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charts/chart15.xml" ContentType="application/vnd.openxmlformats-officedocument.drawingml.chart+xml"/>
  <Override PartName="/xl/drawings/drawing15.xml" ContentType="application/vnd.openxmlformats-officedocument.drawing+xml"/>
  <Override PartName="/xl/charts/chart16.xml" ContentType="application/vnd.openxmlformats-officedocument.drawingml.chart+xml"/>
  <Override PartName="/xl/theme/themeOverride2.xml" ContentType="application/vnd.openxmlformats-officedocument.themeOverride+xml"/>
  <Override PartName="/xl/charts/chart1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305\Desktop\"/>
    </mc:Choice>
  </mc:AlternateContent>
  <bookViews>
    <workbookView xWindow="0" yWindow="0" windowWidth="11700" windowHeight="10425"/>
  </bookViews>
  <sheets>
    <sheet name="Mapa presencia UNACH" sheetId="123" r:id="rId1"/>
    <sheet name="Oferta educ" sheetId="125" r:id="rId2"/>
    <sheet name="Oferta educ lic" sheetId="126" r:id="rId3"/>
    <sheet name="Oferta educ posg" sheetId="124" r:id="rId4"/>
    <sheet name="Docente categoría-Ene" sheetId="1" r:id="rId5"/>
    <sheet name="Docente categ-Ene " sheetId="65" r:id="rId6"/>
    <sheet name="Docente categoría-Jul" sheetId="2" r:id="rId7"/>
    <sheet name="Docente categ-Jul" sheetId="66" r:id="rId8"/>
    <sheet name="Docente grado-Ene" sheetId="3" r:id="rId9"/>
    <sheet name="Docente grado-Jul" sheetId="4" r:id="rId10"/>
    <sheet name="Docente nivel estudio-Ene" sheetId="5" r:id="rId11"/>
    <sheet name="Docente nivel estudio-Jul" sheetId="6" r:id="rId12"/>
    <sheet name="Docente antigüedad-Ene" sheetId="7" r:id="rId13"/>
    <sheet name="Docente antigüedad-Jul" sheetId="8" r:id="rId14"/>
    <sheet name="Docente dedicación-Ene" sheetId="9" r:id="rId15"/>
    <sheet name="Docente dedicación-Jul" sheetId="10" r:id="rId16"/>
    <sheet name="Administrativo Ene" sheetId="11" r:id="rId17"/>
    <sheet name="Administrativo Jul" sheetId="12" r:id="rId18"/>
    <sheet name="SEI" sheetId="13" r:id="rId19"/>
    <sheet name="SNI" sheetId="14" r:id="rId20"/>
    <sheet name="Cuerpos Académicos" sheetId="15" r:id="rId21"/>
    <sheet name="Docente PRODEP" sheetId="16" r:id="rId22"/>
    <sheet name="Perfiles Deseables" sheetId="17" r:id="rId23"/>
    <sheet name="Aspirantes y Acep edad-Ene" sheetId="18" r:id="rId24"/>
    <sheet name="Aspirantes y Acep edad-Jul" sheetId="19" r:id="rId25"/>
    <sheet name="Aspirantes y Aceptados-Ene" sheetId="20" r:id="rId26"/>
    <sheet name="Aspirantes y Aceptados-Jul" sheetId="21" r:id="rId27"/>
    <sheet name="Acervo blibliográfico" sheetId="22" r:id="rId28"/>
    <sheet name="Préstamos bibliotecarios" sheetId="23" r:id="rId29"/>
    <sheet name="Estancia Tapachula benef Ene" sheetId="24" r:id="rId30"/>
    <sheet name="Estancia Tapachula benef Jul" sheetId="25" r:id="rId31"/>
    <sheet name="Estancia Tuxtla Ene" sheetId="26" r:id="rId32"/>
    <sheet name="Estancia Tuxtla Jul" sheetId="27" r:id="rId33"/>
    <sheet name="Matrícula eva y no eva-Ene" sheetId="28" r:id="rId34"/>
    <sheet name="Matrícula eva y no eva-Jul" sheetId="29" r:id="rId35"/>
    <sheet name="Act. culturales-Ene" sheetId="30" r:id="rId36"/>
    <sheet name="Act. culturales-Jun" sheetId="31" r:id="rId37"/>
    <sheet name="Act. deportivas-Ene" sheetId="32" r:id="rId38"/>
    <sheet name="Act. deportivas-Jul" sheetId="33" r:id="rId39"/>
    <sheet name="Act. ambiental-Ene" sheetId="34" r:id="rId40"/>
    <sheet name="Act. ambiental-Jul" sheetId="35" r:id="rId41"/>
    <sheet name="Beca transporte" sheetId="36" r:id="rId42"/>
    <sheet name="Beca manut chiapas" sheetId="37" r:id="rId43"/>
    <sheet name="Beca manut sep" sheetId="38" r:id="rId44"/>
    <sheet name="Beca titulación" sheetId="39" r:id="rId45"/>
    <sheet name="Beca continuación estudios" sheetId="40" r:id="rId46"/>
    <sheet name="Beca serv social comunitario" sheetId="41" r:id="rId47"/>
    <sheet name="Beca madres mexicanas" sheetId="42" r:id="rId48"/>
    <sheet name="Beca servicio social" sheetId="43" r:id="rId49"/>
    <sheet name="Act género inclusión-Ene" sheetId="46" r:id="rId50"/>
    <sheet name="Act género inclusión Jul" sheetId="44" r:id="rId51"/>
    <sheet name="Seg Facultativo Ene" sheetId="47" r:id="rId52"/>
    <sheet name="Seg facultativo Jul" sheetId="48" r:id="rId53"/>
    <sheet name="Servicio Social-Ene" sheetId="49" r:id="rId54"/>
    <sheet name="Servicio Social-Jul" sheetId="45" r:id="rId55"/>
    <sheet name="UASU taller-Ene" sheetId="50" r:id="rId56"/>
    <sheet name="UASU taller-Jul" sheetId="51" r:id="rId57"/>
    <sheet name="UASU beneficiario-Ene " sheetId="52" r:id="rId58"/>
    <sheet name="UASU beneficiario-Jul" sheetId="53" r:id="rId59"/>
    <sheet name="UVD" sheetId="55" r:id="rId60"/>
    <sheet name="Infraestructura física" sheetId="58" r:id="rId61"/>
    <sheet name="Equipo de cómputo-Ene" sheetId="54" r:id="rId62"/>
    <sheet name="Equipo de cómputo-Jul" sheetId="56" r:id="rId63"/>
    <sheet name="Servicios de correo elec-Ene" sheetId="57" r:id="rId64"/>
    <sheet name="Servicios de correo elec-Jul" sheetId="59" r:id="rId65"/>
    <sheet name="Derechos de autor" sheetId="61" r:id="rId66"/>
    <sheet name="Proyectos de investigación" sheetId="60" r:id="rId67"/>
    <sheet name="Proyectos invest área conoc" sheetId="62" r:id="rId68"/>
    <sheet name="Proyectos invest financiamiento" sheetId="63" r:id="rId69"/>
    <sheet name="Convenios nacionales" sheetId="64" r:id="rId70"/>
    <sheet name="Convenios internacionales" sheetId="67" r:id="rId71"/>
    <sheet name="Ingresos propios DAC" sheetId="68" r:id="rId72"/>
    <sheet name="Ingresos propios UA" sheetId="69" r:id="rId73"/>
    <sheet name="Recursos extraordinarios" sheetId="70" r:id="rId74"/>
    <sheet name="PNPC-Ene" sheetId="71" r:id="rId75"/>
    <sheet name="PNPC-Jul" sheetId="72" r:id="rId76"/>
    <sheet name="Ingreso fuente financiamiento" sheetId="73" r:id="rId77"/>
    <sheet name="Presupuesto autorizado" sheetId="74" r:id="rId78"/>
    <sheet name="Subsidio fed y estatal" sheetId="75" r:id="rId79"/>
    <sheet name="Programas educ calidad-Ene" sheetId="76" r:id="rId80"/>
    <sheet name="Programas educ calidad-Jul" sheetId="77" r:id="rId81"/>
    <sheet name="Beca mov nac e internac-Ene" sheetId="78" r:id="rId82"/>
    <sheet name="Beca mov nac e internac-Jul" sheetId="79" r:id="rId83"/>
    <sheet name="Becas por fondo-Ene" sheetId="80" r:id="rId84"/>
    <sheet name="Becas por fondo-Jul" sheetId="81" r:id="rId85"/>
    <sheet name="Movilidad convenios" sheetId="82" r:id="rId86"/>
    <sheet name="Intercambio-Ene" sheetId="85" r:id="rId87"/>
    <sheet name="Intercambio-Jul" sheetId="84" r:id="rId88"/>
    <sheet name="PFCE" sheetId="86" r:id="rId89"/>
    <sheet name="Lenguas SCLC-Ene" sheetId="88" r:id="rId90"/>
    <sheet name="Lenguas SCLC-Jul" sheetId="87" r:id="rId91"/>
    <sheet name="Lenguas Tapachula-Ene" sheetId="90" r:id="rId92"/>
    <sheet name="Lenguas Tapachula-Jul" sheetId="89" r:id="rId93"/>
    <sheet name="Lenguas Tuxtla-Ene" sheetId="91" r:id="rId94"/>
    <sheet name="Lenguas Tuxtla-Jul" sheetId="92" r:id="rId95"/>
    <sheet name="lenguas depto tipo alum-Ene" sheetId="94" r:id="rId96"/>
    <sheet name="Lenguas depto tipo alum-Jul" sheetId="93" r:id="rId97"/>
    <sheet name="Pobl lenguas idiomas-Ene" sheetId="96" r:id="rId98"/>
    <sheet name="Pobl lenguas idiomas-Jul" sheetId="95" r:id="rId99"/>
    <sheet name="Pob escolar lic-Ene" sheetId="99" r:id="rId100"/>
    <sheet name="Pob escolar lic-Jul" sheetId="100" r:id="rId101"/>
    <sheet name="Egresados lic-Ene" sheetId="97" r:id="rId102"/>
    <sheet name="Egresados lic-jul" sheetId="98" r:id="rId103"/>
    <sheet name="Titulados lic-Ene" sheetId="101" r:id="rId104"/>
    <sheet name="Titulados lic-Jul" sheetId="102" r:id="rId105"/>
    <sheet name="Pob esc posg-Ene" sheetId="103" r:id="rId106"/>
    <sheet name="Pob esc posg-Jul" sheetId="104" r:id="rId107"/>
    <sheet name="Egresados posg-Ene" sheetId="105" r:id="rId108"/>
    <sheet name="Egresados posg-Jul" sheetId="106" r:id="rId109"/>
    <sheet name="Titulados posg-Ene" sheetId="107" r:id="rId110"/>
    <sheet name="Titulados posg-Jul" sheetId="109" r:id="rId111"/>
    <sheet name="Pob esc discapacidad-Ene" sheetId="110" r:id="rId112"/>
    <sheet name="Pob esc discapacidad-Jul" sheetId="108" r:id="rId113"/>
    <sheet name="Pob esc étnico-Ene" sheetId="111" r:id="rId114"/>
    <sheet name="Pob esc étnico-Jul" sheetId="112" r:id="rId115"/>
    <sheet name="Pob esc lengua indíg-Ene" sheetId="113" r:id="rId116"/>
    <sheet name="Pob esc lengua indíg-Jul" sheetId="114" r:id="rId117"/>
    <sheet name="Seguim egresados 86-2018" sheetId="116" r:id="rId118"/>
    <sheet name="Tutorados-Ene" sheetId="118" r:id="rId119"/>
    <sheet name="Tutorados-Jul" sheetId="117" r:id="rId120"/>
    <sheet name="Tutorías-Ene" sheetId="119" r:id="rId121"/>
    <sheet name="Tutorías-Jul" sheetId="120" r:id="rId122"/>
  </sheets>
  <externalReferences>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125" l="1"/>
  <c r="F26" i="125"/>
  <c r="K10" i="125"/>
  <c r="K9" i="125"/>
  <c r="N55" i="119" l="1"/>
  <c r="J55" i="119"/>
  <c r="N54" i="119"/>
  <c r="J54" i="119"/>
  <c r="M53" i="119"/>
  <c r="L53" i="119"/>
  <c r="N53" i="119" s="1"/>
  <c r="I53" i="119"/>
  <c r="H53" i="119"/>
  <c r="J53" i="119" s="1"/>
  <c r="N52" i="119"/>
  <c r="J52" i="119"/>
  <c r="N51" i="119"/>
  <c r="J51" i="119"/>
  <c r="N50" i="119"/>
  <c r="J50" i="119"/>
  <c r="N49" i="119"/>
  <c r="J49" i="119"/>
  <c r="M48" i="119"/>
  <c r="N48" i="119" s="1"/>
  <c r="L48" i="119"/>
  <c r="J48" i="119"/>
  <c r="I48" i="119"/>
  <c r="H48" i="119"/>
  <c r="N47" i="119"/>
  <c r="J47" i="119"/>
  <c r="N46" i="119"/>
  <c r="J46" i="119"/>
  <c r="N45" i="119"/>
  <c r="J45" i="119"/>
  <c r="M44" i="119"/>
  <c r="N44" i="119" s="1"/>
  <c r="L44" i="119"/>
  <c r="J44" i="119"/>
  <c r="I44" i="119"/>
  <c r="H44" i="119"/>
  <c r="N43" i="119"/>
  <c r="J43" i="119"/>
  <c r="N42" i="119"/>
  <c r="J42" i="119"/>
  <c r="N41" i="119"/>
  <c r="J41" i="119"/>
  <c r="N40" i="119"/>
  <c r="J40" i="119"/>
  <c r="N39" i="119"/>
  <c r="J39" i="119"/>
  <c r="M38" i="119"/>
  <c r="N38" i="119" s="1"/>
  <c r="L38" i="119"/>
  <c r="J38" i="119"/>
  <c r="I38" i="119"/>
  <c r="H38" i="119"/>
  <c r="N37" i="119"/>
  <c r="J37" i="119"/>
  <c r="N36" i="119"/>
  <c r="J36" i="119"/>
  <c r="N35" i="119"/>
  <c r="J35" i="119"/>
  <c r="N34" i="119"/>
  <c r="J34" i="119"/>
  <c r="M33" i="119"/>
  <c r="L33" i="119"/>
  <c r="N33" i="119" s="1"/>
  <c r="I33" i="119"/>
  <c r="H33" i="119"/>
  <c r="J33" i="119" s="1"/>
  <c r="N32" i="119"/>
  <c r="J32" i="119"/>
  <c r="N31" i="119"/>
  <c r="J31" i="119"/>
  <c r="M30" i="119"/>
  <c r="N30" i="119" s="1"/>
  <c r="L30" i="119"/>
  <c r="J30" i="119"/>
  <c r="I30" i="119"/>
  <c r="H30" i="119"/>
  <c r="N29" i="119"/>
  <c r="J29" i="119"/>
  <c r="N28" i="119"/>
  <c r="J28" i="119"/>
  <c r="N27" i="119"/>
  <c r="J27" i="119"/>
  <c r="M26" i="119"/>
  <c r="N26" i="119" s="1"/>
  <c r="L26" i="119"/>
  <c r="J26" i="119"/>
  <c r="I26" i="119"/>
  <c r="I56" i="119" s="1"/>
  <c r="H26" i="119"/>
  <c r="N25" i="119"/>
  <c r="J25" i="119"/>
  <c r="N24" i="119"/>
  <c r="J24" i="119"/>
  <c r="N23" i="119"/>
  <c r="J23" i="119"/>
  <c r="N22" i="119"/>
  <c r="J22" i="119"/>
  <c r="N21" i="119"/>
  <c r="J21" i="119"/>
  <c r="N20" i="119"/>
  <c r="J20" i="119"/>
  <c r="N19" i="119"/>
  <c r="J19" i="119"/>
  <c r="N18" i="119"/>
  <c r="J18" i="119"/>
  <c r="M17" i="119"/>
  <c r="L17" i="119"/>
  <c r="N17" i="119" s="1"/>
  <c r="I17" i="119"/>
  <c r="H17" i="119"/>
  <c r="J17" i="119" s="1"/>
  <c r="N16" i="119"/>
  <c r="J16" i="119"/>
  <c r="N15" i="119"/>
  <c r="J15" i="119"/>
  <c r="N14" i="119"/>
  <c r="J14" i="119"/>
  <c r="N13" i="119"/>
  <c r="J13" i="119"/>
  <c r="N12" i="119"/>
  <c r="J12" i="119"/>
  <c r="N11" i="119"/>
  <c r="J11" i="119"/>
  <c r="N10" i="119"/>
  <c r="J10" i="119"/>
  <c r="M9" i="119"/>
  <c r="M56" i="119" s="1"/>
  <c r="L9" i="119"/>
  <c r="L56" i="119" s="1"/>
  <c r="I9" i="119"/>
  <c r="H9" i="119"/>
  <c r="H56" i="119" s="1"/>
  <c r="N55" i="120"/>
  <c r="J55" i="120"/>
  <c r="N54" i="120"/>
  <c r="J54" i="120"/>
  <c r="M53" i="120"/>
  <c r="L53" i="120"/>
  <c r="N53" i="120" s="1"/>
  <c r="I53" i="120"/>
  <c r="H53" i="120"/>
  <c r="J53" i="120" s="1"/>
  <c r="N52" i="120"/>
  <c r="J52" i="120"/>
  <c r="N51" i="120"/>
  <c r="J51" i="120"/>
  <c r="N50" i="120"/>
  <c r="J50" i="120"/>
  <c r="N49" i="120"/>
  <c r="J49" i="120"/>
  <c r="M48" i="120"/>
  <c r="N48" i="120" s="1"/>
  <c r="L48" i="120"/>
  <c r="J48" i="120"/>
  <c r="I48" i="120"/>
  <c r="H48" i="120"/>
  <c r="N47" i="120"/>
  <c r="J47" i="120"/>
  <c r="N46" i="120"/>
  <c r="J46" i="120"/>
  <c r="N45" i="120"/>
  <c r="J45" i="120"/>
  <c r="M44" i="120"/>
  <c r="N44" i="120" s="1"/>
  <c r="L44" i="120"/>
  <c r="J44" i="120"/>
  <c r="I44" i="120"/>
  <c r="H44" i="120"/>
  <c r="N43" i="120"/>
  <c r="J43" i="120"/>
  <c r="N42" i="120"/>
  <c r="J42" i="120"/>
  <c r="N41" i="120"/>
  <c r="J41" i="120"/>
  <c r="N40" i="120"/>
  <c r="J40" i="120"/>
  <c r="N39" i="120"/>
  <c r="J39" i="120"/>
  <c r="M38" i="120"/>
  <c r="N38" i="120" s="1"/>
  <c r="L38" i="120"/>
  <c r="J38" i="120"/>
  <c r="I38" i="120"/>
  <c r="H38" i="120"/>
  <c r="N37" i="120"/>
  <c r="J37" i="120"/>
  <c r="N36" i="120"/>
  <c r="J36" i="120"/>
  <c r="N35" i="120"/>
  <c r="J35" i="120"/>
  <c r="N34" i="120"/>
  <c r="J34" i="120"/>
  <c r="M33" i="120"/>
  <c r="L33" i="120"/>
  <c r="N33" i="120" s="1"/>
  <c r="I33" i="120"/>
  <c r="H33" i="120"/>
  <c r="J33" i="120" s="1"/>
  <c r="N32" i="120"/>
  <c r="J32" i="120"/>
  <c r="N31" i="120"/>
  <c r="J31" i="120"/>
  <c r="M30" i="120"/>
  <c r="N30" i="120" s="1"/>
  <c r="L30" i="120"/>
  <c r="J30" i="120"/>
  <c r="I30" i="120"/>
  <c r="H30" i="120"/>
  <c r="N29" i="120"/>
  <c r="J29" i="120"/>
  <c r="N28" i="120"/>
  <c r="J28" i="120"/>
  <c r="N27" i="120"/>
  <c r="J27" i="120"/>
  <c r="M26" i="120"/>
  <c r="N26" i="120" s="1"/>
  <c r="L26" i="120"/>
  <c r="J26" i="120"/>
  <c r="I26" i="120"/>
  <c r="I56" i="120" s="1"/>
  <c r="H26" i="120"/>
  <c r="N25" i="120"/>
  <c r="J25" i="120"/>
  <c r="N24" i="120"/>
  <c r="J24" i="120"/>
  <c r="N23" i="120"/>
  <c r="J23" i="120"/>
  <c r="N22" i="120"/>
  <c r="J22" i="120"/>
  <c r="N21" i="120"/>
  <c r="J21" i="120"/>
  <c r="N20" i="120"/>
  <c r="J20" i="120"/>
  <c r="N19" i="120"/>
  <c r="J19" i="120"/>
  <c r="N18" i="120"/>
  <c r="J18" i="120"/>
  <c r="M17" i="120"/>
  <c r="L17" i="120"/>
  <c r="N17" i="120" s="1"/>
  <c r="I17" i="120"/>
  <c r="H17" i="120"/>
  <c r="J17" i="120" s="1"/>
  <c r="N16" i="120"/>
  <c r="J16" i="120"/>
  <c r="N15" i="120"/>
  <c r="J15" i="120"/>
  <c r="N14" i="120"/>
  <c r="J14" i="120"/>
  <c r="N13" i="120"/>
  <c r="J13" i="120"/>
  <c r="N12" i="120"/>
  <c r="J12" i="120"/>
  <c r="N11" i="120"/>
  <c r="J11" i="120"/>
  <c r="N10" i="120"/>
  <c r="J10" i="120"/>
  <c r="M9" i="120"/>
  <c r="M56" i="120" s="1"/>
  <c r="L9" i="120"/>
  <c r="L56" i="120" s="1"/>
  <c r="I9" i="120"/>
  <c r="H9" i="120"/>
  <c r="H56" i="120" s="1"/>
  <c r="M145" i="118"/>
  <c r="I145" i="118"/>
  <c r="L144" i="118"/>
  <c r="M144" i="118" s="1"/>
  <c r="K144" i="118"/>
  <c r="I144" i="118"/>
  <c r="H144" i="118"/>
  <c r="G144" i="118"/>
  <c r="M143" i="118"/>
  <c r="I143" i="118"/>
  <c r="L142" i="118"/>
  <c r="M142" i="118" s="1"/>
  <c r="K142" i="118"/>
  <c r="I142" i="118"/>
  <c r="H142" i="118"/>
  <c r="H141" i="118" s="1"/>
  <c r="G142" i="118"/>
  <c r="L141" i="118"/>
  <c r="K141" i="118"/>
  <c r="M141" i="118" s="1"/>
  <c r="G141" i="118"/>
  <c r="I141" i="118" s="1"/>
  <c r="M140" i="118"/>
  <c r="I140" i="118"/>
  <c r="L139" i="118"/>
  <c r="K139" i="118"/>
  <c r="M139" i="118" s="1"/>
  <c r="H139" i="118"/>
  <c r="G139" i="118"/>
  <c r="I139" i="118" s="1"/>
  <c r="M138" i="118"/>
  <c r="I138" i="118"/>
  <c r="M137" i="118"/>
  <c r="I137" i="118"/>
  <c r="M136" i="118"/>
  <c r="I136" i="118"/>
  <c r="L135" i="118"/>
  <c r="K135" i="118"/>
  <c r="M135" i="118" s="1"/>
  <c r="H135" i="118"/>
  <c r="G135" i="118"/>
  <c r="I135" i="118" s="1"/>
  <c r="M134" i="118"/>
  <c r="I134" i="118"/>
  <c r="M133" i="118"/>
  <c r="I133" i="118"/>
  <c r="L132" i="118"/>
  <c r="M132" i="118" s="1"/>
  <c r="K132" i="118"/>
  <c r="I132" i="118"/>
  <c r="H132" i="118"/>
  <c r="G132" i="118"/>
  <c r="M131" i="118"/>
  <c r="I131" i="118"/>
  <c r="L130" i="118"/>
  <c r="M130" i="118" s="1"/>
  <c r="K130" i="118"/>
  <c r="I130" i="118"/>
  <c r="H130" i="118"/>
  <c r="H129" i="118" s="1"/>
  <c r="G130" i="118"/>
  <c r="L129" i="118"/>
  <c r="K129" i="118"/>
  <c r="M129" i="118" s="1"/>
  <c r="G129" i="118"/>
  <c r="I129" i="118" s="1"/>
  <c r="M128" i="118"/>
  <c r="I128" i="118"/>
  <c r="L127" i="118"/>
  <c r="K127" i="118"/>
  <c r="M127" i="118" s="1"/>
  <c r="H127" i="118"/>
  <c r="G127" i="118"/>
  <c r="I127" i="118" s="1"/>
  <c r="M126" i="118"/>
  <c r="I126" i="118"/>
  <c r="L125" i="118"/>
  <c r="K125" i="118"/>
  <c r="M125" i="118" s="1"/>
  <c r="H125" i="118"/>
  <c r="G125" i="118"/>
  <c r="I125" i="118" s="1"/>
  <c r="M124" i="118"/>
  <c r="I124" i="118"/>
  <c r="M123" i="118"/>
  <c r="I123" i="118"/>
  <c r="M122" i="118"/>
  <c r="I122" i="118"/>
  <c r="M121" i="118"/>
  <c r="I121" i="118"/>
  <c r="L120" i="118"/>
  <c r="M120" i="118" s="1"/>
  <c r="K120" i="118"/>
  <c r="I120" i="118"/>
  <c r="H120" i="118"/>
  <c r="H119" i="118" s="1"/>
  <c r="G120" i="118"/>
  <c r="L119" i="118"/>
  <c r="K119" i="118"/>
  <c r="M119" i="118" s="1"/>
  <c r="G119" i="118"/>
  <c r="I119" i="118" s="1"/>
  <c r="M118" i="118"/>
  <c r="I118" i="118"/>
  <c r="L117" i="118"/>
  <c r="K117" i="118"/>
  <c r="M117" i="118" s="1"/>
  <c r="H117" i="118"/>
  <c r="G117" i="118"/>
  <c r="I117" i="118" s="1"/>
  <c r="M116" i="118"/>
  <c r="I116" i="118"/>
  <c r="L115" i="118"/>
  <c r="K115" i="118"/>
  <c r="M115" i="118" s="1"/>
  <c r="H115" i="118"/>
  <c r="G115" i="118"/>
  <c r="I115" i="118" s="1"/>
  <c r="M114" i="118"/>
  <c r="I114" i="118"/>
  <c r="L113" i="118"/>
  <c r="K113" i="118"/>
  <c r="M113" i="118" s="1"/>
  <c r="H113" i="118"/>
  <c r="G113" i="118"/>
  <c r="I113" i="118" s="1"/>
  <c r="M112" i="118"/>
  <c r="I112" i="118"/>
  <c r="L111" i="118"/>
  <c r="L107" i="118" s="1"/>
  <c r="K111" i="118"/>
  <c r="M111" i="118" s="1"/>
  <c r="H111" i="118"/>
  <c r="G111" i="118"/>
  <c r="I111" i="118" s="1"/>
  <c r="M110" i="118"/>
  <c r="I110" i="118"/>
  <c r="M109" i="118"/>
  <c r="I109" i="118"/>
  <c r="L108" i="118"/>
  <c r="M108" i="118" s="1"/>
  <c r="K108" i="118"/>
  <c r="I108" i="118"/>
  <c r="H108" i="118"/>
  <c r="H107" i="118" s="1"/>
  <c r="G108" i="118"/>
  <c r="K107" i="118"/>
  <c r="G107" i="118"/>
  <c r="M106" i="118"/>
  <c r="I106" i="118"/>
  <c r="M105" i="118"/>
  <c r="I105" i="118"/>
  <c r="L104" i="118"/>
  <c r="M104" i="118" s="1"/>
  <c r="K104" i="118"/>
  <c r="I104" i="118"/>
  <c r="H104" i="118"/>
  <c r="G104" i="118"/>
  <c r="M103" i="118"/>
  <c r="I103" i="118"/>
  <c r="L102" i="118"/>
  <c r="M102" i="118" s="1"/>
  <c r="K102" i="118"/>
  <c r="I102" i="118"/>
  <c r="H102" i="118"/>
  <c r="G102" i="118"/>
  <c r="M101" i="118"/>
  <c r="I101" i="118"/>
  <c r="M100" i="118"/>
  <c r="I100" i="118"/>
  <c r="M99" i="118"/>
  <c r="I99" i="118"/>
  <c r="M98" i="118"/>
  <c r="I98" i="118"/>
  <c r="M97" i="118"/>
  <c r="I97" i="118"/>
  <c r="M96" i="118"/>
  <c r="I96" i="118"/>
  <c r="L95" i="118"/>
  <c r="K95" i="118"/>
  <c r="M95" i="118" s="1"/>
  <c r="H95" i="118"/>
  <c r="G95" i="118"/>
  <c r="I95" i="118" s="1"/>
  <c r="M94" i="118"/>
  <c r="I94" i="118"/>
  <c r="M93" i="118"/>
  <c r="I93" i="118"/>
  <c r="M92" i="118"/>
  <c r="I92" i="118"/>
  <c r="M91" i="118"/>
  <c r="I91" i="118"/>
  <c r="L90" i="118"/>
  <c r="M90" i="118" s="1"/>
  <c r="K90" i="118"/>
  <c r="I90" i="118"/>
  <c r="H90" i="118"/>
  <c r="G90" i="118"/>
  <c r="G89" i="118" s="1"/>
  <c r="I89" i="118" s="1"/>
  <c r="L89" i="118"/>
  <c r="K89" i="118"/>
  <c r="M89" i="118" s="1"/>
  <c r="J89" i="118"/>
  <c r="H89" i="118"/>
  <c r="M88" i="118"/>
  <c r="I88" i="118"/>
  <c r="M87" i="118"/>
  <c r="L87" i="118"/>
  <c r="K87" i="118"/>
  <c r="H87" i="118"/>
  <c r="G87" i="118"/>
  <c r="I87" i="118" s="1"/>
  <c r="M86" i="118"/>
  <c r="I86" i="118"/>
  <c r="M85" i="118"/>
  <c r="I85" i="118"/>
  <c r="M84" i="118"/>
  <c r="I84" i="118"/>
  <c r="M83" i="118"/>
  <c r="L83" i="118"/>
  <c r="L82" i="118" s="1"/>
  <c r="K83" i="118"/>
  <c r="H83" i="118"/>
  <c r="H82" i="118" s="1"/>
  <c r="G83" i="118"/>
  <c r="I83" i="118" s="1"/>
  <c r="K82" i="118"/>
  <c r="M82" i="118" s="1"/>
  <c r="M76" i="118"/>
  <c r="I76" i="118"/>
  <c r="M75" i="118"/>
  <c r="I75" i="118"/>
  <c r="M74" i="118"/>
  <c r="L74" i="118"/>
  <c r="K74" i="118"/>
  <c r="H74" i="118"/>
  <c r="G74" i="118"/>
  <c r="I74" i="118" s="1"/>
  <c r="M73" i="118"/>
  <c r="I73" i="118"/>
  <c r="M72" i="118"/>
  <c r="L72" i="118"/>
  <c r="K72" i="118"/>
  <c r="H72" i="118"/>
  <c r="G72" i="118"/>
  <c r="I72" i="118" s="1"/>
  <c r="M71" i="118"/>
  <c r="I71" i="118"/>
  <c r="M70" i="118"/>
  <c r="L70" i="118"/>
  <c r="L69" i="118" s="1"/>
  <c r="K70" i="118"/>
  <c r="H70" i="118"/>
  <c r="H69" i="118" s="1"/>
  <c r="G70" i="118"/>
  <c r="I70" i="118" s="1"/>
  <c r="K69" i="118"/>
  <c r="M69" i="118" s="1"/>
  <c r="J69" i="118"/>
  <c r="G69" i="118"/>
  <c r="M68" i="118"/>
  <c r="I68" i="118"/>
  <c r="L67" i="118"/>
  <c r="K67" i="118"/>
  <c r="M67" i="118" s="1"/>
  <c r="H67" i="118"/>
  <c r="G67" i="118"/>
  <c r="I67" i="118" s="1"/>
  <c r="M66" i="118"/>
  <c r="I66" i="118"/>
  <c r="M65" i="118"/>
  <c r="I65" i="118"/>
  <c r="M64" i="118"/>
  <c r="I64" i="118"/>
  <c r="L63" i="118"/>
  <c r="K63" i="118"/>
  <c r="M63" i="118" s="1"/>
  <c r="H63" i="118"/>
  <c r="G63" i="118"/>
  <c r="I63" i="118" s="1"/>
  <c r="M62" i="118"/>
  <c r="I62" i="118"/>
  <c r="M61" i="118"/>
  <c r="I61" i="118"/>
  <c r="L60" i="118"/>
  <c r="M60" i="118" s="1"/>
  <c r="K60" i="118"/>
  <c r="I60" i="118"/>
  <c r="H60" i="118"/>
  <c r="G60" i="118"/>
  <c r="M59" i="118"/>
  <c r="I59" i="118"/>
  <c r="M58" i="118"/>
  <c r="I58" i="118"/>
  <c r="M57" i="118"/>
  <c r="I57" i="118"/>
  <c r="L56" i="118"/>
  <c r="M56" i="118" s="1"/>
  <c r="K56" i="118"/>
  <c r="I56" i="118"/>
  <c r="H56" i="118"/>
  <c r="G56" i="118"/>
  <c r="M55" i="118"/>
  <c r="I55" i="118"/>
  <c r="M54" i="118"/>
  <c r="I54" i="118"/>
  <c r="L53" i="118"/>
  <c r="K53" i="118"/>
  <c r="M53" i="118" s="1"/>
  <c r="H53" i="118"/>
  <c r="G53" i="118"/>
  <c r="I53" i="118" s="1"/>
  <c r="M52" i="118"/>
  <c r="I52" i="118"/>
  <c r="M51" i="118"/>
  <c r="I51" i="118"/>
  <c r="M50" i="118"/>
  <c r="I50" i="118"/>
  <c r="M49" i="118"/>
  <c r="I49" i="118"/>
  <c r="L48" i="118"/>
  <c r="M48" i="118" s="1"/>
  <c r="K48" i="118"/>
  <c r="I48" i="118"/>
  <c r="H48" i="118"/>
  <c r="G48" i="118"/>
  <c r="M47" i="118"/>
  <c r="I47" i="118"/>
  <c r="M46" i="118"/>
  <c r="I46" i="118"/>
  <c r="M45" i="118"/>
  <c r="I45" i="118"/>
  <c r="L44" i="118"/>
  <c r="M44" i="118" s="1"/>
  <c r="K44" i="118"/>
  <c r="I44" i="118"/>
  <c r="H44" i="118"/>
  <c r="G44" i="118"/>
  <c r="M43" i="118"/>
  <c r="I43" i="118"/>
  <c r="M42" i="118"/>
  <c r="I42" i="118"/>
  <c r="M41" i="118"/>
  <c r="I41" i="118"/>
  <c r="M40" i="118"/>
  <c r="I40" i="118"/>
  <c r="M39" i="118"/>
  <c r="I39" i="118"/>
  <c r="L38" i="118"/>
  <c r="M38" i="118" s="1"/>
  <c r="K38" i="118"/>
  <c r="I38" i="118"/>
  <c r="I37" i="118" s="1"/>
  <c r="H38" i="118"/>
  <c r="G38" i="118"/>
  <c r="G37" i="118" s="1"/>
  <c r="L37" i="118"/>
  <c r="K37" i="118"/>
  <c r="M37" i="118" s="1"/>
  <c r="J37" i="118"/>
  <c r="H37" i="118"/>
  <c r="M36" i="118"/>
  <c r="I36" i="118"/>
  <c r="M35" i="118"/>
  <c r="L35" i="118"/>
  <c r="K35" i="118"/>
  <c r="H35" i="118"/>
  <c r="G35" i="118"/>
  <c r="I35" i="118" s="1"/>
  <c r="M34" i="118"/>
  <c r="I34" i="118"/>
  <c r="M33" i="118"/>
  <c r="L33" i="118"/>
  <c r="K33" i="118"/>
  <c r="H33" i="118"/>
  <c r="G33" i="118"/>
  <c r="I33" i="118" s="1"/>
  <c r="M32" i="118"/>
  <c r="I32" i="118"/>
  <c r="M31" i="118"/>
  <c r="I31" i="118"/>
  <c r="M30" i="118"/>
  <c r="I30" i="118"/>
  <c r="M29" i="118"/>
  <c r="L29" i="118"/>
  <c r="K29" i="118"/>
  <c r="H29" i="118"/>
  <c r="H8" i="118" s="1"/>
  <c r="H146" i="118" s="1"/>
  <c r="G29" i="118"/>
  <c r="I29" i="118" s="1"/>
  <c r="M28" i="118"/>
  <c r="I28" i="118"/>
  <c r="M27" i="118"/>
  <c r="I27" i="118"/>
  <c r="M26" i="118"/>
  <c r="I26" i="118"/>
  <c r="M25" i="118"/>
  <c r="I25" i="118"/>
  <c r="M24" i="118"/>
  <c r="I24" i="118"/>
  <c r="M23" i="118"/>
  <c r="I23" i="118"/>
  <c r="M22" i="118"/>
  <c r="I22" i="118"/>
  <c r="M21" i="118"/>
  <c r="I21" i="118"/>
  <c r="L20" i="118"/>
  <c r="K20" i="118"/>
  <c r="M20" i="118" s="1"/>
  <c r="H20" i="118"/>
  <c r="I20" i="118" s="1"/>
  <c r="G20" i="118"/>
  <c r="M19" i="118"/>
  <c r="I19" i="118"/>
  <c r="M18" i="118"/>
  <c r="I18" i="118"/>
  <c r="M17" i="118"/>
  <c r="I17" i="118"/>
  <c r="L16" i="118"/>
  <c r="K16" i="118"/>
  <c r="M16" i="118" s="1"/>
  <c r="H16" i="118"/>
  <c r="I16" i="118" s="1"/>
  <c r="G16" i="118"/>
  <c r="M15" i="118"/>
  <c r="I15" i="118"/>
  <c r="M14" i="118"/>
  <c r="I14" i="118"/>
  <c r="M13" i="118"/>
  <c r="I13" i="118"/>
  <c r="L12" i="118"/>
  <c r="K12" i="118"/>
  <c r="M12" i="118" s="1"/>
  <c r="H12" i="118"/>
  <c r="I12" i="118" s="1"/>
  <c r="G12" i="118"/>
  <c r="M11" i="118"/>
  <c r="I11" i="118"/>
  <c r="M10" i="118"/>
  <c r="I10" i="118"/>
  <c r="M9" i="118"/>
  <c r="L9" i="118"/>
  <c r="L8" i="118" s="1"/>
  <c r="K9" i="118"/>
  <c r="H9" i="118"/>
  <c r="G9" i="118"/>
  <c r="I9" i="118" s="1"/>
  <c r="K8" i="118"/>
  <c r="M8" i="118" s="1"/>
  <c r="M145" i="117"/>
  <c r="I145" i="117"/>
  <c r="L144" i="117"/>
  <c r="M144" i="117" s="1"/>
  <c r="K144" i="117"/>
  <c r="I144" i="117"/>
  <c r="H144" i="117"/>
  <c r="G144" i="117"/>
  <c r="M143" i="117"/>
  <c r="I143" i="117"/>
  <c r="L142" i="117"/>
  <c r="M142" i="117" s="1"/>
  <c r="K142" i="117"/>
  <c r="I142" i="117"/>
  <c r="H142" i="117"/>
  <c r="H141" i="117" s="1"/>
  <c r="G142" i="117"/>
  <c r="L141" i="117"/>
  <c r="K141" i="117"/>
  <c r="M141" i="117" s="1"/>
  <c r="G141" i="117"/>
  <c r="I141" i="117" s="1"/>
  <c r="M140" i="117"/>
  <c r="I140" i="117"/>
  <c r="L139" i="117"/>
  <c r="K139" i="117"/>
  <c r="M139" i="117" s="1"/>
  <c r="H139" i="117"/>
  <c r="G139" i="117"/>
  <c r="I139" i="117" s="1"/>
  <c r="M138" i="117"/>
  <c r="I138" i="117"/>
  <c r="M137" i="117"/>
  <c r="I137" i="117"/>
  <c r="M136" i="117"/>
  <c r="I136" i="117"/>
  <c r="L135" i="117"/>
  <c r="K135" i="117"/>
  <c r="M135" i="117" s="1"/>
  <c r="H135" i="117"/>
  <c r="G135" i="117"/>
  <c r="I135" i="117" s="1"/>
  <c r="M134" i="117"/>
  <c r="I134" i="117"/>
  <c r="M133" i="117"/>
  <c r="I133" i="117"/>
  <c r="L132" i="117"/>
  <c r="M132" i="117" s="1"/>
  <c r="K132" i="117"/>
  <c r="I132" i="117"/>
  <c r="H132" i="117"/>
  <c r="G132" i="117"/>
  <c r="M131" i="117"/>
  <c r="I131" i="117"/>
  <c r="L130" i="117"/>
  <c r="M130" i="117" s="1"/>
  <c r="K130" i="117"/>
  <c r="I130" i="117"/>
  <c r="H130" i="117"/>
  <c r="H129" i="117" s="1"/>
  <c r="G130" i="117"/>
  <c r="L129" i="117"/>
  <c r="K129" i="117"/>
  <c r="M129" i="117" s="1"/>
  <c r="G129" i="117"/>
  <c r="I129" i="117" s="1"/>
  <c r="M128" i="117"/>
  <c r="I128" i="117"/>
  <c r="L127" i="117"/>
  <c r="K127" i="117"/>
  <c r="M127" i="117" s="1"/>
  <c r="H127" i="117"/>
  <c r="G127" i="117"/>
  <c r="I127" i="117" s="1"/>
  <c r="M126" i="117"/>
  <c r="I126" i="117"/>
  <c r="L125" i="117"/>
  <c r="K125" i="117"/>
  <c r="M125" i="117" s="1"/>
  <c r="H125" i="117"/>
  <c r="G125" i="117"/>
  <c r="I125" i="117" s="1"/>
  <c r="M124" i="117"/>
  <c r="I124" i="117"/>
  <c r="M123" i="117"/>
  <c r="I123" i="117"/>
  <c r="M122" i="117"/>
  <c r="I122" i="117"/>
  <c r="M121" i="117"/>
  <c r="I121" i="117"/>
  <c r="M120" i="117"/>
  <c r="L120" i="117"/>
  <c r="K120" i="117"/>
  <c r="H120" i="117"/>
  <c r="H119" i="117" s="1"/>
  <c r="G120" i="117"/>
  <c r="L119" i="117"/>
  <c r="K119" i="117"/>
  <c r="M119" i="117" s="1"/>
  <c r="G119" i="117"/>
  <c r="I119" i="117" s="1"/>
  <c r="M118" i="117"/>
  <c r="I118" i="117"/>
  <c r="L117" i="117"/>
  <c r="K117" i="117"/>
  <c r="M117" i="117" s="1"/>
  <c r="H117" i="117"/>
  <c r="G117" i="117"/>
  <c r="I117" i="117" s="1"/>
  <c r="M116" i="117"/>
  <c r="I116" i="117"/>
  <c r="L115" i="117"/>
  <c r="K115" i="117"/>
  <c r="M115" i="117" s="1"/>
  <c r="H115" i="117"/>
  <c r="G115" i="117"/>
  <c r="I115" i="117" s="1"/>
  <c r="M114" i="117"/>
  <c r="I114" i="117"/>
  <c r="L113" i="117"/>
  <c r="K113" i="117"/>
  <c r="M113" i="117" s="1"/>
  <c r="H113" i="117"/>
  <c r="G113" i="117"/>
  <c r="I113" i="117" s="1"/>
  <c r="M112" i="117"/>
  <c r="I112" i="117"/>
  <c r="L111" i="117"/>
  <c r="K111" i="117"/>
  <c r="M111" i="117" s="1"/>
  <c r="H111" i="117"/>
  <c r="G111" i="117"/>
  <c r="I111" i="117" s="1"/>
  <c r="M110" i="117"/>
  <c r="I110" i="117"/>
  <c r="M109" i="117"/>
  <c r="I109" i="117"/>
  <c r="M108" i="117"/>
  <c r="L108" i="117"/>
  <c r="K108" i="117"/>
  <c r="H108" i="117"/>
  <c r="I108" i="117" s="1"/>
  <c r="G108" i="117"/>
  <c r="L107" i="117"/>
  <c r="K107" i="117"/>
  <c r="M107" i="117" s="1"/>
  <c r="G107" i="117"/>
  <c r="M106" i="117"/>
  <c r="I106" i="117"/>
  <c r="M105" i="117"/>
  <c r="I105" i="117"/>
  <c r="M104" i="117"/>
  <c r="L104" i="117"/>
  <c r="K104" i="117"/>
  <c r="H104" i="117"/>
  <c r="I104" i="117" s="1"/>
  <c r="G104" i="117"/>
  <c r="M103" i="117"/>
  <c r="I103" i="117"/>
  <c r="M102" i="117"/>
  <c r="L102" i="117"/>
  <c r="K102" i="117"/>
  <c r="H102" i="117"/>
  <c r="I102" i="117" s="1"/>
  <c r="G102" i="117"/>
  <c r="M101" i="117"/>
  <c r="I101" i="117"/>
  <c r="M100" i="117"/>
  <c r="I100" i="117"/>
  <c r="M99" i="117"/>
  <c r="I99" i="117"/>
  <c r="M98" i="117"/>
  <c r="I98" i="117"/>
  <c r="M97" i="117"/>
  <c r="I97" i="117"/>
  <c r="M96" i="117"/>
  <c r="I96" i="117"/>
  <c r="L95" i="117"/>
  <c r="K95" i="117"/>
  <c r="M95" i="117" s="1"/>
  <c r="H95" i="117"/>
  <c r="G95" i="117"/>
  <c r="I95" i="117" s="1"/>
  <c r="M94" i="117"/>
  <c r="I94" i="117"/>
  <c r="M93" i="117"/>
  <c r="I93" i="117"/>
  <c r="M92" i="117"/>
  <c r="I92" i="117"/>
  <c r="M91" i="117"/>
  <c r="I91" i="117"/>
  <c r="M90" i="117"/>
  <c r="L90" i="117"/>
  <c r="K90" i="117"/>
  <c r="H90" i="117"/>
  <c r="I90" i="117" s="1"/>
  <c r="G90" i="117"/>
  <c r="L89" i="117"/>
  <c r="K89" i="117"/>
  <c r="M89" i="117" s="1"/>
  <c r="J89" i="117"/>
  <c r="G89" i="117"/>
  <c r="M88" i="117"/>
  <c r="I88" i="117"/>
  <c r="L87" i="117"/>
  <c r="M87" i="117" s="1"/>
  <c r="K87" i="117"/>
  <c r="H87" i="117"/>
  <c r="G87" i="117"/>
  <c r="I87" i="117" s="1"/>
  <c r="M86" i="117"/>
  <c r="I86" i="117"/>
  <c r="M85" i="117"/>
  <c r="I85" i="117"/>
  <c r="M84" i="117"/>
  <c r="I84" i="117"/>
  <c r="L83" i="117"/>
  <c r="L82" i="117" s="1"/>
  <c r="K83" i="117"/>
  <c r="H83" i="117"/>
  <c r="H82" i="117" s="1"/>
  <c r="G83" i="117"/>
  <c r="I83" i="117" s="1"/>
  <c r="K82" i="117"/>
  <c r="M82" i="117" s="1"/>
  <c r="M76" i="117"/>
  <c r="I76" i="117"/>
  <c r="M75" i="117"/>
  <c r="I75" i="117"/>
  <c r="L74" i="117"/>
  <c r="M74" i="117" s="1"/>
  <c r="K74" i="117"/>
  <c r="H74" i="117"/>
  <c r="G74" i="117"/>
  <c r="I74" i="117" s="1"/>
  <c r="M73" i="117"/>
  <c r="I73" i="117"/>
  <c r="L72" i="117"/>
  <c r="M72" i="117" s="1"/>
  <c r="K72" i="117"/>
  <c r="H72" i="117"/>
  <c r="G72" i="117"/>
  <c r="I72" i="117" s="1"/>
  <c r="M71" i="117"/>
  <c r="I71" i="117"/>
  <c r="L70" i="117"/>
  <c r="L69" i="117" s="1"/>
  <c r="K70" i="117"/>
  <c r="H70" i="117"/>
  <c r="H69" i="117" s="1"/>
  <c r="G70" i="117"/>
  <c r="G69" i="117" s="1"/>
  <c r="K69" i="117"/>
  <c r="M69" i="117" s="1"/>
  <c r="J69" i="117"/>
  <c r="M68" i="117"/>
  <c r="I68" i="117"/>
  <c r="L67" i="117"/>
  <c r="K67" i="117"/>
  <c r="M67" i="117" s="1"/>
  <c r="H67" i="117"/>
  <c r="G67" i="117"/>
  <c r="I67" i="117" s="1"/>
  <c r="M66" i="117"/>
  <c r="I66" i="117"/>
  <c r="M65" i="117"/>
  <c r="I65" i="117"/>
  <c r="M64" i="117"/>
  <c r="I64" i="117"/>
  <c r="L63" i="117"/>
  <c r="K63" i="117"/>
  <c r="M63" i="117" s="1"/>
  <c r="H63" i="117"/>
  <c r="G63" i="117"/>
  <c r="I63" i="117" s="1"/>
  <c r="M62" i="117"/>
  <c r="I62" i="117"/>
  <c r="M61" i="117"/>
  <c r="I61" i="117"/>
  <c r="M60" i="117"/>
  <c r="L60" i="117"/>
  <c r="K60" i="117"/>
  <c r="H60" i="117"/>
  <c r="I60" i="117" s="1"/>
  <c r="G60" i="117"/>
  <c r="M59" i="117"/>
  <c r="I59" i="117"/>
  <c r="M58" i="117"/>
  <c r="I58" i="117"/>
  <c r="M57" i="117"/>
  <c r="I57" i="117"/>
  <c r="M56" i="117"/>
  <c r="L56" i="117"/>
  <c r="K56" i="117"/>
  <c r="H56" i="117"/>
  <c r="I56" i="117" s="1"/>
  <c r="G56" i="117"/>
  <c r="M55" i="117"/>
  <c r="I55" i="117"/>
  <c r="M54" i="117"/>
  <c r="I54" i="117"/>
  <c r="L53" i="117"/>
  <c r="K53" i="117"/>
  <c r="M53" i="117" s="1"/>
  <c r="H53" i="117"/>
  <c r="G53" i="117"/>
  <c r="I53" i="117" s="1"/>
  <c r="M52" i="117"/>
  <c r="I52" i="117"/>
  <c r="M51" i="117"/>
  <c r="I51" i="117"/>
  <c r="M50" i="117"/>
  <c r="I50" i="117"/>
  <c r="M49" i="117"/>
  <c r="I49" i="117"/>
  <c r="M48" i="117"/>
  <c r="L48" i="117"/>
  <c r="K48" i="117"/>
  <c r="H48" i="117"/>
  <c r="I48" i="117" s="1"/>
  <c r="G48" i="117"/>
  <c r="M47" i="117"/>
  <c r="I47" i="117"/>
  <c r="M46" i="117"/>
  <c r="I46" i="117"/>
  <c r="M45" i="117"/>
  <c r="I45" i="117"/>
  <c r="M44" i="117"/>
  <c r="L44" i="117"/>
  <c r="K44" i="117"/>
  <c r="H44" i="117"/>
  <c r="I44" i="117" s="1"/>
  <c r="G44" i="117"/>
  <c r="M43" i="117"/>
  <c r="I43" i="117"/>
  <c r="M42" i="117"/>
  <c r="I42" i="117"/>
  <c r="M41" i="117"/>
  <c r="I41" i="117"/>
  <c r="M40" i="117"/>
  <c r="I40" i="117"/>
  <c r="M39" i="117"/>
  <c r="I39" i="117"/>
  <c r="M38" i="117"/>
  <c r="L38" i="117"/>
  <c r="K38" i="117"/>
  <c r="H38" i="117"/>
  <c r="I38" i="117" s="1"/>
  <c r="I37" i="117" s="1"/>
  <c r="G38" i="117"/>
  <c r="L37" i="117"/>
  <c r="K37" i="117"/>
  <c r="M37" i="117" s="1"/>
  <c r="J37" i="117"/>
  <c r="G37" i="117"/>
  <c r="M36" i="117"/>
  <c r="I36" i="117"/>
  <c r="L35" i="117"/>
  <c r="M35" i="117" s="1"/>
  <c r="K35" i="117"/>
  <c r="H35" i="117"/>
  <c r="G35" i="117"/>
  <c r="I35" i="117" s="1"/>
  <c r="M34" i="117"/>
  <c r="I34" i="117"/>
  <c r="L33" i="117"/>
  <c r="M33" i="117" s="1"/>
  <c r="K33" i="117"/>
  <c r="H33" i="117"/>
  <c r="G33" i="117"/>
  <c r="I33" i="117" s="1"/>
  <c r="M32" i="117"/>
  <c r="I32" i="117"/>
  <c r="M31" i="117"/>
  <c r="I31" i="117"/>
  <c r="M30" i="117"/>
  <c r="I30" i="117"/>
  <c r="L29" i="117"/>
  <c r="M29" i="117" s="1"/>
  <c r="K29" i="117"/>
  <c r="H29" i="117"/>
  <c r="H8" i="117" s="1"/>
  <c r="G29" i="117"/>
  <c r="I29" i="117" s="1"/>
  <c r="M28" i="117"/>
  <c r="I28" i="117"/>
  <c r="M27" i="117"/>
  <c r="I27" i="117"/>
  <c r="M26" i="117"/>
  <c r="I26" i="117"/>
  <c r="M25" i="117"/>
  <c r="I25" i="117"/>
  <c r="M24" i="117"/>
  <c r="I24" i="117"/>
  <c r="M23" i="117"/>
  <c r="I23" i="117"/>
  <c r="M22" i="117"/>
  <c r="I22" i="117"/>
  <c r="M21" i="117"/>
  <c r="I21" i="117"/>
  <c r="L20" i="117"/>
  <c r="K20" i="117"/>
  <c r="M20" i="117" s="1"/>
  <c r="I20" i="117"/>
  <c r="H20" i="117"/>
  <c r="G20" i="117"/>
  <c r="M19" i="117"/>
  <c r="I19" i="117"/>
  <c r="M18" i="117"/>
  <c r="I18" i="117"/>
  <c r="M17" i="117"/>
  <c r="I17" i="117"/>
  <c r="L16" i="117"/>
  <c r="K16" i="117"/>
  <c r="M16" i="117" s="1"/>
  <c r="I16" i="117"/>
  <c r="H16" i="117"/>
  <c r="G16" i="117"/>
  <c r="M15" i="117"/>
  <c r="I15" i="117"/>
  <c r="M14" i="117"/>
  <c r="I14" i="117"/>
  <c r="M13" i="117"/>
  <c r="I13" i="117"/>
  <c r="L12" i="117"/>
  <c r="K12" i="117"/>
  <c r="M12" i="117" s="1"/>
  <c r="I12" i="117"/>
  <c r="H12" i="117"/>
  <c r="G12" i="117"/>
  <c r="M11" i="117"/>
  <c r="I11" i="117"/>
  <c r="M10" i="117"/>
  <c r="I10" i="117"/>
  <c r="L9" i="117"/>
  <c r="L8" i="117" s="1"/>
  <c r="K9" i="117"/>
  <c r="H9" i="117"/>
  <c r="G9" i="117"/>
  <c r="I9" i="117" s="1"/>
  <c r="K8" i="117"/>
  <c r="M8" i="117" s="1"/>
  <c r="N188" i="116"/>
  <c r="J188" i="116"/>
  <c r="N187" i="116"/>
  <c r="M187" i="116"/>
  <c r="L187" i="116"/>
  <c r="I187" i="116"/>
  <c r="J187" i="116" s="1"/>
  <c r="H187" i="116"/>
  <c r="N186" i="116"/>
  <c r="J186" i="116"/>
  <c r="N185" i="116"/>
  <c r="M185" i="116"/>
  <c r="L185" i="116"/>
  <c r="I185" i="116"/>
  <c r="I184" i="116" s="1"/>
  <c r="H185" i="116"/>
  <c r="M184" i="116"/>
  <c r="L184" i="116"/>
  <c r="N184" i="116" s="1"/>
  <c r="H184" i="116"/>
  <c r="J184" i="116" s="1"/>
  <c r="N183" i="116"/>
  <c r="J183" i="116"/>
  <c r="M182" i="116"/>
  <c r="L182" i="116"/>
  <c r="N182" i="116" s="1"/>
  <c r="I182" i="116"/>
  <c r="H182" i="116"/>
  <c r="J182" i="116" s="1"/>
  <c r="N181" i="116"/>
  <c r="J181" i="116"/>
  <c r="N180" i="116"/>
  <c r="J180" i="116"/>
  <c r="N179" i="116"/>
  <c r="J179" i="116"/>
  <c r="M178" i="116"/>
  <c r="L178" i="116"/>
  <c r="N178" i="116" s="1"/>
  <c r="I178" i="116"/>
  <c r="H178" i="116"/>
  <c r="J178" i="116" s="1"/>
  <c r="N177" i="116"/>
  <c r="J177" i="116"/>
  <c r="N176" i="116"/>
  <c r="J176" i="116"/>
  <c r="N175" i="116"/>
  <c r="M175" i="116"/>
  <c r="L175" i="116"/>
  <c r="I175" i="116"/>
  <c r="J175" i="116" s="1"/>
  <c r="H175" i="116"/>
  <c r="N174" i="116"/>
  <c r="J174" i="116"/>
  <c r="N173" i="116"/>
  <c r="M173" i="116"/>
  <c r="L173" i="116"/>
  <c r="I173" i="116"/>
  <c r="I172" i="116" s="1"/>
  <c r="H173" i="116"/>
  <c r="M172" i="116"/>
  <c r="L172" i="116"/>
  <c r="N172" i="116" s="1"/>
  <c r="H172" i="116"/>
  <c r="J172" i="116" s="1"/>
  <c r="N171" i="116"/>
  <c r="J171" i="116"/>
  <c r="M170" i="116"/>
  <c r="L170" i="116"/>
  <c r="N170" i="116" s="1"/>
  <c r="I170" i="116"/>
  <c r="H170" i="116"/>
  <c r="J170" i="116" s="1"/>
  <c r="N169" i="116"/>
  <c r="J169" i="116"/>
  <c r="M168" i="116"/>
  <c r="L168" i="116"/>
  <c r="N168" i="116" s="1"/>
  <c r="I168" i="116"/>
  <c r="H168" i="116"/>
  <c r="J168" i="116" s="1"/>
  <c r="N167" i="116"/>
  <c r="J167" i="116"/>
  <c r="N166" i="116"/>
  <c r="J166" i="116"/>
  <c r="N165" i="116"/>
  <c r="J165" i="116"/>
  <c r="N164" i="116"/>
  <c r="J164" i="116"/>
  <c r="N163" i="116"/>
  <c r="M163" i="116"/>
  <c r="L163" i="116"/>
  <c r="I163" i="116"/>
  <c r="I162" i="116" s="1"/>
  <c r="H163" i="116"/>
  <c r="M162" i="116"/>
  <c r="L162" i="116"/>
  <c r="N162" i="116" s="1"/>
  <c r="H162" i="116"/>
  <c r="J162" i="116" s="1"/>
  <c r="N156" i="116"/>
  <c r="J156" i="116"/>
  <c r="M155" i="116"/>
  <c r="L155" i="116"/>
  <c r="N155" i="116" s="1"/>
  <c r="I155" i="116"/>
  <c r="H155" i="116"/>
  <c r="J155" i="116" s="1"/>
  <c r="N154" i="116"/>
  <c r="J154" i="116"/>
  <c r="M153" i="116"/>
  <c r="L153" i="116"/>
  <c r="N153" i="116" s="1"/>
  <c r="I153" i="116"/>
  <c r="H153" i="116"/>
  <c r="J153" i="116" s="1"/>
  <c r="N152" i="116"/>
  <c r="J152" i="116"/>
  <c r="M151" i="116"/>
  <c r="L151" i="116"/>
  <c r="N151" i="116" s="1"/>
  <c r="I151" i="116"/>
  <c r="H151" i="116"/>
  <c r="J151" i="116" s="1"/>
  <c r="N150" i="116"/>
  <c r="J150" i="116"/>
  <c r="M149" i="116"/>
  <c r="L149" i="116"/>
  <c r="N149" i="116" s="1"/>
  <c r="I149" i="116"/>
  <c r="H149" i="116"/>
  <c r="J149" i="116" s="1"/>
  <c r="N148" i="116"/>
  <c r="J148" i="116"/>
  <c r="N147" i="116"/>
  <c r="J147" i="116"/>
  <c r="N146" i="116"/>
  <c r="M146" i="116"/>
  <c r="L146" i="116"/>
  <c r="I146" i="116"/>
  <c r="I145" i="116" s="1"/>
  <c r="H146" i="116"/>
  <c r="M145" i="116"/>
  <c r="L145" i="116"/>
  <c r="N145" i="116" s="1"/>
  <c r="H145" i="116"/>
  <c r="J145" i="116" s="1"/>
  <c r="N144" i="116"/>
  <c r="J144" i="116"/>
  <c r="N143" i="116"/>
  <c r="J143" i="116"/>
  <c r="N142" i="116"/>
  <c r="M142" i="116"/>
  <c r="L142" i="116"/>
  <c r="I142" i="116"/>
  <c r="J142" i="116" s="1"/>
  <c r="H142" i="116"/>
  <c r="N141" i="116"/>
  <c r="J141" i="116"/>
  <c r="N140" i="116"/>
  <c r="M140" i="116"/>
  <c r="L140" i="116"/>
  <c r="I140" i="116"/>
  <c r="J140" i="116" s="1"/>
  <c r="H140" i="116"/>
  <c r="N139" i="116"/>
  <c r="J139" i="116"/>
  <c r="N138" i="116"/>
  <c r="J138" i="116"/>
  <c r="N137" i="116"/>
  <c r="J137" i="116"/>
  <c r="N136" i="116"/>
  <c r="J136" i="116"/>
  <c r="N135" i="116"/>
  <c r="J135" i="116"/>
  <c r="N134" i="116"/>
  <c r="J134" i="116"/>
  <c r="N133" i="116"/>
  <c r="J133" i="116"/>
  <c r="N132" i="116"/>
  <c r="J132" i="116"/>
  <c r="N131" i="116"/>
  <c r="J131" i="116"/>
  <c r="N130" i="116"/>
  <c r="J130" i="116"/>
  <c r="M129" i="116"/>
  <c r="L129" i="116"/>
  <c r="N129" i="116" s="1"/>
  <c r="I129" i="116"/>
  <c r="H129" i="116"/>
  <c r="J129" i="116" s="1"/>
  <c r="N128" i="116"/>
  <c r="J128" i="116"/>
  <c r="N127" i="116"/>
  <c r="J127" i="116"/>
  <c r="N126" i="116"/>
  <c r="J126" i="116"/>
  <c r="N125" i="116"/>
  <c r="J125" i="116"/>
  <c r="N124" i="116"/>
  <c r="M124" i="116"/>
  <c r="L124" i="116"/>
  <c r="I124" i="116"/>
  <c r="I123" i="116" s="1"/>
  <c r="H124" i="116"/>
  <c r="M123" i="116"/>
  <c r="L123" i="116"/>
  <c r="N123" i="116" s="1"/>
  <c r="H123" i="116"/>
  <c r="J123" i="116" s="1"/>
  <c r="N122" i="116"/>
  <c r="J122" i="116"/>
  <c r="M121" i="116"/>
  <c r="L121" i="116"/>
  <c r="N121" i="116" s="1"/>
  <c r="I121" i="116"/>
  <c r="H121" i="116"/>
  <c r="J121" i="116" s="1"/>
  <c r="N120" i="116"/>
  <c r="J120" i="116"/>
  <c r="N119" i="116"/>
  <c r="J119" i="116"/>
  <c r="N118" i="116"/>
  <c r="J118" i="116"/>
  <c r="M117" i="116"/>
  <c r="M116" i="116" s="1"/>
  <c r="L117" i="116"/>
  <c r="N117" i="116" s="1"/>
  <c r="I117" i="116"/>
  <c r="H117" i="116"/>
  <c r="J117" i="116" s="1"/>
  <c r="I116" i="116"/>
  <c r="N115" i="116"/>
  <c r="J115" i="116"/>
  <c r="N114" i="116"/>
  <c r="J114" i="116"/>
  <c r="M113" i="116"/>
  <c r="L113" i="116"/>
  <c r="N113" i="116" s="1"/>
  <c r="I113" i="116"/>
  <c r="H113" i="116"/>
  <c r="J113" i="116" s="1"/>
  <c r="N112" i="116"/>
  <c r="J112" i="116"/>
  <c r="M111" i="116"/>
  <c r="L111" i="116"/>
  <c r="N111" i="116" s="1"/>
  <c r="I111" i="116"/>
  <c r="H111" i="116"/>
  <c r="J111" i="116" s="1"/>
  <c r="N110" i="116"/>
  <c r="J110" i="116"/>
  <c r="N109" i="116"/>
  <c r="J109" i="116"/>
  <c r="N108" i="116"/>
  <c r="M108" i="116"/>
  <c r="L108" i="116"/>
  <c r="I108" i="116"/>
  <c r="I107" i="116" s="1"/>
  <c r="H108" i="116"/>
  <c r="M107" i="116"/>
  <c r="L107" i="116"/>
  <c r="N107" i="116" s="1"/>
  <c r="H107" i="116"/>
  <c r="J107" i="116" s="1"/>
  <c r="N106" i="116"/>
  <c r="J106" i="116"/>
  <c r="M105" i="116"/>
  <c r="L105" i="116"/>
  <c r="N105" i="116" s="1"/>
  <c r="I105" i="116"/>
  <c r="H105" i="116"/>
  <c r="J105" i="116" s="1"/>
  <c r="N104" i="116"/>
  <c r="J104" i="116"/>
  <c r="N103" i="116"/>
  <c r="J103" i="116"/>
  <c r="N102" i="116"/>
  <c r="J102" i="116"/>
  <c r="N101" i="116"/>
  <c r="J101" i="116"/>
  <c r="N100" i="116"/>
  <c r="J100" i="116"/>
  <c r="M99" i="116"/>
  <c r="L99" i="116"/>
  <c r="N99" i="116" s="1"/>
  <c r="I99" i="116"/>
  <c r="H99" i="116"/>
  <c r="J99" i="116" s="1"/>
  <c r="N98" i="116"/>
  <c r="J98" i="116"/>
  <c r="N97" i="116"/>
  <c r="J97" i="116"/>
  <c r="N96" i="116"/>
  <c r="J96" i="116"/>
  <c r="N95" i="116"/>
  <c r="J95" i="116"/>
  <c r="N94" i="116"/>
  <c r="M94" i="116"/>
  <c r="L94" i="116"/>
  <c r="I94" i="116"/>
  <c r="H94" i="116"/>
  <c r="J94" i="116" s="1"/>
  <c r="N93" i="116"/>
  <c r="J93" i="116"/>
  <c r="N92" i="116"/>
  <c r="J92" i="116"/>
  <c r="N91" i="116"/>
  <c r="J91" i="116"/>
  <c r="N90" i="116"/>
  <c r="J90" i="116"/>
  <c r="N89" i="116"/>
  <c r="J89" i="116"/>
  <c r="N88" i="116"/>
  <c r="M88" i="116"/>
  <c r="L88" i="116"/>
  <c r="I88" i="116"/>
  <c r="H88" i="116"/>
  <c r="J88" i="116" s="1"/>
  <c r="N82" i="116"/>
  <c r="J82" i="116"/>
  <c r="N81" i="116"/>
  <c r="J81" i="116"/>
  <c r="N80" i="116"/>
  <c r="J80" i="116"/>
  <c r="N79" i="116"/>
  <c r="J79" i="116"/>
  <c r="M78" i="116"/>
  <c r="L78" i="116"/>
  <c r="N78" i="116" s="1"/>
  <c r="I78" i="116"/>
  <c r="H78" i="116"/>
  <c r="J78" i="116" s="1"/>
  <c r="N77" i="116"/>
  <c r="J77" i="116"/>
  <c r="N76" i="116"/>
  <c r="J76" i="116"/>
  <c r="N75" i="116"/>
  <c r="J75" i="116"/>
  <c r="N74" i="116"/>
  <c r="J74" i="116"/>
  <c r="N73" i="116"/>
  <c r="J73" i="116"/>
  <c r="N72" i="116"/>
  <c r="J72" i="116"/>
  <c r="N71" i="116"/>
  <c r="J71" i="116"/>
  <c r="N70" i="116"/>
  <c r="J70" i="116"/>
  <c r="N69" i="116"/>
  <c r="M69" i="116"/>
  <c r="L69" i="116"/>
  <c r="I69" i="116"/>
  <c r="J69" i="116" s="1"/>
  <c r="H69" i="116"/>
  <c r="N68" i="116"/>
  <c r="J68" i="116"/>
  <c r="N67" i="116"/>
  <c r="J67" i="116"/>
  <c r="N66" i="116"/>
  <c r="J66" i="116"/>
  <c r="N65" i="116"/>
  <c r="J65" i="116"/>
  <c r="M64" i="116"/>
  <c r="L64" i="116"/>
  <c r="N64" i="116" s="1"/>
  <c r="I64" i="116"/>
  <c r="H64" i="116"/>
  <c r="J64" i="116" s="1"/>
  <c r="N63" i="116"/>
  <c r="J63" i="116"/>
  <c r="N62" i="116"/>
  <c r="J62" i="116"/>
  <c r="N61" i="116"/>
  <c r="J61" i="116"/>
  <c r="N60" i="116"/>
  <c r="J60" i="116"/>
  <c r="N59" i="116"/>
  <c r="J59" i="116"/>
  <c r="N58" i="116"/>
  <c r="J58" i="116"/>
  <c r="N57" i="116"/>
  <c r="J57" i="116"/>
  <c r="N56" i="116"/>
  <c r="J56" i="116"/>
  <c r="N55" i="116"/>
  <c r="J55" i="116"/>
  <c r="N54" i="116"/>
  <c r="J54" i="116"/>
  <c r="N53" i="116"/>
  <c r="J53" i="116"/>
  <c r="N52" i="116"/>
  <c r="J52" i="116"/>
  <c r="N51" i="116"/>
  <c r="J51" i="116"/>
  <c r="M50" i="116"/>
  <c r="L50" i="116"/>
  <c r="N50" i="116" s="1"/>
  <c r="I50" i="116"/>
  <c r="H50" i="116"/>
  <c r="J50" i="116" s="1"/>
  <c r="M49" i="116"/>
  <c r="I49" i="116"/>
  <c r="H49" i="116"/>
  <c r="J49" i="116" s="1"/>
  <c r="N48" i="116"/>
  <c r="J48" i="116"/>
  <c r="N47" i="116"/>
  <c r="M47" i="116"/>
  <c r="L47" i="116"/>
  <c r="I47" i="116"/>
  <c r="H47" i="116"/>
  <c r="J47" i="116" s="1"/>
  <c r="N46" i="116"/>
  <c r="J46" i="116"/>
  <c r="N45" i="116"/>
  <c r="M45" i="116"/>
  <c r="L45" i="116"/>
  <c r="I45" i="116"/>
  <c r="H45" i="116"/>
  <c r="J45" i="116" s="1"/>
  <c r="N44" i="116"/>
  <c r="J44" i="116"/>
  <c r="N43" i="116"/>
  <c r="J43" i="116"/>
  <c r="N42" i="116"/>
  <c r="J42" i="116"/>
  <c r="N41" i="116"/>
  <c r="M41" i="116"/>
  <c r="L41" i="116"/>
  <c r="I41" i="116"/>
  <c r="H41" i="116"/>
  <c r="J41" i="116" s="1"/>
  <c r="N40" i="116"/>
  <c r="J40" i="116"/>
  <c r="N39" i="116"/>
  <c r="J39" i="116"/>
  <c r="N38" i="116"/>
  <c r="J38" i="116"/>
  <c r="N37" i="116"/>
  <c r="J37" i="116"/>
  <c r="N36" i="116"/>
  <c r="J36" i="116"/>
  <c r="N35" i="116"/>
  <c r="J35" i="116"/>
  <c r="N34" i="116"/>
  <c r="J34" i="116"/>
  <c r="N33" i="116"/>
  <c r="J33" i="116"/>
  <c r="M32" i="116"/>
  <c r="L32" i="116"/>
  <c r="N32" i="116" s="1"/>
  <c r="I32" i="116"/>
  <c r="H32" i="116"/>
  <c r="J32" i="116" s="1"/>
  <c r="N31" i="116"/>
  <c r="J31" i="116"/>
  <c r="N30" i="116"/>
  <c r="J30" i="116"/>
  <c r="N29" i="116"/>
  <c r="J29" i="116"/>
  <c r="N28" i="116"/>
  <c r="J28" i="116"/>
  <c r="N27" i="116"/>
  <c r="J27" i="116"/>
  <c r="N26" i="116"/>
  <c r="J26" i="116"/>
  <c r="N25" i="116"/>
  <c r="J25" i="116"/>
  <c r="N24" i="116"/>
  <c r="J24" i="116"/>
  <c r="N23" i="116"/>
  <c r="M23" i="116"/>
  <c r="L23" i="116"/>
  <c r="I23" i="116"/>
  <c r="H23" i="116"/>
  <c r="J23" i="116" s="1"/>
  <c r="N22" i="116"/>
  <c r="J22" i="116"/>
  <c r="N21" i="116"/>
  <c r="J21" i="116"/>
  <c r="N20" i="116"/>
  <c r="J20" i="116"/>
  <c r="N19" i="116"/>
  <c r="J19" i="116"/>
  <c r="N18" i="116"/>
  <c r="J18" i="116"/>
  <c r="N17" i="116"/>
  <c r="J17" i="116"/>
  <c r="N16" i="116"/>
  <c r="J16" i="116"/>
  <c r="N15" i="116"/>
  <c r="J15" i="116"/>
  <c r="N14" i="116"/>
  <c r="J14" i="116"/>
  <c r="N13" i="116"/>
  <c r="J13" i="116"/>
  <c r="M12" i="116"/>
  <c r="L12" i="116"/>
  <c r="N12" i="116" s="1"/>
  <c r="I12" i="116"/>
  <c r="H12" i="116"/>
  <c r="J12" i="116" s="1"/>
  <c r="N11" i="116"/>
  <c r="J11" i="116"/>
  <c r="N10" i="116"/>
  <c r="J10" i="116"/>
  <c r="N9" i="116"/>
  <c r="J9" i="116"/>
  <c r="M8" i="116"/>
  <c r="L8" i="116"/>
  <c r="N8" i="116" s="1"/>
  <c r="I8" i="116"/>
  <c r="H8" i="116"/>
  <c r="J8" i="116" s="1"/>
  <c r="M7" i="116"/>
  <c r="M189" i="116" s="1"/>
  <c r="I7" i="116"/>
  <c r="H7" i="116"/>
  <c r="M170" i="114"/>
  <c r="K169" i="114"/>
  <c r="J169" i="114"/>
  <c r="I169" i="114"/>
  <c r="H169" i="114"/>
  <c r="G169" i="114"/>
  <c r="F169" i="114"/>
  <c r="E169" i="114"/>
  <c r="M169" i="114" s="1"/>
  <c r="M168" i="114"/>
  <c r="K167" i="114"/>
  <c r="J167" i="114"/>
  <c r="J166" i="114" s="1"/>
  <c r="I167" i="114"/>
  <c r="I166" i="114" s="1"/>
  <c r="H167" i="114"/>
  <c r="G167" i="114"/>
  <c r="F167" i="114"/>
  <c r="F166" i="114" s="1"/>
  <c r="E167" i="114"/>
  <c r="M167" i="114" s="1"/>
  <c r="K166" i="114"/>
  <c r="H166" i="114"/>
  <c r="G166" i="114"/>
  <c r="M165" i="114"/>
  <c r="M164" i="114"/>
  <c r="K164" i="114"/>
  <c r="J164" i="114"/>
  <c r="I164" i="114"/>
  <c r="H164" i="114"/>
  <c r="G164" i="114"/>
  <c r="F164" i="114"/>
  <c r="E164" i="114"/>
  <c r="M163" i="114"/>
  <c r="M162" i="114"/>
  <c r="M161" i="114"/>
  <c r="K160" i="114"/>
  <c r="J160" i="114"/>
  <c r="J153" i="114" s="1"/>
  <c r="I160" i="114"/>
  <c r="H160" i="114"/>
  <c r="G160" i="114"/>
  <c r="F160" i="114"/>
  <c r="F153" i="114" s="1"/>
  <c r="E160" i="114"/>
  <c r="M160" i="114" s="1"/>
  <c r="M159" i="114"/>
  <c r="M158" i="114"/>
  <c r="K157" i="114"/>
  <c r="J157" i="114"/>
  <c r="I157" i="114"/>
  <c r="H157" i="114"/>
  <c r="G157" i="114"/>
  <c r="M157" i="114" s="1"/>
  <c r="F157" i="114"/>
  <c r="E157" i="114"/>
  <c r="M156" i="114"/>
  <c r="M155" i="114"/>
  <c r="M154" i="114"/>
  <c r="K154" i="114"/>
  <c r="J154" i="114"/>
  <c r="I154" i="114"/>
  <c r="I153" i="114" s="1"/>
  <c r="H154" i="114"/>
  <c r="H153" i="114" s="1"/>
  <c r="G154" i="114"/>
  <c r="F154" i="114"/>
  <c r="E154" i="114"/>
  <c r="E153" i="114" s="1"/>
  <c r="K153" i="114"/>
  <c r="G153" i="114"/>
  <c r="M152" i="114"/>
  <c r="K151" i="114"/>
  <c r="J151" i="114"/>
  <c r="I151" i="114"/>
  <c r="H151" i="114"/>
  <c r="G151" i="114"/>
  <c r="M151" i="114" s="1"/>
  <c r="F151" i="114"/>
  <c r="E151" i="114"/>
  <c r="M150" i="114"/>
  <c r="K149" i="114"/>
  <c r="J149" i="114"/>
  <c r="I149" i="114"/>
  <c r="H149" i="114"/>
  <c r="G149" i="114"/>
  <c r="M149" i="114" s="1"/>
  <c r="F149" i="114"/>
  <c r="E149" i="114"/>
  <c r="M148" i="114"/>
  <c r="M147" i="114"/>
  <c r="M146" i="114"/>
  <c r="M145" i="114"/>
  <c r="M144" i="114"/>
  <c r="M143" i="114"/>
  <c r="K142" i="114"/>
  <c r="J142" i="114"/>
  <c r="I142" i="114"/>
  <c r="I141" i="114" s="1"/>
  <c r="H142" i="114"/>
  <c r="H141" i="114" s="1"/>
  <c r="G142" i="114"/>
  <c r="F142" i="114"/>
  <c r="E142" i="114"/>
  <c r="E141" i="114" s="1"/>
  <c r="M141" i="114" s="1"/>
  <c r="K141" i="114"/>
  <c r="J141" i="114"/>
  <c r="G141" i="114"/>
  <c r="F141" i="114"/>
  <c r="M140" i="114"/>
  <c r="K139" i="114"/>
  <c r="J139" i="114"/>
  <c r="I139" i="114"/>
  <c r="H139" i="114"/>
  <c r="G139" i="114"/>
  <c r="M139" i="114" s="1"/>
  <c r="F139" i="114"/>
  <c r="E139" i="114"/>
  <c r="M138" i="114"/>
  <c r="K137" i="114"/>
  <c r="J137" i="114"/>
  <c r="I137" i="114"/>
  <c r="H137" i="114"/>
  <c r="G137" i="114"/>
  <c r="M137" i="114" s="1"/>
  <c r="F137" i="114"/>
  <c r="E137" i="114"/>
  <c r="M136" i="114"/>
  <c r="K135" i="114"/>
  <c r="K128" i="114" s="1"/>
  <c r="J135" i="114"/>
  <c r="I135" i="114"/>
  <c r="H135" i="114"/>
  <c r="H128" i="114" s="1"/>
  <c r="G135" i="114"/>
  <c r="M135" i="114" s="1"/>
  <c r="F135" i="114"/>
  <c r="E135" i="114"/>
  <c r="M134" i="114"/>
  <c r="M133" i="114"/>
  <c r="K133" i="114"/>
  <c r="J133" i="114"/>
  <c r="I133" i="114"/>
  <c r="I128" i="114" s="1"/>
  <c r="H133" i="114"/>
  <c r="G133" i="114"/>
  <c r="F133" i="114"/>
  <c r="E133" i="114"/>
  <c r="E128" i="114" s="1"/>
  <c r="M132" i="114"/>
  <c r="M131" i="114"/>
  <c r="M130" i="114"/>
  <c r="K129" i="114"/>
  <c r="J129" i="114"/>
  <c r="I129" i="114"/>
  <c r="H129" i="114"/>
  <c r="G129" i="114"/>
  <c r="F129" i="114"/>
  <c r="E129" i="114"/>
  <c r="M129" i="114" s="1"/>
  <c r="J128" i="114"/>
  <c r="F128" i="114"/>
  <c r="M127" i="114"/>
  <c r="M126" i="114"/>
  <c r="M125" i="114"/>
  <c r="K124" i="114"/>
  <c r="J124" i="114"/>
  <c r="I124" i="114"/>
  <c r="H124" i="114"/>
  <c r="M124" i="114" s="1"/>
  <c r="G124" i="114"/>
  <c r="F124" i="114"/>
  <c r="E124" i="114"/>
  <c r="M123" i="114"/>
  <c r="K122" i="114"/>
  <c r="J122" i="114"/>
  <c r="I122" i="114"/>
  <c r="H122" i="114"/>
  <c r="M122" i="114" s="1"/>
  <c r="G122" i="114"/>
  <c r="F122" i="114"/>
  <c r="E122" i="114"/>
  <c r="M121" i="114"/>
  <c r="M120" i="114"/>
  <c r="M119" i="114"/>
  <c r="M118" i="114"/>
  <c r="M117" i="114"/>
  <c r="M116" i="114"/>
  <c r="M115" i="114"/>
  <c r="M114" i="114"/>
  <c r="M113" i="114"/>
  <c r="M112" i="114"/>
  <c r="M111" i="114"/>
  <c r="K110" i="114"/>
  <c r="J110" i="114"/>
  <c r="J101" i="114" s="1"/>
  <c r="I110" i="114"/>
  <c r="H110" i="114"/>
  <c r="G110" i="114"/>
  <c r="F110" i="114"/>
  <c r="F101" i="114" s="1"/>
  <c r="E110" i="114"/>
  <c r="M110" i="114" s="1"/>
  <c r="M109" i="114"/>
  <c r="M108" i="114"/>
  <c r="M107" i="114"/>
  <c r="M106" i="114"/>
  <c r="M105" i="114"/>
  <c r="M104" i="114"/>
  <c r="M103" i="114"/>
  <c r="K102" i="114"/>
  <c r="J102" i="114"/>
  <c r="I102" i="114"/>
  <c r="I101" i="114" s="1"/>
  <c r="H102" i="114"/>
  <c r="M102" i="114" s="1"/>
  <c r="G102" i="114"/>
  <c r="F102" i="114"/>
  <c r="E102" i="114"/>
  <c r="E101" i="114" s="1"/>
  <c r="K101" i="114"/>
  <c r="G101" i="114"/>
  <c r="M100" i="114"/>
  <c r="M99" i="114"/>
  <c r="M98" i="114"/>
  <c r="K98" i="114"/>
  <c r="J98" i="114"/>
  <c r="I98" i="114"/>
  <c r="I92" i="114" s="1"/>
  <c r="H98" i="114"/>
  <c r="G98" i="114"/>
  <c r="F98" i="114"/>
  <c r="E98" i="114"/>
  <c r="E92" i="114" s="1"/>
  <c r="M97" i="114"/>
  <c r="M96" i="114"/>
  <c r="M95" i="114"/>
  <c r="M94" i="114"/>
  <c r="K93" i="114"/>
  <c r="K92" i="114" s="1"/>
  <c r="J93" i="114"/>
  <c r="I93" i="114"/>
  <c r="H93" i="114"/>
  <c r="H92" i="114" s="1"/>
  <c r="G93" i="114"/>
  <c r="M93" i="114" s="1"/>
  <c r="F93" i="114"/>
  <c r="E93" i="114"/>
  <c r="J92" i="114"/>
  <c r="F92" i="114"/>
  <c r="M87" i="114"/>
  <c r="M86" i="114"/>
  <c r="M85" i="114"/>
  <c r="K84" i="114"/>
  <c r="J84" i="114"/>
  <c r="I84" i="114"/>
  <c r="H84" i="114"/>
  <c r="G84" i="114"/>
  <c r="M84" i="114" s="1"/>
  <c r="F84" i="114"/>
  <c r="E84" i="114"/>
  <c r="M83" i="114"/>
  <c r="K82" i="114"/>
  <c r="J82" i="114"/>
  <c r="I82" i="114"/>
  <c r="H82" i="114"/>
  <c r="G82" i="114"/>
  <c r="F82" i="114"/>
  <c r="E82" i="114"/>
  <c r="M82" i="114" s="1"/>
  <c r="M81" i="114"/>
  <c r="K80" i="114"/>
  <c r="J80" i="114"/>
  <c r="J79" i="114" s="1"/>
  <c r="I80" i="114"/>
  <c r="I79" i="114" s="1"/>
  <c r="H80" i="114"/>
  <c r="G80" i="114"/>
  <c r="F80" i="114"/>
  <c r="F79" i="114" s="1"/>
  <c r="E80" i="114"/>
  <c r="M80" i="114" s="1"/>
  <c r="K79" i="114"/>
  <c r="H79" i="114"/>
  <c r="G79" i="114"/>
  <c r="M78" i="114"/>
  <c r="K77" i="114"/>
  <c r="J77" i="114"/>
  <c r="I77" i="114"/>
  <c r="H77" i="114"/>
  <c r="G77" i="114"/>
  <c r="F77" i="114"/>
  <c r="E77" i="114"/>
  <c r="M77" i="114" s="1"/>
  <c r="M76" i="114"/>
  <c r="M75" i="114"/>
  <c r="M74" i="114"/>
  <c r="K73" i="114"/>
  <c r="J73" i="114"/>
  <c r="I73" i="114"/>
  <c r="H73" i="114"/>
  <c r="G73" i="114"/>
  <c r="M73" i="114" s="1"/>
  <c r="F73" i="114"/>
  <c r="E73" i="114"/>
  <c r="M72" i="114"/>
  <c r="M71" i="114"/>
  <c r="K70" i="114"/>
  <c r="J70" i="114"/>
  <c r="I70" i="114"/>
  <c r="H70" i="114"/>
  <c r="G70" i="114"/>
  <c r="M70" i="114" s="1"/>
  <c r="F70" i="114"/>
  <c r="E70" i="114"/>
  <c r="M69" i="114"/>
  <c r="M68" i="114"/>
  <c r="M67" i="114"/>
  <c r="M66" i="114"/>
  <c r="M65" i="114"/>
  <c r="K64" i="114"/>
  <c r="J64" i="114"/>
  <c r="I64" i="114"/>
  <c r="H64" i="114"/>
  <c r="G64" i="114"/>
  <c r="F64" i="114"/>
  <c r="E64" i="114"/>
  <c r="M64" i="114" s="1"/>
  <c r="M63" i="114"/>
  <c r="M62" i="114"/>
  <c r="M61" i="114"/>
  <c r="M60" i="114"/>
  <c r="K59" i="114"/>
  <c r="J59" i="114"/>
  <c r="I59" i="114"/>
  <c r="H59" i="114"/>
  <c r="M59" i="114" s="1"/>
  <c r="G59" i="114"/>
  <c r="F59" i="114"/>
  <c r="E59" i="114"/>
  <c r="M58" i="114"/>
  <c r="M57" i="114"/>
  <c r="M56" i="114"/>
  <c r="M55" i="114"/>
  <c r="M54" i="114"/>
  <c r="K53" i="114"/>
  <c r="J53" i="114"/>
  <c r="I53" i="114"/>
  <c r="H53" i="114"/>
  <c r="G53" i="114"/>
  <c r="M53" i="114" s="1"/>
  <c r="F53" i="114"/>
  <c r="E53" i="114"/>
  <c r="M52" i="114"/>
  <c r="M51" i="114"/>
  <c r="M50" i="114"/>
  <c r="K49" i="114"/>
  <c r="J49" i="114"/>
  <c r="I49" i="114"/>
  <c r="H49" i="114"/>
  <c r="M49" i="114" s="1"/>
  <c r="G49" i="114"/>
  <c r="F49" i="114"/>
  <c r="E49" i="114"/>
  <c r="M48" i="114"/>
  <c r="M47" i="114"/>
  <c r="M46" i="114"/>
  <c r="M45" i="114"/>
  <c r="M44" i="114"/>
  <c r="M43" i="114"/>
  <c r="M42" i="114"/>
  <c r="M41" i="114"/>
  <c r="K40" i="114"/>
  <c r="K39" i="114" s="1"/>
  <c r="J40" i="114"/>
  <c r="J39" i="114" s="1"/>
  <c r="I40" i="114"/>
  <c r="H40" i="114"/>
  <c r="G40" i="114"/>
  <c r="G39" i="114" s="1"/>
  <c r="F40" i="114"/>
  <c r="F39" i="114" s="1"/>
  <c r="E40" i="114"/>
  <c r="M40" i="114" s="1"/>
  <c r="I39" i="114"/>
  <c r="H39" i="114"/>
  <c r="E39" i="114"/>
  <c r="M38" i="114"/>
  <c r="K37" i="114"/>
  <c r="J37" i="114"/>
  <c r="I37" i="114"/>
  <c r="H37" i="114"/>
  <c r="G37" i="114"/>
  <c r="M37" i="114" s="1"/>
  <c r="F37" i="114"/>
  <c r="E37" i="114"/>
  <c r="M36" i="114"/>
  <c r="K35" i="114"/>
  <c r="J35" i="114"/>
  <c r="I35" i="114"/>
  <c r="H35" i="114"/>
  <c r="G35" i="114"/>
  <c r="F35" i="114"/>
  <c r="M35" i="114" s="1"/>
  <c r="E35" i="114"/>
  <c r="M34" i="114"/>
  <c r="M33" i="114"/>
  <c r="M32" i="114"/>
  <c r="K31" i="114"/>
  <c r="J31" i="114"/>
  <c r="I31" i="114"/>
  <c r="H31" i="114"/>
  <c r="G31" i="114"/>
  <c r="M31" i="114" s="1"/>
  <c r="F31" i="114"/>
  <c r="E31" i="114"/>
  <c r="M30" i="114"/>
  <c r="M29" i="114"/>
  <c r="M28" i="114"/>
  <c r="M27" i="114"/>
  <c r="M26" i="114"/>
  <c r="M25" i="114"/>
  <c r="M24" i="114"/>
  <c r="M23" i="114"/>
  <c r="M22" i="114"/>
  <c r="K21" i="114"/>
  <c r="J21" i="114"/>
  <c r="I21" i="114"/>
  <c r="H21" i="114"/>
  <c r="G21" i="114"/>
  <c r="F21" i="114"/>
  <c r="E21" i="114"/>
  <c r="M21" i="114" s="1"/>
  <c r="M20" i="114"/>
  <c r="M19" i="114"/>
  <c r="M18" i="114"/>
  <c r="M17" i="114"/>
  <c r="K16" i="114"/>
  <c r="J16" i="114"/>
  <c r="I16" i="114"/>
  <c r="H16" i="114"/>
  <c r="M16" i="114" s="1"/>
  <c r="G16" i="114"/>
  <c r="F16" i="114"/>
  <c r="E16" i="114"/>
  <c r="M15" i="114"/>
  <c r="M14" i="114"/>
  <c r="M13" i="114"/>
  <c r="K12" i="114"/>
  <c r="J12" i="114"/>
  <c r="I12" i="114"/>
  <c r="I7" i="114" s="1"/>
  <c r="H12" i="114"/>
  <c r="G12" i="114"/>
  <c r="F12" i="114"/>
  <c r="E12" i="114"/>
  <c r="M12" i="114" s="1"/>
  <c r="M11" i="114"/>
  <c r="M10" i="114"/>
  <c r="M9" i="114"/>
  <c r="K8" i="114"/>
  <c r="K7" i="114" s="1"/>
  <c r="J8" i="114"/>
  <c r="J7" i="114" s="1"/>
  <c r="I8" i="114"/>
  <c r="H8" i="114"/>
  <c r="G8" i="114"/>
  <c r="G7" i="114" s="1"/>
  <c r="F8" i="114"/>
  <c r="F7" i="114" s="1"/>
  <c r="E8" i="114"/>
  <c r="M8" i="114" s="1"/>
  <c r="H7" i="114"/>
  <c r="N9" i="119" l="1"/>
  <c r="N56" i="119" s="1"/>
  <c r="J9" i="119"/>
  <c r="J56" i="119" s="1"/>
  <c r="N9" i="120"/>
  <c r="N56" i="120" s="1"/>
  <c r="J9" i="120"/>
  <c r="J56" i="120" s="1"/>
  <c r="L146" i="118"/>
  <c r="I107" i="118"/>
  <c r="I69" i="118"/>
  <c r="M107" i="118"/>
  <c r="M146" i="118" s="1"/>
  <c r="G8" i="118"/>
  <c r="G82" i="118"/>
  <c r="I82" i="118" s="1"/>
  <c r="K146" i="118"/>
  <c r="I107" i="117"/>
  <c r="M146" i="117"/>
  <c r="L146" i="117"/>
  <c r="M9" i="117"/>
  <c r="H37" i="117"/>
  <c r="M70" i="117"/>
  <c r="M83" i="117"/>
  <c r="H89" i="117"/>
  <c r="H146" i="117" s="1"/>
  <c r="I120" i="117"/>
  <c r="G8" i="117"/>
  <c r="I70" i="117"/>
  <c r="I69" i="117" s="1"/>
  <c r="G82" i="117"/>
  <c r="I82" i="117" s="1"/>
  <c r="H107" i="117"/>
  <c r="K146" i="117"/>
  <c r="I189" i="116"/>
  <c r="J7" i="116"/>
  <c r="J108" i="116"/>
  <c r="J124" i="116"/>
  <c r="J146" i="116"/>
  <c r="J163" i="116"/>
  <c r="J173" i="116"/>
  <c r="J185" i="116"/>
  <c r="L7" i="116"/>
  <c r="L49" i="116"/>
  <c r="N49" i="116" s="1"/>
  <c r="L116" i="116"/>
  <c r="N116" i="116" s="1"/>
  <c r="H116" i="116"/>
  <c r="J116" i="116" s="1"/>
  <c r="F171" i="114"/>
  <c r="J171" i="114"/>
  <c r="M153" i="114"/>
  <c r="I171" i="114"/>
  <c r="H171" i="114"/>
  <c r="K171" i="114"/>
  <c r="M39" i="114"/>
  <c r="M142" i="114"/>
  <c r="G92" i="114"/>
  <c r="M92" i="114" s="1"/>
  <c r="H101" i="114"/>
  <c r="M101" i="114" s="1"/>
  <c r="G128" i="114"/>
  <c r="M128" i="114" s="1"/>
  <c r="E166" i="114"/>
  <c r="M166" i="114" s="1"/>
  <c r="E79" i="114"/>
  <c r="M79" i="114" s="1"/>
  <c r="E7" i="114"/>
  <c r="I8" i="118" l="1"/>
  <c r="I146" i="118" s="1"/>
  <c r="G146" i="118"/>
  <c r="I89" i="117"/>
  <c r="G146" i="117"/>
  <c r="I8" i="117"/>
  <c r="I146" i="117" s="1"/>
  <c r="L189" i="116"/>
  <c r="N189" i="116" s="1"/>
  <c r="N7" i="116"/>
  <c r="H189" i="116"/>
  <c r="J189" i="116"/>
  <c r="M7" i="114"/>
  <c r="M171" i="114" s="1"/>
  <c r="E171" i="114"/>
  <c r="G171" i="114"/>
  <c r="M171" i="113" l="1"/>
  <c r="K170" i="113"/>
  <c r="J170" i="113"/>
  <c r="J167" i="113" s="1"/>
  <c r="I170" i="113"/>
  <c r="H170" i="113"/>
  <c r="H167" i="113" s="1"/>
  <c r="G170" i="113"/>
  <c r="F170" i="113"/>
  <c r="F167" i="113" s="1"/>
  <c r="E170" i="113"/>
  <c r="M169" i="113"/>
  <c r="K168" i="113"/>
  <c r="J168" i="113"/>
  <c r="I168" i="113"/>
  <c r="H168" i="113"/>
  <c r="G168" i="113"/>
  <c r="F168" i="113"/>
  <c r="E168" i="113"/>
  <c r="M168" i="113" s="1"/>
  <c r="K167" i="113"/>
  <c r="I167" i="113"/>
  <c r="G167" i="113"/>
  <c r="E167" i="113"/>
  <c r="M166" i="113"/>
  <c r="K165" i="113"/>
  <c r="J165" i="113"/>
  <c r="J154" i="113" s="1"/>
  <c r="I165" i="113"/>
  <c r="H165" i="113"/>
  <c r="M165" i="113" s="1"/>
  <c r="G165" i="113"/>
  <c r="F165" i="113"/>
  <c r="F154" i="113" s="1"/>
  <c r="E165" i="113"/>
  <c r="M164" i="113"/>
  <c r="M163" i="113"/>
  <c r="M162" i="113"/>
  <c r="K161" i="113"/>
  <c r="J161" i="113"/>
  <c r="I161" i="113"/>
  <c r="H161" i="113"/>
  <c r="G161" i="113"/>
  <c r="F161" i="113"/>
  <c r="E161" i="113"/>
  <c r="M161" i="113" s="1"/>
  <c r="M160" i="113"/>
  <c r="M159" i="113"/>
  <c r="K158" i="113"/>
  <c r="J158" i="113"/>
  <c r="I158" i="113"/>
  <c r="I154" i="113" s="1"/>
  <c r="H158" i="113"/>
  <c r="H154" i="113" s="1"/>
  <c r="G158" i="113"/>
  <c r="F158" i="113"/>
  <c r="E158" i="113"/>
  <c r="M158" i="113" s="1"/>
  <c r="M157" i="113"/>
  <c r="M156" i="113"/>
  <c r="K155" i="113"/>
  <c r="J155" i="113"/>
  <c r="I155" i="113"/>
  <c r="H155" i="113"/>
  <c r="G155" i="113"/>
  <c r="F155" i="113"/>
  <c r="E155" i="113"/>
  <c r="M155" i="113" s="1"/>
  <c r="K154" i="113"/>
  <c r="G154" i="113"/>
  <c r="M153" i="113"/>
  <c r="K152" i="113"/>
  <c r="J152" i="113"/>
  <c r="J142" i="113" s="1"/>
  <c r="I152" i="113"/>
  <c r="H152" i="113"/>
  <c r="M152" i="113" s="1"/>
  <c r="G152" i="113"/>
  <c r="F152" i="113"/>
  <c r="F142" i="113" s="1"/>
  <c r="E152" i="113"/>
  <c r="M151" i="113"/>
  <c r="K150" i="113"/>
  <c r="J150" i="113"/>
  <c r="I150" i="113"/>
  <c r="I142" i="113" s="1"/>
  <c r="H150" i="113"/>
  <c r="H142" i="113" s="1"/>
  <c r="G150" i="113"/>
  <c r="F150" i="113"/>
  <c r="E150" i="113"/>
  <c r="M150" i="113" s="1"/>
  <c r="M149" i="113"/>
  <c r="M148" i="113"/>
  <c r="M147" i="113"/>
  <c r="M146" i="113"/>
  <c r="M145" i="113"/>
  <c r="M144" i="113"/>
  <c r="K143" i="113"/>
  <c r="J143" i="113"/>
  <c r="I143" i="113"/>
  <c r="H143" i="113"/>
  <c r="G143" i="113"/>
  <c r="F143" i="113"/>
  <c r="E143" i="113"/>
  <c r="M143" i="113" s="1"/>
  <c r="K142" i="113"/>
  <c r="G142" i="113"/>
  <c r="M141" i="113"/>
  <c r="K140" i="113"/>
  <c r="J140" i="113"/>
  <c r="I140" i="113"/>
  <c r="H140" i="113"/>
  <c r="H129" i="113" s="1"/>
  <c r="G140" i="113"/>
  <c r="F140" i="113"/>
  <c r="E140" i="113"/>
  <c r="M139" i="113"/>
  <c r="K138" i="113"/>
  <c r="J138" i="113"/>
  <c r="I138" i="113"/>
  <c r="H138" i="113"/>
  <c r="G138" i="113"/>
  <c r="F138" i="113"/>
  <c r="E138" i="113"/>
  <c r="M138" i="113" s="1"/>
  <c r="M137" i="113"/>
  <c r="K136" i="113"/>
  <c r="J136" i="113"/>
  <c r="I136" i="113"/>
  <c r="H136" i="113"/>
  <c r="G136" i="113"/>
  <c r="F136" i="113"/>
  <c r="M136" i="113" s="1"/>
  <c r="E136" i="113"/>
  <c r="M135" i="113"/>
  <c r="K134" i="113"/>
  <c r="K129" i="113" s="1"/>
  <c r="J134" i="113"/>
  <c r="I134" i="113"/>
  <c r="I129" i="113" s="1"/>
  <c r="H134" i="113"/>
  <c r="G134" i="113"/>
  <c r="G129" i="113" s="1"/>
  <c r="F134" i="113"/>
  <c r="E134" i="113"/>
  <c r="E129" i="113" s="1"/>
  <c r="M133" i="113"/>
  <c r="M132" i="113"/>
  <c r="M131" i="113"/>
  <c r="K130" i="113"/>
  <c r="J130" i="113"/>
  <c r="I130" i="113"/>
  <c r="H130" i="113"/>
  <c r="G130" i="113"/>
  <c r="F130" i="113"/>
  <c r="M130" i="113" s="1"/>
  <c r="E130" i="113"/>
  <c r="J129" i="113"/>
  <c r="F129" i="113"/>
  <c r="M128" i="113"/>
  <c r="M127" i="113"/>
  <c r="M126" i="113"/>
  <c r="K125" i="113"/>
  <c r="J125" i="113"/>
  <c r="I125" i="113"/>
  <c r="H125" i="113"/>
  <c r="G125" i="113"/>
  <c r="F125" i="113"/>
  <c r="E125" i="113"/>
  <c r="M125" i="113" s="1"/>
  <c r="M124" i="113"/>
  <c r="K123" i="113"/>
  <c r="J123" i="113"/>
  <c r="J102" i="113" s="1"/>
  <c r="I123" i="113"/>
  <c r="H123" i="113"/>
  <c r="H102" i="113" s="1"/>
  <c r="G123" i="113"/>
  <c r="F123" i="113"/>
  <c r="M123" i="113" s="1"/>
  <c r="E123" i="113"/>
  <c r="M122" i="113"/>
  <c r="M121" i="113"/>
  <c r="M120" i="113"/>
  <c r="M119" i="113"/>
  <c r="M118" i="113"/>
  <c r="M117" i="113"/>
  <c r="M116" i="113"/>
  <c r="M115" i="113"/>
  <c r="M114" i="113"/>
  <c r="M113" i="113"/>
  <c r="M112" i="113"/>
  <c r="K111" i="113"/>
  <c r="J111" i="113"/>
  <c r="I111" i="113"/>
  <c r="H111" i="113"/>
  <c r="G111" i="113"/>
  <c r="F111" i="113"/>
  <c r="E111" i="113"/>
  <c r="M111" i="113" s="1"/>
  <c r="M110" i="113"/>
  <c r="M109" i="113"/>
  <c r="M108" i="113"/>
  <c r="M107" i="113"/>
  <c r="M106" i="113"/>
  <c r="M105" i="113"/>
  <c r="M104" i="113"/>
  <c r="L103" i="113"/>
  <c r="K103" i="113"/>
  <c r="J103" i="113"/>
  <c r="I103" i="113"/>
  <c r="H103" i="113"/>
  <c r="G103" i="113"/>
  <c r="F103" i="113"/>
  <c r="E103" i="113"/>
  <c r="M103" i="113" s="1"/>
  <c r="K102" i="113"/>
  <c r="I102" i="113"/>
  <c r="G102" i="113"/>
  <c r="E102" i="113"/>
  <c r="M101" i="113"/>
  <c r="M100" i="113"/>
  <c r="K99" i="113"/>
  <c r="J99" i="113"/>
  <c r="I99" i="113"/>
  <c r="H99" i="113"/>
  <c r="G99" i="113"/>
  <c r="F99" i="113"/>
  <c r="E99" i="113"/>
  <c r="M99" i="113" s="1"/>
  <c r="M98" i="113"/>
  <c r="M97" i="113"/>
  <c r="M96" i="113"/>
  <c r="M95" i="113"/>
  <c r="K94" i="113"/>
  <c r="J94" i="113"/>
  <c r="I94" i="113"/>
  <c r="H94" i="113"/>
  <c r="G94" i="113"/>
  <c r="F94" i="113"/>
  <c r="E94" i="113"/>
  <c r="M94" i="113" s="1"/>
  <c r="K93" i="113"/>
  <c r="J93" i="113"/>
  <c r="I93" i="113"/>
  <c r="H93" i="113"/>
  <c r="G93" i="113"/>
  <c r="F93" i="113"/>
  <c r="E93" i="113"/>
  <c r="M93" i="113" s="1"/>
  <c r="M88" i="113"/>
  <c r="M87" i="113"/>
  <c r="K86" i="113"/>
  <c r="J86" i="113"/>
  <c r="I86" i="113"/>
  <c r="I81" i="113" s="1"/>
  <c r="H86" i="113"/>
  <c r="G86" i="113"/>
  <c r="F86" i="113"/>
  <c r="E86" i="113"/>
  <c r="M86" i="113" s="1"/>
  <c r="M85" i="113"/>
  <c r="K84" i="113"/>
  <c r="J84" i="113"/>
  <c r="J81" i="113" s="1"/>
  <c r="I84" i="113"/>
  <c r="H84" i="113"/>
  <c r="H81" i="113" s="1"/>
  <c r="G84" i="113"/>
  <c r="F84" i="113"/>
  <c r="F81" i="113" s="1"/>
  <c r="E84" i="113"/>
  <c r="M83" i="113"/>
  <c r="K82" i="113"/>
  <c r="J82" i="113"/>
  <c r="I82" i="113"/>
  <c r="H82" i="113"/>
  <c r="G82" i="113"/>
  <c r="F82" i="113"/>
  <c r="E82" i="113"/>
  <c r="M82" i="113" s="1"/>
  <c r="K81" i="113"/>
  <c r="G81" i="113"/>
  <c r="M80" i="113"/>
  <c r="K79" i="113"/>
  <c r="J79" i="113"/>
  <c r="I79" i="113"/>
  <c r="H79" i="113"/>
  <c r="M79" i="113" s="1"/>
  <c r="G79" i="113"/>
  <c r="F79" i="113"/>
  <c r="E79" i="113"/>
  <c r="M78" i="113"/>
  <c r="M77" i="113"/>
  <c r="M76" i="113"/>
  <c r="M75" i="113"/>
  <c r="K74" i="113"/>
  <c r="J74" i="113"/>
  <c r="I74" i="113"/>
  <c r="H74" i="113"/>
  <c r="M74" i="113" s="1"/>
  <c r="G74" i="113"/>
  <c r="F74" i="113"/>
  <c r="E74" i="113"/>
  <c r="M73" i="113"/>
  <c r="M72" i="113"/>
  <c r="K71" i="113"/>
  <c r="J71" i="113"/>
  <c r="J39" i="113" s="1"/>
  <c r="I71" i="113"/>
  <c r="H71" i="113"/>
  <c r="G71" i="113"/>
  <c r="F71" i="113"/>
  <c r="M71" i="113" s="1"/>
  <c r="E71" i="113"/>
  <c r="M70" i="113"/>
  <c r="M69" i="113"/>
  <c r="M68" i="113"/>
  <c r="M67" i="113"/>
  <c r="M66" i="113"/>
  <c r="K65" i="113"/>
  <c r="J65" i="113"/>
  <c r="I65" i="113"/>
  <c r="H65" i="113"/>
  <c r="G65" i="113"/>
  <c r="F65" i="113"/>
  <c r="E65" i="113"/>
  <c r="M65" i="113" s="1"/>
  <c r="M64" i="113"/>
  <c r="M63" i="113"/>
  <c r="M62" i="113"/>
  <c r="M61" i="113"/>
  <c r="K60" i="113"/>
  <c r="K39" i="113" s="1"/>
  <c r="J60" i="113"/>
  <c r="I60" i="113"/>
  <c r="I39" i="113" s="1"/>
  <c r="H60" i="113"/>
  <c r="G60" i="113"/>
  <c r="G39" i="113" s="1"/>
  <c r="F60" i="113"/>
  <c r="E60" i="113"/>
  <c r="M60" i="113" s="1"/>
  <c r="M59" i="113"/>
  <c r="M58" i="113"/>
  <c r="M57" i="113"/>
  <c r="M56" i="113"/>
  <c r="M55" i="113"/>
  <c r="K54" i="113"/>
  <c r="J54" i="113"/>
  <c r="I54" i="113"/>
  <c r="H54" i="113"/>
  <c r="M54" i="113" s="1"/>
  <c r="G54" i="113"/>
  <c r="F54" i="113"/>
  <c r="E54" i="113"/>
  <c r="M53" i="113"/>
  <c r="M52" i="113"/>
  <c r="M51" i="113"/>
  <c r="M50" i="113"/>
  <c r="K49" i="113"/>
  <c r="J49" i="113"/>
  <c r="I49" i="113"/>
  <c r="H49" i="113"/>
  <c r="M49" i="113" s="1"/>
  <c r="G49" i="113"/>
  <c r="F49" i="113"/>
  <c r="E49" i="113"/>
  <c r="M48" i="113"/>
  <c r="M47" i="113"/>
  <c r="M46" i="113"/>
  <c r="M45" i="113"/>
  <c r="M44" i="113"/>
  <c r="M43" i="113"/>
  <c r="M42" i="113"/>
  <c r="M41" i="113"/>
  <c r="K40" i="113"/>
  <c r="J40" i="113"/>
  <c r="I40" i="113"/>
  <c r="H40" i="113"/>
  <c r="M40" i="113" s="1"/>
  <c r="G40" i="113"/>
  <c r="F40" i="113"/>
  <c r="E40" i="113"/>
  <c r="H39" i="113"/>
  <c r="M38" i="113"/>
  <c r="K37" i="113"/>
  <c r="J37" i="113"/>
  <c r="I37" i="113"/>
  <c r="H37" i="113"/>
  <c r="G37" i="113"/>
  <c r="F37" i="113"/>
  <c r="E37" i="113"/>
  <c r="M37" i="113" s="1"/>
  <c r="M36" i="113"/>
  <c r="K35" i="113"/>
  <c r="J35" i="113"/>
  <c r="J7" i="113" s="1"/>
  <c r="I35" i="113"/>
  <c r="H35" i="113"/>
  <c r="G35" i="113"/>
  <c r="F35" i="113"/>
  <c r="M35" i="113" s="1"/>
  <c r="E35" i="113"/>
  <c r="M34" i="113"/>
  <c r="M33" i="113"/>
  <c r="M32" i="113"/>
  <c r="K31" i="113"/>
  <c r="J31" i="113"/>
  <c r="I31" i="113"/>
  <c r="H31" i="113"/>
  <c r="G31" i="113"/>
  <c r="F31" i="113"/>
  <c r="E31" i="113"/>
  <c r="M31" i="113" s="1"/>
  <c r="M30" i="113"/>
  <c r="M29" i="113"/>
  <c r="M28" i="113"/>
  <c r="M27" i="113"/>
  <c r="M26" i="113"/>
  <c r="M25" i="113"/>
  <c r="M24" i="113"/>
  <c r="M23" i="113"/>
  <c r="K22" i="113"/>
  <c r="J22" i="113"/>
  <c r="I22" i="113"/>
  <c r="H22" i="113"/>
  <c r="G22" i="113"/>
  <c r="F22" i="113"/>
  <c r="E22" i="113"/>
  <c r="M22" i="113" s="1"/>
  <c r="M21" i="113"/>
  <c r="M20" i="113"/>
  <c r="M19" i="113"/>
  <c r="M18" i="113"/>
  <c r="K17" i="113"/>
  <c r="K7" i="113" s="1"/>
  <c r="K172" i="113" s="1"/>
  <c r="J17" i="113"/>
  <c r="I17" i="113"/>
  <c r="I7" i="113" s="1"/>
  <c r="H17" i="113"/>
  <c r="G17" i="113"/>
  <c r="G7" i="113" s="1"/>
  <c r="G172" i="113" s="1"/>
  <c r="F17" i="113"/>
  <c r="E17" i="113"/>
  <c r="M17" i="113" s="1"/>
  <c r="M16" i="113"/>
  <c r="M15" i="113"/>
  <c r="M14" i="113"/>
  <c r="K13" i="113"/>
  <c r="J13" i="113"/>
  <c r="I13" i="113"/>
  <c r="H13" i="113"/>
  <c r="M13" i="113" s="1"/>
  <c r="G13" i="113"/>
  <c r="F13" i="113"/>
  <c r="E13" i="113"/>
  <c r="M12" i="113"/>
  <c r="M11" i="113"/>
  <c r="M10" i="113"/>
  <c r="M9" i="113"/>
  <c r="M8" i="113"/>
  <c r="K8" i="113"/>
  <c r="J8" i="113"/>
  <c r="I8" i="113"/>
  <c r="H8" i="113"/>
  <c r="G8" i="113"/>
  <c r="F8" i="113"/>
  <c r="E8" i="113"/>
  <c r="H7" i="113"/>
  <c r="M129" i="113" l="1"/>
  <c r="I172" i="113"/>
  <c r="M167" i="113"/>
  <c r="H172" i="113"/>
  <c r="J172" i="113"/>
  <c r="M140" i="113"/>
  <c r="E7" i="113"/>
  <c r="E39" i="113"/>
  <c r="M39" i="113" s="1"/>
  <c r="F102" i="113"/>
  <c r="M102" i="113" s="1"/>
  <c r="M134" i="113"/>
  <c r="F39" i="113"/>
  <c r="E81" i="113"/>
  <c r="M81" i="113" s="1"/>
  <c r="M84" i="113"/>
  <c r="E142" i="113"/>
  <c r="M142" i="113" s="1"/>
  <c r="E154" i="113"/>
  <c r="M154" i="113" s="1"/>
  <c r="M170" i="113"/>
  <c r="F7" i="113"/>
  <c r="F172" i="113" s="1"/>
  <c r="E172" i="113" l="1"/>
  <c r="M7" i="113"/>
  <c r="M172" i="113" s="1"/>
  <c r="M170" i="112" l="1"/>
  <c r="K169" i="112"/>
  <c r="J169" i="112"/>
  <c r="J166" i="112" s="1"/>
  <c r="I169" i="112"/>
  <c r="H169" i="112"/>
  <c r="G169" i="112"/>
  <c r="F169" i="112"/>
  <c r="F166" i="112" s="1"/>
  <c r="M166" i="112" s="1"/>
  <c r="E169" i="112"/>
  <c r="M168" i="112"/>
  <c r="K167" i="112"/>
  <c r="J167" i="112"/>
  <c r="I167" i="112"/>
  <c r="H167" i="112"/>
  <c r="G167" i="112"/>
  <c r="M167" i="112" s="1"/>
  <c r="F167" i="112"/>
  <c r="E167" i="112"/>
  <c r="K166" i="112"/>
  <c r="I166" i="112"/>
  <c r="H166" i="112"/>
  <c r="G166" i="112"/>
  <c r="E166" i="112"/>
  <c r="M165" i="112"/>
  <c r="K164" i="112"/>
  <c r="J164" i="112"/>
  <c r="I164" i="112"/>
  <c r="H164" i="112"/>
  <c r="H153" i="112" s="1"/>
  <c r="G164" i="112"/>
  <c r="F164" i="112"/>
  <c r="E164" i="112"/>
  <c r="M163" i="112"/>
  <c r="M162" i="112"/>
  <c r="M161" i="112"/>
  <c r="K160" i="112"/>
  <c r="J160" i="112"/>
  <c r="I160" i="112"/>
  <c r="H160" i="112"/>
  <c r="G160" i="112"/>
  <c r="M160" i="112" s="1"/>
  <c r="F160" i="112"/>
  <c r="E160" i="112"/>
  <c r="M159" i="112"/>
  <c r="M158" i="112"/>
  <c r="K157" i="112"/>
  <c r="J157" i="112"/>
  <c r="J153" i="112" s="1"/>
  <c r="I157" i="112"/>
  <c r="I153" i="112" s="1"/>
  <c r="H157" i="112"/>
  <c r="G157" i="112"/>
  <c r="F157" i="112"/>
  <c r="F153" i="112" s="1"/>
  <c r="E157" i="112"/>
  <c r="M157" i="112" s="1"/>
  <c r="M156" i="112"/>
  <c r="M155" i="112"/>
  <c r="K154" i="112"/>
  <c r="J154" i="112"/>
  <c r="I154" i="112"/>
  <c r="H154" i="112"/>
  <c r="G154" i="112"/>
  <c r="M154" i="112" s="1"/>
  <c r="F154" i="112"/>
  <c r="E154" i="112"/>
  <c r="K153" i="112"/>
  <c r="G153" i="112"/>
  <c r="M152" i="112"/>
  <c r="K151" i="112"/>
  <c r="J151" i="112"/>
  <c r="I151" i="112"/>
  <c r="H151" i="112"/>
  <c r="H141" i="112" s="1"/>
  <c r="G151" i="112"/>
  <c r="F151" i="112"/>
  <c r="E151" i="112"/>
  <c r="M150" i="112"/>
  <c r="K149" i="112"/>
  <c r="J149" i="112"/>
  <c r="J141" i="112" s="1"/>
  <c r="I149" i="112"/>
  <c r="I141" i="112" s="1"/>
  <c r="H149" i="112"/>
  <c r="G149" i="112"/>
  <c r="F149" i="112"/>
  <c r="F141" i="112" s="1"/>
  <c r="E149" i="112"/>
  <c r="M149" i="112" s="1"/>
  <c r="M148" i="112"/>
  <c r="M147" i="112"/>
  <c r="M146" i="112"/>
  <c r="M145" i="112"/>
  <c r="M144" i="112"/>
  <c r="M143" i="112"/>
  <c r="K142" i="112"/>
  <c r="J142" i="112"/>
  <c r="I142" i="112"/>
  <c r="H142" i="112"/>
  <c r="G142" i="112"/>
  <c r="M142" i="112" s="1"/>
  <c r="F142" i="112"/>
  <c r="E142" i="112"/>
  <c r="K141" i="112"/>
  <c r="G141" i="112"/>
  <c r="M140" i="112"/>
  <c r="K139" i="112"/>
  <c r="J139" i="112"/>
  <c r="I139" i="112"/>
  <c r="H139" i="112"/>
  <c r="M139" i="112" s="1"/>
  <c r="G139" i="112"/>
  <c r="F139" i="112"/>
  <c r="E139" i="112"/>
  <c r="M138" i="112"/>
  <c r="K137" i="112"/>
  <c r="J137" i="112"/>
  <c r="I137" i="112"/>
  <c r="H137" i="112"/>
  <c r="G137" i="112"/>
  <c r="F137" i="112"/>
  <c r="E137" i="112"/>
  <c r="M137" i="112" s="1"/>
  <c r="M136" i="112"/>
  <c r="K135" i="112"/>
  <c r="J135" i="112"/>
  <c r="I135" i="112"/>
  <c r="H135" i="112"/>
  <c r="G135" i="112"/>
  <c r="F135" i="112"/>
  <c r="M135" i="112" s="1"/>
  <c r="E135" i="112"/>
  <c r="M134" i="112"/>
  <c r="K133" i="112"/>
  <c r="K128" i="112" s="1"/>
  <c r="J133" i="112"/>
  <c r="I133" i="112"/>
  <c r="I128" i="112" s="1"/>
  <c r="H133" i="112"/>
  <c r="H128" i="112" s="1"/>
  <c r="G133" i="112"/>
  <c r="M133" i="112" s="1"/>
  <c r="F133" i="112"/>
  <c r="E133" i="112"/>
  <c r="E128" i="112" s="1"/>
  <c r="M132" i="112"/>
  <c r="M131" i="112"/>
  <c r="M130" i="112"/>
  <c r="K129" i="112"/>
  <c r="J129" i="112"/>
  <c r="I129" i="112"/>
  <c r="H129" i="112"/>
  <c r="G129" i="112"/>
  <c r="F129" i="112"/>
  <c r="M129" i="112" s="1"/>
  <c r="E129" i="112"/>
  <c r="J128" i="112"/>
  <c r="F128" i="112"/>
  <c r="M127" i="112"/>
  <c r="M126" i="112"/>
  <c r="M125" i="112"/>
  <c r="K124" i="112"/>
  <c r="J124" i="112"/>
  <c r="I124" i="112"/>
  <c r="H124" i="112"/>
  <c r="G124" i="112"/>
  <c r="F124" i="112"/>
  <c r="E124" i="112"/>
  <c r="M124" i="112" s="1"/>
  <c r="M123" i="112"/>
  <c r="K122" i="112"/>
  <c r="J122" i="112"/>
  <c r="I122" i="112"/>
  <c r="H122" i="112"/>
  <c r="G122" i="112"/>
  <c r="F122" i="112"/>
  <c r="M122" i="112" s="1"/>
  <c r="E122" i="112"/>
  <c r="M121" i="112"/>
  <c r="M120" i="112"/>
  <c r="M119" i="112"/>
  <c r="M118" i="112"/>
  <c r="M117" i="112"/>
  <c r="M116" i="112"/>
  <c r="M115" i="112"/>
  <c r="M114" i="112"/>
  <c r="M113" i="112"/>
  <c r="M112" i="112"/>
  <c r="M111" i="112"/>
  <c r="K110" i="112"/>
  <c r="K101" i="112" s="1"/>
  <c r="J110" i="112"/>
  <c r="J101" i="112" s="1"/>
  <c r="I110" i="112"/>
  <c r="I101" i="112" s="1"/>
  <c r="H110" i="112"/>
  <c r="G110" i="112"/>
  <c r="G101" i="112" s="1"/>
  <c r="F110" i="112"/>
  <c r="F101" i="112" s="1"/>
  <c r="E110" i="112"/>
  <c r="M110" i="112" s="1"/>
  <c r="M109" i="112"/>
  <c r="M108" i="112"/>
  <c r="M107" i="112"/>
  <c r="M106" i="112"/>
  <c r="M105" i="112"/>
  <c r="M104" i="112"/>
  <c r="M103" i="112"/>
  <c r="K102" i="112"/>
  <c r="J102" i="112"/>
  <c r="I102" i="112"/>
  <c r="H102" i="112"/>
  <c r="M102" i="112" s="1"/>
  <c r="G102" i="112"/>
  <c r="F102" i="112"/>
  <c r="E102" i="112"/>
  <c r="H101" i="112"/>
  <c r="M100" i="112"/>
  <c r="M99" i="112"/>
  <c r="K98" i="112"/>
  <c r="J98" i="112"/>
  <c r="I98" i="112"/>
  <c r="H98" i="112"/>
  <c r="G98" i="112"/>
  <c r="F98" i="112"/>
  <c r="M98" i="112" s="1"/>
  <c r="E98" i="112"/>
  <c r="M97" i="112"/>
  <c r="M96" i="112"/>
  <c r="M95" i="112"/>
  <c r="M94" i="112"/>
  <c r="K93" i="112"/>
  <c r="J93" i="112"/>
  <c r="I93" i="112"/>
  <c r="H93" i="112"/>
  <c r="G93" i="112"/>
  <c r="F93" i="112"/>
  <c r="M93" i="112" s="1"/>
  <c r="E93" i="112"/>
  <c r="K92" i="112"/>
  <c r="J92" i="112"/>
  <c r="I92" i="112"/>
  <c r="H92" i="112"/>
  <c r="G92" i="112"/>
  <c r="F92" i="112"/>
  <c r="M92" i="112" s="1"/>
  <c r="E92" i="112"/>
  <c r="M87" i="112"/>
  <c r="M86" i="112"/>
  <c r="K85" i="112"/>
  <c r="J85" i="112"/>
  <c r="I85" i="112"/>
  <c r="H85" i="112"/>
  <c r="H80" i="112" s="1"/>
  <c r="G85" i="112"/>
  <c r="F85" i="112"/>
  <c r="E85" i="112"/>
  <c r="M84" i="112"/>
  <c r="K83" i="112"/>
  <c r="J83" i="112"/>
  <c r="I83" i="112"/>
  <c r="I80" i="112" s="1"/>
  <c r="H83" i="112"/>
  <c r="G83" i="112"/>
  <c r="F83" i="112"/>
  <c r="E83" i="112"/>
  <c r="M83" i="112" s="1"/>
  <c r="M82" i="112"/>
  <c r="K81" i="112"/>
  <c r="J81" i="112"/>
  <c r="I81" i="112"/>
  <c r="H81" i="112"/>
  <c r="G81" i="112"/>
  <c r="F81" i="112"/>
  <c r="M81" i="112" s="1"/>
  <c r="E81" i="112"/>
  <c r="K80" i="112"/>
  <c r="J80" i="112"/>
  <c r="G80" i="112"/>
  <c r="F80" i="112"/>
  <c r="M79" i="112"/>
  <c r="K78" i="112"/>
  <c r="J78" i="112"/>
  <c r="I78" i="112"/>
  <c r="H78" i="112"/>
  <c r="G78" i="112"/>
  <c r="M78" i="112" s="1"/>
  <c r="F78" i="112"/>
  <c r="E78" i="112"/>
  <c r="M77" i="112"/>
  <c r="M76" i="112"/>
  <c r="M75" i="112"/>
  <c r="K74" i="112"/>
  <c r="J74" i="112"/>
  <c r="I74" i="112"/>
  <c r="H74" i="112"/>
  <c r="G74" i="112"/>
  <c r="F74" i="112"/>
  <c r="M74" i="112" s="1"/>
  <c r="E74" i="112"/>
  <c r="M73" i="112"/>
  <c r="M72" i="112"/>
  <c r="M71" i="112"/>
  <c r="K70" i="112"/>
  <c r="J70" i="112"/>
  <c r="I70" i="112"/>
  <c r="I39" i="112" s="1"/>
  <c r="H70" i="112"/>
  <c r="G70" i="112"/>
  <c r="F70" i="112"/>
  <c r="E70" i="112"/>
  <c r="M70" i="112" s="1"/>
  <c r="M69" i="112"/>
  <c r="M68" i="112"/>
  <c r="M67" i="112"/>
  <c r="M66" i="112"/>
  <c r="M65" i="112"/>
  <c r="K64" i="112"/>
  <c r="J64" i="112"/>
  <c r="I64" i="112"/>
  <c r="H64" i="112"/>
  <c r="G64" i="112"/>
  <c r="F64" i="112"/>
  <c r="M64" i="112" s="1"/>
  <c r="E64" i="112"/>
  <c r="M63" i="112"/>
  <c r="M62" i="112"/>
  <c r="M61" i="112"/>
  <c r="M60" i="112"/>
  <c r="K59" i="112"/>
  <c r="J59" i="112"/>
  <c r="I59" i="112"/>
  <c r="H59" i="112"/>
  <c r="G59" i="112"/>
  <c r="F59" i="112"/>
  <c r="M59" i="112" s="1"/>
  <c r="E59" i="112"/>
  <c r="M58" i="112"/>
  <c r="M57" i="112"/>
  <c r="M56" i="112"/>
  <c r="M55" i="112"/>
  <c r="M54" i="112"/>
  <c r="K53" i="112"/>
  <c r="K39" i="112" s="1"/>
  <c r="J53" i="112"/>
  <c r="I53" i="112"/>
  <c r="H53" i="112"/>
  <c r="H39" i="112" s="1"/>
  <c r="G53" i="112"/>
  <c r="M53" i="112" s="1"/>
  <c r="F53" i="112"/>
  <c r="E53" i="112"/>
  <c r="M52" i="112"/>
  <c r="M51" i="112"/>
  <c r="M50" i="112"/>
  <c r="K49" i="112"/>
  <c r="J49" i="112"/>
  <c r="I49" i="112"/>
  <c r="H49" i="112"/>
  <c r="G49" i="112"/>
  <c r="F49" i="112"/>
  <c r="M49" i="112" s="1"/>
  <c r="E49" i="112"/>
  <c r="M48" i="112"/>
  <c r="M47" i="112"/>
  <c r="M46" i="112"/>
  <c r="M45" i="112"/>
  <c r="M44" i="112"/>
  <c r="M43" i="112"/>
  <c r="M42" i="112"/>
  <c r="M41" i="112"/>
  <c r="K40" i="112"/>
  <c r="J40" i="112"/>
  <c r="I40" i="112"/>
  <c r="H40" i="112"/>
  <c r="G40" i="112"/>
  <c r="F40" i="112"/>
  <c r="M40" i="112" s="1"/>
  <c r="E40" i="112"/>
  <c r="J39" i="112"/>
  <c r="F39" i="112"/>
  <c r="M38" i="112"/>
  <c r="K37" i="112"/>
  <c r="J37" i="112"/>
  <c r="I37" i="112"/>
  <c r="H37" i="112"/>
  <c r="G37" i="112"/>
  <c r="M37" i="112" s="1"/>
  <c r="F37" i="112"/>
  <c r="E37" i="112"/>
  <c r="M36" i="112"/>
  <c r="M35" i="112"/>
  <c r="K35" i="112"/>
  <c r="J35" i="112"/>
  <c r="I35" i="112"/>
  <c r="H35" i="112"/>
  <c r="G35" i="112"/>
  <c r="F35" i="112"/>
  <c r="E35" i="112"/>
  <c r="M34" i="112"/>
  <c r="M33" i="112"/>
  <c r="M32" i="112"/>
  <c r="K31" i="112"/>
  <c r="J31" i="112"/>
  <c r="I31" i="112"/>
  <c r="H31" i="112"/>
  <c r="G31" i="112"/>
  <c r="M31" i="112" s="1"/>
  <c r="F31" i="112"/>
  <c r="E31" i="112"/>
  <c r="M30" i="112"/>
  <c r="M29" i="112"/>
  <c r="M28" i="112"/>
  <c r="M27" i="112"/>
  <c r="M26" i="112"/>
  <c r="M25" i="112"/>
  <c r="M24" i="112"/>
  <c r="M23" i="112"/>
  <c r="M22" i="112"/>
  <c r="K21" i="112"/>
  <c r="J21" i="112"/>
  <c r="I21" i="112"/>
  <c r="H21" i="112"/>
  <c r="M21" i="112" s="1"/>
  <c r="G21" i="112"/>
  <c r="F21" i="112"/>
  <c r="E21" i="112"/>
  <c r="M20" i="112"/>
  <c r="M19" i="112"/>
  <c r="M18" i="112"/>
  <c r="M17" i="112"/>
  <c r="K16" i="112"/>
  <c r="J16" i="112"/>
  <c r="I16" i="112"/>
  <c r="I7" i="112" s="1"/>
  <c r="I171" i="112" s="1"/>
  <c r="H16" i="112"/>
  <c r="M16" i="112" s="1"/>
  <c r="G16" i="112"/>
  <c r="F16" i="112"/>
  <c r="E16" i="112"/>
  <c r="E7" i="112" s="1"/>
  <c r="M15" i="112"/>
  <c r="M14" i="112"/>
  <c r="M13" i="112"/>
  <c r="K12" i="112"/>
  <c r="K7" i="112" s="1"/>
  <c r="K171" i="112" s="1"/>
  <c r="J12" i="112"/>
  <c r="I12" i="112"/>
  <c r="H12" i="112"/>
  <c r="H7" i="112" s="1"/>
  <c r="G12" i="112"/>
  <c r="M12" i="112" s="1"/>
  <c r="F12" i="112"/>
  <c r="E12" i="112"/>
  <c r="M11" i="112"/>
  <c r="M10" i="112"/>
  <c r="M9" i="112"/>
  <c r="K8" i="112"/>
  <c r="J8" i="112"/>
  <c r="I8" i="112"/>
  <c r="H8" i="112"/>
  <c r="G8" i="112"/>
  <c r="F8" i="112"/>
  <c r="E8" i="112"/>
  <c r="M8" i="112" s="1"/>
  <c r="J7" i="112"/>
  <c r="F7" i="112"/>
  <c r="F171" i="112" s="1"/>
  <c r="H171" i="112" l="1"/>
  <c r="J171" i="112"/>
  <c r="M128" i="112"/>
  <c r="M7" i="112"/>
  <c r="M85" i="112"/>
  <c r="G7" i="112"/>
  <c r="G39" i="112"/>
  <c r="G128" i="112"/>
  <c r="E141" i="112"/>
  <c r="M141" i="112" s="1"/>
  <c r="E153" i="112"/>
  <c r="M153" i="112" s="1"/>
  <c r="M169" i="112"/>
  <c r="M151" i="112"/>
  <c r="M164" i="112"/>
  <c r="E101" i="112"/>
  <c r="M101" i="112" s="1"/>
  <c r="E39" i="112"/>
  <c r="M39" i="112" s="1"/>
  <c r="E80" i="112"/>
  <c r="M80" i="112" s="1"/>
  <c r="M171" i="112" l="1"/>
  <c r="G171" i="112"/>
  <c r="E171" i="112"/>
  <c r="M172" i="111" l="1"/>
  <c r="K171" i="111"/>
  <c r="J171" i="111"/>
  <c r="J168" i="111" s="1"/>
  <c r="I171" i="111"/>
  <c r="H171" i="111"/>
  <c r="H168" i="111" s="1"/>
  <c r="G171" i="111"/>
  <c r="F171" i="111"/>
  <c r="F168" i="111" s="1"/>
  <c r="E171" i="111"/>
  <c r="M170" i="111"/>
  <c r="K169" i="111"/>
  <c r="J169" i="111"/>
  <c r="I169" i="111"/>
  <c r="H169" i="111"/>
  <c r="G169" i="111"/>
  <c r="F169" i="111"/>
  <c r="E169" i="111"/>
  <c r="M169" i="111" s="1"/>
  <c r="K168" i="111"/>
  <c r="I168" i="111"/>
  <c r="G168" i="111"/>
  <c r="E168" i="111"/>
  <c r="M167" i="111"/>
  <c r="K166" i="111"/>
  <c r="J166" i="111"/>
  <c r="J155" i="111" s="1"/>
  <c r="I166" i="111"/>
  <c r="H166" i="111"/>
  <c r="M166" i="111" s="1"/>
  <c r="G166" i="111"/>
  <c r="F166" i="111"/>
  <c r="F155" i="111" s="1"/>
  <c r="E166" i="111"/>
  <c r="M165" i="111"/>
  <c r="M164" i="111"/>
  <c r="M163" i="111"/>
  <c r="K162" i="111"/>
  <c r="J162" i="111"/>
  <c r="I162" i="111"/>
  <c r="H162" i="111"/>
  <c r="G162" i="111"/>
  <c r="F162" i="111"/>
  <c r="E162" i="111"/>
  <c r="M162" i="111" s="1"/>
  <c r="M161" i="111"/>
  <c r="M160" i="111"/>
  <c r="K159" i="111"/>
  <c r="J159" i="111"/>
  <c r="I159" i="111"/>
  <c r="I155" i="111" s="1"/>
  <c r="H159" i="111"/>
  <c r="H155" i="111" s="1"/>
  <c r="G159" i="111"/>
  <c r="F159" i="111"/>
  <c r="E159" i="111"/>
  <c r="M159" i="111" s="1"/>
  <c r="M158" i="111"/>
  <c r="M157" i="111"/>
  <c r="K156" i="111"/>
  <c r="J156" i="111"/>
  <c r="I156" i="111"/>
  <c r="H156" i="111"/>
  <c r="G156" i="111"/>
  <c r="F156" i="111"/>
  <c r="E156" i="111"/>
  <c r="M156" i="111" s="1"/>
  <c r="K155" i="111"/>
  <c r="G155" i="111"/>
  <c r="M154" i="111"/>
  <c r="K153" i="111"/>
  <c r="J153" i="111"/>
  <c r="J143" i="111" s="1"/>
  <c r="I153" i="111"/>
  <c r="H153" i="111"/>
  <c r="M153" i="111" s="1"/>
  <c r="G153" i="111"/>
  <c r="F153" i="111"/>
  <c r="F143" i="111" s="1"/>
  <c r="E153" i="111"/>
  <c r="M152" i="111"/>
  <c r="K151" i="111"/>
  <c r="J151" i="111"/>
  <c r="I151" i="111"/>
  <c r="I143" i="111" s="1"/>
  <c r="H151" i="111"/>
  <c r="H143" i="111" s="1"/>
  <c r="G151" i="111"/>
  <c r="F151" i="111"/>
  <c r="E151" i="111"/>
  <c r="M151" i="111" s="1"/>
  <c r="M150" i="111"/>
  <c r="M149" i="111"/>
  <c r="M148" i="111"/>
  <c r="M147" i="111"/>
  <c r="M146" i="111"/>
  <c r="M145" i="111"/>
  <c r="K144" i="111"/>
  <c r="J144" i="111"/>
  <c r="I144" i="111"/>
  <c r="H144" i="111"/>
  <c r="G144" i="111"/>
  <c r="F144" i="111"/>
  <c r="E144" i="111"/>
  <c r="M144" i="111" s="1"/>
  <c r="K143" i="111"/>
  <c r="G143" i="111"/>
  <c r="M142" i="111"/>
  <c r="K141" i="111"/>
  <c r="J141" i="111"/>
  <c r="I141" i="111"/>
  <c r="H141" i="111"/>
  <c r="H130" i="111" s="1"/>
  <c r="G141" i="111"/>
  <c r="F141" i="111"/>
  <c r="E141" i="111"/>
  <c r="M140" i="111"/>
  <c r="K139" i="111"/>
  <c r="J139" i="111"/>
  <c r="I139" i="111"/>
  <c r="H139" i="111"/>
  <c r="G139" i="111"/>
  <c r="F139" i="111"/>
  <c r="E139" i="111"/>
  <c r="M139" i="111" s="1"/>
  <c r="M138" i="111"/>
  <c r="K137" i="111"/>
  <c r="J137" i="111"/>
  <c r="I137" i="111"/>
  <c r="H137" i="111"/>
  <c r="G137" i="111"/>
  <c r="F137" i="111"/>
  <c r="M137" i="111" s="1"/>
  <c r="E137" i="111"/>
  <c r="M136" i="111"/>
  <c r="K135" i="111"/>
  <c r="K130" i="111" s="1"/>
  <c r="J135" i="111"/>
  <c r="I135" i="111"/>
  <c r="I130" i="111" s="1"/>
  <c r="H135" i="111"/>
  <c r="G135" i="111"/>
  <c r="G130" i="111" s="1"/>
  <c r="F135" i="111"/>
  <c r="E135" i="111"/>
  <c r="E130" i="111" s="1"/>
  <c r="M134" i="111"/>
  <c r="M133" i="111"/>
  <c r="M132" i="111"/>
  <c r="K131" i="111"/>
  <c r="J131" i="111"/>
  <c r="I131" i="111"/>
  <c r="H131" i="111"/>
  <c r="G131" i="111"/>
  <c r="F131" i="111"/>
  <c r="M131" i="111" s="1"/>
  <c r="E131" i="111"/>
  <c r="J130" i="111"/>
  <c r="F130" i="111"/>
  <c r="M129" i="111"/>
  <c r="M128" i="111"/>
  <c r="M127" i="111"/>
  <c r="K126" i="111"/>
  <c r="J126" i="111"/>
  <c r="I126" i="111"/>
  <c r="H126" i="111"/>
  <c r="G126" i="111"/>
  <c r="F126" i="111"/>
  <c r="E126" i="111"/>
  <c r="M126" i="111" s="1"/>
  <c r="M125" i="111"/>
  <c r="K124" i="111"/>
  <c r="J124" i="111"/>
  <c r="J103" i="111" s="1"/>
  <c r="I124" i="111"/>
  <c r="H124" i="111"/>
  <c r="G124" i="111"/>
  <c r="F124" i="111"/>
  <c r="M124" i="111" s="1"/>
  <c r="E124" i="111"/>
  <c r="M123" i="111"/>
  <c r="M122" i="111"/>
  <c r="M121" i="111"/>
  <c r="M120" i="111"/>
  <c r="M119" i="111"/>
  <c r="M118" i="111"/>
  <c r="M117" i="111"/>
  <c r="M116" i="111"/>
  <c r="M115" i="111"/>
  <c r="M114" i="111"/>
  <c r="M113" i="111"/>
  <c r="K112" i="111"/>
  <c r="K103" i="111" s="1"/>
  <c r="J112" i="111"/>
  <c r="I112" i="111"/>
  <c r="I103" i="111" s="1"/>
  <c r="H112" i="111"/>
  <c r="G112" i="111"/>
  <c r="G103" i="111" s="1"/>
  <c r="F112" i="111"/>
  <c r="E112" i="111"/>
  <c r="M112" i="111" s="1"/>
  <c r="M111" i="111"/>
  <c r="M110" i="111"/>
  <c r="M109" i="111"/>
  <c r="M108" i="111"/>
  <c r="M107" i="111"/>
  <c r="M106" i="111"/>
  <c r="M105" i="111"/>
  <c r="M104" i="111"/>
  <c r="K104" i="111"/>
  <c r="J104" i="111"/>
  <c r="I104" i="111"/>
  <c r="H104" i="111"/>
  <c r="G104" i="111"/>
  <c r="F104" i="111"/>
  <c r="E104" i="111"/>
  <c r="H103" i="111"/>
  <c r="M102" i="111"/>
  <c r="M101" i="111"/>
  <c r="K100" i="111"/>
  <c r="J100" i="111"/>
  <c r="I100" i="111"/>
  <c r="H100" i="111"/>
  <c r="G100" i="111"/>
  <c r="F100" i="111"/>
  <c r="M100" i="111" s="1"/>
  <c r="E100" i="111"/>
  <c r="M99" i="111"/>
  <c r="M98" i="111"/>
  <c r="M97" i="111"/>
  <c r="M96" i="111"/>
  <c r="K95" i="111"/>
  <c r="J95" i="111"/>
  <c r="I95" i="111"/>
  <c r="H95" i="111"/>
  <c r="G95" i="111"/>
  <c r="F95" i="111"/>
  <c r="M95" i="111" s="1"/>
  <c r="E95" i="111"/>
  <c r="K94" i="111"/>
  <c r="J94" i="111"/>
  <c r="I94" i="111"/>
  <c r="H94" i="111"/>
  <c r="G94" i="111"/>
  <c r="F94" i="111"/>
  <c r="M94" i="111" s="1"/>
  <c r="E94" i="111"/>
  <c r="M89" i="111"/>
  <c r="M88" i="111"/>
  <c r="K87" i="111"/>
  <c r="J87" i="111"/>
  <c r="I87" i="111"/>
  <c r="H87" i="111"/>
  <c r="M87" i="111" s="1"/>
  <c r="G87" i="111"/>
  <c r="F87" i="111"/>
  <c r="E87" i="111"/>
  <c r="M86" i="111"/>
  <c r="K85" i="111"/>
  <c r="K82" i="111" s="1"/>
  <c r="J85" i="111"/>
  <c r="I85" i="111"/>
  <c r="I82" i="111" s="1"/>
  <c r="H85" i="111"/>
  <c r="G85" i="111"/>
  <c r="G82" i="111" s="1"/>
  <c r="F85" i="111"/>
  <c r="E85" i="111"/>
  <c r="M85" i="111" s="1"/>
  <c r="M84" i="111"/>
  <c r="K83" i="111"/>
  <c r="J83" i="111"/>
  <c r="I83" i="111"/>
  <c r="H83" i="111"/>
  <c r="H82" i="111" s="1"/>
  <c r="G83" i="111"/>
  <c r="F83" i="111"/>
  <c r="F82" i="111" s="1"/>
  <c r="E83" i="111"/>
  <c r="J82" i="111"/>
  <c r="M81" i="111"/>
  <c r="K80" i="111"/>
  <c r="J80" i="111"/>
  <c r="I80" i="111"/>
  <c r="H80" i="111"/>
  <c r="G80" i="111"/>
  <c r="F80" i="111"/>
  <c r="E80" i="111"/>
  <c r="M80" i="111" s="1"/>
  <c r="M79" i="111"/>
  <c r="M78" i="111"/>
  <c r="M77" i="111"/>
  <c r="M76" i="111"/>
  <c r="M75" i="111"/>
  <c r="K74" i="111"/>
  <c r="J74" i="111"/>
  <c r="I74" i="111"/>
  <c r="H74" i="111"/>
  <c r="M74" i="111" s="1"/>
  <c r="G74" i="111"/>
  <c r="F74" i="111"/>
  <c r="E74" i="111"/>
  <c r="M73" i="111"/>
  <c r="M72" i="111"/>
  <c r="K71" i="111"/>
  <c r="J71" i="111"/>
  <c r="I71" i="111"/>
  <c r="H71" i="111"/>
  <c r="H38" i="111" s="1"/>
  <c r="G71" i="111"/>
  <c r="F71" i="111"/>
  <c r="M71" i="111" s="1"/>
  <c r="E71" i="111"/>
  <c r="M70" i="111"/>
  <c r="M69" i="111"/>
  <c r="M68" i="111"/>
  <c r="M67" i="111"/>
  <c r="M66" i="111"/>
  <c r="K65" i="111"/>
  <c r="J65" i="111"/>
  <c r="I65" i="111"/>
  <c r="H65" i="111"/>
  <c r="G65" i="111"/>
  <c r="F65" i="111"/>
  <c r="E65" i="111"/>
  <c r="M65" i="111" s="1"/>
  <c r="M64" i="111"/>
  <c r="M63" i="111"/>
  <c r="M62" i="111"/>
  <c r="M61" i="111"/>
  <c r="K60" i="111"/>
  <c r="K38" i="111" s="1"/>
  <c r="J60" i="111"/>
  <c r="J38" i="111" s="1"/>
  <c r="I60" i="111"/>
  <c r="H60" i="111"/>
  <c r="G60" i="111"/>
  <c r="G38" i="111" s="1"/>
  <c r="F60" i="111"/>
  <c r="F38" i="111" s="1"/>
  <c r="E60" i="111"/>
  <c r="M60" i="111" s="1"/>
  <c r="M59" i="111"/>
  <c r="M58" i="111"/>
  <c r="M57" i="111"/>
  <c r="M56" i="111"/>
  <c r="M55" i="111"/>
  <c r="M54" i="111"/>
  <c r="K53" i="111"/>
  <c r="J53" i="111"/>
  <c r="I53" i="111"/>
  <c r="H53" i="111"/>
  <c r="G53" i="111"/>
  <c r="F53" i="111"/>
  <c r="E53" i="111"/>
  <c r="M53" i="111" s="1"/>
  <c r="M52" i="111"/>
  <c r="M51" i="111"/>
  <c r="M50" i="111"/>
  <c r="M49" i="111"/>
  <c r="K48" i="111"/>
  <c r="J48" i="111"/>
  <c r="I48" i="111"/>
  <c r="H48" i="111"/>
  <c r="G48" i="111"/>
  <c r="F48" i="111"/>
  <c r="E48" i="111"/>
  <c r="M48" i="111" s="1"/>
  <c r="M47" i="111"/>
  <c r="M46" i="111"/>
  <c r="M45" i="111"/>
  <c r="M44" i="111"/>
  <c r="M43" i="111"/>
  <c r="M42" i="111"/>
  <c r="M41" i="111"/>
  <c r="M40" i="111"/>
  <c r="K39" i="111"/>
  <c r="J39" i="111"/>
  <c r="I39" i="111"/>
  <c r="H39" i="111"/>
  <c r="G39" i="111"/>
  <c r="F39" i="111"/>
  <c r="E39" i="111"/>
  <c r="M39" i="111" s="1"/>
  <c r="I38" i="111"/>
  <c r="E38" i="111"/>
  <c r="M37" i="111"/>
  <c r="K36" i="111"/>
  <c r="J36" i="111"/>
  <c r="I36" i="111"/>
  <c r="H36" i="111"/>
  <c r="G36" i="111"/>
  <c r="F36" i="111"/>
  <c r="M36" i="111" s="1"/>
  <c r="E36" i="111"/>
  <c r="M35" i="111"/>
  <c r="K34" i="111"/>
  <c r="J34" i="111"/>
  <c r="I34" i="111"/>
  <c r="H34" i="111"/>
  <c r="G34" i="111"/>
  <c r="F34" i="111"/>
  <c r="E34" i="111"/>
  <c r="M34" i="111" s="1"/>
  <c r="M33" i="111"/>
  <c r="M32" i="111"/>
  <c r="M31" i="111"/>
  <c r="K30" i="111"/>
  <c r="J30" i="111"/>
  <c r="I30" i="111"/>
  <c r="H30" i="111"/>
  <c r="G30" i="111"/>
  <c r="F30" i="111"/>
  <c r="M30" i="111" s="1"/>
  <c r="E30" i="111"/>
  <c r="M29" i="111"/>
  <c r="M28" i="111"/>
  <c r="M27" i="111"/>
  <c r="M26" i="111"/>
  <c r="M25" i="111"/>
  <c r="M24" i="111"/>
  <c r="M23" i="111"/>
  <c r="M22" i="111"/>
  <c r="K21" i="111"/>
  <c r="J21" i="111"/>
  <c r="I21" i="111"/>
  <c r="H21" i="111"/>
  <c r="G21" i="111"/>
  <c r="F21" i="111"/>
  <c r="M21" i="111" s="1"/>
  <c r="E21" i="111"/>
  <c r="M20" i="111"/>
  <c r="M19" i="111"/>
  <c r="M18" i="111"/>
  <c r="M17" i="111"/>
  <c r="K16" i="111"/>
  <c r="J16" i="111"/>
  <c r="J7" i="111" s="1"/>
  <c r="J173" i="111" s="1"/>
  <c r="I16" i="111"/>
  <c r="H16" i="111"/>
  <c r="G16" i="111"/>
  <c r="F16" i="111"/>
  <c r="M16" i="111" s="1"/>
  <c r="E16" i="111"/>
  <c r="M15" i="111"/>
  <c r="M14" i="111"/>
  <c r="M13" i="111"/>
  <c r="K12" i="111"/>
  <c r="K7" i="111" s="1"/>
  <c r="J12" i="111"/>
  <c r="I12" i="111"/>
  <c r="I7" i="111" s="1"/>
  <c r="H12" i="111"/>
  <c r="G12" i="111"/>
  <c r="G7" i="111" s="1"/>
  <c r="F12" i="111"/>
  <c r="E12" i="111"/>
  <c r="M12" i="111" s="1"/>
  <c r="M11" i="111"/>
  <c r="M10" i="111"/>
  <c r="M9" i="111"/>
  <c r="M8" i="111"/>
  <c r="K8" i="111"/>
  <c r="J8" i="111"/>
  <c r="I8" i="111"/>
  <c r="H8" i="111"/>
  <c r="G8" i="111"/>
  <c r="F8" i="111"/>
  <c r="E8" i="111"/>
  <c r="H7" i="111"/>
  <c r="H173" i="111" l="1"/>
  <c r="I173" i="111"/>
  <c r="M130" i="111"/>
  <c r="M168" i="111"/>
  <c r="G173" i="111"/>
  <c r="K173" i="111"/>
  <c r="M38" i="111"/>
  <c r="M141" i="111"/>
  <c r="E7" i="111"/>
  <c r="E103" i="111"/>
  <c r="M135" i="111"/>
  <c r="F7" i="111"/>
  <c r="M83" i="111"/>
  <c r="F103" i="111"/>
  <c r="E143" i="111"/>
  <c r="M143" i="111" s="1"/>
  <c r="E155" i="111"/>
  <c r="M155" i="111" s="1"/>
  <c r="M171" i="111"/>
  <c r="E82" i="111"/>
  <c r="M82" i="111" s="1"/>
  <c r="M103" i="111" l="1"/>
  <c r="M7" i="111"/>
  <c r="M173" i="111" s="1"/>
  <c r="E173" i="111"/>
  <c r="F173" i="111"/>
  <c r="J174" i="108" l="1"/>
  <c r="I173" i="108"/>
  <c r="H173" i="108"/>
  <c r="G173" i="108"/>
  <c r="F173" i="108"/>
  <c r="J173" i="108" s="1"/>
  <c r="E173" i="108"/>
  <c r="D173" i="108"/>
  <c r="J172" i="108"/>
  <c r="I171" i="108"/>
  <c r="H171" i="108"/>
  <c r="G171" i="108"/>
  <c r="G170" i="108" s="1"/>
  <c r="F171" i="108"/>
  <c r="J171" i="108" s="1"/>
  <c r="E171" i="108"/>
  <c r="D171" i="108"/>
  <c r="I170" i="108"/>
  <c r="H170" i="108"/>
  <c r="F170" i="108"/>
  <c r="J170" i="108" s="1"/>
  <c r="E170" i="108"/>
  <c r="D170" i="108"/>
  <c r="J169" i="108"/>
  <c r="I168" i="108"/>
  <c r="H168" i="108"/>
  <c r="G168" i="108"/>
  <c r="F168" i="108"/>
  <c r="J168" i="108" s="1"/>
  <c r="E168" i="108"/>
  <c r="D168" i="108"/>
  <c r="J167" i="108"/>
  <c r="J166" i="108"/>
  <c r="J165" i="108"/>
  <c r="J164" i="108"/>
  <c r="I163" i="108"/>
  <c r="I156" i="108" s="1"/>
  <c r="H163" i="108"/>
  <c r="G163" i="108"/>
  <c r="F163" i="108"/>
  <c r="E163" i="108"/>
  <c r="E156" i="108" s="1"/>
  <c r="D163" i="108"/>
  <c r="J163" i="108" s="1"/>
  <c r="J162" i="108"/>
  <c r="J161" i="108"/>
  <c r="I160" i="108"/>
  <c r="H160" i="108"/>
  <c r="G160" i="108"/>
  <c r="F160" i="108"/>
  <c r="J160" i="108" s="1"/>
  <c r="E160" i="108"/>
  <c r="D160" i="108"/>
  <c r="J159" i="108"/>
  <c r="J158" i="108"/>
  <c r="I157" i="108"/>
  <c r="H157" i="108"/>
  <c r="G157" i="108"/>
  <c r="G156" i="108" s="1"/>
  <c r="F157" i="108"/>
  <c r="E157" i="108"/>
  <c r="J157" i="108" s="1"/>
  <c r="D157" i="108"/>
  <c r="H156" i="108"/>
  <c r="F156" i="108"/>
  <c r="D156" i="108"/>
  <c r="J155" i="108"/>
  <c r="I154" i="108"/>
  <c r="H154" i="108"/>
  <c r="G154" i="108"/>
  <c r="F154" i="108"/>
  <c r="J154" i="108" s="1"/>
  <c r="E154" i="108"/>
  <c r="D154" i="108"/>
  <c r="J153" i="108"/>
  <c r="J152" i="108"/>
  <c r="I151" i="108"/>
  <c r="H151" i="108"/>
  <c r="G151" i="108"/>
  <c r="F151" i="108"/>
  <c r="E151" i="108"/>
  <c r="J151" i="108" s="1"/>
  <c r="D151" i="108"/>
  <c r="J150" i="108"/>
  <c r="J149" i="108"/>
  <c r="J148" i="108"/>
  <c r="J147" i="108"/>
  <c r="J146" i="108"/>
  <c r="J145" i="108"/>
  <c r="I144" i="108"/>
  <c r="H144" i="108"/>
  <c r="H143" i="108" s="1"/>
  <c r="G144" i="108"/>
  <c r="F144" i="108"/>
  <c r="F143" i="108" s="1"/>
  <c r="E144" i="108"/>
  <c r="D144" i="108"/>
  <c r="J144" i="108" s="1"/>
  <c r="I143" i="108"/>
  <c r="G143" i="108"/>
  <c r="E143" i="108"/>
  <c r="J142" i="108"/>
  <c r="I141" i="108"/>
  <c r="H141" i="108"/>
  <c r="G141" i="108"/>
  <c r="F141" i="108"/>
  <c r="E141" i="108"/>
  <c r="J141" i="108" s="1"/>
  <c r="D141" i="108"/>
  <c r="J140" i="108"/>
  <c r="I139" i="108"/>
  <c r="H139" i="108"/>
  <c r="G139" i="108"/>
  <c r="F139" i="108"/>
  <c r="E139" i="108"/>
  <c r="J139" i="108" s="1"/>
  <c r="D139" i="108"/>
  <c r="J138" i="108"/>
  <c r="I137" i="108"/>
  <c r="H137" i="108"/>
  <c r="G137" i="108"/>
  <c r="G130" i="108" s="1"/>
  <c r="F137" i="108"/>
  <c r="E137" i="108"/>
  <c r="J137" i="108" s="1"/>
  <c r="D137" i="108"/>
  <c r="J136" i="108"/>
  <c r="I135" i="108"/>
  <c r="H135" i="108"/>
  <c r="G135" i="108"/>
  <c r="F135" i="108"/>
  <c r="E135" i="108"/>
  <c r="J135" i="108" s="1"/>
  <c r="D135" i="108"/>
  <c r="J134" i="108"/>
  <c r="J133" i="108"/>
  <c r="J132" i="108"/>
  <c r="I131" i="108"/>
  <c r="I130" i="108" s="1"/>
  <c r="H131" i="108"/>
  <c r="G131" i="108"/>
  <c r="F131" i="108"/>
  <c r="E131" i="108"/>
  <c r="E130" i="108" s="1"/>
  <c r="D131" i="108"/>
  <c r="J131" i="108" s="1"/>
  <c r="H130" i="108"/>
  <c r="F130" i="108"/>
  <c r="D130" i="108"/>
  <c r="J130" i="108" s="1"/>
  <c r="J129" i="108"/>
  <c r="J128" i="108"/>
  <c r="J127" i="108"/>
  <c r="I126" i="108"/>
  <c r="H126" i="108"/>
  <c r="G126" i="108"/>
  <c r="F126" i="108"/>
  <c r="J126" i="108" s="1"/>
  <c r="E126" i="108"/>
  <c r="D126" i="108"/>
  <c r="J125" i="108"/>
  <c r="J124" i="108"/>
  <c r="I123" i="108"/>
  <c r="H123" i="108"/>
  <c r="G123" i="108"/>
  <c r="F123" i="108"/>
  <c r="E123" i="108"/>
  <c r="J123" i="108" s="1"/>
  <c r="D123" i="108"/>
  <c r="J122" i="108"/>
  <c r="J121" i="108"/>
  <c r="J120" i="108"/>
  <c r="J119" i="108"/>
  <c r="J118" i="108"/>
  <c r="J117" i="108"/>
  <c r="J116" i="108"/>
  <c r="J115" i="108"/>
  <c r="J114" i="108"/>
  <c r="J113" i="108"/>
  <c r="J112" i="108"/>
  <c r="I111" i="108"/>
  <c r="I102" i="108" s="1"/>
  <c r="H111" i="108"/>
  <c r="G111" i="108"/>
  <c r="F111" i="108"/>
  <c r="E111" i="108"/>
  <c r="E102" i="108" s="1"/>
  <c r="D111" i="108"/>
  <c r="J111" i="108" s="1"/>
  <c r="J110" i="108"/>
  <c r="J109" i="108"/>
  <c r="J108" i="108"/>
  <c r="J107" i="108"/>
  <c r="J106" i="108"/>
  <c r="J105" i="108"/>
  <c r="J104" i="108"/>
  <c r="I103" i="108"/>
  <c r="H103" i="108"/>
  <c r="G103" i="108"/>
  <c r="G102" i="108" s="1"/>
  <c r="F103" i="108"/>
  <c r="E103" i="108"/>
  <c r="J103" i="108" s="1"/>
  <c r="D103" i="108"/>
  <c r="H102" i="108"/>
  <c r="F102" i="108"/>
  <c r="D102" i="108"/>
  <c r="J101" i="108"/>
  <c r="J100" i="108"/>
  <c r="I99" i="108"/>
  <c r="H99" i="108"/>
  <c r="G99" i="108"/>
  <c r="G93" i="108" s="1"/>
  <c r="F99" i="108"/>
  <c r="E99" i="108"/>
  <c r="J99" i="108" s="1"/>
  <c r="D99" i="108"/>
  <c r="J98" i="108"/>
  <c r="J97" i="108"/>
  <c r="J96" i="108"/>
  <c r="J95" i="108"/>
  <c r="I94" i="108"/>
  <c r="H94" i="108"/>
  <c r="G94" i="108"/>
  <c r="F94" i="108"/>
  <c r="F93" i="108" s="1"/>
  <c r="E94" i="108"/>
  <c r="D94" i="108"/>
  <c r="I93" i="108"/>
  <c r="H93" i="108"/>
  <c r="E93" i="108"/>
  <c r="D93" i="108"/>
  <c r="J93" i="108" s="1"/>
  <c r="J87" i="108"/>
  <c r="J86" i="108"/>
  <c r="I85" i="108"/>
  <c r="H85" i="108"/>
  <c r="G85" i="108"/>
  <c r="F85" i="108"/>
  <c r="J85" i="108" s="1"/>
  <c r="E85" i="108"/>
  <c r="D85" i="108"/>
  <c r="J84" i="108"/>
  <c r="I83" i="108"/>
  <c r="H83" i="108"/>
  <c r="G83" i="108"/>
  <c r="F83" i="108"/>
  <c r="J83" i="108" s="1"/>
  <c r="E83" i="108"/>
  <c r="D83" i="108"/>
  <c r="J82" i="108"/>
  <c r="I81" i="108"/>
  <c r="H81" i="108"/>
  <c r="G81" i="108"/>
  <c r="F81" i="108"/>
  <c r="F80" i="108" s="1"/>
  <c r="E81" i="108"/>
  <c r="D81" i="108"/>
  <c r="I80" i="108"/>
  <c r="H80" i="108"/>
  <c r="G80" i="108"/>
  <c r="E80" i="108"/>
  <c r="D80" i="108"/>
  <c r="J79" i="108"/>
  <c r="I78" i="108"/>
  <c r="H78" i="108"/>
  <c r="G78" i="108"/>
  <c r="F78" i="108"/>
  <c r="E78" i="108"/>
  <c r="D78" i="108"/>
  <c r="J78" i="108" s="1"/>
  <c r="J77" i="108"/>
  <c r="J76" i="108"/>
  <c r="J75" i="108"/>
  <c r="J74" i="108"/>
  <c r="I73" i="108"/>
  <c r="H73" i="108"/>
  <c r="G73" i="108"/>
  <c r="F73" i="108"/>
  <c r="E73" i="108"/>
  <c r="D73" i="108"/>
  <c r="J73" i="108" s="1"/>
  <c r="J72" i="108"/>
  <c r="J71" i="108"/>
  <c r="I70" i="108"/>
  <c r="H70" i="108"/>
  <c r="G70" i="108"/>
  <c r="F70" i="108"/>
  <c r="E70" i="108"/>
  <c r="D70" i="108"/>
  <c r="J70" i="108" s="1"/>
  <c r="J69" i="108"/>
  <c r="J68" i="108"/>
  <c r="J67" i="108"/>
  <c r="I66" i="108"/>
  <c r="H66" i="108"/>
  <c r="G66" i="108"/>
  <c r="F66" i="108"/>
  <c r="E66" i="108"/>
  <c r="J66" i="108" s="1"/>
  <c r="D66" i="108"/>
  <c r="J65" i="108"/>
  <c r="J64" i="108"/>
  <c r="J63" i="108"/>
  <c r="J62" i="108"/>
  <c r="I61" i="108"/>
  <c r="H61" i="108"/>
  <c r="G61" i="108"/>
  <c r="F61" i="108"/>
  <c r="J61" i="108" s="1"/>
  <c r="E61" i="108"/>
  <c r="D61" i="108"/>
  <c r="J60" i="108"/>
  <c r="J59" i="108"/>
  <c r="J58" i="108"/>
  <c r="J57" i="108"/>
  <c r="J56" i="108"/>
  <c r="I55" i="108"/>
  <c r="H55" i="108"/>
  <c r="G55" i="108"/>
  <c r="F55" i="108"/>
  <c r="F40" i="108" s="1"/>
  <c r="E55" i="108"/>
  <c r="D55" i="108"/>
  <c r="J54" i="108"/>
  <c r="J53" i="108"/>
  <c r="J52" i="108"/>
  <c r="J51" i="108"/>
  <c r="I50" i="108"/>
  <c r="I40" i="108" s="1"/>
  <c r="H50" i="108"/>
  <c r="G50" i="108"/>
  <c r="F50" i="108"/>
  <c r="E50" i="108"/>
  <c r="E40" i="108" s="1"/>
  <c r="D50" i="108"/>
  <c r="J50" i="108" s="1"/>
  <c r="J49" i="108"/>
  <c r="J48" i="108"/>
  <c r="J47" i="108"/>
  <c r="J46" i="108"/>
  <c r="J45" i="108"/>
  <c r="J44" i="108"/>
  <c r="J43" i="108"/>
  <c r="J42" i="108"/>
  <c r="I41" i="108"/>
  <c r="H41" i="108"/>
  <c r="H40" i="108" s="1"/>
  <c r="G41" i="108"/>
  <c r="F41" i="108"/>
  <c r="E41" i="108"/>
  <c r="D41" i="108"/>
  <c r="J41" i="108" s="1"/>
  <c r="G40" i="108"/>
  <c r="J39" i="108"/>
  <c r="I38" i="108"/>
  <c r="H38" i="108"/>
  <c r="G38" i="108"/>
  <c r="F38" i="108"/>
  <c r="J38" i="108" s="1"/>
  <c r="E38" i="108"/>
  <c r="D38" i="108"/>
  <c r="J37" i="108"/>
  <c r="I36" i="108"/>
  <c r="H36" i="108"/>
  <c r="G36" i="108"/>
  <c r="F36" i="108"/>
  <c r="J36" i="108" s="1"/>
  <c r="E36" i="108"/>
  <c r="D36" i="108"/>
  <c r="J35" i="108"/>
  <c r="J34" i="108"/>
  <c r="J33" i="108"/>
  <c r="I32" i="108"/>
  <c r="I8" i="108" s="1"/>
  <c r="I175" i="108" s="1"/>
  <c r="H32" i="108"/>
  <c r="G32" i="108"/>
  <c r="F32" i="108"/>
  <c r="E32" i="108"/>
  <c r="E8" i="108" s="1"/>
  <c r="E175" i="108" s="1"/>
  <c r="D32" i="108"/>
  <c r="J32" i="108" s="1"/>
  <c r="J31" i="108"/>
  <c r="J30" i="108"/>
  <c r="J29" i="108"/>
  <c r="J28" i="108"/>
  <c r="J27" i="108"/>
  <c r="J26" i="108"/>
  <c r="J25" i="108"/>
  <c r="J24" i="108"/>
  <c r="I23" i="108"/>
  <c r="H23" i="108"/>
  <c r="G23" i="108"/>
  <c r="F23" i="108"/>
  <c r="E23" i="108"/>
  <c r="D23" i="108"/>
  <c r="J23" i="108" s="1"/>
  <c r="J22" i="108"/>
  <c r="J21" i="108"/>
  <c r="J20" i="108"/>
  <c r="J19" i="108"/>
  <c r="J18" i="108"/>
  <c r="I17" i="108"/>
  <c r="H17" i="108"/>
  <c r="G17" i="108"/>
  <c r="F17" i="108"/>
  <c r="E17" i="108"/>
  <c r="D17" i="108"/>
  <c r="J17" i="108" s="1"/>
  <c r="J16" i="108"/>
  <c r="J15" i="108"/>
  <c r="J14" i="108"/>
  <c r="J13" i="108"/>
  <c r="I13" i="108"/>
  <c r="H13" i="108"/>
  <c r="G13" i="108"/>
  <c r="F13" i="108"/>
  <c r="F8" i="108" s="1"/>
  <c r="E13" i="108"/>
  <c r="D13" i="108"/>
  <c r="J12" i="108"/>
  <c r="J11" i="108"/>
  <c r="J10" i="108"/>
  <c r="I9" i="108"/>
  <c r="H9" i="108"/>
  <c r="H8" i="108" s="1"/>
  <c r="G9" i="108"/>
  <c r="F9" i="108"/>
  <c r="E9" i="108"/>
  <c r="D9" i="108"/>
  <c r="J9" i="108" s="1"/>
  <c r="G8" i="108"/>
  <c r="J102" i="108" l="1"/>
  <c r="G175" i="108"/>
  <c r="F175" i="108"/>
  <c r="J80" i="108"/>
  <c r="H175" i="108"/>
  <c r="J156" i="108"/>
  <c r="J55" i="108"/>
  <c r="J81" i="108"/>
  <c r="J94" i="108"/>
  <c r="D8" i="108"/>
  <c r="D40" i="108"/>
  <c r="J40" i="108" s="1"/>
  <c r="D143" i="108"/>
  <c r="J143" i="108" s="1"/>
  <c r="J8" i="108" l="1"/>
  <c r="J175" i="108" s="1"/>
  <c r="D175" i="108"/>
  <c r="J167" i="110" l="1"/>
  <c r="I166" i="110"/>
  <c r="H166" i="110"/>
  <c r="G166" i="110"/>
  <c r="F166" i="110"/>
  <c r="E166" i="110"/>
  <c r="J166" i="110" s="1"/>
  <c r="D166" i="110"/>
  <c r="D168" i="110" s="1"/>
  <c r="E168" i="110" s="1"/>
  <c r="F168" i="110" s="1"/>
  <c r="J165" i="110"/>
  <c r="I164" i="110"/>
  <c r="H164" i="110"/>
  <c r="G164" i="110"/>
  <c r="G163" i="110" s="1"/>
  <c r="F164" i="110"/>
  <c r="J164" i="110" s="1"/>
  <c r="E164" i="110"/>
  <c r="D164" i="110"/>
  <c r="I163" i="110"/>
  <c r="H163" i="110"/>
  <c r="F163" i="110"/>
  <c r="J163" i="110" s="1"/>
  <c r="E163" i="110"/>
  <c r="D163" i="110"/>
  <c r="J162" i="110"/>
  <c r="I161" i="110"/>
  <c r="H161" i="110"/>
  <c r="G161" i="110"/>
  <c r="F161" i="110"/>
  <c r="J161" i="110" s="1"/>
  <c r="E161" i="110"/>
  <c r="D161" i="110"/>
  <c r="J160" i="110"/>
  <c r="J159" i="110"/>
  <c r="J158" i="110"/>
  <c r="I157" i="110"/>
  <c r="H157" i="110"/>
  <c r="H150" i="110" s="1"/>
  <c r="G157" i="110"/>
  <c r="F157" i="110"/>
  <c r="E157" i="110"/>
  <c r="D157" i="110"/>
  <c r="D150" i="110" s="1"/>
  <c r="J156" i="110"/>
  <c r="J155" i="110"/>
  <c r="I154" i="110"/>
  <c r="H154" i="110"/>
  <c r="G154" i="110"/>
  <c r="F154" i="110"/>
  <c r="E154" i="110"/>
  <c r="D154" i="110"/>
  <c r="J154" i="110" s="1"/>
  <c r="J153" i="110"/>
  <c r="J152" i="110"/>
  <c r="I151" i="110"/>
  <c r="H151" i="110"/>
  <c r="G151" i="110"/>
  <c r="F151" i="110"/>
  <c r="F150" i="110" s="1"/>
  <c r="E151" i="110"/>
  <c r="D151" i="110"/>
  <c r="I150" i="110"/>
  <c r="G150" i="110"/>
  <c r="E150" i="110"/>
  <c r="J149" i="110"/>
  <c r="I148" i="110"/>
  <c r="H148" i="110"/>
  <c r="G148" i="110"/>
  <c r="F148" i="110"/>
  <c r="E148" i="110"/>
  <c r="D148" i="110"/>
  <c r="J148" i="110" s="1"/>
  <c r="J147" i="110"/>
  <c r="I146" i="110"/>
  <c r="H146" i="110"/>
  <c r="G146" i="110"/>
  <c r="F146" i="110"/>
  <c r="E146" i="110"/>
  <c r="D146" i="110"/>
  <c r="J146" i="110" s="1"/>
  <c r="J145" i="110"/>
  <c r="J144" i="110"/>
  <c r="J143" i="110"/>
  <c r="J142" i="110"/>
  <c r="J141" i="110"/>
  <c r="J140" i="110"/>
  <c r="I139" i="110"/>
  <c r="H139" i="110"/>
  <c r="G139" i="110"/>
  <c r="F139" i="110"/>
  <c r="F138" i="110" s="1"/>
  <c r="E139" i="110"/>
  <c r="D139" i="110"/>
  <c r="I138" i="110"/>
  <c r="H138" i="110"/>
  <c r="G138" i="110"/>
  <c r="E138" i="110"/>
  <c r="D138" i="110"/>
  <c r="J137" i="110"/>
  <c r="I136" i="110"/>
  <c r="H136" i="110"/>
  <c r="G136" i="110"/>
  <c r="F136" i="110"/>
  <c r="E136" i="110"/>
  <c r="D136" i="110"/>
  <c r="J136" i="110" s="1"/>
  <c r="J135" i="110"/>
  <c r="I134" i="110"/>
  <c r="H134" i="110"/>
  <c r="G134" i="110"/>
  <c r="F134" i="110"/>
  <c r="E134" i="110"/>
  <c r="D134" i="110"/>
  <c r="J134" i="110" s="1"/>
  <c r="J133" i="110"/>
  <c r="I132" i="110"/>
  <c r="H132" i="110"/>
  <c r="G132" i="110"/>
  <c r="F132" i="110"/>
  <c r="E132" i="110"/>
  <c r="D132" i="110"/>
  <c r="J132" i="110" s="1"/>
  <c r="J131" i="110"/>
  <c r="I130" i="110"/>
  <c r="I125" i="110" s="1"/>
  <c r="H130" i="110"/>
  <c r="G130" i="110"/>
  <c r="F130" i="110"/>
  <c r="E130" i="110"/>
  <c r="E125" i="110" s="1"/>
  <c r="J125" i="110" s="1"/>
  <c r="D130" i="110"/>
  <c r="J130" i="110" s="1"/>
  <c r="J129" i="110"/>
  <c r="J128" i="110"/>
  <c r="J127" i="110"/>
  <c r="I126" i="110"/>
  <c r="H126" i="110"/>
  <c r="G126" i="110"/>
  <c r="G125" i="110" s="1"/>
  <c r="F126" i="110"/>
  <c r="J126" i="110" s="1"/>
  <c r="E126" i="110"/>
  <c r="D126" i="110"/>
  <c r="H125" i="110"/>
  <c r="F125" i="110"/>
  <c r="D125" i="110"/>
  <c r="J124" i="110"/>
  <c r="J123" i="110"/>
  <c r="J122" i="110"/>
  <c r="I121" i="110"/>
  <c r="H121" i="110"/>
  <c r="G121" i="110"/>
  <c r="F121" i="110"/>
  <c r="E121" i="110"/>
  <c r="D121" i="110"/>
  <c r="J121" i="110" s="1"/>
  <c r="J120" i="110"/>
  <c r="J119" i="110"/>
  <c r="I118" i="110"/>
  <c r="H118" i="110"/>
  <c r="G118" i="110"/>
  <c r="F118" i="110"/>
  <c r="E118" i="110"/>
  <c r="D118" i="110"/>
  <c r="J118" i="110" s="1"/>
  <c r="J117" i="110"/>
  <c r="J116" i="110"/>
  <c r="J115" i="110"/>
  <c r="J114" i="110"/>
  <c r="J113" i="110"/>
  <c r="J112" i="110"/>
  <c r="J111" i="110"/>
  <c r="J110" i="110"/>
  <c r="J109" i="110"/>
  <c r="J108" i="110"/>
  <c r="J107" i="110"/>
  <c r="I106" i="110"/>
  <c r="H106" i="110"/>
  <c r="G106" i="110"/>
  <c r="F106" i="110"/>
  <c r="E106" i="110"/>
  <c r="J106" i="110" s="1"/>
  <c r="D106" i="110"/>
  <c r="J105" i="110"/>
  <c r="J104" i="110"/>
  <c r="J103" i="110"/>
  <c r="J102" i="110"/>
  <c r="J101" i="110"/>
  <c r="J100" i="110"/>
  <c r="J99" i="110"/>
  <c r="I98" i="110"/>
  <c r="I97" i="110" s="1"/>
  <c r="H98" i="110"/>
  <c r="G98" i="110"/>
  <c r="G97" i="110" s="1"/>
  <c r="F98" i="110"/>
  <c r="E98" i="110"/>
  <c r="E97" i="110" s="1"/>
  <c r="D98" i="110"/>
  <c r="J98" i="110" s="1"/>
  <c r="H97" i="110"/>
  <c r="F97" i="110"/>
  <c r="D97" i="110"/>
  <c r="J95" i="110"/>
  <c r="I94" i="110"/>
  <c r="H94" i="110"/>
  <c r="H88" i="110" s="1"/>
  <c r="G94" i="110"/>
  <c r="F94" i="110"/>
  <c r="E94" i="110"/>
  <c r="D94" i="110"/>
  <c r="J94" i="110" s="1"/>
  <c r="J93" i="110"/>
  <c r="J92" i="110"/>
  <c r="J91" i="110"/>
  <c r="J90" i="110"/>
  <c r="I89" i="110"/>
  <c r="H89" i="110"/>
  <c r="G89" i="110"/>
  <c r="G88" i="110" s="1"/>
  <c r="F89" i="110"/>
  <c r="E89" i="110"/>
  <c r="J89" i="110" s="1"/>
  <c r="D89" i="110"/>
  <c r="I88" i="110"/>
  <c r="F88" i="110"/>
  <c r="E88" i="110"/>
  <c r="J82" i="110"/>
  <c r="J81" i="110"/>
  <c r="J80" i="110"/>
  <c r="I79" i="110"/>
  <c r="H79" i="110"/>
  <c r="G79" i="110"/>
  <c r="F79" i="110"/>
  <c r="E79" i="110"/>
  <c r="D79" i="110"/>
  <c r="J79" i="110" s="1"/>
  <c r="J78" i="110"/>
  <c r="I77" i="110"/>
  <c r="H77" i="110"/>
  <c r="G77" i="110"/>
  <c r="F77" i="110"/>
  <c r="E77" i="110"/>
  <c r="D77" i="110"/>
  <c r="J77" i="110" s="1"/>
  <c r="J76" i="110"/>
  <c r="I75" i="110"/>
  <c r="H75" i="110"/>
  <c r="H74" i="110" s="1"/>
  <c r="G75" i="110"/>
  <c r="F75" i="110"/>
  <c r="F74" i="110" s="1"/>
  <c r="E75" i="110"/>
  <c r="D75" i="110"/>
  <c r="J75" i="110" s="1"/>
  <c r="I74" i="110"/>
  <c r="G74" i="110"/>
  <c r="E74" i="110"/>
  <c r="J73" i="110"/>
  <c r="I72" i="110"/>
  <c r="H72" i="110"/>
  <c r="G72" i="110"/>
  <c r="F72" i="110"/>
  <c r="E72" i="110"/>
  <c r="J72" i="110" s="1"/>
  <c r="D72" i="110"/>
  <c r="J71" i="110"/>
  <c r="J70" i="110"/>
  <c r="J69" i="110"/>
  <c r="I68" i="110"/>
  <c r="H68" i="110"/>
  <c r="G68" i="110"/>
  <c r="F68" i="110"/>
  <c r="E68" i="110"/>
  <c r="D68" i="110"/>
  <c r="J68" i="110" s="1"/>
  <c r="J67" i="110"/>
  <c r="J66" i="110"/>
  <c r="I65" i="110"/>
  <c r="H65" i="110"/>
  <c r="G65" i="110"/>
  <c r="F65" i="110"/>
  <c r="F39" i="110" s="1"/>
  <c r="E65" i="110"/>
  <c r="D65" i="110"/>
  <c r="J64" i="110"/>
  <c r="J63" i="110"/>
  <c r="J62" i="110"/>
  <c r="I61" i="110"/>
  <c r="H61" i="110"/>
  <c r="G61" i="110"/>
  <c r="F61" i="110"/>
  <c r="E61" i="110"/>
  <c r="D61" i="110"/>
  <c r="J61" i="110" s="1"/>
  <c r="J60" i="110"/>
  <c r="J59" i="110"/>
  <c r="I58" i="110"/>
  <c r="H58" i="110"/>
  <c r="G58" i="110"/>
  <c r="F58" i="110"/>
  <c r="E58" i="110"/>
  <c r="D58" i="110"/>
  <c r="J58" i="110" s="1"/>
  <c r="J57" i="110"/>
  <c r="J56" i="110"/>
  <c r="J55" i="110"/>
  <c r="J54" i="110"/>
  <c r="J53" i="110"/>
  <c r="I52" i="110"/>
  <c r="H52" i="110"/>
  <c r="G52" i="110"/>
  <c r="F52" i="110"/>
  <c r="E52" i="110"/>
  <c r="D52" i="110"/>
  <c r="J52" i="110" s="1"/>
  <c r="J51" i="110"/>
  <c r="J50" i="110"/>
  <c r="J49" i="110"/>
  <c r="I48" i="110"/>
  <c r="H48" i="110"/>
  <c r="G48" i="110"/>
  <c r="G39" i="110" s="1"/>
  <c r="F48" i="110"/>
  <c r="E48" i="110"/>
  <c r="J48" i="110" s="1"/>
  <c r="D48" i="110"/>
  <c r="J47" i="110"/>
  <c r="J46" i="110"/>
  <c r="J45" i="110"/>
  <c r="J44" i="110"/>
  <c r="J43" i="110"/>
  <c r="J42" i="110"/>
  <c r="J41" i="110"/>
  <c r="I40" i="110"/>
  <c r="I39" i="110" s="1"/>
  <c r="H40" i="110"/>
  <c r="G40" i="110"/>
  <c r="F40" i="110"/>
  <c r="E40" i="110"/>
  <c r="E39" i="110" s="1"/>
  <c r="D40" i="110"/>
  <c r="J40" i="110" s="1"/>
  <c r="H39" i="110"/>
  <c r="D39" i="110"/>
  <c r="J38" i="110"/>
  <c r="I37" i="110"/>
  <c r="H37" i="110"/>
  <c r="G37" i="110"/>
  <c r="F37" i="110"/>
  <c r="E37" i="110"/>
  <c r="D37" i="110"/>
  <c r="J37" i="110" s="1"/>
  <c r="J36" i="110"/>
  <c r="I35" i="110"/>
  <c r="H35" i="110"/>
  <c r="H8" i="110" s="1"/>
  <c r="G35" i="110"/>
  <c r="G8" i="110" s="1"/>
  <c r="F35" i="110"/>
  <c r="E35" i="110"/>
  <c r="D35" i="110"/>
  <c r="J35" i="110" s="1"/>
  <c r="J34" i="110"/>
  <c r="J33" i="110"/>
  <c r="J32" i="110"/>
  <c r="I31" i="110"/>
  <c r="H31" i="110"/>
  <c r="G31" i="110"/>
  <c r="F31" i="110"/>
  <c r="J31" i="110" s="1"/>
  <c r="E31" i="110"/>
  <c r="D31" i="110"/>
  <c r="J30" i="110"/>
  <c r="J29" i="110"/>
  <c r="J28" i="110"/>
  <c r="J27" i="110"/>
  <c r="J26" i="110"/>
  <c r="J25" i="110"/>
  <c r="J24" i="110"/>
  <c r="J23" i="110"/>
  <c r="I22" i="110"/>
  <c r="I8" i="110" s="1"/>
  <c r="H22" i="110"/>
  <c r="G22" i="110"/>
  <c r="F22" i="110"/>
  <c r="E22" i="110"/>
  <c r="E8" i="110" s="1"/>
  <c r="D22" i="110"/>
  <c r="J22" i="110" s="1"/>
  <c r="J21" i="110"/>
  <c r="J20" i="110"/>
  <c r="J19" i="110"/>
  <c r="J18" i="110"/>
  <c r="I17" i="110"/>
  <c r="H17" i="110"/>
  <c r="G17" i="110"/>
  <c r="F17" i="110"/>
  <c r="E17" i="110"/>
  <c r="D17" i="110"/>
  <c r="J17" i="110" s="1"/>
  <c r="J16" i="110"/>
  <c r="J15" i="110"/>
  <c r="J14" i="110"/>
  <c r="I13" i="110"/>
  <c r="H13" i="110"/>
  <c r="G13" i="110"/>
  <c r="F13" i="110"/>
  <c r="J13" i="110" s="1"/>
  <c r="E13" i="110"/>
  <c r="D13" i="110"/>
  <c r="J12" i="110"/>
  <c r="J11" i="110"/>
  <c r="J10" i="110"/>
  <c r="I9" i="110"/>
  <c r="H9" i="110"/>
  <c r="G9" i="110"/>
  <c r="F9" i="110"/>
  <c r="J9" i="110" s="1"/>
  <c r="E9" i="110"/>
  <c r="F8" i="110"/>
  <c r="I168" i="110" l="1"/>
  <c r="J39" i="110"/>
  <c r="J138" i="110"/>
  <c r="G168" i="110"/>
  <c r="H168" i="110"/>
  <c r="J97" i="110"/>
  <c r="J150" i="110"/>
  <c r="J65" i="110"/>
  <c r="J139" i="110"/>
  <c r="J151" i="110"/>
  <c r="D74" i="110"/>
  <c r="J74" i="110" s="1"/>
  <c r="D8" i="110"/>
  <c r="J8" i="110" s="1"/>
  <c r="D88" i="110"/>
  <c r="J88" i="110" s="1"/>
  <c r="J157" i="110"/>
  <c r="J168" i="110" l="1"/>
  <c r="J162" i="109" l="1"/>
  <c r="J161" i="109"/>
  <c r="I160" i="109"/>
  <c r="H160" i="109"/>
  <c r="J160" i="109" s="1"/>
  <c r="J159" i="109"/>
  <c r="I158" i="109"/>
  <c r="H158" i="109"/>
  <c r="J158" i="109" s="1"/>
  <c r="I157" i="109"/>
  <c r="I156" i="109" s="1"/>
  <c r="J155" i="109"/>
  <c r="J154" i="109"/>
  <c r="I154" i="109"/>
  <c r="H154" i="109"/>
  <c r="H153" i="109" s="1"/>
  <c r="J153" i="109" s="1"/>
  <c r="I153" i="109"/>
  <c r="J152" i="109"/>
  <c r="I151" i="109"/>
  <c r="J151" i="109" s="1"/>
  <c r="H151" i="109"/>
  <c r="J150" i="109"/>
  <c r="I149" i="109"/>
  <c r="J149" i="109" s="1"/>
  <c r="H149" i="109"/>
  <c r="H148" i="109"/>
  <c r="J147" i="109"/>
  <c r="I146" i="109"/>
  <c r="H146" i="109"/>
  <c r="J146" i="109" s="1"/>
  <c r="J145" i="109"/>
  <c r="I144" i="109"/>
  <c r="H144" i="109"/>
  <c r="J144" i="109" s="1"/>
  <c r="J143" i="109"/>
  <c r="I142" i="109"/>
  <c r="H142" i="109"/>
  <c r="J142" i="109" s="1"/>
  <c r="I141" i="109"/>
  <c r="J139" i="109"/>
  <c r="J138" i="109"/>
  <c r="I138" i="109"/>
  <c r="H138" i="109"/>
  <c r="H137" i="109" s="1"/>
  <c r="J137" i="109" s="1"/>
  <c r="I137" i="109"/>
  <c r="J136" i="109"/>
  <c r="J135" i="109"/>
  <c r="J134" i="109"/>
  <c r="I134" i="109"/>
  <c r="H134" i="109"/>
  <c r="J133" i="109"/>
  <c r="J132" i="109"/>
  <c r="I132" i="109"/>
  <c r="H132" i="109"/>
  <c r="H131" i="109" s="1"/>
  <c r="I131" i="109"/>
  <c r="I130" i="109" s="1"/>
  <c r="J129" i="109"/>
  <c r="J128" i="109"/>
  <c r="I127" i="109"/>
  <c r="J127" i="109" s="1"/>
  <c r="H127" i="109"/>
  <c r="J126" i="109"/>
  <c r="I125" i="109"/>
  <c r="J125" i="109" s="1"/>
  <c r="H125" i="109"/>
  <c r="H124" i="109"/>
  <c r="J123" i="109"/>
  <c r="I122" i="109"/>
  <c r="H122" i="109"/>
  <c r="J122" i="109" s="1"/>
  <c r="I121" i="109"/>
  <c r="J120" i="109"/>
  <c r="J119" i="109"/>
  <c r="J118" i="109"/>
  <c r="J117" i="109"/>
  <c r="J116" i="109"/>
  <c r="J115" i="109"/>
  <c r="J114" i="109"/>
  <c r="J113" i="109"/>
  <c r="J112" i="109"/>
  <c r="J111" i="109"/>
  <c r="I110" i="109"/>
  <c r="H110" i="109"/>
  <c r="J110" i="109" s="1"/>
  <c r="J109" i="109"/>
  <c r="I108" i="109"/>
  <c r="H108" i="109"/>
  <c r="J108" i="109" s="1"/>
  <c r="I107" i="109"/>
  <c r="J105" i="109"/>
  <c r="J104" i="109"/>
  <c r="I104" i="109"/>
  <c r="H104" i="109"/>
  <c r="J103" i="109"/>
  <c r="J102" i="109"/>
  <c r="J101" i="109"/>
  <c r="J100" i="109"/>
  <c r="I99" i="109"/>
  <c r="J99" i="109" s="1"/>
  <c r="H99" i="109"/>
  <c r="J98" i="109"/>
  <c r="I97" i="109"/>
  <c r="J97" i="109" s="1"/>
  <c r="H97" i="109"/>
  <c r="H96" i="109"/>
  <c r="J95" i="109"/>
  <c r="J94" i="109"/>
  <c r="I93" i="109"/>
  <c r="J93" i="109" s="1"/>
  <c r="H93" i="109"/>
  <c r="H92" i="109"/>
  <c r="J85" i="109"/>
  <c r="I84" i="109"/>
  <c r="H84" i="109"/>
  <c r="J84" i="109" s="1"/>
  <c r="J83" i="109"/>
  <c r="I82" i="109"/>
  <c r="I81" i="109" s="1"/>
  <c r="J81" i="109" s="1"/>
  <c r="H82" i="109"/>
  <c r="J82" i="109" s="1"/>
  <c r="H81" i="109"/>
  <c r="J80" i="109"/>
  <c r="J79" i="109"/>
  <c r="I79" i="109"/>
  <c r="H79" i="109"/>
  <c r="J78" i="109"/>
  <c r="J77" i="109"/>
  <c r="J76" i="109"/>
  <c r="J74" i="109"/>
  <c r="I73" i="109"/>
  <c r="J73" i="109" s="1"/>
  <c r="H73" i="109"/>
  <c r="J72" i="109"/>
  <c r="I71" i="109"/>
  <c r="J71" i="109" s="1"/>
  <c r="H71" i="109"/>
  <c r="H70" i="109"/>
  <c r="J68" i="109"/>
  <c r="I67" i="109"/>
  <c r="I66" i="109" s="1"/>
  <c r="H67" i="109"/>
  <c r="J67" i="109" s="1"/>
  <c r="H66" i="109"/>
  <c r="H65" i="109" s="1"/>
  <c r="J64" i="109"/>
  <c r="I63" i="109"/>
  <c r="J63" i="109" s="1"/>
  <c r="H63" i="109"/>
  <c r="H62" i="109"/>
  <c r="J61" i="109"/>
  <c r="I60" i="109"/>
  <c r="H60" i="109"/>
  <c r="J60" i="109" s="1"/>
  <c r="I59" i="109"/>
  <c r="J58" i="109"/>
  <c r="J57" i="109"/>
  <c r="J56" i="109"/>
  <c r="J55" i="109"/>
  <c r="J53" i="109"/>
  <c r="I53" i="109"/>
  <c r="H53" i="109"/>
  <c r="H52" i="109" s="1"/>
  <c r="J52" i="109" s="1"/>
  <c r="I52" i="109"/>
  <c r="J51" i="109"/>
  <c r="J50" i="109"/>
  <c r="J48" i="109"/>
  <c r="I47" i="109"/>
  <c r="H47" i="109"/>
  <c r="J47" i="109" s="1"/>
  <c r="J46" i="109"/>
  <c r="I45" i="109"/>
  <c r="I44" i="109" s="1"/>
  <c r="J44" i="109" s="1"/>
  <c r="H45" i="109"/>
  <c r="J45" i="109" s="1"/>
  <c r="H44" i="109"/>
  <c r="J43" i="109"/>
  <c r="J42" i="109"/>
  <c r="J41" i="109"/>
  <c r="J40" i="109"/>
  <c r="J39" i="109"/>
  <c r="J38" i="109"/>
  <c r="J37" i="109"/>
  <c r="J36" i="109"/>
  <c r="J34" i="109"/>
  <c r="J33" i="109"/>
  <c r="J32" i="109"/>
  <c r="I31" i="109"/>
  <c r="H31" i="109"/>
  <c r="J31" i="109" s="1"/>
  <c r="J30" i="109"/>
  <c r="I29" i="109"/>
  <c r="H29" i="109"/>
  <c r="J29" i="109" s="1"/>
  <c r="I28" i="109"/>
  <c r="J26" i="109"/>
  <c r="J25" i="109"/>
  <c r="I25" i="109"/>
  <c r="H25" i="109"/>
  <c r="H24" i="109" s="1"/>
  <c r="J24" i="109" s="1"/>
  <c r="I24" i="109"/>
  <c r="J23" i="109"/>
  <c r="I22" i="109"/>
  <c r="J22" i="109" s="1"/>
  <c r="H22" i="109"/>
  <c r="J21" i="109"/>
  <c r="I20" i="109"/>
  <c r="J20" i="109" s="1"/>
  <c r="H20" i="109"/>
  <c r="H19" i="109"/>
  <c r="J18" i="109"/>
  <c r="I17" i="109"/>
  <c r="H17" i="109"/>
  <c r="J17" i="109" s="1"/>
  <c r="J16" i="109"/>
  <c r="I15" i="109"/>
  <c r="H15" i="109"/>
  <c r="J15" i="109" s="1"/>
  <c r="I14" i="109"/>
  <c r="J13" i="109"/>
  <c r="I12" i="109"/>
  <c r="H12" i="109"/>
  <c r="J12" i="109" s="1"/>
  <c r="J11" i="109"/>
  <c r="I10" i="109"/>
  <c r="I9" i="109" s="1"/>
  <c r="H10" i="109"/>
  <c r="J10" i="109" s="1"/>
  <c r="H9" i="109"/>
  <c r="H8" i="109" l="1"/>
  <c r="J62" i="109"/>
  <c r="J124" i="109"/>
  <c r="J92" i="109"/>
  <c r="J131" i="109"/>
  <c r="H130" i="109"/>
  <c r="J130" i="109" s="1"/>
  <c r="I8" i="109"/>
  <c r="J9" i="109"/>
  <c r="J66" i="109"/>
  <c r="I65" i="109"/>
  <c r="J65" i="109" s="1"/>
  <c r="J96" i="109"/>
  <c r="H14" i="109"/>
  <c r="J14" i="109" s="1"/>
  <c r="I19" i="109"/>
  <c r="J19" i="109" s="1"/>
  <c r="H28" i="109"/>
  <c r="J28" i="109" s="1"/>
  <c r="H59" i="109"/>
  <c r="I62" i="109"/>
  <c r="I27" i="109" s="1"/>
  <c r="H69" i="109"/>
  <c r="I70" i="109"/>
  <c r="I69" i="109" s="1"/>
  <c r="H91" i="109"/>
  <c r="I92" i="109"/>
  <c r="I96" i="109"/>
  <c r="H107" i="109"/>
  <c r="H121" i="109"/>
  <c r="J121" i="109" s="1"/>
  <c r="I124" i="109"/>
  <c r="I106" i="109" s="1"/>
  <c r="H141" i="109"/>
  <c r="I148" i="109"/>
  <c r="J148" i="109" s="1"/>
  <c r="H157" i="109"/>
  <c r="J107" i="109" l="1"/>
  <c r="H106" i="109"/>
  <c r="J106" i="109" s="1"/>
  <c r="I140" i="109"/>
  <c r="J141" i="109"/>
  <c r="H140" i="109"/>
  <c r="J69" i="109"/>
  <c r="I91" i="109"/>
  <c r="I163" i="109" s="1"/>
  <c r="J157" i="109"/>
  <c r="H156" i="109"/>
  <c r="J156" i="109" s="1"/>
  <c r="J59" i="109"/>
  <c r="H27" i="109"/>
  <c r="J27" i="109" s="1"/>
  <c r="J70" i="109"/>
  <c r="J8" i="109"/>
  <c r="J163" i="109" l="1"/>
  <c r="H163" i="109"/>
  <c r="J91" i="109"/>
  <c r="J140" i="109"/>
  <c r="J162" i="107" l="1"/>
  <c r="J161" i="107"/>
  <c r="I160" i="107"/>
  <c r="H160" i="107"/>
  <c r="J160" i="107" s="1"/>
  <c r="J159" i="107"/>
  <c r="I158" i="107"/>
  <c r="H158" i="107"/>
  <c r="J158" i="107" s="1"/>
  <c r="I157" i="107"/>
  <c r="I156" i="107" s="1"/>
  <c r="J155" i="107"/>
  <c r="J154" i="107"/>
  <c r="I154" i="107"/>
  <c r="H154" i="107"/>
  <c r="H153" i="107" s="1"/>
  <c r="J153" i="107" s="1"/>
  <c r="I153" i="107"/>
  <c r="J152" i="107"/>
  <c r="I151" i="107"/>
  <c r="H151" i="107"/>
  <c r="J151" i="107" s="1"/>
  <c r="J150" i="107"/>
  <c r="I149" i="107"/>
  <c r="I148" i="107" s="1"/>
  <c r="H149" i="107"/>
  <c r="J149" i="107" s="1"/>
  <c r="H148" i="107"/>
  <c r="J147" i="107"/>
  <c r="I146" i="107"/>
  <c r="H146" i="107"/>
  <c r="J146" i="107" s="1"/>
  <c r="J145" i="107"/>
  <c r="I144" i="107"/>
  <c r="H144" i="107"/>
  <c r="J144" i="107" s="1"/>
  <c r="J143" i="107"/>
  <c r="I142" i="107"/>
  <c r="H142" i="107"/>
  <c r="J142" i="107" s="1"/>
  <c r="I141" i="107"/>
  <c r="I140" i="107" s="1"/>
  <c r="J139" i="107"/>
  <c r="J138" i="107"/>
  <c r="I138" i="107"/>
  <c r="H138" i="107"/>
  <c r="H137" i="107" s="1"/>
  <c r="J137" i="107" s="1"/>
  <c r="I137" i="107"/>
  <c r="J136" i="107"/>
  <c r="J135" i="107"/>
  <c r="J134" i="107"/>
  <c r="I134" i="107"/>
  <c r="H134" i="107"/>
  <c r="J133" i="107"/>
  <c r="J132" i="107"/>
  <c r="I132" i="107"/>
  <c r="H132" i="107"/>
  <c r="H131" i="107" s="1"/>
  <c r="I131" i="107"/>
  <c r="I130" i="107" s="1"/>
  <c r="J129" i="107"/>
  <c r="J128" i="107"/>
  <c r="I127" i="107"/>
  <c r="H127" i="107"/>
  <c r="J127" i="107" s="1"/>
  <c r="J126" i="107"/>
  <c r="I125" i="107"/>
  <c r="I124" i="107" s="1"/>
  <c r="H125" i="107"/>
  <c r="J125" i="107" s="1"/>
  <c r="H124" i="107"/>
  <c r="J124" i="107" s="1"/>
  <c r="J123" i="107"/>
  <c r="I122" i="107"/>
  <c r="H122" i="107"/>
  <c r="J122" i="107" s="1"/>
  <c r="I121" i="107"/>
  <c r="J120" i="107"/>
  <c r="J119" i="107"/>
  <c r="J118" i="107"/>
  <c r="J117" i="107"/>
  <c r="J116" i="107"/>
  <c r="J115" i="107"/>
  <c r="J114" i="107"/>
  <c r="J113" i="107"/>
  <c r="J112" i="107"/>
  <c r="J111" i="107"/>
  <c r="I110" i="107"/>
  <c r="H110" i="107"/>
  <c r="J110" i="107" s="1"/>
  <c r="J109" i="107"/>
  <c r="I108" i="107"/>
  <c r="H108" i="107"/>
  <c r="J108" i="107" s="1"/>
  <c r="I107" i="107"/>
  <c r="I106" i="107" s="1"/>
  <c r="J105" i="107"/>
  <c r="J104" i="107"/>
  <c r="I104" i="107"/>
  <c r="H104" i="107"/>
  <c r="J103" i="107"/>
  <c r="J102" i="107"/>
  <c r="J101" i="107"/>
  <c r="J100" i="107"/>
  <c r="I99" i="107"/>
  <c r="H99" i="107"/>
  <c r="J99" i="107" s="1"/>
  <c r="J98" i="107"/>
  <c r="I97" i="107"/>
  <c r="I96" i="107" s="1"/>
  <c r="H97" i="107"/>
  <c r="J97" i="107" s="1"/>
  <c r="H96" i="107"/>
  <c r="J95" i="107"/>
  <c r="J94" i="107"/>
  <c r="I93" i="107"/>
  <c r="I92" i="107" s="1"/>
  <c r="I91" i="107" s="1"/>
  <c r="H93" i="107"/>
  <c r="J93" i="107" s="1"/>
  <c r="H92" i="107"/>
  <c r="J85" i="107"/>
  <c r="I84" i="107"/>
  <c r="J84" i="107" s="1"/>
  <c r="H84" i="107"/>
  <c r="J83" i="107"/>
  <c r="I82" i="107"/>
  <c r="J82" i="107" s="1"/>
  <c r="H82" i="107"/>
  <c r="H81" i="107"/>
  <c r="J80" i="107"/>
  <c r="J79" i="107"/>
  <c r="I79" i="107"/>
  <c r="H79" i="107"/>
  <c r="J78" i="107"/>
  <c r="J77" i="107"/>
  <c r="J76" i="107"/>
  <c r="J74" i="107"/>
  <c r="I73" i="107"/>
  <c r="H73" i="107"/>
  <c r="J73" i="107" s="1"/>
  <c r="J72" i="107"/>
  <c r="I71" i="107"/>
  <c r="I70" i="107" s="1"/>
  <c r="H71" i="107"/>
  <c r="J71" i="107" s="1"/>
  <c r="H70" i="107"/>
  <c r="J70" i="107" s="1"/>
  <c r="J68" i="107"/>
  <c r="I67" i="107"/>
  <c r="J67" i="107" s="1"/>
  <c r="H67" i="107"/>
  <c r="H66" i="107"/>
  <c r="H65" i="107" s="1"/>
  <c r="J64" i="107"/>
  <c r="I63" i="107"/>
  <c r="I62" i="107" s="1"/>
  <c r="H63" i="107"/>
  <c r="J63" i="107" s="1"/>
  <c r="H62" i="107"/>
  <c r="J62" i="107" s="1"/>
  <c r="J61" i="107"/>
  <c r="I60" i="107"/>
  <c r="H60" i="107"/>
  <c r="J60" i="107" s="1"/>
  <c r="I59" i="107"/>
  <c r="J58" i="107"/>
  <c r="J57" i="107"/>
  <c r="J56" i="107"/>
  <c r="J55" i="107"/>
  <c r="J53" i="107"/>
  <c r="I53" i="107"/>
  <c r="H53" i="107"/>
  <c r="H52" i="107" s="1"/>
  <c r="J52" i="107" s="1"/>
  <c r="I52" i="107"/>
  <c r="J51" i="107"/>
  <c r="J50" i="107"/>
  <c r="J48" i="107"/>
  <c r="I47" i="107"/>
  <c r="J47" i="107" s="1"/>
  <c r="H47" i="107"/>
  <c r="J46" i="107"/>
  <c r="I45" i="107"/>
  <c r="J45" i="107" s="1"/>
  <c r="H45" i="107"/>
  <c r="H44" i="107"/>
  <c r="J43" i="107"/>
  <c r="J42" i="107"/>
  <c r="J41" i="107"/>
  <c r="J40" i="107"/>
  <c r="J39" i="107"/>
  <c r="J38" i="107"/>
  <c r="J37" i="107"/>
  <c r="J36" i="107"/>
  <c r="J34" i="107"/>
  <c r="J33" i="107"/>
  <c r="J32" i="107"/>
  <c r="I31" i="107"/>
  <c r="H31" i="107"/>
  <c r="J31" i="107" s="1"/>
  <c r="J30" i="107"/>
  <c r="J29" i="107"/>
  <c r="I29" i="107"/>
  <c r="H29" i="107"/>
  <c r="H28" i="107" s="1"/>
  <c r="J28" i="107" s="1"/>
  <c r="I28" i="107"/>
  <c r="J26" i="107"/>
  <c r="J25" i="107"/>
  <c r="I25" i="107"/>
  <c r="H25" i="107"/>
  <c r="H24" i="107" s="1"/>
  <c r="J24" i="107" s="1"/>
  <c r="I24" i="107"/>
  <c r="J23" i="107"/>
  <c r="I22" i="107"/>
  <c r="H22" i="107"/>
  <c r="J22" i="107" s="1"/>
  <c r="J21" i="107"/>
  <c r="I20" i="107"/>
  <c r="I19" i="107" s="1"/>
  <c r="H20" i="107"/>
  <c r="J20" i="107" s="1"/>
  <c r="H19" i="107"/>
  <c r="J18" i="107"/>
  <c r="I17" i="107"/>
  <c r="H17" i="107"/>
  <c r="J17" i="107" s="1"/>
  <c r="J16" i="107"/>
  <c r="I15" i="107"/>
  <c r="H15" i="107"/>
  <c r="J15" i="107" s="1"/>
  <c r="I14" i="107"/>
  <c r="J13" i="107"/>
  <c r="I12" i="107"/>
  <c r="J12" i="107" s="1"/>
  <c r="H12" i="107"/>
  <c r="J11" i="107"/>
  <c r="I10" i="107"/>
  <c r="J10" i="107" s="1"/>
  <c r="H10" i="107"/>
  <c r="H9" i="107"/>
  <c r="J162" i="106"/>
  <c r="J161" i="106"/>
  <c r="J160" i="106"/>
  <c r="I160" i="106"/>
  <c r="H160" i="106"/>
  <c r="J159" i="106"/>
  <c r="J158" i="106"/>
  <c r="I158" i="106"/>
  <c r="H158" i="106"/>
  <c r="H157" i="106" s="1"/>
  <c r="I157" i="106"/>
  <c r="I156" i="106" s="1"/>
  <c r="J155" i="106"/>
  <c r="I154" i="106"/>
  <c r="H154" i="106"/>
  <c r="H153" i="106" s="1"/>
  <c r="J153" i="106" s="1"/>
  <c r="I153" i="106"/>
  <c r="J152" i="106"/>
  <c r="I151" i="106"/>
  <c r="H151" i="106"/>
  <c r="J151" i="106" s="1"/>
  <c r="J150" i="106"/>
  <c r="I149" i="106"/>
  <c r="I148" i="106" s="1"/>
  <c r="J148" i="106" s="1"/>
  <c r="H149" i="106"/>
  <c r="J149" i="106" s="1"/>
  <c r="H148" i="106"/>
  <c r="J147" i="106"/>
  <c r="J146" i="106"/>
  <c r="I146" i="106"/>
  <c r="H146" i="106"/>
  <c r="J145" i="106"/>
  <c r="J144" i="106"/>
  <c r="I144" i="106"/>
  <c r="H144" i="106"/>
  <c r="J143" i="106"/>
  <c r="J142" i="106"/>
  <c r="I142" i="106"/>
  <c r="H142" i="106"/>
  <c r="H141" i="106" s="1"/>
  <c r="I141" i="106"/>
  <c r="J139" i="106"/>
  <c r="I138" i="106"/>
  <c r="H138" i="106"/>
  <c r="H137" i="106" s="1"/>
  <c r="J137" i="106" s="1"/>
  <c r="I137" i="106"/>
  <c r="J136" i="106"/>
  <c r="J135" i="106"/>
  <c r="I134" i="106"/>
  <c r="H134" i="106"/>
  <c r="J134" i="106" s="1"/>
  <c r="J133" i="106"/>
  <c r="I132" i="106"/>
  <c r="H132" i="106"/>
  <c r="H131" i="106" s="1"/>
  <c r="I131" i="106"/>
  <c r="I130" i="106" s="1"/>
  <c r="J129" i="106"/>
  <c r="J128" i="106"/>
  <c r="I127" i="106"/>
  <c r="H127" i="106"/>
  <c r="J127" i="106" s="1"/>
  <c r="J126" i="106"/>
  <c r="I125" i="106"/>
  <c r="I124" i="106" s="1"/>
  <c r="J124" i="106" s="1"/>
  <c r="H125" i="106"/>
  <c r="J125" i="106" s="1"/>
  <c r="H124" i="106"/>
  <c r="J123" i="106"/>
  <c r="J122" i="106"/>
  <c r="I122" i="106"/>
  <c r="H122" i="106"/>
  <c r="H121" i="106" s="1"/>
  <c r="J121" i="106" s="1"/>
  <c r="I121" i="106"/>
  <c r="J120" i="106"/>
  <c r="J119" i="106"/>
  <c r="J118" i="106"/>
  <c r="J117" i="106"/>
  <c r="J116" i="106"/>
  <c r="J115" i="106"/>
  <c r="J114" i="106"/>
  <c r="J113" i="106"/>
  <c r="J112" i="106"/>
  <c r="J111" i="106"/>
  <c r="J110" i="106"/>
  <c r="I110" i="106"/>
  <c r="H110" i="106"/>
  <c r="J109" i="106"/>
  <c r="J108" i="106"/>
  <c r="I108" i="106"/>
  <c r="H108" i="106"/>
  <c r="H107" i="106" s="1"/>
  <c r="I107" i="106"/>
  <c r="J105" i="106"/>
  <c r="I104" i="106"/>
  <c r="H104" i="106"/>
  <c r="J104" i="106" s="1"/>
  <c r="J103" i="106"/>
  <c r="J102" i="106"/>
  <c r="J101" i="106"/>
  <c r="J100" i="106"/>
  <c r="I99" i="106"/>
  <c r="H99" i="106"/>
  <c r="J99" i="106" s="1"/>
  <c r="J98" i="106"/>
  <c r="I97" i="106"/>
  <c r="I96" i="106" s="1"/>
  <c r="H97" i="106"/>
  <c r="J97" i="106" s="1"/>
  <c r="J95" i="106"/>
  <c r="J94" i="106"/>
  <c r="I93" i="106"/>
  <c r="I92" i="106" s="1"/>
  <c r="H93" i="106"/>
  <c r="J93" i="106" s="1"/>
  <c r="H92" i="106"/>
  <c r="J85" i="106"/>
  <c r="I84" i="106"/>
  <c r="J84" i="106" s="1"/>
  <c r="H84" i="106"/>
  <c r="J83" i="106"/>
  <c r="I82" i="106"/>
  <c r="J82" i="106" s="1"/>
  <c r="H82" i="106"/>
  <c r="H81" i="106"/>
  <c r="J80" i="106"/>
  <c r="I79" i="106"/>
  <c r="H79" i="106"/>
  <c r="J79" i="106" s="1"/>
  <c r="J78" i="106"/>
  <c r="J77" i="106"/>
  <c r="J76" i="106"/>
  <c r="J74" i="106"/>
  <c r="I73" i="106"/>
  <c r="H73" i="106"/>
  <c r="J73" i="106" s="1"/>
  <c r="J72" i="106"/>
  <c r="I71" i="106"/>
  <c r="I70" i="106" s="1"/>
  <c r="H71" i="106"/>
  <c r="J71" i="106" s="1"/>
  <c r="J68" i="106"/>
  <c r="I67" i="106"/>
  <c r="J67" i="106" s="1"/>
  <c r="H67" i="106"/>
  <c r="H66" i="106"/>
  <c r="H65" i="106" s="1"/>
  <c r="J64" i="106"/>
  <c r="I63" i="106"/>
  <c r="I62" i="106" s="1"/>
  <c r="J62" i="106" s="1"/>
  <c r="H63" i="106"/>
  <c r="J63" i="106" s="1"/>
  <c r="H62" i="106"/>
  <c r="J61" i="106"/>
  <c r="J60" i="106"/>
  <c r="I60" i="106"/>
  <c r="H60" i="106"/>
  <c r="H59" i="106" s="1"/>
  <c r="I59" i="106"/>
  <c r="J58" i="106"/>
  <c r="J57" i="106"/>
  <c r="J56" i="106"/>
  <c r="J55" i="106"/>
  <c r="I53" i="106"/>
  <c r="H53" i="106"/>
  <c r="H52" i="106" s="1"/>
  <c r="J52" i="106" s="1"/>
  <c r="I52" i="106"/>
  <c r="J51" i="106"/>
  <c r="J50" i="106"/>
  <c r="J48" i="106"/>
  <c r="I47" i="106"/>
  <c r="J47" i="106" s="1"/>
  <c r="H47" i="106"/>
  <c r="J46" i="106"/>
  <c r="I45" i="106"/>
  <c r="J45" i="106" s="1"/>
  <c r="H45" i="106"/>
  <c r="H44" i="106"/>
  <c r="J43" i="106"/>
  <c r="J42" i="106"/>
  <c r="J41" i="106"/>
  <c r="J40" i="106"/>
  <c r="J39" i="106"/>
  <c r="J38" i="106"/>
  <c r="J37" i="106"/>
  <c r="J36" i="106"/>
  <c r="J34" i="106"/>
  <c r="J33" i="106"/>
  <c r="J32" i="106"/>
  <c r="J31" i="106"/>
  <c r="I31" i="106"/>
  <c r="H31" i="106"/>
  <c r="J30" i="106"/>
  <c r="J29" i="106"/>
  <c r="I29" i="106"/>
  <c r="H29" i="106"/>
  <c r="H28" i="106" s="1"/>
  <c r="J28" i="106" s="1"/>
  <c r="I28" i="106"/>
  <c r="J26" i="106"/>
  <c r="I25" i="106"/>
  <c r="H25" i="106"/>
  <c r="H24" i="106" s="1"/>
  <c r="J24" i="106" s="1"/>
  <c r="I24" i="106"/>
  <c r="J23" i="106"/>
  <c r="I22" i="106"/>
  <c r="H22" i="106"/>
  <c r="J22" i="106" s="1"/>
  <c r="J21" i="106"/>
  <c r="I20" i="106"/>
  <c r="I19" i="106" s="1"/>
  <c r="J19" i="106" s="1"/>
  <c r="H20" i="106"/>
  <c r="J20" i="106" s="1"/>
  <c r="H19" i="106"/>
  <c r="J18" i="106"/>
  <c r="J17" i="106"/>
  <c r="I17" i="106"/>
  <c r="H17" i="106"/>
  <c r="J16" i="106"/>
  <c r="J15" i="106"/>
  <c r="I15" i="106"/>
  <c r="H15" i="106"/>
  <c r="H14" i="106" s="1"/>
  <c r="J14" i="106" s="1"/>
  <c r="I14" i="106"/>
  <c r="J13" i="106"/>
  <c r="I12" i="106"/>
  <c r="J12" i="106" s="1"/>
  <c r="H12" i="106"/>
  <c r="J11" i="106"/>
  <c r="I10" i="106"/>
  <c r="J10" i="106" s="1"/>
  <c r="H10" i="106"/>
  <c r="H9" i="106"/>
  <c r="H8" i="106" s="1"/>
  <c r="J19" i="107" l="1"/>
  <c r="J92" i="107"/>
  <c r="J131" i="107"/>
  <c r="H130" i="107"/>
  <c r="J130" i="107" s="1"/>
  <c r="J148" i="107"/>
  <c r="I69" i="107"/>
  <c r="J96" i="107"/>
  <c r="H14" i="107"/>
  <c r="J14" i="107" s="1"/>
  <c r="H59" i="107"/>
  <c r="H69" i="107"/>
  <c r="H91" i="107"/>
  <c r="J91" i="107" s="1"/>
  <c r="H107" i="107"/>
  <c r="H121" i="107"/>
  <c r="J121" i="107" s="1"/>
  <c r="H141" i="107"/>
  <c r="H157" i="107"/>
  <c r="I9" i="107"/>
  <c r="I8" i="107" s="1"/>
  <c r="I44" i="107"/>
  <c r="J44" i="107" s="1"/>
  <c r="I66" i="107"/>
  <c r="I81" i="107"/>
  <c r="J81" i="107" s="1"/>
  <c r="J92" i="106"/>
  <c r="I91" i="106"/>
  <c r="J107" i="106"/>
  <c r="H106" i="106"/>
  <c r="J44" i="106"/>
  <c r="I140" i="106"/>
  <c r="J59" i="106"/>
  <c r="H27" i="106"/>
  <c r="I106" i="106"/>
  <c r="J131" i="106"/>
  <c r="H130" i="106"/>
  <c r="J130" i="106" s="1"/>
  <c r="J141" i="106"/>
  <c r="H140" i="106"/>
  <c r="J140" i="106" s="1"/>
  <c r="J157" i="106"/>
  <c r="H156" i="106"/>
  <c r="J156" i="106" s="1"/>
  <c r="J25" i="106"/>
  <c r="J53" i="106"/>
  <c r="H70" i="106"/>
  <c r="H96" i="106"/>
  <c r="J96" i="106" s="1"/>
  <c r="J132" i="106"/>
  <c r="J138" i="106"/>
  <c r="J154" i="106"/>
  <c r="I9" i="106"/>
  <c r="I8" i="106" s="1"/>
  <c r="I44" i="106"/>
  <c r="I27" i="106" s="1"/>
  <c r="I66" i="106"/>
  <c r="I65" i="106" s="1"/>
  <c r="J65" i="106" s="1"/>
  <c r="I81" i="106"/>
  <c r="I69" i="106" s="1"/>
  <c r="J107" i="107" l="1"/>
  <c r="H106" i="107"/>
  <c r="J106" i="107" s="1"/>
  <c r="H8" i="107"/>
  <c r="J157" i="107"/>
  <c r="H156" i="107"/>
  <c r="J156" i="107" s="1"/>
  <c r="J9" i="107"/>
  <c r="J66" i="107"/>
  <c r="I65" i="107"/>
  <c r="J65" i="107" s="1"/>
  <c r="J141" i="107"/>
  <c r="H140" i="107"/>
  <c r="J140" i="107" s="1"/>
  <c r="J69" i="107"/>
  <c r="I27" i="107"/>
  <c r="I163" i="107" s="1"/>
  <c r="J59" i="107"/>
  <c r="H27" i="107"/>
  <c r="I163" i="106"/>
  <c r="J70" i="106"/>
  <c r="H69" i="106"/>
  <c r="J69" i="106" s="1"/>
  <c r="J9" i="106"/>
  <c r="J81" i="106"/>
  <c r="J106" i="106"/>
  <c r="J66" i="106"/>
  <c r="H91" i="106"/>
  <c r="J91" i="106" s="1"/>
  <c r="J8" i="106"/>
  <c r="J27" i="106"/>
  <c r="H163" i="107" l="1"/>
  <c r="J8" i="107"/>
  <c r="J163" i="107" s="1"/>
  <c r="J27" i="107"/>
  <c r="H163" i="106"/>
  <c r="J163" i="106"/>
  <c r="J162" i="105" l="1"/>
  <c r="J161" i="105"/>
  <c r="I160" i="105"/>
  <c r="H160" i="105"/>
  <c r="J160" i="105" s="1"/>
  <c r="J159" i="105"/>
  <c r="I158" i="105"/>
  <c r="H158" i="105"/>
  <c r="J158" i="105" s="1"/>
  <c r="I157" i="105"/>
  <c r="I156" i="105" s="1"/>
  <c r="J155" i="105"/>
  <c r="J154" i="105"/>
  <c r="I154" i="105"/>
  <c r="H154" i="105"/>
  <c r="H153" i="105" s="1"/>
  <c r="J153" i="105" s="1"/>
  <c r="I153" i="105"/>
  <c r="J152" i="105"/>
  <c r="I151" i="105"/>
  <c r="H151" i="105"/>
  <c r="J151" i="105" s="1"/>
  <c r="J150" i="105"/>
  <c r="I149" i="105"/>
  <c r="I148" i="105" s="1"/>
  <c r="H149" i="105"/>
  <c r="J149" i="105" s="1"/>
  <c r="H148" i="105"/>
  <c r="J147" i="105"/>
  <c r="I146" i="105"/>
  <c r="H146" i="105"/>
  <c r="J146" i="105" s="1"/>
  <c r="J145" i="105"/>
  <c r="I144" i="105"/>
  <c r="H144" i="105"/>
  <c r="J144" i="105" s="1"/>
  <c r="J143" i="105"/>
  <c r="I142" i="105"/>
  <c r="H142" i="105"/>
  <c r="J142" i="105" s="1"/>
  <c r="I141" i="105"/>
  <c r="I140" i="105" s="1"/>
  <c r="J139" i="105"/>
  <c r="J138" i="105"/>
  <c r="I138" i="105"/>
  <c r="H138" i="105"/>
  <c r="H137" i="105" s="1"/>
  <c r="J137" i="105" s="1"/>
  <c r="I137" i="105"/>
  <c r="J136" i="105"/>
  <c r="J135" i="105"/>
  <c r="J134" i="105"/>
  <c r="I134" i="105"/>
  <c r="H134" i="105"/>
  <c r="J133" i="105"/>
  <c r="J132" i="105"/>
  <c r="I132" i="105"/>
  <c r="H132" i="105"/>
  <c r="H131" i="105" s="1"/>
  <c r="I131" i="105"/>
  <c r="I130" i="105" s="1"/>
  <c r="J129" i="105"/>
  <c r="J128" i="105"/>
  <c r="I127" i="105"/>
  <c r="H127" i="105"/>
  <c r="J127" i="105" s="1"/>
  <c r="J126" i="105"/>
  <c r="I125" i="105"/>
  <c r="I124" i="105" s="1"/>
  <c r="H125" i="105"/>
  <c r="J125" i="105" s="1"/>
  <c r="H124" i="105"/>
  <c r="J124" i="105" s="1"/>
  <c r="J123" i="105"/>
  <c r="I122" i="105"/>
  <c r="H122" i="105"/>
  <c r="J122" i="105" s="1"/>
  <c r="I121" i="105"/>
  <c r="J120" i="105"/>
  <c r="J119" i="105"/>
  <c r="J118" i="105"/>
  <c r="J117" i="105"/>
  <c r="J116" i="105"/>
  <c r="J115" i="105"/>
  <c r="J114" i="105"/>
  <c r="J113" i="105"/>
  <c r="J112" i="105"/>
  <c r="J111" i="105"/>
  <c r="I110" i="105"/>
  <c r="H110" i="105"/>
  <c r="J110" i="105" s="1"/>
  <c r="J109" i="105"/>
  <c r="I108" i="105"/>
  <c r="H108" i="105"/>
  <c r="J108" i="105" s="1"/>
  <c r="I107" i="105"/>
  <c r="I106" i="105" s="1"/>
  <c r="J105" i="105"/>
  <c r="J104" i="105"/>
  <c r="I104" i="105"/>
  <c r="H104" i="105"/>
  <c r="J103" i="105"/>
  <c r="J102" i="105"/>
  <c r="J101" i="105"/>
  <c r="J100" i="105"/>
  <c r="I99" i="105"/>
  <c r="H99" i="105"/>
  <c r="J99" i="105" s="1"/>
  <c r="J98" i="105"/>
  <c r="I97" i="105"/>
  <c r="I96" i="105" s="1"/>
  <c r="H97" i="105"/>
  <c r="J97" i="105" s="1"/>
  <c r="H96" i="105"/>
  <c r="J95" i="105"/>
  <c r="J94" i="105"/>
  <c r="I93" i="105"/>
  <c r="I92" i="105" s="1"/>
  <c r="I91" i="105" s="1"/>
  <c r="H93" i="105"/>
  <c r="J93" i="105" s="1"/>
  <c r="H92" i="105"/>
  <c r="J85" i="105"/>
  <c r="I84" i="105"/>
  <c r="J84" i="105" s="1"/>
  <c r="H84" i="105"/>
  <c r="J83" i="105"/>
  <c r="I82" i="105"/>
  <c r="J82" i="105" s="1"/>
  <c r="H82" i="105"/>
  <c r="H81" i="105"/>
  <c r="J80" i="105"/>
  <c r="J79" i="105"/>
  <c r="I79" i="105"/>
  <c r="H79" i="105"/>
  <c r="J78" i="105"/>
  <c r="J77" i="105"/>
  <c r="J76" i="105"/>
  <c r="J74" i="105"/>
  <c r="I73" i="105"/>
  <c r="H73" i="105"/>
  <c r="J73" i="105" s="1"/>
  <c r="J72" i="105"/>
  <c r="I71" i="105"/>
  <c r="I70" i="105" s="1"/>
  <c r="H71" i="105"/>
  <c r="J71" i="105" s="1"/>
  <c r="H70" i="105"/>
  <c r="J70" i="105" s="1"/>
  <c r="J68" i="105"/>
  <c r="I67" i="105"/>
  <c r="J67" i="105" s="1"/>
  <c r="H67" i="105"/>
  <c r="H66" i="105"/>
  <c r="H65" i="105" s="1"/>
  <c r="J64" i="105"/>
  <c r="I63" i="105"/>
  <c r="I62" i="105" s="1"/>
  <c r="H63" i="105"/>
  <c r="J63" i="105" s="1"/>
  <c r="H62" i="105"/>
  <c r="J62" i="105" s="1"/>
  <c r="J61" i="105"/>
  <c r="I60" i="105"/>
  <c r="H60" i="105"/>
  <c r="J60" i="105" s="1"/>
  <c r="I59" i="105"/>
  <c r="J58" i="105"/>
  <c r="J57" i="105"/>
  <c r="J56" i="105"/>
  <c r="J55" i="105"/>
  <c r="J53" i="105"/>
  <c r="I53" i="105"/>
  <c r="H53" i="105"/>
  <c r="H52" i="105" s="1"/>
  <c r="J52" i="105" s="1"/>
  <c r="I52" i="105"/>
  <c r="J51" i="105"/>
  <c r="J50" i="105"/>
  <c r="J48" i="105"/>
  <c r="I47" i="105"/>
  <c r="J47" i="105" s="1"/>
  <c r="H47" i="105"/>
  <c r="J46" i="105"/>
  <c r="I45" i="105"/>
  <c r="J45" i="105" s="1"/>
  <c r="H45" i="105"/>
  <c r="H44" i="105"/>
  <c r="J43" i="105"/>
  <c r="J42" i="105"/>
  <c r="J41" i="105"/>
  <c r="J40" i="105"/>
  <c r="J39" i="105"/>
  <c r="J38" i="105"/>
  <c r="J37" i="105"/>
  <c r="J36" i="105"/>
  <c r="J34" i="105"/>
  <c r="J33" i="105"/>
  <c r="J32" i="105"/>
  <c r="I31" i="105"/>
  <c r="H31" i="105"/>
  <c r="J31" i="105" s="1"/>
  <c r="J30" i="105"/>
  <c r="I29" i="105"/>
  <c r="H29" i="105"/>
  <c r="J29" i="105" s="1"/>
  <c r="I28" i="105"/>
  <c r="J26" i="105"/>
  <c r="J25" i="105"/>
  <c r="I25" i="105"/>
  <c r="H25" i="105"/>
  <c r="H24" i="105" s="1"/>
  <c r="J24" i="105" s="1"/>
  <c r="I24" i="105"/>
  <c r="J23" i="105"/>
  <c r="I22" i="105"/>
  <c r="H22" i="105"/>
  <c r="J22" i="105" s="1"/>
  <c r="J21" i="105"/>
  <c r="I20" i="105"/>
  <c r="I19" i="105" s="1"/>
  <c r="H20" i="105"/>
  <c r="J20" i="105" s="1"/>
  <c r="H19" i="105"/>
  <c r="J18" i="105"/>
  <c r="I17" i="105"/>
  <c r="H17" i="105"/>
  <c r="J17" i="105" s="1"/>
  <c r="J16" i="105"/>
  <c r="I15" i="105"/>
  <c r="H15" i="105"/>
  <c r="J15" i="105" s="1"/>
  <c r="I14" i="105"/>
  <c r="J13" i="105"/>
  <c r="I12" i="105"/>
  <c r="J12" i="105" s="1"/>
  <c r="H12" i="105"/>
  <c r="J11" i="105"/>
  <c r="I10" i="105"/>
  <c r="J10" i="105" s="1"/>
  <c r="H10" i="105"/>
  <c r="H9" i="105"/>
  <c r="H8" i="105" l="1"/>
  <c r="I27" i="105"/>
  <c r="J92" i="105"/>
  <c r="J131" i="105"/>
  <c r="H130" i="105"/>
  <c r="J130" i="105" s="1"/>
  <c r="J148" i="105"/>
  <c r="J19" i="105"/>
  <c r="I69" i="105"/>
  <c r="J96" i="105"/>
  <c r="H14" i="105"/>
  <c r="J14" i="105" s="1"/>
  <c r="H28" i="105"/>
  <c r="J28" i="105" s="1"/>
  <c r="H59" i="105"/>
  <c r="H69" i="105"/>
  <c r="J69" i="105" s="1"/>
  <c r="H91" i="105"/>
  <c r="J91" i="105" s="1"/>
  <c r="H107" i="105"/>
  <c r="H121" i="105"/>
  <c r="J121" i="105" s="1"/>
  <c r="H141" i="105"/>
  <c r="H157" i="105"/>
  <c r="I9" i="105"/>
  <c r="I44" i="105"/>
  <c r="J44" i="105" s="1"/>
  <c r="I66" i="105"/>
  <c r="I81" i="105"/>
  <c r="J81" i="105" s="1"/>
  <c r="I65" i="105" l="1"/>
  <c r="J65" i="105" s="1"/>
  <c r="J66" i="105"/>
  <c r="J141" i="105"/>
  <c r="H140" i="105"/>
  <c r="J140" i="105" s="1"/>
  <c r="J59" i="105"/>
  <c r="H27" i="105"/>
  <c r="J27" i="105" s="1"/>
  <c r="J9" i="105"/>
  <c r="I8" i="105"/>
  <c r="I163" i="105" s="1"/>
  <c r="J107" i="105"/>
  <c r="H106" i="105"/>
  <c r="J106" i="105" s="1"/>
  <c r="J157" i="105"/>
  <c r="H156" i="105"/>
  <c r="J156" i="105" s="1"/>
  <c r="J8" i="105" l="1"/>
  <c r="J163" i="105" s="1"/>
  <c r="H163" i="105"/>
  <c r="S170" i="104" l="1"/>
  <c r="R170" i="104"/>
  <c r="Q170" i="104"/>
  <c r="K170" i="104"/>
  <c r="S169" i="104"/>
  <c r="R169" i="104"/>
  <c r="Q169" i="104"/>
  <c r="O169" i="104"/>
  <c r="K169" i="104"/>
  <c r="Q168" i="104"/>
  <c r="S168" i="104" s="1"/>
  <c r="O168" i="104"/>
  <c r="N168" i="104"/>
  <c r="M168" i="104"/>
  <c r="K168" i="104"/>
  <c r="J168" i="104"/>
  <c r="R168" i="104" s="1"/>
  <c r="I168" i="104"/>
  <c r="R167" i="104"/>
  <c r="Q167" i="104"/>
  <c r="S167" i="104" s="1"/>
  <c r="O167" i="104"/>
  <c r="K167" i="104"/>
  <c r="N166" i="104"/>
  <c r="N165" i="104" s="1"/>
  <c r="N164" i="104" s="1"/>
  <c r="M166" i="104"/>
  <c r="J166" i="104"/>
  <c r="I166" i="104"/>
  <c r="J165" i="104"/>
  <c r="J164" i="104"/>
  <c r="R164" i="104" s="1"/>
  <c r="R163" i="104"/>
  <c r="Q163" i="104"/>
  <c r="O163" i="104"/>
  <c r="K163" i="104"/>
  <c r="N162" i="104"/>
  <c r="M162" i="104"/>
  <c r="J162" i="104"/>
  <c r="I162" i="104"/>
  <c r="J161" i="104"/>
  <c r="I161" i="104"/>
  <c r="R160" i="104"/>
  <c r="Q160" i="104"/>
  <c r="S160" i="104" s="1"/>
  <c r="O160" i="104"/>
  <c r="K160" i="104"/>
  <c r="R159" i="104"/>
  <c r="Q159" i="104"/>
  <c r="O159" i="104"/>
  <c r="K159" i="104"/>
  <c r="R158" i="104"/>
  <c r="N158" i="104"/>
  <c r="M158" i="104"/>
  <c r="J158" i="104"/>
  <c r="I158" i="104"/>
  <c r="S157" i="104"/>
  <c r="R157" i="104"/>
  <c r="Q157" i="104"/>
  <c r="O157" i="104"/>
  <c r="K157" i="104"/>
  <c r="R156" i="104"/>
  <c r="Q156" i="104"/>
  <c r="S156" i="104" s="1"/>
  <c r="O156" i="104"/>
  <c r="K156" i="104"/>
  <c r="R155" i="104"/>
  <c r="Q155" i="104"/>
  <c r="N155" i="104"/>
  <c r="M155" i="104"/>
  <c r="O155" i="104" s="1"/>
  <c r="K155" i="104"/>
  <c r="J155" i="104"/>
  <c r="I155" i="104"/>
  <c r="N154" i="104"/>
  <c r="R154" i="104" s="1"/>
  <c r="J154" i="104"/>
  <c r="I154" i="104"/>
  <c r="S153" i="104"/>
  <c r="R153" i="104"/>
  <c r="Q153" i="104"/>
  <c r="O153" i="104"/>
  <c r="K153" i="104"/>
  <c r="Q152" i="104"/>
  <c r="S152" i="104" s="1"/>
  <c r="O152" i="104"/>
  <c r="N152" i="104"/>
  <c r="M152" i="104"/>
  <c r="K152" i="104"/>
  <c r="J152" i="104"/>
  <c r="R152" i="104" s="1"/>
  <c r="I152" i="104"/>
  <c r="R151" i="104"/>
  <c r="Q151" i="104"/>
  <c r="O151" i="104"/>
  <c r="K151" i="104"/>
  <c r="R150" i="104"/>
  <c r="N150" i="104"/>
  <c r="M150" i="104"/>
  <c r="O150" i="104" s="1"/>
  <c r="J150" i="104"/>
  <c r="I150" i="104"/>
  <c r="S149" i="104"/>
  <c r="R149" i="104"/>
  <c r="Q149" i="104"/>
  <c r="O149" i="104"/>
  <c r="K149" i="104"/>
  <c r="Q148" i="104"/>
  <c r="O148" i="104"/>
  <c r="N148" i="104"/>
  <c r="N147" i="104" s="1"/>
  <c r="M148" i="104"/>
  <c r="J148" i="104"/>
  <c r="I148" i="104"/>
  <c r="I147" i="104" s="1"/>
  <c r="I146" i="104" s="1"/>
  <c r="Q147" i="104"/>
  <c r="M147" i="104"/>
  <c r="S145" i="104"/>
  <c r="R145" i="104"/>
  <c r="Q145" i="104"/>
  <c r="O145" i="104"/>
  <c r="K145" i="104"/>
  <c r="Q144" i="104"/>
  <c r="O144" i="104"/>
  <c r="N144" i="104"/>
  <c r="N143" i="104" s="1"/>
  <c r="M144" i="104"/>
  <c r="K144" i="104"/>
  <c r="J144" i="104"/>
  <c r="I144" i="104"/>
  <c r="I143" i="104" s="1"/>
  <c r="Q143" i="104"/>
  <c r="M143" i="104"/>
  <c r="O143" i="104" s="1"/>
  <c r="S142" i="104"/>
  <c r="R142" i="104"/>
  <c r="Q142" i="104"/>
  <c r="O142" i="104"/>
  <c r="K142" i="104"/>
  <c r="S141" i="104"/>
  <c r="R141" i="104"/>
  <c r="Q141" i="104"/>
  <c r="O141" i="104"/>
  <c r="K141" i="104"/>
  <c r="Q140" i="104"/>
  <c r="S140" i="104" s="1"/>
  <c r="O140" i="104"/>
  <c r="N140" i="104"/>
  <c r="M140" i="104"/>
  <c r="K140" i="104"/>
  <c r="J140" i="104"/>
  <c r="R140" i="104" s="1"/>
  <c r="I140" i="104"/>
  <c r="R139" i="104"/>
  <c r="Q139" i="104"/>
  <c r="O139" i="104"/>
  <c r="K139" i="104"/>
  <c r="R138" i="104"/>
  <c r="N138" i="104"/>
  <c r="M138" i="104"/>
  <c r="J138" i="104"/>
  <c r="I138" i="104"/>
  <c r="I137" i="104" s="1"/>
  <c r="N137" i="104"/>
  <c r="N136" i="104" s="1"/>
  <c r="J137" i="104"/>
  <c r="R135" i="104"/>
  <c r="Q135" i="104"/>
  <c r="O135" i="104"/>
  <c r="K135" i="104"/>
  <c r="S134" i="104"/>
  <c r="R134" i="104"/>
  <c r="Q134" i="104"/>
  <c r="O134" i="104"/>
  <c r="K134" i="104"/>
  <c r="O133" i="104"/>
  <c r="N133" i="104"/>
  <c r="M133" i="104"/>
  <c r="J133" i="104"/>
  <c r="R133" i="104" s="1"/>
  <c r="I133" i="104"/>
  <c r="R132" i="104"/>
  <c r="Q132" i="104"/>
  <c r="S132" i="104" s="1"/>
  <c r="O132" i="104"/>
  <c r="K132" i="104"/>
  <c r="R131" i="104"/>
  <c r="Q131" i="104"/>
  <c r="S131" i="104" s="1"/>
  <c r="N131" i="104"/>
  <c r="M131" i="104"/>
  <c r="O131" i="104" s="1"/>
  <c r="K131" i="104"/>
  <c r="J131" i="104"/>
  <c r="J130" i="104" s="1"/>
  <c r="R130" i="104" s="1"/>
  <c r="I131" i="104"/>
  <c r="N130" i="104"/>
  <c r="M130" i="104"/>
  <c r="O130" i="104" s="1"/>
  <c r="I130" i="104"/>
  <c r="S129" i="104"/>
  <c r="R129" i="104"/>
  <c r="Q129" i="104"/>
  <c r="O129" i="104"/>
  <c r="K129" i="104"/>
  <c r="Q128" i="104"/>
  <c r="O128" i="104"/>
  <c r="N128" i="104"/>
  <c r="N127" i="104" s="1"/>
  <c r="M128" i="104"/>
  <c r="J128" i="104"/>
  <c r="I128" i="104"/>
  <c r="I127" i="104" s="1"/>
  <c r="Q127" i="104"/>
  <c r="M127" i="104"/>
  <c r="O127" i="104" s="1"/>
  <c r="R126" i="104"/>
  <c r="S126" i="104" s="1"/>
  <c r="Q126" i="104"/>
  <c r="O126" i="104"/>
  <c r="K126" i="104"/>
  <c r="S125" i="104"/>
  <c r="R125" i="104"/>
  <c r="Q125" i="104"/>
  <c r="O125" i="104"/>
  <c r="K125" i="104"/>
  <c r="R124" i="104"/>
  <c r="Q124" i="104"/>
  <c r="S124" i="104" s="1"/>
  <c r="O124" i="104"/>
  <c r="K124" i="104"/>
  <c r="R123" i="104"/>
  <c r="Q123" i="104"/>
  <c r="O123" i="104"/>
  <c r="K123" i="104"/>
  <c r="S122" i="104"/>
  <c r="R122" i="104"/>
  <c r="Q122" i="104"/>
  <c r="O122" i="104"/>
  <c r="K122" i="104"/>
  <c r="S121" i="104"/>
  <c r="R121" i="104"/>
  <c r="Q121" i="104"/>
  <c r="O121" i="104"/>
  <c r="K121" i="104"/>
  <c r="R120" i="104"/>
  <c r="Q120" i="104"/>
  <c r="S120" i="104" s="1"/>
  <c r="O120" i="104"/>
  <c r="K120" i="104"/>
  <c r="R119" i="104"/>
  <c r="Q119" i="104"/>
  <c r="S119" i="104" s="1"/>
  <c r="O119" i="104"/>
  <c r="K119" i="104"/>
  <c r="R118" i="104"/>
  <c r="S118" i="104" s="1"/>
  <c r="Q118" i="104"/>
  <c r="O118" i="104"/>
  <c r="K118" i="104"/>
  <c r="S117" i="104"/>
  <c r="R117" i="104"/>
  <c r="Q117" i="104"/>
  <c r="O117" i="104"/>
  <c r="K117" i="104"/>
  <c r="Q116" i="104"/>
  <c r="S116" i="104" s="1"/>
  <c r="O116" i="104"/>
  <c r="N116" i="104"/>
  <c r="M116" i="104"/>
  <c r="K116" i="104"/>
  <c r="J116" i="104"/>
  <c r="R116" i="104" s="1"/>
  <c r="I116" i="104"/>
  <c r="R115" i="104"/>
  <c r="Q115" i="104"/>
  <c r="S115" i="104" s="1"/>
  <c r="O115" i="104"/>
  <c r="K115" i="104"/>
  <c r="R114" i="104"/>
  <c r="N114" i="104"/>
  <c r="M114" i="104"/>
  <c r="J114" i="104"/>
  <c r="I114" i="104"/>
  <c r="N113" i="104"/>
  <c r="N112" i="104" s="1"/>
  <c r="J113" i="104"/>
  <c r="R111" i="104"/>
  <c r="Q111" i="104"/>
  <c r="S111" i="104" s="1"/>
  <c r="O111" i="104"/>
  <c r="K111" i="104"/>
  <c r="R110" i="104"/>
  <c r="N110" i="104"/>
  <c r="M110" i="104"/>
  <c r="J110" i="104"/>
  <c r="I110" i="104"/>
  <c r="S109" i="104"/>
  <c r="R109" i="104"/>
  <c r="Q109" i="104"/>
  <c r="O109" i="104"/>
  <c r="K109" i="104"/>
  <c r="R108" i="104"/>
  <c r="Q108" i="104"/>
  <c r="S108" i="104" s="1"/>
  <c r="O108" i="104"/>
  <c r="K108" i="104"/>
  <c r="R107" i="104"/>
  <c r="Q107" i="104"/>
  <c r="O107" i="104"/>
  <c r="K107" i="104"/>
  <c r="S106" i="104"/>
  <c r="R106" i="104"/>
  <c r="Q106" i="104"/>
  <c r="O106" i="104"/>
  <c r="K106" i="104"/>
  <c r="S105" i="104"/>
  <c r="R105" i="104"/>
  <c r="Q105" i="104"/>
  <c r="O105" i="104"/>
  <c r="K105" i="104"/>
  <c r="Q104" i="104"/>
  <c r="S104" i="104" s="1"/>
  <c r="O104" i="104"/>
  <c r="N104" i="104"/>
  <c r="M104" i="104"/>
  <c r="K104" i="104"/>
  <c r="J104" i="104"/>
  <c r="R104" i="104" s="1"/>
  <c r="I104" i="104"/>
  <c r="R103" i="104"/>
  <c r="Q103" i="104"/>
  <c r="S103" i="104" s="1"/>
  <c r="O103" i="104"/>
  <c r="K103" i="104"/>
  <c r="R102" i="104"/>
  <c r="S102" i="104" s="1"/>
  <c r="Q102" i="104"/>
  <c r="O102" i="104"/>
  <c r="K102" i="104"/>
  <c r="O101" i="104"/>
  <c r="N101" i="104"/>
  <c r="M101" i="104"/>
  <c r="J101" i="104"/>
  <c r="R101" i="104" s="1"/>
  <c r="I101" i="104"/>
  <c r="R99" i="104"/>
  <c r="Q99" i="104"/>
  <c r="O99" i="104"/>
  <c r="K99" i="104"/>
  <c r="S98" i="104"/>
  <c r="R98" i="104"/>
  <c r="Q98" i="104"/>
  <c r="O98" i="104"/>
  <c r="K98" i="104"/>
  <c r="O97" i="104"/>
  <c r="N97" i="104"/>
  <c r="N96" i="104" s="1"/>
  <c r="M97" i="104"/>
  <c r="M96" i="104" s="1"/>
  <c r="J97" i="104"/>
  <c r="I97" i="104"/>
  <c r="J96" i="104"/>
  <c r="S89" i="104"/>
  <c r="R89" i="104"/>
  <c r="Q89" i="104"/>
  <c r="O89" i="104"/>
  <c r="K89" i="104"/>
  <c r="N88" i="104"/>
  <c r="O88" i="104" s="1"/>
  <c r="M88" i="104"/>
  <c r="J88" i="104"/>
  <c r="I88" i="104"/>
  <c r="R87" i="104"/>
  <c r="Q87" i="104"/>
  <c r="S87" i="104" s="1"/>
  <c r="O87" i="104"/>
  <c r="K87" i="104"/>
  <c r="R86" i="104"/>
  <c r="Q86" i="104"/>
  <c r="S86" i="104" s="1"/>
  <c r="N86" i="104"/>
  <c r="M86" i="104"/>
  <c r="O86" i="104" s="1"/>
  <c r="K86" i="104"/>
  <c r="J86" i="104"/>
  <c r="J85" i="104" s="1"/>
  <c r="R85" i="104" s="1"/>
  <c r="I86" i="104"/>
  <c r="N85" i="104"/>
  <c r="M85" i="104"/>
  <c r="I85" i="104"/>
  <c r="S84" i="104"/>
  <c r="R84" i="104"/>
  <c r="Q84" i="104"/>
  <c r="O84" i="104"/>
  <c r="K84" i="104"/>
  <c r="Q83" i="104"/>
  <c r="S83" i="104" s="1"/>
  <c r="O83" i="104"/>
  <c r="N83" i="104"/>
  <c r="M83" i="104"/>
  <c r="K83" i="104"/>
  <c r="J83" i="104"/>
  <c r="R83" i="104" s="1"/>
  <c r="I83" i="104"/>
  <c r="R82" i="104"/>
  <c r="Q82" i="104"/>
  <c r="O82" i="104"/>
  <c r="K82" i="104"/>
  <c r="S81" i="104"/>
  <c r="R81" i="104"/>
  <c r="Q81" i="104"/>
  <c r="O81" i="104"/>
  <c r="K81" i="104"/>
  <c r="S80" i="104"/>
  <c r="R80" i="104"/>
  <c r="Q80" i="104"/>
  <c r="O80" i="104"/>
  <c r="K80" i="104"/>
  <c r="R79" i="104"/>
  <c r="Q79" i="104"/>
  <c r="S79" i="104" s="1"/>
  <c r="O79" i="104"/>
  <c r="K79" i="104"/>
  <c r="R78" i="104"/>
  <c r="Q78" i="104"/>
  <c r="O78" i="104"/>
  <c r="K78" i="104"/>
  <c r="R77" i="104"/>
  <c r="Q77" i="104"/>
  <c r="S77" i="104" s="1"/>
  <c r="O77" i="104"/>
  <c r="K77" i="104"/>
  <c r="R75" i="104"/>
  <c r="S75" i="104" s="1"/>
  <c r="Q75" i="104"/>
  <c r="O75" i="104"/>
  <c r="K75" i="104"/>
  <c r="Q74" i="104"/>
  <c r="S74" i="104" s="1"/>
  <c r="O74" i="104"/>
  <c r="N74" i="104"/>
  <c r="M74" i="104"/>
  <c r="K74" i="104"/>
  <c r="J74" i="104"/>
  <c r="R74" i="104" s="1"/>
  <c r="I74" i="104"/>
  <c r="R73" i="104"/>
  <c r="Q73" i="104"/>
  <c r="S73" i="104" s="1"/>
  <c r="O73" i="104"/>
  <c r="K73" i="104"/>
  <c r="R72" i="104"/>
  <c r="N72" i="104"/>
  <c r="M72" i="104"/>
  <c r="K72" i="104"/>
  <c r="J72" i="104"/>
  <c r="I72" i="104"/>
  <c r="O71" i="104"/>
  <c r="N71" i="104"/>
  <c r="M71" i="104"/>
  <c r="J71" i="104"/>
  <c r="J70" i="104" s="1"/>
  <c r="R70" i="104" s="1"/>
  <c r="I71" i="104"/>
  <c r="N70" i="104"/>
  <c r="M70" i="104"/>
  <c r="I70" i="104"/>
  <c r="K70" i="104" s="1"/>
  <c r="S69" i="104"/>
  <c r="R69" i="104"/>
  <c r="Q69" i="104"/>
  <c r="O69" i="104"/>
  <c r="K69" i="104"/>
  <c r="Q68" i="104"/>
  <c r="S68" i="104" s="1"/>
  <c r="O68" i="104"/>
  <c r="N68" i="104"/>
  <c r="N67" i="104" s="1"/>
  <c r="M68" i="104"/>
  <c r="J68" i="104"/>
  <c r="R68" i="104" s="1"/>
  <c r="I68" i="104"/>
  <c r="I67" i="104" s="1"/>
  <c r="Q67" i="104"/>
  <c r="O67" i="104"/>
  <c r="M67" i="104"/>
  <c r="N66" i="104"/>
  <c r="M66" i="104"/>
  <c r="O66" i="104" s="1"/>
  <c r="R65" i="104"/>
  <c r="S65" i="104" s="1"/>
  <c r="Q65" i="104"/>
  <c r="O65" i="104"/>
  <c r="K65" i="104"/>
  <c r="N64" i="104"/>
  <c r="N63" i="104" s="1"/>
  <c r="M64" i="104"/>
  <c r="J64" i="104"/>
  <c r="I64" i="104"/>
  <c r="I63" i="104" s="1"/>
  <c r="Q63" i="104" s="1"/>
  <c r="S63" i="104" s="1"/>
  <c r="R63" i="104"/>
  <c r="M63" i="104"/>
  <c r="O63" i="104" s="1"/>
  <c r="K63" i="104"/>
  <c r="J63" i="104"/>
  <c r="R62" i="104"/>
  <c r="Q62" i="104"/>
  <c r="S62" i="104" s="1"/>
  <c r="O62" i="104"/>
  <c r="K62" i="104"/>
  <c r="N61" i="104"/>
  <c r="M61" i="104"/>
  <c r="M60" i="104" s="1"/>
  <c r="J61" i="104"/>
  <c r="J60" i="104" s="1"/>
  <c r="R60" i="104" s="1"/>
  <c r="I61" i="104"/>
  <c r="O60" i="104"/>
  <c r="N60" i="104"/>
  <c r="I60" i="104"/>
  <c r="Q60" i="104" s="1"/>
  <c r="S60" i="104" s="1"/>
  <c r="R59" i="104"/>
  <c r="Q59" i="104"/>
  <c r="O59" i="104"/>
  <c r="K59" i="104"/>
  <c r="R58" i="104"/>
  <c r="Q58" i="104"/>
  <c r="S58" i="104" s="1"/>
  <c r="O58" i="104"/>
  <c r="K58" i="104"/>
  <c r="R57" i="104"/>
  <c r="S57" i="104" s="1"/>
  <c r="Q57" i="104"/>
  <c r="O57" i="104"/>
  <c r="K57" i="104"/>
  <c r="S56" i="104"/>
  <c r="R56" i="104"/>
  <c r="Q56" i="104"/>
  <c r="O56" i="104"/>
  <c r="K56" i="104"/>
  <c r="R54" i="104"/>
  <c r="N54" i="104"/>
  <c r="M54" i="104"/>
  <c r="Q54" i="104" s="1"/>
  <c r="S54" i="104" s="1"/>
  <c r="K54" i="104"/>
  <c r="J54" i="104"/>
  <c r="J53" i="104" s="1"/>
  <c r="I54" i="104"/>
  <c r="N53" i="104"/>
  <c r="R53" i="104" s="1"/>
  <c r="M53" i="104"/>
  <c r="O53" i="104" s="1"/>
  <c r="K53" i="104"/>
  <c r="I53" i="104"/>
  <c r="Q53" i="104" s="1"/>
  <c r="S53" i="104" s="1"/>
  <c r="R52" i="104"/>
  <c r="S52" i="104" s="1"/>
  <c r="Q52" i="104"/>
  <c r="O52" i="104"/>
  <c r="K52" i="104"/>
  <c r="S51" i="104"/>
  <c r="R51" i="104"/>
  <c r="Q51" i="104"/>
  <c r="O51" i="104"/>
  <c r="K51" i="104"/>
  <c r="R49" i="104"/>
  <c r="Q49" i="104"/>
  <c r="O49" i="104"/>
  <c r="K49" i="104"/>
  <c r="N48" i="104"/>
  <c r="N45" i="104" s="1"/>
  <c r="M48" i="104"/>
  <c r="M45" i="104" s="1"/>
  <c r="J48" i="104"/>
  <c r="I48" i="104"/>
  <c r="I45" i="104" s="1"/>
  <c r="K45" i="104" s="1"/>
  <c r="S47" i="104"/>
  <c r="R47" i="104"/>
  <c r="Q47" i="104"/>
  <c r="O47" i="104"/>
  <c r="K47" i="104"/>
  <c r="R46" i="104"/>
  <c r="Q46" i="104"/>
  <c r="S46" i="104" s="1"/>
  <c r="O46" i="104"/>
  <c r="K46" i="104"/>
  <c r="J45" i="104"/>
  <c r="R45" i="104" s="1"/>
  <c r="R44" i="104"/>
  <c r="Q44" i="104"/>
  <c r="S44" i="104" s="1"/>
  <c r="O44" i="104"/>
  <c r="K44" i="104"/>
  <c r="R43" i="104"/>
  <c r="S43" i="104" s="1"/>
  <c r="Q43" i="104"/>
  <c r="O43" i="104"/>
  <c r="K43" i="104"/>
  <c r="S42" i="104"/>
  <c r="R42" i="104"/>
  <c r="Q42" i="104"/>
  <c r="O42" i="104"/>
  <c r="K42" i="104"/>
  <c r="R41" i="104"/>
  <c r="Q41" i="104"/>
  <c r="O41" i="104"/>
  <c r="K41" i="104"/>
  <c r="S40" i="104"/>
  <c r="R40" i="104"/>
  <c r="Q40" i="104"/>
  <c r="O40" i="104"/>
  <c r="K40" i="104"/>
  <c r="S39" i="104"/>
  <c r="R39" i="104"/>
  <c r="Q39" i="104"/>
  <c r="O39" i="104"/>
  <c r="K39" i="104"/>
  <c r="R38" i="104"/>
  <c r="Q38" i="104"/>
  <c r="S38" i="104" s="1"/>
  <c r="O38" i="104"/>
  <c r="K38" i="104"/>
  <c r="R37" i="104"/>
  <c r="Q37" i="104"/>
  <c r="S37" i="104" s="1"/>
  <c r="O37" i="104"/>
  <c r="K37" i="104"/>
  <c r="R35" i="104"/>
  <c r="S35" i="104" s="1"/>
  <c r="Q35" i="104"/>
  <c r="O35" i="104"/>
  <c r="K35" i="104"/>
  <c r="S34" i="104"/>
  <c r="R34" i="104"/>
  <c r="Q34" i="104"/>
  <c r="O34" i="104"/>
  <c r="K34" i="104"/>
  <c r="R33" i="104"/>
  <c r="Q33" i="104"/>
  <c r="S33" i="104" s="1"/>
  <c r="O33" i="104"/>
  <c r="K33" i="104"/>
  <c r="Q32" i="104"/>
  <c r="O32" i="104"/>
  <c r="N32" i="104"/>
  <c r="M32" i="104"/>
  <c r="J32" i="104"/>
  <c r="R32" i="104" s="1"/>
  <c r="I32" i="104"/>
  <c r="R31" i="104"/>
  <c r="Q31" i="104"/>
  <c r="S31" i="104" s="1"/>
  <c r="O31" i="104"/>
  <c r="K31" i="104"/>
  <c r="N30" i="104"/>
  <c r="M30" i="104"/>
  <c r="M29" i="104" s="1"/>
  <c r="J30" i="104"/>
  <c r="J29" i="104" s="1"/>
  <c r="I30" i="104"/>
  <c r="O29" i="104"/>
  <c r="N29" i="104"/>
  <c r="I29" i="104"/>
  <c r="I28" i="104" s="1"/>
  <c r="R27" i="104"/>
  <c r="S27" i="104" s="1"/>
  <c r="Q27" i="104"/>
  <c r="O27" i="104"/>
  <c r="K27" i="104"/>
  <c r="N26" i="104"/>
  <c r="N25" i="104" s="1"/>
  <c r="M26" i="104"/>
  <c r="M25" i="104" s="1"/>
  <c r="O25" i="104" s="1"/>
  <c r="J26" i="104"/>
  <c r="R26" i="104" s="1"/>
  <c r="I26" i="104"/>
  <c r="J25" i="104"/>
  <c r="I25" i="104"/>
  <c r="R24" i="104"/>
  <c r="Q24" i="104"/>
  <c r="S24" i="104" s="1"/>
  <c r="O24" i="104"/>
  <c r="K24" i="104"/>
  <c r="R23" i="104"/>
  <c r="Q23" i="104"/>
  <c r="S23" i="104" s="1"/>
  <c r="N23" i="104"/>
  <c r="M23" i="104"/>
  <c r="K23" i="104"/>
  <c r="J23" i="104"/>
  <c r="I23" i="104"/>
  <c r="R22" i="104"/>
  <c r="S22" i="104" s="1"/>
  <c r="Q22" i="104"/>
  <c r="O22" i="104"/>
  <c r="K22" i="104"/>
  <c r="Q21" i="104"/>
  <c r="S21" i="104" s="1"/>
  <c r="O21" i="104"/>
  <c r="N21" i="104"/>
  <c r="M21" i="104"/>
  <c r="K21" i="104"/>
  <c r="J21" i="104"/>
  <c r="R21" i="104" s="1"/>
  <c r="I21" i="104"/>
  <c r="M20" i="104"/>
  <c r="J20" i="104"/>
  <c r="R19" i="104"/>
  <c r="Q19" i="104"/>
  <c r="S19" i="104" s="1"/>
  <c r="O19" i="104"/>
  <c r="K19" i="104"/>
  <c r="O18" i="104"/>
  <c r="N18" i="104"/>
  <c r="M18" i="104"/>
  <c r="J18" i="104"/>
  <c r="R18" i="104" s="1"/>
  <c r="I18" i="104"/>
  <c r="R17" i="104"/>
  <c r="Q17" i="104"/>
  <c r="S17" i="104" s="1"/>
  <c r="O17" i="104"/>
  <c r="K17" i="104"/>
  <c r="Q16" i="104"/>
  <c r="O16" i="104"/>
  <c r="N16" i="104"/>
  <c r="N15" i="104" s="1"/>
  <c r="M16" i="104"/>
  <c r="J16" i="104"/>
  <c r="J15" i="104" s="1"/>
  <c r="I16" i="104"/>
  <c r="I15" i="104" s="1"/>
  <c r="M15" i="104"/>
  <c r="O15" i="104" s="1"/>
  <c r="R14" i="104"/>
  <c r="S14" i="104" s="1"/>
  <c r="Q14" i="104"/>
  <c r="O14" i="104"/>
  <c r="K14" i="104"/>
  <c r="N13" i="104"/>
  <c r="M13" i="104"/>
  <c r="J13" i="104"/>
  <c r="R13" i="104" s="1"/>
  <c r="I13" i="104"/>
  <c r="R12" i="104"/>
  <c r="Q12" i="104"/>
  <c r="S12" i="104" s="1"/>
  <c r="O12" i="104"/>
  <c r="K12" i="104"/>
  <c r="R11" i="104"/>
  <c r="Q11" i="104"/>
  <c r="S11" i="104" s="1"/>
  <c r="N11" i="104"/>
  <c r="M11" i="104"/>
  <c r="O11" i="104" s="1"/>
  <c r="K11" i="104"/>
  <c r="J11" i="104"/>
  <c r="J10" i="104" s="1"/>
  <c r="I11" i="104"/>
  <c r="M10" i="104"/>
  <c r="R163" i="103"/>
  <c r="Q163" i="103"/>
  <c r="S163" i="103" s="1"/>
  <c r="O163" i="103"/>
  <c r="K163" i="103"/>
  <c r="R162" i="103"/>
  <c r="Q162" i="103"/>
  <c r="S162" i="103" s="1"/>
  <c r="O162" i="103"/>
  <c r="K162" i="103"/>
  <c r="N161" i="103"/>
  <c r="R161" i="103" s="1"/>
  <c r="M161" i="103"/>
  <c r="J161" i="103"/>
  <c r="I161" i="103"/>
  <c r="S160" i="103"/>
  <c r="R160" i="103"/>
  <c r="Q160" i="103"/>
  <c r="O160" i="103"/>
  <c r="K160" i="103"/>
  <c r="P159" i="103"/>
  <c r="N159" i="103"/>
  <c r="R159" i="103" s="1"/>
  <c r="M159" i="103"/>
  <c r="K159" i="103"/>
  <c r="J159" i="103"/>
  <c r="I159" i="103"/>
  <c r="J158" i="103"/>
  <c r="I158" i="103"/>
  <c r="J157" i="103"/>
  <c r="R156" i="103"/>
  <c r="Q156" i="103"/>
  <c r="S156" i="103" s="1"/>
  <c r="O156" i="103"/>
  <c r="K156" i="103"/>
  <c r="R155" i="103"/>
  <c r="N155" i="103"/>
  <c r="M155" i="103"/>
  <c r="K155" i="103"/>
  <c r="J155" i="103"/>
  <c r="I155" i="103"/>
  <c r="N154" i="103"/>
  <c r="R154" i="103" s="1"/>
  <c r="J154" i="103"/>
  <c r="I154" i="103"/>
  <c r="S153" i="103"/>
  <c r="R153" i="103"/>
  <c r="Q153" i="103"/>
  <c r="O153" i="103"/>
  <c r="K153" i="103"/>
  <c r="Q152" i="103"/>
  <c r="S152" i="103" s="1"/>
  <c r="O152" i="103"/>
  <c r="N152" i="103"/>
  <c r="M152" i="103"/>
  <c r="K152" i="103"/>
  <c r="J152" i="103"/>
  <c r="R152" i="103" s="1"/>
  <c r="I152" i="103"/>
  <c r="R151" i="103"/>
  <c r="Q151" i="103"/>
  <c r="O151" i="103"/>
  <c r="K151" i="103"/>
  <c r="N150" i="103"/>
  <c r="M150" i="103"/>
  <c r="M149" i="103" s="1"/>
  <c r="J150" i="103"/>
  <c r="I150" i="103"/>
  <c r="J149" i="103"/>
  <c r="R148" i="103"/>
  <c r="Q148" i="103"/>
  <c r="S148" i="103" s="1"/>
  <c r="O148" i="103"/>
  <c r="K148" i="103"/>
  <c r="R147" i="103"/>
  <c r="N147" i="103"/>
  <c r="M147" i="103"/>
  <c r="K147" i="103"/>
  <c r="J147" i="103"/>
  <c r="I147" i="103"/>
  <c r="S146" i="103"/>
  <c r="R146" i="103"/>
  <c r="Q146" i="103"/>
  <c r="O146" i="103"/>
  <c r="K146" i="103"/>
  <c r="O145" i="103"/>
  <c r="N145" i="103"/>
  <c r="M145" i="103"/>
  <c r="J145" i="103"/>
  <c r="I145" i="103"/>
  <c r="Q145" i="103" s="1"/>
  <c r="R144" i="103"/>
  <c r="Q144" i="103"/>
  <c r="S144" i="103" s="1"/>
  <c r="O144" i="103"/>
  <c r="K144" i="103"/>
  <c r="R143" i="103"/>
  <c r="N143" i="103"/>
  <c r="M143" i="103"/>
  <c r="K143" i="103"/>
  <c r="J143" i="103"/>
  <c r="I143" i="103"/>
  <c r="N142" i="103"/>
  <c r="I142" i="103"/>
  <c r="R140" i="103"/>
  <c r="Q140" i="103"/>
  <c r="S140" i="103" s="1"/>
  <c r="O140" i="103"/>
  <c r="K140" i="103"/>
  <c r="R139" i="103"/>
  <c r="N139" i="103"/>
  <c r="M139" i="103"/>
  <c r="K139" i="103"/>
  <c r="J139" i="103"/>
  <c r="I139" i="103"/>
  <c r="N138" i="103"/>
  <c r="R138" i="103" s="1"/>
  <c r="J138" i="103"/>
  <c r="I138" i="103"/>
  <c r="S137" i="103"/>
  <c r="R137" i="103"/>
  <c r="Q137" i="103"/>
  <c r="O137" i="103"/>
  <c r="K137" i="103"/>
  <c r="R136" i="103"/>
  <c r="Q136" i="103"/>
  <c r="S136" i="103" s="1"/>
  <c r="O136" i="103"/>
  <c r="K136" i="103"/>
  <c r="R135" i="103"/>
  <c r="N135" i="103"/>
  <c r="M135" i="103"/>
  <c r="K135" i="103"/>
  <c r="J135" i="103"/>
  <c r="I135" i="103"/>
  <c r="S134" i="103"/>
  <c r="R134" i="103"/>
  <c r="Q134" i="103"/>
  <c r="O134" i="103"/>
  <c r="K134" i="103"/>
  <c r="O133" i="103"/>
  <c r="N133" i="103"/>
  <c r="N132" i="103" s="1"/>
  <c r="N131" i="103" s="1"/>
  <c r="M133" i="103"/>
  <c r="J133" i="103"/>
  <c r="I133" i="103"/>
  <c r="I132" i="103" s="1"/>
  <c r="I131" i="103" s="1"/>
  <c r="S130" i="103"/>
  <c r="R130" i="103"/>
  <c r="Q130" i="103"/>
  <c r="O130" i="103"/>
  <c r="K130" i="103"/>
  <c r="S129" i="103"/>
  <c r="R129" i="103"/>
  <c r="Q129" i="103"/>
  <c r="O129" i="103"/>
  <c r="K129" i="103"/>
  <c r="Q128" i="103"/>
  <c r="O128" i="103"/>
  <c r="N128" i="103"/>
  <c r="M128" i="103"/>
  <c r="K128" i="103"/>
  <c r="J128" i="103"/>
  <c r="R128" i="103" s="1"/>
  <c r="I128" i="103"/>
  <c r="R127" i="103"/>
  <c r="Q127" i="103"/>
  <c r="S127" i="103" s="1"/>
  <c r="O127" i="103"/>
  <c r="K127" i="103"/>
  <c r="N126" i="103"/>
  <c r="M126" i="103"/>
  <c r="M125" i="103" s="1"/>
  <c r="J126" i="103"/>
  <c r="I126" i="103"/>
  <c r="J125" i="103"/>
  <c r="R124" i="103"/>
  <c r="Q124" i="103"/>
  <c r="S124" i="103" s="1"/>
  <c r="O124" i="103"/>
  <c r="K124" i="103"/>
  <c r="R123" i="103"/>
  <c r="N123" i="103"/>
  <c r="M123" i="103"/>
  <c r="K123" i="103"/>
  <c r="J123" i="103"/>
  <c r="I123" i="103"/>
  <c r="N122" i="103"/>
  <c r="R122" i="103" s="1"/>
  <c r="J122" i="103"/>
  <c r="I122" i="103"/>
  <c r="S121" i="103"/>
  <c r="R121" i="103"/>
  <c r="Q121" i="103"/>
  <c r="O121" i="103"/>
  <c r="K121" i="103"/>
  <c r="R120" i="103"/>
  <c r="Q120" i="103"/>
  <c r="S120" i="103" s="1"/>
  <c r="O120" i="103"/>
  <c r="K120" i="103"/>
  <c r="R119" i="103"/>
  <c r="Q119" i="103"/>
  <c r="O119" i="103"/>
  <c r="K119" i="103"/>
  <c r="S118" i="103"/>
  <c r="R118" i="103"/>
  <c r="Q118" i="103"/>
  <c r="O118" i="103"/>
  <c r="K118" i="103"/>
  <c r="S117" i="103"/>
  <c r="R117" i="103"/>
  <c r="Q117" i="103"/>
  <c r="O117" i="103"/>
  <c r="K117" i="103"/>
  <c r="R116" i="103"/>
  <c r="Q116" i="103"/>
  <c r="S116" i="103" s="1"/>
  <c r="O116" i="103"/>
  <c r="K116" i="103"/>
  <c r="R115" i="103"/>
  <c r="Q115" i="103"/>
  <c r="S115" i="103" s="1"/>
  <c r="O115" i="103"/>
  <c r="K115" i="103"/>
  <c r="S114" i="103"/>
  <c r="R114" i="103"/>
  <c r="Q114" i="103"/>
  <c r="O114" i="103"/>
  <c r="K114" i="103"/>
  <c r="S113" i="103"/>
  <c r="R113" i="103"/>
  <c r="Q113" i="103"/>
  <c r="O113" i="103"/>
  <c r="K113" i="103"/>
  <c r="R112" i="103"/>
  <c r="Q112" i="103"/>
  <c r="S112" i="103" s="1"/>
  <c r="O112" i="103"/>
  <c r="K112" i="103"/>
  <c r="R111" i="103"/>
  <c r="N111" i="103"/>
  <c r="M111" i="103"/>
  <c r="K111" i="103"/>
  <c r="J111" i="103"/>
  <c r="I111" i="103"/>
  <c r="S110" i="103"/>
  <c r="R110" i="103"/>
  <c r="Q110" i="103"/>
  <c r="O110" i="103"/>
  <c r="K110" i="103"/>
  <c r="O109" i="103"/>
  <c r="N109" i="103"/>
  <c r="N108" i="103" s="1"/>
  <c r="M109" i="103"/>
  <c r="J109" i="103"/>
  <c r="I109" i="103"/>
  <c r="I108" i="103" s="1"/>
  <c r="S106" i="103"/>
  <c r="R106" i="103"/>
  <c r="Q106" i="103"/>
  <c r="O106" i="103"/>
  <c r="K106" i="103"/>
  <c r="O105" i="103"/>
  <c r="N105" i="103"/>
  <c r="M105" i="103"/>
  <c r="J105" i="103"/>
  <c r="R105" i="103" s="1"/>
  <c r="I105" i="103"/>
  <c r="Q105" i="103" s="1"/>
  <c r="R104" i="103"/>
  <c r="Q104" i="103"/>
  <c r="S104" i="103" s="1"/>
  <c r="O104" i="103"/>
  <c r="K104" i="103"/>
  <c r="R103" i="103"/>
  <c r="Q103" i="103"/>
  <c r="S103" i="103" s="1"/>
  <c r="O103" i="103"/>
  <c r="K103" i="103"/>
  <c r="S102" i="103"/>
  <c r="R102" i="103"/>
  <c r="Q102" i="103"/>
  <c r="O102" i="103"/>
  <c r="K102" i="103"/>
  <c r="S101" i="103"/>
  <c r="R101" i="103"/>
  <c r="Q101" i="103"/>
  <c r="O101" i="103"/>
  <c r="K101" i="103"/>
  <c r="Q100" i="103"/>
  <c r="S100" i="103" s="1"/>
  <c r="O100" i="103"/>
  <c r="N100" i="103"/>
  <c r="M100" i="103"/>
  <c r="K100" i="103"/>
  <c r="J100" i="103"/>
  <c r="R100" i="103" s="1"/>
  <c r="I100" i="103"/>
  <c r="R99" i="103"/>
  <c r="Q99" i="103"/>
  <c r="S99" i="103" s="1"/>
  <c r="O99" i="103"/>
  <c r="K99" i="103"/>
  <c r="N98" i="103"/>
  <c r="M98" i="103"/>
  <c r="M97" i="103" s="1"/>
  <c r="J98" i="103"/>
  <c r="I98" i="103"/>
  <c r="R96" i="103"/>
  <c r="Q96" i="103"/>
  <c r="S96" i="103" s="1"/>
  <c r="O96" i="103"/>
  <c r="K96" i="103"/>
  <c r="R95" i="103"/>
  <c r="Q95" i="103"/>
  <c r="S95" i="103" s="1"/>
  <c r="O95" i="103"/>
  <c r="K95" i="103"/>
  <c r="N94" i="103"/>
  <c r="M94" i="103"/>
  <c r="M93" i="103" s="1"/>
  <c r="M92" i="103" s="1"/>
  <c r="J94" i="103"/>
  <c r="I94" i="103"/>
  <c r="J93" i="103"/>
  <c r="R86" i="103"/>
  <c r="Q86" i="103"/>
  <c r="S86" i="103" s="1"/>
  <c r="O86" i="103"/>
  <c r="K86" i="103"/>
  <c r="N85" i="103"/>
  <c r="M85" i="103"/>
  <c r="J85" i="103"/>
  <c r="I85" i="103"/>
  <c r="S84" i="103"/>
  <c r="R84" i="103"/>
  <c r="Q84" i="103"/>
  <c r="O84" i="103"/>
  <c r="K84" i="103"/>
  <c r="Q83" i="103"/>
  <c r="O83" i="103"/>
  <c r="N83" i="103"/>
  <c r="M83" i="103"/>
  <c r="K83" i="103"/>
  <c r="J83" i="103"/>
  <c r="J82" i="103" s="1"/>
  <c r="I83" i="103"/>
  <c r="M82" i="103"/>
  <c r="S81" i="103"/>
  <c r="R81" i="103"/>
  <c r="Q81" i="103"/>
  <c r="O81" i="103"/>
  <c r="K81" i="103"/>
  <c r="O80" i="103"/>
  <c r="N80" i="103"/>
  <c r="M80" i="103"/>
  <c r="J80" i="103"/>
  <c r="R80" i="103" s="1"/>
  <c r="I80" i="103"/>
  <c r="Q80" i="103" s="1"/>
  <c r="S80" i="103" s="1"/>
  <c r="R79" i="103"/>
  <c r="Q79" i="103"/>
  <c r="S79" i="103" s="1"/>
  <c r="O79" i="103"/>
  <c r="K79" i="103"/>
  <c r="R78" i="103"/>
  <c r="Q78" i="103"/>
  <c r="O78" i="103"/>
  <c r="K78" i="103"/>
  <c r="S77" i="103"/>
  <c r="R77" i="103"/>
  <c r="Q77" i="103"/>
  <c r="O77" i="103"/>
  <c r="K77" i="103"/>
  <c r="S75" i="103"/>
  <c r="R75" i="103"/>
  <c r="Q75" i="103"/>
  <c r="O75" i="103"/>
  <c r="K75" i="103"/>
  <c r="Q74" i="103"/>
  <c r="O74" i="103"/>
  <c r="N74" i="103"/>
  <c r="M74" i="103"/>
  <c r="K74" i="103"/>
  <c r="J74" i="103"/>
  <c r="R74" i="103" s="1"/>
  <c r="I74" i="103"/>
  <c r="R73" i="103"/>
  <c r="Q73" i="103"/>
  <c r="O73" i="103"/>
  <c r="K73" i="103"/>
  <c r="N72" i="103"/>
  <c r="M72" i="103"/>
  <c r="O72" i="103" s="1"/>
  <c r="J72" i="103"/>
  <c r="R72" i="103" s="1"/>
  <c r="I72" i="103"/>
  <c r="I71" i="103" s="1"/>
  <c r="R71" i="103"/>
  <c r="N71" i="103"/>
  <c r="M71" i="103"/>
  <c r="O71" i="103" s="1"/>
  <c r="J71" i="103"/>
  <c r="J70" i="103" s="1"/>
  <c r="M70" i="103"/>
  <c r="S69" i="103"/>
  <c r="R69" i="103"/>
  <c r="Q69" i="103"/>
  <c r="O69" i="103"/>
  <c r="K69" i="103"/>
  <c r="Q68" i="103"/>
  <c r="O68" i="103"/>
  <c r="N68" i="103"/>
  <c r="M68" i="103"/>
  <c r="J68" i="103"/>
  <c r="J67" i="103" s="1"/>
  <c r="I68" i="103"/>
  <c r="Q67" i="103"/>
  <c r="N67" i="103"/>
  <c r="M67" i="103"/>
  <c r="O67" i="103" s="1"/>
  <c r="I67" i="103"/>
  <c r="N66" i="103"/>
  <c r="M66" i="103"/>
  <c r="O66" i="103" s="1"/>
  <c r="I66" i="103"/>
  <c r="Q66" i="103" s="1"/>
  <c r="S65" i="103"/>
  <c r="R65" i="103"/>
  <c r="Q65" i="103"/>
  <c r="O65" i="103"/>
  <c r="K65" i="103"/>
  <c r="Q64" i="103"/>
  <c r="O64" i="103"/>
  <c r="N64" i="103"/>
  <c r="M64" i="103"/>
  <c r="J64" i="103"/>
  <c r="I64" i="103"/>
  <c r="Q63" i="103"/>
  <c r="N63" i="103"/>
  <c r="M63" i="103"/>
  <c r="O63" i="103" s="1"/>
  <c r="I63" i="103"/>
  <c r="R62" i="103"/>
  <c r="S62" i="103" s="1"/>
  <c r="Q62" i="103"/>
  <c r="O62" i="103"/>
  <c r="K62" i="103"/>
  <c r="N61" i="103"/>
  <c r="M61" i="103"/>
  <c r="J61" i="103"/>
  <c r="R61" i="103" s="1"/>
  <c r="I61" i="103"/>
  <c r="M60" i="103"/>
  <c r="J60" i="103"/>
  <c r="R59" i="103"/>
  <c r="Q59" i="103"/>
  <c r="S59" i="103" s="1"/>
  <c r="O59" i="103"/>
  <c r="K59" i="103"/>
  <c r="R58" i="103"/>
  <c r="S58" i="103" s="1"/>
  <c r="Q58" i="103"/>
  <c r="O58" i="103"/>
  <c r="K58" i="103"/>
  <c r="S57" i="103"/>
  <c r="R57" i="103"/>
  <c r="Q57" i="103"/>
  <c r="O57" i="103"/>
  <c r="K57" i="103"/>
  <c r="R56" i="103"/>
  <c r="Q56" i="103"/>
  <c r="S56" i="103" s="1"/>
  <c r="O56" i="103"/>
  <c r="K56" i="103"/>
  <c r="R54" i="103"/>
  <c r="Q54" i="103"/>
  <c r="S54" i="103" s="1"/>
  <c r="N54" i="103"/>
  <c r="M54" i="103"/>
  <c r="O54" i="103" s="1"/>
  <c r="K54" i="103"/>
  <c r="J54" i="103"/>
  <c r="I54" i="103"/>
  <c r="R53" i="103"/>
  <c r="N53" i="103"/>
  <c r="M53" i="103"/>
  <c r="O53" i="103" s="1"/>
  <c r="J53" i="103"/>
  <c r="I53" i="103"/>
  <c r="S52" i="103"/>
  <c r="R52" i="103"/>
  <c r="Q52" i="103"/>
  <c r="O52" i="103"/>
  <c r="K52" i="103"/>
  <c r="R51" i="103"/>
  <c r="Q51" i="103"/>
  <c r="S51" i="103" s="1"/>
  <c r="O51" i="103"/>
  <c r="K51" i="103"/>
  <c r="R49" i="103"/>
  <c r="Q49" i="103"/>
  <c r="S49" i="103" s="1"/>
  <c r="O49" i="103"/>
  <c r="K49" i="103"/>
  <c r="R48" i="103"/>
  <c r="N48" i="103"/>
  <c r="N45" i="103" s="1"/>
  <c r="M48" i="103"/>
  <c r="J48" i="103"/>
  <c r="I48" i="103"/>
  <c r="Q48" i="103" s="1"/>
  <c r="S48" i="103" s="1"/>
  <c r="S47" i="103"/>
  <c r="R47" i="103"/>
  <c r="Q47" i="103"/>
  <c r="O47" i="103"/>
  <c r="K47" i="103"/>
  <c r="Q46" i="103"/>
  <c r="O46" i="103"/>
  <c r="N46" i="103"/>
  <c r="M46" i="103"/>
  <c r="J46" i="103"/>
  <c r="I46" i="103"/>
  <c r="R44" i="103"/>
  <c r="S44" i="103" s="1"/>
  <c r="Q44" i="103"/>
  <c r="O44" i="103"/>
  <c r="K44" i="103"/>
  <c r="S43" i="103"/>
  <c r="R43" i="103"/>
  <c r="Q43" i="103"/>
  <c r="O43" i="103"/>
  <c r="K43" i="103"/>
  <c r="R42" i="103"/>
  <c r="Q42" i="103"/>
  <c r="S42" i="103" s="1"/>
  <c r="O42" i="103"/>
  <c r="K42" i="103"/>
  <c r="R41" i="103"/>
  <c r="Q41" i="103"/>
  <c r="S41" i="103" s="1"/>
  <c r="O41" i="103"/>
  <c r="K41" i="103"/>
  <c r="R40" i="103"/>
  <c r="S40" i="103" s="1"/>
  <c r="Q40" i="103"/>
  <c r="O40" i="103"/>
  <c r="K40" i="103"/>
  <c r="S39" i="103"/>
  <c r="R39" i="103"/>
  <c r="Q39" i="103"/>
  <c r="O39" i="103"/>
  <c r="K39" i="103"/>
  <c r="R38" i="103"/>
  <c r="Q38" i="103"/>
  <c r="S38" i="103" s="1"/>
  <c r="O38" i="103"/>
  <c r="K38" i="103"/>
  <c r="R37" i="103"/>
  <c r="Q37" i="103"/>
  <c r="S37" i="103" s="1"/>
  <c r="O37" i="103"/>
  <c r="K37" i="103"/>
  <c r="R35" i="103"/>
  <c r="S35" i="103" s="1"/>
  <c r="Q35" i="103"/>
  <c r="O35" i="103"/>
  <c r="K35" i="103"/>
  <c r="S34" i="103"/>
  <c r="R34" i="103"/>
  <c r="Q34" i="103"/>
  <c r="O34" i="103"/>
  <c r="K34" i="103"/>
  <c r="R33" i="103"/>
  <c r="Q33" i="103"/>
  <c r="S33" i="103" s="1"/>
  <c r="O33" i="103"/>
  <c r="K33" i="103"/>
  <c r="R32" i="103"/>
  <c r="Q32" i="103"/>
  <c r="S32" i="103" s="1"/>
  <c r="N32" i="103"/>
  <c r="M32" i="103"/>
  <c r="O32" i="103" s="1"/>
  <c r="K32" i="103"/>
  <c r="J32" i="103"/>
  <c r="I32" i="103"/>
  <c r="R31" i="103"/>
  <c r="S31" i="103" s="1"/>
  <c r="Q31" i="103"/>
  <c r="O31" i="103"/>
  <c r="K31" i="103"/>
  <c r="N30" i="103"/>
  <c r="M30" i="103"/>
  <c r="J30" i="103"/>
  <c r="I30" i="103"/>
  <c r="J29" i="103"/>
  <c r="R27" i="103"/>
  <c r="S27" i="103" s="1"/>
  <c r="Q27" i="103"/>
  <c r="O27" i="103"/>
  <c r="K27" i="103"/>
  <c r="N26" i="103"/>
  <c r="M26" i="103"/>
  <c r="J26" i="103"/>
  <c r="R26" i="103" s="1"/>
  <c r="I26" i="103"/>
  <c r="M25" i="103"/>
  <c r="J25" i="103"/>
  <c r="R24" i="103"/>
  <c r="Q24" i="103"/>
  <c r="S24" i="103" s="1"/>
  <c r="O24" i="103"/>
  <c r="K24" i="103"/>
  <c r="R23" i="103"/>
  <c r="N23" i="103"/>
  <c r="N20" i="103" s="1"/>
  <c r="M23" i="103"/>
  <c r="J23" i="103"/>
  <c r="I23" i="103"/>
  <c r="Q23" i="103" s="1"/>
  <c r="S23" i="103" s="1"/>
  <c r="S22" i="103"/>
  <c r="R22" i="103"/>
  <c r="Q22" i="103"/>
  <c r="O22" i="103"/>
  <c r="K22" i="103"/>
  <c r="Q21" i="103"/>
  <c r="O21" i="103"/>
  <c r="N21" i="103"/>
  <c r="M21" i="103"/>
  <c r="J21" i="103"/>
  <c r="I21" i="103"/>
  <c r="R19" i="103"/>
  <c r="S19" i="103" s="1"/>
  <c r="Q19" i="103"/>
  <c r="O19" i="103"/>
  <c r="K19" i="103"/>
  <c r="N18" i="103"/>
  <c r="M18" i="103"/>
  <c r="J18" i="103"/>
  <c r="I18" i="103"/>
  <c r="R17" i="103"/>
  <c r="Q17" i="103"/>
  <c r="S17" i="103" s="1"/>
  <c r="O17" i="103"/>
  <c r="K17" i="103"/>
  <c r="R16" i="103"/>
  <c r="Q16" i="103"/>
  <c r="S16" i="103" s="1"/>
  <c r="N16" i="103"/>
  <c r="M16" i="103"/>
  <c r="O16" i="103" s="1"/>
  <c r="K16" i="103"/>
  <c r="J16" i="103"/>
  <c r="I16" i="103"/>
  <c r="M15" i="103"/>
  <c r="S14" i="103"/>
  <c r="R14" i="103"/>
  <c r="Q14" i="103"/>
  <c r="O14" i="103"/>
  <c r="K14" i="103"/>
  <c r="Q13" i="103"/>
  <c r="O13" i="103"/>
  <c r="N13" i="103"/>
  <c r="M13" i="103"/>
  <c r="J13" i="103"/>
  <c r="I13" i="103"/>
  <c r="R12" i="103"/>
  <c r="Q12" i="103"/>
  <c r="S12" i="103" s="1"/>
  <c r="O12" i="103"/>
  <c r="K12" i="103"/>
  <c r="R11" i="103"/>
  <c r="N11" i="103"/>
  <c r="M11" i="103"/>
  <c r="J11" i="103"/>
  <c r="I11" i="103"/>
  <c r="Q11" i="103" s="1"/>
  <c r="S11" i="103" s="1"/>
  <c r="N10" i="103"/>
  <c r="I10" i="103"/>
  <c r="Z161" i="102"/>
  <c r="V161" i="102"/>
  <c r="R161" i="102"/>
  <c r="N161" i="102"/>
  <c r="J161" i="102"/>
  <c r="AB160" i="102"/>
  <c r="AA160" i="102"/>
  <c r="Y160" i="102"/>
  <c r="U160" i="102"/>
  <c r="AC160" i="102" s="1"/>
  <c r="Q160" i="102"/>
  <c r="M160" i="102"/>
  <c r="I160" i="102"/>
  <c r="X159" i="102"/>
  <c r="W159" i="102"/>
  <c r="Y159" i="102" s="1"/>
  <c r="T159" i="102"/>
  <c r="S159" i="102"/>
  <c r="U159" i="102" s="1"/>
  <c r="P159" i="102"/>
  <c r="Q159" i="102" s="1"/>
  <c r="O159" i="102"/>
  <c r="M159" i="102"/>
  <c r="L159" i="102"/>
  <c r="K159" i="102"/>
  <c r="H159" i="102"/>
  <c r="G159" i="102"/>
  <c r="AB158" i="102"/>
  <c r="AA158" i="102"/>
  <c r="Y158" i="102"/>
  <c r="U158" i="102"/>
  <c r="Q158" i="102"/>
  <c r="M158" i="102"/>
  <c r="I158" i="102"/>
  <c r="AC158" i="102" s="1"/>
  <c r="X157" i="102"/>
  <c r="Y157" i="102" s="1"/>
  <c r="W157" i="102"/>
  <c r="U157" i="102"/>
  <c r="T157" i="102"/>
  <c r="T156" i="102" s="1"/>
  <c r="S157" i="102"/>
  <c r="P157" i="102"/>
  <c r="P156" i="102" s="1"/>
  <c r="O157" i="102"/>
  <c r="Q157" i="102" s="1"/>
  <c r="L157" i="102"/>
  <c r="K157" i="102"/>
  <c r="H157" i="102"/>
  <c r="I157" i="102" s="1"/>
  <c r="G157" i="102"/>
  <c r="X156" i="102"/>
  <c r="W156" i="102"/>
  <c r="S156" i="102"/>
  <c r="U156" i="102" s="1"/>
  <c r="L156" i="102"/>
  <c r="G156" i="102"/>
  <c r="AB155" i="102"/>
  <c r="AA155" i="102"/>
  <c r="Y155" i="102"/>
  <c r="U155" i="102"/>
  <c r="Q155" i="102"/>
  <c r="M155" i="102"/>
  <c r="I155" i="102"/>
  <c r="AA154" i="102"/>
  <c r="X154" i="102"/>
  <c r="Y154" i="102" s="1"/>
  <c r="W154" i="102"/>
  <c r="U154" i="102"/>
  <c r="T154" i="102"/>
  <c r="S154" i="102"/>
  <c r="P154" i="102"/>
  <c r="O154" i="102"/>
  <c r="L154" i="102"/>
  <c r="K154" i="102"/>
  <c r="M154" i="102" s="1"/>
  <c r="H154" i="102"/>
  <c r="I154" i="102" s="1"/>
  <c r="G154" i="102"/>
  <c r="AB153" i="102"/>
  <c r="AA153" i="102"/>
  <c r="Y153" i="102"/>
  <c r="U153" i="102"/>
  <c r="AC153" i="102" s="1"/>
  <c r="Q153" i="102"/>
  <c r="M153" i="102"/>
  <c r="I153" i="102"/>
  <c r="AB152" i="102"/>
  <c r="AA152" i="102"/>
  <c r="Y152" i="102"/>
  <c r="U152" i="102"/>
  <c r="AC152" i="102" s="1"/>
  <c r="Q152" i="102"/>
  <c r="M152" i="102"/>
  <c r="I152" i="102"/>
  <c r="AB151" i="102"/>
  <c r="AA151" i="102"/>
  <c r="Y151" i="102"/>
  <c r="U151" i="102"/>
  <c r="AC151" i="102" s="1"/>
  <c r="Q151" i="102"/>
  <c r="M151" i="102"/>
  <c r="I151" i="102"/>
  <c r="X150" i="102"/>
  <c r="W150" i="102"/>
  <c r="Y150" i="102" s="1"/>
  <c r="T150" i="102"/>
  <c r="S150" i="102"/>
  <c r="U150" i="102" s="1"/>
  <c r="Q150" i="102"/>
  <c r="P150" i="102"/>
  <c r="O150" i="102"/>
  <c r="M150" i="102"/>
  <c r="L150" i="102"/>
  <c r="K150" i="102"/>
  <c r="H150" i="102"/>
  <c r="G150" i="102"/>
  <c r="AA150" i="102" s="1"/>
  <c r="AB149" i="102"/>
  <c r="AA149" i="102"/>
  <c r="Y149" i="102"/>
  <c r="U149" i="102"/>
  <c r="Q149" i="102"/>
  <c r="M149" i="102"/>
  <c r="I149" i="102"/>
  <c r="AA148" i="102"/>
  <c r="Y148" i="102"/>
  <c r="X148" i="102"/>
  <c r="W148" i="102"/>
  <c r="U148" i="102"/>
  <c r="T148" i="102"/>
  <c r="S148" i="102"/>
  <c r="P148" i="102"/>
  <c r="O148" i="102"/>
  <c r="Q148" i="102" s="1"/>
  <c r="L148" i="102"/>
  <c r="K148" i="102"/>
  <c r="M148" i="102" s="1"/>
  <c r="H148" i="102"/>
  <c r="I148" i="102" s="1"/>
  <c r="G148" i="102"/>
  <c r="AB147" i="102"/>
  <c r="AA147" i="102"/>
  <c r="Y147" i="102"/>
  <c r="U147" i="102"/>
  <c r="AC147" i="102" s="1"/>
  <c r="Q147" i="102"/>
  <c r="M147" i="102"/>
  <c r="I147" i="102"/>
  <c r="AB146" i="102"/>
  <c r="AA146" i="102"/>
  <c r="Y146" i="102"/>
  <c r="U146" i="102"/>
  <c r="AC146" i="102" s="1"/>
  <c r="Q146" i="102"/>
  <c r="M146" i="102"/>
  <c r="I146" i="102"/>
  <c r="X145" i="102"/>
  <c r="X144" i="102" s="1"/>
  <c r="W145" i="102"/>
  <c r="T145" i="102"/>
  <c r="S145" i="102"/>
  <c r="P145" i="102"/>
  <c r="Q145" i="102" s="1"/>
  <c r="O145" i="102"/>
  <c r="M145" i="102"/>
  <c r="L145" i="102"/>
  <c r="L144" i="102" s="1"/>
  <c r="K145" i="102"/>
  <c r="H145" i="102"/>
  <c r="G145" i="102"/>
  <c r="AA145" i="102" s="1"/>
  <c r="T144" i="102"/>
  <c r="P144" i="102"/>
  <c r="O144" i="102"/>
  <c r="K144" i="102"/>
  <c r="M144" i="102" s="1"/>
  <c r="AB143" i="102"/>
  <c r="AA143" i="102"/>
  <c r="Y143" i="102"/>
  <c r="U143" i="102"/>
  <c r="AC143" i="102" s="1"/>
  <c r="Q143" i="102"/>
  <c r="M143" i="102"/>
  <c r="I143" i="102"/>
  <c r="X142" i="102"/>
  <c r="W142" i="102"/>
  <c r="T142" i="102"/>
  <c r="S142" i="102"/>
  <c r="U142" i="102" s="1"/>
  <c r="P142" i="102"/>
  <c r="Q142" i="102" s="1"/>
  <c r="O142" i="102"/>
  <c r="M142" i="102"/>
  <c r="L142" i="102"/>
  <c r="K142" i="102"/>
  <c r="H142" i="102"/>
  <c r="G142" i="102"/>
  <c r="AA142" i="102" s="1"/>
  <c r="AB141" i="102"/>
  <c r="AA141" i="102"/>
  <c r="Y141" i="102"/>
  <c r="U141" i="102"/>
  <c r="Q141" i="102"/>
  <c r="M141" i="102"/>
  <c r="I141" i="102"/>
  <c r="Y140" i="102"/>
  <c r="X140" i="102"/>
  <c r="W140" i="102"/>
  <c r="U140" i="102"/>
  <c r="T140" i="102"/>
  <c r="S140" i="102"/>
  <c r="P140" i="102"/>
  <c r="P134" i="102" s="1"/>
  <c r="O140" i="102"/>
  <c r="Q140" i="102" s="1"/>
  <c r="L140" i="102"/>
  <c r="K140" i="102"/>
  <c r="I140" i="102"/>
  <c r="H140" i="102"/>
  <c r="AB140" i="102" s="1"/>
  <c r="G140" i="102"/>
  <c r="AB139" i="102"/>
  <c r="AA139" i="102"/>
  <c r="Y139" i="102"/>
  <c r="U139" i="102"/>
  <c r="AC139" i="102" s="1"/>
  <c r="Q139" i="102"/>
  <c r="M139" i="102"/>
  <c r="I139" i="102"/>
  <c r="AB138" i="102"/>
  <c r="AA138" i="102"/>
  <c r="Y138" i="102"/>
  <c r="U138" i="102"/>
  <c r="AC138" i="102" s="1"/>
  <c r="Q138" i="102"/>
  <c r="M138" i="102"/>
  <c r="I138" i="102"/>
  <c r="AB137" i="102"/>
  <c r="AA137" i="102"/>
  <c r="Y137" i="102"/>
  <c r="U137" i="102"/>
  <c r="AC137" i="102" s="1"/>
  <c r="Q137" i="102"/>
  <c r="M137" i="102"/>
  <c r="I137" i="102"/>
  <c r="AB136" i="102"/>
  <c r="AA136" i="102"/>
  <c r="Y136" i="102"/>
  <c r="U136" i="102"/>
  <c r="AC136" i="102" s="1"/>
  <c r="Q136" i="102"/>
  <c r="M136" i="102"/>
  <c r="I136" i="102"/>
  <c r="X135" i="102"/>
  <c r="W135" i="102"/>
  <c r="Y135" i="102" s="1"/>
  <c r="T135" i="102"/>
  <c r="S135" i="102"/>
  <c r="P135" i="102"/>
  <c r="Q135" i="102" s="1"/>
  <c r="O135" i="102"/>
  <c r="M135" i="102"/>
  <c r="L135" i="102"/>
  <c r="L134" i="102" s="1"/>
  <c r="K135" i="102"/>
  <c r="H135" i="102"/>
  <c r="G135" i="102"/>
  <c r="T134" i="102"/>
  <c r="O134" i="102"/>
  <c r="Q134" i="102" s="1"/>
  <c r="AB133" i="102"/>
  <c r="AA133" i="102"/>
  <c r="Y133" i="102"/>
  <c r="U133" i="102"/>
  <c r="AC133" i="102" s="1"/>
  <c r="Q133" i="102"/>
  <c r="M133" i="102"/>
  <c r="I133" i="102"/>
  <c r="X132" i="102"/>
  <c r="W132" i="102"/>
  <c r="Y132" i="102" s="1"/>
  <c r="T132" i="102"/>
  <c r="S132" i="102"/>
  <c r="U132" i="102" s="1"/>
  <c r="Q132" i="102"/>
  <c r="P132" i="102"/>
  <c r="O132" i="102"/>
  <c r="M132" i="102"/>
  <c r="L132" i="102"/>
  <c r="K132" i="102"/>
  <c r="H132" i="102"/>
  <c r="AB132" i="102" s="1"/>
  <c r="G132" i="102"/>
  <c r="AA132" i="102" s="1"/>
  <c r="AB131" i="102"/>
  <c r="AA131" i="102"/>
  <c r="Y131" i="102"/>
  <c r="U131" i="102"/>
  <c r="Q131" i="102"/>
  <c r="M131" i="102"/>
  <c r="I131" i="102"/>
  <c r="AA130" i="102"/>
  <c r="X130" i="102"/>
  <c r="Y130" i="102" s="1"/>
  <c r="W130" i="102"/>
  <c r="U130" i="102"/>
  <c r="T130" i="102"/>
  <c r="S130" i="102"/>
  <c r="P130" i="102"/>
  <c r="O130" i="102"/>
  <c r="L130" i="102"/>
  <c r="K130" i="102"/>
  <c r="M130" i="102" s="1"/>
  <c r="I130" i="102"/>
  <c r="H130" i="102"/>
  <c r="G130" i="102"/>
  <c r="AB129" i="102"/>
  <c r="AA129" i="102"/>
  <c r="Y129" i="102"/>
  <c r="U129" i="102"/>
  <c r="AC129" i="102" s="1"/>
  <c r="Q129" i="102"/>
  <c r="M129" i="102"/>
  <c r="I129" i="102"/>
  <c r="X128" i="102"/>
  <c r="W128" i="102"/>
  <c r="T128" i="102"/>
  <c r="S128" i="102"/>
  <c r="U128" i="102" s="1"/>
  <c r="Q128" i="102"/>
  <c r="P128" i="102"/>
  <c r="O128" i="102"/>
  <c r="M128" i="102"/>
  <c r="L128" i="102"/>
  <c r="K128" i="102"/>
  <c r="H128" i="102"/>
  <c r="G128" i="102"/>
  <c r="AA128" i="102" s="1"/>
  <c r="AB127" i="102"/>
  <c r="AA127" i="102"/>
  <c r="Y127" i="102"/>
  <c r="U127" i="102"/>
  <c r="Q127" i="102"/>
  <c r="M127" i="102"/>
  <c r="I127" i="102"/>
  <c r="AC127" i="102" s="1"/>
  <c r="Y126" i="102"/>
  <c r="X126" i="102"/>
  <c r="W126" i="102"/>
  <c r="U126" i="102"/>
  <c r="T126" i="102"/>
  <c r="S126" i="102"/>
  <c r="P126" i="102"/>
  <c r="P122" i="102" s="1"/>
  <c r="O126" i="102"/>
  <c r="L126" i="102"/>
  <c r="K126" i="102"/>
  <c r="M126" i="102" s="1"/>
  <c r="I126" i="102"/>
  <c r="H126" i="102"/>
  <c r="G126" i="102"/>
  <c r="AB125" i="102"/>
  <c r="AA125" i="102"/>
  <c r="Y125" i="102"/>
  <c r="U125" i="102"/>
  <c r="AC125" i="102" s="1"/>
  <c r="Q125" i="102"/>
  <c r="M125" i="102"/>
  <c r="I125" i="102"/>
  <c r="AB124" i="102"/>
  <c r="AA124" i="102"/>
  <c r="Y124" i="102"/>
  <c r="U124" i="102"/>
  <c r="AC124" i="102" s="1"/>
  <c r="Q124" i="102"/>
  <c r="M124" i="102"/>
  <c r="I124" i="102"/>
  <c r="X123" i="102"/>
  <c r="W123" i="102"/>
  <c r="T123" i="102"/>
  <c r="S123" i="102"/>
  <c r="Q123" i="102"/>
  <c r="P123" i="102"/>
  <c r="O123" i="102"/>
  <c r="M123" i="102"/>
  <c r="L123" i="102"/>
  <c r="L122" i="102" s="1"/>
  <c r="K123" i="102"/>
  <c r="H123" i="102"/>
  <c r="G123" i="102"/>
  <c r="AA123" i="102" s="1"/>
  <c r="T122" i="102"/>
  <c r="O122" i="102"/>
  <c r="AB121" i="102"/>
  <c r="AA121" i="102"/>
  <c r="Y121" i="102"/>
  <c r="U121" i="102"/>
  <c r="AC121" i="102" s="1"/>
  <c r="Q121" i="102"/>
  <c r="M121" i="102"/>
  <c r="I121" i="102"/>
  <c r="AB120" i="102"/>
  <c r="AA120" i="102"/>
  <c r="Y120" i="102"/>
  <c r="U120" i="102"/>
  <c r="AC120" i="102" s="1"/>
  <c r="Q120" i="102"/>
  <c r="M120" i="102"/>
  <c r="I120" i="102"/>
  <c r="X119" i="102"/>
  <c r="W119" i="102"/>
  <c r="Y119" i="102" s="1"/>
  <c r="V119" i="102"/>
  <c r="T119" i="102"/>
  <c r="S119" i="102"/>
  <c r="R119" i="102"/>
  <c r="P119" i="102"/>
  <c r="O119" i="102"/>
  <c r="Q119" i="102" s="1"/>
  <c r="N119" i="102"/>
  <c r="L119" i="102"/>
  <c r="K119" i="102"/>
  <c r="J119" i="102"/>
  <c r="H119" i="102"/>
  <c r="G119" i="102"/>
  <c r="AA119" i="102" s="1"/>
  <c r="AB118" i="102"/>
  <c r="AA118" i="102"/>
  <c r="Y118" i="102"/>
  <c r="U118" i="102"/>
  <c r="Q118" i="102"/>
  <c r="M118" i="102"/>
  <c r="I118" i="102"/>
  <c r="Y117" i="102"/>
  <c r="X117" i="102"/>
  <c r="W117" i="102"/>
  <c r="U117" i="102"/>
  <c r="T117" i="102"/>
  <c r="S117" i="102"/>
  <c r="P117" i="102"/>
  <c r="O117" i="102"/>
  <c r="Q117" i="102" s="1"/>
  <c r="L117" i="102"/>
  <c r="K117" i="102"/>
  <c r="I117" i="102"/>
  <c r="H117" i="102"/>
  <c r="AB117" i="102" s="1"/>
  <c r="G117" i="102"/>
  <c r="AB116" i="102"/>
  <c r="AA116" i="102"/>
  <c r="Y116" i="102"/>
  <c r="U116" i="102"/>
  <c r="AC116" i="102" s="1"/>
  <c r="Q116" i="102"/>
  <c r="M116" i="102"/>
  <c r="I116" i="102"/>
  <c r="AB115" i="102"/>
  <c r="AA115" i="102"/>
  <c r="Y115" i="102"/>
  <c r="U115" i="102"/>
  <c r="AC115" i="102" s="1"/>
  <c r="Q115" i="102"/>
  <c r="M115" i="102"/>
  <c r="I115" i="102"/>
  <c r="AB114" i="102"/>
  <c r="AA114" i="102"/>
  <c r="Y114" i="102"/>
  <c r="U114" i="102"/>
  <c r="AC114" i="102" s="1"/>
  <c r="Q114" i="102"/>
  <c r="M114" i="102"/>
  <c r="I114" i="102"/>
  <c r="AB113" i="102"/>
  <c r="AA113" i="102"/>
  <c r="Y113" i="102"/>
  <c r="U113" i="102"/>
  <c r="AC113" i="102" s="1"/>
  <c r="Q113" i="102"/>
  <c r="M113" i="102"/>
  <c r="I113" i="102"/>
  <c r="AB112" i="102"/>
  <c r="AA112" i="102"/>
  <c r="Y112" i="102"/>
  <c r="U112" i="102"/>
  <c r="AC112" i="102" s="1"/>
  <c r="Q112" i="102"/>
  <c r="M112" i="102"/>
  <c r="I112" i="102"/>
  <c r="AB111" i="102"/>
  <c r="AA111" i="102"/>
  <c r="Y111" i="102"/>
  <c r="U111" i="102"/>
  <c r="AC111" i="102" s="1"/>
  <c r="Q111" i="102"/>
  <c r="M111" i="102"/>
  <c r="I111" i="102"/>
  <c r="AB110" i="102"/>
  <c r="AA110" i="102"/>
  <c r="Y110" i="102"/>
  <c r="U110" i="102"/>
  <c r="AC110" i="102" s="1"/>
  <c r="Q110" i="102"/>
  <c r="M110" i="102"/>
  <c r="I110" i="102"/>
  <c r="AB109" i="102"/>
  <c r="AA109" i="102"/>
  <c r="Y109" i="102"/>
  <c r="U109" i="102"/>
  <c r="AC109" i="102" s="1"/>
  <c r="Q109" i="102"/>
  <c r="M109" i="102"/>
  <c r="I109" i="102"/>
  <c r="AB108" i="102"/>
  <c r="AA108" i="102"/>
  <c r="Y108" i="102"/>
  <c r="U108" i="102"/>
  <c r="AC108" i="102" s="1"/>
  <c r="Q108" i="102"/>
  <c r="M108" i="102"/>
  <c r="I108" i="102"/>
  <c r="X107" i="102"/>
  <c r="X101" i="102" s="1"/>
  <c r="W107" i="102"/>
  <c r="T107" i="102"/>
  <c r="S107" i="102"/>
  <c r="U107" i="102" s="1"/>
  <c r="Q107" i="102"/>
  <c r="P107" i="102"/>
  <c r="O107" i="102"/>
  <c r="L107" i="102"/>
  <c r="M107" i="102" s="1"/>
  <c r="K107" i="102"/>
  <c r="H107" i="102"/>
  <c r="AB107" i="102" s="1"/>
  <c r="G107" i="102"/>
  <c r="G101" i="102" s="1"/>
  <c r="AB106" i="102"/>
  <c r="AA106" i="102"/>
  <c r="Y106" i="102"/>
  <c r="U106" i="102"/>
  <c r="Q106" i="102"/>
  <c r="M106" i="102"/>
  <c r="AC106" i="102" s="1"/>
  <c r="I106" i="102"/>
  <c r="AB105" i="102"/>
  <c r="AA105" i="102"/>
  <c r="Y105" i="102"/>
  <c r="U105" i="102"/>
  <c r="Q105" i="102"/>
  <c r="M105" i="102"/>
  <c r="AC105" i="102" s="1"/>
  <c r="I105" i="102"/>
  <c r="AB104" i="102"/>
  <c r="AA104" i="102"/>
  <c r="Y104" i="102"/>
  <c r="U104" i="102"/>
  <c r="Q104" i="102"/>
  <c r="M104" i="102"/>
  <c r="AC104" i="102" s="1"/>
  <c r="I104" i="102"/>
  <c r="AB103" i="102"/>
  <c r="AA103" i="102"/>
  <c r="Y103" i="102"/>
  <c r="U103" i="102"/>
  <c r="Q103" i="102"/>
  <c r="M103" i="102"/>
  <c r="AC103" i="102" s="1"/>
  <c r="I103" i="102"/>
  <c r="Y102" i="102"/>
  <c r="X102" i="102"/>
  <c r="W102" i="102"/>
  <c r="T102" i="102"/>
  <c r="T101" i="102" s="1"/>
  <c r="S102" i="102"/>
  <c r="U102" i="102" s="1"/>
  <c r="P102" i="102"/>
  <c r="O102" i="102"/>
  <c r="M102" i="102"/>
  <c r="L102" i="102"/>
  <c r="K102" i="102"/>
  <c r="H102" i="102"/>
  <c r="G102" i="102"/>
  <c r="W101" i="102"/>
  <c r="S101" i="102"/>
  <c r="U101" i="102" s="1"/>
  <c r="P101" i="102"/>
  <c r="L101" i="102"/>
  <c r="AB100" i="102"/>
  <c r="AA100" i="102"/>
  <c r="Y100" i="102"/>
  <c r="U100" i="102"/>
  <c r="AC100" i="102" s="1"/>
  <c r="Q100" i="102"/>
  <c r="M100" i="102"/>
  <c r="I100" i="102"/>
  <c r="Y99" i="102"/>
  <c r="X99" i="102"/>
  <c r="W99" i="102"/>
  <c r="T99" i="102"/>
  <c r="U99" i="102" s="1"/>
  <c r="S99" i="102"/>
  <c r="P99" i="102"/>
  <c r="O99" i="102"/>
  <c r="L99" i="102"/>
  <c r="K99" i="102"/>
  <c r="H99" i="102"/>
  <c r="G99" i="102"/>
  <c r="AB98" i="102"/>
  <c r="AA98" i="102"/>
  <c r="Y98" i="102"/>
  <c r="U98" i="102"/>
  <c r="AC98" i="102" s="1"/>
  <c r="Q98" i="102"/>
  <c r="M98" i="102"/>
  <c r="I98" i="102"/>
  <c r="AB97" i="102"/>
  <c r="AA97" i="102"/>
  <c r="Y97" i="102"/>
  <c r="U97" i="102"/>
  <c r="AC97" i="102" s="1"/>
  <c r="Q97" i="102"/>
  <c r="M97" i="102"/>
  <c r="I97" i="102"/>
  <c r="AB96" i="102"/>
  <c r="AA96" i="102"/>
  <c r="Y96" i="102"/>
  <c r="U96" i="102"/>
  <c r="AC96" i="102" s="1"/>
  <c r="Q96" i="102"/>
  <c r="M96" i="102"/>
  <c r="I96" i="102"/>
  <c r="X95" i="102"/>
  <c r="W95" i="102"/>
  <c r="U95" i="102"/>
  <c r="T95" i="102"/>
  <c r="S95" i="102"/>
  <c r="Q95" i="102"/>
  <c r="P95" i="102"/>
  <c r="P94" i="102" s="1"/>
  <c r="O95" i="102"/>
  <c r="L95" i="102"/>
  <c r="L94" i="102" s="1"/>
  <c r="K95" i="102"/>
  <c r="H95" i="102"/>
  <c r="G95" i="102"/>
  <c r="X94" i="102"/>
  <c r="S94" i="102"/>
  <c r="O94" i="102"/>
  <c r="Q94" i="102" s="1"/>
  <c r="H94" i="102"/>
  <c r="AB88" i="102"/>
  <c r="AA88" i="102"/>
  <c r="Y88" i="102"/>
  <c r="U88" i="102"/>
  <c r="Q88" i="102"/>
  <c r="AC88" i="102" s="1"/>
  <c r="M88" i="102"/>
  <c r="I88" i="102"/>
  <c r="AB87" i="102"/>
  <c r="AA87" i="102"/>
  <c r="Y87" i="102"/>
  <c r="U87" i="102"/>
  <c r="Q87" i="102"/>
  <c r="AC87" i="102" s="1"/>
  <c r="M87" i="102"/>
  <c r="I87" i="102"/>
  <c r="X86" i="102"/>
  <c r="X80" i="102" s="1"/>
  <c r="W86" i="102"/>
  <c r="T86" i="102"/>
  <c r="S86" i="102"/>
  <c r="U86" i="102" s="1"/>
  <c r="P86" i="102"/>
  <c r="Q86" i="102" s="1"/>
  <c r="O86" i="102"/>
  <c r="M86" i="102"/>
  <c r="L86" i="102"/>
  <c r="K86" i="102"/>
  <c r="H86" i="102"/>
  <c r="G86" i="102"/>
  <c r="AB85" i="102"/>
  <c r="AA85" i="102"/>
  <c r="Y85" i="102"/>
  <c r="U85" i="102"/>
  <c r="Q85" i="102"/>
  <c r="M85" i="102"/>
  <c r="I85" i="102"/>
  <c r="AC85" i="102" s="1"/>
  <c r="X84" i="102"/>
  <c r="Y84" i="102" s="1"/>
  <c r="W84" i="102"/>
  <c r="T84" i="102"/>
  <c r="S84" i="102"/>
  <c r="U84" i="102" s="1"/>
  <c r="P84" i="102"/>
  <c r="O84" i="102"/>
  <c r="Q84" i="102" s="1"/>
  <c r="L84" i="102"/>
  <c r="K84" i="102"/>
  <c r="M84" i="102" s="1"/>
  <c r="I84" i="102"/>
  <c r="AC84" i="102" s="1"/>
  <c r="H84" i="102"/>
  <c r="G84" i="102"/>
  <c r="AB83" i="102"/>
  <c r="AA83" i="102"/>
  <c r="Y83" i="102"/>
  <c r="U83" i="102"/>
  <c r="Q83" i="102"/>
  <c r="AC83" i="102" s="1"/>
  <c r="M83" i="102"/>
  <c r="I83" i="102"/>
  <c r="AB82" i="102"/>
  <c r="AA82" i="102"/>
  <c r="Y82" i="102"/>
  <c r="U82" i="102"/>
  <c r="Q82" i="102"/>
  <c r="AC82" i="102" s="1"/>
  <c r="M82" i="102"/>
  <c r="I82" i="102"/>
  <c r="X81" i="102"/>
  <c r="W81" i="102"/>
  <c r="T81" i="102"/>
  <c r="S81" i="102"/>
  <c r="P81" i="102"/>
  <c r="Q81" i="102" s="1"/>
  <c r="O81" i="102"/>
  <c r="M81" i="102"/>
  <c r="L81" i="102"/>
  <c r="K81" i="102"/>
  <c r="K80" i="102" s="1"/>
  <c r="H81" i="102"/>
  <c r="G81" i="102"/>
  <c r="T80" i="102"/>
  <c r="O80" i="102"/>
  <c r="L80" i="102"/>
  <c r="H80" i="102"/>
  <c r="G80" i="102"/>
  <c r="AB79" i="102"/>
  <c r="AA79" i="102"/>
  <c r="Y79" i="102"/>
  <c r="U79" i="102"/>
  <c r="Q79" i="102"/>
  <c r="M79" i="102"/>
  <c r="I79" i="102"/>
  <c r="AC79" i="102" s="1"/>
  <c r="Y78" i="102"/>
  <c r="X78" i="102"/>
  <c r="W78" i="102"/>
  <c r="T78" i="102"/>
  <c r="S78" i="102"/>
  <c r="U78" i="102" s="1"/>
  <c r="P78" i="102"/>
  <c r="O78" i="102"/>
  <c r="Q78" i="102" s="1"/>
  <c r="L78" i="102"/>
  <c r="M78" i="102" s="1"/>
  <c r="K78" i="102"/>
  <c r="I78" i="102"/>
  <c r="H78" i="102"/>
  <c r="G78" i="102"/>
  <c r="AB77" i="102"/>
  <c r="AA77" i="102"/>
  <c r="Y77" i="102"/>
  <c r="U77" i="102"/>
  <c r="Q77" i="102"/>
  <c r="M77" i="102"/>
  <c r="I77" i="102"/>
  <c r="AB76" i="102"/>
  <c r="AA76" i="102"/>
  <c r="Y76" i="102"/>
  <c r="U76" i="102"/>
  <c r="Q76" i="102"/>
  <c r="M76" i="102"/>
  <c r="I76" i="102"/>
  <c r="AC76" i="102" s="1"/>
  <c r="AB75" i="102"/>
  <c r="AA75" i="102"/>
  <c r="Y75" i="102"/>
  <c r="U75" i="102"/>
  <c r="Q75" i="102"/>
  <c r="M75" i="102"/>
  <c r="I75" i="102"/>
  <c r="AC75" i="102" s="1"/>
  <c r="AB74" i="102"/>
  <c r="AA74" i="102"/>
  <c r="Y74" i="102"/>
  <c r="U74" i="102"/>
  <c r="Q74" i="102"/>
  <c r="M74" i="102"/>
  <c r="I74" i="102"/>
  <c r="X73" i="102"/>
  <c r="W73" i="102"/>
  <c r="Y73" i="102" s="1"/>
  <c r="T73" i="102"/>
  <c r="U73" i="102" s="1"/>
  <c r="S73" i="102"/>
  <c r="Q73" i="102"/>
  <c r="P73" i="102"/>
  <c r="O73" i="102"/>
  <c r="L73" i="102"/>
  <c r="AB73" i="102" s="1"/>
  <c r="K73" i="102"/>
  <c r="H73" i="102"/>
  <c r="G73" i="102"/>
  <c r="AB72" i="102"/>
  <c r="AA72" i="102"/>
  <c r="Y72" i="102"/>
  <c r="U72" i="102"/>
  <c r="Q72" i="102"/>
  <c r="M72" i="102"/>
  <c r="I72" i="102"/>
  <c r="AC72" i="102" s="1"/>
  <c r="AB71" i="102"/>
  <c r="AA71" i="102"/>
  <c r="Y71" i="102"/>
  <c r="U71" i="102"/>
  <c r="Q71" i="102"/>
  <c r="M71" i="102"/>
  <c r="I71" i="102"/>
  <c r="AC71" i="102" s="1"/>
  <c r="Y70" i="102"/>
  <c r="X70" i="102"/>
  <c r="W70" i="102"/>
  <c r="T70" i="102"/>
  <c r="S70" i="102"/>
  <c r="U70" i="102" s="1"/>
  <c r="P70" i="102"/>
  <c r="O70" i="102"/>
  <c r="Q70" i="102" s="1"/>
  <c r="L70" i="102"/>
  <c r="M70" i="102" s="1"/>
  <c r="K70" i="102"/>
  <c r="I70" i="102"/>
  <c r="H70" i="102"/>
  <c r="G70" i="102"/>
  <c r="AB69" i="102"/>
  <c r="AA69" i="102"/>
  <c r="Y69" i="102"/>
  <c r="U69" i="102"/>
  <c r="Q69" i="102"/>
  <c r="M69" i="102"/>
  <c r="I69" i="102"/>
  <c r="AC69" i="102" s="1"/>
  <c r="AB68" i="102"/>
  <c r="AA68" i="102"/>
  <c r="Y68" i="102"/>
  <c r="U68" i="102"/>
  <c r="Q68" i="102"/>
  <c r="M68" i="102"/>
  <c r="I68" i="102"/>
  <c r="AB67" i="102"/>
  <c r="AA67" i="102"/>
  <c r="Y67" i="102"/>
  <c r="U67" i="102"/>
  <c r="Q67" i="102"/>
  <c r="M67" i="102"/>
  <c r="I67" i="102"/>
  <c r="X66" i="102"/>
  <c r="W66" i="102"/>
  <c r="Y66" i="102" s="1"/>
  <c r="T66" i="102"/>
  <c r="U66" i="102" s="1"/>
  <c r="S66" i="102"/>
  <c r="Q66" i="102"/>
  <c r="P66" i="102"/>
  <c r="O66" i="102"/>
  <c r="L66" i="102"/>
  <c r="AB66" i="102" s="1"/>
  <c r="K66" i="102"/>
  <c r="M66" i="102" s="1"/>
  <c r="H66" i="102"/>
  <c r="G66" i="102"/>
  <c r="AB65" i="102"/>
  <c r="AA65" i="102"/>
  <c r="Y65" i="102"/>
  <c r="U65" i="102"/>
  <c r="Q65" i="102"/>
  <c r="M65" i="102"/>
  <c r="I65" i="102"/>
  <c r="AC65" i="102" s="1"/>
  <c r="AB64" i="102"/>
  <c r="AA64" i="102"/>
  <c r="Y64" i="102"/>
  <c r="U64" i="102"/>
  <c r="Q64" i="102"/>
  <c r="M64" i="102"/>
  <c r="I64" i="102"/>
  <c r="AC64" i="102" s="1"/>
  <c r="AB63" i="102"/>
  <c r="AA63" i="102"/>
  <c r="Y63" i="102"/>
  <c r="U63" i="102"/>
  <c r="Q63" i="102"/>
  <c r="M63" i="102"/>
  <c r="I63" i="102"/>
  <c r="AC63" i="102" s="1"/>
  <c r="Y62" i="102"/>
  <c r="X62" i="102"/>
  <c r="W62" i="102"/>
  <c r="T62" i="102"/>
  <c r="S62" i="102"/>
  <c r="U62" i="102" s="1"/>
  <c r="P62" i="102"/>
  <c r="O62" i="102"/>
  <c r="Q62" i="102" s="1"/>
  <c r="L62" i="102"/>
  <c r="M62" i="102" s="1"/>
  <c r="K62" i="102"/>
  <c r="I62" i="102"/>
  <c r="H62" i="102"/>
  <c r="G62" i="102"/>
  <c r="AB61" i="102"/>
  <c r="AA61" i="102"/>
  <c r="Y61" i="102"/>
  <c r="U61" i="102"/>
  <c r="Q61" i="102"/>
  <c r="M61" i="102"/>
  <c r="I61" i="102"/>
  <c r="AB60" i="102"/>
  <c r="AA60" i="102"/>
  <c r="Y60" i="102"/>
  <c r="U60" i="102"/>
  <c r="Q60" i="102"/>
  <c r="M60" i="102"/>
  <c r="I60" i="102"/>
  <c r="AC60" i="102" s="1"/>
  <c r="AB59" i="102"/>
  <c r="AA59" i="102"/>
  <c r="Y59" i="102"/>
  <c r="U59" i="102"/>
  <c r="Q59" i="102"/>
  <c r="M59" i="102"/>
  <c r="I59" i="102"/>
  <c r="AC59" i="102" s="1"/>
  <c r="AB58" i="102"/>
  <c r="AA58" i="102"/>
  <c r="Y58" i="102"/>
  <c r="U58" i="102"/>
  <c r="Q58" i="102"/>
  <c r="M58" i="102"/>
  <c r="I58" i="102"/>
  <c r="AB57" i="102"/>
  <c r="AA57" i="102"/>
  <c r="Y57" i="102"/>
  <c r="U57" i="102"/>
  <c r="Q57" i="102"/>
  <c r="M57" i="102"/>
  <c r="I57" i="102"/>
  <c r="X56" i="102"/>
  <c r="W56" i="102"/>
  <c r="Y56" i="102" s="1"/>
  <c r="T56" i="102"/>
  <c r="U56" i="102" s="1"/>
  <c r="S56" i="102"/>
  <c r="Q56" i="102"/>
  <c r="P56" i="102"/>
  <c r="O56" i="102"/>
  <c r="L56" i="102"/>
  <c r="AB56" i="102" s="1"/>
  <c r="K56" i="102"/>
  <c r="M56" i="102" s="1"/>
  <c r="I56" i="102"/>
  <c r="H56" i="102"/>
  <c r="G56" i="102"/>
  <c r="AB55" i="102"/>
  <c r="AA55" i="102"/>
  <c r="Y55" i="102"/>
  <c r="U55" i="102"/>
  <c r="Q55" i="102"/>
  <c r="M55" i="102"/>
  <c r="I55" i="102"/>
  <c r="AB54" i="102"/>
  <c r="AA54" i="102"/>
  <c r="Y54" i="102"/>
  <c r="U54" i="102"/>
  <c r="Q54" i="102"/>
  <c r="M54" i="102"/>
  <c r="I54" i="102"/>
  <c r="AC54" i="102" s="1"/>
  <c r="AB53" i="102"/>
  <c r="AA53" i="102"/>
  <c r="Y53" i="102"/>
  <c r="U53" i="102"/>
  <c r="Q53" i="102"/>
  <c r="M53" i="102"/>
  <c r="I53" i="102"/>
  <c r="AC53" i="102" s="1"/>
  <c r="AB52" i="102"/>
  <c r="AA52" i="102"/>
  <c r="Y52" i="102"/>
  <c r="U52" i="102"/>
  <c r="Q52" i="102"/>
  <c r="M52" i="102"/>
  <c r="I52" i="102"/>
  <c r="Y51" i="102"/>
  <c r="X51" i="102"/>
  <c r="W51" i="102"/>
  <c r="T51" i="102"/>
  <c r="AB51" i="102" s="1"/>
  <c r="S51" i="102"/>
  <c r="P51" i="102"/>
  <c r="O51" i="102"/>
  <c r="Q51" i="102" s="1"/>
  <c r="L51" i="102"/>
  <c r="M51" i="102" s="1"/>
  <c r="K51" i="102"/>
  <c r="H51" i="102"/>
  <c r="G51" i="102"/>
  <c r="I51" i="102" s="1"/>
  <c r="AB50" i="102"/>
  <c r="AA50" i="102"/>
  <c r="Y50" i="102"/>
  <c r="U50" i="102"/>
  <c r="Q50" i="102"/>
  <c r="M50" i="102"/>
  <c r="I50" i="102"/>
  <c r="AC50" i="102" s="1"/>
  <c r="AB49" i="102"/>
  <c r="AA49" i="102"/>
  <c r="Y49" i="102"/>
  <c r="U49" i="102"/>
  <c r="Q49" i="102"/>
  <c r="M49" i="102"/>
  <c r="I49" i="102"/>
  <c r="AB48" i="102"/>
  <c r="AA48" i="102"/>
  <c r="Y48" i="102"/>
  <c r="U48" i="102"/>
  <c r="Q48" i="102"/>
  <c r="M48" i="102"/>
  <c r="I48" i="102"/>
  <c r="AB47" i="102"/>
  <c r="AA47" i="102"/>
  <c r="Y47" i="102"/>
  <c r="U47" i="102"/>
  <c r="Q47" i="102"/>
  <c r="M47" i="102"/>
  <c r="I47" i="102"/>
  <c r="AC47" i="102" s="1"/>
  <c r="AB46" i="102"/>
  <c r="AA46" i="102"/>
  <c r="Y46" i="102"/>
  <c r="U46" i="102"/>
  <c r="Q46" i="102"/>
  <c r="M46" i="102"/>
  <c r="I46" i="102"/>
  <c r="AC46" i="102" s="1"/>
  <c r="AB45" i="102"/>
  <c r="AA45" i="102"/>
  <c r="Y45" i="102"/>
  <c r="U45" i="102"/>
  <c r="Q45" i="102"/>
  <c r="M45" i="102"/>
  <c r="I45" i="102"/>
  <c r="AB44" i="102"/>
  <c r="AA44" i="102"/>
  <c r="Y44" i="102"/>
  <c r="U44" i="102"/>
  <c r="Q44" i="102"/>
  <c r="M44" i="102"/>
  <c r="I44" i="102"/>
  <c r="AB43" i="102"/>
  <c r="AA43" i="102"/>
  <c r="Y43" i="102"/>
  <c r="U43" i="102"/>
  <c r="Q43" i="102"/>
  <c r="M43" i="102"/>
  <c r="I43" i="102"/>
  <c r="AC43" i="102" s="1"/>
  <c r="AB42" i="102"/>
  <c r="AA42" i="102"/>
  <c r="Y42" i="102"/>
  <c r="U42" i="102"/>
  <c r="Q42" i="102"/>
  <c r="M42" i="102"/>
  <c r="I42" i="102"/>
  <c r="AC42" i="102" s="1"/>
  <c r="X41" i="102"/>
  <c r="W41" i="102"/>
  <c r="Y41" i="102" s="1"/>
  <c r="T41" i="102"/>
  <c r="U41" i="102" s="1"/>
  <c r="S41" i="102"/>
  <c r="P41" i="102"/>
  <c r="P40" i="102" s="1"/>
  <c r="O41" i="102"/>
  <c r="Q41" i="102" s="1"/>
  <c r="L41" i="102"/>
  <c r="AB41" i="102" s="1"/>
  <c r="K41" i="102"/>
  <c r="I41" i="102"/>
  <c r="H41" i="102"/>
  <c r="G41" i="102"/>
  <c r="X40" i="102"/>
  <c r="S40" i="102"/>
  <c r="I40" i="102"/>
  <c r="H40" i="102"/>
  <c r="G40" i="102"/>
  <c r="AB39" i="102"/>
  <c r="AA39" i="102"/>
  <c r="Y39" i="102"/>
  <c r="U39" i="102"/>
  <c r="Q39" i="102"/>
  <c r="M39" i="102"/>
  <c r="I39" i="102"/>
  <c r="Y38" i="102"/>
  <c r="X38" i="102"/>
  <c r="W38" i="102"/>
  <c r="T38" i="102"/>
  <c r="AB38" i="102" s="1"/>
  <c r="S38" i="102"/>
  <c r="P38" i="102"/>
  <c r="O38" i="102"/>
  <c r="Q38" i="102" s="1"/>
  <c r="L38" i="102"/>
  <c r="K38" i="102"/>
  <c r="M38" i="102" s="1"/>
  <c r="H38" i="102"/>
  <c r="G38" i="102"/>
  <c r="AA38" i="102" s="1"/>
  <c r="AB37" i="102"/>
  <c r="AA37" i="102"/>
  <c r="Y37" i="102"/>
  <c r="U37" i="102"/>
  <c r="AC37" i="102" s="1"/>
  <c r="Q37" i="102"/>
  <c r="M37" i="102"/>
  <c r="I37" i="102"/>
  <c r="Y36" i="102"/>
  <c r="X36" i="102"/>
  <c r="W36" i="102"/>
  <c r="T36" i="102"/>
  <c r="S36" i="102"/>
  <c r="U36" i="102" s="1"/>
  <c r="Q36" i="102"/>
  <c r="P36" i="102"/>
  <c r="O36" i="102"/>
  <c r="M36" i="102"/>
  <c r="L36" i="102"/>
  <c r="K36" i="102"/>
  <c r="H36" i="102"/>
  <c r="AB36" i="102" s="1"/>
  <c r="G36" i="102"/>
  <c r="I36" i="102" s="1"/>
  <c r="AC36" i="102" s="1"/>
  <c r="AB35" i="102"/>
  <c r="AA35" i="102"/>
  <c r="Y35" i="102"/>
  <c r="U35" i="102"/>
  <c r="Q35" i="102"/>
  <c r="M35" i="102"/>
  <c r="I35" i="102"/>
  <c r="AC35" i="102" s="1"/>
  <c r="AB34" i="102"/>
  <c r="AA34" i="102"/>
  <c r="Y34" i="102"/>
  <c r="U34" i="102"/>
  <c r="Q34" i="102"/>
  <c r="M34" i="102"/>
  <c r="I34" i="102"/>
  <c r="AB33" i="102"/>
  <c r="AA33" i="102"/>
  <c r="Y33" i="102"/>
  <c r="U33" i="102"/>
  <c r="Q33" i="102"/>
  <c r="M33" i="102"/>
  <c r="I33" i="102"/>
  <c r="AA32" i="102"/>
  <c r="Y32" i="102"/>
  <c r="X32" i="102"/>
  <c r="W32" i="102"/>
  <c r="U32" i="102"/>
  <c r="T32" i="102"/>
  <c r="S32" i="102"/>
  <c r="P32" i="102"/>
  <c r="O32" i="102"/>
  <c r="Q32" i="102" s="1"/>
  <c r="L32" i="102"/>
  <c r="AB32" i="102" s="1"/>
  <c r="K32" i="102"/>
  <c r="I32" i="102"/>
  <c r="H32" i="102"/>
  <c r="G32" i="102"/>
  <c r="AB31" i="102"/>
  <c r="AA31" i="102"/>
  <c r="Y31" i="102"/>
  <c r="U31" i="102"/>
  <c r="Q31" i="102"/>
  <c r="M31" i="102"/>
  <c r="I31" i="102"/>
  <c r="AC31" i="102" s="1"/>
  <c r="AB30" i="102"/>
  <c r="AA30" i="102"/>
  <c r="Y30" i="102"/>
  <c r="U30" i="102"/>
  <c r="Q30" i="102"/>
  <c r="M30" i="102"/>
  <c r="I30" i="102"/>
  <c r="AC30" i="102" s="1"/>
  <c r="AB29" i="102"/>
  <c r="AA29" i="102"/>
  <c r="Y29" i="102"/>
  <c r="U29" i="102"/>
  <c r="Q29" i="102"/>
  <c r="M29" i="102"/>
  <c r="I29" i="102"/>
  <c r="AC29" i="102" s="1"/>
  <c r="AB28" i="102"/>
  <c r="AA28" i="102"/>
  <c r="Y28" i="102"/>
  <c r="U28" i="102"/>
  <c r="Q28" i="102"/>
  <c r="M28" i="102"/>
  <c r="I28" i="102"/>
  <c r="AC28" i="102" s="1"/>
  <c r="AB27" i="102"/>
  <c r="AA27" i="102"/>
  <c r="Y27" i="102"/>
  <c r="U27" i="102"/>
  <c r="Q27" i="102"/>
  <c r="M27" i="102"/>
  <c r="I27" i="102"/>
  <c r="AC27" i="102" s="1"/>
  <c r="AB26" i="102"/>
  <c r="AA26" i="102"/>
  <c r="Y26" i="102"/>
  <c r="U26" i="102"/>
  <c r="Q26" i="102"/>
  <c r="M26" i="102"/>
  <c r="I26" i="102"/>
  <c r="AC26" i="102" s="1"/>
  <c r="AB25" i="102"/>
  <c r="AA25" i="102"/>
  <c r="Y25" i="102"/>
  <c r="U25" i="102"/>
  <c r="Q25" i="102"/>
  <c r="M25" i="102"/>
  <c r="I25" i="102"/>
  <c r="AC25" i="102" s="1"/>
  <c r="AB24" i="102"/>
  <c r="AA24" i="102"/>
  <c r="Y24" i="102"/>
  <c r="U24" i="102"/>
  <c r="Q24" i="102"/>
  <c r="M24" i="102"/>
  <c r="I24" i="102"/>
  <c r="AC24" i="102" s="1"/>
  <c r="X23" i="102"/>
  <c r="Y23" i="102" s="1"/>
  <c r="W23" i="102"/>
  <c r="T23" i="102"/>
  <c r="AB23" i="102" s="1"/>
  <c r="S23" i="102"/>
  <c r="P23" i="102"/>
  <c r="O23" i="102"/>
  <c r="Q23" i="102" s="1"/>
  <c r="L23" i="102"/>
  <c r="M23" i="102" s="1"/>
  <c r="K23" i="102"/>
  <c r="I23" i="102"/>
  <c r="H23" i="102"/>
  <c r="H6" i="102" s="1"/>
  <c r="G23" i="102"/>
  <c r="AB22" i="102"/>
  <c r="AA22" i="102"/>
  <c r="Y22" i="102"/>
  <c r="U22" i="102"/>
  <c r="Q22" i="102"/>
  <c r="M22" i="102"/>
  <c r="I22" i="102"/>
  <c r="AB21" i="102"/>
  <c r="AA21" i="102"/>
  <c r="Y21" i="102"/>
  <c r="U21" i="102"/>
  <c r="Q21" i="102"/>
  <c r="M21" i="102"/>
  <c r="I21" i="102"/>
  <c r="AC21" i="102" s="1"/>
  <c r="AB20" i="102"/>
  <c r="AA20" i="102"/>
  <c r="Y20" i="102"/>
  <c r="U20" i="102"/>
  <c r="Q20" i="102"/>
  <c r="M20" i="102"/>
  <c r="I20" i="102"/>
  <c r="AB19" i="102"/>
  <c r="AA19" i="102"/>
  <c r="Y19" i="102"/>
  <c r="U19" i="102"/>
  <c r="Q19" i="102"/>
  <c r="M19" i="102"/>
  <c r="I19" i="102"/>
  <c r="AB18" i="102"/>
  <c r="AA18" i="102"/>
  <c r="Y18" i="102"/>
  <c r="U18" i="102"/>
  <c r="Q18" i="102"/>
  <c r="M18" i="102"/>
  <c r="I18" i="102"/>
  <c r="AB17" i="102"/>
  <c r="AA17" i="102"/>
  <c r="Y17" i="102"/>
  <c r="U17" i="102"/>
  <c r="Q17" i="102"/>
  <c r="M17" i="102"/>
  <c r="I17" i="102"/>
  <c r="AC17" i="102" s="1"/>
  <c r="X16" i="102"/>
  <c r="W16" i="102"/>
  <c r="Y16" i="102" s="1"/>
  <c r="U16" i="102"/>
  <c r="T16" i="102"/>
  <c r="S16" i="102"/>
  <c r="P16" i="102"/>
  <c r="Q16" i="102" s="1"/>
  <c r="O16" i="102"/>
  <c r="L16" i="102"/>
  <c r="AB16" i="102" s="1"/>
  <c r="K16" i="102"/>
  <c r="H16" i="102"/>
  <c r="G16" i="102"/>
  <c r="AA16" i="102" s="1"/>
  <c r="AB15" i="102"/>
  <c r="AA15" i="102"/>
  <c r="Y15" i="102"/>
  <c r="U15" i="102"/>
  <c r="Q15" i="102"/>
  <c r="M15" i="102"/>
  <c r="I15" i="102"/>
  <c r="AC15" i="102" s="1"/>
  <c r="AB14" i="102"/>
  <c r="AA14" i="102"/>
  <c r="Y14" i="102"/>
  <c r="U14" i="102"/>
  <c r="Q14" i="102"/>
  <c r="M14" i="102"/>
  <c r="I14" i="102"/>
  <c r="AC14" i="102" s="1"/>
  <c r="AB13" i="102"/>
  <c r="AA13" i="102"/>
  <c r="Y13" i="102"/>
  <c r="U13" i="102"/>
  <c r="Q13" i="102"/>
  <c r="M13" i="102"/>
  <c r="I13" i="102"/>
  <c r="AC13" i="102" s="1"/>
  <c r="AB12" i="102"/>
  <c r="AA12" i="102"/>
  <c r="Y12" i="102"/>
  <c r="U12" i="102"/>
  <c r="Q12" i="102"/>
  <c r="M12" i="102"/>
  <c r="I12" i="102"/>
  <c r="AC12" i="102" s="1"/>
  <c r="AB11" i="102"/>
  <c r="AA11" i="102"/>
  <c r="Y11" i="102"/>
  <c r="U11" i="102"/>
  <c r="Q11" i="102"/>
  <c r="M11" i="102"/>
  <c r="I11" i="102"/>
  <c r="AC11" i="102" s="1"/>
  <c r="X10" i="102"/>
  <c r="X6" i="102" s="1"/>
  <c r="W10" i="102"/>
  <c r="Y10" i="102" s="1"/>
  <c r="T10" i="102"/>
  <c r="S10" i="102"/>
  <c r="Q10" i="102"/>
  <c r="P10" i="102"/>
  <c r="O10" i="102"/>
  <c r="L10" i="102"/>
  <c r="AB10" i="102" s="1"/>
  <c r="K10" i="102"/>
  <c r="H10" i="102"/>
  <c r="G10" i="102"/>
  <c r="AA10" i="102" s="1"/>
  <c r="AB9" i="102"/>
  <c r="AA9" i="102"/>
  <c r="Y9" i="102"/>
  <c r="U9" i="102"/>
  <c r="Q9" i="102"/>
  <c r="M9" i="102"/>
  <c r="I9" i="102"/>
  <c r="AB8" i="102"/>
  <c r="AA8" i="102"/>
  <c r="Y8" i="102"/>
  <c r="U8" i="102"/>
  <c r="Q8" i="102"/>
  <c r="M8" i="102"/>
  <c r="I8" i="102"/>
  <c r="AA7" i="102"/>
  <c r="Y7" i="102"/>
  <c r="X7" i="102"/>
  <c r="W7" i="102"/>
  <c r="U7" i="102"/>
  <c r="T7" i="102"/>
  <c r="S7" i="102"/>
  <c r="P7" i="102"/>
  <c r="P6" i="102" s="1"/>
  <c r="O7" i="102"/>
  <c r="Q7" i="102" s="1"/>
  <c r="L7" i="102"/>
  <c r="L6" i="102" s="1"/>
  <c r="K7" i="102"/>
  <c r="I7" i="102"/>
  <c r="H7" i="102"/>
  <c r="G7" i="102"/>
  <c r="T6" i="102"/>
  <c r="G6" i="102"/>
  <c r="AB164" i="101"/>
  <c r="AA164" i="101"/>
  <c r="Y164" i="101"/>
  <c r="U164" i="101"/>
  <c r="Q164" i="101"/>
  <c r="M164" i="101"/>
  <c r="I164" i="101"/>
  <c r="X163" i="101"/>
  <c r="W163" i="101"/>
  <c r="Y163" i="101" s="1"/>
  <c r="T163" i="101"/>
  <c r="U163" i="101" s="1"/>
  <c r="S163" i="101"/>
  <c r="Q163" i="101"/>
  <c r="P163" i="101"/>
  <c r="O163" i="101"/>
  <c r="L163" i="101"/>
  <c r="L160" i="101" s="1"/>
  <c r="K163" i="101"/>
  <c r="H163" i="101"/>
  <c r="G163" i="101"/>
  <c r="AB162" i="101"/>
  <c r="AA162" i="101"/>
  <c r="Y162" i="101"/>
  <c r="U162" i="101"/>
  <c r="Q162" i="101"/>
  <c r="M162" i="101"/>
  <c r="I162" i="101"/>
  <c r="AC162" i="101" s="1"/>
  <c r="Y161" i="101"/>
  <c r="X161" i="101"/>
  <c r="X160" i="101" s="1"/>
  <c r="W161" i="101"/>
  <c r="T161" i="101"/>
  <c r="T160" i="101" s="1"/>
  <c r="S161" i="101"/>
  <c r="P161" i="101"/>
  <c r="O161" i="101"/>
  <c r="L161" i="101"/>
  <c r="M161" i="101" s="1"/>
  <c r="K161" i="101"/>
  <c r="I161" i="101"/>
  <c r="H161" i="101"/>
  <c r="H160" i="101" s="1"/>
  <c r="AB160" i="101" s="1"/>
  <c r="G161" i="101"/>
  <c r="AA161" i="101" s="1"/>
  <c r="W160" i="101"/>
  <c r="Y160" i="101" s="1"/>
  <c r="P160" i="101"/>
  <c r="K160" i="101"/>
  <c r="M160" i="101" s="1"/>
  <c r="G160" i="101"/>
  <c r="AB159" i="101"/>
  <c r="AA159" i="101"/>
  <c r="Y159" i="101"/>
  <c r="U159" i="101"/>
  <c r="Q159" i="101"/>
  <c r="M159" i="101"/>
  <c r="I159" i="101"/>
  <c r="AC159" i="101" s="1"/>
  <c r="Y158" i="101"/>
  <c r="X158" i="101"/>
  <c r="W158" i="101"/>
  <c r="T158" i="101"/>
  <c r="S158" i="101"/>
  <c r="P158" i="101"/>
  <c r="O158" i="101"/>
  <c r="Q158" i="101" s="1"/>
  <c r="L158" i="101"/>
  <c r="M158" i="101" s="1"/>
  <c r="K158" i="101"/>
  <c r="I158" i="101"/>
  <c r="H158" i="101"/>
  <c r="G158" i="101"/>
  <c r="AA158" i="101" s="1"/>
  <c r="AB157" i="101"/>
  <c r="AA157" i="101"/>
  <c r="Y157" i="101"/>
  <c r="U157" i="101"/>
  <c r="Q157" i="101"/>
  <c r="M157" i="101"/>
  <c r="I157" i="101"/>
  <c r="AB156" i="101"/>
  <c r="AA156" i="101"/>
  <c r="Y156" i="101"/>
  <c r="U156" i="101"/>
  <c r="Q156" i="101"/>
  <c r="M156" i="101"/>
  <c r="I156" i="101"/>
  <c r="AB155" i="101"/>
  <c r="AA155" i="101"/>
  <c r="Y155" i="101"/>
  <c r="U155" i="101"/>
  <c r="Q155" i="101"/>
  <c r="M155" i="101"/>
  <c r="I155" i="101"/>
  <c r="AC155" i="101" s="1"/>
  <c r="X154" i="101"/>
  <c r="W154" i="101"/>
  <c r="Y154" i="101" s="1"/>
  <c r="T154" i="101"/>
  <c r="U154" i="101" s="1"/>
  <c r="S154" i="101"/>
  <c r="Q154" i="101"/>
  <c r="P154" i="101"/>
  <c r="O154" i="101"/>
  <c r="L154" i="101"/>
  <c r="AB154" i="101" s="1"/>
  <c r="K154" i="101"/>
  <c r="H154" i="101"/>
  <c r="G154" i="101"/>
  <c r="AB153" i="101"/>
  <c r="AA153" i="101"/>
  <c r="Y153" i="101"/>
  <c r="U153" i="101"/>
  <c r="Q153" i="101"/>
  <c r="M153" i="101"/>
  <c r="I153" i="101"/>
  <c r="AC153" i="101" s="1"/>
  <c r="Y152" i="101"/>
  <c r="X152" i="101"/>
  <c r="W152" i="101"/>
  <c r="T152" i="101"/>
  <c r="S152" i="101"/>
  <c r="P152" i="101"/>
  <c r="O152" i="101"/>
  <c r="Q152" i="101" s="1"/>
  <c r="L152" i="101"/>
  <c r="M152" i="101" s="1"/>
  <c r="K152" i="101"/>
  <c r="I152" i="101"/>
  <c r="H152" i="101"/>
  <c r="G152" i="101"/>
  <c r="AA152" i="101" s="1"/>
  <c r="AB151" i="101"/>
  <c r="AA151" i="101"/>
  <c r="Y151" i="101"/>
  <c r="U151" i="101"/>
  <c r="Q151" i="101"/>
  <c r="M151" i="101"/>
  <c r="I151" i="101"/>
  <c r="AB150" i="101"/>
  <c r="AA150" i="101"/>
  <c r="Y150" i="101"/>
  <c r="U150" i="101"/>
  <c r="Q150" i="101"/>
  <c r="M150" i="101"/>
  <c r="I150" i="101"/>
  <c r="X149" i="101"/>
  <c r="W149" i="101"/>
  <c r="T149" i="101"/>
  <c r="U149" i="101" s="1"/>
  <c r="S149" i="101"/>
  <c r="Q149" i="101"/>
  <c r="P149" i="101"/>
  <c r="P148" i="101" s="1"/>
  <c r="O149" i="101"/>
  <c r="L149" i="101"/>
  <c r="K149" i="101"/>
  <c r="M149" i="101" s="1"/>
  <c r="H149" i="101"/>
  <c r="G149" i="101"/>
  <c r="X148" i="101"/>
  <c r="S148" i="101"/>
  <c r="O148" i="101"/>
  <c r="H148" i="101"/>
  <c r="AB147" i="101"/>
  <c r="AA147" i="101"/>
  <c r="Y147" i="101"/>
  <c r="U147" i="101"/>
  <c r="Q147" i="101"/>
  <c r="M147" i="101"/>
  <c r="I147" i="101"/>
  <c r="AC147" i="101" s="1"/>
  <c r="X146" i="101"/>
  <c r="W146" i="101"/>
  <c r="Y146" i="101" s="1"/>
  <c r="U146" i="101"/>
  <c r="T146" i="101"/>
  <c r="S146" i="101"/>
  <c r="Q146" i="101"/>
  <c r="P146" i="101"/>
  <c r="O146" i="101"/>
  <c r="L146" i="101"/>
  <c r="AB146" i="101" s="1"/>
  <c r="K146" i="101"/>
  <c r="H146" i="101"/>
  <c r="G146" i="101"/>
  <c r="AB145" i="101"/>
  <c r="AA145" i="101"/>
  <c r="Y145" i="101"/>
  <c r="U145" i="101"/>
  <c r="Q145" i="101"/>
  <c r="M145" i="101"/>
  <c r="I145" i="101"/>
  <c r="AC145" i="101" s="1"/>
  <c r="Y144" i="101"/>
  <c r="X144" i="101"/>
  <c r="W144" i="101"/>
  <c r="T144" i="101"/>
  <c r="T138" i="101" s="1"/>
  <c r="S144" i="101"/>
  <c r="P144" i="101"/>
  <c r="O144" i="101"/>
  <c r="Q144" i="101" s="1"/>
  <c r="M144" i="101"/>
  <c r="L144" i="101"/>
  <c r="K144" i="101"/>
  <c r="I144" i="101"/>
  <c r="H144" i="101"/>
  <c r="AB144" i="101" s="1"/>
  <c r="G144" i="101"/>
  <c r="AA144" i="101" s="1"/>
  <c r="AB143" i="101"/>
  <c r="AA143" i="101"/>
  <c r="Y143" i="101"/>
  <c r="U143" i="101"/>
  <c r="Q143" i="101"/>
  <c r="M143" i="101"/>
  <c r="I143" i="101"/>
  <c r="AC143" i="101" s="1"/>
  <c r="AB142" i="101"/>
  <c r="AA142" i="101"/>
  <c r="Y142" i="101"/>
  <c r="U142" i="101"/>
  <c r="Q142" i="101"/>
  <c r="M142" i="101"/>
  <c r="I142" i="101"/>
  <c r="AB141" i="101"/>
  <c r="AA141" i="101"/>
  <c r="Y141" i="101"/>
  <c r="U141" i="101"/>
  <c r="Q141" i="101"/>
  <c r="M141" i="101"/>
  <c r="I141" i="101"/>
  <c r="AB140" i="101"/>
  <c r="AA140" i="101"/>
  <c r="Y140" i="101"/>
  <c r="U140" i="101"/>
  <c r="Q140" i="101"/>
  <c r="M140" i="101"/>
  <c r="I140" i="101"/>
  <c r="AC140" i="101" s="1"/>
  <c r="AB139" i="101"/>
  <c r="X139" i="101"/>
  <c r="W139" i="101"/>
  <c r="U139" i="101"/>
  <c r="T139" i="101"/>
  <c r="S139" i="101"/>
  <c r="Q139" i="101"/>
  <c r="P139" i="101"/>
  <c r="P138" i="101" s="1"/>
  <c r="O139" i="101"/>
  <c r="L139" i="101"/>
  <c r="K139" i="101"/>
  <c r="M139" i="101" s="1"/>
  <c r="H139" i="101"/>
  <c r="G139" i="101"/>
  <c r="X138" i="101"/>
  <c r="S138" i="101"/>
  <c r="O138" i="101"/>
  <c r="H138" i="101"/>
  <c r="AB137" i="101"/>
  <c r="AA137" i="101"/>
  <c r="Y137" i="101"/>
  <c r="U137" i="101"/>
  <c r="Q137" i="101"/>
  <c r="M137" i="101"/>
  <c r="I137" i="101"/>
  <c r="AC137" i="101" s="1"/>
  <c r="X136" i="101"/>
  <c r="W136" i="101"/>
  <c r="Y136" i="101" s="1"/>
  <c r="U136" i="101"/>
  <c r="T136" i="101"/>
  <c r="S136" i="101"/>
  <c r="Q136" i="101"/>
  <c r="P136" i="101"/>
  <c r="O136" i="101"/>
  <c r="L136" i="101"/>
  <c r="AB136" i="101" s="1"/>
  <c r="K136" i="101"/>
  <c r="H136" i="101"/>
  <c r="G136" i="101"/>
  <c r="AB135" i="101"/>
  <c r="AA135" i="101"/>
  <c r="Y135" i="101"/>
  <c r="U135" i="101"/>
  <c r="Q135" i="101"/>
  <c r="M135" i="101"/>
  <c r="I135" i="101"/>
  <c r="AC135" i="101" s="1"/>
  <c r="Y134" i="101"/>
  <c r="X134" i="101"/>
  <c r="W134" i="101"/>
  <c r="T134" i="101"/>
  <c r="S134" i="101"/>
  <c r="P134" i="101"/>
  <c r="O134" i="101"/>
  <c r="Q134" i="101" s="1"/>
  <c r="M134" i="101"/>
  <c r="L134" i="101"/>
  <c r="K134" i="101"/>
  <c r="I134" i="101"/>
  <c r="H134" i="101"/>
  <c r="AB134" i="101" s="1"/>
  <c r="G134" i="101"/>
  <c r="AA134" i="101" s="1"/>
  <c r="AB133" i="101"/>
  <c r="AA133" i="101"/>
  <c r="Y133" i="101"/>
  <c r="U133" i="101"/>
  <c r="Q133" i="101"/>
  <c r="M133" i="101"/>
  <c r="I133" i="101"/>
  <c r="AC133" i="101" s="1"/>
  <c r="X132" i="101"/>
  <c r="W132" i="101"/>
  <c r="Y132" i="101" s="1"/>
  <c r="U132" i="101"/>
  <c r="T132" i="101"/>
  <c r="S132" i="101"/>
  <c r="Q132" i="101"/>
  <c r="P132" i="101"/>
  <c r="O132" i="101"/>
  <c r="L132" i="101"/>
  <c r="AB132" i="101" s="1"/>
  <c r="K132" i="101"/>
  <c r="H132" i="101"/>
  <c r="G132" i="101"/>
  <c r="AB131" i="101"/>
  <c r="AA131" i="101"/>
  <c r="Y131" i="101"/>
  <c r="U131" i="101"/>
  <c r="Q131" i="101"/>
  <c r="M131" i="101"/>
  <c r="I131" i="101"/>
  <c r="AC131" i="101" s="1"/>
  <c r="Y130" i="101"/>
  <c r="X130" i="101"/>
  <c r="W130" i="101"/>
  <c r="T130" i="101"/>
  <c r="S130" i="101"/>
  <c r="P130" i="101"/>
  <c r="O130" i="101"/>
  <c r="Q130" i="101" s="1"/>
  <c r="M130" i="101"/>
  <c r="L130" i="101"/>
  <c r="K130" i="101"/>
  <c r="I130" i="101"/>
  <c r="H130" i="101"/>
  <c r="AB130" i="101" s="1"/>
  <c r="G130" i="101"/>
  <c r="AA130" i="101" s="1"/>
  <c r="AB129" i="101"/>
  <c r="AA129" i="101"/>
  <c r="Y129" i="101"/>
  <c r="U129" i="101"/>
  <c r="Q129" i="101"/>
  <c r="M129" i="101"/>
  <c r="I129" i="101"/>
  <c r="AC129" i="101" s="1"/>
  <c r="AB128" i="101"/>
  <c r="AA128" i="101"/>
  <c r="Y128" i="101"/>
  <c r="U128" i="101"/>
  <c r="Q128" i="101"/>
  <c r="M128" i="101"/>
  <c r="I128" i="101"/>
  <c r="AB127" i="101"/>
  <c r="X127" i="101"/>
  <c r="W127" i="101"/>
  <c r="U127" i="101"/>
  <c r="T127" i="101"/>
  <c r="S127" i="101"/>
  <c r="Q127" i="101"/>
  <c r="P127" i="101"/>
  <c r="P126" i="101" s="1"/>
  <c r="O127" i="101"/>
  <c r="L127" i="101"/>
  <c r="K127" i="101"/>
  <c r="M127" i="101" s="1"/>
  <c r="H127" i="101"/>
  <c r="G127" i="101"/>
  <c r="X126" i="101"/>
  <c r="S126" i="101"/>
  <c r="O126" i="101"/>
  <c r="Q126" i="101" s="1"/>
  <c r="H126" i="101"/>
  <c r="AB125" i="101"/>
  <c r="AA125" i="101"/>
  <c r="Y125" i="101"/>
  <c r="U125" i="101"/>
  <c r="Q125" i="101"/>
  <c r="M125" i="101"/>
  <c r="I125" i="101"/>
  <c r="AB124" i="101"/>
  <c r="AA124" i="101"/>
  <c r="Y124" i="101"/>
  <c r="U124" i="101"/>
  <c r="Q124" i="101"/>
  <c r="M124" i="101"/>
  <c r="I124" i="101"/>
  <c r="AC124" i="101" s="1"/>
  <c r="AB123" i="101"/>
  <c r="X123" i="101"/>
  <c r="W123" i="101"/>
  <c r="Y123" i="101" s="1"/>
  <c r="U123" i="101"/>
  <c r="T123" i="101"/>
  <c r="S123" i="101"/>
  <c r="Q123" i="101"/>
  <c r="P123" i="101"/>
  <c r="O123" i="101"/>
  <c r="L123" i="101"/>
  <c r="K123" i="101"/>
  <c r="M123" i="101" s="1"/>
  <c r="H123" i="101"/>
  <c r="G123" i="101"/>
  <c r="G105" i="101" s="1"/>
  <c r="AB122" i="101"/>
  <c r="AA122" i="101"/>
  <c r="Y122" i="101"/>
  <c r="U122" i="101"/>
  <c r="Q122" i="101"/>
  <c r="M122" i="101"/>
  <c r="I122" i="101"/>
  <c r="AC122" i="101" s="1"/>
  <c r="Y121" i="101"/>
  <c r="X121" i="101"/>
  <c r="W121" i="101"/>
  <c r="T121" i="101"/>
  <c r="S121" i="101"/>
  <c r="U121" i="101" s="1"/>
  <c r="P121" i="101"/>
  <c r="O121" i="101"/>
  <c r="M121" i="101"/>
  <c r="L121" i="101"/>
  <c r="K121" i="101"/>
  <c r="I121" i="101"/>
  <c r="H121" i="101"/>
  <c r="AB121" i="101" s="1"/>
  <c r="G121" i="101"/>
  <c r="AB120" i="101"/>
  <c r="AA120" i="101"/>
  <c r="Y120" i="101"/>
  <c r="U120" i="101"/>
  <c r="Q120" i="101"/>
  <c r="M120" i="101"/>
  <c r="I120" i="101"/>
  <c r="AC120" i="101" s="1"/>
  <c r="AB119" i="101"/>
  <c r="AA119" i="101"/>
  <c r="Y119" i="101"/>
  <c r="U119" i="101"/>
  <c r="Q119" i="101"/>
  <c r="M119" i="101"/>
  <c r="I119" i="101"/>
  <c r="AC119" i="101" s="1"/>
  <c r="AB118" i="101"/>
  <c r="AA118" i="101"/>
  <c r="Y118" i="101"/>
  <c r="U118" i="101"/>
  <c r="Q118" i="101"/>
  <c r="M118" i="101"/>
  <c r="I118" i="101"/>
  <c r="AB117" i="101"/>
  <c r="AA117" i="101"/>
  <c r="Y117" i="101"/>
  <c r="U117" i="101"/>
  <c r="Q117" i="101"/>
  <c r="M117" i="101"/>
  <c r="I117" i="101"/>
  <c r="AB116" i="101"/>
  <c r="AA116" i="101"/>
  <c r="Y116" i="101"/>
  <c r="U116" i="101"/>
  <c r="Q116" i="101"/>
  <c r="M116" i="101"/>
  <c r="I116" i="101"/>
  <c r="AB115" i="101"/>
  <c r="AA115" i="101"/>
  <c r="Y115" i="101"/>
  <c r="U115" i="101"/>
  <c r="Q115" i="101"/>
  <c r="M115" i="101"/>
  <c r="I115" i="101"/>
  <c r="AC115" i="101" s="1"/>
  <c r="AB114" i="101"/>
  <c r="AA114" i="101"/>
  <c r="Y114" i="101"/>
  <c r="U114" i="101"/>
  <c r="Q114" i="101"/>
  <c r="M114" i="101"/>
  <c r="I114" i="101"/>
  <c r="AB113" i="101"/>
  <c r="AA113" i="101"/>
  <c r="Y113" i="101"/>
  <c r="U113" i="101"/>
  <c r="Q113" i="101"/>
  <c r="M113" i="101"/>
  <c r="I113" i="101"/>
  <c r="AB112" i="101"/>
  <c r="AA112" i="101"/>
  <c r="Y112" i="101"/>
  <c r="U112" i="101"/>
  <c r="Q112" i="101"/>
  <c r="M112" i="101"/>
  <c r="I112" i="101"/>
  <c r="X111" i="101"/>
  <c r="W111" i="101"/>
  <c r="Y111" i="101" s="1"/>
  <c r="U111" i="101"/>
  <c r="T111" i="101"/>
  <c r="S111" i="101"/>
  <c r="P111" i="101"/>
  <c r="Q111" i="101" s="1"/>
  <c r="O111" i="101"/>
  <c r="L111" i="101"/>
  <c r="K111" i="101"/>
  <c r="H111" i="101"/>
  <c r="G111" i="101"/>
  <c r="I111" i="101" s="1"/>
  <c r="AB110" i="101"/>
  <c r="AA110" i="101"/>
  <c r="Y110" i="101"/>
  <c r="U110" i="101"/>
  <c r="AC110" i="101" s="1"/>
  <c r="Q110" i="101"/>
  <c r="M110" i="101"/>
  <c r="I110" i="101"/>
  <c r="AB109" i="101"/>
  <c r="AA109" i="101"/>
  <c r="Y109" i="101"/>
  <c r="U109" i="101"/>
  <c r="AC109" i="101" s="1"/>
  <c r="Q109" i="101"/>
  <c r="M109" i="101"/>
  <c r="I109" i="101"/>
  <c r="AB108" i="101"/>
  <c r="AA108" i="101"/>
  <c r="Y108" i="101"/>
  <c r="U108" i="101"/>
  <c r="AC108" i="101" s="1"/>
  <c r="Q108" i="101"/>
  <c r="M108" i="101"/>
  <c r="I108" i="101"/>
  <c r="AB107" i="101"/>
  <c r="AA107" i="101"/>
  <c r="Y107" i="101"/>
  <c r="U107" i="101"/>
  <c r="AC107" i="101" s="1"/>
  <c r="Q107" i="101"/>
  <c r="M107" i="101"/>
  <c r="I107" i="101"/>
  <c r="X106" i="101"/>
  <c r="X105" i="101" s="1"/>
  <c r="W106" i="101"/>
  <c r="T106" i="101"/>
  <c r="S106" i="101"/>
  <c r="U106" i="101" s="1"/>
  <c r="P106" i="101"/>
  <c r="O106" i="101"/>
  <c r="Q106" i="101" s="1"/>
  <c r="M106" i="101"/>
  <c r="L106" i="101"/>
  <c r="K106" i="101"/>
  <c r="H106" i="101"/>
  <c r="AB106" i="101" s="1"/>
  <c r="G106" i="101"/>
  <c r="U105" i="101"/>
  <c r="T105" i="101"/>
  <c r="S105" i="101"/>
  <c r="P105" i="101"/>
  <c r="K105" i="101"/>
  <c r="H105" i="101"/>
  <c r="AB104" i="101"/>
  <c r="AA104" i="101"/>
  <c r="Y104" i="101"/>
  <c r="U104" i="101"/>
  <c r="AC104" i="101" s="1"/>
  <c r="Q104" i="101"/>
  <c r="M104" i="101"/>
  <c r="I104" i="101"/>
  <c r="X103" i="101"/>
  <c r="W103" i="101"/>
  <c r="Y103" i="101" s="1"/>
  <c r="T103" i="101"/>
  <c r="S103" i="101"/>
  <c r="U103" i="101" s="1"/>
  <c r="P103" i="101"/>
  <c r="Q103" i="101" s="1"/>
  <c r="O103" i="101"/>
  <c r="M103" i="101"/>
  <c r="L103" i="101"/>
  <c r="K103" i="101"/>
  <c r="H103" i="101"/>
  <c r="AB103" i="101" s="1"/>
  <c r="G103" i="101"/>
  <c r="AB102" i="101"/>
  <c r="AA102" i="101"/>
  <c r="Y102" i="101"/>
  <c r="U102" i="101"/>
  <c r="Q102" i="101"/>
  <c r="M102" i="101"/>
  <c r="AC102" i="101" s="1"/>
  <c r="I102" i="101"/>
  <c r="AB101" i="101"/>
  <c r="AA101" i="101"/>
  <c r="Y101" i="101"/>
  <c r="U101" i="101"/>
  <c r="Q101" i="101"/>
  <c r="M101" i="101"/>
  <c r="AC101" i="101" s="1"/>
  <c r="I101" i="101"/>
  <c r="AB100" i="101"/>
  <c r="AA100" i="101"/>
  <c r="Y100" i="101"/>
  <c r="U100" i="101"/>
  <c r="Q100" i="101"/>
  <c r="M100" i="101"/>
  <c r="AC100" i="101" s="1"/>
  <c r="I100" i="101"/>
  <c r="X99" i="101"/>
  <c r="Y99" i="101" s="1"/>
  <c r="W99" i="101"/>
  <c r="U99" i="101"/>
  <c r="T99" i="101"/>
  <c r="T98" i="101" s="1"/>
  <c r="S99" i="101"/>
  <c r="P99" i="101"/>
  <c r="P98" i="101" s="1"/>
  <c r="O99" i="101"/>
  <c r="Q99" i="101" s="1"/>
  <c r="L99" i="101"/>
  <c r="K99" i="101"/>
  <c r="H99" i="101"/>
  <c r="I99" i="101" s="1"/>
  <c r="G99" i="101"/>
  <c r="X98" i="101"/>
  <c r="W98" i="101"/>
  <c r="S98" i="101"/>
  <c r="U98" i="101" s="1"/>
  <c r="L98" i="101"/>
  <c r="G98" i="101"/>
  <c r="AB92" i="101"/>
  <c r="AA92" i="101"/>
  <c r="Y92" i="101"/>
  <c r="U92" i="101"/>
  <c r="Q92" i="101"/>
  <c r="M92" i="101"/>
  <c r="AC92" i="101" s="1"/>
  <c r="I92" i="101"/>
  <c r="AB91" i="101"/>
  <c r="AA91" i="101"/>
  <c r="Y91" i="101"/>
  <c r="U91" i="101"/>
  <c r="Q91" i="101"/>
  <c r="M91" i="101"/>
  <c r="AC91" i="101" s="1"/>
  <c r="I91" i="101"/>
  <c r="X90" i="101"/>
  <c r="Y90" i="101" s="1"/>
  <c r="W90" i="101"/>
  <c r="U90" i="101"/>
  <c r="T90" i="101"/>
  <c r="S90" i="101"/>
  <c r="P90" i="101"/>
  <c r="O90" i="101"/>
  <c r="Q90" i="101" s="1"/>
  <c r="L90" i="101"/>
  <c r="K90" i="101"/>
  <c r="M90" i="101" s="1"/>
  <c r="H90" i="101"/>
  <c r="I90" i="101" s="1"/>
  <c r="G90" i="101"/>
  <c r="AB89" i="101"/>
  <c r="AA89" i="101"/>
  <c r="Y89" i="101"/>
  <c r="U89" i="101"/>
  <c r="AC89" i="101" s="1"/>
  <c r="Q89" i="101"/>
  <c r="M89" i="101"/>
  <c r="I89" i="101"/>
  <c r="X88" i="101"/>
  <c r="X86" i="101" s="1"/>
  <c r="AB86" i="101" s="1"/>
  <c r="W88" i="101"/>
  <c r="T88" i="101"/>
  <c r="S88" i="101"/>
  <c r="U88" i="101" s="1"/>
  <c r="P88" i="101"/>
  <c r="Q88" i="101" s="1"/>
  <c r="O88" i="101"/>
  <c r="M88" i="101"/>
  <c r="L88" i="101"/>
  <c r="K88" i="101"/>
  <c r="AA88" i="101" s="1"/>
  <c r="H88" i="101"/>
  <c r="G88" i="101"/>
  <c r="I88" i="101" s="1"/>
  <c r="AB87" i="101"/>
  <c r="AA87" i="101"/>
  <c r="Y87" i="101"/>
  <c r="U87" i="101"/>
  <c r="Q87" i="101"/>
  <c r="M87" i="101"/>
  <c r="AC87" i="101" s="1"/>
  <c r="I87" i="101"/>
  <c r="U86" i="101"/>
  <c r="Q86" i="101"/>
  <c r="M86" i="101"/>
  <c r="I86" i="101"/>
  <c r="X85" i="101"/>
  <c r="X84" i="101" s="1"/>
  <c r="T85" i="101"/>
  <c r="S85" i="101"/>
  <c r="P85" i="101"/>
  <c r="Q85" i="101" s="1"/>
  <c r="O85" i="101"/>
  <c r="M85" i="101"/>
  <c r="L85" i="101"/>
  <c r="L84" i="101" s="1"/>
  <c r="K85" i="101"/>
  <c r="H85" i="101"/>
  <c r="G85" i="101"/>
  <c r="T84" i="101"/>
  <c r="P84" i="101"/>
  <c r="O84" i="101"/>
  <c r="Q84" i="101" s="1"/>
  <c r="AB83" i="101"/>
  <c r="AA83" i="101"/>
  <c r="Y83" i="101"/>
  <c r="U83" i="101"/>
  <c r="AC83" i="101" s="1"/>
  <c r="Q83" i="101"/>
  <c r="M83" i="101"/>
  <c r="I83" i="101"/>
  <c r="X82" i="101"/>
  <c r="W82" i="101"/>
  <c r="Y82" i="101" s="1"/>
  <c r="T82" i="101"/>
  <c r="S82" i="101"/>
  <c r="U82" i="101" s="1"/>
  <c r="P82" i="101"/>
  <c r="Q82" i="101" s="1"/>
  <c r="O82" i="101"/>
  <c r="M82" i="101"/>
  <c r="L82" i="101"/>
  <c r="K82" i="101"/>
  <c r="H82" i="101"/>
  <c r="AB82" i="101" s="1"/>
  <c r="G82" i="101"/>
  <c r="AB81" i="101"/>
  <c r="AA81" i="101"/>
  <c r="Y81" i="101"/>
  <c r="U81" i="101"/>
  <c r="Q81" i="101"/>
  <c r="M81" i="101"/>
  <c r="AC81" i="101" s="1"/>
  <c r="I81" i="101"/>
  <c r="AB80" i="101"/>
  <c r="AA80" i="101"/>
  <c r="Y80" i="101"/>
  <c r="U80" i="101"/>
  <c r="Q80" i="101"/>
  <c r="M80" i="101"/>
  <c r="AC80" i="101" s="1"/>
  <c r="I80" i="101"/>
  <c r="AB79" i="101"/>
  <c r="AA79" i="101"/>
  <c r="Y79" i="101"/>
  <c r="U79" i="101"/>
  <c r="Q79" i="101"/>
  <c r="M79" i="101"/>
  <c r="AC79" i="101" s="1"/>
  <c r="I79" i="101"/>
  <c r="AB78" i="101"/>
  <c r="AA78" i="101"/>
  <c r="Y78" i="101"/>
  <c r="U78" i="101"/>
  <c r="Q78" i="101"/>
  <c r="M78" i="101"/>
  <c r="AC78" i="101" s="1"/>
  <c r="I78" i="101"/>
  <c r="AB77" i="101"/>
  <c r="AA77" i="101"/>
  <c r="Y77" i="101"/>
  <c r="U77" i="101"/>
  <c r="Q77" i="101"/>
  <c r="M77" i="101"/>
  <c r="AC77" i="101" s="1"/>
  <c r="I77" i="101"/>
  <c r="X76" i="101"/>
  <c r="Y76" i="101" s="1"/>
  <c r="W76" i="101"/>
  <c r="U76" i="101"/>
  <c r="T76" i="101"/>
  <c r="S76" i="101"/>
  <c r="P76" i="101"/>
  <c r="O76" i="101"/>
  <c r="Q76" i="101" s="1"/>
  <c r="L76" i="101"/>
  <c r="K76" i="101"/>
  <c r="M76" i="101" s="1"/>
  <c r="H76" i="101"/>
  <c r="I76" i="101" s="1"/>
  <c r="G76" i="101"/>
  <c r="AB75" i="101"/>
  <c r="AA75" i="101"/>
  <c r="Y75" i="101"/>
  <c r="U75" i="101"/>
  <c r="AC75" i="101" s="1"/>
  <c r="Q75" i="101"/>
  <c r="M75" i="101"/>
  <c r="I75" i="101"/>
  <c r="AB74" i="101"/>
  <c r="AA74" i="101"/>
  <c r="Y74" i="101"/>
  <c r="U74" i="101"/>
  <c r="AC74" i="101" s="1"/>
  <c r="Q74" i="101"/>
  <c r="M74" i="101"/>
  <c r="I74" i="101"/>
  <c r="AB73" i="101"/>
  <c r="AA73" i="101"/>
  <c r="Y73" i="101"/>
  <c r="U73" i="101"/>
  <c r="AC73" i="101" s="1"/>
  <c r="Q73" i="101"/>
  <c r="M73" i="101"/>
  <c r="I73" i="101"/>
  <c r="X72" i="101"/>
  <c r="W72" i="101"/>
  <c r="T72" i="101"/>
  <c r="S72" i="101"/>
  <c r="U72" i="101" s="1"/>
  <c r="P72" i="101"/>
  <c r="Q72" i="101" s="1"/>
  <c r="O72" i="101"/>
  <c r="M72" i="101"/>
  <c r="L72" i="101"/>
  <c r="K72" i="101"/>
  <c r="AA72" i="101" s="1"/>
  <c r="H72" i="101"/>
  <c r="G72" i="101"/>
  <c r="I72" i="101" s="1"/>
  <c r="AB71" i="101"/>
  <c r="AA71" i="101"/>
  <c r="Y71" i="101"/>
  <c r="U71" i="101"/>
  <c r="Q71" i="101"/>
  <c r="M71" i="101"/>
  <c r="AC71" i="101" s="1"/>
  <c r="I71" i="101"/>
  <c r="AB70" i="101"/>
  <c r="AA70" i="101"/>
  <c r="Y70" i="101"/>
  <c r="U70" i="101"/>
  <c r="Q70" i="101"/>
  <c r="M70" i="101"/>
  <c r="AC70" i="101" s="1"/>
  <c r="I70" i="101"/>
  <c r="AB69" i="101"/>
  <c r="AA69" i="101"/>
  <c r="Y69" i="101"/>
  <c r="U69" i="101"/>
  <c r="Q69" i="101"/>
  <c r="M69" i="101"/>
  <c r="AC69" i="101" s="1"/>
  <c r="I69" i="101"/>
  <c r="AB68" i="101"/>
  <c r="AA68" i="101"/>
  <c r="Y68" i="101"/>
  <c r="U68" i="101"/>
  <c r="Q68" i="101"/>
  <c r="M68" i="101"/>
  <c r="AC68" i="101" s="1"/>
  <c r="I68" i="101"/>
  <c r="AB67" i="101"/>
  <c r="AA67" i="101"/>
  <c r="Y67" i="101"/>
  <c r="U67" i="101"/>
  <c r="Q67" i="101"/>
  <c r="M67" i="101"/>
  <c r="AC67" i="101" s="1"/>
  <c r="I67" i="101"/>
  <c r="AA66" i="101"/>
  <c r="X66" i="101"/>
  <c r="Y66" i="101" s="1"/>
  <c r="W66" i="101"/>
  <c r="U66" i="101"/>
  <c r="T66" i="101"/>
  <c r="S66" i="101"/>
  <c r="P66" i="101"/>
  <c r="O66" i="101"/>
  <c r="L66" i="101"/>
  <c r="K66" i="101"/>
  <c r="M66" i="101" s="1"/>
  <c r="H66" i="101"/>
  <c r="I66" i="101" s="1"/>
  <c r="G66" i="101"/>
  <c r="AB65" i="101"/>
  <c r="AA65" i="101"/>
  <c r="Y65" i="101"/>
  <c r="U65" i="101"/>
  <c r="AC65" i="101" s="1"/>
  <c r="Q65" i="101"/>
  <c r="M65" i="101"/>
  <c r="I65" i="101"/>
  <c r="AB64" i="101"/>
  <c r="AA64" i="101"/>
  <c r="Y64" i="101"/>
  <c r="U64" i="101"/>
  <c r="AC64" i="101" s="1"/>
  <c r="Q64" i="101"/>
  <c r="M64" i="101"/>
  <c r="I64" i="101"/>
  <c r="AB63" i="101"/>
  <c r="AA63" i="101"/>
  <c r="Y63" i="101"/>
  <c r="U63" i="101"/>
  <c r="AC63" i="101" s="1"/>
  <c r="Q63" i="101"/>
  <c r="M63" i="101"/>
  <c r="I63" i="101"/>
  <c r="X62" i="101"/>
  <c r="W62" i="101"/>
  <c r="Y62" i="101" s="1"/>
  <c r="T62" i="101"/>
  <c r="S62" i="101"/>
  <c r="U62" i="101" s="1"/>
  <c r="P62" i="101"/>
  <c r="Q62" i="101" s="1"/>
  <c r="O62" i="101"/>
  <c r="M62" i="101"/>
  <c r="L62" i="101"/>
  <c r="K62" i="101"/>
  <c r="H62" i="101"/>
  <c r="AB62" i="101" s="1"/>
  <c r="G62" i="101"/>
  <c r="AB61" i="101"/>
  <c r="AA61" i="101"/>
  <c r="Y61" i="101"/>
  <c r="U61" i="101"/>
  <c r="Q61" i="101"/>
  <c r="M61" i="101"/>
  <c r="AC61" i="101" s="1"/>
  <c r="I61" i="101"/>
  <c r="AB60" i="101"/>
  <c r="AA60" i="101"/>
  <c r="Y60" i="101"/>
  <c r="U60" i="101"/>
  <c r="Q60" i="101"/>
  <c r="M60" i="101"/>
  <c r="AC60" i="101" s="1"/>
  <c r="I60" i="101"/>
  <c r="AB59" i="101"/>
  <c r="AA59" i="101"/>
  <c r="Y59" i="101"/>
  <c r="U59" i="101"/>
  <c r="Q59" i="101"/>
  <c r="M59" i="101"/>
  <c r="AC59" i="101" s="1"/>
  <c r="I59" i="101"/>
  <c r="AB58" i="101"/>
  <c r="AA58" i="101"/>
  <c r="Y58" i="101"/>
  <c r="U58" i="101"/>
  <c r="Q58" i="101"/>
  <c r="M58" i="101"/>
  <c r="AC58" i="101" s="1"/>
  <c r="I58" i="101"/>
  <c r="AB57" i="101"/>
  <c r="AA57" i="101"/>
  <c r="Y57" i="101"/>
  <c r="U57" i="101"/>
  <c r="Q57" i="101"/>
  <c r="M57" i="101"/>
  <c r="AC57" i="101" s="1"/>
  <c r="I57" i="101"/>
  <c r="X56" i="101"/>
  <c r="Y56" i="101" s="1"/>
  <c r="W56" i="101"/>
  <c r="U56" i="101"/>
  <c r="T56" i="101"/>
  <c r="S56" i="101"/>
  <c r="P56" i="101"/>
  <c r="O56" i="101"/>
  <c r="Q56" i="101" s="1"/>
  <c r="L56" i="101"/>
  <c r="K56" i="101"/>
  <c r="M56" i="101" s="1"/>
  <c r="H56" i="101"/>
  <c r="I56" i="101" s="1"/>
  <c r="G56" i="101"/>
  <c r="AB55" i="101"/>
  <c r="AA55" i="101"/>
  <c r="Y55" i="101"/>
  <c r="U55" i="101"/>
  <c r="AC55" i="101" s="1"/>
  <c r="Q55" i="101"/>
  <c r="M55" i="101"/>
  <c r="I55" i="101"/>
  <c r="AB54" i="101"/>
  <c r="AA54" i="101"/>
  <c r="Y54" i="101"/>
  <c r="U54" i="101"/>
  <c r="AC54" i="101" s="1"/>
  <c r="Q54" i="101"/>
  <c r="M54" i="101"/>
  <c r="I54" i="101"/>
  <c r="AB53" i="101"/>
  <c r="AA53" i="101"/>
  <c r="Y53" i="101"/>
  <c r="U53" i="101"/>
  <c r="AC53" i="101" s="1"/>
  <c r="Q53" i="101"/>
  <c r="M53" i="101"/>
  <c r="I53" i="101"/>
  <c r="AB52" i="101"/>
  <c r="AA52" i="101"/>
  <c r="Y52" i="101"/>
  <c r="U52" i="101"/>
  <c r="AC52" i="101" s="1"/>
  <c r="Q52" i="101"/>
  <c r="M52" i="101"/>
  <c r="I52" i="101"/>
  <c r="X51" i="101"/>
  <c r="X40" i="101" s="1"/>
  <c r="W51" i="101"/>
  <c r="T51" i="101"/>
  <c r="S51" i="101"/>
  <c r="U51" i="101" s="1"/>
  <c r="P51" i="101"/>
  <c r="Q51" i="101" s="1"/>
  <c r="O51" i="101"/>
  <c r="M51" i="101"/>
  <c r="L51" i="101"/>
  <c r="K51" i="101"/>
  <c r="AA51" i="101" s="1"/>
  <c r="H51" i="101"/>
  <c r="G51" i="101"/>
  <c r="I51" i="101" s="1"/>
  <c r="AB50" i="101"/>
  <c r="AA50" i="101"/>
  <c r="Y50" i="101"/>
  <c r="U50" i="101"/>
  <c r="Q50" i="101"/>
  <c r="M50" i="101"/>
  <c r="AC50" i="101" s="1"/>
  <c r="I50" i="101"/>
  <c r="AB49" i="101"/>
  <c r="AA49" i="101"/>
  <c r="Y49" i="101"/>
  <c r="U49" i="101"/>
  <c r="Q49" i="101"/>
  <c r="M49" i="101"/>
  <c r="AC49" i="101" s="1"/>
  <c r="I49" i="101"/>
  <c r="AB48" i="101"/>
  <c r="AA48" i="101"/>
  <c r="Y48" i="101"/>
  <c r="U48" i="101"/>
  <c r="Q48" i="101"/>
  <c r="M48" i="101"/>
  <c r="AC48" i="101" s="1"/>
  <c r="I48" i="101"/>
  <c r="AB47" i="101"/>
  <c r="AA47" i="101"/>
  <c r="Y47" i="101"/>
  <c r="U47" i="101"/>
  <c r="Q47" i="101"/>
  <c r="M47" i="101"/>
  <c r="AC47" i="101" s="1"/>
  <c r="I47" i="101"/>
  <c r="AB46" i="101"/>
  <c r="AA46" i="101"/>
  <c r="Y46" i="101"/>
  <c r="U46" i="101"/>
  <c r="Q46" i="101"/>
  <c r="M46" i="101"/>
  <c r="AC46" i="101" s="1"/>
  <c r="I46" i="101"/>
  <c r="AB45" i="101"/>
  <c r="AA45" i="101"/>
  <c r="Y45" i="101"/>
  <c r="U45" i="101"/>
  <c r="Q45" i="101"/>
  <c r="M45" i="101"/>
  <c r="AC45" i="101" s="1"/>
  <c r="I45" i="101"/>
  <c r="AB44" i="101"/>
  <c r="AA44" i="101"/>
  <c r="Y44" i="101"/>
  <c r="U44" i="101"/>
  <c r="Q44" i="101"/>
  <c r="M44" i="101"/>
  <c r="AC44" i="101" s="1"/>
  <c r="I44" i="101"/>
  <c r="AB43" i="101"/>
  <c r="AA43" i="101"/>
  <c r="Y43" i="101"/>
  <c r="U43" i="101"/>
  <c r="Q43" i="101"/>
  <c r="M43" i="101"/>
  <c r="AC43" i="101" s="1"/>
  <c r="I43" i="101"/>
  <c r="AB42" i="101"/>
  <c r="AA42" i="101"/>
  <c r="Y42" i="101"/>
  <c r="U42" i="101"/>
  <c r="Q42" i="101"/>
  <c r="M42" i="101"/>
  <c r="AC42" i="101" s="1"/>
  <c r="I42" i="101"/>
  <c r="X41" i="101"/>
  <c r="Y41" i="101" s="1"/>
  <c r="W41" i="101"/>
  <c r="U41" i="101"/>
  <c r="T41" i="101"/>
  <c r="T40" i="101" s="1"/>
  <c r="S41" i="101"/>
  <c r="P41" i="101"/>
  <c r="P40" i="101" s="1"/>
  <c r="O41" i="101"/>
  <c r="L41" i="101"/>
  <c r="K41" i="101"/>
  <c r="AA41" i="101" s="1"/>
  <c r="H41" i="101"/>
  <c r="G41" i="101"/>
  <c r="W40" i="101"/>
  <c r="S40" i="101"/>
  <c r="U40" i="101" s="1"/>
  <c r="L40" i="101"/>
  <c r="K40" i="101"/>
  <c r="M40" i="101" s="1"/>
  <c r="G40" i="101"/>
  <c r="AB39" i="101"/>
  <c r="AA39" i="101"/>
  <c r="Y39" i="101"/>
  <c r="U39" i="101"/>
  <c r="Q39" i="101"/>
  <c r="M39" i="101"/>
  <c r="I39" i="101"/>
  <c r="AC39" i="101" s="1"/>
  <c r="X38" i="101"/>
  <c r="Y38" i="101" s="1"/>
  <c r="W38" i="101"/>
  <c r="U38" i="101"/>
  <c r="T38" i="101"/>
  <c r="S38" i="101"/>
  <c r="P38" i="101"/>
  <c r="O38" i="101"/>
  <c r="Q38" i="101" s="1"/>
  <c r="M38" i="101"/>
  <c r="L38" i="101"/>
  <c r="K38" i="101"/>
  <c r="I38" i="101"/>
  <c r="AC38" i="101" s="1"/>
  <c r="H38" i="101"/>
  <c r="G38" i="101"/>
  <c r="AB37" i="101"/>
  <c r="AA37" i="101"/>
  <c r="Y37" i="101"/>
  <c r="U37" i="101"/>
  <c r="Q37" i="101"/>
  <c r="M37" i="101"/>
  <c r="AC37" i="101" s="1"/>
  <c r="I37" i="101"/>
  <c r="X36" i="101"/>
  <c r="W36" i="101"/>
  <c r="U36" i="101"/>
  <c r="T36" i="101"/>
  <c r="S36" i="101"/>
  <c r="P36" i="101"/>
  <c r="AB36" i="101" s="1"/>
  <c r="O36" i="101"/>
  <c r="L36" i="101"/>
  <c r="K36" i="101"/>
  <c r="M36" i="101" s="1"/>
  <c r="H36" i="101"/>
  <c r="G36" i="101"/>
  <c r="I36" i="101" s="1"/>
  <c r="AB35" i="101"/>
  <c r="AA35" i="101"/>
  <c r="Y35" i="101"/>
  <c r="U35" i="101"/>
  <c r="Q35" i="101"/>
  <c r="M35" i="101"/>
  <c r="I35" i="101"/>
  <c r="AC35" i="101" s="1"/>
  <c r="AB34" i="101"/>
  <c r="AA34" i="101"/>
  <c r="Y34" i="101"/>
  <c r="U34" i="101"/>
  <c r="Q34" i="101"/>
  <c r="M34" i="101"/>
  <c r="I34" i="101"/>
  <c r="AC34" i="101" s="1"/>
  <c r="AB33" i="101"/>
  <c r="AA33" i="101"/>
  <c r="Y33" i="101"/>
  <c r="U33" i="101"/>
  <c r="Q33" i="101"/>
  <c r="M33" i="101"/>
  <c r="I33" i="101"/>
  <c r="AC33" i="101" s="1"/>
  <c r="X32" i="101"/>
  <c r="Y32" i="101" s="1"/>
  <c r="W32" i="101"/>
  <c r="U32" i="101"/>
  <c r="T32" i="101"/>
  <c r="S32" i="101"/>
  <c r="P32" i="101"/>
  <c r="O32" i="101"/>
  <c r="Q32" i="101" s="1"/>
  <c r="M32" i="101"/>
  <c r="L32" i="101"/>
  <c r="K32" i="101"/>
  <c r="I32" i="101"/>
  <c r="AC32" i="101" s="1"/>
  <c r="H32" i="101"/>
  <c r="G32" i="101"/>
  <c r="AB31" i="101"/>
  <c r="AA31" i="101"/>
  <c r="Y31" i="101"/>
  <c r="U31" i="101"/>
  <c r="Q31" i="101"/>
  <c r="M31" i="101"/>
  <c r="AC31" i="101" s="1"/>
  <c r="I31" i="101"/>
  <c r="AB30" i="101"/>
  <c r="AA30" i="101"/>
  <c r="Y30" i="101"/>
  <c r="U30" i="101"/>
  <c r="Q30" i="101"/>
  <c r="M30" i="101"/>
  <c r="AC30" i="101" s="1"/>
  <c r="I30" i="101"/>
  <c r="AB29" i="101"/>
  <c r="AA29" i="101"/>
  <c r="Y29" i="101"/>
  <c r="U29" i="101"/>
  <c r="Q29" i="101"/>
  <c r="M29" i="101"/>
  <c r="AC29" i="101" s="1"/>
  <c r="I29" i="101"/>
  <c r="AB28" i="101"/>
  <c r="AA28" i="101"/>
  <c r="Y28" i="101"/>
  <c r="U28" i="101"/>
  <c r="Q28" i="101"/>
  <c r="M28" i="101"/>
  <c r="AC28" i="101" s="1"/>
  <c r="I28" i="101"/>
  <c r="AB27" i="101"/>
  <c r="AA27" i="101"/>
  <c r="Y27" i="101"/>
  <c r="U27" i="101"/>
  <c r="Q27" i="101"/>
  <c r="M27" i="101"/>
  <c r="AC27" i="101" s="1"/>
  <c r="I27" i="101"/>
  <c r="AB26" i="101"/>
  <c r="AA26" i="101"/>
  <c r="Y26" i="101"/>
  <c r="U26" i="101"/>
  <c r="Q26" i="101"/>
  <c r="M26" i="101"/>
  <c r="AC26" i="101" s="1"/>
  <c r="I26" i="101"/>
  <c r="AB25" i="101"/>
  <c r="AA25" i="101"/>
  <c r="Y25" i="101"/>
  <c r="U25" i="101"/>
  <c r="Q25" i="101"/>
  <c r="M25" i="101"/>
  <c r="AC25" i="101" s="1"/>
  <c r="I25" i="101"/>
  <c r="AB24" i="101"/>
  <c r="AA24" i="101"/>
  <c r="Y24" i="101"/>
  <c r="U24" i="101"/>
  <c r="Q24" i="101"/>
  <c r="M24" i="101"/>
  <c r="AC24" i="101" s="1"/>
  <c r="I24" i="101"/>
  <c r="X23" i="101"/>
  <c r="W23" i="101"/>
  <c r="U23" i="101"/>
  <c r="T23" i="101"/>
  <c r="S23" i="101"/>
  <c r="P23" i="101"/>
  <c r="AB23" i="101" s="1"/>
  <c r="O23" i="101"/>
  <c r="L23" i="101"/>
  <c r="K23" i="101"/>
  <c r="AA23" i="101" s="1"/>
  <c r="H23" i="101"/>
  <c r="G23" i="101"/>
  <c r="AB22" i="101"/>
  <c r="AA22" i="101"/>
  <c r="Y22" i="101"/>
  <c r="U22" i="101"/>
  <c r="Q22" i="101"/>
  <c r="M22" i="101"/>
  <c r="I22" i="101"/>
  <c r="AC22" i="101" s="1"/>
  <c r="AB21" i="101"/>
  <c r="AA21" i="101"/>
  <c r="Y21" i="101"/>
  <c r="U21" i="101"/>
  <c r="Q21" i="101"/>
  <c r="M21" i="101"/>
  <c r="I21" i="101"/>
  <c r="AC21" i="101" s="1"/>
  <c r="AB20" i="101"/>
  <c r="AA20" i="101"/>
  <c r="Y20" i="101"/>
  <c r="U20" i="101"/>
  <c r="Q20" i="101"/>
  <c r="M20" i="101"/>
  <c r="I20" i="101"/>
  <c r="AC20" i="101" s="1"/>
  <c r="AB19" i="101"/>
  <c r="AA19" i="101"/>
  <c r="Y19" i="101"/>
  <c r="U19" i="101"/>
  <c r="Q19" i="101"/>
  <c r="M19" i="101"/>
  <c r="I19" i="101"/>
  <c r="AC19" i="101" s="1"/>
  <c r="AB18" i="101"/>
  <c r="AA18" i="101"/>
  <c r="Y18" i="101"/>
  <c r="U18" i="101"/>
  <c r="Q18" i="101"/>
  <c r="M18" i="101"/>
  <c r="I18" i="101"/>
  <c r="AC18" i="101" s="1"/>
  <c r="AB17" i="101"/>
  <c r="AA17" i="101"/>
  <c r="Y17" i="101"/>
  <c r="U17" i="101"/>
  <c r="Q17" i="101"/>
  <c r="M17" i="101"/>
  <c r="I17" i="101"/>
  <c r="AC17" i="101" s="1"/>
  <c r="Y16" i="101"/>
  <c r="X16" i="101"/>
  <c r="W16" i="101"/>
  <c r="U16" i="101"/>
  <c r="T16" i="101"/>
  <c r="S16" i="101"/>
  <c r="P16" i="101"/>
  <c r="O16" i="101"/>
  <c r="Q16" i="101" s="1"/>
  <c r="M16" i="101"/>
  <c r="L16" i="101"/>
  <c r="K16" i="101"/>
  <c r="I16" i="101"/>
  <c r="AC16" i="101" s="1"/>
  <c r="H16" i="101"/>
  <c r="AB16" i="101" s="1"/>
  <c r="G16" i="101"/>
  <c r="AB15" i="101"/>
  <c r="AA15" i="101"/>
  <c r="Y15" i="101"/>
  <c r="U15" i="101"/>
  <c r="Q15" i="101"/>
  <c r="M15" i="101"/>
  <c r="AC15" i="101" s="1"/>
  <c r="I15" i="101"/>
  <c r="AB14" i="101"/>
  <c r="AA14" i="101"/>
  <c r="Y14" i="101"/>
  <c r="U14" i="101"/>
  <c r="Q14" i="101"/>
  <c r="M14" i="101"/>
  <c r="AC14" i="101" s="1"/>
  <c r="I14" i="101"/>
  <c r="AB13" i="101"/>
  <c r="AA13" i="101"/>
  <c r="Y13" i="101"/>
  <c r="U13" i="101"/>
  <c r="Q13" i="101"/>
  <c r="M13" i="101"/>
  <c r="AC13" i="101" s="1"/>
  <c r="I13" i="101"/>
  <c r="AB12" i="101"/>
  <c r="AA12" i="101"/>
  <c r="Y12" i="101"/>
  <c r="U12" i="101"/>
  <c r="Q12" i="101"/>
  <c r="M12" i="101"/>
  <c r="AC12" i="101" s="1"/>
  <c r="I12" i="101"/>
  <c r="AB11" i="101"/>
  <c r="AA11" i="101"/>
  <c r="Y11" i="101"/>
  <c r="U11" i="101"/>
  <c r="Q11" i="101"/>
  <c r="M11" i="101"/>
  <c r="AC11" i="101" s="1"/>
  <c r="I11" i="101"/>
  <c r="X10" i="101"/>
  <c r="W10" i="101"/>
  <c r="U10" i="101"/>
  <c r="T10" i="101"/>
  <c r="S10" i="101"/>
  <c r="P10" i="101"/>
  <c r="AB10" i="101" s="1"/>
  <c r="O10" i="101"/>
  <c r="L10" i="101"/>
  <c r="K10" i="101"/>
  <c r="AA10" i="101" s="1"/>
  <c r="H10" i="101"/>
  <c r="G10" i="101"/>
  <c r="AB9" i="101"/>
  <c r="AA9" i="101"/>
  <c r="Y9" i="101"/>
  <c r="U9" i="101"/>
  <c r="Q9" i="101"/>
  <c r="M9" i="101"/>
  <c r="I9" i="101"/>
  <c r="AC9" i="101" s="1"/>
  <c r="AB8" i="101"/>
  <c r="AA8" i="101"/>
  <c r="Y8" i="101"/>
  <c r="U8" i="101"/>
  <c r="Q8" i="101"/>
  <c r="M8" i="101"/>
  <c r="I8" i="101"/>
  <c r="AC8" i="101" s="1"/>
  <c r="Y7" i="101"/>
  <c r="X7" i="101"/>
  <c r="W7" i="101"/>
  <c r="U7" i="101"/>
  <c r="T7" i="101"/>
  <c r="T6" i="101" s="1"/>
  <c r="S7" i="101"/>
  <c r="P7" i="101"/>
  <c r="O7" i="101"/>
  <c r="M7" i="101"/>
  <c r="L7" i="101"/>
  <c r="K7" i="101"/>
  <c r="I7" i="101"/>
  <c r="H7" i="101"/>
  <c r="AB7" i="101" s="1"/>
  <c r="G7" i="101"/>
  <c r="X6" i="101"/>
  <c r="W6" i="101"/>
  <c r="U6" i="101"/>
  <c r="S6" i="101"/>
  <c r="L6" i="101"/>
  <c r="G6" i="101"/>
  <c r="J9" i="104" l="1"/>
  <c r="K15" i="104"/>
  <c r="Q15" i="104"/>
  <c r="S15" i="104" s="1"/>
  <c r="M9" i="104"/>
  <c r="O10" i="104"/>
  <c r="O13" i="104"/>
  <c r="N10" i="104"/>
  <c r="R15" i="104"/>
  <c r="K28" i="104"/>
  <c r="R29" i="104"/>
  <c r="J28" i="104"/>
  <c r="I10" i="104"/>
  <c r="Q13" i="104"/>
  <c r="S13" i="104" s="1"/>
  <c r="K13" i="104"/>
  <c r="O45" i="104"/>
  <c r="Q45" i="104"/>
  <c r="S45" i="104" s="1"/>
  <c r="M28" i="104"/>
  <c r="Q18" i="104"/>
  <c r="S18" i="104" s="1"/>
  <c r="K18" i="104"/>
  <c r="R25" i="104"/>
  <c r="Q25" i="104"/>
  <c r="S25" i="104" s="1"/>
  <c r="R30" i="104"/>
  <c r="R61" i="104"/>
  <c r="Q70" i="104"/>
  <c r="S70" i="104" s="1"/>
  <c r="Q110" i="104"/>
  <c r="S110" i="104" s="1"/>
  <c r="K110" i="104"/>
  <c r="M137" i="104"/>
  <c r="O138" i="104"/>
  <c r="K16" i="104"/>
  <c r="K25" i="104"/>
  <c r="K32" i="104"/>
  <c r="R71" i="104"/>
  <c r="J127" i="104"/>
  <c r="R128" i="104"/>
  <c r="J147" i="104"/>
  <c r="R148" i="104"/>
  <c r="S148" i="104" s="1"/>
  <c r="Q166" i="104"/>
  <c r="S166" i="104" s="1"/>
  <c r="K166" i="104"/>
  <c r="R16" i="104"/>
  <c r="I20" i="104"/>
  <c r="N20" i="104"/>
  <c r="O20" i="104" s="1"/>
  <c r="O23" i="104"/>
  <c r="Q26" i="104"/>
  <c r="S26" i="104" s="1"/>
  <c r="K26" i="104"/>
  <c r="O26" i="104"/>
  <c r="K29" i="104"/>
  <c r="K48" i="104"/>
  <c r="R48" i="104"/>
  <c r="S49" i="104"/>
  <c r="O54" i="104"/>
  <c r="S59" i="104"/>
  <c r="K60" i="104"/>
  <c r="R64" i="104"/>
  <c r="O64" i="104"/>
  <c r="I66" i="104"/>
  <c r="O70" i="104"/>
  <c r="O72" i="104"/>
  <c r="Q72" i="104"/>
  <c r="S72" i="104" s="1"/>
  <c r="S82" i="104"/>
  <c r="J95" i="104"/>
  <c r="R96" i="104"/>
  <c r="J100" i="104"/>
  <c r="K128" i="104"/>
  <c r="S128" i="104"/>
  <c r="I136" i="104"/>
  <c r="Q137" i="104"/>
  <c r="K137" i="104"/>
  <c r="O147" i="104"/>
  <c r="M146" i="104"/>
  <c r="O146" i="104" s="1"/>
  <c r="K148" i="104"/>
  <c r="Q154" i="104"/>
  <c r="S154" i="104" s="1"/>
  <c r="K154" i="104"/>
  <c r="M161" i="104"/>
  <c r="O162" i="104"/>
  <c r="I165" i="104"/>
  <c r="I96" i="104"/>
  <c r="Q97" i="104"/>
  <c r="K97" i="104"/>
  <c r="I100" i="104"/>
  <c r="Q101" i="104"/>
  <c r="S101" i="104" s="1"/>
  <c r="K101" i="104"/>
  <c r="O158" i="104"/>
  <c r="M154" i="104"/>
  <c r="O154" i="104" s="1"/>
  <c r="Q161" i="104"/>
  <c r="K161" i="104"/>
  <c r="S16" i="104"/>
  <c r="Q29" i="104"/>
  <c r="S32" i="104"/>
  <c r="Q48" i="104"/>
  <c r="J67" i="104"/>
  <c r="K68" i="104"/>
  <c r="K71" i="104"/>
  <c r="Q114" i="104"/>
  <c r="S114" i="104" s="1"/>
  <c r="K114" i="104"/>
  <c r="I113" i="104"/>
  <c r="R166" i="104"/>
  <c r="N28" i="104"/>
  <c r="Q30" i="104"/>
  <c r="S30" i="104" s="1"/>
  <c r="K30" i="104"/>
  <c r="O30" i="104"/>
  <c r="S41" i="104"/>
  <c r="O48" i="104"/>
  <c r="Q61" i="104"/>
  <c r="S61" i="104" s="1"/>
  <c r="K61" i="104"/>
  <c r="O61" i="104"/>
  <c r="K64" i="104"/>
  <c r="Q64" i="104"/>
  <c r="S64" i="104" s="1"/>
  <c r="O96" i="104"/>
  <c r="R113" i="104"/>
  <c r="S135" i="104"/>
  <c r="J136" i="104"/>
  <c r="R136" i="104" s="1"/>
  <c r="S155" i="104"/>
  <c r="N161" i="104"/>
  <c r="N146" i="104" s="1"/>
  <c r="R162" i="104"/>
  <c r="R165" i="104"/>
  <c r="Q71" i="104"/>
  <c r="S78" i="104"/>
  <c r="Q85" i="104"/>
  <c r="S85" i="104" s="1"/>
  <c r="K85" i="104"/>
  <c r="Q88" i="104"/>
  <c r="K88" i="104"/>
  <c r="R97" i="104"/>
  <c r="S99" i="104"/>
  <c r="M100" i="104"/>
  <c r="S107" i="104"/>
  <c r="M113" i="104"/>
  <c r="O114" i="104"/>
  <c r="Q162" i="104"/>
  <c r="K162" i="104"/>
  <c r="S163" i="104"/>
  <c r="O85" i="104"/>
  <c r="R88" i="104"/>
  <c r="N100" i="104"/>
  <c r="N95" i="104" s="1"/>
  <c r="O110" i="104"/>
  <c r="S123" i="104"/>
  <c r="Q130" i="104"/>
  <c r="S130" i="104" s="1"/>
  <c r="K130" i="104"/>
  <c r="Q133" i="104"/>
  <c r="S133" i="104" s="1"/>
  <c r="K133" i="104"/>
  <c r="R137" i="104"/>
  <c r="Q138" i="104"/>
  <c r="S138" i="104" s="1"/>
  <c r="K138" i="104"/>
  <c r="S139" i="104"/>
  <c r="J143" i="104"/>
  <c r="R144" i="104"/>
  <c r="S144" i="104" s="1"/>
  <c r="Q150" i="104"/>
  <c r="S150" i="104" s="1"/>
  <c r="K150" i="104"/>
  <c r="S151" i="104"/>
  <c r="Q158" i="104"/>
  <c r="S158" i="104" s="1"/>
  <c r="K158" i="104"/>
  <c r="S159" i="104"/>
  <c r="M165" i="104"/>
  <c r="O166" i="104"/>
  <c r="N29" i="103"/>
  <c r="O30" i="103"/>
  <c r="O15" i="103"/>
  <c r="O18" i="103"/>
  <c r="N15" i="103"/>
  <c r="Q10" i="103"/>
  <c r="Q18" i="103"/>
  <c r="K18" i="103"/>
  <c r="I15" i="103"/>
  <c r="J20" i="103"/>
  <c r="R20" i="103" s="1"/>
  <c r="R21" i="103"/>
  <c r="K21" i="103"/>
  <c r="S21" i="103"/>
  <c r="O23" i="103"/>
  <c r="M20" i="103"/>
  <c r="O20" i="103" s="1"/>
  <c r="R30" i="103"/>
  <c r="N60" i="103"/>
  <c r="O60" i="103" s="1"/>
  <c r="O61" i="103"/>
  <c r="J63" i="103"/>
  <c r="R64" i="103"/>
  <c r="S64" i="103" s="1"/>
  <c r="K64" i="103"/>
  <c r="S67" i="103"/>
  <c r="I25" i="103"/>
  <c r="Q26" i="103"/>
  <c r="S26" i="103" s="1"/>
  <c r="K26" i="103"/>
  <c r="I29" i="103"/>
  <c r="Q30" i="103"/>
  <c r="K30" i="103"/>
  <c r="M10" i="103"/>
  <c r="O11" i="103"/>
  <c r="R13" i="103"/>
  <c r="S13" i="103" s="1"/>
  <c r="K13" i="103"/>
  <c r="J10" i="103"/>
  <c r="R18" i="103"/>
  <c r="N25" i="103"/>
  <c r="O25" i="103" s="1"/>
  <c r="O26" i="103"/>
  <c r="R29" i="103"/>
  <c r="J45" i="103"/>
  <c r="R45" i="103" s="1"/>
  <c r="R46" i="103"/>
  <c r="K46" i="103"/>
  <c r="S46" i="103"/>
  <c r="O48" i="103"/>
  <c r="M45" i="103"/>
  <c r="O45" i="103" s="1"/>
  <c r="Q53" i="103"/>
  <c r="S53" i="103" s="1"/>
  <c r="I60" i="103"/>
  <c r="Q61" i="103"/>
  <c r="S61" i="103" s="1"/>
  <c r="K61" i="103"/>
  <c r="K71" i="103"/>
  <c r="I70" i="103"/>
  <c r="Q71" i="103"/>
  <c r="S71" i="103" s="1"/>
  <c r="K67" i="103"/>
  <c r="J66" i="103"/>
  <c r="R66" i="103" s="1"/>
  <c r="S66" i="103" s="1"/>
  <c r="R67" i="103"/>
  <c r="R85" i="103"/>
  <c r="N82" i="103"/>
  <c r="R98" i="103"/>
  <c r="N97" i="103"/>
  <c r="O97" i="103" s="1"/>
  <c r="Q139" i="103"/>
  <c r="S139" i="103" s="1"/>
  <c r="M138" i="103"/>
  <c r="O138" i="103" s="1"/>
  <c r="O139" i="103"/>
  <c r="I149" i="103"/>
  <c r="Q150" i="103"/>
  <c r="K150" i="103"/>
  <c r="Q155" i="103"/>
  <c r="S155" i="103" s="1"/>
  <c r="M154" i="103"/>
  <c r="O154" i="103" s="1"/>
  <c r="O155" i="103"/>
  <c r="M158" i="103"/>
  <c r="O159" i="103"/>
  <c r="K68" i="103"/>
  <c r="Q85" i="103"/>
  <c r="K85" i="103"/>
  <c r="I82" i="103"/>
  <c r="O93" i="103"/>
  <c r="R94" i="103"/>
  <c r="N93" i="103"/>
  <c r="I97" i="103"/>
  <c r="Q98" i="103"/>
  <c r="S98" i="103" s="1"/>
  <c r="K98" i="103"/>
  <c r="Q123" i="103"/>
  <c r="S123" i="103" s="1"/>
  <c r="M122" i="103"/>
  <c r="O122" i="103" s="1"/>
  <c r="O123" i="103"/>
  <c r="R126" i="103"/>
  <c r="N125" i="103"/>
  <c r="N107" i="103" s="1"/>
  <c r="S128" i="103"/>
  <c r="J132" i="103"/>
  <c r="R133" i="103"/>
  <c r="Q135" i="103"/>
  <c r="S135" i="103" s="1"/>
  <c r="O135" i="103"/>
  <c r="M132" i="103"/>
  <c r="Q138" i="103"/>
  <c r="S138" i="103" s="1"/>
  <c r="K138" i="103"/>
  <c r="I141" i="103"/>
  <c r="K154" i="103"/>
  <c r="I157" i="103"/>
  <c r="Q158" i="103"/>
  <c r="K158" i="103"/>
  <c r="Q161" i="103"/>
  <c r="S161" i="103" s="1"/>
  <c r="K161" i="103"/>
  <c r="J15" i="103"/>
  <c r="R15" i="103" s="1"/>
  <c r="I20" i="103"/>
  <c r="M29" i="103"/>
  <c r="I45" i="103"/>
  <c r="R68" i="103"/>
  <c r="S68" i="103" s="1"/>
  <c r="S73" i="103"/>
  <c r="S74" i="103"/>
  <c r="I93" i="103"/>
  <c r="Q94" i="103"/>
  <c r="S94" i="103" s="1"/>
  <c r="K94" i="103"/>
  <c r="J108" i="103"/>
  <c r="R109" i="103"/>
  <c r="Q111" i="103"/>
  <c r="S111" i="103" s="1"/>
  <c r="O111" i="103"/>
  <c r="M108" i="103"/>
  <c r="K122" i="103"/>
  <c r="I125" i="103"/>
  <c r="Q126" i="103"/>
  <c r="S126" i="103" s="1"/>
  <c r="K126" i="103"/>
  <c r="K132" i="103"/>
  <c r="S145" i="103"/>
  <c r="R93" i="103"/>
  <c r="K11" i="103"/>
  <c r="K23" i="103"/>
  <c r="K48" i="103"/>
  <c r="K53" i="103"/>
  <c r="K66" i="103"/>
  <c r="Q72" i="103"/>
  <c r="S72" i="103" s="1"/>
  <c r="K72" i="103"/>
  <c r="S78" i="103"/>
  <c r="O82" i="103"/>
  <c r="O85" i="103"/>
  <c r="J97" i="103"/>
  <c r="S105" i="103"/>
  <c r="S119" i="103"/>
  <c r="Q132" i="103"/>
  <c r="Q143" i="103"/>
  <c r="S143" i="103" s="1"/>
  <c r="M142" i="103"/>
  <c r="O143" i="103"/>
  <c r="R145" i="103"/>
  <c r="J142" i="103"/>
  <c r="Q147" i="103"/>
  <c r="S147" i="103" s="1"/>
  <c r="O147" i="103"/>
  <c r="R150" i="103"/>
  <c r="N149" i="103"/>
  <c r="O149" i="103" s="1"/>
  <c r="S151" i="103"/>
  <c r="N158" i="103"/>
  <c r="Q159" i="103"/>
  <c r="S159" i="103" s="1"/>
  <c r="O161" i="103"/>
  <c r="K80" i="103"/>
  <c r="R83" i="103"/>
  <c r="S83" i="103" s="1"/>
  <c r="O94" i="103"/>
  <c r="O98" i="103"/>
  <c r="K105" i="103"/>
  <c r="K109" i="103"/>
  <c r="Q109" i="103"/>
  <c r="S109" i="103" s="1"/>
  <c r="O126" i="103"/>
  <c r="K133" i="103"/>
  <c r="Q133" i="103"/>
  <c r="S133" i="103" s="1"/>
  <c r="K145" i="103"/>
  <c r="O150" i="103"/>
  <c r="AB6" i="102"/>
  <c r="AC23" i="102"/>
  <c r="AC51" i="102"/>
  <c r="I80" i="102"/>
  <c r="AA99" i="102"/>
  <c r="M99" i="102"/>
  <c r="K94" i="102"/>
  <c r="M94" i="102" s="1"/>
  <c r="AB102" i="102"/>
  <c r="H101" i="102"/>
  <c r="AB101" i="102" s="1"/>
  <c r="I102" i="102"/>
  <c r="O6" i="102"/>
  <c r="W6" i="102"/>
  <c r="M7" i="102"/>
  <c r="K6" i="102"/>
  <c r="AB7" i="102"/>
  <c r="AC9" i="102"/>
  <c r="M10" i="102"/>
  <c r="U10" i="102"/>
  <c r="AC20" i="102"/>
  <c r="M32" i="102"/>
  <c r="AC34" i="102"/>
  <c r="I38" i="102"/>
  <c r="U38" i="102"/>
  <c r="L40" i="102"/>
  <c r="L161" i="102" s="1"/>
  <c r="T40" i="102"/>
  <c r="U40" i="102" s="1"/>
  <c r="M41" i="102"/>
  <c r="AC41" i="102" s="1"/>
  <c r="AC45" i="102"/>
  <c r="AC49" i="102"/>
  <c r="AC52" i="102"/>
  <c r="AA56" i="102"/>
  <c r="AC58" i="102"/>
  <c r="AA62" i="102"/>
  <c r="AC68" i="102"/>
  <c r="AC70" i="102"/>
  <c r="AA73" i="102"/>
  <c r="I73" i="102"/>
  <c r="AC73" i="102" s="1"/>
  <c r="AC74" i="102"/>
  <c r="AA78" i="102"/>
  <c r="M80" i="102"/>
  <c r="K101" i="102"/>
  <c r="AB123" i="102"/>
  <c r="H122" i="102"/>
  <c r="I6" i="102"/>
  <c r="AC8" i="102"/>
  <c r="I10" i="102"/>
  <c r="I16" i="102"/>
  <c r="AC19" i="102"/>
  <c r="AA23" i="102"/>
  <c r="AC33" i="102"/>
  <c r="O40" i="102"/>
  <c r="Q40" i="102" s="1"/>
  <c r="W40" i="102"/>
  <c r="Y40" i="102" s="1"/>
  <c r="AA41" i="102"/>
  <c r="AC44" i="102"/>
  <c r="AC48" i="102"/>
  <c r="AC55" i="102"/>
  <c r="AC57" i="102"/>
  <c r="AC61" i="102"/>
  <c r="AA66" i="102"/>
  <c r="I66" i="102"/>
  <c r="AC66" i="102" s="1"/>
  <c r="AC67" i="102"/>
  <c r="AC77" i="102"/>
  <c r="U81" i="102"/>
  <c r="S80" i="102"/>
  <c r="U80" i="102" s="1"/>
  <c r="I86" i="102"/>
  <c r="AA86" i="102"/>
  <c r="AB95" i="102"/>
  <c r="M117" i="102"/>
  <c r="AA117" i="102"/>
  <c r="U135" i="102"/>
  <c r="S134" i="102"/>
  <c r="U134" i="102" s="1"/>
  <c r="M140" i="102"/>
  <c r="K134" i="102"/>
  <c r="M134" i="102" s="1"/>
  <c r="AA140" i="102"/>
  <c r="AA156" i="102"/>
  <c r="AB159" i="102"/>
  <c r="H156" i="102"/>
  <c r="AB156" i="102" s="1"/>
  <c r="AC7" i="102"/>
  <c r="AC32" i="102"/>
  <c r="S6" i="102"/>
  <c r="M16" i="102"/>
  <c r="AC18" i="102"/>
  <c r="AC22" i="102"/>
  <c r="U23" i="102"/>
  <c r="AA36" i="102"/>
  <c r="AC39" i="102"/>
  <c r="AA51" i="102"/>
  <c r="U51" i="102"/>
  <c r="AC56" i="102"/>
  <c r="AC62" i="102"/>
  <c r="AA70" i="102"/>
  <c r="M73" i="102"/>
  <c r="AC78" i="102"/>
  <c r="I81" i="102"/>
  <c r="AA81" i="102"/>
  <c r="M95" i="102"/>
  <c r="Y95" i="102"/>
  <c r="W94" i="102"/>
  <c r="Y94" i="102" s="1"/>
  <c r="AA95" i="102"/>
  <c r="K40" i="102"/>
  <c r="M40" i="102" s="1"/>
  <c r="AC40" i="102" s="1"/>
  <c r="AB84" i="102"/>
  <c r="I95" i="102"/>
  <c r="AC95" i="102" s="1"/>
  <c r="G94" i="102"/>
  <c r="G161" i="102" s="1"/>
  <c r="Q102" i="102"/>
  <c r="O101" i="102"/>
  <c r="Q101" i="102" s="1"/>
  <c r="AA102" i="102"/>
  <c r="Y107" i="102"/>
  <c r="M119" i="102"/>
  <c r="K122" i="102"/>
  <c r="M122" i="102" s="1"/>
  <c r="Y123" i="102"/>
  <c r="AB126" i="102"/>
  <c r="Q126" i="102"/>
  <c r="AA126" i="102"/>
  <c r="AA135" i="102"/>
  <c r="AB145" i="102"/>
  <c r="H144" i="102"/>
  <c r="AB144" i="102" s="1"/>
  <c r="Y145" i="102"/>
  <c r="AC148" i="102"/>
  <c r="AC149" i="102"/>
  <c r="AB150" i="102"/>
  <c r="Q154" i="102"/>
  <c r="AC155" i="102"/>
  <c r="Y156" i="102"/>
  <c r="AB62" i="102"/>
  <c r="AB70" i="102"/>
  <c r="AB78" i="102"/>
  <c r="AB81" i="102"/>
  <c r="AA84" i="102"/>
  <c r="AB86" i="102"/>
  <c r="AB99" i="102"/>
  <c r="Y101" i="102"/>
  <c r="Q122" i="102"/>
  <c r="X122" i="102"/>
  <c r="X161" i="102" s="1"/>
  <c r="AC126" i="102"/>
  <c r="AB128" i="102"/>
  <c r="AB135" i="102"/>
  <c r="H134" i="102"/>
  <c r="AB134" i="102" s="1"/>
  <c r="AC154" i="102"/>
  <c r="M157" i="102"/>
  <c r="AC157" i="102" s="1"/>
  <c r="K156" i="102"/>
  <c r="M156" i="102" s="1"/>
  <c r="P80" i="102"/>
  <c r="Q80" i="102" s="1"/>
  <c r="Y81" i="102"/>
  <c r="W80" i="102"/>
  <c r="Y80" i="102" s="1"/>
  <c r="Y86" i="102"/>
  <c r="T94" i="102"/>
  <c r="U94" i="102" s="1"/>
  <c r="I99" i="102"/>
  <c r="AC99" i="102" s="1"/>
  <c r="Q99" i="102"/>
  <c r="AA107" i="102"/>
  <c r="I107" i="102"/>
  <c r="AC107" i="102" s="1"/>
  <c r="AC117" i="102"/>
  <c r="AC118" i="102"/>
  <c r="AB119" i="102"/>
  <c r="U119" i="102"/>
  <c r="U123" i="102"/>
  <c r="S122" i="102"/>
  <c r="U122" i="102" s="1"/>
  <c r="Y128" i="102"/>
  <c r="AB130" i="102"/>
  <c r="Q130" i="102"/>
  <c r="AC130" i="102" s="1"/>
  <c r="AC131" i="102"/>
  <c r="X134" i="102"/>
  <c r="AC140" i="102"/>
  <c r="AC141" i="102"/>
  <c r="AB142" i="102"/>
  <c r="Y142" i="102"/>
  <c r="Q144" i="102"/>
  <c r="U145" i="102"/>
  <c r="S144" i="102"/>
  <c r="U144" i="102" s="1"/>
  <c r="AA157" i="102"/>
  <c r="AA159" i="102"/>
  <c r="I119" i="102"/>
  <c r="AC119" i="102" s="1"/>
  <c r="G122" i="102"/>
  <c r="W122" i="102"/>
  <c r="I123" i="102"/>
  <c r="AC123" i="102" s="1"/>
  <c r="I128" i="102"/>
  <c r="AC128" i="102" s="1"/>
  <c r="I132" i="102"/>
  <c r="AC132" i="102" s="1"/>
  <c r="G134" i="102"/>
  <c r="W134" i="102"/>
  <c r="Y134" i="102" s="1"/>
  <c r="I135" i="102"/>
  <c r="AC135" i="102" s="1"/>
  <c r="I142" i="102"/>
  <c r="G144" i="102"/>
  <c r="W144" i="102"/>
  <c r="Y144" i="102" s="1"/>
  <c r="I145" i="102"/>
  <c r="AC145" i="102" s="1"/>
  <c r="AB148" i="102"/>
  <c r="I150" i="102"/>
  <c r="AC150" i="102" s="1"/>
  <c r="AB154" i="102"/>
  <c r="I156" i="102"/>
  <c r="AC156" i="102" s="1"/>
  <c r="O156" i="102"/>
  <c r="Q156" i="102" s="1"/>
  <c r="AB157" i="102"/>
  <c r="I159" i="102"/>
  <c r="AC159" i="102" s="1"/>
  <c r="AA16" i="101"/>
  <c r="AA32" i="101"/>
  <c r="U85" i="101"/>
  <c r="S84" i="101"/>
  <c r="U84" i="101" s="1"/>
  <c r="U165" i="101" s="1"/>
  <c r="M99" i="101"/>
  <c r="K98" i="101"/>
  <c r="I105" i="101"/>
  <c r="H6" i="101"/>
  <c r="I6" i="101" s="1"/>
  <c r="P6" i="101"/>
  <c r="P165" i="101" s="1"/>
  <c r="Y6" i="101"/>
  <c r="Q10" i="101"/>
  <c r="Y10" i="101"/>
  <c r="Q23" i="101"/>
  <c r="Y23" i="101"/>
  <c r="Q36" i="101"/>
  <c r="AC36" i="101" s="1"/>
  <c r="Y36" i="101"/>
  <c r="AA56" i="101"/>
  <c r="I62" i="101"/>
  <c r="AC62" i="101" s="1"/>
  <c r="Q66" i="101"/>
  <c r="AB72" i="101"/>
  <c r="Y72" i="101"/>
  <c r="AC72" i="101" s="1"/>
  <c r="AC76" i="101"/>
  <c r="AA82" i="101"/>
  <c r="I85" i="101"/>
  <c r="AB88" i="101"/>
  <c r="Y88" i="101"/>
  <c r="AC88" i="101" s="1"/>
  <c r="AC90" i="101"/>
  <c r="AA99" i="101"/>
  <c r="AA103" i="101"/>
  <c r="AB111" i="101"/>
  <c r="L105" i="101"/>
  <c r="AB105" i="101" s="1"/>
  <c r="U126" i="101"/>
  <c r="Q7" i="101"/>
  <c r="AC7" i="101" s="1"/>
  <c r="O6" i="101"/>
  <c r="AA38" i="101"/>
  <c r="K6" i="101"/>
  <c r="X165" i="101"/>
  <c r="I10" i="101"/>
  <c r="M10" i="101"/>
  <c r="I23" i="101"/>
  <c r="M23" i="101"/>
  <c r="Y40" i="101"/>
  <c r="M41" i="101"/>
  <c r="AC66" i="101"/>
  <c r="AB85" i="101"/>
  <c r="H84" i="101"/>
  <c r="AB84" i="101" s="1"/>
  <c r="AC121" i="101"/>
  <c r="Q121" i="101"/>
  <c r="O105" i="101"/>
  <c r="Q105" i="101" s="1"/>
  <c r="AA7" i="101"/>
  <c r="AA6" i="101"/>
  <c r="AB32" i="101"/>
  <c r="AA36" i="101"/>
  <c r="AB38" i="101"/>
  <c r="H40" i="101"/>
  <c r="AB40" i="101" s="1"/>
  <c r="I41" i="101"/>
  <c r="AB41" i="101"/>
  <c r="Q41" i="101"/>
  <c r="AB51" i="101"/>
  <c r="Y51" i="101"/>
  <c r="AC51" i="101" s="1"/>
  <c r="AC56" i="101"/>
  <c r="AA62" i="101"/>
  <c r="AA76" i="101"/>
  <c r="I82" i="101"/>
  <c r="AC82" i="101" s="1"/>
  <c r="K84" i="101"/>
  <c r="M84" i="101" s="1"/>
  <c r="AA90" i="101"/>
  <c r="H98" i="101"/>
  <c r="AB98" i="101" s="1"/>
  <c r="Y98" i="101"/>
  <c r="AC99" i="101"/>
  <c r="I103" i="101"/>
  <c r="AC103" i="101" s="1"/>
  <c r="Y106" i="101"/>
  <c r="W105" i="101"/>
  <c r="Y105" i="101" s="1"/>
  <c r="AA127" i="101"/>
  <c r="I127" i="101"/>
  <c r="AC127" i="101" s="1"/>
  <c r="G126" i="101"/>
  <c r="T126" i="101"/>
  <c r="Y139" i="101"/>
  <c r="W138" i="101"/>
  <c r="Y138" i="101" s="1"/>
  <c r="T148" i="101"/>
  <c r="T165" i="101" s="1"/>
  <c r="AB163" i="101"/>
  <c r="O40" i="101"/>
  <c r="Q40" i="101" s="1"/>
  <c r="AB56" i="101"/>
  <c r="AB66" i="101"/>
  <c r="AB76" i="101"/>
  <c r="G84" i="101"/>
  <c r="G165" i="101" s="1"/>
  <c r="W86" i="101"/>
  <c r="AB90" i="101"/>
  <c r="O98" i="101"/>
  <c r="Q98" i="101" s="1"/>
  <c r="AB99" i="101"/>
  <c r="AA106" i="101"/>
  <c r="AA111" i="101"/>
  <c r="AC114" i="101"/>
  <c r="AC118" i="101"/>
  <c r="AC128" i="101"/>
  <c r="AC130" i="101"/>
  <c r="M132" i="101"/>
  <c r="M136" i="101"/>
  <c r="Q138" i="101"/>
  <c r="L138" i="101"/>
  <c r="AB138" i="101" s="1"/>
  <c r="AC142" i="101"/>
  <c r="AC144" i="101"/>
  <c r="M146" i="101"/>
  <c r="Q148" i="101"/>
  <c r="L148" i="101"/>
  <c r="AB149" i="101"/>
  <c r="AC151" i="101"/>
  <c r="AB152" i="101"/>
  <c r="M154" i="101"/>
  <c r="AC157" i="101"/>
  <c r="U161" i="101"/>
  <c r="AA163" i="101"/>
  <c r="I163" i="101"/>
  <c r="AC164" i="101"/>
  <c r="AC113" i="101"/>
  <c r="AC117" i="101"/>
  <c r="AA121" i="101"/>
  <c r="AA123" i="101"/>
  <c r="I123" i="101"/>
  <c r="AC123" i="101" s="1"/>
  <c r="AC125" i="101"/>
  <c r="Y127" i="101"/>
  <c r="W126" i="101"/>
  <c r="Y126" i="101" s="1"/>
  <c r="U138" i="101"/>
  <c r="AA139" i="101"/>
  <c r="I139" i="101"/>
  <c r="G138" i="101"/>
  <c r="AC141" i="101"/>
  <c r="U148" i="101"/>
  <c r="AA149" i="101"/>
  <c r="I149" i="101"/>
  <c r="AC149" i="101" s="1"/>
  <c r="G148" i="101"/>
  <c r="AC150" i="101"/>
  <c r="AC156" i="101"/>
  <c r="AC158" i="101"/>
  <c r="I106" i="101"/>
  <c r="AC106" i="101" s="1"/>
  <c r="M111" i="101"/>
  <c r="AC111" i="101" s="1"/>
  <c r="AC112" i="101"/>
  <c r="AC116" i="101"/>
  <c r="L126" i="101"/>
  <c r="L165" i="101" s="1"/>
  <c r="U130" i="101"/>
  <c r="AA132" i="101"/>
  <c r="I132" i="101"/>
  <c r="U134" i="101"/>
  <c r="AC134" i="101" s="1"/>
  <c r="AA136" i="101"/>
  <c r="I136" i="101"/>
  <c r="AC136" i="101" s="1"/>
  <c r="U144" i="101"/>
  <c r="AA146" i="101"/>
  <c r="I146" i="101"/>
  <c r="AC146" i="101" s="1"/>
  <c r="Y149" i="101"/>
  <c r="W148" i="101"/>
  <c r="Y148" i="101" s="1"/>
  <c r="U152" i="101"/>
  <c r="AC152" i="101" s="1"/>
  <c r="AA154" i="101"/>
  <c r="I154" i="101"/>
  <c r="AC154" i="101" s="1"/>
  <c r="U158" i="101"/>
  <c r="I160" i="101"/>
  <c r="Q161" i="101"/>
  <c r="AC161" i="101" s="1"/>
  <c r="O160" i="101"/>
  <c r="Q160" i="101" s="1"/>
  <c r="M163" i="101"/>
  <c r="K126" i="101"/>
  <c r="K138" i="101"/>
  <c r="M138" i="101" s="1"/>
  <c r="K148" i="101"/>
  <c r="M148" i="101" s="1"/>
  <c r="S160" i="101"/>
  <c r="U160" i="101" s="1"/>
  <c r="AB158" i="101"/>
  <c r="AB161" i="101"/>
  <c r="Q183" i="100"/>
  <c r="P183" i="100"/>
  <c r="R183" i="100" s="1"/>
  <c r="N183" i="100"/>
  <c r="J183" i="100"/>
  <c r="Q182" i="100"/>
  <c r="M182" i="100"/>
  <c r="L182" i="100"/>
  <c r="I182" i="100"/>
  <c r="J182" i="100" s="1"/>
  <c r="H182" i="100"/>
  <c r="R181" i="100"/>
  <c r="Q181" i="100"/>
  <c r="P181" i="100"/>
  <c r="N181" i="100"/>
  <c r="J181" i="100"/>
  <c r="N180" i="100"/>
  <c r="M180" i="100"/>
  <c r="L180" i="100"/>
  <c r="I180" i="100"/>
  <c r="H180" i="100"/>
  <c r="P180" i="100" s="1"/>
  <c r="M179" i="100"/>
  <c r="H179" i="100"/>
  <c r="Q178" i="100"/>
  <c r="P178" i="100"/>
  <c r="N178" i="100"/>
  <c r="J178" i="100"/>
  <c r="M177" i="100"/>
  <c r="Q177" i="100" s="1"/>
  <c r="L177" i="100"/>
  <c r="N177" i="100" s="1"/>
  <c r="I177" i="100"/>
  <c r="H177" i="100"/>
  <c r="Q176" i="100"/>
  <c r="R176" i="100" s="1"/>
  <c r="P176" i="100"/>
  <c r="N176" i="100"/>
  <c r="J176" i="100"/>
  <c r="Q175" i="100"/>
  <c r="P175" i="100"/>
  <c r="R175" i="100" s="1"/>
  <c r="N175" i="100"/>
  <c r="J175" i="100"/>
  <c r="Q174" i="100"/>
  <c r="P174" i="100"/>
  <c r="R174" i="100" s="1"/>
  <c r="N174" i="100"/>
  <c r="J174" i="100"/>
  <c r="M173" i="100"/>
  <c r="Q173" i="100" s="1"/>
  <c r="L173" i="100"/>
  <c r="I173" i="100"/>
  <c r="H173" i="100"/>
  <c r="Q172" i="100"/>
  <c r="R172" i="100" s="1"/>
  <c r="P172" i="100"/>
  <c r="N172" i="100"/>
  <c r="J172" i="100"/>
  <c r="Q171" i="100"/>
  <c r="P171" i="100"/>
  <c r="R171" i="100" s="1"/>
  <c r="N171" i="100"/>
  <c r="J171" i="100"/>
  <c r="Q170" i="100"/>
  <c r="M170" i="100"/>
  <c r="L170" i="100"/>
  <c r="I170" i="100"/>
  <c r="J170" i="100" s="1"/>
  <c r="H170" i="100"/>
  <c r="R169" i="100"/>
  <c r="Q169" i="100"/>
  <c r="P169" i="100"/>
  <c r="N169" i="100"/>
  <c r="J169" i="100"/>
  <c r="Q168" i="100"/>
  <c r="R168" i="100" s="1"/>
  <c r="P168" i="100"/>
  <c r="N168" i="100"/>
  <c r="J168" i="100"/>
  <c r="P167" i="100"/>
  <c r="M167" i="100"/>
  <c r="N167" i="100" s="1"/>
  <c r="L167" i="100"/>
  <c r="J167" i="100"/>
  <c r="I167" i="100"/>
  <c r="Q167" i="100" s="1"/>
  <c r="H167" i="100"/>
  <c r="I166" i="100"/>
  <c r="R165" i="100"/>
  <c r="Q165" i="100"/>
  <c r="P165" i="100"/>
  <c r="N165" i="100"/>
  <c r="J165" i="100"/>
  <c r="N164" i="100"/>
  <c r="M164" i="100"/>
  <c r="L164" i="100"/>
  <c r="I164" i="100"/>
  <c r="Q164" i="100" s="1"/>
  <c r="H164" i="100"/>
  <c r="P164" i="100" s="1"/>
  <c r="R164" i="100" s="1"/>
  <c r="Q163" i="100"/>
  <c r="P163" i="100"/>
  <c r="R163" i="100" s="1"/>
  <c r="N163" i="100"/>
  <c r="J163" i="100"/>
  <c r="Q162" i="100"/>
  <c r="P162" i="100"/>
  <c r="R162" i="100" s="1"/>
  <c r="N162" i="100"/>
  <c r="J162" i="100"/>
  <c r="M161" i="100"/>
  <c r="Q161" i="100" s="1"/>
  <c r="L161" i="100"/>
  <c r="I161" i="100"/>
  <c r="H161" i="100"/>
  <c r="Q160" i="100"/>
  <c r="R160" i="100" s="1"/>
  <c r="P160" i="100"/>
  <c r="N160" i="100"/>
  <c r="J160" i="100"/>
  <c r="Q159" i="100"/>
  <c r="P159" i="100"/>
  <c r="R159" i="100" s="1"/>
  <c r="N159" i="100"/>
  <c r="J159" i="100"/>
  <c r="Q158" i="100"/>
  <c r="P158" i="100"/>
  <c r="N158" i="100"/>
  <c r="J158" i="100"/>
  <c r="R157" i="100"/>
  <c r="Q157" i="100"/>
  <c r="P157" i="100"/>
  <c r="N157" i="100"/>
  <c r="J157" i="100"/>
  <c r="Q156" i="100"/>
  <c r="R156" i="100" s="1"/>
  <c r="P156" i="100"/>
  <c r="N156" i="100"/>
  <c r="J156" i="100"/>
  <c r="Q155" i="100"/>
  <c r="P155" i="100"/>
  <c r="R155" i="100" s="1"/>
  <c r="N155" i="100"/>
  <c r="J155" i="100"/>
  <c r="Q154" i="100"/>
  <c r="M154" i="100"/>
  <c r="L154" i="100"/>
  <c r="I154" i="100"/>
  <c r="J154" i="100" s="1"/>
  <c r="H154" i="100"/>
  <c r="K153" i="100"/>
  <c r="I153" i="100"/>
  <c r="Q152" i="100"/>
  <c r="P152" i="100"/>
  <c r="R152" i="100" s="1"/>
  <c r="N152" i="100"/>
  <c r="J152" i="100"/>
  <c r="Q151" i="100"/>
  <c r="M151" i="100"/>
  <c r="L151" i="100"/>
  <c r="I151" i="100"/>
  <c r="J151" i="100" s="1"/>
  <c r="H151" i="100"/>
  <c r="R150" i="100"/>
  <c r="Q150" i="100"/>
  <c r="P150" i="100"/>
  <c r="N150" i="100"/>
  <c r="J150" i="100"/>
  <c r="N149" i="100"/>
  <c r="M149" i="100"/>
  <c r="L149" i="100"/>
  <c r="I149" i="100"/>
  <c r="Q149" i="100" s="1"/>
  <c r="H149" i="100"/>
  <c r="P149" i="100" s="1"/>
  <c r="R149" i="100" s="1"/>
  <c r="Q148" i="100"/>
  <c r="P148" i="100"/>
  <c r="R148" i="100" s="1"/>
  <c r="N148" i="100"/>
  <c r="J148" i="100"/>
  <c r="Q147" i="100"/>
  <c r="M147" i="100"/>
  <c r="L147" i="100"/>
  <c r="I147" i="100"/>
  <c r="J147" i="100" s="1"/>
  <c r="H147" i="100"/>
  <c r="R146" i="100"/>
  <c r="Q146" i="100"/>
  <c r="P146" i="100"/>
  <c r="N146" i="100"/>
  <c r="J146" i="100"/>
  <c r="N145" i="100"/>
  <c r="M145" i="100"/>
  <c r="L145" i="100"/>
  <c r="I145" i="100"/>
  <c r="Q145" i="100" s="1"/>
  <c r="H145" i="100"/>
  <c r="P145" i="100" s="1"/>
  <c r="Q144" i="100"/>
  <c r="P144" i="100"/>
  <c r="R144" i="100" s="1"/>
  <c r="N144" i="100"/>
  <c r="J144" i="100"/>
  <c r="Q143" i="100"/>
  <c r="P143" i="100"/>
  <c r="N143" i="100"/>
  <c r="J143" i="100"/>
  <c r="R142" i="100"/>
  <c r="Q142" i="100"/>
  <c r="P142" i="100"/>
  <c r="N142" i="100"/>
  <c r="J142" i="100"/>
  <c r="N141" i="100"/>
  <c r="M141" i="100"/>
  <c r="L141" i="100"/>
  <c r="I141" i="100"/>
  <c r="H141" i="100"/>
  <c r="P141" i="100" s="1"/>
  <c r="M140" i="100"/>
  <c r="H140" i="100"/>
  <c r="Q139" i="100"/>
  <c r="P139" i="100"/>
  <c r="N139" i="100"/>
  <c r="J139" i="100"/>
  <c r="R138" i="100"/>
  <c r="Q138" i="100"/>
  <c r="P138" i="100"/>
  <c r="N138" i="100"/>
  <c r="J138" i="100"/>
  <c r="Q137" i="100"/>
  <c r="R137" i="100" s="1"/>
  <c r="P137" i="100"/>
  <c r="N137" i="100"/>
  <c r="J137" i="100"/>
  <c r="P136" i="100"/>
  <c r="M136" i="100"/>
  <c r="N136" i="100" s="1"/>
  <c r="L136" i="100"/>
  <c r="J136" i="100"/>
  <c r="I136" i="100"/>
  <c r="Q136" i="100" s="1"/>
  <c r="H136" i="100"/>
  <c r="Q135" i="100"/>
  <c r="P135" i="100"/>
  <c r="R135" i="100" s="1"/>
  <c r="N135" i="100"/>
  <c r="J135" i="100"/>
  <c r="R134" i="100"/>
  <c r="Q134" i="100"/>
  <c r="P134" i="100"/>
  <c r="N134" i="100"/>
  <c r="J134" i="100"/>
  <c r="N133" i="100"/>
  <c r="M133" i="100"/>
  <c r="L133" i="100"/>
  <c r="I133" i="100"/>
  <c r="Q133" i="100" s="1"/>
  <c r="H133" i="100"/>
  <c r="P133" i="100" s="1"/>
  <c r="R133" i="100" s="1"/>
  <c r="Q132" i="100"/>
  <c r="P132" i="100"/>
  <c r="R132" i="100" s="1"/>
  <c r="N132" i="100"/>
  <c r="J132" i="100"/>
  <c r="Q131" i="100"/>
  <c r="P131" i="100"/>
  <c r="R131" i="100" s="1"/>
  <c r="N131" i="100"/>
  <c r="J131" i="100"/>
  <c r="R130" i="100"/>
  <c r="Q130" i="100"/>
  <c r="P130" i="100"/>
  <c r="N130" i="100"/>
  <c r="J130" i="100"/>
  <c r="Q129" i="100"/>
  <c r="R129" i="100" s="1"/>
  <c r="P129" i="100"/>
  <c r="N129" i="100"/>
  <c r="J129" i="100"/>
  <c r="Q128" i="100"/>
  <c r="P128" i="100"/>
  <c r="R128" i="100" s="1"/>
  <c r="N128" i="100"/>
  <c r="J128" i="100"/>
  <c r="Q127" i="100"/>
  <c r="P127" i="100"/>
  <c r="N127" i="100"/>
  <c r="J127" i="100"/>
  <c r="R126" i="100"/>
  <c r="Q126" i="100"/>
  <c r="P126" i="100"/>
  <c r="N126" i="100"/>
  <c r="J126" i="100"/>
  <c r="Q125" i="100"/>
  <c r="R125" i="100" s="1"/>
  <c r="P125" i="100"/>
  <c r="N125" i="100"/>
  <c r="J125" i="100"/>
  <c r="Q124" i="100"/>
  <c r="P124" i="100"/>
  <c r="R124" i="100" s="1"/>
  <c r="N124" i="100"/>
  <c r="J124" i="100"/>
  <c r="Q123" i="100"/>
  <c r="P123" i="100"/>
  <c r="R123" i="100" s="1"/>
  <c r="N123" i="100"/>
  <c r="J123" i="100"/>
  <c r="R122" i="100"/>
  <c r="Q122" i="100"/>
  <c r="P122" i="100"/>
  <c r="N122" i="100"/>
  <c r="J122" i="100"/>
  <c r="Q121" i="100"/>
  <c r="R121" i="100" s="1"/>
  <c r="P121" i="100"/>
  <c r="N121" i="100"/>
  <c r="J121" i="100"/>
  <c r="P120" i="100"/>
  <c r="M120" i="100"/>
  <c r="N120" i="100" s="1"/>
  <c r="L120" i="100"/>
  <c r="J120" i="100"/>
  <c r="I120" i="100"/>
  <c r="Q120" i="100" s="1"/>
  <c r="H120" i="100"/>
  <c r="Q119" i="100"/>
  <c r="P119" i="100"/>
  <c r="N119" i="100"/>
  <c r="J119" i="100"/>
  <c r="R118" i="100"/>
  <c r="Q118" i="100"/>
  <c r="P118" i="100"/>
  <c r="N118" i="100"/>
  <c r="J118" i="100"/>
  <c r="Q117" i="100"/>
  <c r="R117" i="100" s="1"/>
  <c r="P117" i="100"/>
  <c r="N117" i="100"/>
  <c r="J117" i="100"/>
  <c r="Q116" i="100"/>
  <c r="P116" i="100"/>
  <c r="R116" i="100" s="1"/>
  <c r="N116" i="100"/>
  <c r="J116" i="100"/>
  <c r="Q115" i="100"/>
  <c r="P115" i="100"/>
  <c r="R115" i="100" s="1"/>
  <c r="N115" i="100"/>
  <c r="J115" i="100"/>
  <c r="R114" i="100"/>
  <c r="Q114" i="100"/>
  <c r="P114" i="100"/>
  <c r="N114" i="100"/>
  <c r="J114" i="100"/>
  <c r="Q113" i="100"/>
  <c r="R113" i="100" s="1"/>
  <c r="P113" i="100"/>
  <c r="N113" i="100"/>
  <c r="J113" i="100"/>
  <c r="Q112" i="100"/>
  <c r="P112" i="100"/>
  <c r="R112" i="100" s="1"/>
  <c r="N112" i="100"/>
  <c r="J112" i="100"/>
  <c r="Q111" i="100"/>
  <c r="M111" i="100"/>
  <c r="L111" i="100"/>
  <c r="I111" i="100"/>
  <c r="J111" i="100" s="1"/>
  <c r="H111" i="100"/>
  <c r="M110" i="100"/>
  <c r="H110" i="100"/>
  <c r="Q109" i="100"/>
  <c r="R109" i="100" s="1"/>
  <c r="P109" i="100"/>
  <c r="N109" i="100"/>
  <c r="J109" i="100"/>
  <c r="Q108" i="100"/>
  <c r="P108" i="100"/>
  <c r="R108" i="100" s="1"/>
  <c r="N108" i="100"/>
  <c r="J108" i="100"/>
  <c r="Q107" i="100"/>
  <c r="M107" i="100"/>
  <c r="L107" i="100"/>
  <c r="I107" i="100"/>
  <c r="J107" i="100" s="1"/>
  <c r="H107" i="100"/>
  <c r="R106" i="100"/>
  <c r="Q106" i="100"/>
  <c r="P106" i="100"/>
  <c r="N106" i="100"/>
  <c r="J106" i="100"/>
  <c r="Q105" i="100"/>
  <c r="R105" i="100" s="1"/>
  <c r="P105" i="100"/>
  <c r="N105" i="100"/>
  <c r="J105" i="100"/>
  <c r="Q104" i="100"/>
  <c r="P104" i="100"/>
  <c r="R104" i="100" s="1"/>
  <c r="N104" i="100"/>
  <c r="J104" i="100"/>
  <c r="Q103" i="100"/>
  <c r="P103" i="100"/>
  <c r="N103" i="100"/>
  <c r="J103" i="100"/>
  <c r="M102" i="100"/>
  <c r="L102" i="100"/>
  <c r="N102" i="100" s="1"/>
  <c r="I102" i="100"/>
  <c r="H102" i="100"/>
  <c r="I101" i="100"/>
  <c r="Q95" i="100"/>
  <c r="P95" i="100"/>
  <c r="R95" i="100" s="1"/>
  <c r="N95" i="100"/>
  <c r="J95" i="100"/>
  <c r="Q94" i="100"/>
  <c r="P94" i="100"/>
  <c r="R94" i="100" s="1"/>
  <c r="N94" i="100"/>
  <c r="J94" i="100"/>
  <c r="M93" i="100"/>
  <c r="Q93" i="100" s="1"/>
  <c r="L93" i="100"/>
  <c r="I93" i="100"/>
  <c r="H93" i="100"/>
  <c r="Q92" i="100"/>
  <c r="R92" i="100" s="1"/>
  <c r="P92" i="100"/>
  <c r="N92" i="100"/>
  <c r="J92" i="100"/>
  <c r="P91" i="100"/>
  <c r="M91" i="100"/>
  <c r="N91" i="100" s="1"/>
  <c r="L91" i="100"/>
  <c r="J91" i="100"/>
  <c r="I91" i="100"/>
  <c r="Q91" i="100" s="1"/>
  <c r="H91" i="100"/>
  <c r="Q90" i="100"/>
  <c r="P90" i="100"/>
  <c r="N90" i="100"/>
  <c r="J90" i="100"/>
  <c r="M89" i="100"/>
  <c r="L89" i="100"/>
  <c r="J89" i="100"/>
  <c r="I89" i="100"/>
  <c r="H89" i="100"/>
  <c r="H88" i="100" s="1"/>
  <c r="L88" i="100"/>
  <c r="I88" i="100"/>
  <c r="Q87" i="100"/>
  <c r="P87" i="100"/>
  <c r="R87" i="100" s="1"/>
  <c r="N87" i="100"/>
  <c r="J87" i="100"/>
  <c r="N86" i="100"/>
  <c r="M86" i="100"/>
  <c r="L86" i="100"/>
  <c r="P86" i="100" s="1"/>
  <c r="I86" i="100"/>
  <c r="J86" i="100" s="1"/>
  <c r="H86" i="100"/>
  <c r="Q85" i="100"/>
  <c r="P85" i="100"/>
  <c r="R85" i="100" s="1"/>
  <c r="N85" i="100"/>
  <c r="J85" i="100"/>
  <c r="Q84" i="100"/>
  <c r="R84" i="100" s="1"/>
  <c r="P84" i="100"/>
  <c r="N84" i="100"/>
  <c r="J84" i="100"/>
  <c r="Q83" i="100"/>
  <c r="P83" i="100"/>
  <c r="R83" i="100" s="1"/>
  <c r="N83" i="100"/>
  <c r="J83" i="100"/>
  <c r="Q82" i="100"/>
  <c r="P82" i="100"/>
  <c r="N82" i="100"/>
  <c r="J82" i="100"/>
  <c r="R81" i="100"/>
  <c r="Q81" i="100"/>
  <c r="P81" i="100"/>
  <c r="N81" i="100"/>
  <c r="J81" i="100"/>
  <c r="M80" i="100"/>
  <c r="L80" i="100"/>
  <c r="N80" i="100" s="1"/>
  <c r="I80" i="100"/>
  <c r="Q80" i="100" s="1"/>
  <c r="H80" i="100"/>
  <c r="Q79" i="100"/>
  <c r="P79" i="100"/>
  <c r="R79" i="100" s="1"/>
  <c r="N79" i="100"/>
  <c r="J79" i="100"/>
  <c r="Q78" i="100"/>
  <c r="P78" i="100"/>
  <c r="N78" i="100"/>
  <c r="J78" i="100"/>
  <c r="R77" i="100"/>
  <c r="Q77" i="100"/>
  <c r="P77" i="100"/>
  <c r="N77" i="100"/>
  <c r="J77" i="100"/>
  <c r="Q76" i="100"/>
  <c r="R76" i="100" s="1"/>
  <c r="P76" i="100"/>
  <c r="N76" i="100"/>
  <c r="J76" i="100"/>
  <c r="P75" i="100"/>
  <c r="R75" i="100" s="1"/>
  <c r="M75" i="100"/>
  <c r="N75" i="100" s="1"/>
  <c r="L75" i="100"/>
  <c r="J75" i="100"/>
  <c r="I75" i="100"/>
  <c r="Q75" i="100" s="1"/>
  <c r="H75" i="100"/>
  <c r="Q74" i="100"/>
  <c r="P74" i="100"/>
  <c r="N74" i="100"/>
  <c r="J74" i="100"/>
  <c r="R73" i="100"/>
  <c r="Q73" i="100"/>
  <c r="P73" i="100"/>
  <c r="N73" i="100"/>
  <c r="J73" i="100"/>
  <c r="Q72" i="100"/>
  <c r="R72" i="100" s="1"/>
  <c r="P72" i="100"/>
  <c r="N72" i="100"/>
  <c r="J72" i="100"/>
  <c r="R71" i="100"/>
  <c r="Q71" i="100"/>
  <c r="P71" i="100"/>
  <c r="N71" i="100"/>
  <c r="J71" i="100"/>
  <c r="Q70" i="100"/>
  <c r="P70" i="100"/>
  <c r="N70" i="100"/>
  <c r="J70" i="100"/>
  <c r="P69" i="100"/>
  <c r="R69" i="100" s="1"/>
  <c r="M69" i="100"/>
  <c r="Q69" i="100" s="1"/>
  <c r="L69" i="100"/>
  <c r="N69" i="100" s="1"/>
  <c r="I69" i="100"/>
  <c r="H69" i="100"/>
  <c r="J69" i="100" s="1"/>
  <c r="R68" i="100"/>
  <c r="Q68" i="100"/>
  <c r="P68" i="100"/>
  <c r="N68" i="100"/>
  <c r="J68" i="100"/>
  <c r="Q67" i="100"/>
  <c r="P67" i="100"/>
  <c r="R67" i="100" s="1"/>
  <c r="N67" i="100"/>
  <c r="J67" i="100"/>
  <c r="Q66" i="100"/>
  <c r="P66" i="100"/>
  <c r="N66" i="100"/>
  <c r="J66" i="100"/>
  <c r="Q65" i="100"/>
  <c r="P65" i="100"/>
  <c r="R65" i="100" s="1"/>
  <c r="N65" i="100"/>
  <c r="J65" i="100"/>
  <c r="M64" i="100"/>
  <c r="L64" i="100"/>
  <c r="N64" i="100" s="1"/>
  <c r="I64" i="100"/>
  <c r="Q64" i="100" s="1"/>
  <c r="H64" i="100"/>
  <c r="Q63" i="100"/>
  <c r="P63" i="100"/>
  <c r="R63" i="100" s="1"/>
  <c r="N63" i="100"/>
  <c r="J63" i="100"/>
  <c r="Q62" i="100"/>
  <c r="P62" i="100"/>
  <c r="R62" i="100" s="1"/>
  <c r="N62" i="100"/>
  <c r="J62" i="100"/>
  <c r="Q61" i="100"/>
  <c r="R61" i="100" s="1"/>
  <c r="P61" i="100"/>
  <c r="N61" i="100"/>
  <c r="J61" i="100"/>
  <c r="R60" i="100"/>
  <c r="Q60" i="100"/>
  <c r="P60" i="100"/>
  <c r="N60" i="100"/>
  <c r="J60" i="100"/>
  <c r="Q59" i="100"/>
  <c r="P59" i="100"/>
  <c r="R59" i="100" s="1"/>
  <c r="N59" i="100"/>
  <c r="J59" i="100"/>
  <c r="Q58" i="100"/>
  <c r="P58" i="100"/>
  <c r="N58" i="100"/>
  <c r="J58" i="100"/>
  <c r="Q57" i="100"/>
  <c r="P57" i="100"/>
  <c r="R57" i="100" s="1"/>
  <c r="M57" i="100"/>
  <c r="L57" i="100"/>
  <c r="N57" i="100" s="1"/>
  <c r="J57" i="100"/>
  <c r="I57" i="100"/>
  <c r="H57" i="100"/>
  <c r="R56" i="100"/>
  <c r="Q56" i="100"/>
  <c r="P56" i="100"/>
  <c r="N56" i="100"/>
  <c r="J56" i="100"/>
  <c r="R55" i="100"/>
  <c r="Q55" i="100"/>
  <c r="P55" i="100"/>
  <c r="N55" i="100"/>
  <c r="J55" i="100"/>
  <c r="Q54" i="100"/>
  <c r="P54" i="100"/>
  <c r="N54" i="100"/>
  <c r="J54" i="100"/>
  <c r="R53" i="100"/>
  <c r="Q53" i="100"/>
  <c r="P53" i="100"/>
  <c r="N53" i="100"/>
  <c r="J53" i="100"/>
  <c r="M52" i="100"/>
  <c r="N52" i="100" s="1"/>
  <c r="L52" i="100"/>
  <c r="I52" i="100"/>
  <c r="Q52" i="100" s="1"/>
  <c r="H52" i="100"/>
  <c r="R51" i="100"/>
  <c r="Q51" i="100"/>
  <c r="P51" i="100"/>
  <c r="N51" i="100"/>
  <c r="J51" i="100"/>
  <c r="Q50" i="100"/>
  <c r="P50" i="100"/>
  <c r="R50" i="100" s="1"/>
  <c r="N50" i="100"/>
  <c r="J50" i="100"/>
  <c r="Q49" i="100"/>
  <c r="P49" i="100"/>
  <c r="R49" i="100" s="1"/>
  <c r="N49" i="100"/>
  <c r="J49" i="100"/>
  <c r="R48" i="100"/>
  <c r="Q48" i="100"/>
  <c r="P48" i="100"/>
  <c r="N48" i="100"/>
  <c r="J48" i="100"/>
  <c r="R47" i="100"/>
  <c r="Q47" i="100"/>
  <c r="P47" i="100"/>
  <c r="N47" i="100"/>
  <c r="J47" i="100"/>
  <c r="Q46" i="100"/>
  <c r="P46" i="100"/>
  <c r="N46" i="100"/>
  <c r="J46" i="100"/>
  <c r="Q45" i="100"/>
  <c r="P45" i="100"/>
  <c r="R45" i="100" s="1"/>
  <c r="N45" i="100"/>
  <c r="J45" i="100"/>
  <c r="Q44" i="100"/>
  <c r="R44" i="100" s="1"/>
  <c r="P44" i="100"/>
  <c r="N44" i="100"/>
  <c r="J44" i="100"/>
  <c r="P43" i="100"/>
  <c r="N43" i="100"/>
  <c r="M43" i="100"/>
  <c r="L43" i="100"/>
  <c r="I43" i="100"/>
  <c r="Q43" i="100" s="1"/>
  <c r="R43" i="100" s="1"/>
  <c r="H43" i="100"/>
  <c r="Q41" i="100"/>
  <c r="P41" i="100"/>
  <c r="R41" i="100" s="1"/>
  <c r="N41" i="100"/>
  <c r="J41" i="100"/>
  <c r="N40" i="100"/>
  <c r="M40" i="100"/>
  <c r="L40" i="100"/>
  <c r="P40" i="100" s="1"/>
  <c r="I40" i="100"/>
  <c r="J40" i="100" s="1"/>
  <c r="H40" i="100"/>
  <c r="Q39" i="100"/>
  <c r="P39" i="100"/>
  <c r="R39" i="100" s="1"/>
  <c r="N39" i="100"/>
  <c r="J39" i="100"/>
  <c r="Q38" i="100"/>
  <c r="R38" i="100" s="1"/>
  <c r="P38" i="100"/>
  <c r="N38" i="100"/>
  <c r="J38" i="100"/>
  <c r="M37" i="100"/>
  <c r="N37" i="100" s="1"/>
  <c r="L37" i="100"/>
  <c r="I37" i="100"/>
  <c r="Q37" i="100" s="1"/>
  <c r="H37" i="100"/>
  <c r="P37" i="100" s="1"/>
  <c r="Q36" i="100"/>
  <c r="P36" i="100"/>
  <c r="R36" i="100" s="1"/>
  <c r="N36" i="100"/>
  <c r="J36" i="100"/>
  <c r="Q35" i="100"/>
  <c r="P35" i="100"/>
  <c r="R35" i="100" s="1"/>
  <c r="N35" i="100"/>
  <c r="J35" i="100"/>
  <c r="Q34" i="100"/>
  <c r="R34" i="100" s="1"/>
  <c r="P34" i="100"/>
  <c r="N34" i="100"/>
  <c r="J34" i="100"/>
  <c r="M33" i="100"/>
  <c r="N33" i="100" s="1"/>
  <c r="L33" i="100"/>
  <c r="I33" i="100"/>
  <c r="Q33" i="100" s="1"/>
  <c r="H33" i="100"/>
  <c r="P33" i="100" s="1"/>
  <c r="Q32" i="100"/>
  <c r="P32" i="100"/>
  <c r="R32" i="100" s="1"/>
  <c r="N32" i="100"/>
  <c r="J32" i="100"/>
  <c r="Q31" i="100"/>
  <c r="P31" i="100"/>
  <c r="R31" i="100" s="1"/>
  <c r="N31" i="100"/>
  <c r="J31" i="100"/>
  <c r="Q30" i="100"/>
  <c r="R30" i="100" s="1"/>
  <c r="P30" i="100"/>
  <c r="N30" i="100"/>
  <c r="J30" i="100"/>
  <c r="R29" i="100"/>
  <c r="Q29" i="100"/>
  <c r="P29" i="100"/>
  <c r="N29" i="100"/>
  <c r="J29" i="100"/>
  <c r="Q28" i="100"/>
  <c r="P28" i="100"/>
  <c r="R28" i="100" s="1"/>
  <c r="N28" i="100"/>
  <c r="J28" i="100"/>
  <c r="Q27" i="100"/>
  <c r="P27" i="100"/>
  <c r="R27" i="100" s="1"/>
  <c r="N27" i="100"/>
  <c r="J27" i="100"/>
  <c r="Q26" i="100"/>
  <c r="R26" i="100" s="1"/>
  <c r="P26" i="100"/>
  <c r="N26" i="100"/>
  <c r="J26" i="100"/>
  <c r="R25" i="100"/>
  <c r="Q25" i="100"/>
  <c r="P25" i="100"/>
  <c r="N25" i="100"/>
  <c r="J25" i="100"/>
  <c r="Q24" i="100"/>
  <c r="P24" i="100"/>
  <c r="R24" i="100" s="1"/>
  <c r="N24" i="100"/>
  <c r="J24" i="100"/>
  <c r="M23" i="100"/>
  <c r="Q23" i="100" s="1"/>
  <c r="L23" i="100"/>
  <c r="N23" i="100" s="1"/>
  <c r="J23" i="100"/>
  <c r="I23" i="100"/>
  <c r="H23" i="100"/>
  <c r="P23" i="100" s="1"/>
  <c r="R23" i="100" s="1"/>
  <c r="Q22" i="100"/>
  <c r="R22" i="100" s="1"/>
  <c r="P22" i="100"/>
  <c r="N22" i="100"/>
  <c r="J22" i="100"/>
  <c r="R21" i="100"/>
  <c r="Q21" i="100"/>
  <c r="P21" i="100"/>
  <c r="N21" i="100"/>
  <c r="J21" i="100"/>
  <c r="Q20" i="100"/>
  <c r="P20" i="100"/>
  <c r="R20" i="100" s="1"/>
  <c r="N20" i="100"/>
  <c r="J20" i="100"/>
  <c r="Q19" i="100"/>
  <c r="P19" i="100"/>
  <c r="R19" i="100" s="1"/>
  <c r="N19" i="100"/>
  <c r="J19" i="100"/>
  <c r="Q18" i="100"/>
  <c r="M18" i="100"/>
  <c r="L18" i="100"/>
  <c r="N18" i="100" s="1"/>
  <c r="I18" i="100"/>
  <c r="H18" i="100"/>
  <c r="P18" i="100" s="1"/>
  <c r="R18" i="100" s="1"/>
  <c r="Q17" i="100"/>
  <c r="P17" i="100"/>
  <c r="R17" i="100" s="1"/>
  <c r="N17" i="100"/>
  <c r="J17" i="100"/>
  <c r="Q16" i="100"/>
  <c r="P16" i="100"/>
  <c r="R16" i="100" s="1"/>
  <c r="N16" i="100"/>
  <c r="J16" i="100"/>
  <c r="Q15" i="100"/>
  <c r="P15" i="100"/>
  <c r="R15" i="100" s="1"/>
  <c r="N15" i="100"/>
  <c r="J15" i="100"/>
  <c r="Q14" i="100"/>
  <c r="R14" i="100" s="1"/>
  <c r="P14" i="100"/>
  <c r="N14" i="100"/>
  <c r="J14" i="100"/>
  <c r="P13" i="100"/>
  <c r="M13" i="100"/>
  <c r="N13" i="100" s="1"/>
  <c r="L13" i="100"/>
  <c r="J13" i="100"/>
  <c r="I13" i="100"/>
  <c r="Q13" i="100" s="1"/>
  <c r="H13" i="100"/>
  <c r="Q12" i="100"/>
  <c r="P12" i="100"/>
  <c r="R12" i="100" s="1"/>
  <c r="N12" i="100"/>
  <c r="J12" i="100"/>
  <c r="R11" i="100"/>
  <c r="Q11" i="100"/>
  <c r="P11" i="100"/>
  <c r="N11" i="100"/>
  <c r="J11" i="100"/>
  <c r="Q10" i="100"/>
  <c r="R10" i="100" s="1"/>
  <c r="P10" i="100"/>
  <c r="N10" i="100"/>
  <c r="J10" i="100"/>
  <c r="P9" i="100"/>
  <c r="M9" i="100"/>
  <c r="N9" i="100" s="1"/>
  <c r="L9" i="100"/>
  <c r="J9" i="100"/>
  <c r="I9" i="100"/>
  <c r="Q9" i="100" s="1"/>
  <c r="H9" i="100"/>
  <c r="H8" i="100" s="1"/>
  <c r="L8" i="100"/>
  <c r="I8" i="100"/>
  <c r="Q178" i="99"/>
  <c r="P178" i="99"/>
  <c r="N178" i="99"/>
  <c r="J178" i="99"/>
  <c r="M177" i="99"/>
  <c r="Q177" i="99" s="1"/>
  <c r="L177" i="99"/>
  <c r="N177" i="99" s="1"/>
  <c r="I177" i="99"/>
  <c r="H177" i="99"/>
  <c r="R176" i="99"/>
  <c r="Q176" i="99"/>
  <c r="P176" i="99"/>
  <c r="N176" i="99"/>
  <c r="J176" i="99"/>
  <c r="P175" i="99"/>
  <c r="N175" i="99"/>
  <c r="M175" i="99"/>
  <c r="L175" i="99"/>
  <c r="J175" i="99"/>
  <c r="I175" i="99"/>
  <c r="H175" i="99"/>
  <c r="H174" i="99" s="1"/>
  <c r="Q173" i="99"/>
  <c r="R173" i="99" s="1"/>
  <c r="P173" i="99"/>
  <c r="N173" i="99"/>
  <c r="J173" i="99"/>
  <c r="N172" i="99"/>
  <c r="M172" i="99"/>
  <c r="L172" i="99"/>
  <c r="I172" i="99"/>
  <c r="Q172" i="99" s="1"/>
  <c r="H172" i="99"/>
  <c r="Q171" i="99"/>
  <c r="P171" i="99"/>
  <c r="R171" i="99" s="1"/>
  <c r="N171" i="99"/>
  <c r="J171" i="99"/>
  <c r="Q170" i="99"/>
  <c r="P170" i="99"/>
  <c r="R170" i="99" s="1"/>
  <c r="N170" i="99"/>
  <c r="J170" i="99"/>
  <c r="Q169" i="99"/>
  <c r="R169" i="99" s="1"/>
  <c r="P169" i="99"/>
  <c r="N169" i="99"/>
  <c r="J169" i="99"/>
  <c r="N168" i="99"/>
  <c r="M168" i="99"/>
  <c r="L168" i="99"/>
  <c r="I168" i="99"/>
  <c r="Q168" i="99" s="1"/>
  <c r="H168" i="99"/>
  <c r="Q167" i="99"/>
  <c r="P167" i="99"/>
  <c r="R167" i="99" s="1"/>
  <c r="N167" i="99"/>
  <c r="J167" i="99"/>
  <c r="Q166" i="99"/>
  <c r="P166" i="99"/>
  <c r="N166" i="99"/>
  <c r="J166" i="99"/>
  <c r="M165" i="99"/>
  <c r="M161" i="99" s="1"/>
  <c r="L165" i="99"/>
  <c r="N165" i="99" s="1"/>
  <c r="I165" i="99"/>
  <c r="H165" i="99"/>
  <c r="R164" i="99"/>
  <c r="Q164" i="99"/>
  <c r="P164" i="99"/>
  <c r="N164" i="99"/>
  <c r="J164" i="99"/>
  <c r="Q163" i="99"/>
  <c r="P163" i="99"/>
  <c r="R163" i="99" s="1"/>
  <c r="N163" i="99"/>
  <c r="J163" i="99"/>
  <c r="Q162" i="99"/>
  <c r="M162" i="99"/>
  <c r="L162" i="99"/>
  <c r="N162" i="99" s="1"/>
  <c r="J162" i="99"/>
  <c r="I162" i="99"/>
  <c r="H162" i="99"/>
  <c r="R160" i="99"/>
  <c r="Q160" i="99"/>
  <c r="P160" i="99"/>
  <c r="N160" i="99"/>
  <c r="J160" i="99"/>
  <c r="P159" i="99"/>
  <c r="R159" i="99" s="1"/>
  <c r="N159" i="99"/>
  <c r="M159" i="99"/>
  <c r="L159" i="99"/>
  <c r="J159" i="99"/>
  <c r="I159" i="99"/>
  <c r="Q159" i="99" s="1"/>
  <c r="H159" i="99"/>
  <c r="Q158" i="99"/>
  <c r="P158" i="99"/>
  <c r="N158" i="99"/>
  <c r="J158" i="99"/>
  <c r="Q157" i="99"/>
  <c r="M157" i="99"/>
  <c r="L157" i="99"/>
  <c r="N157" i="99" s="1"/>
  <c r="I157" i="99"/>
  <c r="H157" i="99"/>
  <c r="H149" i="99" s="1"/>
  <c r="R156" i="99"/>
  <c r="Q156" i="99"/>
  <c r="P156" i="99"/>
  <c r="N156" i="99"/>
  <c r="J156" i="99"/>
  <c r="Q155" i="99"/>
  <c r="P155" i="99"/>
  <c r="R155" i="99" s="1"/>
  <c r="N155" i="99"/>
  <c r="J155" i="99"/>
  <c r="Q154" i="99"/>
  <c r="P154" i="99"/>
  <c r="R154" i="99" s="1"/>
  <c r="N154" i="99"/>
  <c r="J154" i="99"/>
  <c r="Q153" i="99"/>
  <c r="R153" i="99" s="1"/>
  <c r="P153" i="99"/>
  <c r="N153" i="99"/>
  <c r="J153" i="99"/>
  <c r="R152" i="99"/>
  <c r="Q152" i="99"/>
  <c r="P152" i="99"/>
  <c r="N152" i="99"/>
  <c r="J152" i="99"/>
  <c r="Q151" i="99"/>
  <c r="P151" i="99"/>
  <c r="R151" i="99" s="1"/>
  <c r="N151" i="99"/>
  <c r="J151" i="99"/>
  <c r="Q150" i="99"/>
  <c r="M150" i="99"/>
  <c r="L150" i="99"/>
  <c r="N150" i="99" s="1"/>
  <c r="J150" i="99"/>
  <c r="I150" i="99"/>
  <c r="H150" i="99"/>
  <c r="M149" i="99"/>
  <c r="K149" i="99"/>
  <c r="I149" i="99"/>
  <c r="Q149" i="99" s="1"/>
  <c r="Q148" i="99"/>
  <c r="P148" i="99"/>
  <c r="R148" i="99" s="1"/>
  <c r="N148" i="99"/>
  <c r="J148" i="99"/>
  <c r="Q147" i="99"/>
  <c r="P147" i="99"/>
  <c r="R147" i="99" s="1"/>
  <c r="M147" i="99"/>
  <c r="L147" i="99"/>
  <c r="J147" i="99"/>
  <c r="I147" i="99"/>
  <c r="H147" i="99"/>
  <c r="Q146" i="99"/>
  <c r="R146" i="99" s="1"/>
  <c r="P146" i="99"/>
  <c r="N146" i="99"/>
  <c r="J146" i="99"/>
  <c r="N145" i="99"/>
  <c r="M145" i="99"/>
  <c r="L145" i="99"/>
  <c r="I145" i="99"/>
  <c r="Q145" i="99" s="1"/>
  <c r="H145" i="99"/>
  <c r="Q144" i="99"/>
  <c r="P144" i="99"/>
  <c r="R144" i="99" s="1"/>
  <c r="N144" i="99"/>
  <c r="J144" i="99"/>
  <c r="Q143" i="99"/>
  <c r="M143" i="99"/>
  <c r="L143" i="99"/>
  <c r="N143" i="99" s="1"/>
  <c r="J143" i="99"/>
  <c r="I143" i="99"/>
  <c r="H143" i="99"/>
  <c r="R142" i="99"/>
  <c r="Q142" i="99"/>
  <c r="P142" i="99"/>
  <c r="N142" i="99"/>
  <c r="J142" i="99"/>
  <c r="M141" i="99"/>
  <c r="N141" i="99" s="1"/>
  <c r="L141" i="99"/>
  <c r="I141" i="99"/>
  <c r="H141" i="99"/>
  <c r="Q140" i="99"/>
  <c r="P140" i="99"/>
  <c r="R140" i="99" s="1"/>
  <c r="N140" i="99"/>
  <c r="J140" i="99"/>
  <c r="Q139" i="99"/>
  <c r="P139" i="99"/>
  <c r="R139" i="99" s="1"/>
  <c r="N139" i="99"/>
  <c r="J139" i="99"/>
  <c r="Q138" i="99"/>
  <c r="R138" i="99" s="1"/>
  <c r="P138" i="99"/>
  <c r="N138" i="99"/>
  <c r="J138" i="99"/>
  <c r="N137" i="99"/>
  <c r="M137" i="99"/>
  <c r="L137" i="99"/>
  <c r="I137" i="99"/>
  <c r="Q137" i="99" s="1"/>
  <c r="H137" i="99"/>
  <c r="Q135" i="99"/>
  <c r="P135" i="99"/>
  <c r="R135" i="99" s="1"/>
  <c r="N135" i="99"/>
  <c r="J135" i="99"/>
  <c r="Q134" i="99"/>
  <c r="R134" i="99" s="1"/>
  <c r="P134" i="99"/>
  <c r="N134" i="99"/>
  <c r="J134" i="99"/>
  <c r="R133" i="99"/>
  <c r="Q133" i="99"/>
  <c r="P133" i="99"/>
  <c r="N133" i="99"/>
  <c r="J133" i="99"/>
  <c r="P132" i="99"/>
  <c r="R132" i="99" s="1"/>
  <c r="N132" i="99"/>
  <c r="M132" i="99"/>
  <c r="L132" i="99"/>
  <c r="J132" i="99"/>
  <c r="I132" i="99"/>
  <c r="Q132" i="99" s="1"/>
  <c r="H132" i="99"/>
  <c r="Q131" i="99"/>
  <c r="P131" i="99"/>
  <c r="R131" i="99" s="1"/>
  <c r="N131" i="99"/>
  <c r="J131" i="99"/>
  <c r="Q130" i="99"/>
  <c r="R130" i="99" s="1"/>
  <c r="P130" i="99"/>
  <c r="N130" i="99"/>
  <c r="J130" i="99"/>
  <c r="N129" i="99"/>
  <c r="M129" i="99"/>
  <c r="M107" i="99" s="1"/>
  <c r="L129" i="99"/>
  <c r="I129" i="99"/>
  <c r="Q129" i="99" s="1"/>
  <c r="H129" i="99"/>
  <c r="Q128" i="99"/>
  <c r="P128" i="99"/>
  <c r="R128" i="99" s="1"/>
  <c r="N128" i="99"/>
  <c r="J128" i="99"/>
  <c r="Q127" i="99"/>
  <c r="P127" i="99"/>
  <c r="R127" i="99" s="1"/>
  <c r="N127" i="99"/>
  <c r="J127" i="99"/>
  <c r="Q126" i="99"/>
  <c r="R126" i="99" s="1"/>
  <c r="P126" i="99"/>
  <c r="N126" i="99"/>
  <c r="J126" i="99"/>
  <c r="R125" i="99"/>
  <c r="Q125" i="99"/>
  <c r="P125" i="99"/>
  <c r="N125" i="99"/>
  <c r="J125" i="99"/>
  <c r="Q124" i="99"/>
  <c r="P124" i="99"/>
  <c r="R124" i="99" s="1"/>
  <c r="N124" i="99"/>
  <c r="J124" i="99"/>
  <c r="Q123" i="99"/>
  <c r="P123" i="99"/>
  <c r="N123" i="99"/>
  <c r="J123" i="99"/>
  <c r="R122" i="99"/>
  <c r="Q122" i="99"/>
  <c r="P122" i="99"/>
  <c r="N122" i="99"/>
  <c r="J122" i="99"/>
  <c r="R121" i="99"/>
  <c r="Q121" i="99"/>
  <c r="P121" i="99"/>
  <c r="N121" i="99"/>
  <c r="J121" i="99"/>
  <c r="Q120" i="99"/>
  <c r="P120" i="99"/>
  <c r="R120" i="99" s="1"/>
  <c r="N120" i="99"/>
  <c r="J120" i="99"/>
  <c r="Q119" i="99"/>
  <c r="P119" i="99"/>
  <c r="R119" i="99" s="1"/>
  <c r="N119" i="99"/>
  <c r="J119" i="99"/>
  <c r="Q118" i="99"/>
  <c r="R118" i="99" s="1"/>
  <c r="P118" i="99"/>
  <c r="N118" i="99"/>
  <c r="J118" i="99"/>
  <c r="R117" i="99"/>
  <c r="Q117" i="99"/>
  <c r="P117" i="99"/>
  <c r="N117" i="99"/>
  <c r="J117" i="99"/>
  <c r="P116" i="99"/>
  <c r="R116" i="99" s="1"/>
  <c r="N116" i="99"/>
  <c r="M116" i="99"/>
  <c r="L116" i="99"/>
  <c r="J116" i="99"/>
  <c r="I116" i="99"/>
  <c r="Q116" i="99" s="1"/>
  <c r="H116" i="99"/>
  <c r="Q115" i="99"/>
  <c r="P115" i="99"/>
  <c r="R115" i="99" s="1"/>
  <c r="N115" i="99"/>
  <c r="J115" i="99"/>
  <c r="Q114" i="99"/>
  <c r="R114" i="99" s="1"/>
  <c r="P114" i="99"/>
  <c r="N114" i="99"/>
  <c r="J114" i="99"/>
  <c r="R113" i="99"/>
  <c r="Q113" i="99"/>
  <c r="P113" i="99"/>
  <c r="N113" i="99"/>
  <c r="J113" i="99"/>
  <c r="Q112" i="99"/>
  <c r="P112" i="99"/>
  <c r="R112" i="99" s="1"/>
  <c r="N112" i="99"/>
  <c r="J112" i="99"/>
  <c r="Q111" i="99"/>
  <c r="P111" i="99"/>
  <c r="N111" i="99"/>
  <c r="J111" i="99"/>
  <c r="R110" i="99"/>
  <c r="Q110" i="99"/>
  <c r="P110" i="99"/>
  <c r="N110" i="99"/>
  <c r="J110" i="99"/>
  <c r="R109" i="99"/>
  <c r="Q109" i="99"/>
  <c r="P109" i="99"/>
  <c r="N109" i="99"/>
  <c r="J109" i="99"/>
  <c r="P108" i="99"/>
  <c r="N108" i="99"/>
  <c r="M108" i="99"/>
  <c r="L108" i="99"/>
  <c r="I108" i="99"/>
  <c r="H108" i="99"/>
  <c r="L107" i="99"/>
  <c r="N107" i="99" s="1"/>
  <c r="Q106" i="99"/>
  <c r="R106" i="99" s="1"/>
  <c r="P106" i="99"/>
  <c r="N106" i="99"/>
  <c r="J106" i="99"/>
  <c r="R105" i="99"/>
  <c r="Q105" i="99"/>
  <c r="P105" i="99"/>
  <c r="N105" i="99"/>
  <c r="J105" i="99"/>
  <c r="P104" i="99"/>
  <c r="N104" i="99"/>
  <c r="M104" i="99"/>
  <c r="L104" i="99"/>
  <c r="J104" i="99"/>
  <c r="I104" i="99"/>
  <c r="H104" i="99"/>
  <c r="Q103" i="99"/>
  <c r="P103" i="99"/>
  <c r="R103" i="99" s="1"/>
  <c r="N103" i="99"/>
  <c r="J103" i="99"/>
  <c r="Q102" i="99"/>
  <c r="R102" i="99" s="1"/>
  <c r="P102" i="99"/>
  <c r="N102" i="99"/>
  <c r="J102" i="99"/>
  <c r="R101" i="99"/>
  <c r="Q101" i="99"/>
  <c r="P101" i="99"/>
  <c r="N101" i="99"/>
  <c r="J101" i="99"/>
  <c r="Q100" i="99"/>
  <c r="P100" i="99"/>
  <c r="R100" i="99" s="1"/>
  <c r="N100" i="99"/>
  <c r="J100" i="99"/>
  <c r="Q99" i="99"/>
  <c r="M99" i="99"/>
  <c r="L99" i="99"/>
  <c r="N99" i="99" s="1"/>
  <c r="J99" i="99"/>
  <c r="I99" i="99"/>
  <c r="H99" i="99"/>
  <c r="M98" i="99"/>
  <c r="H98" i="99"/>
  <c r="R92" i="99"/>
  <c r="Q92" i="99"/>
  <c r="P92" i="99"/>
  <c r="N92" i="99"/>
  <c r="J92" i="99"/>
  <c r="Q91" i="99"/>
  <c r="P91" i="99"/>
  <c r="R91" i="99" s="1"/>
  <c r="N91" i="99"/>
  <c r="J91" i="99"/>
  <c r="Q90" i="99"/>
  <c r="P90" i="99"/>
  <c r="R90" i="99" s="1"/>
  <c r="M90" i="99"/>
  <c r="L90" i="99"/>
  <c r="N90" i="99" s="1"/>
  <c r="J90" i="99"/>
  <c r="I90" i="99"/>
  <c r="H90" i="99"/>
  <c r="R89" i="99"/>
  <c r="Q89" i="99"/>
  <c r="P89" i="99"/>
  <c r="N89" i="99"/>
  <c r="J89" i="99"/>
  <c r="M88" i="99"/>
  <c r="M85" i="99" s="1"/>
  <c r="L88" i="99"/>
  <c r="I88" i="99"/>
  <c r="H88" i="99"/>
  <c r="Q87" i="99"/>
  <c r="P87" i="99"/>
  <c r="R87" i="99" s="1"/>
  <c r="N87" i="99"/>
  <c r="J87" i="99"/>
  <c r="Q86" i="99"/>
  <c r="M86" i="99"/>
  <c r="L86" i="99"/>
  <c r="N86" i="99" s="1"/>
  <c r="J86" i="99"/>
  <c r="I86" i="99"/>
  <c r="H86" i="99"/>
  <c r="H85" i="99"/>
  <c r="R84" i="99"/>
  <c r="Q84" i="99"/>
  <c r="P84" i="99"/>
  <c r="N84" i="99"/>
  <c r="J84" i="99"/>
  <c r="P83" i="99"/>
  <c r="R83" i="99" s="1"/>
  <c r="N83" i="99"/>
  <c r="M83" i="99"/>
  <c r="L83" i="99"/>
  <c r="J83" i="99"/>
  <c r="I83" i="99"/>
  <c r="Q83" i="99" s="1"/>
  <c r="H83" i="99"/>
  <c r="Q82" i="99"/>
  <c r="P82" i="99"/>
  <c r="N82" i="99"/>
  <c r="J82" i="99"/>
  <c r="R81" i="99"/>
  <c r="Q81" i="99"/>
  <c r="P81" i="99"/>
  <c r="N81" i="99"/>
  <c r="J81" i="99"/>
  <c r="R80" i="99"/>
  <c r="Q80" i="99"/>
  <c r="P80" i="99"/>
  <c r="N80" i="99"/>
  <c r="J80" i="99"/>
  <c r="Q79" i="99"/>
  <c r="P79" i="99"/>
  <c r="R79" i="99" s="1"/>
  <c r="N79" i="99"/>
  <c r="J79" i="99"/>
  <c r="Q78" i="99"/>
  <c r="P78" i="99"/>
  <c r="R78" i="99" s="1"/>
  <c r="N78" i="99"/>
  <c r="J78" i="99"/>
  <c r="M77" i="99"/>
  <c r="Q77" i="99" s="1"/>
  <c r="L77" i="99"/>
  <c r="I77" i="99"/>
  <c r="H77" i="99"/>
  <c r="R76" i="99"/>
  <c r="Q76" i="99"/>
  <c r="P76" i="99"/>
  <c r="N76" i="99"/>
  <c r="J76" i="99"/>
  <c r="Q75" i="99"/>
  <c r="P75" i="99"/>
  <c r="R75" i="99" s="1"/>
  <c r="N75" i="99"/>
  <c r="J75" i="99"/>
  <c r="Q74" i="99"/>
  <c r="P74" i="99"/>
  <c r="N74" i="99"/>
  <c r="J74" i="99"/>
  <c r="R73" i="99"/>
  <c r="Q73" i="99"/>
  <c r="P73" i="99"/>
  <c r="N73" i="99"/>
  <c r="J73" i="99"/>
  <c r="M72" i="99"/>
  <c r="N72" i="99" s="1"/>
  <c r="L72" i="99"/>
  <c r="I72" i="99"/>
  <c r="H72" i="99"/>
  <c r="Q71" i="99"/>
  <c r="P71" i="99"/>
  <c r="R71" i="99" s="1"/>
  <c r="N71" i="99"/>
  <c r="J71" i="99"/>
  <c r="Q70" i="99"/>
  <c r="P70" i="99"/>
  <c r="N70" i="99"/>
  <c r="J70" i="99"/>
  <c r="R69" i="99"/>
  <c r="Q69" i="99"/>
  <c r="P69" i="99"/>
  <c r="N69" i="99"/>
  <c r="J69" i="99"/>
  <c r="R68" i="99"/>
  <c r="Q68" i="99"/>
  <c r="P68" i="99"/>
  <c r="N68" i="99"/>
  <c r="J68" i="99"/>
  <c r="Q67" i="99"/>
  <c r="P67" i="99"/>
  <c r="R67" i="99" s="1"/>
  <c r="N67" i="99"/>
  <c r="J67" i="99"/>
  <c r="Q66" i="99"/>
  <c r="P66" i="99"/>
  <c r="R66" i="99" s="1"/>
  <c r="M66" i="99"/>
  <c r="L66" i="99"/>
  <c r="N66" i="99" s="1"/>
  <c r="J66" i="99"/>
  <c r="I66" i="99"/>
  <c r="H66" i="99"/>
  <c r="R65" i="99"/>
  <c r="Q65" i="99"/>
  <c r="P65" i="99"/>
  <c r="N65" i="99"/>
  <c r="J65" i="99"/>
  <c r="R64" i="99"/>
  <c r="Q64" i="99"/>
  <c r="P64" i="99"/>
  <c r="N64" i="99"/>
  <c r="J64" i="99"/>
  <c r="Q63" i="99"/>
  <c r="P63" i="99"/>
  <c r="R63" i="99" s="1"/>
  <c r="N63" i="99"/>
  <c r="J63" i="99"/>
  <c r="Q62" i="99"/>
  <c r="P62" i="99"/>
  <c r="R62" i="99" s="1"/>
  <c r="N62" i="99"/>
  <c r="J62" i="99"/>
  <c r="Q61" i="99"/>
  <c r="M61" i="99"/>
  <c r="L61" i="99"/>
  <c r="I61" i="99"/>
  <c r="H61" i="99"/>
  <c r="R60" i="99"/>
  <c r="Q60" i="99"/>
  <c r="P60" i="99"/>
  <c r="N60" i="99"/>
  <c r="J60" i="99"/>
  <c r="Q59" i="99"/>
  <c r="P59" i="99"/>
  <c r="R59" i="99" s="1"/>
  <c r="N59" i="99"/>
  <c r="J59" i="99"/>
  <c r="Q58" i="99"/>
  <c r="P58" i="99"/>
  <c r="R58" i="99" s="1"/>
  <c r="N58" i="99"/>
  <c r="J58" i="99"/>
  <c r="Q57" i="99"/>
  <c r="R57" i="99" s="1"/>
  <c r="P57" i="99"/>
  <c r="N57" i="99"/>
  <c r="J57" i="99"/>
  <c r="R56" i="99"/>
  <c r="Q56" i="99"/>
  <c r="P56" i="99"/>
  <c r="N56" i="99"/>
  <c r="J56" i="99"/>
  <c r="Q55" i="99"/>
  <c r="P55" i="99"/>
  <c r="R55" i="99" s="1"/>
  <c r="N55" i="99"/>
  <c r="J55" i="99"/>
  <c r="Q54" i="99"/>
  <c r="M54" i="99"/>
  <c r="L54" i="99"/>
  <c r="N54" i="99" s="1"/>
  <c r="J54" i="99"/>
  <c r="I54" i="99"/>
  <c r="H54" i="99"/>
  <c r="Q53" i="99"/>
  <c r="R53" i="99" s="1"/>
  <c r="P53" i="99"/>
  <c r="N53" i="99"/>
  <c r="J53" i="99"/>
  <c r="R52" i="99"/>
  <c r="Q52" i="99"/>
  <c r="P52" i="99"/>
  <c r="N52" i="99"/>
  <c r="J52" i="99"/>
  <c r="Q51" i="99"/>
  <c r="P51" i="99"/>
  <c r="R51" i="99" s="1"/>
  <c r="N51" i="99"/>
  <c r="J51" i="99"/>
  <c r="Q50" i="99"/>
  <c r="P50" i="99"/>
  <c r="N50" i="99"/>
  <c r="J50" i="99"/>
  <c r="M49" i="99"/>
  <c r="Q49" i="99" s="1"/>
  <c r="L49" i="99"/>
  <c r="I49" i="99"/>
  <c r="H49" i="99"/>
  <c r="R48" i="99"/>
  <c r="Q48" i="99"/>
  <c r="P48" i="99"/>
  <c r="N48" i="99"/>
  <c r="J48" i="99"/>
  <c r="Q47" i="99"/>
  <c r="P47" i="99"/>
  <c r="R47" i="99" s="1"/>
  <c r="N47" i="99"/>
  <c r="J47" i="99"/>
  <c r="Q46" i="99"/>
  <c r="P46" i="99"/>
  <c r="N46" i="99"/>
  <c r="J46" i="99"/>
  <c r="R45" i="99"/>
  <c r="Q45" i="99"/>
  <c r="P45" i="99"/>
  <c r="N45" i="99"/>
  <c r="J45" i="99"/>
  <c r="R44" i="99"/>
  <c r="Q44" i="99"/>
  <c r="P44" i="99"/>
  <c r="N44" i="99"/>
  <c r="J44" i="99"/>
  <c r="Q43" i="99"/>
  <c r="P43" i="99"/>
  <c r="R43" i="99" s="1"/>
  <c r="N43" i="99"/>
  <c r="J43" i="99"/>
  <c r="Q42" i="99"/>
  <c r="P42" i="99"/>
  <c r="R42" i="99" s="1"/>
  <c r="N42" i="99"/>
  <c r="J42" i="99"/>
  <c r="Q41" i="99"/>
  <c r="R41" i="99" s="1"/>
  <c r="P41" i="99"/>
  <c r="N41" i="99"/>
  <c r="J41" i="99"/>
  <c r="N40" i="99"/>
  <c r="M40" i="99"/>
  <c r="L40" i="99"/>
  <c r="I40" i="99"/>
  <c r="Q40" i="99" s="1"/>
  <c r="H40" i="99"/>
  <c r="I39" i="99"/>
  <c r="Q38" i="99"/>
  <c r="P38" i="99"/>
  <c r="N38" i="99"/>
  <c r="J38" i="99"/>
  <c r="M37" i="99"/>
  <c r="L37" i="99"/>
  <c r="N37" i="99" s="1"/>
  <c r="K37" i="99"/>
  <c r="I37" i="99"/>
  <c r="Q37" i="99" s="1"/>
  <c r="H37" i="99"/>
  <c r="P37" i="99" s="1"/>
  <c r="R37" i="99" s="1"/>
  <c r="Q36" i="99"/>
  <c r="P36" i="99"/>
  <c r="R36" i="99" s="1"/>
  <c r="N36" i="99"/>
  <c r="J36" i="99"/>
  <c r="Q35" i="99"/>
  <c r="P35" i="99"/>
  <c r="R35" i="99" s="1"/>
  <c r="M35" i="99"/>
  <c r="L35" i="99"/>
  <c r="N35" i="99" s="1"/>
  <c r="J35" i="99"/>
  <c r="I35" i="99"/>
  <c r="H35" i="99"/>
  <c r="Q34" i="99"/>
  <c r="R34" i="99" s="1"/>
  <c r="P34" i="99"/>
  <c r="N34" i="99"/>
  <c r="J34" i="99"/>
  <c r="R33" i="99"/>
  <c r="Q33" i="99"/>
  <c r="P33" i="99"/>
  <c r="N33" i="99"/>
  <c r="J33" i="99"/>
  <c r="Q32" i="99"/>
  <c r="P32" i="99"/>
  <c r="R32" i="99" s="1"/>
  <c r="N32" i="99"/>
  <c r="J32" i="99"/>
  <c r="Q31" i="99"/>
  <c r="P31" i="99"/>
  <c r="R31" i="99" s="1"/>
  <c r="M31" i="99"/>
  <c r="L31" i="99"/>
  <c r="N31" i="99" s="1"/>
  <c r="J31" i="99"/>
  <c r="I31" i="99"/>
  <c r="H31" i="99"/>
  <c r="Q30" i="99"/>
  <c r="R30" i="99" s="1"/>
  <c r="P30" i="99"/>
  <c r="N30" i="99"/>
  <c r="J30" i="99"/>
  <c r="R29" i="99"/>
  <c r="Q29" i="99"/>
  <c r="P29" i="99"/>
  <c r="N29" i="99"/>
  <c r="J29" i="99"/>
  <c r="Q28" i="99"/>
  <c r="P28" i="99"/>
  <c r="R28" i="99" s="1"/>
  <c r="N28" i="99"/>
  <c r="J28" i="99"/>
  <c r="Q27" i="99"/>
  <c r="P27" i="99"/>
  <c r="R27" i="99" s="1"/>
  <c r="N27" i="99"/>
  <c r="J27" i="99"/>
  <c r="Q26" i="99"/>
  <c r="R26" i="99" s="1"/>
  <c r="P26" i="99"/>
  <c r="N26" i="99"/>
  <c r="J26" i="99"/>
  <c r="R25" i="99"/>
  <c r="Q25" i="99"/>
  <c r="P25" i="99"/>
  <c r="N25" i="99"/>
  <c r="J25" i="99"/>
  <c r="Q24" i="99"/>
  <c r="P24" i="99"/>
  <c r="R24" i="99" s="1"/>
  <c r="N24" i="99"/>
  <c r="J24" i="99"/>
  <c r="Q23" i="99"/>
  <c r="P23" i="99"/>
  <c r="R23" i="99" s="1"/>
  <c r="N23" i="99"/>
  <c r="J23" i="99"/>
  <c r="Q22" i="99"/>
  <c r="M22" i="99"/>
  <c r="L22" i="99"/>
  <c r="N22" i="99" s="1"/>
  <c r="I22" i="99"/>
  <c r="H22" i="99"/>
  <c r="P22" i="99" s="1"/>
  <c r="R22" i="99" s="1"/>
  <c r="R21" i="99"/>
  <c r="Q21" i="99"/>
  <c r="P21" i="99"/>
  <c r="N21" i="99"/>
  <c r="J21" i="99"/>
  <c r="Q20" i="99"/>
  <c r="P20" i="99"/>
  <c r="R20" i="99" s="1"/>
  <c r="N20" i="99"/>
  <c r="J20" i="99"/>
  <c r="Q19" i="99"/>
  <c r="P19" i="99"/>
  <c r="R19" i="99" s="1"/>
  <c r="N19" i="99"/>
  <c r="J19" i="99"/>
  <c r="Q18" i="99"/>
  <c r="R18" i="99" s="1"/>
  <c r="P18" i="99"/>
  <c r="N18" i="99"/>
  <c r="J18" i="99"/>
  <c r="O17" i="99"/>
  <c r="N17" i="99"/>
  <c r="M17" i="99"/>
  <c r="L17" i="99"/>
  <c r="K17" i="99"/>
  <c r="J17" i="99"/>
  <c r="I17" i="99"/>
  <c r="Q17" i="99" s="1"/>
  <c r="H17" i="99"/>
  <c r="P17" i="99" s="1"/>
  <c r="Q16" i="99"/>
  <c r="R16" i="99" s="1"/>
  <c r="P16" i="99"/>
  <c r="N16" i="99"/>
  <c r="J16" i="99"/>
  <c r="R15" i="99"/>
  <c r="Q15" i="99"/>
  <c r="P15" i="99"/>
  <c r="N15" i="99"/>
  <c r="J15" i="99"/>
  <c r="Q14" i="99"/>
  <c r="P14" i="99"/>
  <c r="R14" i="99" s="1"/>
  <c r="N14" i="99"/>
  <c r="J14" i="99"/>
  <c r="Q13" i="99"/>
  <c r="P13" i="99"/>
  <c r="R13" i="99" s="1"/>
  <c r="M13" i="99"/>
  <c r="L13" i="99"/>
  <c r="N13" i="99" s="1"/>
  <c r="J13" i="99"/>
  <c r="I13" i="99"/>
  <c r="H13" i="99"/>
  <c r="Q12" i="99"/>
  <c r="R12" i="99" s="1"/>
  <c r="P12" i="99"/>
  <c r="N12" i="99"/>
  <c r="J12" i="99"/>
  <c r="R11" i="99"/>
  <c r="Q11" i="99"/>
  <c r="P11" i="99"/>
  <c r="N11" i="99"/>
  <c r="J11" i="99"/>
  <c r="Q10" i="99"/>
  <c r="P10" i="99"/>
  <c r="R10" i="99" s="1"/>
  <c r="N10" i="99"/>
  <c r="J10" i="99"/>
  <c r="Q9" i="99"/>
  <c r="P9" i="99"/>
  <c r="R9" i="99" s="1"/>
  <c r="M9" i="99"/>
  <c r="L9" i="99"/>
  <c r="N9" i="99" s="1"/>
  <c r="J9" i="99"/>
  <c r="I9" i="99"/>
  <c r="I8" i="99" s="1"/>
  <c r="H9" i="99"/>
  <c r="M8" i="99"/>
  <c r="L8" i="99"/>
  <c r="N8" i="99" s="1"/>
  <c r="J147" i="98"/>
  <c r="I146" i="98"/>
  <c r="J146" i="98" s="1"/>
  <c r="H146" i="98"/>
  <c r="J145" i="98"/>
  <c r="I144" i="98"/>
  <c r="J144" i="98" s="1"/>
  <c r="H144" i="98"/>
  <c r="H143" i="98"/>
  <c r="J142" i="98"/>
  <c r="J141" i="98"/>
  <c r="I141" i="98"/>
  <c r="H141" i="98"/>
  <c r="J140" i="98"/>
  <c r="J139" i="98"/>
  <c r="J138" i="98"/>
  <c r="I137" i="98"/>
  <c r="H137" i="98"/>
  <c r="J137" i="98" s="1"/>
  <c r="J136" i="98"/>
  <c r="I135" i="98"/>
  <c r="H135" i="98"/>
  <c r="J135" i="98" s="1"/>
  <c r="J134" i="98"/>
  <c r="I133" i="98"/>
  <c r="H133" i="98"/>
  <c r="J133" i="98" s="1"/>
  <c r="I132" i="98"/>
  <c r="J131" i="98"/>
  <c r="I130" i="98"/>
  <c r="J130" i="98" s="1"/>
  <c r="H130" i="98"/>
  <c r="J129" i="98"/>
  <c r="I128" i="98"/>
  <c r="J128" i="98" s="1"/>
  <c r="H128" i="98"/>
  <c r="J127" i="98"/>
  <c r="J126" i="98"/>
  <c r="J125" i="98"/>
  <c r="J124" i="98"/>
  <c r="J123" i="98"/>
  <c r="I123" i="98"/>
  <c r="H123" i="98"/>
  <c r="H122" i="98" s="1"/>
  <c r="J122" i="98" s="1"/>
  <c r="I122" i="98"/>
  <c r="J121" i="98"/>
  <c r="I120" i="98"/>
  <c r="H120" i="98"/>
  <c r="J120" i="98" s="1"/>
  <c r="J119" i="98"/>
  <c r="I118" i="98"/>
  <c r="H118" i="98"/>
  <c r="J118" i="98" s="1"/>
  <c r="J117" i="98"/>
  <c r="I116" i="98"/>
  <c r="H116" i="98"/>
  <c r="J116" i="98" s="1"/>
  <c r="J115" i="98"/>
  <c r="I114" i="98"/>
  <c r="H114" i="98"/>
  <c r="J114" i="98" s="1"/>
  <c r="J113" i="98"/>
  <c r="J112" i="98"/>
  <c r="J111" i="98"/>
  <c r="I110" i="98"/>
  <c r="J110" i="98" s="1"/>
  <c r="H110" i="98"/>
  <c r="H109" i="98"/>
  <c r="J108" i="98"/>
  <c r="J107" i="98"/>
  <c r="I107" i="98"/>
  <c r="H107" i="98"/>
  <c r="J106" i="98"/>
  <c r="J105" i="98"/>
  <c r="I105" i="98"/>
  <c r="H105" i="98"/>
  <c r="H90" i="98" s="1"/>
  <c r="J104" i="98"/>
  <c r="J103" i="98"/>
  <c r="J102" i="98"/>
  <c r="J101" i="98"/>
  <c r="J100" i="98"/>
  <c r="J99" i="98"/>
  <c r="J98" i="98"/>
  <c r="J97" i="98"/>
  <c r="I96" i="98"/>
  <c r="I90" i="98" s="1"/>
  <c r="H96" i="98"/>
  <c r="J96" i="98" s="1"/>
  <c r="J95" i="98"/>
  <c r="J94" i="98"/>
  <c r="J93" i="98"/>
  <c r="J92" i="98"/>
  <c r="I91" i="98"/>
  <c r="H91" i="98"/>
  <c r="J91" i="98" s="1"/>
  <c r="J89" i="98"/>
  <c r="I88" i="98"/>
  <c r="J88" i="98" s="1"/>
  <c r="H88" i="98"/>
  <c r="J87" i="98"/>
  <c r="J86" i="98"/>
  <c r="J85" i="98"/>
  <c r="J84" i="98"/>
  <c r="J83" i="98"/>
  <c r="I83" i="98"/>
  <c r="H83" i="98"/>
  <c r="H82" i="98" s="1"/>
  <c r="J82" i="98" s="1"/>
  <c r="I82" i="98"/>
  <c r="J76" i="98"/>
  <c r="J75" i="98"/>
  <c r="J74" i="98"/>
  <c r="I74" i="98"/>
  <c r="H74" i="98"/>
  <c r="J73" i="98"/>
  <c r="J72" i="98"/>
  <c r="I72" i="98"/>
  <c r="H72" i="98"/>
  <c r="J71" i="98"/>
  <c r="J70" i="98"/>
  <c r="I70" i="98"/>
  <c r="H70" i="98"/>
  <c r="H69" i="98" s="1"/>
  <c r="J69" i="98" s="1"/>
  <c r="I69" i="98"/>
  <c r="J68" i="98"/>
  <c r="I67" i="98"/>
  <c r="I37" i="98" s="1"/>
  <c r="H67" i="98"/>
  <c r="J67" i="98" s="1"/>
  <c r="J66" i="98"/>
  <c r="J65" i="98"/>
  <c r="J64" i="98"/>
  <c r="I63" i="98"/>
  <c r="J63" i="98" s="1"/>
  <c r="H63" i="98"/>
  <c r="J62" i="98"/>
  <c r="J61" i="98"/>
  <c r="I60" i="98"/>
  <c r="H60" i="98"/>
  <c r="J60" i="98" s="1"/>
  <c r="J59" i="98"/>
  <c r="J58" i="98"/>
  <c r="J57" i="98"/>
  <c r="J56" i="98"/>
  <c r="I56" i="98"/>
  <c r="H56" i="98"/>
  <c r="J55" i="98"/>
  <c r="J54" i="98"/>
  <c r="I53" i="98"/>
  <c r="J53" i="98" s="1"/>
  <c r="H53" i="98"/>
  <c r="J52" i="98"/>
  <c r="J51" i="98"/>
  <c r="J50" i="98"/>
  <c r="J49" i="98"/>
  <c r="J48" i="98"/>
  <c r="I48" i="98"/>
  <c r="H48" i="98"/>
  <c r="J47" i="98"/>
  <c r="J46" i="98"/>
  <c r="J45" i="98"/>
  <c r="I44" i="98"/>
  <c r="H44" i="98"/>
  <c r="J44" i="98" s="1"/>
  <c r="J43" i="98"/>
  <c r="J42" i="98"/>
  <c r="J41" i="98"/>
  <c r="J40" i="98"/>
  <c r="J39" i="98"/>
  <c r="I38" i="98"/>
  <c r="H38" i="98"/>
  <c r="J38" i="98" s="1"/>
  <c r="J36" i="98"/>
  <c r="I35" i="98"/>
  <c r="J35" i="98" s="1"/>
  <c r="H35" i="98"/>
  <c r="J34" i="98"/>
  <c r="I33" i="98"/>
  <c r="J33" i="98" s="1"/>
  <c r="H33" i="98"/>
  <c r="J32" i="98"/>
  <c r="J31" i="98"/>
  <c r="J30" i="98"/>
  <c r="I29" i="98"/>
  <c r="H29" i="98"/>
  <c r="J29" i="98" s="1"/>
  <c r="J28" i="98"/>
  <c r="J27" i="98"/>
  <c r="J26" i="98"/>
  <c r="J25" i="98"/>
  <c r="J24" i="98"/>
  <c r="J23" i="98"/>
  <c r="J22" i="98"/>
  <c r="J21" i="98"/>
  <c r="I20" i="98"/>
  <c r="H20" i="98"/>
  <c r="J20" i="98" s="1"/>
  <c r="J19" i="98"/>
  <c r="J18" i="98"/>
  <c r="J17" i="98"/>
  <c r="J16" i="98"/>
  <c r="I16" i="98"/>
  <c r="H16" i="98"/>
  <c r="J15" i="98"/>
  <c r="J14" i="98"/>
  <c r="J13" i="98"/>
  <c r="I12" i="98"/>
  <c r="H12" i="98"/>
  <c r="J12" i="98" s="1"/>
  <c r="J11" i="98"/>
  <c r="J10" i="98"/>
  <c r="J9" i="98"/>
  <c r="J8" i="98"/>
  <c r="I8" i="98"/>
  <c r="H8" i="98"/>
  <c r="H7" i="98" s="1"/>
  <c r="I7" i="98"/>
  <c r="J167" i="97"/>
  <c r="I166" i="97"/>
  <c r="J166" i="97" s="1"/>
  <c r="H166" i="97"/>
  <c r="J165" i="97"/>
  <c r="I164" i="97"/>
  <c r="J164" i="97" s="1"/>
  <c r="H164" i="97"/>
  <c r="H163" i="97"/>
  <c r="J162" i="97"/>
  <c r="J161" i="97"/>
  <c r="I161" i="97"/>
  <c r="H161" i="97"/>
  <c r="J160" i="97"/>
  <c r="J159" i="97"/>
  <c r="J158" i="97"/>
  <c r="I157" i="97"/>
  <c r="H157" i="97"/>
  <c r="J157" i="97" s="1"/>
  <c r="J156" i="97"/>
  <c r="I155" i="97"/>
  <c r="H155" i="97"/>
  <c r="J155" i="97" s="1"/>
  <c r="J154" i="97"/>
  <c r="J153" i="97"/>
  <c r="I152" i="97"/>
  <c r="I151" i="97" s="1"/>
  <c r="H152" i="97"/>
  <c r="J152" i="97" s="1"/>
  <c r="H151" i="97"/>
  <c r="J150" i="97"/>
  <c r="I149" i="97"/>
  <c r="H149" i="97"/>
  <c r="J149" i="97" s="1"/>
  <c r="J148" i="97"/>
  <c r="J147" i="97"/>
  <c r="I146" i="97"/>
  <c r="H146" i="97"/>
  <c r="J146" i="97" s="1"/>
  <c r="J145" i="97"/>
  <c r="J144" i="97"/>
  <c r="J143" i="97"/>
  <c r="I142" i="97"/>
  <c r="J142" i="97" s="1"/>
  <c r="H142" i="97"/>
  <c r="J140" i="97"/>
  <c r="J139" i="97"/>
  <c r="I139" i="97"/>
  <c r="H139" i="97"/>
  <c r="J138" i="97"/>
  <c r="J137" i="97"/>
  <c r="I137" i="97"/>
  <c r="H137" i="97"/>
  <c r="J136" i="97"/>
  <c r="J135" i="97"/>
  <c r="I135" i="97"/>
  <c r="H135" i="97"/>
  <c r="J134" i="97"/>
  <c r="J133" i="97"/>
  <c r="I133" i="97"/>
  <c r="H133" i="97"/>
  <c r="J132" i="97"/>
  <c r="J131" i="97"/>
  <c r="J130" i="97"/>
  <c r="I129" i="97"/>
  <c r="H129" i="97"/>
  <c r="J129" i="97" s="1"/>
  <c r="I128" i="97"/>
  <c r="J127" i="97"/>
  <c r="J126" i="97"/>
  <c r="I125" i="97"/>
  <c r="H125" i="97"/>
  <c r="J125" i="97" s="1"/>
  <c r="J124" i="97"/>
  <c r="J123" i="97"/>
  <c r="I122" i="97"/>
  <c r="I101" i="97" s="1"/>
  <c r="H122" i="97"/>
  <c r="J122" i="97" s="1"/>
  <c r="J121" i="97"/>
  <c r="J120" i="97"/>
  <c r="J119" i="97"/>
  <c r="J118" i="97"/>
  <c r="J117" i="97"/>
  <c r="J116" i="97"/>
  <c r="J115" i="97"/>
  <c r="J114" i="97"/>
  <c r="J113" i="97"/>
  <c r="J112" i="97"/>
  <c r="J111" i="97"/>
  <c r="I111" i="97"/>
  <c r="H111" i="97"/>
  <c r="J110" i="97"/>
  <c r="J109" i="97"/>
  <c r="J108" i="97"/>
  <c r="J107" i="97"/>
  <c r="J106" i="97"/>
  <c r="J105" i="97"/>
  <c r="J104" i="97"/>
  <c r="J103" i="97"/>
  <c r="I102" i="97"/>
  <c r="H102" i="97"/>
  <c r="J102" i="97" s="1"/>
  <c r="H101" i="97"/>
  <c r="J101" i="97" s="1"/>
  <c r="J100" i="97"/>
  <c r="J99" i="97"/>
  <c r="I98" i="97"/>
  <c r="I92" i="97" s="1"/>
  <c r="H98" i="97"/>
  <c r="J98" i="97" s="1"/>
  <c r="J97" i="97"/>
  <c r="J96" i="97"/>
  <c r="J95" i="97"/>
  <c r="J94" i="97"/>
  <c r="I93" i="97"/>
  <c r="H93" i="97"/>
  <c r="J93" i="97" s="1"/>
  <c r="J86" i="97"/>
  <c r="J85" i="97"/>
  <c r="J84" i="97"/>
  <c r="I83" i="97"/>
  <c r="H83" i="97"/>
  <c r="J83" i="97" s="1"/>
  <c r="J82" i="97"/>
  <c r="I81" i="97"/>
  <c r="H81" i="97"/>
  <c r="J81" i="97" s="1"/>
  <c r="J80" i="97"/>
  <c r="I79" i="97"/>
  <c r="I78" i="97" s="1"/>
  <c r="H79" i="97"/>
  <c r="J79" i="97" s="1"/>
  <c r="H78" i="97"/>
  <c r="J77" i="97"/>
  <c r="I76" i="97"/>
  <c r="H76" i="97"/>
  <c r="J76" i="97" s="1"/>
  <c r="J75" i="97"/>
  <c r="J74" i="97"/>
  <c r="J73" i="97"/>
  <c r="J72" i="97"/>
  <c r="I72" i="97"/>
  <c r="H72" i="97"/>
  <c r="J71" i="97"/>
  <c r="J70" i="97"/>
  <c r="J69" i="97"/>
  <c r="I68" i="97"/>
  <c r="H68" i="97"/>
  <c r="J68" i="97" s="1"/>
  <c r="J67" i="97"/>
  <c r="J66" i="97"/>
  <c r="J65" i="97"/>
  <c r="J64" i="97"/>
  <c r="I64" i="97"/>
  <c r="H64" i="97"/>
  <c r="J63" i="97"/>
  <c r="J62" i="97"/>
  <c r="J61" i="97"/>
  <c r="J60" i="97"/>
  <c r="I59" i="97"/>
  <c r="H59" i="97"/>
  <c r="J59" i="97" s="1"/>
  <c r="J58" i="97"/>
  <c r="J57" i="97"/>
  <c r="J56" i="97"/>
  <c r="J55" i="97"/>
  <c r="J54" i="97"/>
  <c r="J53" i="97"/>
  <c r="J52" i="97"/>
  <c r="I52" i="97"/>
  <c r="H52" i="97"/>
  <c r="J51" i="97"/>
  <c r="J50" i="97"/>
  <c r="J49" i="97"/>
  <c r="J48" i="97"/>
  <c r="I47" i="97"/>
  <c r="I37" i="97" s="1"/>
  <c r="H47" i="97"/>
  <c r="J47" i="97" s="1"/>
  <c r="J46" i="97"/>
  <c r="J45" i="97"/>
  <c r="J44" i="97"/>
  <c r="J43" i="97"/>
  <c r="J42" i="97"/>
  <c r="J41" i="97"/>
  <c r="J40" i="97"/>
  <c r="J39" i="97"/>
  <c r="I38" i="97"/>
  <c r="H38" i="97"/>
  <c r="J38" i="97" s="1"/>
  <c r="J36" i="97"/>
  <c r="I35" i="97"/>
  <c r="J35" i="97" s="1"/>
  <c r="H35" i="97"/>
  <c r="J34" i="97"/>
  <c r="I33" i="97"/>
  <c r="J33" i="97" s="1"/>
  <c r="H33" i="97"/>
  <c r="J32" i="97"/>
  <c r="J31" i="97"/>
  <c r="J30" i="97"/>
  <c r="I29" i="97"/>
  <c r="H29" i="97"/>
  <c r="J29" i="97" s="1"/>
  <c r="J28" i="97"/>
  <c r="J27" i="97"/>
  <c r="J26" i="97"/>
  <c r="J25" i="97"/>
  <c r="J24" i="97"/>
  <c r="J23" i="97"/>
  <c r="J22" i="97"/>
  <c r="J21" i="97"/>
  <c r="I20" i="97"/>
  <c r="H20" i="97"/>
  <c r="J20" i="97" s="1"/>
  <c r="J19" i="97"/>
  <c r="J18" i="97"/>
  <c r="J17" i="97"/>
  <c r="J16" i="97"/>
  <c r="I15" i="97"/>
  <c r="J15" i="97" s="1"/>
  <c r="H15" i="97"/>
  <c r="J14" i="97"/>
  <c r="J13" i="97"/>
  <c r="J12" i="97"/>
  <c r="I11" i="97"/>
  <c r="H11" i="97"/>
  <c r="J11" i="97" s="1"/>
  <c r="J10" i="97"/>
  <c r="J9" i="97"/>
  <c r="J8" i="97"/>
  <c r="I8" i="97"/>
  <c r="H8" i="97"/>
  <c r="H7" i="97" s="1"/>
  <c r="I7" i="97"/>
  <c r="L19" i="95"/>
  <c r="K19" i="95"/>
  <c r="I19" i="95"/>
  <c r="H19" i="95"/>
  <c r="F19" i="95"/>
  <c r="E19" i="95"/>
  <c r="T17" i="95"/>
  <c r="S17" i="95"/>
  <c r="R17" i="95"/>
  <c r="O17" i="95"/>
  <c r="Q17" i="95" s="1"/>
  <c r="N17" i="95"/>
  <c r="T16" i="95"/>
  <c r="S16" i="95"/>
  <c r="R16" i="95"/>
  <c r="O16" i="95"/>
  <c r="N16" i="95"/>
  <c r="Q16" i="95" s="1"/>
  <c r="T15" i="95"/>
  <c r="S15" i="95"/>
  <c r="R15" i="95"/>
  <c r="O15" i="95"/>
  <c r="Q15" i="95" s="1"/>
  <c r="N15" i="95"/>
  <c r="T14" i="95"/>
  <c r="S14" i="95"/>
  <c r="R14" i="95"/>
  <c r="O14" i="95"/>
  <c r="N14" i="95"/>
  <c r="Q14" i="95" s="1"/>
  <c r="T13" i="95"/>
  <c r="S13" i="95"/>
  <c r="R13" i="95"/>
  <c r="O13" i="95"/>
  <c r="Q13" i="95" s="1"/>
  <c r="N13" i="95"/>
  <c r="T12" i="95"/>
  <c r="S12" i="95"/>
  <c r="R12" i="95"/>
  <c r="O12" i="95"/>
  <c r="N12" i="95"/>
  <c r="Q12" i="95" s="1"/>
  <c r="T11" i="95"/>
  <c r="S11" i="95"/>
  <c r="R11" i="95"/>
  <c r="O11" i="95"/>
  <c r="Q11" i="95" s="1"/>
  <c r="N11" i="95"/>
  <c r="N19" i="95" s="1"/>
  <c r="O19" i="96"/>
  <c r="L19" i="96"/>
  <c r="K19" i="96"/>
  <c r="I19" i="96"/>
  <c r="H19" i="96"/>
  <c r="F19" i="96"/>
  <c r="E19" i="96"/>
  <c r="T18" i="96"/>
  <c r="S18" i="96"/>
  <c r="R18" i="96"/>
  <c r="T17" i="96"/>
  <c r="S17" i="96"/>
  <c r="R17" i="96"/>
  <c r="O17" i="96"/>
  <c r="N17" i="96"/>
  <c r="Q17" i="96" s="1"/>
  <c r="T16" i="96"/>
  <c r="S16" i="96"/>
  <c r="R16" i="96"/>
  <c r="Q16" i="96"/>
  <c r="O16" i="96"/>
  <c r="N16" i="96"/>
  <c r="T15" i="96"/>
  <c r="S15" i="96"/>
  <c r="R15" i="96"/>
  <c r="O15" i="96"/>
  <c r="N15" i="96"/>
  <c r="Q15" i="96" s="1"/>
  <c r="T14" i="96"/>
  <c r="S14" i="96"/>
  <c r="R14" i="96"/>
  <c r="Q14" i="96"/>
  <c r="O14" i="96"/>
  <c r="N14" i="96"/>
  <c r="T13" i="96"/>
  <c r="S13" i="96"/>
  <c r="R13" i="96"/>
  <c r="O13" i="96"/>
  <c r="N13" i="96"/>
  <c r="Q13" i="96" s="1"/>
  <c r="T12" i="96"/>
  <c r="S12" i="96"/>
  <c r="R12" i="96"/>
  <c r="Q12" i="96"/>
  <c r="O12" i="96"/>
  <c r="N12" i="96"/>
  <c r="T11" i="96"/>
  <c r="S11" i="96"/>
  <c r="R11" i="96"/>
  <c r="O11" i="96"/>
  <c r="N11" i="96"/>
  <c r="N19" i="96" s="1"/>
  <c r="L15" i="94"/>
  <c r="K15" i="94"/>
  <c r="I15" i="94"/>
  <c r="H15" i="94"/>
  <c r="F15" i="94"/>
  <c r="E15" i="94"/>
  <c r="T13" i="94"/>
  <c r="S13" i="94"/>
  <c r="R13" i="94"/>
  <c r="O13" i="94"/>
  <c r="N13" i="94"/>
  <c r="Q13" i="94" s="1"/>
  <c r="T12" i="94"/>
  <c r="S12" i="94"/>
  <c r="R12" i="94"/>
  <c r="O12" i="94"/>
  <c r="Q12" i="94" s="1"/>
  <c r="N12" i="94"/>
  <c r="T11" i="94"/>
  <c r="S11" i="94"/>
  <c r="R11" i="94"/>
  <c r="O11" i="94"/>
  <c r="O15" i="94" s="1"/>
  <c r="N11" i="94"/>
  <c r="Q11" i="94" s="1"/>
  <c r="Q15" i="94" s="1"/>
  <c r="L15" i="93"/>
  <c r="K15" i="93"/>
  <c r="I15" i="93"/>
  <c r="H15" i="93"/>
  <c r="F15" i="93"/>
  <c r="E15" i="93"/>
  <c r="T13" i="93"/>
  <c r="S13" i="93"/>
  <c r="R13" i="93"/>
  <c r="Q13" i="93"/>
  <c r="O13" i="93"/>
  <c r="N13" i="93"/>
  <c r="T12" i="93"/>
  <c r="S12" i="93"/>
  <c r="R12" i="93"/>
  <c r="O12" i="93"/>
  <c r="N12" i="93"/>
  <c r="Q12" i="93" s="1"/>
  <c r="T11" i="93"/>
  <c r="S11" i="93"/>
  <c r="R11" i="93"/>
  <c r="Q11" i="93"/>
  <c r="Q15" i="93" s="1"/>
  <c r="O11" i="93"/>
  <c r="O15" i="93" s="1"/>
  <c r="N11" i="93"/>
  <c r="N15" i="93" s="1"/>
  <c r="N16" i="92"/>
  <c r="M16" i="92"/>
  <c r="L16" i="92"/>
  <c r="K16" i="92"/>
  <c r="J16" i="92"/>
  <c r="I16" i="92"/>
  <c r="H16" i="92"/>
  <c r="G16" i="92"/>
  <c r="F16" i="92"/>
  <c r="P14" i="92"/>
  <c r="R14" i="92" s="1"/>
  <c r="O14" i="92"/>
  <c r="P13" i="92"/>
  <c r="O13" i="92"/>
  <c r="R13" i="92" s="1"/>
  <c r="P12" i="92"/>
  <c r="O12" i="92"/>
  <c r="R12" i="92" s="1"/>
  <c r="R11" i="92"/>
  <c r="P11" i="92"/>
  <c r="O11" i="92"/>
  <c r="P10" i="92"/>
  <c r="R10" i="92" s="1"/>
  <c r="O10" i="92"/>
  <c r="O16" i="92" s="1"/>
  <c r="Q16" i="91"/>
  <c r="N16" i="91"/>
  <c r="M16" i="91"/>
  <c r="L16" i="91"/>
  <c r="K16" i="91"/>
  <c r="J16" i="91"/>
  <c r="I16" i="91"/>
  <c r="H16" i="91"/>
  <c r="G16" i="91"/>
  <c r="F16" i="91"/>
  <c r="R14" i="91"/>
  <c r="P14" i="91"/>
  <c r="O14" i="91"/>
  <c r="P13" i="91"/>
  <c r="R13" i="91" s="1"/>
  <c r="O13" i="91"/>
  <c r="P12" i="91"/>
  <c r="O12" i="91"/>
  <c r="R12" i="91" s="1"/>
  <c r="P11" i="91"/>
  <c r="O11" i="91"/>
  <c r="R11" i="91" s="1"/>
  <c r="R10" i="91"/>
  <c r="P10" i="91"/>
  <c r="P16" i="91" s="1"/>
  <c r="O10" i="91"/>
  <c r="O16" i="91" s="1"/>
  <c r="M13" i="90"/>
  <c r="L13" i="90"/>
  <c r="K13" i="90"/>
  <c r="J13" i="90"/>
  <c r="I13" i="90"/>
  <c r="H13" i="90"/>
  <c r="G13" i="90"/>
  <c r="F13" i="90"/>
  <c r="P11" i="90"/>
  <c r="R11" i="90" s="1"/>
  <c r="O11" i="90"/>
  <c r="P10" i="90"/>
  <c r="P13" i="90" s="1"/>
  <c r="O10" i="90"/>
  <c r="O13" i="90" s="1"/>
  <c r="P13" i="89"/>
  <c r="M13" i="89"/>
  <c r="L13" i="89"/>
  <c r="K13" i="89"/>
  <c r="J13" i="89"/>
  <c r="I13" i="89"/>
  <c r="H13" i="89"/>
  <c r="G13" i="89"/>
  <c r="F13" i="89"/>
  <c r="P11" i="89"/>
  <c r="O11" i="89"/>
  <c r="R11" i="89" s="1"/>
  <c r="P10" i="89"/>
  <c r="O10" i="89"/>
  <c r="O13" i="89" s="1"/>
  <c r="M18" i="88"/>
  <c r="L18" i="88"/>
  <c r="K18" i="88"/>
  <c r="J18" i="88"/>
  <c r="I18" i="88"/>
  <c r="H18" i="88"/>
  <c r="G18" i="88"/>
  <c r="F18" i="88"/>
  <c r="P16" i="88"/>
  <c r="O16" i="88"/>
  <c r="R16" i="88" s="1"/>
  <c r="P15" i="88"/>
  <c r="O15" i="88"/>
  <c r="R15" i="88" s="1"/>
  <c r="R14" i="88"/>
  <c r="P14" i="88"/>
  <c r="O14" i="88"/>
  <c r="P13" i="88"/>
  <c r="R13" i="88" s="1"/>
  <c r="O13" i="88"/>
  <c r="P12" i="88"/>
  <c r="O12" i="88"/>
  <c r="R12" i="88" s="1"/>
  <c r="P11" i="88"/>
  <c r="O11" i="88"/>
  <c r="R11" i="88" s="1"/>
  <c r="R10" i="88"/>
  <c r="R18" i="88" s="1"/>
  <c r="P10" i="88"/>
  <c r="O10" i="88"/>
  <c r="O18" i="88" s="1"/>
  <c r="M18" i="87"/>
  <c r="L18" i="87"/>
  <c r="J18" i="87"/>
  <c r="I18" i="87"/>
  <c r="G18" i="87"/>
  <c r="F18" i="87"/>
  <c r="P16" i="87"/>
  <c r="R16" i="87" s="1"/>
  <c r="O16" i="87"/>
  <c r="P15" i="87"/>
  <c r="O15" i="87"/>
  <c r="R15" i="87" s="1"/>
  <c r="P14" i="87"/>
  <c r="O14" i="87"/>
  <c r="R14" i="87" s="1"/>
  <c r="R13" i="87"/>
  <c r="P13" i="87"/>
  <c r="O13" i="87"/>
  <c r="P12" i="87"/>
  <c r="R12" i="87" s="1"/>
  <c r="O12" i="87"/>
  <c r="P11" i="87"/>
  <c r="P18" i="87" s="1"/>
  <c r="O11" i="87"/>
  <c r="R11" i="87" s="1"/>
  <c r="P10" i="87"/>
  <c r="O10" i="87"/>
  <c r="R10" i="87" s="1"/>
  <c r="M112" i="104" l="1"/>
  <c r="O112" i="104" s="1"/>
  <c r="O113" i="104"/>
  <c r="R95" i="104"/>
  <c r="K127" i="104"/>
  <c r="R127" i="104"/>
  <c r="S127" i="104" s="1"/>
  <c r="M164" i="104"/>
  <c r="O164" i="104" s="1"/>
  <c r="O165" i="104"/>
  <c r="K143" i="104"/>
  <c r="R143" i="104"/>
  <c r="S143" i="104" s="1"/>
  <c r="S162" i="104"/>
  <c r="S48" i="104"/>
  <c r="Q100" i="104"/>
  <c r="S100" i="104" s="1"/>
  <c r="K100" i="104"/>
  <c r="I164" i="104"/>
  <c r="Q165" i="104"/>
  <c r="S165" i="104" s="1"/>
  <c r="K165" i="104"/>
  <c r="S137" i="104"/>
  <c r="R100" i="104"/>
  <c r="Q66" i="104"/>
  <c r="Q20" i="104"/>
  <c r="S20" i="104" s="1"/>
  <c r="K20" i="104"/>
  <c r="O28" i="104"/>
  <c r="R161" i="104"/>
  <c r="O100" i="104"/>
  <c r="S88" i="104"/>
  <c r="S71" i="104"/>
  <c r="S161" i="104"/>
  <c r="Q146" i="104"/>
  <c r="K136" i="104"/>
  <c r="M95" i="104"/>
  <c r="O95" i="104" s="1"/>
  <c r="J146" i="104"/>
  <c r="K147" i="104"/>
  <c r="R147" i="104"/>
  <c r="S147" i="104" s="1"/>
  <c r="Q10" i="104"/>
  <c r="S10" i="104" s="1"/>
  <c r="K10" i="104"/>
  <c r="I9" i="104"/>
  <c r="J171" i="104"/>
  <c r="J66" i="104"/>
  <c r="R66" i="104" s="1"/>
  <c r="R67" i="104"/>
  <c r="S67" i="104" s="1"/>
  <c r="I95" i="104"/>
  <c r="K96" i="104"/>
  <c r="Q96" i="104"/>
  <c r="S96" i="104" s="1"/>
  <c r="J112" i="104"/>
  <c r="R112" i="104" s="1"/>
  <c r="I112" i="104"/>
  <c r="Q113" i="104"/>
  <c r="S113" i="104" s="1"/>
  <c r="K113" i="104"/>
  <c r="S29" i="104"/>
  <c r="S97" i="104"/>
  <c r="O161" i="104"/>
  <c r="Q28" i="104"/>
  <c r="M136" i="104"/>
  <c r="O136" i="104" s="1"/>
  <c r="O137" i="104"/>
  <c r="R28" i="104"/>
  <c r="R10" i="104"/>
  <c r="N9" i="104"/>
  <c r="N171" i="104" s="1"/>
  <c r="K67" i="104"/>
  <c r="R20" i="104"/>
  <c r="R142" i="103"/>
  <c r="J141" i="103"/>
  <c r="R141" i="103" s="1"/>
  <c r="Q149" i="103"/>
  <c r="K149" i="103"/>
  <c r="Q15" i="103"/>
  <c r="S15" i="103" s="1"/>
  <c r="K15" i="103"/>
  <c r="R158" i="103"/>
  <c r="S158" i="103" s="1"/>
  <c r="N157" i="103"/>
  <c r="R157" i="103" s="1"/>
  <c r="R97" i="103"/>
  <c r="N141" i="103"/>
  <c r="Q125" i="103"/>
  <c r="S125" i="103" s="1"/>
  <c r="K125" i="103"/>
  <c r="K20" i="103"/>
  <c r="Q20" i="103"/>
  <c r="S20" i="103" s="1"/>
  <c r="Q154" i="103"/>
  <c r="S154" i="103" s="1"/>
  <c r="Q97" i="103"/>
  <c r="K97" i="103"/>
  <c r="Q82" i="103"/>
  <c r="K82" i="103"/>
  <c r="O125" i="103"/>
  <c r="Q60" i="103"/>
  <c r="K60" i="103"/>
  <c r="R60" i="103"/>
  <c r="I9" i="103"/>
  <c r="O108" i="103"/>
  <c r="Q108" i="103"/>
  <c r="M107" i="103"/>
  <c r="O107" i="103" s="1"/>
  <c r="Q70" i="103"/>
  <c r="K70" i="103"/>
  <c r="N9" i="103"/>
  <c r="S10" i="103"/>
  <c r="J92" i="103"/>
  <c r="K142" i="103"/>
  <c r="I107" i="103"/>
  <c r="N92" i="103"/>
  <c r="O92" i="103" s="1"/>
  <c r="M157" i="103"/>
  <c r="O158" i="103"/>
  <c r="R125" i="103"/>
  <c r="J28" i="103"/>
  <c r="S30" i="103"/>
  <c r="R63" i="103"/>
  <c r="S63" i="103" s="1"/>
  <c r="K63" i="103"/>
  <c r="S18" i="103"/>
  <c r="R25" i="103"/>
  <c r="J107" i="103"/>
  <c r="R107" i="103" s="1"/>
  <c r="R108" i="103"/>
  <c r="M28" i="103"/>
  <c r="O29" i="103"/>
  <c r="Q25" i="103"/>
  <c r="S25" i="103" s="1"/>
  <c r="K25" i="103"/>
  <c r="M141" i="103"/>
  <c r="O142" i="103"/>
  <c r="K108" i="103"/>
  <c r="R149" i="103"/>
  <c r="Q122" i="103"/>
  <c r="S122" i="103" s="1"/>
  <c r="I92" i="103"/>
  <c r="Q93" i="103"/>
  <c r="S93" i="103" s="1"/>
  <c r="K93" i="103"/>
  <c r="Q45" i="103"/>
  <c r="S45" i="103" s="1"/>
  <c r="K45" i="103"/>
  <c r="Q157" i="103"/>
  <c r="K157" i="103"/>
  <c r="Q142" i="103"/>
  <c r="O132" i="103"/>
  <c r="M131" i="103"/>
  <c r="J131" i="103"/>
  <c r="R132" i="103"/>
  <c r="S132" i="103" s="1"/>
  <c r="S85" i="103"/>
  <c r="S150" i="103"/>
  <c r="R82" i="103"/>
  <c r="N70" i="103"/>
  <c r="R10" i="103"/>
  <c r="J9" i="103"/>
  <c r="M9" i="103"/>
  <c r="O10" i="103"/>
  <c r="I28" i="103"/>
  <c r="Q29" i="103"/>
  <c r="S29" i="103" s="1"/>
  <c r="K29" i="103"/>
  <c r="K10" i="103"/>
  <c r="N28" i="103"/>
  <c r="AC142" i="102"/>
  <c r="I122" i="102"/>
  <c r="AA122" i="102"/>
  <c r="AB80" i="102"/>
  <c r="AB94" i="102"/>
  <c r="S161" i="102"/>
  <c r="U6" i="102"/>
  <c r="U161" i="102" s="1"/>
  <c r="AC86" i="102"/>
  <c r="AC10" i="102"/>
  <c r="AB122" i="102"/>
  <c r="AC38" i="102"/>
  <c r="K161" i="102"/>
  <c r="M6" i="102"/>
  <c r="AC102" i="102"/>
  <c r="AB40" i="102"/>
  <c r="AB161" i="102" s="1"/>
  <c r="AA94" i="102"/>
  <c r="I94" i="102"/>
  <c r="AC94" i="102" s="1"/>
  <c r="AC81" i="102"/>
  <c r="M101" i="102"/>
  <c r="AA101" i="102"/>
  <c r="W161" i="102"/>
  <c r="Y6" i="102"/>
  <c r="AC80" i="102"/>
  <c r="P161" i="102"/>
  <c r="H161" i="102"/>
  <c r="I144" i="102"/>
  <c r="AC144" i="102" s="1"/>
  <c r="AA144" i="102"/>
  <c r="I134" i="102"/>
  <c r="AC134" i="102" s="1"/>
  <c r="AA134" i="102"/>
  <c r="Y122" i="102"/>
  <c r="I101" i="102"/>
  <c r="AC101" i="102" s="1"/>
  <c r="T161" i="102"/>
  <c r="AA40" i="102"/>
  <c r="AC16" i="102"/>
  <c r="O161" i="102"/>
  <c r="Q6" i="102"/>
  <c r="Q161" i="102" s="1"/>
  <c r="AA80" i="102"/>
  <c r="AA6" i="102"/>
  <c r="AA160" i="101"/>
  <c r="AA138" i="101"/>
  <c r="I138" i="101"/>
  <c r="AC138" i="101" s="1"/>
  <c r="AA105" i="101"/>
  <c r="AC139" i="101"/>
  <c r="AC163" i="101"/>
  <c r="AB126" i="101"/>
  <c r="S165" i="101"/>
  <c r="I40" i="101"/>
  <c r="AC40" i="101" s="1"/>
  <c r="AC10" i="101"/>
  <c r="O165" i="101"/>
  <c r="Q6" i="101"/>
  <c r="Q165" i="101" s="1"/>
  <c r="M105" i="101"/>
  <c r="Y86" i="101"/>
  <c r="AC86" i="101" s="1"/>
  <c r="W85" i="101"/>
  <c r="AA86" i="101"/>
  <c r="AA126" i="101"/>
  <c r="I126" i="101"/>
  <c r="AC126" i="101" s="1"/>
  <c r="AC41" i="101"/>
  <c r="H165" i="101"/>
  <c r="AB6" i="101"/>
  <c r="AC6" i="101" s="1"/>
  <c r="AA98" i="101"/>
  <c r="M98" i="101"/>
  <c r="AA40" i="101"/>
  <c r="M126" i="101"/>
  <c r="AC160" i="101"/>
  <c r="AB148" i="101"/>
  <c r="AC132" i="101"/>
  <c r="AA148" i="101"/>
  <c r="I148" i="101"/>
  <c r="AC148" i="101" s="1"/>
  <c r="I84" i="101"/>
  <c r="I98" i="101"/>
  <c r="AC23" i="101"/>
  <c r="K165" i="101"/>
  <c r="M6" i="101"/>
  <c r="AC105" i="101"/>
  <c r="R9" i="100"/>
  <c r="R33" i="100"/>
  <c r="R37" i="100"/>
  <c r="P8" i="100"/>
  <c r="J8" i="100"/>
  <c r="R13" i="100"/>
  <c r="R40" i="100"/>
  <c r="J33" i="100"/>
  <c r="J37" i="100"/>
  <c r="Q40" i="100"/>
  <c r="Q86" i="100"/>
  <c r="R86" i="100" s="1"/>
  <c r="Q101" i="100"/>
  <c r="R120" i="100"/>
  <c r="I179" i="100"/>
  <c r="Q180" i="100"/>
  <c r="M8" i="100"/>
  <c r="N8" i="100" s="1"/>
  <c r="J18" i="100"/>
  <c r="L42" i="100"/>
  <c r="H42" i="100"/>
  <c r="M42" i="100"/>
  <c r="R46" i="100"/>
  <c r="R54" i="100"/>
  <c r="P64" i="100"/>
  <c r="R64" i="100" s="1"/>
  <c r="J64" i="100"/>
  <c r="R70" i="100"/>
  <c r="N89" i="100"/>
  <c r="N93" i="100"/>
  <c r="Q102" i="100"/>
  <c r="M101" i="100"/>
  <c r="R103" i="100"/>
  <c r="R119" i="100"/>
  <c r="R127" i="100"/>
  <c r="R141" i="100"/>
  <c r="R143" i="100"/>
  <c r="R158" i="100"/>
  <c r="N161" i="100"/>
  <c r="H166" i="100"/>
  <c r="P173" i="100"/>
  <c r="R173" i="100" s="1"/>
  <c r="J173" i="100"/>
  <c r="R178" i="100"/>
  <c r="L179" i="100"/>
  <c r="P80" i="100"/>
  <c r="R80" i="100" s="1"/>
  <c r="P88" i="100"/>
  <c r="J88" i="100"/>
  <c r="Q89" i="100"/>
  <c r="M88" i="100"/>
  <c r="N88" i="100" s="1"/>
  <c r="R91" i="100"/>
  <c r="H101" i="100"/>
  <c r="P102" i="100"/>
  <c r="J102" i="100"/>
  <c r="P107" i="100"/>
  <c r="R107" i="100" s="1"/>
  <c r="N107" i="100"/>
  <c r="L101" i="100"/>
  <c r="N101" i="100" s="1"/>
  <c r="P111" i="100"/>
  <c r="R111" i="100" s="1"/>
  <c r="L110" i="100"/>
  <c r="N110" i="100" s="1"/>
  <c r="N111" i="100"/>
  <c r="I140" i="100"/>
  <c r="Q141" i="100"/>
  <c r="P151" i="100"/>
  <c r="R151" i="100" s="1"/>
  <c r="N151" i="100"/>
  <c r="R167" i="100"/>
  <c r="P170" i="100"/>
  <c r="R170" i="100" s="1"/>
  <c r="N170" i="100"/>
  <c r="P177" i="100"/>
  <c r="R177" i="100" s="1"/>
  <c r="J177" i="100"/>
  <c r="I42" i="100"/>
  <c r="I184" i="100" s="1"/>
  <c r="J43" i="100"/>
  <c r="P52" i="100"/>
  <c r="R52" i="100" s="1"/>
  <c r="J52" i="100"/>
  <c r="R58" i="100"/>
  <c r="R66" i="100"/>
  <c r="R74" i="100"/>
  <c r="R78" i="100"/>
  <c r="R82" i="100"/>
  <c r="P89" i="100"/>
  <c r="R89" i="100" s="1"/>
  <c r="R90" i="100"/>
  <c r="P93" i="100"/>
  <c r="R93" i="100" s="1"/>
  <c r="J93" i="100"/>
  <c r="R136" i="100"/>
  <c r="R139" i="100"/>
  <c r="L140" i="100"/>
  <c r="R145" i="100"/>
  <c r="P147" i="100"/>
  <c r="R147" i="100" s="1"/>
  <c r="N147" i="100"/>
  <c r="M153" i="100"/>
  <c r="Q153" i="100" s="1"/>
  <c r="P154" i="100"/>
  <c r="R154" i="100" s="1"/>
  <c r="L153" i="100"/>
  <c r="N153" i="100" s="1"/>
  <c r="N154" i="100"/>
  <c r="H153" i="100"/>
  <c r="P161" i="100"/>
  <c r="R161" i="100" s="1"/>
  <c r="J161" i="100"/>
  <c r="L166" i="100"/>
  <c r="N173" i="100"/>
  <c r="R180" i="100"/>
  <c r="P182" i="100"/>
  <c r="R182" i="100" s="1"/>
  <c r="N182" i="100"/>
  <c r="J80" i="100"/>
  <c r="I110" i="100"/>
  <c r="Q110" i="100" s="1"/>
  <c r="J133" i="100"/>
  <c r="J141" i="100"/>
  <c r="J145" i="100"/>
  <c r="J149" i="100"/>
  <c r="J164" i="100"/>
  <c r="M166" i="100"/>
  <c r="Q166" i="100" s="1"/>
  <c r="J180" i="100"/>
  <c r="R17" i="99"/>
  <c r="J149" i="99"/>
  <c r="Q8" i="99"/>
  <c r="R104" i="99"/>
  <c r="I107" i="99"/>
  <c r="Q107" i="99" s="1"/>
  <c r="Q108" i="99"/>
  <c r="R108" i="99" s="1"/>
  <c r="P145" i="99"/>
  <c r="R145" i="99" s="1"/>
  <c r="J145" i="99"/>
  <c r="P77" i="99"/>
  <c r="R77" i="99" s="1"/>
  <c r="J77" i="99"/>
  <c r="J85" i="99"/>
  <c r="N88" i="99"/>
  <c r="L149" i="99"/>
  <c r="N149" i="99" s="1"/>
  <c r="J37" i="99"/>
  <c r="R38" i="99"/>
  <c r="P49" i="99"/>
  <c r="R49" i="99" s="1"/>
  <c r="J49" i="99"/>
  <c r="R50" i="99"/>
  <c r="N61" i="99"/>
  <c r="Q72" i="99"/>
  <c r="R74" i="99"/>
  <c r="L85" i="99"/>
  <c r="N85" i="99" s="1"/>
  <c r="Q88" i="99"/>
  <c r="I85" i="99"/>
  <c r="Q85" i="99" s="1"/>
  <c r="P99" i="99"/>
  <c r="R99" i="99" s="1"/>
  <c r="R111" i="99"/>
  <c r="M136" i="99"/>
  <c r="M179" i="99" s="1"/>
  <c r="P141" i="99"/>
  <c r="J141" i="99"/>
  <c r="P143" i="99"/>
  <c r="R143" i="99" s="1"/>
  <c r="N147" i="99"/>
  <c r="L136" i="99"/>
  <c r="P150" i="99"/>
  <c r="R150" i="99" s="1"/>
  <c r="L161" i="99"/>
  <c r="N161" i="99" s="1"/>
  <c r="P165" i="99"/>
  <c r="R165" i="99" s="1"/>
  <c r="J165" i="99"/>
  <c r="Q165" i="99"/>
  <c r="R166" i="99"/>
  <c r="M174" i="99"/>
  <c r="P177" i="99"/>
  <c r="R177" i="99" s="1"/>
  <c r="J177" i="99"/>
  <c r="R178" i="99"/>
  <c r="L179" i="99"/>
  <c r="H39" i="99"/>
  <c r="P40" i="99"/>
  <c r="R40" i="99" s="1"/>
  <c r="J40" i="99"/>
  <c r="N49" i="99"/>
  <c r="L39" i="99"/>
  <c r="P61" i="99"/>
  <c r="R61" i="99" s="1"/>
  <c r="J61" i="99"/>
  <c r="P98" i="99"/>
  <c r="R98" i="99" s="1"/>
  <c r="P168" i="99"/>
  <c r="R168" i="99" s="1"/>
  <c r="J168" i="99"/>
  <c r="R175" i="99"/>
  <c r="H8" i="99"/>
  <c r="P72" i="99"/>
  <c r="R72" i="99" s="1"/>
  <c r="J72" i="99"/>
  <c r="P88" i="99"/>
  <c r="R88" i="99" s="1"/>
  <c r="J88" i="99"/>
  <c r="L98" i="99"/>
  <c r="N98" i="99" s="1"/>
  <c r="J108" i="99"/>
  <c r="H161" i="99"/>
  <c r="J22" i="99"/>
  <c r="M39" i="99"/>
  <c r="Q39" i="99" s="1"/>
  <c r="R46" i="99"/>
  <c r="P54" i="99"/>
  <c r="R54" i="99" s="1"/>
  <c r="R70" i="99"/>
  <c r="N77" i="99"/>
  <c r="R82" i="99"/>
  <c r="P86" i="99"/>
  <c r="R86" i="99" s="1"/>
  <c r="Q104" i="99"/>
  <c r="I98" i="99"/>
  <c r="Q98" i="99" s="1"/>
  <c r="R123" i="99"/>
  <c r="P129" i="99"/>
  <c r="R129" i="99" s="1"/>
  <c r="J129" i="99"/>
  <c r="H107" i="99"/>
  <c r="I136" i="99"/>
  <c r="H136" i="99"/>
  <c r="P137" i="99"/>
  <c r="R137" i="99" s="1"/>
  <c r="J137" i="99"/>
  <c r="Q141" i="99"/>
  <c r="P157" i="99"/>
  <c r="R157" i="99" s="1"/>
  <c r="J157" i="99"/>
  <c r="R158" i="99"/>
  <c r="I161" i="99"/>
  <c r="Q161" i="99" s="1"/>
  <c r="P162" i="99"/>
  <c r="R162" i="99" s="1"/>
  <c r="P172" i="99"/>
  <c r="R172" i="99" s="1"/>
  <c r="J172" i="99"/>
  <c r="L174" i="99"/>
  <c r="I174" i="99"/>
  <c r="Q175" i="99"/>
  <c r="J7" i="98"/>
  <c r="I148" i="98"/>
  <c r="J90" i="98"/>
  <c r="H37" i="98"/>
  <c r="J37" i="98" s="1"/>
  <c r="H132" i="98"/>
  <c r="J132" i="98" s="1"/>
  <c r="I109" i="98"/>
  <c r="J109" i="98" s="1"/>
  <c r="I143" i="98"/>
  <c r="J143" i="98" s="1"/>
  <c r="J7" i="97"/>
  <c r="J78" i="97"/>
  <c r="J151" i="97"/>
  <c r="H37" i="97"/>
  <c r="J37" i="97" s="1"/>
  <c r="H92" i="97"/>
  <c r="J92" i="97" s="1"/>
  <c r="H128" i="97"/>
  <c r="J128" i="97" s="1"/>
  <c r="H141" i="97"/>
  <c r="J141" i="97" s="1"/>
  <c r="I141" i="97"/>
  <c r="I168" i="97" s="1"/>
  <c r="I163" i="97"/>
  <c r="J163" i="97" s="1"/>
  <c r="Q19" i="95"/>
  <c r="O19" i="95"/>
  <c r="Q11" i="96"/>
  <c r="Q19" i="96" s="1"/>
  <c r="N15" i="94"/>
  <c r="R16" i="92"/>
  <c r="P16" i="92"/>
  <c r="R16" i="91"/>
  <c r="R10" i="90"/>
  <c r="R13" i="90" s="1"/>
  <c r="R10" i="89"/>
  <c r="R13" i="89" s="1"/>
  <c r="P18" i="88"/>
  <c r="R18" i="87"/>
  <c r="O18" i="87"/>
  <c r="E25" i="86"/>
  <c r="O9" i="104" l="1"/>
  <c r="O171" i="104" s="1"/>
  <c r="S28" i="104"/>
  <c r="M171" i="104"/>
  <c r="Q136" i="104"/>
  <c r="S136" i="104" s="1"/>
  <c r="K66" i="104"/>
  <c r="S66" i="104" s="1"/>
  <c r="Q112" i="104"/>
  <c r="S112" i="104" s="1"/>
  <c r="K112" i="104"/>
  <c r="Q95" i="104"/>
  <c r="S95" i="104" s="1"/>
  <c r="K95" i="104"/>
  <c r="R146" i="104"/>
  <c r="S146" i="104" s="1"/>
  <c r="K146" i="104"/>
  <c r="R9" i="104"/>
  <c r="I171" i="104"/>
  <c r="Q9" i="104"/>
  <c r="K9" i="104"/>
  <c r="Q164" i="104"/>
  <c r="S164" i="104" s="1"/>
  <c r="K164" i="104"/>
  <c r="M164" i="103"/>
  <c r="O9" i="103"/>
  <c r="R131" i="103"/>
  <c r="K131" i="103"/>
  <c r="Q107" i="103"/>
  <c r="S107" i="103" s="1"/>
  <c r="K107" i="103"/>
  <c r="J164" i="103"/>
  <c r="R9" i="103"/>
  <c r="O131" i="103"/>
  <c r="Q131" i="103"/>
  <c r="S157" i="103"/>
  <c r="S108" i="103"/>
  <c r="S82" i="103"/>
  <c r="S149" i="103"/>
  <c r="Q28" i="103"/>
  <c r="K28" i="103"/>
  <c r="Q92" i="103"/>
  <c r="S92" i="103" s="1"/>
  <c r="K92" i="103"/>
  <c r="O157" i="103"/>
  <c r="S60" i="103"/>
  <c r="K141" i="103"/>
  <c r="R70" i="103"/>
  <c r="O70" i="103"/>
  <c r="S142" i="103"/>
  <c r="O141" i="103"/>
  <c r="O28" i="103"/>
  <c r="R28" i="103"/>
  <c r="R92" i="103"/>
  <c r="S70" i="103"/>
  <c r="I164" i="103"/>
  <c r="Q9" i="103"/>
  <c r="K9" i="103"/>
  <c r="S97" i="103"/>
  <c r="Q141" i="103"/>
  <c r="S141" i="103" s="1"/>
  <c r="N164" i="103"/>
  <c r="I161" i="102"/>
  <c r="AC122" i="102"/>
  <c r="AA161" i="102"/>
  <c r="Y161" i="102"/>
  <c r="AC6" i="102"/>
  <c r="M161" i="102"/>
  <c r="Y85" i="101"/>
  <c r="AC85" i="101" s="1"/>
  <c r="W84" i="101"/>
  <c r="AA85" i="101"/>
  <c r="M165" i="101"/>
  <c r="AC98" i="101"/>
  <c r="AB165" i="101"/>
  <c r="I165" i="101"/>
  <c r="P110" i="100"/>
  <c r="R110" i="100" s="1"/>
  <c r="P42" i="100"/>
  <c r="R42" i="100" s="1"/>
  <c r="J42" i="100"/>
  <c r="L184" i="100"/>
  <c r="P153" i="100"/>
  <c r="R153" i="100" s="1"/>
  <c r="J153" i="100"/>
  <c r="N140" i="100"/>
  <c r="P140" i="100"/>
  <c r="Q140" i="100"/>
  <c r="J140" i="100"/>
  <c r="R102" i="100"/>
  <c r="N42" i="100"/>
  <c r="N184" i="100" s="1"/>
  <c r="Q179" i="100"/>
  <c r="J179" i="100"/>
  <c r="Q88" i="100"/>
  <c r="R88" i="100" s="1"/>
  <c r="R8" i="100"/>
  <c r="M184" i="100"/>
  <c r="Q8" i="100"/>
  <c r="Q42" i="100"/>
  <c r="N166" i="100"/>
  <c r="P101" i="100"/>
  <c r="R101" i="100" s="1"/>
  <c r="J101" i="100"/>
  <c r="N179" i="100"/>
  <c r="P179" i="100"/>
  <c r="R179" i="100" s="1"/>
  <c r="P166" i="100"/>
  <c r="R166" i="100" s="1"/>
  <c r="J166" i="100"/>
  <c r="J110" i="100"/>
  <c r="J184" i="100" s="1"/>
  <c r="H184" i="100"/>
  <c r="J174" i="99"/>
  <c r="Q174" i="99"/>
  <c r="P136" i="99"/>
  <c r="J136" i="99"/>
  <c r="P161" i="99"/>
  <c r="R161" i="99" s="1"/>
  <c r="J161" i="99"/>
  <c r="N174" i="99"/>
  <c r="P174" i="99"/>
  <c r="Q136" i="99"/>
  <c r="Q179" i="99" s="1"/>
  <c r="I179" i="99"/>
  <c r="J107" i="99"/>
  <c r="P107" i="99"/>
  <c r="R107" i="99" s="1"/>
  <c r="P85" i="99"/>
  <c r="R85" i="99" s="1"/>
  <c r="H179" i="99"/>
  <c r="P8" i="99"/>
  <c r="J8" i="99"/>
  <c r="J98" i="99"/>
  <c r="N39" i="99"/>
  <c r="P39" i="99"/>
  <c r="R39" i="99" s="1"/>
  <c r="J39" i="99"/>
  <c r="N136" i="99"/>
  <c r="R141" i="99"/>
  <c r="P149" i="99"/>
  <c r="R149" i="99" s="1"/>
  <c r="H148" i="98"/>
  <c r="J148" i="98" s="1"/>
  <c r="H168" i="97"/>
  <c r="J168" i="97" s="1"/>
  <c r="N55" i="84"/>
  <c r="J55" i="84"/>
  <c r="N54" i="84"/>
  <c r="J54" i="84"/>
  <c r="M53" i="84"/>
  <c r="L53" i="84"/>
  <c r="N53" i="84" s="1"/>
  <c r="J53" i="84"/>
  <c r="I53" i="84"/>
  <c r="H53" i="84"/>
  <c r="N52" i="84"/>
  <c r="J52" i="84"/>
  <c r="N51" i="84"/>
  <c r="J51" i="84"/>
  <c r="N50" i="84"/>
  <c r="J50" i="84"/>
  <c r="N49" i="84"/>
  <c r="J49" i="84"/>
  <c r="M48" i="84"/>
  <c r="N48" i="84" s="1"/>
  <c r="L48" i="84"/>
  <c r="I48" i="84"/>
  <c r="H48" i="84"/>
  <c r="J48" i="84" s="1"/>
  <c r="N47" i="84"/>
  <c r="J47" i="84"/>
  <c r="N46" i="84"/>
  <c r="J46" i="84"/>
  <c r="N45" i="84"/>
  <c r="J45" i="84"/>
  <c r="M44" i="84"/>
  <c r="N44" i="84" s="1"/>
  <c r="L44" i="84"/>
  <c r="I44" i="84"/>
  <c r="H44" i="84"/>
  <c r="J44" i="84" s="1"/>
  <c r="N43" i="84"/>
  <c r="J43" i="84"/>
  <c r="N42" i="84"/>
  <c r="J42" i="84"/>
  <c r="N41" i="84"/>
  <c r="J41" i="84"/>
  <c r="N40" i="84"/>
  <c r="J40" i="84"/>
  <c r="N39" i="84"/>
  <c r="J39" i="84"/>
  <c r="M38" i="84"/>
  <c r="N38" i="84" s="1"/>
  <c r="L38" i="84"/>
  <c r="I38" i="84"/>
  <c r="H38" i="84"/>
  <c r="J38" i="84" s="1"/>
  <c r="N37" i="84"/>
  <c r="J37" i="84"/>
  <c r="N36" i="84"/>
  <c r="J36" i="84"/>
  <c r="N35" i="84"/>
  <c r="J35" i="84"/>
  <c r="N34" i="84"/>
  <c r="J34" i="84"/>
  <c r="M33" i="84"/>
  <c r="L33" i="84"/>
  <c r="N33" i="84" s="1"/>
  <c r="J33" i="84"/>
  <c r="I33" i="84"/>
  <c r="H33" i="84"/>
  <c r="N32" i="84"/>
  <c r="J32" i="84"/>
  <c r="N31" i="84"/>
  <c r="J31" i="84"/>
  <c r="M30" i="84"/>
  <c r="N30" i="84" s="1"/>
  <c r="L30" i="84"/>
  <c r="I30" i="84"/>
  <c r="H30" i="84"/>
  <c r="J30" i="84" s="1"/>
  <c r="N29" i="84"/>
  <c r="J29" i="84"/>
  <c r="N28" i="84"/>
  <c r="J28" i="84"/>
  <c r="N27" i="84"/>
  <c r="J27" i="84"/>
  <c r="M26" i="84"/>
  <c r="N26" i="84" s="1"/>
  <c r="L26" i="84"/>
  <c r="I26" i="84"/>
  <c r="I56" i="84" s="1"/>
  <c r="H26" i="84"/>
  <c r="H56" i="84" s="1"/>
  <c r="N25" i="84"/>
  <c r="J25" i="84"/>
  <c r="N24" i="84"/>
  <c r="J24" i="84"/>
  <c r="N23" i="84"/>
  <c r="J23" i="84"/>
  <c r="N22" i="84"/>
  <c r="J22" i="84"/>
  <c r="N21" i="84"/>
  <c r="J21" i="84"/>
  <c r="N20" i="84"/>
  <c r="J20" i="84"/>
  <c r="N19" i="84"/>
  <c r="J19" i="84"/>
  <c r="N18" i="84"/>
  <c r="J18" i="84"/>
  <c r="M17" i="84"/>
  <c r="L17" i="84"/>
  <c r="N17" i="84" s="1"/>
  <c r="J17" i="84"/>
  <c r="I17" i="84"/>
  <c r="H17" i="84"/>
  <c r="N16" i="84"/>
  <c r="J16" i="84"/>
  <c r="N15" i="84"/>
  <c r="J15" i="84"/>
  <c r="N14" i="84"/>
  <c r="J14" i="84"/>
  <c r="N13" i="84"/>
  <c r="J13" i="84"/>
  <c r="N12" i="84"/>
  <c r="J12" i="84"/>
  <c r="N11" i="84"/>
  <c r="J11" i="84"/>
  <c r="N10" i="84"/>
  <c r="J10" i="84"/>
  <c r="M9" i="84"/>
  <c r="L9" i="84"/>
  <c r="L56" i="84" s="1"/>
  <c r="J9" i="84"/>
  <c r="I9" i="84"/>
  <c r="H9" i="84"/>
  <c r="N56" i="85"/>
  <c r="J56" i="85"/>
  <c r="N55" i="85"/>
  <c r="J55" i="85"/>
  <c r="M54" i="85"/>
  <c r="L54" i="85"/>
  <c r="N54" i="85" s="1"/>
  <c r="I54" i="85"/>
  <c r="H54" i="85"/>
  <c r="J54" i="85" s="1"/>
  <c r="N53" i="85"/>
  <c r="J53" i="85"/>
  <c r="N52" i="85"/>
  <c r="J52" i="85"/>
  <c r="N51" i="85"/>
  <c r="J51" i="85"/>
  <c r="N50" i="85"/>
  <c r="J50" i="85"/>
  <c r="N49" i="85"/>
  <c r="M49" i="85"/>
  <c r="L49" i="85"/>
  <c r="I49" i="85"/>
  <c r="H49" i="85"/>
  <c r="J49" i="85" s="1"/>
  <c r="N48" i="85"/>
  <c r="J48" i="85"/>
  <c r="N47" i="85"/>
  <c r="J47" i="85"/>
  <c r="N46" i="85"/>
  <c r="J46" i="85"/>
  <c r="N45" i="85"/>
  <c r="M45" i="85"/>
  <c r="L45" i="85"/>
  <c r="I45" i="85"/>
  <c r="J45" i="85" s="1"/>
  <c r="H45" i="85"/>
  <c r="N44" i="85"/>
  <c r="J44" i="85"/>
  <c r="N43" i="85"/>
  <c r="J43" i="85"/>
  <c r="N42" i="85"/>
  <c r="J42" i="85"/>
  <c r="N41" i="85"/>
  <c r="J41" i="85"/>
  <c r="N40" i="85"/>
  <c r="J40" i="85"/>
  <c r="N39" i="85"/>
  <c r="M39" i="85"/>
  <c r="L39" i="85"/>
  <c r="I39" i="85"/>
  <c r="J39" i="85" s="1"/>
  <c r="H39" i="85"/>
  <c r="N38" i="85"/>
  <c r="J38" i="85"/>
  <c r="N37" i="85"/>
  <c r="J37" i="85"/>
  <c r="N36" i="85"/>
  <c r="J36" i="85"/>
  <c r="N35" i="85"/>
  <c r="J35" i="85"/>
  <c r="M34" i="85"/>
  <c r="L34" i="85"/>
  <c r="N34" i="85" s="1"/>
  <c r="I34" i="85"/>
  <c r="H34" i="85"/>
  <c r="J34" i="85" s="1"/>
  <c r="N33" i="85"/>
  <c r="J33" i="85"/>
  <c r="N32" i="85"/>
  <c r="J32" i="85"/>
  <c r="N31" i="85"/>
  <c r="M31" i="85"/>
  <c r="L31" i="85"/>
  <c r="I31" i="85"/>
  <c r="J31" i="85" s="1"/>
  <c r="H31" i="85"/>
  <c r="N30" i="85"/>
  <c r="J30" i="85"/>
  <c r="N29" i="85"/>
  <c r="J29" i="85"/>
  <c r="N28" i="85"/>
  <c r="J28" i="85"/>
  <c r="N27" i="85"/>
  <c r="M27" i="85"/>
  <c r="L27" i="85"/>
  <c r="I27" i="85"/>
  <c r="J27" i="85" s="1"/>
  <c r="H27" i="85"/>
  <c r="N26" i="85"/>
  <c r="J26" i="85"/>
  <c r="N25" i="85"/>
  <c r="J25" i="85"/>
  <c r="N24" i="85"/>
  <c r="J24" i="85"/>
  <c r="N23" i="85"/>
  <c r="J23" i="85"/>
  <c r="N22" i="85"/>
  <c r="J22" i="85"/>
  <c r="N21" i="85"/>
  <c r="J21" i="85"/>
  <c r="N20" i="85"/>
  <c r="J20" i="85"/>
  <c r="N19" i="85"/>
  <c r="J19" i="85"/>
  <c r="M18" i="85"/>
  <c r="L18" i="85"/>
  <c r="N18" i="85" s="1"/>
  <c r="I18" i="85"/>
  <c r="H18" i="85"/>
  <c r="J18" i="85" s="1"/>
  <c r="N17" i="85"/>
  <c r="J17" i="85"/>
  <c r="N16" i="85"/>
  <c r="J16" i="85"/>
  <c r="N15" i="85"/>
  <c r="J15" i="85"/>
  <c r="N14" i="85"/>
  <c r="J14" i="85"/>
  <c r="N13" i="85"/>
  <c r="J13" i="85"/>
  <c r="N12" i="85"/>
  <c r="J12" i="85"/>
  <c r="N11" i="85"/>
  <c r="J11" i="85"/>
  <c r="N10" i="85"/>
  <c r="J10" i="85"/>
  <c r="N9" i="85"/>
  <c r="M9" i="85"/>
  <c r="M57" i="85" s="1"/>
  <c r="L9" i="85"/>
  <c r="L57" i="85" s="1"/>
  <c r="I9" i="85"/>
  <c r="I57" i="85" s="1"/>
  <c r="H9" i="85"/>
  <c r="H57" i="85" s="1"/>
  <c r="K22" i="81"/>
  <c r="J22" i="81"/>
  <c r="L21" i="81"/>
  <c r="L20" i="81"/>
  <c r="L19" i="81"/>
  <c r="L18" i="81"/>
  <c r="L17" i="81"/>
  <c r="L16" i="81"/>
  <c r="L15" i="81"/>
  <c r="J14" i="81"/>
  <c r="I14" i="81"/>
  <c r="L14" i="81" s="1"/>
  <c r="L13" i="81"/>
  <c r="L12" i="81"/>
  <c r="L11" i="81"/>
  <c r="L10" i="81"/>
  <c r="L9" i="81"/>
  <c r="L8" i="81"/>
  <c r="J7" i="81"/>
  <c r="I7" i="81"/>
  <c r="I22" i="81" s="1"/>
  <c r="Q171" i="104" l="1"/>
  <c r="S9" i="104"/>
  <c r="S171" i="104" s="1"/>
  <c r="R171" i="104"/>
  <c r="K171" i="104"/>
  <c r="K164" i="103"/>
  <c r="R164" i="103"/>
  <c r="Q164" i="103"/>
  <c r="S9" i="103"/>
  <c r="S164" i="103" s="1"/>
  <c r="S28" i="103"/>
  <c r="S131" i="103"/>
  <c r="O164" i="103"/>
  <c r="AC161" i="102"/>
  <c r="Y84" i="101"/>
  <c r="W165" i="101"/>
  <c r="AA84" i="101"/>
  <c r="AA165" i="101" s="1"/>
  <c r="P184" i="100"/>
  <c r="R140" i="100"/>
  <c r="R184" i="100" s="1"/>
  <c r="Q184" i="100"/>
  <c r="J179" i="99"/>
  <c r="R174" i="99"/>
  <c r="P179" i="99"/>
  <c r="R8" i="99"/>
  <c r="R179" i="99" s="1"/>
  <c r="N179" i="99"/>
  <c r="R136" i="99"/>
  <c r="J26" i="84"/>
  <c r="J56" i="84" s="1"/>
  <c r="N9" i="84"/>
  <c r="N56" i="84" s="1"/>
  <c r="M56" i="84"/>
  <c r="N57" i="85"/>
  <c r="J9" i="85"/>
  <c r="J57" i="85" s="1"/>
  <c r="L7" i="81"/>
  <c r="L22" i="81" s="1"/>
  <c r="Y165" i="101" l="1"/>
  <c r="AC84" i="101"/>
  <c r="AC165" i="101" s="1"/>
  <c r="K22" i="80"/>
  <c r="L21" i="80"/>
  <c r="L20" i="80"/>
  <c r="L19" i="80"/>
  <c r="L18" i="80"/>
  <c r="L17" i="80"/>
  <c r="L16" i="80"/>
  <c r="L15" i="80"/>
  <c r="J14" i="80"/>
  <c r="I14" i="80"/>
  <c r="L14" i="80" s="1"/>
  <c r="L13" i="80"/>
  <c r="L12" i="80"/>
  <c r="L11" i="80"/>
  <c r="L10" i="80"/>
  <c r="L9" i="80"/>
  <c r="L8" i="80"/>
  <c r="J7" i="80"/>
  <c r="J22" i="80" s="1"/>
  <c r="I7" i="80"/>
  <c r="I22" i="80" s="1"/>
  <c r="L7" i="80" l="1"/>
  <c r="L22" i="80" s="1"/>
  <c r="H12" i="79" l="1"/>
  <c r="G12" i="79"/>
  <c r="D12" i="79"/>
  <c r="C12" i="79"/>
  <c r="I11" i="79"/>
  <c r="E11" i="79"/>
  <c r="I10" i="79"/>
  <c r="E10" i="79"/>
  <c r="I9" i="79"/>
  <c r="I12" i="79" s="1"/>
  <c r="E9" i="79"/>
  <c r="E12" i="79" s="1"/>
  <c r="H12" i="78" l="1"/>
  <c r="G12" i="78"/>
  <c r="D12" i="78"/>
  <c r="C12" i="78"/>
  <c r="I11" i="78"/>
  <c r="E11" i="78"/>
  <c r="I10" i="78"/>
  <c r="I12" i="78" s="1"/>
  <c r="E10" i="78"/>
  <c r="I9" i="78"/>
  <c r="E9" i="78"/>
  <c r="E12" i="78" s="1"/>
  <c r="R183" i="77" l="1"/>
  <c r="N183" i="77"/>
  <c r="J183" i="77"/>
  <c r="Q182" i="77"/>
  <c r="R182" i="77" s="1"/>
  <c r="P182" i="77"/>
  <c r="N182" i="77"/>
  <c r="M182" i="77"/>
  <c r="L182" i="77"/>
  <c r="I182" i="77"/>
  <c r="H182" i="77"/>
  <c r="J182" i="77" s="1"/>
  <c r="Q181" i="77"/>
  <c r="P181" i="77"/>
  <c r="P180" i="77" s="1"/>
  <c r="N181" i="77"/>
  <c r="J181" i="77"/>
  <c r="Q180" i="77"/>
  <c r="Q179" i="77" s="1"/>
  <c r="M180" i="77"/>
  <c r="L180" i="77"/>
  <c r="L179" i="77" s="1"/>
  <c r="N179" i="77" s="1"/>
  <c r="I180" i="77"/>
  <c r="J180" i="77" s="1"/>
  <c r="H180" i="77"/>
  <c r="M179" i="77"/>
  <c r="H179" i="77"/>
  <c r="Q178" i="77"/>
  <c r="R178" i="77" s="1"/>
  <c r="P178" i="77"/>
  <c r="N178" i="77"/>
  <c r="J178" i="77"/>
  <c r="P177" i="77"/>
  <c r="M177" i="77"/>
  <c r="N177" i="77" s="1"/>
  <c r="L177" i="77"/>
  <c r="J177" i="77"/>
  <c r="I177" i="77"/>
  <c r="H177" i="77"/>
  <c r="Q176" i="77"/>
  <c r="P176" i="77"/>
  <c r="R176" i="77" s="1"/>
  <c r="N176" i="77"/>
  <c r="J176" i="77"/>
  <c r="R175" i="77"/>
  <c r="N175" i="77"/>
  <c r="J175" i="77"/>
  <c r="Q174" i="77"/>
  <c r="Q173" i="77" s="1"/>
  <c r="P174" i="77"/>
  <c r="R174" i="77" s="1"/>
  <c r="R173" i="77" s="1"/>
  <c r="N174" i="77"/>
  <c r="J174" i="77"/>
  <c r="P173" i="77"/>
  <c r="M173" i="77"/>
  <c r="L173" i="77"/>
  <c r="N173" i="77" s="1"/>
  <c r="I173" i="77"/>
  <c r="H173" i="77"/>
  <c r="J173" i="77" s="1"/>
  <c r="Q172" i="77"/>
  <c r="R172" i="77" s="1"/>
  <c r="P172" i="77"/>
  <c r="N172" i="77"/>
  <c r="J172" i="77"/>
  <c r="R171" i="77"/>
  <c r="N171" i="77"/>
  <c r="J171" i="77"/>
  <c r="Q170" i="77"/>
  <c r="R170" i="77" s="1"/>
  <c r="P170" i="77"/>
  <c r="N170" i="77"/>
  <c r="M170" i="77"/>
  <c r="L170" i="77"/>
  <c r="I170" i="77"/>
  <c r="H170" i="77"/>
  <c r="J170" i="77" s="1"/>
  <c r="R169" i="77"/>
  <c r="N169" i="77"/>
  <c r="J169" i="77"/>
  <c r="R168" i="77"/>
  <c r="N168" i="77"/>
  <c r="J168" i="77"/>
  <c r="R167" i="77"/>
  <c r="Q167" i="77"/>
  <c r="P167" i="77"/>
  <c r="P166" i="77" s="1"/>
  <c r="M167" i="77"/>
  <c r="M166" i="77" s="1"/>
  <c r="N166" i="77" s="1"/>
  <c r="L167" i="77"/>
  <c r="N167" i="77" s="1"/>
  <c r="I167" i="77"/>
  <c r="H167" i="77"/>
  <c r="H166" i="77" s="1"/>
  <c r="J166" i="77" s="1"/>
  <c r="L166" i="77"/>
  <c r="I166" i="77"/>
  <c r="R165" i="77"/>
  <c r="N165" i="77"/>
  <c r="J165" i="77"/>
  <c r="Q164" i="77"/>
  <c r="R164" i="77" s="1"/>
  <c r="P164" i="77"/>
  <c r="N164" i="77"/>
  <c r="M164" i="77"/>
  <c r="L164" i="77"/>
  <c r="I164" i="77"/>
  <c r="H164" i="77"/>
  <c r="J164" i="77" s="1"/>
  <c r="R163" i="77"/>
  <c r="N163" i="77"/>
  <c r="J163" i="77"/>
  <c r="Q162" i="77"/>
  <c r="R162" i="77" s="1"/>
  <c r="R161" i="77" s="1"/>
  <c r="P162" i="77"/>
  <c r="N162" i="77"/>
  <c r="J162" i="77"/>
  <c r="P161" i="77"/>
  <c r="M161" i="77"/>
  <c r="N161" i="77" s="1"/>
  <c r="L161" i="77"/>
  <c r="J161" i="77"/>
  <c r="I161" i="77"/>
  <c r="H161" i="77"/>
  <c r="R160" i="77"/>
  <c r="N160" i="77"/>
  <c r="J160" i="77"/>
  <c r="R159" i="77"/>
  <c r="P159" i="77"/>
  <c r="N159" i="77"/>
  <c r="J159" i="77"/>
  <c r="Q158" i="77"/>
  <c r="P158" i="77"/>
  <c r="R158" i="77" s="1"/>
  <c r="N158" i="77"/>
  <c r="J158" i="77"/>
  <c r="R157" i="77"/>
  <c r="N157" i="77"/>
  <c r="J157" i="77"/>
  <c r="R156" i="77"/>
  <c r="N156" i="77"/>
  <c r="J156" i="77"/>
  <c r="Q155" i="77"/>
  <c r="R155" i="77" s="1"/>
  <c r="P155" i="77"/>
  <c r="N155" i="77"/>
  <c r="J155" i="77"/>
  <c r="P154" i="77"/>
  <c r="P153" i="77" s="1"/>
  <c r="M154" i="77"/>
  <c r="N154" i="77" s="1"/>
  <c r="L154" i="77"/>
  <c r="J154" i="77"/>
  <c r="I154" i="77"/>
  <c r="I153" i="77" s="1"/>
  <c r="H154" i="77"/>
  <c r="L153" i="77"/>
  <c r="K153" i="77"/>
  <c r="H153" i="77"/>
  <c r="J153" i="77" s="1"/>
  <c r="Q152" i="77"/>
  <c r="R152" i="77" s="1"/>
  <c r="P152" i="77"/>
  <c r="N152" i="77"/>
  <c r="J152" i="77"/>
  <c r="P151" i="77"/>
  <c r="M151" i="77"/>
  <c r="N151" i="77" s="1"/>
  <c r="L151" i="77"/>
  <c r="J151" i="77"/>
  <c r="I151" i="77"/>
  <c r="H151" i="77"/>
  <c r="R150" i="77"/>
  <c r="N150" i="77"/>
  <c r="J150" i="77"/>
  <c r="Q149" i="77"/>
  <c r="P149" i="77"/>
  <c r="R149" i="77" s="1"/>
  <c r="M149" i="77"/>
  <c r="N149" i="77" s="1"/>
  <c r="L149" i="77"/>
  <c r="J149" i="77"/>
  <c r="I149" i="77"/>
  <c r="H149" i="77"/>
  <c r="P148" i="77"/>
  <c r="P147" i="77" s="1"/>
  <c r="P140" i="77" s="1"/>
  <c r="N148" i="77"/>
  <c r="J148" i="77"/>
  <c r="Q147" i="77"/>
  <c r="M147" i="77"/>
  <c r="L147" i="77"/>
  <c r="N147" i="77" s="1"/>
  <c r="I147" i="77"/>
  <c r="J147" i="77" s="1"/>
  <c r="H147" i="77"/>
  <c r="R146" i="77"/>
  <c r="N146" i="77"/>
  <c r="J146" i="77"/>
  <c r="Q145" i="77"/>
  <c r="P145" i="77"/>
  <c r="R145" i="77" s="1"/>
  <c r="M145" i="77"/>
  <c r="L145" i="77"/>
  <c r="N145" i="77" s="1"/>
  <c r="I145" i="77"/>
  <c r="J145" i="77" s="1"/>
  <c r="H145" i="77"/>
  <c r="R144" i="77"/>
  <c r="N144" i="77"/>
  <c r="J144" i="77"/>
  <c r="Q143" i="77"/>
  <c r="P143" i="77"/>
  <c r="R143" i="77" s="1"/>
  <c r="N143" i="77"/>
  <c r="J143" i="77"/>
  <c r="R142" i="77"/>
  <c r="R141" i="77" s="1"/>
  <c r="N142" i="77"/>
  <c r="J142" i="77"/>
  <c r="Q141" i="77"/>
  <c r="P141" i="77"/>
  <c r="M141" i="77"/>
  <c r="L141" i="77"/>
  <c r="L140" i="77" s="1"/>
  <c r="N140" i="77" s="1"/>
  <c r="I141" i="77"/>
  <c r="J141" i="77" s="1"/>
  <c r="H141" i="77"/>
  <c r="M140" i="77"/>
  <c r="H140" i="77"/>
  <c r="R139" i="77"/>
  <c r="N139" i="77"/>
  <c r="J139" i="77"/>
  <c r="R138" i="77"/>
  <c r="N138" i="77"/>
  <c r="J138" i="77"/>
  <c r="Q137" i="77"/>
  <c r="Q136" i="77" s="1"/>
  <c r="R136" i="77" s="1"/>
  <c r="P137" i="77"/>
  <c r="R137" i="77" s="1"/>
  <c r="N137" i="77"/>
  <c r="J137" i="77"/>
  <c r="P136" i="77"/>
  <c r="M136" i="77"/>
  <c r="M110" i="77" s="1"/>
  <c r="L136" i="77"/>
  <c r="N136" i="77" s="1"/>
  <c r="I136" i="77"/>
  <c r="H136" i="77"/>
  <c r="J136" i="77" s="1"/>
  <c r="R135" i="77"/>
  <c r="N135" i="77"/>
  <c r="J135" i="77"/>
  <c r="R134" i="77"/>
  <c r="Q134" i="77"/>
  <c r="P134" i="77"/>
  <c r="P133" i="77" s="1"/>
  <c r="R133" i="77" s="1"/>
  <c r="N134" i="77"/>
  <c r="J134" i="77"/>
  <c r="Q133" i="77"/>
  <c r="N133" i="77"/>
  <c r="M133" i="77"/>
  <c r="L133" i="77"/>
  <c r="I133" i="77"/>
  <c r="H133" i="77"/>
  <c r="J133" i="77" s="1"/>
  <c r="R132" i="77"/>
  <c r="N132" i="77"/>
  <c r="J132" i="77"/>
  <c r="P131" i="77"/>
  <c r="R131" i="77" s="1"/>
  <c r="N131" i="77"/>
  <c r="J131" i="77"/>
  <c r="Q130" i="77"/>
  <c r="R130" i="77" s="1"/>
  <c r="P130" i="77"/>
  <c r="N130" i="77"/>
  <c r="J130" i="77"/>
  <c r="R129" i="77"/>
  <c r="N129" i="77"/>
  <c r="J129" i="77"/>
  <c r="P128" i="77"/>
  <c r="R128" i="77" s="1"/>
  <c r="N128" i="77"/>
  <c r="J128" i="77"/>
  <c r="Q127" i="77"/>
  <c r="R127" i="77" s="1"/>
  <c r="P127" i="77"/>
  <c r="N127" i="77"/>
  <c r="J127" i="77"/>
  <c r="Q126" i="77"/>
  <c r="P126" i="77"/>
  <c r="R126" i="77" s="1"/>
  <c r="N126" i="77"/>
  <c r="J126" i="77"/>
  <c r="Q125" i="77"/>
  <c r="P125" i="77"/>
  <c r="R125" i="77" s="1"/>
  <c r="N125" i="77"/>
  <c r="J125" i="77"/>
  <c r="R124" i="77"/>
  <c r="N124" i="77"/>
  <c r="J124" i="77"/>
  <c r="Q123" i="77"/>
  <c r="P123" i="77"/>
  <c r="R123" i="77" s="1"/>
  <c r="N123" i="77"/>
  <c r="J123" i="77"/>
  <c r="R122" i="77"/>
  <c r="Q122" i="77"/>
  <c r="P122" i="77"/>
  <c r="N122" i="77"/>
  <c r="J122" i="77"/>
  <c r="Q121" i="77"/>
  <c r="R121" i="77" s="1"/>
  <c r="R120" i="77" s="1"/>
  <c r="P121" i="77"/>
  <c r="N121" i="77"/>
  <c r="J121" i="77"/>
  <c r="P120" i="77"/>
  <c r="M120" i="77"/>
  <c r="N120" i="77" s="1"/>
  <c r="L120" i="77"/>
  <c r="J120" i="77"/>
  <c r="I120" i="77"/>
  <c r="H120" i="77"/>
  <c r="R119" i="77"/>
  <c r="N119" i="77"/>
  <c r="J119" i="77"/>
  <c r="Q118" i="77"/>
  <c r="P118" i="77"/>
  <c r="R118" i="77" s="1"/>
  <c r="N118" i="77"/>
  <c r="J118" i="77"/>
  <c r="R117" i="77"/>
  <c r="N117" i="77"/>
  <c r="J117" i="77"/>
  <c r="Q116" i="77"/>
  <c r="P116" i="77"/>
  <c r="R116" i="77" s="1"/>
  <c r="N116" i="77"/>
  <c r="J116" i="77"/>
  <c r="Q115" i="77"/>
  <c r="Q111" i="77" s="1"/>
  <c r="P115" i="77"/>
  <c r="R115" i="77" s="1"/>
  <c r="N115" i="77"/>
  <c r="J115" i="77"/>
  <c r="R114" i="77"/>
  <c r="Q114" i="77"/>
  <c r="P114" i="77"/>
  <c r="N114" i="77"/>
  <c r="J114" i="77"/>
  <c r="R113" i="77"/>
  <c r="N113" i="77"/>
  <c r="J113" i="77"/>
  <c r="R112" i="77"/>
  <c r="R111" i="77" s="1"/>
  <c r="R110" i="77" s="1"/>
  <c r="Q112" i="77"/>
  <c r="P112" i="77"/>
  <c r="P111" i="77" s="1"/>
  <c r="P110" i="77" s="1"/>
  <c r="N112" i="77"/>
  <c r="J112" i="77"/>
  <c r="N111" i="77"/>
  <c r="M111" i="77"/>
  <c r="L111" i="77"/>
  <c r="L110" i="77" s="1"/>
  <c r="I111" i="77"/>
  <c r="I110" i="77" s="1"/>
  <c r="H111" i="77"/>
  <c r="J111" i="77" s="1"/>
  <c r="R109" i="77"/>
  <c r="N109" i="77"/>
  <c r="J109" i="77"/>
  <c r="Q108" i="77"/>
  <c r="P108" i="77"/>
  <c r="P107" i="77" s="1"/>
  <c r="N108" i="77"/>
  <c r="J108" i="77"/>
  <c r="Q107" i="77"/>
  <c r="M107" i="77"/>
  <c r="L107" i="77"/>
  <c r="N107" i="77" s="1"/>
  <c r="I107" i="77"/>
  <c r="J107" i="77" s="1"/>
  <c r="H107" i="77"/>
  <c r="R106" i="77"/>
  <c r="Q106" i="77"/>
  <c r="P106" i="77"/>
  <c r="N106" i="77"/>
  <c r="J106" i="77"/>
  <c r="Q105" i="77"/>
  <c r="R105" i="77" s="1"/>
  <c r="P105" i="77"/>
  <c r="N105" i="77"/>
  <c r="J105" i="77"/>
  <c r="R104" i="77"/>
  <c r="N104" i="77"/>
  <c r="J104" i="77"/>
  <c r="P103" i="77"/>
  <c r="R103" i="77" s="1"/>
  <c r="R102" i="77" s="1"/>
  <c r="N103" i="77"/>
  <c r="J103" i="77"/>
  <c r="Q102" i="77"/>
  <c r="Q101" i="77" s="1"/>
  <c r="N102" i="77"/>
  <c r="M102" i="77"/>
  <c r="L102" i="77"/>
  <c r="L101" i="77" s="1"/>
  <c r="N101" i="77" s="1"/>
  <c r="I102" i="77"/>
  <c r="I101" i="77" s="1"/>
  <c r="H102" i="77"/>
  <c r="J102" i="77" s="1"/>
  <c r="M101" i="77"/>
  <c r="J101" i="77"/>
  <c r="H101" i="77"/>
  <c r="R95" i="77"/>
  <c r="N95" i="77"/>
  <c r="J95" i="77"/>
  <c r="R94" i="77"/>
  <c r="N94" i="77"/>
  <c r="J94" i="77"/>
  <c r="Q93" i="77"/>
  <c r="R93" i="77" s="1"/>
  <c r="P93" i="77"/>
  <c r="N93" i="77"/>
  <c r="M93" i="77"/>
  <c r="L93" i="77"/>
  <c r="I93" i="77"/>
  <c r="H93" i="77"/>
  <c r="J93" i="77" s="1"/>
  <c r="Q92" i="77"/>
  <c r="P92" i="77"/>
  <c r="N92" i="77"/>
  <c r="J92" i="77"/>
  <c r="Q91" i="77"/>
  <c r="Q88" i="77" s="1"/>
  <c r="M91" i="77"/>
  <c r="L91" i="77"/>
  <c r="I91" i="77"/>
  <c r="J91" i="77" s="1"/>
  <c r="H91" i="77"/>
  <c r="R90" i="77"/>
  <c r="P90" i="77"/>
  <c r="N90" i="77"/>
  <c r="J90" i="77"/>
  <c r="R89" i="77"/>
  <c r="Q89" i="77"/>
  <c r="P89" i="77"/>
  <c r="M89" i="77"/>
  <c r="M88" i="77" s="1"/>
  <c r="L89" i="77"/>
  <c r="N89" i="77" s="1"/>
  <c r="I89" i="77"/>
  <c r="H89" i="77"/>
  <c r="I88" i="77"/>
  <c r="R87" i="77"/>
  <c r="N87" i="77"/>
  <c r="J87" i="77"/>
  <c r="Q86" i="77"/>
  <c r="R86" i="77" s="1"/>
  <c r="P86" i="77"/>
  <c r="N86" i="77"/>
  <c r="M86" i="77"/>
  <c r="L86" i="77"/>
  <c r="I86" i="77"/>
  <c r="H86" i="77"/>
  <c r="J86" i="77" s="1"/>
  <c r="R85" i="77"/>
  <c r="N85" i="77"/>
  <c r="J85" i="77"/>
  <c r="R84" i="77"/>
  <c r="N84" i="77"/>
  <c r="J84" i="77"/>
  <c r="R83" i="77"/>
  <c r="Q83" i="77"/>
  <c r="P83" i="77"/>
  <c r="N83" i="77"/>
  <c r="J83" i="77"/>
  <c r="R82" i="77"/>
  <c r="N82" i="77"/>
  <c r="J82" i="77"/>
  <c r="R81" i="77"/>
  <c r="R80" i="77" s="1"/>
  <c r="Q81" i="77"/>
  <c r="P81" i="77"/>
  <c r="P80" i="77" s="1"/>
  <c r="N81" i="77"/>
  <c r="J81" i="77"/>
  <c r="Q80" i="77"/>
  <c r="N80" i="77"/>
  <c r="M80" i="77"/>
  <c r="L80" i="77"/>
  <c r="I80" i="77"/>
  <c r="H80" i="77"/>
  <c r="R79" i="77"/>
  <c r="N79" i="77"/>
  <c r="J79" i="77"/>
  <c r="R78" i="77"/>
  <c r="N78" i="77"/>
  <c r="J78" i="77"/>
  <c r="R77" i="77"/>
  <c r="N77" i="77"/>
  <c r="J77" i="77"/>
  <c r="Q76" i="77"/>
  <c r="Q75" i="77" s="1"/>
  <c r="P76" i="77"/>
  <c r="R76" i="77" s="1"/>
  <c r="R75" i="77" s="1"/>
  <c r="N76" i="77"/>
  <c r="J76" i="77"/>
  <c r="P75" i="77"/>
  <c r="M75" i="77"/>
  <c r="L75" i="77"/>
  <c r="N75" i="77" s="1"/>
  <c r="I75" i="77"/>
  <c r="H75" i="77"/>
  <c r="J75" i="77" s="1"/>
  <c r="R74" i="77"/>
  <c r="N74" i="77"/>
  <c r="J74" i="77"/>
  <c r="R73" i="77"/>
  <c r="N73" i="77"/>
  <c r="J73" i="77"/>
  <c r="Q72" i="77"/>
  <c r="P72" i="77"/>
  <c r="R72" i="77" s="1"/>
  <c r="N72" i="77"/>
  <c r="J72" i="77"/>
  <c r="R71" i="77"/>
  <c r="N71" i="77"/>
  <c r="J71" i="77"/>
  <c r="Q70" i="77"/>
  <c r="Q69" i="77" s="1"/>
  <c r="P70" i="77"/>
  <c r="N70" i="77"/>
  <c r="J70" i="77"/>
  <c r="P69" i="77"/>
  <c r="M69" i="77"/>
  <c r="L69" i="77"/>
  <c r="I69" i="77"/>
  <c r="H69" i="77"/>
  <c r="J69" i="77" s="1"/>
  <c r="R68" i="77"/>
  <c r="N68" i="77"/>
  <c r="J68" i="77"/>
  <c r="R67" i="77"/>
  <c r="Q67" i="77"/>
  <c r="P67" i="77"/>
  <c r="P64" i="77" s="1"/>
  <c r="N67" i="77"/>
  <c r="J67" i="77"/>
  <c r="R66" i="77"/>
  <c r="N66" i="77"/>
  <c r="J66" i="77"/>
  <c r="R65" i="77"/>
  <c r="R64" i="77" s="1"/>
  <c r="N65" i="77"/>
  <c r="J65" i="77"/>
  <c r="Q64" i="77"/>
  <c r="M64" i="77"/>
  <c r="L64" i="77"/>
  <c r="N64" i="77" s="1"/>
  <c r="I64" i="77"/>
  <c r="J64" i="77" s="1"/>
  <c r="H64" i="77"/>
  <c r="R63" i="77"/>
  <c r="Q63" i="77"/>
  <c r="P63" i="77"/>
  <c r="N63" i="77"/>
  <c r="J63" i="77"/>
  <c r="R62" i="77"/>
  <c r="N62" i="77"/>
  <c r="J62" i="77"/>
  <c r="R61" i="77"/>
  <c r="N61" i="77"/>
  <c r="J61" i="77"/>
  <c r="Q60" i="77"/>
  <c r="P60" i="77"/>
  <c r="N60" i="77"/>
  <c r="J60" i="77"/>
  <c r="R59" i="77"/>
  <c r="N59" i="77"/>
  <c r="J59" i="77"/>
  <c r="Q58" i="77"/>
  <c r="P58" i="77"/>
  <c r="R58" i="77" s="1"/>
  <c r="N58" i="77"/>
  <c r="J58" i="77"/>
  <c r="P57" i="77"/>
  <c r="M57" i="77"/>
  <c r="L57" i="77"/>
  <c r="N57" i="77" s="1"/>
  <c r="I57" i="77"/>
  <c r="H57" i="77"/>
  <c r="J57" i="77" s="1"/>
  <c r="Q56" i="77"/>
  <c r="R56" i="77" s="1"/>
  <c r="P56" i="77"/>
  <c r="N56" i="77"/>
  <c r="J56" i="77"/>
  <c r="R55" i="77"/>
  <c r="N55" i="77"/>
  <c r="J55" i="77"/>
  <c r="R54" i="77"/>
  <c r="N54" i="77"/>
  <c r="J54" i="77"/>
  <c r="R53" i="77"/>
  <c r="R52" i="77" s="1"/>
  <c r="N53" i="77"/>
  <c r="J53" i="77"/>
  <c r="Q52" i="77"/>
  <c r="P52" i="77"/>
  <c r="M52" i="77"/>
  <c r="L52" i="77"/>
  <c r="N52" i="77" s="1"/>
  <c r="I52" i="77"/>
  <c r="J52" i="77" s="1"/>
  <c r="H52" i="77"/>
  <c r="R51" i="77"/>
  <c r="Q51" i="77"/>
  <c r="P51" i="77"/>
  <c r="N51" i="77"/>
  <c r="J51" i="77"/>
  <c r="R50" i="77"/>
  <c r="N50" i="77"/>
  <c r="J50" i="77"/>
  <c r="R49" i="77"/>
  <c r="N49" i="77"/>
  <c r="J49" i="77"/>
  <c r="R48" i="77"/>
  <c r="N48" i="77"/>
  <c r="J48" i="77"/>
  <c r="R47" i="77"/>
  <c r="N47" i="77"/>
  <c r="J47" i="77"/>
  <c r="R46" i="77"/>
  <c r="N46" i="77"/>
  <c r="J46" i="77"/>
  <c r="R45" i="77"/>
  <c r="N45" i="77"/>
  <c r="J45" i="77"/>
  <c r="P44" i="77"/>
  <c r="N44" i="77"/>
  <c r="J44" i="77"/>
  <c r="Q43" i="77"/>
  <c r="M43" i="77"/>
  <c r="L43" i="77"/>
  <c r="I43" i="77"/>
  <c r="J43" i="77" s="1"/>
  <c r="H43" i="77"/>
  <c r="M42" i="77"/>
  <c r="R41" i="77"/>
  <c r="N41" i="77"/>
  <c r="J41" i="77"/>
  <c r="R40" i="77"/>
  <c r="Q40" i="77"/>
  <c r="P40" i="77"/>
  <c r="M40" i="77"/>
  <c r="L40" i="77"/>
  <c r="I40" i="77"/>
  <c r="H40" i="77"/>
  <c r="J40" i="77" s="1"/>
  <c r="R39" i="77"/>
  <c r="N39" i="77"/>
  <c r="J39" i="77"/>
  <c r="R38" i="77"/>
  <c r="R37" i="77" s="1"/>
  <c r="Q38" i="77"/>
  <c r="P38" i="77"/>
  <c r="P37" i="77" s="1"/>
  <c r="N38" i="77"/>
  <c r="J38" i="77"/>
  <c r="Q37" i="77"/>
  <c r="N37" i="77"/>
  <c r="M37" i="77"/>
  <c r="L37" i="77"/>
  <c r="I37" i="77"/>
  <c r="H37" i="77"/>
  <c r="R36" i="77"/>
  <c r="N36" i="77"/>
  <c r="J36" i="77"/>
  <c r="Q35" i="77"/>
  <c r="R35" i="77" s="1"/>
  <c r="P35" i="77"/>
  <c r="N35" i="77"/>
  <c r="J35" i="77"/>
  <c r="R34" i="77"/>
  <c r="R33" i="77" s="1"/>
  <c r="N34" i="77"/>
  <c r="J34" i="77"/>
  <c r="Q33" i="77"/>
  <c r="P33" i="77"/>
  <c r="N33" i="77"/>
  <c r="M33" i="77"/>
  <c r="L33" i="77"/>
  <c r="I33" i="77"/>
  <c r="H33" i="77"/>
  <c r="J33" i="77" s="1"/>
  <c r="R32" i="77"/>
  <c r="N32" i="77"/>
  <c r="J32" i="77"/>
  <c r="R31" i="77"/>
  <c r="N31" i="77"/>
  <c r="J31" i="77"/>
  <c r="R30" i="77"/>
  <c r="N30" i="77"/>
  <c r="J30" i="77"/>
  <c r="Q29" i="77"/>
  <c r="Q23" i="77" s="1"/>
  <c r="P29" i="77"/>
  <c r="N29" i="77"/>
  <c r="J29" i="77"/>
  <c r="R28" i="77"/>
  <c r="Q28" i="77"/>
  <c r="P28" i="77"/>
  <c r="N28" i="77"/>
  <c r="J28" i="77"/>
  <c r="Q27" i="77"/>
  <c r="R27" i="77" s="1"/>
  <c r="P27" i="77"/>
  <c r="N27" i="77"/>
  <c r="J27" i="77"/>
  <c r="Q26" i="77"/>
  <c r="P26" i="77"/>
  <c r="N26" i="77"/>
  <c r="J26" i="77"/>
  <c r="R25" i="77"/>
  <c r="N25" i="77"/>
  <c r="J25" i="77"/>
  <c r="R24" i="77"/>
  <c r="N24" i="77"/>
  <c r="J24" i="77"/>
  <c r="N23" i="77"/>
  <c r="M23" i="77"/>
  <c r="L23" i="77"/>
  <c r="I23" i="77"/>
  <c r="H23" i="77"/>
  <c r="R22" i="77"/>
  <c r="N22" i="77"/>
  <c r="J22" i="77"/>
  <c r="R21" i="77"/>
  <c r="N21" i="77"/>
  <c r="J21" i="77"/>
  <c r="R20" i="77"/>
  <c r="N20" i="77"/>
  <c r="J20" i="77"/>
  <c r="Q19" i="77"/>
  <c r="Q18" i="77" s="1"/>
  <c r="P19" i="77"/>
  <c r="R19" i="77" s="1"/>
  <c r="R18" i="77" s="1"/>
  <c r="N19" i="77"/>
  <c r="J19" i="77"/>
  <c r="P18" i="77"/>
  <c r="M18" i="77"/>
  <c r="L18" i="77"/>
  <c r="N18" i="77" s="1"/>
  <c r="I18" i="77"/>
  <c r="H18" i="77"/>
  <c r="J18" i="77" s="1"/>
  <c r="Q17" i="77"/>
  <c r="R17" i="77" s="1"/>
  <c r="R13" i="77" s="1"/>
  <c r="P17" i="77"/>
  <c r="N17" i="77"/>
  <c r="J17" i="77"/>
  <c r="R16" i="77"/>
  <c r="Q16" i="77"/>
  <c r="N16" i="77"/>
  <c r="J16" i="77"/>
  <c r="R15" i="77"/>
  <c r="N15" i="77"/>
  <c r="J15" i="77"/>
  <c r="R14" i="77"/>
  <c r="N14" i="77"/>
  <c r="J14" i="77"/>
  <c r="P13" i="77"/>
  <c r="M13" i="77"/>
  <c r="L13" i="77"/>
  <c r="N13" i="77" s="1"/>
  <c r="I13" i="77"/>
  <c r="H13" i="77"/>
  <c r="J13" i="77" s="1"/>
  <c r="R12" i="77"/>
  <c r="N12" i="77"/>
  <c r="J12" i="77"/>
  <c r="R11" i="77"/>
  <c r="R9" i="77" s="1"/>
  <c r="N11" i="77"/>
  <c r="J11" i="77"/>
  <c r="R10" i="77"/>
  <c r="N10" i="77"/>
  <c r="J10" i="77"/>
  <c r="Q9" i="77"/>
  <c r="P9" i="77"/>
  <c r="M9" i="77"/>
  <c r="N9" i="77" s="1"/>
  <c r="L9" i="77"/>
  <c r="J9" i="77"/>
  <c r="I9" i="77"/>
  <c r="H9" i="77"/>
  <c r="H8" i="77" s="1"/>
  <c r="L8" i="77"/>
  <c r="V178" i="76"/>
  <c r="N178" i="76"/>
  <c r="J178" i="76"/>
  <c r="V177" i="76"/>
  <c r="U177" i="76"/>
  <c r="T177" i="76"/>
  <c r="M177" i="76"/>
  <c r="N177" i="76" s="1"/>
  <c r="L177" i="76"/>
  <c r="I177" i="76"/>
  <c r="I174" i="76" s="1"/>
  <c r="H177" i="76"/>
  <c r="J177" i="76" s="1"/>
  <c r="U176" i="76"/>
  <c r="T176" i="76"/>
  <c r="V176" i="76" s="1"/>
  <c r="N176" i="76"/>
  <c r="J176" i="76"/>
  <c r="U175" i="76"/>
  <c r="T175" i="76"/>
  <c r="T174" i="76" s="1"/>
  <c r="V174" i="76" s="1"/>
  <c r="M175" i="76"/>
  <c r="L175" i="76"/>
  <c r="N175" i="76" s="1"/>
  <c r="J175" i="76"/>
  <c r="I175" i="76"/>
  <c r="H175" i="76"/>
  <c r="U174" i="76"/>
  <c r="L174" i="76"/>
  <c r="V173" i="76"/>
  <c r="U173" i="76"/>
  <c r="U172" i="76" s="1"/>
  <c r="T173" i="76"/>
  <c r="N173" i="76"/>
  <c r="J173" i="76"/>
  <c r="T172" i="76"/>
  <c r="V172" i="76" s="1"/>
  <c r="N172" i="76"/>
  <c r="M172" i="76"/>
  <c r="L172" i="76"/>
  <c r="I172" i="76"/>
  <c r="J172" i="76" s="1"/>
  <c r="H172" i="76"/>
  <c r="U171" i="76"/>
  <c r="T171" i="76"/>
  <c r="V171" i="76" s="1"/>
  <c r="N171" i="76"/>
  <c r="J171" i="76"/>
  <c r="V170" i="76"/>
  <c r="N170" i="76"/>
  <c r="J170" i="76"/>
  <c r="U169" i="76"/>
  <c r="T169" i="76"/>
  <c r="T168" i="76" s="1"/>
  <c r="N169" i="76"/>
  <c r="J169" i="76"/>
  <c r="U168" i="76"/>
  <c r="U161" i="76" s="1"/>
  <c r="M168" i="76"/>
  <c r="L168" i="76"/>
  <c r="N168" i="76" s="1"/>
  <c r="I168" i="76"/>
  <c r="H168" i="76"/>
  <c r="J168" i="76" s="1"/>
  <c r="V167" i="76"/>
  <c r="U167" i="76"/>
  <c r="T167" i="76"/>
  <c r="N167" i="76"/>
  <c r="J167" i="76"/>
  <c r="V166" i="76"/>
  <c r="N166" i="76"/>
  <c r="J166" i="76"/>
  <c r="V165" i="76"/>
  <c r="U165" i="76"/>
  <c r="T165" i="76"/>
  <c r="M165" i="76"/>
  <c r="M161" i="76" s="1"/>
  <c r="L165" i="76"/>
  <c r="I165" i="76"/>
  <c r="H165" i="76"/>
  <c r="J165" i="76" s="1"/>
  <c r="U164" i="76"/>
  <c r="T164" i="76"/>
  <c r="V164" i="76" s="1"/>
  <c r="N164" i="76"/>
  <c r="J164" i="76"/>
  <c r="V163" i="76"/>
  <c r="N163" i="76"/>
  <c r="J163" i="76"/>
  <c r="U162" i="76"/>
  <c r="T162" i="76"/>
  <c r="V162" i="76" s="1"/>
  <c r="N162" i="76"/>
  <c r="M162" i="76"/>
  <c r="L162" i="76"/>
  <c r="I162" i="76"/>
  <c r="I161" i="76" s="1"/>
  <c r="H162" i="76"/>
  <c r="V160" i="76"/>
  <c r="N160" i="76"/>
  <c r="J160" i="76"/>
  <c r="U159" i="76"/>
  <c r="T159" i="76"/>
  <c r="V159" i="76" s="1"/>
  <c r="M159" i="76"/>
  <c r="L159" i="76"/>
  <c r="N159" i="76" s="1"/>
  <c r="J159" i="76"/>
  <c r="I159" i="76"/>
  <c r="H159" i="76"/>
  <c r="U158" i="76"/>
  <c r="U157" i="76" s="1"/>
  <c r="V157" i="76" s="1"/>
  <c r="T158" i="76"/>
  <c r="N158" i="76"/>
  <c r="J158" i="76"/>
  <c r="T157" i="76"/>
  <c r="M157" i="76"/>
  <c r="M149" i="76" s="1"/>
  <c r="L157" i="76"/>
  <c r="I157" i="76"/>
  <c r="H157" i="76"/>
  <c r="J157" i="76" s="1"/>
  <c r="V156" i="76"/>
  <c r="N156" i="76"/>
  <c r="J156" i="76"/>
  <c r="V155" i="76"/>
  <c r="U155" i="76"/>
  <c r="T155" i="76"/>
  <c r="N155" i="76"/>
  <c r="J155" i="76"/>
  <c r="V154" i="76"/>
  <c r="N154" i="76"/>
  <c r="J154" i="76"/>
  <c r="V153" i="76"/>
  <c r="N153" i="76"/>
  <c r="J153" i="76"/>
  <c r="U152" i="76"/>
  <c r="U150" i="76" s="1"/>
  <c r="T152" i="76"/>
  <c r="N152" i="76"/>
  <c r="J152" i="76"/>
  <c r="V151" i="76"/>
  <c r="U151" i="76"/>
  <c r="T151" i="76"/>
  <c r="N151" i="76"/>
  <c r="J151" i="76"/>
  <c r="T150" i="76"/>
  <c r="V150" i="76" s="1"/>
  <c r="N150" i="76"/>
  <c r="M150" i="76"/>
  <c r="L150" i="76"/>
  <c r="I150" i="76"/>
  <c r="I149" i="76" s="1"/>
  <c r="H150" i="76"/>
  <c r="T149" i="76"/>
  <c r="L149" i="76"/>
  <c r="N149" i="76" s="1"/>
  <c r="K149" i="76"/>
  <c r="V148" i="76"/>
  <c r="N148" i="76"/>
  <c r="J148" i="76"/>
  <c r="U147" i="76"/>
  <c r="V147" i="76" s="1"/>
  <c r="T147" i="76"/>
  <c r="M147" i="76"/>
  <c r="L147" i="76"/>
  <c r="N147" i="76" s="1"/>
  <c r="I147" i="76"/>
  <c r="H147" i="76"/>
  <c r="J147" i="76" s="1"/>
  <c r="V146" i="76"/>
  <c r="N146" i="76"/>
  <c r="J146" i="76"/>
  <c r="U145" i="76"/>
  <c r="V145" i="76" s="1"/>
  <c r="T145" i="76"/>
  <c r="M145" i="76"/>
  <c r="L145" i="76"/>
  <c r="N145" i="76" s="1"/>
  <c r="I145" i="76"/>
  <c r="H145" i="76"/>
  <c r="J145" i="76" s="1"/>
  <c r="V144" i="76"/>
  <c r="N144" i="76"/>
  <c r="J144" i="76"/>
  <c r="U143" i="76"/>
  <c r="V143" i="76" s="1"/>
  <c r="T143" i="76"/>
  <c r="M143" i="76"/>
  <c r="L143" i="76"/>
  <c r="N143" i="76" s="1"/>
  <c r="I143" i="76"/>
  <c r="H143" i="76"/>
  <c r="J143" i="76" s="1"/>
  <c r="V142" i="76"/>
  <c r="N142" i="76"/>
  <c r="J142" i="76"/>
  <c r="U141" i="76"/>
  <c r="V141" i="76" s="1"/>
  <c r="T141" i="76"/>
  <c r="M141" i="76"/>
  <c r="L141" i="76"/>
  <c r="N141" i="76" s="1"/>
  <c r="I141" i="76"/>
  <c r="H141" i="76"/>
  <c r="J141" i="76" s="1"/>
  <c r="V140" i="76"/>
  <c r="U140" i="76"/>
  <c r="T140" i="76"/>
  <c r="N140" i="76"/>
  <c r="J140" i="76"/>
  <c r="V139" i="76"/>
  <c r="N139" i="76"/>
  <c r="J139" i="76"/>
  <c r="V138" i="76"/>
  <c r="N138" i="76"/>
  <c r="J138" i="76"/>
  <c r="U137" i="76"/>
  <c r="U136" i="76" s="1"/>
  <c r="V136" i="76" s="1"/>
  <c r="T137" i="76"/>
  <c r="M137" i="76"/>
  <c r="L137" i="76"/>
  <c r="L136" i="76" s="1"/>
  <c r="N136" i="76" s="1"/>
  <c r="I137" i="76"/>
  <c r="H137" i="76"/>
  <c r="J137" i="76" s="1"/>
  <c r="T136" i="76"/>
  <c r="M136" i="76"/>
  <c r="I136" i="76"/>
  <c r="H136" i="76"/>
  <c r="J136" i="76" s="1"/>
  <c r="V135" i="76"/>
  <c r="N135" i="76"/>
  <c r="J135" i="76"/>
  <c r="V134" i="76"/>
  <c r="N134" i="76"/>
  <c r="J134" i="76"/>
  <c r="V133" i="76"/>
  <c r="N133" i="76"/>
  <c r="J133" i="76"/>
  <c r="U132" i="76"/>
  <c r="T132" i="76"/>
  <c r="V132" i="76" s="1"/>
  <c r="M132" i="76"/>
  <c r="L132" i="76"/>
  <c r="N132" i="76" s="1"/>
  <c r="J132" i="76"/>
  <c r="I132" i="76"/>
  <c r="H132" i="76"/>
  <c r="V131" i="76"/>
  <c r="N131" i="76"/>
  <c r="J131" i="76"/>
  <c r="V130" i="76"/>
  <c r="N130" i="76"/>
  <c r="J130" i="76"/>
  <c r="U129" i="76"/>
  <c r="T129" i="76"/>
  <c r="V129" i="76" s="1"/>
  <c r="N129" i="76"/>
  <c r="M129" i="76"/>
  <c r="L129" i="76"/>
  <c r="I129" i="76"/>
  <c r="J129" i="76" s="1"/>
  <c r="H129" i="76"/>
  <c r="V128" i="76"/>
  <c r="N128" i="76"/>
  <c r="J128" i="76"/>
  <c r="V127" i="76"/>
  <c r="N127" i="76"/>
  <c r="J127" i="76"/>
  <c r="V126" i="76"/>
  <c r="N126" i="76"/>
  <c r="J126" i="76"/>
  <c r="V125" i="76"/>
  <c r="N125" i="76"/>
  <c r="J125" i="76"/>
  <c r="V124" i="76"/>
  <c r="N124" i="76"/>
  <c r="J124" i="76"/>
  <c r="V123" i="76"/>
  <c r="N123" i="76"/>
  <c r="J123" i="76"/>
  <c r="V122" i="76"/>
  <c r="U122" i="76"/>
  <c r="T122" i="76"/>
  <c r="N122" i="76"/>
  <c r="J122" i="76"/>
  <c r="V121" i="76"/>
  <c r="N121" i="76"/>
  <c r="J121" i="76"/>
  <c r="V120" i="76"/>
  <c r="U120" i="76"/>
  <c r="T120" i="76"/>
  <c r="N120" i="76"/>
  <c r="J120" i="76"/>
  <c r="U119" i="76"/>
  <c r="T119" i="76"/>
  <c r="V119" i="76" s="1"/>
  <c r="V116" i="76" s="1"/>
  <c r="N119" i="76"/>
  <c r="J119" i="76"/>
  <c r="V118" i="76"/>
  <c r="N118" i="76"/>
  <c r="J118" i="76"/>
  <c r="V117" i="76"/>
  <c r="N117" i="76"/>
  <c r="J117" i="76"/>
  <c r="U116" i="76"/>
  <c r="T116" i="76"/>
  <c r="M116" i="76"/>
  <c r="L116" i="76"/>
  <c r="N116" i="76" s="1"/>
  <c r="I116" i="76"/>
  <c r="H116" i="76"/>
  <c r="J116" i="76" s="1"/>
  <c r="V115" i="76"/>
  <c r="N115" i="76"/>
  <c r="J115" i="76"/>
  <c r="V114" i="76"/>
  <c r="N114" i="76"/>
  <c r="J114" i="76"/>
  <c r="V113" i="76"/>
  <c r="N113" i="76"/>
  <c r="J113" i="76"/>
  <c r="U112" i="76"/>
  <c r="T112" i="76"/>
  <c r="V112" i="76" s="1"/>
  <c r="N112" i="76"/>
  <c r="J112" i="76"/>
  <c r="V111" i="76"/>
  <c r="N111" i="76"/>
  <c r="J111" i="76"/>
  <c r="V110" i="76"/>
  <c r="N110" i="76"/>
  <c r="J110" i="76"/>
  <c r="V109" i="76"/>
  <c r="N109" i="76"/>
  <c r="J109" i="76"/>
  <c r="U108" i="76"/>
  <c r="U107" i="76" s="1"/>
  <c r="M108" i="76"/>
  <c r="M107" i="76" s="1"/>
  <c r="N107" i="76" s="1"/>
  <c r="L108" i="76"/>
  <c r="N108" i="76" s="1"/>
  <c r="I108" i="76"/>
  <c r="H108" i="76"/>
  <c r="H107" i="76" s="1"/>
  <c r="J107" i="76" s="1"/>
  <c r="L107" i="76"/>
  <c r="I107" i="76"/>
  <c r="U106" i="76"/>
  <c r="T106" i="76"/>
  <c r="V106" i="76" s="1"/>
  <c r="N106" i="76"/>
  <c r="J106" i="76"/>
  <c r="V105" i="76"/>
  <c r="N105" i="76"/>
  <c r="J105" i="76"/>
  <c r="U104" i="76"/>
  <c r="T104" i="76"/>
  <c r="V104" i="76" s="1"/>
  <c r="M104" i="76"/>
  <c r="N104" i="76" s="1"/>
  <c r="L104" i="76"/>
  <c r="J104" i="76"/>
  <c r="I104" i="76"/>
  <c r="H104" i="76"/>
  <c r="V103" i="76"/>
  <c r="N103" i="76"/>
  <c r="J103" i="76"/>
  <c r="V102" i="76"/>
  <c r="N102" i="76"/>
  <c r="J102" i="76"/>
  <c r="U101" i="76"/>
  <c r="T101" i="76"/>
  <c r="V101" i="76" s="1"/>
  <c r="N101" i="76"/>
  <c r="J101" i="76"/>
  <c r="V100" i="76"/>
  <c r="N100" i="76"/>
  <c r="J100" i="76"/>
  <c r="U99" i="76"/>
  <c r="T99" i="76"/>
  <c r="V99" i="76" s="1"/>
  <c r="V98" i="76" s="1"/>
  <c r="N99" i="76"/>
  <c r="M99" i="76"/>
  <c r="L99" i="76"/>
  <c r="I99" i="76"/>
  <c r="I98" i="76" s="1"/>
  <c r="J98" i="76" s="1"/>
  <c r="H99" i="76"/>
  <c r="U98" i="76"/>
  <c r="T98" i="76"/>
  <c r="M98" i="76"/>
  <c r="L98" i="76"/>
  <c r="N98" i="76" s="1"/>
  <c r="H98" i="76"/>
  <c r="V92" i="76"/>
  <c r="N92" i="76"/>
  <c r="J92" i="76"/>
  <c r="U91" i="76"/>
  <c r="T91" i="76"/>
  <c r="T90" i="76" s="1"/>
  <c r="V90" i="76" s="1"/>
  <c r="N91" i="76"/>
  <c r="J91" i="76"/>
  <c r="U90" i="76"/>
  <c r="M90" i="76"/>
  <c r="L90" i="76"/>
  <c r="N90" i="76" s="1"/>
  <c r="I90" i="76"/>
  <c r="H90" i="76"/>
  <c r="J90" i="76" s="1"/>
  <c r="V89" i="76"/>
  <c r="U89" i="76"/>
  <c r="T89" i="76"/>
  <c r="N89" i="76"/>
  <c r="J89" i="76"/>
  <c r="U88" i="76"/>
  <c r="T88" i="76"/>
  <c r="V88" i="76" s="1"/>
  <c r="N88" i="76"/>
  <c r="M88" i="76"/>
  <c r="L88" i="76"/>
  <c r="I88" i="76"/>
  <c r="J88" i="76" s="1"/>
  <c r="H88" i="76"/>
  <c r="U87" i="76"/>
  <c r="T87" i="76"/>
  <c r="T86" i="76" s="1"/>
  <c r="N87" i="76"/>
  <c r="J87" i="76"/>
  <c r="U86" i="76"/>
  <c r="U85" i="76" s="1"/>
  <c r="M86" i="76"/>
  <c r="L86" i="76"/>
  <c r="L85" i="76" s="1"/>
  <c r="N85" i="76" s="1"/>
  <c r="I86" i="76"/>
  <c r="H86" i="76"/>
  <c r="J86" i="76" s="1"/>
  <c r="M85" i="76"/>
  <c r="H85" i="76"/>
  <c r="V84" i="76"/>
  <c r="N84" i="76"/>
  <c r="J84" i="76"/>
  <c r="V83" i="76"/>
  <c r="U83" i="76"/>
  <c r="T83" i="76"/>
  <c r="M83" i="76"/>
  <c r="L83" i="76"/>
  <c r="N83" i="76" s="1"/>
  <c r="I83" i="76"/>
  <c r="H83" i="76"/>
  <c r="J83" i="76" s="1"/>
  <c r="V82" i="76"/>
  <c r="N82" i="76"/>
  <c r="J82" i="76"/>
  <c r="V81" i="76"/>
  <c r="N81" i="76"/>
  <c r="J81" i="76"/>
  <c r="V80" i="76"/>
  <c r="N80" i="76"/>
  <c r="J80" i="76"/>
  <c r="V79" i="76"/>
  <c r="N79" i="76"/>
  <c r="J79" i="76"/>
  <c r="V78" i="76"/>
  <c r="N78" i="76"/>
  <c r="J78" i="76"/>
  <c r="V77" i="76"/>
  <c r="U77" i="76"/>
  <c r="T77" i="76"/>
  <c r="M77" i="76"/>
  <c r="L77" i="76"/>
  <c r="N77" i="76" s="1"/>
  <c r="I77" i="76"/>
  <c r="H77" i="76"/>
  <c r="J77" i="76" s="1"/>
  <c r="V76" i="76"/>
  <c r="N76" i="76"/>
  <c r="J76" i="76"/>
  <c r="V75" i="76"/>
  <c r="U75" i="76"/>
  <c r="T75" i="76"/>
  <c r="N75" i="76"/>
  <c r="J75" i="76"/>
  <c r="V74" i="76"/>
  <c r="N74" i="76"/>
  <c r="J74" i="76"/>
  <c r="V73" i="76"/>
  <c r="U73" i="76"/>
  <c r="T73" i="76"/>
  <c r="T72" i="76" s="1"/>
  <c r="V72" i="76" s="1"/>
  <c r="N73" i="76"/>
  <c r="J73" i="76"/>
  <c r="U72" i="76"/>
  <c r="N72" i="76"/>
  <c r="M72" i="76"/>
  <c r="L72" i="76"/>
  <c r="I72" i="76"/>
  <c r="I39" i="76" s="1"/>
  <c r="H72" i="76"/>
  <c r="J72" i="76" s="1"/>
  <c r="V71" i="76"/>
  <c r="N71" i="76"/>
  <c r="J71" i="76"/>
  <c r="V70" i="76"/>
  <c r="N70" i="76"/>
  <c r="J70" i="76"/>
  <c r="V69" i="76"/>
  <c r="N69" i="76"/>
  <c r="J69" i="76"/>
  <c r="V68" i="76"/>
  <c r="N68" i="76"/>
  <c r="J68" i="76"/>
  <c r="U67" i="76"/>
  <c r="T67" i="76"/>
  <c r="T66" i="76" s="1"/>
  <c r="V66" i="76" s="1"/>
  <c r="N67" i="76"/>
  <c r="J67" i="76"/>
  <c r="U66" i="76"/>
  <c r="M66" i="76"/>
  <c r="L66" i="76"/>
  <c r="N66" i="76" s="1"/>
  <c r="I66" i="76"/>
  <c r="J66" i="76" s="1"/>
  <c r="H66" i="76"/>
  <c r="V65" i="76"/>
  <c r="U65" i="76"/>
  <c r="T65" i="76"/>
  <c r="N65" i="76"/>
  <c r="J65" i="76"/>
  <c r="V64" i="76"/>
  <c r="N64" i="76"/>
  <c r="J64" i="76"/>
  <c r="V63" i="76"/>
  <c r="U63" i="76"/>
  <c r="T63" i="76"/>
  <c r="N63" i="76"/>
  <c r="J63" i="76"/>
  <c r="V62" i="76"/>
  <c r="N62" i="76"/>
  <c r="J62" i="76"/>
  <c r="V61" i="76"/>
  <c r="U61" i="76"/>
  <c r="T61" i="76"/>
  <c r="M61" i="76"/>
  <c r="L61" i="76"/>
  <c r="N61" i="76" s="1"/>
  <c r="I61" i="76"/>
  <c r="H61" i="76"/>
  <c r="J61" i="76" s="1"/>
  <c r="U60" i="76"/>
  <c r="V60" i="76" s="1"/>
  <c r="T60" i="76"/>
  <c r="N60" i="76"/>
  <c r="J60" i="76"/>
  <c r="V59" i="76"/>
  <c r="N59" i="76"/>
  <c r="J59" i="76"/>
  <c r="V58" i="76"/>
  <c r="N58" i="76"/>
  <c r="J58" i="76"/>
  <c r="V57" i="76"/>
  <c r="N57" i="76"/>
  <c r="J57" i="76"/>
  <c r="U56" i="76"/>
  <c r="T56" i="76"/>
  <c r="V56" i="76" s="1"/>
  <c r="N56" i="76"/>
  <c r="J56" i="76"/>
  <c r="V55" i="76"/>
  <c r="N55" i="76"/>
  <c r="J55" i="76"/>
  <c r="U54" i="76"/>
  <c r="T54" i="76"/>
  <c r="V54" i="76" s="1"/>
  <c r="M54" i="76"/>
  <c r="L54" i="76"/>
  <c r="N54" i="76" s="1"/>
  <c r="J54" i="76"/>
  <c r="I54" i="76"/>
  <c r="H54" i="76"/>
  <c r="V53" i="76"/>
  <c r="N53" i="76"/>
  <c r="J53" i="76"/>
  <c r="V52" i="76"/>
  <c r="N52" i="76"/>
  <c r="J52" i="76"/>
  <c r="U51" i="76"/>
  <c r="T51" i="76"/>
  <c r="V51" i="76" s="1"/>
  <c r="N51" i="76"/>
  <c r="J51" i="76"/>
  <c r="V50" i="76"/>
  <c r="N50" i="76"/>
  <c r="J50" i="76"/>
  <c r="U49" i="76"/>
  <c r="T49" i="76"/>
  <c r="V49" i="76" s="1"/>
  <c r="N49" i="76"/>
  <c r="M49" i="76"/>
  <c r="L49" i="76"/>
  <c r="J49" i="76"/>
  <c r="I49" i="76"/>
  <c r="H49" i="76"/>
  <c r="U48" i="76"/>
  <c r="T48" i="76"/>
  <c r="V48" i="76" s="1"/>
  <c r="N48" i="76"/>
  <c r="J48" i="76"/>
  <c r="V47" i="76"/>
  <c r="N47" i="76"/>
  <c r="J47" i="76"/>
  <c r="U46" i="76"/>
  <c r="T46" i="76"/>
  <c r="V46" i="76" s="1"/>
  <c r="N46" i="76"/>
  <c r="J46" i="76"/>
  <c r="V45" i="76"/>
  <c r="N45" i="76"/>
  <c r="J45" i="76"/>
  <c r="U44" i="76"/>
  <c r="T44" i="76"/>
  <c r="V44" i="76" s="1"/>
  <c r="N44" i="76"/>
  <c r="J44" i="76"/>
  <c r="V43" i="76"/>
  <c r="N43" i="76"/>
  <c r="J43" i="76"/>
  <c r="U42" i="76"/>
  <c r="T42" i="76"/>
  <c r="V42" i="76" s="1"/>
  <c r="N42" i="76"/>
  <c r="J42" i="76"/>
  <c r="V41" i="76"/>
  <c r="N41" i="76"/>
  <c r="J41" i="76"/>
  <c r="U40" i="76"/>
  <c r="U39" i="76" s="1"/>
  <c r="T40" i="76"/>
  <c r="V40" i="76" s="1"/>
  <c r="M40" i="76"/>
  <c r="L40" i="76"/>
  <c r="L39" i="76" s="1"/>
  <c r="N39" i="76" s="1"/>
  <c r="I40" i="76"/>
  <c r="H40" i="76"/>
  <c r="J40" i="76" s="1"/>
  <c r="M39" i="76"/>
  <c r="H39" i="76"/>
  <c r="J39" i="76" s="1"/>
  <c r="V38" i="76"/>
  <c r="N38" i="76"/>
  <c r="J38" i="76"/>
  <c r="V37" i="76"/>
  <c r="M37" i="76"/>
  <c r="L37" i="76"/>
  <c r="N37" i="76" s="1"/>
  <c r="K37" i="76"/>
  <c r="I37" i="76"/>
  <c r="H37" i="76"/>
  <c r="J37" i="76" s="1"/>
  <c r="V36" i="76"/>
  <c r="N36" i="76"/>
  <c r="J36" i="76"/>
  <c r="U35" i="76"/>
  <c r="V35" i="76" s="1"/>
  <c r="T35" i="76"/>
  <c r="M35" i="76"/>
  <c r="L35" i="76"/>
  <c r="N35" i="76" s="1"/>
  <c r="I35" i="76"/>
  <c r="H35" i="76"/>
  <c r="J35" i="76" s="1"/>
  <c r="V34" i="76"/>
  <c r="N34" i="76"/>
  <c r="J34" i="76"/>
  <c r="V33" i="76"/>
  <c r="N33" i="76"/>
  <c r="J33" i="76"/>
  <c r="U32" i="76"/>
  <c r="T32" i="76"/>
  <c r="T31" i="76" s="1"/>
  <c r="V31" i="76" s="1"/>
  <c r="N32" i="76"/>
  <c r="J32" i="76"/>
  <c r="U31" i="76"/>
  <c r="M31" i="76"/>
  <c r="L31" i="76"/>
  <c r="N31" i="76" s="1"/>
  <c r="I31" i="76"/>
  <c r="H31" i="76"/>
  <c r="J31" i="76" s="1"/>
  <c r="V30" i="76"/>
  <c r="N30" i="76"/>
  <c r="J30" i="76"/>
  <c r="V29" i="76"/>
  <c r="N29" i="76"/>
  <c r="J29" i="76"/>
  <c r="V28" i="76"/>
  <c r="N28" i="76"/>
  <c r="J28" i="76"/>
  <c r="V27" i="76"/>
  <c r="N27" i="76"/>
  <c r="J27" i="76"/>
  <c r="V26" i="76"/>
  <c r="N26" i="76"/>
  <c r="J26" i="76"/>
  <c r="V25" i="76"/>
  <c r="N25" i="76"/>
  <c r="J25" i="76"/>
  <c r="V24" i="76"/>
  <c r="N24" i="76"/>
  <c r="J24" i="76"/>
  <c r="U23" i="76"/>
  <c r="T23" i="76"/>
  <c r="V23" i="76" s="1"/>
  <c r="N23" i="76"/>
  <c r="J23" i="76"/>
  <c r="U22" i="76"/>
  <c r="T22" i="76"/>
  <c r="V22" i="76" s="1"/>
  <c r="M22" i="76"/>
  <c r="L22" i="76"/>
  <c r="N22" i="76" s="1"/>
  <c r="J22" i="76"/>
  <c r="I22" i="76"/>
  <c r="H22" i="76"/>
  <c r="V21" i="76"/>
  <c r="N21" i="76"/>
  <c r="J21" i="76"/>
  <c r="V20" i="76"/>
  <c r="N20" i="76"/>
  <c r="J20" i="76"/>
  <c r="U19" i="76"/>
  <c r="T19" i="76"/>
  <c r="V19" i="76" s="1"/>
  <c r="N19" i="76"/>
  <c r="J19" i="76"/>
  <c r="V18" i="76"/>
  <c r="N18" i="76"/>
  <c r="J18" i="76"/>
  <c r="U17" i="76"/>
  <c r="T17" i="76"/>
  <c r="V17" i="76" s="1"/>
  <c r="O17" i="76"/>
  <c r="M17" i="76"/>
  <c r="L17" i="76"/>
  <c r="N17" i="76" s="1"/>
  <c r="K17" i="76"/>
  <c r="I17" i="76"/>
  <c r="H17" i="76"/>
  <c r="J17" i="76" s="1"/>
  <c r="V16" i="76"/>
  <c r="U16" i="76"/>
  <c r="T16" i="76"/>
  <c r="N16" i="76"/>
  <c r="J16" i="76"/>
  <c r="V15" i="76"/>
  <c r="N15" i="76"/>
  <c r="J15" i="76"/>
  <c r="V14" i="76"/>
  <c r="N14" i="76"/>
  <c r="J14" i="76"/>
  <c r="U13" i="76"/>
  <c r="T13" i="76"/>
  <c r="V13" i="76" s="1"/>
  <c r="M13" i="76"/>
  <c r="L13" i="76"/>
  <c r="N13" i="76" s="1"/>
  <c r="J13" i="76"/>
  <c r="I13" i="76"/>
  <c r="H13" i="76"/>
  <c r="V12" i="76"/>
  <c r="N12" i="76"/>
  <c r="J12" i="76"/>
  <c r="U11" i="76"/>
  <c r="T11" i="76"/>
  <c r="V11" i="76" s="1"/>
  <c r="N11" i="76"/>
  <c r="J11" i="76"/>
  <c r="V10" i="76"/>
  <c r="N10" i="76"/>
  <c r="J10" i="76"/>
  <c r="U9" i="76"/>
  <c r="U8" i="76" s="1"/>
  <c r="T9" i="76"/>
  <c r="M9" i="76"/>
  <c r="L9" i="76"/>
  <c r="L8" i="76" s="1"/>
  <c r="J9" i="76"/>
  <c r="I9" i="76"/>
  <c r="H9" i="76"/>
  <c r="M8" i="76"/>
  <c r="I8" i="76"/>
  <c r="H8" i="76"/>
  <c r="H14" i="75"/>
  <c r="E14" i="75"/>
  <c r="K14" i="75" s="1"/>
  <c r="K12" i="75"/>
  <c r="P11" i="75"/>
  <c r="K10" i="75"/>
  <c r="H184" i="77" l="1"/>
  <c r="I8" i="77"/>
  <c r="R26" i="77"/>
  <c r="P23" i="77"/>
  <c r="Q42" i="77"/>
  <c r="H88" i="77"/>
  <c r="J88" i="77" s="1"/>
  <c r="J89" i="77"/>
  <c r="P179" i="77"/>
  <c r="R180" i="77"/>
  <c r="R179" i="77" s="1"/>
  <c r="P8" i="77"/>
  <c r="R29" i="77"/>
  <c r="J37" i="77"/>
  <c r="N40" i="77"/>
  <c r="H42" i="77"/>
  <c r="J42" i="77" s="1"/>
  <c r="R60" i="77"/>
  <c r="R57" i="77" s="1"/>
  <c r="R70" i="77"/>
  <c r="R69" i="77" s="1"/>
  <c r="N91" i="77"/>
  <c r="L88" i="77"/>
  <c r="N88" i="77" s="1"/>
  <c r="N153" i="77"/>
  <c r="R23" i="77"/>
  <c r="R8" i="77" s="1"/>
  <c r="L42" i="77"/>
  <c r="N42" i="77" s="1"/>
  <c r="N43" i="77"/>
  <c r="P91" i="77"/>
  <c r="R91" i="77" s="1"/>
  <c r="R88" i="77" s="1"/>
  <c r="R92" i="77"/>
  <c r="R151" i="77"/>
  <c r="R140" i="77" s="1"/>
  <c r="J23" i="77"/>
  <c r="P43" i="77"/>
  <c r="P42" i="77" s="1"/>
  <c r="R44" i="77"/>
  <c r="R43" i="77" s="1"/>
  <c r="Q57" i="77"/>
  <c r="N69" i="77"/>
  <c r="J80" i="77"/>
  <c r="N110" i="77"/>
  <c r="R154" i="77"/>
  <c r="R153" i="77" s="1"/>
  <c r="M8" i="77"/>
  <c r="M184" i="77" s="1"/>
  <c r="I42" i="77"/>
  <c r="P102" i="77"/>
  <c r="P101" i="77" s="1"/>
  <c r="Q120" i="77"/>
  <c r="Q110" i="77" s="1"/>
  <c r="I140" i="77"/>
  <c r="J140" i="77" s="1"/>
  <c r="R148" i="77"/>
  <c r="R147" i="77" s="1"/>
  <c r="Q151" i="77"/>
  <c r="Q140" i="77" s="1"/>
  <c r="M153" i="77"/>
  <c r="Q154" i="77"/>
  <c r="Q153" i="77" s="1"/>
  <c r="Q161" i="77"/>
  <c r="Q177" i="77"/>
  <c r="Q166" i="77" s="1"/>
  <c r="I179" i="77"/>
  <c r="J179" i="77" s="1"/>
  <c r="R108" i="77"/>
  <c r="R107" i="77" s="1"/>
  <c r="R101" i="77" s="1"/>
  <c r="H110" i="77"/>
  <c r="J110" i="77" s="1"/>
  <c r="N141" i="77"/>
  <c r="J167" i="77"/>
  <c r="N180" i="77"/>
  <c r="R181" i="77"/>
  <c r="Q13" i="77"/>
  <c r="Q8" i="77" s="1"/>
  <c r="T8" i="76"/>
  <c r="U179" i="76"/>
  <c r="T161" i="76"/>
  <c r="V161" i="76" s="1"/>
  <c r="V168" i="76"/>
  <c r="L179" i="76"/>
  <c r="N8" i="76"/>
  <c r="T85" i="76"/>
  <c r="V85" i="76" s="1"/>
  <c r="V86" i="76"/>
  <c r="U149" i="76"/>
  <c r="V149" i="76" s="1"/>
  <c r="V9" i="76"/>
  <c r="I85" i="76"/>
  <c r="I179" i="76" s="1"/>
  <c r="J99" i="76"/>
  <c r="V137" i="76"/>
  <c r="H149" i="76"/>
  <c r="J149" i="76" s="1"/>
  <c r="J150" i="76"/>
  <c r="V152" i="76"/>
  <c r="N157" i="76"/>
  <c r="V158" i="76"/>
  <c r="L161" i="76"/>
  <c r="N161" i="76" s="1"/>
  <c r="J162" i="76"/>
  <c r="N165" i="76"/>
  <c r="H174" i="76"/>
  <c r="J174" i="76" s="1"/>
  <c r="M174" i="76"/>
  <c r="N174" i="76" s="1"/>
  <c r="J8" i="76"/>
  <c r="N9" i="76"/>
  <c r="V32" i="76"/>
  <c r="T39" i="76"/>
  <c r="V39" i="76" s="1"/>
  <c r="N40" i="76"/>
  <c r="V67" i="76"/>
  <c r="N86" i="76"/>
  <c r="V87" i="76"/>
  <c r="V91" i="76"/>
  <c r="J108" i="76"/>
  <c r="T108" i="76"/>
  <c r="N137" i="76"/>
  <c r="H161" i="76"/>
  <c r="J161" i="76" s="1"/>
  <c r="V169" i="76"/>
  <c r="V175" i="76"/>
  <c r="O11" i="75"/>
  <c r="R42" i="77" l="1"/>
  <c r="R184" i="77" s="1"/>
  <c r="N8" i="77"/>
  <c r="N184" i="77" s="1"/>
  <c r="I184" i="77"/>
  <c r="Q184" i="77"/>
  <c r="L184" i="77"/>
  <c r="R177" i="77"/>
  <c r="R166" i="77" s="1"/>
  <c r="P88" i="77"/>
  <c r="P184" i="77" s="1"/>
  <c r="J8" i="77"/>
  <c r="J184" i="77" s="1"/>
  <c r="J179" i="76"/>
  <c r="T179" i="76"/>
  <c r="V8" i="76"/>
  <c r="M179" i="76"/>
  <c r="H179" i="76"/>
  <c r="V108" i="76"/>
  <c r="T107" i="76"/>
  <c r="V107" i="76" s="1"/>
  <c r="J85" i="76"/>
  <c r="N179" i="76"/>
  <c r="H17" i="74"/>
  <c r="G17" i="74"/>
  <c r="O15" i="74"/>
  <c r="N15" i="74"/>
  <c r="O14" i="74"/>
  <c r="N14" i="74"/>
  <c r="O13" i="74"/>
  <c r="N13" i="74"/>
  <c r="O12" i="74"/>
  <c r="N12" i="74"/>
  <c r="O11" i="74"/>
  <c r="N11" i="74"/>
  <c r="O10" i="74"/>
  <c r="N10" i="74"/>
  <c r="V179" i="76" l="1"/>
  <c r="E10" i="73"/>
  <c r="E37" i="73" s="1"/>
  <c r="E29" i="73"/>
  <c r="F55" i="73" s="1"/>
  <c r="F52" i="73"/>
  <c r="F53" i="73"/>
  <c r="F54" i="73"/>
  <c r="F56" i="73"/>
  <c r="F57" i="73"/>
  <c r="F58" i="73"/>
  <c r="F59" i="73"/>
  <c r="T174" i="72"/>
  <c r="S174" i="72"/>
  <c r="U174" i="72" s="1"/>
  <c r="K174" i="72"/>
  <c r="T173" i="72"/>
  <c r="S173" i="72"/>
  <c r="O173" i="72"/>
  <c r="K173" i="72"/>
  <c r="N172" i="72"/>
  <c r="N169" i="72" s="1"/>
  <c r="M172" i="72"/>
  <c r="J172" i="72"/>
  <c r="I172" i="72"/>
  <c r="U171" i="72"/>
  <c r="T171" i="72"/>
  <c r="S171" i="72"/>
  <c r="O171" i="72"/>
  <c r="K171" i="72"/>
  <c r="S170" i="72"/>
  <c r="O170" i="72"/>
  <c r="N170" i="72"/>
  <c r="M170" i="72"/>
  <c r="J170" i="72"/>
  <c r="I170" i="72"/>
  <c r="M169" i="72"/>
  <c r="N168" i="72"/>
  <c r="U167" i="72"/>
  <c r="T167" i="72"/>
  <c r="S167" i="72"/>
  <c r="O167" i="72"/>
  <c r="K167" i="72"/>
  <c r="S166" i="72"/>
  <c r="O166" i="72"/>
  <c r="N166" i="72"/>
  <c r="M166" i="72"/>
  <c r="K166" i="72"/>
  <c r="J166" i="72"/>
  <c r="I166" i="72"/>
  <c r="N165" i="72"/>
  <c r="M165" i="72"/>
  <c r="O165" i="72" s="1"/>
  <c r="I165" i="72"/>
  <c r="T164" i="72"/>
  <c r="U164" i="72" s="1"/>
  <c r="S164" i="72"/>
  <c r="O164" i="72"/>
  <c r="K164" i="72"/>
  <c r="U163" i="72"/>
  <c r="T163" i="72"/>
  <c r="S163" i="72"/>
  <c r="O163" i="72"/>
  <c r="K163" i="72"/>
  <c r="S162" i="72"/>
  <c r="O162" i="72"/>
  <c r="N162" i="72"/>
  <c r="M162" i="72"/>
  <c r="J162" i="72"/>
  <c r="I162" i="72"/>
  <c r="T161" i="72"/>
  <c r="S161" i="72"/>
  <c r="O161" i="72"/>
  <c r="K161" i="72"/>
  <c r="U160" i="72"/>
  <c r="T160" i="72"/>
  <c r="S160" i="72"/>
  <c r="O160" i="72"/>
  <c r="K160" i="72"/>
  <c r="O159" i="72"/>
  <c r="N159" i="72"/>
  <c r="N158" i="72" s="1"/>
  <c r="M159" i="72"/>
  <c r="J159" i="72"/>
  <c r="I159" i="72"/>
  <c r="O158" i="72"/>
  <c r="M158" i="72"/>
  <c r="T157" i="72"/>
  <c r="S157" i="72"/>
  <c r="O157" i="72"/>
  <c r="K157" i="72"/>
  <c r="N156" i="72"/>
  <c r="T156" i="72" s="1"/>
  <c r="M156" i="72"/>
  <c r="J156" i="72"/>
  <c r="I156" i="72"/>
  <c r="U155" i="72"/>
  <c r="T155" i="72"/>
  <c r="S155" i="72"/>
  <c r="O155" i="72"/>
  <c r="K155" i="72"/>
  <c r="S154" i="72"/>
  <c r="O154" i="72"/>
  <c r="N154" i="72"/>
  <c r="M154" i="72"/>
  <c r="J154" i="72"/>
  <c r="I154" i="72"/>
  <c r="T153" i="72"/>
  <c r="S153" i="72"/>
  <c r="O153" i="72"/>
  <c r="K153" i="72"/>
  <c r="N152" i="72"/>
  <c r="T152" i="72" s="1"/>
  <c r="M152" i="72"/>
  <c r="J152" i="72"/>
  <c r="I152" i="72"/>
  <c r="N151" i="72"/>
  <c r="N150" i="72" s="1"/>
  <c r="I151" i="72"/>
  <c r="T149" i="72"/>
  <c r="S149" i="72"/>
  <c r="U149" i="72" s="1"/>
  <c r="O149" i="72"/>
  <c r="K149" i="72"/>
  <c r="T148" i="72"/>
  <c r="N148" i="72"/>
  <c r="N147" i="72" s="1"/>
  <c r="M148" i="72"/>
  <c r="J148" i="72"/>
  <c r="I148" i="72"/>
  <c r="J147" i="72"/>
  <c r="T146" i="72"/>
  <c r="S146" i="72"/>
  <c r="U146" i="72" s="1"/>
  <c r="O146" i="72"/>
  <c r="K146" i="72"/>
  <c r="T145" i="72"/>
  <c r="S145" i="72"/>
  <c r="O145" i="72"/>
  <c r="K145" i="72"/>
  <c r="N144" i="72"/>
  <c r="M144" i="72"/>
  <c r="J144" i="72"/>
  <c r="I144" i="72"/>
  <c r="U143" i="72"/>
  <c r="T143" i="72"/>
  <c r="S143" i="72"/>
  <c r="O143" i="72"/>
  <c r="K143" i="72"/>
  <c r="S142" i="72"/>
  <c r="O142" i="72"/>
  <c r="N142" i="72"/>
  <c r="M142" i="72"/>
  <c r="J142" i="72"/>
  <c r="I142" i="72"/>
  <c r="M141" i="72"/>
  <c r="U134" i="72"/>
  <c r="T134" i="72"/>
  <c r="S134" i="72"/>
  <c r="O134" i="72"/>
  <c r="K134" i="72"/>
  <c r="T133" i="72"/>
  <c r="S133" i="72"/>
  <c r="U133" i="72" s="1"/>
  <c r="O133" i="72"/>
  <c r="K133" i="72"/>
  <c r="T132" i="72"/>
  <c r="N132" i="72"/>
  <c r="M132" i="72"/>
  <c r="S132" i="72" s="1"/>
  <c r="K132" i="72"/>
  <c r="J132" i="72"/>
  <c r="I132" i="72"/>
  <c r="T131" i="72"/>
  <c r="U131" i="72" s="1"/>
  <c r="S131" i="72"/>
  <c r="O131" i="72"/>
  <c r="K131" i="72"/>
  <c r="N130" i="72"/>
  <c r="M130" i="72"/>
  <c r="J130" i="72"/>
  <c r="I130" i="72"/>
  <c r="T128" i="72"/>
  <c r="S128" i="72"/>
  <c r="O128" i="72"/>
  <c r="K128" i="72"/>
  <c r="N127" i="72"/>
  <c r="N126" i="72" s="1"/>
  <c r="M127" i="72"/>
  <c r="J127" i="72"/>
  <c r="I127" i="72"/>
  <c r="J126" i="72"/>
  <c r="I126" i="72"/>
  <c r="T125" i="72"/>
  <c r="S125" i="72"/>
  <c r="U125" i="72" s="1"/>
  <c r="O125" i="72"/>
  <c r="K125" i="72"/>
  <c r="T124" i="72"/>
  <c r="S124" i="72"/>
  <c r="U124" i="72" s="1"/>
  <c r="O124" i="72"/>
  <c r="K124" i="72"/>
  <c r="T123" i="72"/>
  <c r="U123" i="72" s="1"/>
  <c r="S123" i="72"/>
  <c r="O123" i="72"/>
  <c r="K123" i="72"/>
  <c r="U122" i="72"/>
  <c r="T122" i="72"/>
  <c r="S122" i="72"/>
  <c r="O122" i="72"/>
  <c r="K122" i="72"/>
  <c r="T121" i="72"/>
  <c r="S121" i="72"/>
  <c r="U121" i="72" s="1"/>
  <c r="O121" i="72"/>
  <c r="K121" i="72"/>
  <c r="T120" i="72"/>
  <c r="S120" i="72"/>
  <c r="O120" i="72"/>
  <c r="K120" i="72"/>
  <c r="U119" i="72"/>
  <c r="T119" i="72"/>
  <c r="S119" i="72"/>
  <c r="O119" i="72"/>
  <c r="K119" i="72"/>
  <c r="U118" i="72"/>
  <c r="T118" i="72"/>
  <c r="S118" i="72"/>
  <c r="O118" i="72"/>
  <c r="K118" i="72"/>
  <c r="T117" i="72"/>
  <c r="S117" i="72"/>
  <c r="U117" i="72" s="1"/>
  <c r="O117" i="72"/>
  <c r="K117" i="72"/>
  <c r="T116" i="72"/>
  <c r="S116" i="72"/>
  <c r="U116" i="72" s="1"/>
  <c r="O116" i="72"/>
  <c r="K116" i="72"/>
  <c r="N115" i="72"/>
  <c r="N112" i="72" s="1"/>
  <c r="M115" i="72"/>
  <c r="J115" i="72"/>
  <c r="I115" i="72"/>
  <c r="U114" i="72"/>
  <c r="T114" i="72"/>
  <c r="S114" i="72"/>
  <c r="O114" i="72"/>
  <c r="K114" i="72"/>
  <c r="S113" i="72"/>
  <c r="O113" i="72"/>
  <c r="N113" i="72"/>
  <c r="M113" i="72"/>
  <c r="K113" i="72"/>
  <c r="J113" i="72"/>
  <c r="I113" i="72"/>
  <c r="U110" i="72"/>
  <c r="T110" i="72"/>
  <c r="S110" i="72"/>
  <c r="O110" i="72"/>
  <c r="K110" i="72"/>
  <c r="S109" i="72"/>
  <c r="O109" i="72"/>
  <c r="N109" i="72"/>
  <c r="M109" i="72"/>
  <c r="J109" i="72"/>
  <c r="I109" i="72"/>
  <c r="T108" i="72"/>
  <c r="S108" i="72"/>
  <c r="O108" i="72"/>
  <c r="K108" i="72"/>
  <c r="U107" i="72"/>
  <c r="T107" i="72"/>
  <c r="S107" i="72"/>
  <c r="O107" i="72"/>
  <c r="K107" i="72"/>
  <c r="U106" i="72"/>
  <c r="T106" i="72"/>
  <c r="S106" i="72"/>
  <c r="O106" i="72"/>
  <c r="K106" i="72"/>
  <c r="S105" i="72"/>
  <c r="U105" i="72" s="1"/>
  <c r="O105" i="72"/>
  <c r="K105" i="72"/>
  <c r="T104" i="72"/>
  <c r="S104" i="72"/>
  <c r="U104" i="72" s="1"/>
  <c r="O104" i="72"/>
  <c r="K104" i="72"/>
  <c r="T103" i="72"/>
  <c r="S103" i="72"/>
  <c r="U103" i="72" s="1"/>
  <c r="N103" i="72"/>
  <c r="M103" i="72"/>
  <c r="O103" i="72" s="1"/>
  <c r="K103" i="72"/>
  <c r="J103" i="72"/>
  <c r="I103" i="72"/>
  <c r="U102" i="72"/>
  <c r="T102" i="72"/>
  <c r="S102" i="72"/>
  <c r="O102" i="72"/>
  <c r="K102" i="72"/>
  <c r="U101" i="72"/>
  <c r="O101" i="72"/>
  <c r="K101" i="72"/>
  <c r="U100" i="72"/>
  <c r="T100" i="72"/>
  <c r="S100" i="72"/>
  <c r="O100" i="72"/>
  <c r="N100" i="72"/>
  <c r="M100" i="72"/>
  <c r="J100" i="72"/>
  <c r="J99" i="72" s="1"/>
  <c r="I100" i="72"/>
  <c r="I99" i="72" s="1"/>
  <c r="N99" i="72"/>
  <c r="T98" i="72"/>
  <c r="S98" i="72"/>
  <c r="U98" i="72" s="1"/>
  <c r="O98" i="72"/>
  <c r="K98" i="72"/>
  <c r="T97" i="72"/>
  <c r="U97" i="72" s="1"/>
  <c r="S97" i="72"/>
  <c r="O97" i="72"/>
  <c r="K97" i="72"/>
  <c r="O96" i="72"/>
  <c r="N96" i="72"/>
  <c r="M96" i="72"/>
  <c r="M95" i="72" s="1"/>
  <c r="J96" i="72"/>
  <c r="T96" i="72" s="1"/>
  <c r="I96" i="72"/>
  <c r="N95" i="72"/>
  <c r="N94" i="72" s="1"/>
  <c r="J95" i="72"/>
  <c r="J94" i="72" s="1"/>
  <c r="T94" i="72" s="1"/>
  <c r="U93" i="72"/>
  <c r="T93" i="72"/>
  <c r="S93" i="72"/>
  <c r="O93" i="72"/>
  <c r="K93" i="72"/>
  <c r="O92" i="72"/>
  <c r="N92" i="72"/>
  <c r="M92" i="72"/>
  <c r="J92" i="72"/>
  <c r="T92" i="72" s="1"/>
  <c r="I92" i="72"/>
  <c r="T91" i="72"/>
  <c r="S91" i="72"/>
  <c r="U91" i="72" s="1"/>
  <c r="O91" i="72"/>
  <c r="K91" i="72"/>
  <c r="S90" i="72"/>
  <c r="O90" i="72"/>
  <c r="N90" i="72"/>
  <c r="M90" i="72"/>
  <c r="K90" i="72"/>
  <c r="J90" i="72"/>
  <c r="I90" i="72"/>
  <c r="N89" i="72"/>
  <c r="M89" i="72"/>
  <c r="I89" i="72"/>
  <c r="U88" i="72"/>
  <c r="T88" i="72"/>
  <c r="S88" i="72"/>
  <c r="O88" i="72"/>
  <c r="K88" i="72"/>
  <c r="N87" i="72"/>
  <c r="O87" i="72" s="1"/>
  <c r="M87" i="72"/>
  <c r="J87" i="72"/>
  <c r="I87" i="72"/>
  <c r="S87" i="72" s="1"/>
  <c r="T86" i="72"/>
  <c r="S86" i="72"/>
  <c r="U86" i="72" s="1"/>
  <c r="O86" i="72"/>
  <c r="K86" i="72"/>
  <c r="T85" i="72"/>
  <c r="S85" i="72"/>
  <c r="O85" i="72"/>
  <c r="K85" i="72"/>
  <c r="U84" i="72"/>
  <c r="T84" i="72"/>
  <c r="S84" i="72"/>
  <c r="O84" i="72"/>
  <c r="K84" i="72"/>
  <c r="U83" i="72"/>
  <c r="T83" i="72"/>
  <c r="S83" i="72"/>
  <c r="O83" i="72"/>
  <c r="K83" i="72"/>
  <c r="T82" i="72"/>
  <c r="S82" i="72"/>
  <c r="O82" i="72"/>
  <c r="K82" i="72"/>
  <c r="T81" i="72"/>
  <c r="S81" i="72"/>
  <c r="U81" i="72" s="1"/>
  <c r="O81" i="72"/>
  <c r="K81" i="72"/>
  <c r="T79" i="72"/>
  <c r="U79" i="72" s="1"/>
  <c r="S79" i="72"/>
  <c r="O79" i="72"/>
  <c r="K79" i="72"/>
  <c r="U78" i="72"/>
  <c r="S78" i="72"/>
  <c r="O78" i="72"/>
  <c r="N78" i="72"/>
  <c r="M78" i="72"/>
  <c r="K78" i="72"/>
  <c r="J78" i="72"/>
  <c r="T78" i="72" s="1"/>
  <c r="I78" i="72"/>
  <c r="T77" i="72"/>
  <c r="S77" i="72"/>
  <c r="O77" i="72"/>
  <c r="K77" i="72"/>
  <c r="T76" i="72"/>
  <c r="N76" i="72"/>
  <c r="M76" i="72"/>
  <c r="O76" i="72" s="1"/>
  <c r="K76" i="72"/>
  <c r="J76" i="72"/>
  <c r="I76" i="72"/>
  <c r="M75" i="72"/>
  <c r="M74" i="72" s="1"/>
  <c r="J75" i="72"/>
  <c r="T68" i="72"/>
  <c r="S68" i="72"/>
  <c r="O68" i="72"/>
  <c r="K68" i="72"/>
  <c r="S67" i="72"/>
  <c r="U67" i="72" s="1"/>
  <c r="N67" i="72"/>
  <c r="T67" i="72" s="1"/>
  <c r="M67" i="72"/>
  <c r="J67" i="72"/>
  <c r="I67" i="72"/>
  <c r="K67" i="72" s="1"/>
  <c r="O66" i="72"/>
  <c r="N66" i="72"/>
  <c r="M66" i="72"/>
  <c r="M65" i="72" s="1"/>
  <c r="O65" i="72" s="1"/>
  <c r="J66" i="72"/>
  <c r="T66" i="72" s="1"/>
  <c r="I66" i="72"/>
  <c r="N65" i="72"/>
  <c r="J65" i="72"/>
  <c r="T64" i="72"/>
  <c r="S64" i="72"/>
  <c r="O64" i="72"/>
  <c r="K64" i="72"/>
  <c r="T63" i="72"/>
  <c r="N63" i="72"/>
  <c r="M63" i="72"/>
  <c r="O63" i="72" s="1"/>
  <c r="K63" i="72"/>
  <c r="J63" i="72"/>
  <c r="I63" i="72"/>
  <c r="N62" i="72"/>
  <c r="M62" i="72"/>
  <c r="O62" i="72" s="1"/>
  <c r="J62" i="72"/>
  <c r="T62" i="72" s="1"/>
  <c r="I62" i="72"/>
  <c r="T61" i="72"/>
  <c r="S61" i="72"/>
  <c r="U61" i="72" s="1"/>
  <c r="O61" i="72"/>
  <c r="K61" i="72"/>
  <c r="T60" i="72"/>
  <c r="N60" i="72"/>
  <c r="M60" i="72"/>
  <c r="S60" i="72" s="1"/>
  <c r="U60" i="72" s="1"/>
  <c r="K60" i="72"/>
  <c r="J60" i="72"/>
  <c r="J59" i="72" s="1"/>
  <c r="I60" i="72"/>
  <c r="T59" i="72"/>
  <c r="N59" i="72"/>
  <c r="M59" i="72"/>
  <c r="O59" i="72" s="1"/>
  <c r="K59" i="72"/>
  <c r="I59" i="72"/>
  <c r="S59" i="72" s="1"/>
  <c r="U59" i="72" s="1"/>
  <c r="T58" i="72"/>
  <c r="U58" i="72" s="1"/>
  <c r="S58" i="72"/>
  <c r="O58" i="72"/>
  <c r="K58" i="72"/>
  <c r="U57" i="72"/>
  <c r="T57" i="72"/>
  <c r="S57" i="72"/>
  <c r="O57" i="72"/>
  <c r="K57" i="72"/>
  <c r="T56" i="72"/>
  <c r="S56" i="72"/>
  <c r="O56" i="72"/>
  <c r="K56" i="72"/>
  <c r="U55" i="72"/>
  <c r="T55" i="72"/>
  <c r="S55" i="72"/>
  <c r="O55" i="72"/>
  <c r="K55" i="72"/>
  <c r="O53" i="72"/>
  <c r="N53" i="72"/>
  <c r="M53" i="72"/>
  <c r="M52" i="72" s="1"/>
  <c r="O52" i="72" s="1"/>
  <c r="J53" i="72"/>
  <c r="T53" i="72" s="1"/>
  <c r="I53" i="72"/>
  <c r="N52" i="72"/>
  <c r="N27" i="72" s="1"/>
  <c r="J52" i="72"/>
  <c r="T51" i="72"/>
  <c r="S51" i="72"/>
  <c r="O51" i="72"/>
  <c r="K51" i="72"/>
  <c r="U50" i="72"/>
  <c r="T50" i="72"/>
  <c r="S50" i="72"/>
  <c r="O50" i="72"/>
  <c r="K50" i="72"/>
  <c r="U48" i="72"/>
  <c r="T48" i="72"/>
  <c r="S48" i="72"/>
  <c r="O48" i="72"/>
  <c r="K48" i="72"/>
  <c r="O47" i="72"/>
  <c r="K47" i="72"/>
  <c r="J47" i="72"/>
  <c r="T47" i="72" s="1"/>
  <c r="I47" i="72"/>
  <c r="I44" i="72" s="1"/>
  <c r="U46" i="72"/>
  <c r="T46" i="72"/>
  <c r="S46" i="72"/>
  <c r="O46" i="72"/>
  <c r="K46" i="72"/>
  <c r="U45" i="72"/>
  <c r="T45" i="72"/>
  <c r="S45" i="72"/>
  <c r="O45" i="72"/>
  <c r="K45" i="72"/>
  <c r="O44" i="72"/>
  <c r="N44" i="72"/>
  <c r="M44" i="72"/>
  <c r="S44" i="72" s="1"/>
  <c r="U44" i="72" s="1"/>
  <c r="J44" i="72"/>
  <c r="T44" i="72" s="1"/>
  <c r="U43" i="72"/>
  <c r="T43" i="72"/>
  <c r="S43" i="72"/>
  <c r="O43" i="72"/>
  <c r="K43" i="72"/>
  <c r="U42" i="72"/>
  <c r="T42" i="72"/>
  <c r="S42" i="72"/>
  <c r="O42" i="72"/>
  <c r="K42" i="72"/>
  <c r="T41" i="72"/>
  <c r="S41" i="72"/>
  <c r="U41" i="72" s="1"/>
  <c r="O41" i="72"/>
  <c r="K41" i="72"/>
  <c r="T40" i="72"/>
  <c r="S40" i="72"/>
  <c r="O40" i="72"/>
  <c r="K40" i="72"/>
  <c r="U39" i="72"/>
  <c r="T39" i="72"/>
  <c r="S39" i="72"/>
  <c r="O39" i="72"/>
  <c r="K39" i="72"/>
  <c r="U38" i="72"/>
  <c r="T38" i="72"/>
  <c r="S38" i="72"/>
  <c r="O38" i="72"/>
  <c r="K38" i="72"/>
  <c r="T37" i="72"/>
  <c r="S37" i="72"/>
  <c r="U37" i="72" s="1"/>
  <c r="O37" i="72"/>
  <c r="K37" i="72"/>
  <c r="T36" i="72"/>
  <c r="S36" i="72"/>
  <c r="U36" i="72" s="1"/>
  <c r="O36" i="72"/>
  <c r="K36" i="72"/>
  <c r="T34" i="72"/>
  <c r="S34" i="72"/>
  <c r="U34" i="72" s="1"/>
  <c r="O34" i="72"/>
  <c r="K34" i="72"/>
  <c r="U33" i="72"/>
  <c r="T33" i="72"/>
  <c r="S33" i="72"/>
  <c r="O33" i="72"/>
  <c r="K33" i="72"/>
  <c r="U32" i="72"/>
  <c r="T32" i="72"/>
  <c r="S32" i="72"/>
  <c r="O32" i="72"/>
  <c r="K32" i="72"/>
  <c r="O31" i="72"/>
  <c r="N31" i="72"/>
  <c r="M31" i="72"/>
  <c r="S31" i="72" s="1"/>
  <c r="J31" i="72"/>
  <c r="T31" i="72" s="1"/>
  <c r="I31" i="72"/>
  <c r="T30" i="72"/>
  <c r="S30" i="72"/>
  <c r="U30" i="72" s="1"/>
  <c r="O30" i="72"/>
  <c r="K30" i="72"/>
  <c r="O29" i="72"/>
  <c r="N29" i="72"/>
  <c r="M29" i="72"/>
  <c r="J29" i="72"/>
  <c r="T29" i="72" s="1"/>
  <c r="I29" i="72"/>
  <c r="N28" i="72"/>
  <c r="I28" i="72"/>
  <c r="U26" i="72"/>
  <c r="O26" i="72"/>
  <c r="N25" i="72"/>
  <c r="T25" i="72" s="1"/>
  <c r="M25" i="72"/>
  <c r="M24" i="72" s="1"/>
  <c r="J25" i="72"/>
  <c r="I25" i="72"/>
  <c r="I24" i="72" s="1"/>
  <c r="J24" i="72"/>
  <c r="T23" i="72"/>
  <c r="S23" i="72"/>
  <c r="U23" i="72" s="1"/>
  <c r="O23" i="72"/>
  <c r="K23" i="72"/>
  <c r="T22" i="72"/>
  <c r="N22" i="72"/>
  <c r="M22" i="72"/>
  <c r="S22" i="72" s="1"/>
  <c r="U22" i="72" s="1"/>
  <c r="K22" i="72"/>
  <c r="J22" i="72"/>
  <c r="I22" i="72"/>
  <c r="U21" i="72"/>
  <c r="T21" i="72"/>
  <c r="S21" i="72"/>
  <c r="O21" i="72"/>
  <c r="K21" i="72"/>
  <c r="S20" i="72"/>
  <c r="O20" i="72"/>
  <c r="N20" i="72"/>
  <c r="N19" i="72" s="1"/>
  <c r="M20" i="72"/>
  <c r="K20" i="72"/>
  <c r="J20" i="72"/>
  <c r="J19" i="72" s="1"/>
  <c r="I20" i="72"/>
  <c r="I19" i="72" s="1"/>
  <c r="M19" i="72"/>
  <c r="U18" i="72"/>
  <c r="T18" i="72"/>
  <c r="S18" i="72"/>
  <c r="O18" i="72"/>
  <c r="K18" i="72"/>
  <c r="S17" i="72"/>
  <c r="O17" i="72"/>
  <c r="N17" i="72"/>
  <c r="M17" i="72"/>
  <c r="K17" i="72"/>
  <c r="J17" i="72"/>
  <c r="T17" i="72" s="1"/>
  <c r="I17" i="72"/>
  <c r="U16" i="72"/>
  <c r="T16" i="72"/>
  <c r="S16" i="72"/>
  <c r="O16" i="72"/>
  <c r="K16" i="72"/>
  <c r="O15" i="72"/>
  <c r="N15" i="72"/>
  <c r="N14" i="72" s="1"/>
  <c r="M15" i="72"/>
  <c r="J15" i="72"/>
  <c r="T15" i="72" s="1"/>
  <c r="I15" i="72"/>
  <c r="S15" i="72" s="1"/>
  <c r="U15" i="72" s="1"/>
  <c r="M14" i="72"/>
  <c r="O14" i="72" s="1"/>
  <c r="U13" i="72"/>
  <c r="T13" i="72"/>
  <c r="S13" i="72"/>
  <c r="O13" i="72"/>
  <c r="K13" i="72"/>
  <c r="O12" i="72"/>
  <c r="N12" i="72"/>
  <c r="M12" i="72"/>
  <c r="J12" i="72"/>
  <c r="T12" i="72" s="1"/>
  <c r="I12" i="72"/>
  <c r="S12" i="72" s="1"/>
  <c r="T11" i="72"/>
  <c r="S11" i="72"/>
  <c r="U11" i="72" s="1"/>
  <c r="O11" i="72"/>
  <c r="K11" i="72"/>
  <c r="T10" i="72"/>
  <c r="N10" i="72"/>
  <c r="M10" i="72"/>
  <c r="S10" i="72" s="1"/>
  <c r="U10" i="72" s="1"/>
  <c r="K10" i="72"/>
  <c r="J10" i="72"/>
  <c r="J9" i="72" s="1"/>
  <c r="I10" i="72"/>
  <c r="N9" i="72"/>
  <c r="I9" i="72"/>
  <c r="V163" i="71"/>
  <c r="U163" i="71"/>
  <c r="W163" i="71" s="1"/>
  <c r="O163" i="71"/>
  <c r="K163" i="71"/>
  <c r="V162" i="71"/>
  <c r="U162" i="71"/>
  <c r="W162" i="71" s="1"/>
  <c r="O162" i="71"/>
  <c r="K162" i="71"/>
  <c r="V161" i="71"/>
  <c r="N161" i="71"/>
  <c r="M161" i="71"/>
  <c r="O161" i="71" s="1"/>
  <c r="J161" i="71"/>
  <c r="I161" i="71"/>
  <c r="U161" i="71" s="1"/>
  <c r="W161" i="71" s="1"/>
  <c r="W160" i="71"/>
  <c r="V160" i="71"/>
  <c r="U160" i="71"/>
  <c r="O160" i="71"/>
  <c r="K160" i="71"/>
  <c r="P159" i="71"/>
  <c r="N159" i="71"/>
  <c r="O159" i="71" s="1"/>
  <c r="M159" i="71"/>
  <c r="K159" i="71"/>
  <c r="J159" i="71"/>
  <c r="I159" i="71"/>
  <c r="U159" i="71" s="1"/>
  <c r="J158" i="71"/>
  <c r="J157" i="71" s="1"/>
  <c r="V156" i="71"/>
  <c r="W156" i="71" s="1"/>
  <c r="U156" i="71"/>
  <c r="O156" i="71"/>
  <c r="K156" i="71"/>
  <c r="U155" i="71"/>
  <c r="N155" i="71"/>
  <c r="O155" i="71" s="1"/>
  <c r="M155" i="71"/>
  <c r="K155" i="71"/>
  <c r="J155" i="71"/>
  <c r="V155" i="71" s="1"/>
  <c r="I155" i="71"/>
  <c r="I154" i="71" s="1"/>
  <c r="M154" i="71"/>
  <c r="J154" i="71"/>
  <c r="W153" i="71"/>
  <c r="O153" i="71"/>
  <c r="K153" i="71"/>
  <c r="W152" i="71"/>
  <c r="O152" i="71"/>
  <c r="N152" i="71"/>
  <c r="M152" i="71"/>
  <c r="J152" i="71"/>
  <c r="K152" i="71" s="1"/>
  <c r="I152" i="71"/>
  <c r="V151" i="71"/>
  <c r="U151" i="71"/>
  <c r="W151" i="71" s="1"/>
  <c r="O151" i="71"/>
  <c r="K151" i="71"/>
  <c r="V150" i="71"/>
  <c r="N150" i="71"/>
  <c r="M150" i="71"/>
  <c r="J150" i="71"/>
  <c r="I150" i="71"/>
  <c r="U150" i="71" s="1"/>
  <c r="W150" i="71" s="1"/>
  <c r="W149" i="71"/>
  <c r="N149" i="71"/>
  <c r="I149" i="71"/>
  <c r="V148" i="71"/>
  <c r="U148" i="71"/>
  <c r="W148" i="71" s="1"/>
  <c r="O148" i="71"/>
  <c r="K148" i="71"/>
  <c r="N147" i="71"/>
  <c r="M147" i="71"/>
  <c r="J147" i="71"/>
  <c r="V147" i="71" s="1"/>
  <c r="I147" i="71"/>
  <c r="W146" i="71"/>
  <c r="O146" i="71"/>
  <c r="K146" i="71"/>
  <c r="W145" i="71"/>
  <c r="N145" i="71"/>
  <c r="O145" i="71" s="1"/>
  <c r="M145" i="71"/>
  <c r="K145" i="71"/>
  <c r="J145" i="71"/>
  <c r="I145" i="71"/>
  <c r="W144" i="71"/>
  <c r="O144" i="71"/>
  <c r="K144" i="71"/>
  <c r="W143" i="71"/>
  <c r="N143" i="71"/>
  <c r="M143" i="71"/>
  <c r="O143" i="71" s="1"/>
  <c r="J143" i="71"/>
  <c r="I143" i="71"/>
  <c r="W142" i="71"/>
  <c r="M142" i="71"/>
  <c r="J142" i="71"/>
  <c r="W141" i="71"/>
  <c r="W140" i="71"/>
  <c r="K140" i="71"/>
  <c r="W139" i="71"/>
  <c r="J139" i="71"/>
  <c r="I139" i="71"/>
  <c r="W138" i="71"/>
  <c r="N138" i="71"/>
  <c r="M138" i="71"/>
  <c r="O138" i="71" s="1"/>
  <c r="J138" i="71"/>
  <c r="W137" i="71"/>
  <c r="V137" i="71"/>
  <c r="U137" i="71"/>
  <c r="O137" i="71"/>
  <c r="K137" i="71"/>
  <c r="V136" i="71"/>
  <c r="U136" i="71"/>
  <c r="W136" i="71" s="1"/>
  <c r="O136" i="71"/>
  <c r="K136" i="71"/>
  <c r="U135" i="71"/>
  <c r="W135" i="71" s="1"/>
  <c r="N135" i="71"/>
  <c r="M135" i="71"/>
  <c r="J135" i="71"/>
  <c r="V135" i="71" s="1"/>
  <c r="I135" i="71"/>
  <c r="K135" i="71" s="1"/>
  <c r="V134" i="71"/>
  <c r="U134" i="71"/>
  <c r="W134" i="71" s="1"/>
  <c r="O134" i="71"/>
  <c r="K134" i="71"/>
  <c r="V133" i="71"/>
  <c r="N133" i="71"/>
  <c r="M133" i="71"/>
  <c r="J133" i="71"/>
  <c r="J132" i="71" s="1"/>
  <c r="I133" i="71"/>
  <c r="N132" i="71"/>
  <c r="N131" i="71" s="1"/>
  <c r="I132" i="71"/>
  <c r="W131" i="71"/>
  <c r="W130" i="71"/>
  <c r="V130" i="71"/>
  <c r="U130" i="71"/>
  <c r="O130" i="71"/>
  <c r="K130" i="71"/>
  <c r="V129" i="71"/>
  <c r="W129" i="71" s="1"/>
  <c r="U129" i="71"/>
  <c r="O129" i="71"/>
  <c r="K129" i="71"/>
  <c r="U128" i="71"/>
  <c r="N128" i="71"/>
  <c r="M128" i="71"/>
  <c r="O128" i="71" s="1"/>
  <c r="K128" i="71"/>
  <c r="J128" i="71"/>
  <c r="V128" i="71" s="1"/>
  <c r="I128" i="71"/>
  <c r="V127" i="71"/>
  <c r="U127" i="71"/>
  <c r="O127" i="71"/>
  <c r="K127" i="71"/>
  <c r="N126" i="71"/>
  <c r="N125" i="71" s="1"/>
  <c r="N107" i="71" s="1"/>
  <c r="M126" i="71"/>
  <c r="O126" i="71" s="1"/>
  <c r="J126" i="71"/>
  <c r="I126" i="71"/>
  <c r="O125" i="71"/>
  <c r="M125" i="71"/>
  <c r="J125" i="71"/>
  <c r="W124" i="71"/>
  <c r="O124" i="71"/>
  <c r="K124" i="71"/>
  <c r="W123" i="71"/>
  <c r="N123" i="71"/>
  <c r="M123" i="71"/>
  <c r="J123" i="71"/>
  <c r="K123" i="71" s="1"/>
  <c r="I123" i="71"/>
  <c r="W122" i="71"/>
  <c r="N122" i="71"/>
  <c r="K122" i="71"/>
  <c r="J122" i="71"/>
  <c r="I122" i="71"/>
  <c r="W121" i="71"/>
  <c r="O121" i="71"/>
  <c r="K121" i="71"/>
  <c r="W120" i="71"/>
  <c r="O120" i="71"/>
  <c r="K120" i="71"/>
  <c r="W119" i="71"/>
  <c r="V119" i="71"/>
  <c r="O119" i="71"/>
  <c r="K119" i="71"/>
  <c r="W118" i="71"/>
  <c r="O118" i="71"/>
  <c r="K118" i="71"/>
  <c r="W117" i="71"/>
  <c r="V117" i="71"/>
  <c r="U117" i="71"/>
  <c r="O117" i="71"/>
  <c r="K117" i="71"/>
  <c r="U116" i="71"/>
  <c r="W116" i="71" s="1"/>
  <c r="O116" i="71"/>
  <c r="K116" i="71"/>
  <c r="W115" i="71"/>
  <c r="V115" i="71"/>
  <c r="U115" i="71"/>
  <c r="O115" i="71"/>
  <c r="K115" i="71"/>
  <c r="W114" i="71"/>
  <c r="O114" i="71"/>
  <c r="K114" i="71"/>
  <c r="W113" i="71"/>
  <c r="V113" i="71"/>
  <c r="U113" i="71"/>
  <c r="O113" i="71"/>
  <c r="K113" i="71"/>
  <c r="W112" i="71"/>
  <c r="O112" i="71"/>
  <c r="K112" i="71"/>
  <c r="W111" i="71"/>
  <c r="N111" i="71"/>
  <c r="M111" i="71"/>
  <c r="J111" i="71"/>
  <c r="I111" i="71"/>
  <c r="K111" i="71" s="1"/>
  <c r="W110" i="71"/>
  <c r="V110" i="71"/>
  <c r="O110" i="71"/>
  <c r="K110" i="71"/>
  <c r="W109" i="71"/>
  <c r="N109" i="71"/>
  <c r="M109" i="71"/>
  <c r="O109" i="71" s="1"/>
  <c r="K109" i="71"/>
  <c r="J109" i="71"/>
  <c r="I109" i="71"/>
  <c r="W108" i="71"/>
  <c r="N108" i="71"/>
  <c r="J108" i="71"/>
  <c r="J107" i="71" s="1"/>
  <c r="I108" i="71"/>
  <c r="W107" i="71"/>
  <c r="W106" i="71"/>
  <c r="V106" i="71"/>
  <c r="U106" i="71"/>
  <c r="O106" i="71"/>
  <c r="K106" i="71"/>
  <c r="U105" i="71"/>
  <c r="W105" i="71" s="1"/>
  <c r="O105" i="71"/>
  <c r="N105" i="71"/>
  <c r="M105" i="71"/>
  <c r="K105" i="71"/>
  <c r="J105" i="71"/>
  <c r="V105" i="71" s="1"/>
  <c r="I105" i="71"/>
  <c r="V104" i="71"/>
  <c r="U104" i="71"/>
  <c r="W104" i="71" s="1"/>
  <c r="O104" i="71"/>
  <c r="K104" i="71"/>
  <c r="W103" i="71"/>
  <c r="V103" i="71"/>
  <c r="U103" i="71"/>
  <c r="O103" i="71"/>
  <c r="K103" i="71"/>
  <c r="W102" i="71"/>
  <c r="V102" i="71"/>
  <c r="U102" i="71"/>
  <c r="O102" i="71"/>
  <c r="K102" i="71"/>
  <c r="W101" i="71"/>
  <c r="O101" i="71"/>
  <c r="K101" i="71"/>
  <c r="W100" i="71"/>
  <c r="N100" i="71"/>
  <c r="M100" i="71"/>
  <c r="J100" i="71"/>
  <c r="I100" i="71"/>
  <c r="K100" i="71" s="1"/>
  <c r="W99" i="71"/>
  <c r="V99" i="71"/>
  <c r="U99" i="71"/>
  <c r="O99" i="71"/>
  <c r="K99" i="71"/>
  <c r="O98" i="71"/>
  <c r="N98" i="71"/>
  <c r="M98" i="71"/>
  <c r="J98" i="71"/>
  <c r="I98" i="71"/>
  <c r="U98" i="71" s="1"/>
  <c r="N97" i="71"/>
  <c r="I97" i="71"/>
  <c r="V96" i="71"/>
  <c r="U96" i="71"/>
  <c r="W96" i="71" s="1"/>
  <c r="O96" i="71"/>
  <c r="K96" i="71"/>
  <c r="W95" i="71"/>
  <c r="V95" i="71"/>
  <c r="U95" i="71"/>
  <c r="O95" i="71"/>
  <c r="K95" i="71"/>
  <c r="O94" i="71"/>
  <c r="N94" i="71"/>
  <c r="M94" i="71"/>
  <c r="J94" i="71"/>
  <c r="I94" i="71"/>
  <c r="U94" i="71" s="1"/>
  <c r="U93" i="71"/>
  <c r="N93" i="71"/>
  <c r="M93" i="71"/>
  <c r="O93" i="71" s="1"/>
  <c r="I93" i="71"/>
  <c r="N92" i="71"/>
  <c r="I92" i="71"/>
  <c r="W86" i="71"/>
  <c r="V86" i="71"/>
  <c r="U86" i="71"/>
  <c r="O86" i="71"/>
  <c r="K86" i="71"/>
  <c r="N85" i="71"/>
  <c r="N82" i="71" s="1"/>
  <c r="O82" i="71" s="1"/>
  <c r="M85" i="71"/>
  <c r="O85" i="71" s="1"/>
  <c r="J85" i="71"/>
  <c r="I85" i="71"/>
  <c r="W84" i="71"/>
  <c r="O84" i="71"/>
  <c r="K84" i="71"/>
  <c r="W83" i="71"/>
  <c r="N83" i="71"/>
  <c r="M83" i="71"/>
  <c r="O83" i="71" s="1"/>
  <c r="K83" i="71"/>
  <c r="J83" i="71"/>
  <c r="I83" i="71"/>
  <c r="W82" i="71"/>
  <c r="M82" i="71"/>
  <c r="J82" i="71"/>
  <c r="V81" i="71"/>
  <c r="U81" i="71"/>
  <c r="W81" i="71" s="1"/>
  <c r="O81" i="71"/>
  <c r="K81" i="71"/>
  <c r="V80" i="71"/>
  <c r="N80" i="71"/>
  <c r="M80" i="71"/>
  <c r="O80" i="71" s="1"/>
  <c r="J80" i="71"/>
  <c r="I80" i="71"/>
  <c r="W79" i="71"/>
  <c r="O79" i="71"/>
  <c r="K79" i="71"/>
  <c r="W78" i="71"/>
  <c r="O78" i="71"/>
  <c r="K78" i="71"/>
  <c r="V77" i="71"/>
  <c r="W77" i="71" s="1"/>
  <c r="O77" i="71"/>
  <c r="K77" i="71"/>
  <c r="W75" i="71"/>
  <c r="O75" i="71"/>
  <c r="K75" i="71"/>
  <c r="W74" i="71"/>
  <c r="N74" i="71"/>
  <c r="M74" i="71"/>
  <c r="J74" i="71"/>
  <c r="I74" i="71"/>
  <c r="K74" i="71" s="1"/>
  <c r="W73" i="71"/>
  <c r="V73" i="71"/>
  <c r="U73" i="71"/>
  <c r="O73" i="71"/>
  <c r="K73" i="71"/>
  <c r="O72" i="71"/>
  <c r="N72" i="71"/>
  <c r="M72" i="71"/>
  <c r="J72" i="71"/>
  <c r="I72" i="71"/>
  <c r="U72" i="71" s="1"/>
  <c r="W71" i="71"/>
  <c r="N71" i="71"/>
  <c r="I71" i="71"/>
  <c r="W70" i="71"/>
  <c r="W69" i="71"/>
  <c r="V69" i="71"/>
  <c r="U69" i="71"/>
  <c r="O69" i="71"/>
  <c r="K69" i="71"/>
  <c r="O68" i="71"/>
  <c r="N68" i="71"/>
  <c r="M68" i="71"/>
  <c r="J68" i="71"/>
  <c r="I68" i="71"/>
  <c r="U68" i="71" s="1"/>
  <c r="U67" i="71"/>
  <c r="N67" i="71"/>
  <c r="M67" i="71"/>
  <c r="O67" i="71" s="1"/>
  <c r="I67" i="71"/>
  <c r="N66" i="71"/>
  <c r="M66" i="71"/>
  <c r="O66" i="71" s="1"/>
  <c r="I66" i="71"/>
  <c r="W65" i="71"/>
  <c r="V65" i="71"/>
  <c r="U65" i="71"/>
  <c r="O65" i="71"/>
  <c r="K65" i="71"/>
  <c r="O64" i="71"/>
  <c r="N64" i="71"/>
  <c r="M64" i="71"/>
  <c r="J64" i="71"/>
  <c r="I64" i="71"/>
  <c r="U64" i="71" s="1"/>
  <c r="U63" i="71"/>
  <c r="N63" i="71"/>
  <c r="M63" i="71"/>
  <c r="O63" i="71" s="1"/>
  <c r="I63" i="71"/>
  <c r="W62" i="71"/>
  <c r="O62" i="71"/>
  <c r="K62" i="71"/>
  <c r="W61" i="71"/>
  <c r="N61" i="71"/>
  <c r="M61" i="71"/>
  <c r="J61" i="71"/>
  <c r="I61" i="71"/>
  <c r="W60" i="71"/>
  <c r="M60" i="71"/>
  <c r="J60" i="71"/>
  <c r="W59" i="71"/>
  <c r="V59" i="71"/>
  <c r="O59" i="71"/>
  <c r="K59" i="71"/>
  <c r="W58" i="71"/>
  <c r="U58" i="71"/>
  <c r="O58" i="71"/>
  <c r="K58" i="71"/>
  <c r="W57" i="71"/>
  <c r="O57" i="71"/>
  <c r="K57" i="71"/>
  <c r="W56" i="71"/>
  <c r="O56" i="71"/>
  <c r="K56" i="71"/>
  <c r="W55" i="71"/>
  <c r="W54" i="71"/>
  <c r="O54" i="71"/>
  <c r="N54" i="71"/>
  <c r="M54" i="71"/>
  <c r="J54" i="71"/>
  <c r="J53" i="71" s="1"/>
  <c r="I54" i="71"/>
  <c r="K54" i="71" s="1"/>
  <c r="W53" i="71"/>
  <c r="N53" i="71"/>
  <c r="M53" i="71"/>
  <c r="I53" i="71"/>
  <c r="K53" i="71" s="1"/>
  <c r="V52" i="71"/>
  <c r="U52" i="71"/>
  <c r="W52" i="71" s="1"/>
  <c r="O52" i="71"/>
  <c r="K52" i="71"/>
  <c r="W51" i="71"/>
  <c r="O51" i="71"/>
  <c r="K51" i="71"/>
  <c r="V49" i="71"/>
  <c r="W49" i="71" s="1"/>
  <c r="O49" i="71"/>
  <c r="K49" i="71"/>
  <c r="W48" i="71"/>
  <c r="N48" i="71"/>
  <c r="M48" i="71"/>
  <c r="J48" i="71"/>
  <c r="I48" i="71"/>
  <c r="K48" i="71" s="1"/>
  <c r="W47" i="71"/>
  <c r="O47" i="71"/>
  <c r="K47" i="71"/>
  <c r="W46" i="71"/>
  <c r="O46" i="71"/>
  <c r="N46" i="71"/>
  <c r="M46" i="71"/>
  <c r="J46" i="71"/>
  <c r="I46" i="71"/>
  <c r="W45" i="71"/>
  <c r="N45" i="71"/>
  <c r="I45" i="71"/>
  <c r="V44" i="71"/>
  <c r="U44" i="71"/>
  <c r="W44" i="71" s="1"/>
  <c r="O44" i="71"/>
  <c r="K44" i="71"/>
  <c r="U43" i="71"/>
  <c r="W43" i="71" s="1"/>
  <c r="O43" i="71"/>
  <c r="K43" i="71"/>
  <c r="V42" i="71"/>
  <c r="U42" i="71"/>
  <c r="W42" i="71" s="1"/>
  <c r="O42" i="71"/>
  <c r="K42" i="71"/>
  <c r="V41" i="71"/>
  <c r="U41" i="71"/>
  <c r="W41" i="71" s="1"/>
  <c r="O41" i="71"/>
  <c r="K41" i="71"/>
  <c r="W40" i="71"/>
  <c r="V40" i="71"/>
  <c r="U40" i="71"/>
  <c r="O40" i="71"/>
  <c r="K40" i="71"/>
  <c r="W39" i="71"/>
  <c r="O39" i="71"/>
  <c r="K39" i="71"/>
  <c r="W38" i="71"/>
  <c r="O38" i="71"/>
  <c r="K38" i="71"/>
  <c r="W37" i="71"/>
  <c r="O37" i="71"/>
  <c r="K37" i="71"/>
  <c r="V35" i="71"/>
  <c r="U35" i="71"/>
  <c r="W35" i="71" s="1"/>
  <c r="O35" i="71"/>
  <c r="K35" i="71"/>
  <c r="W34" i="71"/>
  <c r="O34" i="71"/>
  <c r="K34" i="71"/>
  <c r="W33" i="71"/>
  <c r="O33" i="71"/>
  <c r="K33" i="71"/>
  <c r="W32" i="71"/>
  <c r="N32" i="71"/>
  <c r="M32" i="71"/>
  <c r="O32" i="71" s="1"/>
  <c r="J32" i="71"/>
  <c r="I32" i="71"/>
  <c r="K32" i="71" s="1"/>
  <c r="W31" i="71"/>
  <c r="O31" i="71"/>
  <c r="K31" i="71"/>
  <c r="W30" i="71"/>
  <c r="O30" i="71"/>
  <c r="N30" i="71"/>
  <c r="M30" i="71"/>
  <c r="M29" i="71" s="1"/>
  <c r="J30" i="71"/>
  <c r="K30" i="71" s="1"/>
  <c r="I30" i="71"/>
  <c r="W29" i="71"/>
  <c r="O29" i="71"/>
  <c r="N29" i="71"/>
  <c r="J29" i="71"/>
  <c r="I29" i="71"/>
  <c r="W28" i="71"/>
  <c r="W27" i="71"/>
  <c r="V27" i="71"/>
  <c r="U27" i="71"/>
  <c r="O27" i="71"/>
  <c r="K27" i="71"/>
  <c r="U26" i="71"/>
  <c r="O26" i="71"/>
  <c r="N26" i="71"/>
  <c r="M26" i="71"/>
  <c r="J26" i="71"/>
  <c r="I26" i="71"/>
  <c r="N25" i="71"/>
  <c r="M25" i="71"/>
  <c r="O25" i="71" s="1"/>
  <c r="I25" i="71"/>
  <c r="W24" i="71"/>
  <c r="V24" i="71"/>
  <c r="U24" i="71"/>
  <c r="O24" i="71"/>
  <c r="K24" i="71"/>
  <c r="O23" i="71"/>
  <c r="N23" i="71"/>
  <c r="M23" i="71"/>
  <c r="J23" i="71"/>
  <c r="V23" i="71" s="1"/>
  <c r="V20" i="71" s="1"/>
  <c r="I23" i="71"/>
  <c r="V22" i="71"/>
  <c r="U22" i="71"/>
  <c r="W22" i="71" s="1"/>
  <c r="O22" i="71"/>
  <c r="K22" i="71"/>
  <c r="U21" i="71"/>
  <c r="N21" i="71"/>
  <c r="M21" i="71"/>
  <c r="O21" i="71" s="1"/>
  <c r="J21" i="71"/>
  <c r="J20" i="71" s="1"/>
  <c r="K20" i="71" s="1"/>
  <c r="I21" i="71"/>
  <c r="K21" i="71" s="1"/>
  <c r="N20" i="71"/>
  <c r="I20" i="71"/>
  <c r="V19" i="71"/>
  <c r="U19" i="71"/>
  <c r="W19" i="71" s="1"/>
  <c r="O19" i="71"/>
  <c r="K19" i="71"/>
  <c r="N18" i="71"/>
  <c r="V18" i="71" s="1"/>
  <c r="M18" i="71"/>
  <c r="O18" i="71" s="1"/>
  <c r="J18" i="71"/>
  <c r="I18" i="71"/>
  <c r="U18" i="71" s="1"/>
  <c r="V17" i="71"/>
  <c r="W17" i="71" s="1"/>
  <c r="U17" i="71"/>
  <c r="O17" i="71"/>
  <c r="K17" i="71"/>
  <c r="U16" i="71"/>
  <c r="N16" i="71"/>
  <c r="O16" i="71" s="1"/>
  <c r="M16" i="71"/>
  <c r="K16" i="71"/>
  <c r="J16" i="71"/>
  <c r="V16" i="71" s="1"/>
  <c r="I16" i="71"/>
  <c r="I15" i="71" s="1"/>
  <c r="M15" i="71"/>
  <c r="J15" i="71"/>
  <c r="W14" i="71"/>
  <c r="V14" i="71"/>
  <c r="U14" i="71"/>
  <c r="O14" i="71"/>
  <c r="K14" i="71"/>
  <c r="O13" i="71"/>
  <c r="N13" i="71"/>
  <c r="M13" i="71"/>
  <c r="J13" i="71"/>
  <c r="V13" i="71" s="1"/>
  <c r="I13" i="71"/>
  <c r="U13" i="71" s="1"/>
  <c r="V12" i="71"/>
  <c r="U12" i="71"/>
  <c r="W12" i="71" s="1"/>
  <c r="O12" i="71"/>
  <c r="K12" i="71"/>
  <c r="V11" i="71"/>
  <c r="V10" i="71" s="1"/>
  <c r="N11" i="71"/>
  <c r="M11" i="71"/>
  <c r="U11" i="71" s="1"/>
  <c r="J11" i="71"/>
  <c r="K11" i="71" s="1"/>
  <c r="I11" i="71"/>
  <c r="N10" i="71"/>
  <c r="I10" i="71"/>
  <c r="I9" i="71" s="1"/>
  <c r="G60" i="70"/>
  <c r="G47" i="70"/>
  <c r="G63" i="69"/>
  <c r="I59" i="69"/>
  <c r="I54" i="69"/>
  <c r="G54" i="69"/>
  <c r="I49" i="69"/>
  <c r="I42" i="69"/>
  <c r="I37" i="69"/>
  <c r="G37" i="69"/>
  <c r="I34" i="69"/>
  <c r="I30" i="69"/>
  <c r="I19" i="69"/>
  <c r="G19" i="69"/>
  <c r="I9" i="69"/>
  <c r="I63" i="69" s="1"/>
  <c r="H59" i="68"/>
  <c r="F59" i="68"/>
  <c r="C59" i="68"/>
  <c r="K24" i="66"/>
  <c r="J24" i="66"/>
  <c r="G24" i="66"/>
  <c r="E24" i="66"/>
  <c r="C24" i="66"/>
  <c r="L23" i="66"/>
  <c r="L22" i="66"/>
  <c r="L21" i="66"/>
  <c r="L20" i="66"/>
  <c r="L19" i="66"/>
  <c r="L18" i="66"/>
  <c r="L17" i="66"/>
  <c r="L16" i="66"/>
  <c r="L15" i="66"/>
  <c r="L14" i="66"/>
  <c r="L13" i="66"/>
  <c r="L24" i="66" s="1"/>
  <c r="L12" i="66"/>
  <c r="L11" i="66"/>
  <c r="L10" i="66"/>
  <c r="K24" i="65"/>
  <c r="J24" i="65"/>
  <c r="G24" i="65"/>
  <c r="E24" i="65"/>
  <c r="C24" i="65"/>
  <c r="L23" i="65"/>
  <c r="L22" i="65"/>
  <c r="L21" i="65"/>
  <c r="L20" i="65"/>
  <c r="L19" i="65"/>
  <c r="L18" i="65"/>
  <c r="L17" i="65"/>
  <c r="L16" i="65"/>
  <c r="L15" i="65"/>
  <c r="L14" i="65"/>
  <c r="L13" i="65"/>
  <c r="L24" i="65" s="1"/>
  <c r="L12" i="65"/>
  <c r="L11" i="65"/>
  <c r="L10" i="65"/>
  <c r="U12" i="72" l="1"/>
  <c r="U20" i="72"/>
  <c r="T24" i="72"/>
  <c r="U31" i="72"/>
  <c r="S19" i="72"/>
  <c r="K19" i="72"/>
  <c r="K99" i="72"/>
  <c r="T9" i="72"/>
  <c r="U17" i="72"/>
  <c r="T19" i="72"/>
  <c r="O24" i="72"/>
  <c r="N8" i="72"/>
  <c r="O19" i="72"/>
  <c r="S24" i="72"/>
  <c r="K24" i="72"/>
  <c r="U87" i="72"/>
  <c r="S53" i="72"/>
  <c r="U53" i="72" s="1"/>
  <c r="K53" i="72"/>
  <c r="S66" i="72"/>
  <c r="U66" i="72" s="1"/>
  <c r="K66" i="72"/>
  <c r="S89" i="72"/>
  <c r="T99" i="72"/>
  <c r="T109" i="72"/>
  <c r="U109" i="72" s="1"/>
  <c r="K109" i="72"/>
  <c r="N129" i="72"/>
  <c r="N111" i="72" s="1"/>
  <c r="O130" i="72"/>
  <c r="N141" i="72"/>
  <c r="N140" i="72" s="1"/>
  <c r="T144" i="72"/>
  <c r="S148" i="72"/>
  <c r="U148" i="72" s="1"/>
  <c r="K148" i="72"/>
  <c r="I147" i="72"/>
  <c r="T154" i="72"/>
  <c r="K154" i="72"/>
  <c r="J151" i="72"/>
  <c r="K12" i="72"/>
  <c r="I14" i="72"/>
  <c r="K15" i="72"/>
  <c r="T20" i="72"/>
  <c r="O25" i="72"/>
  <c r="J28" i="72"/>
  <c r="S28" i="72"/>
  <c r="M28" i="72"/>
  <c r="K31" i="72"/>
  <c r="K44" i="72"/>
  <c r="S47" i="72"/>
  <c r="U47" i="72" s="1"/>
  <c r="I52" i="72"/>
  <c r="I65" i="72"/>
  <c r="U68" i="72"/>
  <c r="N75" i="72"/>
  <c r="N74" i="72" s="1"/>
  <c r="O74" i="72" s="1"/>
  <c r="T87" i="72"/>
  <c r="O95" i="72"/>
  <c r="M94" i="72"/>
  <c r="O94" i="72" s="1"/>
  <c r="S115" i="72"/>
  <c r="K115" i="72"/>
  <c r="I112" i="72"/>
  <c r="T115" i="72"/>
  <c r="K126" i="72"/>
  <c r="S127" i="72"/>
  <c r="U127" i="72" s="1"/>
  <c r="K127" i="72"/>
  <c r="T127" i="72"/>
  <c r="U128" i="72"/>
  <c r="U132" i="72"/>
  <c r="T162" i="72"/>
  <c r="U162" i="72" s="1"/>
  <c r="J158" i="72"/>
  <c r="T158" i="72" s="1"/>
  <c r="K162" i="72"/>
  <c r="J169" i="72"/>
  <c r="T170" i="72"/>
  <c r="K170" i="72"/>
  <c r="K9" i="72"/>
  <c r="O10" i="72"/>
  <c r="J14" i="72"/>
  <c r="T14" i="72" s="1"/>
  <c r="O22" i="72"/>
  <c r="K25" i="72"/>
  <c r="S25" i="72"/>
  <c r="U25" i="72" s="1"/>
  <c r="T52" i="72"/>
  <c r="U56" i="72"/>
  <c r="O60" i="72"/>
  <c r="S62" i="72"/>
  <c r="U62" i="72" s="1"/>
  <c r="K62" i="72"/>
  <c r="S63" i="72"/>
  <c r="U63" i="72" s="1"/>
  <c r="T65" i="72"/>
  <c r="O67" i="72"/>
  <c r="I75" i="72"/>
  <c r="O75" i="72"/>
  <c r="S76" i="72"/>
  <c r="U76" i="72" s="1"/>
  <c r="U85" i="72"/>
  <c r="K87" i="72"/>
  <c r="S92" i="72"/>
  <c r="U92" i="72" s="1"/>
  <c r="K92" i="72"/>
  <c r="T95" i="72"/>
  <c r="U120" i="72"/>
  <c r="T126" i="72"/>
  <c r="T130" i="72"/>
  <c r="J129" i="72"/>
  <c r="T147" i="72"/>
  <c r="M147" i="72"/>
  <c r="O147" i="72" s="1"/>
  <c r="O148" i="72"/>
  <c r="I158" i="72"/>
  <c r="S159" i="72"/>
  <c r="K159" i="72"/>
  <c r="S165" i="72"/>
  <c r="O169" i="72"/>
  <c r="M168" i="72"/>
  <c r="O168" i="72" s="1"/>
  <c r="M9" i="72"/>
  <c r="N24" i="72"/>
  <c r="S29" i="72"/>
  <c r="U29" i="72" s="1"/>
  <c r="K29" i="72"/>
  <c r="U40" i="72"/>
  <c r="U51" i="72"/>
  <c r="U64" i="72"/>
  <c r="U77" i="72"/>
  <c r="J89" i="72"/>
  <c r="T90" i="72"/>
  <c r="U90" i="72" s="1"/>
  <c r="S96" i="72"/>
  <c r="U96" i="72" s="1"/>
  <c r="K96" i="72"/>
  <c r="I95" i="72"/>
  <c r="K100" i="72"/>
  <c r="O115" i="72"/>
  <c r="M112" i="72"/>
  <c r="J141" i="72"/>
  <c r="T142" i="72"/>
  <c r="K142" i="72"/>
  <c r="I150" i="72"/>
  <c r="K151" i="72"/>
  <c r="U82" i="72"/>
  <c r="O89" i="72"/>
  <c r="M99" i="72"/>
  <c r="O99" i="72" s="1"/>
  <c r="U108" i="72"/>
  <c r="J112" i="72"/>
  <c r="T113" i="72"/>
  <c r="U113" i="72" s="1"/>
  <c r="M126" i="72"/>
  <c r="O126" i="72" s="1"/>
  <c r="O127" i="72"/>
  <c r="I129" i="72"/>
  <c r="S130" i="72"/>
  <c r="U130" i="72" s="1"/>
  <c r="K130" i="72"/>
  <c r="S144" i="72"/>
  <c r="K144" i="72"/>
  <c r="I141" i="72"/>
  <c r="U145" i="72"/>
  <c r="M151" i="72"/>
  <c r="O152" i="72"/>
  <c r="S156" i="72"/>
  <c r="U156" i="72" s="1"/>
  <c r="K156" i="72"/>
  <c r="U157" i="72"/>
  <c r="T159" i="72"/>
  <c r="U161" i="72"/>
  <c r="U170" i="72"/>
  <c r="O172" i="72"/>
  <c r="O132" i="72"/>
  <c r="M129" i="72"/>
  <c r="U142" i="72"/>
  <c r="O144" i="72"/>
  <c r="S152" i="72"/>
  <c r="U152" i="72" s="1"/>
  <c r="K152" i="72"/>
  <c r="U153" i="72"/>
  <c r="U154" i="72"/>
  <c r="O156" i="72"/>
  <c r="J165" i="72"/>
  <c r="T166" i="72"/>
  <c r="U166" i="72" s="1"/>
  <c r="S172" i="72"/>
  <c r="U172" i="72" s="1"/>
  <c r="K172" i="72"/>
  <c r="I169" i="72"/>
  <c r="T172" i="72"/>
  <c r="U173" i="72"/>
  <c r="K9" i="71"/>
  <c r="V9" i="71"/>
  <c r="W13" i="71"/>
  <c r="U15" i="71"/>
  <c r="K15" i="71"/>
  <c r="U10" i="71"/>
  <c r="W11" i="71"/>
  <c r="W16" i="71"/>
  <c r="N28" i="71"/>
  <c r="W18" i="71"/>
  <c r="W21" i="71"/>
  <c r="J25" i="71"/>
  <c r="V26" i="71"/>
  <c r="W26" i="71" s="1"/>
  <c r="K61" i="71"/>
  <c r="I60" i="71"/>
  <c r="K60" i="71" s="1"/>
  <c r="K71" i="71"/>
  <c r="I70" i="71"/>
  <c r="K70" i="71" s="1"/>
  <c r="V72" i="71"/>
  <c r="J71" i="71"/>
  <c r="J70" i="71" s="1"/>
  <c r="I82" i="71"/>
  <c r="K82" i="71" s="1"/>
  <c r="U85" i="71"/>
  <c r="W85" i="71" s="1"/>
  <c r="K85" i="71"/>
  <c r="W98" i="71"/>
  <c r="O100" i="71"/>
  <c r="M97" i="71"/>
  <c r="O111" i="71"/>
  <c r="M108" i="71"/>
  <c r="I125" i="71"/>
  <c r="U126" i="71"/>
  <c r="W126" i="71" s="1"/>
  <c r="K126" i="71"/>
  <c r="K139" i="71"/>
  <c r="I138" i="71"/>
  <c r="K138" i="71" s="1"/>
  <c r="O142" i="71"/>
  <c r="J10" i="71"/>
  <c r="J9" i="71" s="1"/>
  <c r="K13" i="71"/>
  <c r="N15" i="71"/>
  <c r="V15" i="71" s="1"/>
  <c r="M20" i="71"/>
  <c r="O20" i="71" s="1"/>
  <c r="V21" i="71"/>
  <c r="U25" i="71"/>
  <c r="K26" i="71"/>
  <c r="K46" i="71"/>
  <c r="J45" i="71"/>
  <c r="K45" i="71" s="1"/>
  <c r="O53" i="71"/>
  <c r="J67" i="71"/>
  <c r="V68" i="71"/>
  <c r="W68" i="71" s="1"/>
  <c r="N70" i="71"/>
  <c r="J97" i="71"/>
  <c r="K97" i="71" s="1"/>
  <c r="V98" i="71"/>
  <c r="V97" i="71" s="1"/>
  <c r="V125" i="71"/>
  <c r="V126" i="71"/>
  <c r="U133" i="71"/>
  <c r="W133" i="71" s="1"/>
  <c r="N142" i="71"/>
  <c r="O147" i="71"/>
  <c r="J149" i="71"/>
  <c r="K149" i="71" s="1"/>
  <c r="U154" i="71"/>
  <c r="W154" i="71" s="1"/>
  <c r="K154" i="71"/>
  <c r="K10" i="71"/>
  <c r="O11" i="71"/>
  <c r="K18" i="71"/>
  <c r="U23" i="71"/>
  <c r="K23" i="71"/>
  <c r="J63" i="71"/>
  <c r="V64" i="71"/>
  <c r="W64" i="71" s="1"/>
  <c r="K64" i="71"/>
  <c r="U80" i="71"/>
  <c r="W80" i="71" s="1"/>
  <c r="W128" i="71"/>
  <c r="U132" i="71"/>
  <c r="W132" i="71" s="1"/>
  <c r="K132" i="71"/>
  <c r="V132" i="71"/>
  <c r="J131" i="71"/>
  <c r="K143" i="71"/>
  <c r="I142" i="71"/>
  <c r="O150" i="71"/>
  <c r="M149" i="71"/>
  <c r="O149" i="71" s="1"/>
  <c r="W155" i="71"/>
  <c r="M10" i="71"/>
  <c r="I28" i="71"/>
  <c r="K29" i="71"/>
  <c r="M45" i="71"/>
  <c r="O48" i="71"/>
  <c r="O61" i="71"/>
  <c r="N60" i="71"/>
  <c r="O60" i="71" s="1"/>
  <c r="U66" i="71"/>
  <c r="W72" i="71"/>
  <c r="M71" i="71"/>
  <c r="O74" i="71"/>
  <c r="J93" i="71"/>
  <c r="V94" i="71"/>
  <c r="W94" i="71" s="1"/>
  <c r="U97" i="71"/>
  <c r="W97" i="71" s="1"/>
  <c r="K108" i="71"/>
  <c r="O123" i="71"/>
  <c r="M122" i="71"/>
  <c r="O122" i="71" s="1"/>
  <c r="W127" i="71"/>
  <c r="M132" i="71"/>
  <c r="O133" i="71"/>
  <c r="J141" i="71"/>
  <c r="U147" i="71"/>
  <c r="W147" i="71" s="1"/>
  <c r="K147" i="71"/>
  <c r="O154" i="71"/>
  <c r="M158" i="71"/>
  <c r="K68" i="71"/>
  <c r="K72" i="71"/>
  <c r="K94" i="71"/>
  <c r="K98" i="71"/>
  <c r="N154" i="71"/>
  <c r="V154" i="71" s="1"/>
  <c r="I158" i="71"/>
  <c r="N158" i="71"/>
  <c r="V159" i="71"/>
  <c r="W159" i="71" s="1"/>
  <c r="K80" i="71"/>
  <c r="K133" i="71"/>
  <c r="K150" i="71"/>
  <c r="K161" i="71"/>
  <c r="F28" i="63"/>
  <c r="E28" i="63"/>
  <c r="F26" i="63"/>
  <c r="E26" i="63"/>
  <c r="D26" i="62"/>
  <c r="E43" i="61"/>
  <c r="C43" i="61"/>
  <c r="F42" i="61"/>
  <c r="F41" i="61"/>
  <c r="F40" i="61"/>
  <c r="F39" i="61"/>
  <c r="F43" i="61" s="1"/>
  <c r="E29" i="61"/>
  <c r="C29" i="61"/>
  <c r="F28" i="61"/>
  <c r="F27" i="61"/>
  <c r="F29" i="61" s="1"/>
  <c r="F26" i="61"/>
  <c r="F25" i="61"/>
  <c r="F24" i="61"/>
  <c r="F14" i="61"/>
  <c r="E14" i="61"/>
  <c r="C14" i="61"/>
  <c r="F13" i="61"/>
  <c r="F12" i="61"/>
  <c r="F11" i="61"/>
  <c r="F10" i="61"/>
  <c r="F53" i="60"/>
  <c r="F48" i="60"/>
  <c r="F44" i="60"/>
  <c r="F38" i="60"/>
  <c r="F33" i="60"/>
  <c r="F30" i="60"/>
  <c r="F26" i="60"/>
  <c r="F16" i="60"/>
  <c r="F8" i="60"/>
  <c r="F57" i="60" s="1"/>
  <c r="M58" i="59"/>
  <c r="M57" i="59"/>
  <c r="M56" i="59"/>
  <c r="M55" i="59"/>
  <c r="L54" i="59"/>
  <c r="K54" i="59"/>
  <c r="J54" i="59"/>
  <c r="I54" i="59"/>
  <c r="H54" i="59"/>
  <c r="M54" i="59" s="1"/>
  <c r="M53" i="59"/>
  <c r="M52" i="59"/>
  <c r="M51" i="59"/>
  <c r="M50" i="59"/>
  <c r="L49" i="59"/>
  <c r="K49" i="59"/>
  <c r="J49" i="59"/>
  <c r="I49" i="59"/>
  <c r="M49" i="59" s="1"/>
  <c r="H49" i="59"/>
  <c r="M48" i="59"/>
  <c r="M47" i="59"/>
  <c r="M46" i="59"/>
  <c r="L45" i="59"/>
  <c r="K45" i="59"/>
  <c r="J45" i="59"/>
  <c r="I45" i="59"/>
  <c r="M45" i="59" s="1"/>
  <c r="H45" i="59"/>
  <c r="M44" i="59"/>
  <c r="M43" i="59"/>
  <c r="M42" i="59"/>
  <c r="M41" i="59"/>
  <c r="M40" i="59"/>
  <c r="L39" i="59"/>
  <c r="K39" i="59"/>
  <c r="J39" i="59"/>
  <c r="I39" i="59"/>
  <c r="M39" i="59" s="1"/>
  <c r="H39" i="59"/>
  <c r="M38" i="59"/>
  <c r="M37" i="59"/>
  <c r="M36" i="59"/>
  <c r="M35" i="59"/>
  <c r="L34" i="59"/>
  <c r="K34" i="59"/>
  <c r="J34" i="59"/>
  <c r="I34" i="59"/>
  <c r="H34" i="59"/>
  <c r="M34" i="59" s="1"/>
  <c r="M33" i="59"/>
  <c r="M32" i="59"/>
  <c r="L31" i="59"/>
  <c r="K31" i="59"/>
  <c r="J31" i="59"/>
  <c r="I31" i="59"/>
  <c r="H31" i="59"/>
  <c r="M31" i="59" s="1"/>
  <c r="M30" i="59"/>
  <c r="M29" i="59"/>
  <c r="M28" i="59"/>
  <c r="L27" i="59"/>
  <c r="K27" i="59"/>
  <c r="J27" i="59"/>
  <c r="I27" i="59"/>
  <c r="H27" i="59"/>
  <c r="M27" i="59" s="1"/>
  <c r="M26" i="59"/>
  <c r="M25" i="59"/>
  <c r="M24" i="59"/>
  <c r="M23" i="59"/>
  <c r="M22" i="59"/>
  <c r="M21" i="59"/>
  <c r="M20" i="59"/>
  <c r="M19" i="59"/>
  <c r="M18" i="59"/>
  <c r="L17" i="59"/>
  <c r="K17" i="59"/>
  <c r="J17" i="59"/>
  <c r="J59" i="59" s="1"/>
  <c r="I17" i="59"/>
  <c r="H17" i="59"/>
  <c r="M17" i="59" s="1"/>
  <c r="M16" i="59"/>
  <c r="M15" i="59"/>
  <c r="M14" i="59"/>
  <c r="M13" i="59"/>
  <c r="M12" i="59"/>
  <c r="M11" i="59"/>
  <c r="M10" i="59"/>
  <c r="L9" i="59"/>
  <c r="L59" i="59" s="1"/>
  <c r="K9" i="59"/>
  <c r="K59" i="59" s="1"/>
  <c r="J9" i="59"/>
  <c r="I9" i="59"/>
  <c r="I59" i="59" s="1"/>
  <c r="H9" i="59"/>
  <c r="H59" i="59" s="1"/>
  <c r="M59" i="59" s="1"/>
  <c r="M58" i="57"/>
  <c r="M57" i="57"/>
  <c r="M56" i="57"/>
  <c r="M55" i="57"/>
  <c r="L54" i="57"/>
  <c r="K54" i="57"/>
  <c r="J54" i="57"/>
  <c r="I54" i="57"/>
  <c r="H54" i="57"/>
  <c r="M54" i="57" s="1"/>
  <c r="M53" i="57"/>
  <c r="M52" i="57"/>
  <c r="M51" i="57"/>
  <c r="M50" i="57"/>
  <c r="L49" i="57"/>
  <c r="K49" i="57"/>
  <c r="J49" i="57"/>
  <c r="I49" i="57"/>
  <c r="M49" i="57" s="1"/>
  <c r="H49" i="57"/>
  <c r="M48" i="57"/>
  <c r="M47" i="57"/>
  <c r="M46" i="57"/>
  <c r="L45" i="57"/>
  <c r="K45" i="57"/>
  <c r="J45" i="57"/>
  <c r="I45" i="57"/>
  <c r="M45" i="57" s="1"/>
  <c r="H45" i="57"/>
  <c r="M44" i="57"/>
  <c r="M43" i="57"/>
  <c r="M42" i="57"/>
  <c r="M41" i="57"/>
  <c r="M40" i="57"/>
  <c r="L39" i="57"/>
  <c r="K39" i="57"/>
  <c r="J39" i="57"/>
  <c r="I39" i="57"/>
  <c r="M39" i="57" s="1"/>
  <c r="H39" i="57"/>
  <c r="M38" i="57"/>
  <c r="M37" i="57"/>
  <c r="M36" i="57"/>
  <c r="M35" i="57"/>
  <c r="L34" i="57"/>
  <c r="K34" i="57"/>
  <c r="J34" i="57"/>
  <c r="I34" i="57"/>
  <c r="H34" i="57"/>
  <c r="M34" i="57" s="1"/>
  <c r="M33" i="57"/>
  <c r="M32" i="57"/>
  <c r="L31" i="57"/>
  <c r="K31" i="57"/>
  <c r="J31" i="57"/>
  <c r="I31" i="57"/>
  <c r="H31" i="57"/>
  <c r="M31" i="57" s="1"/>
  <c r="M30" i="57"/>
  <c r="M29" i="57"/>
  <c r="M28" i="57"/>
  <c r="L27" i="57"/>
  <c r="K27" i="57"/>
  <c r="J27" i="57"/>
  <c r="I27" i="57"/>
  <c r="H27" i="57"/>
  <c r="M27" i="57" s="1"/>
  <c r="M26" i="57"/>
  <c r="M25" i="57"/>
  <c r="M24" i="57"/>
  <c r="M23" i="57"/>
  <c r="M22" i="57"/>
  <c r="M21" i="57"/>
  <c r="M20" i="57"/>
  <c r="M19" i="57"/>
  <c r="M18" i="57"/>
  <c r="L17" i="57"/>
  <c r="K17" i="57"/>
  <c r="J17" i="57"/>
  <c r="J59" i="57" s="1"/>
  <c r="I17" i="57"/>
  <c r="H17" i="57"/>
  <c r="M17" i="57" s="1"/>
  <c r="M16" i="57"/>
  <c r="M15" i="57"/>
  <c r="M14" i="57"/>
  <c r="M13" i="57"/>
  <c r="M12" i="57"/>
  <c r="M11" i="57"/>
  <c r="M10" i="57"/>
  <c r="L9" i="57"/>
  <c r="L59" i="57" s="1"/>
  <c r="K9" i="57"/>
  <c r="K59" i="57" s="1"/>
  <c r="J9" i="57"/>
  <c r="I9" i="57"/>
  <c r="I59" i="57" s="1"/>
  <c r="H9" i="57"/>
  <c r="H59" i="57" s="1"/>
  <c r="M59" i="57" s="1"/>
  <c r="J58" i="56"/>
  <c r="J57" i="56"/>
  <c r="J56" i="56"/>
  <c r="J55" i="56"/>
  <c r="I54" i="56"/>
  <c r="H54" i="56"/>
  <c r="G54" i="56"/>
  <c r="J54" i="56" s="1"/>
  <c r="J53" i="56"/>
  <c r="J52" i="56"/>
  <c r="J51" i="56"/>
  <c r="J50" i="56"/>
  <c r="I49" i="56"/>
  <c r="H49" i="56"/>
  <c r="G49" i="56"/>
  <c r="J49" i="56" s="1"/>
  <c r="J48" i="56"/>
  <c r="J47" i="56"/>
  <c r="J46" i="56"/>
  <c r="J45" i="56"/>
  <c r="I45" i="56"/>
  <c r="H45" i="56"/>
  <c r="G45" i="56"/>
  <c r="J44" i="56"/>
  <c r="J43" i="56"/>
  <c r="J42" i="56"/>
  <c r="J41" i="56"/>
  <c r="J40" i="56"/>
  <c r="I39" i="56"/>
  <c r="H39" i="56"/>
  <c r="G39" i="56"/>
  <c r="J39" i="56" s="1"/>
  <c r="J38" i="56"/>
  <c r="J37" i="56"/>
  <c r="J36" i="56"/>
  <c r="J35" i="56"/>
  <c r="I34" i="56"/>
  <c r="H34" i="56"/>
  <c r="G34" i="56"/>
  <c r="J34" i="56" s="1"/>
  <c r="J33" i="56"/>
  <c r="J32" i="56"/>
  <c r="I31" i="56"/>
  <c r="J31" i="56" s="1"/>
  <c r="H31" i="56"/>
  <c r="G31" i="56"/>
  <c r="J30" i="56"/>
  <c r="J29" i="56"/>
  <c r="J28" i="56"/>
  <c r="I27" i="56"/>
  <c r="H27" i="56"/>
  <c r="G27" i="56"/>
  <c r="J27" i="56" s="1"/>
  <c r="J26" i="56"/>
  <c r="J25" i="56"/>
  <c r="J24" i="56"/>
  <c r="J23" i="56"/>
  <c r="J22" i="56"/>
  <c r="J21" i="56"/>
  <c r="J20" i="56"/>
  <c r="J19" i="56"/>
  <c r="J18" i="56"/>
  <c r="I17" i="56"/>
  <c r="J17" i="56" s="1"/>
  <c r="H17" i="56"/>
  <c r="G17" i="56"/>
  <c r="J16" i="56"/>
  <c r="J15" i="56"/>
  <c r="J14" i="56"/>
  <c r="J13" i="56"/>
  <c r="J12" i="56"/>
  <c r="J11" i="56"/>
  <c r="J10" i="56"/>
  <c r="I9" i="56"/>
  <c r="I59" i="56" s="1"/>
  <c r="H9" i="56"/>
  <c r="H59" i="56" s="1"/>
  <c r="G9" i="56"/>
  <c r="J9" i="56" s="1"/>
  <c r="J57" i="54"/>
  <c r="J56" i="54"/>
  <c r="J55" i="54"/>
  <c r="J54" i="54"/>
  <c r="J53" i="54"/>
  <c r="I53" i="54"/>
  <c r="H53" i="54"/>
  <c r="G53" i="54"/>
  <c r="J52" i="54"/>
  <c r="J51" i="54"/>
  <c r="J50" i="54"/>
  <c r="J49" i="54"/>
  <c r="J48" i="54"/>
  <c r="I48" i="54"/>
  <c r="H48" i="54"/>
  <c r="G48" i="54"/>
  <c r="J47" i="54"/>
  <c r="J46" i="54"/>
  <c r="J45" i="54"/>
  <c r="I44" i="54"/>
  <c r="J44" i="54" s="1"/>
  <c r="H44" i="54"/>
  <c r="G44" i="54"/>
  <c r="J43" i="54"/>
  <c r="J42" i="54"/>
  <c r="J41" i="54"/>
  <c r="J40" i="54"/>
  <c r="J39" i="54"/>
  <c r="J38" i="54"/>
  <c r="I38" i="54"/>
  <c r="H38" i="54"/>
  <c r="G38" i="54"/>
  <c r="J37" i="54"/>
  <c r="J36" i="54"/>
  <c r="J35" i="54"/>
  <c r="J34" i="54"/>
  <c r="J33" i="54"/>
  <c r="I33" i="54"/>
  <c r="H33" i="54"/>
  <c r="G33" i="54"/>
  <c r="J32" i="54"/>
  <c r="J31" i="54"/>
  <c r="I30" i="54"/>
  <c r="H30" i="54"/>
  <c r="G30" i="54"/>
  <c r="J30" i="54" s="1"/>
  <c r="J29" i="54"/>
  <c r="J28" i="54"/>
  <c r="J27" i="54"/>
  <c r="I26" i="54"/>
  <c r="H26" i="54"/>
  <c r="G26" i="54"/>
  <c r="J26" i="54" s="1"/>
  <c r="J25" i="54"/>
  <c r="J24" i="54"/>
  <c r="J23" i="54"/>
  <c r="J22" i="54"/>
  <c r="J21" i="54"/>
  <c r="J20" i="54"/>
  <c r="J19" i="54"/>
  <c r="J18" i="54"/>
  <c r="I17" i="54"/>
  <c r="H17" i="54"/>
  <c r="G17" i="54"/>
  <c r="J17" i="54" s="1"/>
  <c r="J16" i="54"/>
  <c r="J15" i="54"/>
  <c r="J14" i="54"/>
  <c r="J13" i="54"/>
  <c r="J12" i="54"/>
  <c r="J11" i="54"/>
  <c r="J10" i="54"/>
  <c r="J9" i="54"/>
  <c r="I9" i="54"/>
  <c r="I58" i="54" s="1"/>
  <c r="H9" i="54"/>
  <c r="H58" i="54" s="1"/>
  <c r="G9" i="54"/>
  <c r="G58" i="54" s="1"/>
  <c r="J58" i="54" s="1"/>
  <c r="J61" i="58"/>
  <c r="J60" i="58"/>
  <c r="J59" i="58"/>
  <c r="I58" i="58"/>
  <c r="H58" i="58"/>
  <c r="G58" i="58"/>
  <c r="F58" i="58"/>
  <c r="J58" i="58" s="1"/>
  <c r="J57" i="58"/>
  <c r="J56" i="58"/>
  <c r="J55" i="58"/>
  <c r="J54" i="58"/>
  <c r="I53" i="58"/>
  <c r="H53" i="58"/>
  <c r="G53" i="58"/>
  <c r="F53" i="58"/>
  <c r="J53" i="58" s="1"/>
  <c r="J52" i="58"/>
  <c r="J51" i="58"/>
  <c r="J50" i="58"/>
  <c r="J49" i="58"/>
  <c r="I48" i="58"/>
  <c r="H48" i="58"/>
  <c r="G48" i="58"/>
  <c r="F48" i="58"/>
  <c r="J48" i="58" s="1"/>
  <c r="J47" i="58"/>
  <c r="J46" i="58"/>
  <c r="J45" i="58"/>
  <c r="J44" i="58"/>
  <c r="I44" i="58"/>
  <c r="H44" i="58"/>
  <c r="G44" i="58"/>
  <c r="F44" i="58"/>
  <c r="J43" i="58"/>
  <c r="J42" i="58"/>
  <c r="J41" i="58"/>
  <c r="J40" i="58"/>
  <c r="J39" i="58"/>
  <c r="I38" i="58"/>
  <c r="H38" i="58"/>
  <c r="G38" i="58"/>
  <c r="F38" i="58"/>
  <c r="J38" i="58" s="1"/>
  <c r="J37" i="58"/>
  <c r="J36" i="58"/>
  <c r="J35" i="58"/>
  <c r="J34" i="58"/>
  <c r="I33" i="58"/>
  <c r="H33" i="58"/>
  <c r="G33" i="58"/>
  <c r="F33" i="58"/>
  <c r="J33" i="58" s="1"/>
  <c r="J32" i="58"/>
  <c r="J31" i="58"/>
  <c r="I30" i="58"/>
  <c r="H30" i="58"/>
  <c r="G30" i="58"/>
  <c r="F30" i="58"/>
  <c r="J30" i="58" s="1"/>
  <c r="J29" i="58"/>
  <c r="J28" i="58"/>
  <c r="J27" i="58"/>
  <c r="I26" i="58"/>
  <c r="H26" i="58"/>
  <c r="H62" i="58" s="1"/>
  <c r="G26" i="58"/>
  <c r="F26" i="58"/>
  <c r="J26" i="58" s="1"/>
  <c r="J25" i="58"/>
  <c r="J24" i="58"/>
  <c r="J23" i="58"/>
  <c r="J22" i="58"/>
  <c r="J21" i="58"/>
  <c r="J20" i="58"/>
  <c r="J19" i="58"/>
  <c r="J18" i="58"/>
  <c r="I17" i="58"/>
  <c r="H17" i="58"/>
  <c r="G17" i="58"/>
  <c r="F17" i="58"/>
  <c r="J17" i="58" s="1"/>
  <c r="J16" i="58"/>
  <c r="J15" i="58"/>
  <c r="J14" i="58"/>
  <c r="J13" i="58"/>
  <c r="J12" i="58"/>
  <c r="J11" i="58"/>
  <c r="J10" i="58"/>
  <c r="I9" i="58"/>
  <c r="I62" i="58" s="1"/>
  <c r="H9" i="58"/>
  <c r="G9" i="58"/>
  <c r="G62" i="58" s="1"/>
  <c r="F9" i="58"/>
  <c r="F62" i="58" s="1"/>
  <c r="K129" i="72" l="1"/>
  <c r="S129" i="72"/>
  <c r="U129" i="72" s="1"/>
  <c r="J111" i="72"/>
  <c r="T111" i="72" s="1"/>
  <c r="T112" i="72"/>
  <c r="K150" i="72"/>
  <c r="S150" i="72"/>
  <c r="U150" i="72" s="1"/>
  <c r="O112" i="72"/>
  <c r="M111" i="72"/>
  <c r="O111" i="72" s="1"/>
  <c r="I94" i="72"/>
  <c r="K95" i="72"/>
  <c r="S95" i="72"/>
  <c r="U95" i="72" s="1"/>
  <c r="T89" i="72"/>
  <c r="J74" i="72"/>
  <c r="T74" i="72" s="1"/>
  <c r="M8" i="72"/>
  <c r="O9" i="72"/>
  <c r="S9" i="72"/>
  <c r="U9" i="72" s="1"/>
  <c r="J168" i="72"/>
  <c r="T168" i="72" s="1"/>
  <c r="T169" i="72"/>
  <c r="T28" i="72"/>
  <c r="U28" i="72" s="1"/>
  <c r="J27" i="72"/>
  <c r="T27" i="72" s="1"/>
  <c r="S14" i="72"/>
  <c r="U14" i="72" s="1"/>
  <c r="K14" i="72"/>
  <c r="M150" i="72"/>
  <c r="O150" i="72" s="1"/>
  <c r="O151" i="72"/>
  <c r="U144" i="72"/>
  <c r="U159" i="72"/>
  <c r="S75" i="72"/>
  <c r="K75" i="72"/>
  <c r="I74" i="72"/>
  <c r="S112" i="72"/>
  <c r="U112" i="72" s="1"/>
  <c r="K112" i="72"/>
  <c r="I111" i="72"/>
  <c r="K65" i="72"/>
  <c r="U65" i="72" s="1"/>
  <c r="S65" i="72"/>
  <c r="S147" i="72"/>
  <c r="U147" i="72" s="1"/>
  <c r="K147" i="72"/>
  <c r="N175" i="72"/>
  <c r="U19" i="72"/>
  <c r="K169" i="72"/>
  <c r="S169" i="72"/>
  <c r="U169" i="72" s="1"/>
  <c r="I168" i="72"/>
  <c r="T165" i="72"/>
  <c r="K165" i="72"/>
  <c r="O129" i="72"/>
  <c r="S158" i="72"/>
  <c r="U158" i="72" s="1"/>
  <c r="K158" i="72"/>
  <c r="T129" i="72"/>
  <c r="K28" i="72"/>
  <c r="K52" i="72"/>
  <c r="S52" i="72"/>
  <c r="U52" i="72" s="1"/>
  <c r="O28" i="72"/>
  <c r="M27" i="72"/>
  <c r="O27" i="72" s="1"/>
  <c r="T151" i="72"/>
  <c r="J150" i="72"/>
  <c r="T150" i="72" s="1"/>
  <c r="M140" i="72"/>
  <c r="O140" i="72" s="1"/>
  <c r="U24" i="72"/>
  <c r="T75" i="72"/>
  <c r="S99" i="72"/>
  <c r="U99" i="72" s="1"/>
  <c r="S141" i="72"/>
  <c r="K141" i="72"/>
  <c r="I140" i="72"/>
  <c r="S151" i="72"/>
  <c r="J140" i="72"/>
  <c r="T140" i="72" s="1"/>
  <c r="T141" i="72"/>
  <c r="U165" i="72"/>
  <c r="S126" i="72"/>
  <c r="U126" i="72" s="1"/>
  <c r="U115" i="72"/>
  <c r="O141" i="72"/>
  <c r="U89" i="72"/>
  <c r="I27" i="72"/>
  <c r="J8" i="72"/>
  <c r="K89" i="72"/>
  <c r="I8" i="72"/>
  <c r="M157" i="71"/>
  <c r="O157" i="71" s="1"/>
  <c r="O158" i="71"/>
  <c r="O97" i="71"/>
  <c r="M92" i="71"/>
  <c r="V158" i="71"/>
  <c r="N157" i="71"/>
  <c r="V157" i="71" s="1"/>
  <c r="J92" i="71"/>
  <c r="V93" i="71"/>
  <c r="W93" i="71" s="1"/>
  <c r="K93" i="71"/>
  <c r="M9" i="71"/>
  <c r="O10" i="71"/>
  <c r="W23" i="71"/>
  <c r="U20" i="71"/>
  <c r="W20" i="71" s="1"/>
  <c r="J28" i="71"/>
  <c r="K28" i="71" s="1"/>
  <c r="J66" i="71"/>
  <c r="V67" i="71"/>
  <c r="W67" i="71" s="1"/>
  <c r="K67" i="71"/>
  <c r="U125" i="71"/>
  <c r="W125" i="71" s="1"/>
  <c r="K125" i="71"/>
  <c r="I107" i="71"/>
  <c r="K107" i="71" s="1"/>
  <c r="U9" i="71"/>
  <c r="W10" i="71"/>
  <c r="O15" i="71"/>
  <c r="U158" i="71"/>
  <c r="W158" i="71" s="1"/>
  <c r="K158" i="71"/>
  <c r="I157" i="71"/>
  <c r="O132" i="71"/>
  <c r="M131" i="71"/>
  <c r="O131" i="71" s="1"/>
  <c r="O45" i="71"/>
  <c r="M28" i="71"/>
  <c r="O28" i="71" s="1"/>
  <c r="K142" i="71"/>
  <c r="I141" i="71"/>
  <c r="K141" i="71" s="1"/>
  <c r="I131" i="71"/>
  <c r="K131" i="71" s="1"/>
  <c r="V63" i="71"/>
  <c r="W63" i="71" s="1"/>
  <c r="K63" i="71"/>
  <c r="J164" i="71"/>
  <c r="M107" i="71"/>
  <c r="O107" i="71" s="1"/>
  <c r="O108" i="71"/>
  <c r="O71" i="71"/>
  <c r="M70" i="71"/>
  <c r="O70" i="71" s="1"/>
  <c r="N141" i="71"/>
  <c r="M141" i="71"/>
  <c r="O141" i="71" s="1"/>
  <c r="V25" i="71"/>
  <c r="W25" i="71" s="1"/>
  <c r="K25" i="71"/>
  <c r="W15" i="71"/>
  <c r="N9" i="71"/>
  <c r="N164" i="71" s="1"/>
  <c r="M9" i="59"/>
  <c r="M9" i="57"/>
  <c r="G59" i="56"/>
  <c r="J59" i="56" s="1"/>
  <c r="J9" i="58"/>
  <c r="J62" i="58" s="1"/>
  <c r="J402" i="55"/>
  <c r="J399" i="55"/>
  <c r="J393" i="55"/>
  <c r="J389" i="55"/>
  <c r="J386" i="55"/>
  <c r="I385" i="55"/>
  <c r="J385" i="55" s="1"/>
  <c r="H385" i="55"/>
  <c r="J378" i="55"/>
  <c r="J372" i="55"/>
  <c r="J367" i="55"/>
  <c r="J361" i="55"/>
  <c r="J360" i="55"/>
  <c r="I360" i="55"/>
  <c r="H360" i="55"/>
  <c r="J354" i="55"/>
  <c r="J350" i="55"/>
  <c r="J344" i="55"/>
  <c r="J338" i="55"/>
  <c r="J332" i="55"/>
  <c r="J329" i="55"/>
  <c r="J323" i="55"/>
  <c r="J318" i="55"/>
  <c r="J312" i="55"/>
  <c r="J307" i="55"/>
  <c r="J301" i="55"/>
  <c r="J298" i="55"/>
  <c r="J294" i="55"/>
  <c r="I293" i="55"/>
  <c r="J293" i="55" s="1"/>
  <c r="H293" i="55"/>
  <c r="J280" i="55"/>
  <c r="J274" i="55"/>
  <c r="J268" i="55"/>
  <c r="J262" i="55"/>
  <c r="J257" i="55"/>
  <c r="J252" i="55"/>
  <c r="J246" i="55"/>
  <c r="J240" i="55"/>
  <c r="J235" i="55"/>
  <c r="I234" i="55"/>
  <c r="J234" i="55" s="1"/>
  <c r="H234" i="55"/>
  <c r="J230" i="55"/>
  <c r="J226" i="55"/>
  <c r="J222" i="55"/>
  <c r="J216" i="55"/>
  <c r="J210" i="55"/>
  <c r="J204" i="55"/>
  <c r="J203" i="55"/>
  <c r="I203" i="55"/>
  <c r="H203" i="55"/>
  <c r="J198" i="55"/>
  <c r="J186" i="55"/>
  <c r="J181" i="55"/>
  <c r="J175" i="55"/>
  <c r="J171" i="55"/>
  <c r="J165" i="55"/>
  <c r="J152" i="55"/>
  <c r="J146" i="55"/>
  <c r="J140" i="55"/>
  <c r="J135" i="55"/>
  <c r="J130" i="55"/>
  <c r="J126" i="55"/>
  <c r="J120" i="55"/>
  <c r="J114" i="55"/>
  <c r="J108" i="55"/>
  <c r="J104" i="55"/>
  <c r="J98" i="55"/>
  <c r="J92" i="55"/>
  <c r="J86" i="55"/>
  <c r="I85" i="55"/>
  <c r="H85" i="55"/>
  <c r="J85" i="55" s="1"/>
  <c r="J80" i="55"/>
  <c r="J74" i="55"/>
  <c r="J68" i="55"/>
  <c r="J65" i="55"/>
  <c r="J58" i="55"/>
  <c r="J55" i="55"/>
  <c r="J50" i="55"/>
  <c r="J45" i="55"/>
  <c r="J39" i="55"/>
  <c r="J33" i="55"/>
  <c r="J28" i="55"/>
  <c r="J22" i="55"/>
  <c r="J17" i="55"/>
  <c r="J11" i="55"/>
  <c r="I10" i="55"/>
  <c r="I409" i="55" s="1"/>
  <c r="H10" i="55"/>
  <c r="H409" i="55" s="1"/>
  <c r="S140" i="72" l="1"/>
  <c r="U140" i="72" s="1"/>
  <c r="K140" i="72"/>
  <c r="S168" i="72"/>
  <c r="U168" i="72" s="1"/>
  <c r="K168" i="72"/>
  <c r="J175" i="72"/>
  <c r="T8" i="72"/>
  <c r="T175" i="72" s="1"/>
  <c r="K74" i="72"/>
  <c r="S74" i="72"/>
  <c r="U74" i="72" s="1"/>
  <c r="M175" i="72"/>
  <c r="O8" i="72"/>
  <c r="O175" i="72" s="1"/>
  <c r="S27" i="72"/>
  <c r="U27" i="72" s="1"/>
  <c r="K27" i="72"/>
  <c r="U141" i="72"/>
  <c r="S111" i="72"/>
  <c r="U111" i="72" s="1"/>
  <c r="K111" i="72"/>
  <c r="K94" i="72"/>
  <c r="S94" i="72"/>
  <c r="U94" i="72" s="1"/>
  <c r="I175" i="72"/>
  <c r="S8" i="72"/>
  <c r="K8" i="72"/>
  <c r="U151" i="72"/>
  <c r="U75" i="72"/>
  <c r="U157" i="71"/>
  <c r="W157" i="71" s="1"/>
  <c r="K157" i="71"/>
  <c r="V66" i="71"/>
  <c r="K66" i="71"/>
  <c r="K164" i="71" s="1"/>
  <c r="V92" i="71"/>
  <c r="K92" i="71"/>
  <c r="O92" i="71"/>
  <c r="U92" i="71"/>
  <c r="U164" i="71"/>
  <c r="W9" i="71"/>
  <c r="M164" i="71"/>
  <c r="O9" i="71"/>
  <c r="O164" i="71" s="1"/>
  <c r="I164" i="71"/>
  <c r="J10" i="55"/>
  <c r="J409" i="55" s="1"/>
  <c r="S175" i="72" l="1"/>
  <c r="U8" i="72"/>
  <c r="U175" i="72" s="1"/>
  <c r="K175" i="72"/>
  <c r="W92" i="71"/>
  <c r="W164" i="71" s="1"/>
  <c r="V164" i="71"/>
  <c r="W66" i="71"/>
  <c r="E11" i="53"/>
  <c r="D11" i="53"/>
  <c r="F10" i="53"/>
  <c r="F9" i="53"/>
  <c r="F11" i="53" s="1"/>
  <c r="F8" i="53"/>
  <c r="F7" i="53"/>
  <c r="E11" i="52" l="1"/>
  <c r="D11" i="52"/>
  <c r="F10" i="52"/>
  <c r="F9" i="52"/>
  <c r="F11" i="52" s="1"/>
  <c r="F8" i="52"/>
  <c r="F7" i="52"/>
  <c r="AK56" i="51" l="1"/>
  <c r="AM56" i="51" s="1"/>
  <c r="AJ56" i="51"/>
  <c r="AH56" i="51"/>
  <c r="AD56" i="51"/>
  <c r="Z56" i="51"/>
  <c r="V56" i="51"/>
  <c r="R56" i="51"/>
  <c r="N56" i="51"/>
  <c r="J56" i="51"/>
  <c r="AK55" i="51"/>
  <c r="AJ55" i="51"/>
  <c r="AM55" i="51" s="1"/>
  <c r="AH55" i="51"/>
  <c r="AD55" i="51"/>
  <c r="Z55" i="51"/>
  <c r="V55" i="51"/>
  <c r="R55" i="51"/>
  <c r="N55" i="51"/>
  <c r="J55" i="51"/>
  <c r="AK54" i="51"/>
  <c r="AM54" i="51" s="1"/>
  <c r="AJ54" i="51"/>
  <c r="AH54" i="51"/>
  <c r="AD54" i="51"/>
  <c r="Z54" i="51"/>
  <c r="V54" i="51"/>
  <c r="R54" i="51"/>
  <c r="N54" i="51"/>
  <c r="J54" i="51"/>
  <c r="AG53" i="51"/>
  <c r="AF53" i="51"/>
  <c r="AH53" i="51" s="1"/>
  <c r="AC53" i="51"/>
  <c r="AD53" i="51" s="1"/>
  <c r="AB53" i="51"/>
  <c r="Z53" i="51"/>
  <c r="Y53" i="51"/>
  <c r="X53" i="51"/>
  <c r="U53" i="51"/>
  <c r="AK53" i="51" s="1"/>
  <c r="T53" i="51"/>
  <c r="V53" i="51" s="1"/>
  <c r="Q53" i="51"/>
  <c r="P53" i="51"/>
  <c r="R53" i="51" s="1"/>
  <c r="M53" i="51"/>
  <c r="N53" i="51" s="1"/>
  <c r="L53" i="51"/>
  <c r="J53" i="51"/>
  <c r="I53" i="51"/>
  <c r="H53" i="51"/>
  <c r="AJ53" i="51" s="1"/>
  <c r="AM53" i="51" s="1"/>
  <c r="AK52" i="51"/>
  <c r="AJ52" i="51"/>
  <c r="AM52" i="51" s="1"/>
  <c r="AH52" i="51"/>
  <c r="AD52" i="51"/>
  <c r="Z52" i="51"/>
  <c r="V52" i="51"/>
  <c r="R52" i="51"/>
  <c r="N52" i="51"/>
  <c r="J52" i="51"/>
  <c r="AK51" i="51"/>
  <c r="AM51" i="51" s="1"/>
  <c r="AJ51" i="51"/>
  <c r="AH51" i="51"/>
  <c r="AD51" i="51"/>
  <c r="Z51" i="51"/>
  <c r="V51" i="51"/>
  <c r="R51" i="51"/>
  <c r="N51" i="51"/>
  <c r="J51" i="51"/>
  <c r="AK50" i="51"/>
  <c r="AJ50" i="51"/>
  <c r="AM50" i="51" s="1"/>
  <c r="AH50" i="51"/>
  <c r="AD50" i="51"/>
  <c r="Z50" i="51"/>
  <c r="V50" i="51"/>
  <c r="R50" i="51"/>
  <c r="N50" i="51"/>
  <c r="J50" i="51"/>
  <c r="AK49" i="51"/>
  <c r="AM49" i="51" s="1"/>
  <c r="AJ49" i="51"/>
  <c r="AH49" i="51"/>
  <c r="AD49" i="51"/>
  <c r="Z49" i="51"/>
  <c r="V49" i="51"/>
  <c r="R49" i="51"/>
  <c r="N49" i="51"/>
  <c r="J49" i="51"/>
  <c r="AG48" i="51"/>
  <c r="AF48" i="51"/>
  <c r="AH48" i="51" s="1"/>
  <c r="AC48" i="51"/>
  <c r="AD48" i="51" s="1"/>
  <c r="AB48" i="51"/>
  <c r="Z48" i="51"/>
  <c r="Y48" i="51"/>
  <c r="X48" i="51"/>
  <c r="U48" i="51"/>
  <c r="AK48" i="51" s="1"/>
  <c r="T48" i="51"/>
  <c r="V48" i="51" s="1"/>
  <c r="Q48" i="51"/>
  <c r="P48" i="51"/>
  <c r="R48" i="51" s="1"/>
  <c r="M48" i="51"/>
  <c r="N48" i="51" s="1"/>
  <c r="L48" i="51"/>
  <c r="J48" i="51"/>
  <c r="I48" i="51"/>
  <c r="H48" i="51"/>
  <c r="AJ48" i="51" s="1"/>
  <c r="AM48" i="51" s="1"/>
  <c r="AK47" i="51"/>
  <c r="AJ47" i="51"/>
  <c r="AM47" i="51" s="1"/>
  <c r="AH47" i="51"/>
  <c r="AD47" i="51"/>
  <c r="Z47" i="51"/>
  <c r="V47" i="51"/>
  <c r="R47" i="51"/>
  <c r="N47" i="51"/>
  <c r="J47" i="51"/>
  <c r="AK46" i="51"/>
  <c r="AM46" i="51" s="1"/>
  <c r="AJ46" i="51"/>
  <c r="AH46" i="51"/>
  <c r="AD46" i="51"/>
  <c r="Z46" i="51"/>
  <c r="V46" i="51"/>
  <c r="R46" i="51"/>
  <c r="N46" i="51"/>
  <c r="J46" i="51"/>
  <c r="AK45" i="51"/>
  <c r="AJ45" i="51"/>
  <c r="AM45" i="51" s="1"/>
  <c r="AH45" i="51"/>
  <c r="AD45" i="51"/>
  <c r="Z45" i="51"/>
  <c r="V45" i="51"/>
  <c r="R45" i="51"/>
  <c r="N45" i="51"/>
  <c r="J45" i="51"/>
  <c r="AH44" i="51"/>
  <c r="AG44" i="51"/>
  <c r="AF44" i="51"/>
  <c r="AC44" i="51"/>
  <c r="AB44" i="51"/>
  <c r="AD44" i="51" s="1"/>
  <c r="Y44" i="51"/>
  <c r="X44" i="51"/>
  <c r="Z44" i="51" s="1"/>
  <c r="U44" i="51"/>
  <c r="V44" i="51" s="1"/>
  <c r="T44" i="51"/>
  <c r="R44" i="51"/>
  <c r="Q44" i="51"/>
  <c r="P44" i="51"/>
  <c r="M44" i="51"/>
  <c r="AK44" i="51" s="1"/>
  <c r="L44" i="51"/>
  <c r="N44" i="51" s="1"/>
  <c r="I44" i="51"/>
  <c r="H44" i="51"/>
  <c r="J44" i="51" s="1"/>
  <c r="AK43" i="51"/>
  <c r="AM43" i="51" s="1"/>
  <c r="AJ43" i="51"/>
  <c r="AH43" i="51"/>
  <c r="AD43" i="51"/>
  <c r="Z43" i="51"/>
  <c r="V43" i="51"/>
  <c r="R43" i="51"/>
  <c r="N43" i="51"/>
  <c r="J43" i="51"/>
  <c r="AK42" i="51"/>
  <c r="AJ42" i="51"/>
  <c r="AM42" i="51" s="1"/>
  <c r="AH42" i="51"/>
  <c r="AD42" i="51"/>
  <c r="Z42" i="51"/>
  <c r="V42" i="51"/>
  <c r="R42" i="51"/>
  <c r="N42" i="51"/>
  <c r="J42" i="51"/>
  <c r="AK41" i="51"/>
  <c r="AM41" i="51" s="1"/>
  <c r="AJ41" i="51"/>
  <c r="AH41" i="51"/>
  <c r="AD41" i="51"/>
  <c r="Z41" i="51"/>
  <c r="V41" i="51"/>
  <c r="R41" i="51"/>
  <c r="N41" i="51"/>
  <c r="J41" i="51"/>
  <c r="AK40" i="51"/>
  <c r="AJ40" i="51"/>
  <c r="AM40" i="51" s="1"/>
  <c r="AH40" i="51"/>
  <c r="AD40" i="51"/>
  <c r="Z40" i="51"/>
  <c r="V40" i="51"/>
  <c r="R40" i="51"/>
  <c r="N40" i="51"/>
  <c r="J40" i="51"/>
  <c r="AK39" i="51"/>
  <c r="AM39" i="51" s="1"/>
  <c r="AJ39" i="51"/>
  <c r="AH39" i="51"/>
  <c r="AD39" i="51"/>
  <c r="Z39" i="51"/>
  <c r="V39" i="51"/>
  <c r="R39" i="51"/>
  <c r="N39" i="51"/>
  <c r="J39" i="51"/>
  <c r="AG38" i="51"/>
  <c r="AF38" i="51"/>
  <c r="AH38" i="51" s="1"/>
  <c r="AC38" i="51"/>
  <c r="AD38" i="51" s="1"/>
  <c r="AB38" i="51"/>
  <c r="Z38" i="51"/>
  <c r="Y38" i="51"/>
  <c r="X38" i="51"/>
  <c r="U38" i="51"/>
  <c r="AK38" i="51" s="1"/>
  <c r="T38" i="51"/>
  <c r="V38" i="51" s="1"/>
  <c r="Q38" i="51"/>
  <c r="P38" i="51"/>
  <c r="R38" i="51" s="1"/>
  <c r="M38" i="51"/>
  <c r="N38" i="51" s="1"/>
  <c r="L38" i="51"/>
  <c r="J38" i="51"/>
  <c r="I38" i="51"/>
  <c r="H38" i="51"/>
  <c r="AJ38" i="51" s="1"/>
  <c r="AM38" i="51" s="1"/>
  <c r="AK37" i="51"/>
  <c r="AJ37" i="51"/>
  <c r="AM37" i="51" s="1"/>
  <c r="AH37" i="51"/>
  <c r="AD37" i="51"/>
  <c r="Z37" i="51"/>
  <c r="V37" i="51"/>
  <c r="R37" i="51"/>
  <c r="N37" i="51"/>
  <c r="J37" i="51"/>
  <c r="AK36" i="51"/>
  <c r="AM36" i="51" s="1"/>
  <c r="AJ36" i="51"/>
  <c r="AH36" i="51"/>
  <c r="AD36" i="51"/>
  <c r="Z36" i="51"/>
  <c r="V36" i="51"/>
  <c r="R36" i="51"/>
  <c r="N36" i="51"/>
  <c r="J36" i="51"/>
  <c r="AK35" i="51"/>
  <c r="AJ35" i="51"/>
  <c r="AM35" i="51" s="1"/>
  <c r="AH35" i="51"/>
  <c r="AD35" i="51"/>
  <c r="Z35" i="51"/>
  <c r="V35" i="51"/>
  <c r="R35" i="51"/>
  <c r="N35" i="51"/>
  <c r="J35" i="51"/>
  <c r="AK34" i="51"/>
  <c r="AM34" i="51" s="1"/>
  <c r="AJ34" i="51"/>
  <c r="AH34" i="51"/>
  <c r="AD34" i="51"/>
  <c r="Z34" i="51"/>
  <c r="V34" i="51"/>
  <c r="R34" i="51"/>
  <c r="N34" i="51"/>
  <c r="J34" i="51"/>
  <c r="AG33" i="51"/>
  <c r="AF33" i="51"/>
  <c r="AH33" i="51" s="1"/>
  <c r="AC33" i="51"/>
  <c r="AD33" i="51" s="1"/>
  <c r="AB33" i="51"/>
  <c r="Z33" i="51"/>
  <c r="Y33" i="51"/>
  <c r="X33" i="51"/>
  <c r="U33" i="51"/>
  <c r="AK33" i="51" s="1"/>
  <c r="T33" i="51"/>
  <c r="V33" i="51" s="1"/>
  <c r="Q33" i="51"/>
  <c r="P33" i="51"/>
  <c r="R33" i="51" s="1"/>
  <c r="M33" i="51"/>
  <c r="N33" i="51" s="1"/>
  <c r="L33" i="51"/>
  <c r="J33" i="51"/>
  <c r="I33" i="51"/>
  <c r="H33" i="51"/>
  <c r="AJ33" i="51" s="1"/>
  <c r="AM33" i="51" s="1"/>
  <c r="AK32" i="51"/>
  <c r="AJ32" i="51"/>
  <c r="AM32" i="51" s="1"/>
  <c r="AH32" i="51"/>
  <c r="AD32" i="51"/>
  <c r="Z32" i="51"/>
  <c r="V32" i="51"/>
  <c r="R32" i="51"/>
  <c r="N32" i="51"/>
  <c r="J32" i="51"/>
  <c r="AK31" i="51"/>
  <c r="AM31" i="51" s="1"/>
  <c r="AJ31" i="51"/>
  <c r="AH31" i="51"/>
  <c r="AD31" i="51"/>
  <c r="Z31" i="51"/>
  <c r="V31" i="51"/>
  <c r="R31" i="51"/>
  <c r="N31" i="51"/>
  <c r="J31" i="51"/>
  <c r="AG30" i="51"/>
  <c r="AF30" i="51"/>
  <c r="AH30" i="51" s="1"/>
  <c r="AC30" i="51"/>
  <c r="AD30" i="51" s="1"/>
  <c r="AB30" i="51"/>
  <c r="Z30" i="51"/>
  <c r="Y30" i="51"/>
  <c r="X30" i="51"/>
  <c r="U30" i="51"/>
  <c r="AK30" i="51" s="1"/>
  <c r="T30" i="51"/>
  <c r="V30" i="51" s="1"/>
  <c r="Q30" i="51"/>
  <c r="P30" i="51"/>
  <c r="R30" i="51" s="1"/>
  <c r="M30" i="51"/>
  <c r="N30" i="51" s="1"/>
  <c r="L30" i="51"/>
  <c r="J30" i="51"/>
  <c r="I30" i="51"/>
  <c r="H30" i="51"/>
  <c r="AJ30" i="51" s="1"/>
  <c r="AM30" i="51" s="1"/>
  <c r="AK29" i="51"/>
  <c r="AJ29" i="51"/>
  <c r="AM29" i="51" s="1"/>
  <c r="AH29" i="51"/>
  <c r="AD29" i="51"/>
  <c r="Z29" i="51"/>
  <c r="V29" i="51"/>
  <c r="R29" i="51"/>
  <c r="N29" i="51"/>
  <c r="J29" i="51"/>
  <c r="AK28" i="51"/>
  <c r="AM28" i="51" s="1"/>
  <c r="AJ28" i="51"/>
  <c r="AH28" i="51"/>
  <c r="AD28" i="51"/>
  <c r="Z28" i="51"/>
  <c r="V28" i="51"/>
  <c r="R28" i="51"/>
  <c r="N28" i="51"/>
  <c r="J28" i="51"/>
  <c r="AK27" i="51"/>
  <c r="AJ27" i="51"/>
  <c r="AM27" i="51" s="1"/>
  <c r="AH27" i="51"/>
  <c r="AD27" i="51"/>
  <c r="Z27" i="51"/>
  <c r="V27" i="51"/>
  <c r="R27" i="51"/>
  <c r="N27" i="51"/>
  <c r="J27" i="51"/>
  <c r="AH26" i="51"/>
  <c r="AG26" i="51"/>
  <c r="AF26" i="51"/>
  <c r="AC26" i="51"/>
  <c r="AB26" i="51"/>
  <c r="AD26" i="51" s="1"/>
  <c r="Y26" i="51"/>
  <c r="X26" i="51"/>
  <c r="Z26" i="51" s="1"/>
  <c r="U26" i="51"/>
  <c r="V26" i="51" s="1"/>
  <c r="T26" i="51"/>
  <c r="R26" i="51"/>
  <c r="Q26" i="51"/>
  <c r="P26" i="51"/>
  <c r="M26" i="51"/>
  <c r="AK26" i="51" s="1"/>
  <c r="L26" i="51"/>
  <c r="N26" i="51" s="1"/>
  <c r="I26" i="51"/>
  <c r="H26" i="51"/>
  <c r="J26" i="51" s="1"/>
  <c r="AK25" i="51"/>
  <c r="AM25" i="51" s="1"/>
  <c r="AJ25" i="51"/>
  <c r="AH25" i="51"/>
  <c r="AD25" i="51"/>
  <c r="Z25" i="51"/>
  <c r="V25" i="51"/>
  <c r="R25" i="51"/>
  <c r="N25" i="51"/>
  <c r="J25" i="51"/>
  <c r="AK24" i="51"/>
  <c r="AJ24" i="51"/>
  <c r="AM24" i="51" s="1"/>
  <c r="AH24" i="51"/>
  <c r="AD24" i="51"/>
  <c r="Z24" i="51"/>
  <c r="V24" i="51"/>
  <c r="R24" i="51"/>
  <c r="N24" i="51"/>
  <c r="J24" i="51"/>
  <c r="AK23" i="51"/>
  <c r="AM23" i="51" s="1"/>
  <c r="AJ23" i="51"/>
  <c r="AH23" i="51"/>
  <c r="AD23" i="51"/>
  <c r="Z23" i="51"/>
  <c r="V23" i="51"/>
  <c r="R23" i="51"/>
  <c r="N23" i="51"/>
  <c r="J23" i="51"/>
  <c r="AK22" i="51"/>
  <c r="AJ22" i="51"/>
  <c r="AM22" i="51" s="1"/>
  <c r="AH22" i="51"/>
  <c r="AD22" i="51"/>
  <c r="Z22" i="51"/>
  <c r="V22" i="51"/>
  <c r="R22" i="51"/>
  <c r="N22" i="51"/>
  <c r="J22" i="51"/>
  <c r="AK21" i="51"/>
  <c r="AM21" i="51" s="1"/>
  <c r="AJ21" i="51"/>
  <c r="AH21" i="51"/>
  <c r="AD21" i="51"/>
  <c r="Z21" i="51"/>
  <c r="V21" i="51"/>
  <c r="R21" i="51"/>
  <c r="N21" i="51"/>
  <c r="J21" i="51"/>
  <c r="AK20" i="51"/>
  <c r="AJ20" i="51"/>
  <c r="AM20" i="51" s="1"/>
  <c r="AH20" i="51"/>
  <c r="AD20" i="51"/>
  <c r="Z20" i="51"/>
  <c r="V20" i="51"/>
  <c r="R20" i="51"/>
  <c r="N20" i="51"/>
  <c r="J20" i="51"/>
  <c r="AK19" i="51"/>
  <c r="AM19" i="51" s="1"/>
  <c r="AJ19" i="51"/>
  <c r="AH19" i="51"/>
  <c r="AD19" i="51"/>
  <c r="Z19" i="51"/>
  <c r="V19" i="51"/>
  <c r="R19" i="51"/>
  <c r="N19" i="51"/>
  <c r="J19" i="51"/>
  <c r="AK18" i="51"/>
  <c r="AJ18" i="51"/>
  <c r="AM18" i="51" s="1"/>
  <c r="AH18" i="51"/>
  <c r="AD18" i="51"/>
  <c r="Z18" i="51"/>
  <c r="V18" i="51"/>
  <c r="R18" i="51"/>
  <c r="N18" i="51"/>
  <c r="J18" i="51"/>
  <c r="AK17" i="51"/>
  <c r="AM17" i="51" s="1"/>
  <c r="AJ17" i="51"/>
  <c r="AH17" i="51"/>
  <c r="AD17" i="51"/>
  <c r="Z17" i="51"/>
  <c r="V17" i="51"/>
  <c r="R17" i="51"/>
  <c r="N17" i="51"/>
  <c r="J17" i="51"/>
  <c r="AG16" i="51"/>
  <c r="AF16" i="51"/>
  <c r="AH16" i="51" s="1"/>
  <c r="AC16" i="51"/>
  <c r="AD16" i="51" s="1"/>
  <c r="AB16" i="51"/>
  <c r="Z16" i="51"/>
  <c r="Y16" i="51"/>
  <c r="X16" i="51"/>
  <c r="U16" i="51"/>
  <c r="AK16" i="51" s="1"/>
  <c r="T16" i="51"/>
  <c r="V16" i="51" s="1"/>
  <c r="Q16" i="51"/>
  <c r="P16" i="51"/>
  <c r="R16" i="51" s="1"/>
  <c r="M16" i="51"/>
  <c r="N16" i="51" s="1"/>
  <c r="L16" i="51"/>
  <c r="J16" i="51"/>
  <c r="I16" i="51"/>
  <c r="H16" i="51"/>
  <c r="AJ16" i="51" s="1"/>
  <c r="AM16" i="51" s="1"/>
  <c r="AK15" i="51"/>
  <c r="AJ15" i="51"/>
  <c r="AM15" i="51" s="1"/>
  <c r="AH15" i="51"/>
  <c r="AD15" i="51"/>
  <c r="Z15" i="51"/>
  <c r="V15" i="51"/>
  <c r="R15" i="51"/>
  <c r="N15" i="51"/>
  <c r="J15" i="51"/>
  <c r="AK14" i="51"/>
  <c r="AM14" i="51" s="1"/>
  <c r="AJ14" i="51"/>
  <c r="AH14" i="51"/>
  <c r="AD14" i="51"/>
  <c r="Z14" i="51"/>
  <c r="V14" i="51"/>
  <c r="R14" i="51"/>
  <c r="N14" i="51"/>
  <c r="J14" i="51"/>
  <c r="AK13" i="51"/>
  <c r="AJ13" i="51"/>
  <c r="AM13" i="51" s="1"/>
  <c r="AH13" i="51"/>
  <c r="AD13" i="51"/>
  <c r="Z13" i="51"/>
  <c r="V13" i="51"/>
  <c r="R13" i="51"/>
  <c r="N13" i="51"/>
  <c r="J13" i="51"/>
  <c r="AK12" i="51"/>
  <c r="AM12" i="51" s="1"/>
  <c r="AJ12" i="51"/>
  <c r="AH12" i="51"/>
  <c r="AD12" i="51"/>
  <c r="Z12" i="51"/>
  <c r="V12" i="51"/>
  <c r="R12" i="51"/>
  <c r="N12" i="51"/>
  <c r="J12" i="51"/>
  <c r="AK11" i="51"/>
  <c r="AJ11" i="51"/>
  <c r="AM11" i="51" s="1"/>
  <c r="AH11" i="51"/>
  <c r="AD11" i="51"/>
  <c r="Z11" i="51"/>
  <c r="V11" i="51"/>
  <c r="R11" i="51"/>
  <c r="N11" i="51"/>
  <c r="J11" i="51"/>
  <c r="AK10" i="51"/>
  <c r="AM10" i="51" s="1"/>
  <c r="AJ10" i="51"/>
  <c r="AH10" i="51"/>
  <c r="AD10" i="51"/>
  <c r="Z10" i="51"/>
  <c r="V10" i="51"/>
  <c r="R10" i="51"/>
  <c r="N10" i="51"/>
  <c r="J10" i="51"/>
  <c r="AK9" i="51"/>
  <c r="AJ9" i="51"/>
  <c r="AM9" i="51" s="1"/>
  <c r="AH9" i="51"/>
  <c r="AD9" i="51"/>
  <c r="Z9" i="51"/>
  <c r="V9" i="51"/>
  <c r="R9" i="51"/>
  <c r="N9" i="51"/>
  <c r="J9" i="51"/>
  <c r="AH8" i="51"/>
  <c r="AH57" i="51" s="1"/>
  <c r="AG8" i="51"/>
  <c r="AG57" i="51" s="1"/>
  <c r="AF8" i="51"/>
  <c r="AF57" i="51" s="1"/>
  <c r="AC8" i="51"/>
  <c r="AC57" i="51" s="1"/>
  <c r="AB8" i="51"/>
  <c r="AB57" i="51" s="1"/>
  <c r="Y8" i="51"/>
  <c r="Y57" i="51" s="1"/>
  <c r="X8" i="51"/>
  <c r="Z8" i="51" s="1"/>
  <c r="U8" i="51"/>
  <c r="V8" i="51" s="1"/>
  <c r="V57" i="51" s="1"/>
  <c r="T8" i="51"/>
  <c r="T57" i="51" s="1"/>
  <c r="R8" i="51"/>
  <c r="R57" i="51" s="1"/>
  <c r="Q8" i="51"/>
  <c r="Q57" i="51" s="1"/>
  <c r="P8" i="51"/>
  <c r="P57" i="51" s="1"/>
  <c r="M8" i="51"/>
  <c r="AK8" i="51" s="1"/>
  <c r="AK57" i="51" s="1"/>
  <c r="L8" i="51"/>
  <c r="L57" i="51" s="1"/>
  <c r="I8" i="51"/>
  <c r="I57" i="51" s="1"/>
  <c r="H8" i="51"/>
  <c r="J8" i="51" s="1"/>
  <c r="J57" i="51" s="1"/>
  <c r="AK56" i="50"/>
  <c r="AJ56" i="50"/>
  <c r="AM56" i="50" s="1"/>
  <c r="AH56" i="50"/>
  <c r="AD56" i="50"/>
  <c r="Z56" i="50"/>
  <c r="V56" i="50"/>
  <c r="R56" i="50"/>
  <c r="N56" i="50"/>
  <c r="J56" i="50"/>
  <c r="AK55" i="50"/>
  <c r="AM55" i="50" s="1"/>
  <c r="AJ55" i="50"/>
  <c r="AH55" i="50"/>
  <c r="AD55" i="50"/>
  <c r="Z55" i="50"/>
  <c r="V55" i="50"/>
  <c r="R55" i="50"/>
  <c r="N55" i="50"/>
  <c r="J55" i="50"/>
  <c r="AK54" i="50"/>
  <c r="AJ54" i="50"/>
  <c r="AM54" i="50" s="1"/>
  <c r="AH54" i="50"/>
  <c r="AD54" i="50"/>
  <c r="Z54" i="50"/>
  <c r="V54" i="50"/>
  <c r="R54" i="50"/>
  <c r="N54" i="50"/>
  <c r="J54" i="50"/>
  <c r="AG53" i="50"/>
  <c r="AF53" i="50"/>
  <c r="AH53" i="50" s="1"/>
  <c r="AC53" i="50"/>
  <c r="AB53" i="50"/>
  <c r="AD53" i="50" s="1"/>
  <c r="Z53" i="50"/>
  <c r="Y53" i="50"/>
  <c r="X53" i="50"/>
  <c r="U53" i="50"/>
  <c r="AK53" i="50" s="1"/>
  <c r="T53" i="50"/>
  <c r="Q53" i="50"/>
  <c r="P53" i="50"/>
  <c r="R53" i="50" s="1"/>
  <c r="M53" i="50"/>
  <c r="L53" i="50"/>
  <c r="N53" i="50" s="1"/>
  <c r="J53" i="50"/>
  <c r="I53" i="50"/>
  <c r="H53" i="50"/>
  <c r="AJ53" i="50" s="1"/>
  <c r="AM53" i="50" s="1"/>
  <c r="AK52" i="50"/>
  <c r="AM52" i="50" s="1"/>
  <c r="AJ52" i="50"/>
  <c r="AH52" i="50"/>
  <c r="AD52" i="50"/>
  <c r="Z52" i="50"/>
  <c r="V52" i="50"/>
  <c r="R52" i="50"/>
  <c r="N52" i="50"/>
  <c r="J52" i="50"/>
  <c r="AK51" i="50"/>
  <c r="AJ51" i="50"/>
  <c r="AM51" i="50" s="1"/>
  <c r="AH51" i="50"/>
  <c r="AD51" i="50"/>
  <c r="Z51" i="50"/>
  <c r="V51" i="50"/>
  <c r="R51" i="50"/>
  <c r="N51" i="50"/>
  <c r="J51" i="50"/>
  <c r="AK50" i="50"/>
  <c r="AM50" i="50" s="1"/>
  <c r="AJ50" i="50"/>
  <c r="AH50" i="50"/>
  <c r="AD50" i="50"/>
  <c r="Z50" i="50"/>
  <c r="V50" i="50"/>
  <c r="R50" i="50"/>
  <c r="N50" i="50"/>
  <c r="J50" i="50"/>
  <c r="AK49" i="50"/>
  <c r="AJ49" i="50"/>
  <c r="AM49" i="50" s="1"/>
  <c r="AH49" i="50"/>
  <c r="AD49" i="50"/>
  <c r="Z49" i="50"/>
  <c r="V49" i="50"/>
  <c r="R49" i="50"/>
  <c r="N49" i="50"/>
  <c r="J49" i="50"/>
  <c r="AG48" i="50"/>
  <c r="AF48" i="50"/>
  <c r="AH48" i="50" s="1"/>
  <c r="AC48" i="50"/>
  <c r="AB48" i="50"/>
  <c r="AD48" i="50" s="1"/>
  <c r="Z48" i="50"/>
  <c r="Y48" i="50"/>
  <c r="X48" i="50"/>
  <c r="U48" i="50"/>
  <c r="V48" i="50" s="1"/>
  <c r="T48" i="50"/>
  <c r="Q48" i="50"/>
  <c r="P48" i="50"/>
  <c r="R48" i="50" s="1"/>
  <c r="M48" i="50"/>
  <c r="L48" i="50"/>
  <c r="N48" i="50" s="1"/>
  <c r="J48" i="50"/>
  <c r="I48" i="50"/>
  <c r="H48" i="50"/>
  <c r="AJ48" i="50" s="1"/>
  <c r="AK47" i="50"/>
  <c r="AM47" i="50" s="1"/>
  <c r="AJ47" i="50"/>
  <c r="AH47" i="50"/>
  <c r="AD47" i="50"/>
  <c r="Z47" i="50"/>
  <c r="V47" i="50"/>
  <c r="R47" i="50"/>
  <c r="N47" i="50"/>
  <c r="J47" i="50"/>
  <c r="AK46" i="50"/>
  <c r="AJ46" i="50"/>
  <c r="AM46" i="50" s="1"/>
  <c r="AH46" i="50"/>
  <c r="AD46" i="50"/>
  <c r="Z46" i="50"/>
  <c r="V46" i="50"/>
  <c r="R46" i="50"/>
  <c r="N46" i="50"/>
  <c r="J46" i="50"/>
  <c r="AK45" i="50"/>
  <c r="AM45" i="50" s="1"/>
  <c r="AJ45" i="50"/>
  <c r="AH45" i="50"/>
  <c r="AD45" i="50"/>
  <c r="Z45" i="50"/>
  <c r="V45" i="50"/>
  <c r="R45" i="50"/>
  <c r="N45" i="50"/>
  <c r="J45" i="50"/>
  <c r="AH44" i="50"/>
  <c r="AG44" i="50"/>
  <c r="AF44" i="50"/>
  <c r="AC44" i="50"/>
  <c r="AD44" i="50" s="1"/>
  <c r="AB44" i="50"/>
  <c r="Y44" i="50"/>
  <c r="X44" i="50"/>
  <c r="Z44" i="50" s="1"/>
  <c r="U44" i="50"/>
  <c r="T44" i="50"/>
  <c r="V44" i="50" s="1"/>
  <c r="R44" i="50"/>
  <c r="Q44" i="50"/>
  <c r="P44" i="50"/>
  <c r="M44" i="50"/>
  <c r="N44" i="50" s="1"/>
  <c r="L44" i="50"/>
  <c r="I44" i="50"/>
  <c r="AK44" i="50" s="1"/>
  <c r="H44" i="50"/>
  <c r="J44" i="50" s="1"/>
  <c r="AK43" i="50"/>
  <c r="AJ43" i="50"/>
  <c r="AM43" i="50" s="1"/>
  <c r="AH43" i="50"/>
  <c r="AD43" i="50"/>
  <c r="Z43" i="50"/>
  <c r="V43" i="50"/>
  <c r="R43" i="50"/>
  <c r="N43" i="50"/>
  <c r="J43" i="50"/>
  <c r="AK42" i="50"/>
  <c r="AM42" i="50" s="1"/>
  <c r="AJ42" i="50"/>
  <c r="AH42" i="50"/>
  <c r="AD42" i="50"/>
  <c r="Z42" i="50"/>
  <c r="V42" i="50"/>
  <c r="R42" i="50"/>
  <c r="N42" i="50"/>
  <c r="J42" i="50"/>
  <c r="AK41" i="50"/>
  <c r="AJ41" i="50"/>
  <c r="AM41" i="50" s="1"/>
  <c r="AH41" i="50"/>
  <c r="AD41" i="50"/>
  <c r="Z41" i="50"/>
  <c r="V41" i="50"/>
  <c r="R41" i="50"/>
  <c r="N41" i="50"/>
  <c r="J41" i="50"/>
  <c r="AK40" i="50"/>
  <c r="AM40" i="50" s="1"/>
  <c r="AJ40" i="50"/>
  <c r="AH40" i="50"/>
  <c r="AD40" i="50"/>
  <c r="Z40" i="50"/>
  <c r="V40" i="50"/>
  <c r="R40" i="50"/>
  <c r="N40" i="50"/>
  <c r="J40" i="50"/>
  <c r="AK39" i="50"/>
  <c r="AJ39" i="50"/>
  <c r="AM39" i="50" s="1"/>
  <c r="AH39" i="50"/>
  <c r="AD39" i="50"/>
  <c r="Z39" i="50"/>
  <c r="V39" i="50"/>
  <c r="R39" i="50"/>
  <c r="N39" i="50"/>
  <c r="J39" i="50"/>
  <c r="AG38" i="50"/>
  <c r="AF38" i="50"/>
  <c r="AH38" i="50" s="1"/>
  <c r="AC38" i="50"/>
  <c r="AB38" i="50"/>
  <c r="AD38" i="50" s="1"/>
  <c r="Z38" i="50"/>
  <c r="Y38" i="50"/>
  <c r="X38" i="50"/>
  <c r="U38" i="50"/>
  <c r="AK38" i="50" s="1"/>
  <c r="T38" i="50"/>
  <c r="Q38" i="50"/>
  <c r="P38" i="50"/>
  <c r="R38" i="50" s="1"/>
  <c r="M38" i="50"/>
  <c r="L38" i="50"/>
  <c r="N38" i="50" s="1"/>
  <c r="J38" i="50"/>
  <c r="I38" i="50"/>
  <c r="H38" i="50"/>
  <c r="AJ38" i="50" s="1"/>
  <c r="AM38" i="50" s="1"/>
  <c r="AK37" i="50"/>
  <c r="AM37" i="50" s="1"/>
  <c r="AJ37" i="50"/>
  <c r="AH37" i="50"/>
  <c r="AD37" i="50"/>
  <c r="Z37" i="50"/>
  <c r="V37" i="50"/>
  <c r="R37" i="50"/>
  <c r="N37" i="50"/>
  <c r="J37" i="50"/>
  <c r="AK36" i="50"/>
  <c r="AJ36" i="50"/>
  <c r="AM36" i="50" s="1"/>
  <c r="AH36" i="50"/>
  <c r="AD36" i="50"/>
  <c r="Z36" i="50"/>
  <c r="V36" i="50"/>
  <c r="R36" i="50"/>
  <c r="N36" i="50"/>
  <c r="J36" i="50"/>
  <c r="AK35" i="50"/>
  <c r="AM35" i="50" s="1"/>
  <c r="AJ35" i="50"/>
  <c r="AH35" i="50"/>
  <c r="AD35" i="50"/>
  <c r="Z35" i="50"/>
  <c r="V35" i="50"/>
  <c r="R35" i="50"/>
  <c r="N35" i="50"/>
  <c r="J35" i="50"/>
  <c r="AK34" i="50"/>
  <c r="AJ34" i="50"/>
  <c r="AM34" i="50" s="1"/>
  <c r="AH34" i="50"/>
  <c r="AD34" i="50"/>
  <c r="Z34" i="50"/>
  <c r="V34" i="50"/>
  <c r="R34" i="50"/>
  <c r="N34" i="50"/>
  <c r="J34" i="50"/>
  <c r="AG33" i="50"/>
  <c r="AF33" i="50"/>
  <c r="AH33" i="50" s="1"/>
  <c r="AC33" i="50"/>
  <c r="AB33" i="50"/>
  <c r="AD33" i="50" s="1"/>
  <c r="Z33" i="50"/>
  <c r="Y33" i="50"/>
  <c r="X33" i="50"/>
  <c r="U33" i="50"/>
  <c r="AK33" i="50" s="1"/>
  <c r="T33" i="50"/>
  <c r="Q33" i="50"/>
  <c r="P33" i="50"/>
  <c r="R33" i="50" s="1"/>
  <c r="M33" i="50"/>
  <c r="L33" i="50"/>
  <c r="N33" i="50" s="1"/>
  <c r="J33" i="50"/>
  <c r="I33" i="50"/>
  <c r="H33" i="50"/>
  <c r="AJ33" i="50" s="1"/>
  <c r="AM33" i="50" s="1"/>
  <c r="AK32" i="50"/>
  <c r="AM32" i="50" s="1"/>
  <c r="AJ32" i="50"/>
  <c r="AH32" i="50"/>
  <c r="AD32" i="50"/>
  <c r="Z32" i="50"/>
  <c r="V32" i="50"/>
  <c r="R32" i="50"/>
  <c r="N32" i="50"/>
  <c r="J32" i="50"/>
  <c r="AK31" i="50"/>
  <c r="AJ31" i="50"/>
  <c r="AM31" i="50" s="1"/>
  <c r="AH31" i="50"/>
  <c r="AD31" i="50"/>
  <c r="Z31" i="50"/>
  <c r="V31" i="50"/>
  <c r="R31" i="50"/>
  <c r="N31" i="50"/>
  <c r="J31" i="50"/>
  <c r="AG30" i="50"/>
  <c r="AF30" i="50"/>
  <c r="AH30" i="50" s="1"/>
  <c r="AC30" i="50"/>
  <c r="AB30" i="50"/>
  <c r="AD30" i="50" s="1"/>
  <c r="Z30" i="50"/>
  <c r="Y30" i="50"/>
  <c r="X30" i="50"/>
  <c r="U30" i="50"/>
  <c r="AK30" i="50" s="1"/>
  <c r="T30" i="50"/>
  <c r="Q30" i="50"/>
  <c r="P30" i="50"/>
  <c r="R30" i="50" s="1"/>
  <c r="M30" i="50"/>
  <c r="L30" i="50"/>
  <c r="N30" i="50" s="1"/>
  <c r="J30" i="50"/>
  <c r="I30" i="50"/>
  <c r="H30" i="50"/>
  <c r="AJ30" i="50" s="1"/>
  <c r="AM30" i="50" s="1"/>
  <c r="AK29" i="50"/>
  <c r="AM29" i="50" s="1"/>
  <c r="AJ29" i="50"/>
  <c r="AH29" i="50"/>
  <c r="AD29" i="50"/>
  <c r="Z29" i="50"/>
  <c r="V29" i="50"/>
  <c r="R29" i="50"/>
  <c r="N29" i="50"/>
  <c r="J29" i="50"/>
  <c r="AK28" i="50"/>
  <c r="AJ28" i="50"/>
  <c r="AM28" i="50" s="1"/>
  <c r="AH28" i="50"/>
  <c r="AD28" i="50"/>
  <c r="Z28" i="50"/>
  <c r="V28" i="50"/>
  <c r="R28" i="50"/>
  <c r="N28" i="50"/>
  <c r="J28" i="50"/>
  <c r="AK27" i="50"/>
  <c r="AM27" i="50" s="1"/>
  <c r="AJ27" i="50"/>
  <c r="AH27" i="50"/>
  <c r="AD27" i="50"/>
  <c r="Z27" i="50"/>
  <c r="V27" i="50"/>
  <c r="R27" i="50"/>
  <c r="N27" i="50"/>
  <c r="J27" i="50"/>
  <c r="AH26" i="50"/>
  <c r="AG26" i="50"/>
  <c r="AF26" i="50"/>
  <c r="AC26" i="50"/>
  <c r="AD26" i="50" s="1"/>
  <c r="AB26" i="50"/>
  <c r="Y26" i="50"/>
  <c r="X26" i="50"/>
  <c r="Z26" i="50" s="1"/>
  <c r="U26" i="50"/>
  <c r="T26" i="50"/>
  <c r="V26" i="50" s="1"/>
  <c r="R26" i="50"/>
  <c r="Q26" i="50"/>
  <c r="P26" i="50"/>
  <c r="M26" i="50"/>
  <c r="N26" i="50" s="1"/>
  <c r="L26" i="50"/>
  <c r="I26" i="50"/>
  <c r="AK26" i="50" s="1"/>
  <c r="H26" i="50"/>
  <c r="J26" i="50" s="1"/>
  <c r="AK25" i="50"/>
  <c r="AJ25" i="50"/>
  <c r="AM25" i="50" s="1"/>
  <c r="AH25" i="50"/>
  <c r="AD25" i="50"/>
  <c r="Z25" i="50"/>
  <c r="V25" i="50"/>
  <c r="R25" i="50"/>
  <c r="N25" i="50"/>
  <c r="J25" i="50"/>
  <c r="AK24" i="50"/>
  <c r="AM24" i="50" s="1"/>
  <c r="AJ24" i="50"/>
  <c r="AH24" i="50"/>
  <c r="AD24" i="50"/>
  <c r="Z24" i="50"/>
  <c r="V24" i="50"/>
  <c r="R24" i="50"/>
  <c r="N24" i="50"/>
  <c r="J24" i="50"/>
  <c r="AK23" i="50"/>
  <c r="AJ23" i="50"/>
  <c r="AM23" i="50" s="1"/>
  <c r="AH23" i="50"/>
  <c r="AD23" i="50"/>
  <c r="Z23" i="50"/>
  <c r="V23" i="50"/>
  <c r="R23" i="50"/>
  <c r="N23" i="50"/>
  <c r="J23" i="50"/>
  <c r="AK22" i="50"/>
  <c r="AM22" i="50" s="1"/>
  <c r="AJ22" i="50"/>
  <c r="AH22" i="50"/>
  <c r="AD22" i="50"/>
  <c r="Z22" i="50"/>
  <c r="V22" i="50"/>
  <c r="R22" i="50"/>
  <c r="N22" i="50"/>
  <c r="J22" i="50"/>
  <c r="AK21" i="50"/>
  <c r="AJ21" i="50"/>
  <c r="AM21" i="50" s="1"/>
  <c r="AH21" i="50"/>
  <c r="AD21" i="50"/>
  <c r="Z21" i="50"/>
  <c r="V21" i="50"/>
  <c r="R21" i="50"/>
  <c r="N21" i="50"/>
  <c r="J21" i="50"/>
  <c r="AK20" i="50"/>
  <c r="AM20" i="50" s="1"/>
  <c r="AJ20" i="50"/>
  <c r="AH20" i="50"/>
  <c r="AD20" i="50"/>
  <c r="Z20" i="50"/>
  <c r="V20" i="50"/>
  <c r="R20" i="50"/>
  <c r="N20" i="50"/>
  <c r="J20" i="50"/>
  <c r="AK19" i="50"/>
  <c r="AJ19" i="50"/>
  <c r="AM19" i="50" s="1"/>
  <c r="AH19" i="50"/>
  <c r="AD19" i="50"/>
  <c r="Z19" i="50"/>
  <c r="V19" i="50"/>
  <c r="R19" i="50"/>
  <c r="N19" i="50"/>
  <c r="J19" i="50"/>
  <c r="AK18" i="50"/>
  <c r="AM18" i="50" s="1"/>
  <c r="AJ18" i="50"/>
  <c r="AH18" i="50"/>
  <c r="AD18" i="50"/>
  <c r="Z18" i="50"/>
  <c r="V18" i="50"/>
  <c r="R18" i="50"/>
  <c r="N18" i="50"/>
  <c r="J18" i="50"/>
  <c r="AK17" i="50"/>
  <c r="AJ17" i="50"/>
  <c r="AM17" i="50" s="1"/>
  <c r="AH17" i="50"/>
  <c r="AD17" i="50"/>
  <c r="Z17" i="50"/>
  <c r="V17" i="50"/>
  <c r="R17" i="50"/>
  <c r="N17" i="50"/>
  <c r="J17" i="50"/>
  <c r="AG16" i="50"/>
  <c r="AF16" i="50"/>
  <c r="AH16" i="50" s="1"/>
  <c r="AC16" i="50"/>
  <c r="AB16" i="50"/>
  <c r="AD16" i="50" s="1"/>
  <c r="Z16" i="50"/>
  <c r="Y16" i="50"/>
  <c r="X16" i="50"/>
  <c r="U16" i="50"/>
  <c r="V16" i="50" s="1"/>
  <c r="T16" i="50"/>
  <c r="Q16" i="50"/>
  <c r="P16" i="50"/>
  <c r="R16" i="50" s="1"/>
  <c r="M16" i="50"/>
  <c r="L16" i="50"/>
  <c r="AJ16" i="50" s="1"/>
  <c r="J16" i="50"/>
  <c r="I16" i="50"/>
  <c r="H16" i="50"/>
  <c r="AK15" i="50"/>
  <c r="AM15" i="50" s="1"/>
  <c r="AJ15" i="50"/>
  <c r="AH15" i="50"/>
  <c r="AD15" i="50"/>
  <c r="Z15" i="50"/>
  <c r="V15" i="50"/>
  <c r="R15" i="50"/>
  <c r="N15" i="50"/>
  <c r="J15" i="50"/>
  <c r="AK14" i="50"/>
  <c r="AJ14" i="50"/>
  <c r="AM14" i="50" s="1"/>
  <c r="AH14" i="50"/>
  <c r="AD14" i="50"/>
  <c r="Z14" i="50"/>
  <c r="V14" i="50"/>
  <c r="R14" i="50"/>
  <c r="N14" i="50"/>
  <c r="J14" i="50"/>
  <c r="AK13" i="50"/>
  <c r="AM13" i="50" s="1"/>
  <c r="AJ13" i="50"/>
  <c r="AH13" i="50"/>
  <c r="AD13" i="50"/>
  <c r="Z13" i="50"/>
  <c r="V13" i="50"/>
  <c r="R13" i="50"/>
  <c r="N13" i="50"/>
  <c r="J13" i="50"/>
  <c r="AK12" i="50"/>
  <c r="AJ12" i="50"/>
  <c r="AM12" i="50" s="1"/>
  <c r="AH12" i="50"/>
  <c r="AD12" i="50"/>
  <c r="Z12" i="50"/>
  <c r="V12" i="50"/>
  <c r="R12" i="50"/>
  <c r="N12" i="50"/>
  <c r="J12" i="50"/>
  <c r="AK11" i="50"/>
  <c r="AM11" i="50" s="1"/>
  <c r="AJ11" i="50"/>
  <c r="AH11" i="50"/>
  <c r="AD11" i="50"/>
  <c r="Z11" i="50"/>
  <c r="V11" i="50"/>
  <c r="R11" i="50"/>
  <c r="N11" i="50"/>
  <c r="J11" i="50"/>
  <c r="AK10" i="50"/>
  <c r="AJ10" i="50"/>
  <c r="AM10" i="50" s="1"/>
  <c r="AH10" i="50"/>
  <c r="AD10" i="50"/>
  <c r="Z10" i="50"/>
  <c r="V10" i="50"/>
  <c r="R10" i="50"/>
  <c r="N10" i="50"/>
  <c r="J10" i="50"/>
  <c r="AK9" i="50"/>
  <c r="AM9" i="50" s="1"/>
  <c r="AJ9" i="50"/>
  <c r="AH9" i="50"/>
  <c r="AD9" i="50"/>
  <c r="Z9" i="50"/>
  <c r="V9" i="50"/>
  <c r="R9" i="50"/>
  <c r="N9" i="50"/>
  <c r="J9" i="50"/>
  <c r="AH8" i="50"/>
  <c r="AH57" i="50" s="1"/>
  <c r="AG8" i="50"/>
  <c r="AG57" i="50" s="1"/>
  <c r="AF8" i="50"/>
  <c r="AF57" i="50" s="1"/>
  <c r="AC8" i="50"/>
  <c r="AC57" i="50" s="1"/>
  <c r="AB8" i="50"/>
  <c r="AB57" i="50" s="1"/>
  <c r="Y8" i="50"/>
  <c r="Y57" i="50" s="1"/>
  <c r="X8" i="50"/>
  <c r="X57" i="50" s="1"/>
  <c r="U8" i="50"/>
  <c r="U57" i="50" s="1"/>
  <c r="T8" i="50"/>
  <c r="V8" i="50" s="1"/>
  <c r="R8" i="50"/>
  <c r="R57" i="50" s="1"/>
  <c r="Q8" i="50"/>
  <c r="Q57" i="50" s="1"/>
  <c r="P8" i="50"/>
  <c r="P57" i="50" s="1"/>
  <c r="M8" i="50"/>
  <c r="N8" i="50" s="1"/>
  <c r="L8" i="50"/>
  <c r="L57" i="50" s="1"/>
  <c r="I8" i="50"/>
  <c r="AK8" i="50" s="1"/>
  <c r="H8" i="50"/>
  <c r="H57" i="50" s="1"/>
  <c r="O143" i="45"/>
  <c r="N143" i="45"/>
  <c r="M142" i="45"/>
  <c r="L142" i="45"/>
  <c r="K142" i="45"/>
  <c r="J142" i="45"/>
  <c r="N142" i="45" s="1"/>
  <c r="H142" i="45"/>
  <c r="O141" i="45"/>
  <c r="N141" i="45"/>
  <c r="M140" i="45"/>
  <c r="L140" i="45"/>
  <c r="K140" i="45"/>
  <c r="K139" i="45" s="1"/>
  <c r="J140" i="45"/>
  <c r="N140" i="45" s="1"/>
  <c r="H140" i="45"/>
  <c r="O140" i="45" s="1"/>
  <c r="M139" i="45"/>
  <c r="L139" i="45"/>
  <c r="H139" i="45"/>
  <c r="O138" i="45"/>
  <c r="N138" i="45"/>
  <c r="N137" i="45"/>
  <c r="M137" i="45"/>
  <c r="L137" i="45"/>
  <c r="K137" i="45"/>
  <c r="J137" i="45"/>
  <c r="H137" i="45"/>
  <c r="O137" i="45" s="1"/>
  <c r="N136" i="45"/>
  <c r="O136" i="45" s="1"/>
  <c r="O135" i="45"/>
  <c r="N135" i="45"/>
  <c r="N134" i="45"/>
  <c r="O134" i="45" s="1"/>
  <c r="M133" i="45"/>
  <c r="L133" i="45"/>
  <c r="K133" i="45"/>
  <c r="K128" i="45" s="1"/>
  <c r="J133" i="45"/>
  <c r="N133" i="45" s="1"/>
  <c r="O133" i="45" s="1"/>
  <c r="H133" i="45"/>
  <c r="N132" i="45"/>
  <c r="O132" i="45" s="1"/>
  <c r="M131" i="45"/>
  <c r="L131" i="45"/>
  <c r="L128" i="45" s="1"/>
  <c r="K131" i="45"/>
  <c r="J131" i="45"/>
  <c r="N131" i="45" s="1"/>
  <c r="I131" i="45"/>
  <c r="H131" i="45"/>
  <c r="O131" i="45" s="1"/>
  <c r="O130" i="45"/>
  <c r="N130" i="45"/>
  <c r="M129" i="45"/>
  <c r="L129" i="45"/>
  <c r="K129" i="45"/>
  <c r="J129" i="45"/>
  <c r="N129" i="45" s="1"/>
  <c r="O129" i="45" s="1"/>
  <c r="I129" i="45"/>
  <c r="H129" i="45"/>
  <c r="M128" i="45"/>
  <c r="J128" i="45"/>
  <c r="N127" i="45"/>
  <c r="O127" i="45" s="1"/>
  <c r="M126" i="45"/>
  <c r="L126" i="45"/>
  <c r="K126" i="45"/>
  <c r="K118" i="45" s="1"/>
  <c r="J126" i="45"/>
  <c r="N126" i="45" s="1"/>
  <c r="O126" i="45" s="1"/>
  <c r="I126" i="45"/>
  <c r="H126" i="45"/>
  <c r="O125" i="45"/>
  <c r="N125" i="45"/>
  <c r="M124" i="45"/>
  <c r="L124" i="45"/>
  <c r="K124" i="45"/>
  <c r="J124" i="45"/>
  <c r="N124" i="45" s="1"/>
  <c r="I124" i="45"/>
  <c r="I118" i="45" s="1"/>
  <c r="H124" i="45"/>
  <c r="O124" i="45" s="1"/>
  <c r="N123" i="45"/>
  <c r="O123" i="45" s="1"/>
  <c r="O122" i="45"/>
  <c r="N122" i="45"/>
  <c r="N121" i="45"/>
  <c r="O121" i="45" s="1"/>
  <c r="O120" i="45"/>
  <c r="N120" i="45"/>
  <c r="M119" i="45"/>
  <c r="M118" i="45" s="1"/>
  <c r="L119" i="45"/>
  <c r="K119" i="45"/>
  <c r="J119" i="45"/>
  <c r="N119" i="45" s="1"/>
  <c r="H119" i="45"/>
  <c r="O119" i="45" s="1"/>
  <c r="L118" i="45"/>
  <c r="J118" i="45"/>
  <c r="H118" i="45"/>
  <c r="O117" i="45"/>
  <c r="N117" i="45"/>
  <c r="M116" i="45"/>
  <c r="L116" i="45"/>
  <c r="K116" i="45"/>
  <c r="J116" i="45"/>
  <c r="N116" i="45" s="1"/>
  <c r="H116" i="45"/>
  <c r="O115" i="45"/>
  <c r="N115" i="45"/>
  <c r="M114" i="45"/>
  <c r="L114" i="45"/>
  <c r="K114" i="45"/>
  <c r="J114" i="45"/>
  <c r="N114" i="45" s="1"/>
  <c r="O114" i="45" s="1"/>
  <c r="I114" i="45"/>
  <c r="H114" i="45"/>
  <c r="O113" i="45"/>
  <c r="N113" i="45"/>
  <c r="M112" i="45"/>
  <c r="L112" i="45"/>
  <c r="K112" i="45"/>
  <c r="J112" i="45"/>
  <c r="N112" i="45" s="1"/>
  <c r="I112" i="45"/>
  <c r="H112" i="45"/>
  <c r="N111" i="45"/>
  <c r="O111" i="45" s="1"/>
  <c r="M110" i="45"/>
  <c r="L110" i="45"/>
  <c r="K110" i="45"/>
  <c r="K106" i="45" s="1"/>
  <c r="J110" i="45"/>
  <c r="N110" i="45" s="1"/>
  <c r="O110" i="45" s="1"/>
  <c r="H110" i="45"/>
  <c r="N109" i="45"/>
  <c r="O109" i="45" s="1"/>
  <c r="O108" i="45"/>
  <c r="N108" i="45"/>
  <c r="M107" i="45"/>
  <c r="L107" i="45"/>
  <c r="K107" i="45"/>
  <c r="J107" i="45"/>
  <c r="N107" i="45" s="1"/>
  <c r="H107" i="45"/>
  <c r="O107" i="45" s="1"/>
  <c r="M106" i="45"/>
  <c r="L106" i="45"/>
  <c r="I106" i="45"/>
  <c r="H106" i="45"/>
  <c r="O105" i="45"/>
  <c r="N105" i="45"/>
  <c r="O104" i="45"/>
  <c r="N104" i="45"/>
  <c r="M103" i="45"/>
  <c r="L103" i="45"/>
  <c r="K103" i="45"/>
  <c r="J103" i="45"/>
  <c r="N103" i="45" s="1"/>
  <c r="H103" i="45"/>
  <c r="O103" i="45" s="1"/>
  <c r="O102" i="45"/>
  <c r="N102" i="45"/>
  <c r="M101" i="45"/>
  <c r="L101" i="45"/>
  <c r="K101" i="45"/>
  <c r="J101" i="45"/>
  <c r="J88" i="45" s="1"/>
  <c r="H101" i="45"/>
  <c r="N100" i="45"/>
  <c r="O100" i="45" s="1"/>
  <c r="O99" i="45"/>
  <c r="N99" i="45"/>
  <c r="O98" i="45"/>
  <c r="N98" i="45"/>
  <c r="O97" i="45"/>
  <c r="N97" i="45"/>
  <c r="N96" i="45"/>
  <c r="O96" i="45" s="1"/>
  <c r="O95" i="45"/>
  <c r="N95" i="45"/>
  <c r="M94" i="45"/>
  <c r="M88" i="45" s="1"/>
  <c r="L94" i="45"/>
  <c r="K94" i="45"/>
  <c r="J94" i="45"/>
  <c r="N94" i="45" s="1"/>
  <c r="H94" i="45"/>
  <c r="O94" i="45" s="1"/>
  <c r="N93" i="45"/>
  <c r="O93" i="45" s="1"/>
  <c r="N92" i="45"/>
  <c r="O92" i="45" s="1"/>
  <c r="N91" i="45"/>
  <c r="O91" i="45" s="1"/>
  <c r="N90" i="45"/>
  <c r="O90" i="45" s="1"/>
  <c r="M89" i="45"/>
  <c r="L89" i="45"/>
  <c r="K89" i="45"/>
  <c r="J89" i="45"/>
  <c r="N89" i="45" s="1"/>
  <c r="I89" i="45"/>
  <c r="H89" i="45"/>
  <c r="O89" i="45" s="1"/>
  <c r="L88" i="45"/>
  <c r="K88" i="45"/>
  <c r="O87" i="45"/>
  <c r="N87" i="45"/>
  <c r="M86" i="45"/>
  <c r="M81" i="45" s="1"/>
  <c r="N81" i="45" s="1"/>
  <c r="L86" i="45"/>
  <c r="K86" i="45"/>
  <c r="J86" i="45"/>
  <c r="N86" i="45" s="1"/>
  <c r="H86" i="45"/>
  <c r="H81" i="45" s="1"/>
  <c r="O81" i="45" s="1"/>
  <c r="N85" i="45"/>
  <c r="O85" i="45" s="1"/>
  <c r="N84" i="45"/>
  <c r="O84" i="45" s="1"/>
  <c r="O83" i="45"/>
  <c r="N83" i="45"/>
  <c r="M82" i="45"/>
  <c r="L82" i="45"/>
  <c r="K82" i="45"/>
  <c r="J82" i="45"/>
  <c r="N82" i="45" s="1"/>
  <c r="I82" i="45"/>
  <c r="H82" i="45"/>
  <c r="O82" i="45" s="1"/>
  <c r="L81" i="45"/>
  <c r="K81" i="45"/>
  <c r="J81" i="45"/>
  <c r="N75" i="45"/>
  <c r="O75" i="45" s="1"/>
  <c r="O74" i="45"/>
  <c r="N74" i="45"/>
  <c r="M73" i="45"/>
  <c r="M68" i="45" s="1"/>
  <c r="L73" i="45"/>
  <c r="K73" i="45"/>
  <c r="J73" i="45"/>
  <c r="N73" i="45" s="1"/>
  <c r="H73" i="45"/>
  <c r="H68" i="45" s="1"/>
  <c r="N72" i="45"/>
  <c r="O72" i="45" s="1"/>
  <c r="M71" i="45"/>
  <c r="L71" i="45"/>
  <c r="K71" i="45"/>
  <c r="J71" i="45"/>
  <c r="N71" i="45" s="1"/>
  <c r="H71" i="45"/>
  <c r="O71" i="45" s="1"/>
  <c r="N70" i="45"/>
  <c r="O70" i="45" s="1"/>
  <c r="M69" i="45"/>
  <c r="L69" i="45"/>
  <c r="K69" i="45"/>
  <c r="K68" i="45" s="1"/>
  <c r="J69" i="45"/>
  <c r="N69" i="45" s="1"/>
  <c r="O69" i="45" s="1"/>
  <c r="H69" i="45"/>
  <c r="L68" i="45"/>
  <c r="J68" i="45"/>
  <c r="N68" i="45" s="1"/>
  <c r="O67" i="45"/>
  <c r="N67" i="45"/>
  <c r="M66" i="45"/>
  <c r="L66" i="45"/>
  <c r="K66" i="45"/>
  <c r="K37" i="45" s="1"/>
  <c r="J66" i="45"/>
  <c r="N66" i="45" s="1"/>
  <c r="O66" i="45" s="1"/>
  <c r="H66" i="45"/>
  <c r="N65" i="45"/>
  <c r="O65" i="45" s="1"/>
  <c r="O64" i="45"/>
  <c r="N64" i="45"/>
  <c r="M63" i="45"/>
  <c r="L63" i="45"/>
  <c r="K63" i="45"/>
  <c r="J63" i="45"/>
  <c r="N63" i="45" s="1"/>
  <c r="H63" i="45"/>
  <c r="O63" i="45" s="1"/>
  <c r="O62" i="45"/>
  <c r="N62" i="45"/>
  <c r="O61" i="45"/>
  <c r="N61" i="45"/>
  <c r="M60" i="45"/>
  <c r="L60" i="45"/>
  <c r="K60" i="45"/>
  <c r="J60" i="45"/>
  <c r="N60" i="45" s="1"/>
  <c r="H60" i="45"/>
  <c r="O60" i="45" s="1"/>
  <c r="N59" i="45"/>
  <c r="O59" i="45" s="1"/>
  <c r="N58" i="45"/>
  <c r="O58" i="45" s="1"/>
  <c r="N57" i="45"/>
  <c r="O57" i="45" s="1"/>
  <c r="N56" i="45"/>
  <c r="M56" i="45"/>
  <c r="L56" i="45"/>
  <c r="K56" i="45"/>
  <c r="J56" i="45"/>
  <c r="H56" i="45"/>
  <c r="O56" i="45" s="1"/>
  <c r="O55" i="45"/>
  <c r="N55" i="45"/>
  <c r="O54" i="45"/>
  <c r="N54" i="45"/>
  <c r="M53" i="45"/>
  <c r="L53" i="45"/>
  <c r="K53" i="45"/>
  <c r="J53" i="45"/>
  <c r="N53" i="45" s="1"/>
  <c r="H53" i="45"/>
  <c r="O53" i="45" s="1"/>
  <c r="N52" i="45"/>
  <c r="O52" i="45" s="1"/>
  <c r="N51" i="45"/>
  <c r="O51" i="45" s="1"/>
  <c r="O50" i="45"/>
  <c r="N50" i="45"/>
  <c r="N49" i="45"/>
  <c r="O49" i="45" s="1"/>
  <c r="M48" i="45"/>
  <c r="L48" i="45"/>
  <c r="L37" i="45" s="1"/>
  <c r="K48" i="45"/>
  <c r="J48" i="45"/>
  <c r="N48" i="45" s="1"/>
  <c r="H48" i="45"/>
  <c r="O48" i="45" s="1"/>
  <c r="O47" i="45"/>
  <c r="N47" i="45"/>
  <c r="N46" i="45"/>
  <c r="O46" i="45" s="1"/>
  <c r="O45" i="45"/>
  <c r="N45" i="45"/>
  <c r="M44" i="45"/>
  <c r="L44" i="45"/>
  <c r="K44" i="45"/>
  <c r="J44" i="45"/>
  <c r="N44" i="45" s="1"/>
  <c r="H44" i="45"/>
  <c r="O44" i="45" s="1"/>
  <c r="O43" i="45"/>
  <c r="N43" i="45"/>
  <c r="N42" i="45"/>
  <c r="O42" i="45" s="1"/>
  <c r="O41" i="45"/>
  <c r="N41" i="45"/>
  <c r="N40" i="45"/>
  <c r="O40" i="45" s="1"/>
  <c r="O39" i="45"/>
  <c r="N39" i="45"/>
  <c r="M38" i="45"/>
  <c r="L38" i="45"/>
  <c r="K38" i="45"/>
  <c r="J38" i="45"/>
  <c r="N38" i="45" s="1"/>
  <c r="H38" i="45"/>
  <c r="O38" i="45" s="1"/>
  <c r="M37" i="45"/>
  <c r="H37" i="45"/>
  <c r="N36" i="45"/>
  <c r="O36" i="45" s="1"/>
  <c r="M35" i="45"/>
  <c r="L35" i="45"/>
  <c r="K35" i="45"/>
  <c r="J35" i="45"/>
  <c r="N35" i="45" s="1"/>
  <c r="I35" i="45"/>
  <c r="H35" i="45"/>
  <c r="O35" i="45" s="1"/>
  <c r="N34" i="45"/>
  <c r="O34" i="45" s="1"/>
  <c r="M33" i="45"/>
  <c r="L33" i="45"/>
  <c r="K33" i="45"/>
  <c r="J33" i="45"/>
  <c r="N33" i="45" s="1"/>
  <c r="H33" i="45"/>
  <c r="O33" i="45" s="1"/>
  <c r="O32" i="45"/>
  <c r="N32" i="45"/>
  <c r="N31" i="45"/>
  <c r="O31" i="45" s="1"/>
  <c r="O30" i="45"/>
  <c r="N30" i="45"/>
  <c r="M29" i="45"/>
  <c r="L29" i="45"/>
  <c r="K29" i="45"/>
  <c r="J29" i="45"/>
  <c r="N29" i="45" s="1"/>
  <c r="H29" i="45"/>
  <c r="H8" i="45" s="1"/>
  <c r="N28" i="45"/>
  <c r="O28" i="45" s="1"/>
  <c r="N27" i="45"/>
  <c r="O27" i="45" s="1"/>
  <c r="N26" i="45"/>
  <c r="O26" i="45" s="1"/>
  <c r="N25" i="45"/>
  <c r="O25" i="45" s="1"/>
  <c r="N24" i="45"/>
  <c r="O24" i="45" s="1"/>
  <c r="N23" i="45"/>
  <c r="O23" i="45" s="1"/>
  <c r="N22" i="45"/>
  <c r="O22" i="45" s="1"/>
  <c r="N21" i="45"/>
  <c r="O21" i="45" s="1"/>
  <c r="M20" i="45"/>
  <c r="L20" i="45"/>
  <c r="L8" i="45" s="1"/>
  <c r="L144" i="45" s="1"/>
  <c r="K20" i="45"/>
  <c r="J20" i="45"/>
  <c r="N20" i="45" s="1"/>
  <c r="H20" i="45"/>
  <c r="O19" i="45"/>
  <c r="N19" i="45"/>
  <c r="N18" i="45"/>
  <c r="O18" i="45" s="1"/>
  <c r="O17" i="45"/>
  <c r="N17" i="45"/>
  <c r="M16" i="45"/>
  <c r="L16" i="45"/>
  <c r="K16" i="45"/>
  <c r="J16" i="45"/>
  <c r="N16" i="45" s="1"/>
  <c r="I16" i="45"/>
  <c r="H16" i="45"/>
  <c r="O16" i="45" s="1"/>
  <c r="N15" i="45"/>
  <c r="O15" i="45" s="1"/>
  <c r="O14" i="45"/>
  <c r="N14" i="45"/>
  <c r="N13" i="45"/>
  <c r="O13" i="45" s="1"/>
  <c r="M12" i="45"/>
  <c r="L12" i="45"/>
  <c r="K12" i="45"/>
  <c r="K8" i="45" s="1"/>
  <c r="J12" i="45"/>
  <c r="N12" i="45" s="1"/>
  <c r="O12" i="45" s="1"/>
  <c r="H12" i="45"/>
  <c r="N11" i="45"/>
  <c r="O11" i="45" s="1"/>
  <c r="N10" i="45"/>
  <c r="O10" i="45" s="1"/>
  <c r="M9" i="45"/>
  <c r="L9" i="45"/>
  <c r="K9" i="45"/>
  <c r="J9" i="45"/>
  <c r="N9" i="45" s="1"/>
  <c r="H9" i="45"/>
  <c r="O9" i="45" s="1"/>
  <c r="M8" i="45"/>
  <c r="I8" i="45"/>
  <c r="N144" i="49"/>
  <c r="O144" i="49" s="1"/>
  <c r="M143" i="49"/>
  <c r="L143" i="49"/>
  <c r="K143" i="49"/>
  <c r="J143" i="49"/>
  <c r="N143" i="49" s="1"/>
  <c r="O143" i="49" s="1"/>
  <c r="H143" i="49"/>
  <c r="O142" i="49"/>
  <c r="N142" i="49"/>
  <c r="M141" i="49"/>
  <c r="M140" i="49" s="1"/>
  <c r="L141" i="49"/>
  <c r="K141" i="49"/>
  <c r="J141" i="49"/>
  <c r="N141" i="49" s="1"/>
  <c r="H141" i="49"/>
  <c r="L140" i="49"/>
  <c r="K140" i="49"/>
  <c r="J140" i="49"/>
  <c r="N140" i="49" s="1"/>
  <c r="O139" i="49"/>
  <c r="N139" i="49"/>
  <c r="M138" i="49"/>
  <c r="L138" i="49"/>
  <c r="K138" i="49"/>
  <c r="J138" i="49"/>
  <c r="N138" i="49" s="1"/>
  <c r="H138" i="49"/>
  <c r="O138" i="49" s="1"/>
  <c r="O137" i="49"/>
  <c r="N137" i="49"/>
  <c r="N136" i="49"/>
  <c r="O136" i="49" s="1"/>
  <c r="O135" i="49"/>
  <c r="N135" i="49"/>
  <c r="N134" i="49"/>
  <c r="M134" i="49"/>
  <c r="L134" i="49"/>
  <c r="K134" i="49"/>
  <c r="J134" i="49"/>
  <c r="J129" i="49" s="1"/>
  <c r="H134" i="49"/>
  <c r="O134" i="49" s="1"/>
  <c r="O133" i="49"/>
  <c r="N133" i="49"/>
  <c r="M132" i="49"/>
  <c r="L132" i="49"/>
  <c r="K132" i="49"/>
  <c r="K129" i="49" s="1"/>
  <c r="J132" i="49"/>
  <c r="N132" i="49" s="1"/>
  <c r="O132" i="49" s="1"/>
  <c r="I132" i="49"/>
  <c r="H132" i="49"/>
  <c r="O131" i="49"/>
  <c r="N131" i="49"/>
  <c r="M130" i="49"/>
  <c r="L130" i="49"/>
  <c r="K130" i="49"/>
  <c r="J130" i="49"/>
  <c r="N130" i="49" s="1"/>
  <c r="I130" i="49"/>
  <c r="H130" i="49"/>
  <c r="M129" i="49"/>
  <c r="L129" i="49"/>
  <c r="H129" i="49"/>
  <c r="O128" i="49"/>
  <c r="N128" i="49"/>
  <c r="M127" i="49"/>
  <c r="L127" i="49"/>
  <c r="K127" i="49"/>
  <c r="J127" i="49"/>
  <c r="J119" i="49" s="1"/>
  <c r="I127" i="49"/>
  <c r="H127" i="49"/>
  <c r="N126" i="49"/>
  <c r="O126" i="49" s="1"/>
  <c r="M125" i="49"/>
  <c r="L125" i="49"/>
  <c r="K125" i="49"/>
  <c r="J125" i="49"/>
  <c r="N125" i="49" s="1"/>
  <c r="I125" i="49"/>
  <c r="H125" i="49"/>
  <c r="O125" i="49" s="1"/>
  <c r="O124" i="49"/>
  <c r="N124" i="49"/>
  <c r="N123" i="49"/>
  <c r="O123" i="49" s="1"/>
  <c r="O122" i="49"/>
  <c r="N122" i="49"/>
  <c r="N121" i="49"/>
  <c r="O121" i="49" s="1"/>
  <c r="M120" i="49"/>
  <c r="L120" i="49"/>
  <c r="L119" i="49" s="1"/>
  <c r="K120" i="49"/>
  <c r="J120" i="49"/>
  <c r="N120" i="49" s="1"/>
  <c r="O120" i="49" s="1"/>
  <c r="H120" i="49"/>
  <c r="M119" i="49"/>
  <c r="K119" i="49"/>
  <c r="I119" i="49"/>
  <c r="O118" i="49"/>
  <c r="N118" i="49"/>
  <c r="M117" i="49"/>
  <c r="L117" i="49"/>
  <c r="K117" i="49"/>
  <c r="J117" i="49"/>
  <c r="N117" i="49" s="1"/>
  <c r="H117" i="49"/>
  <c r="O116" i="49"/>
  <c r="N116" i="49"/>
  <c r="M115" i="49"/>
  <c r="L115" i="49"/>
  <c r="K115" i="49"/>
  <c r="J115" i="49"/>
  <c r="N115" i="49" s="1"/>
  <c r="H115" i="49"/>
  <c r="O115" i="49" s="1"/>
  <c r="O114" i="49"/>
  <c r="N114" i="49"/>
  <c r="M113" i="49"/>
  <c r="L113" i="49"/>
  <c r="K113" i="49"/>
  <c r="K107" i="49" s="1"/>
  <c r="J113" i="49"/>
  <c r="N113" i="49" s="1"/>
  <c r="O113" i="49" s="1"/>
  <c r="I113" i="49"/>
  <c r="H113" i="49"/>
  <c r="O112" i="49"/>
  <c r="N112" i="49"/>
  <c r="M111" i="49"/>
  <c r="L111" i="49"/>
  <c r="K111" i="49"/>
  <c r="J111" i="49"/>
  <c r="N111" i="49" s="1"/>
  <c r="I111" i="49"/>
  <c r="I107" i="49" s="1"/>
  <c r="H111" i="49"/>
  <c r="O111" i="49" s="1"/>
  <c r="O110" i="49"/>
  <c r="N110" i="49"/>
  <c r="O109" i="49"/>
  <c r="N109" i="49"/>
  <c r="M108" i="49"/>
  <c r="M107" i="49" s="1"/>
  <c r="L108" i="49"/>
  <c r="K108" i="49"/>
  <c r="J108" i="49"/>
  <c r="N108" i="49" s="1"/>
  <c r="H108" i="49"/>
  <c r="L107" i="49"/>
  <c r="H107" i="49"/>
  <c r="N106" i="49"/>
  <c r="O106" i="49" s="1"/>
  <c r="N105" i="49"/>
  <c r="O105" i="49" s="1"/>
  <c r="M104" i="49"/>
  <c r="L104" i="49"/>
  <c r="K104" i="49"/>
  <c r="J104" i="49"/>
  <c r="N104" i="49" s="1"/>
  <c r="O104" i="49" s="1"/>
  <c r="H104" i="49"/>
  <c r="O103" i="49"/>
  <c r="N103" i="49"/>
  <c r="M102" i="49"/>
  <c r="M89" i="49" s="1"/>
  <c r="L102" i="49"/>
  <c r="K102" i="49"/>
  <c r="J102" i="49"/>
  <c r="N102" i="49" s="1"/>
  <c r="H102" i="49"/>
  <c r="N101" i="49"/>
  <c r="O101" i="49" s="1"/>
  <c r="N100" i="49"/>
  <c r="O100" i="49" s="1"/>
  <c r="N99" i="49"/>
  <c r="O99" i="49" s="1"/>
  <c r="N98" i="49"/>
  <c r="O98" i="49" s="1"/>
  <c r="N97" i="49"/>
  <c r="O97" i="49" s="1"/>
  <c r="N96" i="49"/>
  <c r="O96" i="49" s="1"/>
  <c r="M95" i="49"/>
  <c r="L95" i="49"/>
  <c r="L89" i="49" s="1"/>
  <c r="K95" i="49"/>
  <c r="J95" i="49"/>
  <c r="N95" i="49" s="1"/>
  <c r="H95" i="49"/>
  <c r="O95" i="49" s="1"/>
  <c r="O94" i="49"/>
  <c r="N94" i="49"/>
  <c r="N93" i="49"/>
  <c r="O93" i="49" s="1"/>
  <c r="O92" i="49"/>
  <c r="N92" i="49"/>
  <c r="N91" i="49"/>
  <c r="O91" i="49" s="1"/>
  <c r="M90" i="49"/>
  <c r="L90" i="49"/>
  <c r="K90" i="49"/>
  <c r="J90" i="49"/>
  <c r="N90" i="49" s="1"/>
  <c r="O90" i="49" s="1"/>
  <c r="I90" i="49"/>
  <c r="H90" i="49"/>
  <c r="K89" i="49"/>
  <c r="J89" i="49"/>
  <c r="N88" i="49"/>
  <c r="O88" i="49" s="1"/>
  <c r="M87" i="49"/>
  <c r="L87" i="49"/>
  <c r="L82" i="49" s="1"/>
  <c r="K87" i="49"/>
  <c r="J87" i="49"/>
  <c r="N87" i="49" s="1"/>
  <c r="H87" i="49"/>
  <c r="O87" i="49" s="1"/>
  <c r="O86" i="49"/>
  <c r="N86" i="49"/>
  <c r="O85" i="49"/>
  <c r="N85" i="49"/>
  <c r="O84" i="49"/>
  <c r="N84" i="49"/>
  <c r="M83" i="49"/>
  <c r="L83" i="49"/>
  <c r="K83" i="49"/>
  <c r="J83" i="49"/>
  <c r="N83" i="49" s="1"/>
  <c r="I83" i="49"/>
  <c r="H83" i="49"/>
  <c r="O83" i="49" s="1"/>
  <c r="M82" i="49"/>
  <c r="K82" i="49"/>
  <c r="J82" i="49"/>
  <c r="N82" i="49" s="1"/>
  <c r="H82" i="49"/>
  <c r="O82" i="49" s="1"/>
  <c r="N76" i="49"/>
  <c r="O76" i="49" s="1"/>
  <c r="N75" i="49"/>
  <c r="O75" i="49" s="1"/>
  <c r="M74" i="49"/>
  <c r="L74" i="49"/>
  <c r="L69" i="49" s="1"/>
  <c r="K74" i="49"/>
  <c r="J74" i="49"/>
  <c r="N74" i="49" s="1"/>
  <c r="H74" i="49"/>
  <c r="O74" i="49" s="1"/>
  <c r="O73" i="49"/>
  <c r="N73" i="49"/>
  <c r="M72" i="49"/>
  <c r="L72" i="49"/>
  <c r="K72" i="49"/>
  <c r="J72" i="49"/>
  <c r="N72" i="49" s="1"/>
  <c r="H72" i="49"/>
  <c r="N71" i="49"/>
  <c r="O71" i="49" s="1"/>
  <c r="M70" i="49"/>
  <c r="L70" i="49"/>
  <c r="K70" i="49"/>
  <c r="J70" i="49"/>
  <c r="J69" i="49" s="1"/>
  <c r="H70" i="49"/>
  <c r="M69" i="49"/>
  <c r="K69" i="49"/>
  <c r="H69" i="49"/>
  <c r="N68" i="49"/>
  <c r="O68" i="49" s="1"/>
  <c r="M67" i="49"/>
  <c r="L67" i="49"/>
  <c r="K67" i="49"/>
  <c r="J67" i="49"/>
  <c r="N67" i="49" s="1"/>
  <c r="H67" i="49"/>
  <c r="O66" i="49"/>
  <c r="N66" i="49"/>
  <c r="O65" i="49"/>
  <c r="N65" i="49"/>
  <c r="M64" i="49"/>
  <c r="L64" i="49"/>
  <c r="K64" i="49"/>
  <c r="J64" i="49"/>
  <c r="N64" i="49" s="1"/>
  <c r="H64" i="49"/>
  <c r="N63" i="49"/>
  <c r="O63" i="49" s="1"/>
  <c r="N62" i="49"/>
  <c r="O62" i="49" s="1"/>
  <c r="M61" i="49"/>
  <c r="L61" i="49"/>
  <c r="L37" i="49" s="1"/>
  <c r="K61" i="49"/>
  <c r="J61" i="49"/>
  <c r="N61" i="49" s="1"/>
  <c r="O61" i="49" s="1"/>
  <c r="H61" i="49"/>
  <c r="O60" i="49"/>
  <c r="N60" i="49"/>
  <c r="O59" i="49"/>
  <c r="N59" i="49"/>
  <c r="O58" i="49"/>
  <c r="N58" i="49"/>
  <c r="O57" i="49"/>
  <c r="N57" i="49"/>
  <c r="M56" i="49"/>
  <c r="L56" i="49"/>
  <c r="K56" i="49"/>
  <c r="J56" i="49"/>
  <c r="N56" i="49" s="1"/>
  <c r="O56" i="49" s="1"/>
  <c r="H56" i="49"/>
  <c r="N55" i="49"/>
  <c r="O55" i="49" s="1"/>
  <c r="N54" i="49"/>
  <c r="O54" i="49" s="1"/>
  <c r="M53" i="49"/>
  <c r="L53" i="49"/>
  <c r="K53" i="49"/>
  <c r="J53" i="49"/>
  <c r="N53" i="49" s="1"/>
  <c r="H53" i="49"/>
  <c r="N52" i="49"/>
  <c r="O52" i="49" s="1"/>
  <c r="O51" i="49"/>
  <c r="N51" i="49"/>
  <c r="N50" i="49"/>
  <c r="O50" i="49" s="1"/>
  <c r="O49" i="49"/>
  <c r="N49" i="49"/>
  <c r="M48" i="49"/>
  <c r="M37" i="49" s="1"/>
  <c r="L48" i="49"/>
  <c r="K48" i="49"/>
  <c r="J48" i="49"/>
  <c r="N48" i="49" s="1"/>
  <c r="H48" i="49"/>
  <c r="H37" i="49" s="1"/>
  <c r="N47" i="49"/>
  <c r="O47" i="49" s="1"/>
  <c r="N46" i="49"/>
  <c r="O46" i="49" s="1"/>
  <c r="N45" i="49"/>
  <c r="O45" i="49" s="1"/>
  <c r="M44" i="49"/>
  <c r="L44" i="49"/>
  <c r="K44" i="49"/>
  <c r="J44" i="49"/>
  <c r="N44" i="49" s="1"/>
  <c r="H44" i="49"/>
  <c r="O44" i="49" s="1"/>
  <c r="O43" i="49"/>
  <c r="N43" i="49"/>
  <c r="O42" i="49"/>
  <c r="N42" i="49"/>
  <c r="O41" i="49"/>
  <c r="N41" i="49"/>
  <c r="O40" i="49"/>
  <c r="N40" i="49"/>
  <c r="O39" i="49"/>
  <c r="N39" i="49"/>
  <c r="M38" i="49"/>
  <c r="L38" i="49"/>
  <c r="K38" i="49"/>
  <c r="K37" i="49" s="1"/>
  <c r="J38" i="49"/>
  <c r="N38" i="49" s="1"/>
  <c r="O38" i="49" s="1"/>
  <c r="H38" i="49"/>
  <c r="J37" i="49"/>
  <c r="N37" i="49" s="1"/>
  <c r="O36" i="49"/>
  <c r="N36" i="49"/>
  <c r="M35" i="49"/>
  <c r="L35" i="49"/>
  <c r="K35" i="49"/>
  <c r="J35" i="49"/>
  <c r="N35" i="49" s="1"/>
  <c r="O35" i="49" s="1"/>
  <c r="I35" i="49"/>
  <c r="H35" i="49"/>
  <c r="O34" i="49"/>
  <c r="N34" i="49"/>
  <c r="M33" i="49"/>
  <c r="L33" i="49"/>
  <c r="K33" i="49"/>
  <c r="J33" i="49"/>
  <c r="N33" i="49" s="1"/>
  <c r="H33" i="49"/>
  <c r="O33" i="49" s="1"/>
  <c r="N32" i="49"/>
  <c r="O32" i="49" s="1"/>
  <c r="N31" i="49"/>
  <c r="O31" i="49" s="1"/>
  <c r="N30" i="49"/>
  <c r="O30" i="49" s="1"/>
  <c r="M29" i="49"/>
  <c r="L29" i="49"/>
  <c r="K29" i="49"/>
  <c r="J29" i="49"/>
  <c r="N29" i="49" s="1"/>
  <c r="H29" i="49"/>
  <c r="O29" i="49" s="1"/>
  <c r="N28" i="49"/>
  <c r="O28" i="49" s="1"/>
  <c r="O27" i="49"/>
  <c r="N27" i="49"/>
  <c r="N26" i="49"/>
  <c r="O26" i="49" s="1"/>
  <c r="O25" i="49"/>
  <c r="N25" i="49"/>
  <c r="N24" i="49"/>
  <c r="O24" i="49" s="1"/>
  <c r="O23" i="49"/>
  <c r="N23" i="49"/>
  <c r="N22" i="49"/>
  <c r="O22" i="49" s="1"/>
  <c r="O21" i="49"/>
  <c r="N21" i="49"/>
  <c r="M20" i="49"/>
  <c r="M8" i="49" s="1"/>
  <c r="M145" i="49" s="1"/>
  <c r="L20" i="49"/>
  <c r="K20" i="49"/>
  <c r="J20" i="49"/>
  <c r="N20" i="49" s="1"/>
  <c r="H20" i="49"/>
  <c r="O20" i="49" s="1"/>
  <c r="N19" i="49"/>
  <c r="O19" i="49" s="1"/>
  <c r="N18" i="49"/>
  <c r="O18" i="49" s="1"/>
  <c r="N17" i="49"/>
  <c r="O17" i="49" s="1"/>
  <c r="M16" i="49"/>
  <c r="L16" i="49"/>
  <c r="K16" i="49"/>
  <c r="J16" i="49"/>
  <c r="N16" i="49" s="1"/>
  <c r="I16" i="49"/>
  <c r="H16" i="49"/>
  <c r="N15" i="49"/>
  <c r="O15" i="49" s="1"/>
  <c r="O14" i="49"/>
  <c r="N14" i="49"/>
  <c r="N13" i="49"/>
  <c r="O13" i="49" s="1"/>
  <c r="M12" i="49"/>
  <c r="L12" i="49"/>
  <c r="L8" i="49" s="1"/>
  <c r="K12" i="49"/>
  <c r="J12" i="49"/>
  <c r="N12" i="49" s="1"/>
  <c r="H12" i="49"/>
  <c r="O11" i="49"/>
  <c r="N11" i="49"/>
  <c r="N10" i="49"/>
  <c r="O10" i="49" s="1"/>
  <c r="M9" i="49"/>
  <c r="L9" i="49"/>
  <c r="K9" i="49"/>
  <c r="K8" i="49" s="1"/>
  <c r="K145" i="49" s="1"/>
  <c r="J9" i="49"/>
  <c r="N9" i="49" s="1"/>
  <c r="O9" i="49" s="1"/>
  <c r="H9" i="49"/>
  <c r="J8" i="49"/>
  <c r="I8" i="49"/>
  <c r="J55" i="48"/>
  <c r="J54" i="48"/>
  <c r="J53" i="48"/>
  <c r="I53" i="48"/>
  <c r="H53" i="48"/>
  <c r="J52" i="48"/>
  <c r="J51" i="48"/>
  <c r="J50" i="48"/>
  <c r="J49" i="48"/>
  <c r="I48" i="48"/>
  <c r="J48" i="48" s="1"/>
  <c r="H48" i="48"/>
  <c r="J47" i="48"/>
  <c r="J46" i="48"/>
  <c r="J45" i="48"/>
  <c r="I44" i="48"/>
  <c r="H44" i="48"/>
  <c r="J44" i="48" s="1"/>
  <c r="J43" i="48"/>
  <c r="I38" i="48"/>
  <c r="H38" i="48"/>
  <c r="J38" i="48" s="1"/>
  <c r="J37" i="48"/>
  <c r="J36" i="48"/>
  <c r="J35" i="48"/>
  <c r="J34" i="48"/>
  <c r="J33" i="48"/>
  <c r="I33" i="48"/>
  <c r="H33" i="48"/>
  <c r="I30" i="48"/>
  <c r="J30" i="48" s="1"/>
  <c r="H30" i="48"/>
  <c r="I26" i="48"/>
  <c r="H26" i="48"/>
  <c r="J26" i="48" s="1"/>
  <c r="J24" i="48"/>
  <c r="J21" i="48"/>
  <c r="I17" i="48"/>
  <c r="J17" i="48" s="1"/>
  <c r="H17" i="48"/>
  <c r="J16" i="48"/>
  <c r="J15" i="48"/>
  <c r="J11" i="48"/>
  <c r="I8" i="48"/>
  <c r="H8" i="48"/>
  <c r="H56" i="48" s="1"/>
  <c r="Z57" i="51" l="1"/>
  <c r="H57" i="51"/>
  <c r="M57" i="51"/>
  <c r="N8" i="51"/>
  <c r="N57" i="51" s="1"/>
  <c r="AD8" i="51"/>
  <c r="AD57" i="51" s="1"/>
  <c r="AJ8" i="51"/>
  <c r="AJ26" i="51"/>
  <c r="AM26" i="51" s="1"/>
  <c r="AJ44" i="51"/>
  <c r="AM44" i="51" s="1"/>
  <c r="X57" i="51"/>
  <c r="U57" i="51"/>
  <c r="AM48" i="50"/>
  <c r="AK16" i="50"/>
  <c r="AM16" i="50" s="1"/>
  <c r="AK48" i="50"/>
  <c r="M57" i="50"/>
  <c r="AD8" i="50"/>
  <c r="AD57" i="50" s="1"/>
  <c r="AJ8" i="50"/>
  <c r="AJ26" i="50"/>
  <c r="AM26" i="50" s="1"/>
  <c r="V30" i="50"/>
  <c r="V33" i="50"/>
  <c r="V57" i="50" s="1"/>
  <c r="V38" i="50"/>
  <c r="AJ44" i="50"/>
  <c r="AM44" i="50" s="1"/>
  <c r="V53" i="50"/>
  <c r="I57" i="50"/>
  <c r="T57" i="50"/>
  <c r="J8" i="50"/>
  <c r="J57" i="50" s="1"/>
  <c r="Z8" i="50"/>
  <c r="Z57" i="50" s="1"/>
  <c r="N16" i="50"/>
  <c r="N57" i="50" s="1"/>
  <c r="O68" i="45"/>
  <c r="N88" i="45"/>
  <c r="M144" i="45"/>
  <c r="O20" i="45"/>
  <c r="O37" i="45"/>
  <c r="O112" i="45"/>
  <c r="O116" i="45"/>
  <c r="N118" i="45"/>
  <c r="O118" i="45" s="1"/>
  <c r="N128" i="45"/>
  <c r="O142" i="45"/>
  <c r="K144" i="45"/>
  <c r="O139" i="45"/>
  <c r="N101" i="45"/>
  <c r="O101" i="45" s="1"/>
  <c r="J8" i="45"/>
  <c r="J37" i="45"/>
  <c r="N37" i="45" s="1"/>
  <c r="H88" i="45"/>
  <c r="J106" i="45"/>
  <c r="N106" i="45" s="1"/>
  <c r="O106" i="45" s="1"/>
  <c r="J139" i="45"/>
  <c r="N139" i="45" s="1"/>
  <c r="O29" i="45"/>
  <c r="O73" i="45"/>
  <c r="O86" i="45"/>
  <c r="H128" i="45"/>
  <c r="L145" i="49"/>
  <c r="O69" i="49"/>
  <c r="N69" i="49"/>
  <c r="N119" i="49"/>
  <c r="O12" i="49"/>
  <c r="O64" i="49"/>
  <c r="O72" i="49"/>
  <c r="N89" i="49"/>
  <c r="O130" i="49"/>
  <c r="O37" i="49"/>
  <c r="O16" i="49"/>
  <c r="O53" i="49"/>
  <c r="O67" i="49"/>
  <c r="O102" i="49"/>
  <c r="O108" i="49"/>
  <c r="O117" i="49"/>
  <c r="O127" i="49"/>
  <c r="O129" i="49"/>
  <c r="N129" i="49"/>
  <c r="O141" i="49"/>
  <c r="N8" i="49"/>
  <c r="N70" i="49"/>
  <c r="O70" i="49" s="1"/>
  <c r="N127" i="49"/>
  <c r="H119" i="49"/>
  <c r="O119" i="49" s="1"/>
  <c r="H140" i="49"/>
  <c r="O140" i="49" s="1"/>
  <c r="H8" i="49"/>
  <c r="O48" i="49"/>
  <c r="H89" i="49"/>
  <c r="O89" i="49" s="1"/>
  <c r="J107" i="49"/>
  <c r="N107" i="49" s="1"/>
  <c r="O107" i="49" s="1"/>
  <c r="I56" i="48"/>
  <c r="J8" i="48"/>
  <c r="J56" i="48" s="1"/>
  <c r="AM8" i="51" l="1"/>
  <c r="AM57" i="51" s="1"/>
  <c r="AJ57" i="51"/>
  <c r="AM8" i="50"/>
  <c r="AM57" i="50" s="1"/>
  <c r="AJ57" i="50"/>
  <c r="AK57" i="50"/>
  <c r="O88" i="45"/>
  <c r="H144" i="45"/>
  <c r="O144" i="45" s="1"/>
  <c r="O128" i="45"/>
  <c r="J144" i="45"/>
  <c r="N144" i="45" s="1"/>
  <c r="N8" i="45"/>
  <c r="O8" i="45" s="1"/>
  <c r="J145" i="49"/>
  <c r="N145" i="49" s="1"/>
  <c r="H145" i="49"/>
  <c r="O145" i="49" s="1"/>
  <c r="O8" i="49"/>
  <c r="J54" i="47"/>
  <c r="J53" i="47"/>
  <c r="J52" i="47"/>
  <c r="I52" i="47"/>
  <c r="H52" i="47"/>
  <c r="J51" i="47"/>
  <c r="J50" i="47"/>
  <c r="J49" i="47"/>
  <c r="J48" i="47"/>
  <c r="I47" i="47"/>
  <c r="J47" i="47" s="1"/>
  <c r="H47" i="47"/>
  <c r="J46" i="47"/>
  <c r="J45" i="47"/>
  <c r="J44" i="47"/>
  <c r="I43" i="47"/>
  <c r="H43" i="47"/>
  <c r="J43" i="47" s="1"/>
  <c r="J37" i="47"/>
  <c r="I37" i="47"/>
  <c r="H37" i="47"/>
  <c r="J36" i="47"/>
  <c r="J35" i="47"/>
  <c r="J34" i="47"/>
  <c r="J33" i="47"/>
  <c r="I32" i="47"/>
  <c r="J32" i="47" s="1"/>
  <c r="H32" i="47"/>
  <c r="I29" i="47"/>
  <c r="H29" i="47"/>
  <c r="J29" i="47" s="1"/>
  <c r="J27" i="47"/>
  <c r="I25" i="47"/>
  <c r="H25" i="47"/>
  <c r="J25" i="47" s="1"/>
  <c r="J23" i="47"/>
  <c r="J20" i="47"/>
  <c r="I16" i="47"/>
  <c r="J16" i="47" s="1"/>
  <c r="H16" i="47"/>
  <c r="J15" i="47"/>
  <c r="J11" i="47"/>
  <c r="J8" i="47"/>
  <c r="I8" i="47"/>
  <c r="H8" i="47"/>
  <c r="H55" i="47" s="1"/>
  <c r="J55" i="47" l="1"/>
  <c r="I55" i="47"/>
  <c r="I55" i="44" l="1"/>
  <c r="I54" i="44"/>
  <c r="H53" i="44"/>
  <c r="G53" i="44"/>
  <c r="I53" i="44" s="1"/>
  <c r="E53" i="44"/>
  <c r="I52" i="44"/>
  <c r="I51" i="44"/>
  <c r="I50" i="44"/>
  <c r="I49" i="44"/>
  <c r="H48" i="44"/>
  <c r="G48" i="44"/>
  <c r="I48" i="44" s="1"/>
  <c r="E48" i="44"/>
  <c r="I47" i="44"/>
  <c r="I46" i="44"/>
  <c r="I45" i="44"/>
  <c r="I44" i="44"/>
  <c r="H44" i="44"/>
  <c r="G44" i="44"/>
  <c r="E44" i="44"/>
  <c r="I43" i="44"/>
  <c r="I42" i="44"/>
  <c r="I41" i="44"/>
  <c r="I40" i="44"/>
  <c r="I39" i="44"/>
  <c r="H38" i="44"/>
  <c r="G38" i="44"/>
  <c r="I38" i="44" s="1"/>
  <c r="E38" i="44"/>
  <c r="I37" i="44"/>
  <c r="I36" i="44"/>
  <c r="I35" i="44"/>
  <c r="I34" i="44"/>
  <c r="H33" i="44"/>
  <c r="G33" i="44"/>
  <c r="I33" i="44" s="1"/>
  <c r="E33" i="44"/>
  <c r="I32" i="44"/>
  <c r="I31" i="44"/>
  <c r="H30" i="44"/>
  <c r="I30" i="44" s="1"/>
  <c r="G30" i="44"/>
  <c r="E30" i="44"/>
  <c r="I29" i="44"/>
  <c r="I28" i="44"/>
  <c r="I27" i="44"/>
  <c r="H26" i="44"/>
  <c r="G26" i="44"/>
  <c r="I26" i="44" s="1"/>
  <c r="E26" i="44"/>
  <c r="I25" i="44"/>
  <c r="I24" i="44"/>
  <c r="I23" i="44"/>
  <c r="I22" i="44"/>
  <c r="I21" i="44"/>
  <c r="I20" i="44"/>
  <c r="I19" i="44"/>
  <c r="I18" i="44"/>
  <c r="H17" i="44"/>
  <c r="G17" i="44"/>
  <c r="I17" i="44" s="1"/>
  <c r="E17" i="44"/>
  <c r="I16" i="44"/>
  <c r="I15" i="44"/>
  <c r="I14" i="44"/>
  <c r="I13" i="44"/>
  <c r="I12" i="44"/>
  <c r="I11" i="44"/>
  <c r="I10" i="44"/>
  <c r="H9" i="44"/>
  <c r="G9" i="44"/>
  <c r="G56" i="44" s="1"/>
  <c r="E9" i="44"/>
  <c r="E56" i="44" s="1"/>
  <c r="I55" i="46"/>
  <c r="I54" i="46"/>
  <c r="H53" i="46"/>
  <c r="G53" i="46"/>
  <c r="I53" i="46" s="1"/>
  <c r="E53" i="46"/>
  <c r="I52" i="46"/>
  <c r="I51" i="46"/>
  <c r="I50" i="46"/>
  <c r="I49" i="46"/>
  <c r="H48" i="46"/>
  <c r="G48" i="46"/>
  <c r="I48" i="46" s="1"/>
  <c r="E48" i="46"/>
  <c r="I47" i="46"/>
  <c r="I46" i="46"/>
  <c r="I45" i="46"/>
  <c r="H44" i="46"/>
  <c r="G44" i="46"/>
  <c r="I44" i="46" s="1"/>
  <c r="E44" i="46"/>
  <c r="I43" i="46"/>
  <c r="I42" i="46"/>
  <c r="I41" i="46"/>
  <c r="I40" i="46"/>
  <c r="I39" i="46"/>
  <c r="H38" i="46"/>
  <c r="G38" i="46"/>
  <c r="I38" i="46" s="1"/>
  <c r="E38" i="46"/>
  <c r="I37" i="46"/>
  <c r="I36" i="46"/>
  <c r="I35" i="46"/>
  <c r="I34" i="46"/>
  <c r="H33" i="46"/>
  <c r="G33" i="46"/>
  <c r="I33" i="46" s="1"/>
  <c r="E33" i="46"/>
  <c r="I32" i="46"/>
  <c r="I31" i="46"/>
  <c r="I30" i="46"/>
  <c r="H30" i="46"/>
  <c r="G30" i="46"/>
  <c r="E30" i="46"/>
  <c r="I29" i="46"/>
  <c r="I28" i="46"/>
  <c r="I27" i="46"/>
  <c r="H26" i="46"/>
  <c r="I26" i="46" s="1"/>
  <c r="G26" i="46"/>
  <c r="E26" i="46"/>
  <c r="I25" i="46"/>
  <c r="I24" i="46"/>
  <c r="I23" i="46"/>
  <c r="I22" i="46"/>
  <c r="I21" i="46"/>
  <c r="I20" i="46"/>
  <c r="I19" i="46"/>
  <c r="I18" i="46"/>
  <c r="H17" i="46"/>
  <c r="I17" i="46" s="1"/>
  <c r="G17" i="46"/>
  <c r="E17" i="46"/>
  <c r="I16" i="46"/>
  <c r="I15" i="46"/>
  <c r="I14" i="46"/>
  <c r="I13" i="46"/>
  <c r="I12" i="46"/>
  <c r="I11" i="46"/>
  <c r="I10" i="46"/>
  <c r="H9" i="46"/>
  <c r="H56" i="46" s="1"/>
  <c r="G9" i="46"/>
  <c r="G56" i="46" s="1"/>
  <c r="E9" i="46"/>
  <c r="E56" i="46" s="1"/>
  <c r="J144" i="43"/>
  <c r="J143" i="43"/>
  <c r="I143" i="43"/>
  <c r="H143" i="43"/>
  <c r="J142" i="43"/>
  <c r="J141" i="43"/>
  <c r="I141" i="43"/>
  <c r="H141" i="43"/>
  <c r="I140" i="43"/>
  <c r="J140" i="43" s="1"/>
  <c r="H140" i="43"/>
  <c r="J139" i="43"/>
  <c r="I138" i="43"/>
  <c r="J138" i="43" s="1"/>
  <c r="H138" i="43"/>
  <c r="J137" i="43"/>
  <c r="J136" i="43"/>
  <c r="J135" i="43"/>
  <c r="I134" i="43"/>
  <c r="H134" i="43"/>
  <c r="J134" i="43" s="1"/>
  <c r="J133" i="43"/>
  <c r="J132" i="43"/>
  <c r="I131" i="43"/>
  <c r="H131" i="43"/>
  <c r="J131" i="43" s="1"/>
  <c r="J130" i="43"/>
  <c r="I129" i="43"/>
  <c r="I128" i="43" s="1"/>
  <c r="H129" i="43"/>
  <c r="J129" i="43" s="1"/>
  <c r="J127" i="43"/>
  <c r="I126" i="43"/>
  <c r="H126" i="43"/>
  <c r="J126" i="43" s="1"/>
  <c r="J125" i="43"/>
  <c r="I124" i="43"/>
  <c r="H124" i="43"/>
  <c r="J124" i="43" s="1"/>
  <c r="J123" i="43"/>
  <c r="J122" i="43"/>
  <c r="J121" i="43"/>
  <c r="J120" i="43"/>
  <c r="J119" i="43"/>
  <c r="I119" i="43"/>
  <c r="H119" i="43"/>
  <c r="I118" i="43"/>
  <c r="J117" i="43"/>
  <c r="I116" i="43"/>
  <c r="J116" i="43" s="1"/>
  <c r="H116" i="43"/>
  <c r="J115" i="43"/>
  <c r="I114" i="43"/>
  <c r="J114" i="43" s="1"/>
  <c r="H114" i="43"/>
  <c r="J113" i="43"/>
  <c r="I112" i="43"/>
  <c r="J112" i="43" s="1"/>
  <c r="H112" i="43"/>
  <c r="J111" i="43"/>
  <c r="I110" i="43"/>
  <c r="J110" i="43" s="1"/>
  <c r="H110" i="43"/>
  <c r="J109" i="43"/>
  <c r="J108" i="43"/>
  <c r="J107" i="43"/>
  <c r="I107" i="43"/>
  <c r="H107" i="43"/>
  <c r="H106" i="43" s="1"/>
  <c r="J106" i="43" s="1"/>
  <c r="I106" i="43"/>
  <c r="J105" i="43"/>
  <c r="J104" i="43"/>
  <c r="J103" i="43"/>
  <c r="I103" i="43"/>
  <c r="H103" i="43"/>
  <c r="J102" i="43"/>
  <c r="J101" i="43"/>
  <c r="I101" i="43"/>
  <c r="H101" i="43"/>
  <c r="J100" i="43"/>
  <c r="J99" i="43"/>
  <c r="J98" i="43"/>
  <c r="J97" i="43"/>
  <c r="J96" i="43"/>
  <c r="J95" i="43"/>
  <c r="I94" i="43"/>
  <c r="H94" i="43"/>
  <c r="J94" i="43" s="1"/>
  <c r="J93" i="43"/>
  <c r="J92" i="43"/>
  <c r="J91" i="43"/>
  <c r="J90" i="43"/>
  <c r="J89" i="43"/>
  <c r="I89" i="43"/>
  <c r="H89" i="43"/>
  <c r="I88" i="43"/>
  <c r="J87" i="43"/>
  <c r="I86" i="43"/>
  <c r="I81" i="43" s="1"/>
  <c r="H86" i="43"/>
  <c r="J85" i="43"/>
  <c r="J84" i="43"/>
  <c r="J83" i="43"/>
  <c r="I82" i="43"/>
  <c r="H82" i="43"/>
  <c r="J82" i="43" s="1"/>
  <c r="J74" i="43"/>
  <c r="J73" i="43"/>
  <c r="I72" i="43"/>
  <c r="H72" i="43"/>
  <c r="J72" i="43" s="1"/>
  <c r="J71" i="43"/>
  <c r="I70" i="43"/>
  <c r="H70" i="43"/>
  <c r="J70" i="43" s="1"/>
  <c r="J69" i="43"/>
  <c r="I68" i="43"/>
  <c r="H68" i="43"/>
  <c r="J68" i="43" s="1"/>
  <c r="I67" i="43"/>
  <c r="J66" i="43"/>
  <c r="J65" i="43"/>
  <c r="I65" i="43"/>
  <c r="H65" i="43"/>
  <c r="J64" i="43"/>
  <c r="J63" i="43"/>
  <c r="J62" i="43"/>
  <c r="I61" i="43"/>
  <c r="H61" i="43"/>
  <c r="J61" i="43" s="1"/>
  <c r="J60" i="43"/>
  <c r="J59" i="43"/>
  <c r="I58" i="43"/>
  <c r="J58" i="43" s="1"/>
  <c r="H58" i="43"/>
  <c r="J57" i="43"/>
  <c r="J56" i="43"/>
  <c r="J55" i="43"/>
  <c r="I54" i="43"/>
  <c r="H54" i="43"/>
  <c r="J54" i="43" s="1"/>
  <c r="J53" i="43"/>
  <c r="J52" i="43"/>
  <c r="I51" i="43"/>
  <c r="H51" i="43"/>
  <c r="J51" i="43" s="1"/>
  <c r="J50" i="43"/>
  <c r="J49" i="43"/>
  <c r="J48" i="43"/>
  <c r="J47" i="43"/>
  <c r="I46" i="43"/>
  <c r="H46" i="43"/>
  <c r="J46" i="43" s="1"/>
  <c r="J45" i="43"/>
  <c r="J44" i="43"/>
  <c r="J43" i="43"/>
  <c r="I42" i="43"/>
  <c r="J42" i="43" s="1"/>
  <c r="H42" i="43"/>
  <c r="J41" i="43"/>
  <c r="J40" i="43"/>
  <c r="J39" i="43"/>
  <c r="J38" i="43"/>
  <c r="J37" i="43"/>
  <c r="I36" i="43"/>
  <c r="J36" i="43" s="1"/>
  <c r="H36" i="43"/>
  <c r="H35" i="43"/>
  <c r="J34" i="43"/>
  <c r="I33" i="43"/>
  <c r="H33" i="43"/>
  <c r="J33" i="43" s="1"/>
  <c r="J32" i="43"/>
  <c r="I31" i="43"/>
  <c r="H31" i="43"/>
  <c r="H6" i="43" s="1"/>
  <c r="J30" i="43"/>
  <c r="J29" i="43"/>
  <c r="J28" i="43"/>
  <c r="J27" i="43"/>
  <c r="I27" i="43"/>
  <c r="H27" i="43"/>
  <c r="J26" i="43"/>
  <c r="J25" i="43"/>
  <c r="J24" i="43"/>
  <c r="J23" i="43"/>
  <c r="J22" i="43"/>
  <c r="J21" i="43"/>
  <c r="J20" i="43"/>
  <c r="J19" i="43"/>
  <c r="I18" i="43"/>
  <c r="J18" i="43" s="1"/>
  <c r="H18" i="43"/>
  <c r="J17" i="43"/>
  <c r="J16" i="43"/>
  <c r="J15" i="43"/>
  <c r="I14" i="43"/>
  <c r="H14" i="43"/>
  <c r="J14" i="43" s="1"/>
  <c r="J13" i="43"/>
  <c r="J12" i="43"/>
  <c r="J11" i="43"/>
  <c r="I10" i="43"/>
  <c r="J10" i="43" s="1"/>
  <c r="H10" i="43"/>
  <c r="J9" i="43"/>
  <c r="J8" i="43"/>
  <c r="J7" i="43"/>
  <c r="I7" i="43"/>
  <c r="H7" i="43"/>
  <c r="I6" i="43"/>
  <c r="I9" i="44" l="1"/>
  <c r="I56" i="44" s="1"/>
  <c r="H56" i="44"/>
  <c r="I9" i="46"/>
  <c r="I56" i="46" s="1"/>
  <c r="I145" i="43"/>
  <c r="J6" i="43"/>
  <c r="I35" i="43"/>
  <c r="J35" i="43" s="1"/>
  <c r="J86" i="43"/>
  <c r="H128" i="43"/>
  <c r="J128" i="43" s="1"/>
  <c r="J31" i="43"/>
  <c r="H67" i="43"/>
  <c r="J67" i="43" s="1"/>
  <c r="H81" i="43"/>
  <c r="J81" i="43" s="1"/>
  <c r="H88" i="43"/>
  <c r="J88" i="43" s="1"/>
  <c r="H118" i="43"/>
  <c r="J118" i="43" s="1"/>
  <c r="J145" i="43" l="1"/>
  <c r="H145" i="43"/>
  <c r="H142" i="42" l="1"/>
  <c r="H140" i="42"/>
  <c r="H139" i="42"/>
  <c r="H137" i="42"/>
  <c r="H127" i="42" s="1"/>
  <c r="H133" i="42"/>
  <c r="H130" i="42"/>
  <c r="H128" i="42"/>
  <c r="H125" i="42"/>
  <c r="H123" i="42"/>
  <c r="H118" i="42"/>
  <c r="H117" i="42"/>
  <c r="H115" i="42"/>
  <c r="H113" i="42"/>
  <c r="H111" i="42"/>
  <c r="H105" i="42" s="1"/>
  <c r="H109" i="42"/>
  <c r="H106" i="42"/>
  <c r="H102" i="42"/>
  <c r="H100" i="42"/>
  <c r="H87" i="42" s="1"/>
  <c r="H93" i="42"/>
  <c r="H88" i="42"/>
  <c r="H85" i="42"/>
  <c r="H80" i="42" s="1"/>
  <c r="H81" i="42"/>
  <c r="H72" i="42"/>
  <c r="H70" i="42"/>
  <c r="H67" i="42" s="1"/>
  <c r="H68" i="42"/>
  <c r="H65" i="42"/>
  <c r="H61" i="42"/>
  <c r="H58" i="42"/>
  <c r="H51" i="42"/>
  <c r="H46" i="42"/>
  <c r="H42" i="42"/>
  <c r="H35" i="42" s="1"/>
  <c r="H36" i="42"/>
  <c r="H33" i="42"/>
  <c r="H31" i="42"/>
  <c r="H27" i="42"/>
  <c r="H18" i="42"/>
  <c r="H14" i="42"/>
  <c r="H7" i="42"/>
  <c r="H6" i="42" s="1"/>
  <c r="H144" i="42" l="1"/>
  <c r="J143" i="41" l="1"/>
  <c r="J142" i="41"/>
  <c r="I142" i="41"/>
  <c r="H142" i="41"/>
  <c r="J141" i="41"/>
  <c r="J140" i="41"/>
  <c r="I140" i="41"/>
  <c r="H140" i="41"/>
  <c r="H139" i="41" s="1"/>
  <c r="J139" i="41" s="1"/>
  <c r="I139" i="41"/>
  <c r="J138" i="41"/>
  <c r="I137" i="41"/>
  <c r="I127" i="41" s="1"/>
  <c r="H137" i="41"/>
  <c r="J136" i="41"/>
  <c r="J135" i="41"/>
  <c r="J134" i="41"/>
  <c r="I133" i="41"/>
  <c r="H133" i="41"/>
  <c r="J133" i="41" s="1"/>
  <c r="J132" i="41"/>
  <c r="J131" i="41"/>
  <c r="I130" i="41"/>
  <c r="H130" i="41"/>
  <c r="J130" i="41" s="1"/>
  <c r="J129" i="41"/>
  <c r="I128" i="41"/>
  <c r="H128" i="41"/>
  <c r="J128" i="41" s="1"/>
  <c r="J126" i="41"/>
  <c r="I125" i="41"/>
  <c r="H125" i="41"/>
  <c r="J125" i="41" s="1"/>
  <c r="J124" i="41"/>
  <c r="I123" i="41"/>
  <c r="H123" i="41"/>
  <c r="J123" i="41" s="1"/>
  <c r="J122" i="41"/>
  <c r="J121" i="41"/>
  <c r="J120" i="41"/>
  <c r="J119" i="41"/>
  <c r="J118" i="41"/>
  <c r="I118" i="41"/>
  <c r="H118" i="41"/>
  <c r="H117" i="41" s="1"/>
  <c r="J117" i="41" s="1"/>
  <c r="I117" i="41"/>
  <c r="J116" i="41"/>
  <c r="I115" i="41"/>
  <c r="H115" i="41"/>
  <c r="J115" i="41" s="1"/>
  <c r="J114" i="41"/>
  <c r="I113" i="41"/>
  <c r="H113" i="41"/>
  <c r="J113" i="41" s="1"/>
  <c r="J112" i="41"/>
  <c r="I111" i="41"/>
  <c r="H111" i="41"/>
  <c r="J111" i="41" s="1"/>
  <c r="J110" i="41"/>
  <c r="I109" i="41"/>
  <c r="J109" i="41" s="1"/>
  <c r="H109" i="41"/>
  <c r="J108" i="41"/>
  <c r="J107" i="41"/>
  <c r="J106" i="41"/>
  <c r="I106" i="41"/>
  <c r="H106" i="41"/>
  <c r="H105" i="41" s="1"/>
  <c r="J105" i="41" s="1"/>
  <c r="I105" i="41"/>
  <c r="J104" i="41"/>
  <c r="J103" i="41"/>
  <c r="J102" i="41"/>
  <c r="I102" i="41"/>
  <c r="H102" i="41"/>
  <c r="J101" i="41"/>
  <c r="J100" i="41"/>
  <c r="I100" i="41"/>
  <c r="H100" i="41"/>
  <c r="J99" i="41"/>
  <c r="J98" i="41"/>
  <c r="J97" i="41"/>
  <c r="J96" i="41"/>
  <c r="J95" i="41"/>
  <c r="J94" i="41"/>
  <c r="I93" i="41"/>
  <c r="H93" i="41"/>
  <c r="J93" i="41" s="1"/>
  <c r="J92" i="41"/>
  <c r="J91" i="41"/>
  <c r="J90" i="41"/>
  <c r="J89" i="41"/>
  <c r="J88" i="41"/>
  <c r="I88" i="41"/>
  <c r="H88" i="41"/>
  <c r="H87" i="41" s="1"/>
  <c r="J87" i="41" s="1"/>
  <c r="I87" i="41"/>
  <c r="J86" i="41"/>
  <c r="I85" i="41"/>
  <c r="I80" i="41" s="1"/>
  <c r="J80" i="41" s="1"/>
  <c r="H85" i="41"/>
  <c r="J85" i="41" s="1"/>
  <c r="J84" i="41"/>
  <c r="J83" i="41"/>
  <c r="J82" i="41"/>
  <c r="I81" i="41"/>
  <c r="H81" i="41"/>
  <c r="J81" i="41" s="1"/>
  <c r="H80" i="41"/>
  <c r="J74" i="41"/>
  <c r="J73" i="41"/>
  <c r="J72" i="41"/>
  <c r="I72" i="41"/>
  <c r="H72" i="41"/>
  <c r="J71" i="41"/>
  <c r="J70" i="41"/>
  <c r="I70" i="41"/>
  <c r="H70" i="41"/>
  <c r="J69" i="41"/>
  <c r="J68" i="41"/>
  <c r="I68" i="41"/>
  <c r="H68" i="41"/>
  <c r="J67" i="41"/>
  <c r="I67" i="41"/>
  <c r="H67" i="41"/>
  <c r="J66" i="41"/>
  <c r="J65" i="41"/>
  <c r="I65" i="41"/>
  <c r="H65" i="41"/>
  <c r="J64" i="41"/>
  <c r="J63" i="41"/>
  <c r="J62" i="41"/>
  <c r="I61" i="41"/>
  <c r="H61" i="41"/>
  <c r="J61" i="41" s="1"/>
  <c r="J60" i="41"/>
  <c r="J59" i="41"/>
  <c r="I58" i="41"/>
  <c r="H58" i="41"/>
  <c r="J58" i="41" s="1"/>
  <c r="J57" i="41"/>
  <c r="J56" i="41"/>
  <c r="J55" i="41"/>
  <c r="J54" i="41"/>
  <c r="I54" i="41"/>
  <c r="H54" i="41"/>
  <c r="J53" i="41"/>
  <c r="J52" i="41"/>
  <c r="I51" i="41"/>
  <c r="H51" i="41"/>
  <c r="J51" i="41" s="1"/>
  <c r="J50" i="41"/>
  <c r="J49" i="41"/>
  <c r="J48" i="41"/>
  <c r="J47" i="41"/>
  <c r="J46" i="41"/>
  <c r="I46" i="41"/>
  <c r="H46" i="41"/>
  <c r="J45" i="41"/>
  <c r="J44" i="41"/>
  <c r="J43" i="41"/>
  <c r="I42" i="41"/>
  <c r="H42" i="41"/>
  <c r="J42" i="41" s="1"/>
  <c r="J41" i="41"/>
  <c r="J40" i="41"/>
  <c r="J39" i="41"/>
  <c r="J38" i="41"/>
  <c r="J37" i="41"/>
  <c r="I36" i="41"/>
  <c r="I35" i="41" s="1"/>
  <c r="H36" i="41"/>
  <c r="J36" i="41" s="1"/>
  <c r="H35" i="41"/>
  <c r="J34" i="41"/>
  <c r="I33" i="41"/>
  <c r="H33" i="41"/>
  <c r="J33" i="41" s="1"/>
  <c r="J32" i="41"/>
  <c r="J31" i="41"/>
  <c r="J30" i="41"/>
  <c r="J29" i="41"/>
  <c r="J28" i="41"/>
  <c r="I27" i="41"/>
  <c r="H27" i="41"/>
  <c r="J27" i="41" s="1"/>
  <c r="J26" i="41"/>
  <c r="J25" i="41"/>
  <c r="J24" i="41"/>
  <c r="J23" i="41"/>
  <c r="J22" i="41"/>
  <c r="J21" i="41"/>
  <c r="J20" i="41"/>
  <c r="J19" i="41"/>
  <c r="I18" i="41"/>
  <c r="H18" i="41"/>
  <c r="J18" i="41" s="1"/>
  <c r="J17" i="41"/>
  <c r="J16" i="41"/>
  <c r="J15" i="41"/>
  <c r="I14" i="41"/>
  <c r="I6" i="41" s="1"/>
  <c r="H14" i="41"/>
  <c r="J13" i="41"/>
  <c r="J12" i="41"/>
  <c r="J11" i="41"/>
  <c r="I10" i="41"/>
  <c r="H10" i="41"/>
  <c r="J10" i="41" s="1"/>
  <c r="J9" i="41"/>
  <c r="J8" i="41"/>
  <c r="I7" i="41"/>
  <c r="H7" i="41"/>
  <c r="J7" i="41" s="1"/>
  <c r="I144" i="41" l="1"/>
  <c r="J35" i="41"/>
  <c r="H6" i="41"/>
  <c r="J14" i="41"/>
  <c r="H127" i="41"/>
  <c r="J127" i="41" s="1"/>
  <c r="J137" i="41"/>
  <c r="J6" i="41" l="1"/>
  <c r="J144" i="41" s="1"/>
  <c r="H144" i="41"/>
  <c r="J143" i="40" l="1"/>
  <c r="I142" i="40"/>
  <c r="J142" i="40" s="1"/>
  <c r="H142" i="40"/>
  <c r="J141" i="40"/>
  <c r="I140" i="40"/>
  <c r="J140" i="40" s="1"/>
  <c r="H140" i="40"/>
  <c r="H139" i="40"/>
  <c r="J138" i="40"/>
  <c r="I137" i="40"/>
  <c r="H137" i="40"/>
  <c r="J137" i="40" s="1"/>
  <c r="J136" i="40"/>
  <c r="J135" i="40"/>
  <c r="J134" i="40"/>
  <c r="J133" i="40"/>
  <c r="I133" i="40"/>
  <c r="H133" i="40"/>
  <c r="J132" i="40"/>
  <c r="J131" i="40"/>
  <c r="I130" i="40"/>
  <c r="H130" i="40"/>
  <c r="J130" i="40" s="1"/>
  <c r="J129" i="40"/>
  <c r="I128" i="40"/>
  <c r="I127" i="40" s="1"/>
  <c r="H128" i="40"/>
  <c r="J128" i="40" s="1"/>
  <c r="J126" i="40"/>
  <c r="J125" i="40"/>
  <c r="I125" i="40"/>
  <c r="H125" i="40"/>
  <c r="J124" i="40"/>
  <c r="J123" i="40"/>
  <c r="I123" i="40"/>
  <c r="H123" i="40"/>
  <c r="J122" i="40"/>
  <c r="J121" i="40"/>
  <c r="J120" i="40"/>
  <c r="J119" i="40"/>
  <c r="I118" i="40"/>
  <c r="I117" i="40" s="1"/>
  <c r="H118" i="40"/>
  <c r="H117" i="40"/>
  <c r="J117" i="40" s="1"/>
  <c r="J116" i="40"/>
  <c r="I115" i="40"/>
  <c r="H115" i="40"/>
  <c r="J115" i="40" s="1"/>
  <c r="J114" i="40"/>
  <c r="I113" i="40"/>
  <c r="H113" i="40"/>
  <c r="J113" i="40" s="1"/>
  <c r="J112" i="40"/>
  <c r="I111" i="40"/>
  <c r="H111" i="40"/>
  <c r="J111" i="40" s="1"/>
  <c r="J110" i="40"/>
  <c r="I109" i="40"/>
  <c r="H109" i="40"/>
  <c r="J109" i="40" s="1"/>
  <c r="J108" i="40"/>
  <c r="J107" i="40"/>
  <c r="I106" i="40"/>
  <c r="I105" i="40" s="1"/>
  <c r="H106" i="40"/>
  <c r="H105" i="40"/>
  <c r="J104" i="40"/>
  <c r="J103" i="40"/>
  <c r="I102" i="40"/>
  <c r="J102" i="40" s="1"/>
  <c r="H102" i="40"/>
  <c r="J101" i="40"/>
  <c r="I100" i="40"/>
  <c r="J100" i="40" s="1"/>
  <c r="H100" i="40"/>
  <c r="J99" i="40"/>
  <c r="J98" i="40"/>
  <c r="J97" i="40"/>
  <c r="J96" i="40"/>
  <c r="J95" i="40"/>
  <c r="J94" i="40"/>
  <c r="J93" i="40"/>
  <c r="I93" i="40"/>
  <c r="H93" i="40"/>
  <c r="J92" i="40"/>
  <c r="J91" i="40"/>
  <c r="J90" i="40"/>
  <c r="J89" i="40"/>
  <c r="I88" i="40"/>
  <c r="J88" i="40" s="1"/>
  <c r="H88" i="40"/>
  <c r="H87" i="40"/>
  <c r="J86" i="40"/>
  <c r="I85" i="40"/>
  <c r="H85" i="40"/>
  <c r="J85" i="40" s="1"/>
  <c r="J84" i="40"/>
  <c r="J83" i="40"/>
  <c r="J82" i="40"/>
  <c r="J81" i="40"/>
  <c r="I81" i="40"/>
  <c r="H81" i="40"/>
  <c r="H80" i="40" s="1"/>
  <c r="J80" i="40" s="1"/>
  <c r="I80" i="40"/>
  <c r="J74" i="40"/>
  <c r="J73" i="40"/>
  <c r="J72" i="40"/>
  <c r="I72" i="40"/>
  <c r="H72" i="40"/>
  <c r="J71" i="40"/>
  <c r="J70" i="40"/>
  <c r="I70" i="40"/>
  <c r="H70" i="40"/>
  <c r="J69" i="40"/>
  <c r="J68" i="40"/>
  <c r="I68" i="40"/>
  <c r="H68" i="40"/>
  <c r="H67" i="40" s="1"/>
  <c r="J67" i="40" s="1"/>
  <c r="I67" i="40"/>
  <c r="J66" i="40"/>
  <c r="I65" i="40"/>
  <c r="J65" i="40" s="1"/>
  <c r="H65" i="40"/>
  <c r="J64" i="40"/>
  <c r="J63" i="40"/>
  <c r="J62" i="40"/>
  <c r="I61" i="40"/>
  <c r="H61" i="40"/>
  <c r="J61" i="40" s="1"/>
  <c r="J60" i="40"/>
  <c r="J59" i="40"/>
  <c r="I58" i="40"/>
  <c r="H58" i="40"/>
  <c r="J58" i="40" s="1"/>
  <c r="J57" i="40"/>
  <c r="J56" i="40"/>
  <c r="J55" i="40"/>
  <c r="J54" i="40"/>
  <c r="I54" i="40"/>
  <c r="H54" i="40"/>
  <c r="J53" i="40"/>
  <c r="J52" i="40"/>
  <c r="I51" i="40"/>
  <c r="H51" i="40"/>
  <c r="J51" i="40" s="1"/>
  <c r="J50" i="40"/>
  <c r="J49" i="40"/>
  <c r="J48" i="40"/>
  <c r="J47" i="40"/>
  <c r="J46" i="40"/>
  <c r="I46" i="40"/>
  <c r="H46" i="40"/>
  <c r="J45" i="40"/>
  <c r="J44" i="40"/>
  <c r="J43" i="40"/>
  <c r="I42" i="40"/>
  <c r="H42" i="40"/>
  <c r="J42" i="40" s="1"/>
  <c r="J41" i="40"/>
  <c r="J40" i="40"/>
  <c r="J39" i="40"/>
  <c r="J38" i="40"/>
  <c r="J37" i="40"/>
  <c r="I36" i="40"/>
  <c r="I35" i="40" s="1"/>
  <c r="H36" i="40"/>
  <c r="H35" i="40" s="1"/>
  <c r="J34" i="40"/>
  <c r="I33" i="40"/>
  <c r="H33" i="40"/>
  <c r="J33" i="40" s="1"/>
  <c r="J32" i="40"/>
  <c r="I31" i="40"/>
  <c r="H31" i="40"/>
  <c r="J31" i="40" s="1"/>
  <c r="J30" i="40"/>
  <c r="J29" i="40"/>
  <c r="J28" i="40"/>
  <c r="I27" i="40"/>
  <c r="J27" i="40" s="1"/>
  <c r="H27" i="40"/>
  <c r="J26" i="40"/>
  <c r="J25" i="40"/>
  <c r="J24" i="40"/>
  <c r="J23" i="40"/>
  <c r="J22" i="40"/>
  <c r="J21" i="40"/>
  <c r="J20" i="40"/>
  <c r="J19" i="40"/>
  <c r="I18" i="40"/>
  <c r="H18" i="40"/>
  <c r="J18" i="40" s="1"/>
  <c r="J17" i="40"/>
  <c r="J16" i="40"/>
  <c r="J15" i="40"/>
  <c r="J14" i="40"/>
  <c r="I14" i="40"/>
  <c r="H14" i="40"/>
  <c r="J13" i="40"/>
  <c r="J12" i="40"/>
  <c r="J11" i="40"/>
  <c r="I10" i="40"/>
  <c r="H10" i="40"/>
  <c r="J10" i="40" s="1"/>
  <c r="J9" i="40"/>
  <c r="J8" i="40"/>
  <c r="I7" i="40"/>
  <c r="J7" i="40" s="1"/>
  <c r="H7" i="40"/>
  <c r="H6" i="40"/>
  <c r="J87" i="40" l="1"/>
  <c r="H144" i="40"/>
  <c r="J35" i="40"/>
  <c r="J105" i="40"/>
  <c r="I6" i="40"/>
  <c r="I144" i="40" s="1"/>
  <c r="I87" i="40"/>
  <c r="J106" i="40"/>
  <c r="J118" i="40"/>
  <c r="J6" i="40"/>
  <c r="J36" i="40"/>
  <c r="H127" i="40"/>
  <c r="J127" i="40" s="1"/>
  <c r="I139" i="40"/>
  <c r="J139" i="40" s="1"/>
  <c r="J144" i="40" l="1"/>
  <c r="J143" i="39" l="1"/>
  <c r="J142" i="39"/>
  <c r="I142" i="39"/>
  <c r="H142" i="39"/>
  <c r="J141" i="39"/>
  <c r="J140" i="39"/>
  <c r="I140" i="39"/>
  <c r="H140" i="39"/>
  <c r="I139" i="39"/>
  <c r="J139" i="39" s="1"/>
  <c r="H139" i="39"/>
  <c r="J138" i="39"/>
  <c r="I137" i="39"/>
  <c r="J137" i="39" s="1"/>
  <c r="H137" i="39"/>
  <c r="J136" i="39"/>
  <c r="J135" i="39"/>
  <c r="J134" i="39"/>
  <c r="I133" i="39"/>
  <c r="H133" i="39"/>
  <c r="J133" i="39" s="1"/>
  <c r="J132" i="39"/>
  <c r="J131" i="39"/>
  <c r="I130" i="39"/>
  <c r="H130" i="39"/>
  <c r="J130" i="39" s="1"/>
  <c r="J129" i="39"/>
  <c r="I128" i="39"/>
  <c r="I127" i="39" s="1"/>
  <c r="H128" i="39"/>
  <c r="H127" i="39" s="1"/>
  <c r="J127" i="39" s="1"/>
  <c r="J126" i="39"/>
  <c r="I125" i="39"/>
  <c r="H125" i="39"/>
  <c r="J125" i="39" s="1"/>
  <c r="J124" i="39"/>
  <c r="I123" i="39"/>
  <c r="H123" i="39"/>
  <c r="J123" i="39" s="1"/>
  <c r="J122" i="39"/>
  <c r="J121" i="39"/>
  <c r="J120" i="39"/>
  <c r="J119" i="39"/>
  <c r="J118" i="39"/>
  <c r="I118" i="39"/>
  <c r="H118" i="39"/>
  <c r="I117" i="39"/>
  <c r="J116" i="39"/>
  <c r="I115" i="39"/>
  <c r="J115" i="39" s="1"/>
  <c r="H115" i="39"/>
  <c r="J114" i="39"/>
  <c r="I113" i="39"/>
  <c r="J113" i="39" s="1"/>
  <c r="H113" i="39"/>
  <c r="J112" i="39"/>
  <c r="I111" i="39"/>
  <c r="J111" i="39" s="1"/>
  <c r="H111" i="39"/>
  <c r="J110" i="39"/>
  <c r="I109" i="39"/>
  <c r="J109" i="39" s="1"/>
  <c r="H109" i="39"/>
  <c r="J108" i="39"/>
  <c r="J107" i="39"/>
  <c r="J106" i="39"/>
  <c r="I106" i="39"/>
  <c r="H106" i="39"/>
  <c r="I105" i="39"/>
  <c r="J105" i="39" s="1"/>
  <c r="H105" i="39"/>
  <c r="J104" i="39"/>
  <c r="J103" i="39"/>
  <c r="J102" i="39"/>
  <c r="I102" i="39"/>
  <c r="H102" i="39"/>
  <c r="J101" i="39"/>
  <c r="J100" i="39"/>
  <c r="I100" i="39"/>
  <c r="H100" i="39"/>
  <c r="J99" i="39"/>
  <c r="J98" i="39"/>
  <c r="J97" i="39"/>
  <c r="J96" i="39"/>
  <c r="J95" i="39"/>
  <c r="J94" i="39"/>
  <c r="I93" i="39"/>
  <c r="H93" i="39"/>
  <c r="J93" i="39" s="1"/>
  <c r="J92" i="39"/>
  <c r="J91" i="39"/>
  <c r="J90" i="39"/>
  <c r="J89" i="39"/>
  <c r="J88" i="39"/>
  <c r="I88" i="39"/>
  <c r="H88" i="39"/>
  <c r="I87" i="39"/>
  <c r="J86" i="39"/>
  <c r="I85" i="39"/>
  <c r="I80" i="39" s="1"/>
  <c r="H85" i="39"/>
  <c r="J84" i="39"/>
  <c r="J83" i="39"/>
  <c r="J82" i="39"/>
  <c r="I81" i="39"/>
  <c r="H81" i="39"/>
  <c r="J81" i="39" s="1"/>
  <c r="J74" i="39"/>
  <c r="J73" i="39"/>
  <c r="I72" i="39"/>
  <c r="H72" i="39"/>
  <c r="J72" i="39" s="1"/>
  <c r="J71" i="39"/>
  <c r="I70" i="39"/>
  <c r="H70" i="39"/>
  <c r="J70" i="39" s="1"/>
  <c r="J69" i="39"/>
  <c r="I68" i="39"/>
  <c r="H68" i="39"/>
  <c r="J68" i="39" s="1"/>
  <c r="I67" i="39"/>
  <c r="J66" i="39"/>
  <c r="J65" i="39"/>
  <c r="I65" i="39"/>
  <c r="H65" i="39"/>
  <c r="J64" i="39"/>
  <c r="J63" i="39"/>
  <c r="J62" i="39"/>
  <c r="I61" i="39"/>
  <c r="H61" i="39"/>
  <c r="J61" i="39" s="1"/>
  <c r="J60" i="39"/>
  <c r="J59" i="39"/>
  <c r="I58" i="39"/>
  <c r="J58" i="39" s="1"/>
  <c r="H58" i="39"/>
  <c r="J57" i="39"/>
  <c r="J56" i="39"/>
  <c r="J55" i="39"/>
  <c r="I54" i="39"/>
  <c r="H54" i="39"/>
  <c r="J54" i="39" s="1"/>
  <c r="J53" i="39"/>
  <c r="J52" i="39"/>
  <c r="I51" i="39"/>
  <c r="H51" i="39"/>
  <c r="J51" i="39" s="1"/>
  <c r="J50" i="39"/>
  <c r="J49" i="39"/>
  <c r="J48" i="39"/>
  <c r="J47" i="39"/>
  <c r="I46" i="39"/>
  <c r="H46" i="39"/>
  <c r="J46" i="39" s="1"/>
  <c r="J45" i="39"/>
  <c r="J44" i="39"/>
  <c r="J43" i="39"/>
  <c r="I42" i="39"/>
  <c r="J42" i="39" s="1"/>
  <c r="H42" i="39"/>
  <c r="J41" i="39"/>
  <c r="J40" i="39"/>
  <c r="J39" i="39"/>
  <c r="J38" i="39"/>
  <c r="J37" i="39"/>
  <c r="I36" i="39"/>
  <c r="I35" i="39" s="1"/>
  <c r="H36" i="39"/>
  <c r="H35" i="39"/>
  <c r="J34" i="39"/>
  <c r="I33" i="39"/>
  <c r="H33" i="39"/>
  <c r="J33" i="39" s="1"/>
  <c r="J32" i="39"/>
  <c r="I31" i="39"/>
  <c r="H31" i="39"/>
  <c r="J31" i="39" s="1"/>
  <c r="J30" i="39"/>
  <c r="J29" i="39"/>
  <c r="J28" i="39"/>
  <c r="J27" i="39"/>
  <c r="I27" i="39"/>
  <c r="H27" i="39"/>
  <c r="J26" i="39"/>
  <c r="J25" i="39"/>
  <c r="J24" i="39"/>
  <c r="J23" i="39"/>
  <c r="J22" i="39"/>
  <c r="J21" i="39"/>
  <c r="J20" i="39"/>
  <c r="J19" i="39"/>
  <c r="I18" i="39"/>
  <c r="J18" i="39" s="1"/>
  <c r="H18" i="39"/>
  <c r="J17" i="39"/>
  <c r="J16" i="39"/>
  <c r="J15" i="39"/>
  <c r="I14" i="39"/>
  <c r="H14" i="39"/>
  <c r="J14" i="39" s="1"/>
  <c r="J13" i="39"/>
  <c r="J12" i="39"/>
  <c r="J11" i="39"/>
  <c r="I10" i="39"/>
  <c r="J10" i="39" s="1"/>
  <c r="H10" i="39"/>
  <c r="J9" i="39"/>
  <c r="J8" i="39"/>
  <c r="J7" i="39"/>
  <c r="I7" i="39"/>
  <c r="H7" i="39"/>
  <c r="I6" i="39"/>
  <c r="I144" i="39" s="1"/>
  <c r="J35" i="39" l="1"/>
  <c r="J36" i="39"/>
  <c r="H67" i="39"/>
  <c r="J67" i="39" s="1"/>
  <c r="H80" i="39"/>
  <c r="J80" i="39" s="1"/>
  <c r="J128" i="39"/>
  <c r="J85" i="39"/>
  <c r="H6" i="39"/>
  <c r="H87" i="39"/>
  <c r="J87" i="39" s="1"/>
  <c r="H117" i="39"/>
  <c r="J117" i="39" s="1"/>
  <c r="H144" i="39" l="1"/>
  <c r="J6" i="39"/>
  <c r="J144" i="39" s="1"/>
  <c r="J143" i="38" l="1"/>
  <c r="I142" i="38"/>
  <c r="J142" i="38" s="1"/>
  <c r="H142" i="38"/>
  <c r="J141" i="38"/>
  <c r="I140" i="38"/>
  <c r="J140" i="38" s="1"/>
  <c r="H140" i="38"/>
  <c r="H139" i="38"/>
  <c r="J138" i="38"/>
  <c r="I137" i="38"/>
  <c r="H137" i="38"/>
  <c r="J137" i="38" s="1"/>
  <c r="J136" i="38"/>
  <c r="J135" i="38"/>
  <c r="J134" i="38"/>
  <c r="J133" i="38"/>
  <c r="I133" i="38"/>
  <c r="H133" i="38"/>
  <c r="J132" i="38"/>
  <c r="J131" i="38"/>
  <c r="I130" i="38"/>
  <c r="H130" i="38"/>
  <c r="J130" i="38" s="1"/>
  <c r="J129" i="38"/>
  <c r="I128" i="38"/>
  <c r="I127" i="38" s="1"/>
  <c r="H128" i="38"/>
  <c r="J128" i="38" s="1"/>
  <c r="J126" i="38"/>
  <c r="J125" i="38"/>
  <c r="I125" i="38"/>
  <c r="H125" i="38"/>
  <c r="J124" i="38"/>
  <c r="J123" i="38"/>
  <c r="I123" i="38"/>
  <c r="H123" i="38"/>
  <c r="J122" i="38"/>
  <c r="J121" i="38"/>
  <c r="J120" i="38"/>
  <c r="J119" i="38"/>
  <c r="I118" i="38"/>
  <c r="J118" i="38" s="1"/>
  <c r="H118" i="38"/>
  <c r="H117" i="38"/>
  <c r="J116" i="38"/>
  <c r="I115" i="38"/>
  <c r="H115" i="38"/>
  <c r="J115" i="38" s="1"/>
  <c r="J114" i="38"/>
  <c r="I113" i="38"/>
  <c r="H113" i="38"/>
  <c r="J113" i="38" s="1"/>
  <c r="J112" i="38"/>
  <c r="I111" i="38"/>
  <c r="H111" i="38"/>
  <c r="J111" i="38" s="1"/>
  <c r="J110" i="38"/>
  <c r="I109" i="38"/>
  <c r="H109" i="38"/>
  <c r="J109" i="38" s="1"/>
  <c r="J108" i="38"/>
  <c r="J107" i="38"/>
  <c r="I106" i="38"/>
  <c r="J106" i="38" s="1"/>
  <c r="H106" i="38"/>
  <c r="H105" i="38"/>
  <c r="J104" i="38"/>
  <c r="J103" i="38"/>
  <c r="I102" i="38"/>
  <c r="J102" i="38" s="1"/>
  <c r="H102" i="38"/>
  <c r="J101" i="38"/>
  <c r="I100" i="38"/>
  <c r="J100" i="38" s="1"/>
  <c r="H100" i="38"/>
  <c r="J99" i="38"/>
  <c r="J98" i="38"/>
  <c r="J97" i="38"/>
  <c r="J96" i="38"/>
  <c r="J95" i="38"/>
  <c r="J94" i="38"/>
  <c r="J93" i="38"/>
  <c r="I93" i="38"/>
  <c r="H93" i="38"/>
  <c r="J92" i="38"/>
  <c r="J91" i="38"/>
  <c r="J90" i="38"/>
  <c r="J89" i="38"/>
  <c r="I88" i="38"/>
  <c r="J88" i="38" s="1"/>
  <c r="H88" i="38"/>
  <c r="H87" i="38"/>
  <c r="J86" i="38"/>
  <c r="I85" i="38"/>
  <c r="H85" i="38"/>
  <c r="J85" i="38" s="1"/>
  <c r="J84" i="38"/>
  <c r="J83" i="38"/>
  <c r="J82" i="38"/>
  <c r="J81" i="38"/>
  <c r="I81" i="38"/>
  <c r="H81" i="38"/>
  <c r="H80" i="38" s="1"/>
  <c r="J80" i="38" s="1"/>
  <c r="I80" i="38"/>
  <c r="J74" i="38"/>
  <c r="J73" i="38"/>
  <c r="J72" i="38"/>
  <c r="I72" i="38"/>
  <c r="H72" i="38"/>
  <c r="J71" i="38"/>
  <c r="J70" i="38"/>
  <c r="I70" i="38"/>
  <c r="H70" i="38"/>
  <c r="J69" i="38"/>
  <c r="J68" i="38"/>
  <c r="I68" i="38"/>
  <c r="H68" i="38"/>
  <c r="H67" i="38" s="1"/>
  <c r="J67" i="38" s="1"/>
  <c r="I67" i="38"/>
  <c r="J66" i="38"/>
  <c r="I65" i="38"/>
  <c r="J65" i="38" s="1"/>
  <c r="H65" i="38"/>
  <c r="J64" i="38"/>
  <c r="J63" i="38"/>
  <c r="J62" i="38"/>
  <c r="I61" i="38"/>
  <c r="H61" i="38"/>
  <c r="J61" i="38" s="1"/>
  <c r="J60" i="38"/>
  <c r="J59" i="38"/>
  <c r="I58" i="38"/>
  <c r="H58" i="38"/>
  <c r="J58" i="38" s="1"/>
  <c r="J57" i="38"/>
  <c r="J56" i="38"/>
  <c r="J55" i="38"/>
  <c r="J54" i="38"/>
  <c r="I54" i="38"/>
  <c r="H54" i="38"/>
  <c r="J53" i="38"/>
  <c r="J52" i="38"/>
  <c r="I51" i="38"/>
  <c r="H51" i="38"/>
  <c r="J51" i="38" s="1"/>
  <c r="J50" i="38"/>
  <c r="J49" i="38"/>
  <c r="J48" i="38"/>
  <c r="J47" i="38"/>
  <c r="J46" i="38"/>
  <c r="I46" i="38"/>
  <c r="H46" i="38"/>
  <c r="J45" i="38"/>
  <c r="J44" i="38"/>
  <c r="J43" i="38"/>
  <c r="I42" i="38"/>
  <c r="H42" i="38"/>
  <c r="J42" i="38" s="1"/>
  <c r="J41" i="38"/>
  <c r="J40" i="38"/>
  <c r="J39" i="38"/>
  <c r="J38" i="38"/>
  <c r="J37" i="38"/>
  <c r="I36" i="38"/>
  <c r="I35" i="38" s="1"/>
  <c r="H36" i="38"/>
  <c r="J36" i="38" s="1"/>
  <c r="J34" i="38"/>
  <c r="I33" i="38"/>
  <c r="H33" i="38"/>
  <c r="J33" i="38" s="1"/>
  <c r="J32" i="38"/>
  <c r="I31" i="38"/>
  <c r="H31" i="38"/>
  <c r="J31" i="38" s="1"/>
  <c r="J30" i="38"/>
  <c r="J29" i="38"/>
  <c r="J28" i="38"/>
  <c r="I27" i="38"/>
  <c r="J27" i="38" s="1"/>
  <c r="H27" i="38"/>
  <c r="J26" i="38"/>
  <c r="J25" i="38"/>
  <c r="J24" i="38"/>
  <c r="J23" i="38"/>
  <c r="J22" i="38"/>
  <c r="J21" i="38"/>
  <c r="J20" i="38"/>
  <c r="J19" i="38"/>
  <c r="I18" i="38"/>
  <c r="H18" i="38"/>
  <c r="J18" i="38" s="1"/>
  <c r="J17" i="38"/>
  <c r="J16" i="38"/>
  <c r="J15" i="38"/>
  <c r="J14" i="38"/>
  <c r="I14" i="38"/>
  <c r="H14" i="38"/>
  <c r="J13" i="38"/>
  <c r="J12" i="38"/>
  <c r="J11" i="38"/>
  <c r="I10" i="38"/>
  <c r="H10" i="38"/>
  <c r="J10" i="38" s="1"/>
  <c r="J9" i="38"/>
  <c r="J8" i="38"/>
  <c r="I7" i="38"/>
  <c r="I6" i="38" s="1"/>
  <c r="H7" i="38"/>
  <c r="H6" i="38"/>
  <c r="J87" i="38" l="1"/>
  <c r="J105" i="38"/>
  <c r="J7" i="38"/>
  <c r="H35" i="38"/>
  <c r="J35" i="38" s="1"/>
  <c r="J6" i="38"/>
  <c r="H127" i="38"/>
  <c r="J127" i="38" s="1"/>
  <c r="I87" i="38"/>
  <c r="I105" i="38"/>
  <c r="I117" i="38"/>
  <c r="J117" i="38" s="1"/>
  <c r="I139" i="38"/>
  <c r="J139" i="38" s="1"/>
  <c r="J144" i="38" l="1"/>
  <c r="I144" i="38"/>
  <c r="H144" i="38"/>
  <c r="J144" i="37" l="1"/>
  <c r="J143" i="37"/>
  <c r="I143" i="37"/>
  <c r="H143" i="37"/>
  <c r="J142" i="37"/>
  <c r="J141" i="37"/>
  <c r="I141" i="37"/>
  <c r="H141" i="37"/>
  <c r="I140" i="37"/>
  <c r="J140" i="37" s="1"/>
  <c r="H140" i="37"/>
  <c r="J139" i="37"/>
  <c r="I138" i="37"/>
  <c r="J138" i="37" s="1"/>
  <c r="H138" i="37"/>
  <c r="J137" i="37"/>
  <c r="J136" i="37"/>
  <c r="J135" i="37"/>
  <c r="I134" i="37"/>
  <c r="H134" i="37"/>
  <c r="J134" i="37" s="1"/>
  <c r="J133" i="37"/>
  <c r="J132" i="37"/>
  <c r="I131" i="37"/>
  <c r="H131" i="37"/>
  <c r="J131" i="37" s="1"/>
  <c r="J130" i="37"/>
  <c r="I129" i="37"/>
  <c r="I128" i="37" s="1"/>
  <c r="H129" i="37"/>
  <c r="J129" i="37" s="1"/>
  <c r="J127" i="37"/>
  <c r="I126" i="37"/>
  <c r="H126" i="37"/>
  <c r="J126" i="37" s="1"/>
  <c r="J125" i="37"/>
  <c r="I124" i="37"/>
  <c r="H124" i="37"/>
  <c r="J124" i="37" s="1"/>
  <c r="J123" i="37"/>
  <c r="J122" i="37"/>
  <c r="J121" i="37"/>
  <c r="J120" i="37"/>
  <c r="J119" i="37"/>
  <c r="I119" i="37"/>
  <c r="H119" i="37"/>
  <c r="I118" i="37"/>
  <c r="J117" i="37"/>
  <c r="I116" i="37"/>
  <c r="J116" i="37" s="1"/>
  <c r="H116" i="37"/>
  <c r="J115" i="37"/>
  <c r="I114" i="37"/>
  <c r="J114" i="37" s="1"/>
  <c r="H114" i="37"/>
  <c r="J113" i="37"/>
  <c r="I112" i="37"/>
  <c r="J112" i="37" s="1"/>
  <c r="H112" i="37"/>
  <c r="J111" i="37"/>
  <c r="I110" i="37"/>
  <c r="J110" i="37" s="1"/>
  <c r="H110" i="37"/>
  <c r="J109" i="37"/>
  <c r="J108" i="37"/>
  <c r="J107" i="37"/>
  <c r="I107" i="37"/>
  <c r="H107" i="37"/>
  <c r="I106" i="37"/>
  <c r="J106" i="37" s="1"/>
  <c r="H106" i="37"/>
  <c r="J105" i="37"/>
  <c r="J104" i="37"/>
  <c r="J103" i="37"/>
  <c r="I103" i="37"/>
  <c r="H103" i="37"/>
  <c r="J102" i="37"/>
  <c r="J101" i="37"/>
  <c r="I101" i="37"/>
  <c r="H101" i="37"/>
  <c r="J100" i="37"/>
  <c r="J99" i="37"/>
  <c r="J98" i="37"/>
  <c r="J97" i="37"/>
  <c r="J96" i="37"/>
  <c r="J95" i="37"/>
  <c r="I94" i="37"/>
  <c r="H94" i="37"/>
  <c r="J94" i="37" s="1"/>
  <c r="J93" i="37"/>
  <c r="J92" i="37"/>
  <c r="J91" i="37"/>
  <c r="J90" i="37"/>
  <c r="J89" i="37"/>
  <c r="I89" i="37"/>
  <c r="H89" i="37"/>
  <c r="I88" i="37"/>
  <c r="J87" i="37"/>
  <c r="I86" i="37"/>
  <c r="I81" i="37" s="1"/>
  <c r="H86" i="37"/>
  <c r="J85" i="37"/>
  <c r="J84" i="37"/>
  <c r="J83" i="37"/>
  <c r="I82" i="37"/>
  <c r="H82" i="37"/>
  <c r="J82" i="37" s="1"/>
  <c r="J75" i="37"/>
  <c r="J74" i="37"/>
  <c r="I73" i="37"/>
  <c r="H73" i="37"/>
  <c r="J73" i="37" s="1"/>
  <c r="J72" i="37"/>
  <c r="I71" i="37"/>
  <c r="H71" i="37"/>
  <c r="J71" i="37" s="1"/>
  <c r="J70" i="37"/>
  <c r="I69" i="37"/>
  <c r="H69" i="37"/>
  <c r="J69" i="37" s="1"/>
  <c r="I68" i="37"/>
  <c r="J67" i="37"/>
  <c r="J66" i="37"/>
  <c r="I66" i="37"/>
  <c r="H66" i="37"/>
  <c r="J65" i="37"/>
  <c r="J64" i="37"/>
  <c r="J63" i="37"/>
  <c r="I62" i="37"/>
  <c r="H62" i="37"/>
  <c r="J62" i="37" s="1"/>
  <c r="J61" i="37"/>
  <c r="J60" i="37"/>
  <c r="I59" i="37"/>
  <c r="J59" i="37" s="1"/>
  <c r="H59" i="37"/>
  <c r="J58" i="37"/>
  <c r="J57" i="37"/>
  <c r="J56" i="37"/>
  <c r="I55" i="37"/>
  <c r="H55" i="37"/>
  <c r="J55" i="37" s="1"/>
  <c r="J54" i="37"/>
  <c r="J53" i="37"/>
  <c r="I52" i="37"/>
  <c r="H52" i="37"/>
  <c r="J52" i="37" s="1"/>
  <c r="J51" i="37"/>
  <c r="J50" i="37"/>
  <c r="J49" i="37"/>
  <c r="J48" i="37"/>
  <c r="I47" i="37"/>
  <c r="H47" i="37"/>
  <c r="J47" i="37" s="1"/>
  <c r="J46" i="37"/>
  <c r="J45" i="37"/>
  <c r="J44" i="37"/>
  <c r="I43" i="37"/>
  <c r="J43" i="37" s="1"/>
  <c r="H43" i="37"/>
  <c r="J42" i="37"/>
  <c r="J41" i="37"/>
  <c r="J40" i="37"/>
  <c r="J39" i="37"/>
  <c r="J38" i="37"/>
  <c r="I37" i="37"/>
  <c r="J37" i="37" s="1"/>
  <c r="H37" i="37"/>
  <c r="H36" i="37"/>
  <c r="J35" i="37"/>
  <c r="I34" i="37"/>
  <c r="H34" i="37"/>
  <c r="J34" i="37" s="1"/>
  <c r="J33" i="37"/>
  <c r="I32" i="37"/>
  <c r="H32" i="37"/>
  <c r="J32" i="37" s="1"/>
  <c r="J31" i="37"/>
  <c r="J30" i="37"/>
  <c r="J29" i="37"/>
  <c r="J28" i="37"/>
  <c r="I28" i="37"/>
  <c r="H28" i="37"/>
  <c r="J27" i="37"/>
  <c r="J26" i="37"/>
  <c r="J25" i="37"/>
  <c r="J24" i="37"/>
  <c r="J23" i="37"/>
  <c r="J22" i="37"/>
  <c r="J21" i="37"/>
  <c r="J20" i="37"/>
  <c r="I19" i="37"/>
  <c r="J19" i="37" s="1"/>
  <c r="H19" i="37"/>
  <c r="J18" i="37"/>
  <c r="J17" i="37"/>
  <c r="J16" i="37"/>
  <c r="I15" i="37"/>
  <c r="H15" i="37"/>
  <c r="J15" i="37" s="1"/>
  <c r="J14" i="37"/>
  <c r="J13" i="37"/>
  <c r="J12" i="37"/>
  <c r="I11" i="37"/>
  <c r="J11" i="37" s="1"/>
  <c r="H11" i="37"/>
  <c r="J10" i="37"/>
  <c r="J9" i="37"/>
  <c r="J8" i="37"/>
  <c r="I8" i="37"/>
  <c r="H8" i="37"/>
  <c r="I7" i="37"/>
  <c r="I145" i="37" l="1"/>
  <c r="J36" i="37"/>
  <c r="I36" i="37"/>
  <c r="J86" i="37"/>
  <c r="H128" i="37"/>
  <c r="J128" i="37" s="1"/>
  <c r="H68" i="37"/>
  <c r="J68" i="37" s="1"/>
  <c r="H81" i="37"/>
  <c r="J81" i="37" s="1"/>
  <c r="H7" i="37"/>
  <c r="H88" i="37"/>
  <c r="J88" i="37" s="1"/>
  <c r="H118" i="37"/>
  <c r="J118" i="37" s="1"/>
  <c r="H145" i="37" l="1"/>
  <c r="J7" i="37"/>
  <c r="J145" i="37" s="1"/>
  <c r="J143" i="36" l="1"/>
  <c r="I142" i="36"/>
  <c r="J142" i="36" s="1"/>
  <c r="H142" i="36"/>
  <c r="J141" i="36"/>
  <c r="I140" i="36"/>
  <c r="J140" i="36" s="1"/>
  <c r="H140" i="36"/>
  <c r="H139" i="36"/>
  <c r="J138" i="36"/>
  <c r="J137" i="36"/>
  <c r="I137" i="36"/>
  <c r="H137" i="36"/>
  <c r="J136" i="36"/>
  <c r="J135" i="36"/>
  <c r="J134" i="36"/>
  <c r="I133" i="36"/>
  <c r="H133" i="36"/>
  <c r="J133" i="36" s="1"/>
  <c r="J132" i="36"/>
  <c r="J131" i="36"/>
  <c r="I130" i="36"/>
  <c r="H130" i="36"/>
  <c r="J130" i="36" s="1"/>
  <c r="J129" i="36"/>
  <c r="I128" i="36"/>
  <c r="I127" i="36" s="1"/>
  <c r="H128" i="36"/>
  <c r="J128" i="36" s="1"/>
  <c r="H127" i="36"/>
  <c r="J126" i="36"/>
  <c r="I125" i="36"/>
  <c r="H125" i="36"/>
  <c r="J125" i="36" s="1"/>
  <c r="J124" i="36"/>
  <c r="I123" i="36"/>
  <c r="H123" i="36"/>
  <c r="J123" i="36" s="1"/>
  <c r="J122" i="36"/>
  <c r="J121" i="36"/>
  <c r="J120" i="36"/>
  <c r="J119" i="36"/>
  <c r="I118" i="36"/>
  <c r="J118" i="36" s="1"/>
  <c r="H118" i="36"/>
  <c r="J116" i="36"/>
  <c r="J115" i="36"/>
  <c r="I115" i="36"/>
  <c r="H115" i="36"/>
  <c r="J114" i="36"/>
  <c r="J113" i="36"/>
  <c r="I113" i="36"/>
  <c r="H113" i="36"/>
  <c r="J112" i="36"/>
  <c r="J111" i="36"/>
  <c r="I111" i="36"/>
  <c r="H111" i="36"/>
  <c r="J110" i="36"/>
  <c r="J109" i="36"/>
  <c r="I109" i="36"/>
  <c r="H109" i="36"/>
  <c r="J108" i="36"/>
  <c r="J107" i="36"/>
  <c r="I106" i="36"/>
  <c r="J106" i="36" s="1"/>
  <c r="H106" i="36"/>
  <c r="H105" i="36"/>
  <c r="J104" i="36"/>
  <c r="J103" i="36"/>
  <c r="I102" i="36"/>
  <c r="J102" i="36" s="1"/>
  <c r="H102" i="36"/>
  <c r="J101" i="36"/>
  <c r="I100" i="36"/>
  <c r="J100" i="36" s="1"/>
  <c r="H100" i="36"/>
  <c r="J98" i="36"/>
  <c r="J97" i="36"/>
  <c r="J96" i="36"/>
  <c r="J95" i="36"/>
  <c r="J94" i="36"/>
  <c r="I93" i="36"/>
  <c r="J93" i="36" s="1"/>
  <c r="H93" i="36"/>
  <c r="J92" i="36"/>
  <c r="J91" i="36"/>
  <c r="J90" i="36"/>
  <c r="J89" i="36"/>
  <c r="J88" i="36"/>
  <c r="I88" i="36"/>
  <c r="H88" i="36"/>
  <c r="H87" i="36" s="1"/>
  <c r="J87" i="36" s="1"/>
  <c r="I87" i="36"/>
  <c r="J86" i="36"/>
  <c r="I85" i="36"/>
  <c r="H85" i="36"/>
  <c r="J85" i="36" s="1"/>
  <c r="J84" i="36"/>
  <c r="J83" i="36"/>
  <c r="J82" i="36"/>
  <c r="I81" i="36"/>
  <c r="J81" i="36" s="1"/>
  <c r="H81" i="36"/>
  <c r="H80" i="36"/>
  <c r="J74" i="36"/>
  <c r="J73" i="36"/>
  <c r="I72" i="36"/>
  <c r="J72" i="36" s="1"/>
  <c r="H72" i="36"/>
  <c r="J71" i="36"/>
  <c r="I70" i="36"/>
  <c r="J70" i="36" s="1"/>
  <c r="H70" i="36"/>
  <c r="J69" i="36"/>
  <c r="I68" i="36"/>
  <c r="J68" i="36" s="1"/>
  <c r="H68" i="36"/>
  <c r="H67" i="36"/>
  <c r="J66" i="36"/>
  <c r="J65" i="36"/>
  <c r="I65" i="36"/>
  <c r="H65" i="36"/>
  <c r="J64" i="36"/>
  <c r="J63" i="36"/>
  <c r="J62" i="36"/>
  <c r="I61" i="36"/>
  <c r="H61" i="36"/>
  <c r="J61" i="36" s="1"/>
  <c r="J60" i="36"/>
  <c r="J59" i="36"/>
  <c r="I58" i="36"/>
  <c r="H58" i="36"/>
  <c r="J58" i="36" s="1"/>
  <c r="J57" i="36"/>
  <c r="J56" i="36"/>
  <c r="J55" i="36"/>
  <c r="I54" i="36"/>
  <c r="J54" i="36" s="1"/>
  <c r="H54" i="36"/>
  <c r="J53" i="36"/>
  <c r="J52" i="36"/>
  <c r="I51" i="36"/>
  <c r="H51" i="36"/>
  <c r="J51" i="36" s="1"/>
  <c r="J50" i="36"/>
  <c r="J49" i="36"/>
  <c r="J48" i="36"/>
  <c r="J47" i="36"/>
  <c r="I46" i="36"/>
  <c r="J46" i="36" s="1"/>
  <c r="H46" i="36"/>
  <c r="J45" i="36"/>
  <c r="J44" i="36"/>
  <c r="J43" i="36"/>
  <c r="I42" i="36"/>
  <c r="H42" i="36"/>
  <c r="J42" i="36" s="1"/>
  <c r="J41" i="36"/>
  <c r="J40" i="36"/>
  <c r="J39" i="36"/>
  <c r="J38" i="36"/>
  <c r="J37" i="36"/>
  <c r="I36" i="36"/>
  <c r="I35" i="36" s="1"/>
  <c r="H36" i="36"/>
  <c r="J36" i="36" s="1"/>
  <c r="H35" i="36"/>
  <c r="J34" i="36"/>
  <c r="I33" i="36"/>
  <c r="H33" i="36"/>
  <c r="J33" i="36" s="1"/>
  <c r="J32" i="36"/>
  <c r="I31" i="36"/>
  <c r="H31" i="36"/>
  <c r="H6" i="36" s="1"/>
  <c r="J30" i="36"/>
  <c r="J29" i="36"/>
  <c r="J28" i="36"/>
  <c r="J27" i="36"/>
  <c r="I27" i="36"/>
  <c r="H27" i="36"/>
  <c r="J26" i="36"/>
  <c r="J25" i="36"/>
  <c r="J24" i="36"/>
  <c r="J23" i="36"/>
  <c r="J22" i="36"/>
  <c r="J21" i="36"/>
  <c r="J20" i="36"/>
  <c r="J19" i="36"/>
  <c r="I18" i="36"/>
  <c r="H18" i="36"/>
  <c r="J18" i="36" s="1"/>
  <c r="J17" i="36"/>
  <c r="J16" i="36"/>
  <c r="J15" i="36"/>
  <c r="I14" i="36"/>
  <c r="J14" i="36" s="1"/>
  <c r="H14" i="36"/>
  <c r="J13" i="36"/>
  <c r="J12" i="36"/>
  <c r="J11" i="36"/>
  <c r="I10" i="36"/>
  <c r="H10" i="36"/>
  <c r="J10" i="36" s="1"/>
  <c r="J9" i="36"/>
  <c r="J8" i="36"/>
  <c r="J7" i="36"/>
  <c r="I7" i="36"/>
  <c r="H7" i="36"/>
  <c r="I6" i="36"/>
  <c r="J6" i="36" l="1"/>
  <c r="J35" i="36"/>
  <c r="J127" i="36"/>
  <c r="H117" i="36"/>
  <c r="J117" i="36" s="1"/>
  <c r="J31" i="36"/>
  <c r="I67" i="36"/>
  <c r="J67" i="36" s="1"/>
  <c r="I80" i="36"/>
  <c r="J80" i="36" s="1"/>
  <c r="I105" i="36"/>
  <c r="J105" i="36" s="1"/>
  <c r="I117" i="36"/>
  <c r="I139" i="36"/>
  <c r="J139" i="36" s="1"/>
  <c r="H144" i="36" l="1"/>
  <c r="I144" i="36"/>
  <c r="J144" i="36"/>
  <c r="K55" i="35" l="1"/>
  <c r="K54" i="35"/>
  <c r="J53" i="35"/>
  <c r="I53" i="35"/>
  <c r="K53" i="35" s="1"/>
  <c r="G53" i="35"/>
  <c r="K52" i="35"/>
  <c r="K51" i="35"/>
  <c r="K50" i="35"/>
  <c r="K49" i="35"/>
  <c r="J48" i="35"/>
  <c r="I48" i="35"/>
  <c r="K48" i="35" s="1"/>
  <c r="G48" i="35"/>
  <c r="K47" i="35"/>
  <c r="K46" i="35"/>
  <c r="K45" i="35"/>
  <c r="J44" i="35"/>
  <c r="I44" i="35"/>
  <c r="K44" i="35" s="1"/>
  <c r="G44" i="35"/>
  <c r="K43" i="35"/>
  <c r="K42" i="35"/>
  <c r="K41" i="35"/>
  <c r="K40" i="35"/>
  <c r="K39" i="35"/>
  <c r="J38" i="35"/>
  <c r="I38" i="35"/>
  <c r="K38" i="35" s="1"/>
  <c r="G38" i="35"/>
  <c r="K37" i="35"/>
  <c r="K36" i="35"/>
  <c r="K35" i="35"/>
  <c r="J34" i="35"/>
  <c r="I34" i="35"/>
  <c r="K34" i="35" s="1"/>
  <c r="J33" i="35"/>
  <c r="G33" i="35"/>
  <c r="J32" i="35"/>
  <c r="K32" i="35" s="1"/>
  <c r="I32" i="35"/>
  <c r="K31" i="35"/>
  <c r="J30" i="35"/>
  <c r="K30" i="35" s="1"/>
  <c r="I30" i="35"/>
  <c r="G30" i="35"/>
  <c r="G56" i="35" s="1"/>
  <c r="K29" i="35"/>
  <c r="K28" i="35"/>
  <c r="K27" i="35"/>
  <c r="K26" i="35"/>
  <c r="J26" i="35"/>
  <c r="I26" i="35"/>
  <c r="G26" i="35"/>
  <c r="K25" i="35"/>
  <c r="K24" i="35"/>
  <c r="K23" i="35"/>
  <c r="K22" i="35"/>
  <c r="K21" i="35"/>
  <c r="K20" i="35"/>
  <c r="K19" i="35"/>
  <c r="K18" i="35"/>
  <c r="K17" i="35"/>
  <c r="J17" i="35"/>
  <c r="I17" i="35"/>
  <c r="G17" i="35"/>
  <c r="K16" i="35"/>
  <c r="K15" i="35"/>
  <c r="K14" i="35"/>
  <c r="K13" i="35"/>
  <c r="K12" i="35"/>
  <c r="K11" i="35"/>
  <c r="K10" i="35"/>
  <c r="J9" i="35"/>
  <c r="J56" i="35" s="1"/>
  <c r="I9" i="35"/>
  <c r="G9" i="35"/>
  <c r="K55" i="34"/>
  <c r="K54" i="34"/>
  <c r="J53" i="34"/>
  <c r="K53" i="34" s="1"/>
  <c r="I53" i="34"/>
  <c r="G53" i="34"/>
  <c r="K52" i="34"/>
  <c r="K51" i="34"/>
  <c r="K50" i="34"/>
  <c r="K49" i="34"/>
  <c r="J48" i="34"/>
  <c r="K48" i="34" s="1"/>
  <c r="I48" i="34"/>
  <c r="G48" i="34"/>
  <c r="K47" i="34"/>
  <c r="K46" i="34"/>
  <c r="K45" i="34"/>
  <c r="J44" i="34"/>
  <c r="I44" i="34"/>
  <c r="K44" i="34" s="1"/>
  <c r="G44" i="34"/>
  <c r="K43" i="34"/>
  <c r="K42" i="34"/>
  <c r="K41" i="34"/>
  <c r="J40" i="34"/>
  <c r="I40" i="34"/>
  <c r="K40" i="34" s="1"/>
  <c r="K39" i="34"/>
  <c r="J38" i="34"/>
  <c r="I38" i="34"/>
  <c r="K38" i="34" s="1"/>
  <c r="G38" i="34"/>
  <c r="G56" i="34" s="1"/>
  <c r="K37" i="34"/>
  <c r="K36" i="34"/>
  <c r="K35" i="34"/>
  <c r="K34" i="34"/>
  <c r="J34" i="34"/>
  <c r="I34" i="34"/>
  <c r="J33" i="34"/>
  <c r="K33" i="34" s="1"/>
  <c r="I33" i="34"/>
  <c r="G33" i="34"/>
  <c r="K32" i="34"/>
  <c r="K31" i="34"/>
  <c r="J31" i="34"/>
  <c r="I31" i="34"/>
  <c r="J30" i="34"/>
  <c r="K30" i="34" s="1"/>
  <c r="I30" i="34"/>
  <c r="G30" i="34"/>
  <c r="J29" i="34"/>
  <c r="J26" i="34" s="1"/>
  <c r="K26" i="34" s="1"/>
  <c r="I29" i="34"/>
  <c r="K28" i="34"/>
  <c r="K27" i="34"/>
  <c r="I26" i="34"/>
  <c r="G26" i="34"/>
  <c r="K25" i="34"/>
  <c r="K24" i="34"/>
  <c r="K23" i="34"/>
  <c r="K22" i="34"/>
  <c r="K21" i="34"/>
  <c r="K20" i="34"/>
  <c r="J19" i="34"/>
  <c r="J17" i="34" s="1"/>
  <c r="I19" i="34"/>
  <c r="K19" i="34" s="1"/>
  <c r="J18" i="34"/>
  <c r="I18" i="34"/>
  <c r="K18" i="34" s="1"/>
  <c r="G17" i="34"/>
  <c r="K16" i="34"/>
  <c r="K15" i="34"/>
  <c r="K14" i="34"/>
  <c r="K13" i="34"/>
  <c r="K12" i="34"/>
  <c r="K11" i="34"/>
  <c r="K10" i="34"/>
  <c r="J9" i="34"/>
  <c r="K9" i="34" s="1"/>
  <c r="I9" i="34"/>
  <c r="G9" i="34"/>
  <c r="K55" i="33"/>
  <c r="K54" i="33"/>
  <c r="J53" i="33"/>
  <c r="I53" i="33"/>
  <c r="K53" i="33" s="1"/>
  <c r="G53" i="33"/>
  <c r="K52" i="33"/>
  <c r="K51" i="33"/>
  <c r="K50" i="33"/>
  <c r="K49" i="33"/>
  <c r="J48" i="33"/>
  <c r="I48" i="33"/>
  <c r="K48" i="33" s="1"/>
  <c r="G48" i="33"/>
  <c r="K47" i="33"/>
  <c r="K46" i="33"/>
  <c r="K45" i="33"/>
  <c r="J44" i="33"/>
  <c r="I44" i="33"/>
  <c r="K44" i="33" s="1"/>
  <c r="G44" i="33"/>
  <c r="K43" i="33"/>
  <c r="K42" i="33"/>
  <c r="K41" i="33"/>
  <c r="K40" i="33"/>
  <c r="K39" i="33"/>
  <c r="J38" i="33"/>
  <c r="I38" i="33"/>
  <c r="K38" i="33" s="1"/>
  <c r="G38" i="33"/>
  <c r="K37" i="33"/>
  <c r="K36" i="33"/>
  <c r="K35" i="33"/>
  <c r="K34" i="33"/>
  <c r="J33" i="33"/>
  <c r="I33" i="33"/>
  <c r="K33" i="33" s="1"/>
  <c r="G33" i="33"/>
  <c r="K32" i="33"/>
  <c r="K31" i="33"/>
  <c r="K30" i="33"/>
  <c r="J30" i="33"/>
  <c r="I30" i="33"/>
  <c r="G30" i="33"/>
  <c r="G56" i="33" s="1"/>
  <c r="K29" i="33"/>
  <c r="K28" i="33"/>
  <c r="K27" i="33"/>
  <c r="K26" i="33"/>
  <c r="J26" i="33"/>
  <c r="I26" i="33"/>
  <c r="G26" i="33"/>
  <c r="K25" i="33"/>
  <c r="K24" i="33"/>
  <c r="K23" i="33"/>
  <c r="K22" i="33"/>
  <c r="K21" i="33"/>
  <c r="K20" i="33"/>
  <c r="K19" i="33"/>
  <c r="K18" i="33"/>
  <c r="K17" i="33"/>
  <c r="J17" i="33"/>
  <c r="I17" i="33"/>
  <c r="G17" i="33"/>
  <c r="K16" i="33"/>
  <c r="K15" i="33"/>
  <c r="K14" i="33"/>
  <c r="K13" i="33"/>
  <c r="K12" i="33"/>
  <c r="K11" i="33"/>
  <c r="K10" i="33"/>
  <c r="J9" i="33"/>
  <c r="J56" i="33" s="1"/>
  <c r="I9" i="33"/>
  <c r="I56" i="33" s="1"/>
  <c r="G9" i="33"/>
  <c r="K55" i="32"/>
  <c r="K54" i="32"/>
  <c r="J53" i="32"/>
  <c r="I53" i="32"/>
  <c r="K53" i="32" s="1"/>
  <c r="G53" i="32"/>
  <c r="K52" i="32"/>
  <c r="K51" i="32"/>
  <c r="K50" i="32"/>
  <c r="K49" i="32"/>
  <c r="J48" i="32"/>
  <c r="I48" i="32"/>
  <c r="K48" i="32" s="1"/>
  <c r="G48" i="32"/>
  <c r="K47" i="32"/>
  <c r="K46" i="32"/>
  <c r="K45" i="32"/>
  <c r="J44" i="32"/>
  <c r="I44" i="32"/>
  <c r="K44" i="32" s="1"/>
  <c r="G44" i="32"/>
  <c r="K43" i="32"/>
  <c r="K42" i="32"/>
  <c r="K41" i="32"/>
  <c r="K40" i="32"/>
  <c r="K39" i="32"/>
  <c r="J38" i="32"/>
  <c r="I38" i="32"/>
  <c r="K38" i="32" s="1"/>
  <c r="G38" i="32"/>
  <c r="K37" i="32"/>
  <c r="K36" i="32"/>
  <c r="K35" i="32"/>
  <c r="K34" i="32"/>
  <c r="J33" i="32"/>
  <c r="I33" i="32"/>
  <c r="K33" i="32" s="1"/>
  <c r="G33" i="32"/>
  <c r="K32" i="32"/>
  <c r="K31" i="32"/>
  <c r="K30" i="32"/>
  <c r="J30" i="32"/>
  <c r="I30" i="32"/>
  <c r="G30" i="32"/>
  <c r="G56" i="32" s="1"/>
  <c r="K29" i="32"/>
  <c r="K28" i="32"/>
  <c r="K27" i="32"/>
  <c r="K26" i="32"/>
  <c r="J26" i="32"/>
  <c r="I26" i="32"/>
  <c r="G26" i="32"/>
  <c r="K25" i="32"/>
  <c r="K24" i="32"/>
  <c r="K23" i="32"/>
  <c r="K22" i="32"/>
  <c r="K21" i="32"/>
  <c r="K20" i="32"/>
  <c r="K19" i="32"/>
  <c r="K18" i="32"/>
  <c r="K17" i="32"/>
  <c r="J17" i="32"/>
  <c r="I17" i="32"/>
  <c r="G17" i="32"/>
  <c r="K16" i="32"/>
  <c r="K15" i="32"/>
  <c r="K14" i="32"/>
  <c r="K13" i="32"/>
  <c r="K12" i="32"/>
  <c r="K11" i="32"/>
  <c r="K10" i="32"/>
  <c r="J9" i="32"/>
  <c r="J56" i="32" s="1"/>
  <c r="I9" i="32"/>
  <c r="I56" i="32" s="1"/>
  <c r="G9" i="32"/>
  <c r="J55" i="31"/>
  <c r="J54" i="31"/>
  <c r="I53" i="31"/>
  <c r="H53" i="31"/>
  <c r="J53" i="31" s="1"/>
  <c r="F53" i="31"/>
  <c r="J52" i="31"/>
  <c r="J51" i="31"/>
  <c r="J50" i="31"/>
  <c r="J49" i="31"/>
  <c r="I48" i="31"/>
  <c r="H48" i="31"/>
  <c r="J48" i="31" s="1"/>
  <c r="F48" i="31"/>
  <c r="J46" i="31"/>
  <c r="J45" i="31"/>
  <c r="I44" i="31"/>
  <c r="J44" i="31" s="1"/>
  <c r="H44" i="31"/>
  <c r="F44" i="31"/>
  <c r="J43" i="31"/>
  <c r="J42" i="31"/>
  <c r="J41" i="31"/>
  <c r="J40" i="31"/>
  <c r="J39" i="31"/>
  <c r="J38" i="31"/>
  <c r="I38" i="31"/>
  <c r="H38" i="31"/>
  <c r="F38" i="31"/>
  <c r="J37" i="31"/>
  <c r="J36" i="31"/>
  <c r="J35" i="31"/>
  <c r="J34" i="31"/>
  <c r="J33" i="31"/>
  <c r="I33" i="31"/>
  <c r="H33" i="31"/>
  <c r="F33" i="31"/>
  <c r="J32" i="31"/>
  <c r="J31" i="31"/>
  <c r="I30" i="31"/>
  <c r="H30" i="31"/>
  <c r="J30" i="31" s="1"/>
  <c r="F30" i="31"/>
  <c r="J29" i="31"/>
  <c r="J28" i="31"/>
  <c r="J27" i="31"/>
  <c r="I26" i="31"/>
  <c r="H26" i="31"/>
  <c r="J26" i="31" s="1"/>
  <c r="F26" i="31"/>
  <c r="J25" i="31"/>
  <c r="J24" i="31"/>
  <c r="J23" i="31"/>
  <c r="J22" i="31"/>
  <c r="J21" i="31"/>
  <c r="J20" i="31"/>
  <c r="J19" i="31"/>
  <c r="J18" i="31"/>
  <c r="I17" i="31"/>
  <c r="H17" i="31"/>
  <c r="J17" i="31" s="1"/>
  <c r="F17" i="31"/>
  <c r="F56" i="31" s="1"/>
  <c r="J16" i="31"/>
  <c r="J15" i="31"/>
  <c r="J14" i="31"/>
  <c r="J13" i="31"/>
  <c r="J12" i="31"/>
  <c r="J11" i="31"/>
  <c r="J10" i="31"/>
  <c r="J9" i="31"/>
  <c r="J56" i="31" s="1"/>
  <c r="I9" i="31"/>
  <c r="H9" i="31"/>
  <c r="H56" i="31" s="1"/>
  <c r="F9" i="31"/>
  <c r="J55" i="30"/>
  <c r="J54" i="30"/>
  <c r="J53" i="30" s="1"/>
  <c r="I53" i="30"/>
  <c r="H53" i="30"/>
  <c r="F53" i="30"/>
  <c r="J52" i="30"/>
  <c r="J51" i="30"/>
  <c r="J50" i="30"/>
  <c r="J49" i="30"/>
  <c r="I48" i="30"/>
  <c r="H48" i="30"/>
  <c r="J48" i="30" s="1"/>
  <c r="F48" i="30"/>
  <c r="J46" i="30"/>
  <c r="J45" i="30"/>
  <c r="I44" i="30"/>
  <c r="J44" i="30" s="1"/>
  <c r="H44" i="30"/>
  <c r="F44" i="30"/>
  <c r="J43" i="30"/>
  <c r="J42" i="30"/>
  <c r="J41" i="30"/>
  <c r="J40" i="30"/>
  <c r="J39" i="30"/>
  <c r="I38" i="30"/>
  <c r="H38" i="30"/>
  <c r="J38" i="30" s="1"/>
  <c r="F38" i="30"/>
  <c r="J37" i="30"/>
  <c r="J36" i="30"/>
  <c r="J35" i="30"/>
  <c r="J34" i="30"/>
  <c r="I33" i="30"/>
  <c r="H33" i="30"/>
  <c r="J33" i="30" s="1"/>
  <c r="F33" i="30"/>
  <c r="J32" i="30"/>
  <c r="J31" i="30"/>
  <c r="J30" i="30"/>
  <c r="I30" i="30"/>
  <c r="H30" i="30"/>
  <c r="F30" i="30"/>
  <c r="J29" i="30"/>
  <c r="J28" i="30"/>
  <c r="J27" i="30"/>
  <c r="I26" i="30"/>
  <c r="H26" i="30"/>
  <c r="J26" i="30" s="1"/>
  <c r="F26" i="30"/>
  <c r="J25" i="30"/>
  <c r="J24" i="30"/>
  <c r="J23" i="30"/>
  <c r="J22" i="30"/>
  <c r="J21" i="30"/>
  <c r="J20" i="30"/>
  <c r="J19" i="30"/>
  <c r="J18" i="30"/>
  <c r="I17" i="30"/>
  <c r="I56" i="30" s="1"/>
  <c r="H17" i="30"/>
  <c r="J17" i="30" s="1"/>
  <c r="F17" i="30"/>
  <c r="F56" i="30" s="1"/>
  <c r="J16" i="30"/>
  <c r="J15" i="30"/>
  <c r="J14" i="30"/>
  <c r="J13" i="30"/>
  <c r="J12" i="30"/>
  <c r="J11" i="30"/>
  <c r="J10" i="30"/>
  <c r="I9" i="30"/>
  <c r="H9" i="30"/>
  <c r="J9" i="30" s="1"/>
  <c r="F9" i="30"/>
  <c r="N183" i="29"/>
  <c r="J183" i="29"/>
  <c r="M182" i="29"/>
  <c r="L182" i="29"/>
  <c r="N182" i="29" s="1"/>
  <c r="J182" i="29"/>
  <c r="I182" i="29"/>
  <c r="H182" i="29"/>
  <c r="N181" i="29"/>
  <c r="J181" i="29"/>
  <c r="M180" i="29"/>
  <c r="L180" i="29"/>
  <c r="N180" i="29" s="1"/>
  <c r="J180" i="29"/>
  <c r="I180" i="29"/>
  <c r="H180" i="29"/>
  <c r="M179" i="29"/>
  <c r="I179" i="29"/>
  <c r="H179" i="29"/>
  <c r="J179" i="29" s="1"/>
  <c r="N178" i="29"/>
  <c r="J178" i="29"/>
  <c r="M177" i="29"/>
  <c r="N177" i="29" s="1"/>
  <c r="L177" i="29"/>
  <c r="I177" i="29"/>
  <c r="H177" i="29"/>
  <c r="J177" i="29" s="1"/>
  <c r="N176" i="29"/>
  <c r="J176" i="29"/>
  <c r="N175" i="29"/>
  <c r="J175" i="29"/>
  <c r="N174" i="29"/>
  <c r="J174" i="29"/>
  <c r="M173" i="29"/>
  <c r="N173" i="29" s="1"/>
  <c r="L173" i="29"/>
  <c r="I173" i="29"/>
  <c r="H173" i="29"/>
  <c r="J173" i="29" s="1"/>
  <c r="N172" i="29"/>
  <c r="J172" i="29"/>
  <c r="N171" i="29"/>
  <c r="J171" i="29"/>
  <c r="M170" i="29"/>
  <c r="L170" i="29"/>
  <c r="N170" i="29" s="1"/>
  <c r="J170" i="29"/>
  <c r="I170" i="29"/>
  <c r="H170" i="29"/>
  <c r="N169" i="29"/>
  <c r="J169" i="29"/>
  <c r="N168" i="29"/>
  <c r="J168" i="29"/>
  <c r="M167" i="29"/>
  <c r="M166" i="29" s="1"/>
  <c r="L167" i="29"/>
  <c r="I167" i="29"/>
  <c r="I166" i="29" s="1"/>
  <c r="H167" i="29"/>
  <c r="J167" i="29" s="1"/>
  <c r="L166" i="29"/>
  <c r="N166" i="29" s="1"/>
  <c r="N165" i="29"/>
  <c r="J165" i="29"/>
  <c r="M164" i="29"/>
  <c r="L164" i="29"/>
  <c r="N164" i="29" s="1"/>
  <c r="J164" i="29"/>
  <c r="I164" i="29"/>
  <c r="H164" i="29"/>
  <c r="N163" i="29"/>
  <c r="J163" i="29"/>
  <c r="N162" i="29"/>
  <c r="J162" i="29"/>
  <c r="M161" i="29"/>
  <c r="N161" i="29" s="1"/>
  <c r="L161" i="29"/>
  <c r="I161" i="29"/>
  <c r="H161" i="29"/>
  <c r="J161" i="29" s="1"/>
  <c r="N160" i="29"/>
  <c r="J160" i="29"/>
  <c r="N159" i="29"/>
  <c r="J159" i="29"/>
  <c r="N158" i="29"/>
  <c r="J158" i="29"/>
  <c r="N157" i="29"/>
  <c r="J157" i="29"/>
  <c r="N156" i="29"/>
  <c r="J156" i="29"/>
  <c r="N155" i="29"/>
  <c r="J155" i="29"/>
  <c r="M154" i="29"/>
  <c r="L154" i="29"/>
  <c r="N154" i="29" s="1"/>
  <c r="J154" i="29"/>
  <c r="I154" i="29"/>
  <c r="H154" i="29"/>
  <c r="M153" i="29"/>
  <c r="I153" i="29"/>
  <c r="H153" i="29"/>
  <c r="J153" i="29" s="1"/>
  <c r="N152" i="29"/>
  <c r="J152" i="29"/>
  <c r="M151" i="29"/>
  <c r="N151" i="29" s="1"/>
  <c r="L151" i="29"/>
  <c r="I151" i="29"/>
  <c r="H151" i="29"/>
  <c r="J151" i="29" s="1"/>
  <c r="N150" i="29"/>
  <c r="J150" i="29"/>
  <c r="M149" i="29"/>
  <c r="N149" i="29" s="1"/>
  <c r="L149" i="29"/>
  <c r="I149" i="29"/>
  <c r="H149" i="29"/>
  <c r="J149" i="29" s="1"/>
  <c r="N148" i="29"/>
  <c r="J148" i="29"/>
  <c r="M147" i="29"/>
  <c r="N147" i="29" s="1"/>
  <c r="L147" i="29"/>
  <c r="I147" i="29"/>
  <c r="H147" i="29"/>
  <c r="J147" i="29" s="1"/>
  <c r="N146" i="29"/>
  <c r="J146" i="29"/>
  <c r="M145" i="29"/>
  <c r="N145" i="29" s="1"/>
  <c r="L145" i="29"/>
  <c r="I145" i="29"/>
  <c r="H145" i="29"/>
  <c r="J145" i="29" s="1"/>
  <c r="N144" i="29"/>
  <c r="J144" i="29"/>
  <c r="N143" i="29"/>
  <c r="J143" i="29"/>
  <c r="N142" i="29"/>
  <c r="J142" i="29"/>
  <c r="M141" i="29"/>
  <c r="M140" i="29" s="1"/>
  <c r="L141" i="29"/>
  <c r="I141" i="29"/>
  <c r="I140" i="29" s="1"/>
  <c r="H141" i="29"/>
  <c r="J141" i="29" s="1"/>
  <c r="L140" i="29"/>
  <c r="N140" i="29" s="1"/>
  <c r="N139" i="29"/>
  <c r="J139" i="29"/>
  <c r="N138" i="29"/>
  <c r="J138" i="29"/>
  <c r="N137" i="29"/>
  <c r="J137" i="29"/>
  <c r="M136" i="29"/>
  <c r="L136" i="29"/>
  <c r="N136" i="29" s="1"/>
  <c r="J136" i="29"/>
  <c r="I136" i="29"/>
  <c r="H136" i="29"/>
  <c r="N135" i="29"/>
  <c r="J135" i="29"/>
  <c r="N134" i="29"/>
  <c r="J134" i="29"/>
  <c r="M133" i="29"/>
  <c r="N133" i="29" s="1"/>
  <c r="L133" i="29"/>
  <c r="I133" i="29"/>
  <c r="H133" i="29"/>
  <c r="J133" i="29" s="1"/>
  <c r="N132" i="29"/>
  <c r="J132" i="29"/>
  <c r="N131" i="29"/>
  <c r="J131" i="29"/>
  <c r="N130" i="29"/>
  <c r="J130" i="29"/>
  <c r="N129" i="29"/>
  <c r="J129" i="29"/>
  <c r="N128" i="29"/>
  <c r="J128" i="29"/>
  <c r="N127" i="29"/>
  <c r="J127" i="29"/>
  <c r="N126" i="29"/>
  <c r="J126" i="29"/>
  <c r="N125" i="29"/>
  <c r="J125" i="29"/>
  <c r="N124" i="29"/>
  <c r="J124" i="29"/>
  <c r="N123" i="29"/>
  <c r="J123" i="29"/>
  <c r="N122" i="29"/>
  <c r="J122" i="29"/>
  <c r="N121" i="29"/>
  <c r="J121" i="29"/>
  <c r="M120" i="29"/>
  <c r="L120" i="29"/>
  <c r="N120" i="29" s="1"/>
  <c r="J120" i="29"/>
  <c r="I120" i="29"/>
  <c r="H120" i="29"/>
  <c r="N119" i="29"/>
  <c r="J119" i="29"/>
  <c r="N118" i="29"/>
  <c r="J118" i="29"/>
  <c r="N117" i="29"/>
  <c r="J117" i="29"/>
  <c r="N116" i="29"/>
  <c r="J116" i="29"/>
  <c r="N115" i="29"/>
  <c r="J115" i="29"/>
  <c r="N114" i="29"/>
  <c r="J114" i="29"/>
  <c r="N113" i="29"/>
  <c r="J113" i="29"/>
  <c r="N112" i="29"/>
  <c r="J112" i="29"/>
  <c r="M111" i="29"/>
  <c r="M110" i="29" s="1"/>
  <c r="L111" i="29"/>
  <c r="I111" i="29"/>
  <c r="I110" i="29" s="1"/>
  <c r="H111" i="29"/>
  <c r="J111" i="29" s="1"/>
  <c r="L110" i="29"/>
  <c r="N109" i="29"/>
  <c r="J109" i="29"/>
  <c r="N108" i="29"/>
  <c r="J108" i="29"/>
  <c r="M107" i="29"/>
  <c r="N107" i="29" s="1"/>
  <c r="L107" i="29"/>
  <c r="I107" i="29"/>
  <c r="H107" i="29"/>
  <c r="J107" i="29" s="1"/>
  <c r="N106" i="29"/>
  <c r="J106" i="29"/>
  <c r="N105" i="29"/>
  <c r="J105" i="29"/>
  <c r="N104" i="29"/>
  <c r="J104" i="29"/>
  <c r="N103" i="29"/>
  <c r="J103" i="29"/>
  <c r="M102" i="29"/>
  <c r="L102" i="29"/>
  <c r="N102" i="29" s="1"/>
  <c r="J102" i="29"/>
  <c r="I102" i="29"/>
  <c r="H102" i="29"/>
  <c r="M101" i="29"/>
  <c r="I101" i="29"/>
  <c r="H101" i="29"/>
  <c r="J101" i="29" s="1"/>
  <c r="N95" i="29"/>
  <c r="J95" i="29"/>
  <c r="N94" i="29"/>
  <c r="J94" i="29"/>
  <c r="M93" i="29"/>
  <c r="L93" i="29"/>
  <c r="N93" i="29" s="1"/>
  <c r="J93" i="29"/>
  <c r="I93" i="29"/>
  <c r="H93" i="29"/>
  <c r="N92" i="29"/>
  <c r="J92" i="29"/>
  <c r="M91" i="29"/>
  <c r="L91" i="29"/>
  <c r="N91" i="29" s="1"/>
  <c r="J91" i="29"/>
  <c r="I91" i="29"/>
  <c r="H91" i="29"/>
  <c r="N90" i="29"/>
  <c r="J90" i="29"/>
  <c r="M89" i="29"/>
  <c r="L89" i="29"/>
  <c r="N89" i="29" s="1"/>
  <c r="J89" i="29"/>
  <c r="I89" i="29"/>
  <c r="H89" i="29"/>
  <c r="M88" i="29"/>
  <c r="I88" i="29"/>
  <c r="H88" i="29"/>
  <c r="J88" i="29" s="1"/>
  <c r="N87" i="29"/>
  <c r="J87" i="29"/>
  <c r="M86" i="29"/>
  <c r="N86" i="29" s="1"/>
  <c r="L86" i="29"/>
  <c r="I86" i="29"/>
  <c r="H86" i="29"/>
  <c r="J86" i="29" s="1"/>
  <c r="N85" i="29"/>
  <c r="J85" i="29"/>
  <c r="N84" i="29"/>
  <c r="J84" i="29"/>
  <c r="N83" i="29"/>
  <c r="J83" i="29"/>
  <c r="N82" i="29"/>
  <c r="J82" i="29"/>
  <c r="N81" i="29"/>
  <c r="J81" i="29"/>
  <c r="M80" i="29"/>
  <c r="N80" i="29" s="1"/>
  <c r="L80" i="29"/>
  <c r="I80" i="29"/>
  <c r="H80" i="29"/>
  <c r="J80" i="29" s="1"/>
  <c r="N79" i="29"/>
  <c r="J79" i="29"/>
  <c r="N78" i="29"/>
  <c r="J78" i="29"/>
  <c r="N77" i="29"/>
  <c r="J77" i="29"/>
  <c r="N76" i="29"/>
  <c r="J76" i="29"/>
  <c r="M75" i="29"/>
  <c r="L75" i="29"/>
  <c r="N75" i="29" s="1"/>
  <c r="J75" i="29"/>
  <c r="I75" i="29"/>
  <c r="H75" i="29"/>
  <c r="N74" i="29"/>
  <c r="J74" i="29"/>
  <c r="N73" i="29"/>
  <c r="J73" i="29"/>
  <c r="N72" i="29"/>
  <c r="J72" i="29"/>
  <c r="N71" i="29"/>
  <c r="J71" i="29"/>
  <c r="N70" i="29"/>
  <c r="J70" i="29"/>
  <c r="M69" i="29"/>
  <c r="L69" i="29"/>
  <c r="N69" i="29" s="1"/>
  <c r="J69" i="29"/>
  <c r="I69" i="29"/>
  <c r="H69" i="29"/>
  <c r="N68" i="29"/>
  <c r="J68" i="29"/>
  <c r="N67" i="29"/>
  <c r="J67" i="29"/>
  <c r="N66" i="29"/>
  <c r="J66" i="29"/>
  <c r="N65" i="29"/>
  <c r="J65" i="29"/>
  <c r="M64" i="29"/>
  <c r="N64" i="29" s="1"/>
  <c r="L64" i="29"/>
  <c r="I64" i="29"/>
  <c r="H64" i="29"/>
  <c r="J64" i="29" s="1"/>
  <c r="N63" i="29"/>
  <c r="J63" i="29"/>
  <c r="N62" i="29"/>
  <c r="J62" i="29"/>
  <c r="N61" i="29"/>
  <c r="J61" i="29"/>
  <c r="N60" i="29"/>
  <c r="J60" i="29"/>
  <c r="N59" i="29"/>
  <c r="J59" i="29"/>
  <c r="N58" i="29"/>
  <c r="J58" i="29"/>
  <c r="M57" i="29"/>
  <c r="L57" i="29"/>
  <c r="N57" i="29" s="1"/>
  <c r="J57" i="29"/>
  <c r="I57" i="29"/>
  <c r="H57" i="29"/>
  <c r="N56" i="29"/>
  <c r="J56" i="29"/>
  <c r="N55" i="29"/>
  <c r="J55" i="29"/>
  <c r="N54" i="29"/>
  <c r="J54" i="29"/>
  <c r="N53" i="29"/>
  <c r="J53" i="29"/>
  <c r="M52" i="29"/>
  <c r="N52" i="29" s="1"/>
  <c r="L52" i="29"/>
  <c r="I52" i="29"/>
  <c r="H52" i="29"/>
  <c r="J52" i="29" s="1"/>
  <c r="N51" i="29"/>
  <c r="J51" i="29"/>
  <c r="N50" i="29"/>
  <c r="J50" i="29"/>
  <c r="N49" i="29"/>
  <c r="J49" i="29"/>
  <c r="N48" i="29"/>
  <c r="J48" i="29"/>
  <c r="N47" i="29"/>
  <c r="J47" i="29"/>
  <c r="N46" i="29"/>
  <c r="J46" i="29"/>
  <c r="N45" i="29"/>
  <c r="J45" i="29"/>
  <c r="N44" i="29"/>
  <c r="J44" i="29"/>
  <c r="M43" i="29"/>
  <c r="L43" i="29"/>
  <c r="N43" i="29" s="1"/>
  <c r="J43" i="29"/>
  <c r="I43" i="29"/>
  <c r="H43" i="29"/>
  <c r="M42" i="29"/>
  <c r="I42" i="29"/>
  <c r="H42" i="29"/>
  <c r="J42" i="29" s="1"/>
  <c r="N41" i="29"/>
  <c r="J41" i="29"/>
  <c r="M40" i="29"/>
  <c r="N40" i="29" s="1"/>
  <c r="L40" i="29"/>
  <c r="I40" i="29"/>
  <c r="H40" i="29"/>
  <c r="J40" i="29" s="1"/>
  <c r="N39" i="29"/>
  <c r="J39" i="29"/>
  <c r="N38" i="29"/>
  <c r="J38" i="29"/>
  <c r="M37" i="29"/>
  <c r="L37" i="29"/>
  <c r="N37" i="29" s="1"/>
  <c r="J37" i="29"/>
  <c r="I37" i="29"/>
  <c r="H37" i="29"/>
  <c r="N36" i="29"/>
  <c r="J36" i="29"/>
  <c r="N35" i="29"/>
  <c r="J35" i="29"/>
  <c r="N34" i="29"/>
  <c r="J34" i="29"/>
  <c r="M33" i="29"/>
  <c r="L33" i="29"/>
  <c r="N33" i="29" s="1"/>
  <c r="J33" i="29"/>
  <c r="I33" i="29"/>
  <c r="H33" i="29"/>
  <c r="N32" i="29"/>
  <c r="J32" i="29"/>
  <c r="N31" i="29"/>
  <c r="J31" i="29"/>
  <c r="N30" i="29"/>
  <c r="J30" i="29"/>
  <c r="N29" i="29"/>
  <c r="J29" i="29"/>
  <c r="N28" i="29"/>
  <c r="J28" i="29"/>
  <c r="N27" i="29"/>
  <c r="J27" i="29"/>
  <c r="N26" i="29"/>
  <c r="J26" i="29"/>
  <c r="N25" i="29"/>
  <c r="J25" i="29"/>
  <c r="N24" i="29"/>
  <c r="J24" i="29"/>
  <c r="M23" i="29"/>
  <c r="L23" i="29"/>
  <c r="N23" i="29" s="1"/>
  <c r="J23" i="29"/>
  <c r="I23" i="29"/>
  <c r="H23" i="29"/>
  <c r="N22" i="29"/>
  <c r="J22" i="29"/>
  <c r="N21" i="29"/>
  <c r="J21" i="29"/>
  <c r="N20" i="29"/>
  <c r="J20" i="29"/>
  <c r="N19" i="29"/>
  <c r="J19" i="29"/>
  <c r="M18" i="29"/>
  <c r="N18" i="29" s="1"/>
  <c r="L18" i="29"/>
  <c r="I18" i="29"/>
  <c r="H18" i="29"/>
  <c r="J18" i="29" s="1"/>
  <c r="N17" i="29"/>
  <c r="J17" i="29"/>
  <c r="N16" i="29"/>
  <c r="J16" i="29"/>
  <c r="N15" i="29"/>
  <c r="J15" i="29"/>
  <c r="N14" i="29"/>
  <c r="J14" i="29"/>
  <c r="M13" i="29"/>
  <c r="L13" i="29"/>
  <c r="N13" i="29" s="1"/>
  <c r="J13" i="29"/>
  <c r="I13" i="29"/>
  <c r="H13" i="29"/>
  <c r="N12" i="29"/>
  <c r="J12" i="29"/>
  <c r="N11" i="29"/>
  <c r="J11" i="29"/>
  <c r="N10" i="29"/>
  <c r="J10" i="29"/>
  <c r="M9" i="29"/>
  <c r="L9" i="29"/>
  <c r="N9" i="29" s="1"/>
  <c r="J9" i="29"/>
  <c r="I9" i="29"/>
  <c r="H9" i="29"/>
  <c r="M8" i="29"/>
  <c r="I8" i="29"/>
  <c r="I184" i="29" s="1"/>
  <c r="H8" i="29"/>
  <c r="J178" i="28"/>
  <c r="M177" i="28"/>
  <c r="L177" i="28"/>
  <c r="I177" i="28"/>
  <c r="H177" i="28"/>
  <c r="J177" i="28" s="1"/>
  <c r="J176" i="28"/>
  <c r="M175" i="28"/>
  <c r="M174" i="28" s="1"/>
  <c r="L175" i="28"/>
  <c r="J175" i="28"/>
  <c r="I175" i="28"/>
  <c r="H175" i="28"/>
  <c r="H174" i="28" s="1"/>
  <c r="J174" i="28" s="1"/>
  <c r="L174" i="28"/>
  <c r="I174" i="28"/>
  <c r="J173" i="28"/>
  <c r="M172" i="28"/>
  <c r="L172" i="28"/>
  <c r="I172" i="28"/>
  <c r="H172" i="28"/>
  <c r="J172" i="28" s="1"/>
  <c r="J171" i="28"/>
  <c r="J170" i="28"/>
  <c r="J169" i="28"/>
  <c r="M168" i="28"/>
  <c r="L168" i="28"/>
  <c r="I168" i="28"/>
  <c r="H168" i="28"/>
  <c r="J168" i="28" s="1"/>
  <c r="J167" i="28"/>
  <c r="M165" i="28"/>
  <c r="L165" i="28"/>
  <c r="L161" i="28" s="1"/>
  <c r="N161" i="28" s="1"/>
  <c r="I165" i="28"/>
  <c r="J165" i="28" s="1"/>
  <c r="H165" i="28"/>
  <c r="J164" i="28"/>
  <c r="J163" i="28"/>
  <c r="M162" i="28"/>
  <c r="L162" i="28"/>
  <c r="J162" i="28"/>
  <c r="I162" i="28"/>
  <c r="I161" i="28" s="1"/>
  <c r="H162" i="28"/>
  <c r="M161" i="28"/>
  <c r="H161" i="28"/>
  <c r="J160" i="28"/>
  <c r="I159" i="28"/>
  <c r="H159" i="28"/>
  <c r="J159" i="28" s="1"/>
  <c r="J158" i="28"/>
  <c r="M157" i="28"/>
  <c r="L157" i="28"/>
  <c r="J157" i="28"/>
  <c r="I157" i="28"/>
  <c r="H157" i="28"/>
  <c r="J156" i="28"/>
  <c r="J155" i="28"/>
  <c r="J154" i="28"/>
  <c r="J153" i="28"/>
  <c r="J152" i="28"/>
  <c r="J151" i="28"/>
  <c r="M150" i="28"/>
  <c r="M149" i="28" s="1"/>
  <c r="L150" i="28"/>
  <c r="I150" i="28"/>
  <c r="I149" i="28" s="1"/>
  <c r="H150" i="28"/>
  <c r="J150" i="28" s="1"/>
  <c r="L149" i="28"/>
  <c r="N149" i="28" s="1"/>
  <c r="J148" i="28"/>
  <c r="M147" i="28"/>
  <c r="L147" i="28"/>
  <c r="I147" i="28"/>
  <c r="H147" i="28"/>
  <c r="J147" i="28" s="1"/>
  <c r="J146" i="28"/>
  <c r="N145" i="28"/>
  <c r="M145" i="28"/>
  <c r="L145" i="28"/>
  <c r="I145" i="28"/>
  <c r="H145" i="28"/>
  <c r="J145" i="28" s="1"/>
  <c r="J144" i="28"/>
  <c r="N143" i="28"/>
  <c r="M143" i="28"/>
  <c r="L143" i="28"/>
  <c r="I143" i="28"/>
  <c r="J143" i="28" s="1"/>
  <c r="H143" i="28"/>
  <c r="J142" i="28"/>
  <c r="M141" i="28"/>
  <c r="L141" i="28"/>
  <c r="I141" i="28"/>
  <c r="H141" i="28"/>
  <c r="J141" i="28" s="1"/>
  <c r="J140" i="28"/>
  <c r="J139" i="28"/>
  <c r="J138" i="28"/>
  <c r="M137" i="28"/>
  <c r="M136" i="28" s="1"/>
  <c r="L137" i="28"/>
  <c r="I137" i="28"/>
  <c r="I136" i="28" s="1"/>
  <c r="H137" i="28"/>
  <c r="J137" i="28" s="1"/>
  <c r="L136" i="28"/>
  <c r="J135" i="28"/>
  <c r="J134" i="28"/>
  <c r="J133" i="28"/>
  <c r="M132" i="28"/>
  <c r="L132" i="28"/>
  <c r="I132" i="28"/>
  <c r="J132" i="28" s="1"/>
  <c r="H132" i="28"/>
  <c r="J131" i="28"/>
  <c r="J130" i="28"/>
  <c r="M129" i="28"/>
  <c r="M107" i="28" s="1"/>
  <c r="L129" i="28"/>
  <c r="J129" i="28"/>
  <c r="I129" i="28"/>
  <c r="H129" i="28"/>
  <c r="H107" i="28" s="1"/>
  <c r="J107" i="28" s="1"/>
  <c r="J128" i="28"/>
  <c r="J127" i="28"/>
  <c r="J126" i="28"/>
  <c r="J125" i="28"/>
  <c r="J124" i="28"/>
  <c r="J123" i="28"/>
  <c r="J122" i="28"/>
  <c r="J121" i="28"/>
  <c r="J120" i="28"/>
  <c r="J119" i="28"/>
  <c r="J118" i="28"/>
  <c r="J117" i="28"/>
  <c r="M116" i="28"/>
  <c r="L116" i="28"/>
  <c r="I116" i="28"/>
  <c r="J116" i="28" s="1"/>
  <c r="H116" i="28"/>
  <c r="J115" i="28"/>
  <c r="J114" i="28"/>
  <c r="J113" i="28"/>
  <c r="J112" i="28"/>
  <c r="J111" i="28"/>
  <c r="J110" i="28"/>
  <c r="J109" i="28"/>
  <c r="M108" i="28"/>
  <c r="L108" i="28"/>
  <c r="L107" i="28" s="1"/>
  <c r="N107" i="28" s="1"/>
  <c r="I108" i="28"/>
  <c r="J108" i="28" s="1"/>
  <c r="H108" i="28"/>
  <c r="I107" i="28"/>
  <c r="J106" i="28"/>
  <c r="J105" i="28"/>
  <c r="M104" i="28"/>
  <c r="M98" i="28" s="1"/>
  <c r="L104" i="28"/>
  <c r="I104" i="28"/>
  <c r="H104" i="28"/>
  <c r="J104" i="28" s="1"/>
  <c r="J103" i="28"/>
  <c r="J102" i="28"/>
  <c r="J101" i="28"/>
  <c r="J100" i="28"/>
  <c r="M99" i="28"/>
  <c r="L99" i="28"/>
  <c r="L98" i="28" s="1"/>
  <c r="I99" i="28"/>
  <c r="I98" i="28" s="1"/>
  <c r="H99" i="28"/>
  <c r="J99" i="28" s="1"/>
  <c r="J92" i="28"/>
  <c r="J91" i="28"/>
  <c r="M90" i="28"/>
  <c r="L90" i="28"/>
  <c r="I90" i="28"/>
  <c r="H90" i="28"/>
  <c r="J90" i="28" s="1"/>
  <c r="J89" i="28"/>
  <c r="J88" i="28"/>
  <c r="J87" i="28"/>
  <c r="M86" i="28"/>
  <c r="M85" i="28" s="1"/>
  <c r="L86" i="28"/>
  <c r="I86" i="28"/>
  <c r="I85" i="28" s="1"/>
  <c r="H86" i="28"/>
  <c r="J86" i="28" s="1"/>
  <c r="L85" i="28"/>
  <c r="N85" i="28" s="1"/>
  <c r="N84" i="28"/>
  <c r="J84" i="28"/>
  <c r="M83" i="28"/>
  <c r="L83" i="28"/>
  <c r="N83" i="28" s="1"/>
  <c r="I83" i="28"/>
  <c r="J83" i="28" s="1"/>
  <c r="H83" i="28"/>
  <c r="N82" i="28"/>
  <c r="J82" i="28"/>
  <c r="N81" i="28"/>
  <c r="J81" i="28"/>
  <c r="N80" i="28"/>
  <c r="J80" i="28"/>
  <c r="N79" i="28"/>
  <c r="J79" i="28"/>
  <c r="N78" i="28"/>
  <c r="J78" i="28"/>
  <c r="M77" i="28"/>
  <c r="L77" i="28"/>
  <c r="N77" i="28" s="1"/>
  <c r="I77" i="28"/>
  <c r="J77" i="28" s="1"/>
  <c r="H77" i="28"/>
  <c r="N76" i="28"/>
  <c r="J76" i="28"/>
  <c r="N75" i="28"/>
  <c r="J75" i="28"/>
  <c r="N74" i="28"/>
  <c r="J74" i="28"/>
  <c r="N73" i="28"/>
  <c r="J73" i="28"/>
  <c r="N72" i="28"/>
  <c r="M72" i="28"/>
  <c r="L72" i="28"/>
  <c r="I72" i="28"/>
  <c r="H72" i="28"/>
  <c r="J72" i="28" s="1"/>
  <c r="N71" i="28"/>
  <c r="J71" i="28"/>
  <c r="N70" i="28"/>
  <c r="J70" i="28"/>
  <c r="N69" i="28"/>
  <c r="J69" i="28"/>
  <c r="N68" i="28"/>
  <c r="J68" i="28"/>
  <c r="N67" i="28"/>
  <c r="J67" i="28"/>
  <c r="N66" i="28"/>
  <c r="M66" i="28"/>
  <c r="L66" i="28"/>
  <c r="I66" i="28"/>
  <c r="H66" i="28"/>
  <c r="J66" i="28" s="1"/>
  <c r="N65" i="28"/>
  <c r="J65" i="28"/>
  <c r="N64" i="28"/>
  <c r="J64" i="28"/>
  <c r="N63" i="28"/>
  <c r="J63" i="28"/>
  <c r="N62" i="28"/>
  <c r="J62" i="28"/>
  <c r="M61" i="28"/>
  <c r="L61" i="28"/>
  <c r="N61" i="28" s="1"/>
  <c r="I61" i="28"/>
  <c r="J61" i="28" s="1"/>
  <c r="H61" i="28"/>
  <c r="N60" i="28"/>
  <c r="J60" i="28"/>
  <c r="N59" i="28"/>
  <c r="J59" i="28"/>
  <c r="N58" i="28"/>
  <c r="J58" i="28"/>
  <c r="N57" i="28"/>
  <c r="J57" i="28"/>
  <c r="N56" i="28"/>
  <c r="J56" i="28"/>
  <c r="N55" i="28"/>
  <c r="J55" i="28"/>
  <c r="N54" i="28"/>
  <c r="M54" i="28"/>
  <c r="L54" i="28"/>
  <c r="I54" i="28"/>
  <c r="H54" i="28"/>
  <c r="J54" i="28" s="1"/>
  <c r="N53" i="28"/>
  <c r="J53" i="28"/>
  <c r="N52" i="28"/>
  <c r="J52" i="28"/>
  <c r="N51" i="28"/>
  <c r="J51" i="28"/>
  <c r="N50" i="28"/>
  <c r="J50" i="28"/>
  <c r="M49" i="28"/>
  <c r="L49" i="28"/>
  <c r="N49" i="28" s="1"/>
  <c r="I49" i="28"/>
  <c r="J49" i="28" s="1"/>
  <c r="H49" i="28"/>
  <c r="N48" i="28"/>
  <c r="J48" i="28"/>
  <c r="N47" i="28"/>
  <c r="J47" i="28"/>
  <c r="N46" i="28"/>
  <c r="J46" i="28"/>
  <c r="N45" i="28"/>
  <c r="J45" i="28"/>
  <c r="N44" i="28"/>
  <c r="J44" i="28"/>
  <c r="N43" i="28"/>
  <c r="J43" i="28"/>
  <c r="N42" i="28"/>
  <c r="J42" i="28"/>
  <c r="N41" i="28"/>
  <c r="J41" i="28"/>
  <c r="N40" i="28"/>
  <c r="M40" i="28"/>
  <c r="M39" i="28" s="1"/>
  <c r="L40" i="28"/>
  <c r="I40" i="28"/>
  <c r="I39" i="28" s="1"/>
  <c r="H40" i="28"/>
  <c r="J40" i="28" s="1"/>
  <c r="L39" i="28"/>
  <c r="N38" i="28"/>
  <c r="J38" i="28"/>
  <c r="M37" i="28"/>
  <c r="L37" i="28"/>
  <c r="N37" i="28" s="1"/>
  <c r="I37" i="28"/>
  <c r="J37" i="28" s="1"/>
  <c r="H37" i="28"/>
  <c r="N36" i="28"/>
  <c r="J36" i="28"/>
  <c r="M35" i="28"/>
  <c r="L35" i="28"/>
  <c r="N35" i="28" s="1"/>
  <c r="I35" i="28"/>
  <c r="J35" i="28" s="1"/>
  <c r="H35" i="28"/>
  <c r="N34" i="28"/>
  <c r="J34" i="28"/>
  <c r="N33" i="28"/>
  <c r="J33" i="28"/>
  <c r="N32" i="28"/>
  <c r="J32" i="28"/>
  <c r="M31" i="28"/>
  <c r="L31" i="28"/>
  <c r="N31" i="28" s="1"/>
  <c r="I31" i="28"/>
  <c r="J31" i="28" s="1"/>
  <c r="H31" i="28"/>
  <c r="N30" i="28"/>
  <c r="J30" i="28"/>
  <c r="N29" i="28"/>
  <c r="J29" i="28"/>
  <c r="N28" i="28"/>
  <c r="J28" i="28"/>
  <c r="N27" i="28"/>
  <c r="J27" i="28"/>
  <c r="N26" i="28"/>
  <c r="J26" i="28"/>
  <c r="N25" i="28"/>
  <c r="J25" i="28"/>
  <c r="N24" i="28"/>
  <c r="J24" i="28"/>
  <c r="N23" i="28"/>
  <c r="J23" i="28"/>
  <c r="N22" i="28"/>
  <c r="M22" i="28"/>
  <c r="L22" i="28"/>
  <c r="I22" i="28"/>
  <c r="H22" i="28"/>
  <c r="J22" i="28" s="1"/>
  <c r="N21" i="28"/>
  <c r="J21" i="28"/>
  <c r="N20" i="28"/>
  <c r="J20" i="28"/>
  <c r="N19" i="28"/>
  <c r="J19" i="28"/>
  <c r="N18" i="28"/>
  <c r="J18" i="28"/>
  <c r="M17" i="28"/>
  <c r="L17" i="28"/>
  <c r="N17" i="28" s="1"/>
  <c r="I17" i="28"/>
  <c r="J17" i="28" s="1"/>
  <c r="H17" i="28"/>
  <c r="N16" i="28"/>
  <c r="J16" i="28"/>
  <c r="N15" i="28"/>
  <c r="J15" i="28"/>
  <c r="N14" i="28"/>
  <c r="J14" i="28"/>
  <c r="M13" i="28"/>
  <c r="L13" i="28"/>
  <c r="N13" i="28" s="1"/>
  <c r="I13" i="28"/>
  <c r="J13" i="28" s="1"/>
  <c r="H13" i="28"/>
  <c r="N12" i="28"/>
  <c r="J12" i="28"/>
  <c r="N11" i="28"/>
  <c r="J11" i="28"/>
  <c r="N10" i="28"/>
  <c r="J10" i="28"/>
  <c r="M9" i="28"/>
  <c r="L9" i="28"/>
  <c r="N9" i="28" s="1"/>
  <c r="I9" i="28"/>
  <c r="J9" i="28" s="1"/>
  <c r="H9" i="28"/>
  <c r="M8" i="28"/>
  <c r="M179" i="28" s="1"/>
  <c r="I8" i="28"/>
  <c r="H8" i="28"/>
  <c r="I56" i="35" l="1"/>
  <c r="K9" i="35"/>
  <c r="K56" i="35" s="1"/>
  <c r="I33" i="35"/>
  <c r="K33" i="35" s="1"/>
  <c r="K29" i="34"/>
  <c r="I17" i="34"/>
  <c r="J56" i="34"/>
  <c r="K9" i="33"/>
  <c r="K56" i="33" s="1"/>
  <c r="K9" i="32"/>
  <c r="K56" i="32" s="1"/>
  <c r="I56" i="31"/>
  <c r="J56" i="30"/>
  <c r="H56" i="30"/>
  <c r="M184" i="29"/>
  <c r="H184" i="29"/>
  <c r="N111" i="29"/>
  <c r="N110" i="29" s="1"/>
  <c r="N141" i="29"/>
  <c r="N167" i="29"/>
  <c r="J8" i="29"/>
  <c r="J184" i="29" s="1"/>
  <c r="H110" i="29"/>
  <c r="J110" i="29" s="1"/>
  <c r="H140" i="29"/>
  <c r="J140" i="29" s="1"/>
  <c r="H166" i="29"/>
  <c r="J166" i="29" s="1"/>
  <c r="L8" i="29"/>
  <c r="L42" i="29"/>
  <c r="N42" i="29" s="1"/>
  <c r="L88" i="29"/>
  <c r="N88" i="29" s="1"/>
  <c r="L101" i="29"/>
  <c r="N101" i="29" s="1"/>
  <c r="L153" i="29"/>
  <c r="N153" i="29" s="1"/>
  <c r="L179" i="29"/>
  <c r="N179" i="29" s="1"/>
  <c r="I179" i="28"/>
  <c r="J161" i="28"/>
  <c r="N39" i="28"/>
  <c r="N136" i="28"/>
  <c r="J8" i="28"/>
  <c r="H39" i="28"/>
  <c r="J39" i="28" s="1"/>
  <c r="H85" i="28"/>
  <c r="J85" i="28" s="1"/>
  <c r="H136" i="28"/>
  <c r="J136" i="28" s="1"/>
  <c r="H149" i="28"/>
  <c r="J149" i="28" s="1"/>
  <c r="L8" i="28"/>
  <c r="H98" i="28"/>
  <c r="J98" i="28" s="1"/>
  <c r="M41" i="27"/>
  <c r="I41" i="27"/>
  <c r="L40" i="27"/>
  <c r="L39" i="27" s="1"/>
  <c r="K40" i="27"/>
  <c r="H40" i="27"/>
  <c r="H39" i="27" s="1"/>
  <c r="G40" i="27"/>
  <c r="I40" i="27" s="1"/>
  <c r="K39" i="27"/>
  <c r="M39" i="27" s="1"/>
  <c r="M36" i="27"/>
  <c r="I36" i="27"/>
  <c r="M35" i="27"/>
  <c r="I35" i="27"/>
  <c r="L34" i="27"/>
  <c r="L33" i="27" s="1"/>
  <c r="K34" i="27"/>
  <c r="H34" i="27"/>
  <c r="H33" i="27" s="1"/>
  <c r="G34" i="27"/>
  <c r="I34" i="27" s="1"/>
  <c r="K33" i="27"/>
  <c r="M33" i="27" s="1"/>
  <c r="M32" i="27"/>
  <c r="I32" i="27"/>
  <c r="M31" i="27"/>
  <c r="I31" i="27"/>
  <c r="M30" i="27"/>
  <c r="I30" i="27"/>
  <c r="L29" i="27"/>
  <c r="K29" i="27"/>
  <c r="M29" i="27" s="1"/>
  <c r="I29" i="27"/>
  <c r="H29" i="27"/>
  <c r="G29" i="27"/>
  <c r="L28" i="27"/>
  <c r="H28" i="27"/>
  <c r="G28" i="27"/>
  <c r="I28" i="27" s="1"/>
  <c r="M27" i="27"/>
  <c r="I27" i="27"/>
  <c r="L26" i="27"/>
  <c r="M26" i="27" s="1"/>
  <c r="K26" i="27"/>
  <c r="H26" i="27"/>
  <c r="H23" i="27" s="1"/>
  <c r="G26" i="27"/>
  <c r="I26" i="27" s="1"/>
  <c r="M25" i="27"/>
  <c r="I25" i="27"/>
  <c r="L24" i="27"/>
  <c r="L23" i="27" s="1"/>
  <c r="K24" i="27"/>
  <c r="H24" i="27"/>
  <c r="G24" i="27"/>
  <c r="I24" i="27" s="1"/>
  <c r="K23" i="27"/>
  <c r="M23" i="27" s="1"/>
  <c r="M22" i="27"/>
  <c r="I22" i="27"/>
  <c r="L21" i="27"/>
  <c r="K21" i="27"/>
  <c r="M21" i="27" s="1"/>
  <c r="I21" i="27"/>
  <c r="H21" i="27"/>
  <c r="G21" i="27"/>
  <c r="L20" i="27"/>
  <c r="H20" i="27"/>
  <c r="G20" i="27"/>
  <c r="I20" i="27" s="1"/>
  <c r="M19" i="27"/>
  <c r="I19" i="27"/>
  <c r="M18" i="27"/>
  <c r="I18" i="27"/>
  <c r="M17" i="27"/>
  <c r="I17" i="27"/>
  <c r="L16" i="27"/>
  <c r="M16" i="27" s="1"/>
  <c r="K16" i="27"/>
  <c r="H16" i="27"/>
  <c r="H15" i="27" s="1"/>
  <c r="G16" i="27"/>
  <c r="I16" i="27" s="1"/>
  <c r="K15" i="27"/>
  <c r="M14" i="27"/>
  <c r="I14" i="27"/>
  <c r="L13" i="27"/>
  <c r="K13" i="27"/>
  <c r="M13" i="27" s="1"/>
  <c r="I13" i="27"/>
  <c r="H13" i="27"/>
  <c r="G13" i="27"/>
  <c r="L12" i="27"/>
  <c r="H12" i="27"/>
  <c r="G12" i="27"/>
  <c r="I56" i="34" l="1"/>
  <c r="K17" i="34"/>
  <c r="K56" i="34" s="1"/>
  <c r="N8" i="29"/>
  <c r="N184" i="29" s="1"/>
  <c r="L184" i="29"/>
  <c r="J179" i="28"/>
  <c r="H179" i="28"/>
  <c r="N8" i="28"/>
  <c r="N179" i="28" s="1"/>
  <c r="L179" i="28"/>
  <c r="H44" i="27"/>
  <c r="M24" i="27"/>
  <c r="M34" i="27"/>
  <c r="M40" i="27"/>
  <c r="I12" i="27"/>
  <c r="G15" i="27"/>
  <c r="I15" i="27" s="1"/>
  <c r="L15" i="27"/>
  <c r="L44" i="27" s="1"/>
  <c r="G23" i="27"/>
  <c r="I23" i="27" s="1"/>
  <c r="G33" i="27"/>
  <c r="I33" i="27" s="1"/>
  <c r="G39" i="27"/>
  <c r="I39" i="27" s="1"/>
  <c r="K12" i="27"/>
  <c r="K20" i="27"/>
  <c r="M20" i="27" s="1"/>
  <c r="K28" i="27"/>
  <c r="M28" i="27" s="1"/>
  <c r="K44" i="27" l="1"/>
  <c r="M12" i="27"/>
  <c r="M44" i="27" s="1"/>
  <c r="G44" i="27"/>
  <c r="I44" i="27"/>
  <c r="M15" i="27"/>
  <c r="M42" i="26" l="1"/>
  <c r="I42" i="26"/>
  <c r="L41" i="26"/>
  <c r="L40" i="26" s="1"/>
  <c r="K41" i="26"/>
  <c r="H41" i="26"/>
  <c r="H40" i="26" s="1"/>
  <c r="G41" i="26"/>
  <c r="I41" i="26" s="1"/>
  <c r="K40" i="26"/>
  <c r="M40" i="26" s="1"/>
  <c r="M37" i="26"/>
  <c r="I37" i="26"/>
  <c r="M36" i="26"/>
  <c r="I36" i="26"/>
  <c r="L35" i="26"/>
  <c r="M35" i="26" s="1"/>
  <c r="K35" i="26"/>
  <c r="H35" i="26"/>
  <c r="H34" i="26" s="1"/>
  <c r="G35" i="26"/>
  <c r="I35" i="26" s="1"/>
  <c r="K34" i="26"/>
  <c r="M33" i="26"/>
  <c r="I33" i="26"/>
  <c r="M32" i="26"/>
  <c r="I32" i="26"/>
  <c r="M31" i="26"/>
  <c r="I31" i="26"/>
  <c r="L30" i="26"/>
  <c r="K30" i="26"/>
  <c r="M30" i="26" s="1"/>
  <c r="I30" i="26"/>
  <c r="H30" i="26"/>
  <c r="G30" i="26"/>
  <c r="L29" i="26"/>
  <c r="H29" i="26"/>
  <c r="G29" i="26"/>
  <c r="I29" i="26" s="1"/>
  <c r="M28" i="26"/>
  <c r="I28" i="26"/>
  <c r="L27" i="26"/>
  <c r="M27" i="26" s="1"/>
  <c r="K27" i="26"/>
  <c r="H27" i="26"/>
  <c r="G27" i="26"/>
  <c r="I27" i="26" s="1"/>
  <c r="M26" i="26"/>
  <c r="I26" i="26"/>
  <c r="L25" i="26"/>
  <c r="L24" i="26" s="1"/>
  <c r="K25" i="26"/>
  <c r="H25" i="26"/>
  <c r="H24" i="26" s="1"/>
  <c r="G25" i="26"/>
  <c r="I25" i="26" s="1"/>
  <c r="K24" i="26"/>
  <c r="M24" i="26" s="1"/>
  <c r="M23" i="26"/>
  <c r="I23" i="26"/>
  <c r="L22" i="26"/>
  <c r="K22" i="26"/>
  <c r="M22" i="26" s="1"/>
  <c r="I22" i="26"/>
  <c r="H22" i="26"/>
  <c r="G22" i="26"/>
  <c r="L21" i="26"/>
  <c r="H21" i="26"/>
  <c r="G21" i="26"/>
  <c r="I21" i="26" s="1"/>
  <c r="M20" i="26"/>
  <c r="I20" i="26"/>
  <c r="M19" i="26"/>
  <c r="I19" i="26"/>
  <c r="M18" i="26"/>
  <c r="I18" i="26"/>
  <c r="M17" i="26"/>
  <c r="I17" i="26"/>
  <c r="L16" i="26"/>
  <c r="K16" i="26"/>
  <c r="M16" i="26" s="1"/>
  <c r="I16" i="26"/>
  <c r="H16" i="26"/>
  <c r="G16" i="26"/>
  <c r="L15" i="26"/>
  <c r="H15" i="26"/>
  <c r="G15" i="26"/>
  <c r="I15" i="26" s="1"/>
  <c r="M14" i="26"/>
  <c r="I14" i="26"/>
  <c r="L13" i="26"/>
  <c r="L12" i="26" s="1"/>
  <c r="K13" i="26"/>
  <c r="H13" i="26"/>
  <c r="H12" i="26" s="1"/>
  <c r="H45" i="26" s="1"/>
  <c r="G13" i="26"/>
  <c r="I13" i="26" s="1"/>
  <c r="K12" i="26"/>
  <c r="L45" i="26" l="1"/>
  <c r="I24" i="26"/>
  <c r="M34" i="26"/>
  <c r="M13" i="26"/>
  <c r="M25" i="26"/>
  <c r="M41" i="26"/>
  <c r="G12" i="26"/>
  <c r="G24" i="26"/>
  <c r="G34" i="26"/>
  <c r="I34" i="26" s="1"/>
  <c r="L34" i="26"/>
  <c r="G40" i="26"/>
  <c r="I40" i="26" s="1"/>
  <c r="M12" i="26"/>
  <c r="K15" i="26"/>
  <c r="M15" i="26" s="1"/>
  <c r="K21" i="26"/>
  <c r="M21" i="26" s="1"/>
  <c r="K29" i="26"/>
  <c r="M29" i="26" s="1"/>
  <c r="M45" i="26" l="1"/>
  <c r="K45" i="26"/>
  <c r="G45" i="26"/>
  <c r="I12" i="26"/>
  <c r="I45" i="26" s="1"/>
  <c r="M37" i="25" l="1"/>
  <c r="I37" i="25"/>
  <c r="L36" i="25"/>
  <c r="L35" i="25" s="1"/>
  <c r="K36" i="25"/>
  <c r="H36" i="25"/>
  <c r="H35" i="25" s="1"/>
  <c r="G36" i="25"/>
  <c r="I36" i="25" s="1"/>
  <c r="K35" i="25"/>
  <c r="M35" i="25" s="1"/>
  <c r="M34" i="25"/>
  <c r="I34" i="25"/>
  <c r="L33" i="25"/>
  <c r="K33" i="25"/>
  <c r="M33" i="25" s="1"/>
  <c r="I33" i="25"/>
  <c r="H33" i="25"/>
  <c r="G33" i="25"/>
  <c r="M32" i="25"/>
  <c r="I32" i="25"/>
  <c r="L31" i="25"/>
  <c r="K31" i="25"/>
  <c r="M31" i="25" s="1"/>
  <c r="I31" i="25"/>
  <c r="H31" i="25"/>
  <c r="G31" i="25"/>
  <c r="L30" i="25"/>
  <c r="H30" i="25"/>
  <c r="G30" i="25"/>
  <c r="I30" i="25" s="1"/>
  <c r="M29" i="25"/>
  <c r="I29" i="25"/>
  <c r="L28" i="25"/>
  <c r="L27" i="25" s="1"/>
  <c r="K28" i="25"/>
  <c r="H28" i="25"/>
  <c r="H27" i="25" s="1"/>
  <c r="G28" i="25"/>
  <c r="I28" i="25" s="1"/>
  <c r="K27" i="25"/>
  <c r="M27" i="25" s="1"/>
  <c r="M24" i="25"/>
  <c r="I24" i="25"/>
  <c r="L23" i="25"/>
  <c r="K23" i="25"/>
  <c r="M23" i="25" s="1"/>
  <c r="I23" i="25"/>
  <c r="H23" i="25"/>
  <c r="G23" i="25"/>
  <c r="L22" i="25"/>
  <c r="H22" i="25"/>
  <c r="G22" i="25"/>
  <c r="I22" i="25" s="1"/>
  <c r="M21" i="25"/>
  <c r="I21" i="25"/>
  <c r="M20" i="25"/>
  <c r="I20" i="25"/>
  <c r="M19" i="25"/>
  <c r="I19" i="25"/>
  <c r="L18" i="25"/>
  <c r="M18" i="25" s="1"/>
  <c r="K18" i="25"/>
  <c r="H18" i="25"/>
  <c r="G18" i="25"/>
  <c r="I18" i="25" s="1"/>
  <c r="M17" i="25"/>
  <c r="I17" i="25"/>
  <c r="M16" i="25"/>
  <c r="I16" i="25"/>
  <c r="L15" i="25"/>
  <c r="K15" i="25"/>
  <c r="M15" i="25" s="1"/>
  <c r="I15" i="25"/>
  <c r="H15" i="25"/>
  <c r="G15" i="25"/>
  <c r="L14" i="25"/>
  <c r="L42" i="25" s="1"/>
  <c r="H14" i="25"/>
  <c r="H42" i="25" s="1"/>
  <c r="G14" i="25"/>
  <c r="I14" i="25" s="1"/>
  <c r="G42" i="25" l="1"/>
  <c r="M28" i="25"/>
  <c r="M36" i="25"/>
  <c r="G27" i="25"/>
  <c r="I27" i="25" s="1"/>
  <c r="I42" i="25" s="1"/>
  <c r="G35" i="25"/>
  <c r="I35" i="25" s="1"/>
  <c r="K14" i="25"/>
  <c r="K22" i="25"/>
  <c r="M22" i="25" s="1"/>
  <c r="K30" i="25"/>
  <c r="M30" i="25" s="1"/>
  <c r="K42" i="25" l="1"/>
  <c r="M14" i="25"/>
  <c r="M42" i="25" s="1"/>
  <c r="M37" i="24" l="1"/>
  <c r="I37" i="24"/>
  <c r="L36" i="24"/>
  <c r="L35" i="24" s="1"/>
  <c r="K36" i="24"/>
  <c r="H36" i="24"/>
  <c r="H35" i="24" s="1"/>
  <c r="G36" i="24"/>
  <c r="I36" i="24" s="1"/>
  <c r="K35" i="24"/>
  <c r="M35" i="24" s="1"/>
  <c r="M34" i="24"/>
  <c r="I34" i="24"/>
  <c r="L33" i="24"/>
  <c r="K33" i="24"/>
  <c r="M33" i="24" s="1"/>
  <c r="I33" i="24"/>
  <c r="H33" i="24"/>
  <c r="G33" i="24"/>
  <c r="M32" i="24"/>
  <c r="I32" i="24"/>
  <c r="L31" i="24"/>
  <c r="K31" i="24"/>
  <c r="M31" i="24" s="1"/>
  <c r="I31" i="24"/>
  <c r="H31" i="24"/>
  <c r="G31" i="24"/>
  <c r="L30" i="24"/>
  <c r="H30" i="24"/>
  <c r="G30" i="24"/>
  <c r="I30" i="24" s="1"/>
  <c r="M29" i="24"/>
  <c r="I29" i="24"/>
  <c r="L28" i="24"/>
  <c r="M28" i="24" s="1"/>
  <c r="K28" i="24"/>
  <c r="H28" i="24"/>
  <c r="H27" i="24" s="1"/>
  <c r="G28" i="24"/>
  <c r="I28" i="24" s="1"/>
  <c r="K27" i="24"/>
  <c r="M24" i="24"/>
  <c r="I24" i="24"/>
  <c r="L23" i="24"/>
  <c r="K23" i="24"/>
  <c r="M23" i="24" s="1"/>
  <c r="I23" i="24"/>
  <c r="H23" i="24"/>
  <c r="G23" i="24"/>
  <c r="L22" i="24"/>
  <c r="H22" i="24"/>
  <c r="G22" i="24"/>
  <c r="I22" i="24" s="1"/>
  <c r="M21" i="24"/>
  <c r="I21" i="24"/>
  <c r="M20" i="24"/>
  <c r="I20" i="24"/>
  <c r="M19" i="24"/>
  <c r="I19" i="24"/>
  <c r="L18" i="24"/>
  <c r="M18" i="24" s="1"/>
  <c r="K18" i="24"/>
  <c r="H18" i="24"/>
  <c r="G18" i="24"/>
  <c r="I18" i="24" s="1"/>
  <c r="M17" i="24"/>
  <c r="I17" i="24"/>
  <c r="M16" i="24"/>
  <c r="I16" i="24"/>
  <c r="L15" i="24"/>
  <c r="K15" i="24"/>
  <c r="M15" i="24" s="1"/>
  <c r="I15" i="24"/>
  <c r="H15" i="24"/>
  <c r="G15" i="24"/>
  <c r="L14" i="24"/>
  <c r="H14" i="24"/>
  <c r="H42" i="24" s="1"/>
  <c r="G14" i="24"/>
  <c r="L42" i="24" l="1"/>
  <c r="M36" i="24"/>
  <c r="I14" i="24"/>
  <c r="G27" i="24"/>
  <c r="I27" i="24" s="1"/>
  <c r="L27" i="24"/>
  <c r="M27" i="24" s="1"/>
  <c r="G35" i="24"/>
  <c r="I35" i="24" s="1"/>
  <c r="K14" i="24"/>
  <c r="K22" i="24"/>
  <c r="M22" i="24" s="1"/>
  <c r="K30" i="24"/>
  <c r="M30" i="24" s="1"/>
  <c r="G42" i="24" l="1"/>
  <c r="M14" i="24"/>
  <c r="M42" i="24" s="1"/>
  <c r="K42" i="24"/>
  <c r="I42" i="24"/>
  <c r="O59" i="23" l="1"/>
  <c r="L59" i="23"/>
  <c r="O58" i="23"/>
  <c r="L58" i="23"/>
  <c r="O57" i="23"/>
  <c r="N57" i="23"/>
  <c r="M57" i="23"/>
  <c r="L57" i="23"/>
  <c r="K57" i="23"/>
  <c r="J57" i="23"/>
  <c r="I57" i="23"/>
  <c r="H57" i="23"/>
  <c r="O56" i="23"/>
  <c r="L56" i="23"/>
  <c r="O55" i="23"/>
  <c r="L55" i="23"/>
  <c r="O54" i="23"/>
  <c r="L54" i="23"/>
  <c r="N53" i="23"/>
  <c r="M53" i="23"/>
  <c r="O53" i="23" s="1"/>
  <c r="K53" i="23"/>
  <c r="J53" i="23"/>
  <c r="I53" i="23"/>
  <c r="H53" i="23"/>
  <c r="L53" i="23" s="1"/>
  <c r="L52" i="23"/>
  <c r="O51" i="23"/>
  <c r="L51" i="23"/>
  <c r="O50" i="23"/>
  <c r="L50" i="23"/>
  <c r="O49" i="23"/>
  <c r="L49" i="23"/>
  <c r="N48" i="23"/>
  <c r="M48" i="23"/>
  <c r="O48" i="23" s="1"/>
  <c r="K48" i="23"/>
  <c r="J48" i="23"/>
  <c r="I48" i="23"/>
  <c r="H48" i="23"/>
  <c r="L48" i="23" s="1"/>
  <c r="L47" i="23"/>
  <c r="O46" i="23"/>
  <c r="L46" i="23"/>
  <c r="O45" i="23"/>
  <c r="L45" i="23"/>
  <c r="N44" i="23"/>
  <c r="M44" i="23"/>
  <c r="O44" i="23" s="1"/>
  <c r="K44" i="23"/>
  <c r="J44" i="23"/>
  <c r="I44" i="23"/>
  <c r="H44" i="23"/>
  <c r="L44" i="23" s="1"/>
  <c r="O43" i="23"/>
  <c r="L43" i="23"/>
  <c r="L42" i="23"/>
  <c r="O41" i="23"/>
  <c r="L41" i="23"/>
  <c r="L40" i="23"/>
  <c r="O39" i="23"/>
  <c r="L39" i="23"/>
  <c r="N38" i="23"/>
  <c r="M38" i="23"/>
  <c r="O38" i="23" s="1"/>
  <c r="K38" i="23"/>
  <c r="J38" i="23"/>
  <c r="I38" i="23"/>
  <c r="H38" i="23"/>
  <c r="L38" i="23" s="1"/>
  <c r="O37" i="23"/>
  <c r="L37" i="23"/>
  <c r="O36" i="23"/>
  <c r="L36" i="23"/>
  <c r="O35" i="23"/>
  <c r="L35" i="23"/>
  <c r="O34" i="23"/>
  <c r="O33" i="23" s="1"/>
  <c r="L34" i="23"/>
  <c r="N33" i="23"/>
  <c r="M33" i="23"/>
  <c r="K33" i="23"/>
  <c r="J33" i="23"/>
  <c r="I33" i="23"/>
  <c r="H33" i="23"/>
  <c r="L33" i="23" s="1"/>
  <c r="O32" i="23"/>
  <c r="L32" i="23"/>
  <c r="O31" i="23"/>
  <c r="L31" i="23"/>
  <c r="N30" i="23"/>
  <c r="M30" i="23"/>
  <c r="O30" i="23" s="1"/>
  <c r="K30" i="23"/>
  <c r="J30" i="23"/>
  <c r="I30" i="23"/>
  <c r="H30" i="23"/>
  <c r="L30" i="23" s="1"/>
  <c r="O29" i="23"/>
  <c r="L29" i="23"/>
  <c r="O28" i="23"/>
  <c r="L28" i="23"/>
  <c r="O27" i="23"/>
  <c r="L27" i="23"/>
  <c r="O26" i="23"/>
  <c r="N26" i="23"/>
  <c r="M26" i="23"/>
  <c r="L26" i="23"/>
  <c r="K26" i="23"/>
  <c r="J26" i="23"/>
  <c r="I26" i="23"/>
  <c r="H26" i="23"/>
  <c r="H60" i="23" s="1"/>
  <c r="O25" i="23"/>
  <c r="L25" i="23"/>
  <c r="O24" i="23"/>
  <c r="L24" i="23"/>
  <c r="O23" i="23"/>
  <c r="L23" i="23"/>
  <c r="O22" i="23"/>
  <c r="L22" i="23"/>
  <c r="O21" i="23"/>
  <c r="L21" i="23"/>
  <c r="O20" i="23"/>
  <c r="L20" i="23"/>
  <c r="O19" i="23"/>
  <c r="L19" i="23"/>
  <c r="O18" i="23"/>
  <c r="L18" i="23"/>
  <c r="O17" i="23"/>
  <c r="L17" i="23"/>
  <c r="O16" i="23"/>
  <c r="N16" i="23"/>
  <c r="M16" i="23"/>
  <c r="K16" i="23"/>
  <c r="J16" i="23"/>
  <c r="I16" i="23"/>
  <c r="H16" i="23"/>
  <c r="L16" i="23" s="1"/>
  <c r="O15" i="23"/>
  <c r="L15" i="23"/>
  <c r="O14" i="23"/>
  <c r="L14" i="23"/>
  <c r="O13" i="23"/>
  <c r="L13" i="23"/>
  <c r="O12" i="23"/>
  <c r="L12" i="23"/>
  <c r="O11" i="23"/>
  <c r="L11" i="23"/>
  <c r="O10" i="23"/>
  <c r="L10" i="23"/>
  <c r="O9" i="23"/>
  <c r="L9" i="23"/>
  <c r="O8" i="23"/>
  <c r="O60" i="23" s="1"/>
  <c r="N8" i="23"/>
  <c r="N60" i="23" s="1"/>
  <c r="M8" i="23"/>
  <c r="M60" i="23" s="1"/>
  <c r="K8" i="23"/>
  <c r="K60" i="23" s="1"/>
  <c r="J8" i="23"/>
  <c r="J60" i="23" s="1"/>
  <c r="I8" i="23"/>
  <c r="I60" i="23" s="1"/>
  <c r="H8" i="23"/>
  <c r="L8" i="23" s="1"/>
  <c r="V58" i="22"/>
  <c r="U58" i="22"/>
  <c r="T58" i="22"/>
  <c r="R58" i="22"/>
  <c r="Q58" i="22"/>
  <c r="P58" i="22"/>
  <c r="N58" i="22"/>
  <c r="M58" i="22"/>
  <c r="L58" i="22"/>
  <c r="J58" i="22"/>
  <c r="I58" i="22"/>
  <c r="H58" i="22"/>
  <c r="W54" i="22"/>
  <c r="V54" i="22"/>
  <c r="U54" i="22"/>
  <c r="T54" i="22"/>
  <c r="R54" i="22"/>
  <c r="Q54" i="22"/>
  <c r="P54" i="22"/>
  <c r="N54" i="22"/>
  <c r="M54" i="22"/>
  <c r="L54" i="22"/>
  <c r="J54" i="22"/>
  <c r="I54" i="22"/>
  <c r="H54" i="22"/>
  <c r="V49" i="22"/>
  <c r="U49" i="22"/>
  <c r="T49" i="22"/>
  <c r="R49" i="22"/>
  <c r="Q49" i="22"/>
  <c r="P49" i="22"/>
  <c r="N49" i="22"/>
  <c r="M49" i="22"/>
  <c r="L49" i="22"/>
  <c r="J49" i="22"/>
  <c r="I49" i="22"/>
  <c r="H49" i="22"/>
  <c r="V45" i="22"/>
  <c r="U45" i="22"/>
  <c r="T45" i="22"/>
  <c r="R45" i="22"/>
  <c r="Q45" i="22"/>
  <c r="P45" i="22"/>
  <c r="N45" i="22"/>
  <c r="M45" i="22"/>
  <c r="L45" i="22"/>
  <c r="J45" i="22"/>
  <c r="I45" i="22"/>
  <c r="H45" i="22"/>
  <c r="V39" i="22"/>
  <c r="U39" i="22"/>
  <c r="T39" i="22"/>
  <c r="R39" i="22"/>
  <c r="Q39" i="22"/>
  <c r="P39" i="22"/>
  <c r="N39" i="22"/>
  <c r="M39" i="22"/>
  <c r="L39" i="22"/>
  <c r="J39" i="22"/>
  <c r="I39" i="22"/>
  <c r="H39" i="22"/>
  <c r="V34" i="22"/>
  <c r="U34" i="22"/>
  <c r="T34" i="22"/>
  <c r="R34" i="22"/>
  <c r="Q34" i="22"/>
  <c r="P34" i="22"/>
  <c r="N34" i="22"/>
  <c r="M34" i="22"/>
  <c r="L34" i="22"/>
  <c r="J34" i="22"/>
  <c r="I34" i="22"/>
  <c r="H34" i="22"/>
  <c r="V31" i="22"/>
  <c r="U31" i="22"/>
  <c r="T31" i="22"/>
  <c r="R31" i="22"/>
  <c r="Q31" i="22"/>
  <c r="P31" i="22"/>
  <c r="N31" i="22"/>
  <c r="M31" i="22"/>
  <c r="L31" i="22"/>
  <c r="J31" i="22"/>
  <c r="I31" i="22"/>
  <c r="H31" i="22"/>
  <c r="V27" i="22"/>
  <c r="U27" i="22"/>
  <c r="T27" i="22"/>
  <c r="R27" i="22"/>
  <c r="Q27" i="22"/>
  <c r="P27" i="22"/>
  <c r="N27" i="22"/>
  <c r="M27" i="22"/>
  <c r="L27" i="22"/>
  <c r="J27" i="22"/>
  <c r="I27" i="22"/>
  <c r="H27" i="22"/>
  <c r="V17" i="22"/>
  <c r="U17" i="22"/>
  <c r="T17" i="22"/>
  <c r="R17" i="22"/>
  <c r="Q17" i="22"/>
  <c r="P17" i="22"/>
  <c r="N17" i="22"/>
  <c r="M17" i="22"/>
  <c r="L17" i="22"/>
  <c r="J17" i="22"/>
  <c r="I17" i="22"/>
  <c r="H17" i="22"/>
  <c r="V8" i="22"/>
  <c r="V61" i="22" s="1"/>
  <c r="U8" i="22"/>
  <c r="U61" i="22" s="1"/>
  <c r="T8" i="22"/>
  <c r="T61" i="22" s="1"/>
  <c r="S8" i="22"/>
  <c r="S61" i="22" s="1"/>
  <c r="R8" i="22"/>
  <c r="R61" i="22" s="1"/>
  <c r="Q8" i="22"/>
  <c r="Q61" i="22" s="1"/>
  <c r="P8" i="22"/>
  <c r="P61" i="22" s="1"/>
  <c r="O8" i="22"/>
  <c r="O61" i="22" s="1"/>
  <c r="N8" i="22"/>
  <c r="N61" i="22" s="1"/>
  <c r="M8" i="22"/>
  <c r="M61" i="22" s="1"/>
  <c r="L8" i="22"/>
  <c r="L61" i="22" s="1"/>
  <c r="K8" i="22"/>
  <c r="K61" i="22" s="1"/>
  <c r="J8" i="22"/>
  <c r="J61" i="22" s="1"/>
  <c r="I8" i="22"/>
  <c r="I61" i="22" s="1"/>
  <c r="H8" i="22"/>
  <c r="H61" i="22" s="1"/>
  <c r="O144" i="21"/>
  <c r="K144" i="21"/>
  <c r="Z143" i="21"/>
  <c r="V143" i="21"/>
  <c r="R143" i="21"/>
  <c r="N143" i="21"/>
  <c r="J143" i="21"/>
  <c r="Y142" i="21"/>
  <c r="Z142" i="21" s="1"/>
  <c r="X142" i="21"/>
  <c r="W142" i="21"/>
  <c r="U142" i="21"/>
  <c r="V142" i="21" s="1"/>
  <c r="T142" i="21"/>
  <c r="S142" i="21"/>
  <c r="Q142" i="21"/>
  <c r="R142" i="21" s="1"/>
  <c r="P142" i="21"/>
  <c r="N142" i="21"/>
  <c r="M142" i="21"/>
  <c r="L142" i="21"/>
  <c r="I142" i="21"/>
  <c r="H142" i="21"/>
  <c r="J142" i="21" s="1"/>
  <c r="Z141" i="21"/>
  <c r="V141" i="21"/>
  <c r="R141" i="21"/>
  <c r="N141" i="21"/>
  <c r="J141" i="21"/>
  <c r="Y140" i="21"/>
  <c r="Y139" i="21" s="1"/>
  <c r="Z139" i="21" s="1"/>
  <c r="X140" i="21"/>
  <c r="W140" i="21"/>
  <c r="U140" i="21"/>
  <c r="U139" i="21" s="1"/>
  <c r="T140" i="21"/>
  <c r="V140" i="21" s="1"/>
  <c r="S140" i="21"/>
  <c r="S139" i="21" s="1"/>
  <c r="Q140" i="21"/>
  <c r="Q139" i="21" s="1"/>
  <c r="P140" i="21"/>
  <c r="M140" i="21"/>
  <c r="L140" i="21"/>
  <c r="I140" i="21"/>
  <c r="J140" i="21" s="1"/>
  <c r="H140" i="21"/>
  <c r="X139" i="21"/>
  <c r="V139" i="21"/>
  <c r="T139" i="21"/>
  <c r="R139" i="21"/>
  <c r="P139" i="21"/>
  <c r="M139" i="21"/>
  <c r="H139" i="21"/>
  <c r="Z138" i="21"/>
  <c r="V138" i="21"/>
  <c r="R138" i="21"/>
  <c r="N138" i="21"/>
  <c r="J138" i="21"/>
  <c r="Y137" i="21"/>
  <c r="X137" i="21"/>
  <c r="Z137" i="21" s="1"/>
  <c r="U137" i="21"/>
  <c r="V137" i="21" s="1"/>
  <c r="T137" i="21"/>
  <c r="S137" i="21"/>
  <c r="Q137" i="21"/>
  <c r="R137" i="21" s="1"/>
  <c r="P137" i="21"/>
  <c r="N137" i="21"/>
  <c r="M137" i="21"/>
  <c r="L137" i="21"/>
  <c r="I137" i="21"/>
  <c r="H137" i="21"/>
  <c r="J137" i="21" s="1"/>
  <c r="Z136" i="21"/>
  <c r="V136" i="21"/>
  <c r="R136" i="21"/>
  <c r="N136" i="21"/>
  <c r="J136" i="21"/>
  <c r="Z135" i="21"/>
  <c r="V135" i="21"/>
  <c r="S135" i="21"/>
  <c r="R135" i="21"/>
  <c r="N135" i="21"/>
  <c r="J135" i="21"/>
  <c r="Z134" i="21"/>
  <c r="V134" i="21"/>
  <c r="R134" i="21"/>
  <c r="N134" i="21"/>
  <c r="J134" i="21"/>
  <c r="Y133" i="21"/>
  <c r="X133" i="21"/>
  <c r="Z133" i="21" s="1"/>
  <c r="W133" i="21"/>
  <c r="U133" i="21"/>
  <c r="T133" i="21"/>
  <c r="V133" i="21" s="1"/>
  <c r="S133" i="21"/>
  <c r="Q133" i="21"/>
  <c r="P133" i="21"/>
  <c r="M133" i="21"/>
  <c r="N133" i="21" s="1"/>
  <c r="L133" i="21"/>
  <c r="J133" i="21"/>
  <c r="I133" i="21"/>
  <c r="H133" i="21"/>
  <c r="H127" i="21" s="1"/>
  <c r="J127" i="21" s="1"/>
  <c r="Z132" i="21"/>
  <c r="V132" i="21"/>
  <c r="R132" i="21"/>
  <c r="N132" i="21"/>
  <c r="J132" i="21"/>
  <c r="Z131" i="21"/>
  <c r="V131" i="21"/>
  <c r="R131" i="21"/>
  <c r="N131" i="21"/>
  <c r="J131" i="21"/>
  <c r="Y130" i="21"/>
  <c r="Z130" i="21" s="1"/>
  <c r="X130" i="21"/>
  <c r="W130" i="21"/>
  <c r="U130" i="21"/>
  <c r="V130" i="21" s="1"/>
  <c r="T130" i="21"/>
  <c r="S130" i="21"/>
  <c r="S127" i="21" s="1"/>
  <c r="Q130" i="21"/>
  <c r="R130" i="21" s="1"/>
  <c r="P130" i="21"/>
  <c r="N130" i="21"/>
  <c r="M130" i="21"/>
  <c r="L130" i="21"/>
  <c r="I130" i="21"/>
  <c r="H130" i="21"/>
  <c r="J130" i="21" s="1"/>
  <c r="Z129" i="21"/>
  <c r="V129" i="21"/>
  <c r="R129" i="21"/>
  <c r="N129" i="21"/>
  <c r="J129" i="21"/>
  <c r="Y128" i="21"/>
  <c r="Y127" i="21" s="1"/>
  <c r="X128" i="21"/>
  <c r="U128" i="21"/>
  <c r="T128" i="21"/>
  <c r="Q128" i="21"/>
  <c r="R128" i="21" s="1"/>
  <c r="P128" i="21"/>
  <c r="N128" i="21"/>
  <c r="M128" i="21"/>
  <c r="L128" i="21"/>
  <c r="I128" i="21"/>
  <c r="H128" i="21"/>
  <c r="J128" i="21" s="1"/>
  <c r="U127" i="21"/>
  <c r="Q127" i="21"/>
  <c r="L127" i="21"/>
  <c r="I127" i="21"/>
  <c r="Z126" i="21"/>
  <c r="V126" i="21"/>
  <c r="R126" i="21"/>
  <c r="N126" i="21"/>
  <c r="J126" i="21"/>
  <c r="Y125" i="21"/>
  <c r="X125" i="21"/>
  <c r="Z125" i="21" s="1"/>
  <c r="U125" i="21"/>
  <c r="T125" i="21"/>
  <c r="V125" i="21" s="1"/>
  <c r="Q125" i="21"/>
  <c r="R125" i="21" s="1"/>
  <c r="P125" i="21"/>
  <c r="N125" i="21"/>
  <c r="M125" i="21"/>
  <c r="L125" i="21"/>
  <c r="L117" i="21" s="1"/>
  <c r="N117" i="21" s="1"/>
  <c r="I125" i="21"/>
  <c r="I117" i="21" s="1"/>
  <c r="H125" i="21"/>
  <c r="Z124" i="21"/>
  <c r="V124" i="21"/>
  <c r="R124" i="21"/>
  <c r="N124" i="21"/>
  <c r="J124" i="21"/>
  <c r="Y123" i="21"/>
  <c r="X123" i="21"/>
  <c r="Z123" i="21" s="1"/>
  <c r="U123" i="21"/>
  <c r="T123" i="21"/>
  <c r="V123" i="21" s="1"/>
  <c r="S123" i="21"/>
  <c r="Q123" i="21"/>
  <c r="P123" i="21"/>
  <c r="R123" i="21" s="1"/>
  <c r="M123" i="21"/>
  <c r="N123" i="21" s="1"/>
  <c r="L123" i="21"/>
  <c r="J123" i="21"/>
  <c r="I123" i="21"/>
  <c r="H123" i="21"/>
  <c r="Z122" i="21"/>
  <c r="V122" i="21"/>
  <c r="R122" i="21"/>
  <c r="N122" i="21"/>
  <c r="J122" i="21"/>
  <c r="Z121" i="21"/>
  <c r="V121" i="21"/>
  <c r="R121" i="21"/>
  <c r="N121" i="21"/>
  <c r="J121" i="21"/>
  <c r="Z120" i="21"/>
  <c r="V120" i="21"/>
  <c r="R120" i="21"/>
  <c r="N120" i="21"/>
  <c r="J120" i="21"/>
  <c r="Z119" i="21"/>
  <c r="V119" i="21"/>
  <c r="R119" i="21"/>
  <c r="N119" i="21"/>
  <c r="J119" i="21"/>
  <c r="Y118" i="21"/>
  <c r="X118" i="21"/>
  <c r="Z118" i="21" s="1"/>
  <c r="U118" i="21"/>
  <c r="T118" i="21"/>
  <c r="V118" i="21" s="1"/>
  <c r="S118" i="21"/>
  <c r="Q118" i="21"/>
  <c r="P118" i="21"/>
  <c r="R118" i="21" s="1"/>
  <c r="M118" i="21"/>
  <c r="N118" i="21" s="1"/>
  <c r="L118" i="21"/>
  <c r="J118" i="21"/>
  <c r="I118" i="21"/>
  <c r="H118" i="21"/>
  <c r="Y117" i="21"/>
  <c r="X117" i="21"/>
  <c r="Z117" i="21" s="1"/>
  <c r="U117" i="21"/>
  <c r="T117" i="21"/>
  <c r="V117" i="21" s="1"/>
  <c r="S117" i="21"/>
  <c r="P117" i="21"/>
  <c r="M117" i="21"/>
  <c r="J117" i="21"/>
  <c r="H117" i="21"/>
  <c r="Z116" i="21"/>
  <c r="V116" i="21"/>
  <c r="R116" i="21"/>
  <c r="N116" i="21"/>
  <c r="J116" i="21"/>
  <c r="Z115" i="21"/>
  <c r="Y115" i="21"/>
  <c r="X115" i="21"/>
  <c r="U115" i="21"/>
  <c r="U105" i="21" s="1"/>
  <c r="T115" i="21"/>
  <c r="S115" i="21"/>
  <c r="Q115" i="21"/>
  <c r="P115" i="21"/>
  <c r="R115" i="21" s="1"/>
  <c r="M115" i="21"/>
  <c r="L115" i="21"/>
  <c r="N115" i="21" s="1"/>
  <c r="I115" i="21"/>
  <c r="J115" i="21" s="1"/>
  <c r="H115" i="21"/>
  <c r="Z114" i="21"/>
  <c r="V114" i="21"/>
  <c r="R114" i="21"/>
  <c r="N114" i="21"/>
  <c r="J114" i="21"/>
  <c r="Y113" i="21"/>
  <c r="Z113" i="21" s="1"/>
  <c r="X113" i="21"/>
  <c r="V113" i="21"/>
  <c r="U113" i="21"/>
  <c r="T113" i="21"/>
  <c r="Q113" i="21"/>
  <c r="P113" i="21"/>
  <c r="R113" i="21" s="1"/>
  <c r="M113" i="21"/>
  <c r="L113" i="21"/>
  <c r="N113" i="21" s="1"/>
  <c r="I113" i="21"/>
  <c r="J113" i="21" s="1"/>
  <c r="H113" i="21"/>
  <c r="Z112" i="21"/>
  <c r="V112" i="21"/>
  <c r="R112" i="21"/>
  <c r="N112" i="21"/>
  <c r="J112" i="21"/>
  <c r="Y111" i="21"/>
  <c r="Z111" i="21" s="1"/>
  <c r="X111" i="21"/>
  <c r="V111" i="21"/>
  <c r="U111" i="21"/>
  <c r="T111" i="21"/>
  <c r="T105" i="21" s="1"/>
  <c r="S111" i="21"/>
  <c r="R111" i="21"/>
  <c r="Q111" i="21"/>
  <c r="P111" i="21"/>
  <c r="P105" i="21" s="1"/>
  <c r="R105" i="21" s="1"/>
  <c r="M111" i="21"/>
  <c r="M105" i="21" s="1"/>
  <c r="L111" i="21"/>
  <c r="N111" i="21" s="1"/>
  <c r="I111" i="21"/>
  <c r="H111" i="21"/>
  <c r="Z110" i="21"/>
  <c r="V110" i="21"/>
  <c r="R110" i="21"/>
  <c r="N110" i="21"/>
  <c r="J110" i="21"/>
  <c r="Y109" i="21"/>
  <c r="X109" i="21"/>
  <c r="U109" i="21"/>
  <c r="V109" i="21" s="1"/>
  <c r="T109" i="21"/>
  <c r="S109" i="21"/>
  <c r="S105" i="21" s="1"/>
  <c r="Q109" i="21"/>
  <c r="R109" i="21" s="1"/>
  <c r="P109" i="21"/>
  <c r="N109" i="21"/>
  <c r="M109" i="21"/>
  <c r="L109" i="21"/>
  <c r="I109" i="21"/>
  <c r="I105" i="21" s="1"/>
  <c r="H109" i="21"/>
  <c r="Z108" i="21"/>
  <c r="V108" i="21"/>
  <c r="R108" i="21"/>
  <c r="N108" i="21"/>
  <c r="J108" i="21"/>
  <c r="Z107" i="21"/>
  <c r="V107" i="21"/>
  <c r="R107" i="21"/>
  <c r="N107" i="21"/>
  <c r="J107" i="21"/>
  <c r="Z106" i="21"/>
  <c r="Y106" i="21"/>
  <c r="X106" i="21"/>
  <c r="U106" i="21"/>
  <c r="T106" i="21"/>
  <c r="V106" i="21" s="1"/>
  <c r="S106" i="21"/>
  <c r="Q106" i="21"/>
  <c r="P106" i="21"/>
  <c r="M106" i="21"/>
  <c r="L106" i="21"/>
  <c r="N106" i="21" s="1"/>
  <c r="I106" i="21"/>
  <c r="J106" i="21" s="1"/>
  <c r="H106" i="21"/>
  <c r="Q105" i="21"/>
  <c r="Z104" i="21"/>
  <c r="V104" i="21"/>
  <c r="R104" i="21"/>
  <c r="N104" i="21"/>
  <c r="J104" i="21"/>
  <c r="Z103" i="21"/>
  <c r="V103" i="21"/>
  <c r="R103" i="21"/>
  <c r="N103" i="21"/>
  <c r="J103" i="21"/>
  <c r="Y102" i="21"/>
  <c r="X102" i="21"/>
  <c r="Z102" i="21" s="1"/>
  <c r="W102" i="21"/>
  <c r="U102" i="21"/>
  <c r="T102" i="21"/>
  <c r="V102" i="21" s="1"/>
  <c r="S102" i="21"/>
  <c r="Q102" i="21"/>
  <c r="P102" i="21"/>
  <c r="R102" i="21" s="1"/>
  <c r="M102" i="21"/>
  <c r="N102" i="21" s="1"/>
  <c r="L102" i="21"/>
  <c r="J102" i="21"/>
  <c r="I102" i="21"/>
  <c r="H102" i="21"/>
  <c r="Z101" i="21"/>
  <c r="V101" i="21"/>
  <c r="R101" i="21"/>
  <c r="N101" i="21"/>
  <c r="J101" i="21"/>
  <c r="Z100" i="21"/>
  <c r="Y100" i="21"/>
  <c r="X100" i="21"/>
  <c r="W100" i="21"/>
  <c r="V100" i="21"/>
  <c r="U100" i="21"/>
  <c r="T100" i="21"/>
  <c r="S100" i="21"/>
  <c r="R100" i="21"/>
  <c r="Q100" i="21"/>
  <c r="P100" i="21"/>
  <c r="M100" i="21"/>
  <c r="L100" i="21"/>
  <c r="N100" i="21" s="1"/>
  <c r="I100" i="21"/>
  <c r="H100" i="21"/>
  <c r="J100" i="21" s="1"/>
  <c r="Z99" i="21"/>
  <c r="V99" i="21"/>
  <c r="R99" i="21"/>
  <c r="N99" i="21"/>
  <c r="J99" i="21"/>
  <c r="Z98" i="21"/>
  <c r="V98" i="21"/>
  <c r="R98" i="21"/>
  <c r="N98" i="21"/>
  <c r="J98" i="21"/>
  <c r="Z97" i="21"/>
  <c r="V97" i="21"/>
  <c r="R97" i="21"/>
  <c r="N97" i="21"/>
  <c r="J97" i="21"/>
  <c r="Z96" i="21"/>
  <c r="V96" i="21"/>
  <c r="R96" i="21"/>
  <c r="N96" i="21"/>
  <c r="J96" i="21"/>
  <c r="Z95" i="21"/>
  <c r="V95" i="21"/>
  <c r="S95" i="21"/>
  <c r="R95" i="21"/>
  <c r="N95" i="21"/>
  <c r="J95" i="21"/>
  <c r="Z94" i="21"/>
  <c r="V94" i="21"/>
  <c r="R94" i="21"/>
  <c r="N94" i="21"/>
  <c r="J94" i="21"/>
  <c r="Z93" i="21"/>
  <c r="Y93" i="21"/>
  <c r="X93" i="21"/>
  <c r="X87" i="21" s="1"/>
  <c r="Z87" i="21" s="1"/>
  <c r="W93" i="21"/>
  <c r="V93" i="21"/>
  <c r="U93" i="21"/>
  <c r="T93" i="21"/>
  <c r="S93" i="21"/>
  <c r="R93" i="21"/>
  <c r="Q93" i="21"/>
  <c r="P93" i="21"/>
  <c r="M93" i="21"/>
  <c r="L93" i="21"/>
  <c r="N93" i="21" s="1"/>
  <c r="K93" i="21"/>
  <c r="I93" i="21"/>
  <c r="H93" i="21"/>
  <c r="Z92" i="21"/>
  <c r="V92" i="21"/>
  <c r="R92" i="21"/>
  <c r="N92" i="21"/>
  <c r="J92" i="21"/>
  <c r="Z91" i="21"/>
  <c r="V91" i="21"/>
  <c r="R91" i="21"/>
  <c r="N91" i="21"/>
  <c r="J91" i="21"/>
  <c r="Z90" i="21"/>
  <c r="V90" i="21"/>
  <c r="S90" i="21"/>
  <c r="R90" i="21"/>
  <c r="N90" i="21"/>
  <c r="J90" i="21"/>
  <c r="Z89" i="21"/>
  <c r="V89" i="21"/>
  <c r="R89" i="21"/>
  <c r="R88" i="21" s="1"/>
  <c r="R87" i="21" s="1"/>
  <c r="N89" i="21"/>
  <c r="J89" i="21"/>
  <c r="Y88" i="21"/>
  <c r="X88" i="21"/>
  <c r="Z88" i="21" s="1"/>
  <c r="U88" i="21"/>
  <c r="T88" i="21"/>
  <c r="S88" i="21"/>
  <c r="Q88" i="21"/>
  <c r="P88" i="21"/>
  <c r="P87" i="21" s="1"/>
  <c r="M88" i="21"/>
  <c r="N88" i="21" s="1"/>
  <c r="L88" i="21"/>
  <c r="J88" i="21"/>
  <c r="I88" i="21"/>
  <c r="H88" i="21"/>
  <c r="H87" i="21" s="1"/>
  <c r="Y87" i="21"/>
  <c r="W87" i="21"/>
  <c r="U87" i="21"/>
  <c r="S87" i="21"/>
  <c r="Q87" i="21"/>
  <c r="O87" i="21"/>
  <c r="M87" i="21"/>
  <c r="L87" i="21"/>
  <c r="K87" i="21"/>
  <c r="I87" i="21"/>
  <c r="Z86" i="21"/>
  <c r="V86" i="21"/>
  <c r="R86" i="21"/>
  <c r="N86" i="21"/>
  <c r="J86" i="21"/>
  <c r="Y85" i="21"/>
  <c r="Y80" i="21" s="1"/>
  <c r="X85" i="21"/>
  <c r="U85" i="21"/>
  <c r="T85" i="21"/>
  <c r="V85" i="21" s="1"/>
  <c r="S85" i="21"/>
  <c r="Q85" i="21"/>
  <c r="P85" i="21"/>
  <c r="R85" i="21" s="1"/>
  <c r="M85" i="21"/>
  <c r="N85" i="21" s="1"/>
  <c r="L85" i="21"/>
  <c r="J85" i="21"/>
  <c r="I85" i="21"/>
  <c r="H85" i="21"/>
  <c r="Z84" i="21"/>
  <c r="V84" i="21"/>
  <c r="R84" i="21"/>
  <c r="N84" i="21"/>
  <c r="J84" i="21"/>
  <c r="Z83" i="21"/>
  <c r="V83" i="21"/>
  <c r="R83" i="21"/>
  <c r="N83" i="21"/>
  <c r="J83" i="21"/>
  <c r="Z82" i="21"/>
  <c r="V82" i="21"/>
  <c r="R82" i="21"/>
  <c r="N82" i="21"/>
  <c r="J82" i="21"/>
  <c r="Y81" i="21"/>
  <c r="X81" i="21"/>
  <c r="Z81" i="21" s="1"/>
  <c r="U81" i="21"/>
  <c r="V81" i="21" s="1"/>
  <c r="T81" i="21"/>
  <c r="S81" i="21"/>
  <c r="S80" i="21" s="1"/>
  <c r="Q81" i="21"/>
  <c r="R81" i="21" s="1"/>
  <c r="P81" i="21"/>
  <c r="N81" i="21"/>
  <c r="M81" i="21"/>
  <c r="M80" i="21" s="1"/>
  <c r="L81" i="21"/>
  <c r="I81" i="21"/>
  <c r="I80" i="21" s="1"/>
  <c r="H81" i="21"/>
  <c r="J81" i="21" s="1"/>
  <c r="W80" i="21"/>
  <c r="P80" i="21"/>
  <c r="O80" i="21"/>
  <c r="L80" i="21"/>
  <c r="N80" i="21" s="1"/>
  <c r="Z74" i="21"/>
  <c r="V74" i="21"/>
  <c r="R74" i="21"/>
  <c r="N74" i="21"/>
  <c r="J74" i="21"/>
  <c r="Z73" i="21"/>
  <c r="V73" i="21"/>
  <c r="R73" i="21"/>
  <c r="N73" i="21"/>
  <c r="J73" i="21"/>
  <c r="Y72" i="21"/>
  <c r="X72" i="21"/>
  <c r="U72" i="21"/>
  <c r="T72" i="21"/>
  <c r="S72" i="21"/>
  <c r="Q72" i="21"/>
  <c r="R72" i="21" s="1"/>
  <c r="P72" i="21"/>
  <c r="N72" i="21"/>
  <c r="M72" i="21"/>
  <c r="L72" i="21"/>
  <c r="I72" i="21"/>
  <c r="I67" i="21" s="1"/>
  <c r="H72" i="21"/>
  <c r="J72" i="21" s="1"/>
  <c r="Z71" i="21"/>
  <c r="V71" i="21"/>
  <c r="R71" i="21"/>
  <c r="N71" i="21"/>
  <c r="J71" i="21"/>
  <c r="Y70" i="21"/>
  <c r="Y67" i="21" s="1"/>
  <c r="X70" i="21"/>
  <c r="U70" i="21"/>
  <c r="T70" i="21"/>
  <c r="S70" i="21"/>
  <c r="Q70" i="21"/>
  <c r="P70" i="21"/>
  <c r="M70" i="21"/>
  <c r="N70" i="21" s="1"/>
  <c r="L70" i="21"/>
  <c r="J70" i="21"/>
  <c r="I70" i="21"/>
  <c r="H70" i="21"/>
  <c r="H67" i="21" s="1"/>
  <c r="J67" i="21" s="1"/>
  <c r="Z69" i="21"/>
  <c r="V69" i="21"/>
  <c r="R69" i="21"/>
  <c r="N69" i="21"/>
  <c r="J69" i="21"/>
  <c r="Z68" i="21"/>
  <c r="Y68" i="21"/>
  <c r="X68" i="21"/>
  <c r="U68" i="21"/>
  <c r="T68" i="21"/>
  <c r="S68" i="21"/>
  <c r="V68" i="21" s="1"/>
  <c r="Q68" i="21"/>
  <c r="P68" i="21"/>
  <c r="R68" i="21" s="1"/>
  <c r="M68" i="21"/>
  <c r="L68" i="21"/>
  <c r="N68" i="21" s="1"/>
  <c r="I68" i="21"/>
  <c r="J68" i="21" s="1"/>
  <c r="H68" i="21"/>
  <c r="U67" i="21"/>
  <c r="Q67" i="21"/>
  <c r="Z66" i="21"/>
  <c r="V66" i="21"/>
  <c r="R66" i="21"/>
  <c r="N66" i="21"/>
  <c r="J66" i="21"/>
  <c r="Y65" i="21"/>
  <c r="Z65" i="21" s="1"/>
  <c r="X65" i="21"/>
  <c r="V65" i="21"/>
  <c r="U65" i="21"/>
  <c r="T65" i="21"/>
  <c r="S65" i="21"/>
  <c r="R65" i="21"/>
  <c r="Q65" i="21"/>
  <c r="P65" i="21"/>
  <c r="M65" i="21"/>
  <c r="L65" i="21"/>
  <c r="N65" i="21" s="1"/>
  <c r="I65" i="21"/>
  <c r="H65" i="21"/>
  <c r="J65" i="21" s="1"/>
  <c r="Z64" i="21"/>
  <c r="V64" i="21"/>
  <c r="R64" i="21"/>
  <c r="N64" i="21"/>
  <c r="J64" i="21"/>
  <c r="Z63" i="21"/>
  <c r="V63" i="21"/>
  <c r="R63" i="21"/>
  <c r="N63" i="21"/>
  <c r="J63" i="21"/>
  <c r="Z62" i="21"/>
  <c r="V62" i="21"/>
  <c r="R62" i="21"/>
  <c r="N62" i="21"/>
  <c r="J62" i="21"/>
  <c r="Z61" i="21"/>
  <c r="Y61" i="21"/>
  <c r="X61" i="21"/>
  <c r="U61" i="21"/>
  <c r="T61" i="21"/>
  <c r="V61" i="21" s="1"/>
  <c r="S61" i="21"/>
  <c r="Q61" i="21"/>
  <c r="P61" i="21"/>
  <c r="M61" i="21"/>
  <c r="L61" i="21"/>
  <c r="N61" i="21" s="1"/>
  <c r="I61" i="21"/>
  <c r="J61" i="21" s="1"/>
  <c r="H61" i="21"/>
  <c r="Z60" i="21"/>
  <c r="V60" i="21"/>
  <c r="R60" i="21"/>
  <c r="N60" i="21"/>
  <c r="J60" i="21"/>
  <c r="Z59" i="21"/>
  <c r="V59" i="21"/>
  <c r="R59" i="21"/>
  <c r="N59" i="21"/>
  <c r="J59" i="21"/>
  <c r="Y58" i="21"/>
  <c r="X58" i="21"/>
  <c r="Z58" i="21" s="1"/>
  <c r="U58" i="21"/>
  <c r="V58" i="21" s="1"/>
  <c r="T58" i="21"/>
  <c r="S58" i="21"/>
  <c r="Q58" i="21"/>
  <c r="R58" i="21" s="1"/>
  <c r="P58" i="21"/>
  <c r="N58" i="21"/>
  <c r="M58" i="21"/>
  <c r="L58" i="21"/>
  <c r="I58" i="21"/>
  <c r="H58" i="21"/>
  <c r="Z57" i="21"/>
  <c r="V57" i="21"/>
  <c r="R57" i="21"/>
  <c r="N57" i="21"/>
  <c r="J57" i="21"/>
  <c r="Z56" i="21"/>
  <c r="V56" i="21"/>
  <c r="R56" i="21"/>
  <c r="N56" i="21"/>
  <c r="J56" i="21"/>
  <c r="Z55" i="21"/>
  <c r="V55" i="21"/>
  <c r="R55" i="21"/>
  <c r="N55" i="21"/>
  <c r="J55" i="21"/>
  <c r="Y54" i="21"/>
  <c r="Z54" i="21" s="1"/>
  <c r="X54" i="21"/>
  <c r="V54" i="21"/>
  <c r="U54" i="21"/>
  <c r="T54" i="21"/>
  <c r="S54" i="21"/>
  <c r="R54" i="21"/>
  <c r="Q54" i="21"/>
  <c r="P54" i="21"/>
  <c r="M54" i="21"/>
  <c r="L54" i="21"/>
  <c r="I54" i="21"/>
  <c r="H54" i="21"/>
  <c r="J54" i="21" s="1"/>
  <c r="Z53" i="21"/>
  <c r="V53" i="21"/>
  <c r="R53" i="21"/>
  <c r="N53" i="21"/>
  <c r="J53" i="21"/>
  <c r="Z52" i="21"/>
  <c r="V52" i="21"/>
  <c r="R52" i="21"/>
  <c r="N52" i="21"/>
  <c r="J52" i="21"/>
  <c r="Y51" i="21"/>
  <c r="X51" i="21"/>
  <c r="U51" i="21"/>
  <c r="T51" i="21"/>
  <c r="V51" i="21" s="1"/>
  <c r="S51" i="21"/>
  <c r="Q51" i="21"/>
  <c r="P51" i="21"/>
  <c r="R51" i="21" s="1"/>
  <c r="M51" i="21"/>
  <c r="N51" i="21" s="1"/>
  <c r="L51" i="21"/>
  <c r="J51" i="21"/>
  <c r="I51" i="21"/>
  <c r="H51" i="21"/>
  <c r="Z50" i="21"/>
  <c r="V50" i="21"/>
  <c r="R50" i="21"/>
  <c r="N50" i="21"/>
  <c r="J50" i="21"/>
  <c r="Z49" i="21"/>
  <c r="V49" i="21"/>
  <c r="R49" i="21"/>
  <c r="N49" i="21"/>
  <c r="J49" i="21"/>
  <c r="Z48" i="21"/>
  <c r="V48" i="21"/>
  <c r="R48" i="21"/>
  <c r="N48" i="21"/>
  <c r="J48" i="21"/>
  <c r="Z47" i="21"/>
  <c r="V47" i="21"/>
  <c r="R47" i="21"/>
  <c r="N47" i="21"/>
  <c r="J47" i="21"/>
  <c r="Y46" i="21"/>
  <c r="X46" i="21"/>
  <c r="U46" i="21"/>
  <c r="T46" i="21"/>
  <c r="V46" i="21" s="1"/>
  <c r="S46" i="21"/>
  <c r="Q46" i="21"/>
  <c r="P46" i="21"/>
  <c r="R46" i="21" s="1"/>
  <c r="M46" i="21"/>
  <c r="N46" i="21" s="1"/>
  <c r="L46" i="21"/>
  <c r="J46" i="21"/>
  <c r="I46" i="21"/>
  <c r="H46" i="21"/>
  <c r="Z45" i="21"/>
  <c r="V45" i="21"/>
  <c r="R45" i="21"/>
  <c r="N45" i="21"/>
  <c r="J45" i="21"/>
  <c r="Z44" i="21"/>
  <c r="V44" i="21"/>
  <c r="R44" i="21"/>
  <c r="N44" i="21"/>
  <c r="J44" i="21"/>
  <c r="Z43" i="21"/>
  <c r="V43" i="21"/>
  <c r="R43" i="21"/>
  <c r="N43" i="21"/>
  <c r="J43" i="21"/>
  <c r="Y42" i="21"/>
  <c r="X42" i="21"/>
  <c r="U42" i="21"/>
  <c r="V42" i="21" s="1"/>
  <c r="T42" i="21"/>
  <c r="S42" i="21"/>
  <c r="Q42" i="21"/>
  <c r="P42" i="21"/>
  <c r="M42" i="21"/>
  <c r="L42" i="21"/>
  <c r="L35" i="21" s="1"/>
  <c r="I42" i="21"/>
  <c r="H42" i="21"/>
  <c r="J42" i="21" s="1"/>
  <c r="Z41" i="21"/>
  <c r="V41" i="21"/>
  <c r="R41" i="21"/>
  <c r="N41" i="21"/>
  <c r="J41" i="21"/>
  <c r="Z40" i="21"/>
  <c r="V40" i="21"/>
  <c r="R40" i="21"/>
  <c r="N40" i="21"/>
  <c r="J40" i="21"/>
  <c r="Z39" i="21"/>
  <c r="V39" i="21"/>
  <c r="R39" i="21"/>
  <c r="N39" i="21"/>
  <c r="J39" i="21"/>
  <c r="Z38" i="21"/>
  <c r="V38" i="21"/>
  <c r="R38" i="21"/>
  <c r="N38" i="21"/>
  <c r="J38" i="21"/>
  <c r="Z37" i="21"/>
  <c r="V37" i="21"/>
  <c r="R37" i="21"/>
  <c r="N37" i="21"/>
  <c r="J37" i="21"/>
  <c r="Y36" i="21"/>
  <c r="Y35" i="21" s="1"/>
  <c r="X36" i="21"/>
  <c r="U36" i="21"/>
  <c r="T36" i="21"/>
  <c r="V36" i="21" s="1"/>
  <c r="S36" i="21"/>
  <c r="Q36" i="21"/>
  <c r="P36" i="21"/>
  <c r="R36" i="21" s="1"/>
  <c r="M36" i="21"/>
  <c r="N36" i="21" s="1"/>
  <c r="L36" i="21"/>
  <c r="I36" i="21"/>
  <c r="H36" i="21"/>
  <c r="J36" i="21" s="1"/>
  <c r="T35" i="21"/>
  <c r="Z34" i="21"/>
  <c r="V34" i="21"/>
  <c r="R34" i="21"/>
  <c r="N34" i="21"/>
  <c r="J34" i="21"/>
  <c r="Y33" i="21"/>
  <c r="X33" i="21"/>
  <c r="Z33" i="21" s="1"/>
  <c r="U33" i="21"/>
  <c r="T33" i="21"/>
  <c r="R33" i="21"/>
  <c r="Q33" i="21"/>
  <c r="P33" i="21"/>
  <c r="M33" i="21"/>
  <c r="N33" i="21" s="1"/>
  <c r="L33" i="21"/>
  <c r="J33" i="21"/>
  <c r="I33" i="21"/>
  <c r="H33" i="21"/>
  <c r="Z32" i="21"/>
  <c r="V32" i="21"/>
  <c r="R32" i="21"/>
  <c r="N32" i="21"/>
  <c r="J32" i="21"/>
  <c r="Z31" i="21"/>
  <c r="Y31" i="21"/>
  <c r="X31" i="21"/>
  <c r="U31" i="21"/>
  <c r="T31" i="21"/>
  <c r="S31" i="21"/>
  <c r="Q31" i="21"/>
  <c r="P31" i="21"/>
  <c r="R31" i="21" s="1"/>
  <c r="N31" i="21"/>
  <c r="M31" i="21"/>
  <c r="L31" i="21"/>
  <c r="J31" i="21"/>
  <c r="I31" i="21"/>
  <c r="H31" i="21"/>
  <c r="Z30" i="21"/>
  <c r="V30" i="21"/>
  <c r="R30" i="21"/>
  <c r="N30" i="21"/>
  <c r="J30" i="21"/>
  <c r="Z29" i="21"/>
  <c r="V29" i="21"/>
  <c r="R29" i="21"/>
  <c r="N29" i="21"/>
  <c r="J29" i="21"/>
  <c r="Z28" i="21"/>
  <c r="V28" i="21"/>
  <c r="R28" i="21"/>
  <c r="N28" i="21"/>
  <c r="J28" i="21"/>
  <c r="Y27" i="21"/>
  <c r="X27" i="21"/>
  <c r="V27" i="21"/>
  <c r="U27" i="21"/>
  <c r="T27" i="21"/>
  <c r="S27" i="21"/>
  <c r="R27" i="21"/>
  <c r="Q27" i="21"/>
  <c r="P27" i="21"/>
  <c r="M27" i="21"/>
  <c r="N27" i="21" s="1"/>
  <c r="L27" i="21"/>
  <c r="I27" i="21"/>
  <c r="H27" i="21"/>
  <c r="J27" i="21" s="1"/>
  <c r="Z26" i="21"/>
  <c r="V26" i="21"/>
  <c r="R26" i="21"/>
  <c r="N26" i="21"/>
  <c r="J26" i="21"/>
  <c r="Z25" i="21"/>
  <c r="V25" i="21"/>
  <c r="R25" i="21"/>
  <c r="N25" i="21"/>
  <c r="J25" i="21"/>
  <c r="Z24" i="21"/>
  <c r="V24" i="21"/>
  <c r="R24" i="21"/>
  <c r="N24" i="21"/>
  <c r="J24" i="21"/>
  <c r="Z23" i="21"/>
  <c r="V23" i="21"/>
  <c r="R23" i="21"/>
  <c r="N23" i="21"/>
  <c r="J23" i="21"/>
  <c r="Z22" i="21"/>
  <c r="V22" i="21"/>
  <c r="R22" i="21"/>
  <c r="N22" i="21"/>
  <c r="J22" i="21"/>
  <c r="Z21" i="21"/>
  <c r="V21" i="21"/>
  <c r="R21" i="21"/>
  <c r="N21" i="21"/>
  <c r="J21" i="21"/>
  <c r="Z20" i="21"/>
  <c r="V20" i="21"/>
  <c r="R20" i="21"/>
  <c r="N20" i="21"/>
  <c r="J20" i="21"/>
  <c r="Z19" i="21"/>
  <c r="V19" i="21"/>
  <c r="R19" i="21"/>
  <c r="N19" i="21"/>
  <c r="J19" i="21"/>
  <c r="Y18" i="21"/>
  <c r="X18" i="21"/>
  <c r="Z18" i="21" s="1"/>
  <c r="U18" i="21"/>
  <c r="T18" i="21"/>
  <c r="S18" i="21"/>
  <c r="V18" i="21" s="1"/>
  <c r="Q18" i="21"/>
  <c r="P18" i="21"/>
  <c r="R18" i="21" s="1"/>
  <c r="N18" i="21"/>
  <c r="M18" i="21"/>
  <c r="L18" i="21"/>
  <c r="I18" i="21"/>
  <c r="J18" i="21" s="1"/>
  <c r="H18" i="21"/>
  <c r="Z17" i="21"/>
  <c r="V17" i="21"/>
  <c r="R17" i="21"/>
  <c r="N17" i="21"/>
  <c r="J17" i="21"/>
  <c r="Z16" i="21"/>
  <c r="V16" i="21"/>
  <c r="R16" i="21"/>
  <c r="N16" i="21"/>
  <c r="J16" i="21"/>
  <c r="Z15" i="21"/>
  <c r="V15" i="21"/>
  <c r="R15" i="21"/>
  <c r="N15" i="21"/>
  <c r="J15" i="21"/>
  <c r="Y14" i="21"/>
  <c r="X14" i="21"/>
  <c r="Z14" i="21" s="1"/>
  <c r="V14" i="21"/>
  <c r="U14" i="21"/>
  <c r="T14" i="21"/>
  <c r="S14" i="21"/>
  <c r="R14" i="21"/>
  <c r="Q14" i="21"/>
  <c r="P14" i="21"/>
  <c r="M14" i="21"/>
  <c r="N14" i="21" s="1"/>
  <c r="L14" i="21"/>
  <c r="I14" i="21"/>
  <c r="I6" i="21" s="1"/>
  <c r="H14" i="21"/>
  <c r="Z13" i="21"/>
  <c r="V13" i="21"/>
  <c r="R13" i="21"/>
  <c r="N13" i="21"/>
  <c r="J13" i="21"/>
  <c r="Z12" i="21"/>
  <c r="V12" i="21"/>
  <c r="R12" i="21"/>
  <c r="N12" i="21"/>
  <c r="J12" i="21"/>
  <c r="Z11" i="21"/>
  <c r="V11" i="21"/>
  <c r="R11" i="21"/>
  <c r="N11" i="21"/>
  <c r="J11" i="21"/>
  <c r="Y10" i="21"/>
  <c r="Z10" i="21" s="1"/>
  <c r="X10" i="21"/>
  <c r="V10" i="21"/>
  <c r="U10" i="21"/>
  <c r="T10" i="21"/>
  <c r="S10" i="21"/>
  <c r="R10" i="21"/>
  <c r="Q10" i="21"/>
  <c r="P10" i="21"/>
  <c r="M10" i="21"/>
  <c r="L10" i="21"/>
  <c r="N10" i="21" s="1"/>
  <c r="J10" i="21"/>
  <c r="I10" i="21"/>
  <c r="H10" i="21"/>
  <c r="Z9" i="21"/>
  <c r="V9" i="21"/>
  <c r="R9" i="21"/>
  <c r="N9" i="21"/>
  <c r="J9" i="21"/>
  <c r="Z8" i="21"/>
  <c r="V8" i="21"/>
  <c r="R8" i="21"/>
  <c r="N8" i="21"/>
  <c r="J8" i="21"/>
  <c r="Y7" i="21"/>
  <c r="Y6" i="21" s="1"/>
  <c r="X7" i="21"/>
  <c r="V7" i="21"/>
  <c r="U7" i="21"/>
  <c r="T7" i="21"/>
  <c r="T6" i="21" s="1"/>
  <c r="S7" i="21"/>
  <c r="R7" i="21"/>
  <c r="Q7" i="21"/>
  <c r="P7" i="21"/>
  <c r="P6" i="21" s="1"/>
  <c r="M7" i="21"/>
  <c r="N7" i="21" s="1"/>
  <c r="L7" i="21"/>
  <c r="I7" i="21"/>
  <c r="H7" i="21"/>
  <c r="J7" i="21" s="1"/>
  <c r="X6" i="21"/>
  <c r="U6" i="21"/>
  <c r="S6" i="21"/>
  <c r="Q6" i="21"/>
  <c r="L6" i="21"/>
  <c r="Z143" i="20"/>
  <c r="V143" i="20"/>
  <c r="R143" i="20"/>
  <c r="N143" i="20"/>
  <c r="J143" i="20"/>
  <c r="Z142" i="20"/>
  <c r="Y142" i="20"/>
  <c r="X142" i="20"/>
  <c r="W142" i="20"/>
  <c r="V142" i="20"/>
  <c r="U142" i="20"/>
  <c r="T142" i="20"/>
  <c r="S142" i="20"/>
  <c r="R142" i="20"/>
  <c r="Q142" i="20"/>
  <c r="P142" i="20"/>
  <c r="M142" i="20"/>
  <c r="L142" i="20"/>
  <c r="I142" i="20"/>
  <c r="H142" i="20"/>
  <c r="Z141" i="20"/>
  <c r="V141" i="20"/>
  <c r="R141" i="20"/>
  <c r="N141" i="20"/>
  <c r="J141" i="20"/>
  <c r="Y140" i="20"/>
  <c r="X140" i="20"/>
  <c r="W140" i="20"/>
  <c r="W139" i="20" s="1"/>
  <c r="U140" i="20"/>
  <c r="T140" i="20"/>
  <c r="S140" i="20"/>
  <c r="S139" i="20" s="1"/>
  <c r="Q140" i="20"/>
  <c r="P140" i="20"/>
  <c r="M140" i="20"/>
  <c r="L140" i="20"/>
  <c r="N140" i="20" s="1"/>
  <c r="J140" i="20"/>
  <c r="I140" i="20"/>
  <c r="I139" i="20" s="1"/>
  <c r="H140" i="20"/>
  <c r="Y139" i="20"/>
  <c r="U139" i="20"/>
  <c r="Q139" i="20"/>
  <c r="L139" i="20"/>
  <c r="Z138" i="20"/>
  <c r="V138" i="20"/>
  <c r="R138" i="20"/>
  <c r="N138" i="20"/>
  <c r="J138" i="20"/>
  <c r="Y137" i="20"/>
  <c r="X137" i="20"/>
  <c r="Z137" i="20" s="1"/>
  <c r="V137" i="20"/>
  <c r="U137" i="20"/>
  <c r="T137" i="20"/>
  <c r="S137" i="20"/>
  <c r="R137" i="20"/>
  <c r="Q137" i="20"/>
  <c r="P137" i="20"/>
  <c r="M137" i="20"/>
  <c r="N137" i="20" s="1"/>
  <c r="L137" i="20"/>
  <c r="I137" i="20"/>
  <c r="H137" i="20"/>
  <c r="J137" i="20" s="1"/>
  <c r="Z136" i="20"/>
  <c r="V136" i="20"/>
  <c r="R136" i="20"/>
  <c r="N136" i="20"/>
  <c r="J136" i="20"/>
  <c r="Z135" i="20"/>
  <c r="V135" i="20"/>
  <c r="S135" i="20"/>
  <c r="S127" i="20" s="1"/>
  <c r="R135" i="20"/>
  <c r="N135" i="20"/>
  <c r="J135" i="20"/>
  <c r="Z134" i="20"/>
  <c r="V134" i="20"/>
  <c r="R134" i="20"/>
  <c r="N134" i="20"/>
  <c r="J134" i="20"/>
  <c r="Y133" i="20"/>
  <c r="X133" i="20"/>
  <c r="Z133" i="20" s="1"/>
  <c r="W133" i="20"/>
  <c r="U133" i="20"/>
  <c r="T133" i="20"/>
  <c r="V133" i="20" s="1"/>
  <c r="Q133" i="20"/>
  <c r="P133" i="20"/>
  <c r="R133" i="20" s="1"/>
  <c r="N133" i="20"/>
  <c r="M133" i="20"/>
  <c r="L133" i="20"/>
  <c r="I133" i="20"/>
  <c r="H133" i="20"/>
  <c r="Z132" i="20"/>
  <c r="V132" i="20"/>
  <c r="R132" i="20"/>
  <c r="N132" i="20"/>
  <c r="J132" i="20"/>
  <c r="Z131" i="20"/>
  <c r="V131" i="20"/>
  <c r="R131" i="20"/>
  <c r="N131" i="20"/>
  <c r="J131" i="20"/>
  <c r="Z130" i="20"/>
  <c r="Y130" i="20"/>
  <c r="X130" i="20"/>
  <c r="W130" i="20"/>
  <c r="V130" i="20"/>
  <c r="U130" i="20"/>
  <c r="T130" i="20"/>
  <c r="S130" i="20"/>
  <c r="R130" i="20"/>
  <c r="Q130" i="20"/>
  <c r="P130" i="20"/>
  <c r="M130" i="20"/>
  <c r="N130" i="20" s="1"/>
  <c r="L130" i="20"/>
  <c r="I130" i="20"/>
  <c r="H130" i="20"/>
  <c r="J130" i="20" s="1"/>
  <c r="Z129" i="20"/>
  <c r="V129" i="20"/>
  <c r="R129" i="20"/>
  <c r="N129" i="20"/>
  <c r="J129" i="20"/>
  <c r="Y128" i="20"/>
  <c r="Y127" i="20" s="1"/>
  <c r="X128" i="20"/>
  <c r="U128" i="20"/>
  <c r="T128" i="20"/>
  <c r="V128" i="20" s="1"/>
  <c r="R128" i="20"/>
  <c r="Q128" i="20"/>
  <c r="P128" i="20"/>
  <c r="M128" i="20"/>
  <c r="N128" i="20" s="1"/>
  <c r="L128" i="20"/>
  <c r="I128" i="20"/>
  <c r="H128" i="20"/>
  <c r="J128" i="20" s="1"/>
  <c r="U127" i="20"/>
  <c r="Q127" i="20"/>
  <c r="L127" i="20"/>
  <c r="Z126" i="20"/>
  <c r="V126" i="20"/>
  <c r="R126" i="20"/>
  <c r="N126" i="20"/>
  <c r="J126" i="20"/>
  <c r="Y125" i="20"/>
  <c r="X125" i="20"/>
  <c r="Z125" i="20" s="1"/>
  <c r="U125" i="20"/>
  <c r="T125" i="20"/>
  <c r="V125" i="20" s="1"/>
  <c r="R125" i="20"/>
  <c r="Q125" i="20"/>
  <c r="Q117" i="20" s="1"/>
  <c r="P125" i="20"/>
  <c r="M125" i="20"/>
  <c r="L125" i="20"/>
  <c r="L117" i="20" s="1"/>
  <c r="I125" i="20"/>
  <c r="H125" i="20"/>
  <c r="Z124" i="20"/>
  <c r="V124" i="20"/>
  <c r="R124" i="20"/>
  <c r="N124" i="20"/>
  <c r="J124" i="20"/>
  <c r="Y123" i="20"/>
  <c r="X123" i="20"/>
  <c r="Z123" i="20" s="1"/>
  <c r="U123" i="20"/>
  <c r="T123" i="20"/>
  <c r="V123" i="20" s="1"/>
  <c r="S123" i="20"/>
  <c r="Q123" i="20"/>
  <c r="P123" i="20"/>
  <c r="R123" i="20" s="1"/>
  <c r="N123" i="20"/>
  <c r="M123" i="20"/>
  <c r="L123" i="20"/>
  <c r="I123" i="20"/>
  <c r="J123" i="20" s="1"/>
  <c r="H123" i="20"/>
  <c r="Z122" i="20"/>
  <c r="V122" i="20"/>
  <c r="R122" i="20"/>
  <c r="N122" i="20"/>
  <c r="J122" i="20"/>
  <c r="Z121" i="20"/>
  <c r="V121" i="20"/>
  <c r="R121" i="20"/>
  <c r="N121" i="20"/>
  <c r="J121" i="20"/>
  <c r="Z120" i="20"/>
  <c r="V120" i="20"/>
  <c r="R120" i="20"/>
  <c r="N120" i="20"/>
  <c r="J120" i="20"/>
  <c r="Z119" i="20"/>
  <c r="V119" i="20"/>
  <c r="R119" i="20"/>
  <c r="N119" i="20"/>
  <c r="J119" i="20"/>
  <c r="Y118" i="20"/>
  <c r="X118" i="20"/>
  <c r="Z118" i="20" s="1"/>
  <c r="U118" i="20"/>
  <c r="T118" i="20"/>
  <c r="V118" i="20" s="1"/>
  <c r="S118" i="20"/>
  <c r="Q118" i="20"/>
  <c r="P118" i="20"/>
  <c r="R118" i="20" s="1"/>
  <c r="N118" i="20"/>
  <c r="M118" i="20"/>
  <c r="L118" i="20"/>
  <c r="I118" i="20"/>
  <c r="J118" i="20" s="1"/>
  <c r="H118" i="20"/>
  <c r="Y117" i="20"/>
  <c r="X117" i="20"/>
  <c r="Z117" i="20" s="1"/>
  <c r="U117" i="20"/>
  <c r="T117" i="20"/>
  <c r="V117" i="20" s="1"/>
  <c r="S117" i="20"/>
  <c r="P117" i="20"/>
  <c r="R117" i="20" s="1"/>
  <c r="I117" i="20"/>
  <c r="Z116" i="20"/>
  <c r="V116" i="20"/>
  <c r="R116" i="20"/>
  <c r="N116" i="20"/>
  <c r="J116" i="20"/>
  <c r="Y115" i="20"/>
  <c r="Z115" i="20" s="1"/>
  <c r="X115" i="20"/>
  <c r="U115" i="20"/>
  <c r="T115" i="20"/>
  <c r="V115" i="20" s="1"/>
  <c r="S115" i="20"/>
  <c r="Q115" i="20"/>
  <c r="P115" i="20"/>
  <c r="R115" i="20" s="1"/>
  <c r="M115" i="20"/>
  <c r="L115" i="20"/>
  <c r="N115" i="20" s="1"/>
  <c r="J115" i="20"/>
  <c r="I115" i="20"/>
  <c r="H115" i="20"/>
  <c r="Z114" i="20"/>
  <c r="V114" i="20"/>
  <c r="R114" i="20"/>
  <c r="N114" i="20"/>
  <c r="J114" i="20"/>
  <c r="Z113" i="20"/>
  <c r="Y113" i="20"/>
  <c r="X113" i="20"/>
  <c r="U113" i="20"/>
  <c r="T113" i="20"/>
  <c r="S113" i="20"/>
  <c r="Q113" i="20"/>
  <c r="P113" i="20"/>
  <c r="M113" i="20"/>
  <c r="L113" i="20"/>
  <c r="I113" i="20"/>
  <c r="H113" i="20"/>
  <c r="J113" i="20" s="1"/>
  <c r="Z112" i="20"/>
  <c r="V112" i="20"/>
  <c r="R112" i="20"/>
  <c r="N112" i="20"/>
  <c r="J112" i="20"/>
  <c r="Y111" i="20"/>
  <c r="X111" i="20"/>
  <c r="Z111" i="20" s="1"/>
  <c r="V111" i="20"/>
  <c r="U111" i="20"/>
  <c r="T111" i="20"/>
  <c r="Q111" i="20"/>
  <c r="R111" i="20" s="1"/>
  <c r="P111" i="20"/>
  <c r="M111" i="20"/>
  <c r="L111" i="20"/>
  <c r="N111" i="20" s="1"/>
  <c r="I111" i="20"/>
  <c r="H111" i="20"/>
  <c r="J111" i="20" s="1"/>
  <c r="Z110" i="20"/>
  <c r="V110" i="20"/>
  <c r="R110" i="20"/>
  <c r="N110" i="20"/>
  <c r="J110" i="20"/>
  <c r="Y109" i="20"/>
  <c r="X109" i="20"/>
  <c r="Z109" i="20" s="1"/>
  <c r="V109" i="20"/>
  <c r="U109" i="20"/>
  <c r="T109" i="20"/>
  <c r="S109" i="20"/>
  <c r="S105" i="20" s="1"/>
  <c r="R109" i="20"/>
  <c r="Q109" i="20"/>
  <c r="P109" i="20"/>
  <c r="M109" i="20"/>
  <c r="L109" i="20"/>
  <c r="I109" i="20"/>
  <c r="I105" i="20" s="1"/>
  <c r="H109" i="20"/>
  <c r="Z108" i="20"/>
  <c r="V108" i="20"/>
  <c r="R108" i="20"/>
  <c r="N108" i="20"/>
  <c r="J108" i="20"/>
  <c r="Z107" i="20"/>
  <c r="V107" i="20"/>
  <c r="R107" i="20"/>
  <c r="N107" i="20"/>
  <c r="J107" i="20"/>
  <c r="Y106" i="20"/>
  <c r="Z106" i="20" s="1"/>
  <c r="X106" i="20"/>
  <c r="U106" i="20"/>
  <c r="T106" i="20"/>
  <c r="V106" i="20" s="1"/>
  <c r="S106" i="20"/>
  <c r="Q106" i="20"/>
  <c r="P106" i="20"/>
  <c r="R106" i="20" s="1"/>
  <c r="M106" i="20"/>
  <c r="L106" i="20"/>
  <c r="N106" i="20" s="1"/>
  <c r="J106" i="20"/>
  <c r="I106" i="20"/>
  <c r="H106" i="20"/>
  <c r="Z104" i="20"/>
  <c r="V104" i="20"/>
  <c r="R104" i="20"/>
  <c r="N104" i="20"/>
  <c r="J104" i="20"/>
  <c r="Z103" i="20"/>
  <c r="V103" i="20"/>
  <c r="R103" i="20"/>
  <c r="N103" i="20"/>
  <c r="J103" i="20"/>
  <c r="Y102" i="20"/>
  <c r="X102" i="20"/>
  <c r="Z102" i="20" s="1"/>
  <c r="W102" i="20"/>
  <c r="W87" i="20" s="1"/>
  <c r="U102" i="20"/>
  <c r="T102" i="20"/>
  <c r="V102" i="20" s="1"/>
  <c r="S102" i="20"/>
  <c r="Q102" i="20"/>
  <c r="P102" i="20"/>
  <c r="R102" i="20" s="1"/>
  <c r="N102" i="20"/>
  <c r="M102" i="20"/>
  <c r="L102" i="20"/>
  <c r="I102" i="20"/>
  <c r="J102" i="20" s="1"/>
  <c r="H102" i="20"/>
  <c r="Z101" i="20"/>
  <c r="V101" i="20"/>
  <c r="R101" i="20"/>
  <c r="N101" i="20"/>
  <c r="J101" i="20"/>
  <c r="Y100" i="20"/>
  <c r="Z100" i="20" s="1"/>
  <c r="X100" i="20"/>
  <c r="W100" i="20"/>
  <c r="U100" i="20"/>
  <c r="V100" i="20" s="1"/>
  <c r="T100" i="20"/>
  <c r="S100" i="20"/>
  <c r="Q100" i="20"/>
  <c r="R100" i="20" s="1"/>
  <c r="P100" i="20"/>
  <c r="M100" i="20"/>
  <c r="L100" i="20"/>
  <c r="N100" i="20" s="1"/>
  <c r="I100" i="20"/>
  <c r="H100" i="20"/>
  <c r="J100" i="20" s="1"/>
  <c r="Z99" i="20"/>
  <c r="V99" i="20"/>
  <c r="R99" i="20"/>
  <c r="N99" i="20"/>
  <c r="J99" i="20"/>
  <c r="Z98" i="20"/>
  <c r="V98" i="20"/>
  <c r="R98" i="20"/>
  <c r="N98" i="20"/>
  <c r="J98" i="20"/>
  <c r="Z97" i="20"/>
  <c r="V97" i="20"/>
  <c r="R97" i="20"/>
  <c r="N97" i="20"/>
  <c r="J97" i="20"/>
  <c r="Z96" i="20"/>
  <c r="V96" i="20"/>
  <c r="R96" i="20"/>
  <c r="N96" i="20"/>
  <c r="J96" i="20"/>
  <c r="Z95" i="20"/>
  <c r="V95" i="20"/>
  <c r="S95" i="20"/>
  <c r="R95" i="20"/>
  <c r="N95" i="20"/>
  <c r="J95" i="20"/>
  <c r="Z94" i="20"/>
  <c r="V94" i="20"/>
  <c r="R94" i="20"/>
  <c r="N94" i="20"/>
  <c r="J94" i="20"/>
  <c r="Y93" i="20"/>
  <c r="X93" i="20"/>
  <c r="W93" i="20"/>
  <c r="U93" i="20"/>
  <c r="T93" i="20"/>
  <c r="S93" i="20"/>
  <c r="Q93" i="20"/>
  <c r="P93" i="20"/>
  <c r="M93" i="20"/>
  <c r="L93" i="20"/>
  <c r="N93" i="20" s="1"/>
  <c r="K93" i="20"/>
  <c r="I93" i="20"/>
  <c r="H93" i="20"/>
  <c r="J93" i="20" s="1"/>
  <c r="Z92" i="20"/>
  <c r="V92" i="20"/>
  <c r="R92" i="20"/>
  <c r="N92" i="20"/>
  <c r="J92" i="20"/>
  <c r="Z91" i="20"/>
  <c r="V91" i="20"/>
  <c r="R91" i="20"/>
  <c r="N91" i="20"/>
  <c r="J91" i="20"/>
  <c r="Z90" i="20"/>
  <c r="V90" i="20"/>
  <c r="S90" i="20"/>
  <c r="R90" i="20"/>
  <c r="N90" i="20"/>
  <c r="J90" i="20"/>
  <c r="Z89" i="20"/>
  <c r="V89" i="20"/>
  <c r="R89" i="20"/>
  <c r="N89" i="20"/>
  <c r="J89" i="20"/>
  <c r="Y88" i="20"/>
  <c r="X88" i="20"/>
  <c r="Z88" i="20" s="1"/>
  <c r="U88" i="20"/>
  <c r="T88" i="20"/>
  <c r="V88" i="20" s="1"/>
  <c r="S88" i="20"/>
  <c r="Q88" i="20"/>
  <c r="P88" i="20"/>
  <c r="N88" i="20"/>
  <c r="M88" i="20"/>
  <c r="L88" i="20"/>
  <c r="I88" i="20"/>
  <c r="H88" i="20"/>
  <c r="X87" i="20"/>
  <c r="T87" i="20"/>
  <c r="P87" i="20"/>
  <c r="O87" i="20"/>
  <c r="M87" i="20"/>
  <c r="K87" i="20"/>
  <c r="Z86" i="20"/>
  <c r="V86" i="20"/>
  <c r="R86" i="20"/>
  <c r="N86" i="20"/>
  <c r="J86" i="20"/>
  <c r="Y85" i="20"/>
  <c r="Y80" i="20" s="1"/>
  <c r="X85" i="20"/>
  <c r="U85" i="20"/>
  <c r="T85" i="20"/>
  <c r="V85" i="20" s="1"/>
  <c r="S85" i="20"/>
  <c r="Q85" i="20"/>
  <c r="P85" i="20"/>
  <c r="R85" i="20" s="1"/>
  <c r="N85" i="20"/>
  <c r="M85" i="20"/>
  <c r="L85" i="20"/>
  <c r="I85" i="20"/>
  <c r="J85" i="20" s="1"/>
  <c r="H85" i="20"/>
  <c r="Z84" i="20"/>
  <c r="V84" i="20"/>
  <c r="R84" i="20"/>
  <c r="N84" i="20"/>
  <c r="J84" i="20"/>
  <c r="Z83" i="20"/>
  <c r="V83" i="20"/>
  <c r="R83" i="20"/>
  <c r="N83" i="20"/>
  <c r="J83" i="20"/>
  <c r="Z82" i="20"/>
  <c r="V82" i="20"/>
  <c r="R82" i="20"/>
  <c r="N82" i="20"/>
  <c r="J82" i="20"/>
  <c r="Y81" i="20"/>
  <c r="X81" i="20"/>
  <c r="Z81" i="20" s="1"/>
  <c r="V81" i="20"/>
  <c r="U81" i="20"/>
  <c r="U80" i="20" s="1"/>
  <c r="T81" i="20"/>
  <c r="S81" i="20"/>
  <c r="R81" i="20"/>
  <c r="Q81" i="20"/>
  <c r="Q80" i="20" s="1"/>
  <c r="P81" i="20"/>
  <c r="M81" i="20"/>
  <c r="L81" i="20"/>
  <c r="I81" i="20"/>
  <c r="I80" i="20" s="1"/>
  <c r="H81" i="20"/>
  <c r="W80" i="20"/>
  <c r="T80" i="20"/>
  <c r="V80" i="20" s="1"/>
  <c r="S80" i="20"/>
  <c r="P80" i="20"/>
  <c r="R80" i="20" s="1"/>
  <c r="O80" i="20"/>
  <c r="L80" i="20"/>
  <c r="Z74" i="20"/>
  <c r="V74" i="20"/>
  <c r="R74" i="20"/>
  <c r="N74" i="20"/>
  <c r="J74" i="20"/>
  <c r="Z73" i="20"/>
  <c r="V73" i="20"/>
  <c r="R73" i="20"/>
  <c r="N73" i="20"/>
  <c r="J73" i="20"/>
  <c r="Y72" i="20"/>
  <c r="X72" i="20"/>
  <c r="Z72" i="20" s="1"/>
  <c r="V72" i="20"/>
  <c r="U72" i="20"/>
  <c r="T72" i="20"/>
  <c r="S72" i="20"/>
  <c r="R72" i="20"/>
  <c r="Q72" i="20"/>
  <c r="P72" i="20"/>
  <c r="M72" i="20"/>
  <c r="N72" i="20" s="1"/>
  <c r="L72" i="20"/>
  <c r="I72" i="20"/>
  <c r="H72" i="20"/>
  <c r="J72" i="20" s="1"/>
  <c r="Z71" i="20"/>
  <c r="V71" i="20"/>
  <c r="R71" i="20"/>
  <c r="N71" i="20"/>
  <c r="J71" i="20"/>
  <c r="Y70" i="20"/>
  <c r="X70" i="20"/>
  <c r="U70" i="20"/>
  <c r="T70" i="20"/>
  <c r="S70" i="20"/>
  <c r="Q70" i="20"/>
  <c r="P70" i="20"/>
  <c r="R70" i="20" s="1"/>
  <c r="N70" i="20"/>
  <c r="M70" i="20"/>
  <c r="M67" i="20" s="1"/>
  <c r="L70" i="20"/>
  <c r="I70" i="20"/>
  <c r="H70" i="20"/>
  <c r="Z69" i="20"/>
  <c r="V69" i="20"/>
  <c r="R69" i="20"/>
  <c r="N69" i="20"/>
  <c r="J69" i="20"/>
  <c r="Y68" i="20"/>
  <c r="Z68" i="20" s="1"/>
  <c r="X68" i="20"/>
  <c r="U68" i="20"/>
  <c r="T68" i="20"/>
  <c r="T67" i="20" s="1"/>
  <c r="S68" i="20"/>
  <c r="Q68" i="20"/>
  <c r="P68" i="20"/>
  <c r="R68" i="20" s="1"/>
  <c r="M68" i="20"/>
  <c r="L68" i="20"/>
  <c r="N68" i="20" s="1"/>
  <c r="J68" i="20"/>
  <c r="I68" i="20"/>
  <c r="H68" i="20"/>
  <c r="Y67" i="20"/>
  <c r="U67" i="20"/>
  <c r="Q67" i="20"/>
  <c r="L67" i="20"/>
  <c r="N67" i="20" s="1"/>
  <c r="Z66" i="20"/>
  <c r="V66" i="20"/>
  <c r="R66" i="20"/>
  <c r="N66" i="20"/>
  <c r="J66" i="20"/>
  <c r="Z65" i="20"/>
  <c r="Y65" i="20"/>
  <c r="X65" i="20"/>
  <c r="U65" i="20"/>
  <c r="V65" i="20" s="1"/>
  <c r="T65" i="20"/>
  <c r="S65" i="20"/>
  <c r="Q65" i="20"/>
  <c r="R65" i="20" s="1"/>
  <c r="P65" i="20"/>
  <c r="M65" i="20"/>
  <c r="L65" i="20"/>
  <c r="N65" i="20" s="1"/>
  <c r="I65" i="20"/>
  <c r="H65" i="20"/>
  <c r="J65" i="20" s="1"/>
  <c r="Z64" i="20"/>
  <c r="V64" i="20"/>
  <c r="R64" i="20"/>
  <c r="N64" i="20"/>
  <c r="J64" i="20"/>
  <c r="Z63" i="20"/>
  <c r="V63" i="20"/>
  <c r="R63" i="20"/>
  <c r="N63" i="20"/>
  <c r="J63" i="20"/>
  <c r="Z62" i="20"/>
  <c r="V62" i="20"/>
  <c r="R62" i="20"/>
  <c r="N62" i="20"/>
  <c r="J62" i="20"/>
  <c r="Y61" i="20"/>
  <c r="Z61" i="20" s="1"/>
  <c r="X61" i="20"/>
  <c r="U61" i="20"/>
  <c r="T61" i="20"/>
  <c r="V61" i="20" s="1"/>
  <c r="S61" i="20"/>
  <c r="Q61" i="20"/>
  <c r="P61" i="20"/>
  <c r="R61" i="20" s="1"/>
  <c r="M61" i="20"/>
  <c r="L61" i="20"/>
  <c r="N61" i="20" s="1"/>
  <c r="J61" i="20"/>
  <c r="I61" i="20"/>
  <c r="H61" i="20"/>
  <c r="Z60" i="20"/>
  <c r="V60" i="20"/>
  <c r="R60" i="20"/>
  <c r="N60" i="20"/>
  <c r="J60" i="20"/>
  <c r="Z59" i="20"/>
  <c r="V59" i="20"/>
  <c r="R59" i="20"/>
  <c r="N59" i="20"/>
  <c r="J59" i="20"/>
  <c r="Y58" i="20"/>
  <c r="X58" i="20"/>
  <c r="Z58" i="20" s="1"/>
  <c r="V58" i="20"/>
  <c r="U58" i="20"/>
  <c r="T58" i="20"/>
  <c r="S58" i="20"/>
  <c r="R58" i="20"/>
  <c r="Q58" i="20"/>
  <c r="P58" i="20"/>
  <c r="M58" i="20"/>
  <c r="N58" i="20" s="1"/>
  <c r="L58" i="20"/>
  <c r="I58" i="20"/>
  <c r="H58" i="20"/>
  <c r="Z57" i="20"/>
  <c r="V57" i="20"/>
  <c r="R57" i="20"/>
  <c r="N57" i="20"/>
  <c r="J57" i="20"/>
  <c r="Z56" i="20"/>
  <c r="V56" i="20"/>
  <c r="R56" i="20"/>
  <c r="N56" i="20"/>
  <c r="J56" i="20"/>
  <c r="Z55" i="20"/>
  <c r="V55" i="20"/>
  <c r="R55" i="20"/>
  <c r="N55" i="20"/>
  <c r="J55" i="20"/>
  <c r="Z54" i="20"/>
  <c r="Y54" i="20"/>
  <c r="X54" i="20"/>
  <c r="V54" i="20"/>
  <c r="U54" i="20"/>
  <c r="T54" i="20"/>
  <c r="S54" i="20"/>
  <c r="R54" i="20"/>
  <c r="Q54" i="20"/>
  <c r="P54" i="20"/>
  <c r="M54" i="20"/>
  <c r="L54" i="20"/>
  <c r="N54" i="20" s="1"/>
  <c r="I54" i="20"/>
  <c r="H54" i="20"/>
  <c r="J54" i="20" s="1"/>
  <c r="Z53" i="20"/>
  <c r="V53" i="20"/>
  <c r="R53" i="20"/>
  <c r="N53" i="20"/>
  <c r="J53" i="20"/>
  <c r="Z52" i="20"/>
  <c r="V52" i="20"/>
  <c r="R52" i="20"/>
  <c r="N52" i="20"/>
  <c r="J52" i="20"/>
  <c r="Y51" i="20"/>
  <c r="X51" i="20"/>
  <c r="Z51" i="20" s="1"/>
  <c r="U51" i="20"/>
  <c r="T51" i="20"/>
  <c r="V51" i="20" s="1"/>
  <c r="S51" i="20"/>
  <c r="Q51" i="20"/>
  <c r="P51" i="20"/>
  <c r="R51" i="20" s="1"/>
  <c r="N51" i="20"/>
  <c r="M51" i="20"/>
  <c r="L51" i="20"/>
  <c r="I51" i="20"/>
  <c r="J51" i="20" s="1"/>
  <c r="H51" i="20"/>
  <c r="Z50" i="20"/>
  <c r="V50" i="20"/>
  <c r="R50" i="20"/>
  <c r="N50" i="20"/>
  <c r="J50" i="20"/>
  <c r="Z49" i="20"/>
  <c r="V49" i="20"/>
  <c r="R49" i="20"/>
  <c r="N49" i="20"/>
  <c r="J49" i="20"/>
  <c r="Z48" i="20"/>
  <c r="V48" i="20"/>
  <c r="R48" i="20"/>
  <c r="N48" i="20"/>
  <c r="J48" i="20"/>
  <c r="Z47" i="20"/>
  <c r="V47" i="20"/>
  <c r="R47" i="20"/>
  <c r="N47" i="20"/>
  <c r="J47" i="20"/>
  <c r="Y46" i="20"/>
  <c r="X46" i="20"/>
  <c r="U46" i="20"/>
  <c r="T46" i="20"/>
  <c r="V46" i="20" s="1"/>
  <c r="S46" i="20"/>
  <c r="Q46" i="20"/>
  <c r="P46" i="20"/>
  <c r="R46" i="20" s="1"/>
  <c r="M46" i="20"/>
  <c r="N46" i="20" s="1"/>
  <c r="L46" i="20"/>
  <c r="J46" i="20"/>
  <c r="I46" i="20"/>
  <c r="I35" i="20" s="1"/>
  <c r="H46" i="20"/>
  <c r="Z45" i="20"/>
  <c r="V45" i="20"/>
  <c r="R45" i="20"/>
  <c r="N45" i="20"/>
  <c r="J45" i="20"/>
  <c r="Z44" i="20"/>
  <c r="V44" i="20"/>
  <c r="R44" i="20"/>
  <c r="N44" i="20"/>
  <c r="J44" i="20"/>
  <c r="Z43" i="20"/>
  <c r="V43" i="20"/>
  <c r="R43" i="20"/>
  <c r="N43" i="20"/>
  <c r="J43" i="20"/>
  <c r="Y42" i="20"/>
  <c r="X42" i="20"/>
  <c r="Z42" i="20" s="1"/>
  <c r="U42" i="20"/>
  <c r="U35" i="20" s="1"/>
  <c r="T42" i="20"/>
  <c r="S42" i="20"/>
  <c r="S35" i="20" s="1"/>
  <c r="V35" i="20" s="1"/>
  <c r="Q42" i="20"/>
  <c r="Q35" i="20" s="1"/>
  <c r="P42" i="20"/>
  <c r="N42" i="20"/>
  <c r="M42" i="20"/>
  <c r="L42" i="20"/>
  <c r="I42" i="20"/>
  <c r="H42" i="20"/>
  <c r="J42" i="20" s="1"/>
  <c r="Z41" i="20"/>
  <c r="V41" i="20"/>
  <c r="R41" i="20"/>
  <c r="N41" i="20"/>
  <c r="J41" i="20"/>
  <c r="Z40" i="20"/>
  <c r="V40" i="20"/>
  <c r="R40" i="20"/>
  <c r="N40" i="20"/>
  <c r="J40" i="20"/>
  <c r="Z39" i="20"/>
  <c r="V39" i="20"/>
  <c r="R39" i="20"/>
  <c r="N39" i="20"/>
  <c r="J39" i="20"/>
  <c r="Z38" i="20"/>
  <c r="V38" i="20"/>
  <c r="R38" i="20"/>
  <c r="N38" i="20"/>
  <c r="J38" i="20"/>
  <c r="Z37" i="20"/>
  <c r="V37" i="20"/>
  <c r="R37" i="20"/>
  <c r="N37" i="20"/>
  <c r="J37" i="20"/>
  <c r="Y36" i="20"/>
  <c r="Y35" i="20" s="1"/>
  <c r="X36" i="20"/>
  <c r="V36" i="20"/>
  <c r="U36" i="20"/>
  <c r="T36" i="20"/>
  <c r="S36" i="20"/>
  <c r="R36" i="20"/>
  <c r="Q36" i="20"/>
  <c r="P36" i="20"/>
  <c r="P35" i="20" s="1"/>
  <c r="R35" i="20" s="1"/>
  <c r="M36" i="20"/>
  <c r="M35" i="20" s="1"/>
  <c r="L36" i="20"/>
  <c r="I36" i="20"/>
  <c r="H36" i="20"/>
  <c r="J36" i="20" s="1"/>
  <c r="T35" i="20"/>
  <c r="H35" i="20"/>
  <c r="J35" i="20" s="1"/>
  <c r="Z34" i="20"/>
  <c r="V34" i="20"/>
  <c r="R34" i="20"/>
  <c r="N34" i="20"/>
  <c r="J34" i="20"/>
  <c r="Y33" i="20"/>
  <c r="X33" i="20"/>
  <c r="Z33" i="20" s="1"/>
  <c r="U33" i="20"/>
  <c r="T33" i="20"/>
  <c r="V33" i="20" s="1"/>
  <c r="Q33" i="20"/>
  <c r="P33" i="20"/>
  <c r="R33" i="20" s="1"/>
  <c r="N33" i="20"/>
  <c r="M33" i="20"/>
  <c r="L33" i="20"/>
  <c r="I33" i="20"/>
  <c r="J33" i="20" s="1"/>
  <c r="H33" i="20"/>
  <c r="Z32" i="20"/>
  <c r="V32" i="20"/>
  <c r="R32" i="20"/>
  <c r="N32" i="20"/>
  <c r="J32" i="20"/>
  <c r="Y31" i="20"/>
  <c r="Z31" i="20" s="1"/>
  <c r="X31" i="20"/>
  <c r="U31" i="20"/>
  <c r="U6" i="20" s="1"/>
  <c r="T31" i="20"/>
  <c r="S31" i="20"/>
  <c r="S6" i="20" s="1"/>
  <c r="Q31" i="20"/>
  <c r="P31" i="20"/>
  <c r="R31" i="20" s="1"/>
  <c r="N31" i="20"/>
  <c r="M31" i="20"/>
  <c r="L31" i="20"/>
  <c r="J31" i="20"/>
  <c r="I31" i="20"/>
  <c r="H31" i="20"/>
  <c r="Z30" i="20"/>
  <c r="V30" i="20"/>
  <c r="R30" i="20"/>
  <c r="N30" i="20"/>
  <c r="J30" i="20"/>
  <c r="Z29" i="20"/>
  <c r="V29" i="20"/>
  <c r="R29" i="20"/>
  <c r="N29" i="20"/>
  <c r="J29" i="20"/>
  <c r="Z28" i="20"/>
  <c r="V28" i="20"/>
  <c r="R28" i="20"/>
  <c r="N28" i="20"/>
  <c r="J28" i="20"/>
  <c r="Y27" i="20"/>
  <c r="X27" i="20"/>
  <c r="V27" i="20"/>
  <c r="U27" i="20"/>
  <c r="T27" i="20"/>
  <c r="S27" i="20"/>
  <c r="R27" i="20"/>
  <c r="Q27" i="20"/>
  <c r="P27" i="20"/>
  <c r="M27" i="20"/>
  <c r="N27" i="20" s="1"/>
  <c r="L27" i="20"/>
  <c r="I27" i="20"/>
  <c r="H27" i="20"/>
  <c r="J27" i="20" s="1"/>
  <c r="Z26" i="20"/>
  <c r="V26" i="20"/>
  <c r="R26" i="20"/>
  <c r="N26" i="20"/>
  <c r="J26" i="20"/>
  <c r="Z25" i="20"/>
  <c r="V25" i="20"/>
  <c r="R25" i="20"/>
  <c r="N25" i="20"/>
  <c r="J25" i="20"/>
  <c r="Z24" i="20"/>
  <c r="V24" i="20"/>
  <c r="R24" i="20"/>
  <c r="N24" i="20"/>
  <c r="J24" i="20"/>
  <c r="Z23" i="20"/>
  <c r="V23" i="20"/>
  <c r="R23" i="20"/>
  <c r="N23" i="20"/>
  <c r="J23" i="20"/>
  <c r="Z22" i="20"/>
  <c r="V22" i="20"/>
  <c r="R22" i="20"/>
  <c r="N22" i="20"/>
  <c r="J22" i="20"/>
  <c r="Z21" i="20"/>
  <c r="V21" i="20"/>
  <c r="R21" i="20"/>
  <c r="N21" i="20"/>
  <c r="J21" i="20"/>
  <c r="Z20" i="20"/>
  <c r="V20" i="20"/>
  <c r="R20" i="20"/>
  <c r="N20" i="20"/>
  <c r="J20" i="20"/>
  <c r="Z19" i="20"/>
  <c r="V19" i="20"/>
  <c r="R19" i="20"/>
  <c r="N19" i="20"/>
  <c r="J19" i="20"/>
  <c r="Y18" i="20"/>
  <c r="X18" i="20"/>
  <c r="Z18" i="20" s="1"/>
  <c r="U18" i="20"/>
  <c r="T18" i="20"/>
  <c r="V18" i="20" s="1"/>
  <c r="R18" i="20"/>
  <c r="Q18" i="20"/>
  <c r="P18" i="20"/>
  <c r="M18" i="20"/>
  <c r="N18" i="20" s="1"/>
  <c r="L18" i="20"/>
  <c r="I18" i="20"/>
  <c r="H18" i="20"/>
  <c r="Z17" i="20"/>
  <c r="V17" i="20"/>
  <c r="R17" i="20"/>
  <c r="N17" i="20"/>
  <c r="J17" i="20"/>
  <c r="Z16" i="20"/>
  <c r="V16" i="20"/>
  <c r="R16" i="20"/>
  <c r="N16" i="20"/>
  <c r="J16" i="20"/>
  <c r="Z15" i="20"/>
  <c r="V15" i="20"/>
  <c r="R15" i="20"/>
  <c r="N15" i="20"/>
  <c r="J15" i="20"/>
  <c r="Y14" i="20"/>
  <c r="Z14" i="20" s="1"/>
  <c r="X14" i="20"/>
  <c r="V14" i="20"/>
  <c r="U14" i="20"/>
  <c r="T14" i="20"/>
  <c r="Q14" i="20"/>
  <c r="P14" i="20"/>
  <c r="R14" i="20" s="1"/>
  <c r="N14" i="20"/>
  <c r="M14" i="20"/>
  <c r="L14" i="20"/>
  <c r="J14" i="20"/>
  <c r="I14" i="20"/>
  <c r="I6" i="20" s="1"/>
  <c r="H14" i="20"/>
  <c r="Z13" i="20"/>
  <c r="V13" i="20"/>
  <c r="R13" i="20"/>
  <c r="N13" i="20"/>
  <c r="J13" i="20"/>
  <c r="Z12" i="20"/>
  <c r="V12" i="20"/>
  <c r="R12" i="20"/>
  <c r="N12" i="20"/>
  <c r="J12" i="20"/>
  <c r="Z11" i="20"/>
  <c r="V11" i="20"/>
  <c r="R11" i="20"/>
  <c r="N11" i="20"/>
  <c r="J11" i="20"/>
  <c r="Y10" i="20"/>
  <c r="X10" i="20"/>
  <c r="V10" i="20"/>
  <c r="U10" i="20"/>
  <c r="T10" i="20"/>
  <c r="S10" i="20"/>
  <c r="R10" i="20"/>
  <c r="Q10" i="20"/>
  <c r="P10" i="20"/>
  <c r="M10" i="20"/>
  <c r="N10" i="20" s="1"/>
  <c r="L10" i="20"/>
  <c r="I10" i="20"/>
  <c r="H10" i="20"/>
  <c r="J10" i="20" s="1"/>
  <c r="Z9" i="20"/>
  <c r="V9" i="20"/>
  <c r="R9" i="20"/>
  <c r="N9" i="20"/>
  <c r="J9" i="20"/>
  <c r="Z8" i="20"/>
  <c r="V8" i="20"/>
  <c r="R8" i="20"/>
  <c r="N8" i="20"/>
  <c r="J8" i="20"/>
  <c r="Y7" i="20"/>
  <c r="Z7" i="20" s="1"/>
  <c r="X7" i="20"/>
  <c r="U7" i="20"/>
  <c r="T7" i="20"/>
  <c r="V7" i="20" s="1"/>
  <c r="S7" i="20"/>
  <c r="Q7" i="20"/>
  <c r="P7" i="20"/>
  <c r="R7" i="20" s="1"/>
  <c r="M7" i="20"/>
  <c r="L7" i="20"/>
  <c r="N7" i="20" s="1"/>
  <c r="I7" i="20"/>
  <c r="H7" i="20"/>
  <c r="J7" i="20" s="1"/>
  <c r="Q6" i="20"/>
  <c r="M6" i="20"/>
  <c r="H6" i="20"/>
  <c r="X143" i="19"/>
  <c r="O143" i="19"/>
  <c r="W142" i="19"/>
  <c r="W139" i="19" s="1"/>
  <c r="V142" i="19"/>
  <c r="V139" i="19" s="1"/>
  <c r="U142" i="19"/>
  <c r="T142" i="19"/>
  <c r="S142" i="19"/>
  <c r="S139" i="19" s="1"/>
  <c r="R142" i="19"/>
  <c r="R139" i="19" s="1"/>
  <c r="Q142" i="19"/>
  <c r="X142" i="19" s="1"/>
  <c r="N142" i="19"/>
  <c r="N139" i="19" s="1"/>
  <c r="M142" i="19"/>
  <c r="M139" i="19" s="1"/>
  <c r="L142" i="19"/>
  <c r="K142" i="19"/>
  <c r="J142" i="19"/>
  <c r="J139" i="19" s="1"/>
  <c r="I142" i="19"/>
  <c r="I139" i="19" s="1"/>
  <c r="H142" i="19"/>
  <c r="O142" i="19" s="1"/>
  <c r="X141" i="19"/>
  <c r="O141" i="19"/>
  <c r="W140" i="19"/>
  <c r="V140" i="19"/>
  <c r="U140" i="19"/>
  <c r="T140" i="19"/>
  <c r="S140" i="19"/>
  <c r="R140" i="19"/>
  <c r="Q140" i="19"/>
  <c r="X140" i="19" s="1"/>
  <c r="N140" i="19"/>
  <c r="M140" i="19"/>
  <c r="L140" i="19"/>
  <c r="K140" i="19"/>
  <c r="J140" i="19"/>
  <c r="I140" i="19"/>
  <c r="H140" i="19"/>
  <c r="O140" i="19" s="1"/>
  <c r="U139" i="19"/>
  <c r="T139" i="19"/>
  <c r="Q139" i="19"/>
  <c r="L139" i="19"/>
  <c r="K139" i="19"/>
  <c r="H139" i="19"/>
  <c r="X138" i="19"/>
  <c r="O138" i="19"/>
  <c r="W137" i="19"/>
  <c r="V137" i="19"/>
  <c r="U137" i="19"/>
  <c r="T137" i="19"/>
  <c r="S137" i="19"/>
  <c r="R137" i="19"/>
  <c r="Q137" i="19"/>
  <c r="X137" i="19" s="1"/>
  <c r="N137" i="19"/>
  <c r="M137" i="19"/>
  <c r="L137" i="19"/>
  <c r="K137" i="19"/>
  <c r="J137" i="19"/>
  <c r="I137" i="19"/>
  <c r="H137" i="19"/>
  <c r="O137" i="19" s="1"/>
  <c r="X136" i="19"/>
  <c r="O136" i="19"/>
  <c r="X135" i="19"/>
  <c r="O135" i="19"/>
  <c r="X134" i="19"/>
  <c r="O134" i="19"/>
  <c r="W133" i="19"/>
  <c r="V133" i="19"/>
  <c r="U133" i="19"/>
  <c r="T133" i="19"/>
  <c r="S133" i="19"/>
  <c r="R133" i="19"/>
  <c r="Q133" i="19"/>
  <c r="X133" i="19" s="1"/>
  <c r="N133" i="19"/>
  <c r="M133" i="19"/>
  <c r="L133" i="19"/>
  <c r="K133" i="19"/>
  <c r="J133" i="19"/>
  <c r="I133" i="19"/>
  <c r="H133" i="19"/>
  <c r="O133" i="19" s="1"/>
  <c r="X132" i="19"/>
  <c r="O132" i="19"/>
  <c r="X131" i="19"/>
  <c r="O131" i="19"/>
  <c r="W130" i="19"/>
  <c r="V130" i="19"/>
  <c r="U130" i="19"/>
  <c r="U127" i="19" s="1"/>
  <c r="T130" i="19"/>
  <c r="T127" i="19" s="1"/>
  <c r="S130" i="19"/>
  <c r="R130" i="19"/>
  <c r="Q130" i="19"/>
  <c r="X130" i="19" s="1"/>
  <c r="N130" i="19"/>
  <c r="M130" i="19"/>
  <c r="L130" i="19"/>
  <c r="L127" i="19" s="1"/>
  <c r="K130" i="19"/>
  <c r="K127" i="19" s="1"/>
  <c r="J130" i="19"/>
  <c r="I130" i="19"/>
  <c r="H130" i="19"/>
  <c r="O130" i="19" s="1"/>
  <c r="X129" i="19"/>
  <c r="O129" i="19"/>
  <c r="W128" i="19"/>
  <c r="V128" i="19"/>
  <c r="U128" i="19"/>
  <c r="T128" i="19"/>
  <c r="S128" i="19"/>
  <c r="R128" i="19"/>
  <c r="Q128" i="19"/>
  <c r="X128" i="19" s="1"/>
  <c r="N128" i="19"/>
  <c r="M128" i="19"/>
  <c r="L128" i="19"/>
  <c r="K128" i="19"/>
  <c r="J128" i="19"/>
  <c r="I128" i="19"/>
  <c r="H128" i="19"/>
  <c r="O128" i="19" s="1"/>
  <c r="W127" i="19"/>
  <c r="V127" i="19"/>
  <c r="S127" i="19"/>
  <c r="R127" i="19"/>
  <c r="N127" i="19"/>
  <c r="M127" i="19"/>
  <c r="J127" i="19"/>
  <c r="I127" i="19"/>
  <c r="X126" i="19"/>
  <c r="O126" i="19"/>
  <c r="W125" i="19"/>
  <c r="V125" i="19"/>
  <c r="U125" i="19"/>
  <c r="U117" i="19" s="1"/>
  <c r="T125" i="19"/>
  <c r="T117" i="19" s="1"/>
  <c r="S125" i="19"/>
  <c r="R125" i="19"/>
  <c r="Q125" i="19"/>
  <c r="X125" i="19" s="1"/>
  <c r="N125" i="19"/>
  <c r="M125" i="19"/>
  <c r="L125" i="19"/>
  <c r="L117" i="19" s="1"/>
  <c r="K125" i="19"/>
  <c r="K117" i="19" s="1"/>
  <c r="J125" i="19"/>
  <c r="I125" i="19"/>
  <c r="H125" i="19"/>
  <c r="O125" i="19" s="1"/>
  <c r="X124" i="19"/>
  <c r="O124" i="19"/>
  <c r="W123" i="19"/>
  <c r="V123" i="19"/>
  <c r="U123" i="19"/>
  <c r="T123" i="19"/>
  <c r="S123" i="19"/>
  <c r="R123" i="19"/>
  <c r="Q123" i="19"/>
  <c r="X123" i="19" s="1"/>
  <c r="N123" i="19"/>
  <c r="M123" i="19"/>
  <c r="L123" i="19"/>
  <c r="K123" i="19"/>
  <c r="J123" i="19"/>
  <c r="I123" i="19"/>
  <c r="H123" i="19"/>
  <c r="O123" i="19" s="1"/>
  <c r="X122" i="19"/>
  <c r="O122" i="19"/>
  <c r="X121" i="19"/>
  <c r="O121" i="19"/>
  <c r="X120" i="19"/>
  <c r="O120" i="19"/>
  <c r="X119" i="19"/>
  <c r="O119" i="19"/>
  <c r="W118" i="19"/>
  <c r="V118" i="19"/>
  <c r="U118" i="19"/>
  <c r="T118" i="19"/>
  <c r="S118" i="19"/>
  <c r="R118" i="19"/>
  <c r="Q118" i="19"/>
  <c r="X118" i="19" s="1"/>
  <c r="N118" i="19"/>
  <c r="M118" i="19"/>
  <c r="L118" i="19"/>
  <c r="K118" i="19"/>
  <c r="J118" i="19"/>
  <c r="I118" i="19"/>
  <c r="H118" i="19"/>
  <c r="O118" i="19" s="1"/>
  <c r="W117" i="19"/>
  <c r="V117" i="19"/>
  <c r="S117" i="19"/>
  <c r="R117" i="19"/>
  <c r="N117" i="19"/>
  <c r="M117" i="19"/>
  <c r="J117" i="19"/>
  <c r="I117" i="19"/>
  <c r="X116" i="19"/>
  <c r="O116" i="19"/>
  <c r="W115" i="19"/>
  <c r="V115" i="19"/>
  <c r="U115" i="19"/>
  <c r="T115" i="19"/>
  <c r="S115" i="19"/>
  <c r="R115" i="19"/>
  <c r="Q115" i="19"/>
  <c r="X115" i="19" s="1"/>
  <c r="N115" i="19"/>
  <c r="M115" i="19"/>
  <c r="L115" i="19"/>
  <c r="K115" i="19"/>
  <c r="J115" i="19"/>
  <c r="I115" i="19"/>
  <c r="H115" i="19"/>
  <c r="O115" i="19" s="1"/>
  <c r="X114" i="19"/>
  <c r="O114" i="19"/>
  <c r="W113" i="19"/>
  <c r="V113" i="19"/>
  <c r="U113" i="19"/>
  <c r="T113" i="19"/>
  <c r="S113" i="19"/>
  <c r="R113" i="19"/>
  <c r="Q113" i="19"/>
  <c r="X113" i="19" s="1"/>
  <c r="N113" i="19"/>
  <c r="M113" i="19"/>
  <c r="L113" i="19"/>
  <c r="K113" i="19"/>
  <c r="J113" i="19"/>
  <c r="I113" i="19"/>
  <c r="H113" i="19"/>
  <c r="O113" i="19" s="1"/>
  <c r="X112" i="19"/>
  <c r="O112" i="19"/>
  <c r="W111" i="19"/>
  <c r="V111" i="19"/>
  <c r="U111" i="19"/>
  <c r="U105" i="19" s="1"/>
  <c r="T111" i="19"/>
  <c r="T105" i="19" s="1"/>
  <c r="S111" i="19"/>
  <c r="R111" i="19"/>
  <c r="Q111" i="19"/>
  <c r="X111" i="19" s="1"/>
  <c r="N111" i="19"/>
  <c r="M111" i="19"/>
  <c r="L111" i="19"/>
  <c r="L105" i="19" s="1"/>
  <c r="K111" i="19"/>
  <c r="K105" i="19" s="1"/>
  <c r="J111" i="19"/>
  <c r="I111" i="19"/>
  <c r="H111" i="19"/>
  <c r="O111" i="19" s="1"/>
  <c r="X110" i="19"/>
  <c r="O110" i="19"/>
  <c r="W109" i="19"/>
  <c r="V109" i="19"/>
  <c r="U109" i="19"/>
  <c r="T109" i="19"/>
  <c r="S109" i="19"/>
  <c r="R109" i="19"/>
  <c r="Q109" i="19"/>
  <c r="X109" i="19" s="1"/>
  <c r="N109" i="19"/>
  <c r="M109" i="19"/>
  <c r="L109" i="19"/>
  <c r="K109" i="19"/>
  <c r="J109" i="19"/>
  <c r="I109" i="19"/>
  <c r="H109" i="19"/>
  <c r="O109" i="19" s="1"/>
  <c r="X108" i="19"/>
  <c r="O108" i="19"/>
  <c r="X107" i="19"/>
  <c r="O107" i="19"/>
  <c r="W106" i="19"/>
  <c r="V106" i="19"/>
  <c r="U106" i="19"/>
  <c r="T106" i="19"/>
  <c r="S106" i="19"/>
  <c r="R106" i="19"/>
  <c r="Q106" i="19"/>
  <c r="X106" i="19" s="1"/>
  <c r="N106" i="19"/>
  <c r="M106" i="19"/>
  <c r="L106" i="19"/>
  <c r="K106" i="19"/>
  <c r="J106" i="19"/>
  <c r="I106" i="19"/>
  <c r="H106" i="19"/>
  <c r="O106" i="19" s="1"/>
  <c r="W105" i="19"/>
  <c r="V105" i="19"/>
  <c r="S105" i="19"/>
  <c r="R105" i="19"/>
  <c r="N105" i="19"/>
  <c r="M105" i="19"/>
  <c r="J105" i="19"/>
  <c r="I105" i="19"/>
  <c r="X104" i="19"/>
  <c r="O104" i="19"/>
  <c r="X103" i="19"/>
  <c r="O103" i="19"/>
  <c r="W102" i="19"/>
  <c r="W87" i="19" s="1"/>
  <c r="V102" i="19"/>
  <c r="U102" i="19"/>
  <c r="T102" i="19"/>
  <c r="S102" i="19"/>
  <c r="S87" i="19" s="1"/>
  <c r="R102" i="19"/>
  <c r="Q102" i="19"/>
  <c r="X102" i="19" s="1"/>
  <c r="N102" i="19"/>
  <c r="N87" i="19" s="1"/>
  <c r="M102" i="19"/>
  <c r="L102" i="19"/>
  <c r="K102" i="19"/>
  <c r="J102" i="19"/>
  <c r="J87" i="19" s="1"/>
  <c r="I102" i="19"/>
  <c r="H102" i="19"/>
  <c r="O102" i="19" s="1"/>
  <c r="X101" i="19"/>
  <c r="O101" i="19"/>
  <c r="W100" i="19"/>
  <c r="V100" i="19"/>
  <c r="U100" i="19"/>
  <c r="T100" i="19"/>
  <c r="S100" i="19"/>
  <c r="R100" i="19"/>
  <c r="Q100" i="19"/>
  <c r="X100" i="19" s="1"/>
  <c r="N100" i="19"/>
  <c r="M100" i="19"/>
  <c r="L100" i="19"/>
  <c r="K100" i="19"/>
  <c r="J100" i="19"/>
  <c r="I100" i="19"/>
  <c r="H100" i="19"/>
  <c r="O100" i="19" s="1"/>
  <c r="X99" i="19"/>
  <c r="O99" i="19"/>
  <c r="X98" i="19"/>
  <c r="O98" i="19"/>
  <c r="X97" i="19"/>
  <c r="O97" i="19"/>
  <c r="X96" i="19"/>
  <c r="O96" i="19"/>
  <c r="X95" i="19"/>
  <c r="O95" i="19"/>
  <c r="X94" i="19"/>
  <c r="O94" i="19"/>
  <c r="W93" i="19"/>
  <c r="V93" i="19"/>
  <c r="U93" i="19"/>
  <c r="T93" i="19"/>
  <c r="S93" i="19"/>
  <c r="R93" i="19"/>
  <c r="Q93" i="19"/>
  <c r="X93" i="19" s="1"/>
  <c r="N93" i="19"/>
  <c r="M93" i="19"/>
  <c r="L93" i="19"/>
  <c r="K93" i="19"/>
  <c r="J93" i="19"/>
  <c r="I93" i="19"/>
  <c r="H93" i="19"/>
  <c r="O93" i="19" s="1"/>
  <c r="X92" i="19"/>
  <c r="O92" i="19"/>
  <c r="X91" i="19"/>
  <c r="O91" i="19"/>
  <c r="X90" i="19"/>
  <c r="O90" i="19"/>
  <c r="X89" i="19"/>
  <c r="O89" i="19"/>
  <c r="W88" i="19"/>
  <c r="V88" i="19"/>
  <c r="U88" i="19"/>
  <c r="T88" i="19"/>
  <c r="S88" i="19"/>
  <c r="R88" i="19"/>
  <c r="Q88" i="19"/>
  <c r="X88" i="19" s="1"/>
  <c r="N88" i="19"/>
  <c r="M88" i="19"/>
  <c r="L88" i="19"/>
  <c r="K88" i="19"/>
  <c r="J88" i="19"/>
  <c r="I88" i="19"/>
  <c r="H88" i="19"/>
  <c r="O88" i="19" s="1"/>
  <c r="V87" i="19"/>
  <c r="U87" i="19"/>
  <c r="T87" i="19"/>
  <c r="R87" i="19"/>
  <c r="Q87" i="19"/>
  <c r="X87" i="19" s="1"/>
  <c r="M87" i="19"/>
  <c r="L87" i="19"/>
  <c r="K87" i="19"/>
  <c r="I87" i="19"/>
  <c r="H87" i="19"/>
  <c r="O87" i="19" s="1"/>
  <c r="X86" i="19"/>
  <c r="O86" i="19"/>
  <c r="W85" i="19"/>
  <c r="W80" i="19" s="1"/>
  <c r="V85" i="19"/>
  <c r="V80" i="19" s="1"/>
  <c r="U85" i="19"/>
  <c r="T85" i="19"/>
  <c r="S85" i="19"/>
  <c r="S80" i="19" s="1"/>
  <c r="R85" i="19"/>
  <c r="Q85" i="19"/>
  <c r="X85" i="19" s="1"/>
  <c r="N85" i="19"/>
  <c r="N80" i="19" s="1"/>
  <c r="M85" i="19"/>
  <c r="L85" i="19"/>
  <c r="K85" i="19"/>
  <c r="J85" i="19"/>
  <c r="J80" i="19" s="1"/>
  <c r="I85" i="19"/>
  <c r="H85" i="19"/>
  <c r="O85" i="19" s="1"/>
  <c r="X84" i="19"/>
  <c r="O84" i="19"/>
  <c r="X83" i="19"/>
  <c r="O83" i="19"/>
  <c r="X82" i="19"/>
  <c r="O82" i="19"/>
  <c r="W81" i="19"/>
  <c r="V81" i="19"/>
  <c r="U81" i="19"/>
  <c r="T81" i="19"/>
  <c r="S81" i="19"/>
  <c r="R81" i="19"/>
  <c r="Q81" i="19"/>
  <c r="X81" i="19" s="1"/>
  <c r="N81" i="19"/>
  <c r="M81" i="19"/>
  <c r="L81" i="19"/>
  <c r="K81" i="19"/>
  <c r="J81" i="19"/>
  <c r="I81" i="19"/>
  <c r="H81" i="19"/>
  <c r="O81" i="19" s="1"/>
  <c r="U80" i="19"/>
  <c r="T80" i="19"/>
  <c r="R80" i="19"/>
  <c r="Q80" i="19"/>
  <c r="X80" i="19" s="1"/>
  <c r="M80" i="19"/>
  <c r="L80" i="19"/>
  <c r="K80" i="19"/>
  <c r="I80" i="19"/>
  <c r="H80" i="19"/>
  <c r="O80" i="19" s="1"/>
  <c r="X75" i="19"/>
  <c r="O75" i="19"/>
  <c r="X74" i="19"/>
  <c r="O74" i="19"/>
  <c r="W73" i="19"/>
  <c r="V73" i="19"/>
  <c r="U73" i="19"/>
  <c r="T73" i="19"/>
  <c r="S73" i="19"/>
  <c r="R73" i="19"/>
  <c r="Q73" i="19"/>
  <c r="X73" i="19" s="1"/>
  <c r="N73" i="19"/>
  <c r="M73" i="19"/>
  <c r="L73" i="19"/>
  <c r="K73" i="19"/>
  <c r="J73" i="19"/>
  <c r="I73" i="19"/>
  <c r="H73" i="19"/>
  <c r="O73" i="19" s="1"/>
  <c r="X72" i="19"/>
  <c r="O72" i="19"/>
  <c r="W71" i="19"/>
  <c r="W68" i="19" s="1"/>
  <c r="V71" i="19"/>
  <c r="U71" i="19"/>
  <c r="T71" i="19"/>
  <c r="S71" i="19"/>
  <c r="S68" i="19" s="1"/>
  <c r="R71" i="19"/>
  <c r="Q71" i="19"/>
  <c r="X71" i="19" s="1"/>
  <c r="N71" i="19"/>
  <c r="N68" i="19" s="1"/>
  <c r="M71" i="19"/>
  <c r="L71" i="19"/>
  <c r="K71" i="19"/>
  <c r="J71" i="19"/>
  <c r="J68" i="19" s="1"/>
  <c r="I71" i="19"/>
  <c r="H71" i="19"/>
  <c r="O71" i="19" s="1"/>
  <c r="X70" i="19"/>
  <c r="O70" i="19"/>
  <c r="W69" i="19"/>
  <c r="V69" i="19"/>
  <c r="U69" i="19"/>
  <c r="T69" i="19"/>
  <c r="S69" i="19"/>
  <c r="R69" i="19"/>
  <c r="Q69" i="19"/>
  <c r="X69" i="19" s="1"/>
  <c r="N69" i="19"/>
  <c r="M69" i="19"/>
  <c r="L69" i="19"/>
  <c r="K69" i="19"/>
  <c r="J69" i="19"/>
  <c r="I69" i="19"/>
  <c r="H69" i="19"/>
  <c r="O69" i="19" s="1"/>
  <c r="V68" i="19"/>
  <c r="U68" i="19"/>
  <c r="T68" i="19"/>
  <c r="R68" i="19"/>
  <c r="Q68" i="19"/>
  <c r="X68" i="19" s="1"/>
  <c r="M68" i="19"/>
  <c r="L68" i="19"/>
  <c r="K68" i="19"/>
  <c r="I68" i="19"/>
  <c r="H68" i="19"/>
  <c r="O68" i="19" s="1"/>
  <c r="X67" i="19"/>
  <c r="O67" i="19"/>
  <c r="W66" i="19"/>
  <c r="V66" i="19"/>
  <c r="U66" i="19"/>
  <c r="T66" i="19"/>
  <c r="S66" i="19"/>
  <c r="R66" i="19"/>
  <c r="Q66" i="19"/>
  <c r="X66" i="19" s="1"/>
  <c r="N66" i="19"/>
  <c r="M66" i="19"/>
  <c r="L66" i="19"/>
  <c r="K66" i="19"/>
  <c r="J66" i="19"/>
  <c r="I66" i="19"/>
  <c r="H66" i="19"/>
  <c r="O66" i="19" s="1"/>
  <c r="X65" i="19"/>
  <c r="O65" i="19"/>
  <c r="X64" i="19"/>
  <c r="O64" i="19"/>
  <c r="X63" i="19"/>
  <c r="O63" i="19"/>
  <c r="W62" i="19"/>
  <c r="V62" i="19"/>
  <c r="U62" i="19"/>
  <c r="T62" i="19"/>
  <c r="S62" i="19"/>
  <c r="R62" i="19"/>
  <c r="Q62" i="19"/>
  <c r="X62" i="19" s="1"/>
  <c r="N62" i="19"/>
  <c r="M62" i="19"/>
  <c r="L62" i="19"/>
  <c r="K62" i="19"/>
  <c r="J62" i="19"/>
  <c r="I62" i="19"/>
  <c r="H62" i="19"/>
  <c r="O62" i="19" s="1"/>
  <c r="X61" i="19"/>
  <c r="O61" i="19"/>
  <c r="X60" i="19"/>
  <c r="O60" i="19"/>
  <c r="W59" i="19"/>
  <c r="V59" i="19"/>
  <c r="U59" i="19"/>
  <c r="T59" i="19"/>
  <c r="S59" i="19"/>
  <c r="R59" i="19"/>
  <c r="Q59" i="19"/>
  <c r="X59" i="19" s="1"/>
  <c r="N59" i="19"/>
  <c r="M59" i="19"/>
  <c r="L59" i="19"/>
  <c r="K59" i="19"/>
  <c r="J59" i="19"/>
  <c r="I59" i="19"/>
  <c r="H59" i="19"/>
  <c r="O59" i="19" s="1"/>
  <c r="X58" i="19"/>
  <c r="O58" i="19"/>
  <c r="X57" i="19"/>
  <c r="O57" i="19"/>
  <c r="X56" i="19"/>
  <c r="O56" i="19"/>
  <c r="W55" i="19"/>
  <c r="V55" i="19"/>
  <c r="U55" i="19"/>
  <c r="T55" i="19"/>
  <c r="S55" i="19"/>
  <c r="R55" i="19"/>
  <c r="Q55" i="19"/>
  <c r="X55" i="19" s="1"/>
  <c r="N55" i="19"/>
  <c r="M55" i="19"/>
  <c r="L55" i="19"/>
  <c r="K55" i="19"/>
  <c r="J55" i="19"/>
  <c r="I55" i="19"/>
  <c r="H55" i="19"/>
  <c r="O55" i="19" s="1"/>
  <c r="X54" i="19"/>
  <c r="O54" i="19"/>
  <c r="X53" i="19"/>
  <c r="O53" i="19"/>
  <c r="W52" i="19"/>
  <c r="V52" i="19"/>
  <c r="U52" i="19"/>
  <c r="T52" i="19"/>
  <c r="S52" i="19"/>
  <c r="R52" i="19"/>
  <c r="Q52" i="19"/>
  <c r="X52" i="19" s="1"/>
  <c r="N52" i="19"/>
  <c r="M52" i="19"/>
  <c r="L52" i="19"/>
  <c r="K52" i="19"/>
  <c r="J52" i="19"/>
  <c r="I52" i="19"/>
  <c r="H52" i="19"/>
  <c r="O52" i="19" s="1"/>
  <c r="X51" i="19"/>
  <c r="O51" i="19"/>
  <c r="X50" i="19"/>
  <c r="O50" i="19"/>
  <c r="X49" i="19"/>
  <c r="O49" i="19"/>
  <c r="X48" i="19"/>
  <c r="O48" i="19"/>
  <c r="W47" i="19"/>
  <c r="V47" i="19"/>
  <c r="U47" i="19"/>
  <c r="T47" i="19"/>
  <c r="S47" i="19"/>
  <c r="R47" i="19"/>
  <c r="Q47" i="19"/>
  <c r="X47" i="19" s="1"/>
  <c r="N47" i="19"/>
  <c r="M47" i="19"/>
  <c r="L47" i="19"/>
  <c r="K47" i="19"/>
  <c r="J47" i="19"/>
  <c r="I47" i="19"/>
  <c r="H47" i="19"/>
  <c r="O47" i="19" s="1"/>
  <c r="X46" i="19"/>
  <c r="O46" i="19"/>
  <c r="X45" i="19"/>
  <c r="O45" i="19"/>
  <c r="X44" i="19"/>
  <c r="O44" i="19"/>
  <c r="W43" i="19"/>
  <c r="V43" i="19"/>
  <c r="U43" i="19"/>
  <c r="U36" i="19" s="1"/>
  <c r="T43" i="19"/>
  <c r="S43" i="19"/>
  <c r="R43" i="19"/>
  <c r="Q43" i="19"/>
  <c r="X43" i="19" s="1"/>
  <c r="N43" i="19"/>
  <c r="M43" i="19"/>
  <c r="L43" i="19"/>
  <c r="L36" i="19" s="1"/>
  <c r="K43" i="19"/>
  <c r="J43" i="19"/>
  <c r="I43" i="19"/>
  <c r="H43" i="19"/>
  <c r="O43" i="19" s="1"/>
  <c r="X42" i="19"/>
  <c r="O42" i="19"/>
  <c r="X41" i="19"/>
  <c r="O41" i="19"/>
  <c r="X40" i="19"/>
  <c r="O40" i="19"/>
  <c r="X39" i="19"/>
  <c r="O39" i="19"/>
  <c r="X38" i="19"/>
  <c r="O38" i="19"/>
  <c r="W37" i="19"/>
  <c r="V37" i="19"/>
  <c r="U37" i="19"/>
  <c r="T37" i="19"/>
  <c r="S37" i="19"/>
  <c r="R37" i="19"/>
  <c r="Q37" i="19"/>
  <c r="X37" i="19" s="1"/>
  <c r="N37" i="19"/>
  <c r="M37" i="19"/>
  <c r="L37" i="19"/>
  <c r="K37" i="19"/>
  <c r="J37" i="19"/>
  <c r="I37" i="19"/>
  <c r="H37" i="19"/>
  <c r="O37" i="19" s="1"/>
  <c r="W36" i="19"/>
  <c r="V36" i="19"/>
  <c r="T36" i="19"/>
  <c r="S36" i="19"/>
  <c r="R36" i="19"/>
  <c r="N36" i="19"/>
  <c r="M36" i="19"/>
  <c r="K36" i="19"/>
  <c r="J36" i="19"/>
  <c r="I36" i="19"/>
  <c r="X35" i="19"/>
  <c r="O35" i="19"/>
  <c r="W34" i="19"/>
  <c r="V34" i="19"/>
  <c r="U34" i="19"/>
  <c r="T34" i="19"/>
  <c r="S34" i="19"/>
  <c r="R34" i="19"/>
  <c r="Q34" i="19"/>
  <c r="X34" i="19" s="1"/>
  <c r="N34" i="19"/>
  <c r="M34" i="19"/>
  <c r="L34" i="19"/>
  <c r="K34" i="19"/>
  <c r="J34" i="19"/>
  <c r="I34" i="19"/>
  <c r="H34" i="19"/>
  <c r="O34" i="19" s="1"/>
  <c r="X33" i="19"/>
  <c r="O33" i="19"/>
  <c r="W32" i="19"/>
  <c r="V32" i="19"/>
  <c r="U32" i="19"/>
  <c r="T32" i="19"/>
  <c r="S32" i="19"/>
  <c r="R32" i="19"/>
  <c r="Q32" i="19"/>
  <c r="X32" i="19" s="1"/>
  <c r="N32" i="19"/>
  <c r="M32" i="19"/>
  <c r="L32" i="19"/>
  <c r="K32" i="19"/>
  <c r="J32" i="19"/>
  <c r="I32" i="19"/>
  <c r="H32" i="19"/>
  <c r="O32" i="19" s="1"/>
  <c r="X31" i="19"/>
  <c r="O31" i="19"/>
  <c r="X30" i="19"/>
  <c r="O30" i="19"/>
  <c r="X29" i="19"/>
  <c r="O29" i="19"/>
  <c r="W28" i="19"/>
  <c r="V28" i="19"/>
  <c r="U28" i="19"/>
  <c r="T28" i="19"/>
  <c r="S28" i="19"/>
  <c r="R28" i="19"/>
  <c r="Q28" i="19"/>
  <c r="X28" i="19" s="1"/>
  <c r="N28" i="19"/>
  <c r="M28" i="19"/>
  <c r="L28" i="19"/>
  <c r="K28" i="19"/>
  <c r="J28" i="19"/>
  <c r="I28" i="19"/>
  <c r="H28" i="19"/>
  <c r="O28" i="19" s="1"/>
  <c r="X27" i="19"/>
  <c r="O27" i="19"/>
  <c r="X26" i="19"/>
  <c r="O26" i="19"/>
  <c r="X25" i="19"/>
  <c r="O25" i="19"/>
  <c r="X24" i="19"/>
  <c r="O24" i="19"/>
  <c r="X23" i="19"/>
  <c r="O23" i="19"/>
  <c r="X22" i="19"/>
  <c r="O22" i="19"/>
  <c r="X21" i="19"/>
  <c r="O21" i="19"/>
  <c r="X20" i="19"/>
  <c r="O20" i="19"/>
  <c r="W19" i="19"/>
  <c r="V19" i="19"/>
  <c r="U19" i="19"/>
  <c r="T19" i="19"/>
  <c r="S19" i="19"/>
  <c r="R19" i="19"/>
  <c r="Q19" i="19"/>
  <c r="X19" i="19" s="1"/>
  <c r="N19" i="19"/>
  <c r="M19" i="19"/>
  <c r="L19" i="19"/>
  <c r="K19" i="19"/>
  <c r="J19" i="19"/>
  <c r="I19" i="19"/>
  <c r="H19" i="19"/>
  <c r="O19" i="19" s="1"/>
  <c r="X18" i="19"/>
  <c r="O18" i="19"/>
  <c r="X17" i="19"/>
  <c r="O17" i="19"/>
  <c r="X16" i="19"/>
  <c r="O16" i="19"/>
  <c r="W15" i="19"/>
  <c r="W7" i="19" s="1"/>
  <c r="V15" i="19"/>
  <c r="U15" i="19"/>
  <c r="T15" i="19"/>
  <c r="S15" i="19"/>
  <c r="S7" i="19" s="1"/>
  <c r="R15" i="19"/>
  <c r="Q15" i="19"/>
  <c r="X15" i="19" s="1"/>
  <c r="N15" i="19"/>
  <c r="N7" i="19" s="1"/>
  <c r="M15" i="19"/>
  <c r="L15" i="19"/>
  <c r="K15" i="19"/>
  <c r="J15" i="19"/>
  <c r="J7" i="19" s="1"/>
  <c r="I15" i="19"/>
  <c r="H15" i="19"/>
  <c r="O15" i="19" s="1"/>
  <c r="X14" i="19"/>
  <c r="O14" i="19"/>
  <c r="X13" i="19"/>
  <c r="O13" i="19"/>
  <c r="X12" i="19"/>
  <c r="O12" i="19"/>
  <c r="W11" i="19"/>
  <c r="V11" i="19"/>
  <c r="U11" i="19"/>
  <c r="T11" i="19"/>
  <c r="S11" i="19"/>
  <c r="R11" i="19"/>
  <c r="Q11" i="19"/>
  <c r="X11" i="19" s="1"/>
  <c r="N11" i="19"/>
  <c r="M11" i="19"/>
  <c r="L11" i="19"/>
  <c r="K11" i="19"/>
  <c r="J11" i="19"/>
  <c r="I11" i="19"/>
  <c r="H11" i="19"/>
  <c r="O11" i="19" s="1"/>
  <c r="X10" i="19"/>
  <c r="O10" i="19"/>
  <c r="X9" i="19"/>
  <c r="O9" i="19"/>
  <c r="W8" i="19"/>
  <c r="V8" i="19"/>
  <c r="U8" i="19"/>
  <c r="T8" i="19"/>
  <c r="S8" i="19"/>
  <c r="R8" i="19"/>
  <c r="Q8" i="19"/>
  <c r="X8" i="19" s="1"/>
  <c r="N8" i="19"/>
  <c r="M8" i="19"/>
  <c r="L8" i="19"/>
  <c r="K8" i="19"/>
  <c r="J8" i="19"/>
  <c r="I8" i="19"/>
  <c r="H8" i="19"/>
  <c r="O8" i="19" s="1"/>
  <c r="V7" i="19"/>
  <c r="U7" i="19"/>
  <c r="T7" i="19"/>
  <c r="T144" i="19" s="1"/>
  <c r="R7" i="19"/>
  <c r="Q7" i="19"/>
  <c r="X7" i="19" s="1"/>
  <c r="M7" i="19"/>
  <c r="M144" i="19" s="1"/>
  <c r="L7" i="19"/>
  <c r="L144" i="19" s="1"/>
  <c r="K7" i="19"/>
  <c r="I7" i="19"/>
  <c r="H7" i="19"/>
  <c r="O7" i="19" s="1"/>
  <c r="X143" i="18"/>
  <c r="O143" i="18"/>
  <c r="W142" i="18"/>
  <c r="V142" i="18"/>
  <c r="U142" i="18"/>
  <c r="T142" i="18"/>
  <c r="S142" i="18"/>
  <c r="R142" i="18"/>
  <c r="Q142" i="18"/>
  <c r="X142" i="18" s="1"/>
  <c r="P142" i="18"/>
  <c r="N142" i="18"/>
  <c r="M142" i="18"/>
  <c r="L142" i="18"/>
  <c r="K142" i="18"/>
  <c r="J142" i="18"/>
  <c r="O142" i="18" s="1"/>
  <c r="I142" i="18"/>
  <c r="H142" i="18"/>
  <c r="X141" i="18"/>
  <c r="O141" i="18"/>
  <c r="W140" i="18"/>
  <c r="V140" i="18"/>
  <c r="U140" i="18"/>
  <c r="U139" i="18" s="1"/>
  <c r="T140" i="18"/>
  <c r="T139" i="18" s="1"/>
  <c r="S140" i="18"/>
  <c r="R140" i="18"/>
  <c r="Q140" i="18"/>
  <c r="X140" i="18" s="1"/>
  <c r="P140" i="18"/>
  <c r="N140" i="18"/>
  <c r="M140" i="18"/>
  <c r="M139" i="18" s="1"/>
  <c r="L140" i="18"/>
  <c r="K140" i="18"/>
  <c r="J140" i="18"/>
  <c r="I140" i="18"/>
  <c r="I139" i="18" s="1"/>
  <c r="H140" i="18"/>
  <c r="O140" i="18" s="1"/>
  <c r="W139" i="18"/>
  <c r="V139" i="18"/>
  <c r="S139" i="18"/>
  <c r="R139" i="18"/>
  <c r="P139" i="18"/>
  <c r="N139" i="18"/>
  <c r="L139" i="18"/>
  <c r="K139" i="18"/>
  <c r="J139" i="18"/>
  <c r="H139" i="18"/>
  <c r="O139" i="18" s="1"/>
  <c r="X138" i="18"/>
  <c r="O138" i="18"/>
  <c r="W137" i="18"/>
  <c r="V137" i="18"/>
  <c r="U137" i="18"/>
  <c r="T137" i="18"/>
  <c r="S137" i="18"/>
  <c r="R137" i="18"/>
  <c r="Q137" i="18"/>
  <c r="X137" i="18" s="1"/>
  <c r="N137" i="18"/>
  <c r="M137" i="18"/>
  <c r="L137" i="18"/>
  <c r="K137" i="18"/>
  <c r="J137" i="18"/>
  <c r="I137" i="18"/>
  <c r="H137" i="18"/>
  <c r="O137" i="18" s="1"/>
  <c r="X136" i="18"/>
  <c r="O136" i="18"/>
  <c r="X135" i="18"/>
  <c r="O135" i="18"/>
  <c r="X134" i="18"/>
  <c r="O134" i="18"/>
  <c r="W133" i="18"/>
  <c r="V133" i="18"/>
  <c r="U133" i="18"/>
  <c r="T133" i="18"/>
  <c r="S133" i="18"/>
  <c r="R133" i="18"/>
  <c r="Q133" i="18"/>
  <c r="X133" i="18" s="1"/>
  <c r="N133" i="18"/>
  <c r="M133" i="18"/>
  <c r="L133" i="18"/>
  <c r="K133" i="18"/>
  <c r="J133" i="18"/>
  <c r="I133" i="18"/>
  <c r="H133" i="18"/>
  <c r="O133" i="18" s="1"/>
  <c r="X132" i="18"/>
  <c r="O132" i="18"/>
  <c r="X131" i="18"/>
  <c r="O131" i="18"/>
  <c r="W130" i="18"/>
  <c r="W127" i="18" s="1"/>
  <c r="V130" i="18"/>
  <c r="U130" i="18"/>
  <c r="T130" i="18"/>
  <c r="S130" i="18"/>
  <c r="S127" i="18" s="1"/>
  <c r="R130" i="18"/>
  <c r="Q130" i="18"/>
  <c r="X130" i="18" s="1"/>
  <c r="N130" i="18"/>
  <c r="M130" i="18"/>
  <c r="L130" i="18"/>
  <c r="K130" i="18"/>
  <c r="J130" i="18"/>
  <c r="I130" i="18"/>
  <c r="H130" i="18"/>
  <c r="O130" i="18" s="1"/>
  <c r="X129" i="18"/>
  <c r="O129" i="18"/>
  <c r="W128" i="18"/>
  <c r="V128" i="18"/>
  <c r="U128" i="18"/>
  <c r="T128" i="18"/>
  <c r="S128" i="18"/>
  <c r="R128" i="18"/>
  <c r="Q128" i="18"/>
  <c r="X128" i="18" s="1"/>
  <c r="N128" i="18"/>
  <c r="N127" i="18" s="1"/>
  <c r="M128" i="18"/>
  <c r="L128" i="18"/>
  <c r="L127" i="18" s="1"/>
  <c r="K128" i="18"/>
  <c r="J128" i="18"/>
  <c r="J127" i="18" s="1"/>
  <c r="I128" i="18"/>
  <c r="H128" i="18"/>
  <c r="O128" i="18" s="1"/>
  <c r="V127" i="18"/>
  <c r="U127" i="18"/>
  <c r="T127" i="18"/>
  <c r="R127" i="18"/>
  <c r="Q127" i="18"/>
  <c r="P127" i="18"/>
  <c r="M127" i="18"/>
  <c r="K127" i="18"/>
  <c r="I127" i="18"/>
  <c r="X126" i="18"/>
  <c r="O126" i="18"/>
  <c r="X125" i="18"/>
  <c r="W125" i="18"/>
  <c r="V125" i="18"/>
  <c r="U125" i="18"/>
  <c r="T125" i="18"/>
  <c r="T117" i="18" s="1"/>
  <c r="S125" i="18"/>
  <c r="R125" i="18"/>
  <c r="Q125" i="18"/>
  <c r="O125" i="18"/>
  <c r="N125" i="18"/>
  <c r="M125" i="18"/>
  <c r="L125" i="18"/>
  <c r="K125" i="18"/>
  <c r="K117" i="18" s="1"/>
  <c r="J125" i="18"/>
  <c r="I125" i="18"/>
  <c r="H125" i="18"/>
  <c r="X124" i="18"/>
  <c r="O124" i="18"/>
  <c r="W123" i="18"/>
  <c r="V123" i="18"/>
  <c r="U123" i="18"/>
  <c r="T123" i="18"/>
  <c r="S123" i="18"/>
  <c r="R123" i="18"/>
  <c r="X123" i="18" s="1"/>
  <c r="Q123" i="18"/>
  <c r="N123" i="18"/>
  <c r="M123" i="18"/>
  <c r="L123" i="18"/>
  <c r="K123" i="18"/>
  <c r="J123" i="18"/>
  <c r="I123" i="18"/>
  <c r="O123" i="18" s="1"/>
  <c r="H123" i="18"/>
  <c r="X122" i="18"/>
  <c r="O122" i="18"/>
  <c r="X121" i="18"/>
  <c r="O121" i="18"/>
  <c r="X120" i="18"/>
  <c r="O120" i="18"/>
  <c r="X119" i="18"/>
  <c r="O119" i="18"/>
  <c r="W118" i="18"/>
  <c r="V118" i="18"/>
  <c r="U118" i="18"/>
  <c r="T118" i="18"/>
  <c r="S118" i="18"/>
  <c r="R118" i="18"/>
  <c r="X118" i="18" s="1"/>
  <c r="Q118" i="18"/>
  <c r="N118" i="18"/>
  <c r="M118" i="18"/>
  <c r="L118" i="18"/>
  <c r="K118" i="18"/>
  <c r="J118" i="18"/>
  <c r="I118" i="18"/>
  <c r="O118" i="18" s="1"/>
  <c r="H118" i="18"/>
  <c r="W117" i="18"/>
  <c r="V117" i="18"/>
  <c r="U117" i="18"/>
  <c r="S117" i="18"/>
  <c r="R117" i="18"/>
  <c r="X117" i="18" s="1"/>
  <c r="Q117" i="18"/>
  <c r="N117" i="18"/>
  <c r="M117" i="18"/>
  <c r="L117" i="18"/>
  <c r="J117" i="18"/>
  <c r="I117" i="18"/>
  <c r="O117" i="18" s="1"/>
  <c r="H117" i="18"/>
  <c r="X116" i="18"/>
  <c r="O116" i="18"/>
  <c r="W115" i="18"/>
  <c r="V115" i="18"/>
  <c r="U115" i="18"/>
  <c r="T115" i="18"/>
  <c r="X115" i="18" s="1"/>
  <c r="S115" i="18"/>
  <c r="R115" i="18"/>
  <c r="Q115" i="18"/>
  <c r="N115" i="18"/>
  <c r="M115" i="18"/>
  <c r="L115" i="18"/>
  <c r="K115" i="18"/>
  <c r="O115" i="18" s="1"/>
  <c r="J115" i="18"/>
  <c r="I115" i="18"/>
  <c r="H115" i="18"/>
  <c r="X114" i="18"/>
  <c r="O114" i="18"/>
  <c r="W113" i="18"/>
  <c r="V113" i="18"/>
  <c r="U113" i="18"/>
  <c r="T113" i="18"/>
  <c r="S113" i="18"/>
  <c r="R113" i="18"/>
  <c r="X113" i="18" s="1"/>
  <c r="Q113" i="18"/>
  <c r="N113" i="18"/>
  <c r="M113" i="18"/>
  <c r="L113" i="18"/>
  <c r="K113" i="18"/>
  <c r="J113" i="18"/>
  <c r="I113" i="18"/>
  <c r="O113" i="18" s="1"/>
  <c r="H113" i="18"/>
  <c r="X112" i="18"/>
  <c r="O112" i="18"/>
  <c r="W111" i="18"/>
  <c r="V111" i="18"/>
  <c r="U111" i="18"/>
  <c r="T111" i="18"/>
  <c r="T105" i="18" s="1"/>
  <c r="S111" i="18"/>
  <c r="R111" i="18"/>
  <c r="Q111" i="18"/>
  <c r="N111" i="18"/>
  <c r="M111" i="18"/>
  <c r="L111" i="18"/>
  <c r="K111" i="18"/>
  <c r="K105" i="18" s="1"/>
  <c r="J111" i="18"/>
  <c r="I111" i="18"/>
  <c r="H111" i="18"/>
  <c r="X110" i="18"/>
  <c r="O110" i="18"/>
  <c r="W109" i="18"/>
  <c r="V109" i="18"/>
  <c r="U109" i="18"/>
  <c r="T109" i="18"/>
  <c r="S109" i="18"/>
  <c r="R109" i="18"/>
  <c r="X109" i="18" s="1"/>
  <c r="Q109" i="18"/>
  <c r="N109" i="18"/>
  <c r="M109" i="18"/>
  <c r="L109" i="18"/>
  <c r="K109" i="18"/>
  <c r="J109" i="18"/>
  <c r="I109" i="18"/>
  <c r="O109" i="18" s="1"/>
  <c r="H109" i="18"/>
  <c r="X108" i="18"/>
  <c r="O108" i="18"/>
  <c r="X107" i="18"/>
  <c r="O107" i="18"/>
  <c r="W106" i="18"/>
  <c r="V106" i="18"/>
  <c r="U106" i="18"/>
  <c r="T106" i="18"/>
  <c r="S106" i="18"/>
  <c r="R106" i="18"/>
  <c r="X106" i="18" s="1"/>
  <c r="Q106" i="18"/>
  <c r="N106" i="18"/>
  <c r="M106" i="18"/>
  <c r="L106" i="18"/>
  <c r="K106" i="18"/>
  <c r="J106" i="18"/>
  <c r="I106" i="18"/>
  <c r="O106" i="18" s="1"/>
  <c r="H106" i="18"/>
  <c r="W105" i="18"/>
  <c r="V105" i="18"/>
  <c r="U105" i="18"/>
  <c r="S105" i="18"/>
  <c r="R105" i="18"/>
  <c r="X105" i="18" s="1"/>
  <c r="Q105" i="18"/>
  <c r="N105" i="18"/>
  <c r="M105" i="18"/>
  <c r="L105" i="18"/>
  <c r="J105" i="18"/>
  <c r="I105" i="18"/>
  <c r="O105" i="18" s="1"/>
  <c r="H105" i="18"/>
  <c r="X104" i="18"/>
  <c r="O104" i="18"/>
  <c r="X103" i="18"/>
  <c r="O103" i="18"/>
  <c r="W102" i="18"/>
  <c r="V102" i="18"/>
  <c r="V87" i="18" s="1"/>
  <c r="U102" i="18"/>
  <c r="T102" i="18"/>
  <c r="S102" i="18"/>
  <c r="R102" i="18"/>
  <c r="X102" i="18" s="1"/>
  <c r="Q102" i="18"/>
  <c r="N102" i="18"/>
  <c r="M102" i="18"/>
  <c r="M87" i="18" s="1"/>
  <c r="L102" i="18"/>
  <c r="K102" i="18"/>
  <c r="J102" i="18"/>
  <c r="I102" i="18"/>
  <c r="O102" i="18" s="1"/>
  <c r="H102" i="18"/>
  <c r="X101" i="18"/>
  <c r="O101" i="18"/>
  <c r="W100" i="18"/>
  <c r="V100" i="18"/>
  <c r="U100" i="18"/>
  <c r="T100" i="18"/>
  <c r="X100" i="18" s="1"/>
  <c r="S100" i="18"/>
  <c r="R100" i="18"/>
  <c r="Q100" i="18"/>
  <c r="N100" i="18"/>
  <c r="M100" i="18"/>
  <c r="L100" i="18"/>
  <c r="K100" i="18"/>
  <c r="O100" i="18" s="1"/>
  <c r="J100" i="18"/>
  <c r="I100" i="18"/>
  <c r="H100" i="18"/>
  <c r="X99" i="18"/>
  <c r="O99" i="18"/>
  <c r="X98" i="18"/>
  <c r="O98" i="18"/>
  <c r="X97" i="18"/>
  <c r="O97" i="18"/>
  <c r="X96" i="18"/>
  <c r="O96" i="18"/>
  <c r="X95" i="18"/>
  <c r="O95" i="18"/>
  <c r="X94" i="18"/>
  <c r="O94" i="18"/>
  <c r="W93" i="18"/>
  <c r="V93" i="18"/>
  <c r="U93" i="18"/>
  <c r="T93" i="18"/>
  <c r="X93" i="18" s="1"/>
  <c r="S93" i="18"/>
  <c r="R93" i="18"/>
  <c r="Q93" i="18"/>
  <c r="N93" i="18"/>
  <c r="M93" i="18"/>
  <c r="L93" i="18"/>
  <c r="K93" i="18"/>
  <c r="O93" i="18" s="1"/>
  <c r="J93" i="18"/>
  <c r="I93" i="18"/>
  <c r="H93" i="18"/>
  <c r="X92" i="18"/>
  <c r="O92" i="18"/>
  <c r="X91" i="18"/>
  <c r="O91" i="18"/>
  <c r="X90" i="18"/>
  <c r="O90" i="18"/>
  <c r="X89" i="18"/>
  <c r="O89" i="18"/>
  <c r="W88" i="18"/>
  <c r="V88" i="18"/>
  <c r="U88" i="18"/>
  <c r="T88" i="18"/>
  <c r="X88" i="18" s="1"/>
  <c r="S88" i="18"/>
  <c r="R88" i="18"/>
  <c r="Q88" i="18"/>
  <c r="N88" i="18"/>
  <c r="M88" i="18"/>
  <c r="L88" i="18"/>
  <c r="K88" i="18"/>
  <c r="O88" i="18" s="1"/>
  <c r="J88" i="18"/>
  <c r="I88" i="18"/>
  <c r="H88" i="18"/>
  <c r="W87" i="18"/>
  <c r="U87" i="18"/>
  <c r="T87" i="18"/>
  <c r="S87" i="18"/>
  <c r="Q87" i="18"/>
  <c r="N87" i="18"/>
  <c r="L87" i="18"/>
  <c r="K87" i="18"/>
  <c r="J87" i="18"/>
  <c r="H87" i="18"/>
  <c r="X86" i="18"/>
  <c r="O86" i="18"/>
  <c r="W85" i="18"/>
  <c r="V85" i="18"/>
  <c r="V80" i="18" s="1"/>
  <c r="U85" i="18"/>
  <c r="T85" i="18"/>
  <c r="S85" i="18"/>
  <c r="R85" i="18"/>
  <c r="R80" i="18" s="1"/>
  <c r="X80" i="18" s="1"/>
  <c r="Q85" i="18"/>
  <c r="X85" i="18" s="1"/>
  <c r="N85" i="18"/>
  <c r="M85" i="18"/>
  <c r="M80" i="18" s="1"/>
  <c r="L85" i="18"/>
  <c r="K85" i="18"/>
  <c r="J85" i="18"/>
  <c r="I85" i="18"/>
  <c r="I80" i="18" s="1"/>
  <c r="O80" i="18" s="1"/>
  <c r="H85" i="18"/>
  <c r="O85" i="18" s="1"/>
  <c r="X84" i="18"/>
  <c r="O84" i="18"/>
  <c r="X83" i="18"/>
  <c r="O83" i="18"/>
  <c r="X82" i="18"/>
  <c r="O82" i="18"/>
  <c r="X81" i="18"/>
  <c r="W81" i="18"/>
  <c r="V81" i="18"/>
  <c r="U81" i="18"/>
  <c r="T81" i="18"/>
  <c r="S81" i="18"/>
  <c r="R81" i="18"/>
  <c r="Q81" i="18"/>
  <c r="O81" i="18"/>
  <c r="N81" i="18"/>
  <c r="M81" i="18"/>
  <c r="L81" i="18"/>
  <c r="K81" i="18"/>
  <c r="J81" i="18"/>
  <c r="I81" i="18"/>
  <c r="H81" i="18"/>
  <c r="W80" i="18"/>
  <c r="U80" i="18"/>
  <c r="T80" i="18"/>
  <c r="S80" i="18"/>
  <c r="Q80" i="18"/>
  <c r="N80" i="18"/>
  <c r="L80" i="18"/>
  <c r="K80" i="18"/>
  <c r="J80" i="18"/>
  <c r="H80" i="18"/>
  <c r="X75" i="18"/>
  <c r="O75" i="18"/>
  <c r="X74" i="18"/>
  <c r="O74" i="18"/>
  <c r="W73" i="18"/>
  <c r="V73" i="18"/>
  <c r="U73" i="18"/>
  <c r="T73" i="18"/>
  <c r="X73" i="18" s="1"/>
  <c r="S73" i="18"/>
  <c r="R73" i="18"/>
  <c r="Q73" i="18"/>
  <c r="N73" i="18"/>
  <c r="M73" i="18"/>
  <c r="L73" i="18"/>
  <c r="K73" i="18"/>
  <c r="O73" i="18" s="1"/>
  <c r="J73" i="18"/>
  <c r="I73" i="18"/>
  <c r="H73" i="18"/>
  <c r="X72" i="18"/>
  <c r="O72" i="18"/>
  <c r="W71" i="18"/>
  <c r="V71" i="18"/>
  <c r="V68" i="18" s="1"/>
  <c r="U71" i="18"/>
  <c r="T71" i="18"/>
  <c r="S71" i="18"/>
  <c r="R71" i="18"/>
  <c r="R68" i="18" s="1"/>
  <c r="X68" i="18" s="1"/>
  <c r="Q71" i="18"/>
  <c r="X71" i="18" s="1"/>
  <c r="N71" i="18"/>
  <c r="M71" i="18"/>
  <c r="M68" i="18" s="1"/>
  <c r="L71" i="18"/>
  <c r="K71" i="18"/>
  <c r="J71" i="18"/>
  <c r="I71" i="18"/>
  <c r="I68" i="18" s="1"/>
  <c r="O68" i="18" s="1"/>
  <c r="H71" i="18"/>
  <c r="O71" i="18" s="1"/>
  <c r="X70" i="18"/>
  <c r="O70" i="18"/>
  <c r="W69" i="18"/>
  <c r="V69" i="18"/>
  <c r="U69" i="18"/>
  <c r="T69" i="18"/>
  <c r="X69" i="18" s="1"/>
  <c r="S69" i="18"/>
  <c r="R69" i="18"/>
  <c r="Q69" i="18"/>
  <c r="N69" i="18"/>
  <c r="M69" i="18"/>
  <c r="L69" i="18"/>
  <c r="K69" i="18"/>
  <c r="O69" i="18" s="1"/>
  <c r="J69" i="18"/>
  <c r="I69" i="18"/>
  <c r="H69" i="18"/>
  <c r="W68" i="18"/>
  <c r="U68" i="18"/>
  <c r="T68" i="18"/>
  <c r="S68" i="18"/>
  <c r="Q68" i="18"/>
  <c r="N68" i="18"/>
  <c r="L68" i="18"/>
  <c r="K68" i="18"/>
  <c r="J68" i="18"/>
  <c r="H68" i="18"/>
  <c r="X67" i="18"/>
  <c r="O67" i="18"/>
  <c r="W66" i="18"/>
  <c r="V66" i="18"/>
  <c r="U66" i="18"/>
  <c r="T66" i="18"/>
  <c r="S66" i="18"/>
  <c r="R66" i="18"/>
  <c r="Q66" i="18"/>
  <c r="X66" i="18" s="1"/>
  <c r="N66" i="18"/>
  <c r="M66" i="18"/>
  <c r="L66" i="18"/>
  <c r="K66" i="18"/>
  <c r="J66" i="18"/>
  <c r="I66" i="18"/>
  <c r="H66" i="18"/>
  <c r="O66" i="18" s="1"/>
  <c r="X65" i="18"/>
  <c r="O65" i="18"/>
  <c r="X64" i="18"/>
  <c r="O64" i="18"/>
  <c r="X63" i="18"/>
  <c r="O63" i="18"/>
  <c r="X62" i="18"/>
  <c r="W62" i="18"/>
  <c r="V62" i="18"/>
  <c r="U62" i="18"/>
  <c r="T62" i="18"/>
  <c r="S62" i="18"/>
  <c r="R62" i="18"/>
  <c r="Q62" i="18"/>
  <c r="N62" i="18"/>
  <c r="M62" i="18"/>
  <c r="L62" i="18"/>
  <c r="K62" i="18"/>
  <c r="O62" i="18" s="1"/>
  <c r="J62" i="18"/>
  <c r="I62" i="18"/>
  <c r="H62" i="18"/>
  <c r="X61" i="18"/>
  <c r="O61" i="18"/>
  <c r="X60" i="18"/>
  <c r="O60" i="18"/>
  <c r="W59" i="18"/>
  <c r="V59" i="18"/>
  <c r="U59" i="18"/>
  <c r="T59" i="18"/>
  <c r="X59" i="18" s="1"/>
  <c r="S59" i="18"/>
  <c r="R59" i="18"/>
  <c r="Q59" i="18"/>
  <c r="N59" i="18"/>
  <c r="M59" i="18"/>
  <c r="L59" i="18"/>
  <c r="K59" i="18"/>
  <c r="O59" i="18" s="1"/>
  <c r="J59" i="18"/>
  <c r="I59" i="18"/>
  <c r="H59" i="18"/>
  <c r="X58" i="18"/>
  <c r="O58" i="18"/>
  <c r="X57" i="18"/>
  <c r="O57" i="18"/>
  <c r="X56" i="18"/>
  <c r="O56" i="18"/>
  <c r="W55" i="18"/>
  <c r="V55" i="18"/>
  <c r="U55" i="18"/>
  <c r="T55" i="18"/>
  <c r="S55" i="18"/>
  <c r="R55" i="18"/>
  <c r="Q55" i="18"/>
  <c r="X55" i="18" s="1"/>
  <c r="N55" i="18"/>
  <c r="M55" i="18"/>
  <c r="L55" i="18"/>
  <c r="K55" i="18"/>
  <c r="J55" i="18"/>
  <c r="I55" i="18"/>
  <c r="H55" i="18"/>
  <c r="O55" i="18" s="1"/>
  <c r="X54" i="18"/>
  <c r="O54" i="18"/>
  <c r="X53" i="18"/>
  <c r="O53" i="18"/>
  <c r="W52" i="18"/>
  <c r="V52" i="18"/>
  <c r="U52" i="18"/>
  <c r="T52" i="18"/>
  <c r="S52" i="18"/>
  <c r="R52" i="18"/>
  <c r="Q52" i="18"/>
  <c r="X52" i="18" s="1"/>
  <c r="N52" i="18"/>
  <c r="M52" i="18"/>
  <c r="L52" i="18"/>
  <c r="K52" i="18"/>
  <c r="J52" i="18"/>
  <c r="I52" i="18"/>
  <c r="H52" i="18"/>
  <c r="O52" i="18" s="1"/>
  <c r="X51" i="18"/>
  <c r="O51" i="18"/>
  <c r="X50" i="18"/>
  <c r="O50" i="18"/>
  <c r="X49" i="18"/>
  <c r="O49" i="18"/>
  <c r="X48" i="18"/>
  <c r="O48" i="18"/>
  <c r="W47" i="18"/>
  <c r="V47" i="18"/>
  <c r="U47" i="18"/>
  <c r="T47" i="18"/>
  <c r="S47" i="18"/>
  <c r="R47" i="18"/>
  <c r="X47" i="18" s="1"/>
  <c r="Q47" i="18"/>
  <c r="N47" i="18"/>
  <c r="M47" i="18"/>
  <c r="L47" i="18"/>
  <c r="K47" i="18"/>
  <c r="J47" i="18"/>
  <c r="I47" i="18"/>
  <c r="O47" i="18" s="1"/>
  <c r="H47" i="18"/>
  <c r="X46" i="18"/>
  <c r="O46" i="18"/>
  <c r="X45" i="18"/>
  <c r="O45" i="18"/>
  <c r="X44" i="18"/>
  <c r="O44" i="18"/>
  <c r="W43" i="18"/>
  <c r="V43" i="18"/>
  <c r="U43" i="18"/>
  <c r="T43" i="18"/>
  <c r="T36" i="18" s="1"/>
  <c r="S43" i="18"/>
  <c r="R43" i="18"/>
  <c r="Q43" i="18"/>
  <c r="N43" i="18"/>
  <c r="M43" i="18"/>
  <c r="L43" i="18"/>
  <c r="K43" i="18"/>
  <c r="K36" i="18" s="1"/>
  <c r="J43" i="18"/>
  <c r="I43" i="18"/>
  <c r="H43" i="18"/>
  <c r="X42" i="18"/>
  <c r="O42" i="18"/>
  <c r="X41" i="18"/>
  <c r="O41" i="18"/>
  <c r="X40" i="18"/>
  <c r="O40" i="18"/>
  <c r="X39" i="18"/>
  <c r="O39" i="18"/>
  <c r="X38" i="18"/>
  <c r="O38" i="18"/>
  <c r="W37" i="18"/>
  <c r="V37" i="18"/>
  <c r="U37" i="18"/>
  <c r="T37" i="18"/>
  <c r="S37" i="18"/>
  <c r="R37" i="18"/>
  <c r="X37" i="18" s="1"/>
  <c r="Q37" i="18"/>
  <c r="N37" i="18"/>
  <c r="M37" i="18"/>
  <c r="L37" i="18"/>
  <c r="K37" i="18"/>
  <c r="J37" i="18"/>
  <c r="I37" i="18"/>
  <c r="O37" i="18" s="1"/>
  <c r="H37" i="18"/>
  <c r="W36" i="18"/>
  <c r="V36" i="18"/>
  <c r="U36" i="18"/>
  <c r="S36" i="18"/>
  <c r="R36" i="18"/>
  <c r="Q36" i="18"/>
  <c r="X36" i="18" s="1"/>
  <c r="N36" i="18"/>
  <c r="M36" i="18"/>
  <c r="L36" i="18"/>
  <c r="J36" i="18"/>
  <c r="I36" i="18"/>
  <c r="H36" i="18"/>
  <c r="O36" i="18" s="1"/>
  <c r="X35" i="18"/>
  <c r="O35" i="18"/>
  <c r="W34" i="18"/>
  <c r="V34" i="18"/>
  <c r="U34" i="18"/>
  <c r="T34" i="18"/>
  <c r="X34" i="18" s="1"/>
  <c r="S34" i="18"/>
  <c r="R34" i="18"/>
  <c r="Q34" i="18"/>
  <c r="O34" i="18"/>
  <c r="N34" i="18"/>
  <c r="M34" i="18"/>
  <c r="L34" i="18"/>
  <c r="K34" i="18"/>
  <c r="K7" i="18" s="1"/>
  <c r="J34" i="18"/>
  <c r="I34" i="18"/>
  <c r="H34" i="18"/>
  <c r="X33" i="18"/>
  <c r="O33" i="18"/>
  <c r="W32" i="18"/>
  <c r="V32" i="18"/>
  <c r="V7" i="18" s="1"/>
  <c r="V144" i="18" s="1"/>
  <c r="U32" i="18"/>
  <c r="T32" i="18"/>
  <c r="S32" i="18"/>
  <c r="R32" i="18"/>
  <c r="R7" i="18" s="1"/>
  <c r="Q32" i="18"/>
  <c r="X32" i="18" s="1"/>
  <c r="N32" i="18"/>
  <c r="M32" i="18"/>
  <c r="M7" i="18" s="1"/>
  <c r="M144" i="18" s="1"/>
  <c r="L32" i="18"/>
  <c r="K32" i="18"/>
  <c r="J32" i="18"/>
  <c r="I32" i="18"/>
  <c r="I7" i="18" s="1"/>
  <c r="H32" i="18"/>
  <c r="O32" i="18" s="1"/>
  <c r="X31" i="18"/>
  <c r="O31" i="18"/>
  <c r="X30" i="18"/>
  <c r="O30" i="18"/>
  <c r="X29" i="18"/>
  <c r="O29" i="18"/>
  <c r="W28" i="18"/>
  <c r="V28" i="18"/>
  <c r="U28" i="18"/>
  <c r="T28" i="18"/>
  <c r="T7" i="18" s="1"/>
  <c r="S28" i="18"/>
  <c r="R28" i="18"/>
  <c r="N28" i="18"/>
  <c r="M28" i="18"/>
  <c r="L28" i="18"/>
  <c r="K28" i="18"/>
  <c r="J28" i="18"/>
  <c r="I28" i="18"/>
  <c r="H28" i="18"/>
  <c r="O28" i="18" s="1"/>
  <c r="X27" i="18"/>
  <c r="O27" i="18"/>
  <c r="X26" i="18"/>
  <c r="O26" i="18"/>
  <c r="X25" i="18"/>
  <c r="O25" i="18"/>
  <c r="X24" i="18"/>
  <c r="O24" i="18"/>
  <c r="X23" i="18"/>
  <c r="O23" i="18"/>
  <c r="X22" i="18"/>
  <c r="O22" i="18"/>
  <c r="X21" i="18"/>
  <c r="O21" i="18"/>
  <c r="X20" i="18"/>
  <c r="O20" i="18"/>
  <c r="W19" i="18"/>
  <c r="V19" i="18"/>
  <c r="U19" i="18"/>
  <c r="T19" i="18"/>
  <c r="S19" i="18"/>
  <c r="R19" i="18"/>
  <c r="Q19" i="18"/>
  <c r="X19" i="18" s="1"/>
  <c r="N19" i="18"/>
  <c r="M19" i="18"/>
  <c r="L19" i="18"/>
  <c r="K19" i="18"/>
  <c r="J19" i="18"/>
  <c r="I19" i="18"/>
  <c r="H19" i="18"/>
  <c r="O19" i="18" s="1"/>
  <c r="X18" i="18"/>
  <c r="O18" i="18"/>
  <c r="X17" i="18"/>
  <c r="O17" i="18"/>
  <c r="X16" i="18"/>
  <c r="O16" i="18"/>
  <c r="W15" i="18"/>
  <c r="V15" i="18"/>
  <c r="U15" i="18"/>
  <c r="U7" i="18" s="1"/>
  <c r="T15" i="18"/>
  <c r="S15" i="18"/>
  <c r="R15" i="18"/>
  <c r="Q15" i="18"/>
  <c r="X15" i="18" s="1"/>
  <c r="N15" i="18"/>
  <c r="M15" i="18"/>
  <c r="L15" i="18"/>
  <c r="L7" i="18" s="1"/>
  <c r="L144" i="18" s="1"/>
  <c r="K15" i="18"/>
  <c r="J15" i="18"/>
  <c r="I15" i="18"/>
  <c r="H15" i="18"/>
  <c r="O15" i="18" s="1"/>
  <c r="X14" i="18"/>
  <c r="O14" i="18"/>
  <c r="X13" i="18"/>
  <c r="O13" i="18"/>
  <c r="X12" i="18"/>
  <c r="O12" i="18"/>
  <c r="W11" i="18"/>
  <c r="V11" i="18"/>
  <c r="U11" i="18"/>
  <c r="T11" i="18"/>
  <c r="S11" i="18"/>
  <c r="R11" i="18"/>
  <c r="Q11" i="18"/>
  <c r="X11" i="18" s="1"/>
  <c r="N11" i="18"/>
  <c r="M11" i="18"/>
  <c r="L11" i="18"/>
  <c r="K11" i="18"/>
  <c r="J11" i="18"/>
  <c r="I11" i="18"/>
  <c r="H11" i="18"/>
  <c r="O11" i="18" s="1"/>
  <c r="X10" i="18"/>
  <c r="O10" i="18"/>
  <c r="X9" i="18"/>
  <c r="O9" i="18"/>
  <c r="W8" i="18"/>
  <c r="V8" i="18"/>
  <c r="U8" i="18"/>
  <c r="T8" i="18"/>
  <c r="S8" i="18"/>
  <c r="R8" i="18"/>
  <c r="Q8" i="18"/>
  <c r="X8" i="18" s="1"/>
  <c r="N8" i="18"/>
  <c r="M8" i="18"/>
  <c r="L8" i="18"/>
  <c r="K8" i="18"/>
  <c r="J8" i="18"/>
  <c r="O8" i="18" s="1"/>
  <c r="I8" i="18"/>
  <c r="H8" i="18"/>
  <c r="W7" i="18"/>
  <c r="W144" i="18" s="1"/>
  <c r="S7" i="18"/>
  <c r="S144" i="18" s="1"/>
  <c r="N7" i="18"/>
  <c r="J7" i="18"/>
  <c r="J144" i="18" s="1"/>
  <c r="AI59" i="17"/>
  <c r="AE59" i="17"/>
  <c r="AA59" i="17"/>
  <c r="W59" i="17"/>
  <c r="S59" i="17"/>
  <c r="O59" i="17"/>
  <c r="K59" i="17"/>
  <c r="G59" i="17"/>
  <c r="AI58" i="17"/>
  <c r="AE58" i="17"/>
  <c r="AA58" i="17"/>
  <c r="W58" i="17"/>
  <c r="S58" i="17"/>
  <c r="O58" i="17"/>
  <c r="K58" i="17"/>
  <c r="G58" i="17"/>
  <c r="AI57" i="17"/>
  <c r="AE57" i="17"/>
  <c r="AA57" i="17"/>
  <c r="W57" i="17"/>
  <c r="S57" i="17"/>
  <c r="O57" i="17"/>
  <c r="K57" i="17"/>
  <c r="G57" i="17"/>
  <c r="AH56" i="17"/>
  <c r="AG56" i="17"/>
  <c r="AI56" i="17" s="1"/>
  <c r="AD56" i="17"/>
  <c r="AC56" i="17"/>
  <c r="AE56" i="17" s="1"/>
  <c r="Z56" i="17"/>
  <c r="AA56" i="17" s="1"/>
  <c r="Y56" i="17"/>
  <c r="W56" i="17"/>
  <c r="V56" i="17"/>
  <c r="U56" i="17"/>
  <c r="R56" i="17"/>
  <c r="Q56" i="17"/>
  <c r="S56" i="17" s="1"/>
  <c r="N56" i="17"/>
  <c r="M56" i="17"/>
  <c r="O56" i="17" s="1"/>
  <c r="J56" i="17"/>
  <c r="K56" i="17" s="1"/>
  <c r="I56" i="17"/>
  <c r="G56" i="17"/>
  <c r="F56" i="17"/>
  <c r="E56" i="17"/>
  <c r="AI55" i="17"/>
  <c r="AE55" i="17"/>
  <c r="AA55" i="17"/>
  <c r="W55" i="17"/>
  <c r="S55" i="17"/>
  <c r="O55" i="17"/>
  <c r="K55" i="17"/>
  <c r="G55" i="17"/>
  <c r="AI54" i="17"/>
  <c r="AE54" i="17"/>
  <c r="AA54" i="17"/>
  <c r="W54" i="17"/>
  <c r="S54" i="17"/>
  <c r="O54" i="17"/>
  <c r="K54" i="17"/>
  <c r="G54" i="17"/>
  <c r="AI53" i="17"/>
  <c r="AE53" i="17"/>
  <c r="AA53" i="17"/>
  <c r="W53" i="17"/>
  <c r="S53" i="17"/>
  <c r="O53" i="17"/>
  <c r="K53" i="17"/>
  <c r="G53" i="17"/>
  <c r="AI52" i="17"/>
  <c r="AE52" i="17"/>
  <c r="AE51" i="17" s="1"/>
  <c r="AA52" i="17"/>
  <c r="AA51" i="17" s="1"/>
  <c r="W52" i="17"/>
  <c r="W51" i="17" s="1"/>
  <c r="S52" i="17"/>
  <c r="O52" i="17"/>
  <c r="O51" i="17" s="1"/>
  <c r="K52" i="17"/>
  <c r="K51" i="17" s="1"/>
  <c r="G52" i="17"/>
  <c r="AI51" i="17"/>
  <c r="AH51" i="17"/>
  <c r="AG51" i="17"/>
  <c r="AF51" i="17"/>
  <c r="AD51" i="17"/>
  <c r="AC51" i="17"/>
  <c r="AB51" i="17"/>
  <c r="Z51" i="17"/>
  <c r="Y51" i="17"/>
  <c r="X51" i="17"/>
  <c r="V51" i="17"/>
  <c r="U51" i="17"/>
  <c r="T51" i="17"/>
  <c r="S51" i="17"/>
  <c r="R51" i="17"/>
  <c r="Q51" i="17"/>
  <c r="P51" i="17"/>
  <c r="N51" i="17"/>
  <c r="M51" i="17"/>
  <c r="L51" i="17"/>
  <c r="J51" i="17"/>
  <c r="I51" i="17"/>
  <c r="G51" i="17"/>
  <c r="F51" i="17"/>
  <c r="E51" i="17"/>
  <c r="AI50" i="17"/>
  <c r="AE50" i="17"/>
  <c r="AA50" i="17"/>
  <c r="W50" i="17"/>
  <c r="S50" i="17"/>
  <c r="O50" i="17"/>
  <c r="K50" i="17"/>
  <c r="G50" i="17"/>
  <c r="AI49" i="17"/>
  <c r="AE49" i="17"/>
  <c r="AA49" i="17"/>
  <c r="W49" i="17"/>
  <c r="S49" i="17"/>
  <c r="O49" i="17"/>
  <c r="K49" i="17"/>
  <c r="G49" i="17"/>
  <c r="AI48" i="17"/>
  <c r="AE48" i="17"/>
  <c r="AA48" i="17"/>
  <c r="W48" i="17"/>
  <c r="S48" i="17"/>
  <c r="O48" i="17"/>
  <c r="K48" i="17"/>
  <c r="G48" i="17"/>
  <c r="AI47" i="17"/>
  <c r="AE47" i="17"/>
  <c r="AA47" i="17"/>
  <c r="W47" i="17"/>
  <c r="W46" i="17" s="1"/>
  <c r="S47" i="17"/>
  <c r="O47" i="17"/>
  <c r="K47" i="17"/>
  <c r="G47" i="17"/>
  <c r="G46" i="17" s="1"/>
  <c r="AI46" i="17"/>
  <c r="AH46" i="17"/>
  <c r="AG46" i="17"/>
  <c r="AE46" i="17"/>
  <c r="AD46" i="17"/>
  <c r="AC46" i="17"/>
  <c r="AA46" i="17"/>
  <c r="Z46" i="17"/>
  <c r="Y46" i="17"/>
  <c r="V46" i="17"/>
  <c r="U46" i="17"/>
  <c r="S46" i="17"/>
  <c r="R46" i="17"/>
  <c r="Q46" i="17"/>
  <c r="O46" i="17"/>
  <c r="N46" i="17"/>
  <c r="M46" i="17"/>
  <c r="K46" i="17"/>
  <c r="J46" i="17"/>
  <c r="I46" i="17"/>
  <c r="F46" i="17"/>
  <c r="E46" i="17"/>
  <c r="AI45" i="17"/>
  <c r="AE45" i="17"/>
  <c r="AA45" i="17"/>
  <c r="W45" i="17"/>
  <c r="S45" i="17"/>
  <c r="O45" i="17"/>
  <c r="K45" i="17"/>
  <c r="G45" i="17"/>
  <c r="AI44" i="17"/>
  <c r="AE44" i="17"/>
  <c r="AA44" i="17"/>
  <c r="W44" i="17"/>
  <c r="S44" i="17"/>
  <c r="O44" i="17"/>
  <c r="K44" i="17"/>
  <c r="G44" i="17"/>
  <c r="AI43" i="17"/>
  <c r="AE43" i="17"/>
  <c r="AA43" i="17"/>
  <c r="W43" i="17"/>
  <c r="S43" i="17"/>
  <c r="O43" i="17"/>
  <c r="K43" i="17"/>
  <c r="G43" i="17"/>
  <c r="AI42" i="17"/>
  <c r="AE42" i="17"/>
  <c r="AA42" i="17"/>
  <c r="W42" i="17"/>
  <c r="S42" i="17"/>
  <c r="O42" i="17"/>
  <c r="K42" i="17"/>
  <c r="G42" i="17"/>
  <c r="AI41" i="17"/>
  <c r="AE41" i="17"/>
  <c r="AA41" i="17"/>
  <c r="W41" i="17"/>
  <c r="S41" i="17"/>
  <c r="O41" i="17"/>
  <c r="K41" i="17"/>
  <c r="G41" i="17"/>
  <c r="AI40" i="17"/>
  <c r="AH40" i="17"/>
  <c r="AG40" i="17"/>
  <c r="AE40" i="17"/>
  <c r="AD40" i="17"/>
  <c r="AC40" i="17"/>
  <c r="Z40" i="17"/>
  <c r="Y40" i="17"/>
  <c r="AA40" i="17" s="1"/>
  <c r="V40" i="17"/>
  <c r="U40" i="17"/>
  <c r="W40" i="17" s="1"/>
  <c r="S40" i="17"/>
  <c r="R40" i="17"/>
  <c r="Q40" i="17"/>
  <c r="O40" i="17"/>
  <c r="N40" i="17"/>
  <c r="M40" i="17"/>
  <c r="J40" i="17"/>
  <c r="I40" i="17"/>
  <c r="K40" i="17" s="1"/>
  <c r="F40" i="17"/>
  <c r="E40" i="17"/>
  <c r="G40" i="17" s="1"/>
  <c r="AI39" i="17"/>
  <c r="AE39" i="17"/>
  <c r="AA39" i="17"/>
  <c r="W39" i="17"/>
  <c r="S39" i="17"/>
  <c r="O39" i="17"/>
  <c r="K39" i="17"/>
  <c r="G39" i="17"/>
  <c r="AI38" i="17"/>
  <c r="AE38" i="17"/>
  <c r="AA38" i="17"/>
  <c r="W38" i="17"/>
  <c r="S38" i="17"/>
  <c r="O38" i="17"/>
  <c r="K38" i="17"/>
  <c r="G38" i="17"/>
  <c r="AI37" i="17"/>
  <c r="AE37" i="17"/>
  <c r="AA37" i="17"/>
  <c r="W37" i="17"/>
  <c r="S37" i="17"/>
  <c r="O37" i="17"/>
  <c r="K37" i="17"/>
  <c r="G37" i="17"/>
  <c r="AI36" i="17"/>
  <c r="AE36" i="17"/>
  <c r="AA36" i="17"/>
  <c r="W36" i="17"/>
  <c r="S36" i="17"/>
  <c r="O36" i="17"/>
  <c r="K36" i="17"/>
  <c r="G36" i="17"/>
  <c r="AH35" i="17"/>
  <c r="AI35" i="17" s="1"/>
  <c r="AG35" i="17"/>
  <c r="AF35" i="17"/>
  <c r="AD35" i="17"/>
  <c r="AE35" i="17" s="1"/>
  <c r="AC35" i="17"/>
  <c r="AB35" i="17"/>
  <c r="AA35" i="17"/>
  <c r="Z35" i="17"/>
  <c r="Y35" i="17"/>
  <c r="W35" i="17"/>
  <c r="V35" i="17"/>
  <c r="U35" i="17"/>
  <c r="T35" i="17"/>
  <c r="S35" i="17"/>
  <c r="R35" i="17"/>
  <c r="Q35" i="17"/>
  <c r="P35" i="17"/>
  <c r="O35" i="17"/>
  <c r="N35" i="17"/>
  <c r="M35" i="17"/>
  <c r="J35" i="17"/>
  <c r="I35" i="17"/>
  <c r="K35" i="17" s="1"/>
  <c r="F35" i="17"/>
  <c r="E35" i="17"/>
  <c r="G35" i="17" s="1"/>
  <c r="AI34" i="17"/>
  <c r="AE34" i="17"/>
  <c r="AA34" i="17"/>
  <c r="W34" i="17"/>
  <c r="S34" i="17"/>
  <c r="O34" i="17"/>
  <c r="K34" i="17"/>
  <c r="G34" i="17"/>
  <c r="AI33" i="17"/>
  <c r="AE33" i="17"/>
  <c r="AA33" i="17"/>
  <c r="W33" i="17"/>
  <c r="W32" i="17" s="1"/>
  <c r="S33" i="17"/>
  <c r="O33" i="17"/>
  <c r="K33" i="17"/>
  <c r="G33" i="17"/>
  <c r="G32" i="17" s="1"/>
  <c r="AI32" i="17"/>
  <c r="AH32" i="17"/>
  <c r="AG32" i="17"/>
  <c r="AE32" i="17"/>
  <c r="AD32" i="17"/>
  <c r="AC32" i="17"/>
  <c r="AA32" i="17"/>
  <c r="Z32" i="17"/>
  <c r="Y32" i="17"/>
  <c r="V32" i="17"/>
  <c r="U32" i="17"/>
  <c r="S32" i="17"/>
  <c r="R32" i="17"/>
  <c r="Q32" i="17"/>
  <c r="O32" i="17"/>
  <c r="N32" i="17"/>
  <c r="M32" i="17"/>
  <c r="K32" i="17"/>
  <c r="J32" i="17"/>
  <c r="I32" i="17"/>
  <c r="F32" i="17"/>
  <c r="E32" i="17"/>
  <c r="AI31" i="17"/>
  <c r="AE31" i="17"/>
  <c r="AA31" i="17"/>
  <c r="W31" i="17"/>
  <c r="S31" i="17"/>
  <c r="O31" i="17"/>
  <c r="K31" i="17"/>
  <c r="G31" i="17"/>
  <c r="AI30" i="17"/>
  <c r="AE30" i="17"/>
  <c r="AA30" i="17"/>
  <c r="W30" i="17"/>
  <c r="S30" i="17"/>
  <c r="O30" i="17"/>
  <c r="K30" i="17"/>
  <c r="G30" i="17"/>
  <c r="AI29" i="17"/>
  <c r="AE29" i="17"/>
  <c r="AA29" i="17"/>
  <c r="W29" i="17"/>
  <c r="W28" i="17" s="1"/>
  <c r="S29" i="17"/>
  <c r="O29" i="17"/>
  <c r="K29" i="17"/>
  <c r="G29" i="17"/>
  <c r="G28" i="17" s="1"/>
  <c r="AI28" i="17"/>
  <c r="AH28" i="17"/>
  <c r="AG28" i="17"/>
  <c r="AE28" i="17"/>
  <c r="AD28" i="17"/>
  <c r="AC28" i="17"/>
  <c r="AA28" i="17"/>
  <c r="Z28" i="17"/>
  <c r="Y28" i="17"/>
  <c r="V28" i="17"/>
  <c r="U28" i="17"/>
  <c r="S28" i="17"/>
  <c r="R28" i="17"/>
  <c r="Q28" i="17"/>
  <c r="O28" i="17"/>
  <c r="O60" i="17" s="1"/>
  <c r="N28" i="17"/>
  <c r="M28" i="17"/>
  <c r="K28" i="17"/>
  <c r="J28" i="17"/>
  <c r="I28" i="17"/>
  <c r="F28" i="17"/>
  <c r="E28" i="17"/>
  <c r="AI27" i="17"/>
  <c r="AE27" i="17"/>
  <c r="AA27" i="17"/>
  <c r="W27" i="17"/>
  <c r="S27" i="17"/>
  <c r="O27" i="17"/>
  <c r="K27" i="17"/>
  <c r="G27" i="17"/>
  <c r="AI26" i="17"/>
  <c r="AE26" i="17"/>
  <c r="AA26" i="17"/>
  <c r="W26" i="17"/>
  <c r="S26" i="17"/>
  <c r="O26" i="17"/>
  <c r="K26" i="17"/>
  <c r="G26" i="17"/>
  <c r="AI25" i="17"/>
  <c r="AE25" i="17"/>
  <c r="AA25" i="17"/>
  <c r="W25" i="17"/>
  <c r="S25" i="17"/>
  <c r="O25" i="17"/>
  <c r="K25" i="17"/>
  <c r="G25" i="17"/>
  <c r="AI24" i="17"/>
  <c r="AE24" i="17"/>
  <c r="AA24" i="17"/>
  <c r="W24" i="17"/>
  <c r="S24" i="17"/>
  <c r="O24" i="17"/>
  <c r="K24" i="17"/>
  <c r="G24" i="17"/>
  <c r="AI23" i="17"/>
  <c r="AE23" i="17"/>
  <c r="AA23" i="17"/>
  <c r="W23" i="17"/>
  <c r="S23" i="17"/>
  <c r="O23" i="17"/>
  <c r="K23" i="17"/>
  <c r="G23" i="17"/>
  <c r="AI22" i="17"/>
  <c r="AE22" i="17"/>
  <c r="AA22" i="17"/>
  <c r="W22" i="17"/>
  <c r="S22" i="17"/>
  <c r="O22" i="17"/>
  <c r="K22" i="17"/>
  <c r="G22" i="17"/>
  <c r="AI21" i="17"/>
  <c r="AE21" i="17"/>
  <c r="AA21" i="17"/>
  <c r="W21" i="17"/>
  <c r="S21" i="17"/>
  <c r="O21" i="17"/>
  <c r="K21" i="17"/>
  <c r="G21" i="17"/>
  <c r="AI20" i="17"/>
  <c r="AE20" i="17"/>
  <c r="AA20" i="17"/>
  <c r="W20" i="17"/>
  <c r="S20" i="17"/>
  <c r="O20" i="17"/>
  <c r="K20" i="17"/>
  <c r="G20" i="17"/>
  <c r="AI19" i="17"/>
  <c r="AE19" i="17"/>
  <c r="AA19" i="17"/>
  <c r="W19" i="17"/>
  <c r="S19" i="17"/>
  <c r="O19" i="17"/>
  <c r="K19" i="17"/>
  <c r="G19" i="17"/>
  <c r="AI18" i="17"/>
  <c r="AH18" i="17"/>
  <c r="AG18" i="17"/>
  <c r="AF18" i="17"/>
  <c r="AF60" i="17" s="1"/>
  <c r="AE18" i="17"/>
  <c r="AD18" i="17"/>
  <c r="AC18" i="17"/>
  <c r="AB18" i="17"/>
  <c r="AB60" i="17" s="1"/>
  <c r="AA18" i="17"/>
  <c r="Z18" i="17"/>
  <c r="Y18" i="17"/>
  <c r="X18" i="17"/>
  <c r="X60" i="17" s="1"/>
  <c r="W18" i="17"/>
  <c r="V18" i="17"/>
  <c r="U18" i="17"/>
  <c r="T18" i="17"/>
  <c r="T60" i="17" s="1"/>
  <c r="S18" i="17"/>
  <c r="R18" i="17"/>
  <c r="Q18" i="17"/>
  <c r="P18" i="17"/>
  <c r="P60" i="17" s="1"/>
  <c r="O18" i="17"/>
  <c r="N18" i="17"/>
  <c r="M18" i="17"/>
  <c r="L18" i="17"/>
  <c r="L60" i="17" s="1"/>
  <c r="K18" i="17"/>
  <c r="J18" i="17"/>
  <c r="I18" i="17"/>
  <c r="H18" i="17"/>
  <c r="H60" i="17" s="1"/>
  <c r="G18" i="17"/>
  <c r="F18" i="17"/>
  <c r="E18" i="17"/>
  <c r="AI17" i="17"/>
  <c r="AE17" i="17"/>
  <c r="AA17" i="17"/>
  <c r="W17" i="17"/>
  <c r="S17" i="17"/>
  <c r="O17" i="17"/>
  <c r="K17" i="17"/>
  <c r="G17" i="17"/>
  <c r="AI16" i="17"/>
  <c r="AI9" i="17" s="1"/>
  <c r="AE16" i="17"/>
  <c r="W16" i="17"/>
  <c r="S16" i="17"/>
  <c r="G16" i="17"/>
  <c r="G9" i="17" s="1"/>
  <c r="G60" i="17" s="1"/>
  <c r="AI15" i="17"/>
  <c r="AE15" i="17"/>
  <c r="W15" i="17"/>
  <c r="S15" i="17"/>
  <c r="S9" i="17" s="1"/>
  <c r="S60" i="17" s="1"/>
  <c r="G15" i="17"/>
  <c r="AI14" i="17"/>
  <c r="AE14" i="17"/>
  <c r="AA14" i="17"/>
  <c r="W14" i="17"/>
  <c r="S14" i="17"/>
  <c r="O14" i="17"/>
  <c r="K14" i="17"/>
  <c r="G14" i="17"/>
  <c r="AI13" i="17"/>
  <c r="AE13" i="17"/>
  <c r="AA13" i="17"/>
  <c r="W13" i="17"/>
  <c r="S13" i="17"/>
  <c r="O13" i="17"/>
  <c r="K13" i="17"/>
  <c r="G13" i="17"/>
  <c r="AI12" i="17"/>
  <c r="AE12" i="17"/>
  <c r="AA12" i="17"/>
  <c r="W12" i="17"/>
  <c r="S12" i="17"/>
  <c r="O12" i="17"/>
  <c r="K12" i="17"/>
  <c r="G12" i="17"/>
  <c r="AI11" i="17"/>
  <c r="AE11" i="17"/>
  <c r="AA11" i="17"/>
  <c r="W11" i="17"/>
  <c r="S11" i="17"/>
  <c r="O11" i="17"/>
  <c r="K11" i="17"/>
  <c r="G11" i="17"/>
  <c r="AI10" i="17"/>
  <c r="AE10" i="17"/>
  <c r="AA10" i="17"/>
  <c r="W10" i="17"/>
  <c r="S10" i="17"/>
  <c r="O10" i="17"/>
  <c r="K10" i="17"/>
  <c r="G10" i="17"/>
  <c r="AH9" i="17"/>
  <c r="AH60" i="17" s="1"/>
  <c r="AG9" i="17"/>
  <c r="AG60" i="17" s="1"/>
  <c r="AE9" i="17"/>
  <c r="AD9" i="17"/>
  <c r="AD60" i="17" s="1"/>
  <c r="AC9" i="17"/>
  <c r="AC60" i="17" s="1"/>
  <c r="AA9" i="17"/>
  <c r="Z9" i="17"/>
  <c r="Z60" i="17" s="1"/>
  <c r="Y9" i="17"/>
  <c r="Y60" i="17" s="1"/>
  <c r="W9" i="17"/>
  <c r="V9" i="17"/>
  <c r="V60" i="17" s="1"/>
  <c r="U9" i="17"/>
  <c r="U60" i="17" s="1"/>
  <c r="R9" i="17"/>
  <c r="R60" i="17" s="1"/>
  <c r="Q9" i="17"/>
  <c r="Q60" i="17" s="1"/>
  <c r="O9" i="17"/>
  <c r="N9" i="17"/>
  <c r="N60" i="17" s="1"/>
  <c r="M9" i="17"/>
  <c r="M60" i="17" s="1"/>
  <c r="K9" i="17"/>
  <c r="J9" i="17"/>
  <c r="J60" i="17" s="1"/>
  <c r="I9" i="17"/>
  <c r="I60" i="17" s="1"/>
  <c r="F9" i="17"/>
  <c r="F60" i="17" s="1"/>
  <c r="E9" i="17"/>
  <c r="E60" i="17" s="1"/>
  <c r="S56" i="16"/>
  <c r="R56" i="16"/>
  <c r="P56" i="16"/>
  <c r="L56" i="16"/>
  <c r="H56" i="16"/>
  <c r="T56" i="16" s="1"/>
  <c r="S55" i="16"/>
  <c r="R55" i="16"/>
  <c r="P55" i="16"/>
  <c r="L55" i="16"/>
  <c r="H55" i="16"/>
  <c r="T55" i="16" s="1"/>
  <c r="S54" i="16"/>
  <c r="R54" i="16"/>
  <c r="P54" i="16"/>
  <c r="P53" i="16" s="1"/>
  <c r="L54" i="16"/>
  <c r="H54" i="16"/>
  <c r="T54" i="16" s="1"/>
  <c r="S53" i="16"/>
  <c r="O53" i="16"/>
  <c r="N53" i="16"/>
  <c r="L53" i="16"/>
  <c r="K53" i="16"/>
  <c r="J53" i="16"/>
  <c r="H53" i="16"/>
  <c r="T53" i="16" s="1"/>
  <c r="G53" i="16"/>
  <c r="F53" i="16"/>
  <c r="R53" i="16" s="1"/>
  <c r="S52" i="16"/>
  <c r="R52" i="16"/>
  <c r="P52" i="16"/>
  <c r="L52" i="16"/>
  <c r="H52" i="16"/>
  <c r="T52" i="16" s="1"/>
  <c r="S51" i="16"/>
  <c r="R51" i="16"/>
  <c r="P51" i="16"/>
  <c r="L51" i="16"/>
  <c r="H51" i="16"/>
  <c r="T51" i="16" s="1"/>
  <c r="S50" i="16"/>
  <c r="R50" i="16"/>
  <c r="P50" i="16"/>
  <c r="L50" i="16"/>
  <c r="H50" i="16"/>
  <c r="T50" i="16" s="1"/>
  <c r="S49" i="16"/>
  <c r="R49" i="16"/>
  <c r="P49" i="16"/>
  <c r="P48" i="16" s="1"/>
  <c r="L49" i="16"/>
  <c r="H49" i="16"/>
  <c r="T49" i="16" s="1"/>
  <c r="S48" i="16"/>
  <c r="O48" i="16"/>
  <c r="N48" i="16"/>
  <c r="L48" i="16"/>
  <c r="K48" i="16"/>
  <c r="J48" i="16"/>
  <c r="H48" i="16"/>
  <c r="T48" i="16" s="1"/>
  <c r="G48" i="16"/>
  <c r="F48" i="16"/>
  <c r="R48" i="16" s="1"/>
  <c r="S47" i="16"/>
  <c r="R47" i="16"/>
  <c r="P47" i="16"/>
  <c r="L47" i="16"/>
  <c r="H47" i="16"/>
  <c r="T47" i="16" s="1"/>
  <c r="S46" i="16"/>
  <c r="R46" i="16"/>
  <c r="P46" i="16"/>
  <c r="L46" i="16"/>
  <c r="H46" i="16"/>
  <c r="T46" i="16" s="1"/>
  <c r="S45" i="16"/>
  <c r="R45" i="16"/>
  <c r="P45" i="16"/>
  <c r="L45" i="16"/>
  <c r="L43" i="16" s="1"/>
  <c r="H45" i="16"/>
  <c r="T45" i="16" s="1"/>
  <c r="S44" i="16"/>
  <c r="R44" i="16"/>
  <c r="P44" i="16"/>
  <c r="P43" i="16" s="1"/>
  <c r="L44" i="16"/>
  <c r="H44" i="16"/>
  <c r="T44" i="16" s="1"/>
  <c r="S43" i="16"/>
  <c r="O43" i="16"/>
  <c r="N43" i="16"/>
  <c r="K43" i="16"/>
  <c r="J43" i="16"/>
  <c r="H43" i="16"/>
  <c r="T43" i="16" s="1"/>
  <c r="G43" i="16"/>
  <c r="F43" i="16"/>
  <c r="R43" i="16" s="1"/>
  <c r="S42" i="16"/>
  <c r="R42" i="16"/>
  <c r="P42" i="16"/>
  <c r="L42" i="16"/>
  <c r="H42" i="16"/>
  <c r="T42" i="16" s="1"/>
  <c r="S41" i="16"/>
  <c r="R41" i="16"/>
  <c r="P41" i="16"/>
  <c r="L41" i="16"/>
  <c r="H41" i="16"/>
  <c r="T41" i="16" s="1"/>
  <c r="S40" i="16"/>
  <c r="R40" i="16"/>
  <c r="P40" i="16"/>
  <c r="L40" i="16"/>
  <c r="H40" i="16"/>
  <c r="T40" i="16" s="1"/>
  <c r="S39" i="16"/>
  <c r="R39" i="16"/>
  <c r="P39" i="16"/>
  <c r="L39" i="16"/>
  <c r="H39" i="16"/>
  <c r="T39" i="16" s="1"/>
  <c r="S38" i="16"/>
  <c r="R38" i="16"/>
  <c r="P38" i="16"/>
  <c r="L38" i="16"/>
  <c r="H38" i="16"/>
  <c r="T38" i="16" s="1"/>
  <c r="P37" i="16"/>
  <c r="O37" i="16"/>
  <c r="N37" i="16"/>
  <c r="L37" i="16"/>
  <c r="K37" i="16"/>
  <c r="J37" i="16"/>
  <c r="G37" i="16"/>
  <c r="S37" i="16" s="1"/>
  <c r="F37" i="16"/>
  <c r="R37" i="16" s="1"/>
  <c r="S36" i="16"/>
  <c r="R36" i="16"/>
  <c r="P36" i="16"/>
  <c r="L36" i="16"/>
  <c r="H36" i="16"/>
  <c r="T36" i="16" s="1"/>
  <c r="S35" i="16"/>
  <c r="R35" i="16"/>
  <c r="P35" i="16"/>
  <c r="L35" i="16"/>
  <c r="H35" i="16"/>
  <c r="T35" i="16" s="1"/>
  <c r="S34" i="16"/>
  <c r="R34" i="16"/>
  <c r="P34" i="16"/>
  <c r="L34" i="16"/>
  <c r="H34" i="16"/>
  <c r="T34" i="16" s="1"/>
  <c r="S33" i="16"/>
  <c r="R33" i="16"/>
  <c r="P33" i="16"/>
  <c r="L33" i="16"/>
  <c r="H33" i="16"/>
  <c r="T33" i="16" s="1"/>
  <c r="P32" i="16"/>
  <c r="O32" i="16"/>
  <c r="N32" i="16"/>
  <c r="L32" i="16"/>
  <c r="K32" i="16"/>
  <c r="J32" i="16"/>
  <c r="G32" i="16"/>
  <c r="S32" i="16" s="1"/>
  <c r="F32" i="16"/>
  <c r="R32" i="16" s="1"/>
  <c r="S31" i="16"/>
  <c r="R31" i="16"/>
  <c r="P31" i="16"/>
  <c r="L31" i="16"/>
  <c r="H31" i="16"/>
  <c r="T31" i="16" s="1"/>
  <c r="S30" i="16"/>
  <c r="R30" i="16"/>
  <c r="P30" i="16"/>
  <c r="L30" i="16"/>
  <c r="H30" i="16"/>
  <c r="H29" i="16" s="1"/>
  <c r="T29" i="16" s="1"/>
  <c r="P29" i="16"/>
  <c r="O29" i="16"/>
  <c r="N29" i="16"/>
  <c r="L29" i="16"/>
  <c r="K29" i="16"/>
  <c r="J29" i="16"/>
  <c r="G29" i="16"/>
  <c r="S29" i="16" s="1"/>
  <c r="F29" i="16"/>
  <c r="R29" i="16" s="1"/>
  <c r="S28" i="16"/>
  <c r="R28" i="16"/>
  <c r="P28" i="16"/>
  <c r="H28" i="16"/>
  <c r="T28" i="16" s="1"/>
  <c r="S27" i="16"/>
  <c r="R27" i="16"/>
  <c r="P27" i="16"/>
  <c r="H27" i="16"/>
  <c r="T27" i="16" s="1"/>
  <c r="S26" i="16"/>
  <c r="R26" i="16"/>
  <c r="P26" i="16"/>
  <c r="L26" i="16"/>
  <c r="H26" i="16"/>
  <c r="T26" i="16" s="1"/>
  <c r="P25" i="16"/>
  <c r="O25" i="16"/>
  <c r="N25" i="16"/>
  <c r="L25" i="16"/>
  <c r="K25" i="16"/>
  <c r="J25" i="16"/>
  <c r="G25" i="16"/>
  <c r="S25" i="16" s="1"/>
  <c r="F25" i="16"/>
  <c r="R25" i="16" s="1"/>
  <c r="S24" i="16"/>
  <c r="R24" i="16"/>
  <c r="P24" i="16"/>
  <c r="L24" i="16"/>
  <c r="H24" i="16"/>
  <c r="T24" i="16" s="1"/>
  <c r="S23" i="16"/>
  <c r="R23" i="16"/>
  <c r="P23" i="16"/>
  <c r="L23" i="16"/>
  <c r="H23" i="16"/>
  <c r="T23" i="16" s="1"/>
  <c r="S22" i="16"/>
  <c r="R22" i="16"/>
  <c r="P22" i="16"/>
  <c r="L22" i="16"/>
  <c r="H22" i="16"/>
  <c r="T22" i="16" s="1"/>
  <c r="S21" i="16"/>
  <c r="R21" i="16"/>
  <c r="P21" i="16"/>
  <c r="L21" i="16"/>
  <c r="H21" i="16"/>
  <c r="T21" i="16" s="1"/>
  <c r="S20" i="16"/>
  <c r="R20" i="16"/>
  <c r="P20" i="16"/>
  <c r="L20" i="16"/>
  <c r="T20" i="16" s="1"/>
  <c r="H20" i="16"/>
  <c r="S19" i="16"/>
  <c r="R19" i="16"/>
  <c r="P19" i="16"/>
  <c r="L19" i="16"/>
  <c r="H19" i="16"/>
  <c r="T19" i="16" s="1"/>
  <c r="S18" i="16"/>
  <c r="R18" i="16"/>
  <c r="P18" i="16"/>
  <c r="L18" i="16"/>
  <c r="T18" i="16" s="1"/>
  <c r="H18" i="16"/>
  <c r="S17" i="16"/>
  <c r="R17" i="16"/>
  <c r="P17" i="16"/>
  <c r="L17" i="16"/>
  <c r="H17" i="16"/>
  <c r="T17" i="16" s="1"/>
  <c r="P16" i="16"/>
  <c r="O16" i="16"/>
  <c r="N16" i="16"/>
  <c r="L16" i="16"/>
  <c r="K16" i="16"/>
  <c r="K57" i="16" s="1"/>
  <c r="J16" i="16"/>
  <c r="G16" i="16"/>
  <c r="S16" i="16" s="1"/>
  <c r="F16" i="16"/>
  <c r="F57" i="16" s="1"/>
  <c r="S15" i="16"/>
  <c r="R15" i="16"/>
  <c r="P15" i="16"/>
  <c r="L15" i="16"/>
  <c r="H15" i="16"/>
  <c r="T15" i="16" s="1"/>
  <c r="S14" i="16"/>
  <c r="R14" i="16"/>
  <c r="P14" i="16"/>
  <c r="L14" i="16"/>
  <c r="H14" i="16"/>
  <c r="T14" i="16" s="1"/>
  <c r="S13" i="16"/>
  <c r="R13" i="16"/>
  <c r="P13" i="16"/>
  <c r="L13" i="16"/>
  <c r="H13" i="16"/>
  <c r="T13" i="16" s="1"/>
  <c r="S12" i="16"/>
  <c r="R12" i="16"/>
  <c r="P12" i="16"/>
  <c r="L12" i="16"/>
  <c r="H12" i="16"/>
  <c r="T12" i="16" s="1"/>
  <c r="S11" i="16"/>
  <c r="R11" i="16"/>
  <c r="P11" i="16"/>
  <c r="L11" i="16"/>
  <c r="H11" i="16"/>
  <c r="T11" i="16" s="1"/>
  <c r="S10" i="16"/>
  <c r="R10" i="16"/>
  <c r="P10" i="16"/>
  <c r="L10" i="16"/>
  <c r="L8" i="16" s="1"/>
  <c r="L57" i="16" s="1"/>
  <c r="H10" i="16"/>
  <c r="T10" i="16" s="1"/>
  <c r="S9" i="16"/>
  <c r="R9" i="16"/>
  <c r="P9" i="16"/>
  <c r="P8" i="16" s="1"/>
  <c r="P57" i="16" s="1"/>
  <c r="L9" i="16"/>
  <c r="H9" i="16"/>
  <c r="T9" i="16" s="1"/>
  <c r="S8" i="16"/>
  <c r="O8" i="16"/>
  <c r="O57" i="16" s="1"/>
  <c r="N8" i="16"/>
  <c r="N57" i="16" s="1"/>
  <c r="K8" i="16"/>
  <c r="J8" i="16"/>
  <c r="J57" i="16" s="1"/>
  <c r="H8" i="16"/>
  <c r="T8" i="16" s="1"/>
  <c r="G8" i="16"/>
  <c r="G57" i="16" s="1"/>
  <c r="S57" i="16" s="1"/>
  <c r="F8" i="16"/>
  <c r="R8" i="16" s="1"/>
  <c r="L60" i="23" l="1"/>
  <c r="R6" i="21"/>
  <c r="T144" i="21"/>
  <c r="V6" i="21"/>
  <c r="R42" i="21"/>
  <c r="Q35" i="21"/>
  <c r="Q144" i="21" s="1"/>
  <c r="P67" i="21"/>
  <c r="R67" i="21" s="1"/>
  <c r="R70" i="21"/>
  <c r="H6" i="21"/>
  <c r="M6" i="21"/>
  <c r="Z7" i="21"/>
  <c r="Z27" i="21"/>
  <c r="V33" i="21"/>
  <c r="M35" i="21"/>
  <c r="N35" i="21" s="1"/>
  <c r="S35" i="21"/>
  <c r="N54" i="21"/>
  <c r="R61" i="21"/>
  <c r="Z70" i="21"/>
  <c r="T80" i="21"/>
  <c r="Z85" i="21"/>
  <c r="N87" i="21"/>
  <c r="L105" i="21"/>
  <c r="N105" i="21" s="1"/>
  <c r="R106" i="21"/>
  <c r="Z109" i="21"/>
  <c r="X105" i="21"/>
  <c r="Z105" i="21" s="1"/>
  <c r="V115" i="21"/>
  <c r="J125" i="21"/>
  <c r="Z128" i="21"/>
  <c r="R140" i="21"/>
  <c r="J111" i="21"/>
  <c r="H105" i="21"/>
  <c r="J105" i="21" s="1"/>
  <c r="R133" i="21"/>
  <c r="P127" i="21"/>
  <c r="R127" i="21" s="1"/>
  <c r="Z6" i="21"/>
  <c r="V31" i="21"/>
  <c r="P35" i="21"/>
  <c r="N42" i="21"/>
  <c r="L67" i="21"/>
  <c r="Z72" i="21"/>
  <c r="X67" i="21"/>
  <c r="Z67" i="21" s="1"/>
  <c r="J87" i="21"/>
  <c r="T87" i="21"/>
  <c r="V87" i="21" s="1"/>
  <c r="V88" i="21"/>
  <c r="W139" i="21"/>
  <c r="W144" i="21" s="1"/>
  <c r="X35" i="21"/>
  <c r="Z35" i="21" s="1"/>
  <c r="Z42" i="21"/>
  <c r="R80" i="21"/>
  <c r="V105" i="21"/>
  <c r="J14" i="21"/>
  <c r="H35" i="21"/>
  <c r="J35" i="21" s="1"/>
  <c r="Z36" i="21"/>
  <c r="I35" i="21"/>
  <c r="Z46" i="21"/>
  <c r="Z51" i="21"/>
  <c r="J58" i="21"/>
  <c r="T67" i="21"/>
  <c r="V70" i="21"/>
  <c r="V72" i="21"/>
  <c r="S67" i="21"/>
  <c r="V67" i="21" s="1"/>
  <c r="X80" i="21"/>
  <c r="Z80" i="21" s="1"/>
  <c r="J93" i="21"/>
  <c r="J109" i="21"/>
  <c r="X127" i="21"/>
  <c r="Z127" i="21" s="1"/>
  <c r="V128" i="21"/>
  <c r="T127" i="21"/>
  <c r="V127" i="21" s="1"/>
  <c r="L139" i="21"/>
  <c r="N139" i="21" s="1"/>
  <c r="N140" i="21"/>
  <c r="Z140" i="21"/>
  <c r="U35" i="21"/>
  <c r="U144" i="21" s="1"/>
  <c r="M67" i="21"/>
  <c r="H80" i="21"/>
  <c r="J80" i="21" s="1"/>
  <c r="Q80" i="21"/>
  <c r="U80" i="21"/>
  <c r="Q117" i="21"/>
  <c r="R117" i="21" s="1"/>
  <c r="I139" i="21"/>
  <c r="J139" i="21" s="1"/>
  <c r="Y105" i="21"/>
  <c r="Y144" i="21" s="1"/>
  <c r="M127" i="21"/>
  <c r="N127" i="21" s="1"/>
  <c r="J6" i="20"/>
  <c r="I144" i="20"/>
  <c r="Z85" i="20"/>
  <c r="X80" i="20"/>
  <c r="Z80" i="20" s="1"/>
  <c r="J88" i="20"/>
  <c r="I87" i="20"/>
  <c r="Y6" i="20"/>
  <c r="Z10" i="20"/>
  <c r="X6" i="20"/>
  <c r="Z27" i="20"/>
  <c r="N36" i="20"/>
  <c r="Z36" i="20"/>
  <c r="P67" i="20"/>
  <c r="R67" i="20" s="1"/>
  <c r="V68" i="20"/>
  <c r="X67" i="20"/>
  <c r="Z67" i="20" s="1"/>
  <c r="Z70" i="20"/>
  <c r="M80" i="20"/>
  <c r="M144" i="20" s="1"/>
  <c r="N81" i="20"/>
  <c r="L87" i="20"/>
  <c r="N87" i="20" s="1"/>
  <c r="R88" i="20"/>
  <c r="V93" i="20"/>
  <c r="U87" i="20"/>
  <c r="U144" i="20" s="1"/>
  <c r="P105" i="20"/>
  <c r="M105" i="20"/>
  <c r="N109" i="20"/>
  <c r="R113" i="20"/>
  <c r="Q105" i="20"/>
  <c r="M127" i="20"/>
  <c r="N127" i="20" s="1"/>
  <c r="X139" i="20"/>
  <c r="Z139" i="20" s="1"/>
  <c r="Z140" i="20"/>
  <c r="I67" i="20"/>
  <c r="J70" i="20"/>
  <c r="Z93" i="20"/>
  <c r="Y87" i="20"/>
  <c r="J133" i="20"/>
  <c r="I127" i="20"/>
  <c r="P6" i="20"/>
  <c r="T6" i="20"/>
  <c r="V31" i="20"/>
  <c r="X35" i="20"/>
  <c r="Z35" i="20" s="1"/>
  <c r="L35" i="20"/>
  <c r="N35" i="20" s="1"/>
  <c r="V70" i="20"/>
  <c r="S67" i="20"/>
  <c r="V67" i="20" s="1"/>
  <c r="J81" i="20"/>
  <c r="H80" i="20"/>
  <c r="J80" i="20" s="1"/>
  <c r="Z87" i="20"/>
  <c r="S87" i="20"/>
  <c r="R93" i="20"/>
  <c r="Q87" i="20"/>
  <c r="T105" i="20"/>
  <c r="V105" i="20" s="1"/>
  <c r="J109" i="20"/>
  <c r="H105" i="20"/>
  <c r="J105" i="20" s="1"/>
  <c r="N113" i="20"/>
  <c r="L105" i="20"/>
  <c r="N105" i="20" s="1"/>
  <c r="M117" i="20"/>
  <c r="N117" i="20" s="1"/>
  <c r="N125" i="20"/>
  <c r="S133" i="20"/>
  <c r="T139" i="20"/>
  <c r="V139" i="20" s="1"/>
  <c r="V140" i="20"/>
  <c r="N80" i="20"/>
  <c r="V113" i="20"/>
  <c r="U105" i="20"/>
  <c r="J142" i="20"/>
  <c r="H139" i="20"/>
  <c r="J139" i="20" s="1"/>
  <c r="L6" i="20"/>
  <c r="Q144" i="20"/>
  <c r="J18" i="20"/>
  <c r="R42" i="20"/>
  <c r="V42" i="20"/>
  <c r="Z46" i="20"/>
  <c r="J58" i="20"/>
  <c r="H67" i="20"/>
  <c r="J67" i="20" s="1"/>
  <c r="H87" i="20"/>
  <c r="J87" i="20" s="1"/>
  <c r="Y105" i="20"/>
  <c r="H117" i="20"/>
  <c r="J117" i="20" s="1"/>
  <c r="J125" i="20"/>
  <c r="H127" i="20"/>
  <c r="J127" i="20" s="1"/>
  <c r="Z128" i="20"/>
  <c r="X127" i="20"/>
  <c r="Z127" i="20" s="1"/>
  <c r="P139" i="20"/>
  <c r="R139" i="20" s="1"/>
  <c r="R140" i="20"/>
  <c r="N142" i="20"/>
  <c r="M139" i="20"/>
  <c r="N139" i="20" s="1"/>
  <c r="P127" i="20"/>
  <c r="R127" i="20" s="1"/>
  <c r="T127" i="20"/>
  <c r="V127" i="20" s="1"/>
  <c r="X105" i="20"/>
  <c r="Z105" i="20" s="1"/>
  <c r="U144" i="19"/>
  <c r="X139" i="19"/>
  <c r="I144" i="19"/>
  <c r="V144" i="19"/>
  <c r="S144" i="19"/>
  <c r="W144" i="19"/>
  <c r="O139" i="19"/>
  <c r="K144" i="19"/>
  <c r="R144" i="19"/>
  <c r="J144" i="19"/>
  <c r="N144" i="19"/>
  <c r="H36" i="19"/>
  <c r="O36" i="19" s="1"/>
  <c r="Q36" i="19"/>
  <c r="X36" i="19" s="1"/>
  <c r="X144" i="19" s="1"/>
  <c r="H105" i="19"/>
  <c r="O105" i="19" s="1"/>
  <c r="O144" i="19" s="1"/>
  <c r="Q105" i="19"/>
  <c r="X105" i="19" s="1"/>
  <c r="H117" i="19"/>
  <c r="O117" i="19" s="1"/>
  <c r="Q117" i="19"/>
  <c r="X117" i="19" s="1"/>
  <c r="H127" i="19"/>
  <c r="O127" i="19" s="1"/>
  <c r="Q127" i="19"/>
  <c r="X127" i="19" s="1"/>
  <c r="I144" i="18"/>
  <c r="N144" i="18"/>
  <c r="U144" i="18"/>
  <c r="T144" i="18"/>
  <c r="X127" i="18"/>
  <c r="K144" i="18"/>
  <c r="X28" i="18"/>
  <c r="O43" i="18"/>
  <c r="X43" i="18"/>
  <c r="O111" i="18"/>
  <c r="X111" i="18"/>
  <c r="H7" i="18"/>
  <c r="Q7" i="18"/>
  <c r="I87" i="18"/>
  <c r="O87" i="18" s="1"/>
  <c r="R87" i="18"/>
  <c r="X87" i="18" s="1"/>
  <c r="H127" i="18"/>
  <c r="O127" i="18" s="1"/>
  <c r="Q139" i="18"/>
  <c r="X139" i="18" s="1"/>
  <c r="AA60" i="17"/>
  <c r="K60" i="17"/>
  <c r="AE60" i="17"/>
  <c r="W60" i="17"/>
  <c r="AI60" i="17"/>
  <c r="R57" i="16"/>
  <c r="R16" i="16"/>
  <c r="T30" i="16"/>
  <c r="H16" i="16"/>
  <c r="T16" i="16" s="1"/>
  <c r="H25" i="16"/>
  <c r="T25" i="16" s="1"/>
  <c r="H32" i="16"/>
  <c r="T32" i="16" s="1"/>
  <c r="H37" i="16"/>
  <c r="T37" i="16" s="1"/>
  <c r="X144" i="21" l="1"/>
  <c r="M144" i="21"/>
  <c r="I144" i="21"/>
  <c r="R35" i="21"/>
  <c r="N6" i="21"/>
  <c r="N144" i="21" s="1"/>
  <c r="H144" i="21"/>
  <c r="J6" i="21"/>
  <c r="J144" i="21" s="1"/>
  <c r="S144" i="21"/>
  <c r="R144" i="21"/>
  <c r="N67" i="21"/>
  <c r="Z144" i="21"/>
  <c r="L144" i="21"/>
  <c r="V80" i="21"/>
  <c r="V35" i="21"/>
  <c r="V144" i="21" s="1"/>
  <c r="P144" i="21"/>
  <c r="T144" i="20"/>
  <c r="V6" i="20"/>
  <c r="V144" i="20" s="1"/>
  <c r="H144" i="20"/>
  <c r="R6" i="20"/>
  <c r="P144" i="20"/>
  <c r="Y144" i="20"/>
  <c r="J144" i="20"/>
  <c r="L144" i="20"/>
  <c r="N6" i="20"/>
  <c r="N144" i="20" s="1"/>
  <c r="R87" i="20"/>
  <c r="R105" i="20"/>
  <c r="V87" i="20"/>
  <c r="X144" i="20"/>
  <c r="Z6" i="20"/>
  <c r="Z144" i="20" s="1"/>
  <c r="H144" i="19"/>
  <c r="Q144" i="19"/>
  <c r="Q144" i="18"/>
  <c r="X7" i="18"/>
  <c r="X144" i="18" s="1"/>
  <c r="H144" i="18"/>
  <c r="O7" i="18"/>
  <c r="O144" i="18" s="1"/>
  <c r="R144" i="18"/>
  <c r="H57" i="16"/>
  <c r="T57" i="16" s="1"/>
  <c r="R144" i="20" l="1"/>
  <c r="M56" i="15"/>
  <c r="M55" i="15"/>
  <c r="M54" i="15"/>
  <c r="K53" i="15"/>
  <c r="I53" i="15"/>
  <c r="M53" i="15" s="1"/>
  <c r="G53" i="15"/>
  <c r="M52" i="15"/>
  <c r="M51" i="15"/>
  <c r="M50" i="15"/>
  <c r="M49" i="15"/>
  <c r="K48" i="15"/>
  <c r="I48" i="15"/>
  <c r="M48" i="15" s="1"/>
  <c r="G48" i="15"/>
  <c r="M47" i="15"/>
  <c r="M46" i="15"/>
  <c r="M45" i="15"/>
  <c r="M44" i="15"/>
  <c r="K43" i="15"/>
  <c r="I43" i="15"/>
  <c r="M43" i="15" s="1"/>
  <c r="G43" i="15"/>
  <c r="M42" i="15"/>
  <c r="M41" i="15"/>
  <c r="M40" i="15"/>
  <c r="M39" i="15"/>
  <c r="M38" i="15"/>
  <c r="K37" i="15"/>
  <c r="M37" i="15" s="1"/>
  <c r="I37" i="15"/>
  <c r="G37" i="15"/>
  <c r="M36" i="15"/>
  <c r="M35" i="15"/>
  <c r="M34" i="15"/>
  <c r="M33" i="15"/>
  <c r="K32" i="15"/>
  <c r="M32" i="15" s="1"/>
  <c r="I32" i="15"/>
  <c r="G32" i="15"/>
  <c r="M31" i="15"/>
  <c r="M30" i="15"/>
  <c r="K29" i="15"/>
  <c r="I29" i="15"/>
  <c r="G29" i="15"/>
  <c r="M29" i="15" s="1"/>
  <c r="M28" i="15"/>
  <c r="M27" i="15"/>
  <c r="M26" i="15"/>
  <c r="M25" i="15"/>
  <c r="K25" i="15"/>
  <c r="I25" i="15"/>
  <c r="G25" i="15"/>
  <c r="M24" i="15"/>
  <c r="M23" i="15"/>
  <c r="M22" i="15"/>
  <c r="M21" i="15"/>
  <c r="M20" i="15"/>
  <c r="M19" i="15"/>
  <c r="M18" i="15"/>
  <c r="M17" i="15"/>
  <c r="M16" i="15"/>
  <c r="K16" i="15"/>
  <c r="I16" i="15"/>
  <c r="G16" i="15"/>
  <c r="M15" i="15"/>
  <c r="M14" i="15"/>
  <c r="M13" i="15"/>
  <c r="M12" i="15"/>
  <c r="M11" i="15"/>
  <c r="M10" i="15"/>
  <c r="M9" i="15"/>
  <c r="K8" i="15"/>
  <c r="K57" i="15" s="1"/>
  <c r="I8" i="15"/>
  <c r="I57" i="15" s="1"/>
  <c r="G8" i="15"/>
  <c r="G57" i="15" s="1"/>
  <c r="M57" i="15" s="1"/>
  <c r="M8" i="15" l="1"/>
  <c r="U61" i="14" l="1"/>
  <c r="Q61" i="14"/>
  <c r="V61" i="14" s="1"/>
  <c r="M61" i="14"/>
  <c r="I61" i="14"/>
  <c r="U60" i="14"/>
  <c r="Q60" i="14"/>
  <c r="V60" i="14" s="1"/>
  <c r="M60" i="14"/>
  <c r="I60" i="14"/>
  <c r="U59" i="14"/>
  <c r="M59" i="14"/>
  <c r="I59" i="14"/>
  <c r="U58" i="14"/>
  <c r="Q58" i="14"/>
  <c r="V58" i="14" s="1"/>
  <c r="M58" i="14"/>
  <c r="I58" i="14"/>
  <c r="T57" i="14"/>
  <c r="U57" i="14" s="1"/>
  <c r="S57" i="14"/>
  <c r="Q57" i="14"/>
  <c r="P57" i="14"/>
  <c r="O57" i="14"/>
  <c r="L57" i="14"/>
  <c r="K57" i="14"/>
  <c r="M57" i="14" s="1"/>
  <c r="H57" i="14"/>
  <c r="G57" i="14"/>
  <c r="I57" i="14" s="1"/>
  <c r="M56" i="14"/>
  <c r="V56" i="14" s="1"/>
  <c r="I56" i="14"/>
  <c r="V55" i="14"/>
  <c r="M55" i="14"/>
  <c r="I55" i="14"/>
  <c r="M54" i="14"/>
  <c r="I54" i="14"/>
  <c r="V54" i="14" s="1"/>
  <c r="M53" i="14"/>
  <c r="I53" i="14"/>
  <c r="V53" i="14" s="1"/>
  <c r="T52" i="14"/>
  <c r="S52" i="14"/>
  <c r="U52" i="14" s="1"/>
  <c r="P52" i="14"/>
  <c r="Q52" i="14" s="1"/>
  <c r="O52" i="14"/>
  <c r="M52" i="14"/>
  <c r="L52" i="14"/>
  <c r="K52" i="14"/>
  <c r="H52" i="14"/>
  <c r="G52" i="14"/>
  <c r="I52" i="14" s="1"/>
  <c r="Q51" i="14"/>
  <c r="M51" i="14"/>
  <c r="V51" i="14" s="1"/>
  <c r="I51" i="14"/>
  <c r="Q50" i="14"/>
  <c r="M50" i="14"/>
  <c r="V50" i="14" s="1"/>
  <c r="I50" i="14"/>
  <c r="Q49" i="14"/>
  <c r="I49" i="14"/>
  <c r="V49" i="14" s="1"/>
  <c r="U48" i="14"/>
  <c r="V48" i="14" s="1"/>
  <c r="Q48" i="14"/>
  <c r="M48" i="14"/>
  <c r="I48" i="14"/>
  <c r="T47" i="14"/>
  <c r="S47" i="14"/>
  <c r="U47" i="14" s="1"/>
  <c r="P47" i="14"/>
  <c r="O47" i="14"/>
  <c r="Q47" i="14" s="1"/>
  <c r="V47" i="14" s="1"/>
  <c r="L47" i="14"/>
  <c r="M47" i="14" s="1"/>
  <c r="K47" i="14"/>
  <c r="I47" i="14"/>
  <c r="H47" i="14"/>
  <c r="G47" i="14"/>
  <c r="U46" i="14"/>
  <c r="Q46" i="14"/>
  <c r="V46" i="14" s="1"/>
  <c r="M46" i="14"/>
  <c r="I46" i="14"/>
  <c r="U45" i="14"/>
  <c r="Q45" i="14"/>
  <c r="M45" i="14"/>
  <c r="I45" i="14"/>
  <c r="V45" i="14" s="1"/>
  <c r="U44" i="14"/>
  <c r="V44" i="14" s="1"/>
  <c r="Q44" i="14"/>
  <c r="M44" i="14"/>
  <c r="I44" i="14"/>
  <c r="U43" i="14"/>
  <c r="Q43" i="14"/>
  <c r="V43" i="14" s="1"/>
  <c r="M43" i="14"/>
  <c r="I43" i="14"/>
  <c r="U42" i="14"/>
  <c r="Q42" i="14"/>
  <c r="V42" i="14" s="1"/>
  <c r="M42" i="14"/>
  <c r="I42" i="14"/>
  <c r="T41" i="14"/>
  <c r="U41" i="14" s="1"/>
  <c r="S41" i="14"/>
  <c r="Q41" i="14"/>
  <c r="P41" i="14"/>
  <c r="O41" i="14"/>
  <c r="L41" i="14"/>
  <c r="K41" i="14"/>
  <c r="M41" i="14" s="1"/>
  <c r="H41" i="14"/>
  <c r="G41" i="14"/>
  <c r="I41" i="14" s="1"/>
  <c r="U40" i="14"/>
  <c r="V40" i="14" s="1"/>
  <c r="Q40" i="14"/>
  <c r="M40" i="14"/>
  <c r="I40" i="14"/>
  <c r="U39" i="14"/>
  <c r="Q39" i="14"/>
  <c r="V39" i="14" s="1"/>
  <c r="M39" i="14"/>
  <c r="I39" i="14"/>
  <c r="U38" i="14"/>
  <c r="Q38" i="14"/>
  <c r="V38" i="14" s="1"/>
  <c r="M38" i="14"/>
  <c r="I38" i="14"/>
  <c r="U37" i="14"/>
  <c r="Q37" i="14"/>
  <c r="M37" i="14"/>
  <c r="I37" i="14"/>
  <c r="V37" i="14" s="1"/>
  <c r="T36" i="14"/>
  <c r="S36" i="14"/>
  <c r="U36" i="14" s="1"/>
  <c r="P36" i="14"/>
  <c r="Q36" i="14" s="1"/>
  <c r="O36" i="14"/>
  <c r="M36" i="14"/>
  <c r="L36" i="14"/>
  <c r="K36" i="14"/>
  <c r="H36" i="14"/>
  <c r="G36" i="14"/>
  <c r="I36" i="14" s="1"/>
  <c r="U35" i="14"/>
  <c r="Q35" i="14"/>
  <c r="V35" i="14" s="1"/>
  <c r="M35" i="14"/>
  <c r="I35" i="14"/>
  <c r="U34" i="14"/>
  <c r="V34" i="14" s="1"/>
  <c r="M34" i="14"/>
  <c r="I34" i="14"/>
  <c r="U33" i="14"/>
  <c r="T33" i="14"/>
  <c r="S33" i="14"/>
  <c r="P33" i="14"/>
  <c r="O33" i="14"/>
  <c r="Q33" i="14" s="1"/>
  <c r="L33" i="14"/>
  <c r="K33" i="14"/>
  <c r="M33" i="14" s="1"/>
  <c r="H33" i="14"/>
  <c r="G33" i="14"/>
  <c r="I33" i="14" s="1"/>
  <c r="V32" i="14"/>
  <c r="U32" i="14"/>
  <c r="Q32" i="14"/>
  <c r="M32" i="14"/>
  <c r="I32" i="14"/>
  <c r="U31" i="14"/>
  <c r="Q31" i="14"/>
  <c r="V31" i="14" s="1"/>
  <c r="M31" i="14"/>
  <c r="Q30" i="14"/>
  <c r="V30" i="14" s="1"/>
  <c r="M30" i="14"/>
  <c r="I30" i="14"/>
  <c r="T29" i="14"/>
  <c r="S29" i="14"/>
  <c r="U29" i="14" s="1"/>
  <c r="P29" i="14"/>
  <c r="O29" i="14"/>
  <c r="Q29" i="14" s="1"/>
  <c r="M29" i="14"/>
  <c r="L29" i="14"/>
  <c r="K29" i="14"/>
  <c r="H29" i="14"/>
  <c r="H62" i="14" s="1"/>
  <c r="G29" i="14"/>
  <c r="I29" i="14" s="1"/>
  <c r="U27" i="14"/>
  <c r="Q27" i="14"/>
  <c r="V27" i="14" s="1"/>
  <c r="M27" i="14"/>
  <c r="I27" i="14"/>
  <c r="U26" i="14"/>
  <c r="Q26" i="14"/>
  <c r="V26" i="14" s="1"/>
  <c r="M26" i="14"/>
  <c r="I26" i="14"/>
  <c r="V25" i="14"/>
  <c r="U25" i="14"/>
  <c r="Q25" i="14"/>
  <c r="M25" i="14"/>
  <c r="I25" i="14"/>
  <c r="U24" i="14"/>
  <c r="Q24" i="14"/>
  <c r="V24" i="14" s="1"/>
  <c r="M24" i="14"/>
  <c r="I24" i="14"/>
  <c r="U23" i="14"/>
  <c r="Q23" i="14"/>
  <c r="V23" i="14" s="1"/>
  <c r="M23" i="14"/>
  <c r="I23" i="14"/>
  <c r="U22" i="14"/>
  <c r="Q22" i="14"/>
  <c r="V22" i="14" s="1"/>
  <c r="M22" i="14"/>
  <c r="I22" i="14"/>
  <c r="V21" i="14"/>
  <c r="U21" i="14"/>
  <c r="M21" i="14"/>
  <c r="U20" i="14"/>
  <c r="Q20" i="14"/>
  <c r="V20" i="14" s="1"/>
  <c r="I20" i="14"/>
  <c r="U19" i="14"/>
  <c r="T19" i="14"/>
  <c r="S19" i="14"/>
  <c r="P19" i="14"/>
  <c r="O19" i="14"/>
  <c r="Q19" i="14" s="1"/>
  <c r="L19" i="14"/>
  <c r="K19" i="14"/>
  <c r="M19" i="14" s="1"/>
  <c r="H19" i="14"/>
  <c r="G19" i="14"/>
  <c r="I19" i="14" s="1"/>
  <c r="V18" i="14"/>
  <c r="U18" i="14"/>
  <c r="Q18" i="14"/>
  <c r="M18" i="14"/>
  <c r="I18" i="14"/>
  <c r="U17" i="14"/>
  <c r="Q17" i="14"/>
  <c r="V17" i="14" s="1"/>
  <c r="M17" i="14"/>
  <c r="I17" i="14"/>
  <c r="U16" i="14"/>
  <c r="Q16" i="14"/>
  <c r="V16" i="14" s="1"/>
  <c r="M16" i="14"/>
  <c r="I16" i="14"/>
  <c r="U15" i="14"/>
  <c r="V15" i="14" s="1"/>
  <c r="Q15" i="14"/>
  <c r="M15" i="14"/>
  <c r="I15" i="14"/>
  <c r="U14" i="14"/>
  <c r="Q14" i="14"/>
  <c r="M14" i="14"/>
  <c r="I14" i="14"/>
  <c r="V14" i="14" s="1"/>
  <c r="U13" i="14"/>
  <c r="Q13" i="14"/>
  <c r="V13" i="14" s="1"/>
  <c r="M13" i="14"/>
  <c r="I13" i="14"/>
  <c r="U12" i="14"/>
  <c r="Q12" i="14"/>
  <c r="V12" i="14" s="1"/>
  <c r="M12" i="14"/>
  <c r="I12" i="14"/>
  <c r="U11" i="14"/>
  <c r="Q11" i="14"/>
  <c r="V11" i="14" s="1"/>
  <c r="M11" i="14"/>
  <c r="I11" i="14"/>
  <c r="V10" i="14"/>
  <c r="U10" i="14"/>
  <c r="Q10" i="14"/>
  <c r="M10" i="14"/>
  <c r="I10" i="14"/>
  <c r="T9" i="14"/>
  <c r="T62" i="14" s="1"/>
  <c r="S9" i="14"/>
  <c r="Q9" i="14"/>
  <c r="Q62" i="14" s="1"/>
  <c r="P9" i="14"/>
  <c r="P62" i="14" s="1"/>
  <c r="O9" i="14"/>
  <c r="O62" i="14" s="1"/>
  <c r="L9" i="14"/>
  <c r="L62" i="14" s="1"/>
  <c r="K9" i="14"/>
  <c r="K62" i="14" s="1"/>
  <c r="H9" i="14"/>
  <c r="G9" i="14"/>
  <c r="G62" i="14" s="1"/>
  <c r="I60" i="13"/>
  <c r="I59" i="13"/>
  <c r="I58" i="13"/>
  <c r="H58" i="13"/>
  <c r="G58" i="13"/>
  <c r="I57" i="13"/>
  <c r="I56" i="13"/>
  <c r="H54" i="13"/>
  <c r="G54" i="13"/>
  <c r="I54" i="13" s="1"/>
  <c r="I51" i="13"/>
  <c r="I50" i="13"/>
  <c r="H49" i="13"/>
  <c r="G49" i="13"/>
  <c r="I49" i="13" s="1"/>
  <c r="I48" i="13"/>
  <c r="I47" i="13"/>
  <c r="I46" i="13"/>
  <c r="I45" i="13"/>
  <c r="H44" i="13"/>
  <c r="G44" i="13"/>
  <c r="I44" i="13" s="1"/>
  <c r="I42" i="13"/>
  <c r="I41" i="13"/>
  <c r="I40" i="13"/>
  <c r="I39" i="13"/>
  <c r="I38" i="13"/>
  <c r="H38" i="13"/>
  <c r="G38" i="13"/>
  <c r="I37" i="13"/>
  <c r="I36" i="13"/>
  <c r="I35" i="13"/>
  <c r="I34" i="13"/>
  <c r="H33" i="13"/>
  <c r="I33" i="13" s="1"/>
  <c r="G33" i="13"/>
  <c r="I32" i="13"/>
  <c r="I31" i="13"/>
  <c r="I30" i="13"/>
  <c r="H30" i="13"/>
  <c r="G30" i="13"/>
  <c r="I29" i="13"/>
  <c r="I28" i="13"/>
  <c r="I27" i="13"/>
  <c r="H26" i="13"/>
  <c r="G26" i="13"/>
  <c r="I26" i="13" s="1"/>
  <c r="I24" i="13"/>
  <c r="I23" i="13"/>
  <c r="I22" i="13"/>
  <c r="I21" i="13"/>
  <c r="I20" i="13"/>
  <c r="I19" i="13"/>
  <c r="I18" i="13"/>
  <c r="I17" i="13"/>
  <c r="H17" i="13"/>
  <c r="G17" i="13"/>
  <c r="I16" i="13"/>
  <c r="I15" i="13"/>
  <c r="I14" i="13"/>
  <c r="I13" i="13"/>
  <c r="I12" i="13"/>
  <c r="I11" i="13"/>
  <c r="I10" i="13"/>
  <c r="H9" i="13"/>
  <c r="G9" i="13"/>
  <c r="G61" i="13" s="1"/>
  <c r="Q61" i="12"/>
  <c r="S61" i="12" s="1"/>
  <c r="P61" i="12"/>
  <c r="N61" i="12"/>
  <c r="J61" i="12"/>
  <c r="F61" i="12"/>
  <c r="Q60" i="12"/>
  <c r="P60" i="12"/>
  <c r="S60" i="12" s="1"/>
  <c r="N60" i="12"/>
  <c r="J60" i="12"/>
  <c r="F60" i="12"/>
  <c r="Q59" i="12"/>
  <c r="S59" i="12" s="1"/>
  <c r="P59" i="12"/>
  <c r="N59" i="12"/>
  <c r="J59" i="12"/>
  <c r="F59" i="12"/>
  <c r="Q58" i="12"/>
  <c r="P58" i="12"/>
  <c r="S58" i="12" s="1"/>
  <c r="N58" i="12"/>
  <c r="J58" i="12"/>
  <c r="F58" i="12"/>
  <c r="O57" i="12"/>
  <c r="M57" i="12"/>
  <c r="N57" i="12" s="1"/>
  <c r="L57" i="12"/>
  <c r="K57" i="12"/>
  <c r="I57" i="12"/>
  <c r="J57" i="12" s="1"/>
  <c r="H57" i="12"/>
  <c r="G57" i="12"/>
  <c r="E57" i="12"/>
  <c r="F57" i="12" s="1"/>
  <c r="D57" i="12"/>
  <c r="P57" i="12" s="1"/>
  <c r="S56" i="12"/>
  <c r="Q56" i="12"/>
  <c r="P56" i="12"/>
  <c r="N56" i="12"/>
  <c r="J56" i="12"/>
  <c r="F56" i="12"/>
  <c r="Q55" i="12"/>
  <c r="P55" i="12"/>
  <c r="S55" i="12" s="1"/>
  <c r="N55" i="12"/>
  <c r="J55" i="12"/>
  <c r="F55" i="12"/>
  <c r="S54" i="12"/>
  <c r="Q54" i="12"/>
  <c r="P54" i="12"/>
  <c r="N54" i="12"/>
  <c r="J54" i="12"/>
  <c r="F54" i="12"/>
  <c r="Q53" i="12"/>
  <c r="P53" i="12"/>
  <c r="S53" i="12" s="1"/>
  <c r="N53" i="12"/>
  <c r="J53" i="12"/>
  <c r="F53" i="12"/>
  <c r="O52" i="12"/>
  <c r="N52" i="12"/>
  <c r="M52" i="12"/>
  <c r="L52" i="12"/>
  <c r="K52" i="12"/>
  <c r="J52" i="12"/>
  <c r="I52" i="12"/>
  <c r="H52" i="12"/>
  <c r="G52" i="12"/>
  <c r="F52" i="12"/>
  <c r="E52" i="12"/>
  <c r="Q52" i="12" s="1"/>
  <c r="D52" i="12"/>
  <c r="P52" i="12" s="1"/>
  <c r="Q51" i="12"/>
  <c r="P51" i="12"/>
  <c r="S51" i="12" s="1"/>
  <c r="N51" i="12"/>
  <c r="J51" i="12"/>
  <c r="F51" i="12"/>
  <c r="Q50" i="12"/>
  <c r="S50" i="12" s="1"/>
  <c r="P50" i="12"/>
  <c r="N50" i="12"/>
  <c r="J50" i="12"/>
  <c r="F50" i="12"/>
  <c r="Q49" i="12"/>
  <c r="P49" i="12"/>
  <c r="S49" i="12" s="1"/>
  <c r="N49" i="12"/>
  <c r="J49" i="12"/>
  <c r="F49" i="12"/>
  <c r="Q48" i="12"/>
  <c r="S48" i="12" s="1"/>
  <c r="P48" i="12"/>
  <c r="N48" i="12"/>
  <c r="J48" i="12"/>
  <c r="F48" i="12"/>
  <c r="O47" i="12"/>
  <c r="M47" i="12"/>
  <c r="L47" i="12"/>
  <c r="N47" i="12" s="1"/>
  <c r="K47" i="12"/>
  <c r="I47" i="12"/>
  <c r="H47" i="12"/>
  <c r="J47" i="12" s="1"/>
  <c r="G47" i="12"/>
  <c r="E47" i="12"/>
  <c r="Q47" i="12" s="1"/>
  <c r="D47" i="12"/>
  <c r="P47" i="12" s="1"/>
  <c r="S47" i="12" s="1"/>
  <c r="Q46" i="12"/>
  <c r="P46" i="12"/>
  <c r="S46" i="12" s="1"/>
  <c r="N46" i="12"/>
  <c r="J46" i="12"/>
  <c r="F46" i="12"/>
  <c r="S45" i="12"/>
  <c r="Q45" i="12"/>
  <c r="P45" i="12"/>
  <c r="N45" i="12"/>
  <c r="J45" i="12"/>
  <c r="F45" i="12"/>
  <c r="Q44" i="12"/>
  <c r="P44" i="12"/>
  <c r="S44" i="12" s="1"/>
  <c r="N44" i="12"/>
  <c r="J44" i="12"/>
  <c r="F44" i="12"/>
  <c r="S43" i="12"/>
  <c r="Q43" i="12"/>
  <c r="P43" i="12"/>
  <c r="N43" i="12"/>
  <c r="J43" i="12"/>
  <c r="F43" i="12"/>
  <c r="Q42" i="12"/>
  <c r="P42" i="12"/>
  <c r="S42" i="12" s="1"/>
  <c r="N42" i="12"/>
  <c r="J42" i="12"/>
  <c r="F42" i="12"/>
  <c r="S41" i="12"/>
  <c r="Q41" i="12"/>
  <c r="P41" i="12"/>
  <c r="N41" i="12"/>
  <c r="J41" i="12"/>
  <c r="F41" i="12"/>
  <c r="O40" i="12"/>
  <c r="M40" i="12"/>
  <c r="L40" i="12"/>
  <c r="N40" i="12" s="1"/>
  <c r="K40" i="12"/>
  <c r="I40" i="12"/>
  <c r="H40" i="12"/>
  <c r="J40" i="12" s="1"/>
  <c r="G40" i="12"/>
  <c r="E40" i="12"/>
  <c r="Q40" i="12" s="1"/>
  <c r="D40" i="12"/>
  <c r="F40" i="12" s="1"/>
  <c r="Q39" i="12"/>
  <c r="S39" i="12" s="1"/>
  <c r="P39" i="12"/>
  <c r="N39" i="12"/>
  <c r="J39" i="12"/>
  <c r="F39" i="12"/>
  <c r="Q38" i="12"/>
  <c r="P38" i="12"/>
  <c r="S38" i="12" s="1"/>
  <c r="N38" i="12"/>
  <c r="J38" i="12"/>
  <c r="F38" i="12"/>
  <c r="Q37" i="12"/>
  <c r="S37" i="12" s="1"/>
  <c r="P37" i="12"/>
  <c r="N37" i="12"/>
  <c r="J37" i="12"/>
  <c r="F37" i="12"/>
  <c r="Q36" i="12"/>
  <c r="P36" i="12"/>
  <c r="S36" i="12" s="1"/>
  <c r="N36" i="12"/>
  <c r="J36" i="12"/>
  <c r="F36" i="12"/>
  <c r="O35" i="12"/>
  <c r="M35" i="12"/>
  <c r="N35" i="12" s="1"/>
  <c r="L35" i="12"/>
  <c r="K35" i="12"/>
  <c r="I35" i="12"/>
  <c r="J35" i="12" s="1"/>
  <c r="H35" i="12"/>
  <c r="G35" i="12"/>
  <c r="E35" i="12"/>
  <c r="F35" i="12" s="1"/>
  <c r="D35" i="12"/>
  <c r="P35" i="12" s="1"/>
  <c r="S34" i="12"/>
  <c r="Q34" i="12"/>
  <c r="P34" i="12"/>
  <c r="N34" i="12"/>
  <c r="J34" i="12"/>
  <c r="F34" i="12"/>
  <c r="Q33" i="12"/>
  <c r="P33" i="12"/>
  <c r="S33" i="12" s="1"/>
  <c r="N33" i="12"/>
  <c r="J33" i="12"/>
  <c r="F33" i="12"/>
  <c r="O32" i="12"/>
  <c r="N32" i="12"/>
  <c r="M32" i="12"/>
  <c r="L32" i="12"/>
  <c r="K32" i="12"/>
  <c r="J32" i="12"/>
  <c r="I32" i="12"/>
  <c r="H32" i="12"/>
  <c r="G32" i="12"/>
  <c r="F32" i="12"/>
  <c r="E32" i="12"/>
  <c r="Q32" i="12" s="1"/>
  <c r="D32" i="12"/>
  <c r="P32" i="12" s="1"/>
  <c r="Q31" i="12"/>
  <c r="P31" i="12"/>
  <c r="S31" i="12" s="1"/>
  <c r="N31" i="12"/>
  <c r="J31" i="12"/>
  <c r="F31" i="12"/>
  <c r="Q30" i="12"/>
  <c r="S30" i="12" s="1"/>
  <c r="P30" i="12"/>
  <c r="N30" i="12"/>
  <c r="J30" i="12"/>
  <c r="F30" i="12"/>
  <c r="Q29" i="12"/>
  <c r="P29" i="12"/>
  <c r="S29" i="12" s="1"/>
  <c r="N29" i="12"/>
  <c r="J29" i="12"/>
  <c r="F29" i="12"/>
  <c r="O28" i="12"/>
  <c r="M28" i="12"/>
  <c r="N28" i="12" s="1"/>
  <c r="L28" i="12"/>
  <c r="K28" i="12"/>
  <c r="I28" i="12"/>
  <c r="J28" i="12" s="1"/>
  <c r="H28" i="12"/>
  <c r="G28" i="12"/>
  <c r="E28" i="12"/>
  <c r="F28" i="12" s="1"/>
  <c r="D28" i="12"/>
  <c r="P28" i="12" s="1"/>
  <c r="S27" i="12"/>
  <c r="Q27" i="12"/>
  <c r="P27" i="12"/>
  <c r="N27" i="12"/>
  <c r="J27" i="12"/>
  <c r="F27" i="12"/>
  <c r="Q26" i="12"/>
  <c r="P26" i="12"/>
  <c r="S26" i="12" s="1"/>
  <c r="N26" i="12"/>
  <c r="J26" i="12"/>
  <c r="F26" i="12"/>
  <c r="S25" i="12"/>
  <c r="Q25" i="12"/>
  <c r="P25" i="12"/>
  <c r="N25" i="12"/>
  <c r="J25" i="12"/>
  <c r="F25" i="12"/>
  <c r="Q24" i="12"/>
  <c r="P24" i="12"/>
  <c r="S24" i="12" s="1"/>
  <c r="N24" i="12"/>
  <c r="J24" i="12"/>
  <c r="F24" i="12"/>
  <c r="S23" i="12"/>
  <c r="Q23" i="12"/>
  <c r="P23" i="12"/>
  <c r="N23" i="12"/>
  <c r="J23" i="12"/>
  <c r="F23" i="12"/>
  <c r="Q22" i="12"/>
  <c r="P22" i="12"/>
  <c r="S22" i="12" s="1"/>
  <c r="N22" i="12"/>
  <c r="J22" i="12"/>
  <c r="F22" i="12"/>
  <c r="S21" i="12"/>
  <c r="Q21" i="12"/>
  <c r="P21" i="12"/>
  <c r="N21" i="12"/>
  <c r="J21" i="12"/>
  <c r="F21" i="12"/>
  <c r="Q20" i="12"/>
  <c r="P20" i="12"/>
  <c r="S20" i="12" s="1"/>
  <c r="N20" i="12"/>
  <c r="J20" i="12"/>
  <c r="F20" i="12"/>
  <c r="S19" i="12"/>
  <c r="Q19" i="12"/>
  <c r="P19" i="12"/>
  <c r="N19" i="12"/>
  <c r="J19" i="12"/>
  <c r="F19" i="12"/>
  <c r="O18" i="12"/>
  <c r="M18" i="12"/>
  <c r="L18" i="12"/>
  <c r="N18" i="12" s="1"/>
  <c r="K18" i="12"/>
  <c r="I18" i="12"/>
  <c r="H18" i="12"/>
  <c r="J18" i="12" s="1"/>
  <c r="G18" i="12"/>
  <c r="E18" i="12"/>
  <c r="Q18" i="12" s="1"/>
  <c r="D18" i="12"/>
  <c r="F18" i="12" s="1"/>
  <c r="Q17" i="12"/>
  <c r="S17" i="12" s="1"/>
  <c r="P17" i="12"/>
  <c r="N17" i="12"/>
  <c r="J17" i="12"/>
  <c r="F17" i="12"/>
  <c r="Q16" i="12"/>
  <c r="P16" i="12"/>
  <c r="S16" i="12" s="1"/>
  <c r="N16" i="12"/>
  <c r="J16" i="12"/>
  <c r="F16" i="12"/>
  <c r="Q15" i="12"/>
  <c r="S15" i="12" s="1"/>
  <c r="P15" i="12"/>
  <c r="N15" i="12"/>
  <c r="J15" i="12"/>
  <c r="F15" i="12"/>
  <c r="Q14" i="12"/>
  <c r="P14" i="12"/>
  <c r="S14" i="12" s="1"/>
  <c r="N14" i="12"/>
  <c r="J14" i="12"/>
  <c r="F14" i="12"/>
  <c r="Q13" i="12"/>
  <c r="S13" i="12" s="1"/>
  <c r="P13" i="12"/>
  <c r="N13" i="12"/>
  <c r="J13" i="12"/>
  <c r="F13" i="12"/>
  <c r="Q12" i="12"/>
  <c r="P12" i="12"/>
  <c r="S12" i="12" s="1"/>
  <c r="N12" i="12"/>
  <c r="J12" i="12"/>
  <c r="F12" i="12"/>
  <c r="Q11" i="12"/>
  <c r="S11" i="12" s="1"/>
  <c r="P11" i="12"/>
  <c r="N11" i="12"/>
  <c r="J11" i="12"/>
  <c r="F11" i="12"/>
  <c r="Q10" i="12"/>
  <c r="P10" i="12"/>
  <c r="S10" i="12" s="1"/>
  <c r="N10" i="12"/>
  <c r="J10" i="12"/>
  <c r="F10" i="12"/>
  <c r="Q9" i="12"/>
  <c r="S9" i="12" s="1"/>
  <c r="P9" i="12"/>
  <c r="N9" i="12"/>
  <c r="J9" i="12"/>
  <c r="F9" i="12"/>
  <c r="O8" i="12"/>
  <c r="M8" i="12"/>
  <c r="M62" i="12" s="1"/>
  <c r="L8" i="12"/>
  <c r="L62" i="12" s="1"/>
  <c r="K8" i="12"/>
  <c r="N8" i="12" s="1"/>
  <c r="N62" i="12" s="1"/>
  <c r="I8" i="12"/>
  <c r="I62" i="12" s="1"/>
  <c r="H8" i="12"/>
  <c r="H62" i="12" s="1"/>
  <c r="G8" i="12"/>
  <c r="J8" i="12" s="1"/>
  <c r="J62" i="12" s="1"/>
  <c r="E8" i="12"/>
  <c r="E62" i="12" s="1"/>
  <c r="D8" i="12"/>
  <c r="P8" i="12" s="1"/>
  <c r="Q61" i="11"/>
  <c r="S61" i="11" s="1"/>
  <c r="P61" i="11"/>
  <c r="N61" i="11"/>
  <c r="J61" i="11"/>
  <c r="F61" i="11"/>
  <c r="Q60" i="11"/>
  <c r="P60" i="11"/>
  <c r="S60" i="11" s="1"/>
  <c r="N60" i="11"/>
  <c r="J60" i="11"/>
  <c r="F60" i="11"/>
  <c r="Q59" i="11"/>
  <c r="S59" i="11" s="1"/>
  <c r="P59" i="11"/>
  <c r="N59" i="11"/>
  <c r="J59" i="11"/>
  <c r="F59" i="11"/>
  <c r="Q58" i="11"/>
  <c r="P58" i="11"/>
  <c r="S58" i="11" s="1"/>
  <c r="N58" i="11"/>
  <c r="J58" i="11"/>
  <c r="F58" i="11"/>
  <c r="O57" i="11"/>
  <c r="M57" i="11"/>
  <c r="N57" i="11" s="1"/>
  <c r="L57" i="11"/>
  <c r="K57" i="11"/>
  <c r="I57" i="11"/>
  <c r="J57" i="11" s="1"/>
  <c r="H57" i="11"/>
  <c r="G57" i="11"/>
  <c r="E57" i="11"/>
  <c r="F57" i="11" s="1"/>
  <c r="D57" i="11"/>
  <c r="P57" i="11" s="1"/>
  <c r="S56" i="11"/>
  <c r="Q56" i="11"/>
  <c r="P56" i="11"/>
  <c r="N56" i="11"/>
  <c r="J56" i="11"/>
  <c r="F56" i="11"/>
  <c r="Q55" i="11"/>
  <c r="P55" i="11"/>
  <c r="S55" i="11" s="1"/>
  <c r="N55" i="11"/>
  <c r="J55" i="11"/>
  <c r="F55" i="11"/>
  <c r="S54" i="11"/>
  <c r="Q54" i="11"/>
  <c r="P54" i="11"/>
  <c r="N54" i="11"/>
  <c r="J54" i="11"/>
  <c r="F54" i="11"/>
  <c r="Q53" i="11"/>
  <c r="P53" i="11"/>
  <c r="S53" i="11" s="1"/>
  <c r="N53" i="11"/>
  <c r="J53" i="11"/>
  <c r="F53" i="11"/>
  <c r="O52" i="11"/>
  <c r="N52" i="11"/>
  <c r="M52" i="11"/>
  <c r="L52" i="11"/>
  <c r="K52" i="11"/>
  <c r="J52" i="11"/>
  <c r="I52" i="11"/>
  <c r="H52" i="11"/>
  <c r="G52" i="11"/>
  <c r="F52" i="11"/>
  <c r="E52" i="11"/>
  <c r="Q52" i="11" s="1"/>
  <c r="D52" i="11"/>
  <c r="P52" i="11" s="1"/>
  <c r="Q51" i="11"/>
  <c r="P51" i="11"/>
  <c r="S51" i="11" s="1"/>
  <c r="N51" i="11"/>
  <c r="J51" i="11"/>
  <c r="F51" i="11"/>
  <c r="Q50" i="11"/>
  <c r="S50" i="11" s="1"/>
  <c r="P50" i="11"/>
  <c r="N50" i="11"/>
  <c r="J50" i="11"/>
  <c r="F50" i="11"/>
  <c r="Q49" i="11"/>
  <c r="P49" i="11"/>
  <c r="S49" i="11" s="1"/>
  <c r="N49" i="11"/>
  <c r="J49" i="11"/>
  <c r="F49" i="11"/>
  <c r="Q48" i="11"/>
  <c r="S48" i="11" s="1"/>
  <c r="P48" i="11"/>
  <c r="N48" i="11"/>
  <c r="J48" i="11"/>
  <c r="F48" i="11"/>
  <c r="O47" i="11"/>
  <c r="M47" i="11"/>
  <c r="L47" i="11"/>
  <c r="N47" i="11" s="1"/>
  <c r="K47" i="11"/>
  <c r="I47" i="11"/>
  <c r="H47" i="11"/>
  <c r="J47" i="11" s="1"/>
  <c r="G47" i="11"/>
  <c r="E47" i="11"/>
  <c r="Q47" i="11" s="1"/>
  <c r="D47" i="11"/>
  <c r="P47" i="11" s="1"/>
  <c r="S47" i="11" s="1"/>
  <c r="Q46" i="11"/>
  <c r="P46" i="11"/>
  <c r="S46" i="11" s="1"/>
  <c r="N46" i="11"/>
  <c r="J46" i="11"/>
  <c r="F46" i="11"/>
  <c r="S45" i="11"/>
  <c r="Q45" i="11"/>
  <c r="P45" i="11"/>
  <c r="N45" i="11"/>
  <c r="J45" i="11"/>
  <c r="F45" i="11"/>
  <c r="Q44" i="11"/>
  <c r="P44" i="11"/>
  <c r="S44" i="11" s="1"/>
  <c r="N44" i="11"/>
  <c r="J44" i="11"/>
  <c r="F44" i="11"/>
  <c r="S43" i="11"/>
  <c r="Q43" i="11"/>
  <c r="P43" i="11"/>
  <c r="N43" i="11"/>
  <c r="J43" i="11"/>
  <c r="F43" i="11"/>
  <c r="Q42" i="11"/>
  <c r="P42" i="11"/>
  <c r="S42" i="11" s="1"/>
  <c r="N42" i="11"/>
  <c r="J42" i="11"/>
  <c r="F42" i="11"/>
  <c r="S41" i="11"/>
  <c r="Q41" i="11"/>
  <c r="P41" i="11"/>
  <c r="N41" i="11"/>
  <c r="J41" i="11"/>
  <c r="F41" i="11"/>
  <c r="O40" i="11"/>
  <c r="M40" i="11"/>
  <c r="L40" i="11"/>
  <c r="N40" i="11" s="1"/>
  <c r="K40" i="11"/>
  <c r="I40" i="11"/>
  <c r="H40" i="11"/>
  <c r="J40" i="11" s="1"/>
  <c r="G40" i="11"/>
  <c r="E40" i="11"/>
  <c r="Q40" i="11" s="1"/>
  <c r="D40" i="11"/>
  <c r="F40" i="11" s="1"/>
  <c r="Q39" i="11"/>
  <c r="S39" i="11" s="1"/>
  <c r="P39" i="11"/>
  <c r="N39" i="11"/>
  <c r="J39" i="11"/>
  <c r="F39" i="11"/>
  <c r="Q38" i="11"/>
  <c r="P38" i="11"/>
  <c r="S38" i="11" s="1"/>
  <c r="N38" i="11"/>
  <c r="J38" i="11"/>
  <c r="F38" i="11"/>
  <c r="Q37" i="11"/>
  <c r="S37" i="11" s="1"/>
  <c r="P37" i="11"/>
  <c r="N37" i="11"/>
  <c r="J37" i="11"/>
  <c r="F37" i="11"/>
  <c r="Q36" i="11"/>
  <c r="P36" i="11"/>
  <c r="S36" i="11" s="1"/>
  <c r="N36" i="11"/>
  <c r="J36" i="11"/>
  <c r="F36" i="11"/>
  <c r="O35" i="11"/>
  <c r="M35" i="11"/>
  <c r="N35" i="11" s="1"/>
  <c r="L35" i="11"/>
  <c r="K35" i="11"/>
  <c r="I35" i="11"/>
  <c r="J35" i="11" s="1"/>
  <c r="H35" i="11"/>
  <c r="G35" i="11"/>
  <c r="E35" i="11"/>
  <c r="F35" i="11" s="1"/>
  <c r="D35" i="11"/>
  <c r="P35" i="11" s="1"/>
  <c r="S34" i="11"/>
  <c r="Q34" i="11"/>
  <c r="P34" i="11"/>
  <c r="N34" i="11"/>
  <c r="J34" i="11"/>
  <c r="F34" i="11"/>
  <c r="Q33" i="11"/>
  <c r="P33" i="11"/>
  <c r="S33" i="11" s="1"/>
  <c r="N33" i="11"/>
  <c r="J33" i="11"/>
  <c r="F33" i="11"/>
  <c r="O32" i="11"/>
  <c r="N32" i="11"/>
  <c r="M32" i="11"/>
  <c r="L32" i="11"/>
  <c r="K32" i="11"/>
  <c r="J32" i="11"/>
  <c r="I32" i="11"/>
  <c r="H32" i="11"/>
  <c r="G32" i="11"/>
  <c r="F32" i="11"/>
  <c r="E32" i="11"/>
  <c r="Q32" i="11" s="1"/>
  <c r="D32" i="11"/>
  <c r="P32" i="11" s="1"/>
  <c r="S32" i="11" s="1"/>
  <c r="Q31" i="11"/>
  <c r="P31" i="11"/>
  <c r="S31" i="11" s="1"/>
  <c r="N31" i="11"/>
  <c r="J31" i="11"/>
  <c r="F31" i="11"/>
  <c r="Q30" i="11"/>
  <c r="S30" i="11" s="1"/>
  <c r="P30" i="11"/>
  <c r="N30" i="11"/>
  <c r="J30" i="11"/>
  <c r="F30" i="11"/>
  <c r="Q29" i="11"/>
  <c r="P29" i="11"/>
  <c r="S29" i="11" s="1"/>
  <c r="N29" i="11"/>
  <c r="J29" i="11"/>
  <c r="F29" i="11"/>
  <c r="O28" i="11"/>
  <c r="M28" i="11"/>
  <c r="N28" i="11" s="1"/>
  <c r="L28" i="11"/>
  <c r="K28" i="11"/>
  <c r="I28" i="11"/>
  <c r="J28" i="11" s="1"/>
  <c r="H28" i="11"/>
  <c r="G28" i="11"/>
  <c r="E28" i="11"/>
  <c r="F28" i="11" s="1"/>
  <c r="D28" i="11"/>
  <c r="P28" i="11" s="1"/>
  <c r="S27" i="11"/>
  <c r="Q27" i="11"/>
  <c r="P27" i="11"/>
  <c r="N27" i="11"/>
  <c r="J27" i="11"/>
  <c r="F27" i="11"/>
  <c r="Q26" i="11"/>
  <c r="P26" i="11"/>
  <c r="S26" i="11" s="1"/>
  <c r="N26" i="11"/>
  <c r="J26" i="11"/>
  <c r="F26" i="11"/>
  <c r="S25" i="11"/>
  <c r="Q25" i="11"/>
  <c r="P25" i="11"/>
  <c r="N25" i="11"/>
  <c r="J25" i="11"/>
  <c r="F25" i="11"/>
  <c r="Q24" i="11"/>
  <c r="P24" i="11"/>
  <c r="S24" i="11" s="1"/>
  <c r="N24" i="11"/>
  <c r="J24" i="11"/>
  <c r="F24" i="11"/>
  <c r="S23" i="11"/>
  <c r="Q23" i="11"/>
  <c r="P23" i="11"/>
  <c r="N23" i="11"/>
  <c r="J23" i="11"/>
  <c r="F23" i="11"/>
  <c r="Q22" i="11"/>
  <c r="P22" i="11"/>
  <c r="S22" i="11" s="1"/>
  <c r="N22" i="11"/>
  <c r="J22" i="11"/>
  <c r="F22" i="11"/>
  <c r="S21" i="11"/>
  <c r="Q21" i="11"/>
  <c r="P21" i="11"/>
  <c r="N21" i="11"/>
  <c r="J21" i="11"/>
  <c r="F21" i="11"/>
  <c r="Q20" i="11"/>
  <c r="P20" i="11"/>
  <c r="S20" i="11" s="1"/>
  <c r="N20" i="11"/>
  <c r="J20" i="11"/>
  <c r="F20" i="11"/>
  <c r="S19" i="11"/>
  <c r="Q19" i="11"/>
  <c r="P19" i="11"/>
  <c r="N19" i="11"/>
  <c r="J19" i="11"/>
  <c r="F19" i="11"/>
  <c r="O18" i="11"/>
  <c r="M18" i="11"/>
  <c r="L18" i="11"/>
  <c r="N18" i="11" s="1"/>
  <c r="K18" i="11"/>
  <c r="I18" i="11"/>
  <c r="H18" i="11"/>
  <c r="J18" i="11" s="1"/>
  <c r="G18" i="11"/>
  <c r="E18" i="11"/>
  <c r="Q18" i="11" s="1"/>
  <c r="D18" i="11"/>
  <c r="F18" i="11" s="1"/>
  <c r="Q17" i="11"/>
  <c r="S17" i="11" s="1"/>
  <c r="P17" i="11"/>
  <c r="N17" i="11"/>
  <c r="J17" i="11"/>
  <c r="F17" i="11"/>
  <c r="Q16" i="11"/>
  <c r="P16" i="11"/>
  <c r="S16" i="11" s="1"/>
  <c r="N16" i="11"/>
  <c r="J16" i="11"/>
  <c r="F16" i="11"/>
  <c r="Q15" i="11"/>
  <c r="S15" i="11" s="1"/>
  <c r="P15" i="11"/>
  <c r="N15" i="11"/>
  <c r="J15" i="11"/>
  <c r="F15" i="11"/>
  <c r="Q14" i="11"/>
  <c r="P14" i="11"/>
  <c r="S14" i="11" s="1"/>
  <c r="N14" i="11"/>
  <c r="J14" i="11"/>
  <c r="F14" i="11"/>
  <c r="Q13" i="11"/>
  <c r="S13" i="11" s="1"/>
  <c r="P13" i="11"/>
  <c r="N13" i="11"/>
  <c r="J13" i="11"/>
  <c r="F13" i="11"/>
  <c r="Q12" i="11"/>
  <c r="P12" i="11"/>
  <c r="S12" i="11" s="1"/>
  <c r="N12" i="11"/>
  <c r="J12" i="11"/>
  <c r="F12" i="11"/>
  <c r="Q11" i="11"/>
  <c r="S11" i="11" s="1"/>
  <c r="P11" i="11"/>
  <c r="N11" i="11"/>
  <c r="J11" i="11"/>
  <c r="F11" i="11"/>
  <c r="Q10" i="11"/>
  <c r="P10" i="11"/>
  <c r="S10" i="11" s="1"/>
  <c r="N10" i="11"/>
  <c r="J10" i="11"/>
  <c r="F10" i="11"/>
  <c r="Q9" i="11"/>
  <c r="S9" i="11" s="1"/>
  <c r="P9" i="11"/>
  <c r="N9" i="11"/>
  <c r="J9" i="11"/>
  <c r="F9" i="11"/>
  <c r="O8" i="11"/>
  <c r="M8" i="11"/>
  <c r="M62" i="11" s="1"/>
  <c r="L8" i="11"/>
  <c r="L62" i="11" s="1"/>
  <c r="K8" i="11"/>
  <c r="N8" i="11" s="1"/>
  <c r="N62" i="11" s="1"/>
  <c r="I8" i="11"/>
  <c r="I62" i="11" s="1"/>
  <c r="H8" i="11"/>
  <c r="H62" i="11" s="1"/>
  <c r="G8" i="11"/>
  <c r="J8" i="11" s="1"/>
  <c r="E8" i="11"/>
  <c r="Q8" i="11" s="1"/>
  <c r="D8" i="11"/>
  <c r="P8" i="11" s="1"/>
  <c r="V29" i="14" l="1"/>
  <c r="V52" i="14"/>
  <c r="V36" i="14"/>
  <c r="V41" i="14"/>
  <c r="V57" i="14"/>
  <c r="V19" i="14"/>
  <c r="U62" i="14"/>
  <c r="V33" i="14"/>
  <c r="S62" i="14"/>
  <c r="M9" i="14"/>
  <c r="M62" i="14" s="1"/>
  <c r="I9" i="14"/>
  <c r="I62" i="14" s="1"/>
  <c r="I9" i="13"/>
  <c r="I61" i="13" s="1"/>
  <c r="H61" i="13"/>
  <c r="S8" i="12"/>
  <c r="S52" i="12"/>
  <c r="S32" i="12"/>
  <c r="Q8" i="12"/>
  <c r="P18" i="12"/>
  <c r="S18" i="12" s="1"/>
  <c r="P40" i="12"/>
  <c r="S40" i="12" s="1"/>
  <c r="D62" i="12"/>
  <c r="F8" i="12"/>
  <c r="F47" i="12"/>
  <c r="Q28" i="12"/>
  <c r="S28" i="12" s="1"/>
  <c r="Q35" i="12"/>
  <c r="S35" i="12" s="1"/>
  <c r="Q57" i="12"/>
  <c r="S57" i="12" s="1"/>
  <c r="J62" i="11"/>
  <c r="S8" i="11"/>
  <c r="S52" i="11"/>
  <c r="P40" i="11"/>
  <c r="S40" i="11" s="1"/>
  <c r="D62" i="11"/>
  <c r="F8" i="11"/>
  <c r="F47" i="11"/>
  <c r="E62" i="11"/>
  <c r="Q28" i="11"/>
  <c r="Q62" i="11" s="1"/>
  <c r="Q35" i="11"/>
  <c r="S35" i="11" s="1"/>
  <c r="Q57" i="11"/>
  <c r="S57" i="11" s="1"/>
  <c r="P18" i="11"/>
  <c r="S18" i="11" s="1"/>
  <c r="T61" i="10"/>
  <c r="S61" i="10"/>
  <c r="Q61" i="10"/>
  <c r="U61" i="10" s="1"/>
  <c r="M61" i="10"/>
  <c r="I61" i="10"/>
  <c r="T60" i="10"/>
  <c r="S60" i="10"/>
  <c r="Q60" i="10"/>
  <c r="M60" i="10"/>
  <c r="U60" i="10" s="1"/>
  <c r="I60" i="10"/>
  <c r="T59" i="10"/>
  <c r="S59" i="10"/>
  <c r="Q59" i="10"/>
  <c r="U59" i="10" s="1"/>
  <c r="M59" i="10"/>
  <c r="I59" i="10"/>
  <c r="T58" i="10"/>
  <c r="S58" i="10"/>
  <c r="Q58" i="10"/>
  <c r="M58" i="10"/>
  <c r="U58" i="10" s="1"/>
  <c r="I58" i="10"/>
  <c r="Q57" i="10"/>
  <c r="U57" i="10" s="1"/>
  <c r="P57" i="10"/>
  <c r="O57" i="10"/>
  <c r="L57" i="10"/>
  <c r="M57" i="10" s="1"/>
  <c r="K57" i="10"/>
  <c r="H57" i="10"/>
  <c r="T57" i="10" s="1"/>
  <c r="G57" i="10"/>
  <c r="I57" i="10" s="1"/>
  <c r="T56" i="10"/>
  <c r="S56" i="10"/>
  <c r="Q56" i="10"/>
  <c r="U56" i="10" s="1"/>
  <c r="M56" i="10"/>
  <c r="I56" i="10"/>
  <c r="T55" i="10"/>
  <c r="S55" i="10"/>
  <c r="Q55" i="10"/>
  <c r="M55" i="10"/>
  <c r="U55" i="10" s="1"/>
  <c r="I55" i="10"/>
  <c r="T54" i="10"/>
  <c r="S54" i="10"/>
  <c r="Q54" i="10"/>
  <c r="U54" i="10" s="1"/>
  <c r="M54" i="10"/>
  <c r="I54" i="10"/>
  <c r="T53" i="10"/>
  <c r="S53" i="10"/>
  <c r="Q53" i="10"/>
  <c r="M53" i="10"/>
  <c r="U53" i="10" s="1"/>
  <c r="I53" i="10"/>
  <c r="Q52" i="10"/>
  <c r="P52" i="10"/>
  <c r="O52" i="10"/>
  <c r="L52" i="10"/>
  <c r="M52" i="10" s="1"/>
  <c r="K52" i="10"/>
  <c r="H52" i="10"/>
  <c r="T52" i="10" s="1"/>
  <c r="G52" i="10"/>
  <c r="I52" i="10" s="1"/>
  <c r="T51" i="10"/>
  <c r="S51" i="10"/>
  <c r="Q51" i="10"/>
  <c r="U51" i="10" s="1"/>
  <c r="M51" i="10"/>
  <c r="I51" i="10"/>
  <c r="T50" i="10"/>
  <c r="S50" i="10"/>
  <c r="Q50" i="10"/>
  <c r="M50" i="10"/>
  <c r="U50" i="10" s="1"/>
  <c r="I50" i="10"/>
  <c r="T49" i="10"/>
  <c r="S49" i="10"/>
  <c r="Q49" i="10"/>
  <c r="U49" i="10" s="1"/>
  <c r="M49" i="10"/>
  <c r="I49" i="10"/>
  <c r="T48" i="10"/>
  <c r="S48" i="10"/>
  <c r="Q48" i="10"/>
  <c r="M48" i="10"/>
  <c r="U48" i="10" s="1"/>
  <c r="I48" i="10"/>
  <c r="Q47" i="10"/>
  <c r="P47" i="10"/>
  <c r="O47" i="10"/>
  <c r="L47" i="10"/>
  <c r="M47" i="10" s="1"/>
  <c r="K47" i="10"/>
  <c r="H47" i="10"/>
  <c r="T47" i="10" s="1"/>
  <c r="G47" i="10"/>
  <c r="I47" i="10" s="1"/>
  <c r="T46" i="10"/>
  <c r="S46" i="10"/>
  <c r="Q46" i="10"/>
  <c r="U46" i="10" s="1"/>
  <c r="M46" i="10"/>
  <c r="I46" i="10"/>
  <c r="T45" i="10"/>
  <c r="S45" i="10"/>
  <c r="Q45" i="10"/>
  <c r="M45" i="10"/>
  <c r="U45" i="10" s="1"/>
  <c r="I45" i="10"/>
  <c r="T44" i="10"/>
  <c r="S44" i="10"/>
  <c r="Q44" i="10"/>
  <c r="U44" i="10" s="1"/>
  <c r="M44" i="10"/>
  <c r="I44" i="10"/>
  <c r="T43" i="10"/>
  <c r="S43" i="10"/>
  <c r="Q43" i="10"/>
  <c r="M43" i="10"/>
  <c r="U43" i="10" s="1"/>
  <c r="I43" i="10"/>
  <c r="T42" i="10"/>
  <c r="S42" i="10"/>
  <c r="Q42" i="10"/>
  <c r="U42" i="10" s="1"/>
  <c r="M42" i="10"/>
  <c r="I42" i="10"/>
  <c r="T41" i="10"/>
  <c r="S41" i="10"/>
  <c r="Q41" i="10"/>
  <c r="M41" i="10"/>
  <c r="U41" i="10" s="1"/>
  <c r="I41" i="10"/>
  <c r="Q40" i="10"/>
  <c r="P40" i="10"/>
  <c r="O40" i="10"/>
  <c r="L40" i="10"/>
  <c r="M40" i="10" s="1"/>
  <c r="K40" i="10"/>
  <c r="H40" i="10"/>
  <c r="T40" i="10" s="1"/>
  <c r="G40" i="10"/>
  <c r="I40" i="10" s="1"/>
  <c r="T39" i="10"/>
  <c r="S39" i="10"/>
  <c r="Q39" i="10"/>
  <c r="U39" i="10" s="1"/>
  <c r="M39" i="10"/>
  <c r="I39" i="10"/>
  <c r="T38" i="10"/>
  <c r="S38" i="10"/>
  <c r="Q38" i="10"/>
  <c r="M38" i="10"/>
  <c r="U38" i="10" s="1"/>
  <c r="I38" i="10"/>
  <c r="T37" i="10"/>
  <c r="S37" i="10"/>
  <c r="Q37" i="10"/>
  <c r="U37" i="10" s="1"/>
  <c r="M37" i="10"/>
  <c r="I37" i="10"/>
  <c r="T36" i="10"/>
  <c r="S36" i="10"/>
  <c r="Q36" i="10"/>
  <c r="M36" i="10"/>
  <c r="U36" i="10" s="1"/>
  <c r="I36" i="10"/>
  <c r="Q35" i="10"/>
  <c r="P35" i="10"/>
  <c r="O35" i="10"/>
  <c r="L35" i="10"/>
  <c r="M35" i="10" s="1"/>
  <c r="K35" i="10"/>
  <c r="H35" i="10"/>
  <c r="T35" i="10" s="1"/>
  <c r="G35" i="10"/>
  <c r="I35" i="10" s="1"/>
  <c r="T34" i="10"/>
  <c r="S34" i="10"/>
  <c r="Q34" i="10"/>
  <c r="U34" i="10" s="1"/>
  <c r="M34" i="10"/>
  <c r="I34" i="10"/>
  <c r="T33" i="10"/>
  <c r="S33" i="10"/>
  <c r="Q33" i="10"/>
  <c r="M33" i="10"/>
  <c r="U33" i="10" s="1"/>
  <c r="I33" i="10"/>
  <c r="Q32" i="10"/>
  <c r="P32" i="10"/>
  <c r="O32" i="10"/>
  <c r="L32" i="10"/>
  <c r="M32" i="10" s="1"/>
  <c r="K32" i="10"/>
  <c r="H32" i="10"/>
  <c r="T32" i="10" s="1"/>
  <c r="G32" i="10"/>
  <c r="I32" i="10" s="1"/>
  <c r="T31" i="10"/>
  <c r="S31" i="10"/>
  <c r="Q31" i="10"/>
  <c r="U31" i="10" s="1"/>
  <c r="M31" i="10"/>
  <c r="I31" i="10"/>
  <c r="T30" i="10"/>
  <c r="S30" i="10"/>
  <c r="Q30" i="10"/>
  <c r="M30" i="10"/>
  <c r="U30" i="10" s="1"/>
  <c r="I30" i="10"/>
  <c r="T29" i="10"/>
  <c r="S29" i="10"/>
  <c r="Q29" i="10"/>
  <c r="U29" i="10" s="1"/>
  <c r="M29" i="10"/>
  <c r="I29" i="10"/>
  <c r="T28" i="10"/>
  <c r="P28" i="10"/>
  <c r="O28" i="10"/>
  <c r="Q28" i="10" s="1"/>
  <c r="L28" i="10"/>
  <c r="K28" i="10"/>
  <c r="S28" i="10" s="1"/>
  <c r="I28" i="10"/>
  <c r="H28" i="10"/>
  <c r="G28" i="10"/>
  <c r="T27" i="10"/>
  <c r="S27" i="10"/>
  <c r="Q27" i="10"/>
  <c r="M27" i="10"/>
  <c r="U27" i="10" s="1"/>
  <c r="I27" i="10"/>
  <c r="T26" i="10"/>
  <c r="S26" i="10"/>
  <c r="Q26" i="10"/>
  <c r="U26" i="10" s="1"/>
  <c r="M26" i="10"/>
  <c r="I26" i="10"/>
  <c r="T25" i="10"/>
  <c r="S25" i="10"/>
  <c r="Q25" i="10"/>
  <c r="M25" i="10"/>
  <c r="U25" i="10" s="1"/>
  <c r="I25" i="10"/>
  <c r="T24" i="10"/>
  <c r="S24" i="10"/>
  <c r="Q24" i="10"/>
  <c r="U24" i="10" s="1"/>
  <c r="M24" i="10"/>
  <c r="I24" i="10"/>
  <c r="T23" i="10"/>
  <c r="S23" i="10"/>
  <c r="Q23" i="10"/>
  <c r="M23" i="10"/>
  <c r="U23" i="10" s="1"/>
  <c r="I23" i="10"/>
  <c r="T22" i="10"/>
  <c r="S22" i="10"/>
  <c r="Q22" i="10"/>
  <c r="U22" i="10" s="1"/>
  <c r="M22" i="10"/>
  <c r="I22" i="10"/>
  <c r="T21" i="10"/>
  <c r="S21" i="10"/>
  <c r="Q21" i="10"/>
  <c r="M21" i="10"/>
  <c r="U21" i="10" s="1"/>
  <c r="I21" i="10"/>
  <c r="T20" i="10"/>
  <c r="S20" i="10"/>
  <c r="Q20" i="10"/>
  <c r="U20" i="10" s="1"/>
  <c r="M20" i="10"/>
  <c r="I20" i="10"/>
  <c r="T19" i="10"/>
  <c r="S19" i="10"/>
  <c r="Q19" i="10"/>
  <c r="M19" i="10"/>
  <c r="U19" i="10" s="1"/>
  <c r="I19" i="10"/>
  <c r="Q18" i="10"/>
  <c r="P18" i="10"/>
  <c r="O18" i="10"/>
  <c r="L18" i="10"/>
  <c r="M18" i="10" s="1"/>
  <c r="K18" i="10"/>
  <c r="H18" i="10"/>
  <c r="T18" i="10" s="1"/>
  <c r="G18" i="10"/>
  <c r="I18" i="10" s="1"/>
  <c r="T17" i="10"/>
  <c r="S17" i="10"/>
  <c r="Q17" i="10"/>
  <c r="U17" i="10" s="1"/>
  <c r="M17" i="10"/>
  <c r="I17" i="10"/>
  <c r="T16" i="10"/>
  <c r="S16" i="10"/>
  <c r="Q16" i="10"/>
  <c r="M16" i="10"/>
  <c r="U16" i="10" s="1"/>
  <c r="I16" i="10"/>
  <c r="T15" i="10"/>
  <c r="S15" i="10"/>
  <c r="Q15" i="10"/>
  <c r="U15" i="10" s="1"/>
  <c r="M15" i="10"/>
  <c r="I15" i="10"/>
  <c r="T14" i="10"/>
  <c r="S14" i="10"/>
  <c r="Q14" i="10"/>
  <c r="M14" i="10"/>
  <c r="U14" i="10" s="1"/>
  <c r="I14" i="10"/>
  <c r="T13" i="10"/>
  <c r="S13" i="10"/>
  <c r="Q13" i="10"/>
  <c r="U13" i="10" s="1"/>
  <c r="M13" i="10"/>
  <c r="I13" i="10"/>
  <c r="T12" i="10"/>
  <c r="S12" i="10"/>
  <c r="Q12" i="10"/>
  <c r="M12" i="10"/>
  <c r="U12" i="10" s="1"/>
  <c r="I12" i="10"/>
  <c r="T11" i="10"/>
  <c r="S11" i="10"/>
  <c r="Q11" i="10"/>
  <c r="U11" i="10" s="1"/>
  <c r="M11" i="10"/>
  <c r="I11" i="10"/>
  <c r="T10" i="10"/>
  <c r="S10" i="10"/>
  <c r="Q10" i="10"/>
  <c r="M10" i="10"/>
  <c r="U10" i="10" s="1"/>
  <c r="I10" i="10"/>
  <c r="Q9" i="10"/>
  <c r="P9" i="10"/>
  <c r="P62" i="10" s="1"/>
  <c r="O9" i="10"/>
  <c r="O62" i="10" s="1"/>
  <c r="L9" i="10"/>
  <c r="L62" i="10" s="1"/>
  <c r="K9" i="10"/>
  <c r="K62" i="10" s="1"/>
  <c r="H9" i="10"/>
  <c r="T9" i="10" s="1"/>
  <c r="G9" i="10"/>
  <c r="G62" i="10" s="1"/>
  <c r="T61" i="9"/>
  <c r="S61" i="9"/>
  <c r="Q61" i="9"/>
  <c r="U61" i="9" s="1"/>
  <c r="M61" i="9"/>
  <c r="I61" i="9"/>
  <c r="T60" i="9"/>
  <c r="S60" i="9"/>
  <c r="Q60" i="9"/>
  <c r="U60" i="9" s="1"/>
  <c r="M60" i="9"/>
  <c r="I60" i="9"/>
  <c r="T59" i="9"/>
  <c r="S59" i="9"/>
  <c r="Q59" i="9"/>
  <c r="U59" i="9" s="1"/>
  <c r="M59" i="9"/>
  <c r="I59" i="9"/>
  <c r="T58" i="9"/>
  <c r="S58" i="9"/>
  <c r="Q58" i="9"/>
  <c r="U58" i="9" s="1"/>
  <c r="M58" i="9"/>
  <c r="I58" i="9"/>
  <c r="Q57" i="9"/>
  <c r="P57" i="9"/>
  <c r="O57" i="9"/>
  <c r="L57" i="9"/>
  <c r="T57" i="9" s="1"/>
  <c r="K57" i="9"/>
  <c r="M57" i="9" s="1"/>
  <c r="H57" i="9"/>
  <c r="G57" i="9"/>
  <c r="I57" i="9" s="1"/>
  <c r="T56" i="9"/>
  <c r="S56" i="9"/>
  <c r="Q56" i="9"/>
  <c r="U56" i="9" s="1"/>
  <c r="M56" i="9"/>
  <c r="I56" i="9"/>
  <c r="T55" i="9"/>
  <c r="S55" i="9"/>
  <c r="Q55" i="9"/>
  <c r="U55" i="9" s="1"/>
  <c r="M55" i="9"/>
  <c r="I55" i="9"/>
  <c r="T54" i="9"/>
  <c r="S54" i="9"/>
  <c r="Q54" i="9"/>
  <c r="U54" i="9" s="1"/>
  <c r="M54" i="9"/>
  <c r="I54" i="9"/>
  <c r="T53" i="9"/>
  <c r="S53" i="9"/>
  <c r="Q53" i="9"/>
  <c r="U53" i="9" s="1"/>
  <c r="M53" i="9"/>
  <c r="I53" i="9"/>
  <c r="Q52" i="9"/>
  <c r="P52" i="9"/>
  <c r="O52" i="9"/>
  <c r="L52" i="9"/>
  <c r="T52" i="9" s="1"/>
  <c r="K52" i="9"/>
  <c r="M52" i="9" s="1"/>
  <c r="H52" i="9"/>
  <c r="G52" i="9"/>
  <c r="I52" i="9" s="1"/>
  <c r="T51" i="9"/>
  <c r="S51" i="9"/>
  <c r="Q51" i="9"/>
  <c r="U51" i="9" s="1"/>
  <c r="M51" i="9"/>
  <c r="I51" i="9"/>
  <c r="T50" i="9"/>
  <c r="S50" i="9"/>
  <c r="Q50" i="9"/>
  <c r="U50" i="9" s="1"/>
  <c r="M50" i="9"/>
  <c r="I50" i="9"/>
  <c r="T49" i="9"/>
  <c r="S49" i="9"/>
  <c r="Q49" i="9"/>
  <c r="U49" i="9" s="1"/>
  <c r="M49" i="9"/>
  <c r="I49" i="9"/>
  <c r="T48" i="9"/>
  <c r="S48" i="9"/>
  <c r="Q48" i="9"/>
  <c r="U48" i="9" s="1"/>
  <c r="M48" i="9"/>
  <c r="I48" i="9"/>
  <c r="Q47" i="9"/>
  <c r="P47" i="9"/>
  <c r="O47" i="9"/>
  <c r="L47" i="9"/>
  <c r="T47" i="9" s="1"/>
  <c r="K47" i="9"/>
  <c r="M47" i="9" s="1"/>
  <c r="H47" i="9"/>
  <c r="G47" i="9"/>
  <c r="I47" i="9" s="1"/>
  <c r="T46" i="9"/>
  <c r="S46" i="9"/>
  <c r="Q46" i="9"/>
  <c r="U46" i="9" s="1"/>
  <c r="M46" i="9"/>
  <c r="I46" i="9"/>
  <c r="T45" i="9"/>
  <c r="S45" i="9"/>
  <c r="Q45" i="9"/>
  <c r="U45" i="9" s="1"/>
  <c r="M45" i="9"/>
  <c r="I45" i="9"/>
  <c r="T44" i="9"/>
  <c r="S44" i="9"/>
  <c r="Q44" i="9"/>
  <c r="U44" i="9" s="1"/>
  <c r="M44" i="9"/>
  <c r="I44" i="9"/>
  <c r="T43" i="9"/>
  <c r="S43" i="9"/>
  <c r="Q43" i="9"/>
  <c r="U43" i="9" s="1"/>
  <c r="M43" i="9"/>
  <c r="I43" i="9"/>
  <c r="T42" i="9"/>
  <c r="S42" i="9"/>
  <c r="Q42" i="9"/>
  <c r="U42" i="9" s="1"/>
  <c r="M42" i="9"/>
  <c r="I42" i="9"/>
  <c r="T41" i="9"/>
  <c r="S41" i="9"/>
  <c r="Q41" i="9"/>
  <c r="U41" i="9" s="1"/>
  <c r="M41" i="9"/>
  <c r="I41" i="9"/>
  <c r="Q40" i="9"/>
  <c r="P40" i="9"/>
  <c r="O40" i="9"/>
  <c r="L40" i="9"/>
  <c r="T40" i="9" s="1"/>
  <c r="K40" i="9"/>
  <c r="M40" i="9" s="1"/>
  <c r="H40" i="9"/>
  <c r="G40" i="9"/>
  <c r="I40" i="9" s="1"/>
  <c r="T39" i="9"/>
  <c r="S39" i="9"/>
  <c r="Q39" i="9"/>
  <c r="U39" i="9" s="1"/>
  <c r="M39" i="9"/>
  <c r="I39" i="9"/>
  <c r="T38" i="9"/>
  <c r="S38" i="9"/>
  <c r="Q38" i="9"/>
  <c r="U38" i="9" s="1"/>
  <c r="M38" i="9"/>
  <c r="I38" i="9"/>
  <c r="T37" i="9"/>
  <c r="S37" i="9"/>
  <c r="Q37" i="9"/>
  <c r="U37" i="9" s="1"/>
  <c r="M37" i="9"/>
  <c r="I37" i="9"/>
  <c r="T36" i="9"/>
  <c r="S36" i="9"/>
  <c r="Q36" i="9"/>
  <c r="U36" i="9" s="1"/>
  <c r="M36" i="9"/>
  <c r="I36" i="9"/>
  <c r="Q35" i="9"/>
  <c r="P35" i="9"/>
  <c r="O35" i="9"/>
  <c r="L35" i="9"/>
  <c r="T35" i="9" s="1"/>
  <c r="K35" i="9"/>
  <c r="M35" i="9" s="1"/>
  <c r="H35" i="9"/>
  <c r="G35" i="9"/>
  <c r="I35" i="9" s="1"/>
  <c r="T34" i="9"/>
  <c r="S34" i="9"/>
  <c r="Q34" i="9"/>
  <c r="U34" i="9" s="1"/>
  <c r="M34" i="9"/>
  <c r="I34" i="9"/>
  <c r="T33" i="9"/>
  <c r="S33" i="9"/>
  <c r="Q33" i="9"/>
  <c r="U33" i="9" s="1"/>
  <c r="M33" i="9"/>
  <c r="I33" i="9"/>
  <c r="Q32" i="9"/>
  <c r="P32" i="9"/>
  <c r="O32" i="9"/>
  <c r="L32" i="9"/>
  <c r="T32" i="9" s="1"/>
  <c r="K32" i="9"/>
  <c r="M32" i="9" s="1"/>
  <c r="H32" i="9"/>
  <c r="G32" i="9"/>
  <c r="I32" i="9" s="1"/>
  <c r="T31" i="9"/>
  <c r="S31" i="9"/>
  <c r="Q31" i="9"/>
  <c r="U31" i="9" s="1"/>
  <c r="M31" i="9"/>
  <c r="I31" i="9"/>
  <c r="T30" i="9"/>
  <c r="S30" i="9"/>
  <c r="Q30" i="9"/>
  <c r="U30" i="9" s="1"/>
  <c r="M30" i="9"/>
  <c r="I30" i="9"/>
  <c r="T29" i="9"/>
  <c r="S29" i="9"/>
  <c r="Q29" i="9"/>
  <c r="U29" i="9" s="1"/>
  <c r="M29" i="9"/>
  <c r="I29" i="9"/>
  <c r="T28" i="9"/>
  <c r="P28" i="9"/>
  <c r="O28" i="9"/>
  <c r="Q28" i="9" s="1"/>
  <c r="L28" i="9"/>
  <c r="M28" i="9" s="1"/>
  <c r="K28" i="9"/>
  <c r="I28" i="9"/>
  <c r="H28" i="9"/>
  <c r="G28" i="9"/>
  <c r="S28" i="9" s="1"/>
  <c r="T27" i="9"/>
  <c r="S27" i="9"/>
  <c r="Q27" i="9"/>
  <c r="U27" i="9" s="1"/>
  <c r="M27" i="9"/>
  <c r="I27" i="9"/>
  <c r="T26" i="9"/>
  <c r="S26" i="9"/>
  <c r="Q26" i="9"/>
  <c r="U26" i="9" s="1"/>
  <c r="M26" i="9"/>
  <c r="I26" i="9"/>
  <c r="T25" i="9"/>
  <c r="S25" i="9"/>
  <c r="Q25" i="9"/>
  <c r="U25" i="9" s="1"/>
  <c r="M25" i="9"/>
  <c r="I25" i="9"/>
  <c r="T24" i="9"/>
  <c r="S24" i="9"/>
  <c r="Q24" i="9"/>
  <c r="U24" i="9" s="1"/>
  <c r="M24" i="9"/>
  <c r="I24" i="9"/>
  <c r="T23" i="9"/>
  <c r="S23" i="9"/>
  <c r="Q23" i="9"/>
  <c r="U23" i="9" s="1"/>
  <c r="M23" i="9"/>
  <c r="I23" i="9"/>
  <c r="T22" i="9"/>
  <c r="S22" i="9"/>
  <c r="Q22" i="9"/>
  <c r="U22" i="9" s="1"/>
  <c r="M22" i="9"/>
  <c r="I22" i="9"/>
  <c r="T21" i="9"/>
  <c r="S21" i="9"/>
  <c r="Q21" i="9"/>
  <c r="U21" i="9" s="1"/>
  <c r="M21" i="9"/>
  <c r="I21" i="9"/>
  <c r="T20" i="9"/>
  <c r="S20" i="9"/>
  <c r="Q20" i="9"/>
  <c r="U20" i="9" s="1"/>
  <c r="M20" i="9"/>
  <c r="I20" i="9"/>
  <c r="T19" i="9"/>
  <c r="S19" i="9"/>
  <c r="Q19" i="9"/>
  <c r="U19" i="9" s="1"/>
  <c r="M19" i="9"/>
  <c r="I19" i="9"/>
  <c r="Q18" i="9"/>
  <c r="P18" i="9"/>
  <c r="O18" i="9"/>
  <c r="L18" i="9"/>
  <c r="T18" i="9" s="1"/>
  <c r="K18" i="9"/>
  <c r="M18" i="9" s="1"/>
  <c r="H18" i="9"/>
  <c r="G18" i="9"/>
  <c r="I18" i="9" s="1"/>
  <c r="T17" i="9"/>
  <c r="S17" i="9"/>
  <c r="Q17" i="9"/>
  <c r="U17" i="9" s="1"/>
  <c r="M17" i="9"/>
  <c r="I17" i="9"/>
  <c r="T16" i="9"/>
  <c r="S16" i="9"/>
  <c r="Q16" i="9"/>
  <c r="U16" i="9" s="1"/>
  <c r="M16" i="9"/>
  <c r="I16" i="9"/>
  <c r="T15" i="9"/>
  <c r="S15" i="9"/>
  <c r="Q15" i="9"/>
  <c r="U15" i="9" s="1"/>
  <c r="M15" i="9"/>
  <c r="I15" i="9"/>
  <c r="T14" i="9"/>
  <c r="S14" i="9"/>
  <c r="Q14" i="9"/>
  <c r="U14" i="9" s="1"/>
  <c r="M14" i="9"/>
  <c r="I14" i="9"/>
  <c r="T13" i="9"/>
  <c r="S13" i="9"/>
  <c r="Q13" i="9"/>
  <c r="U13" i="9" s="1"/>
  <c r="M13" i="9"/>
  <c r="I13" i="9"/>
  <c r="T12" i="9"/>
  <c r="S12" i="9"/>
  <c r="Q12" i="9"/>
  <c r="U12" i="9" s="1"/>
  <c r="M12" i="9"/>
  <c r="I12" i="9"/>
  <c r="T11" i="9"/>
  <c r="S11" i="9"/>
  <c r="Q11" i="9"/>
  <c r="U11" i="9" s="1"/>
  <c r="M11" i="9"/>
  <c r="I11" i="9"/>
  <c r="T10" i="9"/>
  <c r="S10" i="9"/>
  <c r="Q10" i="9"/>
  <c r="U10" i="9" s="1"/>
  <c r="M10" i="9"/>
  <c r="I10" i="9"/>
  <c r="Q9" i="9"/>
  <c r="P9" i="9"/>
  <c r="P62" i="9" s="1"/>
  <c r="O9" i="9"/>
  <c r="O62" i="9" s="1"/>
  <c r="L9" i="9"/>
  <c r="T9" i="9" s="1"/>
  <c r="K9" i="9"/>
  <c r="K62" i="9" s="1"/>
  <c r="H9" i="9"/>
  <c r="H62" i="9" s="1"/>
  <c r="G9" i="9"/>
  <c r="I9" i="9" s="1"/>
  <c r="AB60" i="8"/>
  <c r="AA60" i="8"/>
  <c r="Y60" i="8"/>
  <c r="AC60" i="8" s="1"/>
  <c r="U60" i="8"/>
  <c r="Q60" i="8"/>
  <c r="M60" i="8"/>
  <c r="I60" i="8"/>
  <c r="AB59" i="8"/>
  <c r="AA59" i="8"/>
  <c r="Y59" i="8"/>
  <c r="AC59" i="8" s="1"/>
  <c r="U59" i="8"/>
  <c r="Q59" i="8"/>
  <c r="M59" i="8"/>
  <c r="I59" i="8"/>
  <c r="AB58" i="8"/>
  <c r="AA58" i="8"/>
  <c r="Y58" i="8"/>
  <c r="AC58" i="8" s="1"/>
  <c r="U58" i="8"/>
  <c r="Q58" i="8"/>
  <c r="M58" i="8"/>
  <c r="I58" i="8"/>
  <c r="AB57" i="8"/>
  <c r="AA57" i="8"/>
  <c r="Y57" i="8"/>
  <c r="AC57" i="8" s="1"/>
  <c r="U57" i="8"/>
  <c r="Q57" i="8"/>
  <c r="M57" i="8"/>
  <c r="I57" i="8"/>
  <c r="X56" i="8"/>
  <c r="W56" i="8"/>
  <c r="Y56" i="8" s="1"/>
  <c r="T56" i="8"/>
  <c r="U56" i="8" s="1"/>
  <c r="S56" i="8"/>
  <c r="Q56" i="8"/>
  <c r="P56" i="8"/>
  <c r="O56" i="8"/>
  <c r="L56" i="8"/>
  <c r="AB56" i="8" s="1"/>
  <c r="K56" i="8"/>
  <c r="M56" i="8" s="1"/>
  <c r="H56" i="8"/>
  <c r="G56" i="8"/>
  <c r="AA56" i="8" s="1"/>
  <c r="AB55" i="8"/>
  <c r="AA55" i="8"/>
  <c r="Y55" i="8"/>
  <c r="AC55" i="8" s="1"/>
  <c r="U55" i="8"/>
  <c r="Q55" i="8"/>
  <c r="M55" i="8"/>
  <c r="I55" i="8"/>
  <c r="AB54" i="8"/>
  <c r="AA54" i="8"/>
  <c r="Y54" i="8"/>
  <c r="AC54" i="8" s="1"/>
  <c r="U54" i="8"/>
  <c r="Q54" i="8"/>
  <c r="M54" i="8"/>
  <c r="I54" i="8"/>
  <c r="AB53" i="8"/>
  <c r="AA53" i="8"/>
  <c r="Y53" i="8"/>
  <c r="AC53" i="8" s="1"/>
  <c r="U53" i="8"/>
  <c r="Q53" i="8"/>
  <c r="M53" i="8"/>
  <c r="I53" i="8"/>
  <c r="AB52" i="8"/>
  <c r="AA52" i="8"/>
  <c r="Y52" i="8"/>
  <c r="AC52" i="8" s="1"/>
  <c r="U52" i="8"/>
  <c r="Q52" i="8"/>
  <c r="M52" i="8"/>
  <c r="I52" i="8"/>
  <c r="Y51" i="8"/>
  <c r="X51" i="8"/>
  <c r="W51" i="8"/>
  <c r="T51" i="8"/>
  <c r="S51" i="8"/>
  <c r="U51" i="8" s="1"/>
  <c r="P51" i="8"/>
  <c r="O51" i="8"/>
  <c r="Q51" i="8" s="1"/>
  <c r="L51" i="8"/>
  <c r="M51" i="8" s="1"/>
  <c r="K51" i="8"/>
  <c r="I51" i="8"/>
  <c r="H51" i="8"/>
  <c r="G51" i="8"/>
  <c r="AA51" i="8" s="1"/>
  <c r="AB50" i="8"/>
  <c r="AA50" i="8"/>
  <c r="Y50" i="8"/>
  <c r="AC50" i="8" s="1"/>
  <c r="U50" i="8"/>
  <c r="Q50" i="8"/>
  <c r="M50" i="8"/>
  <c r="I50" i="8"/>
  <c r="AB49" i="8"/>
  <c r="AA49" i="8"/>
  <c r="Y49" i="8"/>
  <c r="AC49" i="8" s="1"/>
  <c r="U49" i="8"/>
  <c r="Q49" i="8"/>
  <c r="M49" i="8"/>
  <c r="I49" i="8"/>
  <c r="AB48" i="8"/>
  <c r="AA48" i="8"/>
  <c r="Y48" i="8"/>
  <c r="AC48" i="8" s="1"/>
  <c r="U48" i="8"/>
  <c r="Q48" i="8"/>
  <c r="M48" i="8"/>
  <c r="I48" i="8"/>
  <c r="AB47" i="8"/>
  <c r="AA47" i="8"/>
  <c r="Y47" i="8"/>
  <c r="AC47" i="8" s="1"/>
  <c r="U47" i="8"/>
  <c r="Q47" i="8"/>
  <c r="M47" i="8"/>
  <c r="I47" i="8"/>
  <c r="X46" i="8"/>
  <c r="W46" i="8"/>
  <c r="Y46" i="8" s="1"/>
  <c r="T46" i="8"/>
  <c r="U46" i="8" s="1"/>
  <c r="S46" i="8"/>
  <c r="Q46" i="8"/>
  <c r="P46" i="8"/>
  <c r="O46" i="8"/>
  <c r="L46" i="8"/>
  <c r="AB46" i="8" s="1"/>
  <c r="K46" i="8"/>
  <c r="M46" i="8" s="1"/>
  <c r="H46" i="8"/>
  <c r="G46" i="8"/>
  <c r="AA46" i="8" s="1"/>
  <c r="AB45" i="8"/>
  <c r="AA45" i="8"/>
  <c r="Y45" i="8"/>
  <c r="AC45" i="8" s="1"/>
  <c r="U45" i="8"/>
  <c r="Q45" i="8"/>
  <c r="M45" i="8"/>
  <c r="I45" i="8"/>
  <c r="AB44" i="8"/>
  <c r="AA44" i="8"/>
  <c r="Y44" i="8"/>
  <c r="AC44" i="8" s="1"/>
  <c r="U44" i="8"/>
  <c r="Q44" i="8"/>
  <c r="M44" i="8"/>
  <c r="I44" i="8"/>
  <c r="AB43" i="8"/>
  <c r="AA43" i="8"/>
  <c r="Y43" i="8"/>
  <c r="AC43" i="8" s="1"/>
  <c r="U43" i="8"/>
  <c r="Q43" i="8"/>
  <c r="M43" i="8"/>
  <c r="I43" i="8"/>
  <c r="AB42" i="8"/>
  <c r="AA42" i="8"/>
  <c r="Y42" i="8"/>
  <c r="AC42" i="8" s="1"/>
  <c r="U42" i="8"/>
  <c r="Q42" i="8"/>
  <c r="M42" i="8"/>
  <c r="I42" i="8"/>
  <c r="AB41" i="8"/>
  <c r="AA41" i="8"/>
  <c r="Y41" i="8"/>
  <c r="AC41" i="8" s="1"/>
  <c r="U41" i="8"/>
  <c r="Q41" i="8"/>
  <c r="M41" i="8"/>
  <c r="I41" i="8"/>
  <c r="AB40" i="8"/>
  <c r="AA40" i="8"/>
  <c r="Y40" i="8"/>
  <c r="AC40" i="8" s="1"/>
  <c r="U40" i="8"/>
  <c r="Q40" i="8"/>
  <c r="M40" i="8"/>
  <c r="I40" i="8"/>
  <c r="Y39" i="8"/>
  <c r="AC39" i="8" s="1"/>
  <c r="X39" i="8"/>
  <c r="W39" i="8"/>
  <c r="T39" i="8"/>
  <c r="S39" i="8"/>
  <c r="U39" i="8" s="1"/>
  <c r="P39" i="8"/>
  <c r="O39" i="8"/>
  <c r="Q39" i="8" s="1"/>
  <c r="L39" i="8"/>
  <c r="M39" i="8" s="1"/>
  <c r="K39" i="8"/>
  <c r="I39" i="8"/>
  <c r="H39" i="8"/>
  <c r="G39" i="8"/>
  <c r="AA39" i="8" s="1"/>
  <c r="AB38" i="8"/>
  <c r="AA38" i="8"/>
  <c r="Y38" i="8"/>
  <c r="AC38" i="8" s="1"/>
  <c r="U38" i="8"/>
  <c r="Q38" i="8"/>
  <c r="M38" i="8"/>
  <c r="I38" i="8"/>
  <c r="AB37" i="8"/>
  <c r="AA37" i="8"/>
  <c r="Y37" i="8"/>
  <c r="AC37" i="8" s="1"/>
  <c r="U37" i="8"/>
  <c r="Q37" i="8"/>
  <c r="M37" i="8"/>
  <c r="I37" i="8"/>
  <c r="AB36" i="8"/>
  <c r="AA36" i="8"/>
  <c r="Y36" i="8"/>
  <c r="AC36" i="8" s="1"/>
  <c r="U36" i="8"/>
  <c r="Q36" i="8"/>
  <c r="M36" i="8"/>
  <c r="I36" i="8"/>
  <c r="AB35" i="8"/>
  <c r="AA35" i="8"/>
  <c r="Y35" i="8"/>
  <c r="AC35" i="8" s="1"/>
  <c r="U35" i="8"/>
  <c r="Q35" i="8"/>
  <c r="M35" i="8"/>
  <c r="I35" i="8"/>
  <c r="X34" i="8"/>
  <c r="W34" i="8"/>
  <c r="Y34" i="8" s="1"/>
  <c r="T34" i="8"/>
  <c r="U34" i="8" s="1"/>
  <c r="S34" i="8"/>
  <c r="Q34" i="8"/>
  <c r="P34" i="8"/>
  <c r="O34" i="8"/>
  <c r="L34" i="8"/>
  <c r="AB34" i="8" s="1"/>
  <c r="K34" i="8"/>
  <c r="M34" i="8" s="1"/>
  <c r="H34" i="8"/>
  <c r="G34" i="8"/>
  <c r="AA34" i="8" s="1"/>
  <c r="AB33" i="8"/>
  <c r="AA33" i="8"/>
  <c r="Y33" i="8"/>
  <c r="AC33" i="8" s="1"/>
  <c r="U33" i="8"/>
  <c r="Q33" i="8"/>
  <c r="M33" i="8"/>
  <c r="I33" i="8"/>
  <c r="AB32" i="8"/>
  <c r="AA32" i="8"/>
  <c r="Y32" i="8"/>
  <c r="AC32" i="8" s="1"/>
  <c r="U32" i="8"/>
  <c r="Q32" i="8"/>
  <c r="M32" i="8"/>
  <c r="I32" i="8"/>
  <c r="Y31" i="8"/>
  <c r="AC31" i="8" s="1"/>
  <c r="X31" i="8"/>
  <c r="W31" i="8"/>
  <c r="T31" i="8"/>
  <c r="S31" i="8"/>
  <c r="U31" i="8" s="1"/>
  <c r="P31" i="8"/>
  <c r="O31" i="8"/>
  <c r="Q31" i="8" s="1"/>
  <c r="L31" i="8"/>
  <c r="M31" i="8" s="1"/>
  <c r="K31" i="8"/>
  <c r="I31" i="8"/>
  <c r="H31" i="8"/>
  <c r="G31" i="8"/>
  <c r="AA31" i="8" s="1"/>
  <c r="AB30" i="8"/>
  <c r="AA30" i="8"/>
  <c r="Y30" i="8"/>
  <c r="AC30" i="8" s="1"/>
  <c r="U30" i="8"/>
  <c r="Q30" i="8"/>
  <c r="M30" i="8"/>
  <c r="I30" i="8"/>
  <c r="AB29" i="8"/>
  <c r="AA29" i="8"/>
  <c r="Y29" i="8"/>
  <c r="AC29" i="8" s="1"/>
  <c r="U29" i="8"/>
  <c r="Q29" i="8"/>
  <c r="M29" i="8"/>
  <c r="I29" i="8"/>
  <c r="AB28" i="8"/>
  <c r="AA28" i="8"/>
  <c r="Y28" i="8"/>
  <c r="AC28" i="8" s="1"/>
  <c r="U28" i="8"/>
  <c r="Q28" i="8"/>
  <c r="M28" i="8"/>
  <c r="I28" i="8"/>
  <c r="X27" i="8"/>
  <c r="W27" i="8"/>
  <c r="Y27" i="8" s="1"/>
  <c r="T27" i="8"/>
  <c r="U27" i="8" s="1"/>
  <c r="S27" i="8"/>
  <c r="Q27" i="8"/>
  <c r="P27" i="8"/>
  <c r="O27" i="8"/>
  <c r="L27" i="8"/>
  <c r="AB27" i="8" s="1"/>
  <c r="K27" i="8"/>
  <c r="M27" i="8" s="1"/>
  <c r="H27" i="8"/>
  <c r="G27" i="8"/>
  <c r="AA27" i="8" s="1"/>
  <c r="AC26" i="8"/>
  <c r="AB26" i="8"/>
  <c r="AA26" i="8"/>
  <c r="Y26" i="8"/>
  <c r="U26" i="8"/>
  <c r="Q26" i="8"/>
  <c r="M26" i="8"/>
  <c r="I26" i="8"/>
  <c r="AC25" i="8"/>
  <c r="AB25" i="8"/>
  <c r="AA25" i="8"/>
  <c r="Y25" i="8"/>
  <c r="U25" i="8"/>
  <c r="Q25" i="8"/>
  <c r="M25" i="8"/>
  <c r="I25" i="8"/>
  <c r="AB24" i="8"/>
  <c r="AA24" i="8"/>
  <c r="Y24" i="8"/>
  <c r="AC24" i="8" s="1"/>
  <c r="U24" i="8"/>
  <c r="Q24" i="8"/>
  <c r="M24" i="8"/>
  <c r="I24" i="8"/>
  <c r="AB23" i="8"/>
  <c r="AA23" i="8"/>
  <c r="Y23" i="8"/>
  <c r="AC23" i="8" s="1"/>
  <c r="U23" i="8"/>
  <c r="Q23" i="8"/>
  <c r="M23" i="8"/>
  <c r="I23" i="8"/>
  <c r="AB22" i="8"/>
  <c r="AA22" i="8"/>
  <c r="Y22" i="8"/>
  <c r="U22" i="8"/>
  <c r="AC22" i="8" s="1"/>
  <c r="Q22" i="8"/>
  <c r="M22" i="8"/>
  <c r="I22" i="8"/>
  <c r="AB21" i="8"/>
  <c r="AA21" i="8"/>
  <c r="Y21" i="8"/>
  <c r="AC21" i="8" s="1"/>
  <c r="U21" i="8"/>
  <c r="Q21" i="8"/>
  <c r="M21" i="8"/>
  <c r="I21" i="8"/>
  <c r="AB20" i="8"/>
  <c r="AA20" i="8"/>
  <c r="Y20" i="8"/>
  <c r="U20" i="8"/>
  <c r="AC20" i="8" s="1"/>
  <c r="Q20" i="8"/>
  <c r="M20" i="8"/>
  <c r="I20" i="8"/>
  <c r="AB19" i="8"/>
  <c r="AA19" i="8"/>
  <c r="Y19" i="8"/>
  <c r="AC19" i="8" s="1"/>
  <c r="U19" i="8"/>
  <c r="Q19" i="8"/>
  <c r="M19" i="8"/>
  <c r="I19" i="8"/>
  <c r="AB18" i="8"/>
  <c r="AA18" i="8"/>
  <c r="Y18" i="8"/>
  <c r="U18" i="8"/>
  <c r="AC18" i="8" s="1"/>
  <c r="Q18" i="8"/>
  <c r="M18" i="8"/>
  <c r="I18" i="8"/>
  <c r="Y17" i="8"/>
  <c r="X17" i="8"/>
  <c r="W17" i="8"/>
  <c r="T17" i="8"/>
  <c r="S17" i="8"/>
  <c r="U17" i="8" s="1"/>
  <c r="P17" i="8"/>
  <c r="O17" i="8"/>
  <c r="L17" i="8"/>
  <c r="M17" i="8" s="1"/>
  <c r="K17" i="8"/>
  <c r="I17" i="8"/>
  <c r="H17" i="8"/>
  <c r="G17" i="8"/>
  <c r="AA17" i="8" s="1"/>
  <c r="AB16" i="8"/>
  <c r="AA16" i="8"/>
  <c r="Y16" i="8"/>
  <c r="AC16" i="8" s="1"/>
  <c r="U16" i="8"/>
  <c r="Q16" i="8"/>
  <c r="M16" i="8"/>
  <c r="I16" i="8"/>
  <c r="AB15" i="8"/>
  <c r="AA15" i="8"/>
  <c r="Y15" i="8"/>
  <c r="AC15" i="8" s="1"/>
  <c r="U15" i="8"/>
  <c r="Q15" i="8"/>
  <c r="M15" i="8"/>
  <c r="I15" i="8"/>
  <c r="AB14" i="8"/>
  <c r="AA14" i="8"/>
  <c r="Y14" i="8"/>
  <c r="U14" i="8"/>
  <c r="AC14" i="8" s="1"/>
  <c r="Q14" i="8"/>
  <c r="M14" i="8"/>
  <c r="I14" i="8"/>
  <c r="AB13" i="8"/>
  <c r="AA13" i="8"/>
  <c r="Y13" i="8"/>
  <c r="AC13" i="8" s="1"/>
  <c r="U13" i="8"/>
  <c r="Q13" i="8"/>
  <c r="M13" i="8"/>
  <c r="I13" i="8"/>
  <c r="AB12" i="8"/>
  <c r="AA12" i="8"/>
  <c r="Y12" i="8"/>
  <c r="U12" i="8"/>
  <c r="AC12" i="8" s="1"/>
  <c r="Q12" i="8"/>
  <c r="M12" i="8"/>
  <c r="I12" i="8"/>
  <c r="AB11" i="8"/>
  <c r="AA11" i="8"/>
  <c r="Y11" i="8"/>
  <c r="AC11" i="8" s="1"/>
  <c r="U11" i="8"/>
  <c r="Q11" i="8"/>
  <c r="M11" i="8"/>
  <c r="I11" i="8"/>
  <c r="AB10" i="8"/>
  <c r="AA10" i="8"/>
  <c r="Y10" i="8"/>
  <c r="AC10" i="8" s="1"/>
  <c r="U10" i="8"/>
  <c r="Q10" i="8"/>
  <c r="M10" i="8"/>
  <c r="I10" i="8"/>
  <c r="AB9" i="8"/>
  <c r="AA9" i="8"/>
  <c r="Y9" i="8"/>
  <c r="AC9" i="8" s="1"/>
  <c r="U9" i="8"/>
  <c r="Q9" i="8"/>
  <c r="M9" i="8"/>
  <c r="I9" i="8"/>
  <c r="X8" i="8"/>
  <c r="X61" i="8" s="1"/>
  <c r="W8" i="8"/>
  <c r="W61" i="8" s="1"/>
  <c r="T8" i="8"/>
  <c r="U8" i="8" s="1"/>
  <c r="S8" i="8"/>
  <c r="S61" i="8" s="1"/>
  <c r="Q8" i="8"/>
  <c r="P8" i="8"/>
  <c r="P61" i="8" s="1"/>
  <c r="O8" i="8"/>
  <c r="O61" i="8" s="1"/>
  <c r="L8" i="8"/>
  <c r="L61" i="8" s="1"/>
  <c r="K8" i="8"/>
  <c r="K61" i="8" s="1"/>
  <c r="H8" i="8"/>
  <c r="H61" i="8" s="1"/>
  <c r="G8" i="8"/>
  <c r="AA8" i="8" s="1"/>
  <c r="V9" i="14" l="1"/>
  <c r="V62" i="14" s="1"/>
  <c r="S62" i="12"/>
  <c r="P62" i="12"/>
  <c r="F62" i="12"/>
  <c r="Q62" i="12"/>
  <c r="F62" i="11"/>
  <c r="S62" i="11"/>
  <c r="S28" i="11"/>
  <c r="P62" i="11"/>
  <c r="U28" i="10"/>
  <c r="U32" i="10"/>
  <c r="U40" i="10"/>
  <c r="U52" i="10"/>
  <c r="T62" i="10"/>
  <c r="U18" i="10"/>
  <c r="U35" i="10"/>
  <c r="U47" i="10"/>
  <c r="Q62" i="10"/>
  <c r="M9" i="10"/>
  <c r="M62" i="10" s="1"/>
  <c r="S9" i="10"/>
  <c r="S18" i="10"/>
  <c r="S32" i="10"/>
  <c r="S35" i="10"/>
  <c r="S40" i="10"/>
  <c r="S47" i="10"/>
  <c r="S52" i="10"/>
  <c r="S57" i="10"/>
  <c r="H62" i="10"/>
  <c r="I9" i="10"/>
  <c r="I62" i="10" s="1"/>
  <c r="M28" i="10"/>
  <c r="U9" i="9"/>
  <c r="T62" i="9"/>
  <c r="I62" i="9"/>
  <c r="U28" i="9"/>
  <c r="U32" i="9"/>
  <c r="U40" i="9"/>
  <c r="U52" i="9"/>
  <c r="U18" i="9"/>
  <c r="U35" i="9"/>
  <c r="U47" i="9"/>
  <c r="U57" i="9"/>
  <c r="G62" i="9"/>
  <c r="L62" i="9"/>
  <c r="Q62" i="9"/>
  <c r="M9" i="9"/>
  <c r="M62" i="9" s="1"/>
  <c r="S9" i="9"/>
  <c r="S18" i="9"/>
  <c r="S32" i="9"/>
  <c r="S35" i="9"/>
  <c r="S40" i="9"/>
  <c r="S47" i="9"/>
  <c r="S52" i="9"/>
  <c r="S57" i="9"/>
  <c r="AA61" i="8"/>
  <c r="U61" i="8"/>
  <c r="AC27" i="8"/>
  <c r="AC51" i="8"/>
  <c r="T61" i="8"/>
  <c r="M8" i="8"/>
  <c r="M61" i="8" s="1"/>
  <c r="AB8" i="8"/>
  <c r="AB61" i="8" s="1"/>
  <c r="Y8" i="8"/>
  <c r="Q17" i="8"/>
  <c r="Q61" i="8" s="1"/>
  <c r="AB17" i="8"/>
  <c r="I27" i="8"/>
  <c r="AB31" i="8"/>
  <c r="I34" i="8"/>
  <c r="AC34" i="8" s="1"/>
  <c r="AB39" i="8"/>
  <c r="I46" i="8"/>
  <c r="AC46" i="8" s="1"/>
  <c r="AB51" i="8"/>
  <c r="I56" i="8"/>
  <c r="AC56" i="8" s="1"/>
  <c r="G61" i="8"/>
  <c r="I8" i="8"/>
  <c r="S62" i="10" l="1"/>
  <c r="U9" i="10"/>
  <c r="U62" i="10" s="1"/>
  <c r="U62" i="9"/>
  <c r="S62" i="9"/>
  <c r="I61" i="8"/>
  <c r="AC17" i="8"/>
  <c r="AC8" i="8"/>
  <c r="Y61" i="8"/>
  <c r="AC61" i="8" l="1"/>
  <c r="AB60" i="7" l="1"/>
  <c r="AA60" i="7"/>
  <c r="Y60" i="7"/>
  <c r="AC60" i="7" s="1"/>
  <c r="U60" i="7"/>
  <c r="Q60" i="7"/>
  <c r="M60" i="7"/>
  <c r="I60" i="7"/>
  <c r="AB59" i="7"/>
  <c r="AA59" i="7"/>
  <c r="Y59" i="7"/>
  <c r="AC59" i="7" s="1"/>
  <c r="U59" i="7"/>
  <c r="Q59" i="7"/>
  <c r="M59" i="7"/>
  <c r="I59" i="7"/>
  <c r="AB58" i="7"/>
  <c r="AA58" i="7"/>
  <c r="Y58" i="7"/>
  <c r="AC58" i="7" s="1"/>
  <c r="U58" i="7"/>
  <c r="Q58" i="7"/>
  <c r="M58" i="7"/>
  <c r="I58" i="7"/>
  <c r="AB57" i="7"/>
  <c r="AA57" i="7"/>
  <c r="Y57" i="7"/>
  <c r="AC57" i="7" s="1"/>
  <c r="U57" i="7"/>
  <c r="Q57" i="7"/>
  <c r="M57" i="7"/>
  <c r="I57" i="7"/>
  <c r="X56" i="7"/>
  <c r="W56" i="7"/>
  <c r="Y56" i="7" s="1"/>
  <c r="U56" i="7"/>
  <c r="T56" i="7"/>
  <c r="S56" i="7"/>
  <c r="Q56" i="7"/>
  <c r="P56" i="7"/>
  <c r="O56" i="7"/>
  <c r="L56" i="7"/>
  <c r="AB56" i="7" s="1"/>
  <c r="K56" i="7"/>
  <c r="M56" i="7" s="1"/>
  <c r="H56" i="7"/>
  <c r="G56" i="7"/>
  <c r="AA56" i="7" s="1"/>
  <c r="AB55" i="7"/>
  <c r="AA55" i="7"/>
  <c r="Y55" i="7"/>
  <c r="AC55" i="7" s="1"/>
  <c r="U55" i="7"/>
  <c r="Q55" i="7"/>
  <c r="M55" i="7"/>
  <c r="I55" i="7"/>
  <c r="AB54" i="7"/>
  <c r="AA54" i="7"/>
  <c r="Y54" i="7"/>
  <c r="AC54" i="7" s="1"/>
  <c r="U54" i="7"/>
  <c r="Q54" i="7"/>
  <c r="M54" i="7"/>
  <c r="I54" i="7"/>
  <c r="AB53" i="7"/>
  <c r="AA53" i="7"/>
  <c r="Y53" i="7"/>
  <c r="AC53" i="7" s="1"/>
  <c r="U53" i="7"/>
  <c r="Q53" i="7"/>
  <c r="M53" i="7"/>
  <c r="I53" i="7"/>
  <c r="AB52" i="7"/>
  <c r="AA52" i="7"/>
  <c r="Y52" i="7"/>
  <c r="AC52" i="7" s="1"/>
  <c r="U52" i="7"/>
  <c r="Q52" i="7"/>
  <c r="M52" i="7"/>
  <c r="I52" i="7"/>
  <c r="Y51" i="7"/>
  <c r="X51" i="7"/>
  <c r="W51" i="7"/>
  <c r="T51" i="7"/>
  <c r="S51" i="7"/>
  <c r="U51" i="7" s="1"/>
  <c r="P51" i="7"/>
  <c r="O51" i="7"/>
  <c r="Q51" i="7" s="1"/>
  <c r="M51" i="7"/>
  <c r="L51" i="7"/>
  <c r="K51" i="7"/>
  <c r="I51" i="7"/>
  <c r="H51" i="7"/>
  <c r="AB51" i="7" s="1"/>
  <c r="G51" i="7"/>
  <c r="AA51" i="7" s="1"/>
  <c r="AB50" i="7"/>
  <c r="AA50" i="7"/>
  <c r="Y50" i="7"/>
  <c r="AC50" i="7" s="1"/>
  <c r="U50" i="7"/>
  <c r="Q50" i="7"/>
  <c r="M50" i="7"/>
  <c r="I50" i="7"/>
  <c r="AB49" i="7"/>
  <c r="AA49" i="7"/>
  <c r="Y49" i="7"/>
  <c r="AC49" i="7" s="1"/>
  <c r="U49" i="7"/>
  <c r="Q49" i="7"/>
  <c r="M49" i="7"/>
  <c r="I49" i="7"/>
  <c r="AB48" i="7"/>
  <c r="AA48" i="7"/>
  <c r="Y48" i="7"/>
  <c r="AC48" i="7" s="1"/>
  <c r="U48" i="7"/>
  <c r="Q48" i="7"/>
  <c r="M48" i="7"/>
  <c r="I48" i="7"/>
  <c r="AB47" i="7"/>
  <c r="AA47" i="7"/>
  <c r="Y47" i="7"/>
  <c r="AC47" i="7" s="1"/>
  <c r="U47" i="7"/>
  <c r="Q47" i="7"/>
  <c r="M47" i="7"/>
  <c r="I47" i="7"/>
  <c r="X46" i="7"/>
  <c r="W46" i="7"/>
  <c r="Y46" i="7" s="1"/>
  <c r="U46" i="7"/>
  <c r="T46" i="7"/>
  <c r="S46" i="7"/>
  <c r="Q46" i="7"/>
  <c r="P46" i="7"/>
  <c r="O46" i="7"/>
  <c r="L46" i="7"/>
  <c r="AB46" i="7" s="1"/>
  <c r="K46" i="7"/>
  <c r="M46" i="7" s="1"/>
  <c r="H46" i="7"/>
  <c r="G46" i="7"/>
  <c r="AA46" i="7" s="1"/>
  <c r="AB45" i="7"/>
  <c r="AA45" i="7"/>
  <c r="Y45" i="7"/>
  <c r="AC45" i="7" s="1"/>
  <c r="U45" i="7"/>
  <c r="Q45" i="7"/>
  <c r="M45" i="7"/>
  <c r="I45" i="7"/>
  <c r="AB44" i="7"/>
  <c r="AA44" i="7"/>
  <c r="Y44" i="7"/>
  <c r="AC44" i="7" s="1"/>
  <c r="U44" i="7"/>
  <c r="Q44" i="7"/>
  <c r="M44" i="7"/>
  <c r="I44" i="7"/>
  <c r="AB43" i="7"/>
  <c r="AA43" i="7"/>
  <c r="Y43" i="7"/>
  <c r="AC43" i="7" s="1"/>
  <c r="U43" i="7"/>
  <c r="Q43" i="7"/>
  <c r="M43" i="7"/>
  <c r="I43" i="7"/>
  <c r="AB42" i="7"/>
  <c r="AA42" i="7"/>
  <c r="Y42" i="7"/>
  <c r="AC42" i="7" s="1"/>
  <c r="U42" i="7"/>
  <c r="Q42" i="7"/>
  <c r="M42" i="7"/>
  <c r="I42" i="7"/>
  <c r="AB41" i="7"/>
  <c r="AA41" i="7"/>
  <c r="Y41" i="7"/>
  <c r="AC41" i="7" s="1"/>
  <c r="U41" i="7"/>
  <c r="Q41" i="7"/>
  <c r="M41" i="7"/>
  <c r="I41" i="7"/>
  <c r="AB40" i="7"/>
  <c r="AA40" i="7"/>
  <c r="Y40" i="7"/>
  <c r="AC40" i="7" s="1"/>
  <c r="U40" i="7"/>
  <c r="Q40" i="7"/>
  <c r="M40" i="7"/>
  <c r="I40" i="7"/>
  <c r="Y39" i="7"/>
  <c r="X39" i="7"/>
  <c r="W39" i="7"/>
  <c r="T39" i="7"/>
  <c r="S39" i="7"/>
  <c r="U39" i="7" s="1"/>
  <c r="P39" i="7"/>
  <c r="O39" i="7"/>
  <c r="Q39" i="7" s="1"/>
  <c r="M39" i="7"/>
  <c r="L39" i="7"/>
  <c r="K39" i="7"/>
  <c r="I39" i="7"/>
  <c r="H39" i="7"/>
  <c r="AB39" i="7" s="1"/>
  <c r="G39" i="7"/>
  <c r="AA39" i="7" s="1"/>
  <c r="AB38" i="7"/>
  <c r="AA38" i="7"/>
  <c r="Y38" i="7"/>
  <c r="AC38" i="7" s="1"/>
  <c r="U38" i="7"/>
  <c r="Q38" i="7"/>
  <c r="M38" i="7"/>
  <c r="I38" i="7"/>
  <c r="AB37" i="7"/>
  <c r="AA37" i="7"/>
  <c r="Y37" i="7"/>
  <c r="AC37" i="7" s="1"/>
  <c r="U37" i="7"/>
  <c r="Q37" i="7"/>
  <c r="M37" i="7"/>
  <c r="I37" i="7"/>
  <c r="AB36" i="7"/>
  <c r="AA36" i="7"/>
  <c r="Y36" i="7"/>
  <c r="AC36" i="7" s="1"/>
  <c r="U36" i="7"/>
  <c r="Q36" i="7"/>
  <c r="M36" i="7"/>
  <c r="I36" i="7"/>
  <c r="AB35" i="7"/>
  <c r="AA35" i="7"/>
  <c r="Y35" i="7"/>
  <c r="AC35" i="7" s="1"/>
  <c r="U35" i="7"/>
  <c r="Q35" i="7"/>
  <c r="M35" i="7"/>
  <c r="I35" i="7"/>
  <c r="X34" i="7"/>
  <c r="W34" i="7"/>
  <c r="Y34" i="7" s="1"/>
  <c r="U34" i="7"/>
  <c r="T34" i="7"/>
  <c r="S34" i="7"/>
  <c r="Q34" i="7"/>
  <c r="P34" i="7"/>
  <c r="O34" i="7"/>
  <c r="L34" i="7"/>
  <c r="AB34" i="7" s="1"/>
  <c r="K34" i="7"/>
  <c r="M34" i="7" s="1"/>
  <c r="H34" i="7"/>
  <c r="G34" i="7"/>
  <c r="AA34" i="7" s="1"/>
  <c r="AB33" i="7"/>
  <c r="AA33" i="7"/>
  <c r="Y33" i="7"/>
  <c r="AC33" i="7" s="1"/>
  <c r="U33" i="7"/>
  <c r="Q33" i="7"/>
  <c r="M33" i="7"/>
  <c r="I33" i="7"/>
  <c r="AB32" i="7"/>
  <c r="AA32" i="7"/>
  <c r="Y32" i="7"/>
  <c r="AC32" i="7" s="1"/>
  <c r="U32" i="7"/>
  <c r="Q32" i="7"/>
  <c r="M32" i="7"/>
  <c r="I32" i="7"/>
  <c r="Y31" i="7"/>
  <c r="X31" i="7"/>
  <c r="W31" i="7"/>
  <c r="T31" i="7"/>
  <c r="S31" i="7"/>
  <c r="U31" i="7" s="1"/>
  <c r="P31" i="7"/>
  <c r="O31" i="7"/>
  <c r="Q31" i="7" s="1"/>
  <c r="M31" i="7"/>
  <c r="L31" i="7"/>
  <c r="K31" i="7"/>
  <c r="I31" i="7"/>
  <c r="H31" i="7"/>
  <c r="AB31" i="7" s="1"/>
  <c r="G31" i="7"/>
  <c r="AA31" i="7" s="1"/>
  <c r="AB30" i="7"/>
  <c r="AA30" i="7"/>
  <c r="Y30" i="7"/>
  <c r="AC30" i="7" s="1"/>
  <c r="U30" i="7"/>
  <c r="Q30" i="7"/>
  <c r="M30" i="7"/>
  <c r="I30" i="7"/>
  <c r="AB29" i="7"/>
  <c r="AA29" i="7"/>
  <c r="Y29" i="7"/>
  <c r="AC29" i="7" s="1"/>
  <c r="U29" i="7"/>
  <c r="Q29" i="7"/>
  <c r="M29" i="7"/>
  <c r="I29" i="7"/>
  <c r="AB28" i="7"/>
  <c r="AA28" i="7"/>
  <c r="Y28" i="7"/>
  <c r="AC28" i="7" s="1"/>
  <c r="U28" i="7"/>
  <c r="Q28" i="7"/>
  <c r="M28" i="7"/>
  <c r="I28" i="7"/>
  <c r="X27" i="7"/>
  <c r="W27" i="7"/>
  <c r="Y27" i="7" s="1"/>
  <c r="U27" i="7"/>
  <c r="T27" i="7"/>
  <c r="S27" i="7"/>
  <c r="Q27" i="7"/>
  <c r="P27" i="7"/>
  <c r="O27" i="7"/>
  <c r="L27" i="7"/>
  <c r="AB27" i="7" s="1"/>
  <c r="K27" i="7"/>
  <c r="M27" i="7" s="1"/>
  <c r="H27" i="7"/>
  <c r="G27" i="7"/>
  <c r="AA27" i="7" s="1"/>
  <c r="AC26" i="7"/>
  <c r="AB26" i="7"/>
  <c r="AA26" i="7"/>
  <c r="Y26" i="7"/>
  <c r="U26" i="7"/>
  <c r="Q26" i="7"/>
  <c r="M26" i="7"/>
  <c r="I26" i="7"/>
  <c r="AB25" i="7"/>
  <c r="AA25" i="7"/>
  <c r="Y25" i="7"/>
  <c r="U25" i="7"/>
  <c r="AC25" i="7" s="1"/>
  <c r="Q25" i="7"/>
  <c r="M25" i="7"/>
  <c r="I25" i="7"/>
  <c r="AB24" i="7"/>
  <c r="AA24" i="7"/>
  <c r="Y24" i="7"/>
  <c r="AC24" i="7" s="1"/>
  <c r="U24" i="7"/>
  <c r="Q24" i="7"/>
  <c r="M24" i="7"/>
  <c r="I24" i="7"/>
  <c r="AB23" i="7"/>
  <c r="AA23" i="7"/>
  <c r="Y23" i="7"/>
  <c r="AC23" i="7" s="1"/>
  <c r="U23" i="7"/>
  <c r="Q23" i="7"/>
  <c r="M23" i="7"/>
  <c r="I23" i="7"/>
  <c r="AB22" i="7"/>
  <c r="AA22" i="7"/>
  <c r="Y22" i="7"/>
  <c r="AC22" i="7" s="1"/>
  <c r="U22" i="7"/>
  <c r="Q22" i="7"/>
  <c r="M22" i="7"/>
  <c r="I22" i="7"/>
  <c r="AB21" i="7"/>
  <c r="AA21" i="7"/>
  <c r="Y21" i="7"/>
  <c r="AC21" i="7" s="1"/>
  <c r="U21" i="7"/>
  <c r="Q21" i="7"/>
  <c r="M21" i="7"/>
  <c r="I21" i="7"/>
  <c r="AB20" i="7"/>
  <c r="AA20" i="7"/>
  <c r="Y20" i="7"/>
  <c r="AC20" i="7" s="1"/>
  <c r="U20" i="7"/>
  <c r="Q20" i="7"/>
  <c r="M20" i="7"/>
  <c r="I20" i="7"/>
  <c r="AB19" i="7"/>
  <c r="AA19" i="7"/>
  <c r="Y19" i="7"/>
  <c r="AC19" i="7" s="1"/>
  <c r="U19" i="7"/>
  <c r="Q19" i="7"/>
  <c r="M19" i="7"/>
  <c r="I19" i="7"/>
  <c r="AB18" i="7"/>
  <c r="AA18" i="7"/>
  <c r="Y18" i="7"/>
  <c r="AC18" i="7" s="1"/>
  <c r="U18" i="7"/>
  <c r="Q18" i="7"/>
  <c r="M18" i="7"/>
  <c r="I18" i="7"/>
  <c r="Y17" i="7"/>
  <c r="X17" i="7"/>
  <c r="W17" i="7"/>
  <c r="T17" i="7"/>
  <c r="S17" i="7"/>
  <c r="U17" i="7" s="1"/>
  <c r="P17" i="7"/>
  <c r="O17" i="7"/>
  <c r="M17" i="7"/>
  <c r="L17" i="7"/>
  <c r="K17" i="7"/>
  <c r="I17" i="7"/>
  <c r="H17" i="7"/>
  <c r="AB17" i="7" s="1"/>
  <c r="G17" i="7"/>
  <c r="AA17" i="7" s="1"/>
  <c r="AB16" i="7"/>
  <c r="AA16" i="7"/>
  <c r="Y16" i="7"/>
  <c r="AC16" i="7" s="1"/>
  <c r="U16" i="7"/>
  <c r="Q16" i="7"/>
  <c r="M16" i="7"/>
  <c r="I16" i="7"/>
  <c r="AB15" i="7"/>
  <c r="AA15" i="7"/>
  <c r="Y15" i="7"/>
  <c r="AC15" i="7" s="1"/>
  <c r="U15" i="7"/>
  <c r="Q15" i="7"/>
  <c r="M15" i="7"/>
  <c r="I15" i="7"/>
  <c r="AB14" i="7"/>
  <c r="AA14" i="7"/>
  <c r="Y14" i="7"/>
  <c r="AC14" i="7" s="1"/>
  <c r="U14" i="7"/>
  <c r="Q14" i="7"/>
  <c r="M14" i="7"/>
  <c r="I14" i="7"/>
  <c r="AB13" i="7"/>
  <c r="AA13" i="7"/>
  <c r="Y13" i="7"/>
  <c r="AC13" i="7" s="1"/>
  <c r="U13" i="7"/>
  <c r="Q13" i="7"/>
  <c r="M13" i="7"/>
  <c r="I13" i="7"/>
  <c r="AC12" i="7"/>
  <c r="AB12" i="7"/>
  <c r="AA12" i="7"/>
  <c r="Y12" i="7"/>
  <c r="U12" i="7"/>
  <c r="Q12" i="7"/>
  <c r="M12" i="7"/>
  <c r="I12" i="7"/>
  <c r="AB11" i="7"/>
  <c r="AA11" i="7"/>
  <c r="Y11" i="7"/>
  <c r="AC11" i="7" s="1"/>
  <c r="U11" i="7"/>
  <c r="Q11" i="7"/>
  <c r="M11" i="7"/>
  <c r="I11" i="7"/>
  <c r="AB10" i="7"/>
  <c r="AA10" i="7"/>
  <c r="Y10" i="7"/>
  <c r="AC10" i="7" s="1"/>
  <c r="U10" i="7"/>
  <c r="Q10" i="7"/>
  <c r="M10" i="7"/>
  <c r="I10" i="7"/>
  <c r="AB9" i="7"/>
  <c r="AA9" i="7"/>
  <c r="Y9" i="7"/>
  <c r="AC9" i="7" s="1"/>
  <c r="U9" i="7"/>
  <c r="Q9" i="7"/>
  <c r="M9" i="7"/>
  <c r="I9" i="7"/>
  <c r="X8" i="7"/>
  <c r="X61" i="7" s="1"/>
  <c r="W8" i="7"/>
  <c r="W61" i="7" s="1"/>
  <c r="U8" i="7"/>
  <c r="U61" i="7" s="1"/>
  <c r="T8" i="7"/>
  <c r="T61" i="7" s="1"/>
  <c r="S8" i="7"/>
  <c r="S61" i="7" s="1"/>
  <c r="Q8" i="7"/>
  <c r="P8" i="7"/>
  <c r="P61" i="7" s="1"/>
  <c r="O8" i="7"/>
  <c r="O61" i="7" s="1"/>
  <c r="L8" i="7"/>
  <c r="AB8" i="7" s="1"/>
  <c r="K8" i="7"/>
  <c r="K61" i="7" s="1"/>
  <c r="H8" i="7"/>
  <c r="H61" i="7" s="1"/>
  <c r="G8" i="7"/>
  <c r="AA8" i="7" s="1"/>
  <c r="AC39" i="7" l="1"/>
  <c r="Q61" i="7"/>
  <c r="AC31" i="7"/>
  <c r="AB61" i="7"/>
  <c r="AA61" i="7"/>
  <c r="AC51" i="7"/>
  <c r="M8" i="7"/>
  <c r="M61" i="7" s="1"/>
  <c r="I8" i="7"/>
  <c r="Y8" i="7"/>
  <c r="Q17" i="7"/>
  <c r="AC17" i="7" s="1"/>
  <c r="I27" i="7"/>
  <c r="AC27" i="7" s="1"/>
  <c r="I34" i="7"/>
  <c r="AC34" i="7" s="1"/>
  <c r="I46" i="7"/>
  <c r="AC46" i="7" s="1"/>
  <c r="I56" i="7"/>
  <c r="AC56" i="7" s="1"/>
  <c r="G61" i="7"/>
  <c r="L61" i="7"/>
  <c r="AC8" i="7" l="1"/>
  <c r="AC61" i="7" s="1"/>
  <c r="Y61" i="7"/>
  <c r="I61" i="7"/>
  <c r="AC60" i="6" l="1"/>
  <c r="Y60" i="6"/>
  <c r="U60" i="6"/>
  <c r="Q60" i="6"/>
  <c r="AE60" i="6" s="1"/>
  <c r="M60" i="6"/>
  <c r="I60" i="6"/>
  <c r="BC59" i="6"/>
  <c r="BB59" i="6"/>
  <c r="BA59" i="6"/>
  <c r="AC59" i="6"/>
  <c r="Y59" i="6"/>
  <c r="U59" i="6"/>
  <c r="Q59" i="6"/>
  <c r="M59" i="6"/>
  <c r="I59" i="6"/>
  <c r="AE59" i="6" s="1"/>
  <c r="BC58" i="6"/>
  <c r="BB58" i="6"/>
  <c r="BA58" i="6"/>
  <c r="AE58" i="6"/>
  <c r="AC58" i="6"/>
  <c r="Y58" i="6"/>
  <c r="U58" i="6"/>
  <c r="Q58" i="6"/>
  <c r="M58" i="6"/>
  <c r="I58" i="6"/>
  <c r="AC57" i="6"/>
  <c r="Y57" i="6"/>
  <c r="U57" i="6"/>
  <c r="Q57" i="6"/>
  <c r="M57" i="6"/>
  <c r="AE57" i="6" s="1"/>
  <c r="I57" i="6"/>
  <c r="BB56" i="6"/>
  <c r="BA56" i="6"/>
  <c r="AB56" i="6"/>
  <c r="AA56" i="6"/>
  <c r="AC56" i="6" s="1"/>
  <c r="X56" i="6"/>
  <c r="W56" i="6"/>
  <c r="Y56" i="6" s="1"/>
  <c r="U56" i="6"/>
  <c r="T56" i="6"/>
  <c r="S56" i="6"/>
  <c r="P56" i="6"/>
  <c r="Q56" i="6" s="1"/>
  <c r="O56" i="6"/>
  <c r="BC56" i="6" s="1"/>
  <c r="L56" i="6"/>
  <c r="K56" i="6"/>
  <c r="M56" i="6" s="1"/>
  <c r="H56" i="6"/>
  <c r="G56" i="6"/>
  <c r="I56" i="6" s="1"/>
  <c r="AE56" i="6" s="1"/>
  <c r="AE55" i="6"/>
  <c r="AC55" i="6"/>
  <c r="Y55" i="6"/>
  <c r="U55" i="6"/>
  <c r="Q55" i="6"/>
  <c r="M55" i="6"/>
  <c r="I55" i="6"/>
  <c r="BC54" i="6"/>
  <c r="BB54" i="6"/>
  <c r="BA54" i="6"/>
  <c r="AC54" i="6"/>
  <c r="Y54" i="6"/>
  <c r="U54" i="6"/>
  <c r="Q54" i="6"/>
  <c r="M54" i="6"/>
  <c r="I54" i="6"/>
  <c r="AE54" i="6" s="1"/>
  <c r="BC53" i="6"/>
  <c r="BB53" i="6"/>
  <c r="BA53" i="6"/>
  <c r="AE53" i="6"/>
  <c r="AC53" i="6"/>
  <c r="Y53" i="6"/>
  <c r="U53" i="6"/>
  <c r="Q53" i="6"/>
  <c r="M53" i="6"/>
  <c r="I53" i="6"/>
  <c r="BC52" i="6"/>
  <c r="BB52" i="6"/>
  <c r="BA52" i="6"/>
  <c r="AC52" i="6"/>
  <c r="Y52" i="6"/>
  <c r="U52" i="6"/>
  <c r="Q52" i="6"/>
  <c r="M52" i="6"/>
  <c r="I52" i="6"/>
  <c r="AE52" i="6" s="1"/>
  <c r="BB51" i="6"/>
  <c r="BA51" i="6"/>
  <c r="AB51" i="6"/>
  <c r="AA51" i="6"/>
  <c r="AC51" i="6" s="1"/>
  <c r="Y51" i="6"/>
  <c r="X51" i="6"/>
  <c r="W51" i="6"/>
  <c r="T51" i="6"/>
  <c r="U51" i="6" s="1"/>
  <c r="S51" i="6"/>
  <c r="P51" i="6"/>
  <c r="O51" i="6"/>
  <c r="BC51" i="6" s="1"/>
  <c r="L51" i="6"/>
  <c r="K51" i="6"/>
  <c r="M51" i="6" s="1"/>
  <c r="I51" i="6"/>
  <c r="H51" i="6"/>
  <c r="G51" i="6"/>
  <c r="AC50" i="6"/>
  <c r="Y50" i="6"/>
  <c r="U50" i="6"/>
  <c r="Q50" i="6"/>
  <c r="M50" i="6"/>
  <c r="AE50" i="6" s="1"/>
  <c r="I50" i="6"/>
  <c r="AC49" i="6"/>
  <c r="Y49" i="6"/>
  <c r="U49" i="6"/>
  <c r="Q49" i="6"/>
  <c r="M49" i="6"/>
  <c r="I49" i="6"/>
  <c r="AE49" i="6" s="1"/>
  <c r="BC48" i="6"/>
  <c r="BB48" i="6"/>
  <c r="BA48" i="6"/>
  <c r="AC48" i="6"/>
  <c r="Y48" i="6"/>
  <c r="U48" i="6"/>
  <c r="Q48" i="6"/>
  <c r="AE48" i="6" s="1"/>
  <c r="M48" i="6"/>
  <c r="I48" i="6"/>
  <c r="BC47" i="6"/>
  <c r="BB47" i="6"/>
  <c r="BA47" i="6"/>
  <c r="AC47" i="6"/>
  <c r="Y47" i="6"/>
  <c r="U47" i="6"/>
  <c r="Q47" i="6"/>
  <c r="M47" i="6"/>
  <c r="I47" i="6"/>
  <c r="AE47" i="6" s="1"/>
  <c r="BB46" i="6"/>
  <c r="BA46" i="6"/>
  <c r="AB46" i="6"/>
  <c r="AA46" i="6"/>
  <c r="AC46" i="6" s="1"/>
  <c r="Y46" i="6"/>
  <c r="X46" i="6"/>
  <c r="W46" i="6"/>
  <c r="T46" i="6"/>
  <c r="U46" i="6" s="1"/>
  <c r="S46" i="6"/>
  <c r="P46" i="6"/>
  <c r="O46" i="6"/>
  <c r="BC46" i="6" s="1"/>
  <c r="L46" i="6"/>
  <c r="K46" i="6"/>
  <c r="M46" i="6" s="1"/>
  <c r="I46" i="6"/>
  <c r="H46" i="6"/>
  <c r="G46" i="6"/>
  <c r="AC45" i="6"/>
  <c r="Y45" i="6"/>
  <c r="U45" i="6"/>
  <c r="Q45" i="6"/>
  <c r="M45" i="6"/>
  <c r="AE45" i="6" s="1"/>
  <c r="I45" i="6"/>
  <c r="AC44" i="6"/>
  <c r="Y44" i="6"/>
  <c r="U44" i="6"/>
  <c r="Q44" i="6"/>
  <c r="M44" i="6"/>
  <c r="I44" i="6"/>
  <c r="AE44" i="6" s="1"/>
  <c r="AC43" i="6"/>
  <c r="Y43" i="6"/>
  <c r="U43" i="6"/>
  <c r="Q43" i="6"/>
  <c r="M43" i="6"/>
  <c r="I43" i="6"/>
  <c r="AE43" i="6" s="1"/>
  <c r="AC42" i="6"/>
  <c r="Y42" i="6"/>
  <c r="U42" i="6"/>
  <c r="Q42" i="6"/>
  <c r="M42" i="6"/>
  <c r="AE42" i="6" s="1"/>
  <c r="I42" i="6"/>
  <c r="AC41" i="6"/>
  <c r="Y41" i="6"/>
  <c r="U41" i="6"/>
  <c r="Q41" i="6"/>
  <c r="M41" i="6"/>
  <c r="I41" i="6"/>
  <c r="AE41" i="6" s="1"/>
  <c r="AC40" i="6"/>
  <c r="Y40" i="6"/>
  <c r="U40" i="6"/>
  <c r="Q40" i="6"/>
  <c r="AE40" i="6" s="1"/>
  <c r="M40" i="6"/>
  <c r="I40" i="6"/>
  <c r="AB39" i="6"/>
  <c r="AC39" i="6" s="1"/>
  <c r="AA39" i="6"/>
  <c r="X39" i="6"/>
  <c r="W39" i="6"/>
  <c r="Y39" i="6" s="1"/>
  <c r="T39" i="6"/>
  <c r="S39" i="6"/>
  <c r="U39" i="6" s="1"/>
  <c r="Q39" i="6"/>
  <c r="P39" i="6"/>
  <c r="O39" i="6"/>
  <c r="L39" i="6"/>
  <c r="M39" i="6" s="1"/>
  <c r="K39" i="6"/>
  <c r="H39" i="6"/>
  <c r="G39" i="6"/>
  <c r="I39" i="6" s="1"/>
  <c r="AC38" i="6"/>
  <c r="Y38" i="6"/>
  <c r="U38" i="6"/>
  <c r="Q38" i="6"/>
  <c r="M38" i="6"/>
  <c r="I38" i="6"/>
  <c r="AE38" i="6" s="1"/>
  <c r="AE37" i="6"/>
  <c r="AC37" i="6"/>
  <c r="Y37" i="6"/>
  <c r="U37" i="6"/>
  <c r="Q37" i="6"/>
  <c r="M37" i="6"/>
  <c r="I37" i="6"/>
  <c r="AC36" i="6"/>
  <c r="Y36" i="6"/>
  <c r="U36" i="6"/>
  <c r="Q36" i="6"/>
  <c r="M36" i="6"/>
  <c r="I36" i="6"/>
  <c r="AE36" i="6" s="1"/>
  <c r="AC35" i="6"/>
  <c r="Y35" i="6"/>
  <c r="U35" i="6"/>
  <c r="Q35" i="6"/>
  <c r="AE35" i="6" s="1"/>
  <c r="M35" i="6"/>
  <c r="I35" i="6"/>
  <c r="AB34" i="6"/>
  <c r="AC34" i="6" s="1"/>
  <c r="AA34" i="6"/>
  <c r="X34" i="6"/>
  <c r="W34" i="6"/>
  <c r="Y34" i="6" s="1"/>
  <c r="T34" i="6"/>
  <c r="S34" i="6"/>
  <c r="U34" i="6" s="1"/>
  <c r="Q34" i="6"/>
  <c r="P34" i="6"/>
  <c r="O34" i="6"/>
  <c r="L34" i="6"/>
  <c r="M34" i="6" s="1"/>
  <c r="K34" i="6"/>
  <c r="H34" i="6"/>
  <c r="G34" i="6"/>
  <c r="I34" i="6" s="1"/>
  <c r="AC33" i="6"/>
  <c r="Y33" i="6"/>
  <c r="U33" i="6"/>
  <c r="Q33" i="6"/>
  <c r="M33" i="6"/>
  <c r="I33" i="6"/>
  <c r="AE33" i="6" s="1"/>
  <c r="AC32" i="6"/>
  <c r="Y32" i="6"/>
  <c r="U32" i="6"/>
  <c r="Q32" i="6"/>
  <c r="M32" i="6"/>
  <c r="AE32" i="6" s="1"/>
  <c r="I32" i="6"/>
  <c r="AB31" i="6"/>
  <c r="AA31" i="6"/>
  <c r="AC31" i="6" s="1"/>
  <c r="X31" i="6"/>
  <c r="W31" i="6"/>
  <c r="Y31" i="6" s="1"/>
  <c r="U31" i="6"/>
  <c r="T31" i="6"/>
  <c r="S31" i="6"/>
  <c r="P31" i="6"/>
  <c r="P61" i="6" s="1"/>
  <c r="O31" i="6"/>
  <c r="L31" i="6"/>
  <c r="K31" i="6"/>
  <c r="M31" i="6" s="1"/>
  <c r="H31" i="6"/>
  <c r="G31" i="6"/>
  <c r="I31" i="6" s="1"/>
  <c r="AC30" i="6"/>
  <c r="Y30" i="6"/>
  <c r="U30" i="6"/>
  <c r="Q30" i="6"/>
  <c r="M30" i="6"/>
  <c r="I30" i="6"/>
  <c r="AE30" i="6" s="1"/>
  <c r="AC29" i="6"/>
  <c r="Y29" i="6"/>
  <c r="U29" i="6"/>
  <c r="Q29" i="6"/>
  <c r="M29" i="6"/>
  <c r="I29" i="6"/>
  <c r="AE29" i="6" s="1"/>
  <c r="AC28" i="6"/>
  <c r="Y28" i="6"/>
  <c r="U28" i="6"/>
  <c r="Q28" i="6"/>
  <c r="AE28" i="6" s="1"/>
  <c r="M28" i="6"/>
  <c r="I28" i="6"/>
  <c r="AB27" i="6"/>
  <c r="AA27" i="6"/>
  <c r="AC27" i="6" s="1"/>
  <c r="X27" i="6"/>
  <c r="W27" i="6"/>
  <c r="Y27" i="6" s="1"/>
  <c r="T27" i="6"/>
  <c r="S27" i="6"/>
  <c r="U27" i="6" s="1"/>
  <c r="Q27" i="6"/>
  <c r="P27" i="6"/>
  <c r="O27" i="6"/>
  <c r="L27" i="6"/>
  <c r="M27" i="6" s="1"/>
  <c r="K27" i="6"/>
  <c r="H27" i="6"/>
  <c r="G27" i="6"/>
  <c r="I27" i="6" s="1"/>
  <c r="AE26" i="6"/>
  <c r="AC26" i="6"/>
  <c r="Y26" i="6"/>
  <c r="U26" i="6"/>
  <c r="Q26" i="6"/>
  <c r="M26" i="6"/>
  <c r="I26" i="6"/>
  <c r="AC25" i="6"/>
  <c r="Y25" i="6"/>
  <c r="U25" i="6"/>
  <c r="Q25" i="6"/>
  <c r="M25" i="6"/>
  <c r="I25" i="6"/>
  <c r="AE25" i="6" s="1"/>
  <c r="AC24" i="6"/>
  <c r="Y24" i="6"/>
  <c r="U24" i="6"/>
  <c r="Q24" i="6"/>
  <c r="M24" i="6"/>
  <c r="I24" i="6"/>
  <c r="AE24" i="6" s="1"/>
  <c r="AC23" i="6"/>
  <c r="Y23" i="6"/>
  <c r="U23" i="6"/>
  <c r="Q23" i="6"/>
  <c r="AE23" i="6" s="1"/>
  <c r="M23" i="6"/>
  <c r="I23" i="6"/>
  <c r="AC22" i="6"/>
  <c r="Y22" i="6"/>
  <c r="U22" i="6"/>
  <c r="Q22" i="6"/>
  <c r="M22" i="6"/>
  <c r="I22" i="6"/>
  <c r="AE22" i="6" s="1"/>
  <c r="AC21" i="6"/>
  <c r="Y21" i="6"/>
  <c r="U21" i="6"/>
  <c r="Q21" i="6"/>
  <c r="AE21" i="6" s="1"/>
  <c r="M21" i="6"/>
  <c r="I21" i="6"/>
  <c r="AC20" i="6"/>
  <c r="Y20" i="6"/>
  <c r="U20" i="6"/>
  <c r="Q20" i="6"/>
  <c r="M20" i="6"/>
  <c r="I20" i="6"/>
  <c r="AE20" i="6" s="1"/>
  <c r="AE19" i="6"/>
  <c r="AC19" i="6"/>
  <c r="Y19" i="6"/>
  <c r="U19" i="6"/>
  <c r="Q19" i="6"/>
  <c r="M19" i="6"/>
  <c r="I19" i="6"/>
  <c r="AC18" i="6"/>
  <c r="Y18" i="6"/>
  <c r="U18" i="6"/>
  <c r="Q18" i="6"/>
  <c r="M18" i="6"/>
  <c r="I18" i="6"/>
  <c r="AE18" i="6" s="1"/>
  <c r="AC17" i="6"/>
  <c r="AB17" i="6"/>
  <c r="AA17" i="6"/>
  <c r="Y17" i="6"/>
  <c r="X17" i="6"/>
  <c r="W17" i="6"/>
  <c r="T17" i="6"/>
  <c r="S17" i="6"/>
  <c r="U17" i="6" s="1"/>
  <c r="P17" i="6"/>
  <c r="O17" i="6"/>
  <c r="M17" i="6"/>
  <c r="L17" i="6"/>
  <c r="K17" i="6"/>
  <c r="I17" i="6"/>
  <c r="H17" i="6"/>
  <c r="G17" i="6"/>
  <c r="AC16" i="6"/>
  <c r="Y16" i="6"/>
  <c r="U16" i="6"/>
  <c r="Q16" i="6"/>
  <c r="M16" i="6"/>
  <c r="I16" i="6"/>
  <c r="AE16" i="6" s="1"/>
  <c r="AC15" i="6"/>
  <c r="Y15" i="6"/>
  <c r="U15" i="6"/>
  <c r="Q15" i="6"/>
  <c r="M15" i="6"/>
  <c r="I15" i="6"/>
  <c r="AE15" i="6" s="1"/>
  <c r="AC14" i="6"/>
  <c r="Y14" i="6"/>
  <c r="U14" i="6"/>
  <c r="Q14" i="6"/>
  <c r="M14" i="6"/>
  <c r="I14" i="6"/>
  <c r="AE14" i="6" s="1"/>
  <c r="AE13" i="6"/>
  <c r="AC13" i="6"/>
  <c r="Y13" i="6"/>
  <c r="U13" i="6"/>
  <c r="Q13" i="6"/>
  <c r="M13" i="6"/>
  <c r="I13" i="6"/>
  <c r="AC12" i="6"/>
  <c r="Y12" i="6"/>
  <c r="U12" i="6"/>
  <c r="Q12" i="6"/>
  <c r="M12" i="6"/>
  <c r="I12" i="6"/>
  <c r="AE12" i="6" s="1"/>
  <c r="AE11" i="6"/>
  <c r="AC11" i="6"/>
  <c r="Y11" i="6"/>
  <c r="U11" i="6"/>
  <c r="Q11" i="6"/>
  <c r="M11" i="6"/>
  <c r="I11" i="6"/>
  <c r="AC10" i="6"/>
  <c r="Y10" i="6"/>
  <c r="U10" i="6"/>
  <c r="Q10" i="6"/>
  <c r="M10" i="6"/>
  <c r="I10" i="6"/>
  <c r="AE10" i="6" s="1"/>
  <c r="AE9" i="6"/>
  <c r="AC9" i="6"/>
  <c r="Y9" i="6"/>
  <c r="U9" i="6"/>
  <c r="Q9" i="6"/>
  <c r="M9" i="6"/>
  <c r="I9" i="6"/>
  <c r="AC8" i="6"/>
  <c r="AB8" i="6"/>
  <c r="AB61" i="6" s="1"/>
  <c r="AA8" i="6"/>
  <c r="X8" i="6"/>
  <c r="X61" i="6" s="1"/>
  <c r="W8" i="6"/>
  <c r="W61" i="6" s="1"/>
  <c r="T8" i="6"/>
  <c r="T61" i="6" s="1"/>
  <c r="S8" i="6"/>
  <c r="S61" i="6" s="1"/>
  <c r="P8" i="6"/>
  <c r="O8" i="6"/>
  <c r="O61" i="6" s="1"/>
  <c r="M8" i="6"/>
  <c r="L8" i="6"/>
  <c r="L61" i="6" s="1"/>
  <c r="K8" i="6"/>
  <c r="H8" i="6"/>
  <c r="H61" i="6" s="1"/>
  <c r="G8" i="6"/>
  <c r="G61" i="6" s="1"/>
  <c r="AE39" i="6" l="1"/>
  <c r="M61" i="6"/>
  <c r="AE27" i="6"/>
  <c r="AC61" i="6"/>
  <c r="AE34" i="6"/>
  <c r="K61" i="6"/>
  <c r="AA61" i="6"/>
  <c r="I8" i="6"/>
  <c r="Y8" i="6"/>
  <c r="Y61" i="6" s="1"/>
  <c r="Q31" i="6"/>
  <c r="AE31" i="6" s="1"/>
  <c r="U8" i="6"/>
  <c r="U61" i="6" s="1"/>
  <c r="Q17" i="6"/>
  <c r="AE17" i="6" s="1"/>
  <c r="Q46" i="6"/>
  <c r="AE46" i="6" s="1"/>
  <c r="Q51" i="6"/>
  <c r="AE51" i="6" s="1"/>
  <c r="Q8" i="6"/>
  <c r="I61" i="6" l="1"/>
  <c r="AE8" i="6"/>
  <c r="AE61" i="6" s="1"/>
  <c r="Q61" i="6"/>
  <c r="AC60" i="5" l="1"/>
  <c r="Y60" i="5"/>
  <c r="U60" i="5"/>
  <c r="Q60" i="5"/>
  <c r="AE60" i="5" s="1"/>
  <c r="M60" i="5"/>
  <c r="I60" i="5"/>
  <c r="BC59" i="5"/>
  <c r="BB59" i="5"/>
  <c r="BA59" i="5"/>
  <c r="AC59" i="5"/>
  <c r="Y59" i="5"/>
  <c r="U59" i="5"/>
  <c r="Q59" i="5"/>
  <c r="M59" i="5"/>
  <c r="I59" i="5"/>
  <c r="AE59" i="5" s="1"/>
  <c r="BC58" i="5"/>
  <c r="BB58" i="5"/>
  <c r="BA58" i="5"/>
  <c r="AC58" i="5"/>
  <c r="Y58" i="5"/>
  <c r="U58" i="5"/>
  <c r="Q58" i="5"/>
  <c r="AE58" i="5" s="1"/>
  <c r="M58" i="5"/>
  <c r="I58" i="5"/>
  <c r="AC57" i="5"/>
  <c r="Y57" i="5"/>
  <c r="U57" i="5"/>
  <c r="Q57" i="5"/>
  <c r="M57" i="5"/>
  <c r="I57" i="5"/>
  <c r="AE57" i="5" s="1"/>
  <c r="BB56" i="5"/>
  <c r="BA56" i="5"/>
  <c r="AB56" i="5"/>
  <c r="AA56" i="5"/>
  <c r="AC56" i="5" s="1"/>
  <c r="X56" i="5"/>
  <c r="Y56" i="5" s="1"/>
  <c r="W56" i="5"/>
  <c r="U56" i="5"/>
  <c r="T56" i="5"/>
  <c r="S56" i="5"/>
  <c r="P56" i="5"/>
  <c r="BC56" i="5" s="1"/>
  <c r="O56" i="5"/>
  <c r="Q56" i="5" s="1"/>
  <c r="L56" i="5"/>
  <c r="K56" i="5"/>
  <c r="M56" i="5" s="1"/>
  <c r="H56" i="5"/>
  <c r="I56" i="5" s="1"/>
  <c r="G56" i="5"/>
  <c r="AC55" i="5"/>
  <c r="Y55" i="5"/>
  <c r="U55" i="5"/>
  <c r="Q55" i="5"/>
  <c r="AE55" i="5" s="1"/>
  <c r="M55" i="5"/>
  <c r="I55" i="5"/>
  <c r="BC54" i="5"/>
  <c r="BB54" i="5"/>
  <c r="BA54" i="5"/>
  <c r="AC54" i="5"/>
  <c r="Y54" i="5"/>
  <c r="U54" i="5"/>
  <c r="Q54" i="5"/>
  <c r="M54" i="5"/>
  <c r="I54" i="5"/>
  <c r="AE54" i="5" s="1"/>
  <c r="BC53" i="5"/>
  <c r="BB53" i="5"/>
  <c r="BA53" i="5"/>
  <c r="AC53" i="5"/>
  <c r="Y53" i="5"/>
  <c r="U53" i="5"/>
  <c r="Q53" i="5"/>
  <c r="AE53" i="5" s="1"/>
  <c r="M53" i="5"/>
  <c r="I53" i="5"/>
  <c r="BC52" i="5"/>
  <c r="BB52" i="5"/>
  <c r="BA52" i="5"/>
  <c r="AC52" i="5"/>
  <c r="Y52" i="5"/>
  <c r="U52" i="5"/>
  <c r="Q52" i="5"/>
  <c r="M52" i="5"/>
  <c r="I52" i="5"/>
  <c r="AE52" i="5" s="1"/>
  <c r="BB51" i="5"/>
  <c r="BA51" i="5"/>
  <c r="AB51" i="5"/>
  <c r="AC51" i="5" s="1"/>
  <c r="AA51" i="5"/>
  <c r="Y51" i="5"/>
  <c r="X51" i="5"/>
  <c r="W51" i="5"/>
  <c r="T51" i="5"/>
  <c r="S51" i="5"/>
  <c r="U51" i="5" s="1"/>
  <c r="P51" i="5"/>
  <c r="O51" i="5"/>
  <c r="BC51" i="5" s="1"/>
  <c r="L51" i="5"/>
  <c r="M51" i="5" s="1"/>
  <c r="K51" i="5"/>
  <c r="I51" i="5"/>
  <c r="H51" i="5"/>
  <c r="G51" i="5"/>
  <c r="AC50" i="5"/>
  <c r="Y50" i="5"/>
  <c r="U50" i="5"/>
  <c r="Q50" i="5"/>
  <c r="M50" i="5"/>
  <c r="I50" i="5"/>
  <c r="AE50" i="5" s="1"/>
  <c r="AC49" i="5"/>
  <c r="Y49" i="5"/>
  <c r="U49" i="5"/>
  <c r="Q49" i="5"/>
  <c r="M49" i="5"/>
  <c r="I49" i="5"/>
  <c r="AE49" i="5" s="1"/>
  <c r="BC48" i="5"/>
  <c r="BB48" i="5"/>
  <c r="BA48" i="5"/>
  <c r="AC48" i="5"/>
  <c r="Y48" i="5"/>
  <c r="U48" i="5"/>
  <c r="Q48" i="5"/>
  <c r="AE48" i="5" s="1"/>
  <c r="M48" i="5"/>
  <c r="I48" i="5"/>
  <c r="BC47" i="5"/>
  <c r="BB47" i="5"/>
  <c r="BA47" i="5"/>
  <c r="AC47" i="5"/>
  <c r="Y47" i="5"/>
  <c r="U47" i="5"/>
  <c r="Q47" i="5"/>
  <c r="M47" i="5"/>
  <c r="I47" i="5"/>
  <c r="AE47" i="5" s="1"/>
  <c r="BB46" i="5"/>
  <c r="BA46" i="5"/>
  <c r="AB46" i="5"/>
  <c r="AC46" i="5" s="1"/>
  <c r="AA46" i="5"/>
  <c r="Y46" i="5"/>
  <c r="X46" i="5"/>
  <c r="W46" i="5"/>
  <c r="T46" i="5"/>
  <c r="S46" i="5"/>
  <c r="U46" i="5" s="1"/>
  <c r="P46" i="5"/>
  <c r="O46" i="5"/>
  <c r="BC46" i="5" s="1"/>
  <c r="L46" i="5"/>
  <c r="M46" i="5" s="1"/>
  <c r="K46" i="5"/>
  <c r="I46" i="5"/>
  <c r="H46" i="5"/>
  <c r="G46" i="5"/>
  <c r="AC45" i="5"/>
  <c r="Y45" i="5"/>
  <c r="U45" i="5"/>
  <c r="Q45" i="5"/>
  <c r="M45" i="5"/>
  <c r="I45" i="5"/>
  <c r="AE45" i="5" s="1"/>
  <c r="AC44" i="5"/>
  <c r="Y44" i="5"/>
  <c r="U44" i="5"/>
  <c r="Q44" i="5"/>
  <c r="M44" i="5"/>
  <c r="I44" i="5"/>
  <c r="AE44" i="5" s="1"/>
  <c r="AE43" i="5"/>
  <c r="AC43" i="5"/>
  <c r="Y43" i="5"/>
  <c r="U43" i="5"/>
  <c r="Q43" i="5"/>
  <c r="M43" i="5"/>
  <c r="I43" i="5"/>
  <c r="AC42" i="5"/>
  <c r="Y42" i="5"/>
  <c r="U42" i="5"/>
  <c r="Q42" i="5"/>
  <c r="M42" i="5"/>
  <c r="I42" i="5"/>
  <c r="AE42" i="5" s="1"/>
  <c r="AC41" i="5"/>
  <c r="Y41" i="5"/>
  <c r="U41" i="5"/>
  <c r="Q41" i="5"/>
  <c r="M41" i="5"/>
  <c r="AE41" i="5" s="1"/>
  <c r="I41" i="5"/>
  <c r="AC40" i="5"/>
  <c r="Y40" i="5"/>
  <c r="U40" i="5"/>
  <c r="Q40" i="5"/>
  <c r="M40" i="5"/>
  <c r="I40" i="5"/>
  <c r="AE40" i="5" s="1"/>
  <c r="AB39" i="5"/>
  <c r="AA39" i="5"/>
  <c r="AC39" i="5" s="1"/>
  <c r="X39" i="5"/>
  <c r="Y39" i="5" s="1"/>
  <c r="W39" i="5"/>
  <c r="U39" i="5"/>
  <c r="T39" i="5"/>
  <c r="S39" i="5"/>
  <c r="P39" i="5"/>
  <c r="O39" i="5"/>
  <c r="Q39" i="5" s="1"/>
  <c r="L39" i="5"/>
  <c r="K39" i="5"/>
  <c r="M39" i="5" s="1"/>
  <c r="H39" i="5"/>
  <c r="I39" i="5" s="1"/>
  <c r="G39" i="5"/>
  <c r="AE38" i="5"/>
  <c r="AC38" i="5"/>
  <c r="Y38" i="5"/>
  <c r="U38" i="5"/>
  <c r="Q38" i="5"/>
  <c r="M38" i="5"/>
  <c r="I38" i="5"/>
  <c r="AC37" i="5"/>
  <c r="Y37" i="5"/>
  <c r="U37" i="5"/>
  <c r="Q37" i="5"/>
  <c r="M37" i="5"/>
  <c r="I37" i="5"/>
  <c r="AE37" i="5" s="1"/>
  <c r="AC36" i="5"/>
  <c r="Y36" i="5"/>
  <c r="U36" i="5"/>
  <c r="Q36" i="5"/>
  <c r="M36" i="5"/>
  <c r="AE36" i="5" s="1"/>
  <c r="I36" i="5"/>
  <c r="AC35" i="5"/>
  <c r="Y35" i="5"/>
  <c r="U35" i="5"/>
  <c r="Q35" i="5"/>
  <c r="M35" i="5"/>
  <c r="I35" i="5"/>
  <c r="AE35" i="5" s="1"/>
  <c r="AB34" i="5"/>
  <c r="AA34" i="5"/>
  <c r="AC34" i="5" s="1"/>
  <c r="X34" i="5"/>
  <c r="Y34" i="5" s="1"/>
  <c r="W34" i="5"/>
  <c r="U34" i="5"/>
  <c r="T34" i="5"/>
  <c r="S34" i="5"/>
  <c r="P34" i="5"/>
  <c r="O34" i="5"/>
  <c r="Q34" i="5" s="1"/>
  <c r="L34" i="5"/>
  <c r="K34" i="5"/>
  <c r="M34" i="5" s="1"/>
  <c r="H34" i="5"/>
  <c r="I34" i="5" s="1"/>
  <c r="AE34" i="5" s="1"/>
  <c r="G34" i="5"/>
  <c r="AE33" i="5"/>
  <c r="AC33" i="5"/>
  <c r="Y33" i="5"/>
  <c r="U33" i="5"/>
  <c r="Q33" i="5"/>
  <c r="M33" i="5"/>
  <c r="I33" i="5"/>
  <c r="AC32" i="5"/>
  <c r="Y32" i="5"/>
  <c r="U32" i="5"/>
  <c r="Q32" i="5"/>
  <c r="M32" i="5"/>
  <c r="I32" i="5"/>
  <c r="AE32" i="5" s="1"/>
  <c r="AB31" i="5"/>
  <c r="AC31" i="5" s="1"/>
  <c r="AA31" i="5"/>
  <c r="Y31" i="5"/>
  <c r="X31" i="5"/>
  <c r="W31" i="5"/>
  <c r="T31" i="5"/>
  <c r="S31" i="5"/>
  <c r="U31" i="5" s="1"/>
  <c r="P31" i="5"/>
  <c r="O31" i="5"/>
  <c r="L31" i="5"/>
  <c r="M31" i="5" s="1"/>
  <c r="K31" i="5"/>
  <c r="I31" i="5"/>
  <c r="H31" i="5"/>
  <c r="G31" i="5"/>
  <c r="AC30" i="5"/>
  <c r="Y30" i="5"/>
  <c r="U30" i="5"/>
  <c r="Q30" i="5"/>
  <c r="M30" i="5"/>
  <c r="I30" i="5"/>
  <c r="AE30" i="5" s="1"/>
  <c r="AC29" i="5"/>
  <c r="Y29" i="5"/>
  <c r="U29" i="5"/>
  <c r="Q29" i="5"/>
  <c r="M29" i="5"/>
  <c r="AE29" i="5" s="1"/>
  <c r="I29" i="5"/>
  <c r="AC28" i="5"/>
  <c r="Y28" i="5"/>
  <c r="U28" i="5"/>
  <c r="Q28" i="5"/>
  <c r="M28" i="5"/>
  <c r="I28" i="5"/>
  <c r="AE28" i="5" s="1"/>
  <c r="AB27" i="5"/>
  <c r="AA27" i="5"/>
  <c r="AC27" i="5" s="1"/>
  <c r="X27" i="5"/>
  <c r="Y27" i="5" s="1"/>
  <c r="W27" i="5"/>
  <c r="U27" i="5"/>
  <c r="T27" i="5"/>
  <c r="S27" i="5"/>
  <c r="P27" i="5"/>
  <c r="O27" i="5"/>
  <c r="Q27" i="5" s="1"/>
  <c r="L27" i="5"/>
  <c r="K27" i="5"/>
  <c r="M27" i="5" s="1"/>
  <c r="H27" i="5"/>
  <c r="I27" i="5" s="1"/>
  <c r="G27" i="5"/>
  <c r="AC26" i="5"/>
  <c r="Y26" i="5"/>
  <c r="U26" i="5"/>
  <c r="Q26" i="5"/>
  <c r="M26" i="5"/>
  <c r="I26" i="5"/>
  <c r="AE26" i="5" s="1"/>
  <c r="AC25" i="5"/>
  <c r="Y25" i="5"/>
  <c r="U25" i="5"/>
  <c r="Q25" i="5"/>
  <c r="M25" i="5"/>
  <c r="I25" i="5"/>
  <c r="AE25" i="5" s="1"/>
  <c r="AC24" i="5"/>
  <c r="Y24" i="5"/>
  <c r="U24" i="5"/>
  <c r="Q24" i="5"/>
  <c r="M24" i="5"/>
  <c r="I24" i="5"/>
  <c r="AE24" i="5" s="1"/>
  <c r="AC23" i="5"/>
  <c r="Y23" i="5"/>
  <c r="U23" i="5"/>
  <c r="Q23" i="5"/>
  <c r="M23" i="5"/>
  <c r="I23" i="5"/>
  <c r="AE23" i="5" s="1"/>
  <c r="AC22" i="5"/>
  <c r="Y22" i="5"/>
  <c r="U22" i="5"/>
  <c r="Q22" i="5"/>
  <c r="M22" i="5"/>
  <c r="AE22" i="5" s="1"/>
  <c r="I22" i="5"/>
  <c r="AC21" i="5"/>
  <c r="Y21" i="5"/>
  <c r="U21" i="5"/>
  <c r="Q21" i="5"/>
  <c r="M21" i="5"/>
  <c r="I21" i="5"/>
  <c r="AE21" i="5" s="1"/>
  <c r="AC20" i="5"/>
  <c r="Y20" i="5"/>
  <c r="U20" i="5"/>
  <c r="Q20" i="5"/>
  <c r="M20" i="5"/>
  <c r="AE20" i="5" s="1"/>
  <c r="I20" i="5"/>
  <c r="AC19" i="5"/>
  <c r="Y19" i="5"/>
  <c r="U19" i="5"/>
  <c r="Q19" i="5"/>
  <c r="M19" i="5"/>
  <c r="I19" i="5"/>
  <c r="AE19" i="5" s="1"/>
  <c r="AC18" i="5"/>
  <c r="Y18" i="5"/>
  <c r="U18" i="5"/>
  <c r="Q18" i="5"/>
  <c r="M18" i="5"/>
  <c r="AE18" i="5" s="1"/>
  <c r="I18" i="5"/>
  <c r="AC17" i="5"/>
  <c r="AB17" i="5"/>
  <c r="AA17" i="5"/>
  <c r="X17" i="5"/>
  <c r="W17" i="5"/>
  <c r="Y17" i="5" s="1"/>
  <c r="T17" i="5"/>
  <c r="S17" i="5"/>
  <c r="U17" i="5" s="1"/>
  <c r="P17" i="5"/>
  <c r="Q17" i="5" s="1"/>
  <c r="O17" i="5"/>
  <c r="M17" i="5"/>
  <c r="L17" i="5"/>
  <c r="K17" i="5"/>
  <c r="H17" i="5"/>
  <c r="G17" i="5"/>
  <c r="I17" i="5" s="1"/>
  <c r="AE17" i="5" s="1"/>
  <c r="AC16" i="5"/>
  <c r="Y16" i="5"/>
  <c r="U16" i="5"/>
  <c r="Q16" i="5"/>
  <c r="M16" i="5"/>
  <c r="I16" i="5"/>
  <c r="AE16" i="5" s="1"/>
  <c r="AC15" i="5"/>
  <c r="Y15" i="5"/>
  <c r="U15" i="5"/>
  <c r="Q15" i="5"/>
  <c r="M15" i="5"/>
  <c r="AE15" i="5" s="1"/>
  <c r="I15" i="5"/>
  <c r="AE14" i="5"/>
  <c r="AC14" i="5"/>
  <c r="Y14" i="5"/>
  <c r="U14" i="5"/>
  <c r="Q14" i="5"/>
  <c r="M14" i="5"/>
  <c r="I14" i="5"/>
  <c r="AC13" i="5"/>
  <c r="Y13" i="5"/>
  <c r="U13" i="5"/>
  <c r="Q13" i="5"/>
  <c r="M13" i="5"/>
  <c r="I13" i="5"/>
  <c r="AE13" i="5" s="1"/>
  <c r="AC12" i="5"/>
  <c r="Y12" i="5"/>
  <c r="U12" i="5"/>
  <c r="Q12" i="5"/>
  <c r="M12" i="5"/>
  <c r="I12" i="5"/>
  <c r="AE12" i="5" s="1"/>
  <c r="AC11" i="5"/>
  <c r="Y11" i="5"/>
  <c r="U11" i="5"/>
  <c r="Q11" i="5"/>
  <c r="M11" i="5"/>
  <c r="I11" i="5"/>
  <c r="AE11" i="5" s="1"/>
  <c r="AC10" i="5"/>
  <c r="Y10" i="5"/>
  <c r="U10" i="5"/>
  <c r="Q10" i="5"/>
  <c r="M10" i="5"/>
  <c r="I10" i="5"/>
  <c r="AE10" i="5" s="1"/>
  <c r="AC9" i="5"/>
  <c r="Y9" i="5"/>
  <c r="U9" i="5"/>
  <c r="Q9" i="5"/>
  <c r="M9" i="5"/>
  <c r="I9" i="5"/>
  <c r="AE9" i="5" s="1"/>
  <c r="AB8" i="5"/>
  <c r="AB61" i="5" s="1"/>
  <c r="AA8" i="5"/>
  <c r="AC8" i="5" s="1"/>
  <c r="X8" i="5"/>
  <c r="X61" i="5" s="1"/>
  <c r="W8" i="5"/>
  <c r="Y8" i="5" s="1"/>
  <c r="T8" i="5"/>
  <c r="T61" i="5" s="1"/>
  <c r="S8" i="5"/>
  <c r="S61" i="5" s="1"/>
  <c r="Q8" i="5"/>
  <c r="P8" i="5"/>
  <c r="O8" i="5"/>
  <c r="O61" i="5" s="1"/>
  <c r="L8" i="5"/>
  <c r="L61" i="5" s="1"/>
  <c r="K8" i="5"/>
  <c r="M8" i="5" s="1"/>
  <c r="M61" i="5" s="1"/>
  <c r="H8" i="5"/>
  <c r="H61" i="5" s="1"/>
  <c r="G8" i="5"/>
  <c r="I8" i="5" s="1"/>
  <c r="AE46" i="5" l="1"/>
  <c r="I61" i="5"/>
  <c r="AE39" i="5"/>
  <c r="AE51" i="5"/>
  <c r="AE56" i="5"/>
  <c r="Y61" i="5"/>
  <c r="AC61" i="5"/>
  <c r="AE27" i="5"/>
  <c r="K61" i="5"/>
  <c r="AA61" i="5"/>
  <c r="G61" i="5"/>
  <c r="W61" i="5"/>
  <c r="P61" i="5"/>
  <c r="Q31" i="5"/>
  <c r="AE31" i="5" s="1"/>
  <c r="Q46" i="5"/>
  <c r="Q51" i="5"/>
  <c r="U8" i="5"/>
  <c r="U61" i="5" s="1"/>
  <c r="AE8" i="5" l="1"/>
  <c r="AE61" i="5" s="1"/>
  <c r="Q61" i="5"/>
  <c r="AD61" i="4" l="1"/>
  <c r="X61" i="4"/>
  <c r="R61" i="4"/>
  <c r="L61" i="4"/>
  <c r="AE61" i="4" s="1"/>
  <c r="AD60" i="4"/>
  <c r="X60" i="4"/>
  <c r="R60" i="4"/>
  <c r="AE60" i="4" s="1"/>
  <c r="L60" i="4"/>
  <c r="AE59" i="4"/>
  <c r="AD59" i="4"/>
  <c r="X59" i="4"/>
  <c r="R59" i="4"/>
  <c r="L59" i="4"/>
  <c r="AD58" i="4"/>
  <c r="X58" i="4"/>
  <c r="R58" i="4"/>
  <c r="AE58" i="4" s="1"/>
  <c r="L58" i="4"/>
  <c r="AC57" i="4"/>
  <c r="AB57" i="4"/>
  <c r="AA57" i="4"/>
  <c r="Z57" i="4"/>
  <c r="Y57" i="4"/>
  <c r="AD57" i="4" s="1"/>
  <c r="W57" i="4"/>
  <c r="V57" i="4"/>
  <c r="U57" i="4"/>
  <c r="T57" i="4"/>
  <c r="S57" i="4"/>
  <c r="X57" i="4" s="1"/>
  <c r="Q57" i="4"/>
  <c r="P57" i="4"/>
  <c r="O57" i="4"/>
  <c r="N57" i="4"/>
  <c r="M57" i="4"/>
  <c r="R57" i="4" s="1"/>
  <c r="AE57" i="4" s="1"/>
  <c r="K57" i="4"/>
  <c r="J57" i="4"/>
  <c r="I57" i="4"/>
  <c r="H57" i="4"/>
  <c r="G57" i="4"/>
  <c r="L57" i="4" s="1"/>
  <c r="AD56" i="4"/>
  <c r="X56" i="4"/>
  <c r="R56" i="4"/>
  <c r="AE56" i="4" s="1"/>
  <c r="L56" i="4"/>
  <c r="AD55" i="4"/>
  <c r="X55" i="4"/>
  <c r="R55" i="4"/>
  <c r="L55" i="4"/>
  <c r="AE55" i="4" s="1"/>
  <c r="AD54" i="4"/>
  <c r="X54" i="4"/>
  <c r="R54" i="4"/>
  <c r="AE54" i="4" s="1"/>
  <c r="L54" i="4"/>
  <c r="AD53" i="4"/>
  <c r="X53" i="4"/>
  <c r="R53" i="4"/>
  <c r="L53" i="4"/>
  <c r="AE53" i="4" s="1"/>
  <c r="AC52" i="4"/>
  <c r="AB52" i="4"/>
  <c r="AA52" i="4"/>
  <c r="Z52" i="4"/>
  <c r="AD52" i="4" s="1"/>
  <c r="Y52" i="4"/>
  <c r="W52" i="4"/>
  <c r="V52" i="4"/>
  <c r="U52" i="4"/>
  <c r="T52" i="4"/>
  <c r="X52" i="4" s="1"/>
  <c r="S52" i="4"/>
  <c r="Q52" i="4"/>
  <c r="P52" i="4"/>
  <c r="O52" i="4"/>
  <c r="N52" i="4"/>
  <c r="R52" i="4" s="1"/>
  <c r="M52" i="4"/>
  <c r="K52" i="4"/>
  <c r="J52" i="4"/>
  <c r="I52" i="4"/>
  <c r="H52" i="4"/>
  <c r="L52" i="4" s="1"/>
  <c r="G52" i="4"/>
  <c r="AD51" i="4"/>
  <c r="X51" i="4"/>
  <c r="R51" i="4"/>
  <c r="L51" i="4"/>
  <c r="AE51" i="4" s="1"/>
  <c r="AD50" i="4"/>
  <c r="X50" i="4"/>
  <c r="R50" i="4"/>
  <c r="AE50" i="4" s="1"/>
  <c r="L50" i="4"/>
  <c r="AD49" i="4"/>
  <c r="X49" i="4"/>
  <c r="R49" i="4"/>
  <c r="L49" i="4"/>
  <c r="AE49" i="4" s="1"/>
  <c r="AD48" i="4"/>
  <c r="X48" i="4"/>
  <c r="R48" i="4"/>
  <c r="AE48" i="4" s="1"/>
  <c r="L48" i="4"/>
  <c r="AC47" i="4"/>
  <c r="AB47" i="4"/>
  <c r="AA47" i="4"/>
  <c r="Z47" i="4"/>
  <c r="Y47" i="4"/>
  <c r="AD47" i="4" s="1"/>
  <c r="W47" i="4"/>
  <c r="V47" i="4"/>
  <c r="U47" i="4"/>
  <c r="T47" i="4"/>
  <c r="S47" i="4"/>
  <c r="X47" i="4" s="1"/>
  <c r="Q47" i="4"/>
  <c r="P47" i="4"/>
  <c r="O47" i="4"/>
  <c r="N47" i="4"/>
  <c r="M47" i="4"/>
  <c r="R47" i="4" s="1"/>
  <c r="AE47" i="4" s="1"/>
  <c r="K47" i="4"/>
  <c r="J47" i="4"/>
  <c r="I47" i="4"/>
  <c r="H47" i="4"/>
  <c r="G47" i="4"/>
  <c r="L47" i="4" s="1"/>
  <c r="AD46" i="4"/>
  <c r="X46" i="4"/>
  <c r="R46" i="4"/>
  <c r="AE46" i="4" s="1"/>
  <c r="L46" i="4"/>
  <c r="AD45" i="4"/>
  <c r="X45" i="4"/>
  <c r="R45" i="4"/>
  <c r="L45" i="4"/>
  <c r="AE45" i="4" s="1"/>
  <c r="AD44" i="4"/>
  <c r="X44" i="4"/>
  <c r="R44" i="4"/>
  <c r="AE44" i="4" s="1"/>
  <c r="L44" i="4"/>
  <c r="AD43" i="4"/>
  <c r="X43" i="4"/>
  <c r="R43" i="4"/>
  <c r="L43" i="4"/>
  <c r="AE43" i="4" s="1"/>
  <c r="AD42" i="4"/>
  <c r="X42" i="4"/>
  <c r="R42" i="4"/>
  <c r="AE42" i="4" s="1"/>
  <c r="L42" i="4"/>
  <c r="AD41" i="4"/>
  <c r="X41" i="4"/>
  <c r="R41" i="4"/>
  <c r="L41" i="4"/>
  <c r="AE41" i="4" s="1"/>
  <c r="AD40" i="4"/>
  <c r="AC40" i="4"/>
  <c r="AB40" i="4"/>
  <c r="AA40" i="4"/>
  <c r="Z40" i="4"/>
  <c r="Y40" i="4"/>
  <c r="W40" i="4"/>
  <c r="V40" i="4"/>
  <c r="U40" i="4"/>
  <c r="T40" i="4"/>
  <c r="X40" i="4" s="1"/>
  <c r="S40" i="4"/>
  <c r="Q40" i="4"/>
  <c r="P40" i="4"/>
  <c r="O40" i="4"/>
  <c r="N40" i="4"/>
  <c r="R40" i="4" s="1"/>
  <c r="AE40" i="4" s="1"/>
  <c r="M40" i="4"/>
  <c r="K40" i="4"/>
  <c r="J40" i="4"/>
  <c r="I40" i="4"/>
  <c r="H40" i="4"/>
  <c r="L40" i="4" s="1"/>
  <c r="G40" i="4"/>
  <c r="AE39" i="4"/>
  <c r="AD39" i="4"/>
  <c r="X39" i="4"/>
  <c r="R39" i="4"/>
  <c r="L39" i="4"/>
  <c r="AD38" i="4"/>
  <c r="X38" i="4"/>
  <c r="R38" i="4"/>
  <c r="AE38" i="4" s="1"/>
  <c r="L38" i="4"/>
  <c r="AD37" i="4"/>
  <c r="X37" i="4"/>
  <c r="R37" i="4"/>
  <c r="L37" i="4"/>
  <c r="AE37" i="4" s="1"/>
  <c r="AD36" i="4"/>
  <c r="X36" i="4"/>
  <c r="R36" i="4"/>
  <c r="AE36" i="4" s="1"/>
  <c r="L36" i="4"/>
  <c r="AC35" i="4"/>
  <c r="AB35" i="4"/>
  <c r="AA35" i="4"/>
  <c r="Z35" i="4"/>
  <c r="Y35" i="4"/>
  <c r="AD35" i="4" s="1"/>
  <c r="W35" i="4"/>
  <c r="V35" i="4"/>
  <c r="U35" i="4"/>
  <c r="T35" i="4"/>
  <c r="S35" i="4"/>
  <c r="X35" i="4" s="1"/>
  <c r="Q35" i="4"/>
  <c r="P35" i="4"/>
  <c r="O35" i="4"/>
  <c r="N35" i="4"/>
  <c r="M35" i="4"/>
  <c r="R35" i="4" s="1"/>
  <c r="K35" i="4"/>
  <c r="J35" i="4"/>
  <c r="I35" i="4"/>
  <c r="H35" i="4"/>
  <c r="G35" i="4"/>
  <c r="L35" i="4" s="1"/>
  <c r="AD34" i="4"/>
  <c r="X34" i="4"/>
  <c r="R34" i="4"/>
  <c r="AE34" i="4" s="1"/>
  <c r="L34" i="4"/>
  <c r="AD33" i="4"/>
  <c r="X33" i="4"/>
  <c r="R33" i="4"/>
  <c r="L33" i="4"/>
  <c r="AE33" i="4" s="1"/>
  <c r="AC32" i="4"/>
  <c r="AB32" i="4"/>
  <c r="AA32" i="4"/>
  <c r="Z32" i="4"/>
  <c r="AD32" i="4" s="1"/>
  <c r="Y32" i="4"/>
  <c r="W32" i="4"/>
  <c r="V32" i="4"/>
  <c r="U32" i="4"/>
  <c r="T32" i="4"/>
  <c r="X32" i="4" s="1"/>
  <c r="S32" i="4"/>
  <c r="Q32" i="4"/>
  <c r="P32" i="4"/>
  <c r="O32" i="4"/>
  <c r="N32" i="4"/>
  <c r="R32" i="4" s="1"/>
  <c r="M32" i="4"/>
  <c r="K32" i="4"/>
  <c r="J32" i="4"/>
  <c r="I32" i="4"/>
  <c r="H32" i="4"/>
  <c r="L32" i="4" s="1"/>
  <c r="G32" i="4"/>
  <c r="AD31" i="4"/>
  <c r="X31" i="4"/>
  <c r="R31" i="4"/>
  <c r="L31" i="4"/>
  <c r="AE31" i="4" s="1"/>
  <c r="AD30" i="4"/>
  <c r="X30" i="4"/>
  <c r="R30" i="4"/>
  <c r="AE30" i="4" s="1"/>
  <c r="L30" i="4"/>
  <c r="AD29" i="4"/>
  <c r="X29" i="4"/>
  <c r="R29" i="4"/>
  <c r="L29" i="4"/>
  <c r="AE29" i="4" s="1"/>
  <c r="AC28" i="4"/>
  <c r="AB28" i="4"/>
  <c r="AA28" i="4"/>
  <c r="Z28" i="4"/>
  <c r="AD28" i="4" s="1"/>
  <c r="Y28" i="4"/>
  <c r="W28" i="4"/>
  <c r="V28" i="4"/>
  <c r="U28" i="4"/>
  <c r="T28" i="4"/>
  <c r="X28" i="4" s="1"/>
  <c r="S28" i="4"/>
  <c r="Q28" i="4"/>
  <c r="P28" i="4"/>
  <c r="O28" i="4"/>
  <c r="N28" i="4"/>
  <c r="R28" i="4" s="1"/>
  <c r="M28" i="4"/>
  <c r="K28" i="4"/>
  <c r="J28" i="4"/>
  <c r="I28" i="4"/>
  <c r="H28" i="4"/>
  <c r="L28" i="4" s="1"/>
  <c r="G28" i="4"/>
  <c r="AD27" i="4"/>
  <c r="X27" i="4"/>
  <c r="R27" i="4"/>
  <c r="L27" i="4"/>
  <c r="AE27" i="4" s="1"/>
  <c r="AD26" i="4"/>
  <c r="X26" i="4"/>
  <c r="R26" i="4"/>
  <c r="AE26" i="4" s="1"/>
  <c r="L26" i="4"/>
  <c r="AD25" i="4"/>
  <c r="X25" i="4"/>
  <c r="R25" i="4"/>
  <c r="L25" i="4"/>
  <c r="AE25" i="4" s="1"/>
  <c r="AD24" i="4"/>
  <c r="X24" i="4"/>
  <c r="R24" i="4"/>
  <c r="AE24" i="4" s="1"/>
  <c r="L24" i="4"/>
  <c r="AE23" i="4"/>
  <c r="AD23" i="4"/>
  <c r="X23" i="4"/>
  <c r="R23" i="4"/>
  <c r="L23" i="4"/>
  <c r="AD22" i="4"/>
  <c r="X22" i="4"/>
  <c r="R22" i="4"/>
  <c r="AE22" i="4" s="1"/>
  <c r="L22" i="4"/>
  <c r="AD21" i="4"/>
  <c r="X21" i="4"/>
  <c r="R21" i="4"/>
  <c r="L21" i="4"/>
  <c r="AE21" i="4" s="1"/>
  <c r="AD20" i="4"/>
  <c r="X20" i="4"/>
  <c r="R20" i="4"/>
  <c r="AE20" i="4" s="1"/>
  <c r="L20" i="4"/>
  <c r="AE19" i="4"/>
  <c r="AD19" i="4"/>
  <c r="X19" i="4"/>
  <c r="R19" i="4"/>
  <c r="L19" i="4"/>
  <c r="AC18" i="4"/>
  <c r="AB18" i="4"/>
  <c r="AB62" i="4" s="1"/>
  <c r="AA18" i="4"/>
  <c r="Z18" i="4"/>
  <c r="AD18" i="4" s="1"/>
  <c r="Y18" i="4"/>
  <c r="W18" i="4"/>
  <c r="V18" i="4"/>
  <c r="U18" i="4"/>
  <c r="T18" i="4"/>
  <c r="X18" i="4" s="1"/>
  <c r="S18" i="4"/>
  <c r="Q18" i="4"/>
  <c r="P18" i="4"/>
  <c r="P62" i="4" s="1"/>
  <c r="O18" i="4"/>
  <c r="N18" i="4"/>
  <c r="R18" i="4" s="1"/>
  <c r="M18" i="4"/>
  <c r="K18" i="4"/>
  <c r="J18" i="4"/>
  <c r="I18" i="4"/>
  <c r="H18" i="4"/>
  <c r="H62" i="4" s="1"/>
  <c r="G18" i="4"/>
  <c r="AD17" i="4"/>
  <c r="X17" i="4"/>
  <c r="R17" i="4"/>
  <c r="L17" i="4"/>
  <c r="AE17" i="4" s="1"/>
  <c r="AD16" i="4"/>
  <c r="X16" i="4"/>
  <c r="R16" i="4"/>
  <c r="AE16" i="4" s="1"/>
  <c r="L16" i="4"/>
  <c r="AE15" i="4"/>
  <c r="AD15" i="4"/>
  <c r="X15" i="4"/>
  <c r="R15" i="4"/>
  <c r="L15" i="4"/>
  <c r="AD14" i="4"/>
  <c r="X14" i="4"/>
  <c r="R14" i="4"/>
  <c r="AE14" i="4" s="1"/>
  <c r="L14" i="4"/>
  <c r="AD13" i="4"/>
  <c r="X13" i="4"/>
  <c r="R13" i="4"/>
  <c r="L13" i="4"/>
  <c r="AE13" i="4" s="1"/>
  <c r="AD12" i="4"/>
  <c r="X12" i="4"/>
  <c r="R12" i="4"/>
  <c r="AE12" i="4" s="1"/>
  <c r="L12" i="4"/>
  <c r="AE11" i="4"/>
  <c r="AD11" i="4"/>
  <c r="X11" i="4"/>
  <c r="R11" i="4"/>
  <c r="L11" i="4"/>
  <c r="AD10" i="4"/>
  <c r="X10" i="4"/>
  <c r="R10" i="4"/>
  <c r="AE10" i="4" s="1"/>
  <c r="L10" i="4"/>
  <c r="AC9" i="4"/>
  <c r="AC62" i="4" s="1"/>
  <c r="AB9" i="4"/>
  <c r="AA9" i="4"/>
  <c r="AA62" i="4" s="1"/>
  <c r="Z9" i="4"/>
  <c r="Z62" i="4" s="1"/>
  <c r="Y9" i="4"/>
  <c r="Y62" i="4" s="1"/>
  <c r="W9" i="4"/>
  <c r="W62" i="4" s="1"/>
  <c r="V9" i="4"/>
  <c r="V62" i="4" s="1"/>
  <c r="U9" i="4"/>
  <c r="U62" i="4" s="1"/>
  <c r="T9" i="4"/>
  <c r="S9" i="4"/>
  <c r="S62" i="4" s="1"/>
  <c r="Q9" i="4"/>
  <c r="Q62" i="4" s="1"/>
  <c r="P9" i="4"/>
  <c r="O9" i="4"/>
  <c r="O62" i="4" s="1"/>
  <c r="N9" i="4"/>
  <c r="N62" i="4" s="1"/>
  <c r="M9" i="4"/>
  <c r="M62" i="4" s="1"/>
  <c r="K9" i="4"/>
  <c r="K62" i="4" s="1"/>
  <c r="J9" i="4"/>
  <c r="J62" i="4" s="1"/>
  <c r="I9" i="4"/>
  <c r="I62" i="4" s="1"/>
  <c r="H9" i="4"/>
  <c r="G9" i="4"/>
  <c r="G62" i="4" s="1"/>
  <c r="AB62" i="3"/>
  <c r="T62" i="3"/>
  <c r="P62" i="3"/>
  <c r="H62" i="3"/>
  <c r="AD61" i="3"/>
  <c r="X61" i="3"/>
  <c r="R61" i="3"/>
  <c r="AE61" i="3" s="1"/>
  <c r="L61" i="3"/>
  <c r="AD60" i="3"/>
  <c r="X60" i="3"/>
  <c r="R60" i="3"/>
  <c r="L60" i="3"/>
  <c r="AE60" i="3" s="1"/>
  <c r="AD59" i="3"/>
  <c r="X59" i="3"/>
  <c r="R59" i="3"/>
  <c r="L59" i="3"/>
  <c r="AE59" i="3" s="1"/>
  <c r="AD58" i="3"/>
  <c r="X58" i="3"/>
  <c r="R58" i="3"/>
  <c r="AE58" i="3" s="1"/>
  <c r="L58" i="3"/>
  <c r="AC57" i="3"/>
  <c r="AB57" i="3"/>
  <c r="AA57" i="3"/>
  <c r="Z57" i="3"/>
  <c r="Y57" i="3"/>
  <c r="AD57" i="3" s="1"/>
  <c r="W57" i="3"/>
  <c r="V57" i="3"/>
  <c r="U57" i="3"/>
  <c r="T57" i="3"/>
  <c r="S57" i="3"/>
  <c r="X57" i="3" s="1"/>
  <c r="Q57" i="3"/>
  <c r="P57" i="3"/>
  <c r="O57" i="3"/>
  <c r="N57" i="3"/>
  <c r="M57" i="3"/>
  <c r="R57" i="3" s="1"/>
  <c r="K57" i="3"/>
  <c r="J57" i="3"/>
  <c r="I57" i="3"/>
  <c r="H57" i="3"/>
  <c r="G57" i="3"/>
  <c r="L57" i="3" s="1"/>
  <c r="AD56" i="3"/>
  <c r="X56" i="3"/>
  <c r="R56" i="3"/>
  <c r="L56" i="3"/>
  <c r="AE56" i="3" s="1"/>
  <c r="AD55" i="3"/>
  <c r="X55" i="3"/>
  <c r="R55" i="3"/>
  <c r="L55" i="3"/>
  <c r="AE55" i="3" s="1"/>
  <c r="AD54" i="3"/>
  <c r="X54" i="3"/>
  <c r="R54" i="3"/>
  <c r="AE54" i="3" s="1"/>
  <c r="L54" i="3"/>
  <c r="AD53" i="3"/>
  <c r="X53" i="3"/>
  <c r="R53" i="3"/>
  <c r="L53" i="3"/>
  <c r="AE53" i="3" s="1"/>
  <c r="AC52" i="3"/>
  <c r="AB52" i="3"/>
  <c r="AA52" i="3"/>
  <c r="Z52" i="3"/>
  <c r="AD52" i="3" s="1"/>
  <c r="Y52" i="3"/>
  <c r="W52" i="3"/>
  <c r="V52" i="3"/>
  <c r="U52" i="3"/>
  <c r="T52" i="3"/>
  <c r="S52" i="3"/>
  <c r="X52" i="3" s="1"/>
  <c r="R52" i="3"/>
  <c r="Q52" i="3"/>
  <c r="P52" i="3"/>
  <c r="O52" i="3"/>
  <c r="N52" i="3"/>
  <c r="M52" i="3"/>
  <c r="K52" i="3"/>
  <c r="J52" i="3"/>
  <c r="I52" i="3"/>
  <c r="H52" i="3"/>
  <c r="G52" i="3"/>
  <c r="L52" i="3" s="1"/>
  <c r="AE51" i="3"/>
  <c r="AD51" i="3"/>
  <c r="X51" i="3"/>
  <c r="R51" i="3"/>
  <c r="L51" i="3"/>
  <c r="AD50" i="3"/>
  <c r="X50" i="3"/>
  <c r="R50" i="3"/>
  <c r="AE50" i="3" s="1"/>
  <c r="L50" i="3"/>
  <c r="AD49" i="3"/>
  <c r="X49" i="3"/>
  <c r="R49" i="3"/>
  <c r="L49" i="3"/>
  <c r="AE49" i="3" s="1"/>
  <c r="AD48" i="3"/>
  <c r="X48" i="3"/>
  <c r="R48" i="3"/>
  <c r="L48" i="3"/>
  <c r="AE48" i="3" s="1"/>
  <c r="AC47" i="3"/>
  <c r="AB47" i="3"/>
  <c r="AA47" i="3"/>
  <c r="Z47" i="3"/>
  <c r="Y47" i="3"/>
  <c r="AD47" i="3" s="1"/>
  <c r="W47" i="3"/>
  <c r="V47" i="3"/>
  <c r="U47" i="3"/>
  <c r="T47" i="3"/>
  <c r="S47" i="3"/>
  <c r="X47" i="3" s="1"/>
  <c r="Q47" i="3"/>
  <c r="P47" i="3"/>
  <c r="O47" i="3"/>
  <c r="N47" i="3"/>
  <c r="M47" i="3"/>
  <c r="R47" i="3" s="1"/>
  <c r="AE47" i="3" s="1"/>
  <c r="K47" i="3"/>
  <c r="J47" i="3"/>
  <c r="I47" i="3"/>
  <c r="H47" i="3"/>
  <c r="G47" i="3"/>
  <c r="L47" i="3" s="1"/>
  <c r="AD46" i="3"/>
  <c r="X46" i="3"/>
  <c r="R46" i="3"/>
  <c r="AE46" i="3" s="1"/>
  <c r="L46" i="3"/>
  <c r="AD45" i="3"/>
  <c r="X45" i="3"/>
  <c r="R45" i="3"/>
  <c r="L45" i="3"/>
  <c r="AE45" i="3" s="1"/>
  <c r="AD44" i="3"/>
  <c r="X44" i="3"/>
  <c r="R44" i="3"/>
  <c r="L44" i="3"/>
  <c r="AE44" i="3" s="1"/>
  <c r="AD43" i="3"/>
  <c r="X43" i="3"/>
  <c r="R43" i="3"/>
  <c r="L43" i="3"/>
  <c r="AE43" i="3" s="1"/>
  <c r="AD42" i="3"/>
  <c r="X42" i="3"/>
  <c r="R42" i="3"/>
  <c r="AE42" i="3" s="1"/>
  <c r="L42" i="3"/>
  <c r="AD41" i="3"/>
  <c r="X41" i="3"/>
  <c r="R41" i="3"/>
  <c r="L41" i="3"/>
  <c r="AE41" i="3" s="1"/>
  <c r="AC40" i="3"/>
  <c r="AB40" i="3"/>
  <c r="AA40" i="3"/>
  <c r="Z40" i="3"/>
  <c r="AD40" i="3" s="1"/>
  <c r="Y40" i="3"/>
  <c r="W40" i="3"/>
  <c r="V40" i="3"/>
  <c r="U40" i="3"/>
  <c r="T40" i="3"/>
  <c r="S40" i="3"/>
  <c r="X40" i="3" s="1"/>
  <c r="Q40" i="3"/>
  <c r="P40" i="3"/>
  <c r="O40" i="3"/>
  <c r="N40" i="3"/>
  <c r="R40" i="3" s="1"/>
  <c r="M40" i="3"/>
  <c r="K40" i="3"/>
  <c r="J40" i="3"/>
  <c r="I40" i="3"/>
  <c r="H40" i="3"/>
  <c r="G40" i="3"/>
  <c r="L40" i="3" s="1"/>
  <c r="AD39" i="3"/>
  <c r="X39" i="3"/>
  <c r="R39" i="3"/>
  <c r="L39" i="3"/>
  <c r="AE39" i="3" s="1"/>
  <c r="AD38" i="3"/>
  <c r="X38" i="3"/>
  <c r="R38" i="3"/>
  <c r="AE38" i="3" s="1"/>
  <c r="L38" i="3"/>
  <c r="AD37" i="3"/>
  <c r="X37" i="3"/>
  <c r="R37" i="3"/>
  <c r="L37" i="3"/>
  <c r="AE37" i="3" s="1"/>
  <c r="AD36" i="3"/>
  <c r="X36" i="3"/>
  <c r="R36" i="3"/>
  <c r="L36" i="3"/>
  <c r="AE36" i="3" s="1"/>
  <c r="AC35" i="3"/>
  <c r="AB35" i="3"/>
  <c r="AA35" i="3"/>
  <c r="Z35" i="3"/>
  <c r="Y35" i="3"/>
  <c r="AD35" i="3" s="1"/>
  <c r="W35" i="3"/>
  <c r="V35" i="3"/>
  <c r="U35" i="3"/>
  <c r="T35" i="3"/>
  <c r="S35" i="3"/>
  <c r="X35" i="3" s="1"/>
  <c r="Q35" i="3"/>
  <c r="P35" i="3"/>
  <c r="O35" i="3"/>
  <c r="N35" i="3"/>
  <c r="M35" i="3"/>
  <c r="R35" i="3" s="1"/>
  <c r="K35" i="3"/>
  <c r="J35" i="3"/>
  <c r="I35" i="3"/>
  <c r="H35" i="3"/>
  <c r="G35" i="3"/>
  <c r="L35" i="3" s="1"/>
  <c r="AD34" i="3"/>
  <c r="X34" i="3"/>
  <c r="R34" i="3"/>
  <c r="AE34" i="3" s="1"/>
  <c r="L34" i="3"/>
  <c r="AD33" i="3"/>
  <c r="X33" i="3"/>
  <c r="R33" i="3"/>
  <c r="L33" i="3"/>
  <c r="AE33" i="3" s="1"/>
  <c r="AD32" i="3"/>
  <c r="AC32" i="3"/>
  <c r="AB32" i="3"/>
  <c r="AA32" i="3"/>
  <c r="Z32" i="3"/>
  <c r="Y32" i="3"/>
  <c r="W32" i="3"/>
  <c r="V32" i="3"/>
  <c r="U32" i="3"/>
  <c r="T32" i="3"/>
  <c r="S32" i="3"/>
  <c r="X32" i="3" s="1"/>
  <c r="R32" i="3"/>
  <c r="AE32" i="3" s="1"/>
  <c r="Q32" i="3"/>
  <c r="P32" i="3"/>
  <c r="O32" i="3"/>
  <c r="N32" i="3"/>
  <c r="M32" i="3"/>
  <c r="K32" i="3"/>
  <c r="J32" i="3"/>
  <c r="I32" i="3"/>
  <c r="H32" i="3"/>
  <c r="G32" i="3"/>
  <c r="L32" i="3" s="1"/>
  <c r="AE31" i="3"/>
  <c r="AD31" i="3"/>
  <c r="X31" i="3"/>
  <c r="R31" i="3"/>
  <c r="L31" i="3"/>
  <c r="AD30" i="3"/>
  <c r="X30" i="3"/>
  <c r="R30" i="3"/>
  <c r="AE30" i="3" s="1"/>
  <c r="L30" i="3"/>
  <c r="AD29" i="3"/>
  <c r="X29" i="3"/>
  <c r="R29" i="3"/>
  <c r="L29" i="3"/>
  <c r="AE29" i="3" s="1"/>
  <c r="AC28" i="3"/>
  <c r="AB28" i="3"/>
  <c r="AA28" i="3"/>
  <c r="Z28" i="3"/>
  <c r="AD28" i="3" s="1"/>
  <c r="Y28" i="3"/>
  <c r="W28" i="3"/>
  <c r="V28" i="3"/>
  <c r="U28" i="3"/>
  <c r="T28" i="3"/>
  <c r="S28" i="3"/>
  <c r="X28" i="3" s="1"/>
  <c r="Q28" i="3"/>
  <c r="P28" i="3"/>
  <c r="O28" i="3"/>
  <c r="N28" i="3"/>
  <c r="R28" i="3" s="1"/>
  <c r="M28" i="3"/>
  <c r="K28" i="3"/>
  <c r="J28" i="3"/>
  <c r="I28" i="3"/>
  <c r="H28" i="3"/>
  <c r="G28" i="3"/>
  <c r="L28" i="3" s="1"/>
  <c r="AD27" i="3"/>
  <c r="X27" i="3"/>
  <c r="R27" i="3"/>
  <c r="L27" i="3"/>
  <c r="AE27" i="3" s="1"/>
  <c r="AD26" i="3"/>
  <c r="X26" i="3"/>
  <c r="R26" i="3"/>
  <c r="L26" i="3"/>
  <c r="AD25" i="3"/>
  <c r="X25" i="3"/>
  <c r="R25" i="3"/>
  <c r="L25" i="3"/>
  <c r="AE25" i="3" s="1"/>
  <c r="AD24" i="3"/>
  <c r="X24" i="3"/>
  <c r="R24" i="3"/>
  <c r="L24" i="3"/>
  <c r="AE24" i="3" s="1"/>
  <c r="AD23" i="3"/>
  <c r="X23" i="3"/>
  <c r="R23" i="3"/>
  <c r="AE23" i="3" s="1"/>
  <c r="L23" i="3"/>
  <c r="AD22" i="3"/>
  <c r="X22" i="3"/>
  <c r="R22" i="3"/>
  <c r="L22" i="3"/>
  <c r="AE22" i="3" s="1"/>
  <c r="AD21" i="3"/>
  <c r="X21" i="3"/>
  <c r="R21" i="3"/>
  <c r="L21" i="3"/>
  <c r="AE21" i="3" s="1"/>
  <c r="AD20" i="3"/>
  <c r="X20" i="3"/>
  <c r="R20" i="3"/>
  <c r="L20" i="3"/>
  <c r="AE20" i="3" s="1"/>
  <c r="AD19" i="3"/>
  <c r="X19" i="3"/>
  <c r="R19" i="3"/>
  <c r="AE19" i="3" s="1"/>
  <c r="L19" i="3"/>
  <c r="AC18" i="3"/>
  <c r="AB18" i="3"/>
  <c r="AA18" i="3"/>
  <c r="Z18" i="3"/>
  <c r="Y18" i="3"/>
  <c r="AD18" i="3" s="1"/>
  <c r="W18" i="3"/>
  <c r="V18" i="3"/>
  <c r="U18" i="3"/>
  <c r="T18" i="3"/>
  <c r="S18" i="3"/>
  <c r="X18" i="3" s="1"/>
  <c r="Q18" i="3"/>
  <c r="P18" i="3"/>
  <c r="O18" i="3"/>
  <c r="N18" i="3"/>
  <c r="M18" i="3"/>
  <c r="R18" i="3" s="1"/>
  <c r="K18" i="3"/>
  <c r="J18" i="3"/>
  <c r="I18" i="3"/>
  <c r="H18" i="3"/>
  <c r="G18" i="3"/>
  <c r="L18" i="3" s="1"/>
  <c r="AD17" i="3"/>
  <c r="X17" i="3"/>
  <c r="R17" i="3"/>
  <c r="L17" i="3"/>
  <c r="AE17" i="3" s="1"/>
  <c r="AD16" i="3"/>
  <c r="X16" i="3"/>
  <c r="R16" i="3"/>
  <c r="L16" i="3"/>
  <c r="AE16" i="3" s="1"/>
  <c r="AD15" i="3"/>
  <c r="X15" i="3"/>
  <c r="R15" i="3"/>
  <c r="AE15" i="3" s="1"/>
  <c r="L15" i="3"/>
  <c r="AD14" i="3"/>
  <c r="X14" i="3"/>
  <c r="R14" i="3"/>
  <c r="L14" i="3"/>
  <c r="AE14" i="3" s="1"/>
  <c r="AD13" i="3"/>
  <c r="AE13" i="3" s="1"/>
  <c r="X13" i="3"/>
  <c r="R13" i="3"/>
  <c r="L13" i="3"/>
  <c r="AD12" i="3"/>
  <c r="X12" i="3"/>
  <c r="R12" i="3"/>
  <c r="L12" i="3"/>
  <c r="AE12" i="3" s="1"/>
  <c r="AD11" i="3"/>
  <c r="X11" i="3"/>
  <c r="R11" i="3"/>
  <c r="AE11" i="3" s="1"/>
  <c r="L11" i="3"/>
  <c r="AD10" i="3"/>
  <c r="X10" i="3"/>
  <c r="R10" i="3"/>
  <c r="L10" i="3"/>
  <c r="AE10" i="3" s="1"/>
  <c r="AC9" i="3"/>
  <c r="AC62" i="3" s="1"/>
  <c r="AB9" i="3"/>
  <c r="AA9" i="3"/>
  <c r="AA62" i="3" s="1"/>
  <c r="Z9" i="3"/>
  <c r="AD9" i="3" s="1"/>
  <c r="AD62" i="3" s="1"/>
  <c r="Y9" i="3"/>
  <c r="Y62" i="3" s="1"/>
  <c r="W9" i="3"/>
  <c r="W62" i="3" s="1"/>
  <c r="V9" i="3"/>
  <c r="V62" i="3" s="1"/>
  <c r="U9" i="3"/>
  <c r="U62" i="3" s="1"/>
  <c r="T9" i="3"/>
  <c r="S9" i="3"/>
  <c r="S62" i="3" s="1"/>
  <c r="Q9" i="3"/>
  <c r="Q62" i="3" s="1"/>
  <c r="P9" i="3"/>
  <c r="O9" i="3"/>
  <c r="O62" i="3" s="1"/>
  <c r="N9" i="3"/>
  <c r="R9" i="3" s="1"/>
  <c r="M9" i="3"/>
  <c r="M62" i="3" s="1"/>
  <c r="K9" i="3"/>
  <c r="K62" i="3" s="1"/>
  <c r="J9" i="3"/>
  <c r="J62" i="3" s="1"/>
  <c r="I9" i="3"/>
  <c r="I62" i="3" s="1"/>
  <c r="H9" i="3"/>
  <c r="G9" i="3"/>
  <c r="G62" i="3" s="1"/>
  <c r="Y60" i="2"/>
  <c r="Z60" i="2" s="1"/>
  <c r="Y59" i="2"/>
  <c r="Z59" i="2" s="1"/>
  <c r="Y58" i="2"/>
  <c r="Z58" i="2" s="1"/>
  <c r="Y57" i="2"/>
  <c r="Z57" i="2" s="1"/>
  <c r="X56" i="2"/>
  <c r="W56" i="2"/>
  <c r="Y56" i="2" s="1"/>
  <c r="Z56" i="2" s="1"/>
  <c r="V56" i="2"/>
  <c r="U56" i="2"/>
  <c r="T56" i="2"/>
  <c r="S56" i="2"/>
  <c r="R56" i="2"/>
  <c r="Q56" i="2"/>
  <c r="P56" i="2"/>
  <c r="O56" i="2"/>
  <c r="N56" i="2"/>
  <c r="M56" i="2"/>
  <c r="L56" i="2"/>
  <c r="K56" i="2"/>
  <c r="J56" i="2"/>
  <c r="I56" i="2"/>
  <c r="H56" i="2"/>
  <c r="G56" i="2"/>
  <c r="Z55" i="2"/>
  <c r="Y55" i="2"/>
  <c r="Y54" i="2"/>
  <c r="Z54" i="2" s="1"/>
  <c r="Z53" i="2"/>
  <c r="Y53" i="2"/>
  <c r="Y52" i="2"/>
  <c r="Z52" i="2" s="1"/>
  <c r="X51" i="2"/>
  <c r="W51" i="2"/>
  <c r="Y51" i="2" s="1"/>
  <c r="Z51" i="2" s="1"/>
  <c r="V51" i="2"/>
  <c r="U51" i="2"/>
  <c r="T51" i="2"/>
  <c r="S51" i="2"/>
  <c r="R51" i="2"/>
  <c r="Q51" i="2"/>
  <c r="P51" i="2"/>
  <c r="O51" i="2"/>
  <c r="N51" i="2"/>
  <c r="M51" i="2"/>
  <c r="L51" i="2"/>
  <c r="K51" i="2"/>
  <c r="J51" i="2"/>
  <c r="I51" i="2"/>
  <c r="H51" i="2"/>
  <c r="G51" i="2"/>
  <c r="Z50" i="2"/>
  <c r="Y50" i="2"/>
  <c r="Y49" i="2"/>
  <c r="Z49" i="2" s="1"/>
  <c r="Y48" i="2"/>
  <c r="Z48" i="2" s="1"/>
  <c r="Y47" i="2"/>
  <c r="Z47" i="2" s="1"/>
  <c r="X46" i="2"/>
  <c r="W46" i="2"/>
  <c r="Y46" i="2" s="1"/>
  <c r="Z46" i="2" s="1"/>
  <c r="V46" i="2"/>
  <c r="U46" i="2"/>
  <c r="T46" i="2"/>
  <c r="S46" i="2"/>
  <c r="R46" i="2"/>
  <c r="Q46" i="2"/>
  <c r="P46" i="2"/>
  <c r="O46" i="2"/>
  <c r="N46" i="2"/>
  <c r="M46" i="2"/>
  <c r="L46" i="2"/>
  <c r="K46" i="2"/>
  <c r="J46" i="2"/>
  <c r="I46" i="2"/>
  <c r="H46" i="2"/>
  <c r="G46" i="2"/>
  <c r="Y45" i="2"/>
  <c r="Z45" i="2" s="1"/>
  <c r="Y44" i="2"/>
  <c r="Z44" i="2" s="1"/>
  <c r="Y43" i="2"/>
  <c r="Z43" i="2" s="1"/>
  <c r="Y42" i="2"/>
  <c r="Z42" i="2" s="1"/>
  <c r="Y41" i="2"/>
  <c r="Z41" i="2" s="1"/>
  <c r="Y40" i="2"/>
  <c r="Z40" i="2" s="1"/>
  <c r="X39" i="2"/>
  <c r="W39" i="2"/>
  <c r="Y39" i="2" s="1"/>
  <c r="Z39" i="2" s="1"/>
  <c r="V39" i="2"/>
  <c r="U39" i="2"/>
  <c r="T39" i="2"/>
  <c r="S39" i="2"/>
  <c r="R39" i="2"/>
  <c r="Q39" i="2"/>
  <c r="P39" i="2"/>
  <c r="O39" i="2"/>
  <c r="N39" i="2"/>
  <c r="M39" i="2"/>
  <c r="L39" i="2"/>
  <c r="K39" i="2"/>
  <c r="J39" i="2"/>
  <c r="I39" i="2"/>
  <c r="H39" i="2"/>
  <c r="G39" i="2"/>
  <c r="Y38" i="2"/>
  <c r="Z38" i="2" s="1"/>
  <c r="Y37" i="2"/>
  <c r="Z37" i="2" s="1"/>
  <c r="Y36" i="2"/>
  <c r="Z36" i="2" s="1"/>
  <c r="Y35" i="2"/>
  <c r="Z35" i="2" s="1"/>
  <c r="X34" i="2"/>
  <c r="W34" i="2"/>
  <c r="Y34" i="2" s="1"/>
  <c r="Z34" i="2" s="1"/>
  <c r="V34" i="2"/>
  <c r="U34" i="2"/>
  <c r="T34" i="2"/>
  <c r="S34" i="2"/>
  <c r="R34" i="2"/>
  <c r="Q34" i="2"/>
  <c r="P34" i="2"/>
  <c r="O34" i="2"/>
  <c r="N34" i="2"/>
  <c r="M34" i="2"/>
  <c r="L34" i="2"/>
  <c r="K34" i="2"/>
  <c r="J34" i="2"/>
  <c r="I34" i="2"/>
  <c r="H34" i="2"/>
  <c r="G34" i="2"/>
  <c r="Y33" i="2"/>
  <c r="Z33" i="2" s="1"/>
  <c r="Y32" i="2"/>
  <c r="Z32" i="2" s="1"/>
  <c r="X31" i="2"/>
  <c r="W31" i="2"/>
  <c r="Y31" i="2" s="1"/>
  <c r="Z31" i="2" s="1"/>
  <c r="V31" i="2"/>
  <c r="U31" i="2"/>
  <c r="T31" i="2"/>
  <c r="S31" i="2"/>
  <c r="R31" i="2"/>
  <c r="Q31" i="2"/>
  <c r="P31" i="2"/>
  <c r="O31" i="2"/>
  <c r="N31" i="2"/>
  <c r="M31" i="2"/>
  <c r="L31" i="2"/>
  <c r="K31" i="2"/>
  <c r="J31" i="2"/>
  <c r="I31" i="2"/>
  <c r="H31" i="2"/>
  <c r="G31" i="2"/>
  <c r="Y30" i="2"/>
  <c r="Z30" i="2" s="1"/>
  <c r="Y29" i="2"/>
  <c r="Z29" i="2" s="1"/>
  <c r="Y28" i="2"/>
  <c r="Z28" i="2" s="1"/>
  <c r="Y27" i="2"/>
  <c r="Z27" i="2" s="1"/>
  <c r="X27" i="2"/>
  <c r="W27" i="2"/>
  <c r="V27" i="2"/>
  <c r="U27" i="2"/>
  <c r="T27" i="2"/>
  <c r="S27" i="2"/>
  <c r="R27" i="2"/>
  <c r="Q27" i="2"/>
  <c r="P27" i="2"/>
  <c r="O27" i="2"/>
  <c r="N27" i="2"/>
  <c r="M27" i="2"/>
  <c r="L27" i="2"/>
  <c r="K27" i="2"/>
  <c r="J27" i="2"/>
  <c r="I27" i="2"/>
  <c r="H27" i="2"/>
  <c r="G27" i="2"/>
  <c r="Y26" i="2"/>
  <c r="Z26" i="2" s="1"/>
  <c r="Y25" i="2"/>
  <c r="Z25" i="2" s="1"/>
  <c r="Y24" i="2"/>
  <c r="Z24" i="2" s="1"/>
  <c r="Y23" i="2"/>
  <c r="Z23" i="2" s="1"/>
  <c r="Y22" i="2"/>
  <c r="Z22" i="2" s="1"/>
  <c r="Y21" i="2"/>
  <c r="Z21" i="2" s="1"/>
  <c r="Y20" i="2"/>
  <c r="Z20" i="2" s="1"/>
  <c r="Y19" i="2"/>
  <c r="Z19" i="2" s="1"/>
  <c r="Y18" i="2"/>
  <c r="Z18" i="2" s="1"/>
  <c r="X17" i="2"/>
  <c r="W17" i="2"/>
  <c r="Y17" i="2" s="1"/>
  <c r="Z17" i="2" s="1"/>
  <c r="V17" i="2"/>
  <c r="U17" i="2"/>
  <c r="T17" i="2"/>
  <c r="S17" i="2"/>
  <c r="R17" i="2"/>
  <c r="Q17" i="2"/>
  <c r="P17" i="2"/>
  <c r="O17" i="2"/>
  <c r="N17" i="2"/>
  <c r="M17" i="2"/>
  <c r="L17" i="2"/>
  <c r="K17" i="2"/>
  <c r="J17" i="2"/>
  <c r="I17" i="2"/>
  <c r="H17" i="2"/>
  <c r="G17" i="2"/>
  <c r="Y16" i="2"/>
  <c r="Z16" i="2" s="1"/>
  <c r="Y15" i="2"/>
  <c r="Z15" i="2" s="1"/>
  <c r="Y14" i="2"/>
  <c r="Z14" i="2" s="1"/>
  <c r="Y13" i="2"/>
  <c r="Z13" i="2" s="1"/>
  <c r="Y12" i="2"/>
  <c r="Z12" i="2" s="1"/>
  <c r="Y11" i="2"/>
  <c r="Z11" i="2" s="1"/>
  <c r="Y10" i="2"/>
  <c r="Z10" i="2" s="1"/>
  <c r="Y9" i="2"/>
  <c r="Z9" i="2" s="1"/>
  <c r="X8" i="2"/>
  <c r="X61" i="2" s="1"/>
  <c r="W8" i="2"/>
  <c r="Y8" i="2" s="1"/>
  <c r="V8" i="2"/>
  <c r="V61" i="2" s="1"/>
  <c r="U8" i="2"/>
  <c r="U61" i="2" s="1"/>
  <c r="T8" i="2"/>
  <c r="T61" i="2" s="1"/>
  <c r="S8" i="2"/>
  <c r="S61" i="2" s="1"/>
  <c r="R8" i="2"/>
  <c r="R61" i="2" s="1"/>
  <c r="Q8" i="2"/>
  <c r="Q61" i="2" s="1"/>
  <c r="P8" i="2"/>
  <c r="P61" i="2" s="1"/>
  <c r="O8" i="2"/>
  <c r="O61" i="2" s="1"/>
  <c r="N8" i="2"/>
  <c r="N61" i="2" s="1"/>
  <c r="M8" i="2"/>
  <c r="M61" i="2" s="1"/>
  <c r="L8" i="2"/>
  <c r="L61" i="2" s="1"/>
  <c r="K8" i="2"/>
  <c r="K61" i="2" s="1"/>
  <c r="J8" i="2"/>
  <c r="J61" i="2" s="1"/>
  <c r="I8" i="2"/>
  <c r="I61" i="2" s="1"/>
  <c r="H8" i="2"/>
  <c r="H61" i="2" s="1"/>
  <c r="G8" i="2"/>
  <c r="G61" i="2" s="1"/>
  <c r="AE52" i="4" l="1"/>
  <c r="AE35" i="4"/>
  <c r="AE28" i="4"/>
  <c r="AE32" i="4"/>
  <c r="L18" i="4"/>
  <c r="AE18" i="4" s="1"/>
  <c r="T62" i="4"/>
  <c r="R9" i="4"/>
  <c r="AD9" i="4"/>
  <c r="AD62" i="4" s="1"/>
  <c r="L9" i="4"/>
  <c r="L62" i="4" s="1"/>
  <c r="X9" i="4"/>
  <c r="X62" i="4" s="1"/>
  <c r="AE35" i="3"/>
  <c r="AE18" i="3"/>
  <c r="AE40" i="3"/>
  <c r="R62" i="3"/>
  <c r="AE28" i="3"/>
  <c r="AE52" i="3"/>
  <c r="AE57" i="3"/>
  <c r="L9" i="3"/>
  <c r="L62" i="3" s="1"/>
  <c r="X9" i="3"/>
  <c r="X62" i="3" s="1"/>
  <c r="AE26" i="3"/>
  <c r="IS26" i="3" s="1"/>
  <c r="N62" i="3"/>
  <c r="Z62" i="3"/>
  <c r="Z8" i="2"/>
  <c r="Z61" i="2" s="1"/>
  <c r="Y61" i="2"/>
  <c r="W61" i="2"/>
  <c r="R62" i="4" l="1"/>
  <c r="AE9" i="4"/>
  <c r="AE62" i="4" s="1"/>
  <c r="AE9" i="3"/>
  <c r="AE62" i="3" s="1"/>
  <c r="AC60" i="1"/>
  <c r="AD60" i="1" s="1"/>
  <c r="AC59" i="1"/>
  <c r="AD59" i="1" s="1"/>
  <c r="AD58" i="1"/>
  <c r="AC58" i="1"/>
  <c r="AC57" i="1"/>
  <c r="AD57" i="1" s="1"/>
  <c r="AB56" i="1"/>
  <c r="AA56" i="1"/>
  <c r="AC56" i="1" s="1"/>
  <c r="AD56" i="1" s="1"/>
  <c r="Z56" i="1"/>
  <c r="Y56" i="1"/>
  <c r="X56" i="1"/>
  <c r="W56" i="1"/>
  <c r="V56" i="1"/>
  <c r="U56" i="1"/>
  <c r="T56" i="1"/>
  <c r="S56" i="1"/>
  <c r="R56" i="1"/>
  <c r="Q56" i="1"/>
  <c r="P56" i="1"/>
  <c r="O56" i="1"/>
  <c r="N56" i="1"/>
  <c r="M56" i="1"/>
  <c r="L56" i="1"/>
  <c r="K56" i="1"/>
  <c r="J56" i="1"/>
  <c r="I56" i="1"/>
  <c r="H56" i="1"/>
  <c r="G56" i="1"/>
  <c r="AD55" i="1"/>
  <c r="AC55" i="1"/>
  <c r="AC54" i="1"/>
  <c r="AD54" i="1" s="1"/>
  <c r="AD53" i="1"/>
  <c r="AC53" i="1"/>
  <c r="AC52" i="1"/>
  <c r="AD52" i="1" s="1"/>
  <c r="AB51" i="1"/>
  <c r="AA51" i="1"/>
  <c r="AC51" i="1" s="1"/>
  <c r="AD51" i="1" s="1"/>
  <c r="Z51" i="1"/>
  <c r="Y51" i="1"/>
  <c r="X51" i="1"/>
  <c r="W51" i="1"/>
  <c r="V51" i="1"/>
  <c r="U51" i="1"/>
  <c r="T51" i="1"/>
  <c r="S51" i="1"/>
  <c r="R51" i="1"/>
  <c r="Q51" i="1"/>
  <c r="P51" i="1"/>
  <c r="O51" i="1"/>
  <c r="N51" i="1"/>
  <c r="M51" i="1"/>
  <c r="L51" i="1"/>
  <c r="K51" i="1"/>
  <c r="J51" i="1"/>
  <c r="I51" i="1"/>
  <c r="H51" i="1"/>
  <c r="G51" i="1"/>
  <c r="AD50" i="1"/>
  <c r="AC50" i="1"/>
  <c r="AC49" i="1"/>
  <c r="AD49" i="1" s="1"/>
  <c r="AD48" i="1"/>
  <c r="AC48" i="1"/>
  <c r="AC47" i="1"/>
  <c r="AD47" i="1" s="1"/>
  <c r="AB46" i="1"/>
  <c r="AA46" i="1"/>
  <c r="AC46" i="1" s="1"/>
  <c r="AD46" i="1" s="1"/>
  <c r="Z46" i="1"/>
  <c r="Y46" i="1"/>
  <c r="X46" i="1"/>
  <c r="W46" i="1"/>
  <c r="V46" i="1"/>
  <c r="U46" i="1"/>
  <c r="T46" i="1"/>
  <c r="S46" i="1"/>
  <c r="R46" i="1"/>
  <c r="Q46" i="1"/>
  <c r="P46" i="1"/>
  <c r="O46" i="1"/>
  <c r="N46" i="1"/>
  <c r="M46" i="1"/>
  <c r="L46" i="1"/>
  <c r="K46" i="1"/>
  <c r="J46" i="1"/>
  <c r="I46" i="1"/>
  <c r="H46" i="1"/>
  <c r="G46" i="1"/>
  <c r="AD45" i="1"/>
  <c r="AC45" i="1"/>
  <c r="AC44" i="1"/>
  <c r="AD44" i="1" s="1"/>
  <c r="AD43" i="1"/>
  <c r="AC43" i="1"/>
  <c r="AC42" i="1"/>
  <c r="AD42" i="1" s="1"/>
  <c r="AD41" i="1"/>
  <c r="AC41" i="1"/>
  <c r="AC40" i="1"/>
  <c r="AD40" i="1" s="1"/>
  <c r="AB39" i="1"/>
  <c r="AA39" i="1"/>
  <c r="AC39" i="1" s="1"/>
  <c r="AD39" i="1" s="1"/>
  <c r="Z39" i="1"/>
  <c r="Y39" i="1"/>
  <c r="X39" i="1"/>
  <c r="W39" i="1"/>
  <c r="V39" i="1"/>
  <c r="U39" i="1"/>
  <c r="T39" i="1"/>
  <c r="S39" i="1"/>
  <c r="R39" i="1"/>
  <c r="Q39" i="1"/>
  <c r="P39" i="1"/>
  <c r="O39" i="1"/>
  <c r="N39" i="1"/>
  <c r="M39" i="1"/>
  <c r="L39" i="1"/>
  <c r="K39" i="1"/>
  <c r="J39" i="1"/>
  <c r="I39" i="1"/>
  <c r="H39" i="1"/>
  <c r="G39" i="1"/>
  <c r="AD38" i="1"/>
  <c r="AC38" i="1"/>
  <c r="AC37" i="1"/>
  <c r="AD37" i="1" s="1"/>
  <c r="AD36" i="1"/>
  <c r="AC36" i="1"/>
  <c r="AC35" i="1"/>
  <c r="AD35" i="1" s="1"/>
  <c r="AB34" i="1"/>
  <c r="AA34" i="1"/>
  <c r="AC34" i="1" s="1"/>
  <c r="AD34" i="1" s="1"/>
  <c r="Z34" i="1"/>
  <c r="Y34" i="1"/>
  <c r="X34" i="1"/>
  <c r="W34" i="1"/>
  <c r="V34" i="1"/>
  <c r="U34" i="1"/>
  <c r="T34" i="1"/>
  <c r="S34" i="1"/>
  <c r="R34" i="1"/>
  <c r="Q34" i="1"/>
  <c r="P34" i="1"/>
  <c r="O34" i="1"/>
  <c r="N34" i="1"/>
  <c r="M34" i="1"/>
  <c r="L34" i="1"/>
  <c r="K34" i="1"/>
  <c r="J34" i="1"/>
  <c r="I34" i="1"/>
  <c r="H34" i="1"/>
  <c r="G34" i="1"/>
  <c r="AD33" i="1"/>
  <c r="AC33" i="1"/>
  <c r="AC32" i="1"/>
  <c r="AD32" i="1" s="1"/>
  <c r="AB31" i="1"/>
  <c r="AA31" i="1"/>
  <c r="AC31" i="1" s="1"/>
  <c r="AD31" i="1" s="1"/>
  <c r="Z31" i="1"/>
  <c r="Y31" i="1"/>
  <c r="X31" i="1"/>
  <c r="W31" i="1"/>
  <c r="V31" i="1"/>
  <c r="U31" i="1"/>
  <c r="T31" i="1"/>
  <c r="S31" i="1"/>
  <c r="R31" i="1"/>
  <c r="Q31" i="1"/>
  <c r="P31" i="1"/>
  <c r="O31" i="1"/>
  <c r="N31" i="1"/>
  <c r="M31" i="1"/>
  <c r="L31" i="1"/>
  <c r="K31" i="1"/>
  <c r="J31" i="1"/>
  <c r="I31" i="1"/>
  <c r="H31" i="1"/>
  <c r="G31" i="1"/>
  <c r="AD30" i="1"/>
  <c r="AC30" i="1"/>
  <c r="AC29" i="1"/>
  <c r="AD29" i="1" s="1"/>
  <c r="AD28" i="1"/>
  <c r="AC28" i="1"/>
  <c r="AB27" i="1"/>
  <c r="AC27" i="1" s="1"/>
  <c r="AD27" i="1" s="1"/>
  <c r="AA27" i="1"/>
  <c r="Z27" i="1"/>
  <c r="Y27" i="1"/>
  <c r="X27" i="1"/>
  <c r="W27" i="1"/>
  <c r="V27" i="1"/>
  <c r="U27" i="1"/>
  <c r="T27" i="1"/>
  <c r="S27" i="1"/>
  <c r="R27" i="1"/>
  <c r="Q27" i="1"/>
  <c r="P27" i="1"/>
  <c r="O27" i="1"/>
  <c r="N27" i="1"/>
  <c r="M27" i="1"/>
  <c r="L27" i="1"/>
  <c r="K27" i="1"/>
  <c r="J27" i="1"/>
  <c r="I27" i="1"/>
  <c r="H27" i="1"/>
  <c r="G27" i="1"/>
  <c r="AC26" i="1"/>
  <c r="AD26" i="1" s="1"/>
  <c r="AD25" i="1"/>
  <c r="AC25" i="1"/>
  <c r="AC24" i="1"/>
  <c r="AD24" i="1" s="1"/>
  <c r="AD23" i="1"/>
  <c r="AC23" i="1"/>
  <c r="AC22" i="1"/>
  <c r="AD22" i="1" s="1"/>
  <c r="AD21" i="1"/>
  <c r="AC21" i="1"/>
  <c r="AC20" i="1"/>
  <c r="AD20" i="1" s="1"/>
  <c r="AD19" i="1"/>
  <c r="AC19" i="1"/>
  <c r="AC18" i="1"/>
  <c r="AD18" i="1" s="1"/>
  <c r="AB17" i="1"/>
  <c r="AA17" i="1"/>
  <c r="AC17" i="1" s="1"/>
  <c r="AD17" i="1" s="1"/>
  <c r="Y17" i="1"/>
  <c r="X17" i="1"/>
  <c r="W17" i="1"/>
  <c r="V17" i="1"/>
  <c r="U17" i="1"/>
  <c r="T17" i="1"/>
  <c r="R17" i="1"/>
  <c r="Q17" i="1"/>
  <c r="P17" i="1"/>
  <c r="O17" i="1"/>
  <c r="N17" i="1"/>
  <c r="M17" i="1"/>
  <c r="K17" i="1"/>
  <c r="J17" i="1"/>
  <c r="I17" i="1"/>
  <c r="H17" i="1"/>
  <c r="G17" i="1"/>
  <c r="AC16" i="1"/>
  <c r="AD16" i="1" s="1"/>
  <c r="Z16" i="1"/>
  <c r="AD15" i="1"/>
  <c r="AC15" i="1"/>
  <c r="Z15" i="1"/>
  <c r="AC14" i="1"/>
  <c r="AD14" i="1" s="1"/>
  <c r="Z14" i="1"/>
  <c r="AC13" i="1"/>
  <c r="AD13" i="1" s="1"/>
  <c r="Z13" i="1"/>
  <c r="AC12" i="1"/>
  <c r="AD12" i="1" s="1"/>
  <c r="Z12" i="1"/>
  <c r="AD11" i="1"/>
  <c r="AC11" i="1"/>
  <c r="AC10" i="1"/>
  <c r="AD10" i="1" s="1"/>
  <c r="AD9" i="1"/>
  <c r="AC9" i="1"/>
  <c r="AB8" i="1"/>
  <c r="AB61" i="1" s="1"/>
  <c r="AA8" i="1"/>
  <c r="AA61" i="1" s="1"/>
  <c r="Y8" i="1"/>
  <c r="Y61" i="1" s="1"/>
  <c r="X8" i="1"/>
  <c r="X61" i="1" s="1"/>
  <c r="W8" i="1"/>
  <c r="W61" i="1" s="1"/>
  <c r="V8" i="1"/>
  <c r="V61" i="1" s="1"/>
  <c r="U8" i="1"/>
  <c r="U61" i="1" s="1"/>
  <c r="T8" i="1"/>
  <c r="T61" i="1" s="1"/>
  <c r="R8" i="1"/>
  <c r="R61" i="1" s="1"/>
  <c r="Q8" i="1"/>
  <c r="Q61" i="1" s="1"/>
  <c r="P8" i="1"/>
  <c r="P61" i="1" s="1"/>
  <c r="O8" i="1"/>
  <c r="O61" i="1" s="1"/>
  <c r="N8" i="1"/>
  <c r="N61" i="1" s="1"/>
  <c r="M8" i="1"/>
  <c r="M61" i="1" s="1"/>
  <c r="K8" i="1"/>
  <c r="K61" i="1" s="1"/>
  <c r="J8" i="1"/>
  <c r="J61" i="1" s="1"/>
  <c r="I8" i="1"/>
  <c r="H8" i="1"/>
  <c r="H61" i="1" s="1"/>
  <c r="G8" i="1"/>
  <c r="G61" i="1" s="1"/>
  <c r="AC8" i="1" l="1"/>
  <c r="AC61" i="1" l="1"/>
  <c r="AD8" i="1"/>
  <c r="AD61" i="1" s="1"/>
</calcChain>
</file>

<file path=xl/sharedStrings.xml><?xml version="1.0" encoding="utf-8"?>
<sst xmlns="http://schemas.openxmlformats.org/spreadsheetml/2006/main" count="13010" uniqueCount="1692">
  <si>
    <t xml:space="preserve">Personal académico por género y categoría </t>
  </si>
  <si>
    <t>Enero - Junio 2018</t>
  </si>
  <si>
    <t xml:space="preserve">Clave
DES </t>
  </si>
  <si>
    <t xml:space="preserve"> UA </t>
  </si>
  <si>
    <t>Técnico</t>
  </si>
  <si>
    <t xml:space="preserve"> Asociado</t>
  </si>
  <si>
    <t xml:space="preserve"> Titular</t>
  </si>
  <si>
    <t>Género</t>
  </si>
  <si>
    <t>Total</t>
  </si>
  <si>
    <t>D</t>
  </si>
  <si>
    <t>A</t>
  </si>
  <si>
    <t>U</t>
  </si>
  <si>
    <t>Académico</t>
  </si>
  <si>
    <t>Asignatura</t>
  </si>
  <si>
    <t>B</t>
  </si>
  <si>
    <t>C</t>
  </si>
  <si>
    <t>T.C.</t>
  </si>
  <si>
    <t>M.T.</t>
  </si>
  <si>
    <t>M</t>
  </si>
  <si>
    <t>F</t>
  </si>
  <si>
    <t>Ciencias Agropecuarias</t>
  </si>
  <si>
    <t>Facultad de Medicina Veterinaria y Zootecnia</t>
  </si>
  <si>
    <t>Facultad de Ciencias Agrícolas</t>
  </si>
  <si>
    <t>Facultad de Ciencias Agronómicas</t>
  </si>
  <si>
    <t>Facultad Maya de Estudios Agropecuarios</t>
  </si>
  <si>
    <t>Escuela de Estudios Agropecuarios Mezcalapa</t>
  </si>
  <si>
    <t>Escuela de Ciencias y Procesos Agropecuarios Industriales, Istmo-Costa (Arriaga)</t>
  </si>
  <si>
    <t>Coordinación de la Licenciatura en Caficultura</t>
  </si>
  <si>
    <t xml:space="preserve">Centro de Estudios Etnoagropecuarios </t>
  </si>
  <si>
    <t>Ciencias Administrativas y Contables</t>
  </si>
  <si>
    <t xml:space="preserve">Facultad de Contaduría y Administración </t>
  </si>
  <si>
    <t>Facultad de Negocios</t>
  </si>
  <si>
    <t>Facultad de Ciencias de la Administración</t>
  </si>
  <si>
    <t>Facultad de Ciencias Administrativas (Comitán)</t>
  </si>
  <si>
    <t>Escuela de Contaduría y Administración (Pichucalco)</t>
  </si>
  <si>
    <t>Escuela de Ciencias Administrativas (Arriaga)</t>
  </si>
  <si>
    <t>Escuela de Ciencias Administrativas, Istmo-Costa (Tonalá)</t>
  </si>
  <si>
    <t>Centro Universidad-Empresa (CEUNE)</t>
  </si>
  <si>
    <t>Centro de Investigaciones Turísticas Aplicadas (CITA)</t>
  </si>
  <si>
    <t>Enseñanzas de las Lenguas</t>
  </si>
  <si>
    <t>Facultad de Lenguas (Tuxtla)</t>
  </si>
  <si>
    <t>Escuela de Lenguas (San Cristóbal de Las Casas)</t>
  </si>
  <si>
    <t>Escuela de Lenguas (Tapachula)</t>
  </si>
  <si>
    <t>Arquitectura e Ingeniería</t>
  </si>
  <si>
    <t>Facultad de Ingeniería</t>
  </si>
  <si>
    <t>Facultad de Arquitectura</t>
  </si>
  <si>
    <t>Ciencias Sociales y Humanidades</t>
  </si>
  <si>
    <t>Facultad de Ciencias Sociales</t>
  </si>
  <si>
    <t>Facultad de Humanidades</t>
  </si>
  <si>
    <t>Escuela de Humanidades (Tapachula)</t>
  </si>
  <si>
    <t>Escuela de Humanidades (Pijijiapan)</t>
  </si>
  <si>
    <t>Ciencias de la Salud</t>
  </si>
  <si>
    <t>Facultad de Medicina Humana "Dr. Manuel Velasco Suárez"</t>
  </si>
  <si>
    <t>Facultad de Ciencias Químicas</t>
  </si>
  <si>
    <t xml:space="preserve">Escuela Ciencias Químicas </t>
  </si>
  <si>
    <t>Escuela de Medicina Humana "Dr. Manuel Velasco Suárez" (Tapachula)</t>
  </si>
  <si>
    <t>Centro Mesoamericano de Estudios en Salud Pública y Desastres (CEMESAD)</t>
  </si>
  <si>
    <t>Centro Mesoamericano de Estudios en Salud Pública y Desastres (CEMESAD) (Tapachula)</t>
  </si>
  <si>
    <t>Red de Centros Universitarios</t>
  </si>
  <si>
    <t>Facultad de Ciencias en Física y Matemáticas</t>
  </si>
  <si>
    <t>Instituto de Biociencias</t>
  </si>
  <si>
    <t>Centro Mesoamericano de Física Teórica (CEMAFIT)</t>
  </si>
  <si>
    <t>Coordinación de la Licenciatura en Ingeniería en  Sistemas Costeros</t>
  </si>
  <si>
    <t>Centros Universitarios para el Desarrollo</t>
  </si>
  <si>
    <t>Facultad de Derecho</t>
  </si>
  <si>
    <t>Instituto de Investigaciones Jurídicas</t>
  </si>
  <si>
    <t>Centro de Estudios para el Desarrollo Municipal y Políticas Públicas (CEDES)</t>
  </si>
  <si>
    <t>Centro de Estudios para la Construcción de Ciudadanía y la Seguridad (CECOCISE)</t>
  </si>
  <si>
    <t>Sociedad e Interculturalidad</t>
  </si>
  <si>
    <t>Escuela de Gestión y Autodesarrollo Indígena</t>
  </si>
  <si>
    <t>Instituto de Estudios Indígenas (IEI)</t>
  </si>
  <si>
    <t>Centro de Estudios para el Arte y la Cultura (CEUNACH)</t>
  </si>
  <si>
    <t>+</t>
  </si>
  <si>
    <t>Áreas Centrales</t>
  </si>
  <si>
    <t>Fuente: Dirección de Personal y Prestaciones Sociales, UNACH.</t>
  </si>
  <si>
    <t>P</t>
  </si>
  <si>
    <t>Personal académico por género y categoría</t>
  </si>
  <si>
    <t>Julio - Diciembre 2018</t>
  </si>
  <si>
    <t xml:space="preserve"> UA</t>
  </si>
  <si>
    <t>Asociado</t>
  </si>
  <si>
    <t>Titular</t>
  </si>
  <si>
    <t xml:space="preserve">Facultad de Ciencias de la Administración </t>
  </si>
  <si>
    <t>Facutad de Medicina Humana "Dr. Manuel Velasco Suárez" (Tapachula)</t>
  </si>
  <si>
    <t xml:space="preserve">Escuela de Ciencias Químicas </t>
  </si>
  <si>
    <t>Coordinación de la Licenciatura en Ingeniería en Sistemas Costeros</t>
  </si>
  <si>
    <t xml:space="preserve">Personal académico por tiempo de dedicación y grado académico </t>
  </si>
  <si>
    <t>PTC´s</t>
  </si>
  <si>
    <t>PMT´s</t>
  </si>
  <si>
    <t>Técnico académico</t>
  </si>
  <si>
    <t>Tec.</t>
  </si>
  <si>
    <t>Lic.</t>
  </si>
  <si>
    <t>Esp.</t>
  </si>
  <si>
    <t>Mtr.</t>
  </si>
  <si>
    <t>Dr.</t>
  </si>
  <si>
    <t xml:space="preserve">Centro Mesoamericano de Física Teórica </t>
  </si>
  <si>
    <t>Facultad de Medicina Humana "Dr. Manuel Velasco Suárez" (Tapachula)</t>
  </si>
  <si>
    <t>Escuela de Ciencias Químicas</t>
  </si>
  <si>
    <t xml:space="preserve">Personal académico por género y nivel de estudios </t>
  </si>
  <si>
    <t>Licenciatura</t>
  </si>
  <si>
    <t>Posgrado</t>
  </si>
  <si>
    <t>Pasante</t>
  </si>
  <si>
    <t>Titulado</t>
  </si>
  <si>
    <t>Especialidad</t>
  </si>
  <si>
    <t>Maestría</t>
  </si>
  <si>
    <t>Doctorado</t>
  </si>
  <si>
    <t xml:space="preserve">Personal académico por género y antigüedad </t>
  </si>
  <si>
    <t>Antigüedad laboral (años)</t>
  </si>
  <si>
    <t>0 - 5</t>
  </si>
  <si>
    <t>6 - 10</t>
  </si>
  <si>
    <t>11 - 15</t>
  </si>
  <si>
    <t>16 - 20</t>
  </si>
  <si>
    <t>Más de 20</t>
  </si>
  <si>
    <t>Subtotal</t>
  </si>
  <si>
    <t xml:space="preserve">Facultad de Negocios </t>
  </si>
  <si>
    <t>Facultad de Contaduría y Administración</t>
  </si>
  <si>
    <t xml:space="preserve">Personal académico por género y tiempo de dedicación </t>
  </si>
  <si>
    <t>Tiempo de dedicación</t>
  </si>
  <si>
    <t>Completo</t>
  </si>
  <si>
    <t>Medio</t>
  </si>
  <si>
    <t xml:space="preserve">Facultad de Ciencias Agronómicas </t>
  </si>
  <si>
    <t>Escuela de Biociencias</t>
  </si>
  <si>
    <t xml:space="preserve">Personal administrativo por UA </t>
  </si>
  <si>
    <t>Clave DES</t>
  </si>
  <si>
    <t>Base</t>
  </si>
  <si>
    <t>Confianza</t>
  </si>
  <si>
    <t>Honorarios</t>
  </si>
  <si>
    <t>Facultad de Medicina Veterinaria y Zootecnia (Extensión Pichucalco)</t>
  </si>
  <si>
    <t>Centro de Estudios Etnoagropecuarios *</t>
  </si>
  <si>
    <t xml:space="preserve">Facultad de Ingeniería </t>
  </si>
  <si>
    <t>* No tiene PE.</t>
  </si>
  <si>
    <t>Facultad de Medicina Veterinaria y Zootecnia (Pichucalco)</t>
  </si>
  <si>
    <t xml:space="preserve">Facultad de Ciencias Administrativas (Comitán) </t>
  </si>
  <si>
    <t xml:space="preserve">Escuela de Contaduría y Administración (Pichucalco) </t>
  </si>
  <si>
    <t xml:space="preserve">Escuela de Ciencias Administrativas, Istmo-Costa (Tonalá) </t>
  </si>
  <si>
    <t>Centro Investigaciones Turísticas Aplicadas (CITA)</t>
  </si>
  <si>
    <t>Escuela de Ciencias Quimicas</t>
  </si>
  <si>
    <t>Centro de Estudios para la Construcción de la Ciudadanía y la Seguridad (CECOCISE)</t>
  </si>
  <si>
    <t>Escuela  de Gestión y Autodesarrollo Indígena</t>
  </si>
  <si>
    <t>Instituto de Estudios Indígenas</t>
  </si>
  <si>
    <t xml:space="preserve">Miembros del Sistema Estatal de Investigadores (SEI) por género </t>
  </si>
  <si>
    <t xml:space="preserve">PTC </t>
  </si>
  <si>
    <t xml:space="preserve">Instituto de Investigaciones Jurídicas </t>
  </si>
  <si>
    <t xml:space="preserve">Sociedad e Interculturalidad </t>
  </si>
  <si>
    <t>Dirección General de Investigación Posgrado</t>
  </si>
  <si>
    <t>Sin Adscripción</t>
  </si>
  <si>
    <t>Fuente: Dirección General de Investigación y Posgrado, UNACH.</t>
  </si>
  <si>
    <t>Miembros del Sistema Nacional de Investigadores (SNI) por género y nivel</t>
  </si>
  <si>
    <t>Candidato</t>
  </si>
  <si>
    <t>Nivel 1</t>
  </si>
  <si>
    <t>Nivel 2</t>
  </si>
  <si>
    <t>Nivel 3</t>
  </si>
  <si>
    <t>Centro Universitario de Investigación y Transferencia  de Tecnología *</t>
  </si>
  <si>
    <t>DGIP UNACH</t>
  </si>
  <si>
    <t>Cuerpos Académicos (CA) reconocidos por el Programa para el Desarrollo Profesional Docente, para el Tipo Superior (PRODEP) por grado de consolidación</t>
  </si>
  <si>
    <t>En Formación</t>
  </si>
  <si>
    <t>En Consolidación</t>
  </si>
  <si>
    <t>Consolidados</t>
  </si>
  <si>
    <t>CA</t>
  </si>
  <si>
    <t xml:space="preserve">Total </t>
  </si>
  <si>
    <t xml:space="preserve">Escuela de Contaduría y Administración (Pichucalco)  </t>
  </si>
  <si>
    <t xml:space="preserve">Escuela de Ciencias Administrativas (Arriaga) </t>
  </si>
  <si>
    <t xml:space="preserve">Escuela de Ciencias Administrativas, Istmo-Costa (Tonalá)  </t>
  </si>
  <si>
    <t xml:space="preserve">Centro Universidad-Empresa (CEUNE)  </t>
  </si>
  <si>
    <t>Escuela de Lenguas (Tuxtla)</t>
  </si>
  <si>
    <t xml:space="preserve">Escuela de Lenguas (San Cristóbal de Las Casas) </t>
  </si>
  <si>
    <t xml:space="preserve">Facultad de Humanidades </t>
  </si>
  <si>
    <t xml:space="preserve">Escuela de Humanidades (Tapachula) </t>
  </si>
  <si>
    <t xml:space="preserve">Escuela de Humanidades (Pijijiapan) </t>
  </si>
  <si>
    <t>Instituto de Investigaciones Júridicas</t>
  </si>
  <si>
    <t xml:space="preserve">Centro de Estudios para la Construcción de Ciudadanía  y la Seguridad (CECOCISE) </t>
  </si>
  <si>
    <t xml:space="preserve">Centro de Estudios para el Arte y la Cultura (CEUNACH) </t>
  </si>
  <si>
    <t>Fuente: Dirección General de Investigación y Posgrado,UNACH.</t>
  </si>
  <si>
    <t>Docentes que integran los CA reconocidos por el PRODEP, por género y grado de consolidación</t>
  </si>
  <si>
    <t xml:space="preserve">PRODEP por género y nivel de estudios </t>
  </si>
  <si>
    <t xml:space="preserve"> </t>
  </si>
  <si>
    <t>Becarios</t>
  </si>
  <si>
    <t>Exbecarios</t>
  </si>
  <si>
    <t>Nuevos PTC</t>
  </si>
  <si>
    <t>Perfiles Deseables</t>
  </si>
  <si>
    <t>Escuela de Ciencias y Procesos Agropeciarios Industriales, Istmo-Costa (Arriaga)</t>
  </si>
  <si>
    <t xml:space="preserve">Centro Universidad-Empresa (CEUNE) </t>
  </si>
  <si>
    <t>Centro de Investigaciones Turísticas Apliacadas (CITA)</t>
  </si>
  <si>
    <t>Fuente:  Dirección General de Investigación y Posgrado, UNACH.</t>
  </si>
  <si>
    <t>Aspirantes y aceptados de nivel licenciatura por edad y PE</t>
  </si>
  <si>
    <t xml:space="preserve"> UA / PE</t>
  </si>
  <si>
    <t>Aspirantes</t>
  </si>
  <si>
    <t>Aceptados</t>
  </si>
  <si>
    <t xml:space="preserve">&lt;17 </t>
  </si>
  <si>
    <t>20
a
24</t>
  </si>
  <si>
    <t>25
a
29</t>
  </si>
  <si>
    <t>30
a
34</t>
  </si>
  <si>
    <t xml:space="preserve">&gt;35 </t>
  </si>
  <si>
    <t xml:space="preserve">A </t>
  </si>
  <si>
    <t>Médico Veterinario  Zootecnista</t>
  </si>
  <si>
    <t>Médico Veterinario  Zootecnista (Extensión Pichucalco)</t>
  </si>
  <si>
    <t xml:space="preserve">Ingeniero Agrónomo </t>
  </si>
  <si>
    <t>Ingeniero Agrónomo Tropical</t>
  </si>
  <si>
    <t>Ingeniero Forestal</t>
  </si>
  <si>
    <t>Ingeniero Agrónomo en Ganadería Ambiental</t>
  </si>
  <si>
    <t>Ingeniero en Desarrollo Agroambiental</t>
  </si>
  <si>
    <t>Ingeniería en Agronomía</t>
  </si>
  <si>
    <t>Ingeniería en Desarrollo Rural</t>
  </si>
  <si>
    <t>Ingeniería en Proceso Agroindustriales</t>
  </si>
  <si>
    <t>Ingeniería en Sistemas Forestales</t>
  </si>
  <si>
    <t>Medicina Veterinaria y Zootecnia</t>
  </si>
  <si>
    <t>Seguridad Alimentaria (a distancia)</t>
  </si>
  <si>
    <t>Ingeniero Agroindustrial</t>
  </si>
  <si>
    <t>Caficultura</t>
  </si>
  <si>
    <t xml:space="preserve">Administración </t>
  </si>
  <si>
    <t xml:space="preserve">Contaduría </t>
  </si>
  <si>
    <t>Gestión Turística</t>
  </si>
  <si>
    <t>Ingeniería en Desarrollo y Tecnologías de Software</t>
  </si>
  <si>
    <t>Sistemas Computacionales</t>
  </si>
  <si>
    <t>Agronegocios</t>
  </si>
  <si>
    <t>Comercio Internacional</t>
  </si>
  <si>
    <t xml:space="preserve">Gestión Turística </t>
  </si>
  <si>
    <t xml:space="preserve">Agronegocios </t>
  </si>
  <si>
    <t>Gestión de la Micro, Pequeña y Mediana Empresa (a distancia)</t>
  </si>
  <si>
    <t>Enseñanza del Inglés</t>
  </si>
  <si>
    <t>Enseñanza del Inglés (a distancia)</t>
  </si>
  <si>
    <t>Continúa…</t>
  </si>
  <si>
    <t>...Continuación</t>
  </si>
  <si>
    <t>Ingeniería Civil</t>
  </si>
  <si>
    <t xml:space="preserve">Ingeniería en Ciencias de los Materiales </t>
  </si>
  <si>
    <t xml:space="preserve">Ingeniería Hidráulica </t>
  </si>
  <si>
    <t>Arquitectura</t>
  </si>
  <si>
    <t>Antropología Social</t>
  </si>
  <si>
    <t>Economía</t>
  </si>
  <si>
    <t>Historia</t>
  </si>
  <si>
    <t>Sociología</t>
  </si>
  <si>
    <t>Bibliotecología y Gestión de Información</t>
  </si>
  <si>
    <t>Comunicación</t>
  </si>
  <si>
    <t>Filosofía</t>
  </si>
  <si>
    <t>Lengua y Literatura Hispanoamericanas</t>
  </si>
  <si>
    <t>Pedagogía</t>
  </si>
  <si>
    <t>Tecnologías de Información y Comunicación Aplicadas a la Educación (a distancia)</t>
  </si>
  <si>
    <t>Puericultura y Desarrollo Infantil</t>
  </si>
  <si>
    <t xml:space="preserve">Gerontología </t>
  </si>
  <si>
    <t>Médico Cirujano</t>
  </si>
  <si>
    <t>Químico Farmacobiólogo</t>
  </si>
  <si>
    <t>Escuela de Medicina Humana  "Dr. Manuel Velasco Suárez" (Tapachula)</t>
  </si>
  <si>
    <t xml:space="preserve">Médico Cirujano </t>
  </si>
  <si>
    <t>Seguridad de Poblaciones Humanas ante Desastres (a distancia)</t>
  </si>
  <si>
    <t>Física</t>
  </si>
  <si>
    <t>Ingeniería Física</t>
  </si>
  <si>
    <t xml:space="preserve">Matemáticas </t>
  </si>
  <si>
    <t>Matemáticas Aplicadas</t>
  </si>
  <si>
    <t>Ingeniero Biotecnólogo</t>
  </si>
  <si>
    <t>Ingeniero en Sistemas Costeros</t>
  </si>
  <si>
    <t xml:space="preserve">Facultad de Derecho  </t>
  </si>
  <si>
    <t>Derecho</t>
  </si>
  <si>
    <t>Derecho (a distancia)</t>
  </si>
  <si>
    <t xml:space="preserve">Derecho en Formación en Impartición de Justicia </t>
  </si>
  <si>
    <t>Desarrollo Municipal y Gobernabilidad (a distancia)</t>
  </si>
  <si>
    <t>Estadística y Sistemas de Información (a distancia)</t>
  </si>
  <si>
    <t>Gerencia Social (a distancia)</t>
  </si>
  <si>
    <t>Derechos Humanos (a distancia)</t>
  </si>
  <si>
    <t xml:space="preserve">Escuela de Gestión y Autodesarrollo Indígena </t>
  </si>
  <si>
    <t>Gestión y Autodesarrollo Indígena</t>
  </si>
  <si>
    <t>Danza</t>
  </si>
  <si>
    <t>Fuente: Dirección de Desarrollo Académico, UNACH.</t>
  </si>
  <si>
    <t>Ingeniería en Procesos Agroindustriales</t>
  </si>
  <si>
    <t>Facultad de Medicina "Humana Dr. Manuel Velasco Suárez"</t>
  </si>
  <si>
    <t>Facultad de Medicina Humana  "Dr. Manuel Velasco Suárez" (Tapachula)</t>
  </si>
  <si>
    <t xml:space="preserve">Químico Farmacobiólogo </t>
  </si>
  <si>
    <t>Derecho en Formación en Impartición de Justicia</t>
  </si>
  <si>
    <t>Aspirantes y aceptados de nivel licenciatura por género y PE</t>
  </si>
  <si>
    <t>Examinados</t>
  </si>
  <si>
    <t>* Preuniversitario</t>
  </si>
  <si>
    <t>Propedeútico</t>
  </si>
  <si>
    <t xml:space="preserve">Ingeniero en Desarrollo Agroambiental </t>
  </si>
  <si>
    <t>…Continuación</t>
  </si>
  <si>
    <t xml:space="preserve">Seguridad de Poblaciones Humanas ante Desastres (a distancia) </t>
  </si>
  <si>
    <t>Matemáticas</t>
  </si>
  <si>
    <t>Gestión y Autodesarrollo Indigena</t>
  </si>
  <si>
    <t xml:space="preserve">Danza </t>
  </si>
  <si>
    <t>* Aceptados: Incluye alumnos del Preuniversitario.</t>
  </si>
  <si>
    <t>Ingeniero Agrónomo</t>
  </si>
  <si>
    <t>Acervo bibliográfico por UA</t>
  </si>
  <si>
    <t>Adquisición</t>
  </si>
  <si>
    <t xml:space="preserve">Existencia </t>
  </si>
  <si>
    <t>Títulos</t>
  </si>
  <si>
    <t>Volúmenes</t>
  </si>
  <si>
    <t>Libros</t>
  </si>
  <si>
    <t>Revistas</t>
  </si>
  <si>
    <t>Tesis</t>
  </si>
  <si>
    <t>Escuela de Gestón y Autodesarrollo Indígena</t>
  </si>
  <si>
    <t>Biblioteca Central</t>
  </si>
  <si>
    <t>Centro de Estudios Avanzados y Extensión (CEAyE)</t>
  </si>
  <si>
    <t>Fuente:  Dirección de Desarrollo Bibliotecario, UNACH.</t>
  </si>
  <si>
    <t>Préstamos bibliotecarios y usuarios por UA</t>
  </si>
  <si>
    <t>Préstamos</t>
  </si>
  <si>
    <t>Interno</t>
  </si>
  <si>
    <t>Externo</t>
  </si>
  <si>
    <t>Usuarios</t>
  </si>
  <si>
    <t xml:space="preserve">    Libros</t>
  </si>
  <si>
    <t>UNACH</t>
  </si>
  <si>
    <t>S/D</t>
  </si>
  <si>
    <t xml:space="preserve">Centro Investigaciones Turísticas Aplicadas (CITA) </t>
  </si>
  <si>
    <t>CEA</t>
  </si>
  <si>
    <t>S/B</t>
  </si>
  <si>
    <t xml:space="preserve">Centro Mesoamericano de Estudios en Salud Pública y Desastres (CEMESAD) </t>
  </si>
  <si>
    <t xml:space="preserve">Instituto de Biociencias </t>
  </si>
  <si>
    <t xml:space="preserve">Centro de Estudios para el Desarrollo Municipal y Políticas Públicas (CEDES) </t>
  </si>
  <si>
    <t>B/C</t>
  </si>
  <si>
    <t>Centro de Estudios para la Construcción de la Ciudadanía y la Seguridad (CECOCISE) ***</t>
  </si>
  <si>
    <t>-</t>
  </si>
  <si>
    <t xml:space="preserve">  </t>
  </si>
  <si>
    <t>CEA: Están incluidos en el CEA.</t>
  </si>
  <si>
    <t>B/C: La biblioteca del CEDES, pasó a formar parte de la colección de la Biblioteca Central "Dr. Carlos Maciel Espinosa".</t>
  </si>
  <si>
    <t>S/B: Sin biblioteca.</t>
  </si>
  <si>
    <t>S/D: Sin datos.</t>
  </si>
  <si>
    <t xml:space="preserve">Alumnos y menores  beneficiarios por la Estancia Infantil UNACH, Tapachula por género y PE                                   </t>
  </si>
  <si>
    <t xml:space="preserve">Alumnos </t>
  </si>
  <si>
    <t xml:space="preserve">Menores </t>
  </si>
  <si>
    <t>Facultad de Contaduría Pública</t>
  </si>
  <si>
    <t>Enseñanzas de Lenguas (Tapachula)</t>
  </si>
  <si>
    <t xml:space="preserve">Pedagogía  </t>
  </si>
  <si>
    <t>Fuente: Estancia Infantil Tuxtla, UNACH.</t>
  </si>
  <si>
    <t>Estancia</t>
  </si>
  <si>
    <t>Enseñanzas de las Lenguas (Tapachula)</t>
  </si>
  <si>
    <t>Alumnos y menores beneficiarios por la Estancia Infantil UNACH, Tuxtla por género y PE</t>
  </si>
  <si>
    <t>Facultad de Ingenieria</t>
  </si>
  <si>
    <t xml:space="preserve">Comunicación </t>
  </si>
  <si>
    <t>Gerontología</t>
  </si>
  <si>
    <t>Contaduría</t>
  </si>
  <si>
    <t>Población escolar de nivel licenciatura evaluable y no evaluable por género y PE</t>
  </si>
  <si>
    <t>UA / PE</t>
  </si>
  <si>
    <t>Evaluable</t>
  </si>
  <si>
    <t>No Evaluable</t>
  </si>
  <si>
    <t>Médico Veterinario Zootecnista (PL)</t>
  </si>
  <si>
    <t xml:space="preserve">Médico Veterinario  Zootecnista (Extensión Pichucalco) </t>
  </si>
  <si>
    <t>Ingeniero Agrónomo (PL)</t>
  </si>
  <si>
    <t>Escuela Maya de Estudios Agropecuarios</t>
  </si>
  <si>
    <t>Seguridad Alimentaria ( a distancia)</t>
  </si>
  <si>
    <t>Administración (PL)</t>
  </si>
  <si>
    <t>Contaduría (PL)</t>
  </si>
  <si>
    <t>Gestión Turística (PL)</t>
  </si>
  <si>
    <t xml:space="preserve">Enseñanza del Inglés </t>
  </si>
  <si>
    <t>Ingeniería Civil (PL)</t>
  </si>
  <si>
    <t>Ingeniería en Ciencias de los Materiales</t>
  </si>
  <si>
    <t>Ingeniería Hidráulica</t>
  </si>
  <si>
    <t>Arquitectura (PL)</t>
  </si>
  <si>
    <t xml:space="preserve">Arquitectura </t>
  </si>
  <si>
    <t>Antropología Social (PL)</t>
  </si>
  <si>
    <t>Economía (PL)</t>
  </si>
  <si>
    <t>Sociología (PL)</t>
  </si>
  <si>
    <t>Bibliotecología y Gestión de Información (PL)</t>
  </si>
  <si>
    <t>Comunicación (PL)</t>
  </si>
  <si>
    <t>Filosofía (PL)</t>
  </si>
  <si>
    <t>Lengua y Literatura Hispanoamericanas (PL)</t>
  </si>
  <si>
    <t xml:space="preserve">Lengua y Literatura Hispanoamericanas </t>
  </si>
  <si>
    <t>Pedagogía (PL)</t>
  </si>
  <si>
    <t xml:space="preserve">Pedagogía </t>
  </si>
  <si>
    <t>Pedagogía *</t>
  </si>
  <si>
    <t>Médico Cirujano (PL)</t>
  </si>
  <si>
    <t>Física (PL)</t>
  </si>
  <si>
    <t>Matemáticas (PL)</t>
  </si>
  <si>
    <t>Derecho (PL)</t>
  </si>
  <si>
    <t xml:space="preserve">Derecho con Formación en Impartición de Justicia </t>
  </si>
  <si>
    <t xml:space="preserve">Estadística y Sistemas de Información (a distancia) </t>
  </si>
  <si>
    <t xml:space="preserve">Gerencia Social (a distancia) </t>
  </si>
  <si>
    <t>Fuente: Dirección de Servicios Escolares, UNACH.</t>
  </si>
  <si>
    <t>(PL): Plan en Liquidación.</t>
  </si>
  <si>
    <t>Ingeniero Forestal (PL)</t>
  </si>
  <si>
    <t>Ingeniería en Agroindustrial</t>
  </si>
  <si>
    <t>Ingeniero Agroindustrial (PL)</t>
  </si>
  <si>
    <t>Coordinación de Licenciatura en Caficultura</t>
  </si>
  <si>
    <t>Licenciatura en Caficultura</t>
  </si>
  <si>
    <t>Historia (PL)</t>
  </si>
  <si>
    <t>Bibliotecología y Gestió de Información (PL)</t>
  </si>
  <si>
    <t>Lengua y Literatura Hispanoamericana (PL)</t>
  </si>
  <si>
    <t>Ingeniero Biotecnólogo (PL)</t>
  </si>
  <si>
    <t>Derecho con Formación en Impartición de Justicia</t>
  </si>
  <si>
    <t>(PL):  Plan en Liquidación.</t>
  </si>
  <si>
    <t xml:space="preserve">Actividades culturales por género y población beneficiada </t>
  </si>
  <si>
    <t xml:space="preserve">Actividades </t>
  </si>
  <si>
    <t>DES/ UA</t>
  </si>
  <si>
    <t xml:space="preserve">Beneficiados </t>
  </si>
  <si>
    <t>Facultad de Ciencias en Fisíca y Matemáticas</t>
  </si>
  <si>
    <t>Centro de Estudios para el Desarrollo Municipal y Políticas Públicas  (CEDES)</t>
  </si>
  <si>
    <t>Fuente: Dirección General de Extensión Universitaria, UNACH.</t>
  </si>
  <si>
    <t>Actividades culturales por género y población beneficiada</t>
  </si>
  <si>
    <t>Actividades</t>
  </si>
  <si>
    <t>Actividades deportivas por género y población beneficiada</t>
  </si>
  <si>
    <t>Beneficiados</t>
  </si>
  <si>
    <t xml:space="preserve">Actividades deportivas por género y población beneficiada </t>
  </si>
  <si>
    <t>Actividades de gestión ambiental por género y población beneficiada</t>
  </si>
  <si>
    <t>Escuela de Medicina Humana (Tapachula)</t>
  </si>
  <si>
    <t>Becas apoya a tu transporte por género y PE</t>
  </si>
  <si>
    <t>Beneficiarios</t>
  </si>
  <si>
    <t>Medicina Veterinaria y Zootecnia (Extensión Pichucalco)</t>
  </si>
  <si>
    <t>Ingeniería en Desarrollo y Tecnología de Software</t>
  </si>
  <si>
    <t>Beca manutención CHIAPAS por género y PE</t>
  </si>
  <si>
    <t>Beca manutención SEP-PROSPERA por género y PE</t>
  </si>
  <si>
    <t>2018 - 2019</t>
  </si>
  <si>
    <t>Beca o apoyo de titulación por género y PE</t>
  </si>
  <si>
    <t>Beca para la continuación de estudios por género y PE</t>
  </si>
  <si>
    <t>Beca programa de servicio social comunitario SEP-IMJUVE por género y PE</t>
  </si>
  <si>
    <r>
      <t>Becas</t>
    </r>
    <r>
      <rPr>
        <b/>
        <sz val="10"/>
        <rFont val="Arial TUR"/>
      </rPr>
      <t xml:space="preserve"> apoyo a madres mexicanas jefas de familia para fortalecer su desarrollo profesional</t>
    </r>
    <r>
      <rPr>
        <b/>
        <sz val="10"/>
        <rFont val="Arial TUR"/>
        <family val="2"/>
        <charset val="162"/>
      </rPr>
      <t xml:space="preserve"> </t>
    </r>
  </si>
  <si>
    <t>Beneficiarias</t>
  </si>
  <si>
    <t>… Continuación</t>
  </si>
  <si>
    <r>
      <t>Becas</t>
    </r>
    <r>
      <rPr>
        <b/>
        <sz val="10"/>
        <rFont val="Arial TUR"/>
      </rPr>
      <t xml:space="preserve"> de servicio social</t>
    </r>
    <r>
      <rPr>
        <b/>
        <sz val="10"/>
        <rFont val="Arial TUR"/>
        <family val="2"/>
        <charset val="162"/>
      </rPr>
      <t xml:space="preserve"> por género y PE</t>
    </r>
  </si>
  <si>
    <t>Actividades del departamento de género e inclusión social por género y población beneficiada</t>
  </si>
  <si>
    <t>Seguro facultativo afiliados al Instituto Mexicano del Seguro Social  (IMSS) por género y UA</t>
  </si>
  <si>
    <t xml:space="preserve">  UA</t>
  </si>
  <si>
    <t>Afiliados</t>
  </si>
  <si>
    <t>Coodinación de la Licenciatura en Caficultura</t>
  </si>
  <si>
    <t>Coodinación de la Licenciatura en Ingeniería en Sistemas Costeros</t>
  </si>
  <si>
    <t>Servicio social por sector y PE</t>
  </si>
  <si>
    <t>Intra-universitario</t>
  </si>
  <si>
    <t>Público</t>
  </si>
  <si>
    <t>Productivo</t>
  </si>
  <si>
    <t>Comunitario</t>
  </si>
  <si>
    <t>Municipal</t>
  </si>
  <si>
    <t>Administración de Empresas</t>
  </si>
  <si>
    <t>Unidad de Atención a la Salud Universitaria (UASU) por género y tipo de taller</t>
  </si>
  <si>
    <t xml:space="preserve">  UA </t>
  </si>
  <si>
    <t xml:space="preserve">Beneficiarios de los talleres </t>
  </si>
  <si>
    <t>Sexualidad</t>
  </si>
  <si>
    <t>Nutrición</t>
  </si>
  <si>
    <t>Relaciones  sanas en el noviazgo</t>
  </si>
  <si>
    <t>Adicciones</t>
  </si>
  <si>
    <t>Vectores</t>
  </si>
  <si>
    <t>Bullyng</t>
  </si>
  <si>
    <t>Salud</t>
  </si>
  <si>
    <t xml:space="preserve">Unidad de Atención a la Salud Universitaria (UASU) por género y tipo de taller </t>
  </si>
  <si>
    <t>Asistencia médica en la UASU por género y tipo de beneficiario</t>
  </si>
  <si>
    <t>Masculino</t>
  </si>
  <si>
    <t>Femenino</t>
  </si>
  <si>
    <t>Alumnos</t>
  </si>
  <si>
    <t>Personal docente</t>
  </si>
  <si>
    <t>Personal administrativo</t>
  </si>
  <si>
    <t>Externos</t>
  </si>
  <si>
    <t xml:space="preserve">Asistencia médica en la UASU por género y tipo de beneficiario </t>
  </si>
  <si>
    <t>Unidades de Vinculación Docente (UVD) por UA y población beneficiada</t>
  </si>
  <si>
    <t xml:space="preserve">Nombre </t>
  </si>
  <si>
    <t xml:space="preserve">Docente Coordinador </t>
  </si>
  <si>
    <t>Docentes Coadyuvantes</t>
  </si>
  <si>
    <t xml:space="preserve">Municipio </t>
  </si>
  <si>
    <t xml:space="preserve">Ciencias Agropecuarias </t>
  </si>
  <si>
    <t>Promoción de la producción de alimentos sanos y control de enfermedades en animales de abasto.</t>
  </si>
  <si>
    <t xml:space="preserve">Mtra. Susana Arellano Chavez </t>
  </si>
  <si>
    <r>
      <t xml:space="preserve">Mtra. Patricia Hernández Zaunbos
</t>
    </r>
    <r>
      <rPr>
        <sz val="9"/>
        <rFont val="Arial"/>
        <family val="2"/>
      </rPr>
      <t xml:space="preserve">Mtro. César Maza Santiago (Facultad de Medicina Veterinaria y Zootecnia, Tuxtla Gutiérrez)
</t>
    </r>
    <r>
      <rPr>
        <sz val="9"/>
        <rFont val="Arial"/>
        <family val="2"/>
      </rPr>
      <t xml:space="preserve">Mtra.  Marisela  Peralta  Lailson  (Facultad de   Medicina   Veterinaria   y   Zootecnia, Tuxtla Gutiérrez)
</t>
    </r>
    <r>
      <rPr>
        <sz val="9"/>
        <rFont val="Arial"/>
        <family val="2"/>
      </rPr>
      <t xml:space="preserve">Mtra.   María   Erendira   Reyes   García (Facultad   de   Medicina   Veterinaria   y Zootecnia, Tuxtla Gutiérrez)
</t>
    </r>
    <r>
      <rPr>
        <sz val="9"/>
        <rFont val="Arial"/>
        <family val="2"/>
      </rPr>
      <t xml:space="preserve">Mtro.  Héctor  Sánchez  Pineda  (Facultad de   Medicina   Veterinaria   y   Zootecnia,
</t>
    </r>
    <r>
      <rPr>
        <sz val="9"/>
        <rFont val="Arial"/>
        <family val="2"/>
      </rPr>
      <t>Tuxtla Gutiérrez)</t>
    </r>
  </si>
  <si>
    <t>Tuxtla Gutiérrez</t>
  </si>
  <si>
    <t>Mtro. César Maza Santiago</t>
  </si>
  <si>
    <t>Mtra. Marisela Peralta Lailson</t>
  </si>
  <si>
    <t>Mtra. María Erendira Reyes García</t>
  </si>
  <si>
    <t>Mtro. Héctor Sánchez Pineda</t>
  </si>
  <si>
    <t>Desarrollo de la avicultura mediante el establecimiento de unidades de producción en el ejido Jacinto Tirado, municipio de Cintalapa, Chiapas.</t>
  </si>
  <si>
    <t>Mtro. José Luis Cruz López</t>
  </si>
  <si>
    <t>Mtro.  Arturo Fuentes González</t>
  </si>
  <si>
    <t>Cintalapa</t>
  </si>
  <si>
    <t>Dr.  Alberto Manzur Cruz</t>
  </si>
  <si>
    <t>Mtro. Jorge Luis Ruiz Rojas</t>
  </si>
  <si>
    <t>Mtro. José Bernardo Sánchez Muñoz</t>
  </si>
  <si>
    <t>Campaña de vacunación antirrábica en la colonia Terán y colonias conurbadas, municipio de Tuxtla Gutiérrez, Chiapas.</t>
  </si>
  <si>
    <t>Mtra. Laura Martínez Figueroa</t>
  </si>
  <si>
    <t xml:space="preserve">Mtro. Fernando Azpiri Álvarez </t>
  </si>
  <si>
    <t>Dr. Enrique León Pérez</t>
  </si>
  <si>
    <t>Mtra. María Angela Olivia Llaven</t>
  </si>
  <si>
    <t>Mtro. Fernando Santiago Melgar</t>
  </si>
  <si>
    <t>Mtra. María Elia Pérez Escobar</t>
  </si>
  <si>
    <t>Mejoramiento participativo de la calidad de la leche en sistemas de producción de baja escala, en el municipio de Ocozocoautla de Espinosa, Chiapas.</t>
  </si>
  <si>
    <t>Dr. Gilberto Yong Ángel</t>
  </si>
  <si>
    <t>Dr. Horacio León Velasco</t>
  </si>
  <si>
    <t>Ocozocoautla de Espinosa</t>
  </si>
  <si>
    <t>Mtra. Guadalupe Patricia Macías Farrera</t>
  </si>
  <si>
    <t>Mtro. Horacio Ruiz Hernández</t>
  </si>
  <si>
    <t>Capacitacion y desarrollo de capacidades para la producción pecuaria en productores rurales de los bienes comunales de Venustiano Carranza, Chiapas.</t>
  </si>
  <si>
    <t>Mtro. Carlos Enrique Ibarra Martínez</t>
  </si>
  <si>
    <t>Dr. Gerardo Uriel Bautista Trujillo</t>
  </si>
  <si>
    <t>Venustiano Carranza</t>
  </si>
  <si>
    <t>Dra. Paula Mendoza Nazar</t>
  </si>
  <si>
    <t>Mtra. María Angela Oliva Llaven</t>
  </si>
  <si>
    <t>Dr. Benigno Ruiz Sesma</t>
  </si>
  <si>
    <t>Dr. Carlos Tejeda Cruz</t>
  </si>
  <si>
    <t>Farmacología, toxicología e inmunología aplicada en salud y producción veterinaria.</t>
  </si>
  <si>
    <t>Mtra. Patricia Hernández Zaunbos</t>
  </si>
  <si>
    <t>Mtro. Fernando Azpiri Álvarez</t>
  </si>
  <si>
    <t>Chiapa de Corzo</t>
  </si>
  <si>
    <t>Dr. José  Miguel Barrientos Baeza</t>
  </si>
  <si>
    <t>Mtro. José  Eliseo Montes de Oca</t>
  </si>
  <si>
    <t>Dr. Juan Manuel Torres De León</t>
  </si>
  <si>
    <t>Elaboración de compostas para mitigar el cambio climático e incrementar la producción de alimentos.</t>
  </si>
  <si>
    <t>Dra. Mayra Martínez Solís</t>
  </si>
  <si>
    <t>Mtro. Juan Manuel Garza Hernández</t>
  </si>
  <si>
    <t>Mtro. Ernesto Toledo Toledo</t>
  </si>
  <si>
    <t>Mtro. Ricardo Magallanes Cedeño</t>
  </si>
  <si>
    <t>Mtro. Alfredo Tavernier Escobar</t>
  </si>
  <si>
    <t>Replantacion y manejo de cafetales.</t>
  </si>
  <si>
    <t xml:space="preserve">Mtro. Julio César Gómez Castañeda   </t>
  </si>
  <si>
    <t>Mtro. José Manuel Cena Velázquez 
Mtro. Jorge Alejandro Espinosa   Moreno (Facultad    de    Ciencias    Agronómicas, Villaflores )
Dr. Alejandro Ley De Coos (Facultad de Ciencias Agronómicas, Villaflores )
Dr.   Jose   Alfredo   Medina      Melendez (Facultad    de    Ciencias    Agronómicas, Villaflores )
Dr.    Ramiro    Eleazar    Ruiz        Nájera
(Facultad    de    Ciencias    Agronómicas, Villaflores )</t>
  </si>
  <si>
    <t>Ejido Ricardo Flores Magón</t>
  </si>
  <si>
    <t>Dr. Alejandro Ley De Coss</t>
  </si>
  <si>
    <t>Dr. José Alfredo Medina Meléndez</t>
  </si>
  <si>
    <t>Dr. Ramiro Eleazar Ruíz Nájera</t>
  </si>
  <si>
    <t>Innovación agroecológica para la producción sostenible en la frailesca, Chiapas.</t>
  </si>
  <si>
    <t>Mtro. Eraclio Gómez Padilla</t>
  </si>
  <si>
    <t>Villaflores</t>
  </si>
  <si>
    <t>Alternativas en el control de plagas agrícolas.</t>
  </si>
  <si>
    <t>Mtro. Eduardo Aguilar Astudillo</t>
  </si>
  <si>
    <t xml:space="preserve">Mtro. Reinerio Adrián Alonso Bran </t>
  </si>
  <si>
    <t>Mtro. Jorge Alejandro Espinosa Moreno</t>
  </si>
  <si>
    <t>Mtro. Carlos Joaquín Morales Morales</t>
  </si>
  <si>
    <t>Mtra. María De los Ángeles Rosales Esquinca</t>
  </si>
  <si>
    <t>Mtra. Breatriz Zambrano Castillo</t>
  </si>
  <si>
    <t>Caracterización y conservación de las plantas no tradicionales como fuente alimenticia y proteínica en Villaflores, Chiapas.</t>
  </si>
  <si>
    <t xml:space="preserve">Dr. Reinerio Adrián  Alonso Bran </t>
  </si>
  <si>
    <t>Seguridad alimentaria mediante la aplicación de estrategias para mejorar la productividad en las unidades de producción en la comunidad de El Cuyo Álvaro Obregón, municipio de Catazajá; Chiapas.</t>
  </si>
  <si>
    <t>Mtro. Rafael Pimentel Segura</t>
  </si>
  <si>
    <t>Dra. Arely Bautista Galvéz</t>
  </si>
  <si>
    <t>Catazajá</t>
  </si>
  <si>
    <t>Mtro. Julio César Calderón Pérez</t>
  </si>
  <si>
    <t>Mtra. Epifania Lozano López</t>
  </si>
  <si>
    <t>Dr. Rubén Monroy Hernández</t>
  </si>
  <si>
    <t>Dr. Juan Carlos Muñoz González</t>
  </si>
  <si>
    <t>Validación y transferencia de tecnología del método de la famacha como parámetro clínico individual en ovinos.</t>
  </si>
  <si>
    <t>Mtro. Oscar Miguel Domínguez Galdámez</t>
  </si>
  <si>
    <t>Lic. Hugo Antonio Castillo Niño</t>
  </si>
  <si>
    <t>Mtro. Eduardo De la Cruz Hernández</t>
  </si>
  <si>
    <t>Mtro. Omar González Mejía</t>
  </si>
  <si>
    <t>Dr. Oscar León Velasco</t>
  </si>
  <si>
    <t>Mtra. Adriana Cecilia Rebollo Morales</t>
  </si>
  <si>
    <t>Manejo del proceso productivo de los frutales en la región Mezcalapa.</t>
  </si>
  <si>
    <t xml:space="preserve">Mtro. Omar González Mejía </t>
  </si>
  <si>
    <t xml:space="preserve">Mtro. Eduardo De la Cruz Hernández </t>
  </si>
  <si>
    <t>Mtro. Jorge Ángel Delgado Ruiz</t>
  </si>
  <si>
    <t>Mtro. Leonardo Baltazar Domínguez Alfaro</t>
  </si>
  <si>
    <t>Mtro.   Jose   Carlos   Gonzalez   Cortazar</t>
  </si>
  <si>
    <t xml:space="preserve">Ciencias Administrativas y Contables </t>
  </si>
  <si>
    <t>Programa de capacitación a formadores de módulos de información turística.</t>
  </si>
  <si>
    <t>Dra. Sandra López Reyes</t>
  </si>
  <si>
    <t>Dra. Rebeca Garzón Clemente</t>
  </si>
  <si>
    <t>Dra. Carolina Gómez Hinojosa</t>
  </si>
  <si>
    <t>Dr. Eduardo Alberto Gutiérrez Medina</t>
  </si>
  <si>
    <t>Dr. Rodolfo Mundo Velásquez</t>
  </si>
  <si>
    <t>Dra. Rebeca Román Julián</t>
  </si>
  <si>
    <t>Elaboración del manual de organización de la empresa carnes asadas El Potrillo.</t>
  </si>
  <si>
    <t>Dra. Magali Mafud Toledo</t>
  </si>
  <si>
    <t>Dr. Rafael Timoteo Franco Gurría</t>
  </si>
  <si>
    <t>Dra. Karina Milene García Leal</t>
  </si>
  <si>
    <t>Dr. Ángel Esteban Gordillo Martínez</t>
  </si>
  <si>
    <t>Dr. Juan Carlos Román Fuentes</t>
  </si>
  <si>
    <t>Dr. Marco Antonio Romero Gutiérrez</t>
  </si>
  <si>
    <t>Elaboración del manual de organización de la empresa Clínica San Francisco ubicado en 1a. Oriente Sur 1621-2 entre 15 Y 16 Sur.</t>
  </si>
  <si>
    <t>Dra. Georgete Alexandra Orantes Zenteno</t>
  </si>
  <si>
    <t>Mtro. Guillermo Isabel Morales Genovez</t>
  </si>
  <si>
    <t>Mtra. Joselyn Guadalupe Hernández Pérez</t>
  </si>
  <si>
    <t>Dr. Enoch Yamil Sarmiento Martínez</t>
  </si>
  <si>
    <t xml:space="preserve">Dra. Laura de Jesús Velasco Estrada </t>
  </si>
  <si>
    <t>Mtro. José Luis Velázquez Velázquez</t>
  </si>
  <si>
    <t>Elaboración del plan de marketing para empresas pequeñas y medianas de Tuxtla Gutiérrez, Chiapas.</t>
  </si>
  <si>
    <t>Dra. María del Carmen Cristiani Urbina</t>
  </si>
  <si>
    <t>Dr. Julio César Chacón Zebadúa</t>
  </si>
  <si>
    <t>Dr. Julio César Pérez Zambrano</t>
  </si>
  <si>
    <t>Dr. Gustavo Selvas Hernández</t>
  </si>
  <si>
    <t>Elaboración de análisis financiero contable para granja de mojarras tilapias en Tuxtla Gutiérrez, Chiapas.</t>
  </si>
  <si>
    <t>Mtro. Isidro Salazar Martínez</t>
  </si>
  <si>
    <t xml:space="preserve">Mtro. Miguel Ángel Escobar Aragón </t>
  </si>
  <si>
    <t>Mtro. Romeo García Cruz</t>
  </si>
  <si>
    <t xml:space="preserve">Mtro. Miguel Ángel Guzmán Ovilla </t>
  </si>
  <si>
    <t xml:space="preserve">Dr. Mario Ignacio Rios Corzo </t>
  </si>
  <si>
    <t xml:space="preserve">Mtro. Rafael Alberto Rodríguez Chanona </t>
  </si>
  <si>
    <t>Taller de robótica pedagógica para niños de la escuela primaria Fray Matías de Córdova.</t>
  </si>
  <si>
    <t xml:space="preserve">Dr. Daniel González Scarpulli </t>
  </si>
  <si>
    <t>Dr. Alejandro Domínguez López</t>
  </si>
  <si>
    <t xml:space="preserve">Dr. Enrique Gutiérrez Espinosa </t>
  </si>
  <si>
    <t>Mtro. Alberto Yamasaki Maza</t>
  </si>
  <si>
    <t xml:space="preserve">Dra. Isis Mandujano Domínguez </t>
  </si>
  <si>
    <t xml:space="preserve">Dr. Luis Alejandro Trujillo Santos </t>
  </si>
  <si>
    <t>Adultos en la era digital.</t>
  </si>
  <si>
    <t>Dr. Enrique Gutiérrez Espinosa</t>
  </si>
  <si>
    <t>Dra. Rosa Elba Chacón Escobar</t>
  </si>
  <si>
    <t>Dra. Elisa Gutiérrez Gordillo</t>
  </si>
  <si>
    <t>Dr. Luis Alejandro Trujillo Santos</t>
  </si>
  <si>
    <t>Dr. Alberto Yamasaki Maza</t>
  </si>
  <si>
    <t>Identificación y recuperación mediante el uso de la tecnología del potencial productivo y turístico de los ejidos Brisas Del Mar, municipio de Suchiate y La Cigüeña, municipio de Tapachula, Chiapas.</t>
  </si>
  <si>
    <t>Mtro. Aarón Felipe Lugo López</t>
  </si>
  <si>
    <t>Mtro. Jorge Antonio Bermúdez Lazos</t>
  </si>
  <si>
    <t>Tapachula</t>
  </si>
  <si>
    <t>Dra. Carmen Carolina Ortega Hernández</t>
  </si>
  <si>
    <t>Vinculación UNACH-Asociación agrícola local de fruticultores del soconusco.</t>
  </si>
  <si>
    <t>Dra. Ángeles Pineda Hernández</t>
  </si>
  <si>
    <t>Dr. Aron De la Cruz Vázquez</t>
  </si>
  <si>
    <t>Dra. Xóchitl López Martínez</t>
  </si>
  <si>
    <t>Dr. Armando Olvera Hernández</t>
  </si>
  <si>
    <t>Dra. Nora Cecilia Olvera López</t>
  </si>
  <si>
    <t>Educando para mejorar la conciencia ambiental.</t>
  </si>
  <si>
    <t>Dra. Luisa Ponce Hernández</t>
  </si>
  <si>
    <t>Mtro. Christian Mauricio Castillo Estrada</t>
  </si>
  <si>
    <t>Dra. Thelma Caba De León</t>
  </si>
  <si>
    <t>Mtro. Cándido López De león</t>
  </si>
  <si>
    <t>Lic. María Estrella Olivera Santos</t>
  </si>
  <si>
    <t>Curso taller de aspectos administrativos y servicios turísticos (artesanos y policías) del municipio de Tapachula, Chiapas.</t>
  </si>
  <si>
    <t>Mtra. Mónica Juárez Ibarias</t>
  </si>
  <si>
    <t>Dr. Romeo Alvarado López</t>
  </si>
  <si>
    <t>Dra. Norma Patricia Juan Vazquez</t>
  </si>
  <si>
    <t>Dra. Fabiola López Muñoz</t>
  </si>
  <si>
    <t>Dra. Argelia Judith Pérez Sánchez</t>
  </si>
  <si>
    <t>Mtro. Carlos de la Torre Valiente</t>
  </si>
  <si>
    <t>Exploración de opciones culinarias con hongos zetas, con un enfoque de turismo rural y mercadológico, en los ejidos Zaragoza y La Paz, de la zona alta de Tapachula.</t>
  </si>
  <si>
    <t>Dra. América Inna Milla Sánchez</t>
  </si>
  <si>
    <t>Dr. Emilio Esquinca Argüello</t>
  </si>
  <si>
    <t>Dra. Alma Leslie León Ayala</t>
  </si>
  <si>
    <t>Dra. Cynthia López Sánchez</t>
  </si>
  <si>
    <t>Dra. Adriana Mazariegos Sánchez</t>
  </si>
  <si>
    <t>Dr. David Ristori Cueto</t>
  </si>
  <si>
    <t>La educación ambiental como un medio de concientización: Caso Cobach 08 Tapachula, Chiapas, México.</t>
  </si>
  <si>
    <t>Dra. Isela Ramírez Aguilar</t>
  </si>
  <si>
    <t xml:space="preserve">Dr. Humberto Esquinca Ruiz </t>
  </si>
  <si>
    <t>Dra. Idalia López Rivera</t>
  </si>
  <si>
    <t>Dra. Josefina Martínez Chávez</t>
  </si>
  <si>
    <t>Dr. Ramón Emilio Ramos García</t>
  </si>
  <si>
    <t>Mtro. José Yee De los Santos</t>
  </si>
  <si>
    <t>Continúa</t>
  </si>
  <si>
    <t>Cruzada contra el hambre UNACH a beneficio de niños desamparados caso: Albergue para niños San Martín de Porres, Comitán, Chiapas.</t>
  </si>
  <si>
    <t xml:space="preserve">Dra. Ana Cristina Castellanos Albores </t>
  </si>
  <si>
    <t>Dra. Rocío del Carmen Escandón Domínguez</t>
  </si>
  <si>
    <t>Comitán</t>
  </si>
  <si>
    <t>Dra. ROCIO FLORES FLORES</t>
  </si>
  <si>
    <t>Lic. BRENDA GUISEL GORDILLO COUTIÑO</t>
  </si>
  <si>
    <t>Mtro. HECTOR ANTONIO GORDILLO PALACIOS</t>
  </si>
  <si>
    <t>Mtra. Gloria Margarita Pulido Mayorga</t>
  </si>
  <si>
    <t xml:space="preserve">Valores culturales y empresas: Contribuciones en el marco del programa Pueblo Mágico de Comitán, Chiapas. </t>
  </si>
  <si>
    <t>Dra. Tlillalcapatl Gómez Carreto</t>
  </si>
  <si>
    <t>Mtra. María Guadalupe Guillén Caballero</t>
  </si>
  <si>
    <t>Dra. Lucía Araceli Guillén Cuevas</t>
  </si>
  <si>
    <t>Dra. Ana Cristina Ramos Morales</t>
  </si>
  <si>
    <t>La Importancia de la igualdad de género en la profesionalización de los universitarios del Campus VIII de la UNACH.</t>
  </si>
  <si>
    <t>Mtro. José Antonio Aguilar Carboney</t>
  </si>
  <si>
    <t>Mtro. Francisco Javier Cordero Fernández</t>
  </si>
  <si>
    <t xml:space="preserve">Dra. Gabriela Durán Flores </t>
  </si>
  <si>
    <t xml:space="preserve">Mtro. Nasario García Álvarez </t>
  </si>
  <si>
    <t>Dra. María Isabel Pineda Castillejos</t>
  </si>
  <si>
    <t xml:space="preserve">Dra. Ana Gabriela Ramos Morales </t>
  </si>
  <si>
    <t>Acciones favorables al medio ambiente en Arriaga, Chiapas.</t>
  </si>
  <si>
    <t xml:space="preserve">Mtra. Ligia Margarita Domínguez Castañón </t>
  </si>
  <si>
    <t>Dra. María Eugenia Estrada Álvarez</t>
  </si>
  <si>
    <t>Arriaga</t>
  </si>
  <si>
    <t>Mtra. Blanca Flor Esquinca Castillejos</t>
  </si>
  <si>
    <t>Gestión para la organización de las sociedades de producción pesquera.</t>
  </si>
  <si>
    <t>Dr. Elfigo Mazariegos Roblero</t>
  </si>
  <si>
    <t>Mtro. José Eczar Escobar Aguilar</t>
  </si>
  <si>
    <t>Tonalá</t>
  </si>
  <si>
    <t>Dra. Jesús Esperanza López Cortez</t>
  </si>
  <si>
    <t>Mtro. José Ricardo Morales Pineda</t>
  </si>
  <si>
    <t>Mtra. María Angélica Zúñiga Vázquez</t>
  </si>
  <si>
    <t>Mtra. Esperanza Zúñiga Vázquez</t>
  </si>
  <si>
    <t>Mujeres emprendedoras vendedoras ambulantes "Calle por calle" en Tonalá, Chiapas.</t>
  </si>
  <si>
    <t>Dra. Isabel Pérez Pérez</t>
  </si>
  <si>
    <t>Mtro. Ramiro Antonio Hidalgo González</t>
  </si>
  <si>
    <t>Dr. Mario Orozco Gutiérrez</t>
  </si>
  <si>
    <t>Mtra. María de los Ángeles Torres Vera</t>
  </si>
  <si>
    <t>Mtro. Maricela Victoria Vera Urbina</t>
  </si>
  <si>
    <t>Mtro. Joel Zavala Luján</t>
  </si>
  <si>
    <t>Identidad universitaria: Medio de vinculación UNACH - Comunidad.</t>
  </si>
  <si>
    <t>Mtra. Diana Velasco Jiménez</t>
  </si>
  <si>
    <t>Lic. Ana Cecilia Vázquez Limón</t>
  </si>
  <si>
    <t>Enseñanza de las Lenguas</t>
  </si>
  <si>
    <t>Enseñando inglés a niños desde una perspectiva comunicativa.</t>
  </si>
  <si>
    <t>Mtra. Paola Concepción Ruiz Riveroll</t>
  </si>
  <si>
    <t>Mtra. Delia del Carmen Amézquita Barrientos</t>
  </si>
  <si>
    <t>Mtra. Gloria del Carmen Corzo Arévalo</t>
  </si>
  <si>
    <t>Mtra. Esther Gómez Morales</t>
  </si>
  <si>
    <t>Dr. Gabriel Llaven Coutiño</t>
  </si>
  <si>
    <t>Dra. Elizabeth Us Grajales</t>
  </si>
  <si>
    <t>Estrategias de enseñanza del inglés en escuelas de nivel básico en Chiapas en el marco del respeto a la diversidad e inclusión.</t>
  </si>
  <si>
    <t>Dra. María de Lourdes Gutiérrez Aceves</t>
  </si>
  <si>
    <t>Mtra. María Antonieta Cal y Mayor Turnbull</t>
  </si>
  <si>
    <t>Dra. Ana María Elisa Díaz De la Garza</t>
  </si>
  <si>
    <t>Mtra. Guadalupe Díaz Jiménez</t>
  </si>
  <si>
    <t>Mtra. Patricia Esmeralda Gutiérrez Aceves</t>
  </si>
  <si>
    <t>Mtra. Vanina Herrera Allard</t>
  </si>
  <si>
    <t>El aprendizaje del Inglés como herramienta para la promoción y fortalecimiento del turismo y la industria restaurantera del Estado.</t>
  </si>
  <si>
    <t>Dr. Oscar Chanona Pérez</t>
  </si>
  <si>
    <t>Dra. Daisy Escobar Castillejos</t>
  </si>
  <si>
    <t>Mtra. María Eugenia Serrano Vila</t>
  </si>
  <si>
    <t>Dr. Arsenio Gutiérrez Estrada</t>
  </si>
  <si>
    <t>Facultad de Lenguas (Tapachula)</t>
  </si>
  <si>
    <t>Enseñando inglés básico y español a niños del Dif municipal Tapachula por medio del deporte y actividades lúdicas y juegos tradicionales. Primera parte.</t>
  </si>
  <si>
    <t>Mtra. Gloria Amelia Gutu Moguel</t>
  </si>
  <si>
    <t xml:space="preserve">Mtra. Antonia Jiménez Alba </t>
  </si>
  <si>
    <t>Mtra. Claudia Martínez Martínez</t>
  </si>
  <si>
    <t>Dra. Ana Rosa Nuñez Serrano</t>
  </si>
  <si>
    <t>Asesorías académicas de inglés básico para estudiantes de preparatoria abierta.</t>
  </si>
  <si>
    <t>Mtra. Jannette Dolly Carrión Rodríguez</t>
  </si>
  <si>
    <t>Mtra. Carmen Leticia Antonio Cruz</t>
  </si>
  <si>
    <t>Mtra. Angélica Patricia Córdoba Meza</t>
  </si>
  <si>
    <t>Mtra. Valentina López Specht</t>
  </si>
  <si>
    <t>Fortalecimiento de habilidades linguísticas para profesores de inglés de escuelas preparatorias públicas de la región Soconusco.</t>
  </si>
  <si>
    <t>Mtra. Elsa Yolanda Cruz Maldonado</t>
  </si>
  <si>
    <t>Mtra. María Magdalena Bermejo Del Villar</t>
  </si>
  <si>
    <t>Mtra. Rocio Cancino Zamarrón</t>
  </si>
  <si>
    <t>Mtro. Adrián de Jesús Girón Chávez</t>
  </si>
  <si>
    <t>Uso de los residuos de cenica de bagazo de caña para elaborar concreto autoconsolidante.</t>
  </si>
  <si>
    <t>Dr. Francisco Alberto Alonso Farrera</t>
  </si>
  <si>
    <t>Mtro. José Francisco Grajales Marín</t>
  </si>
  <si>
    <t>Dr. Alexander López González</t>
  </si>
  <si>
    <t>Dr. Moisés Nazar Beutelspacher</t>
  </si>
  <si>
    <t>Mtra. Iveth Adriana Samayoa Aquino</t>
  </si>
  <si>
    <t>Estimación de los servicios ambientales del parque Cañahueca.</t>
  </si>
  <si>
    <t>Mtra. Erika Díaz Pascacio</t>
  </si>
  <si>
    <t>Mtro. José Félix Ayala García</t>
  </si>
  <si>
    <t>Dr. Nein Farrera Vázquez</t>
  </si>
  <si>
    <t>Lic. Alejandro Mendoza Castañeda</t>
  </si>
  <si>
    <t>Mtra. Sofía Elisa Alejandra Guadalupe Yescas Núñez</t>
  </si>
  <si>
    <t>Evaluación del estado estructural de edificios religiosos de la zona sur oriente de Tuxtla Gutiérrez.</t>
  </si>
  <si>
    <t>Mtro. Julio César Villatoro Aguilar</t>
  </si>
  <si>
    <t>Dr. Julio César Bezares Llaven</t>
  </si>
  <si>
    <t xml:space="preserve">Dr. Daniel Hernández Cruz </t>
  </si>
  <si>
    <t>Mtro. Pedro Pérez Cruz</t>
  </si>
  <si>
    <t xml:space="preserve">Dr. Janio Alejandro Ruiz Sibaja </t>
  </si>
  <si>
    <t xml:space="preserve">Mtro. José Filiberto Santos Hernández. </t>
  </si>
  <si>
    <t>Diagnóstico y propuestas de solución para la implementación de servicios básicos en colonias irregulares.</t>
  </si>
  <si>
    <t>Mtro. Jose Edgar Villalobos Enciso</t>
  </si>
  <si>
    <t>Dr. Miguel Ángel Aguilar Suárez</t>
  </si>
  <si>
    <t>Lic. Delva del Rocío Guichard Romero</t>
  </si>
  <si>
    <t>Mtro. Juan José Muciño Porras</t>
  </si>
  <si>
    <t>Dra. Patricia Elke Rodríguez Schaeffer</t>
  </si>
  <si>
    <t>Caracterización de deslaves en el tramo carretero Yajalón - La Ventana del Km 3+900 al Km. 7+400.</t>
  </si>
  <si>
    <t>Dr. Hugo Alejandro Guillén Trujillo</t>
  </si>
  <si>
    <t>Yajalón</t>
  </si>
  <si>
    <t>Dr. José Alonso Figueroa Gallegos</t>
  </si>
  <si>
    <t>Dr. Alejandro Ruiz Sibaja</t>
  </si>
  <si>
    <t>Aplicación tecnologías socialmente apropiadas para el desarrollo integral sustentable en comunidades rurales.</t>
  </si>
  <si>
    <t>Dr. David Escobar Castillejos</t>
  </si>
  <si>
    <t>Mtro. Gilberto hernández Cruz</t>
  </si>
  <si>
    <t>Dra. María del Carmen González López</t>
  </si>
  <si>
    <t xml:space="preserve">Dr. Martín Dagoberto Mundo Molina  </t>
  </si>
  <si>
    <t>Autonomía, educación e interculturalidad: La construcción de la educación ambiental en comunidades indígenas de Chiapas para el manejo integral de la Cuenca.</t>
  </si>
  <si>
    <t xml:space="preserve">Dr.  José Alonso Figueroa Gallegos </t>
  </si>
  <si>
    <t xml:space="preserve">Dr. Eber Alberto Godinez Domínguez </t>
  </si>
  <si>
    <t>Propuesta de soluciones para la regularización de los espacios de culto religiosos católicos en la zona sur oriente de Tuxtla Gutiérrez: Localización, levantamientos topográficos y catálogo fotográfico.</t>
  </si>
  <si>
    <t xml:space="preserve">Dr. Leopoldo Hernández Valencia </t>
  </si>
  <si>
    <t>Mtro. Fredy Humberto Caballero Rodríguez</t>
  </si>
  <si>
    <t xml:space="preserve">Dr. Jorge Ordoñez Ruiz </t>
  </si>
  <si>
    <t xml:space="preserve">Dr. Jospe Luis Pérez Díaz </t>
  </si>
  <si>
    <t xml:space="preserve">Mtro. Ricardo Gabriel Suárez Gómez </t>
  </si>
  <si>
    <t xml:space="preserve">Dr. Arcadio Zabadua Sánchez </t>
  </si>
  <si>
    <t>Transferencia tecnológica sustentable en población periurbana: Zona norte del municipio de Ocozocoautla de Espinosa, Chiapas.</t>
  </si>
  <si>
    <t>Dr. Wilder Alvárez Cisneros</t>
  </si>
  <si>
    <t>Dra. Beatriz Eugenia Argüelles León</t>
  </si>
  <si>
    <t>Ocozocoautla</t>
  </si>
  <si>
    <t>Dr. Óscar Ausencio Carballo Aguilar</t>
  </si>
  <si>
    <t>Dr. Enoc Gordillo Arguello</t>
  </si>
  <si>
    <t>Dr. José Francisco Gómez Coutiño</t>
  </si>
  <si>
    <t>Dr. Rodolfo Humberto Ramírez León</t>
  </si>
  <si>
    <t>… Continúa</t>
  </si>
  <si>
    <t>Formación, asesoría y vinculación de la FCS - UNACH con estudiantes de bachillerato.</t>
  </si>
  <si>
    <t xml:space="preserve">Mtro. Jorge Luis Fidel Torres Rojas </t>
  </si>
  <si>
    <t>Dra. Socorro Fonseca Córdoba</t>
  </si>
  <si>
    <t>San Cristóbal de las Casas</t>
  </si>
  <si>
    <t>Dra. María del Rosario Flores Morgan</t>
  </si>
  <si>
    <t>Mtro. Juan Toledo Medina</t>
  </si>
  <si>
    <t>Huerto universitario, espacio de aprendizaje y educación ambiental.</t>
  </si>
  <si>
    <t>Lic. Antonia Berenice Villafuerte Torres</t>
  </si>
  <si>
    <t>Dr. Leonardo Ernesto Ulises Contreras Cortés</t>
  </si>
  <si>
    <t>La biblioteca escolar centro de recursos para el aprendizaje: Escuela primaria Emilio Rabasa Estebanell, Tuxtla Gutiérrez, Chiapas.</t>
  </si>
  <si>
    <t xml:space="preserve">Dra. Verónica Castellanos León </t>
  </si>
  <si>
    <t>Lic. Marisol García Cancino</t>
  </si>
  <si>
    <t>Dra. Rita Virginia Ramos Castro</t>
  </si>
  <si>
    <t>Tutor Par. Estrategia de acompañamiento para aprender de estudiantes a distancia.</t>
  </si>
  <si>
    <t>Dra. María Minerva López García</t>
  </si>
  <si>
    <t>Mtro. Luis Salvador Aguilar López</t>
  </si>
  <si>
    <t>Lic. Patricia del Pilar Gómez Galdámez</t>
  </si>
  <si>
    <t xml:space="preserve"> Mtro. José Luis Pérez Robles</t>
  </si>
  <si>
    <t>Mtro. Fredy Vázquez Pérez</t>
  </si>
  <si>
    <t>Estimulación cognitiva y socioemocional en adultos mayores.</t>
  </si>
  <si>
    <t>Dra. Marisol de Jesús Mancilla Gallardo</t>
  </si>
  <si>
    <t>Dra. Veronica Castellanos León</t>
  </si>
  <si>
    <t>Conservando el medio ambiente a través del respeto animal en el hospital de especialidades pediátricas, Tuxtla Gutiérrez, Chiapas. Docma trabajando en pro y para la lectoescritura.</t>
  </si>
  <si>
    <t>Dra. Andrea Mena Álvarez</t>
  </si>
  <si>
    <t>Dra. Elisa Cruz Rueda</t>
  </si>
  <si>
    <t>Dra. María del Pilar Elizondo Zenteno</t>
  </si>
  <si>
    <t>Dr. Lisandro Montesinos Salazar</t>
  </si>
  <si>
    <t>Dr. Marco Antonio Ovando Díaz</t>
  </si>
  <si>
    <t>Alfabetización digital para adultos.</t>
  </si>
  <si>
    <t xml:space="preserve"> Dra. Hedaly Aguilar Gamboa </t>
  </si>
  <si>
    <t>Dra. Ileana del Carmen Carrillo González</t>
  </si>
  <si>
    <t>Dra. Verónica Concepción Castellanos León</t>
  </si>
  <si>
    <t>Mtra. Marisol García Cancino</t>
  </si>
  <si>
    <t>Dra. Marisol Mancilla Gallardo</t>
  </si>
  <si>
    <t>Dra. Rita V. Ramos Castro</t>
  </si>
  <si>
    <t xml:space="preserve"> El audiovisual como vínculo social.</t>
  </si>
  <si>
    <t>Dra. Sheila Xoloxochitl Gutiérrez Zenteno</t>
  </si>
  <si>
    <t>Mtro. Roldán Enriquez García</t>
  </si>
  <si>
    <t>Dr. Marco Antonio Gálvez Rendón</t>
  </si>
  <si>
    <t>Intervención psicopedagógica para potenciar el uso de estrategias de aprendizaje en estudiantes del nivel medio superior del municipio de Tapachula, Chiapas.</t>
  </si>
  <si>
    <t xml:space="preserve">Mtro. Julio César Martínez López </t>
  </si>
  <si>
    <t xml:space="preserve">Dra. Alicia Adela Bautista Estrada </t>
  </si>
  <si>
    <t xml:space="preserve">Dra. Angélica Leticia Carrasco Santos </t>
  </si>
  <si>
    <t>Mtra. Mayra Domínguez Cruz</t>
  </si>
  <si>
    <t xml:space="preserve">Mtra. Krystal del Rosario Licona Alcalán </t>
  </si>
  <si>
    <t>Mtra. Claudia Mendoza Mérida</t>
  </si>
  <si>
    <t>Las acciones ambientales en los espacios de concurrencia etapa 2.</t>
  </si>
  <si>
    <t>Lic. Guillermo Clavijo Brito</t>
  </si>
  <si>
    <t>Dra. Olga Lidia Ballinas Espinoza</t>
  </si>
  <si>
    <t>Dra. Consuelo Guadalupe Montes Cigarroa</t>
  </si>
  <si>
    <t>Dra. Lucía Juanita Rodríguez López</t>
  </si>
  <si>
    <t>Dra. María Teresa Salazar Chang</t>
  </si>
  <si>
    <t>Dra. Liliana Zúñiga Damián</t>
  </si>
  <si>
    <t>Las acciones ambientales en los espacios de concurrencia etapa 1.</t>
  </si>
  <si>
    <t>Dr. Gabriel Aguilar García</t>
  </si>
  <si>
    <t>Dra. Luisa Aurora Hernández Jiménez</t>
  </si>
  <si>
    <t>Atención a mujeres adolescentes en situaciones de riesgo.</t>
  </si>
  <si>
    <t xml:space="preserve">Dr. Cándido Chan Pech </t>
  </si>
  <si>
    <t>Lic. Aimer Vidal Alegría</t>
  </si>
  <si>
    <t>Dra. Ana Luisa Zapata Algarín</t>
  </si>
  <si>
    <t>Dra. Lorena Zapata Algarín</t>
  </si>
  <si>
    <t>Acciones pedagógicas con perspectiva de género en la educación media superior y superior.</t>
  </si>
  <si>
    <t>Mtra. Mónica Marina Courtois Ruiz</t>
  </si>
  <si>
    <t>Dr. José Luis Inchaustegui Arias</t>
  </si>
  <si>
    <t>Malnutrición en adolescentes de Tuxtla Gutiérrez, Chiapas.</t>
  </si>
  <si>
    <t>Mtra. Manuela Castellanos Pérez</t>
  </si>
  <si>
    <t>Dr. Alfredo Briones Aranda</t>
  </si>
  <si>
    <t>Dr. Víctor Manuel Vega Villa</t>
  </si>
  <si>
    <t>Mtro. Oel Cruz Pérez</t>
  </si>
  <si>
    <t>Mtra. Roxana Orantes Montes</t>
  </si>
  <si>
    <t>Mtro. Benjamín Tondopó Domínguez</t>
  </si>
  <si>
    <t>Uso de anticonceptivos en adolescentes urbanos y rurales de nivel medio superior en Chiapas, México.</t>
  </si>
  <si>
    <t>Dr. Néstor Rodolfo García Chong</t>
  </si>
  <si>
    <t>Dr. Ángel Lugo Trampe</t>
  </si>
  <si>
    <t>Mtra. María de los Ángeles Cuesy Ramírez</t>
  </si>
  <si>
    <t>Dra. Hilda María Jiménez Acevedo</t>
  </si>
  <si>
    <t>Dra. Karina del Carmen Trujillo Murillo</t>
  </si>
  <si>
    <t>Estrategias contra el ciberbullying en Escuela Secundaria de Tuxtla Gutiérrez.</t>
  </si>
  <si>
    <t xml:space="preserve">Dra. Maritza Carrera Pola </t>
  </si>
  <si>
    <t>Mtra. Francisca Beltrán Narcía</t>
  </si>
  <si>
    <t>Mtra. María Eugenia Coutiño Palacios</t>
  </si>
  <si>
    <t>Mtra. Beatriz Toledo Santos</t>
  </si>
  <si>
    <t>Estilos de vida saludable.</t>
  </si>
  <si>
    <t xml:space="preserve">Mtra. Sonia Rosa Roblero Ochoa </t>
  </si>
  <si>
    <t xml:space="preserve">Mtra. Tomasa de los Ángeles Jiménez Pirrón </t>
  </si>
  <si>
    <t>Mtra. Zally Patricia Mandujano Trujillo</t>
  </si>
  <si>
    <t xml:space="preserve">Dr. José del Carmen Rejón Orantes </t>
  </si>
  <si>
    <t xml:space="preserve">Mtro. Carlos Patricio Salazar Gómez </t>
  </si>
  <si>
    <t xml:space="preserve">Dra. Rosa Martha Velasco Martínez </t>
  </si>
  <si>
    <t xml:space="preserve">Red de Centros Universitarios </t>
  </si>
  <si>
    <t xml:space="preserve">La seguridad alimentaria de alumnos del Campus III, provenientes de núcleos campesinos. </t>
  </si>
  <si>
    <t xml:space="preserve">Dra. Elizabeth Consuelo Ruiz Sánchez </t>
  </si>
  <si>
    <t xml:space="preserve">Dr. Miguel Ángel De los Santos Cruz </t>
  </si>
  <si>
    <t>Preferencias, demandas y expectativas de formación de alumnos de bachillerato.</t>
  </si>
  <si>
    <t xml:space="preserve">Dr. Julio Guillén Velázquez </t>
  </si>
  <si>
    <t>Dra. Irene Barboza Carrasco</t>
  </si>
  <si>
    <t xml:space="preserve">Dra. Lilia González Velázquez </t>
  </si>
  <si>
    <t xml:space="preserve">Dra. María del Rosario González Velázquez </t>
  </si>
  <si>
    <t xml:space="preserve">Centro de Estudios para la Construcción de Ciudadanía y la Seguridad (CECOCISE) </t>
  </si>
  <si>
    <t>Accesibilidad y derechos humanos a la salud y a un medio ambiente sano por la cercanía de un relleno sanitario en el ejido Emiliano Zapata, Tuxtla Gutiérrez, Chiapas.</t>
  </si>
  <si>
    <t>Dra. Yolanda Castañeda Altamirano</t>
  </si>
  <si>
    <t>Dr. José Adriano Anaya</t>
  </si>
  <si>
    <t>Dra. Delia Estrada Sánchez</t>
  </si>
  <si>
    <t>Mtro. Eliseo Trinidad Hernández</t>
  </si>
  <si>
    <t>Dr. Arturo Lomelí González</t>
  </si>
  <si>
    <t>Mtro. José Luis González Niño</t>
  </si>
  <si>
    <t>Asesoría y acompañamiento del frente de defensa por los derechos de Los pueblos indígenas.</t>
  </si>
  <si>
    <t>Educación en derechos humanos.</t>
  </si>
  <si>
    <t xml:space="preserve">Dr. Rigoberto Martínez Sánchez </t>
  </si>
  <si>
    <t>Dr. Jesús Alfredo Galindo Albores</t>
  </si>
  <si>
    <t>Dra. Karla Beatriz García Arteaga</t>
  </si>
  <si>
    <t>Dra. María de los Ángeles González Luna</t>
  </si>
  <si>
    <t>Dr. Mirlo Matías De la Cruz</t>
  </si>
  <si>
    <t>Infraestructura física por UA y tipo de espacio</t>
  </si>
  <si>
    <t xml:space="preserve">Tipo </t>
  </si>
  <si>
    <t>Aulas</t>
  </si>
  <si>
    <t>Laboratorios</t>
  </si>
  <si>
    <t>Talleres</t>
  </si>
  <si>
    <t>Anexos*</t>
  </si>
  <si>
    <t>Centro Universidad Empresa **</t>
  </si>
  <si>
    <t>Centro Mesoamericano de Estudios en Salud Pública y Desastres (CEMESAD)**</t>
  </si>
  <si>
    <t>Centro de Estudios para el Desarrollo Municipal y Políticas Públicas (CEDES)**/***</t>
  </si>
  <si>
    <t>Centro de Estudios para la Construcción de la Ciudadanía y la Seguridad (CECOCISE)**</t>
  </si>
  <si>
    <t>Centro de Estudios para el Arte y la Cultura (CEUNACH)***</t>
  </si>
  <si>
    <t>Áreas Centrales ****</t>
  </si>
  <si>
    <t>Sedes a Distancia*****</t>
  </si>
  <si>
    <t>Sede Yajalón</t>
  </si>
  <si>
    <t>Sede Emiliano Zapata</t>
  </si>
  <si>
    <t>Sede Simojovel</t>
  </si>
  <si>
    <r>
      <t xml:space="preserve">Fuente: </t>
    </r>
    <r>
      <rPr>
        <sz val="8"/>
        <rFont val="Arial TUR"/>
      </rPr>
      <t>Dirección de Planeación de Infraestructura Educativa</t>
    </r>
    <r>
      <rPr>
        <sz val="8"/>
        <rFont val="Arial TUR"/>
        <family val="2"/>
        <charset val="162"/>
      </rPr>
      <t>, UNACH.</t>
    </r>
  </si>
  <si>
    <t>* Incluye oficinas administrativas, bibliotecas, auditorios, salas audivisuales, módulos de baños, cubículos, SITE, salas de usos múltiples y otros.</t>
  </si>
  <si>
    <t>** Programas a distancia.</t>
  </si>
  <si>
    <t>*** Edificios en renta.</t>
  </si>
  <si>
    <t>****Algunas oficinas ocupan edificios rentados.</t>
  </si>
  <si>
    <t>***** Espacios sin utilizar.</t>
  </si>
  <si>
    <t xml:space="preserve">Equipo de cómputo por usuarios y UA </t>
  </si>
  <si>
    <t>Estudiantil</t>
  </si>
  <si>
    <t>Administrativo</t>
  </si>
  <si>
    <t>Fuente: Coordinación de Tecnologías de Información, UNACH.</t>
  </si>
  <si>
    <t>Servicios del correo electrónico institucional, google académico por usuarios y UA</t>
  </si>
  <si>
    <t>UA</t>
  </si>
  <si>
    <t>Tipo de apoyo</t>
  </si>
  <si>
    <t xml:space="preserve">Investigadores </t>
  </si>
  <si>
    <t>Institucionales</t>
  </si>
  <si>
    <t>Fuente: Coordinación de Tecnologías de Infomación, UNACH.</t>
  </si>
  <si>
    <t xml:space="preserve">Derechos de Autor </t>
  </si>
  <si>
    <t>Atendidos</t>
  </si>
  <si>
    <t xml:space="preserve">Usuarios </t>
  </si>
  <si>
    <t>Obras en trámite CGI</t>
  </si>
  <si>
    <t>Obras ingresadas INDAUTOR</t>
  </si>
  <si>
    <t>Certificados Otorgados</t>
  </si>
  <si>
    <t>Obras ingresadas por rama</t>
  </si>
  <si>
    <t>Programas de cómputo</t>
  </si>
  <si>
    <t>Literaria</t>
  </si>
  <si>
    <t>Dibujo</t>
  </si>
  <si>
    <t xml:space="preserve">Base de datos </t>
  </si>
  <si>
    <t>Reserva de derechos</t>
  </si>
  <si>
    <t>Propiedad Industrial</t>
  </si>
  <si>
    <t>Solicitudes atendidas CePat</t>
  </si>
  <si>
    <t>En trámite CePat</t>
  </si>
  <si>
    <t>En trámite IMPI</t>
  </si>
  <si>
    <t>Otorgamiento IMPI</t>
  </si>
  <si>
    <t>Fuente: Coordinación General de Inovacción.</t>
  </si>
  <si>
    <t>Proyectos de investigación vigentes por UA</t>
  </si>
  <si>
    <t>Proyectos</t>
  </si>
  <si>
    <t>Facultad de Medicina Humana "Dr. Manuel Velasco Suárez "</t>
  </si>
  <si>
    <t>Proyectos de investigación vigentes por área de conocimiento</t>
  </si>
  <si>
    <t xml:space="preserve">Área </t>
  </si>
  <si>
    <t xml:space="preserve">Proyectos </t>
  </si>
  <si>
    <t>Físico-Matemáticas y Ciencias de la Tierra</t>
  </si>
  <si>
    <t>Biología y Química</t>
  </si>
  <si>
    <t>Medicina y Ciencias de la Salud</t>
  </si>
  <si>
    <t>Humanidades, Educación y Ciencias de la Conducta</t>
  </si>
  <si>
    <t>Ciencias Sociales</t>
  </si>
  <si>
    <t>Biotecnología y Ciencias Agropecuarias</t>
  </si>
  <si>
    <t>Ingeniería y Arquitectura</t>
  </si>
  <si>
    <t>Ciencias Administrativas</t>
  </si>
  <si>
    <t>Biología y 
Química</t>
  </si>
  <si>
    <t>Físico-Matemáticas y 
Ciencias de la Tierra</t>
  </si>
  <si>
    <t>Biotecnología y 
Ciencias Agropecuarias</t>
  </si>
  <si>
    <t>Medicina y Ciencias 
de la Salud</t>
  </si>
  <si>
    <t>Ciencias 
Sociales</t>
  </si>
  <si>
    <t>Ingeniería y 
Arquitectura</t>
  </si>
  <si>
    <t>Humanidades, Educación y 
Ciencias de la Conducta</t>
  </si>
  <si>
    <t>Ciencias 
Administrativas</t>
  </si>
  <si>
    <t>Proyectos de investigación vigentes por fuente de financiamiento</t>
  </si>
  <si>
    <t xml:space="preserve">Fuente </t>
  </si>
  <si>
    <t>Monto aprobado</t>
  </si>
  <si>
    <t>Cafetería "ORO MAYA" (Estefanía Muller Fernández)</t>
  </si>
  <si>
    <t>CANACINTRA</t>
  </si>
  <si>
    <t>CIBIOGEN</t>
  </si>
  <si>
    <t>COCYTECH - Sistema Estatal de Investigadores</t>
  </si>
  <si>
    <t>Colegio de Ingenieros Civiles de Chiapas</t>
  </si>
  <si>
    <t>CONACYT - Diversas Convocatorias</t>
  </si>
  <si>
    <t>Consejo de Ciencia y Tecnología de Colombia</t>
  </si>
  <si>
    <t>Conservación Internacional México, A.C.</t>
  </si>
  <si>
    <t>Hielos de Palenque, Chiapas</t>
  </si>
  <si>
    <t>Red de Alianzas Ciudadanas del Sur-Sureste de México</t>
  </si>
  <si>
    <t>Research Councils UK (RCUK) y Global GRAC (67,000 Euros)</t>
  </si>
  <si>
    <t>Senado de la República</t>
  </si>
  <si>
    <t>SEP-PRODEP</t>
  </si>
  <si>
    <t>Universidad Nacional Autónoma de México</t>
  </si>
  <si>
    <t>Yashalum de Santiago Apóstol, A.C.</t>
  </si>
  <si>
    <t>Proyectos Recursos Propios</t>
  </si>
  <si>
    <t xml:space="preserve">Personal académico por género, categoría y tiempo de dedicación </t>
  </si>
  <si>
    <t>Categoría</t>
  </si>
  <si>
    <t>Por horas</t>
  </si>
  <si>
    <t>Asignatura "A"</t>
  </si>
  <si>
    <t>Nomina Base - 2da de Mayo (Quincena 10)</t>
  </si>
  <si>
    <t>Asignatura "B"</t>
  </si>
  <si>
    <t>Técnico académico asociado "A"</t>
  </si>
  <si>
    <t>Técnico académico asociado "B"</t>
  </si>
  <si>
    <t>Técnico académico asociado "C"</t>
  </si>
  <si>
    <t>Técnico académico titular "A"</t>
  </si>
  <si>
    <t>Técnico académico titular "B"</t>
  </si>
  <si>
    <t>Técnico académico titular "C"</t>
  </si>
  <si>
    <t>Profesor asociado "A"</t>
  </si>
  <si>
    <t>Profesor asociado "B"</t>
  </si>
  <si>
    <t>Profesor asociado "C"</t>
  </si>
  <si>
    <t>Profesor titular "A"</t>
  </si>
  <si>
    <t>Profesor titular "B"</t>
  </si>
  <si>
    <t>Profesor titular "C"</t>
  </si>
  <si>
    <t>Personal académico por género, categoría y tiempo de dedicación</t>
  </si>
  <si>
    <t>Nomina Base - 2da de Noviembre 2017 (Quincena 22)</t>
  </si>
  <si>
    <t>Relación de convenios nacionales e internacionales suscritos con otros organismos (Públicos, privados y no gubernamentales)</t>
  </si>
  <si>
    <t>Tipo de convenio</t>
  </si>
  <si>
    <t>Partes que intervienen</t>
  </si>
  <si>
    <t>Objetivo</t>
  </si>
  <si>
    <t>Fecha de firma</t>
  </si>
  <si>
    <t>Vigencia</t>
  </si>
  <si>
    <t>Convenio Específico de Colaboración Institucional</t>
  </si>
  <si>
    <t>El Colegio de la Frontera Sur - UNACH</t>
  </si>
  <si>
    <t>Establecer las bases y los mecanismos de colaboración entre las partes para llevar a cabo la ejecución del proyecto de investigación denominado “Estrategias de mitigación de impacto ambientales derivados del beneficio húmedo del café en Chiapas”.</t>
  </si>
  <si>
    <t>Convenio General de Colaboración Académica</t>
  </si>
  <si>
    <t>Establecer las bases de colaboración académica entre las partes, organización de programas educativos conjuntos y de doble titulación de posgrado, en diversas modalidades.</t>
  </si>
  <si>
    <t>Convenio Específico de Colaboración</t>
  </si>
  <si>
    <t xml:space="preserve">El Colegio de Ingenieros Civiles de Chiapas, A. C. - UNACH </t>
  </si>
  <si>
    <t>Establecer las bases de colaboración y los criterios institucionales conforme a los cuales las partes llevarán a cabo proyectos de vinculación y extensión, para realizar acciones conjuntas en materia servicio social, capacitación, trabajos editoriales.</t>
  </si>
  <si>
    <t>INDEFINIDA</t>
  </si>
  <si>
    <t>Carta de Intensión</t>
  </si>
  <si>
    <t>Instituto Nacional de Neurología y Neurocirugía Manuel Velasco Suárez - UNACH</t>
  </si>
  <si>
    <t>Fortalecer y enriquecer los conocimientos médicos en neurología y neurocirugía de los académicos y alumnos de la Facultad de Medicina Humana “Dr. Manuel Velasco Suárez”, Campus II.</t>
  </si>
  <si>
    <t>Acuerdo General de Revalidación del Convenio General de Colaboración</t>
  </si>
  <si>
    <t>Comisión Estatal de Conciliación y Arbitraje Médico del Estado De Chiapas - UNACH</t>
  </si>
  <si>
    <t>Revalidar el convenio de colaboración académica, científica, cultural, tecnológica y de mutuo apoyo que las partes interviniente signaron con fecha 24 de mayo del 2012.</t>
  </si>
  <si>
    <t>Secretaría de Medio Ambiente e Historia Natural del Gobierno del Estado - UNACH</t>
  </si>
  <si>
    <t>La SEMHAN otorgue a la UNACH en donación gratuita plantas forestales tropicales.</t>
  </si>
  <si>
    <t>Convenio General de Colaboración</t>
  </si>
  <si>
    <t>Las partes estrecharan relaciones institucionales dentro de un marco preestablecido para sustentar acciones mediante el flujo e intercambio de información e investigación científica y tecnológica.</t>
  </si>
  <si>
    <t>Universidad Autónoma de México "LA UNAM" - UNACH</t>
  </si>
  <si>
    <t>Establecer las bases y mecanismos de colaboración entre las partes, para el uso temporal, adecuado y ético de los cadáveres, de que dispone la UNAM a través de la Facultad de Medicina, para fines de docencia, con la finalidad de que la UNACH desarrolle trabajos de docencia y pueda realizar y complementar las prácticas docentes y curriculares de pregrado.</t>
  </si>
  <si>
    <t>El Instituto Desarrollo de Energías del Estado de Chiapas - UNACH</t>
  </si>
  <si>
    <t>Establecer las bases y los mecanismos de colaboración institucional entre las partes, con la finalidad de vincular e intercambiar experiencias en materia de energías alternativas.</t>
  </si>
  <si>
    <t>Convenio de Colaboración</t>
  </si>
  <si>
    <t>Instituto Nacional de Investigaciones Forestales, Agrícolas y Pecuarias (INIFAP) - UNACH</t>
  </si>
  <si>
    <t xml:space="preserve">La "UNACH" apoye a "EL INIFAP" en la implementación de "EL PROYECTO" denominado  "Establecimiento de cuatro huertos semilleros asexuales regionales con el establecimiento y evaluación temprana de 12 ensayos de progenies (Tres ensayos por cada huerto) de Cedrela Odorata. </t>
  </si>
  <si>
    <t>Universidad Popular  de la Chontalpa - UNACH</t>
  </si>
  <si>
    <t>Organización de programas educativos conjuntos y de doble titulación de pregrado y posgrado, en diversa modalidades, intercambio de estudiantes, profesores, investigadores y personal administrativo.</t>
  </si>
  <si>
    <t xml:space="preserve"> Convenio General de Colaboración Institucional</t>
  </si>
  <si>
    <t>Instituto Tecnológico de Pachuca - UNACH</t>
  </si>
  <si>
    <t>Establecer las bases y mecanismos de colaboración entre las partes, para el uso temporal, adecuado y ético de los cadáveres, de que dispone la UNAM a través de la Facultad de medicina, para fines de docencia, con la finalidad de que la UNACH desarrolle trabajos de docencia y pueda realizar y complementar las prácticas docentes y curriculares de pregrado.</t>
  </si>
  <si>
    <t>Convenio de Asignación de Recursos</t>
  </si>
  <si>
    <t>Benemérita Universidad Autónoma de Puebla - UNACH</t>
  </si>
  <si>
    <t>Establecer programas de estudio conjunto, intercambio y cooperación en el campo de la docencia, de la formación de estudiantes de investigación, los mismos que se llevarán a cabo en el marco de colaboración cultural, científica establecido entre las partes.</t>
  </si>
  <si>
    <t>Universidad Autónoma Metropolitana, Unidad Xochimilco- UNACH</t>
  </si>
  <si>
    <t>La “UNACH” a través de la maestría en Estudios sobre Diversidad Cultural y Espacios Sociales que oferta el Instituto de Estudios Indígenas (IE) y “LA UAM-X”, a través de la Maestría en Estudios de la Mujer y el Doctorado en Estudios Feministas, se comprometen a impulsar un programa de colaboración académica y científica sobre estudios de la mujer, de género y feministas, con enfoque en la diversidad cultural y las nociones de espacios sociales.</t>
  </si>
  <si>
    <t xml:space="preserve">Universidad Abierta y a Distancia de México - UNACH </t>
  </si>
  <si>
    <t>Establecer las bases y los mecanismos de colaboración conforme a los cuales “LAS PARTES”, en sus respetivos ámbitos de competencia, conjuntarán esfuerzos y recursos para la realización de actividades propias de sus fines.</t>
  </si>
  <si>
    <t>Acuerdo de Cooperación Académica</t>
  </si>
  <si>
    <t>La Universidad Nacional de Colombia - UNACH</t>
  </si>
  <si>
    <t>Establecer las bases de la colaboración académica entre las partes.</t>
  </si>
  <si>
    <t>26/2023</t>
  </si>
  <si>
    <t>Acuerdo Específico de Cooperación e Intercambio Académico de Alumnos, Profesores e Investigadores</t>
  </si>
  <si>
    <t>Establecer las bases para la movilidad y el intercambio de alumnos, profesores e investigadores entre las partes.</t>
  </si>
  <si>
    <t>Memorándum  de Entendimiento</t>
  </si>
  <si>
    <t>Universidad de Borgoña (Francia) - UNACH</t>
  </si>
  <si>
    <t>Promover la cooperación académica internacional y el intercambio de experiencia docentes e investigadoras entre las partes.</t>
  </si>
  <si>
    <t>Carta de Colaboración</t>
  </si>
  <si>
    <t>Centro por la Justicia y el Derecho Internacional (CEJIL) - UNACH</t>
  </si>
  <si>
    <t>La realización de distintas actividades académicas, tales como: intercambio de información sobre los temas de interés en materia de Derechos Humanos, conferencias, visitas o estancias de alumnos del CECOCISE-UNACH en el CEJIL.</t>
  </si>
  <si>
    <t>Universidad del Magdalena "UNIMAGDALENA" (Colombia) - UNACH</t>
  </si>
  <si>
    <t>Establecer las bases de la colaboración académica entre "LAS PARTES", conforme a los alcances, no limitativos, siguientes: Intercambio de estudiantes, profesores, investigadores y personal administrativo.</t>
  </si>
  <si>
    <t>Acuerdo de Cooperación</t>
  </si>
  <si>
    <t>Universidad Estatal de Utah (ESTADOS UNIDOS) - UNACH</t>
  </si>
  <si>
    <t>Alentar y poner sus mejores esfuerzos para efectuar, visitas de una universidad a la otra por miembros del personal académico con el objetivo de participar en actividades conjuntas de enseñanza investigación conjunta, conferencias y programas culturales conjuntos.</t>
  </si>
  <si>
    <t>Acuerdo Específico de Intercambio de Personal Docente e Investigador</t>
  </si>
  <si>
    <t>Universidad de Santiago de Compostela (ESPAÑA) - UNACH</t>
  </si>
  <si>
    <t>Durante el primer semestre del año académico, cada departamento interesado, a través del coordinador del Acuerdo, propondrá a una o más personas, hasta un máximo de cuatro, para participar en docencia o investigación en el siguiente año académico en la otra universidad, supuesto que existan candidatos y que están dispuestos a aceptar este cometido.</t>
  </si>
  <si>
    <t>Acuerdo Específico de Intercambio de Estudiantes</t>
  </si>
  <si>
    <t>El desarrollo de las relaciones interculturales y los beneficios que resultan de las oportunidades académicas pasa sus estudiantes.</t>
  </si>
  <si>
    <t>Protocolo de Cooperación Cultural, Científica y Pedagógica</t>
  </si>
  <si>
    <t>Promover el desarrollo y difusión de la cultura, en especial, el desarrollo de la enseñanza superior de grado y postgrado y la investigación científica y tecnológica.</t>
  </si>
  <si>
    <t xml:space="preserve">Acuerdo Marco de Cooperación Inter-Universitaria </t>
  </si>
  <si>
    <t>Universidad de los Estudios de Perugia- UNACH</t>
  </si>
  <si>
    <t>La realización de un programa conjunto de cooperación científica, educativa y para el desarrollo así como también de actividades de intercambio de personal docente, investigadores y estudiantes.</t>
  </si>
  <si>
    <t xml:space="preserve">Convenio General de Colaboración Académica </t>
  </si>
  <si>
    <t>Universidad Tecnológica de San Juan del Río Querétaro-UNACH</t>
  </si>
  <si>
    <t>Organización de programas educativos conjuntos y de doble titulación de pregrado y posgrado, en diversas modalidades.</t>
  </si>
  <si>
    <t>Convenio de Movilidad e Intercambio Académico de Estudiantes, Personal Docente e Investigadores</t>
  </si>
  <si>
    <t>Universidad del Magdalena (Colombia)-UNACH</t>
  </si>
  <si>
    <t>Establecer las bases de colaboración y condiciones que regirán la movilidad e intercambio de estudiantes, personal docente e investigadores, para cursar asignaturas, realizar prácticas, pasantías y trabajos de investigación entre “LAS PARTES”.</t>
  </si>
  <si>
    <t>31/10/2023… Continuación</t>
  </si>
  <si>
    <t>Fuente: Dirección de Asuntos Jurídicos, UNACH.</t>
  </si>
  <si>
    <t>Relación de convenios internacionales suscritos con otros organismos (Públicos, privados y no gubernamentales)</t>
  </si>
  <si>
    <t>Acuerdo De Cooperación Académica</t>
  </si>
  <si>
    <t>Ingresos propios y gasto corriente por Dependencias de Áreas Centrales (DAC)</t>
  </si>
  <si>
    <t>DAC</t>
  </si>
  <si>
    <t>Ingresos propios</t>
  </si>
  <si>
    <t>Gasto corriente</t>
  </si>
  <si>
    <t>Recursos extraordinarios</t>
  </si>
  <si>
    <t>Oficina del Secretario General</t>
  </si>
  <si>
    <t>Junta de Consejo Universitario</t>
  </si>
  <si>
    <t>Dirección de Gestión Institucional</t>
  </si>
  <si>
    <t xml:space="preserve">Defensoría de los Derechos Universitarios </t>
  </si>
  <si>
    <t>Dirección de Asuntos Jurídicos</t>
  </si>
  <si>
    <t>Oficina del Secretario Académico</t>
  </si>
  <si>
    <t>Dirección de Servicios de Información (Biblioteca)</t>
  </si>
  <si>
    <t>Estancia Infantil (Tuxtla)</t>
  </si>
  <si>
    <t>Estancia Infantil (Tapachula)</t>
  </si>
  <si>
    <t>Dirección de Servicios Generales</t>
  </si>
  <si>
    <t>Dirección de Servicios Generales (Ciudad Universitaria)</t>
  </si>
  <si>
    <t>Dirección De Servicios Generales (Ocozocoautla)</t>
  </si>
  <si>
    <t>Coordinación General del Modelo de Gestión</t>
  </si>
  <si>
    <t>Coordinación General de Innovación</t>
  </si>
  <si>
    <t>Coordinación de Asuntos Académicos, Campus IV</t>
  </si>
  <si>
    <t>Coordinación de Comunicación Social, Campus IV</t>
  </si>
  <si>
    <t>Coordinación de Vinculación y Servicio Social (Extensión Tapachula)</t>
  </si>
  <si>
    <t>Dirección General de Extensión Universitaria</t>
  </si>
  <si>
    <t>Dirección de Vinculación y Servicio Social</t>
  </si>
  <si>
    <t>Dirección de Editorial</t>
  </si>
  <si>
    <t>Dirección de Desarrollo Estudiantil</t>
  </si>
  <si>
    <t>Coordinación de Extensión Universitaria, Campus III</t>
  </si>
  <si>
    <t>Agencia Objetivos del Milenio (Audes)</t>
  </si>
  <si>
    <t>Oficina de la Secretaría Administrativa</t>
  </si>
  <si>
    <t>Dirección de Programación y Presupuesto</t>
  </si>
  <si>
    <t>Dirección de Personal y Prestaciones Sociales</t>
  </si>
  <si>
    <t>Dirección de Sistemas de Información Administrativa</t>
  </si>
  <si>
    <t>Secretaría de Relaciones Interinstitucionales</t>
  </si>
  <si>
    <t xml:space="preserve">Club  Deportivo "Ocelotes" de la UNACH </t>
  </si>
  <si>
    <t>Coordinación General de Universidad Virtual</t>
  </si>
  <si>
    <t xml:space="preserve">Centro de Educación Contínua y a Distancia </t>
  </si>
  <si>
    <t>Coordinación de Tecnologías de la Información</t>
  </si>
  <si>
    <t>Centro de Estudios Avanzados (Administración y mantenimiento del edificio)</t>
  </si>
  <si>
    <t>Dirección de Servicios Escolares</t>
  </si>
  <si>
    <t>Dirección de Formación e Investigación Educativa</t>
  </si>
  <si>
    <t>Dirección de Gestión de la Calidad</t>
  </si>
  <si>
    <t>Programa de Apoyo al Desarrollo de la Educación Superior (PADES)</t>
  </si>
  <si>
    <t>Dirección General de Planeación</t>
  </si>
  <si>
    <t>Fondo de Aportaciones para la Nómina Educativa y Gasto Operativo (FONE)</t>
  </si>
  <si>
    <t>Dirección de Planeación e Instrumentación</t>
  </si>
  <si>
    <t>Dirección de Planeación e Infraestructura Educativa</t>
  </si>
  <si>
    <t>Dirección de Evaluación Institucional</t>
  </si>
  <si>
    <t>Comité Permanente de Finanzas</t>
  </si>
  <si>
    <t>Coordinación General de Finanzas</t>
  </si>
  <si>
    <t>Dirección de Desarrollo Académico</t>
  </si>
  <si>
    <t>Oficina del C. Rector</t>
  </si>
  <si>
    <t>Órgano de Control Interno</t>
  </si>
  <si>
    <t>H. Junta de Gobierno</t>
  </si>
  <si>
    <t>Dirección de Comunicación Social</t>
  </si>
  <si>
    <t>Coordinación de Evaluación y Acreditación</t>
  </si>
  <si>
    <t>Dirección de Investigación y Posgrado</t>
  </si>
  <si>
    <t>Coordinación del Preuniversitario</t>
  </si>
  <si>
    <t>Fuente: Dirección de Planeación e Instrumentación, UNACH.</t>
  </si>
  <si>
    <t>Ingresos propios y gasto corriente por UA</t>
  </si>
  <si>
    <t>N/A</t>
  </si>
  <si>
    <t>Centro Universidad-Empresa (CEUNE) (Tapachula)</t>
  </si>
  <si>
    <t>Facultad de Humanidades (Tapachula)</t>
  </si>
  <si>
    <t>Facultad de Humanidades (Pijijiapan)</t>
  </si>
  <si>
    <t xml:space="preserve">Facultad de Ciencias Químicas </t>
  </si>
  <si>
    <t>Centro Mesoamericano en Física Teórica (CEMAFIT)</t>
  </si>
  <si>
    <t xml:space="preserve">Centro de Estudios para la Construcción de la Ciudadanía y la Seguridad (CECOCISE) </t>
  </si>
  <si>
    <t xml:space="preserve">Instituto de Estudios Indígenas </t>
  </si>
  <si>
    <t>Centro de Estudios  para el Arte y la Cultura  (CEUNACH)</t>
  </si>
  <si>
    <t xml:space="preserve">Recursos presupuestales extraordinarios </t>
  </si>
  <si>
    <t>Fondo de aportaciones múltiples</t>
  </si>
  <si>
    <t>Centro Universidad Empresa (CEUNE)</t>
  </si>
  <si>
    <t>Centro de investigaciones Turísticas Aplicadas (CITA)</t>
  </si>
  <si>
    <t xml:space="preserve">Facultad de Medicina Humana "Dr. Manuel Velasco Suárez"  </t>
  </si>
  <si>
    <t xml:space="preserve">Centro de Estudios para la Construcción de la Ciudadanía y la Seguridad (CECOCISE) (Maestría en Derechos Humanos) </t>
  </si>
  <si>
    <t>Escuela de Gestion y Autodesarrollo Indígena</t>
  </si>
  <si>
    <r>
      <t xml:space="preserve">Fuente: </t>
    </r>
    <r>
      <rPr>
        <sz val="8"/>
        <rFont val="Arial TUR"/>
      </rPr>
      <t>Dirección de Planeación e Instrumentación, UNACH.</t>
    </r>
  </si>
  <si>
    <t>Programa Nacional de Posgrado de Calidad (PNPC) por género y PE</t>
  </si>
  <si>
    <t>Nuevo Ingreso</t>
  </si>
  <si>
    <t>Reingreso</t>
  </si>
  <si>
    <t>Nivel</t>
  </si>
  <si>
    <t>Maestría:</t>
  </si>
  <si>
    <t>Ciencias en Producción Agropecuaria Tropical</t>
  </si>
  <si>
    <t>En desarrollo</t>
  </si>
  <si>
    <t>Especialidad:</t>
  </si>
  <si>
    <t xml:space="preserve">Sanidad Animal </t>
  </si>
  <si>
    <t>Doctorado:</t>
  </si>
  <si>
    <t xml:space="preserve">Ciencias en Agricultura Tropical  </t>
  </si>
  <si>
    <t>Ciencias Agropecuarias y Sustentabilidad</t>
  </si>
  <si>
    <t>Reciente Creación</t>
  </si>
  <si>
    <t>Palma de Aceite</t>
  </si>
  <si>
    <t xml:space="preserve">Gestión para el Desarrollo </t>
  </si>
  <si>
    <t>Estudios Fiscales</t>
  </si>
  <si>
    <t>Gestión para el Desarrollo</t>
  </si>
  <si>
    <t>Gestión para el Desarrollo (a distancia)</t>
  </si>
  <si>
    <t>Administración, con Terminal en:</t>
  </si>
  <si>
    <t xml:space="preserve">     Administración Pública</t>
  </si>
  <si>
    <t xml:space="preserve">     Dirección de Negocios</t>
  </si>
  <si>
    <t xml:space="preserve">     Finanzas </t>
  </si>
  <si>
    <t xml:space="preserve">     Gestión y Planificación Turística </t>
  </si>
  <si>
    <t xml:space="preserve">     Mercadotecnia </t>
  </si>
  <si>
    <t xml:space="preserve">     Organizaciones </t>
  </si>
  <si>
    <t xml:space="preserve">     Tecnologías de Información </t>
  </si>
  <si>
    <t xml:space="preserve">     Personal </t>
  </si>
  <si>
    <t xml:space="preserve">     Finanzas</t>
  </si>
  <si>
    <t xml:space="preserve">     Organizaciones</t>
  </si>
  <si>
    <t xml:space="preserve">     Dirección de Negocios </t>
  </si>
  <si>
    <t xml:space="preserve">     Personal</t>
  </si>
  <si>
    <t>Desarrollo e Innovación Empresarial</t>
  </si>
  <si>
    <t>Agricultura Familiar y Negocios</t>
  </si>
  <si>
    <t>Facultad de Lenguas</t>
  </si>
  <si>
    <t xml:space="preserve">Maestría: </t>
  </si>
  <si>
    <t>Didáctica de las Lenguas</t>
  </si>
  <si>
    <t>Interinstitucional de Ingeniería Civil (CUMex)</t>
  </si>
  <si>
    <t>Maestría en:</t>
  </si>
  <si>
    <t>Ciencias con Especialidad en Matemática Educativa</t>
  </si>
  <si>
    <t>Ingeniería, con Formación en:</t>
  </si>
  <si>
    <t xml:space="preserve">     Calidad del Agua</t>
  </si>
  <si>
    <t xml:space="preserve">     Construcción</t>
  </si>
  <si>
    <t xml:space="preserve">     Hidráulica</t>
  </si>
  <si>
    <t>Didáctica de las Matemáticas</t>
  </si>
  <si>
    <t>Consolidado</t>
  </si>
  <si>
    <t xml:space="preserve">Arquitectura y Urbanismo </t>
  </si>
  <si>
    <t xml:space="preserve">Proyectos de Arquitectura y Urbanismo </t>
  </si>
  <si>
    <t>Desarrollo Local</t>
  </si>
  <si>
    <t xml:space="preserve">Historia </t>
  </si>
  <si>
    <t>Estudios Regionales</t>
  </si>
  <si>
    <t>Educación</t>
  </si>
  <si>
    <t xml:space="preserve">Estudios Culturales </t>
  </si>
  <si>
    <t xml:space="preserve">Letras Mexicanas del Siglo XX </t>
  </si>
  <si>
    <t xml:space="preserve">Psicopedagogía </t>
  </si>
  <si>
    <t>Procesos Culturales Lecto-Escritores</t>
  </si>
  <si>
    <t>Docencia en Ciencias de la Salud</t>
  </si>
  <si>
    <t>Especialidades Clínicas en:</t>
  </si>
  <si>
    <t>Anestesiología</t>
  </si>
  <si>
    <t xml:space="preserve">Administración de los Servicios de la Salud </t>
  </si>
  <si>
    <t>Cirugía General</t>
  </si>
  <si>
    <t xml:space="preserve">Epidemiología </t>
  </si>
  <si>
    <t>Ginecología y Obstetricia</t>
  </si>
  <si>
    <t>Medicina Integrada</t>
  </si>
  <si>
    <t>Medicina Interna</t>
  </si>
  <si>
    <t>Ortopedia</t>
  </si>
  <si>
    <t>Pediatría</t>
  </si>
  <si>
    <t>Urgencias Médicas Quirúrgicas</t>
  </si>
  <si>
    <t>Bioquímica Clínica</t>
  </si>
  <si>
    <t xml:space="preserve">Ciencias de la Salud </t>
  </si>
  <si>
    <t>Gestión en los Objetivos del Milenio (a distancia)</t>
  </si>
  <si>
    <t>Gestión en Sistemas de Salud</t>
  </si>
  <si>
    <t>Ciencias Físicas</t>
  </si>
  <si>
    <t>Ciencias Matemáticas</t>
  </si>
  <si>
    <t>Biotecnología</t>
  </si>
  <si>
    <t>Derechos Humanos</t>
  </si>
  <si>
    <t>Derecho Constitucional y Amparo</t>
  </si>
  <si>
    <t>Sistema de Justicia para Adolescentes</t>
  </si>
  <si>
    <t>Centro de Estudios para la Construcción de Ciudadaníaa y la Seguridad (CECOCISE)</t>
  </si>
  <si>
    <t>Defensa de los Derechos Humanos</t>
  </si>
  <si>
    <t>Estudios sobre Diversidad Cultural y Espacios Sociales</t>
  </si>
  <si>
    <t xml:space="preserve">     Calidad del Agua (PL)</t>
  </si>
  <si>
    <t xml:space="preserve">     Construcción (PL)</t>
  </si>
  <si>
    <t xml:space="preserve">     Hidráulica (PL)</t>
  </si>
  <si>
    <t>Estudios Regionales (PL)</t>
  </si>
  <si>
    <t>Estudios Culturales (PL)</t>
  </si>
  <si>
    <t>Fuente: Dirección de Servicios Escolares, UNACH</t>
  </si>
  <si>
    <t xml:space="preserve">Ingresos por fuentes de financiamiento </t>
  </si>
  <si>
    <t>Concepto</t>
  </si>
  <si>
    <t>Monto</t>
  </si>
  <si>
    <t>Subsidio Federal Ordinario</t>
  </si>
  <si>
    <t>Subsidio Extraordinario Federal</t>
  </si>
  <si>
    <t>Fondo de Amp. y Div. de la Oferta Educativa en Educ. Superior de la UPE</t>
  </si>
  <si>
    <t>Fondo de apoyo para Saneamiento Financiero</t>
  </si>
  <si>
    <t>Fondo para el Reconocimiento de Plantillas</t>
  </si>
  <si>
    <t>Fondo para Elevar la Calidad de la Educ. Superior de la UPE</t>
  </si>
  <si>
    <t>Fondo de Aportaciones Múltiples</t>
  </si>
  <si>
    <t>Fondo para la Carrera Docente</t>
  </si>
  <si>
    <t>Fondo del Sur-Sureste (FONSUR)</t>
  </si>
  <si>
    <t>Fondo Expansión de la Oferta Educativa en Educación Media Superior y Superior</t>
  </si>
  <si>
    <t>Fondo de Fortalecimiento Financiero (Complemento Subsidio Estatal Ordinario)</t>
  </si>
  <si>
    <t>Programa para la Inclusión y la Equidad Educativa</t>
  </si>
  <si>
    <t>Fondo PRODEP</t>
  </si>
  <si>
    <t>Fondo PFCE</t>
  </si>
  <si>
    <t>Programa de apoyo para el desarrollo de la Educación Superior (PADES</t>
  </si>
  <si>
    <t>Fondo para Reformas Estructurales</t>
  </si>
  <si>
    <t>Subsidio Federal Politica Salarial</t>
  </si>
  <si>
    <t>Apoyo a Centro y Organizaciones de Educación U080 (Complemento Sub. Estatal Ord.)</t>
  </si>
  <si>
    <t xml:space="preserve">Subsidio Extraordinario (Compensación ISR 2016) </t>
  </si>
  <si>
    <t>Subsidio Estatal Ordinario</t>
  </si>
  <si>
    <t>Subsidio  Extraordinario Estatal</t>
  </si>
  <si>
    <t>2% Impuesto sobre Nóminas</t>
  </si>
  <si>
    <t>Ingresos Propios</t>
  </si>
  <si>
    <t>Otras aportaciones (Convenios Concertados)</t>
  </si>
  <si>
    <t>Donativos</t>
  </si>
  <si>
    <t>Otros ingresos y beneficios</t>
  </si>
  <si>
    <t>Fuente: Dirección de Programación y Presupuesto, UNACH.</t>
  </si>
  <si>
    <t>Presupuesto autorizado y devengado por función</t>
  </si>
  <si>
    <t>Función</t>
  </si>
  <si>
    <t>Autorizado</t>
  </si>
  <si>
    <t>Devengado</t>
  </si>
  <si>
    <t>Docencia</t>
  </si>
  <si>
    <t>Investigación</t>
  </si>
  <si>
    <t>Extensión</t>
  </si>
  <si>
    <t>Apoyo académico</t>
  </si>
  <si>
    <t>Apoyo institucional</t>
  </si>
  <si>
    <t>Operación y mantenimiento de la planta física</t>
  </si>
  <si>
    <t>Fuente:  Dirección de Programación y Presupuesto, UNACH.</t>
  </si>
  <si>
    <t>Integración del subsidio federal y estatal</t>
  </si>
  <si>
    <t>Tipo de ingreso</t>
  </si>
  <si>
    <t>Federal</t>
  </si>
  <si>
    <t>Estatal</t>
  </si>
  <si>
    <t>Ordinario</t>
  </si>
  <si>
    <t>Extraordinario</t>
  </si>
  <si>
    <t xml:space="preserve">Programas Educativos de nivel licenciatura reconocidos por su calidad, por género </t>
  </si>
  <si>
    <t>M         F</t>
  </si>
  <si>
    <t>Becas de movilidad académica nacional e internacional para alumnos por género</t>
  </si>
  <si>
    <t>Tipo de beca</t>
  </si>
  <si>
    <t>Nacional</t>
  </si>
  <si>
    <t>Internacional</t>
  </si>
  <si>
    <t>Beca completa</t>
  </si>
  <si>
    <t>Beca académica</t>
  </si>
  <si>
    <t>Recursos propios</t>
  </si>
  <si>
    <t>Fuente: Secretaría Auxiliar de Relaciones Interinstitucionales, UNACH.</t>
  </si>
  <si>
    <t xml:space="preserve">Becas de movilidad académica nacional e internacional para alumnos por género y tipo de fondo </t>
  </si>
  <si>
    <t>Tipo de fondo</t>
  </si>
  <si>
    <t>Movilidad Nacional</t>
  </si>
  <si>
    <t>Santander ECOES</t>
  </si>
  <si>
    <t>Santander Universidades</t>
  </si>
  <si>
    <t>PFCE</t>
  </si>
  <si>
    <t>CUMEX</t>
  </si>
  <si>
    <t>UNACH gasto corriente</t>
  </si>
  <si>
    <t>Recursos Propios</t>
  </si>
  <si>
    <t>Movilidad Internacional</t>
  </si>
  <si>
    <t>Convenios</t>
  </si>
  <si>
    <t>SEP</t>
  </si>
  <si>
    <t>Santander Iberoamérica</t>
  </si>
  <si>
    <t>Becas de movilidad académica nacional e internacional para alumnos por género y tipo de fondo</t>
  </si>
  <si>
    <t>Convenios nacionales e internacionales 2018</t>
  </si>
  <si>
    <t>Institución (es)</t>
  </si>
  <si>
    <t>Nombre del Rector que firmó</t>
  </si>
  <si>
    <t>Si es específico mencionar el objeto</t>
  </si>
  <si>
    <t>Dependencia de la UNACH responsable de su operación y seguimiento</t>
  </si>
  <si>
    <t>Requiere</t>
  </si>
  <si>
    <t>Cancelación</t>
  </si>
  <si>
    <t>Renovación</t>
  </si>
  <si>
    <t>Colegio de la Frontera Sur "ECOSUR"</t>
  </si>
  <si>
    <t xml:space="preserve">12 de Enero </t>
  </si>
  <si>
    <t>Mtro. Carlos Eugenio Ruiz Hernández</t>
  </si>
  <si>
    <t>31 de Diciembre del 2018</t>
  </si>
  <si>
    <t>Establecer las bases y mecanismos de colaboración entre "ECOSUR" y "LA UNACH" para llevar acabo la ejecución del Proyecto de Investigación denominado "Estrategias de mitigación de impacto ambientales derivados del beneficio húmedo del café en Chiapas".</t>
  </si>
  <si>
    <t>Dr. José Alfredo Medina Meléndez, Docente-Investigador y líder del Cuerpo Académico denominado "Sistemas integrales de producción" de la Facultad de Ciencias Agronómicas, Campus V, con sede en Villaflores, Chiapas.</t>
  </si>
  <si>
    <t>Vigente</t>
  </si>
  <si>
    <t>5 años</t>
  </si>
  <si>
    <t xml:space="preserve">Establecer las bases de la colaboración académica entre "LAS PARTES", conforme a los alcances, no limitativos, siguientes: organización de programas conjuntos y de doble titulación de posgrado, en diversas modalidades , intercambio de estudiantes , profesores, investigadores y personal administrativo, desarrollo conjunto de proyectos de investigación. </t>
  </si>
  <si>
    <t>Secretaría Auxiliar de Relaciones Interinstitucionales</t>
  </si>
  <si>
    <t>Sociedad Cooperativa Cambio, S.C. de R.L.</t>
  </si>
  <si>
    <t>29 de Enero</t>
  </si>
  <si>
    <t xml:space="preserve">Convenio General de Colaboración </t>
  </si>
  <si>
    <t xml:space="preserve">Establecer las bases para la colaboración y la coordinación entre "CAMBIO"   y "LA UNACH", tendientes al desarrollo de proyectos y actividades académicas o culturales, así como el intercambio, compilación, análisis, estudio o publicación de información y documentación en áreas de interés común para ambas partes. </t>
  </si>
  <si>
    <t>Dirección de Investigación dependiente de la Dirección General de Investigación y Posgrado, Dr. Arcenio Gutiérrez Estrada.</t>
  </si>
  <si>
    <t>Universidad Nacional de Colombia</t>
  </si>
  <si>
    <t>26 de Enero</t>
  </si>
  <si>
    <t>Establecer las bases de la colaboración académica entre "LAS PARTES", conforme a los alcances, no limitativos, siguientes:  intercambio de estudiantes, profesores, investigadores  y personal administrativo, organización de programas educativos conjuntos y de doble titulación  de pregrado y posgrado, en diversas modalidades y desarrollo de proyectos de investigación.</t>
  </si>
  <si>
    <t xml:space="preserve">26 de Febrero </t>
  </si>
  <si>
    <t xml:space="preserve">Acuerdo Específico de Cooperación e Intercambio Académico de Alumnos, Profesores e Investigadores. </t>
  </si>
  <si>
    <t>Establecer las bases para la movilidad e intercambio de alumnos, profesores e investigadores entre "LAS PARTES", en el ámbito de los estudios de licenciatura y posgrado, investigación y extensión, respetando la normatividad interna que rige cada una de las instituciones educativas participantes.</t>
  </si>
  <si>
    <t>Colegio de Ingeniero Civiles de Chiapas, A.C.</t>
  </si>
  <si>
    <t>27 de Marzo</t>
  </si>
  <si>
    <t>Indefinida</t>
  </si>
  <si>
    <t>Establecer las bases de la colaboración y los criterios institucionales conforme  entre "LAS PARTES" llevarán acabo proyectos de vinculación y extensión, para realizar acciones conjuntas en materia de servicio social, capacitación, trabajos editoriales, así como la incorporación de los alumnos egresados de "LA UNACH" en las actividades de "EL CICCH" y sus asociados, a fin de que puedan formar parte de dicha Asociación Civil.</t>
  </si>
  <si>
    <t xml:space="preserve">Director General de Extensión Universitaria, Mtro. Víctor Fabián Rumaya Farrera. </t>
  </si>
  <si>
    <t>Instituto Nacional de Tecnología Agropecuaria (INTA - Argentina).</t>
  </si>
  <si>
    <t>24 de Abril</t>
  </si>
  <si>
    <t>ADDENDA Nº 1 Convenio Marco</t>
  </si>
  <si>
    <t>Se mandó a INTA para recabar la firma.</t>
  </si>
  <si>
    <t xml:space="preserve">NO INDICA </t>
  </si>
  <si>
    <t>Universidad de Magdalena "UNIMAGDALENA" (COLOMBIA)</t>
  </si>
  <si>
    <t>02 de Mayo</t>
  </si>
  <si>
    <t>Convenio de Colaboración Académica</t>
  </si>
  <si>
    <t>Establecer las bases de la colaboración académica entre "LAS PARTES", conforme a los alcances, no limitativos, siguientes:  Intercambio de estudiantes, profesores, investigadores  y personal administrativo, organización de programas educativos conjuntos y de doble titulación de pregrado y postgrado en diversas modalidades.</t>
  </si>
  <si>
    <t>Dr. Raúl Ventura Ibarias, Director de la Facultad de Contaduría, Campus IV.</t>
  </si>
  <si>
    <t>Universidad de Santiago de Compostela (España)</t>
  </si>
  <si>
    <t xml:space="preserve">04 de Mayo </t>
  </si>
  <si>
    <t>4 años</t>
  </si>
  <si>
    <t xml:space="preserve">Acuerdo Específico de Intercambio </t>
  </si>
  <si>
    <t>Intercambio de estudiantes de nivel de licenciado/grado y estudios de postgrado/doctorado.</t>
  </si>
  <si>
    <t xml:space="preserve">Acuerdo Específico de Intercambio de Personal Docente e Investigador </t>
  </si>
  <si>
    <t>Selección de los candidatos para el intercambio.</t>
  </si>
  <si>
    <t>Facultad de Ciencias Sociales, Campus III.</t>
  </si>
  <si>
    <t>Protocolo de Cooperación Cultural, Científica y Pedagógica.</t>
  </si>
  <si>
    <t>Promover el desarrollo y difusión de la cultura y, en especial, el desarrollo de la enseñanza superior de grado y postgrado y la investigación científica y tecnológica.</t>
  </si>
  <si>
    <t>Comisión Estatal de Conciliación y Arbitraje Médico del Estado de Chiapas</t>
  </si>
  <si>
    <t xml:space="preserve">07 de Mayo </t>
  </si>
  <si>
    <t>Acuerdo por el que revalida el Convenio General de Colaboración Académica, Científica, Cultural, Tecnológica y de mutuo apoyo de fecha 24 de Mayo de 2012.</t>
  </si>
  <si>
    <t>"LAS PARTES" intervinientes asignaron con fecha 24 de mayo del 2012, instrumento en el que , obrando de buena fe y de común acuerdo, establecieron las bases de cooperación entre "LAS PARTES" para lograr el máximo aprovechamiento de recursos humanos, materiales y financieros, en el desarrollo de acciones de interés y beneficio mutuo, que se acordarán mediante la suscripción de convenio específicos.</t>
  </si>
  <si>
    <t>Universidad de los Estudios de Perugia (Italia)</t>
  </si>
  <si>
    <t xml:space="preserve">19 de Mayo </t>
  </si>
  <si>
    <t>Realización de un programa de conjunto de cooperación científica, educativa y para el desarrollo así como también actividades de intecambio de personal docente, investigadores y estudiantes.</t>
  </si>
  <si>
    <t xml:space="preserve">Dra. Guadalupe Rodríguez Galván, Investigadora principal del Instituto de Estudios Indígenas, San Cristóbal de Las Casas. </t>
  </si>
  <si>
    <t>Universidad Autónoma de México,  UNAM</t>
  </si>
  <si>
    <t>22 de mayo</t>
  </si>
  <si>
    <t xml:space="preserve">Convenio Específico de Colaboración </t>
  </si>
  <si>
    <t>Establecer las bases y mecanismos de colaboración entre las partes, para el uso temporal, adecuado y ético de los cadáveres, de que dispone "LA UNAM"  a través de la facultad de medicina , para fines de docencia con la finalidad de que "LA UNACH" desarrolle trabajos de docencia y que pueda realizar y complementar las prácticas docentes y curriculares del pregrado.</t>
  </si>
  <si>
    <t>Dr. Omar Gómez Cruz, Coordinador de Acreditación y Planeación y Dr. Jesús Gramajo Ruiz, Jefe de Enseñanza.</t>
  </si>
  <si>
    <t>Universidad Abierta y a Distancia de México, "UnADM"</t>
  </si>
  <si>
    <t>23 de Mayo</t>
  </si>
  <si>
    <t>30 de Diciembre del 2018</t>
  </si>
  <si>
    <t>Acuerdo por el que se revalida el Convenio General de Colaboración de fecha 22 de Mayo de 2015</t>
  </si>
  <si>
    <t xml:space="preserve">Establecer las bases de colaboración ecadémica entre "LA UnADM"  Y "LA UNACH", en el marco de sus respectivas atribuciones y disponibilidad de recursos, con la finalidad de contribuir en la planeación, organización y desarrollo de actividades encaminadas a la promoción del conocimiento de nuevos escenarios deseados en materia de la Educación Superior en la modalidad abierta y a distancia, tales como seminarios, congresos, simposios, talleres entre otros.  </t>
  </si>
  <si>
    <t>Cancelado</t>
  </si>
  <si>
    <t>Universidad Estatal de UTAH LOGAN           (Estados Unidos)</t>
  </si>
  <si>
    <t>28 de Mayo</t>
  </si>
  <si>
    <t xml:space="preserve">Acuerdo de Cooperación </t>
  </si>
  <si>
    <t>Desarrollar el intercambio académico y la cooperación en la enseñanza y la investigación en el fomento y difusión del aprendizaje.</t>
  </si>
  <si>
    <t xml:space="preserve">Secretaría de la Contraloría General </t>
  </si>
  <si>
    <t xml:space="preserve">30 de Mayo </t>
  </si>
  <si>
    <t>Concluirá con la difusión de los proyectos ganadores a nivel nacional (24 de Septiembre del 2018)</t>
  </si>
  <si>
    <t>Convenio de Colaboración, para incentivar la participación universitaria en el combate a la corrupción</t>
  </si>
  <si>
    <t>"LAS PARTES" conjunten esfuerzos interinstitucionales para incentivar la participación de los alumnos de "LA UNACH" y fortalecer la cultura de la transparencia y de la rendición de cuentas , como mecanismos del combate a la corrupción a través del "13 Concurso Nacional Transparencia en Corto".</t>
  </si>
  <si>
    <t>Director de la Facultad de Humanidades, C-V, Mtro. Fredy Vázquez Pérez.</t>
  </si>
  <si>
    <t>Universidad Autónoma Metropolitana, Unidad Xochimilco, "UAM-X"</t>
  </si>
  <si>
    <t>30 de Mayo</t>
  </si>
  <si>
    <t>Convenio Específico de Cooperación</t>
  </si>
  <si>
    <t xml:space="preserve">A través de la Maestría  en Estudios sobre Diversidad Cultural y Espacios Sociales que oferta el Instituto de Estudios Indígenas (IEI) y "la UAM-X", a través de la Maestría en Estudios de la Mujer y el Doctorado en Estudios Feministas, se comprometen  a impulsar el programa . </t>
  </si>
  <si>
    <t xml:space="preserve">Coordinadora de la Maestría en Estudios sobre la Diversidad Cultural y Espacios Sociales, Dra. Marisa Ruiz Trejo, o a quien la sustituya en sus funciones. </t>
  </si>
  <si>
    <t xml:space="preserve">Universidad Nacional de Lomas de Zamora / Facultad de Ciencias Agrarias </t>
  </si>
  <si>
    <t>08 de Junio</t>
  </si>
  <si>
    <t xml:space="preserve">Convenio Marco </t>
  </si>
  <si>
    <t>Colaboración recíproca, que no producirá por sí efectos ni obligaciones de tipo jurídico o económico.</t>
  </si>
  <si>
    <t xml:space="preserve">Dr. Jorge Ignacio Angulo Barredo, Director del Instituto de Estudios Indígenas como miembro titular y la Dra. Guadalupe Rodríguez Galván, investigadora titular del Instituto de Estudios Indígenas. </t>
  </si>
  <si>
    <t xml:space="preserve">Instituto Mexicano del Seguro Social </t>
  </si>
  <si>
    <t xml:space="preserve">08 de Junio </t>
  </si>
  <si>
    <t>10 años</t>
  </si>
  <si>
    <t>Establecer las bases generales bajo las cuales conjuntarán sus esfuerzos y recursos para la realización y promoción de diversas actividades relacionadas con la salud, la seguridad social y las correspondientes áreas del conocimiento.</t>
  </si>
  <si>
    <t>Rector y Secretario Académico.</t>
  </si>
  <si>
    <t>Corporación Universitaria de Ciencia y Desarrollo - UNICIENCIA (Bogotá, Colombia)</t>
  </si>
  <si>
    <t>22 de Junio</t>
  </si>
  <si>
    <t xml:space="preserve">Convenio Marco de Cooperación Interinstitucional </t>
  </si>
  <si>
    <t xml:space="preserve">Establecer programas de estudio conjunto, intercambio y cooperación en el campo de la docencia, de la formación de estudiantes de investigación, los mismos que se llevarán a cabo en el marco de colaboración cultural, científica establecido entre las partes. </t>
  </si>
  <si>
    <t>Universidad Popular de la Chontalpa, Tabasco, "UPCH"</t>
  </si>
  <si>
    <t xml:space="preserve">29 de Junio </t>
  </si>
  <si>
    <t xml:space="preserve">Establecer las bases de la colaboración académica entre "LAS PARTES", conforme a los alcances, no limitativos, siguientes: organización de programas educativos conjuntos   y de doble titulación de pregrado y posgrado, intercambio de estudiantes, profesores y personal administrativo. </t>
  </si>
  <si>
    <t xml:space="preserve">Investigadora titular Dra. Guadalupe Rodríguez Galván del Instituto de Estudios Indígenas, o a quien la sustituya en sus funciones. </t>
  </si>
  <si>
    <t>Universidad de Borgoña (Francia)</t>
  </si>
  <si>
    <t>10 de Julio</t>
  </si>
  <si>
    <t xml:space="preserve">Memorendum de Entendimiento </t>
  </si>
  <si>
    <t xml:space="preserve">Promover la cooperación académica internacional y el intercambio de experiencias docentes e investigadoras. </t>
  </si>
  <si>
    <t xml:space="preserve">Dra. Marisa Ruiz Trejo, Coordinadora de  la Maestría en Estudios sobre la Diversidad Cultural y Espacios Sociales del Instituto de Estudios Indígenas. </t>
  </si>
  <si>
    <t xml:space="preserve">Pontificia Universidad Católica de Minas Gerais, Brasil </t>
  </si>
  <si>
    <t xml:space="preserve">31 de Julio </t>
  </si>
  <si>
    <t>NO INDICA</t>
  </si>
  <si>
    <t xml:space="preserve">Prórroga de los Acuerdos de la Cooperación Académica </t>
  </si>
  <si>
    <t>Anexo del Acuerdo de Cooperación.</t>
  </si>
  <si>
    <t xml:space="preserve">Instituto de Desarrollo de Energías del Estado de Chiapas </t>
  </si>
  <si>
    <t xml:space="preserve">20 de Agosto </t>
  </si>
  <si>
    <t xml:space="preserve">Convenio General de Colaboración Institucional </t>
  </si>
  <si>
    <t>Vincular e intercambiar experiencias en materia de energías alternativas, fortalecer el desarrollo de tecnología e innovación en energía alternativa, y participar en actividades y acciones conjuntas que den valor agregado a la misión de "LAS PARTES".</t>
  </si>
  <si>
    <t xml:space="preserve">28 de Agosto </t>
  </si>
  <si>
    <t>Realización de un programa conjunto de cooperación científica, educativa y para el desarrollo así como también de actividades de intercambio de personal docente, investigadores y estudiantes.</t>
  </si>
  <si>
    <t xml:space="preserve">Dra. Guadalupe Rodríguez Galván, investigadora principal del Instituto de Estudios Indígenas, San Cristóbal de Las Casas, Chiapas. </t>
  </si>
  <si>
    <t xml:space="preserve">Banco Santander, S.A. </t>
  </si>
  <si>
    <t xml:space="preserve">29 de Agosto </t>
  </si>
  <si>
    <t>31 de Diciembre de 2019</t>
  </si>
  <si>
    <t xml:space="preserve">Convenio para la participación de universidades en la plataforma de emprendimiento "Santander X" </t>
  </si>
  <si>
    <t>Regular la relación entre las partes, sus respectivos derechos y obligaciones, con motivo de la participación de la Universidad en la Plataforma.</t>
  </si>
  <si>
    <t>Mtro. Ernesto Morán Villatoro.</t>
  </si>
  <si>
    <t xml:space="preserve">Universidad Tecnológica de San Juan del Río Querétaro </t>
  </si>
  <si>
    <t>29 de Agosto</t>
  </si>
  <si>
    <t>Establecer las bases de la colaboración académica entre "LAS PARTES", conforme a los alcances, no limitativos, siguientes:  intercambio de estudiantes, profesores, investigadores  y personal administrativo, organización de programas educativos conjuntos.</t>
  </si>
  <si>
    <t>Instituto Nacional de Antropología e Historia, INAH</t>
  </si>
  <si>
    <t>Convenio General de Colaboración Académica, Científica y Cultural</t>
  </si>
  <si>
    <t>Director de la Facultad de Ciencias Sociales, Campus III.</t>
  </si>
  <si>
    <t>Universidad Politécnica Mesoamericana</t>
  </si>
  <si>
    <t>Establecer las bases de la colaboración académica entre "LAS PARTES", conforme a los alcances, no limitativos, siguientes:  intercambio de estudiantes, profesores, investigadores  y personal administrativo, organización de programas educativos conjuntos .</t>
  </si>
  <si>
    <t xml:space="preserve">Mtro. Carlos Roberto Rodríguez Molina </t>
  </si>
  <si>
    <t xml:space="preserve">Instituto Tecnológico de Pachuca </t>
  </si>
  <si>
    <t xml:space="preserve">06 de Octubre </t>
  </si>
  <si>
    <t>Establecer las bases  y los esquemas de colaboración entre "LAS PARTES", con la finalidad de llevar acabo acciones conjuntas que contribuyan al logro de sus respectivas misiones y visiones de desarrollo institucional.</t>
  </si>
  <si>
    <t xml:space="preserve">Director de la Facultad de Ciencias en Física y Matemáticas, Dr. Sendic Estrada Jiménez, o a quien lo sustituya en sus funciones. </t>
  </si>
  <si>
    <t>Asociación Alemana para la Educación de Adultos (México)</t>
  </si>
  <si>
    <t xml:space="preserve">08 de Septiembre </t>
  </si>
  <si>
    <t>No Indica</t>
  </si>
  <si>
    <t xml:space="preserve">Carta de Intención para la Colaboración Académica </t>
  </si>
  <si>
    <t xml:space="preserve">Generar condiciones necesarias que permitan institutir las primeras accciones de colaboración académica, como las ya descritas, y sumar esfuerzos para establecer un programa de colaboración entre ambas partes.  </t>
  </si>
  <si>
    <t xml:space="preserve">Instituto Nacional de Bellas Artes y Literatura </t>
  </si>
  <si>
    <t xml:space="preserve">11 de Diciembre </t>
  </si>
  <si>
    <t xml:space="preserve">14 de Diciembre de 2017 al 11 de Diciembre de 2018 </t>
  </si>
  <si>
    <t xml:space="preserve">Convenio Específico de Coedición </t>
  </si>
  <si>
    <t>Conjuntar los esfuerzos y recursos para llevar acabo la coedición de la obra literaria titulada "Memoria de un proceso. El despliegue de la poética de la enseñanza en el maestro" de la autoría de Patricia Carnoda.</t>
  </si>
  <si>
    <t xml:space="preserve">Coordinadora General del Centro de Estudios del Arte y la Cultura, Mtra. Aurora Lucía Oliva Quiñones. </t>
  </si>
  <si>
    <t>Desarolllar el intercambio académico y la cooperación en la enseñanza y la investigación en el fomento y difusión del aprendizaje.</t>
  </si>
  <si>
    <t>Instituto de Investigación y Estudios para la Paz, A. C.</t>
  </si>
  <si>
    <t>Asociación Agrícola Local de Fruticultores del Soconusco</t>
  </si>
  <si>
    <t xml:space="preserve">28 de Septiembre </t>
  </si>
  <si>
    <t>Establecer las bases y los mecanismos de colaboración e intercambio de apoyo entre "LAS PARTES", con la finalidad de realizar programas de interés mutuo que promuevan la educación, la cultura y la tecnología, en la esferea de sus respectivas competencias, para contribuir al desarrollo social, cultural y económico, así como el progreso industrial sustentable de la región, el estado y la nación.</t>
  </si>
  <si>
    <t xml:space="preserve">Mtro. Humberto Brizuela García, Director de la Facultad de Ciencias de la Administración (A quien lo sustituya en sus funciones) </t>
  </si>
  <si>
    <t xml:space="preserve">Asociación Agrícola de Productores de Plátano del Soconusco </t>
  </si>
  <si>
    <t>Asociación Ganadera Local General de Tapachula, A. C.</t>
  </si>
  <si>
    <t>Establecer las bases y los mecanismos de colaboración e intercambio de apoyo entre "LAS PARTES", para llevar a cabo acciones conjuntas en el ámbito de la ganadería, la investigación y la extensión de los servicios, la vinculación y la difusión de la cultura, para contribuir al logro de sus correspondientes misiones y visiones, de conformidad con sus respectivas competencias.</t>
  </si>
  <si>
    <t>Universidad Santo Tomás (Colombia)</t>
  </si>
  <si>
    <t xml:space="preserve">26 de Septiembre </t>
  </si>
  <si>
    <t>1 año</t>
  </si>
  <si>
    <t xml:space="preserve">Convenio Específico de Movilidad e Intercambio Académico de Alumnos, Profesores e Investigadores </t>
  </si>
  <si>
    <t>Establecer los términos y condiciones bajo las cuales se llevará a cabo la Investigación: Tercera Fase: Iniciativas locales de paz territorial, empoderamientos facifistas y comunicación para la formación política en el marco de transiciones políticas (diálogos Colombia-México), entre la USTA y la UNACH.</t>
  </si>
  <si>
    <t>Mtro. Luis Iván Camacho Morales, Secretario Auxiliar de Relaciones Interinstitucionales, Dr. Jorge Magaña Ochoa, docente líder del Cuerpo Académico; Estudios Mesoamericanos en la Facultad de Ciencias Sociales, C-III.</t>
  </si>
  <si>
    <t>Consejo de Ciencia y Tecnología del Estado de Chiapas</t>
  </si>
  <si>
    <t xml:space="preserve">16 de Octubre </t>
  </si>
  <si>
    <t>Establecer las bases de la colaboración institucional entre "LAS PARTES", conforme a los alcances no limitativos siguientes: diseño y organización de cursos de capacitación; desarrollo conjunto de proyectos de investigación.</t>
  </si>
  <si>
    <t>Mtro. Luis Iván Camacho Morales, Secretario Auxiliar de Relaciones Interinstitucionales</t>
  </si>
  <si>
    <t>Banco Santander (México) "Santander Universidades"</t>
  </si>
  <si>
    <t>20 de Agosto</t>
  </si>
  <si>
    <t xml:space="preserve">Convenio Marco de Cooperación </t>
  </si>
  <si>
    <t>Establecer, bajo una filosofía común, las bases de una cooperación recíproca en el mediano y largo plazo, dirigida a mejorar la calidad de los servicios docentes y administrativos que presta la UNACH a los miembros de la comunidad universitaria, así como dotarla, tanto a la UNACH como a su comunidad, de los servicios y soportes que requieran para el adecuado desarrollo de sus proyectos corporativos, institucionales, profesionales y personales.</t>
  </si>
  <si>
    <t xml:space="preserve">Intercambio de alumnos por género y UA </t>
  </si>
  <si>
    <t xml:space="preserve">UA </t>
  </si>
  <si>
    <t>Intercambio</t>
  </si>
  <si>
    <t>Escuela de Humanidades</t>
  </si>
  <si>
    <t>Intercambio de alumnos por género y UA</t>
  </si>
  <si>
    <t>Autorizado del Programa de Fortalecimiento de la Calidad Educativa (PFCE)</t>
  </si>
  <si>
    <t>Fuente de financiamiento</t>
  </si>
  <si>
    <t>1401   Ciencias Agropecuarias</t>
  </si>
  <si>
    <t>1402   Ciencias Administrativas Contables</t>
  </si>
  <si>
    <t>1403   Enseñanza de las Lenguas</t>
  </si>
  <si>
    <t>1404   Ingeniería y Arquitectura</t>
  </si>
  <si>
    <t>1405   Ciencias Sociales y Humanidades</t>
  </si>
  <si>
    <t>1406   Ciencias de la Salud</t>
  </si>
  <si>
    <t>1407   Red de Centros Universitarios</t>
  </si>
  <si>
    <t>1408   Centros Universitarios para el Desarrollo (Ciencias Jurídicas y Gestión Pública)</t>
  </si>
  <si>
    <t>1624   Sociedad e Interculturalidad</t>
  </si>
  <si>
    <t>Problemas de la Gestión 1</t>
  </si>
  <si>
    <t>Problemas de la Gestión 2</t>
  </si>
  <si>
    <t>Estancia Infantil UNACH Tuxtla</t>
  </si>
  <si>
    <t>Estancia Infantil UNACH Tapachula</t>
  </si>
  <si>
    <t>Fuente: Dirección de Seguimiento y Evaluación, UNACH.</t>
  </si>
  <si>
    <t>Población escolar del departamento de lenguas San Cristóbal de Las Casas</t>
  </si>
  <si>
    <t>Idioma/Lenguas</t>
  </si>
  <si>
    <t>Alumno UNACH</t>
  </si>
  <si>
    <t>Personal UNACH</t>
  </si>
  <si>
    <t>Particulares</t>
  </si>
  <si>
    <t xml:space="preserve">Subtotal </t>
  </si>
  <si>
    <t>Alemán</t>
  </si>
  <si>
    <t>Francés</t>
  </si>
  <si>
    <t>Inglés</t>
  </si>
  <si>
    <t>Italiano</t>
  </si>
  <si>
    <t>Tzotzil</t>
  </si>
  <si>
    <t>Tzeltal</t>
  </si>
  <si>
    <t>Chino Mandarín</t>
  </si>
  <si>
    <t xml:space="preserve">Población escolar del departamento de lenguas Tapachula </t>
  </si>
  <si>
    <t>Población escolar del departamento de lenguas Tapachula</t>
  </si>
  <si>
    <t>Población escolar del departamento de lenguas Tuxtla</t>
  </si>
  <si>
    <t xml:space="preserve">Población escolar de lenguas por departamentos, género y tipo de alumno </t>
  </si>
  <si>
    <t>Departamentos</t>
  </si>
  <si>
    <t>Tuxtla</t>
  </si>
  <si>
    <t>San Cristóbal de Las Casas</t>
  </si>
  <si>
    <t>Alumnos UNACH</t>
  </si>
  <si>
    <t>Población escolar de lenguas por departamentos, género y tipo de alumno</t>
  </si>
  <si>
    <t xml:space="preserve">Población escolar de lenguas por departamentos, género e idiomas </t>
  </si>
  <si>
    <t>Egresados de nivel licenciatura por género y PE</t>
  </si>
  <si>
    <t xml:space="preserve">Ingeniero Agrónomo Tropical </t>
  </si>
  <si>
    <t xml:space="preserve">Administración de Agronegocios </t>
  </si>
  <si>
    <t>Enseñanza del Inglés (a distancia) (PL)</t>
  </si>
  <si>
    <t>Fuente: Dirección de Sevicios Escolares, UNACH.</t>
  </si>
  <si>
    <t>Médico Veterinario  Zootecnista (PL)</t>
  </si>
  <si>
    <t>Ingeniería en Desarrollo y Tecnologías del Software</t>
  </si>
  <si>
    <t xml:space="preserve">Escuela de Ciencias Administrativas, Istmo-Costa(Tonalá) </t>
  </si>
  <si>
    <t>Población escolar de nivel licenciatura por género y PE</t>
  </si>
  <si>
    <t>Titulados de nivel licenciatura por género y PE</t>
  </si>
  <si>
    <t>Seminario</t>
  </si>
  <si>
    <t>Examen Ceneval</t>
  </si>
  <si>
    <t>Créditos Posgrado</t>
  </si>
  <si>
    <t>Otros *</t>
  </si>
  <si>
    <t>Médico Veterinario Zootecnista</t>
  </si>
  <si>
    <t>Médico Veterinario Zootecnista (Extensión Pichucalco)</t>
  </si>
  <si>
    <t>Ingeniero Agrónomo Fitotecnista (PL)</t>
  </si>
  <si>
    <t>Ingeniero Agrónomo Tropical (Opción: General) (PL)</t>
  </si>
  <si>
    <t>Ingeniero Agrónomo en Producción Animal (PL)</t>
  </si>
  <si>
    <t>Ingeniero Agrónomo en Producción Vegetal (PL)</t>
  </si>
  <si>
    <t>Administración</t>
  </si>
  <si>
    <t>Administración Turística (PL)</t>
  </si>
  <si>
    <t>Administración de Empresas (PL)</t>
  </si>
  <si>
    <t>Contaduría Pública (PL)</t>
  </si>
  <si>
    <t>Informática (PL)</t>
  </si>
  <si>
    <t>Centro Universidad – Empresa (CeUNE)</t>
  </si>
  <si>
    <t>Enseñanza del Francés</t>
  </si>
  <si>
    <t>Continuación</t>
  </si>
  <si>
    <t>Bibliotecología (PL)</t>
  </si>
  <si>
    <t>Ciencias de la Comunicación (PL)</t>
  </si>
  <si>
    <t>* Incluye las secciones: Reconocimiento al mérito académico, excelencia académica, práctica profesional y asistencia técnica supervisada.</t>
  </si>
  <si>
    <t>Letras Latinoamericanas</t>
  </si>
  <si>
    <t>Población escolar de nivel posgrado por género y PE</t>
  </si>
  <si>
    <t>Nota: El total varía con la información auditada que tiene una población total de 527 dado que no se contemplaron 10 alumnos de la UA Instituto de Investigaciones Jurídicas.</t>
  </si>
  <si>
    <t>Egresados de nivel posgrado por género y PE</t>
  </si>
  <si>
    <t xml:space="preserve">Ciencias en Agricultura Tropical </t>
  </si>
  <si>
    <t xml:space="preserve">Ciencias Agropecuarias y Sustentabilidad </t>
  </si>
  <si>
    <t>Palma deAceite</t>
  </si>
  <si>
    <t>Ingeniería, con Terminal en:</t>
  </si>
  <si>
    <t>…Continúa</t>
  </si>
  <si>
    <t xml:space="preserve">Educación </t>
  </si>
  <si>
    <t>Estudios Culturales</t>
  </si>
  <si>
    <t>Titulados de nivel posgrado por género y PE</t>
  </si>
  <si>
    <t>Gestión enSistemas de Salud</t>
  </si>
  <si>
    <t xml:space="preserve">Población escolar de nivel licenciatura con discapacidad por PE </t>
  </si>
  <si>
    <t>Tipo de discapacidad</t>
  </si>
  <si>
    <t>Física-
motriz</t>
  </si>
  <si>
    <t>Intelectual</t>
  </si>
  <si>
    <t>Múltiple</t>
  </si>
  <si>
    <t>Auditiva</t>
  </si>
  <si>
    <t>Visual</t>
  </si>
  <si>
    <t>Psicosocial</t>
  </si>
  <si>
    <t>Medicina Veterinaria y Zootecnia (PL)</t>
  </si>
  <si>
    <t>Gestión de Cadenas Productivas ( a distancia)</t>
  </si>
  <si>
    <t xml:space="preserve">Pedagogía (PL) </t>
  </si>
  <si>
    <t>(PL): Plan en Liquidación</t>
  </si>
  <si>
    <t>Julio- Diciembre 2018</t>
  </si>
  <si>
    <t>Desarrollo Municipal y Gobernabilidad (a distancia) (PL)</t>
  </si>
  <si>
    <t>Población escolar de nivel licenciatura que pertenece a un grupo étnico por PE</t>
  </si>
  <si>
    <t>Grupo étnico</t>
  </si>
  <si>
    <t>Chol</t>
  </si>
  <si>
    <t>Lacandón</t>
  </si>
  <si>
    <t>Mame</t>
  </si>
  <si>
    <t>Tojolabal</t>
  </si>
  <si>
    <t>Zoque</t>
  </si>
  <si>
    <t xml:space="preserve"> Matemáticas (PL)</t>
  </si>
  <si>
    <t>Ingeniería Agroindustrial</t>
  </si>
  <si>
    <t>Población escolar de nivel licenciatura hablante de lengua indígena por PE</t>
  </si>
  <si>
    <t>Medicina Veterinaria y Zootecnia (Extensión Pichucalco) (PL)</t>
  </si>
  <si>
    <t xml:space="preserve">Ingeniería Agroindustrial </t>
  </si>
  <si>
    <t>Seguimiento de egresados por género y PE</t>
  </si>
  <si>
    <t>1986 - 2018</t>
  </si>
  <si>
    <t>Egresados con Título</t>
  </si>
  <si>
    <t>Egresados sin Título</t>
  </si>
  <si>
    <t xml:space="preserve">Médico Veterinario  Zootecnista </t>
  </si>
  <si>
    <t>Ingeniero Agrónomo Parasitólogo (PL)</t>
  </si>
  <si>
    <t>Ingeniero Agrónomo Tropical (Opción: Fitotecnista) (PL)</t>
  </si>
  <si>
    <t>Ingeniero Agrónomo Tropical (Opción: Parasitólogo) (PL)</t>
  </si>
  <si>
    <t>Ingeniero Agrónomo Tropical (Opción: Zootecnista) )PL)</t>
  </si>
  <si>
    <t>Ingeniero Agrónomo Zootenista (PL)</t>
  </si>
  <si>
    <t>Administración Agropecuaria</t>
  </si>
  <si>
    <t>Turismo (PL)</t>
  </si>
  <si>
    <t>Técnico Superior Universitario en Gestión Turística</t>
  </si>
  <si>
    <t>Profesional Asociado en Desarrollo de Software (PL)</t>
  </si>
  <si>
    <t>Administración de Agronegocios (PL)</t>
  </si>
  <si>
    <t>Administración de Empresas Turísticas (PL)</t>
  </si>
  <si>
    <t>Enseñanza del Francés (PL)</t>
  </si>
  <si>
    <t>Ciencias de la Comunicación</t>
  </si>
  <si>
    <t>Lengua y Literatura Hispanoamericana</t>
  </si>
  <si>
    <t>Letras Latinoamericanas (PL)</t>
  </si>
  <si>
    <t>Fuente: Dirección de Formación e Investigación Educativa, UNACH.</t>
  </si>
  <si>
    <t>Tutorados por género y PE</t>
  </si>
  <si>
    <t xml:space="preserve">Asignados </t>
  </si>
  <si>
    <t>NOTA: FAVOR DE ANEXAR LAS LICENCIATURAS QUE NO SE ENCUENTREN DENTRO DEL FORMATO (FUERA DEL FORMATO AL FINAL)</t>
  </si>
  <si>
    <t xml:space="preserve">Física </t>
  </si>
  <si>
    <t>Tutorías por género y UA</t>
  </si>
  <si>
    <t>Docentes</t>
  </si>
  <si>
    <t>Asignados</t>
  </si>
  <si>
    <t>Por sesiones</t>
  </si>
  <si>
    <t>NOTA: FAVOR DE ANEXAR LAS UNIDADES ACADÉMICAS QUE NO SE ENCUENTREN DENTRO DEL FORMATO (FUERA DEL FORMATO AL FINAL)</t>
  </si>
  <si>
    <t>Facultad Medicina Humana  "Dr. Manuel Velasco Suárez" (Tapachula)</t>
  </si>
  <si>
    <t>Presencia UNACH
2018</t>
  </si>
  <si>
    <t>Dependencias de Educación Superior (DES)</t>
  </si>
  <si>
    <t>Regiones      Socioeconómicas</t>
  </si>
  <si>
    <t>Unidades Académicas (UA)</t>
  </si>
  <si>
    <t>Municipios</t>
  </si>
  <si>
    <t>Facultades</t>
  </si>
  <si>
    <t>Escuelas</t>
  </si>
  <si>
    <t>Centros</t>
  </si>
  <si>
    <t>Institutos</t>
  </si>
  <si>
    <t>Coordinación</t>
  </si>
  <si>
    <t>Fuente: Dirección de General de Planeación, UNACH.</t>
  </si>
  <si>
    <t>Oferta educativa por Nivel, Programas Educativos (PE) y Planes de Estudio 2018</t>
  </si>
  <si>
    <t>Programas educativos</t>
  </si>
  <si>
    <t>Planes de estudio</t>
  </si>
  <si>
    <t xml:space="preserve">Licenciatura </t>
  </si>
  <si>
    <t>Presencial</t>
  </si>
  <si>
    <t>A distancia</t>
  </si>
  <si>
    <t>Especialidad a distancia</t>
  </si>
  <si>
    <t xml:space="preserve">Maestría a distancia </t>
  </si>
  <si>
    <t>Oferta educativa</t>
  </si>
  <si>
    <t>Programas Educativos (PE)</t>
  </si>
  <si>
    <t>Planes de Estudio</t>
  </si>
  <si>
    <t>Maestría modalidad virtual</t>
  </si>
  <si>
    <t xml:space="preserve">Nota: Los Programas Educativos de las Extensiones no se contabilizan. </t>
  </si>
  <si>
    <t>Fuente: Secretaría Académica, UNACH.                                                                                                                                          Dirección General de Investigación y Posgrado, UNACH.</t>
  </si>
  <si>
    <t xml:space="preserve">         </t>
  </si>
  <si>
    <t>Oferta educativa de nivel licenciatura por PE y duración</t>
  </si>
  <si>
    <t xml:space="preserve">Duración </t>
  </si>
  <si>
    <t>10 Semestres</t>
  </si>
  <si>
    <t>9 Semestres</t>
  </si>
  <si>
    <t>Ingeniero Agrónomo Tropical **</t>
  </si>
  <si>
    <t>8 Semestres</t>
  </si>
  <si>
    <t xml:space="preserve">Ingeniero Agrónomo en Ganadería Ambiental </t>
  </si>
  <si>
    <t>8 Módulos</t>
  </si>
  <si>
    <t>6 Módulos</t>
  </si>
  <si>
    <t xml:space="preserve">Coordinación de la Licenciatura en Caficultura </t>
  </si>
  <si>
    <t xml:space="preserve">Caficultura </t>
  </si>
  <si>
    <t>Sistemas Computacionales **</t>
  </si>
  <si>
    <t>6 Semestres</t>
  </si>
  <si>
    <t xml:space="preserve">Arquitectura e Ingeniería </t>
  </si>
  <si>
    <t>Ingeniería en Ciencias de los Materiales *</t>
  </si>
  <si>
    <t>Ingeniería Hidráulica *</t>
  </si>
  <si>
    <t>10 Módulos</t>
  </si>
  <si>
    <t xml:space="preserve">Ingeniería Física </t>
  </si>
  <si>
    <t xml:space="preserve">Matemáticas Aplicadas </t>
  </si>
  <si>
    <t>Coordinación de la Licenciatura en Ingenieria en Sistemas Costeros</t>
  </si>
  <si>
    <t xml:space="preserve">Derecho (a distancia) </t>
  </si>
  <si>
    <t>* PE no se ha ofertado.</t>
  </si>
  <si>
    <t>** PE no ofertado con matrícula.</t>
  </si>
  <si>
    <t>Oferta educativa de nivel posgrado por PE y duración</t>
  </si>
  <si>
    <t>Duración</t>
  </si>
  <si>
    <t>2 Años</t>
  </si>
  <si>
    <t>Sanidad Animal *</t>
  </si>
  <si>
    <t>1 Año</t>
  </si>
  <si>
    <t>3 Años</t>
  </si>
  <si>
    <t>2 Semestres</t>
  </si>
  <si>
    <t>Gestión para el Desarrollo *</t>
  </si>
  <si>
    <t>1 Año y 6 Meses</t>
  </si>
  <si>
    <t xml:space="preserve">Gestión para el Desarrollo (a distancia) </t>
  </si>
  <si>
    <t xml:space="preserve">     Gestión y Planificación Turística *</t>
  </si>
  <si>
    <t xml:space="preserve">     Mercadotecnia *</t>
  </si>
  <si>
    <t xml:space="preserve">     Organizaciones *</t>
  </si>
  <si>
    <t xml:space="preserve">     Tecnologías de Información *</t>
  </si>
  <si>
    <t xml:space="preserve">     Personal *</t>
  </si>
  <si>
    <t xml:space="preserve">     Organizaciones*</t>
  </si>
  <si>
    <t xml:space="preserve">4 Trimestres </t>
  </si>
  <si>
    <t xml:space="preserve">Didácticas de las Lenguas </t>
  </si>
  <si>
    <t>Interinstitucional de Ingeniería Civil (CUMex)*</t>
  </si>
  <si>
    <t>Proyectos de Arquitectura y Urbanismo *</t>
  </si>
  <si>
    <t>Historia **</t>
  </si>
  <si>
    <t>Letras Mexicanas del Siglo XX *</t>
  </si>
  <si>
    <t>Docencia en Ciencias de la Salud *</t>
  </si>
  <si>
    <t>Administración de los Servicios de la Salud *</t>
  </si>
  <si>
    <t>4 Años</t>
  </si>
  <si>
    <t>Epidemiología *</t>
  </si>
  <si>
    <t>Gestión en los Objetivos del Milenio (a distancia) *</t>
  </si>
  <si>
    <t>4 Semestres</t>
  </si>
  <si>
    <t>Sistema de Justicia para Adolescentes *</t>
  </si>
  <si>
    <t>En Defensa de los Derechos Humanos</t>
  </si>
  <si>
    <t xml:space="preserve">Estudios sobre Diversidad Cultural y Espacios Sociales </t>
  </si>
  <si>
    <t>Ciencias de Producción Agropecuaria Tropical</t>
  </si>
  <si>
    <t>* En Receso.</t>
  </si>
  <si>
    <t>** Programa Interinstitucional convenio UNICACH-UNACH.</t>
  </si>
  <si>
    <t>*** PE no ofertado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</si>
</sst>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quot;* #,##0.00_-;\-&quot;$&quot;* #,##0.00_-;_-&quot;$&quot;* &quot;-&quot;??_-;_-@_-"/>
    <numFmt numFmtId="43" formatCode="_-* #,##0.00_-;\-* #,##0.00_-;_-* &quot;-&quot;??_-;_-@_-"/>
    <numFmt numFmtId="164" formatCode="#,##0;[Red]#,##0"/>
    <numFmt numFmtId="165" formatCode="#.##0,"/>
    <numFmt numFmtId="166" formatCode="0.0"/>
    <numFmt numFmtId="167" formatCode="#,##0.0"/>
    <numFmt numFmtId="168" formatCode="&quot;$&quot;#,##0.00"/>
    <numFmt numFmtId="169" formatCode="dd/mm/yy;@"/>
    <numFmt numFmtId="170" formatCode="#,##0.00;[Red]#,##0.00"/>
    <numFmt numFmtId="171" formatCode="#,##0.00_ ;[Red]\-#,##0.00\ "/>
    <numFmt numFmtId="172" formatCode="&quot;$&quot;#,##0.00;[Red]&quot;$&quot;#,##0.00"/>
    <numFmt numFmtId="173" formatCode="[$$-80A]#,##0.00"/>
    <numFmt numFmtId="174" formatCode="0;[Red]0"/>
  </numFmts>
  <fonts count="113">
    <font>
      <sz val="11"/>
      <color theme="1"/>
      <name val="Calibri"/>
      <family val="2"/>
      <scheme val="minor"/>
    </font>
    <font>
      <sz val="10"/>
      <name val="Arial TUR"/>
      <family val="2"/>
      <charset val="162"/>
    </font>
    <font>
      <b/>
      <sz val="10"/>
      <name val="Arial TUR"/>
      <family val="2"/>
      <charset val="162"/>
    </font>
    <font>
      <sz val="8"/>
      <name val="Arial TUR"/>
      <family val="2"/>
      <charset val="162"/>
    </font>
    <font>
      <b/>
      <sz val="7.5"/>
      <name val="Arial TUR"/>
    </font>
    <font>
      <b/>
      <sz val="7.5"/>
      <name val="Arial TUR"/>
      <family val="2"/>
      <charset val="162"/>
    </font>
    <font>
      <b/>
      <sz val="7"/>
      <name val="Arial TUR"/>
      <family val="2"/>
      <charset val="162"/>
    </font>
    <font>
      <b/>
      <sz val="8"/>
      <name val="Arial TUR"/>
      <family val="2"/>
      <charset val="162"/>
    </font>
    <font>
      <b/>
      <sz val="10"/>
      <name val="Arial TUR"/>
    </font>
    <font>
      <sz val="8"/>
      <color theme="1"/>
      <name val="Arial tur"/>
    </font>
    <font>
      <b/>
      <sz val="8"/>
      <name val="Arial TUR"/>
    </font>
    <font>
      <sz val="8"/>
      <name val="Arial TUR"/>
    </font>
    <font>
      <sz val="10"/>
      <name val="Arial TUR"/>
    </font>
    <font>
      <sz val="7"/>
      <name val="Arial TUR"/>
      <family val="2"/>
      <charset val="162"/>
    </font>
    <font>
      <b/>
      <i/>
      <sz val="12"/>
      <name val="Arial TUR"/>
      <family val="2"/>
      <charset val="162"/>
    </font>
    <font>
      <b/>
      <sz val="8"/>
      <color theme="1"/>
      <name val="Arial tur"/>
    </font>
    <font>
      <sz val="8.5"/>
      <name val="Arial TUR"/>
      <family val="2"/>
      <charset val="162"/>
    </font>
    <font>
      <b/>
      <sz val="12"/>
      <name val="Arial TUR"/>
      <family val="2"/>
      <charset val="162"/>
    </font>
    <font>
      <u/>
      <sz val="8"/>
      <name val="Arial TUR"/>
      <family val="2"/>
      <charset val="162"/>
    </font>
    <font>
      <b/>
      <sz val="8.5"/>
      <name val="Arial TUR"/>
    </font>
    <font>
      <sz val="11"/>
      <color theme="1"/>
      <name val="Calibri"/>
      <family val="2"/>
      <scheme val="minor"/>
    </font>
    <font>
      <sz val="8.5"/>
      <name val="Arial TUR"/>
    </font>
    <font>
      <b/>
      <sz val="10"/>
      <color rgb="FFFF0000"/>
      <name val="Arial TUR"/>
    </font>
    <font>
      <sz val="6"/>
      <name val="Arial TUR"/>
      <family val="2"/>
      <charset val="162"/>
    </font>
    <font>
      <b/>
      <sz val="9"/>
      <name val="Arial TUR"/>
    </font>
    <font>
      <sz val="7.5"/>
      <name val="Arial TUR"/>
      <family val="2"/>
      <charset val="162"/>
    </font>
    <font>
      <b/>
      <sz val="6"/>
      <name val="Arial TUR"/>
      <family val="2"/>
      <charset val="162"/>
    </font>
    <font>
      <sz val="8"/>
      <name val="Arial"/>
      <family val="2"/>
    </font>
    <font>
      <b/>
      <sz val="8"/>
      <name val="Arial"/>
      <family val="2"/>
    </font>
    <font>
      <b/>
      <sz val="7"/>
      <name val="Arial TUR"/>
    </font>
    <font>
      <sz val="7"/>
      <name val="Arial TUR"/>
    </font>
    <font>
      <sz val="13"/>
      <color rgb="FF555555"/>
      <name val="Arial"/>
      <family val="2"/>
    </font>
    <font>
      <u/>
      <sz val="7.5"/>
      <name val="Arial TUR"/>
      <family val="2"/>
      <charset val="162"/>
    </font>
    <font>
      <sz val="5"/>
      <name val="Arial TUR"/>
      <family val="2"/>
      <charset val="162"/>
    </font>
    <font>
      <sz val="9"/>
      <name val="Arial TUR"/>
      <family val="2"/>
      <charset val="162"/>
    </font>
    <font>
      <b/>
      <sz val="10"/>
      <color theme="1"/>
      <name val="Arial TUR"/>
      <family val="2"/>
      <charset val="162"/>
    </font>
    <font>
      <sz val="10"/>
      <color theme="9" tint="-0.249977111117893"/>
      <name val="Arial TUR"/>
      <family val="2"/>
      <charset val="162"/>
    </font>
    <font>
      <b/>
      <sz val="9"/>
      <color theme="1"/>
      <name val="Arial Tur"/>
    </font>
    <font>
      <sz val="9"/>
      <color theme="1"/>
      <name val="Arial Tur"/>
    </font>
    <font>
      <sz val="11"/>
      <color theme="1"/>
      <name val="Arial Tur"/>
    </font>
    <font>
      <b/>
      <sz val="11"/>
      <color theme="1"/>
      <name val="Arial Tur"/>
    </font>
    <font>
      <sz val="8"/>
      <color theme="1"/>
      <name val="Calibri"/>
      <family val="2"/>
      <scheme val="minor"/>
    </font>
    <font>
      <b/>
      <sz val="11"/>
      <name val="Arial Tur"/>
    </font>
    <font>
      <sz val="9"/>
      <name val="Arial"/>
      <family val="2"/>
    </font>
    <font>
      <i/>
      <sz val="9"/>
      <name val="Arial"/>
      <family val="2"/>
    </font>
    <font>
      <b/>
      <sz val="12"/>
      <name val="Arial TUR"/>
    </font>
    <font>
      <sz val="9"/>
      <color theme="1"/>
      <name val="Arial TUR"/>
      <family val="2"/>
      <charset val="162"/>
    </font>
    <font>
      <sz val="9"/>
      <name val="Arial TUR"/>
    </font>
    <font>
      <sz val="9"/>
      <color theme="1"/>
      <name val="Arial"/>
      <family val="2"/>
    </font>
    <font>
      <sz val="9"/>
      <color rgb="FF333333"/>
      <name val="Arial"/>
      <family val="2"/>
    </font>
    <font>
      <sz val="9"/>
      <color rgb="FF212121"/>
      <name val="Arial"/>
      <family val="2"/>
    </font>
    <font>
      <sz val="9"/>
      <color rgb="FF333333"/>
      <name val="Arial Tur"/>
    </font>
    <font>
      <b/>
      <sz val="12"/>
      <name val="Arial"/>
      <family val="2"/>
    </font>
    <font>
      <sz val="12"/>
      <name val="Arial TUR"/>
      <family val="2"/>
      <charset val="162"/>
    </font>
    <font>
      <sz val="12"/>
      <name val="Arial"/>
      <family val="2"/>
    </font>
    <font>
      <sz val="10"/>
      <name val="Arial"/>
      <family val="2"/>
    </font>
    <font>
      <b/>
      <sz val="16"/>
      <name val="Arial Black"/>
      <family val="2"/>
    </font>
    <font>
      <sz val="8"/>
      <name val="Arimo"/>
    </font>
    <font>
      <b/>
      <sz val="8"/>
      <name val="Arimo"/>
    </font>
    <font>
      <i/>
      <sz val="8.5"/>
      <name val="Arial TUR"/>
      <family val="2"/>
      <charset val="162"/>
    </font>
    <font>
      <b/>
      <u/>
      <sz val="8"/>
      <name val="Arial TUR"/>
      <family val="2"/>
      <charset val="162"/>
    </font>
    <font>
      <b/>
      <sz val="10"/>
      <color theme="1"/>
      <name val="Arial TUR"/>
    </font>
    <font>
      <sz val="7"/>
      <color theme="1"/>
      <name val="Arial TUR"/>
    </font>
    <font>
      <sz val="10"/>
      <name val="MS Sans Serif"/>
      <family val="2"/>
    </font>
    <font>
      <b/>
      <i/>
      <u/>
      <sz val="10"/>
      <name val="Arial TUR"/>
    </font>
    <font>
      <i/>
      <sz val="7"/>
      <name val="Arial TUR"/>
      <family val="2"/>
      <charset val="162"/>
    </font>
    <font>
      <sz val="7"/>
      <name val="Arial"/>
      <family val="2"/>
    </font>
    <font>
      <u/>
      <sz val="10"/>
      <name val="Arial TUR"/>
      <family val="2"/>
      <charset val="162"/>
    </font>
    <font>
      <b/>
      <sz val="8.5"/>
      <name val="Arial TUR"/>
      <family val="2"/>
      <charset val="162"/>
    </font>
    <font>
      <b/>
      <u/>
      <sz val="10"/>
      <name val="Arial TUR"/>
      <family val="2"/>
      <charset val="162"/>
    </font>
    <font>
      <sz val="6"/>
      <name val="Arial TUR"/>
    </font>
    <font>
      <sz val="10"/>
      <name val="Frutiger 57Cn"/>
      <family val="2"/>
    </font>
    <font>
      <b/>
      <sz val="9"/>
      <name val="Arial TUR"/>
      <family val="2"/>
      <charset val="162"/>
    </font>
    <font>
      <u/>
      <sz val="10"/>
      <name val="Arial TUR"/>
    </font>
    <font>
      <b/>
      <sz val="10"/>
      <name val="Frutiger 57Cn"/>
      <family val="2"/>
    </font>
    <font>
      <sz val="8"/>
      <name val="Frutiger 57Cn"/>
      <family val="2"/>
    </font>
    <font>
      <b/>
      <sz val="8"/>
      <name val="Frutiger 57Cn"/>
      <family val="2"/>
    </font>
    <font>
      <sz val="12"/>
      <name val="Frutiger 57Cn"/>
      <family val="2"/>
    </font>
    <font>
      <sz val="7"/>
      <name val="Frutiger 57Cn"/>
      <family val="2"/>
    </font>
    <font>
      <b/>
      <sz val="7"/>
      <name val="Frutiger 57Cn"/>
      <family val="2"/>
    </font>
    <font>
      <b/>
      <i/>
      <sz val="12"/>
      <name val="Frutiger 57Cn"/>
      <family val="2"/>
    </font>
    <font>
      <b/>
      <sz val="12"/>
      <name val="Frutiger 57Cn"/>
      <family val="2"/>
    </font>
    <font>
      <u/>
      <sz val="10"/>
      <name val="Frutiger 57Cn"/>
      <family val="2"/>
    </font>
    <font>
      <sz val="6"/>
      <name val="Frutiger 57Cn"/>
      <family val="2"/>
    </font>
    <font>
      <b/>
      <sz val="6"/>
      <name val="Frutiger 57Cn"/>
      <family val="2"/>
    </font>
    <font>
      <sz val="8"/>
      <name val="MS Sans Serif"/>
      <family val="2"/>
    </font>
    <font>
      <sz val="12"/>
      <name val="MS Sans Serif"/>
      <family val="2"/>
    </font>
    <font>
      <sz val="8"/>
      <color theme="1"/>
      <name val="Arial TUR"/>
      <family val="2"/>
      <charset val="162"/>
    </font>
    <font>
      <b/>
      <sz val="12"/>
      <color theme="1"/>
      <name val="Arial TUR"/>
    </font>
    <font>
      <sz val="14"/>
      <color theme="1"/>
      <name val="Arial TUR"/>
    </font>
    <font>
      <b/>
      <sz val="14"/>
      <color theme="1"/>
      <name val="Arial TUR"/>
    </font>
    <font>
      <sz val="9"/>
      <color theme="1"/>
      <name val="Calibri"/>
      <family val="2"/>
      <scheme val="minor"/>
    </font>
    <font>
      <sz val="12"/>
      <color theme="1"/>
      <name val="Arial TUR"/>
    </font>
    <font>
      <sz val="8"/>
      <name val="Arial TUR"/>
      <family val="2"/>
    </font>
    <font>
      <b/>
      <sz val="7.5"/>
      <name val="Arial TUR"/>
      <family val="2"/>
    </font>
    <font>
      <sz val="7.5"/>
      <name val="Arial TUR"/>
      <family val="2"/>
    </font>
    <font>
      <b/>
      <sz val="8"/>
      <name val="Arial TUR"/>
      <family val="2"/>
    </font>
    <font>
      <b/>
      <sz val="10"/>
      <name val="Arial TUR"/>
      <family val="2"/>
    </font>
    <font>
      <sz val="10"/>
      <name val="Arial TUR"/>
      <family val="2"/>
    </font>
    <font>
      <sz val="11"/>
      <color rgb="FF141414"/>
      <name val="Georgia"/>
      <family val="1"/>
    </font>
    <font>
      <b/>
      <sz val="11"/>
      <color theme="1"/>
      <name val="Calibri"/>
      <family val="2"/>
      <scheme val="minor"/>
    </font>
    <font>
      <b/>
      <sz val="11"/>
      <color theme="1"/>
      <name val="Arial"/>
      <family val="2"/>
    </font>
    <font>
      <b/>
      <sz val="9"/>
      <color theme="1"/>
      <name val="Arial"/>
      <family val="2"/>
    </font>
    <font>
      <b/>
      <sz val="10"/>
      <color theme="1"/>
      <name val="Arial"/>
      <family val="2"/>
    </font>
    <font>
      <sz val="10"/>
      <color theme="1"/>
      <name val="Arial"/>
      <family val="2"/>
    </font>
    <font>
      <sz val="11"/>
      <color theme="1"/>
      <name val="Arial"/>
      <family val="2"/>
    </font>
    <font>
      <sz val="8"/>
      <color theme="1"/>
      <name val="Arial"/>
      <family val="2"/>
    </font>
    <font>
      <b/>
      <sz val="8"/>
      <color theme="1"/>
      <name val="Arial"/>
      <family val="2"/>
    </font>
    <font>
      <b/>
      <sz val="10"/>
      <name val="Arial"/>
      <family val="2"/>
    </font>
    <font>
      <b/>
      <sz val="9"/>
      <name val="Arial"/>
      <family val="2"/>
    </font>
    <font>
      <b/>
      <sz val="11"/>
      <name val="Arial"/>
      <family val="2"/>
    </font>
    <font>
      <u/>
      <sz val="7"/>
      <name val="Arial"/>
      <family val="2"/>
    </font>
    <font>
      <sz val="7"/>
      <color theme="1"/>
      <name val="Calibri"/>
      <family val="2"/>
      <scheme val="minor"/>
    </font>
  </fonts>
  <fills count="23">
    <fill>
      <patternFill patternType="none"/>
    </fill>
    <fill>
      <patternFill patternType="gray125"/>
    </fill>
    <fill>
      <patternFill patternType="lightGray">
        <fgColor rgb="FF996600"/>
        <bgColor rgb="FFCC9900"/>
      </patternFill>
    </fill>
    <fill>
      <patternFill patternType="solid">
        <fgColor rgb="FFEABE3F"/>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lightUp">
        <fgColor theme="0"/>
      </patternFill>
    </fill>
    <fill>
      <patternFill patternType="lightUp">
        <fgColor theme="0"/>
        <bgColor theme="0"/>
      </patternFill>
    </fill>
    <fill>
      <patternFill patternType="lightUp">
        <fgColor theme="0"/>
        <bgColor indexed="9"/>
      </patternFill>
    </fill>
    <fill>
      <patternFill patternType="solid">
        <fgColor rgb="FFEABE3F"/>
      </patternFill>
    </fill>
    <fill>
      <patternFill patternType="solid">
        <fgColor rgb="FFCC9900"/>
        <bgColor indexed="64"/>
      </patternFill>
    </fill>
    <fill>
      <patternFill patternType="solid">
        <fgColor rgb="FFEABE3F"/>
        <bgColor rgb="FF996600"/>
      </patternFill>
    </fill>
    <fill>
      <patternFill patternType="solid">
        <fgColor rgb="FFFFFFFF"/>
        <bgColor rgb="FFFFFFFF"/>
      </patternFill>
    </fill>
    <fill>
      <patternFill patternType="solid">
        <fgColor rgb="FFEABE3F"/>
        <bgColor rgb="FFFFCC00"/>
      </patternFill>
    </fill>
    <fill>
      <patternFill patternType="solid">
        <fgColor rgb="FFFFFFFF"/>
        <bgColor indexed="64"/>
      </patternFill>
    </fill>
    <fill>
      <patternFill patternType="solid">
        <fgColor indexed="65"/>
        <bgColor indexed="64"/>
      </patternFill>
    </fill>
    <fill>
      <patternFill patternType="solid">
        <fgColor rgb="FF92D050"/>
        <bgColor indexed="64"/>
      </patternFill>
    </fill>
    <fill>
      <patternFill patternType="gray125">
        <bgColor rgb="FFCC9900"/>
      </patternFill>
    </fill>
    <fill>
      <patternFill patternType="lightGray">
        <bgColor rgb="FFCC9900"/>
      </patternFill>
    </fill>
    <fill>
      <patternFill patternType="solid">
        <fgColor indexed="9"/>
        <bgColor indexed="26"/>
      </patternFill>
    </fill>
    <fill>
      <patternFill patternType="solid">
        <fgColor rgb="FFEABE3F"/>
        <bgColor indexed="26"/>
      </patternFill>
    </fill>
    <fill>
      <patternFill patternType="gray0625">
        <bgColor rgb="FFCC9900"/>
      </patternFill>
    </fill>
  </fills>
  <borders count="47">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rgb="FF000000"/>
      </left>
      <right style="thin">
        <color rgb="FF000000"/>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indexed="63"/>
      </right>
      <top style="thin">
        <color indexed="64"/>
      </top>
      <bottom style="thin">
        <color indexed="63"/>
      </bottom>
      <diagonal/>
    </border>
    <border>
      <left/>
      <right style="thin">
        <color indexed="64"/>
      </right>
      <top style="thin">
        <color indexed="64"/>
      </top>
      <bottom style="thin">
        <color indexed="63"/>
      </bottom>
      <diagonal/>
    </border>
    <border>
      <left/>
      <right/>
      <top style="thin">
        <color indexed="63"/>
      </top>
      <bottom style="thin">
        <color indexed="63"/>
      </bottom>
      <diagonal/>
    </border>
    <border>
      <left/>
      <right/>
      <top style="thin">
        <color indexed="63"/>
      </top>
      <bottom/>
      <diagonal/>
    </border>
    <border>
      <left/>
      <right style="thin">
        <color indexed="63"/>
      </right>
      <top style="thin">
        <color indexed="63"/>
      </top>
      <bottom style="thin">
        <color indexed="63"/>
      </bottom>
      <diagonal/>
    </border>
    <border>
      <left/>
      <right style="thin">
        <color indexed="64"/>
      </right>
      <top style="thin">
        <color indexed="63"/>
      </top>
      <bottom style="thin">
        <color indexed="63"/>
      </bottom>
      <diagonal/>
    </border>
    <border>
      <left/>
      <right/>
      <top/>
      <bottom style="thin">
        <color indexed="63"/>
      </bottom>
      <diagonal/>
    </border>
    <border>
      <left/>
      <right style="thin">
        <color indexed="63"/>
      </right>
      <top/>
      <bottom style="thin">
        <color indexed="63"/>
      </bottom>
      <diagonal/>
    </border>
    <border>
      <left/>
      <right style="thin">
        <color indexed="63"/>
      </right>
      <top style="thin">
        <color indexed="63"/>
      </top>
      <bottom/>
      <diagonal/>
    </border>
    <border>
      <left/>
      <right style="thin">
        <color indexed="63"/>
      </right>
      <top/>
      <bottom/>
      <diagonal/>
    </border>
    <border>
      <left style="thin">
        <color indexed="63"/>
      </left>
      <right/>
      <top style="thin">
        <color indexed="63"/>
      </top>
      <bottom style="thin">
        <color indexed="63"/>
      </bottom>
      <diagonal/>
    </border>
    <border>
      <left/>
      <right style="thin">
        <color indexed="63"/>
      </right>
      <top style="thin">
        <color indexed="64"/>
      </top>
      <bottom/>
      <diagonal/>
    </border>
    <border>
      <left style="thin">
        <color indexed="63"/>
      </left>
      <right/>
      <top style="thin">
        <color indexed="64"/>
      </top>
      <bottom style="thin">
        <color indexed="63"/>
      </bottom>
      <diagonal/>
    </border>
    <border>
      <left/>
      <right/>
      <top style="thin">
        <color indexed="64"/>
      </top>
      <bottom style="thin">
        <color indexed="63"/>
      </bottom>
      <diagonal/>
    </border>
  </borders>
  <cellStyleXfs count="5">
    <xf numFmtId="0" fontId="0" fillId="0" borderId="0"/>
    <xf numFmtId="0" fontId="20" fillId="0" borderId="0"/>
    <xf numFmtId="44" fontId="20" fillId="0" borderId="0" applyFont="0" applyFill="0" applyBorder="0" applyAlignment="0" applyProtection="0"/>
    <xf numFmtId="43" fontId="20" fillId="0" borderId="0" applyFont="0" applyFill="0" applyBorder="0" applyAlignment="0" applyProtection="0"/>
    <xf numFmtId="40" fontId="63" fillId="0" borderId="0" applyFont="0" applyFill="0" applyBorder="0" applyAlignment="0" applyProtection="0"/>
  </cellStyleXfs>
  <cellXfs count="3105">
    <xf numFmtId="0" fontId="0" fillId="0" borderId="0" xfId="0"/>
    <xf numFmtId="3" fontId="1" fillId="0" borderId="0" xfId="0" applyNumberFormat="1" applyFont="1" applyFill="1" applyBorder="1"/>
    <xf numFmtId="0" fontId="1" fillId="0" borderId="0" xfId="0" applyFont="1" applyFill="1"/>
    <xf numFmtId="3" fontId="1" fillId="0" borderId="0" xfId="0" applyNumberFormat="1" applyFont="1" applyFill="1" applyBorder="1" applyAlignment="1">
      <alignment horizontal="centerContinuous"/>
    </xf>
    <xf numFmtId="0" fontId="3" fillId="0" borderId="0" xfId="0" applyFont="1" applyFill="1" applyBorder="1" applyAlignment="1">
      <alignment horizontal="left"/>
    </xf>
    <xf numFmtId="3" fontId="6" fillId="2" borderId="0" xfId="0" applyNumberFormat="1" applyFont="1" applyFill="1" applyBorder="1" applyAlignment="1">
      <alignment horizontal="centerContinuous"/>
    </xf>
    <xf numFmtId="3" fontId="6" fillId="2" borderId="0" xfId="0" applyNumberFormat="1" applyFont="1" applyFill="1" applyBorder="1" applyAlignment="1"/>
    <xf numFmtId="3" fontId="6" fillId="2" borderId="0" xfId="0" applyNumberFormat="1" applyFont="1" applyFill="1" applyBorder="1"/>
    <xf numFmtId="3" fontId="6" fillId="2" borderId="1" xfId="0" applyNumberFormat="1" applyFont="1" applyFill="1" applyBorder="1" applyAlignment="1">
      <alignment horizontal="centerContinuous"/>
    </xf>
    <xf numFmtId="0" fontId="5" fillId="2" borderId="1" xfId="0" applyFont="1" applyFill="1" applyBorder="1" applyAlignment="1">
      <alignment horizontal="left" vertical="center"/>
    </xf>
    <xf numFmtId="3" fontId="6" fillId="2" borderId="0" xfId="0" applyNumberFormat="1" applyFont="1" applyFill="1" applyBorder="1" applyAlignment="1">
      <alignment horizontal="right"/>
    </xf>
    <xf numFmtId="0" fontId="6" fillId="2" borderId="0" xfId="0" applyFont="1" applyFill="1" applyBorder="1" applyAlignment="1">
      <alignment horizontal="right"/>
    </xf>
    <xf numFmtId="3" fontId="7" fillId="2" borderId="0" xfId="0" applyNumberFormat="1" applyFont="1" applyFill="1" applyBorder="1" applyAlignment="1">
      <alignment horizontal="right"/>
    </xf>
    <xf numFmtId="0" fontId="8" fillId="3" borderId="10" xfId="0" applyFont="1" applyFill="1" applyBorder="1"/>
    <xf numFmtId="0" fontId="5" fillId="3" borderId="4" xfId="0" applyFont="1" applyFill="1" applyBorder="1" applyAlignment="1"/>
    <xf numFmtId="3" fontId="7" fillId="3" borderId="4" xfId="0" applyNumberFormat="1" applyFont="1" applyFill="1" applyBorder="1" applyAlignment="1">
      <alignment horizontal="right"/>
    </xf>
    <xf numFmtId="3" fontId="7" fillId="3" borderId="11" xfId="0" applyNumberFormat="1" applyFont="1" applyFill="1" applyBorder="1"/>
    <xf numFmtId="0" fontId="2" fillId="2" borderId="12" xfId="0" applyFont="1" applyFill="1" applyBorder="1" applyAlignment="1">
      <alignment horizontal="center" vertical="center"/>
    </xf>
    <xf numFmtId="0" fontId="9" fillId="0" borderId="0" xfId="0" applyFont="1"/>
    <xf numFmtId="0" fontId="10" fillId="0" borderId="0" xfId="0" applyFont="1" applyFill="1" applyBorder="1"/>
    <xf numFmtId="3" fontId="11" fillId="0" borderId="0" xfId="0" applyNumberFormat="1" applyFont="1" applyFill="1" applyBorder="1"/>
    <xf numFmtId="3" fontId="11" fillId="0" borderId="6" xfId="0" applyNumberFormat="1" applyFont="1" applyFill="1" applyBorder="1"/>
    <xf numFmtId="3" fontId="8" fillId="0" borderId="0" xfId="0" applyNumberFormat="1" applyFont="1" applyFill="1" applyBorder="1"/>
    <xf numFmtId="3" fontId="1" fillId="0" borderId="0" xfId="0" applyNumberFormat="1" applyFont="1" applyFill="1" applyBorder="1" applyAlignment="1">
      <alignment horizontal="center"/>
    </xf>
    <xf numFmtId="3" fontId="1" fillId="0" borderId="0" xfId="0" applyNumberFormat="1" applyFont="1" applyFill="1" applyBorder="1" applyAlignment="1">
      <alignment horizontal="left"/>
    </xf>
    <xf numFmtId="0" fontId="9" fillId="0" borderId="0" xfId="0" applyFont="1" applyBorder="1"/>
    <xf numFmtId="3" fontId="11" fillId="0" borderId="0" xfId="0" applyNumberFormat="1" applyFont="1" applyFill="1" applyBorder="1" applyAlignment="1">
      <alignment horizontal="right"/>
    </xf>
    <xf numFmtId="0" fontId="11" fillId="0" borderId="0" xfId="0" applyFont="1"/>
    <xf numFmtId="0" fontId="9" fillId="0" borderId="1" xfId="0" applyFont="1" applyBorder="1"/>
    <xf numFmtId="0" fontId="8" fillId="3" borderId="10" xfId="0" applyFont="1" applyFill="1" applyBorder="1" applyAlignment="1"/>
    <xf numFmtId="0" fontId="10" fillId="3" borderId="4" xfId="0" applyFont="1" applyFill="1" applyBorder="1"/>
    <xf numFmtId="3" fontId="10" fillId="3" borderId="4" xfId="0" applyNumberFormat="1" applyFont="1" applyFill="1" applyBorder="1"/>
    <xf numFmtId="3" fontId="10" fillId="3" borderId="1" xfId="0" applyNumberFormat="1" applyFont="1" applyFill="1" applyBorder="1"/>
    <xf numFmtId="3" fontId="10" fillId="3" borderId="11" xfId="0" applyNumberFormat="1" applyFont="1" applyFill="1" applyBorder="1"/>
    <xf numFmtId="0" fontId="4" fillId="3" borderId="4" xfId="0" applyFont="1" applyFill="1" applyBorder="1" applyAlignment="1"/>
    <xf numFmtId="0" fontId="9" fillId="4" borderId="0" xfId="0" applyFont="1" applyFill="1"/>
    <xf numFmtId="0" fontId="10" fillId="4" borderId="0" xfId="0" applyFont="1" applyFill="1" applyBorder="1"/>
    <xf numFmtId="3" fontId="11" fillId="4" borderId="0" xfId="0" applyNumberFormat="1" applyFont="1" applyFill="1" applyBorder="1"/>
    <xf numFmtId="3" fontId="11" fillId="4" borderId="6" xfId="0" applyNumberFormat="1" applyFont="1" applyFill="1" applyBorder="1"/>
    <xf numFmtId="3" fontId="3" fillId="0" borderId="0" xfId="0" applyNumberFormat="1" applyFont="1" applyFill="1" applyBorder="1"/>
    <xf numFmtId="0" fontId="8" fillId="3" borderId="4" xfId="0" applyFont="1" applyFill="1" applyBorder="1"/>
    <xf numFmtId="0" fontId="9" fillId="0" borderId="2" xfId="0" applyFont="1" applyBorder="1"/>
    <xf numFmtId="0" fontId="11" fillId="0" borderId="2" xfId="0" applyFont="1" applyBorder="1"/>
    <xf numFmtId="0" fontId="12" fillId="0" borderId="0" xfId="0" applyFont="1" applyFill="1" applyBorder="1"/>
    <xf numFmtId="3" fontId="1" fillId="0" borderId="1" xfId="0" applyNumberFormat="1" applyFont="1" applyFill="1" applyBorder="1"/>
    <xf numFmtId="0" fontId="2" fillId="2" borderId="7" xfId="0" applyFont="1" applyFill="1" applyBorder="1" applyAlignment="1">
      <alignment horizontal="center" vertical="center" wrapText="1"/>
    </xf>
    <xf numFmtId="0" fontId="11" fillId="0" borderId="7" xfId="0" applyFont="1" applyBorder="1"/>
    <xf numFmtId="0" fontId="12" fillId="0" borderId="1" xfId="0" applyFont="1" applyFill="1" applyBorder="1"/>
    <xf numFmtId="3" fontId="11" fillId="0" borderId="1" xfId="0" applyNumberFormat="1" applyFont="1" applyFill="1" applyBorder="1"/>
    <xf numFmtId="3" fontId="11" fillId="0" borderId="8" xfId="0" applyNumberFormat="1" applyFont="1" applyFill="1" applyBorder="1"/>
    <xf numFmtId="0" fontId="8" fillId="3" borderId="7" xfId="0" applyFont="1" applyFill="1" applyBorder="1"/>
    <xf numFmtId="0" fontId="8" fillId="3" borderId="1" xfId="0" applyFont="1" applyFill="1" applyBorder="1"/>
    <xf numFmtId="3" fontId="10" fillId="3" borderId="8" xfId="0" applyNumberFormat="1" applyFont="1" applyFill="1" applyBorder="1"/>
    <xf numFmtId="0" fontId="9" fillId="0" borderId="7" xfId="0" applyFont="1" applyBorder="1"/>
    <xf numFmtId="0" fontId="10" fillId="0" borderId="1" xfId="0" applyFont="1" applyFill="1" applyBorder="1"/>
    <xf numFmtId="0" fontId="2" fillId="2" borderId="14" xfId="0" applyFont="1" applyFill="1" applyBorder="1" applyAlignment="1">
      <alignment horizontal="center" vertical="center" wrapText="1"/>
    </xf>
    <xf numFmtId="0" fontId="12" fillId="3" borderId="0" xfId="0" applyFont="1" applyFill="1" applyBorder="1"/>
    <xf numFmtId="3" fontId="10" fillId="3" borderId="0" xfId="0" applyNumberFormat="1" applyFont="1" applyFill="1" applyBorder="1"/>
    <xf numFmtId="3" fontId="10" fillId="3" borderId="6" xfId="0" applyNumberFormat="1" applyFont="1" applyFill="1" applyBorder="1"/>
    <xf numFmtId="0" fontId="1" fillId="0" borderId="0" xfId="0" applyFont="1" applyFill="1" applyBorder="1"/>
    <xf numFmtId="0" fontId="8" fillId="3" borderId="10" xfId="0" applyFont="1" applyFill="1" applyBorder="1" applyAlignment="1">
      <alignment horizontal="center"/>
    </xf>
    <xf numFmtId="0" fontId="3" fillId="0" borderId="0" xfId="0" applyFont="1" applyFill="1"/>
    <xf numFmtId="3" fontId="13" fillId="0" borderId="0" xfId="0" applyNumberFormat="1" applyFont="1" applyFill="1" applyBorder="1"/>
    <xf numFmtId="3" fontId="14" fillId="0" borderId="0" xfId="0" applyNumberFormat="1" applyFont="1" applyFill="1" applyBorder="1" applyAlignment="1">
      <alignment horizontal="right"/>
    </xf>
    <xf numFmtId="0" fontId="3" fillId="0" borderId="0" xfId="0" applyFont="1" applyFill="1" applyBorder="1"/>
    <xf numFmtId="3" fontId="6" fillId="2" borderId="6" xfId="0" applyNumberFormat="1" applyFont="1" applyFill="1" applyBorder="1" applyAlignment="1">
      <alignment horizontal="right"/>
    </xf>
    <xf numFmtId="3" fontId="6" fillId="2" borderId="6" xfId="0" applyNumberFormat="1" applyFont="1" applyFill="1" applyBorder="1" applyAlignment="1">
      <alignment horizontal="centerContinuous"/>
    </xf>
    <xf numFmtId="3" fontId="7" fillId="2" borderId="6" xfId="0" applyNumberFormat="1" applyFont="1" applyFill="1" applyBorder="1"/>
    <xf numFmtId="3" fontId="7" fillId="3" borderId="11" xfId="0" applyNumberFormat="1" applyFont="1" applyFill="1" applyBorder="1" applyAlignment="1">
      <alignment horizontal="right"/>
    </xf>
    <xf numFmtId="3" fontId="11" fillId="0" borderId="6" xfId="0" applyNumberFormat="1" applyFont="1" applyFill="1" applyBorder="1" applyAlignment="1">
      <alignment horizontal="right"/>
    </xf>
    <xf numFmtId="3" fontId="8" fillId="0" borderId="0" xfId="0" applyNumberFormat="1" applyFont="1" applyFill="1" applyBorder="1" applyAlignment="1"/>
    <xf numFmtId="3" fontId="10" fillId="3" borderId="4" xfId="0" applyNumberFormat="1" applyFont="1" applyFill="1" applyBorder="1" applyAlignment="1">
      <alignment horizontal="right"/>
    </xf>
    <xf numFmtId="3" fontId="10" fillId="3" borderId="11" xfId="0" applyNumberFormat="1" applyFont="1" applyFill="1" applyBorder="1" applyAlignment="1">
      <alignment horizontal="right"/>
    </xf>
    <xf numFmtId="0" fontId="12" fillId="3" borderId="4" xfId="0" applyFont="1" applyFill="1" applyBorder="1"/>
    <xf numFmtId="0" fontId="15" fillId="3" borderId="4" xfId="0" applyFont="1" applyFill="1" applyBorder="1" applyAlignment="1">
      <alignment horizontal="right"/>
    </xf>
    <xf numFmtId="0" fontId="1" fillId="4" borderId="0" xfId="0" applyFont="1" applyFill="1"/>
    <xf numFmtId="0" fontId="1" fillId="4" borderId="0" xfId="0" applyFont="1" applyFill="1" applyAlignment="1">
      <alignment horizontal="left"/>
    </xf>
    <xf numFmtId="0" fontId="16" fillId="4" borderId="0" xfId="0" applyFont="1" applyFill="1"/>
    <xf numFmtId="0" fontId="16" fillId="5" borderId="0" xfId="0" applyFont="1" applyFill="1"/>
    <xf numFmtId="0" fontId="1" fillId="5" borderId="0" xfId="0" applyFont="1" applyFill="1"/>
    <xf numFmtId="0" fontId="1" fillId="4" borderId="0" xfId="0" applyFont="1" applyFill="1" applyBorder="1"/>
    <xf numFmtId="0" fontId="1" fillId="4" borderId="0" xfId="0" applyFont="1" applyFill="1" applyBorder="1" applyAlignment="1">
      <alignment horizontal="left"/>
    </xf>
    <xf numFmtId="0" fontId="16" fillId="4" borderId="0" xfId="0" applyFont="1" applyFill="1" applyBorder="1"/>
    <xf numFmtId="0" fontId="1" fillId="5" borderId="0" xfId="0" applyFont="1" applyFill="1" applyBorder="1"/>
    <xf numFmtId="0" fontId="17" fillId="4" borderId="0" xfId="0" applyFont="1" applyFill="1" applyBorder="1" applyAlignment="1">
      <alignment horizontal="centerContinuous"/>
    </xf>
    <xf numFmtId="0" fontId="17" fillId="4" borderId="0" xfId="0" applyFont="1" applyFill="1" applyBorder="1" applyAlignment="1">
      <alignment horizontal="left"/>
    </xf>
    <xf numFmtId="0" fontId="17" fillId="5" borderId="0" xfId="0" applyFont="1" applyFill="1" applyBorder="1" applyAlignment="1">
      <alignment horizontal="centerContinuous"/>
    </xf>
    <xf numFmtId="0" fontId="2" fillId="5" borderId="0" xfId="0" applyFont="1" applyFill="1" applyBorder="1" applyAlignment="1">
      <alignment horizontal="centerContinuous"/>
    </xf>
    <xf numFmtId="0" fontId="13" fillId="5" borderId="0" xfId="0" applyFont="1" applyFill="1" applyBorder="1" applyAlignment="1">
      <alignment horizontal="right"/>
    </xf>
    <xf numFmtId="0" fontId="3" fillId="4" borderId="0" xfId="0" applyFont="1" applyFill="1" applyBorder="1"/>
    <xf numFmtId="0" fontId="18" fillId="4" borderId="0" xfId="0" applyFont="1" applyFill="1" applyBorder="1" applyAlignment="1">
      <alignment horizontal="centerContinuous"/>
    </xf>
    <xf numFmtId="0" fontId="3" fillId="4" borderId="0" xfId="0" applyFont="1" applyFill="1" applyBorder="1" applyAlignment="1">
      <alignment horizontal="centerContinuous"/>
    </xf>
    <xf numFmtId="0" fontId="3" fillId="5" borderId="0" xfId="0" applyFont="1" applyFill="1" applyBorder="1"/>
    <xf numFmtId="0" fontId="3" fillId="4" borderId="0" xfId="0" applyFont="1" applyFill="1" applyBorder="1" applyAlignment="1">
      <alignment horizontal="left"/>
    </xf>
    <xf numFmtId="0" fontId="5" fillId="2" borderId="3" xfId="0" applyFont="1" applyFill="1" applyBorder="1" applyAlignment="1">
      <alignment horizontal="center" wrapText="1"/>
    </xf>
    <xf numFmtId="0" fontId="5" fillId="2" borderId="5" xfId="0" applyFont="1" applyFill="1" applyBorder="1" applyAlignment="1">
      <alignment vertical="center"/>
    </xf>
    <xf numFmtId="0" fontId="3" fillId="5" borderId="0" xfId="0" applyFont="1" applyFill="1" applyBorder="1" applyAlignment="1">
      <alignment horizontal="center"/>
    </xf>
    <xf numFmtId="0" fontId="5" fillId="2" borderId="1" xfId="0" applyFont="1" applyFill="1" applyBorder="1" applyAlignment="1">
      <alignment horizontal="right"/>
    </xf>
    <xf numFmtId="0" fontId="2" fillId="3" borderId="10" xfId="0" applyFont="1" applyFill="1" applyBorder="1"/>
    <xf numFmtId="0" fontId="15" fillId="3" borderId="4" xfId="0" applyFont="1" applyFill="1" applyBorder="1"/>
    <xf numFmtId="0" fontId="15" fillId="3" borderId="11" xfId="0" applyFont="1" applyFill="1" applyBorder="1"/>
    <xf numFmtId="0" fontId="9" fillId="0" borderId="6" xfId="0" applyFont="1" applyBorder="1"/>
    <xf numFmtId="0" fontId="7" fillId="4" borderId="0" xfId="0" applyFont="1" applyFill="1" applyBorder="1"/>
    <xf numFmtId="0" fontId="1" fillId="6" borderId="0" xfId="0" applyFont="1" applyFill="1"/>
    <xf numFmtId="0" fontId="3" fillId="4" borderId="0" xfId="0" applyFont="1" applyFill="1"/>
    <xf numFmtId="0" fontId="1" fillId="4" borderId="1" xfId="0" applyFont="1" applyFill="1" applyBorder="1"/>
    <xf numFmtId="0" fontId="9" fillId="0" borderId="8" xfId="0" applyFont="1" applyBorder="1"/>
    <xf numFmtId="0" fontId="2" fillId="3" borderId="7" xfId="0" applyFont="1" applyFill="1" applyBorder="1"/>
    <xf numFmtId="0" fontId="5" fillId="3" borderId="1" xfId="0" applyFont="1" applyFill="1" applyBorder="1" applyAlignment="1"/>
    <xf numFmtId="0" fontId="15" fillId="3" borderId="1" xfId="0" applyFont="1" applyFill="1" applyBorder="1"/>
    <xf numFmtId="0" fontId="15" fillId="3" borderId="8" xfId="0" applyFont="1" applyFill="1" applyBorder="1"/>
    <xf numFmtId="0" fontId="11" fillId="0" borderId="0" xfId="0" applyFont="1" applyFill="1"/>
    <xf numFmtId="0" fontId="2" fillId="2" borderId="14" xfId="0" applyFont="1" applyFill="1" applyBorder="1" applyAlignment="1">
      <alignment vertical="center" wrapText="1"/>
    </xf>
    <xf numFmtId="0" fontId="2" fillId="3" borderId="4" xfId="0" applyFont="1" applyFill="1" applyBorder="1"/>
    <xf numFmtId="3" fontId="1" fillId="4" borderId="0" xfId="0" applyNumberFormat="1" applyFont="1" applyFill="1" applyBorder="1"/>
    <xf numFmtId="0" fontId="2" fillId="4" borderId="0" xfId="0" applyFont="1" applyFill="1" applyBorder="1" applyAlignment="1">
      <alignment vertical="center" wrapText="1"/>
    </xf>
    <xf numFmtId="0" fontId="2" fillId="3" borderId="10" xfId="0" applyFont="1" applyFill="1" applyBorder="1" applyAlignment="1">
      <alignment horizontal="center" vertical="center"/>
    </xf>
    <xf numFmtId="3" fontId="15" fillId="3" borderId="4" xfId="0" applyNumberFormat="1" applyFont="1" applyFill="1" applyBorder="1"/>
    <xf numFmtId="3" fontId="15" fillId="3" borderId="11" xfId="0" applyNumberFormat="1" applyFont="1" applyFill="1" applyBorder="1"/>
    <xf numFmtId="0" fontId="1" fillId="4" borderId="0" xfId="0" applyFont="1" applyFill="1" applyBorder="1" applyAlignment="1">
      <alignment textRotation="90"/>
    </xf>
    <xf numFmtId="3" fontId="3" fillId="4" borderId="0" xfId="0" quotePrefix="1" applyNumberFormat="1" applyFont="1" applyFill="1" applyBorder="1" applyAlignment="1"/>
    <xf numFmtId="3" fontId="7" fillId="4" borderId="0" xfId="0" quotePrefix="1" applyNumberFormat="1" applyFont="1" applyFill="1" applyBorder="1" applyAlignment="1">
      <alignment horizontal="right"/>
    </xf>
    <xf numFmtId="0" fontId="2" fillId="3" borderId="10" xfId="0" applyFont="1" applyFill="1" applyBorder="1" applyAlignment="1"/>
    <xf numFmtId="0" fontId="3" fillId="3" borderId="4" xfId="0" applyFont="1" applyFill="1" applyBorder="1"/>
    <xf numFmtId="0" fontId="2" fillId="2" borderId="12" xfId="0" applyFont="1" applyFill="1" applyBorder="1" applyAlignment="1">
      <alignment horizontal="center" vertical="center" wrapText="1"/>
    </xf>
    <xf numFmtId="2" fontId="3" fillId="4" borderId="0" xfId="0" applyNumberFormat="1" applyFont="1" applyFill="1" applyBorder="1" applyAlignment="1">
      <alignment horizontal="left"/>
    </xf>
    <xf numFmtId="0" fontId="8" fillId="2" borderId="14" xfId="0" applyFont="1" applyFill="1" applyBorder="1" applyAlignment="1">
      <alignment vertical="center" wrapText="1"/>
    </xf>
    <xf numFmtId="0" fontId="2" fillId="3" borderId="4" xfId="0" applyFont="1" applyFill="1" applyBorder="1" applyAlignment="1"/>
    <xf numFmtId="0" fontId="7" fillId="3" borderId="4" xfId="0" applyFont="1" applyFill="1" applyBorder="1"/>
    <xf numFmtId="3" fontId="7" fillId="3" borderId="4" xfId="0" applyNumberFormat="1" applyFont="1" applyFill="1" applyBorder="1"/>
    <xf numFmtId="164" fontId="1" fillId="4" borderId="0" xfId="0" applyNumberFormat="1" applyFont="1" applyFill="1"/>
    <xf numFmtId="3" fontId="1" fillId="0" borderId="0" xfId="0" applyNumberFormat="1" applyFont="1" applyFill="1" applyBorder="1" applyAlignment="1">
      <alignment vertical="center"/>
    </xf>
    <xf numFmtId="3" fontId="2" fillId="0" borderId="1" xfId="0" applyNumberFormat="1" applyFont="1" applyFill="1" applyBorder="1" applyAlignment="1">
      <alignment vertical="top"/>
    </xf>
    <xf numFmtId="0" fontId="3" fillId="0" borderId="0" xfId="0" applyFont="1" applyFill="1" applyBorder="1" applyAlignment="1">
      <alignment vertical="center"/>
    </xf>
    <xf numFmtId="0" fontId="5" fillId="2" borderId="0" xfId="0" applyFont="1" applyFill="1" applyBorder="1" applyAlignment="1">
      <alignment horizontal="left" vertical="center"/>
    </xf>
    <xf numFmtId="3" fontId="6" fillId="2" borderId="0" xfId="0" applyNumberFormat="1" applyFont="1" applyFill="1" applyBorder="1" applyAlignment="1">
      <alignment horizontal="center"/>
    </xf>
    <xf numFmtId="3" fontId="6" fillId="2" borderId="4" xfId="0" applyNumberFormat="1" applyFont="1" applyFill="1" applyBorder="1" applyAlignment="1">
      <alignment horizontal="center"/>
    </xf>
    <xf numFmtId="3" fontId="6" fillId="2" borderId="1" xfId="0" applyNumberFormat="1" applyFont="1" applyFill="1" applyBorder="1" applyAlignment="1">
      <alignment horizontal="center"/>
    </xf>
    <xf numFmtId="0" fontId="9" fillId="0" borderId="0" xfId="0" applyFont="1" applyFill="1"/>
    <xf numFmtId="0" fontId="7" fillId="0" borderId="0" xfId="0" applyFont="1" applyFill="1" applyBorder="1"/>
    <xf numFmtId="0" fontId="2" fillId="0" borderId="0" xfId="0" applyFont="1" applyFill="1" applyBorder="1" applyAlignment="1">
      <alignment vertical="center" wrapText="1"/>
    </xf>
    <xf numFmtId="0" fontId="8" fillId="3" borderId="10" xfId="0" applyFont="1" applyFill="1" applyBorder="1" applyAlignment="1">
      <alignment horizontal="center" vertical="center"/>
    </xf>
    <xf numFmtId="0" fontId="8" fillId="3" borderId="4" xfId="0" applyFont="1" applyFill="1" applyBorder="1" applyAlignment="1">
      <alignment horizontal="center" vertical="center"/>
    </xf>
    <xf numFmtId="3" fontId="10" fillId="3" borderId="4" xfId="0" applyNumberFormat="1" applyFont="1" applyFill="1" applyBorder="1" applyAlignment="1">
      <alignment vertical="center"/>
    </xf>
    <xf numFmtId="3" fontId="10" fillId="3" borderId="11"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6" xfId="0" applyFont="1" applyFill="1" applyBorder="1" applyAlignment="1">
      <alignment horizontal="left" vertical="center"/>
    </xf>
    <xf numFmtId="0" fontId="5" fillId="2" borderId="3" xfId="0" applyFont="1" applyFill="1" applyBorder="1" applyAlignment="1">
      <alignment horizontal="left" vertical="center"/>
    </xf>
    <xf numFmtId="3" fontId="6" fillId="2" borderId="3" xfId="0" applyNumberFormat="1" applyFont="1" applyFill="1" applyBorder="1" applyAlignment="1">
      <alignment horizontal="center"/>
    </xf>
    <xf numFmtId="0" fontId="9" fillId="0" borderId="0" xfId="0" applyFont="1" applyFill="1" applyBorder="1"/>
    <xf numFmtId="0" fontId="3" fillId="0" borderId="1" xfId="0" applyFont="1" applyFill="1" applyBorder="1"/>
    <xf numFmtId="0" fontId="12" fillId="3" borderId="1" xfId="0" applyFont="1" applyFill="1" applyBorder="1"/>
    <xf numFmtId="0" fontId="8" fillId="3" borderId="7" xfId="0" applyFont="1" applyFill="1" applyBorder="1" applyAlignment="1">
      <alignment horizontal="center" vertical="center"/>
    </xf>
    <xf numFmtId="3" fontId="10" fillId="3" borderId="1" xfId="0" applyNumberFormat="1" applyFont="1" applyFill="1" applyBorder="1" applyAlignment="1">
      <alignment vertical="center"/>
    </xf>
    <xf numFmtId="3" fontId="10" fillId="3" borderId="8" xfId="0" applyNumberFormat="1" applyFont="1" applyFill="1" applyBorder="1" applyAlignment="1">
      <alignment vertical="center"/>
    </xf>
    <xf numFmtId="3" fontId="1" fillId="5" borderId="0" xfId="0" applyNumberFormat="1" applyFont="1" applyFill="1" applyBorder="1"/>
    <xf numFmtId="3" fontId="1" fillId="5" borderId="0" xfId="0" applyNumberFormat="1" applyFont="1" applyFill="1" applyBorder="1" applyAlignment="1">
      <alignment horizontal="centerContinuous"/>
    </xf>
    <xf numFmtId="0" fontId="3" fillId="5" borderId="0" xfId="0" applyFont="1" applyFill="1" applyBorder="1" applyAlignment="1">
      <alignment horizontal="left"/>
    </xf>
    <xf numFmtId="49" fontId="6" fillId="2" borderId="3" xfId="0" applyNumberFormat="1" applyFont="1" applyFill="1" applyBorder="1" applyAlignment="1">
      <alignment horizontal="center"/>
    </xf>
    <xf numFmtId="49" fontId="6" fillId="2" borderId="0" xfId="0" applyNumberFormat="1" applyFont="1" applyFill="1" applyBorder="1" applyAlignment="1">
      <alignment horizontal="center"/>
    </xf>
    <xf numFmtId="3" fontId="6" fillId="2" borderId="1" xfId="0" applyNumberFormat="1" applyFont="1" applyFill="1" applyBorder="1" applyAlignment="1">
      <alignment horizontal="right"/>
    </xf>
    <xf numFmtId="3" fontId="7" fillId="2" borderId="1" xfId="0" applyNumberFormat="1" applyFont="1" applyFill="1" applyBorder="1" applyAlignment="1">
      <alignment horizontal="right"/>
    </xf>
    <xf numFmtId="3" fontId="11" fillId="4" borderId="0" xfId="0" applyNumberFormat="1" applyFont="1" applyFill="1" applyBorder="1" applyAlignment="1">
      <alignment horizontal="right"/>
    </xf>
    <xf numFmtId="3" fontId="11" fillId="5" borderId="0" xfId="0" applyNumberFormat="1" applyFont="1" applyFill="1" applyBorder="1"/>
    <xf numFmtId="3" fontId="11" fillId="5" borderId="6" xfId="0" applyNumberFormat="1" applyFont="1" applyFill="1" applyBorder="1"/>
    <xf numFmtId="3" fontId="1" fillId="5" borderId="0" xfId="0" applyNumberFormat="1" applyFont="1" applyFill="1" applyBorder="1" applyAlignment="1">
      <alignment horizontal="center"/>
    </xf>
    <xf numFmtId="3" fontId="1" fillId="5" borderId="0" xfId="0" applyNumberFormat="1" applyFont="1" applyFill="1" applyBorder="1" applyAlignment="1">
      <alignment horizontal="left"/>
    </xf>
    <xf numFmtId="0" fontId="7" fillId="5" borderId="0" xfId="0" applyFont="1" applyFill="1" applyBorder="1"/>
    <xf numFmtId="3" fontId="11" fillId="5" borderId="0" xfId="0" applyNumberFormat="1" applyFont="1" applyFill="1" applyBorder="1" applyAlignment="1">
      <alignment horizontal="right"/>
    </xf>
    <xf numFmtId="3" fontId="8" fillId="5" borderId="0" xfId="0" applyNumberFormat="1" applyFont="1" applyFill="1" applyBorder="1"/>
    <xf numFmtId="3" fontId="11" fillId="3" borderId="4" xfId="0" applyNumberFormat="1" applyFont="1" applyFill="1" applyBorder="1"/>
    <xf numFmtId="3" fontId="11" fillId="5" borderId="3" xfId="0" applyNumberFormat="1" applyFont="1" applyFill="1" applyBorder="1"/>
    <xf numFmtId="3" fontId="11" fillId="4" borderId="6" xfId="0" applyNumberFormat="1" applyFont="1" applyFill="1" applyBorder="1" applyAlignment="1">
      <alignment horizontal="right"/>
    </xf>
    <xf numFmtId="3" fontId="3" fillId="5" borderId="0" xfId="0" applyNumberFormat="1" applyFont="1" applyFill="1" applyBorder="1"/>
    <xf numFmtId="3" fontId="8" fillId="5" borderId="0" xfId="0" applyNumberFormat="1" applyFont="1" applyFill="1" applyBorder="1" applyAlignment="1">
      <alignment horizontal="center" wrapText="1"/>
    </xf>
    <xf numFmtId="0" fontId="10" fillId="5" borderId="0" xfId="0" applyFont="1" applyFill="1" applyBorder="1"/>
    <xf numFmtId="0" fontId="1" fillId="3" borderId="4" xfId="0" applyFont="1" applyFill="1" applyBorder="1"/>
    <xf numFmtId="0" fontId="3" fillId="5" borderId="0" xfId="0" applyFont="1" applyFill="1"/>
    <xf numFmtId="0" fontId="5" fillId="2" borderId="0" xfId="0" applyFont="1" applyFill="1" applyBorder="1" applyAlignment="1">
      <alignment horizontal="center" vertical="center"/>
    </xf>
    <xf numFmtId="3" fontId="11" fillId="4" borderId="3" xfId="0" applyNumberFormat="1" applyFont="1" applyFill="1" applyBorder="1" applyAlignment="1">
      <alignment horizontal="right"/>
    </xf>
    <xf numFmtId="0" fontId="3" fillId="0" borderId="0" xfId="0" applyFont="1" applyFill="1" applyBorder="1" applyAlignment="1">
      <alignment horizontal="center"/>
    </xf>
    <xf numFmtId="0" fontId="8" fillId="3" borderId="4" xfId="0" applyFont="1" applyFill="1" applyBorder="1" applyAlignment="1"/>
    <xf numFmtId="0" fontId="1" fillId="0" borderId="0" xfId="0" applyFont="1" applyFill="1" applyAlignment="1">
      <alignment horizontal="left"/>
    </xf>
    <xf numFmtId="0" fontId="16" fillId="0" borderId="0" xfId="0" applyFont="1" applyFill="1"/>
    <xf numFmtId="0" fontId="1" fillId="0" borderId="0" xfId="0" applyFont="1" applyFill="1" applyBorder="1" applyAlignment="1">
      <alignment horizontal="left"/>
    </xf>
    <xf numFmtId="0" fontId="16" fillId="0" borderId="0" xfId="0" applyFont="1" applyFill="1" applyBorder="1"/>
    <xf numFmtId="0" fontId="17" fillId="0" borderId="0" xfId="0" applyFont="1" applyFill="1" applyBorder="1" applyAlignment="1">
      <alignment horizontal="centerContinuous"/>
    </xf>
    <xf numFmtId="0" fontId="17" fillId="0" borderId="0" xfId="0" applyFont="1" applyFill="1" applyBorder="1" applyAlignment="1">
      <alignment horizontal="left"/>
    </xf>
    <xf numFmtId="0" fontId="2" fillId="0" borderId="0" xfId="0" applyFont="1" applyFill="1" applyBorder="1" applyAlignment="1">
      <alignment horizontal="centerContinuous"/>
    </xf>
    <xf numFmtId="0" fontId="13" fillId="0" borderId="0" xfId="0" applyFont="1" applyFill="1" applyBorder="1" applyAlignment="1">
      <alignment horizontal="right"/>
    </xf>
    <xf numFmtId="0" fontId="18" fillId="0" borderId="1" xfId="0" applyFont="1" applyFill="1" applyBorder="1" applyAlignment="1">
      <alignment horizontal="centerContinuous"/>
    </xf>
    <xf numFmtId="0" fontId="3" fillId="0" borderId="1" xfId="0" applyFont="1" applyFill="1" applyBorder="1" applyAlignment="1">
      <alignment horizontal="centerContinuous"/>
    </xf>
    <xf numFmtId="0" fontId="5" fillId="2" borderId="0" xfId="0" applyFont="1" applyFill="1" applyBorder="1" applyAlignment="1">
      <alignment horizontal="center" wrapText="1"/>
    </xf>
    <xf numFmtId="0" fontId="7" fillId="3" borderId="4" xfId="0" applyFont="1" applyFill="1" applyBorder="1" applyAlignment="1">
      <alignment horizontal="right"/>
    </xf>
    <xf numFmtId="3" fontId="7" fillId="3" borderId="11" xfId="0" applyNumberFormat="1" applyFont="1" applyFill="1" applyBorder="1" applyAlignment="1">
      <alignment horizontal="right" vertical="center"/>
    </xf>
    <xf numFmtId="0" fontId="11" fillId="0" borderId="0" xfId="0" applyFont="1" applyFill="1" applyBorder="1"/>
    <xf numFmtId="3" fontId="16" fillId="0" borderId="0" xfId="0" applyNumberFormat="1" applyFont="1" applyFill="1"/>
    <xf numFmtId="0" fontId="11" fillId="0" borderId="0" xfId="0" quotePrefix="1" applyFont="1" applyFill="1" applyBorder="1" applyAlignment="1">
      <alignment horizontal="right"/>
    </xf>
    <xf numFmtId="0" fontId="11" fillId="0" borderId="6" xfId="0" quotePrefix="1" applyFont="1" applyFill="1" applyBorder="1" applyAlignment="1">
      <alignment horizontal="right"/>
    </xf>
    <xf numFmtId="0" fontId="11" fillId="0" borderId="6" xfId="0" applyFont="1" applyFill="1" applyBorder="1"/>
    <xf numFmtId="0" fontId="7" fillId="3" borderId="4" xfId="0" quotePrefix="1" applyFont="1" applyFill="1" applyBorder="1" applyAlignment="1">
      <alignment horizontal="right"/>
    </xf>
    <xf numFmtId="0" fontId="7" fillId="3" borderId="11" xfId="0" quotePrefix="1" applyFont="1" applyFill="1" applyBorder="1" applyAlignment="1">
      <alignment horizontal="right"/>
    </xf>
    <xf numFmtId="3" fontId="7" fillId="3" borderId="4" xfId="0" quotePrefix="1" applyNumberFormat="1" applyFont="1" applyFill="1" applyBorder="1" applyAlignment="1">
      <alignment horizontal="right"/>
    </xf>
    <xf numFmtId="3" fontId="1" fillId="0" borderId="0" xfId="0" applyNumberFormat="1" applyFont="1" applyFill="1"/>
    <xf numFmtId="0" fontId="10" fillId="3" borderId="4" xfId="0" quotePrefix="1" applyFont="1" applyFill="1" applyBorder="1" applyAlignment="1">
      <alignment horizontal="right"/>
    </xf>
    <xf numFmtId="0" fontId="10" fillId="3" borderId="11" xfId="0" quotePrefix="1" applyFont="1" applyFill="1" applyBorder="1" applyAlignment="1">
      <alignment horizontal="right"/>
    </xf>
    <xf numFmtId="0" fontId="1" fillId="0" borderId="0" xfId="0" applyFont="1" applyFill="1" applyBorder="1" applyAlignment="1">
      <alignment textRotation="90"/>
    </xf>
    <xf numFmtId="3" fontId="3" fillId="0" borderId="0" xfId="0" quotePrefix="1" applyNumberFormat="1" applyFont="1" applyFill="1" applyBorder="1" applyAlignment="1"/>
    <xf numFmtId="3" fontId="7" fillId="0" borderId="0" xfId="0" quotePrefix="1" applyNumberFormat="1" applyFont="1" applyFill="1" applyBorder="1" applyAlignment="1">
      <alignment horizontal="right"/>
    </xf>
    <xf numFmtId="0" fontId="1" fillId="0" borderId="0" xfId="0" applyFont="1" applyFill="1" applyAlignment="1">
      <alignment horizontal="center"/>
    </xf>
    <xf numFmtId="0" fontId="1" fillId="0" borderId="0" xfId="0" applyFont="1" applyFill="1" applyBorder="1" applyAlignment="1">
      <alignment horizontal="center"/>
    </xf>
    <xf numFmtId="0" fontId="17" fillId="0" borderId="0" xfId="0" applyFont="1" applyFill="1" applyBorder="1" applyAlignment="1">
      <alignment horizontal="center"/>
    </xf>
    <xf numFmtId="0" fontId="1" fillId="0" borderId="1" xfId="0" applyFont="1" applyFill="1" applyBorder="1"/>
    <xf numFmtId="0" fontId="11" fillId="0" borderId="3" xfId="0" quotePrefix="1" applyFont="1" applyFill="1" applyBorder="1" applyAlignment="1">
      <alignment horizontal="right"/>
    </xf>
    <xf numFmtId="3" fontId="10" fillId="3" borderId="3" xfId="0" applyNumberFormat="1" applyFont="1" applyFill="1" applyBorder="1"/>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wrapText="1"/>
    </xf>
    <xf numFmtId="0" fontId="5" fillId="2" borderId="1" xfId="0" applyFont="1" applyFill="1" applyBorder="1" applyAlignment="1">
      <alignment horizontal="center" wrapText="1"/>
    </xf>
    <xf numFmtId="0" fontId="5" fillId="2" borderId="4" xfId="0" applyFont="1" applyFill="1" applyBorder="1" applyAlignment="1">
      <alignment horizontal="center" wrapText="1"/>
    </xf>
    <xf numFmtId="0" fontId="8" fillId="3" borderId="10" xfId="0" applyFont="1" applyFill="1" applyBorder="1" applyAlignment="1">
      <alignment horizontal="center" vertical="center"/>
    </xf>
    <xf numFmtId="0" fontId="8" fillId="3" borderId="7" xfId="0" applyFont="1" applyFill="1" applyBorder="1" applyAlignment="1">
      <alignment horizontal="center" vertical="center"/>
    </xf>
    <xf numFmtId="0" fontId="3" fillId="5" borderId="0" xfId="0" applyFont="1" applyFill="1" applyAlignment="1">
      <alignment horizontal="center"/>
    </xf>
    <xf numFmtId="0" fontId="16" fillId="5" borderId="0" xfId="0" applyFont="1" applyFill="1" applyAlignment="1">
      <alignment horizontal="center"/>
    </xf>
    <xf numFmtId="0" fontId="16" fillId="5" borderId="0" xfId="0" applyFont="1" applyFill="1" applyBorder="1" applyAlignment="1">
      <alignment horizontal="center"/>
    </xf>
    <xf numFmtId="0" fontId="8" fillId="5" borderId="0" xfId="0" applyFont="1" applyFill="1" applyBorder="1" applyAlignment="1">
      <alignment wrapText="1"/>
    </xf>
    <xf numFmtId="0" fontId="7" fillId="5" borderId="0" xfId="0" applyFont="1" applyFill="1" applyBorder="1" applyAlignment="1">
      <alignment horizontal="centerContinuous"/>
    </xf>
    <xf numFmtId="0" fontId="3" fillId="5" borderId="0" xfId="0" applyFont="1" applyFill="1" applyBorder="1" applyAlignment="1">
      <alignment horizontal="centerContinuous"/>
    </xf>
    <xf numFmtId="0" fontId="7" fillId="5" borderId="0" xfId="0" applyFont="1" applyFill="1" applyBorder="1" applyAlignment="1">
      <alignment horizontal="center"/>
    </xf>
    <xf numFmtId="0" fontId="18" fillId="0" borderId="0" xfId="0" applyFont="1" applyFill="1" applyBorder="1" applyAlignment="1">
      <alignment horizontal="center"/>
    </xf>
    <xf numFmtId="0" fontId="5" fillId="2" borderId="3" xfId="0" applyFont="1" applyFill="1" applyBorder="1" applyAlignment="1">
      <alignment horizontal="center"/>
    </xf>
    <xf numFmtId="0" fontId="3" fillId="4" borderId="0" xfId="0" applyFont="1" applyFill="1" applyBorder="1" applyAlignment="1">
      <alignment horizontal="center"/>
    </xf>
    <xf numFmtId="0" fontId="3" fillId="0" borderId="0" xfId="0" applyFont="1" applyFill="1" applyAlignment="1">
      <alignment horizontal="center"/>
    </xf>
    <xf numFmtId="3" fontId="7" fillId="3" borderId="1" xfId="0" applyNumberFormat="1" applyFont="1" applyFill="1" applyBorder="1" applyAlignment="1"/>
    <xf numFmtId="3" fontId="7" fillId="3" borderId="4" xfId="0" applyNumberFormat="1" applyFont="1" applyFill="1" applyBorder="1" applyAlignment="1"/>
    <xf numFmtId="3" fontId="7" fillId="3" borderId="11" xfId="0" applyNumberFormat="1" applyFont="1" applyFill="1" applyBorder="1" applyAlignment="1"/>
    <xf numFmtId="0" fontId="9" fillId="0" borderId="0" xfId="0" applyFont="1" applyAlignment="1"/>
    <xf numFmtId="3" fontId="3" fillId="0" borderId="0" xfId="0" applyNumberFormat="1" applyFont="1" applyFill="1" applyBorder="1" applyAlignment="1"/>
    <xf numFmtId="3" fontId="3" fillId="0" borderId="6" xfId="0" applyNumberFormat="1" applyFont="1" applyFill="1" applyBorder="1" applyAlignment="1"/>
    <xf numFmtId="0" fontId="16" fillId="0" borderId="0" xfId="0" applyFont="1" applyFill="1" applyBorder="1" applyAlignment="1"/>
    <xf numFmtId="0" fontId="3" fillId="0" borderId="0" xfId="0" applyFont="1" applyFill="1" applyBorder="1" applyAlignment="1"/>
    <xf numFmtId="0" fontId="15" fillId="3" borderId="4" xfId="0" applyFont="1" applyFill="1" applyBorder="1" applyAlignment="1"/>
    <xf numFmtId="3" fontId="10" fillId="3" borderId="4" xfId="0" applyNumberFormat="1" applyFont="1" applyFill="1" applyBorder="1" applyAlignment="1"/>
    <xf numFmtId="3" fontId="10" fillId="3" borderId="11" xfId="0" applyNumberFormat="1" applyFont="1" applyFill="1" applyBorder="1" applyAlignment="1"/>
    <xf numFmtId="0" fontId="3" fillId="0" borderId="0" xfId="0" quotePrefix="1" applyFont="1" applyFill="1" applyBorder="1" applyAlignment="1"/>
    <xf numFmtId="0" fontId="11" fillId="0" borderId="0" xfId="0" applyFont="1" applyFill="1" applyAlignment="1">
      <alignment horizontal="center"/>
    </xf>
    <xf numFmtId="0" fontId="3" fillId="0" borderId="2" xfId="0" applyFont="1" applyFill="1" applyBorder="1"/>
    <xf numFmtId="3" fontId="11" fillId="0" borderId="0" xfId="0" applyNumberFormat="1" applyFont="1" applyFill="1" applyBorder="1" applyAlignment="1"/>
    <xf numFmtId="3" fontId="7" fillId="0" borderId="0" xfId="0" applyNumberFormat="1" applyFont="1" applyFill="1" applyBorder="1" applyAlignment="1"/>
    <xf numFmtId="0" fontId="2" fillId="0" borderId="0" xfId="0" applyFont="1" applyFill="1"/>
    <xf numFmtId="0" fontId="3" fillId="0" borderId="7" xfId="0" applyFont="1" applyFill="1" applyBorder="1"/>
    <xf numFmtId="3" fontId="11" fillId="0" borderId="1" xfId="0" applyNumberFormat="1" applyFont="1" applyFill="1" applyBorder="1" applyAlignment="1"/>
    <xf numFmtId="3" fontId="7" fillId="0" borderId="1" xfId="0" applyNumberFormat="1" applyFont="1" applyFill="1" applyBorder="1" applyAlignment="1"/>
    <xf numFmtId="0" fontId="9" fillId="0" borderId="1" xfId="0" applyFont="1" applyBorder="1" applyAlignment="1"/>
    <xf numFmtId="3" fontId="3" fillId="0" borderId="1" xfId="0" applyNumberFormat="1" applyFont="1" applyFill="1" applyBorder="1" applyAlignment="1"/>
    <xf numFmtId="3" fontId="3" fillId="0" borderId="8" xfId="0" applyNumberFormat="1" applyFont="1" applyFill="1" applyBorder="1" applyAlignment="1"/>
    <xf numFmtId="0" fontId="2" fillId="3" borderId="1" xfId="0" applyFont="1" applyFill="1" applyBorder="1"/>
    <xf numFmtId="0" fontId="7" fillId="3" borderId="1" xfId="0" quotePrefix="1" applyFont="1" applyFill="1" applyBorder="1" applyAlignment="1"/>
    <xf numFmtId="0" fontId="15" fillId="3" borderId="1" xfId="0" applyFont="1" applyFill="1" applyBorder="1" applyAlignment="1"/>
    <xf numFmtId="3" fontId="10" fillId="3" borderId="1" xfId="0" applyNumberFormat="1" applyFont="1" applyFill="1" applyBorder="1" applyAlignment="1"/>
    <xf numFmtId="3" fontId="10" fillId="3" borderId="8" xfId="0" applyNumberFormat="1" applyFont="1" applyFill="1" applyBorder="1" applyAlignment="1"/>
    <xf numFmtId="0" fontId="9" fillId="0" borderId="0" xfId="0" applyFont="1" applyBorder="1" applyAlignment="1"/>
    <xf numFmtId="0" fontId="9" fillId="4" borderId="15" xfId="0" applyFont="1" applyFill="1" applyBorder="1"/>
    <xf numFmtId="0" fontId="9" fillId="4" borderId="3" xfId="0" applyFont="1" applyFill="1" applyBorder="1" applyAlignment="1"/>
    <xf numFmtId="3" fontId="3" fillId="4" borderId="3" xfId="0" applyNumberFormat="1" applyFont="1" applyFill="1" applyBorder="1" applyAlignment="1"/>
    <xf numFmtId="0" fontId="3" fillId="4" borderId="3" xfId="0" quotePrefix="1" applyFont="1" applyFill="1" applyBorder="1" applyAlignment="1"/>
    <xf numFmtId="0" fontId="9" fillId="4" borderId="0" xfId="0" applyFont="1" applyFill="1" applyAlignment="1"/>
    <xf numFmtId="3" fontId="3" fillId="4" borderId="0" xfId="0" applyNumberFormat="1" applyFont="1" applyFill="1" applyBorder="1" applyAlignment="1"/>
    <xf numFmtId="3" fontId="3" fillId="4" borderId="6" xfId="0" applyNumberFormat="1" applyFont="1" applyFill="1" applyBorder="1" applyAlignment="1"/>
    <xf numFmtId="0" fontId="3" fillId="0" borderId="1" xfId="0" quotePrefix="1" applyFont="1" applyFill="1" applyBorder="1" applyAlignment="1"/>
    <xf numFmtId="0" fontId="2" fillId="2" borderId="14" xfId="0" applyFont="1" applyFill="1" applyBorder="1" applyAlignment="1">
      <alignment horizontal="center" vertical="center"/>
    </xf>
    <xf numFmtId="0" fontId="8" fillId="3" borderId="0" xfId="0" applyFont="1" applyFill="1" applyBorder="1"/>
    <xf numFmtId="3" fontId="7" fillId="3" borderId="0" xfId="0" applyNumberFormat="1" applyFont="1" applyFill="1" applyBorder="1" applyAlignment="1"/>
    <xf numFmtId="3" fontId="7" fillId="3" borderId="4" xfId="0" applyNumberFormat="1" applyFont="1" applyFill="1" applyBorder="1" applyAlignment="1">
      <alignment vertical="center"/>
    </xf>
    <xf numFmtId="3" fontId="7" fillId="3" borderId="11" xfId="0" applyNumberFormat="1" applyFont="1" applyFill="1" applyBorder="1" applyAlignment="1">
      <alignment vertical="center"/>
    </xf>
    <xf numFmtId="0" fontId="3" fillId="0" borderId="0" xfId="0" applyFont="1" applyFill="1" applyBorder="1" applyAlignment="1">
      <alignment textRotation="90"/>
    </xf>
    <xf numFmtId="3" fontId="3" fillId="0" borderId="0" xfId="0" quotePrefix="1" applyNumberFormat="1" applyFont="1" applyFill="1" applyBorder="1" applyAlignment="1">
      <alignment horizontal="center"/>
    </xf>
    <xf numFmtId="3" fontId="7" fillId="0" borderId="0" xfId="0" quotePrefix="1" applyNumberFormat="1" applyFont="1" applyFill="1" applyBorder="1" applyAlignment="1">
      <alignment horizontal="center"/>
    </xf>
    <xf numFmtId="0" fontId="18" fillId="5" borderId="0" xfId="0" applyFont="1" applyFill="1" applyBorder="1" applyAlignment="1">
      <alignment horizontal="center"/>
    </xf>
    <xf numFmtId="0" fontId="16" fillId="5" borderId="0" xfId="0" applyFont="1" applyFill="1" applyBorder="1"/>
    <xf numFmtId="0" fontId="2" fillId="3" borderId="2" xfId="0" applyFont="1" applyFill="1" applyBorder="1"/>
    <xf numFmtId="3" fontId="7" fillId="3" borderId="1" xfId="0" applyNumberFormat="1" applyFont="1" applyFill="1" applyBorder="1" applyAlignment="1">
      <alignment horizontal="right"/>
    </xf>
    <xf numFmtId="3" fontId="7" fillId="3" borderId="8" xfId="0" applyNumberFormat="1" applyFont="1" applyFill="1" applyBorder="1" applyAlignment="1">
      <alignment horizontal="right"/>
    </xf>
    <xf numFmtId="0" fontId="3" fillId="4" borderId="15" xfId="0" applyFont="1" applyFill="1" applyBorder="1" applyAlignment="1"/>
    <xf numFmtId="0" fontId="11" fillId="5" borderId="0" xfId="0" applyFont="1" applyFill="1" applyBorder="1" applyAlignment="1">
      <alignment horizontal="right"/>
    </xf>
    <xf numFmtId="0" fontId="11" fillId="4" borderId="0" xfId="0" applyFont="1" applyFill="1" applyBorder="1" applyAlignment="1">
      <alignment horizontal="right"/>
    </xf>
    <xf numFmtId="3" fontId="11" fillId="5" borderId="3" xfId="0" applyNumberFormat="1" applyFont="1" applyFill="1" applyBorder="1" applyAlignment="1">
      <alignment horizontal="right"/>
    </xf>
    <xf numFmtId="3" fontId="11" fillId="5" borderId="5" xfId="0" applyNumberFormat="1" applyFont="1" applyFill="1" applyBorder="1" applyAlignment="1">
      <alignment horizontal="right"/>
    </xf>
    <xf numFmtId="0" fontId="3" fillId="4" borderId="2" xfId="0" applyFont="1" applyFill="1" applyBorder="1" applyAlignment="1"/>
    <xf numFmtId="3" fontId="11" fillId="5" borderId="6" xfId="0" applyNumberFormat="1" applyFont="1" applyFill="1" applyBorder="1" applyAlignment="1">
      <alignment horizontal="right"/>
    </xf>
    <xf numFmtId="0" fontId="3" fillId="4" borderId="2" xfId="0" applyFont="1" applyFill="1" applyBorder="1"/>
    <xf numFmtId="0" fontId="21" fillId="5" borderId="0" xfId="0" applyFont="1" applyFill="1" applyBorder="1" applyAlignment="1">
      <alignment horizontal="right"/>
    </xf>
    <xf numFmtId="0" fontId="21" fillId="4" borderId="0" xfId="0" applyFont="1" applyFill="1" applyBorder="1" applyAlignment="1">
      <alignment horizontal="right"/>
    </xf>
    <xf numFmtId="3" fontId="11" fillId="5" borderId="1" xfId="0" applyNumberFormat="1" applyFont="1" applyFill="1" applyBorder="1" applyAlignment="1">
      <alignment horizontal="right"/>
    </xf>
    <xf numFmtId="3" fontId="11" fillId="5" borderId="8" xfId="0" applyNumberFormat="1" applyFont="1" applyFill="1" applyBorder="1" applyAlignment="1">
      <alignment horizontal="right"/>
    </xf>
    <xf numFmtId="0" fontId="3" fillId="4" borderId="0" xfId="0" applyFont="1" applyFill="1" applyBorder="1" applyAlignment="1"/>
    <xf numFmtId="0" fontId="11" fillId="5" borderId="0" xfId="0" quotePrefix="1" applyFont="1" applyFill="1" applyBorder="1" applyAlignment="1">
      <alignment horizontal="right"/>
    </xf>
    <xf numFmtId="3" fontId="11" fillId="5" borderId="0" xfId="0" quotePrefix="1" applyNumberFormat="1" applyFont="1" applyFill="1" applyBorder="1" applyAlignment="1">
      <alignment horizontal="right"/>
    </xf>
    <xf numFmtId="3" fontId="10" fillId="3" borderId="1" xfId="0" applyNumberFormat="1" applyFont="1" applyFill="1" applyBorder="1" applyAlignment="1">
      <alignment horizontal="right"/>
    </xf>
    <xf numFmtId="0" fontId="3" fillId="4" borderId="0" xfId="0" applyFont="1" applyFill="1" applyAlignment="1">
      <alignment horizontal="center"/>
    </xf>
    <xf numFmtId="3" fontId="11" fillId="0" borderId="3" xfId="0" applyNumberFormat="1" applyFont="1" applyFill="1" applyBorder="1" applyAlignment="1">
      <alignment horizontal="right"/>
    </xf>
    <xf numFmtId="0" fontId="9" fillId="4" borderId="0" xfId="0" applyFont="1" applyFill="1" applyAlignment="1">
      <alignment horizontal="center"/>
    </xf>
    <xf numFmtId="0" fontId="22" fillId="5" borderId="0" xfId="0" applyFont="1" applyFill="1"/>
    <xf numFmtId="3" fontId="11" fillId="3" borderId="1" xfId="0" applyNumberFormat="1" applyFont="1" applyFill="1" applyBorder="1" applyAlignment="1">
      <alignment horizontal="right"/>
    </xf>
    <xf numFmtId="3" fontId="7" fillId="3" borderId="4" xfId="0" applyNumberFormat="1" applyFont="1" applyFill="1" applyBorder="1" applyAlignment="1">
      <alignment horizontal="right" vertical="center"/>
    </xf>
    <xf numFmtId="0" fontId="3" fillId="5" borderId="0" xfId="0" applyFont="1" applyFill="1" applyBorder="1" applyAlignment="1">
      <alignment textRotation="90"/>
    </xf>
    <xf numFmtId="0" fontId="1" fillId="5" borderId="0" xfId="0" applyFont="1" applyFill="1" applyAlignment="1">
      <alignment horizontal="center"/>
    </xf>
    <xf numFmtId="0" fontId="1" fillId="5" borderId="0" xfId="0" applyFont="1" applyFill="1" applyBorder="1" applyAlignment="1">
      <alignment horizontal="center"/>
    </xf>
    <xf numFmtId="3" fontId="3" fillId="5" borderId="0" xfId="0" quotePrefix="1" applyNumberFormat="1" applyFont="1" applyFill="1" applyBorder="1" applyAlignment="1">
      <alignment horizontal="center"/>
    </xf>
    <xf numFmtId="3" fontId="7" fillId="5" borderId="0" xfId="0" quotePrefix="1" applyNumberFormat="1" applyFont="1" applyFill="1" applyBorder="1" applyAlignment="1">
      <alignment horizontal="center"/>
    </xf>
    <xf numFmtId="0" fontId="1" fillId="5" borderId="0" xfId="0" applyFont="1" applyFill="1" applyAlignment="1">
      <alignment horizontal="left"/>
    </xf>
    <xf numFmtId="0" fontId="1" fillId="5" borderId="0" xfId="0" applyFont="1" applyFill="1" applyBorder="1" applyAlignment="1">
      <alignment horizontal="left"/>
    </xf>
    <xf numFmtId="0" fontId="2" fillId="5" borderId="0" xfId="0" applyFont="1" applyFill="1" applyBorder="1" applyAlignment="1">
      <alignment horizontal="center"/>
    </xf>
    <xf numFmtId="0" fontId="17" fillId="5" borderId="0" xfId="0" applyFont="1" applyFill="1" applyBorder="1" applyAlignment="1">
      <alignment horizontal="left"/>
    </xf>
    <xf numFmtId="0" fontId="1" fillId="5" borderId="1" xfId="0" applyFont="1" applyFill="1" applyBorder="1"/>
    <xf numFmtId="0" fontId="3" fillId="5" borderId="1" xfId="0" applyFont="1" applyFill="1" applyBorder="1"/>
    <xf numFmtId="0" fontId="5" fillId="5" borderId="0" xfId="0" applyFont="1" applyFill="1" applyBorder="1" applyAlignment="1">
      <alignment vertical="center" wrapText="1"/>
    </xf>
    <xf numFmtId="0" fontId="5" fillId="5" borderId="2" xfId="0" applyFont="1" applyFill="1" applyBorder="1" applyAlignment="1">
      <alignment vertical="center" wrapText="1"/>
    </xf>
    <xf numFmtId="0" fontId="10" fillId="2" borderId="1" xfId="0" applyFont="1" applyFill="1" applyBorder="1" applyAlignment="1">
      <alignment horizontal="center" vertical="center"/>
    </xf>
    <xf numFmtId="0" fontId="8" fillId="3" borderId="15" xfId="0" applyFont="1" applyFill="1" applyBorder="1"/>
    <xf numFmtId="0" fontId="10" fillId="3" borderId="4" xfId="0" applyFont="1" applyFill="1" applyBorder="1" applyAlignment="1">
      <alignment horizontal="center"/>
    </xf>
    <xf numFmtId="0" fontId="10" fillId="3" borderId="11" xfId="0" applyFont="1" applyFill="1" applyBorder="1" applyAlignment="1">
      <alignment horizontal="center"/>
    </xf>
    <xf numFmtId="0" fontId="11" fillId="5" borderId="15" xfId="0" applyFont="1" applyFill="1" applyBorder="1" applyAlignment="1"/>
    <xf numFmtId="0" fontId="11" fillId="5" borderId="0" xfId="0" applyFont="1" applyFill="1" applyBorder="1"/>
    <xf numFmtId="0" fontId="11" fillId="5" borderId="0" xfId="0" applyFont="1" applyFill="1" applyBorder="1" applyAlignment="1">
      <alignment horizontal="center"/>
    </xf>
    <xf numFmtId="3" fontId="11" fillId="5" borderId="0" xfId="0" applyNumberFormat="1" applyFont="1" applyFill="1" applyBorder="1" applyAlignment="1">
      <alignment horizontal="center"/>
    </xf>
    <xf numFmtId="3" fontId="11" fillId="4" borderId="6" xfId="0" applyNumberFormat="1" applyFont="1" applyFill="1" applyBorder="1" applyAlignment="1">
      <alignment horizontal="center"/>
    </xf>
    <xf numFmtId="3" fontId="7" fillId="5" borderId="2" xfId="0" applyNumberFormat="1" applyFont="1" applyFill="1" applyBorder="1"/>
    <xf numFmtId="0" fontId="11" fillId="5" borderId="2" xfId="0" applyFont="1" applyFill="1" applyBorder="1"/>
    <xf numFmtId="3" fontId="11" fillId="5" borderId="2" xfId="0" applyNumberFormat="1" applyFont="1" applyFill="1" applyBorder="1"/>
    <xf numFmtId="0" fontId="11" fillId="5" borderId="2" xfId="0" applyFont="1" applyFill="1" applyBorder="1" applyAlignment="1"/>
    <xf numFmtId="3" fontId="7" fillId="5" borderId="2" xfId="0" quotePrefix="1" applyNumberFormat="1" applyFont="1" applyFill="1" applyBorder="1" applyAlignment="1">
      <alignment horizontal="right"/>
    </xf>
    <xf numFmtId="3" fontId="11" fillId="5" borderId="2" xfId="0" quotePrefix="1" applyNumberFormat="1" applyFont="1" applyFill="1" applyBorder="1" applyAlignment="1">
      <alignment horizontal="right"/>
    </xf>
    <xf numFmtId="3" fontId="10" fillId="3" borderId="11" xfId="0" quotePrefix="1" applyNumberFormat="1" applyFont="1" applyFill="1" applyBorder="1" applyAlignment="1">
      <alignment horizontal="center"/>
    </xf>
    <xf numFmtId="3" fontId="11" fillId="5" borderId="0" xfId="0" quotePrefix="1" applyNumberFormat="1" applyFont="1" applyFill="1" applyBorder="1" applyAlignment="1">
      <alignment horizontal="center"/>
    </xf>
    <xf numFmtId="3" fontId="11" fillId="4" borderId="6" xfId="0" quotePrefix="1" applyNumberFormat="1" applyFont="1" applyFill="1" applyBorder="1" applyAlignment="1">
      <alignment horizontal="center"/>
    </xf>
    <xf numFmtId="0" fontId="13" fillId="5" borderId="2" xfId="0" applyFont="1" applyFill="1" applyBorder="1"/>
    <xf numFmtId="0" fontId="5" fillId="5" borderId="2" xfId="0" applyFont="1" applyFill="1" applyBorder="1" applyAlignment="1">
      <alignment horizontal="center" vertical="center" wrapText="1"/>
    </xf>
    <xf numFmtId="0" fontId="11" fillId="0" borderId="2" xfId="0" applyFont="1" applyFill="1" applyBorder="1"/>
    <xf numFmtId="0" fontId="11" fillId="0" borderId="2" xfId="0" applyFont="1" applyFill="1" applyBorder="1" applyAlignment="1"/>
    <xf numFmtId="3" fontId="10" fillId="3" borderId="11" xfId="0" applyNumberFormat="1" applyFont="1" applyFill="1" applyBorder="1" applyAlignment="1">
      <alignment horizontal="center"/>
    </xf>
    <xf numFmtId="0" fontId="11" fillId="5" borderId="0" xfId="0" applyFont="1" applyFill="1" applyBorder="1" applyAlignment="1"/>
    <xf numFmtId="3" fontId="10" fillId="5" borderId="2" xfId="0" quotePrefix="1" applyNumberFormat="1" applyFont="1" applyFill="1" applyBorder="1" applyAlignment="1">
      <alignment horizontal="right"/>
    </xf>
    <xf numFmtId="3" fontId="10" fillId="3" borderId="4" xfId="0" applyNumberFormat="1" applyFont="1" applyFill="1" applyBorder="1" applyAlignment="1">
      <alignment horizontal="center"/>
    </xf>
    <xf numFmtId="0" fontId="8" fillId="5" borderId="0" xfId="0" applyFont="1" applyFill="1" applyBorder="1"/>
    <xf numFmtId="3" fontId="11" fillId="4" borderId="0" xfId="0" quotePrefix="1" applyNumberFormat="1" applyFont="1" applyFill="1" applyBorder="1" applyAlignment="1">
      <alignment horizontal="center"/>
    </xf>
    <xf numFmtId="0" fontId="8" fillId="5" borderId="0" xfId="0" applyFont="1" applyFill="1" applyBorder="1" applyAlignment="1"/>
    <xf numFmtId="0" fontId="11" fillId="4" borderId="6" xfId="0" applyFont="1" applyFill="1" applyBorder="1" applyAlignment="1">
      <alignment horizontal="center"/>
    </xf>
    <xf numFmtId="3" fontId="11" fillId="5" borderId="6" xfId="0" applyNumberFormat="1" applyFont="1" applyFill="1" applyBorder="1" applyAlignment="1">
      <alignment horizontal="center"/>
    </xf>
    <xf numFmtId="0" fontId="1" fillId="5" borderId="2" xfId="0" applyFont="1" applyFill="1" applyBorder="1"/>
    <xf numFmtId="0" fontId="3" fillId="5" borderId="0" xfId="0" applyFont="1" applyFill="1" applyAlignment="1">
      <alignment horizontal="left"/>
    </xf>
    <xf numFmtId="0" fontId="1" fillId="4" borderId="0" xfId="0" applyFont="1" applyFill="1" applyBorder="1" applyAlignment="1">
      <alignment horizontal="center"/>
    </xf>
    <xf numFmtId="3" fontId="11" fillId="4" borderId="0" xfId="0" applyNumberFormat="1" applyFont="1" applyFill="1" applyBorder="1" applyAlignment="1">
      <alignment horizontal="center"/>
    </xf>
    <xf numFmtId="0" fontId="16" fillId="5" borderId="0" xfId="0" applyFont="1" applyFill="1" applyBorder="1" applyAlignment="1">
      <alignment horizontal="centerContinuous"/>
    </xf>
    <xf numFmtId="0" fontId="5" fillId="2" borderId="1" xfId="0" applyFont="1" applyFill="1" applyBorder="1" applyAlignment="1">
      <alignment horizontal="center"/>
    </xf>
    <xf numFmtId="0" fontId="10" fillId="3" borderId="1" xfId="0" applyFont="1" applyFill="1" applyBorder="1"/>
    <xf numFmtId="0" fontId="11" fillId="4" borderId="15" xfId="0" applyFont="1" applyFill="1" applyBorder="1" applyAlignment="1"/>
    <xf numFmtId="0" fontId="11" fillId="4" borderId="0" xfId="0" applyFont="1" applyFill="1" applyBorder="1"/>
    <xf numFmtId="3" fontId="11" fillId="4" borderId="5" xfId="0" applyNumberFormat="1" applyFont="1" applyFill="1" applyBorder="1"/>
    <xf numFmtId="3" fontId="7" fillId="4" borderId="0" xfId="0" applyNumberFormat="1" applyFont="1" applyFill="1" applyBorder="1"/>
    <xf numFmtId="0" fontId="11" fillId="4" borderId="2" xfId="0" applyFont="1" applyFill="1" applyBorder="1"/>
    <xf numFmtId="0" fontId="11" fillId="4" borderId="2" xfId="0" applyFont="1" applyFill="1" applyBorder="1" applyAlignment="1"/>
    <xf numFmtId="3" fontId="11" fillId="4" borderId="0" xfId="0" quotePrefix="1" applyNumberFormat="1" applyFont="1" applyFill="1" applyBorder="1" applyAlignment="1">
      <alignment horizontal="right"/>
    </xf>
    <xf numFmtId="0" fontId="11" fillId="4" borderId="2" xfId="0" applyFont="1" applyFill="1" applyBorder="1" applyAlignment="1">
      <alignment horizontal="left"/>
    </xf>
    <xf numFmtId="0" fontId="11" fillId="4" borderId="0" xfId="0" applyFont="1" applyFill="1" applyBorder="1" applyAlignment="1">
      <alignment horizontal="left"/>
    </xf>
    <xf numFmtId="3" fontId="10" fillId="3" borderId="4" xfId="0" quotePrefix="1" applyNumberFormat="1" applyFont="1" applyFill="1" applyBorder="1" applyAlignment="1">
      <alignment horizontal="right"/>
    </xf>
    <xf numFmtId="3" fontId="10" fillId="3" borderId="5" xfId="0" applyNumberFormat="1" applyFont="1" applyFill="1" applyBorder="1"/>
    <xf numFmtId="0" fontId="13" fillId="4" borderId="0" xfId="0" applyFont="1" applyFill="1" applyBorder="1"/>
    <xf numFmtId="0" fontId="5" fillId="4" borderId="0" xfId="0" applyFont="1" applyFill="1" applyBorder="1" applyAlignment="1">
      <alignment horizontal="center" vertical="center" wrapText="1"/>
    </xf>
    <xf numFmtId="0" fontId="11" fillId="4" borderId="0" xfId="0" applyFont="1" applyFill="1" applyBorder="1" applyAlignment="1"/>
    <xf numFmtId="3" fontId="10" fillId="4" borderId="0" xfId="0" quotePrefix="1" applyNumberFormat="1" applyFont="1" applyFill="1" applyBorder="1" applyAlignment="1">
      <alignment horizontal="right"/>
    </xf>
    <xf numFmtId="0" fontId="8" fillId="4" borderId="0" xfId="0" applyFont="1" applyFill="1" applyBorder="1"/>
    <xf numFmtId="0" fontId="8" fillId="4" borderId="0" xfId="0" applyFont="1" applyFill="1" applyBorder="1" applyAlignment="1"/>
    <xf numFmtId="3" fontId="3" fillId="4" borderId="0" xfId="0" quotePrefix="1" applyNumberFormat="1" applyFont="1" applyFill="1" applyBorder="1" applyAlignment="1">
      <alignment horizontal="right"/>
    </xf>
    <xf numFmtId="3" fontId="3" fillId="4" borderId="5" xfId="0" applyNumberFormat="1" applyFont="1" applyFill="1" applyBorder="1"/>
    <xf numFmtId="0" fontId="11" fillId="4" borderId="0" xfId="0" applyFont="1" applyFill="1" applyAlignment="1">
      <alignment horizontal="center"/>
    </xf>
    <xf numFmtId="0" fontId="8" fillId="4" borderId="0" xfId="0" applyFont="1" applyFill="1" applyBorder="1" applyAlignment="1">
      <alignment horizontal="center"/>
    </xf>
    <xf numFmtId="164" fontId="1" fillId="4" borderId="0" xfId="0" applyNumberFormat="1" applyFont="1" applyFill="1" applyBorder="1" applyAlignment="1">
      <alignment horizontal="center"/>
    </xf>
    <xf numFmtId="0" fontId="8" fillId="4" borderId="0" xfId="0" applyFont="1" applyFill="1" applyBorder="1" applyAlignment="1">
      <alignment horizontal="center" vertical="center"/>
    </xf>
    <xf numFmtId="0" fontId="8" fillId="2" borderId="3" xfId="0" applyFont="1" applyFill="1" applyBorder="1"/>
    <xf numFmtId="164" fontId="7" fillId="2" borderId="4" xfId="0" applyNumberFormat="1" applyFont="1" applyFill="1" applyBorder="1" applyAlignment="1">
      <alignment horizontal="center" vertical="center" wrapText="1"/>
    </xf>
    <xf numFmtId="164" fontId="7" fillId="2" borderId="3" xfId="0" applyNumberFormat="1" applyFont="1" applyFill="1" applyBorder="1" applyAlignment="1">
      <alignment vertical="center"/>
    </xf>
    <xf numFmtId="164" fontId="7" fillId="2" borderId="3" xfId="0" applyNumberFormat="1" applyFont="1" applyFill="1" applyBorder="1" applyAlignment="1">
      <alignment horizontal="center"/>
    </xf>
    <xf numFmtId="0" fontId="10" fillId="2" borderId="5" xfId="0" applyFont="1" applyFill="1" applyBorder="1" applyAlignment="1">
      <alignment vertical="center" wrapText="1"/>
    </xf>
    <xf numFmtId="0" fontId="5" fillId="2" borderId="0" xfId="0" applyFont="1" applyFill="1" applyBorder="1" applyAlignment="1"/>
    <xf numFmtId="164" fontId="7" fillId="2" borderId="0" xfId="0" applyNumberFormat="1" applyFont="1" applyFill="1" applyBorder="1" applyAlignment="1">
      <alignment vertical="center" wrapText="1"/>
    </xf>
    <xf numFmtId="164" fontId="7" fillId="2" borderId="0" xfId="0" applyNumberFormat="1" applyFont="1" applyFill="1" applyBorder="1" applyAlignment="1">
      <alignment vertical="center"/>
    </xf>
    <xf numFmtId="164" fontId="7" fillId="2" borderId="0" xfId="0" applyNumberFormat="1" applyFont="1" applyFill="1" applyBorder="1" applyAlignment="1">
      <alignment horizontal="center"/>
    </xf>
    <xf numFmtId="0" fontId="10" fillId="2" borderId="6" xfId="0" applyFont="1" applyFill="1" applyBorder="1" applyAlignment="1">
      <alignment vertical="center" wrapText="1"/>
    </xf>
    <xf numFmtId="0" fontId="3" fillId="2" borderId="1" xfId="0" applyFont="1" applyFill="1" applyBorder="1"/>
    <xf numFmtId="164" fontId="7"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10" fillId="2" borderId="8" xfId="0" applyFont="1" applyFill="1" applyBorder="1" applyAlignment="1">
      <alignment horizontal="center" vertical="center" wrapText="1"/>
    </xf>
    <xf numFmtId="0" fontId="23" fillId="4" borderId="0" xfId="0" applyFont="1" applyFill="1"/>
    <xf numFmtId="164" fontId="10" fillId="3" borderId="1" xfId="0" applyNumberFormat="1" applyFont="1" applyFill="1" applyBorder="1" applyAlignment="1">
      <alignment horizontal="center"/>
    </xf>
    <xf numFmtId="3" fontId="10" fillId="3" borderId="8" xfId="0" applyNumberFormat="1" applyFont="1" applyFill="1" applyBorder="1" applyAlignment="1">
      <alignment horizontal="center"/>
    </xf>
    <xf numFmtId="0" fontId="2" fillId="4" borderId="0" xfId="0" applyFont="1" applyFill="1"/>
    <xf numFmtId="0" fontId="11" fillId="4" borderId="0" xfId="0" applyFont="1" applyFill="1" applyBorder="1" applyAlignment="1">
      <alignment horizontal="center"/>
    </xf>
    <xf numFmtId="164" fontId="11" fillId="4" borderId="0" xfId="0" applyNumberFormat="1" applyFont="1" applyFill="1" applyBorder="1" applyAlignment="1">
      <alignment horizontal="center"/>
    </xf>
    <xf numFmtId="0" fontId="11" fillId="4" borderId="0" xfId="0" applyFont="1" applyFill="1" applyAlignment="1">
      <alignment horizontal="center" vertical="center" wrapText="1"/>
    </xf>
    <xf numFmtId="0" fontId="1" fillId="4" borderId="0" xfId="0" applyFont="1" applyFill="1" applyAlignment="1">
      <alignment horizontal="right" vertical="center" wrapText="1"/>
    </xf>
    <xf numFmtId="0" fontId="1" fillId="4" borderId="0" xfId="0" applyFont="1" applyFill="1" applyBorder="1" applyAlignment="1">
      <alignment horizontal="right" vertical="center" wrapText="1"/>
    </xf>
    <xf numFmtId="3" fontId="2" fillId="4" borderId="0" xfId="0" applyNumberFormat="1" applyFont="1" applyFill="1"/>
    <xf numFmtId="3" fontId="2" fillId="4" borderId="0" xfId="0" applyNumberFormat="1" applyFont="1" applyFill="1" applyBorder="1"/>
    <xf numFmtId="164" fontId="11" fillId="4" borderId="1" xfId="0" applyNumberFormat="1" applyFont="1" applyFill="1" applyBorder="1" applyAlignment="1">
      <alignment horizontal="center"/>
    </xf>
    <xf numFmtId="3" fontId="11" fillId="4" borderId="8" xfId="0" applyNumberFormat="1" applyFont="1" applyFill="1" applyBorder="1" applyAlignment="1">
      <alignment horizontal="center"/>
    </xf>
    <xf numFmtId="164" fontId="10" fillId="3" borderId="4" xfId="0" applyNumberFormat="1" applyFont="1" applyFill="1" applyBorder="1" applyAlignment="1">
      <alignment horizontal="center"/>
    </xf>
    <xf numFmtId="0" fontId="11" fillId="4" borderId="1" xfId="0" applyFont="1" applyFill="1" applyBorder="1" applyAlignment="1">
      <alignment horizontal="center"/>
    </xf>
    <xf numFmtId="0" fontId="10" fillId="3" borderId="1" xfId="0" applyFont="1" applyFill="1" applyBorder="1" applyAlignment="1">
      <alignment horizontal="center"/>
    </xf>
    <xf numFmtId="3" fontId="11" fillId="4" borderId="5" xfId="0" applyNumberFormat="1" applyFont="1" applyFill="1" applyBorder="1" applyAlignment="1">
      <alignment horizontal="center"/>
    </xf>
    <xf numFmtId="0" fontId="8" fillId="3" borderId="3" xfId="0" applyFont="1" applyFill="1" applyBorder="1"/>
    <xf numFmtId="0" fontId="10" fillId="3" borderId="3" xfId="0" applyFont="1" applyFill="1" applyBorder="1" applyAlignment="1">
      <alignment horizontal="center"/>
    </xf>
    <xf numFmtId="164" fontId="10" fillId="3" borderId="0" xfId="0" applyNumberFormat="1" applyFont="1" applyFill="1" applyBorder="1" applyAlignment="1">
      <alignment horizontal="center"/>
    </xf>
    <xf numFmtId="3" fontId="10" fillId="3" borderId="6" xfId="0" applyNumberFormat="1" applyFont="1" applyFill="1" applyBorder="1" applyAlignment="1">
      <alignment horizontal="center"/>
    </xf>
    <xf numFmtId="0" fontId="11" fillId="4" borderId="15" xfId="0" applyFont="1" applyFill="1" applyBorder="1"/>
    <xf numFmtId="0" fontId="11" fillId="4" borderId="3" xfId="0" applyFont="1" applyFill="1" applyBorder="1"/>
    <xf numFmtId="0" fontId="11" fillId="4" borderId="3" xfId="0" applyFont="1" applyFill="1" applyBorder="1" applyAlignment="1">
      <alignment horizontal="center"/>
    </xf>
    <xf numFmtId="164" fontId="11" fillId="4" borderId="3" xfId="0" applyNumberFormat="1" applyFont="1" applyFill="1" applyBorder="1" applyAlignment="1">
      <alignment horizontal="center"/>
    </xf>
    <xf numFmtId="0" fontId="11" fillId="4" borderId="7" xfId="0" applyFont="1" applyFill="1" applyBorder="1" applyAlignment="1"/>
    <xf numFmtId="0" fontId="11" fillId="4" borderId="1" xfId="0" applyFont="1" applyFill="1" applyBorder="1" applyAlignment="1"/>
    <xf numFmtId="0" fontId="8" fillId="3" borderId="2" xfId="0" applyFont="1" applyFill="1" applyBorder="1"/>
    <xf numFmtId="0" fontId="8" fillId="4" borderId="3" xfId="0" applyFont="1" applyFill="1" applyBorder="1"/>
    <xf numFmtId="0" fontId="11" fillId="4" borderId="7" xfId="0" applyFont="1" applyFill="1" applyBorder="1"/>
    <xf numFmtId="0" fontId="8" fillId="4" borderId="1" xfId="0" applyFont="1" applyFill="1" applyBorder="1"/>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11" fillId="4" borderId="0" xfId="0" applyFont="1" applyFill="1"/>
    <xf numFmtId="164" fontId="1" fillId="4" borderId="0" xfId="0" applyNumberFormat="1" applyFont="1" applyFill="1" applyAlignment="1">
      <alignment horizontal="center"/>
    </xf>
    <xf numFmtId="0" fontId="8" fillId="4" borderId="0" xfId="0" applyFont="1" applyFill="1"/>
    <xf numFmtId="0" fontId="8" fillId="4" borderId="0" xfId="0" applyFont="1" applyFill="1" applyAlignment="1">
      <alignment horizontal="center"/>
    </xf>
    <xf numFmtId="0" fontId="5" fillId="2" borderId="3" xfId="0" applyFont="1" applyFill="1" applyBorder="1" applyAlignment="1">
      <alignment horizontal="left" vertical="center" wrapText="1"/>
    </xf>
    <xf numFmtId="0" fontId="1" fillId="2" borderId="0" xfId="0" applyFont="1" applyFill="1" applyBorder="1" applyAlignment="1">
      <alignment horizontal="center"/>
    </xf>
    <xf numFmtId="0" fontId="24" fillId="2" borderId="1" xfId="0" applyFont="1" applyFill="1" applyBorder="1" applyAlignment="1">
      <alignment horizontal="center" vertical="center"/>
    </xf>
    <xf numFmtId="0" fontId="24" fillId="2" borderId="1" xfId="0" applyFont="1" applyFill="1" applyBorder="1" applyAlignment="1">
      <alignment horizontal="center"/>
    </xf>
    <xf numFmtId="164" fontId="24" fillId="2" borderId="8" xfId="0" applyNumberFormat="1" applyFont="1" applyFill="1" applyBorder="1" applyAlignment="1">
      <alignment horizontal="center" vertical="center" wrapText="1"/>
    </xf>
    <xf numFmtId="0" fontId="11" fillId="4" borderId="0" xfId="0" applyFont="1" applyFill="1" applyBorder="1" applyAlignment="1">
      <alignment horizontal="center" vertical="center"/>
    </xf>
    <xf numFmtId="0" fontId="11" fillId="4" borderId="3" xfId="0" applyFont="1" applyFill="1" applyBorder="1" applyAlignment="1">
      <alignment horizontal="center" vertical="top"/>
    </xf>
    <xf numFmtId="0" fontId="12" fillId="4" borderId="3" xfId="0" applyFont="1" applyFill="1" applyBorder="1" applyAlignment="1">
      <alignment horizontal="center" vertical="top"/>
    </xf>
    <xf numFmtId="0" fontId="12" fillId="4" borderId="0" xfId="0" applyFont="1" applyFill="1" applyBorder="1" applyAlignment="1">
      <alignment horizontal="center" vertical="center"/>
    </xf>
    <xf numFmtId="0" fontId="12" fillId="4" borderId="0" xfId="0" applyFont="1" applyFill="1" applyBorder="1" applyAlignment="1">
      <alignment horizontal="center"/>
    </xf>
    <xf numFmtId="0" fontId="11" fillId="4" borderId="1" xfId="0" applyFont="1" applyFill="1" applyBorder="1" applyAlignment="1">
      <alignment horizontal="center" vertical="center"/>
    </xf>
    <xf numFmtId="0" fontId="1" fillId="4" borderId="0" xfId="0" applyFont="1" applyFill="1" applyBorder="1" applyAlignment="1">
      <alignment horizontal="centerContinuous"/>
    </xf>
    <xf numFmtId="0" fontId="8" fillId="4" borderId="1" xfId="0" applyFont="1" applyFill="1" applyBorder="1" applyAlignment="1">
      <alignment horizontal="center"/>
    </xf>
    <xf numFmtId="164" fontId="1" fillId="4" borderId="1" xfId="0" applyNumberFormat="1" applyFont="1" applyFill="1" applyBorder="1" applyAlignment="1">
      <alignment horizontal="center"/>
    </xf>
    <xf numFmtId="164" fontId="1" fillId="5" borderId="1" xfId="0" applyNumberFormat="1" applyFont="1" applyFill="1" applyBorder="1" applyAlignment="1">
      <alignment horizontal="center"/>
    </xf>
    <xf numFmtId="0" fontId="4" fillId="2" borderId="2" xfId="0" applyFont="1" applyFill="1" applyBorder="1" applyAlignment="1">
      <alignment vertical="center" wrapText="1"/>
    </xf>
    <xf numFmtId="0" fontId="3" fillId="2" borderId="0" xfId="0" applyFont="1" applyFill="1" applyBorder="1"/>
    <xf numFmtId="0" fontId="25" fillId="2" borderId="0" xfId="0" applyFont="1" applyFill="1" applyBorder="1"/>
    <xf numFmtId="0" fontId="25" fillId="2" borderId="0" xfId="0" applyFont="1" applyFill="1" applyBorder="1" applyAlignment="1">
      <alignment horizontal="center"/>
    </xf>
    <xf numFmtId="164" fontId="7" fillId="2" borderId="5" xfId="0" applyNumberFormat="1" applyFont="1" applyFill="1" applyBorder="1" applyAlignment="1">
      <alignment horizontal="center"/>
    </xf>
    <xf numFmtId="0" fontId="25" fillId="2" borderId="0" xfId="0" applyFont="1" applyFill="1" applyBorder="1" applyAlignment="1"/>
    <xf numFmtId="164" fontId="26" fillId="2" borderId="0" xfId="0" applyNumberFormat="1" applyFont="1" applyFill="1" applyBorder="1" applyAlignment="1">
      <alignment horizontal="center"/>
    </xf>
    <xf numFmtId="0" fontId="23" fillId="4" borderId="0" xfId="0" applyFont="1" applyFill="1" applyBorder="1"/>
    <xf numFmtId="0" fontId="23" fillId="5" borderId="0" xfId="0" applyFont="1" applyFill="1"/>
    <xf numFmtId="0" fontId="4" fillId="2" borderId="7" xfId="0" applyFont="1" applyFill="1" applyBorder="1" applyAlignment="1">
      <alignment horizontal="center" vertical="center"/>
    </xf>
    <xf numFmtId="0" fontId="5" fillId="2" borderId="1" xfId="0" applyFont="1" applyFill="1" applyBorder="1" applyAlignment="1"/>
    <xf numFmtId="164" fontId="26" fillId="2" borderId="1" xfId="0" applyNumberFormat="1" applyFont="1" applyFill="1" applyBorder="1" applyAlignment="1">
      <alignment horizontal="center"/>
    </xf>
    <xf numFmtId="164" fontId="26" fillId="2" borderId="1" xfId="0" applyNumberFormat="1" applyFont="1" applyFill="1" applyBorder="1" applyAlignment="1">
      <alignment horizontal="center" vertical="center"/>
    </xf>
    <xf numFmtId="164" fontId="26" fillId="2" borderId="11" xfId="0" applyNumberFormat="1" applyFont="1" applyFill="1" applyBorder="1" applyAlignment="1">
      <alignment horizontal="center"/>
    </xf>
    <xf numFmtId="0" fontId="7" fillId="3" borderId="1" xfId="0" applyFont="1" applyFill="1" applyBorder="1" applyAlignment="1">
      <alignment horizontal="center"/>
    </xf>
    <xf numFmtId="164" fontId="10" fillId="3" borderId="8" xfId="0" applyNumberFormat="1" applyFont="1" applyFill="1" applyBorder="1" applyAlignment="1">
      <alignment horizontal="center"/>
    </xf>
    <xf numFmtId="3" fontId="2" fillId="5" borderId="0" xfId="0" applyNumberFormat="1" applyFont="1" applyFill="1"/>
    <xf numFmtId="0" fontId="2" fillId="5" borderId="0" xfId="0" applyFont="1" applyFill="1"/>
    <xf numFmtId="164" fontId="11" fillId="4" borderId="6" xfId="0" applyNumberFormat="1" applyFont="1" applyFill="1" applyBorder="1" applyAlignment="1">
      <alignment horizontal="center"/>
    </xf>
    <xf numFmtId="3" fontId="1" fillId="4" borderId="0" xfId="0" applyNumberFormat="1" applyFont="1" applyFill="1" applyBorder="1" applyAlignment="1">
      <alignment horizontal="right" vertical="center" wrapText="1"/>
    </xf>
    <xf numFmtId="0" fontId="1" fillId="6" borderId="0" xfId="0" applyFont="1" applyFill="1" applyAlignment="1">
      <alignment horizontal="right" vertical="center" wrapText="1"/>
    </xf>
    <xf numFmtId="3" fontId="1" fillId="5" borderId="0" xfId="0" applyNumberFormat="1" applyFont="1" applyFill="1"/>
    <xf numFmtId="0" fontId="1" fillId="5" borderId="0" xfId="0" applyFont="1" applyFill="1" applyAlignment="1">
      <alignment horizontal="right" vertical="center" wrapText="1"/>
    </xf>
    <xf numFmtId="0" fontId="2" fillId="6" borderId="0" xfId="0" applyFont="1" applyFill="1"/>
    <xf numFmtId="164" fontId="10" fillId="3" borderId="11" xfId="0" applyNumberFormat="1" applyFont="1" applyFill="1" applyBorder="1" applyAlignment="1">
      <alignment horizontal="center"/>
    </xf>
    <xf numFmtId="164" fontId="1" fillId="5" borderId="0" xfId="0" applyNumberFormat="1" applyFont="1" applyFill="1"/>
    <xf numFmtId="164" fontId="11" fillId="5" borderId="0" xfId="0" applyNumberFormat="1" applyFont="1" applyFill="1" applyBorder="1" applyAlignment="1">
      <alignment horizontal="center"/>
    </xf>
    <xf numFmtId="164" fontId="11" fillId="4" borderId="5" xfId="0" applyNumberFormat="1" applyFont="1" applyFill="1" applyBorder="1" applyAlignment="1">
      <alignment horizontal="center"/>
    </xf>
    <xf numFmtId="0" fontId="8" fillId="0" borderId="0" xfId="0" applyFont="1" applyFill="1" applyAlignment="1">
      <alignment wrapText="1"/>
    </xf>
    <xf numFmtId="0" fontId="14" fillId="4" borderId="0" xfId="0" applyFont="1" applyFill="1" applyBorder="1" applyAlignment="1">
      <alignment horizontal="right"/>
    </xf>
    <xf numFmtId="0" fontId="3" fillId="4" borderId="3" xfId="0" applyFont="1" applyFill="1" applyBorder="1"/>
    <xf numFmtId="164" fontId="10" fillId="4" borderId="0" xfId="0" applyNumberFormat="1" applyFont="1" applyFill="1" applyBorder="1" applyAlignment="1">
      <alignment horizontal="center"/>
    </xf>
    <xf numFmtId="164" fontId="10" fillId="4" borderId="3" xfId="0" applyNumberFormat="1" applyFont="1" applyFill="1" applyBorder="1" applyAlignment="1">
      <alignment horizontal="center"/>
    </xf>
    <xf numFmtId="164" fontId="1" fillId="5" borderId="0" xfId="0" applyNumberFormat="1" applyFont="1" applyFill="1" applyAlignment="1">
      <alignment horizontal="center"/>
    </xf>
    <xf numFmtId="0" fontId="27" fillId="4" borderId="0" xfId="0" applyFont="1" applyFill="1" applyBorder="1"/>
    <xf numFmtId="0" fontId="7" fillId="4" borderId="0" xfId="0" applyFont="1" applyFill="1" applyBorder="1" applyAlignment="1">
      <alignment horizontal="centerContinuous"/>
    </xf>
    <xf numFmtId="0" fontId="2" fillId="4" borderId="0" xfId="0" applyFont="1" applyFill="1" applyBorder="1" applyAlignment="1">
      <alignment horizontal="centerContinuous"/>
    </xf>
    <xf numFmtId="0" fontId="1" fillId="4" borderId="16" xfId="0" applyFont="1" applyFill="1" applyBorder="1" applyAlignment="1">
      <alignment horizontal="centerContinuous"/>
    </xf>
    <xf numFmtId="0" fontId="27" fillId="4" borderId="16" xfId="0" applyFont="1" applyFill="1" applyBorder="1" applyAlignment="1">
      <alignment horizontal="centerContinuous"/>
    </xf>
    <xf numFmtId="0" fontId="28" fillId="2" borderId="0" xfId="0" applyFont="1" applyFill="1" applyBorder="1" applyAlignment="1"/>
    <xf numFmtId="0" fontId="28" fillId="2" borderId="1" xfId="0" applyFont="1" applyFill="1" applyBorder="1" applyAlignment="1">
      <alignment horizontal="centerContinuous"/>
    </xf>
    <xf numFmtId="0" fontId="28" fillId="2" borderId="18" xfId="0" applyFont="1" applyFill="1" applyBorder="1" applyAlignment="1">
      <alignment horizontal="centerContinuous"/>
    </xf>
    <xf numFmtId="0" fontId="28" fillId="2" borderId="1" xfId="0" applyFont="1" applyFill="1" applyBorder="1" applyAlignment="1">
      <alignment horizontal="right" vertical="center" wrapText="1"/>
    </xf>
    <xf numFmtId="0" fontId="28" fillId="2" borderId="1" xfId="0" applyFont="1" applyFill="1" applyBorder="1" applyAlignment="1">
      <alignment horizontal="right"/>
    </xf>
    <xf numFmtId="0" fontId="28" fillId="2" borderId="11" xfId="0" applyFont="1" applyFill="1" applyBorder="1" applyAlignment="1">
      <alignment horizontal="right" vertical="center" wrapText="1"/>
    </xf>
    <xf numFmtId="0" fontId="13" fillId="4" borderId="0" xfId="0" applyFont="1" applyFill="1" applyBorder="1" applyAlignment="1">
      <alignment horizontal="right"/>
    </xf>
    <xf numFmtId="0" fontId="13" fillId="4" borderId="0" xfId="0" applyFont="1" applyFill="1" applyAlignment="1">
      <alignment horizontal="right"/>
    </xf>
    <xf numFmtId="0" fontId="13" fillId="4" borderId="0" xfId="0" applyFont="1" applyFill="1"/>
    <xf numFmtId="0" fontId="5" fillId="3" borderId="0" xfId="0" applyFont="1" applyFill="1" applyBorder="1" applyAlignment="1"/>
    <xf numFmtId="3" fontId="28" fillId="3" borderId="4" xfId="0" applyNumberFormat="1" applyFont="1" applyFill="1" applyBorder="1" applyAlignment="1">
      <alignment horizontal="right"/>
    </xf>
    <xf numFmtId="3" fontId="28" fillId="3" borderId="11" xfId="0" applyNumberFormat="1" applyFont="1" applyFill="1" applyBorder="1" applyAlignment="1">
      <alignment horizontal="right"/>
    </xf>
    <xf numFmtId="3" fontId="13" fillId="4" borderId="0" xfId="0" applyNumberFormat="1" applyFont="1" applyFill="1" applyBorder="1"/>
    <xf numFmtId="0" fontId="10" fillId="4" borderId="15" xfId="0" applyFont="1" applyFill="1" applyBorder="1" applyAlignment="1"/>
    <xf numFmtId="3" fontId="28" fillId="4" borderId="3" xfId="0" applyNumberFormat="1" applyFont="1" applyFill="1" applyBorder="1" applyAlignment="1">
      <alignment horizontal="right"/>
    </xf>
    <xf numFmtId="3" fontId="28" fillId="4" borderId="6" xfId="0" applyNumberFormat="1" applyFont="1" applyFill="1" applyBorder="1" applyAlignment="1">
      <alignment horizontal="right"/>
    </xf>
    <xf numFmtId="3" fontId="13" fillId="4" borderId="0" xfId="0" applyNumberFormat="1" applyFont="1" applyFill="1" applyBorder="1" applyAlignment="1">
      <alignment horizontal="right"/>
    </xf>
    <xf numFmtId="0" fontId="2" fillId="2" borderId="2" xfId="0" applyFont="1" applyFill="1" applyBorder="1" applyAlignment="1">
      <alignment horizontal="center" vertical="center"/>
    </xf>
    <xf numFmtId="1" fontId="27" fillId="4" borderId="0" xfId="0" applyNumberFormat="1" applyFont="1" applyFill="1"/>
    <xf numFmtId="3" fontId="27" fillId="4" borderId="0" xfId="0" applyNumberFormat="1" applyFont="1" applyFill="1" applyBorder="1" applyAlignment="1">
      <alignment horizontal="right"/>
    </xf>
    <xf numFmtId="3" fontId="27" fillId="4" borderId="6" xfId="0" applyNumberFormat="1" applyFont="1" applyFill="1" applyBorder="1" applyAlignment="1">
      <alignment horizontal="right"/>
    </xf>
    <xf numFmtId="0" fontId="10" fillId="4" borderId="2" xfId="0" applyFont="1" applyFill="1" applyBorder="1"/>
    <xf numFmtId="3" fontId="28" fillId="4" borderId="0" xfId="0" applyNumberFormat="1" applyFont="1" applyFill="1" applyBorder="1" applyAlignment="1">
      <alignment horizontal="right"/>
    </xf>
    <xf numFmtId="3" fontId="13" fillId="4" borderId="0" xfId="0" quotePrefix="1" applyNumberFormat="1" applyFont="1" applyFill="1" applyBorder="1" applyAlignment="1">
      <alignment horizontal="right"/>
    </xf>
    <xf numFmtId="0" fontId="7" fillId="4" borderId="2" xfId="0" applyFont="1" applyFill="1" applyBorder="1" applyAlignment="1"/>
    <xf numFmtId="0" fontId="13" fillId="4" borderId="0" xfId="0" quotePrefix="1" applyFont="1" applyFill="1" applyBorder="1" applyAlignment="1">
      <alignment horizontal="right"/>
    </xf>
    <xf numFmtId="0" fontId="10" fillId="4" borderId="2" xfId="0" applyFont="1" applyFill="1" applyBorder="1" applyAlignment="1"/>
    <xf numFmtId="1" fontId="28" fillId="4" borderId="0" xfId="0" applyNumberFormat="1" applyFont="1" applyFill="1"/>
    <xf numFmtId="3" fontId="28" fillId="4" borderId="5" xfId="0" applyNumberFormat="1" applyFont="1" applyFill="1" applyBorder="1" applyAlignment="1">
      <alignment horizontal="right"/>
    </xf>
    <xf numFmtId="0" fontId="27" fillId="0" borderId="0" xfId="0" applyFont="1"/>
    <xf numFmtId="3" fontId="6" fillId="4" borderId="0" xfId="0" applyNumberFormat="1" applyFont="1" applyFill="1" applyBorder="1"/>
    <xf numFmtId="0" fontId="1" fillId="4" borderId="2" xfId="0" applyFont="1" applyFill="1" applyBorder="1"/>
    <xf numFmtId="0" fontId="3" fillId="4" borderId="7" xfId="0" applyFont="1" applyFill="1" applyBorder="1" applyAlignment="1"/>
    <xf numFmtId="0" fontId="3" fillId="4" borderId="1" xfId="0" applyFont="1" applyFill="1" applyBorder="1"/>
    <xf numFmtId="0" fontId="27" fillId="0" borderId="1" xfId="0" applyFont="1" applyBorder="1"/>
    <xf numFmtId="3" fontId="27" fillId="4" borderId="1" xfId="0" applyNumberFormat="1" applyFont="1" applyFill="1" applyBorder="1" applyAlignment="1">
      <alignment horizontal="right"/>
    </xf>
    <xf numFmtId="3" fontId="27" fillId="4" borderId="8" xfId="0" applyNumberFormat="1" applyFont="1" applyFill="1" applyBorder="1" applyAlignment="1">
      <alignment horizontal="right"/>
    </xf>
    <xf numFmtId="0" fontId="27" fillId="4" borderId="0" xfId="0" applyFont="1" applyFill="1" applyBorder="1" applyAlignment="1">
      <alignment horizontal="centerContinuous"/>
    </xf>
    <xf numFmtId="0" fontId="13" fillId="4" borderId="16" xfId="0" applyFont="1" applyFill="1" applyBorder="1" applyAlignment="1">
      <alignment horizontal="centerContinuous"/>
    </xf>
    <xf numFmtId="0" fontId="27" fillId="4" borderId="16" xfId="0" applyFont="1" applyFill="1" applyBorder="1" applyAlignment="1">
      <alignment horizontal="right"/>
    </xf>
    <xf numFmtId="0" fontId="27" fillId="2" borderId="0" xfId="0" applyFont="1" applyFill="1"/>
    <xf numFmtId="0" fontId="28" fillId="2" borderId="1" xfId="0" applyFont="1" applyFill="1" applyBorder="1" applyAlignment="1">
      <alignment horizontal="center"/>
    </xf>
    <xf numFmtId="0" fontId="28" fillId="2" borderId="17" xfId="0" applyFont="1" applyFill="1" applyBorder="1" applyAlignment="1"/>
    <xf numFmtId="0" fontId="27" fillId="2" borderId="17" xfId="0" applyFont="1" applyFill="1" applyBorder="1"/>
    <xf numFmtId="0" fontId="28" fillId="2" borderId="17" xfId="0" applyFont="1" applyFill="1" applyBorder="1" applyAlignment="1">
      <alignment horizontal="center"/>
    </xf>
    <xf numFmtId="0" fontId="28" fillId="2" borderId="18" xfId="0" applyFont="1" applyFill="1" applyBorder="1" applyAlignment="1">
      <alignment horizontal="center"/>
    </xf>
    <xf numFmtId="0" fontId="28" fillId="2" borderId="8" xfId="0" applyFont="1" applyFill="1" applyBorder="1" applyAlignment="1">
      <alignment horizontal="right" vertical="center" wrapText="1"/>
    </xf>
    <xf numFmtId="3" fontId="28" fillId="3" borderId="4" xfId="0" quotePrefix="1" applyNumberFormat="1" applyFont="1" applyFill="1" applyBorder="1" applyAlignment="1">
      <alignment horizontal="right"/>
    </xf>
    <xf numFmtId="3" fontId="28" fillId="3" borderId="11" xfId="0" quotePrefix="1" applyNumberFormat="1" applyFont="1" applyFill="1" applyBorder="1" applyAlignment="1">
      <alignment horizontal="right"/>
    </xf>
    <xf numFmtId="0" fontId="3" fillId="3" borderId="0" xfId="0" applyFont="1" applyFill="1"/>
    <xf numFmtId="3" fontId="28" fillId="4" borderId="0" xfId="0" quotePrefix="1" applyNumberFormat="1" applyFont="1" applyFill="1" applyBorder="1" applyAlignment="1">
      <alignment horizontal="right"/>
    </xf>
    <xf numFmtId="3" fontId="28" fillId="4" borderId="6" xfId="0" quotePrefix="1" applyNumberFormat="1" applyFont="1" applyFill="1" applyBorder="1" applyAlignment="1">
      <alignment horizontal="right"/>
    </xf>
    <xf numFmtId="3" fontId="27" fillId="4" borderId="0" xfId="0" quotePrefix="1" applyNumberFormat="1" applyFont="1" applyFill="1" applyBorder="1" applyAlignment="1">
      <alignment horizontal="right"/>
    </xf>
    <xf numFmtId="3" fontId="27" fillId="4" borderId="6" xfId="0" quotePrefix="1" applyNumberFormat="1" applyFont="1" applyFill="1" applyBorder="1" applyAlignment="1">
      <alignment horizontal="right"/>
    </xf>
    <xf numFmtId="0" fontId="10" fillId="4" borderId="0" xfId="0" applyFont="1" applyFill="1"/>
    <xf numFmtId="0" fontId="29" fillId="4" borderId="0" xfId="0" applyFont="1" applyFill="1"/>
    <xf numFmtId="0" fontId="28" fillId="4" borderId="2" xfId="0" applyFont="1" applyFill="1" applyBorder="1" applyAlignment="1"/>
    <xf numFmtId="0" fontId="3" fillId="4" borderId="2" xfId="0" applyFont="1" applyFill="1" applyBorder="1" applyAlignment="1">
      <alignment horizontal="centerContinuous"/>
    </xf>
    <xf numFmtId="0" fontId="28" fillId="0" borderId="0" xfId="0" applyFont="1"/>
    <xf numFmtId="0" fontId="27" fillId="4" borderId="0" xfId="0" applyFont="1" applyFill="1" applyBorder="1" applyAlignment="1">
      <alignment horizontal="right"/>
    </xf>
    <xf numFmtId="0" fontId="28" fillId="4" borderId="0" xfId="0" applyFont="1" applyFill="1" applyBorder="1" applyAlignment="1">
      <alignment horizontal="right"/>
    </xf>
    <xf numFmtId="1" fontId="28" fillId="4" borderId="0" xfId="0" applyNumberFormat="1" applyFont="1" applyFill="1" applyBorder="1" applyAlignment="1">
      <alignment horizontal="right"/>
    </xf>
    <xf numFmtId="1" fontId="28" fillId="3" borderId="4" xfId="0" applyNumberFormat="1" applyFont="1" applyFill="1" applyBorder="1" applyAlignment="1">
      <alignment horizontal="right"/>
    </xf>
    <xf numFmtId="0" fontId="28" fillId="3" borderId="4" xfId="0" applyFont="1" applyFill="1" applyBorder="1" applyAlignment="1">
      <alignment horizontal="right"/>
    </xf>
    <xf numFmtId="0" fontId="28" fillId="3" borderId="11" xfId="0" applyFont="1" applyFill="1" applyBorder="1" applyAlignment="1">
      <alignment horizontal="right"/>
    </xf>
    <xf numFmtId="1" fontId="28" fillId="4" borderId="6" xfId="0" applyNumberFormat="1" applyFont="1" applyFill="1" applyBorder="1" applyAlignment="1">
      <alignment horizontal="right"/>
    </xf>
    <xf numFmtId="1" fontId="27" fillId="4" borderId="6" xfId="0" applyNumberFormat="1" applyFont="1" applyFill="1" applyBorder="1" applyAlignment="1">
      <alignment horizontal="right"/>
    </xf>
    <xf numFmtId="0" fontId="10" fillId="4" borderId="0" xfId="0" applyFont="1" applyFill="1" applyAlignment="1">
      <alignment horizontal="center"/>
    </xf>
    <xf numFmtId="0" fontId="6" fillId="4" borderId="0" xfId="0" applyFont="1" applyFill="1"/>
    <xf numFmtId="0" fontId="28" fillId="4" borderId="2" xfId="0" applyFont="1" applyFill="1" applyBorder="1"/>
    <xf numFmtId="0" fontId="28" fillId="4" borderId="3" xfId="0" applyFont="1" applyFill="1" applyBorder="1" applyAlignment="1">
      <alignment horizontal="right"/>
    </xf>
    <xf numFmtId="0" fontId="28" fillId="4" borderId="5" xfId="0" applyFont="1" applyFill="1" applyBorder="1" applyAlignment="1">
      <alignment horizontal="right"/>
    </xf>
    <xf numFmtId="0" fontId="8" fillId="4" borderId="2" xfId="0" applyFont="1" applyFill="1" applyBorder="1"/>
    <xf numFmtId="0" fontId="27" fillId="0" borderId="0" xfId="0" applyFont="1" applyFill="1"/>
    <xf numFmtId="0" fontId="28" fillId="3" borderId="3" xfId="0" applyFont="1" applyFill="1" applyBorder="1" applyAlignment="1">
      <alignment horizontal="right"/>
    </xf>
    <xf numFmtId="0" fontId="28" fillId="4" borderId="3" xfId="0" applyFont="1" applyFill="1" applyBorder="1"/>
    <xf numFmtId="0" fontId="27" fillId="4" borderId="6" xfId="0" applyFont="1" applyFill="1" applyBorder="1" applyAlignment="1">
      <alignment horizontal="right"/>
    </xf>
    <xf numFmtId="0" fontId="28" fillId="4" borderId="6" xfId="0" applyFont="1" applyFill="1" applyBorder="1" applyAlignment="1">
      <alignment horizontal="right"/>
    </xf>
    <xf numFmtId="0" fontId="27" fillId="4" borderId="0" xfId="0" applyFont="1" applyFill="1" applyAlignment="1">
      <alignment horizontal="right"/>
    </xf>
    <xf numFmtId="0" fontId="1" fillId="4" borderId="0" xfId="0" applyFont="1" applyFill="1" applyAlignment="1">
      <alignment horizontal="center"/>
    </xf>
    <xf numFmtId="0" fontId="30" fillId="4" borderId="0" xfId="0" applyFont="1" applyFill="1" applyAlignment="1">
      <alignment horizontal="center"/>
    </xf>
    <xf numFmtId="0" fontId="30" fillId="4" borderId="0" xfId="0" applyFont="1" applyFill="1"/>
    <xf numFmtId="0" fontId="27" fillId="4" borderId="0" xfId="0" applyFont="1" applyFill="1"/>
    <xf numFmtId="3" fontId="28" fillId="4" borderId="0" xfId="0" applyNumberFormat="1" applyFont="1" applyFill="1"/>
    <xf numFmtId="3" fontId="10" fillId="0" borderId="3" xfId="0" applyNumberFormat="1" applyFont="1" applyFill="1" applyBorder="1" applyAlignment="1">
      <alignment horizontal="right"/>
    </xf>
    <xf numFmtId="3" fontId="10" fillId="4" borderId="3" xfId="0" applyNumberFormat="1" applyFont="1" applyFill="1" applyBorder="1" applyAlignment="1">
      <alignment horizontal="right"/>
    </xf>
    <xf numFmtId="3" fontId="10" fillId="4" borderId="6" xfId="0" applyNumberFormat="1" applyFont="1" applyFill="1" applyBorder="1" applyAlignment="1">
      <alignment horizontal="right"/>
    </xf>
    <xf numFmtId="0" fontId="9" fillId="0" borderId="0" xfId="1" applyFont="1" applyFill="1"/>
    <xf numFmtId="0" fontId="9" fillId="0" borderId="0" xfId="1" applyFont="1"/>
    <xf numFmtId="3" fontId="10" fillId="0" borderId="0" xfId="0" applyNumberFormat="1" applyFont="1" applyFill="1" applyBorder="1" applyAlignment="1">
      <alignment horizontal="right"/>
    </xf>
    <xf numFmtId="3" fontId="10" fillId="4" borderId="0" xfId="0" applyNumberFormat="1" applyFont="1" applyFill="1" applyBorder="1" applyAlignment="1">
      <alignment horizontal="right"/>
    </xf>
    <xf numFmtId="3" fontId="28" fillId="0" borderId="0" xfId="0" applyNumberFormat="1" applyFont="1" applyFill="1" applyBorder="1" applyAlignment="1">
      <alignment horizontal="right"/>
    </xf>
    <xf numFmtId="1" fontId="27" fillId="0" borderId="0" xfId="0" applyNumberFormat="1" applyFont="1" applyFill="1"/>
    <xf numFmtId="3" fontId="27" fillId="0" borderId="0" xfId="0" applyNumberFormat="1" applyFont="1" applyFill="1" applyBorder="1" applyAlignment="1">
      <alignment horizontal="right"/>
    </xf>
    <xf numFmtId="0" fontId="10" fillId="4" borderId="0" xfId="0" applyFont="1" applyFill="1" applyAlignment="1">
      <alignment horizontal="center" wrapText="1"/>
    </xf>
    <xf numFmtId="1" fontId="10" fillId="0" borderId="0" xfId="0" applyNumberFormat="1" applyFont="1" applyFill="1"/>
    <xf numFmtId="1" fontId="10" fillId="4" borderId="0" xfId="0" applyNumberFormat="1" applyFont="1" applyFill="1"/>
    <xf numFmtId="1" fontId="11" fillId="4" borderId="0" xfId="0" applyNumberFormat="1" applyFont="1" applyFill="1"/>
    <xf numFmtId="3" fontId="10" fillId="4" borderId="5" xfId="0" applyNumberFormat="1" applyFont="1" applyFill="1" applyBorder="1" applyAlignment="1">
      <alignment horizontal="right"/>
    </xf>
    <xf numFmtId="0" fontId="9" fillId="0" borderId="1" xfId="1" applyFont="1" applyBorder="1"/>
    <xf numFmtId="3" fontId="11" fillId="4" borderId="1" xfId="0" applyNumberFormat="1" applyFont="1" applyFill="1" applyBorder="1" applyAlignment="1">
      <alignment horizontal="right"/>
    </xf>
    <xf numFmtId="3" fontId="11" fillId="4" borderId="8" xfId="0" applyNumberFormat="1" applyFont="1" applyFill="1" applyBorder="1" applyAlignment="1">
      <alignment horizontal="right"/>
    </xf>
    <xf numFmtId="3" fontId="10" fillId="3" borderId="11" xfId="0" quotePrefix="1" applyNumberFormat="1" applyFont="1" applyFill="1" applyBorder="1" applyAlignment="1">
      <alignment horizontal="right"/>
    </xf>
    <xf numFmtId="3" fontId="10" fillId="4" borderId="6" xfId="0" quotePrefix="1" applyNumberFormat="1" applyFont="1" applyFill="1" applyBorder="1" applyAlignment="1">
      <alignment horizontal="right"/>
    </xf>
    <xf numFmtId="3" fontId="11" fillId="4" borderId="6" xfId="0" quotePrefix="1" applyNumberFormat="1" applyFont="1" applyFill="1" applyBorder="1" applyAlignment="1">
      <alignment horizontal="right"/>
    </xf>
    <xf numFmtId="0" fontId="10" fillId="4" borderId="0" xfId="0" applyFont="1" applyFill="1" applyBorder="1" applyAlignment="1">
      <alignment horizontal="right"/>
    </xf>
    <xf numFmtId="0" fontId="10" fillId="4" borderId="0" xfId="0" applyFont="1" applyFill="1" applyBorder="1" applyAlignment="1">
      <alignment horizontal="center"/>
    </xf>
    <xf numFmtId="0" fontId="15" fillId="0" borderId="0" xfId="1" applyFont="1"/>
    <xf numFmtId="1" fontId="10" fillId="4" borderId="0" xfId="0" applyNumberFormat="1" applyFont="1" applyFill="1" applyBorder="1" applyAlignment="1">
      <alignment horizontal="right"/>
    </xf>
    <xf numFmtId="1" fontId="10" fillId="3" borderId="4" xfId="0" applyNumberFormat="1" applyFont="1" applyFill="1" applyBorder="1" applyAlignment="1">
      <alignment horizontal="right"/>
    </xf>
    <xf numFmtId="0" fontId="10" fillId="3" borderId="4" xfId="0" applyFont="1" applyFill="1" applyBorder="1" applyAlignment="1">
      <alignment horizontal="right"/>
    </xf>
    <xf numFmtId="0" fontId="10" fillId="3" borderId="11" xfId="0" applyFont="1" applyFill="1" applyBorder="1" applyAlignment="1">
      <alignment horizontal="right"/>
    </xf>
    <xf numFmtId="1" fontId="10" fillId="4" borderId="6" xfId="0" applyNumberFormat="1" applyFont="1" applyFill="1" applyBorder="1" applyAlignment="1">
      <alignment horizontal="right"/>
    </xf>
    <xf numFmtId="1" fontId="11" fillId="4" borderId="6" xfId="0" applyNumberFormat="1" applyFont="1" applyFill="1" applyBorder="1" applyAlignment="1">
      <alignment horizontal="right"/>
    </xf>
    <xf numFmtId="0" fontId="10" fillId="0" borderId="0" xfId="0" applyFont="1" applyFill="1" applyBorder="1" applyAlignment="1">
      <alignment horizontal="right"/>
    </xf>
    <xf numFmtId="0" fontId="10" fillId="4" borderId="3" xfId="0" applyFont="1" applyFill="1" applyBorder="1" applyAlignment="1">
      <alignment horizontal="right"/>
    </xf>
    <xf numFmtId="0" fontId="10" fillId="4" borderId="5" xfId="0" applyFont="1" applyFill="1" applyBorder="1" applyAlignment="1">
      <alignment horizontal="right"/>
    </xf>
    <xf numFmtId="1" fontId="11" fillId="0" borderId="0" xfId="0" applyNumberFormat="1" applyFont="1" applyFill="1"/>
    <xf numFmtId="0" fontId="10" fillId="3" borderId="3" xfId="0" applyFont="1" applyFill="1" applyBorder="1" applyAlignment="1">
      <alignment horizontal="right"/>
    </xf>
    <xf numFmtId="0" fontId="11" fillId="4" borderId="6" xfId="0" applyFont="1" applyFill="1" applyBorder="1" applyAlignment="1">
      <alignment horizontal="right"/>
    </xf>
    <xf numFmtId="0" fontId="10" fillId="4" borderId="6" xfId="0" applyFont="1" applyFill="1" applyBorder="1" applyAlignment="1">
      <alignment horizontal="right"/>
    </xf>
    <xf numFmtId="0" fontId="11" fillId="4" borderId="0" xfId="0" applyFont="1" applyFill="1" applyAlignment="1">
      <alignment horizontal="right"/>
    </xf>
    <xf numFmtId="0" fontId="13" fillId="5" borderId="0" xfId="0" applyFont="1" applyFill="1" applyBorder="1" applyAlignment="1">
      <alignment horizontal="center"/>
    </xf>
    <xf numFmtId="0" fontId="6" fillId="5" borderId="0" xfId="0" applyFont="1" applyFill="1" applyBorder="1" applyAlignment="1">
      <alignment horizontal="center"/>
    </xf>
    <xf numFmtId="0" fontId="3" fillId="5" borderId="1" xfId="0" applyFont="1" applyFill="1" applyBorder="1" applyAlignment="1">
      <alignment horizontal="center"/>
    </xf>
    <xf numFmtId="0" fontId="18" fillId="4" borderId="0" xfId="0" applyFont="1" applyFill="1" applyBorder="1" applyAlignment="1">
      <alignment horizontal="center"/>
    </xf>
    <xf numFmtId="0" fontId="3" fillId="4" borderId="1" xfId="0" applyFont="1" applyFill="1" applyBorder="1" applyAlignment="1">
      <alignment horizontal="center"/>
    </xf>
    <xf numFmtId="0" fontId="5" fillId="2" borderId="1" xfId="0" applyFont="1" applyFill="1" applyBorder="1" applyAlignment="1">
      <alignment horizontal="center"/>
    </xf>
    <xf numFmtId="0" fontId="5" fillId="2" borderId="0" xfId="0" applyFont="1" applyFill="1" applyBorder="1" applyAlignment="1">
      <alignment wrapText="1"/>
    </xf>
    <xf numFmtId="0" fontId="5" fillId="2" borderId="0" xfId="0" applyFont="1" applyFill="1" applyBorder="1" applyAlignment="1">
      <alignment horizontal="center"/>
    </xf>
    <xf numFmtId="0" fontId="5" fillId="2" borderId="1" xfId="0" applyFont="1" applyFill="1" applyBorder="1" applyAlignment="1">
      <alignment horizontal="right" wrapText="1"/>
    </xf>
    <xf numFmtId="0" fontId="5" fillId="2" borderId="8" xfId="0" applyFont="1" applyFill="1" applyBorder="1" applyAlignment="1">
      <alignment horizontal="right"/>
    </xf>
    <xf numFmtId="164" fontId="7" fillId="3" borderId="3" xfId="0" applyNumberFormat="1" applyFont="1" applyFill="1" applyBorder="1" applyAlignment="1">
      <alignment horizontal="right"/>
    </xf>
    <xf numFmtId="164" fontId="7" fillId="3" borderId="4" xfId="0" applyNumberFormat="1" applyFont="1" applyFill="1" applyBorder="1" applyAlignment="1">
      <alignment horizontal="right"/>
    </xf>
    <xf numFmtId="164" fontId="5" fillId="3" borderId="0" xfId="0" applyNumberFormat="1" applyFont="1" applyFill="1" applyBorder="1" applyAlignment="1"/>
    <xf numFmtId="164" fontId="7" fillId="3" borderId="0" xfId="0" applyNumberFormat="1" applyFont="1" applyFill="1" applyBorder="1" applyAlignment="1"/>
    <xf numFmtId="164" fontId="7" fillId="3" borderId="0" xfId="0" applyNumberFormat="1" applyFont="1" applyFill="1" applyBorder="1" applyAlignment="1">
      <alignment horizontal="right"/>
    </xf>
    <xf numFmtId="164" fontId="3" fillId="3" borderId="4" xfId="0" applyNumberFormat="1" applyFont="1" applyFill="1" applyBorder="1" applyAlignment="1">
      <alignment horizontal="right"/>
    </xf>
    <xf numFmtId="164" fontId="10" fillId="3" borderId="4" xfId="0" applyNumberFormat="1" applyFont="1" applyFill="1" applyBorder="1" applyAlignment="1">
      <alignment horizontal="right"/>
    </xf>
    <xf numFmtId="164" fontId="7" fillId="3" borderId="11" xfId="0" applyNumberFormat="1" applyFont="1" applyFill="1" applyBorder="1" applyAlignment="1">
      <alignment horizontal="right"/>
    </xf>
    <xf numFmtId="0" fontId="10" fillId="5" borderId="15" xfId="0" applyFont="1" applyFill="1" applyBorder="1" applyAlignment="1"/>
    <xf numFmtId="0" fontId="3" fillId="5" borderId="3" xfId="0" applyFont="1" applyFill="1" applyBorder="1"/>
    <xf numFmtId="164" fontId="10" fillId="4" borderId="3" xfId="0" applyNumberFormat="1" applyFont="1" applyFill="1" applyBorder="1" applyAlignment="1"/>
    <xf numFmtId="164" fontId="10" fillId="4" borderId="0" xfId="0" applyNumberFormat="1" applyFont="1" applyFill="1" applyBorder="1" applyAlignment="1"/>
    <xf numFmtId="164" fontId="3" fillId="5" borderId="3" xfId="0" applyNumberFormat="1" applyFont="1" applyFill="1" applyBorder="1" applyAlignment="1"/>
    <xf numFmtId="164" fontId="10" fillId="5" borderId="0" xfId="0" applyNumberFormat="1" applyFont="1" applyFill="1" applyAlignment="1">
      <alignment horizontal="right"/>
    </xf>
    <xf numFmtId="164" fontId="10" fillId="4" borderId="0" xfId="0" applyNumberFormat="1" applyFont="1" applyFill="1" applyAlignment="1">
      <alignment horizontal="right"/>
    </xf>
    <xf numFmtId="164" fontId="10" fillId="4" borderId="5" xfId="0" applyNumberFormat="1" applyFont="1" applyFill="1" applyBorder="1" applyAlignment="1"/>
    <xf numFmtId="0" fontId="3" fillId="5" borderId="2" xfId="0" applyFont="1" applyFill="1" applyBorder="1"/>
    <xf numFmtId="164" fontId="3" fillId="4" borderId="0" xfId="0" applyNumberFormat="1" applyFont="1" applyFill="1" applyBorder="1" applyAlignment="1"/>
    <xf numFmtId="164" fontId="3" fillId="5" borderId="0" xfId="0" applyNumberFormat="1" applyFont="1" applyFill="1" applyAlignment="1">
      <alignment horizontal="right"/>
    </xf>
    <xf numFmtId="164" fontId="3" fillId="4" borderId="0" xfId="0" applyNumberFormat="1" applyFont="1" applyFill="1" applyAlignment="1">
      <alignment horizontal="right"/>
    </xf>
    <xf numFmtId="164" fontId="3" fillId="4" borderId="6" xfId="0" applyNumberFormat="1" applyFont="1" applyFill="1" applyBorder="1" applyAlignment="1"/>
    <xf numFmtId="0" fontId="10" fillId="5" borderId="2" xfId="0" applyFont="1" applyFill="1" applyBorder="1"/>
    <xf numFmtId="164" fontId="10" fillId="4" borderId="6" xfId="0" applyNumberFormat="1" applyFont="1" applyFill="1" applyBorder="1" applyAlignment="1"/>
    <xf numFmtId="0" fontId="3" fillId="5" borderId="2" xfId="0" applyFont="1" applyFill="1" applyBorder="1" applyAlignment="1"/>
    <xf numFmtId="0" fontId="7" fillId="5" borderId="2" xfId="0" applyFont="1" applyFill="1" applyBorder="1" applyAlignment="1"/>
    <xf numFmtId="0" fontId="10" fillId="5" borderId="2" xfId="0" applyFont="1" applyFill="1" applyBorder="1" applyAlignment="1"/>
    <xf numFmtId="164" fontId="11" fillId="4" borderId="0" xfId="0" applyNumberFormat="1" applyFont="1" applyFill="1" applyBorder="1" applyAlignment="1"/>
    <xf numFmtId="164" fontId="10" fillId="3" borderId="11" xfId="0" applyNumberFormat="1" applyFont="1" applyFill="1" applyBorder="1" applyAlignment="1">
      <alignment horizontal="right"/>
    </xf>
    <xf numFmtId="164" fontId="10" fillId="4" borderId="0" xfId="0" applyNumberFormat="1" applyFont="1" applyFill="1" applyBorder="1" applyAlignment="1">
      <alignment horizontal="right"/>
    </xf>
    <xf numFmtId="164" fontId="3" fillId="4" borderId="0" xfId="0" applyNumberFormat="1" applyFont="1" applyFill="1" applyBorder="1" applyAlignment="1">
      <alignment horizontal="right"/>
    </xf>
    <xf numFmtId="164" fontId="10" fillId="4" borderId="6" xfId="0" applyNumberFormat="1" applyFont="1" applyFill="1" applyBorder="1" applyAlignment="1">
      <alignment horizontal="right"/>
    </xf>
    <xf numFmtId="164" fontId="11" fillId="4" borderId="0" xfId="0" applyNumberFormat="1" applyFont="1" applyFill="1" applyBorder="1" applyAlignment="1">
      <alignment horizontal="right"/>
    </xf>
    <xf numFmtId="164" fontId="3" fillId="4" borderId="6" xfId="0" applyNumberFormat="1" applyFont="1" applyFill="1" applyBorder="1" applyAlignment="1">
      <alignment horizontal="right"/>
    </xf>
    <xf numFmtId="0" fontId="3" fillId="5" borderId="7" xfId="0" applyFont="1" applyFill="1" applyBorder="1" applyAlignment="1"/>
    <xf numFmtId="164" fontId="3" fillId="4" borderId="1" xfId="0" applyNumberFormat="1" applyFont="1" applyFill="1" applyBorder="1" applyAlignment="1">
      <alignment horizontal="right"/>
    </xf>
    <xf numFmtId="164" fontId="11" fillId="4" borderId="1" xfId="0" applyNumberFormat="1" applyFont="1" applyFill="1" applyBorder="1" applyAlignment="1">
      <alignment horizontal="right"/>
    </xf>
    <xf numFmtId="164" fontId="3" fillId="4" borderId="8" xfId="0" applyNumberFormat="1" applyFont="1" applyFill="1" applyBorder="1" applyAlignment="1">
      <alignment horizontal="right"/>
    </xf>
    <xf numFmtId="0" fontId="1" fillId="5" borderId="0" xfId="0" applyFont="1" applyFill="1" applyBorder="1" applyAlignment="1"/>
    <xf numFmtId="0" fontId="3" fillId="5" borderId="0" xfId="0" applyFont="1" applyFill="1" applyBorder="1" applyAlignment="1"/>
    <xf numFmtId="164" fontId="3" fillId="5" borderId="0" xfId="0" applyNumberFormat="1" applyFont="1" applyFill="1" applyBorder="1"/>
    <xf numFmtId="164" fontId="3" fillId="5" borderId="0" xfId="0" applyNumberFormat="1" applyFont="1" applyFill="1" applyBorder="1" applyAlignment="1">
      <alignment horizontal="center"/>
    </xf>
    <xf numFmtId="164" fontId="3" fillId="4" borderId="0" xfId="0" applyNumberFormat="1" applyFont="1" applyFill="1" applyBorder="1" applyAlignment="1">
      <alignment horizontal="center"/>
    </xf>
    <xf numFmtId="164" fontId="13" fillId="4" borderId="3" xfId="0" applyNumberFormat="1" applyFont="1" applyFill="1" applyBorder="1" applyAlignment="1"/>
    <xf numFmtId="164" fontId="13" fillId="4" borderId="3" xfId="0" applyNumberFormat="1" applyFont="1" applyFill="1" applyBorder="1" applyAlignment="1">
      <alignment horizontal="right"/>
    </xf>
    <xf numFmtId="164" fontId="18" fillId="4" borderId="0" xfId="0" applyNumberFormat="1" applyFont="1" applyFill="1" applyBorder="1" applyAlignment="1">
      <alignment horizontal="center"/>
    </xf>
    <xf numFmtId="164" fontId="13" fillId="4" borderId="0" xfId="0" applyNumberFormat="1" applyFont="1" applyFill="1" applyBorder="1" applyAlignment="1">
      <alignment horizontal="center"/>
    </xf>
    <xf numFmtId="164" fontId="13" fillId="4" borderId="0" xfId="0" applyNumberFormat="1" applyFont="1" applyFill="1" applyBorder="1" applyAlignment="1">
      <alignment horizontal="right"/>
    </xf>
    <xf numFmtId="164" fontId="5" fillId="2" borderId="3" xfId="0" applyNumberFormat="1" applyFont="1" applyFill="1" applyBorder="1" applyAlignment="1">
      <alignment horizontal="left" vertical="center"/>
    </xf>
    <xf numFmtId="164" fontId="5" fillId="2" borderId="3" xfId="0" applyNumberFormat="1" applyFont="1" applyFill="1" applyBorder="1" applyAlignment="1">
      <alignment wrapText="1"/>
    </xf>
    <xf numFmtId="164" fontId="5" fillId="2" borderId="1" xfId="0" applyNumberFormat="1" applyFont="1" applyFill="1" applyBorder="1" applyAlignment="1">
      <alignment horizontal="right"/>
    </xf>
    <xf numFmtId="164" fontId="5" fillId="2" borderId="1" xfId="0" applyNumberFormat="1" applyFont="1" applyFill="1" applyBorder="1" applyAlignment="1">
      <alignment horizontal="left" vertical="center"/>
    </xf>
    <xf numFmtId="164" fontId="5" fillId="2" borderId="1" xfId="0" applyNumberFormat="1" applyFont="1" applyFill="1" applyBorder="1" applyAlignment="1">
      <alignment horizontal="right" wrapText="1"/>
    </xf>
    <xf numFmtId="164" fontId="5" fillId="2" borderId="8" xfId="0" applyNumberFormat="1" applyFont="1" applyFill="1" applyBorder="1" applyAlignment="1">
      <alignment horizontal="right"/>
    </xf>
    <xf numFmtId="164" fontId="7" fillId="3" borderId="4" xfId="0" applyNumberFormat="1" applyFont="1" applyFill="1" applyBorder="1" applyAlignment="1"/>
    <xf numFmtId="164" fontId="5" fillId="3" borderId="1" xfId="0" applyNumberFormat="1" applyFont="1" applyFill="1" applyBorder="1" applyAlignment="1"/>
    <xf numFmtId="164" fontId="7" fillId="3" borderId="1" xfId="0" applyNumberFormat="1" applyFont="1" applyFill="1" applyBorder="1" applyAlignment="1"/>
    <xf numFmtId="164" fontId="7" fillId="3" borderId="11" xfId="0" applyNumberFormat="1" applyFont="1" applyFill="1" applyBorder="1" applyAlignment="1"/>
    <xf numFmtId="164" fontId="10" fillId="4" borderId="0" xfId="0" quotePrefix="1" applyNumberFormat="1" applyFont="1" applyFill="1" applyBorder="1" applyAlignment="1"/>
    <xf numFmtId="164" fontId="10" fillId="3" borderId="4" xfId="0" applyNumberFormat="1" applyFont="1" applyFill="1" applyBorder="1" applyAlignment="1"/>
    <xf numFmtId="164" fontId="10" fillId="3" borderId="11" xfId="0" applyNumberFormat="1" applyFont="1" applyFill="1" applyBorder="1" applyAlignment="1"/>
    <xf numFmtId="164" fontId="11" fillId="4" borderId="0" xfId="0" quotePrefix="1" applyNumberFormat="1" applyFont="1" applyFill="1" applyBorder="1" applyAlignment="1"/>
    <xf numFmtId="164" fontId="11" fillId="4" borderId="6" xfId="0" applyNumberFormat="1" applyFont="1" applyFill="1" applyBorder="1" applyAlignment="1"/>
    <xf numFmtId="164" fontId="11" fillId="0" borderId="0" xfId="0" applyNumberFormat="1" applyFont="1" applyFill="1" applyBorder="1" applyAlignment="1"/>
    <xf numFmtId="0" fontId="10" fillId="0" borderId="2" xfId="0" applyFont="1" applyFill="1" applyBorder="1" applyAlignment="1"/>
    <xf numFmtId="0" fontId="28" fillId="0" borderId="2" xfId="0" applyFont="1" applyFill="1" applyBorder="1" applyAlignment="1"/>
    <xf numFmtId="164" fontId="3" fillId="3" borderId="4" xfId="0" applyNumberFormat="1" applyFont="1" applyFill="1" applyBorder="1" applyAlignment="1"/>
    <xf numFmtId="0" fontId="3" fillId="5" borderId="2" xfId="0" applyFont="1" applyFill="1" applyBorder="1" applyAlignment="1">
      <alignment horizontal="centerContinuous"/>
    </xf>
    <xf numFmtId="0" fontId="29" fillId="5" borderId="0" xfId="0" applyFont="1" applyFill="1" applyBorder="1" applyAlignment="1">
      <alignment horizontal="center"/>
    </xf>
    <xf numFmtId="0" fontId="8" fillId="5" borderId="0" xfId="0" applyFont="1" applyFill="1"/>
    <xf numFmtId="164" fontId="3" fillId="4" borderId="0" xfId="0" quotePrefix="1" applyNumberFormat="1" applyFont="1" applyFill="1" applyBorder="1" applyAlignment="1"/>
    <xf numFmtId="164" fontId="11" fillId="4" borderId="1" xfId="0" applyNumberFormat="1" applyFont="1" applyFill="1" applyBorder="1" applyAlignment="1"/>
    <xf numFmtId="164" fontId="8" fillId="3" borderId="4" xfId="0" applyNumberFormat="1" applyFont="1" applyFill="1" applyBorder="1" applyAlignment="1"/>
    <xf numFmtId="164" fontId="10" fillId="3" borderId="4" xfId="0" quotePrefix="1" applyNumberFormat="1" applyFont="1" applyFill="1" applyBorder="1" applyAlignment="1"/>
    <xf numFmtId="0" fontId="28" fillId="5" borderId="2" xfId="0" applyFont="1" applyFill="1" applyBorder="1"/>
    <xf numFmtId="164" fontId="8" fillId="4" borderId="0" xfId="0" applyNumberFormat="1" applyFont="1" applyFill="1" applyBorder="1" applyAlignment="1"/>
    <xf numFmtId="164" fontId="7" fillId="4" borderId="5" xfId="0" applyNumberFormat="1" applyFont="1" applyFill="1" applyBorder="1" applyAlignment="1"/>
    <xf numFmtId="0" fontId="8" fillId="5" borderId="2" xfId="0" applyFont="1" applyFill="1" applyBorder="1"/>
    <xf numFmtId="164" fontId="7" fillId="4" borderId="6" xfId="0" applyNumberFormat="1" applyFont="1" applyFill="1" applyBorder="1" applyAlignment="1"/>
    <xf numFmtId="164" fontId="12" fillId="4" borderId="0" xfId="0" applyNumberFormat="1" applyFont="1" applyFill="1" applyBorder="1" applyAlignment="1"/>
    <xf numFmtId="0" fontId="13" fillId="5" borderId="0" xfId="0" applyFont="1" applyFill="1" applyAlignment="1">
      <alignment horizontal="center"/>
    </xf>
    <xf numFmtId="164" fontId="3" fillId="4" borderId="1" xfId="0" applyNumberFormat="1" applyFont="1" applyFill="1" applyBorder="1" applyAlignment="1"/>
    <xf numFmtId="164" fontId="11" fillId="4" borderId="8" xfId="0" applyNumberFormat="1" applyFont="1" applyFill="1" applyBorder="1" applyAlignment="1"/>
    <xf numFmtId="164" fontId="11" fillId="3" borderId="1" xfId="0" applyNumberFormat="1" applyFont="1" applyFill="1" applyBorder="1" applyAlignment="1"/>
    <xf numFmtId="164" fontId="10" fillId="3" borderId="5" xfId="0" applyNumberFormat="1" applyFont="1" applyFill="1" applyBorder="1" applyAlignment="1"/>
    <xf numFmtId="0" fontId="28" fillId="5" borderId="3" xfId="0" applyFont="1" applyFill="1" applyBorder="1"/>
    <xf numFmtId="164" fontId="10" fillId="0" borderId="0" xfId="0" applyNumberFormat="1" applyFont="1" applyFill="1" applyBorder="1" applyAlignment="1"/>
    <xf numFmtId="164" fontId="1" fillId="0" borderId="0" xfId="0" applyNumberFormat="1" applyFont="1" applyFill="1" applyBorder="1" applyAlignment="1"/>
    <xf numFmtId="0" fontId="13" fillId="5" borderId="0" xfId="0" applyFont="1" applyFill="1"/>
    <xf numFmtId="3" fontId="3" fillId="4" borderId="0" xfId="0" quotePrefix="1" applyNumberFormat="1" applyFont="1" applyFill="1" applyBorder="1" applyAlignment="1">
      <alignment horizontal="center"/>
    </xf>
    <xf numFmtId="3" fontId="7" fillId="4" borderId="0" xfId="0" quotePrefix="1" applyNumberFormat="1" applyFont="1" applyFill="1" applyBorder="1" applyAlignment="1">
      <alignment horizontal="center"/>
    </xf>
    <xf numFmtId="164" fontId="7" fillId="3" borderId="3" xfId="0" applyNumberFormat="1" applyFont="1" applyFill="1" applyBorder="1" applyAlignment="1"/>
    <xf numFmtId="164" fontId="10" fillId="5" borderId="0" xfId="0" applyNumberFormat="1" applyFont="1" applyFill="1" applyAlignment="1"/>
    <xf numFmtId="164" fontId="10" fillId="4" borderId="0" xfId="0" applyNumberFormat="1" applyFont="1" applyFill="1" applyAlignment="1"/>
    <xf numFmtId="164" fontId="3" fillId="5" borderId="0" xfId="0" applyNumberFormat="1" applyFont="1" applyFill="1" applyAlignment="1"/>
    <xf numFmtId="164" fontId="3" fillId="4" borderId="0" xfId="0" applyNumberFormat="1" applyFont="1" applyFill="1" applyAlignment="1"/>
    <xf numFmtId="164" fontId="3" fillId="4" borderId="8" xfId="0" applyNumberFormat="1" applyFont="1" applyFill="1" applyBorder="1" applyAlignment="1"/>
    <xf numFmtId="164" fontId="3" fillId="4" borderId="0" xfId="0" applyNumberFormat="1" applyFont="1" applyFill="1" applyBorder="1"/>
    <xf numFmtId="164" fontId="5" fillId="2" borderId="0" xfId="0" applyNumberFormat="1" applyFont="1" applyFill="1" applyBorder="1" applyAlignment="1">
      <alignment horizontal="center"/>
    </xf>
    <xf numFmtId="0" fontId="11" fillId="5" borderId="0" xfId="0" applyFont="1" applyFill="1" applyAlignment="1">
      <alignment horizontal="center"/>
    </xf>
    <xf numFmtId="0" fontId="1" fillId="5" borderId="0" xfId="0" applyFont="1" applyFill="1" applyBorder="1" applyAlignment="1">
      <alignment horizontal="centerContinuous"/>
    </xf>
    <xf numFmtId="0" fontId="8" fillId="5" borderId="16" xfId="0" applyFont="1" applyFill="1" applyBorder="1"/>
    <xf numFmtId="164" fontId="1" fillId="5" borderId="16" xfId="0" applyNumberFormat="1" applyFont="1" applyFill="1" applyBorder="1"/>
    <xf numFmtId="0" fontId="25" fillId="2" borderId="3" xfId="0" applyFont="1" applyFill="1" applyBorder="1"/>
    <xf numFmtId="164" fontId="7" fillId="2" borderId="17" xfId="0" applyNumberFormat="1" applyFont="1" applyFill="1" applyBorder="1" applyAlignment="1">
      <alignment horizontal="centerContinuous"/>
    </xf>
    <xf numFmtId="164" fontId="7" fillId="2" borderId="0" xfId="0" applyNumberFormat="1" applyFont="1" applyFill="1" applyBorder="1"/>
    <xf numFmtId="164" fontId="7" fillId="2" borderId="18" xfId="0" applyNumberFormat="1" applyFont="1" applyFill="1" applyBorder="1" applyAlignment="1">
      <alignment horizontal="centerContinuous"/>
    </xf>
    <xf numFmtId="164" fontId="7" fillId="2" borderId="1" xfId="0" applyNumberFormat="1" applyFont="1" applyFill="1" applyBorder="1" applyAlignment="1">
      <alignment horizontal="centerContinuous"/>
    </xf>
    <xf numFmtId="164" fontId="7" fillId="2" borderId="0" xfId="0" applyNumberFormat="1" applyFont="1" applyFill="1" applyBorder="1" applyAlignment="1"/>
    <xf numFmtId="164" fontId="7" fillId="2" borderId="8" xfId="0" applyNumberFormat="1" applyFont="1" applyFill="1" applyBorder="1" applyAlignment="1">
      <alignment horizontal="centerContinuous"/>
    </xf>
    <xf numFmtId="164" fontId="26" fillId="2" borderId="0" xfId="0" applyNumberFormat="1" applyFont="1" applyFill="1" applyBorder="1" applyAlignment="1">
      <alignment horizontal="right"/>
    </xf>
    <xf numFmtId="164" fontId="26" fillId="2" borderId="6" xfId="0" applyNumberFormat="1" applyFont="1" applyFill="1" applyBorder="1" applyAlignment="1">
      <alignment horizontal="right"/>
    </xf>
    <xf numFmtId="0" fontId="23" fillId="5" borderId="0" xfId="0" applyFont="1" applyFill="1" applyBorder="1"/>
    <xf numFmtId="0" fontId="2" fillId="3" borderId="15" xfId="0" applyFont="1" applyFill="1" applyBorder="1"/>
    <xf numFmtId="164" fontId="10" fillId="3" borderId="4" xfId="0" applyNumberFormat="1" applyFont="1" applyFill="1" applyBorder="1"/>
    <xf numFmtId="164" fontId="10" fillId="3" borderId="11" xfId="0" applyNumberFormat="1" applyFont="1" applyFill="1" applyBorder="1"/>
    <xf numFmtId="3" fontId="2" fillId="5" borderId="0" xfId="0" applyNumberFormat="1" applyFont="1" applyFill="1" applyBorder="1"/>
    <xf numFmtId="164" fontId="11" fillId="5" borderId="0" xfId="0" applyNumberFormat="1" applyFont="1" applyFill="1" applyBorder="1" applyAlignment="1"/>
    <xf numFmtId="164" fontId="11" fillId="5" borderId="6" xfId="0" applyNumberFormat="1" applyFont="1" applyFill="1" applyBorder="1" applyAlignment="1"/>
    <xf numFmtId="0" fontId="11" fillId="5" borderId="0" xfId="0" applyFont="1" applyFill="1" applyAlignment="1">
      <alignment horizontal="center" vertical="center" wrapText="1"/>
    </xf>
    <xf numFmtId="164" fontId="11" fillId="5" borderId="0" xfId="0" applyNumberFormat="1" applyFont="1" applyFill="1" applyBorder="1"/>
    <xf numFmtId="164" fontId="11" fillId="5" borderId="6" xfId="0" applyNumberFormat="1" applyFont="1" applyFill="1" applyBorder="1"/>
    <xf numFmtId="3" fontId="1" fillId="5" borderId="0" xfId="0" applyNumberFormat="1" applyFont="1" applyFill="1" applyBorder="1" applyAlignment="1">
      <alignment horizontal="right" vertical="center" wrapText="1"/>
    </xf>
    <xf numFmtId="0" fontId="14" fillId="5" borderId="0" xfId="0" applyFont="1" applyFill="1" applyBorder="1" applyAlignment="1">
      <alignment horizontal="right"/>
    </xf>
    <xf numFmtId="164" fontId="10" fillId="5" borderId="0" xfId="0" applyNumberFormat="1" applyFont="1" applyFill="1" applyBorder="1"/>
    <xf numFmtId="0" fontId="12" fillId="3" borderId="3" xfId="0" applyFont="1" applyFill="1" applyBorder="1"/>
    <xf numFmtId="164" fontId="10" fillId="3" borderId="3" xfId="0" applyNumberFormat="1" applyFont="1" applyFill="1" applyBorder="1"/>
    <xf numFmtId="0" fontId="3" fillId="5" borderId="4" xfId="0" applyFont="1" applyFill="1" applyBorder="1"/>
    <xf numFmtId="164" fontId="11" fillId="5" borderId="3" xfId="0" applyNumberFormat="1" applyFont="1" applyFill="1" applyBorder="1"/>
    <xf numFmtId="0" fontId="11" fillId="0" borderId="7" xfId="0" applyFont="1" applyFill="1" applyBorder="1" applyAlignment="1"/>
    <xf numFmtId="164" fontId="11" fillId="5" borderId="1" xfId="0" applyNumberFormat="1" applyFont="1" applyFill="1" applyBorder="1" applyAlignment="1"/>
    <xf numFmtId="164" fontId="11" fillId="0" borderId="1" xfId="0" applyNumberFormat="1" applyFont="1" applyFill="1" applyBorder="1" applyAlignment="1"/>
    <xf numFmtId="164" fontId="11" fillId="5" borderId="8" xfId="0" applyNumberFormat="1" applyFont="1" applyFill="1" applyBorder="1" applyAlignment="1"/>
    <xf numFmtId="0" fontId="8" fillId="3" borderId="1" xfId="0" applyFont="1" applyFill="1" applyBorder="1" applyAlignment="1">
      <alignment vertical="center"/>
    </xf>
    <xf numFmtId="164" fontId="10" fillId="3" borderId="1" xfId="0" applyNumberFormat="1" applyFont="1" applyFill="1" applyBorder="1" applyAlignment="1">
      <alignment vertical="center"/>
    </xf>
    <xf numFmtId="164" fontId="10" fillId="3" borderId="8" xfId="0" applyNumberFormat="1" applyFont="1" applyFill="1" applyBorder="1" applyAlignment="1">
      <alignment vertical="center"/>
    </xf>
    <xf numFmtId="0" fontId="11" fillId="5" borderId="0" xfId="0" applyFont="1" applyFill="1"/>
    <xf numFmtId="0" fontId="11" fillId="5" borderId="0" xfId="0" applyFont="1" applyFill="1" applyAlignment="1">
      <alignment vertical="top"/>
    </xf>
    <xf numFmtId="3" fontId="2" fillId="0" borderId="0" xfId="0" applyNumberFormat="1" applyFont="1" applyFill="1"/>
    <xf numFmtId="0" fontId="1" fillId="0" borderId="0" xfId="0" applyFont="1" applyFill="1" applyAlignment="1">
      <alignment horizontal="right" vertical="center" wrapText="1"/>
    </xf>
    <xf numFmtId="164" fontId="1" fillId="0" borderId="0" xfId="0" applyNumberFormat="1" applyFont="1" applyFill="1"/>
    <xf numFmtId="165" fontId="26" fillId="0" borderId="0" xfId="0" applyNumberFormat="1" applyFont="1" applyFill="1"/>
    <xf numFmtId="164" fontId="1" fillId="0" borderId="0" xfId="0" applyNumberFormat="1" applyFont="1" applyFill="1" applyBorder="1"/>
    <xf numFmtId="165" fontId="1" fillId="5" borderId="0" xfId="0" applyNumberFormat="1" applyFont="1" applyFill="1" applyBorder="1"/>
    <xf numFmtId="0" fontId="7" fillId="2" borderId="4" xfId="0" applyFont="1" applyFill="1" applyBorder="1" applyAlignment="1">
      <alignment horizontal="centerContinuous"/>
    </xf>
    <xf numFmtId="0" fontId="7" fillId="2" borderId="3" xfId="0" applyFont="1" applyFill="1" applyBorder="1"/>
    <xf numFmtId="0" fontId="7" fillId="2" borderId="5" xfId="0" applyFont="1" applyFill="1" applyBorder="1"/>
    <xf numFmtId="0" fontId="7" fillId="2" borderId="1" xfId="0" applyFont="1" applyFill="1" applyBorder="1" applyAlignment="1">
      <alignment horizontal="centerContinuous"/>
    </xf>
    <xf numFmtId="0" fontId="7" fillId="2" borderId="0" xfId="0" applyFont="1" applyFill="1" applyBorder="1" applyAlignment="1">
      <alignment horizontal="right"/>
    </xf>
    <xf numFmtId="0" fontId="7" fillId="2" borderId="6" xfId="0" applyFont="1" applyFill="1" applyBorder="1" applyAlignment="1">
      <alignment horizontal="centerContinuous"/>
    </xf>
    <xf numFmtId="0" fontId="7" fillId="2" borderId="1" xfId="0" applyFont="1" applyFill="1" applyBorder="1" applyAlignment="1">
      <alignment horizontal="right"/>
    </xf>
    <xf numFmtId="0" fontId="7" fillId="2" borderId="8" xfId="0" applyFont="1" applyFill="1" applyBorder="1" applyAlignment="1">
      <alignment horizontal="right"/>
    </xf>
    <xf numFmtId="0" fontId="31" fillId="0" borderId="0" xfId="0" applyFont="1"/>
    <xf numFmtId="164" fontId="1" fillId="5" borderId="0" xfId="0" applyNumberFormat="1" applyFont="1" applyFill="1" applyAlignment="1">
      <alignment horizontal="right" vertical="center" wrapText="1"/>
    </xf>
    <xf numFmtId="164" fontId="2" fillId="5" borderId="0" xfId="0" applyNumberFormat="1" applyFont="1" applyFill="1"/>
    <xf numFmtId="165" fontId="26" fillId="5" borderId="0" xfId="0" applyNumberFormat="1" applyFont="1" applyFill="1"/>
    <xf numFmtId="3" fontId="3" fillId="5" borderId="0" xfId="0" applyNumberFormat="1" applyFont="1" applyFill="1"/>
    <xf numFmtId="2" fontId="1" fillId="5" borderId="0" xfId="0" applyNumberFormat="1" applyFont="1" applyFill="1"/>
    <xf numFmtId="0" fontId="3" fillId="5" borderId="0" xfId="0" applyNumberFormat="1" applyFont="1" applyFill="1"/>
    <xf numFmtId="164" fontId="11" fillId="5" borderId="0" xfId="0" applyNumberFormat="1" applyFont="1" applyFill="1" applyBorder="1" applyAlignment="1">
      <alignment wrapText="1"/>
    </xf>
    <xf numFmtId="164" fontId="11" fillId="5" borderId="6" xfId="0" applyNumberFormat="1" applyFont="1" applyFill="1" applyBorder="1" applyAlignment="1">
      <alignment wrapText="1"/>
    </xf>
    <xf numFmtId="0" fontId="3" fillId="3" borderId="3" xfId="0" applyFont="1" applyFill="1" applyBorder="1"/>
    <xf numFmtId="164" fontId="11" fillId="3" borderId="11" xfId="0" applyNumberFormat="1" applyFont="1" applyFill="1" applyBorder="1"/>
    <xf numFmtId="164" fontId="11" fillId="5" borderId="5" xfId="0" applyNumberFormat="1" applyFont="1" applyFill="1" applyBorder="1"/>
    <xf numFmtId="164" fontId="11" fillId="5" borderId="1" xfId="0" applyNumberFormat="1" applyFont="1" applyFill="1" applyBorder="1"/>
    <xf numFmtId="0" fontId="10" fillId="3" borderId="0" xfId="0" applyFont="1" applyFill="1" applyBorder="1"/>
    <xf numFmtId="164" fontId="10" fillId="3" borderId="0" xfId="0" applyNumberFormat="1" applyFont="1" applyFill="1" applyBorder="1" applyAlignment="1"/>
    <xf numFmtId="164" fontId="10" fillId="3" borderId="6" xfId="0" applyNumberFormat="1" applyFont="1" applyFill="1" applyBorder="1" applyAlignment="1"/>
    <xf numFmtId="0" fontId="11" fillId="5" borderId="15" xfId="0" applyFont="1" applyFill="1" applyBorder="1"/>
    <xf numFmtId="0" fontId="11" fillId="5" borderId="7" xfId="0" applyFont="1" applyFill="1" applyBorder="1"/>
    <xf numFmtId="164" fontId="11" fillId="5" borderId="8" xfId="0" applyNumberFormat="1" applyFont="1" applyFill="1" applyBorder="1"/>
    <xf numFmtId="164" fontId="10" fillId="3" borderId="11" xfId="0" applyNumberFormat="1" applyFont="1" applyFill="1" applyBorder="1" applyAlignment="1">
      <alignment vertical="center"/>
    </xf>
    <xf numFmtId="165" fontId="1" fillId="5" borderId="0" xfId="0" applyNumberFormat="1" applyFont="1" applyFill="1"/>
    <xf numFmtId="0" fontId="3" fillId="4" borderId="0" xfId="1" applyFont="1" applyFill="1"/>
    <xf numFmtId="0" fontId="3" fillId="5" borderId="0" xfId="1" applyFont="1" applyFill="1" applyAlignment="1">
      <alignment horizontal="left"/>
    </xf>
    <xf numFmtId="0" fontId="1" fillId="5" borderId="0" xfId="1" applyFont="1" applyFill="1"/>
    <xf numFmtId="0" fontId="13" fillId="5" borderId="0" xfId="1" applyFont="1" applyFill="1"/>
    <xf numFmtId="0" fontId="1" fillId="5" borderId="0" xfId="1" applyFont="1" applyFill="1" applyAlignment="1">
      <alignment horizontal="center"/>
    </xf>
    <xf numFmtId="0" fontId="13" fillId="4" borderId="0" xfId="1" applyFont="1" applyFill="1" applyBorder="1" applyAlignment="1">
      <alignment horizontal="center"/>
    </xf>
    <xf numFmtId="0" fontId="13" fillId="5" borderId="0" xfId="1" applyFont="1" applyFill="1" applyAlignment="1">
      <alignment horizontal="center"/>
    </xf>
    <xf numFmtId="0" fontId="3" fillId="5" borderId="0" xfId="1" applyFont="1" applyFill="1" applyBorder="1"/>
    <xf numFmtId="0" fontId="3" fillId="5" borderId="0" xfId="1" applyFont="1" applyFill="1" applyBorder="1" applyAlignment="1">
      <alignment horizontal="left"/>
    </xf>
    <xf numFmtId="0" fontId="2" fillId="5" borderId="0" xfId="1" applyFont="1" applyFill="1" applyBorder="1" applyAlignment="1">
      <alignment vertical="center" wrapText="1"/>
    </xf>
    <xf numFmtId="0" fontId="1" fillId="5" borderId="0" xfId="1" applyFont="1" applyFill="1" applyBorder="1"/>
    <xf numFmtId="0" fontId="7" fillId="5" borderId="0" xfId="1" applyFont="1" applyFill="1" applyBorder="1" applyAlignment="1">
      <alignment horizontal="centerContinuous"/>
    </xf>
    <xf numFmtId="0" fontId="7" fillId="5" borderId="0" xfId="1" applyFont="1" applyFill="1" applyBorder="1" applyAlignment="1">
      <alignment horizontal="left"/>
    </xf>
    <xf numFmtId="0" fontId="2" fillId="5" borderId="0" xfId="1" applyFont="1" applyFill="1" applyBorder="1" applyAlignment="1">
      <alignment vertical="center"/>
    </xf>
    <xf numFmtId="0" fontId="17" fillId="5" borderId="0" xfId="1" applyFont="1" applyFill="1" applyBorder="1" applyAlignment="1">
      <alignment horizontal="centerContinuous"/>
    </xf>
    <xf numFmtId="0" fontId="2" fillId="5" borderId="0" xfId="1" applyFont="1" applyFill="1" applyBorder="1" applyAlignment="1">
      <alignment horizontal="centerContinuous"/>
    </xf>
    <xf numFmtId="0" fontId="13" fillId="5" borderId="0" xfId="1" applyFont="1" applyFill="1" applyBorder="1" applyAlignment="1">
      <alignment horizontal="right"/>
    </xf>
    <xf numFmtId="0" fontId="2" fillId="5" borderId="0" xfId="1" applyFont="1" applyFill="1" applyBorder="1" applyAlignment="1">
      <alignment horizontal="center" vertical="center" wrapText="1"/>
    </xf>
    <xf numFmtId="0" fontId="3" fillId="5" borderId="1" xfId="1" applyFont="1" applyFill="1" applyBorder="1"/>
    <xf numFmtId="0" fontId="3" fillId="5" borderId="1" xfId="1" applyFont="1" applyFill="1" applyBorder="1" applyAlignment="1">
      <alignment horizontal="center"/>
    </xf>
    <xf numFmtId="0" fontId="18" fillId="5" borderId="1" xfId="1" applyFont="1" applyFill="1" applyBorder="1" applyAlignment="1">
      <alignment horizontal="center"/>
    </xf>
    <xf numFmtId="0" fontId="16" fillId="5" borderId="0" xfId="1" applyFont="1" applyFill="1" applyBorder="1"/>
    <xf numFmtId="0" fontId="25" fillId="2" borderId="3" xfId="1" applyFont="1" applyFill="1" applyBorder="1" applyAlignment="1">
      <alignment horizontal="center"/>
    </xf>
    <xf numFmtId="0" fontId="32" fillId="2" borderId="3" xfId="1" applyFont="1" applyFill="1" applyBorder="1" applyAlignment="1">
      <alignment horizontal="center"/>
    </xf>
    <xf numFmtId="0" fontId="25" fillId="2" borderId="5" xfId="1" applyFont="1" applyFill="1" applyBorder="1" applyAlignment="1">
      <alignment horizontal="center"/>
    </xf>
    <xf numFmtId="0" fontId="3" fillId="5" borderId="0" xfId="1" applyFont="1" applyFill="1" applyBorder="1" applyAlignment="1">
      <alignment horizontal="center"/>
    </xf>
    <xf numFmtId="0" fontId="5" fillId="2" borderId="0" xfId="1" applyFont="1" applyFill="1" applyBorder="1" applyAlignment="1">
      <alignment horizontal="center"/>
    </xf>
    <xf numFmtId="0" fontId="16" fillId="5" borderId="0" xfId="1" applyFont="1" applyFill="1"/>
    <xf numFmtId="0" fontId="5" fillId="2" borderId="1" xfId="1" applyFont="1" applyFill="1" applyBorder="1" applyAlignment="1">
      <alignment horizontal="center"/>
    </xf>
    <xf numFmtId="0" fontId="5" fillId="2" borderId="8" xfId="1" applyFont="1" applyFill="1" applyBorder="1" applyAlignment="1">
      <alignment horizontal="center"/>
    </xf>
    <xf numFmtId="0" fontId="3" fillId="4" borderId="0" xfId="1" applyFont="1" applyFill="1" applyBorder="1" applyAlignment="1">
      <alignment horizontal="centerContinuous"/>
    </xf>
    <xf numFmtId="0" fontId="8" fillId="3" borderId="10" xfId="1" applyFont="1" applyFill="1" applyBorder="1"/>
    <xf numFmtId="0" fontId="5" fillId="3" borderId="4" xfId="1" applyFont="1" applyFill="1" applyBorder="1" applyAlignment="1"/>
    <xf numFmtId="3" fontId="7" fillId="3" borderId="4" xfId="1" applyNumberFormat="1" applyFont="1" applyFill="1" applyBorder="1" applyAlignment="1">
      <alignment horizontal="center"/>
    </xf>
    <xf numFmtId="3" fontId="7" fillId="3" borderId="11" xfId="1" applyNumberFormat="1" applyFont="1" applyFill="1" applyBorder="1" applyAlignment="1">
      <alignment horizontal="center"/>
    </xf>
    <xf numFmtId="0" fontId="10" fillId="5" borderId="2" xfId="1" applyFont="1" applyFill="1" applyBorder="1"/>
    <xf numFmtId="0" fontId="3" fillId="4" borderId="0" xfId="1" applyFont="1" applyFill="1" applyBorder="1"/>
    <xf numFmtId="3" fontId="10" fillId="4" borderId="0" xfId="1" applyNumberFormat="1" applyFont="1" applyFill="1" applyBorder="1" applyAlignment="1">
      <alignment horizontal="center"/>
    </xf>
    <xf numFmtId="3" fontId="7" fillId="4" borderId="0" xfId="1" applyNumberFormat="1" applyFont="1" applyFill="1" applyBorder="1" applyAlignment="1">
      <alignment horizontal="center"/>
    </xf>
    <xf numFmtId="3" fontId="3" fillId="4" borderId="0" xfId="1" applyNumberFormat="1" applyFont="1" applyFill="1" applyBorder="1" applyAlignment="1">
      <alignment horizontal="center"/>
    </xf>
    <xf numFmtId="3" fontId="7" fillId="4" borderId="6" xfId="1" applyNumberFormat="1" applyFont="1" applyFill="1" applyBorder="1" applyAlignment="1">
      <alignment horizontal="center"/>
    </xf>
    <xf numFmtId="0" fontId="8" fillId="3" borderId="10" xfId="1" applyFont="1" applyFill="1" applyBorder="1" applyAlignment="1"/>
    <xf numFmtId="0" fontId="3" fillId="3" borderId="4" xfId="1" applyFont="1" applyFill="1" applyBorder="1"/>
    <xf numFmtId="3" fontId="10" fillId="3" borderId="4" xfId="1" quotePrefix="1" applyNumberFormat="1" applyFont="1" applyFill="1" applyBorder="1" applyAlignment="1">
      <alignment horizontal="center"/>
    </xf>
    <xf numFmtId="3" fontId="10" fillId="3" borderId="11" xfId="1" quotePrefix="1" applyNumberFormat="1" applyFont="1" applyFill="1" applyBorder="1" applyAlignment="1">
      <alignment horizontal="center"/>
    </xf>
    <xf numFmtId="3" fontId="10" fillId="4" borderId="6" xfId="1" applyNumberFormat="1" applyFont="1" applyFill="1" applyBorder="1" applyAlignment="1">
      <alignment horizontal="center"/>
    </xf>
    <xf numFmtId="0" fontId="3" fillId="5" borderId="2" xfId="1" applyFont="1" applyFill="1" applyBorder="1"/>
    <xf numFmtId="3" fontId="3" fillId="4" borderId="0" xfId="1" quotePrefix="1" applyNumberFormat="1" applyFont="1" applyFill="1" applyBorder="1" applyAlignment="1">
      <alignment horizontal="center"/>
    </xf>
    <xf numFmtId="3" fontId="11" fillId="4" borderId="0" xfId="1" applyNumberFormat="1" applyFont="1" applyFill="1" applyBorder="1" applyAlignment="1">
      <alignment horizontal="center"/>
    </xf>
    <xf numFmtId="3" fontId="11" fillId="4" borderId="6" xfId="1" applyNumberFormat="1" applyFont="1" applyFill="1" applyBorder="1" applyAlignment="1">
      <alignment horizontal="center"/>
    </xf>
    <xf numFmtId="0" fontId="10" fillId="0" borderId="2" xfId="1" applyFont="1" applyFill="1" applyBorder="1" applyAlignment="1"/>
    <xf numFmtId="0" fontId="11" fillId="0" borderId="0" xfId="1" applyFont="1" applyFill="1" applyBorder="1"/>
    <xf numFmtId="3" fontId="10" fillId="0" borderId="0" xfId="1" applyNumberFormat="1" applyFont="1" applyFill="1" applyBorder="1" applyAlignment="1">
      <alignment horizontal="center"/>
    </xf>
    <xf numFmtId="3" fontId="10" fillId="0" borderId="0" xfId="1" quotePrefix="1" applyNumberFormat="1" applyFont="1" applyFill="1" applyBorder="1" applyAlignment="1">
      <alignment horizontal="center"/>
    </xf>
    <xf numFmtId="3" fontId="10" fillId="0" borderId="6" xfId="1" quotePrefix="1" applyNumberFormat="1" applyFont="1" applyFill="1" applyBorder="1" applyAlignment="1">
      <alignment horizontal="center"/>
    </xf>
    <xf numFmtId="0" fontId="10" fillId="5" borderId="2" xfId="1" applyFont="1" applyFill="1" applyBorder="1" applyAlignment="1"/>
    <xf numFmtId="0" fontId="11" fillId="4" borderId="0" xfId="1" applyFont="1" applyFill="1" applyBorder="1"/>
    <xf numFmtId="3" fontId="11" fillId="0" borderId="6" xfId="1" quotePrefix="1" applyNumberFormat="1" applyFont="1" applyFill="1" applyBorder="1" applyAlignment="1">
      <alignment horizontal="center"/>
    </xf>
    <xf numFmtId="0" fontId="10" fillId="7" borderId="0" xfId="1" applyFont="1" applyFill="1" applyBorder="1"/>
    <xf numFmtId="0" fontId="1" fillId="8" borderId="0" xfId="1" applyFont="1" applyFill="1" applyBorder="1"/>
    <xf numFmtId="0" fontId="10" fillId="8" borderId="0" xfId="1" applyFont="1" applyFill="1" applyAlignment="1">
      <alignment horizontal="center"/>
    </xf>
    <xf numFmtId="3" fontId="7" fillId="8" borderId="0" xfId="1" applyNumberFormat="1" applyFont="1" applyFill="1" applyBorder="1" applyAlignment="1">
      <alignment horizontal="center"/>
    </xf>
    <xf numFmtId="3" fontId="3" fillId="8" borderId="0" xfId="1" applyNumberFormat="1" applyFont="1" applyFill="1" applyBorder="1" applyAlignment="1">
      <alignment horizontal="center"/>
    </xf>
    <xf numFmtId="3" fontId="10" fillId="8" borderId="0" xfId="1" applyNumberFormat="1" applyFont="1" applyFill="1" applyAlignment="1">
      <alignment horizontal="center"/>
    </xf>
    <xf numFmtId="3" fontId="10" fillId="8" borderId="6" xfId="1" applyNumberFormat="1" applyFont="1" applyFill="1" applyBorder="1" applyAlignment="1">
      <alignment horizontal="center"/>
    </xf>
    <xf numFmtId="0" fontId="10" fillId="0" borderId="0" xfId="1" applyFont="1" applyFill="1" applyBorder="1"/>
    <xf numFmtId="0" fontId="1" fillId="4" borderId="0" xfId="1" applyFont="1" applyFill="1" applyBorder="1"/>
    <xf numFmtId="0" fontId="10" fillId="4" borderId="0" xfId="1" applyFont="1" applyFill="1" applyAlignment="1">
      <alignment horizontal="center"/>
    </xf>
    <xf numFmtId="0" fontId="3" fillId="5" borderId="0" xfId="1" applyFont="1" applyFill="1" applyBorder="1" applyAlignment="1"/>
    <xf numFmtId="0" fontId="3" fillId="4" borderId="0" xfId="1" applyFont="1" applyFill="1" applyAlignment="1">
      <alignment horizontal="center"/>
    </xf>
    <xf numFmtId="3" fontId="11" fillId="4" borderId="1" xfId="1" applyNumberFormat="1" applyFont="1" applyFill="1" applyBorder="1" applyAlignment="1">
      <alignment horizontal="center"/>
    </xf>
    <xf numFmtId="3" fontId="3" fillId="3" borderId="4" xfId="1" applyNumberFormat="1" applyFont="1" applyFill="1" applyBorder="1" applyAlignment="1">
      <alignment horizontal="center"/>
    </xf>
    <xf numFmtId="3" fontId="10" fillId="3" borderId="4" xfId="1" applyNumberFormat="1" applyFont="1" applyFill="1" applyBorder="1" applyAlignment="1">
      <alignment horizontal="center"/>
    </xf>
    <xf numFmtId="3" fontId="10" fillId="3" borderId="11" xfId="1" applyNumberFormat="1" applyFont="1" applyFill="1" applyBorder="1" applyAlignment="1">
      <alignment horizontal="center"/>
    </xf>
    <xf numFmtId="0" fontId="3" fillId="5" borderId="2" xfId="1" applyFont="1" applyFill="1" applyBorder="1" applyAlignment="1">
      <alignment horizontal="centerContinuous"/>
    </xf>
    <xf numFmtId="0" fontId="3" fillId="5" borderId="0" xfId="1" applyFont="1" applyFill="1"/>
    <xf numFmtId="0" fontId="11" fillId="4" borderId="0" xfId="1" quotePrefix="1" applyFont="1" applyFill="1" applyBorder="1" applyAlignment="1">
      <alignment horizontal="center"/>
    </xf>
    <xf numFmtId="0" fontId="10" fillId="3" borderId="4" xfId="1" applyFont="1" applyFill="1" applyBorder="1" applyAlignment="1">
      <alignment horizontal="center"/>
    </xf>
    <xf numFmtId="0" fontId="10" fillId="0" borderId="0" xfId="1" applyFont="1" applyFill="1" applyBorder="1" applyAlignment="1">
      <alignment horizontal="center"/>
    </xf>
    <xf numFmtId="3" fontId="11" fillId="0" borderId="0" xfId="1" applyNumberFormat="1" applyFont="1" applyFill="1" applyBorder="1" applyAlignment="1">
      <alignment horizontal="center"/>
    </xf>
    <xf numFmtId="3" fontId="10" fillId="0" borderId="6" xfId="1" applyNumberFormat="1" applyFont="1" applyFill="1" applyBorder="1" applyAlignment="1">
      <alignment horizontal="center"/>
    </xf>
    <xf numFmtId="0" fontId="11" fillId="8" borderId="0" xfId="1" applyFont="1" applyFill="1" applyBorder="1"/>
    <xf numFmtId="0" fontId="11" fillId="8" borderId="0" xfId="1" applyFont="1" applyFill="1" applyAlignment="1">
      <alignment horizontal="center"/>
    </xf>
    <xf numFmtId="3" fontId="11" fillId="8" borderId="0" xfId="1" applyNumberFormat="1" applyFont="1" applyFill="1" applyBorder="1" applyAlignment="1">
      <alignment horizontal="center"/>
    </xf>
    <xf numFmtId="3" fontId="11" fillId="8" borderId="0" xfId="1" applyNumberFormat="1" applyFont="1" applyFill="1" applyAlignment="1">
      <alignment horizontal="center"/>
    </xf>
    <xf numFmtId="3" fontId="11" fillId="8" borderId="6" xfId="1" applyNumberFormat="1" applyFont="1" applyFill="1" applyBorder="1" applyAlignment="1">
      <alignment horizontal="center"/>
    </xf>
    <xf numFmtId="0" fontId="8" fillId="3" borderId="4" xfId="1" applyFont="1" applyFill="1" applyBorder="1"/>
    <xf numFmtId="0" fontId="3" fillId="5" borderId="0" xfId="1" applyFont="1" applyFill="1" applyAlignment="1">
      <alignment horizontal="center"/>
    </xf>
    <xf numFmtId="3" fontId="10" fillId="3" borderId="4" xfId="1" applyNumberFormat="1" applyFont="1" applyFill="1" applyBorder="1" applyAlignment="1">
      <alignment horizontal="center" vertical="center"/>
    </xf>
    <xf numFmtId="3" fontId="10" fillId="3" borderId="11" xfId="1" applyNumberFormat="1" applyFont="1" applyFill="1" applyBorder="1" applyAlignment="1">
      <alignment horizontal="center" vertical="center"/>
    </xf>
    <xf numFmtId="0" fontId="8" fillId="5" borderId="0" xfId="1" applyFont="1" applyFill="1" applyAlignment="1">
      <alignment horizontal="center" vertical="center" wrapText="1"/>
    </xf>
    <xf numFmtId="0" fontId="3" fillId="2" borderId="3" xfId="1" applyFont="1" applyFill="1" applyBorder="1"/>
    <xf numFmtId="0" fontId="25" fillId="2" borderId="3" xfId="1" applyFont="1" applyFill="1" applyBorder="1"/>
    <xf numFmtId="0" fontId="8" fillId="3" borderId="15" xfId="1" applyFont="1" applyFill="1" applyBorder="1"/>
    <xf numFmtId="0" fontId="5" fillId="3" borderId="0" xfId="1" applyFont="1" applyFill="1" applyBorder="1" applyAlignment="1"/>
    <xf numFmtId="3" fontId="7" fillId="3" borderId="3" xfId="1" applyNumberFormat="1" applyFont="1" applyFill="1" applyBorder="1" applyAlignment="1">
      <alignment horizontal="center"/>
    </xf>
    <xf numFmtId="3" fontId="7" fillId="3" borderId="5" xfId="1" applyNumberFormat="1" applyFont="1" applyFill="1" applyBorder="1" applyAlignment="1">
      <alignment horizontal="center"/>
    </xf>
    <xf numFmtId="0" fontId="10" fillId="5" borderId="15" xfId="1" applyFont="1" applyFill="1" applyBorder="1" applyAlignment="1"/>
    <xf numFmtId="0" fontId="3" fillId="5" borderId="3" xfId="1" applyFont="1" applyFill="1" applyBorder="1"/>
    <xf numFmtId="3" fontId="7" fillId="4" borderId="3" xfId="1" applyNumberFormat="1" applyFont="1" applyFill="1" applyBorder="1" applyAlignment="1">
      <alignment horizontal="center"/>
    </xf>
    <xf numFmtId="3" fontId="7" fillId="4" borderId="5" xfId="1" applyNumberFormat="1" applyFont="1" applyFill="1" applyBorder="1" applyAlignment="1">
      <alignment horizontal="center"/>
    </xf>
    <xf numFmtId="3" fontId="10" fillId="4" borderId="5" xfId="1" quotePrefix="1" applyNumberFormat="1" applyFont="1" applyFill="1" applyBorder="1" applyAlignment="1">
      <alignment horizontal="center"/>
    </xf>
    <xf numFmtId="3" fontId="11" fillId="4" borderId="6" xfId="1" quotePrefix="1" applyNumberFormat="1" applyFont="1" applyFill="1" applyBorder="1" applyAlignment="1">
      <alignment horizontal="center"/>
    </xf>
    <xf numFmtId="3" fontId="11" fillId="4" borderId="8" xfId="1" quotePrefix="1" applyNumberFormat="1" applyFont="1" applyFill="1" applyBorder="1" applyAlignment="1">
      <alignment horizontal="center"/>
    </xf>
    <xf numFmtId="3" fontId="10" fillId="3" borderId="8" xfId="1" quotePrefix="1" applyNumberFormat="1" applyFont="1" applyFill="1" applyBorder="1" applyAlignment="1">
      <alignment horizontal="center"/>
    </xf>
    <xf numFmtId="0" fontId="3" fillId="5" borderId="7" xfId="1" applyFont="1" applyFill="1" applyBorder="1" applyAlignment="1"/>
    <xf numFmtId="0" fontId="3" fillId="4" borderId="1" xfId="1" applyFont="1" applyFill="1" applyBorder="1"/>
    <xf numFmtId="3" fontId="3" fillId="4" borderId="1" xfId="1" quotePrefix="1" applyNumberFormat="1" applyFont="1" applyFill="1" applyBorder="1" applyAlignment="1">
      <alignment horizontal="center"/>
    </xf>
    <xf numFmtId="3" fontId="3" fillId="4" borderId="1" xfId="1" applyNumberFormat="1" applyFont="1" applyFill="1" applyBorder="1" applyAlignment="1">
      <alignment horizontal="center"/>
    </xf>
    <xf numFmtId="0" fontId="10" fillId="5" borderId="15" xfId="1" applyFont="1" applyFill="1" applyBorder="1"/>
    <xf numFmtId="0" fontId="3" fillId="4" borderId="3" xfId="1" applyFont="1" applyFill="1" applyBorder="1"/>
    <xf numFmtId="3" fontId="3" fillId="4" borderId="3" xfId="1" applyNumberFormat="1" applyFont="1" applyFill="1" applyBorder="1" applyAlignment="1">
      <alignment horizontal="center"/>
    </xf>
    <xf numFmtId="3" fontId="10" fillId="4" borderId="3" xfId="1" applyNumberFormat="1" applyFont="1" applyFill="1" applyBorder="1" applyAlignment="1">
      <alignment horizontal="center"/>
    </xf>
    <xf numFmtId="3" fontId="10" fillId="4" borderId="6" xfId="1" quotePrefix="1" applyNumberFormat="1" applyFont="1" applyFill="1" applyBorder="1" applyAlignment="1">
      <alignment horizontal="center"/>
    </xf>
    <xf numFmtId="0" fontId="8" fillId="5" borderId="2" xfId="1" applyFont="1" applyFill="1" applyBorder="1" applyAlignment="1"/>
    <xf numFmtId="0" fontId="8" fillId="5" borderId="7" xfId="1" applyFont="1" applyFill="1" applyBorder="1" applyAlignment="1"/>
    <xf numFmtId="3" fontId="10" fillId="4" borderId="0" xfId="1" quotePrefix="1" applyNumberFormat="1" applyFont="1" applyFill="1" applyBorder="1" applyAlignment="1">
      <alignment horizontal="center"/>
    </xf>
    <xf numFmtId="3" fontId="10" fillId="4" borderId="3" xfId="1" quotePrefix="1" applyNumberFormat="1" applyFont="1" applyFill="1" applyBorder="1" applyAlignment="1">
      <alignment horizontal="center"/>
    </xf>
    <xf numFmtId="0" fontId="8" fillId="5" borderId="2" xfId="1" applyFont="1" applyFill="1" applyBorder="1"/>
    <xf numFmtId="3" fontId="11" fillId="4" borderId="0" xfId="1" quotePrefix="1" applyNumberFormat="1" applyFont="1" applyFill="1" applyBorder="1" applyAlignment="1">
      <alignment horizontal="center"/>
    </xf>
    <xf numFmtId="0" fontId="8" fillId="5" borderId="7" xfId="1" applyFont="1" applyFill="1" applyBorder="1"/>
    <xf numFmtId="3" fontId="11" fillId="4" borderId="1" xfId="1" quotePrefix="1" applyNumberFormat="1" applyFont="1" applyFill="1" applyBorder="1" applyAlignment="1">
      <alignment horizontal="center"/>
    </xf>
    <xf numFmtId="3" fontId="10" fillId="3" borderId="1" xfId="1" quotePrefix="1" applyNumberFormat="1" applyFont="1" applyFill="1" applyBorder="1" applyAlignment="1">
      <alignment horizontal="center"/>
    </xf>
    <xf numFmtId="0" fontId="10" fillId="4" borderId="10" xfId="1" applyFont="1" applyFill="1" applyBorder="1"/>
    <xf numFmtId="0" fontId="8" fillId="5" borderId="4" xfId="1" applyFont="1" applyFill="1" applyBorder="1"/>
    <xf numFmtId="0" fontId="10" fillId="4" borderId="3" xfId="1" applyFont="1" applyFill="1" applyBorder="1" applyAlignment="1">
      <alignment horizontal="center"/>
    </xf>
    <xf numFmtId="0" fontId="8" fillId="3" borderId="2" xfId="1" applyFont="1" applyFill="1" applyBorder="1"/>
    <xf numFmtId="0" fontId="8" fillId="3" borderId="1" xfId="1" applyFont="1" applyFill="1" applyBorder="1"/>
    <xf numFmtId="0" fontId="5" fillId="4" borderId="3" xfId="1" applyFont="1" applyFill="1" applyBorder="1" applyAlignment="1"/>
    <xf numFmtId="0" fontId="8" fillId="3" borderId="7" xfId="1" applyFont="1" applyFill="1" applyBorder="1"/>
    <xf numFmtId="3" fontId="7" fillId="3" borderId="1" xfId="1" applyNumberFormat="1" applyFont="1" applyFill="1" applyBorder="1" applyAlignment="1">
      <alignment horizontal="center"/>
    </xf>
    <xf numFmtId="0" fontId="8" fillId="9" borderId="7" xfId="1" applyFont="1" applyFill="1" applyBorder="1"/>
    <xf numFmtId="0" fontId="3" fillId="8" borderId="4" xfId="1" applyFont="1" applyFill="1" applyBorder="1"/>
    <xf numFmtId="0" fontId="10" fillId="8" borderId="4" xfId="1" applyFont="1" applyFill="1" applyBorder="1" applyAlignment="1">
      <alignment horizontal="center"/>
    </xf>
    <xf numFmtId="3" fontId="7" fillId="8" borderId="4" xfId="1" applyNumberFormat="1" applyFont="1" applyFill="1" applyBorder="1" applyAlignment="1">
      <alignment horizontal="center"/>
    </xf>
    <xf numFmtId="3" fontId="10" fillId="8" borderId="4" xfId="1" applyNumberFormat="1" applyFont="1" applyFill="1" applyBorder="1" applyAlignment="1">
      <alignment horizontal="center"/>
    </xf>
    <xf numFmtId="3" fontId="10" fillId="8" borderId="11" xfId="1" applyNumberFormat="1" applyFont="1" applyFill="1" applyBorder="1" applyAlignment="1">
      <alignment horizontal="center"/>
    </xf>
    <xf numFmtId="0" fontId="2" fillId="2" borderId="12" xfId="1" applyFont="1" applyFill="1" applyBorder="1" applyAlignment="1">
      <alignment horizontal="center" vertical="center"/>
    </xf>
    <xf numFmtId="3" fontId="11" fillId="4" borderId="8" xfId="1" applyNumberFormat="1" applyFont="1" applyFill="1" applyBorder="1" applyAlignment="1">
      <alignment horizontal="center"/>
    </xf>
    <xf numFmtId="3" fontId="10" fillId="3" borderId="3" xfId="1" applyNumberFormat="1" applyFont="1" applyFill="1" applyBorder="1" applyAlignment="1">
      <alignment horizontal="center"/>
    </xf>
    <xf numFmtId="0" fontId="3" fillId="3" borderId="3" xfId="1" applyFont="1" applyFill="1" applyBorder="1"/>
    <xf numFmtId="0" fontId="10" fillId="3" borderId="3" xfId="1" applyFont="1" applyFill="1" applyBorder="1" applyAlignment="1">
      <alignment horizontal="center"/>
    </xf>
    <xf numFmtId="3" fontId="3" fillId="3" borderId="3" xfId="1" applyNumberFormat="1" applyFont="1" applyFill="1" applyBorder="1" applyAlignment="1">
      <alignment horizontal="center"/>
    </xf>
    <xf numFmtId="3" fontId="10" fillId="3" borderId="5" xfId="1" applyNumberFormat="1" applyFont="1" applyFill="1" applyBorder="1" applyAlignment="1">
      <alignment horizontal="center"/>
    </xf>
    <xf numFmtId="0" fontId="10" fillId="4" borderId="4" xfId="1" applyFont="1" applyFill="1" applyBorder="1" applyAlignment="1">
      <alignment horizontal="center"/>
    </xf>
    <xf numFmtId="3" fontId="7" fillId="4" borderId="4" xfId="1" applyNumberFormat="1" applyFont="1" applyFill="1" applyBorder="1" applyAlignment="1">
      <alignment horizontal="center"/>
    </xf>
    <xf numFmtId="3" fontId="10" fillId="4" borderId="11" xfId="1" applyNumberFormat="1" applyFont="1" applyFill="1" applyBorder="1" applyAlignment="1">
      <alignment horizontal="center"/>
    </xf>
    <xf numFmtId="0" fontId="8" fillId="3" borderId="0" xfId="1" applyFont="1" applyFill="1" applyBorder="1"/>
    <xf numFmtId="3" fontId="10" fillId="3" borderId="0" xfId="1" quotePrefix="1" applyNumberFormat="1" applyFont="1" applyFill="1" applyBorder="1" applyAlignment="1">
      <alignment horizontal="center"/>
    </xf>
    <xf numFmtId="3" fontId="7" fillId="3" borderId="0" xfId="1" applyNumberFormat="1" applyFont="1" applyFill="1" applyBorder="1" applyAlignment="1">
      <alignment horizontal="center"/>
    </xf>
    <xf numFmtId="3" fontId="3" fillId="3" borderId="0" xfId="1" applyNumberFormat="1" applyFont="1" applyFill="1" applyBorder="1" applyAlignment="1">
      <alignment horizontal="center"/>
    </xf>
    <xf numFmtId="3" fontId="10" fillId="3" borderId="0" xfId="1" applyNumberFormat="1" applyFont="1" applyFill="1" applyBorder="1" applyAlignment="1">
      <alignment horizontal="center"/>
    </xf>
    <xf numFmtId="3" fontId="10" fillId="3" borderId="6" xfId="1" applyNumberFormat="1" applyFont="1" applyFill="1" applyBorder="1" applyAlignment="1">
      <alignment horizontal="center"/>
    </xf>
    <xf numFmtId="0" fontId="10" fillId="4" borderId="15" xfId="1" applyFont="1" applyFill="1" applyBorder="1"/>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wrapText="1"/>
    </xf>
    <xf numFmtId="0" fontId="5" fillId="2" borderId="3" xfId="0" applyFont="1" applyFill="1" applyBorder="1" applyAlignment="1">
      <alignment horizontal="center" wrapText="1"/>
    </xf>
    <xf numFmtId="0" fontId="8" fillId="3" borderId="10" xfId="0" applyFont="1" applyFill="1" applyBorder="1" applyAlignment="1">
      <alignment horizontal="center" vertical="center"/>
    </xf>
    <xf numFmtId="0" fontId="8" fillId="3" borderId="7" xfId="0" applyFont="1" applyFill="1" applyBorder="1" applyAlignment="1">
      <alignment horizontal="center" vertical="center"/>
    </xf>
    <xf numFmtId="0" fontId="7" fillId="5" borderId="0" xfId="0" applyFont="1" applyFill="1" applyBorder="1" applyAlignment="1">
      <alignment horizontal="center"/>
    </xf>
    <xf numFmtId="0" fontId="7" fillId="5" borderId="0" xfId="0" applyFont="1" applyFill="1" applyBorder="1" applyAlignment="1"/>
    <xf numFmtId="0" fontId="10"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5" fillId="2" borderId="1" xfId="0" applyFont="1" applyFill="1" applyBorder="1" applyAlignment="1">
      <alignment horizontal="center"/>
    </xf>
    <xf numFmtId="0" fontId="8" fillId="5" borderId="0" xfId="0" applyFont="1" applyFill="1" applyBorder="1" applyAlignment="1">
      <alignment horizontal="center"/>
    </xf>
    <xf numFmtId="0" fontId="7" fillId="2" borderId="1" xfId="0" applyFont="1" applyFill="1" applyBorder="1" applyAlignment="1">
      <alignment horizontal="center"/>
    </xf>
    <xf numFmtId="0" fontId="7" fillId="5" borderId="0" xfId="0" applyFont="1" applyFill="1" applyBorder="1" applyAlignment="1">
      <alignment horizontal="left"/>
    </xf>
    <xf numFmtId="0" fontId="11" fillId="2" borderId="3" xfId="0" applyFont="1" applyFill="1" applyBorder="1"/>
    <xf numFmtId="0" fontId="10" fillId="2" borderId="3" xfId="0" applyFont="1" applyFill="1" applyBorder="1" applyAlignment="1">
      <alignment horizontal="center"/>
    </xf>
    <xf numFmtId="0" fontId="11" fillId="2" borderId="3" xfId="0" applyFont="1" applyFill="1" applyBorder="1" applyAlignment="1">
      <alignment horizontal="center"/>
    </xf>
    <xf numFmtId="0" fontId="11" fillId="2" borderId="5" xfId="0" applyFont="1" applyFill="1" applyBorder="1" applyAlignment="1">
      <alignment horizontal="center"/>
    </xf>
    <xf numFmtId="0" fontId="1" fillId="2" borderId="0" xfId="0" applyFont="1" applyFill="1"/>
    <xf numFmtId="0" fontId="10" fillId="2" borderId="0" xfId="0" applyFont="1" applyFill="1" applyBorder="1" applyAlignment="1"/>
    <xf numFmtId="0" fontId="10" fillId="2" borderId="0" xfId="0" applyFont="1" applyFill="1" applyBorder="1" applyAlignment="1">
      <alignment vertical="center"/>
    </xf>
    <xf numFmtId="0" fontId="11" fillId="2" borderId="1" xfId="0" applyFont="1" applyFill="1" applyBorder="1"/>
    <xf numFmtId="0" fontId="10" fillId="2" borderId="1" xfId="0" applyFont="1" applyFill="1" applyBorder="1" applyAlignment="1"/>
    <xf numFmtId="0" fontId="10" fillId="2" borderId="1" xfId="0" applyFont="1" applyFill="1" applyBorder="1" applyAlignment="1">
      <alignment horizontal="center"/>
    </xf>
    <xf numFmtId="0" fontId="10" fillId="2" borderId="4" xfId="0" applyFont="1" applyFill="1" applyBorder="1" applyAlignment="1">
      <alignment horizontal="center"/>
    </xf>
    <xf numFmtId="0" fontId="10" fillId="2" borderId="4" xfId="0" applyFont="1" applyFill="1" applyBorder="1" applyAlignment="1">
      <alignment horizontal="center" vertical="center"/>
    </xf>
    <xf numFmtId="0" fontId="10" fillId="2" borderId="1" xfId="0" applyFont="1" applyFill="1" applyBorder="1" applyAlignment="1">
      <alignment vertical="center"/>
    </xf>
    <xf numFmtId="0" fontId="10" fillId="2" borderId="11" xfId="0" applyFont="1" applyFill="1" applyBorder="1" applyAlignment="1">
      <alignment horizontal="center" vertical="center"/>
    </xf>
    <xf numFmtId="164" fontId="7" fillId="3" borderId="0" xfId="0" applyNumberFormat="1" applyFont="1" applyFill="1" applyBorder="1" applyAlignment="1">
      <alignment horizontal="center"/>
    </xf>
    <xf numFmtId="164" fontId="7" fillId="3" borderId="4" xfId="0" applyNumberFormat="1" applyFont="1" applyFill="1" applyBorder="1" applyAlignment="1">
      <alignment horizontal="center"/>
    </xf>
    <xf numFmtId="164" fontId="7" fillId="3" borderId="11" xfId="0" applyNumberFormat="1" applyFont="1" applyFill="1" applyBorder="1" applyAlignment="1">
      <alignment horizontal="center"/>
    </xf>
    <xf numFmtId="0" fontId="3" fillId="0" borderId="3" xfId="0" applyFont="1" applyFill="1" applyBorder="1"/>
    <xf numFmtId="164" fontId="7" fillId="5" borderId="3" xfId="0" applyNumberFormat="1" applyFont="1" applyFill="1" applyBorder="1" applyAlignment="1">
      <alignment horizontal="center"/>
    </xf>
    <xf numFmtId="164" fontId="7" fillId="5" borderId="0" xfId="0" applyNumberFormat="1" applyFont="1" applyFill="1" applyBorder="1" applyAlignment="1">
      <alignment horizontal="center"/>
    </xf>
    <xf numFmtId="164" fontId="10" fillId="5" borderId="6" xfId="0" applyNumberFormat="1" applyFont="1" applyFill="1" applyBorder="1" applyAlignment="1">
      <alignment horizontal="center"/>
    </xf>
    <xf numFmtId="164" fontId="11" fillId="5" borderId="6" xfId="0" applyNumberFormat="1" applyFont="1" applyFill="1" applyBorder="1" applyAlignment="1">
      <alignment horizontal="center"/>
    </xf>
    <xf numFmtId="164" fontId="10" fillId="5" borderId="0" xfId="0" applyNumberFormat="1" applyFont="1" applyFill="1" applyBorder="1" applyAlignment="1">
      <alignment horizontal="center"/>
    </xf>
    <xf numFmtId="0" fontId="19" fillId="5" borderId="0" xfId="0" applyFont="1" applyFill="1"/>
    <xf numFmtId="164" fontId="11" fillId="5" borderId="1" xfId="0" applyNumberFormat="1" applyFont="1" applyFill="1" applyBorder="1" applyAlignment="1">
      <alignment horizontal="center"/>
    </xf>
    <xf numFmtId="0" fontId="1" fillId="5" borderId="0" xfId="0" applyFont="1" applyFill="1" applyBorder="1" applyAlignment="1">
      <alignment textRotation="90"/>
    </xf>
    <xf numFmtId="3" fontId="7" fillId="5" borderId="0" xfId="0" applyNumberFormat="1" applyFont="1" applyFill="1" applyBorder="1" applyAlignment="1">
      <alignment horizontal="center"/>
    </xf>
    <xf numFmtId="3" fontId="13" fillId="5" borderId="3" xfId="0" applyNumberFormat="1" applyFont="1" applyFill="1" applyBorder="1" applyAlignment="1">
      <alignment horizontal="center"/>
    </xf>
    <xf numFmtId="3" fontId="13" fillId="5" borderId="5" xfId="0" applyNumberFormat="1" applyFont="1" applyFill="1" applyBorder="1" applyAlignment="1">
      <alignment horizontal="center"/>
    </xf>
    <xf numFmtId="0" fontId="13" fillId="5" borderId="6" xfId="0" applyFont="1" applyFill="1" applyBorder="1" applyAlignment="1">
      <alignment horizontal="center"/>
    </xf>
    <xf numFmtId="0" fontId="10" fillId="2" borderId="0" xfId="0" applyFont="1" applyFill="1" applyBorder="1" applyAlignment="1">
      <alignment horizontal="center" vertical="center"/>
    </xf>
    <xf numFmtId="164" fontId="7" fillId="5" borderId="6" xfId="0" applyNumberFormat="1" applyFont="1" applyFill="1" applyBorder="1" applyAlignment="1">
      <alignment horizontal="center"/>
    </xf>
    <xf numFmtId="164" fontId="7" fillId="5" borderId="0" xfId="0" quotePrefix="1" applyNumberFormat="1" applyFont="1" applyFill="1" applyBorder="1" applyAlignment="1">
      <alignment horizontal="center"/>
    </xf>
    <xf numFmtId="164" fontId="7" fillId="5" borderId="6" xfId="0" quotePrefix="1" applyNumberFormat="1" applyFont="1" applyFill="1" applyBorder="1" applyAlignment="1">
      <alignment horizontal="center"/>
    </xf>
    <xf numFmtId="164" fontId="11" fillId="5" borderId="0" xfId="0" quotePrefix="1" applyNumberFormat="1" applyFont="1" applyFill="1" applyBorder="1" applyAlignment="1">
      <alignment horizontal="center"/>
    </xf>
    <xf numFmtId="164" fontId="11" fillId="5" borderId="6" xfId="0" quotePrefix="1" applyNumberFormat="1" applyFont="1" applyFill="1" applyBorder="1" applyAlignment="1">
      <alignment horizontal="center"/>
    </xf>
    <xf numFmtId="0" fontId="10" fillId="0" borderId="2" xfId="0" applyFont="1" applyFill="1" applyBorder="1"/>
    <xf numFmtId="164" fontId="10" fillId="5" borderId="0" xfId="0" quotePrefix="1" applyNumberFormat="1" applyFont="1" applyFill="1" applyBorder="1" applyAlignment="1">
      <alignment horizontal="center"/>
    </xf>
    <xf numFmtId="164" fontId="10" fillId="5" borderId="6" xfId="0" quotePrefix="1" applyNumberFormat="1" applyFont="1" applyFill="1" applyBorder="1" applyAlignment="1">
      <alignment horizontal="center"/>
    </xf>
    <xf numFmtId="164" fontId="10" fillId="3" borderId="4" xfId="0" quotePrefix="1" applyNumberFormat="1" applyFont="1" applyFill="1" applyBorder="1" applyAlignment="1">
      <alignment horizontal="center"/>
    </xf>
    <xf numFmtId="164" fontId="10" fillId="3" borderId="11" xfId="0" quotePrefix="1" applyNumberFormat="1" applyFont="1" applyFill="1" applyBorder="1" applyAlignment="1">
      <alignment horizontal="center"/>
    </xf>
    <xf numFmtId="0" fontId="10" fillId="5" borderId="0" xfId="0" applyFont="1" applyFill="1" applyAlignment="1">
      <alignment horizontal="center"/>
    </xf>
    <xf numFmtId="0" fontId="10" fillId="5" borderId="0" xfId="0" applyFont="1" applyFill="1" applyBorder="1" applyAlignment="1">
      <alignment horizontal="center"/>
    </xf>
    <xf numFmtId="0" fontId="10" fillId="5" borderId="0" xfId="0" applyFont="1" applyFill="1" applyBorder="1" applyAlignment="1">
      <alignment horizontal="left"/>
    </xf>
    <xf numFmtId="0" fontId="10" fillId="5" borderId="0" xfId="0" applyFont="1" applyFill="1" applyBorder="1" applyAlignment="1"/>
    <xf numFmtId="0" fontId="3" fillId="3" borderId="4" xfId="0" applyFont="1" applyFill="1" applyBorder="1" applyAlignment="1">
      <alignment horizontal="center"/>
    </xf>
    <xf numFmtId="164" fontId="10" fillId="3" borderId="4" xfId="0" applyNumberFormat="1" applyFont="1" applyFill="1" applyBorder="1" applyAlignment="1">
      <alignment horizontal="center" vertical="center"/>
    </xf>
    <xf numFmtId="164" fontId="10" fillId="3" borderId="11" xfId="0" applyNumberFormat="1" applyFont="1" applyFill="1" applyBorder="1" applyAlignment="1">
      <alignment horizontal="center" vertical="center"/>
    </xf>
    <xf numFmtId="164" fontId="1" fillId="5" borderId="0" xfId="0" applyNumberFormat="1" applyFont="1" applyFill="1" applyBorder="1"/>
    <xf numFmtId="0" fontId="8" fillId="0" borderId="0" xfId="0" applyFont="1" applyFill="1" applyBorder="1" applyAlignment="1">
      <alignment horizontal="center"/>
    </xf>
    <xf numFmtId="0" fontId="3" fillId="5" borderId="0" xfId="0" applyFont="1" applyFill="1" applyBorder="1" applyAlignment="1">
      <alignment horizontal="left" wrapText="1"/>
    </xf>
    <xf numFmtId="164" fontId="33" fillId="5" borderId="0" xfId="0" applyNumberFormat="1" applyFont="1" applyFill="1" applyBorder="1" applyAlignment="1">
      <alignment horizontal="left" wrapText="1"/>
    </xf>
    <xf numFmtId="0" fontId="34" fillId="5" borderId="0" xfId="0" applyFont="1" applyFill="1" applyAlignment="1">
      <alignment horizontal="center"/>
    </xf>
    <xf numFmtId="164" fontId="3" fillId="5" borderId="0" xfId="0" applyNumberFormat="1" applyFont="1" applyFill="1" applyAlignment="1">
      <alignment horizontal="center"/>
    </xf>
    <xf numFmtId="164" fontId="34" fillId="5" borderId="0" xfId="0" applyNumberFormat="1" applyFont="1" applyFill="1" applyAlignment="1">
      <alignment horizontal="center"/>
    </xf>
    <xf numFmtId="0" fontId="2" fillId="5" borderId="0" xfId="0" applyFont="1" applyFill="1" applyBorder="1" applyAlignment="1"/>
    <xf numFmtId="0" fontId="7" fillId="4" borderId="0" xfId="0" applyFont="1" applyFill="1" applyBorder="1" applyAlignment="1">
      <alignment horizontal="center"/>
    </xf>
    <xf numFmtId="0" fontId="2" fillId="5" borderId="0" xfId="0" applyFont="1" applyFill="1" applyBorder="1" applyAlignment="1">
      <alignment wrapText="1"/>
    </xf>
    <xf numFmtId="0" fontId="10" fillId="2" borderId="4" xfId="0" applyFont="1" applyFill="1" applyBorder="1" applyAlignment="1">
      <alignment vertical="center"/>
    </xf>
    <xf numFmtId="0" fontId="10" fillId="2" borderId="11" xfId="0" applyFont="1" applyFill="1" applyBorder="1" applyAlignment="1">
      <alignment vertical="center"/>
    </xf>
    <xf numFmtId="3" fontId="7" fillId="5" borderId="3" xfId="0" applyNumberFormat="1" applyFont="1" applyFill="1" applyBorder="1" applyAlignment="1">
      <alignment horizontal="center"/>
    </xf>
    <xf numFmtId="164" fontId="11" fillId="4" borderId="0" xfId="0" quotePrefix="1" applyNumberFormat="1" applyFont="1" applyFill="1" applyBorder="1" applyAlignment="1">
      <alignment horizontal="center"/>
    </xf>
    <xf numFmtId="164" fontId="7" fillId="4" borderId="0" xfId="0" quotePrefix="1" applyNumberFormat="1" applyFont="1" applyFill="1" applyBorder="1" applyAlignment="1">
      <alignment horizontal="center"/>
    </xf>
    <xf numFmtId="164" fontId="10" fillId="4" borderId="0" xfId="0" quotePrefix="1" applyNumberFormat="1" applyFont="1" applyFill="1" applyBorder="1" applyAlignment="1">
      <alignment horizontal="center"/>
    </xf>
    <xf numFmtId="164" fontId="3" fillId="5" borderId="0" xfId="0" applyNumberFormat="1" applyFont="1" applyFill="1"/>
    <xf numFmtId="0" fontId="18" fillId="5" borderId="1" xfId="0" applyFont="1" applyFill="1" applyBorder="1" applyAlignment="1">
      <alignment horizontal="centerContinuous"/>
    </xf>
    <xf numFmtId="0" fontId="3" fillId="5" borderId="1" xfId="0" applyFont="1" applyFill="1" applyBorder="1" applyAlignment="1">
      <alignment horizontal="centerContinuous"/>
    </xf>
    <xf numFmtId="0" fontId="3" fillId="2" borderId="3" xfId="0" applyFont="1" applyFill="1" applyBorder="1"/>
    <xf numFmtId="0" fontId="5" fillId="2" borderId="3" xfId="0" applyFont="1" applyFill="1" applyBorder="1" applyAlignment="1">
      <alignment wrapText="1"/>
    </xf>
    <xf numFmtId="0" fontId="5" fillId="2" borderId="3" xfId="0" applyFont="1" applyFill="1" applyBorder="1" applyAlignment="1">
      <alignment vertical="center" wrapText="1"/>
    </xf>
    <xf numFmtId="0" fontId="5" fillId="2" borderId="5" xfId="0" applyFont="1" applyFill="1" applyBorder="1" applyAlignment="1">
      <alignment vertical="center" wrapText="1"/>
    </xf>
    <xf numFmtId="0" fontId="5" fillId="2" borderId="1" xfId="0" applyFont="1" applyFill="1" applyBorder="1" applyAlignment="1">
      <alignment horizontal="left"/>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164" fontId="7" fillId="3" borderId="6" xfId="0" applyNumberFormat="1" applyFont="1" applyFill="1" applyBorder="1" applyAlignment="1">
      <alignment horizontal="center"/>
    </xf>
    <xf numFmtId="164" fontId="11" fillId="5" borderId="3" xfId="0" applyNumberFormat="1" applyFont="1" applyFill="1" applyBorder="1" applyAlignment="1">
      <alignment horizontal="center"/>
    </xf>
    <xf numFmtId="164" fontId="11" fillId="5" borderId="5" xfId="0" applyNumberFormat="1" applyFont="1" applyFill="1" applyBorder="1" applyAlignment="1">
      <alignment horizontal="center"/>
    </xf>
    <xf numFmtId="0" fontId="11" fillId="5" borderId="7" xfId="0" applyFont="1" applyFill="1" applyBorder="1" applyAlignment="1"/>
    <xf numFmtId="164" fontId="7" fillId="3" borderId="11" xfId="0" quotePrefix="1" applyNumberFormat="1" applyFont="1" applyFill="1" applyBorder="1" applyAlignment="1">
      <alignment horizontal="center"/>
    </xf>
    <xf numFmtId="164" fontId="7" fillId="3" borderId="3" xfId="0" applyNumberFormat="1" applyFont="1" applyFill="1" applyBorder="1" applyAlignment="1">
      <alignment horizontal="center"/>
    </xf>
    <xf numFmtId="164" fontId="10" fillId="3" borderId="3" xfId="0" applyNumberFormat="1" applyFont="1" applyFill="1" applyBorder="1" applyAlignment="1">
      <alignment horizontal="center"/>
    </xf>
    <xf numFmtId="164" fontId="10" fillId="3" borderId="5" xfId="0" applyNumberFormat="1" applyFont="1" applyFill="1" applyBorder="1" applyAlignment="1">
      <alignment horizontal="center"/>
    </xf>
    <xf numFmtId="164" fontId="11" fillId="4" borderId="3" xfId="0" quotePrefix="1" applyNumberFormat="1" applyFont="1" applyFill="1" applyBorder="1" applyAlignment="1">
      <alignment horizontal="center"/>
    </xf>
    <xf numFmtId="164" fontId="11" fillId="4" borderId="1" xfId="0" quotePrefix="1" applyNumberFormat="1" applyFont="1" applyFill="1" applyBorder="1" applyAlignment="1">
      <alignment horizontal="center"/>
    </xf>
    <xf numFmtId="164" fontId="11" fillId="5" borderId="8" xfId="0" quotePrefix="1" applyNumberFormat="1" applyFont="1" applyFill="1" applyBorder="1" applyAlignment="1">
      <alignment horizontal="center"/>
    </xf>
    <xf numFmtId="0" fontId="8" fillId="3" borderId="7" xfId="0" applyFont="1" applyFill="1" applyBorder="1" applyAlignment="1"/>
    <xf numFmtId="164" fontId="7" fillId="3" borderId="1" xfId="0" quotePrefix="1" applyNumberFormat="1" applyFont="1" applyFill="1" applyBorder="1" applyAlignment="1">
      <alignment horizontal="center"/>
    </xf>
    <xf numFmtId="164" fontId="7" fillId="3" borderId="8" xfId="0" applyNumberFormat="1" applyFont="1" applyFill="1" applyBorder="1" applyAlignment="1">
      <alignment horizontal="center"/>
    </xf>
    <xf numFmtId="164" fontId="7" fillId="3" borderId="4" xfId="0" quotePrefix="1" applyNumberFormat="1" applyFont="1" applyFill="1" applyBorder="1" applyAlignment="1">
      <alignment horizontal="center"/>
    </xf>
    <xf numFmtId="164" fontId="11" fillId="5" borderId="5" xfId="0" quotePrefix="1" applyNumberFormat="1" applyFont="1" applyFill="1" applyBorder="1" applyAlignment="1">
      <alignment horizontal="center"/>
    </xf>
    <xf numFmtId="164" fontId="11" fillId="5" borderId="8" xfId="0" applyNumberFormat="1" applyFont="1" applyFill="1" applyBorder="1" applyAlignment="1">
      <alignment horizontal="center"/>
    </xf>
    <xf numFmtId="164" fontId="10" fillId="3" borderId="1" xfId="0" applyNumberFormat="1" applyFont="1" applyFill="1" applyBorder="1" applyAlignment="1">
      <alignment horizontal="center" vertical="center"/>
    </xf>
    <xf numFmtId="164" fontId="10" fillId="3" borderId="8" xfId="0" applyNumberFormat="1" applyFont="1" applyFill="1" applyBorder="1" applyAlignment="1">
      <alignment horizontal="center" vertical="center"/>
    </xf>
    <xf numFmtId="3" fontId="3" fillId="5" borderId="0" xfId="0" quotePrefix="1" applyNumberFormat="1" applyFont="1" applyFill="1" applyBorder="1" applyAlignment="1"/>
    <xf numFmtId="3" fontId="7" fillId="5" borderId="0" xfId="0" quotePrefix="1" applyNumberFormat="1" applyFont="1" applyFill="1" applyBorder="1" applyAlignment="1">
      <alignment horizontal="right"/>
    </xf>
    <xf numFmtId="0" fontId="11" fillId="5" borderId="3" xfId="0" applyFont="1" applyFill="1" applyBorder="1"/>
    <xf numFmtId="0" fontId="11" fillId="5" borderId="1" xfId="0" applyFont="1" applyFill="1" applyBorder="1"/>
    <xf numFmtId="0" fontId="5" fillId="3" borderId="3" xfId="0" applyFont="1" applyFill="1" applyBorder="1" applyAlignment="1"/>
    <xf numFmtId="0" fontId="12" fillId="4" borderId="0" xfId="0" applyFont="1" applyFill="1" applyBorder="1"/>
    <xf numFmtId="0" fontId="11" fillId="4" borderId="1" xfId="0" applyFont="1" applyFill="1" applyBorder="1"/>
    <xf numFmtId="0" fontId="3" fillId="3" borderId="1" xfId="0" applyFont="1" applyFill="1" applyBorder="1"/>
    <xf numFmtId="0" fontId="11" fillId="3" borderId="4" xfId="0" applyFont="1" applyFill="1" applyBorder="1"/>
    <xf numFmtId="0" fontId="1" fillId="3" borderId="4" xfId="0" applyFont="1" applyFill="1" applyBorder="1" applyAlignment="1">
      <alignment vertical="center"/>
    </xf>
    <xf numFmtId="0" fontId="3" fillId="10" borderId="3" xfId="0" applyFont="1" applyFill="1" applyBorder="1"/>
    <xf numFmtId="0" fontId="25" fillId="10" borderId="3" xfId="0" applyFont="1" applyFill="1" applyBorder="1"/>
    <xf numFmtId="0" fontId="5" fillId="10" borderId="3" xfId="0" applyFont="1" applyFill="1" applyBorder="1" applyAlignment="1">
      <alignment wrapText="1"/>
    </xf>
    <xf numFmtId="0" fontId="5" fillId="10" borderId="3" xfId="0" applyFont="1" applyFill="1" applyBorder="1" applyAlignment="1">
      <alignment vertical="center" wrapText="1"/>
    </xf>
    <xf numFmtId="0" fontId="5" fillId="10" borderId="5" xfId="0" applyFont="1" applyFill="1" applyBorder="1" applyAlignment="1">
      <alignment vertical="center" wrapText="1"/>
    </xf>
    <xf numFmtId="0" fontId="5" fillId="10" borderId="0" xfId="0" applyFont="1" applyFill="1" applyBorder="1" applyAlignment="1"/>
    <xf numFmtId="0" fontId="25" fillId="10" borderId="0" xfId="0" applyFont="1" applyFill="1" applyBorder="1" applyAlignment="1"/>
    <xf numFmtId="0" fontId="5" fillId="10" borderId="0" xfId="0" applyFont="1" applyFill="1" applyBorder="1" applyAlignment="1">
      <alignment horizontal="center" wrapText="1"/>
    </xf>
    <xf numFmtId="0" fontId="3" fillId="10" borderId="1" xfId="0" applyFont="1" applyFill="1" applyBorder="1"/>
    <xf numFmtId="0" fontId="5" fillId="10" borderId="1" xfId="0" applyFont="1" applyFill="1" applyBorder="1" applyAlignment="1"/>
    <xf numFmtId="0" fontId="5" fillId="10" borderId="1" xfId="0" applyFont="1" applyFill="1" applyBorder="1" applyAlignment="1">
      <alignment horizontal="center"/>
    </xf>
    <xf numFmtId="0" fontId="5" fillId="10" borderId="1"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10" fillId="2" borderId="8" xfId="0" applyFont="1" applyFill="1" applyBorder="1" applyAlignment="1">
      <alignment horizontal="center"/>
    </xf>
    <xf numFmtId="3" fontId="7" fillId="3" borderId="1" xfId="0" applyNumberFormat="1"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3" fontId="7" fillId="5" borderId="5" xfId="0" applyNumberFormat="1" applyFont="1" applyFill="1" applyBorder="1" applyAlignment="1">
      <alignment horizontal="center"/>
    </xf>
    <xf numFmtId="3" fontId="10" fillId="4" borderId="0" xfId="0" applyNumberFormat="1" applyFont="1" applyFill="1" applyBorder="1" applyAlignment="1">
      <alignment horizontal="center"/>
    </xf>
    <xf numFmtId="3" fontId="7" fillId="5" borderId="6" xfId="0" applyNumberFormat="1" applyFont="1" applyFill="1" applyBorder="1" applyAlignment="1">
      <alignment horizontal="center"/>
    </xf>
    <xf numFmtId="3" fontId="10" fillId="5" borderId="6" xfId="0" applyNumberFormat="1" applyFont="1" applyFill="1" applyBorder="1" applyAlignment="1">
      <alignment horizontal="center"/>
    </xf>
    <xf numFmtId="3" fontId="11" fillId="4" borderId="1" xfId="0" applyNumberFormat="1" applyFont="1" applyFill="1" applyBorder="1" applyAlignment="1">
      <alignment horizontal="center"/>
    </xf>
    <xf numFmtId="3" fontId="11" fillId="5" borderId="8" xfId="0" applyNumberFormat="1" applyFont="1" applyFill="1" applyBorder="1" applyAlignment="1">
      <alignment horizontal="center"/>
    </xf>
    <xf numFmtId="0" fontId="36" fillId="5" borderId="0" xfId="0" applyFont="1" applyFill="1"/>
    <xf numFmtId="3" fontId="11" fillId="5" borderId="1" xfId="0" applyNumberFormat="1" applyFont="1" applyFill="1" applyBorder="1" applyAlignment="1">
      <alignment horizontal="center"/>
    </xf>
    <xf numFmtId="0" fontId="13" fillId="5" borderId="0" xfId="0" applyFont="1" applyFill="1" applyAlignment="1">
      <alignment horizontal="right"/>
    </xf>
    <xf numFmtId="3" fontId="7" fillId="4" borderId="3" xfId="0" applyNumberFormat="1" applyFont="1" applyFill="1" applyBorder="1" applyAlignment="1">
      <alignment horizontal="center"/>
    </xf>
    <xf numFmtId="0" fontId="3" fillId="5" borderId="7" xfId="0" applyFont="1" applyFill="1" applyBorder="1"/>
    <xf numFmtId="0" fontId="30" fillId="5" borderId="0" xfId="0" applyFont="1" applyFill="1" applyBorder="1"/>
    <xf numFmtId="3" fontId="10" fillId="3" borderId="4" xfId="0" applyNumberFormat="1" applyFont="1" applyFill="1" applyBorder="1" applyAlignment="1">
      <alignment horizontal="center" vertical="center"/>
    </xf>
    <xf numFmtId="3" fontId="10" fillId="3" borderId="11" xfId="0" applyNumberFormat="1" applyFont="1" applyFill="1" applyBorder="1" applyAlignment="1">
      <alignment horizontal="center" vertical="center"/>
    </xf>
    <xf numFmtId="0" fontId="3" fillId="5" borderId="0" xfId="0" applyFont="1" applyFill="1" applyAlignment="1">
      <alignment horizontal="left"/>
    </xf>
    <xf numFmtId="0" fontId="5" fillId="2" borderId="3" xfId="0" applyFont="1" applyFill="1" applyBorder="1" applyAlignment="1">
      <alignment horizontal="center" vertical="center" wrapText="1"/>
    </xf>
    <xf numFmtId="0" fontId="16" fillId="2" borderId="3" xfId="0" applyFont="1" applyFill="1" applyBorder="1" applyAlignment="1">
      <alignment horizontal="center"/>
    </xf>
    <xf numFmtId="0" fontId="1" fillId="2" borderId="5" xfId="0" applyFont="1" applyFill="1" applyBorder="1" applyAlignment="1">
      <alignment horizontal="center"/>
    </xf>
    <xf numFmtId="0" fontId="5" fillId="2" borderId="6" xfId="0" applyFont="1" applyFill="1" applyBorder="1" applyAlignment="1">
      <alignment vertical="center" wrapText="1"/>
    </xf>
    <xf numFmtId="3" fontId="7" fillId="3" borderId="4" xfId="0" applyNumberFormat="1" applyFont="1" applyFill="1" applyBorder="1" applyAlignment="1">
      <alignment horizontal="center" vertical="center" wrapText="1"/>
    </xf>
    <xf numFmtId="3" fontId="7" fillId="3" borderId="5" xfId="0" applyNumberFormat="1" applyFont="1" applyFill="1" applyBorder="1" applyAlignment="1">
      <alignment horizontal="center" vertical="center" wrapText="1"/>
    </xf>
    <xf numFmtId="0" fontId="8" fillId="2" borderId="2" xfId="0" applyFont="1" applyFill="1" applyBorder="1" applyAlignment="1">
      <alignment horizontal="center" vertical="center"/>
    </xf>
    <xf numFmtId="0" fontId="25" fillId="2" borderId="0" xfId="0" applyFont="1" applyFill="1" applyBorder="1" applyAlignment="1">
      <alignment vertical="center"/>
    </xf>
    <xf numFmtId="0" fontId="25" fillId="2" borderId="1" xfId="0" applyFont="1" applyFill="1" applyBorder="1"/>
    <xf numFmtId="3" fontId="3" fillId="4" borderId="0" xfId="0" applyNumberFormat="1" applyFont="1" applyFill="1" applyBorder="1" applyAlignment="1">
      <alignment horizontal="center"/>
    </xf>
    <xf numFmtId="3" fontId="7" fillId="3" borderId="11" xfId="0" applyNumberFormat="1" applyFont="1" applyFill="1" applyBorder="1" applyAlignment="1">
      <alignment horizontal="center" vertical="center" wrapText="1"/>
    </xf>
    <xf numFmtId="3" fontId="10" fillId="4" borderId="6" xfId="0" applyNumberFormat="1" applyFont="1" applyFill="1" applyBorder="1" applyAlignment="1">
      <alignment horizontal="center"/>
    </xf>
    <xf numFmtId="0" fontId="5" fillId="2" borderId="3" xfId="0" applyFont="1" applyFill="1" applyBorder="1" applyAlignment="1"/>
    <xf numFmtId="0" fontId="25" fillId="2" borderId="3" xfId="0" applyFont="1" applyFill="1" applyBorder="1" applyAlignment="1">
      <alignment vertical="center"/>
    </xf>
    <xf numFmtId="3" fontId="7" fillId="4" borderId="5" xfId="0" applyNumberFormat="1" applyFont="1" applyFill="1" applyBorder="1" applyAlignment="1">
      <alignment horizontal="center"/>
    </xf>
    <xf numFmtId="0" fontId="16" fillId="5" borderId="0" xfId="0" applyFont="1" applyFill="1" applyAlignment="1">
      <alignment horizontal="left"/>
    </xf>
    <xf numFmtId="0" fontId="16" fillId="5" borderId="0" xfId="0" applyFont="1" applyFill="1" applyBorder="1" applyAlignment="1">
      <alignment horizontal="left"/>
    </xf>
    <xf numFmtId="0" fontId="5" fillId="2" borderId="3" xfId="0" applyFont="1" applyFill="1" applyBorder="1" applyAlignment="1">
      <alignment vertical="center"/>
    </xf>
    <xf numFmtId="0" fontId="16" fillId="2" borderId="3" xfId="0" applyFont="1" applyFill="1" applyBorder="1" applyAlignment="1">
      <alignment horizontal="left"/>
    </xf>
    <xf numFmtId="0" fontId="1" fillId="2" borderId="5" xfId="0" applyFont="1" applyFill="1" applyBorder="1" applyAlignment="1">
      <alignment horizontal="left"/>
    </xf>
    <xf numFmtId="0" fontId="5" fillId="2" borderId="0" xfId="0" applyFont="1" applyFill="1" applyBorder="1" applyAlignment="1">
      <alignment vertical="center"/>
    </xf>
    <xf numFmtId="0" fontId="5" fillId="2" borderId="1" xfId="0" applyFont="1" applyFill="1" applyBorder="1" applyAlignment="1">
      <alignment vertical="center"/>
    </xf>
    <xf numFmtId="3" fontId="7" fillId="3" borderId="4" xfId="0" applyNumberFormat="1" applyFont="1" applyFill="1" applyBorder="1" applyAlignment="1">
      <alignment horizontal="center" wrapText="1"/>
    </xf>
    <xf numFmtId="3" fontId="7" fillId="3" borderId="11" xfId="0" applyNumberFormat="1" applyFont="1" applyFill="1" applyBorder="1" applyAlignment="1">
      <alignment horizontal="center" wrapText="1"/>
    </xf>
    <xf numFmtId="3" fontId="11" fillId="5" borderId="3" xfId="0" applyNumberFormat="1" applyFont="1" applyFill="1" applyBorder="1" applyAlignment="1">
      <alignment horizontal="center"/>
    </xf>
    <xf numFmtId="3" fontId="11" fillId="5" borderId="5" xfId="0" applyNumberFormat="1" applyFont="1" applyFill="1" applyBorder="1" applyAlignment="1">
      <alignment horizontal="center"/>
    </xf>
    <xf numFmtId="3" fontId="11" fillId="4" borderId="3" xfId="0" applyNumberFormat="1" applyFont="1" applyFill="1" applyBorder="1" applyAlignment="1">
      <alignment horizontal="center"/>
    </xf>
    <xf numFmtId="0" fontId="18" fillId="5" borderId="0" xfId="0" applyFont="1" applyFill="1" applyBorder="1" applyAlignment="1">
      <alignment horizontal="centerContinuous"/>
    </xf>
    <xf numFmtId="0" fontId="32" fillId="2" borderId="3" xfId="0" applyFont="1" applyFill="1" applyBorder="1" applyAlignment="1">
      <alignment horizontal="centerContinuous"/>
    </xf>
    <xf numFmtId="0" fontId="25" fillId="2" borderId="3" xfId="0" applyFont="1" applyFill="1" applyBorder="1" applyAlignment="1">
      <alignment horizontal="centerContinuous"/>
    </xf>
    <xf numFmtId="0" fontId="25" fillId="2" borderId="5" xfId="0" applyFont="1" applyFill="1" applyBorder="1" applyAlignment="1">
      <alignment horizontal="centerContinuous"/>
    </xf>
    <xf numFmtId="0" fontId="5" fillId="2" borderId="4" xfId="0" applyFont="1" applyFill="1" applyBorder="1" applyAlignment="1">
      <alignment horizontal="right" wrapText="1"/>
    </xf>
    <xf numFmtId="0" fontId="5" fillId="2" borderId="4" xfId="0" applyFont="1" applyFill="1" applyBorder="1" applyAlignment="1">
      <alignment wrapText="1"/>
    </xf>
    <xf numFmtId="0" fontId="5" fillId="2" borderId="8" xfId="0" applyFont="1" applyFill="1" applyBorder="1" applyAlignment="1">
      <alignment horizontal="right" wrapText="1"/>
    </xf>
    <xf numFmtId="164" fontId="7" fillId="3" borderId="1" xfId="0" applyNumberFormat="1" applyFont="1" applyFill="1" applyBorder="1" applyAlignment="1">
      <alignment horizontal="right" wrapText="1"/>
    </xf>
    <xf numFmtId="164" fontId="7" fillId="3" borderId="8" xfId="0" applyNumberFormat="1" applyFont="1" applyFill="1" applyBorder="1" applyAlignment="1">
      <alignment horizontal="right" wrapText="1"/>
    </xf>
    <xf numFmtId="164" fontId="7" fillId="5" borderId="0" xfId="0" applyNumberFormat="1" applyFont="1" applyFill="1" applyBorder="1"/>
    <xf numFmtId="164" fontId="10" fillId="5" borderId="0" xfId="0" applyNumberFormat="1" applyFont="1" applyFill="1" applyBorder="1" applyAlignment="1">
      <alignment horizontal="right" wrapText="1"/>
    </xf>
    <xf numFmtId="164" fontId="7" fillId="5" borderId="6" xfId="0" applyNumberFormat="1" applyFont="1" applyFill="1" applyBorder="1"/>
    <xf numFmtId="164" fontId="11" fillId="4" borderId="0" xfId="0" applyNumberFormat="1" applyFont="1" applyFill="1" applyBorder="1" applyAlignment="1">
      <alignment horizontal="right" wrapText="1"/>
    </xf>
    <xf numFmtId="164" fontId="7" fillId="4" borderId="0" xfId="0" applyNumberFormat="1" applyFont="1" applyFill="1" applyBorder="1"/>
    <xf numFmtId="164" fontId="7" fillId="4" borderId="0" xfId="0" quotePrefix="1" applyNumberFormat="1" applyFont="1" applyFill="1" applyBorder="1" applyAlignment="1">
      <alignment horizontal="right"/>
    </xf>
    <xf numFmtId="164" fontId="3" fillId="4" borderId="0" xfId="0" quotePrefix="1" applyNumberFormat="1" applyFont="1" applyFill="1" applyBorder="1" applyAlignment="1">
      <alignment horizontal="right"/>
    </xf>
    <xf numFmtId="164" fontId="10" fillId="4" borderId="0" xfId="0" applyNumberFormat="1" applyFont="1" applyFill="1" applyBorder="1" applyAlignment="1">
      <alignment horizontal="right" wrapText="1"/>
    </xf>
    <xf numFmtId="164" fontId="10" fillId="5" borderId="6" xfId="0" applyNumberFormat="1" applyFont="1" applyFill="1" applyBorder="1"/>
    <xf numFmtId="164" fontId="10" fillId="4" borderId="0" xfId="0" applyNumberFormat="1" applyFont="1" applyFill="1" applyBorder="1"/>
    <xf numFmtId="164" fontId="7" fillId="3" borderId="4" xfId="0" quotePrefix="1" applyNumberFormat="1" applyFont="1" applyFill="1" applyBorder="1" applyAlignment="1">
      <alignment horizontal="right"/>
    </xf>
    <xf numFmtId="164" fontId="10" fillId="3" borderId="11" xfId="0" quotePrefix="1" applyNumberFormat="1" applyFont="1" applyFill="1" applyBorder="1" applyAlignment="1">
      <alignment horizontal="right"/>
    </xf>
    <xf numFmtId="164" fontId="7" fillId="4" borderId="0" xfId="0" applyNumberFormat="1" applyFont="1" applyFill="1" applyBorder="1" applyAlignment="1">
      <alignment horizontal="right"/>
    </xf>
    <xf numFmtId="164" fontId="7" fillId="4" borderId="0" xfId="0" applyNumberFormat="1" applyFont="1" applyFill="1" applyBorder="1" applyAlignment="1">
      <alignment horizontal="right" wrapText="1"/>
    </xf>
    <xf numFmtId="164" fontId="10" fillId="5" borderId="6" xfId="0" quotePrefix="1" applyNumberFormat="1" applyFont="1" applyFill="1" applyBorder="1" applyAlignment="1">
      <alignment horizontal="right"/>
    </xf>
    <xf numFmtId="164" fontId="3" fillId="5" borderId="6" xfId="0" quotePrefix="1" applyNumberFormat="1" applyFont="1" applyFill="1" applyBorder="1" applyAlignment="1">
      <alignment horizontal="right"/>
    </xf>
    <xf numFmtId="164" fontId="11" fillId="4" borderId="0" xfId="0" applyNumberFormat="1" applyFont="1" applyFill="1" applyBorder="1"/>
    <xf numFmtId="164" fontId="10" fillId="4" borderId="0" xfId="0" quotePrefix="1" applyNumberFormat="1" applyFont="1" applyFill="1" applyBorder="1" applyAlignment="1">
      <alignment horizontal="right"/>
    </xf>
    <xf numFmtId="164" fontId="11" fillId="4" borderId="0" xfId="0" quotePrefix="1" applyNumberFormat="1" applyFont="1" applyFill="1" applyBorder="1" applyAlignment="1">
      <alignment horizontal="right"/>
    </xf>
    <xf numFmtId="164" fontId="7" fillId="3" borderId="4" xfId="0" applyNumberFormat="1" applyFont="1" applyFill="1" applyBorder="1" applyAlignment="1">
      <alignment horizontal="right" wrapText="1"/>
    </xf>
    <xf numFmtId="164" fontId="11" fillId="4" borderId="1" xfId="0" applyNumberFormat="1" applyFont="1" applyFill="1" applyBorder="1" applyAlignment="1">
      <alignment horizontal="right" wrapText="1"/>
    </xf>
    <xf numFmtId="0" fontId="3" fillId="5" borderId="3" xfId="0" applyFont="1" applyFill="1" applyBorder="1" applyAlignment="1"/>
    <xf numFmtId="3" fontId="3" fillId="5" borderId="3" xfId="0" applyNumberFormat="1" applyFont="1" applyFill="1" applyBorder="1"/>
    <xf numFmtId="0" fontId="13" fillId="5" borderId="0" xfId="0" applyFont="1" applyFill="1" applyBorder="1" applyAlignment="1">
      <alignment horizontal="centerContinuous"/>
    </xf>
    <xf numFmtId="0" fontId="25" fillId="2" borderId="6" xfId="0" applyFont="1" applyFill="1" applyBorder="1" applyAlignment="1">
      <alignment horizontal="centerContinuous"/>
    </xf>
    <xf numFmtId="0" fontId="3" fillId="5" borderId="0" xfId="0" applyFont="1" applyFill="1" applyBorder="1" applyAlignment="1">
      <alignment horizontal="center" vertical="center"/>
    </xf>
    <xf numFmtId="164" fontId="7" fillId="5" borderId="3" xfId="0" applyNumberFormat="1" applyFont="1" applyFill="1" applyBorder="1" applyAlignment="1">
      <alignment horizontal="right" wrapText="1"/>
    </xf>
    <xf numFmtId="164" fontId="7" fillId="5" borderId="5" xfId="0" applyNumberFormat="1" applyFont="1" applyFill="1" applyBorder="1" applyAlignment="1">
      <alignment horizontal="right" wrapText="1"/>
    </xf>
    <xf numFmtId="164" fontId="11" fillId="5" borderId="6" xfId="0" applyNumberFormat="1" applyFont="1" applyFill="1" applyBorder="1" applyAlignment="1">
      <alignment horizontal="right" wrapText="1"/>
    </xf>
    <xf numFmtId="164" fontId="7" fillId="5" borderId="0" xfId="0" applyNumberFormat="1" applyFont="1" applyFill="1" applyBorder="1" applyAlignment="1">
      <alignment horizontal="right" wrapText="1"/>
    </xf>
    <xf numFmtId="164" fontId="7" fillId="5" borderId="6" xfId="0" applyNumberFormat="1" applyFont="1" applyFill="1" applyBorder="1" applyAlignment="1">
      <alignment horizontal="right" wrapText="1"/>
    </xf>
    <xf numFmtId="164" fontId="7" fillId="3" borderId="11" xfId="0" applyNumberFormat="1" applyFont="1" applyFill="1" applyBorder="1" applyAlignment="1">
      <alignment horizontal="right" wrapText="1"/>
    </xf>
    <xf numFmtId="0" fontId="3" fillId="5" borderId="0" xfId="0" applyFont="1" applyFill="1" applyAlignment="1">
      <alignment horizontal="center" vertical="center"/>
    </xf>
    <xf numFmtId="164" fontId="10" fillId="5" borderId="6" xfId="0" applyNumberFormat="1" applyFont="1" applyFill="1" applyBorder="1" applyAlignment="1">
      <alignment horizontal="right" wrapText="1"/>
    </xf>
    <xf numFmtId="164" fontId="7" fillId="3" borderId="4" xfId="0" applyNumberFormat="1" applyFont="1" applyFill="1" applyBorder="1"/>
    <xf numFmtId="164" fontId="7" fillId="4" borderId="0" xfId="0" quotePrefix="1" applyNumberFormat="1" applyFont="1" applyFill="1" applyBorder="1" applyAlignment="1"/>
    <xf numFmtId="0" fontId="10" fillId="5" borderId="0" xfId="0" applyFont="1" applyFill="1" applyAlignment="1">
      <alignment horizontal="center" vertical="center"/>
    </xf>
    <xf numFmtId="0" fontId="10" fillId="5" borderId="0" xfId="0" applyFont="1" applyFill="1" applyBorder="1" applyAlignment="1">
      <alignment horizontal="center" vertical="center"/>
    </xf>
    <xf numFmtId="164" fontId="7" fillId="3" borderId="4" xfId="0" quotePrefix="1" applyNumberFormat="1" applyFont="1" applyFill="1" applyBorder="1" applyAlignment="1"/>
    <xf numFmtId="0" fontId="1" fillId="3" borderId="0" xfId="0" applyFont="1" applyFill="1"/>
    <xf numFmtId="164" fontId="10" fillId="3" borderId="4" xfId="0" applyNumberFormat="1" applyFont="1" applyFill="1" applyBorder="1" applyAlignment="1">
      <alignment horizontal="right" wrapText="1"/>
    </xf>
    <xf numFmtId="164" fontId="10" fillId="3" borderId="11" xfId="0" applyNumberFormat="1" applyFont="1" applyFill="1" applyBorder="1" applyAlignment="1">
      <alignment horizontal="right" wrapText="1"/>
    </xf>
    <xf numFmtId="164" fontId="7" fillId="3" borderId="4" xfId="0" applyNumberFormat="1" applyFont="1" applyFill="1" applyBorder="1" applyAlignment="1">
      <alignment vertical="center"/>
    </xf>
    <xf numFmtId="164" fontId="7" fillId="3" borderId="11" xfId="0" applyNumberFormat="1" applyFont="1" applyFill="1" applyBorder="1" applyAlignment="1">
      <alignment vertical="center"/>
    </xf>
    <xf numFmtId="0" fontId="8" fillId="11" borderId="15" xfId="0" applyFont="1" applyFill="1" applyBorder="1"/>
    <xf numFmtId="0" fontId="5" fillId="11" borderId="0" xfId="0" applyFont="1" applyFill="1" applyBorder="1" applyAlignment="1"/>
    <xf numFmtId="3" fontId="10" fillId="11" borderId="1" xfId="0" applyNumberFormat="1" applyFont="1" applyFill="1" applyBorder="1" applyAlignment="1">
      <alignment horizontal="center" vertical="center" wrapText="1"/>
    </xf>
    <xf numFmtId="3" fontId="10" fillId="11" borderId="8" xfId="0" applyNumberFormat="1" applyFont="1" applyFill="1" applyBorder="1" applyAlignment="1">
      <alignment horizontal="center" vertical="center" wrapText="1"/>
    </xf>
    <xf numFmtId="3" fontId="11" fillId="5" borderId="6" xfId="0" applyNumberFormat="1" applyFont="1" applyFill="1" applyBorder="1" applyAlignment="1">
      <alignment horizontal="center" vertical="center" wrapText="1"/>
    </xf>
    <xf numFmtId="0" fontId="8" fillId="11" borderId="10" xfId="0" applyFont="1" applyFill="1" applyBorder="1" applyAlignment="1"/>
    <xf numFmtId="0" fontId="3" fillId="11" borderId="4" xfId="0" applyFont="1" applyFill="1" applyBorder="1"/>
    <xf numFmtId="3" fontId="10" fillId="11" borderId="4" xfId="0" applyNumberFormat="1" applyFont="1" applyFill="1" applyBorder="1" applyAlignment="1">
      <alignment horizontal="center"/>
    </xf>
    <xf numFmtId="3" fontId="10" fillId="11" borderId="11" xfId="0" applyNumberFormat="1" applyFont="1" applyFill="1" applyBorder="1" applyAlignment="1">
      <alignment horizontal="center" vertical="center" wrapText="1"/>
    </xf>
    <xf numFmtId="3" fontId="11" fillId="5" borderId="8" xfId="0" applyNumberFormat="1" applyFont="1" applyFill="1" applyBorder="1" applyAlignment="1">
      <alignment horizontal="center" vertical="center" wrapText="1"/>
    </xf>
    <xf numFmtId="0" fontId="10" fillId="11" borderId="4" xfId="0" applyFont="1" applyFill="1" applyBorder="1"/>
    <xf numFmtId="0" fontId="8" fillId="11" borderId="10" xfId="0" applyFont="1" applyFill="1" applyBorder="1"/>
    <xf numFmtId="0" fontId="4" fillId="11" borderId="4" xfId="0" applyFont="1" applyFill="1" applyBorder="1" applyAlignment="1"/>
    <xf numFmtId="0" fontId="8" fillId="11" borderId="4" xfId="0" applyFont="1" applyFill="1" applyBorder="1"/>
    <xf numFmtId="0" fontId="27" fillId="5" borderId="2" xfId="0" applyFont="1" applyFill="1" applyBorder="1"/>
    <xf numFmtId="0" fontId="29" fillId="5" borderId="5" xfId="0" applyFont="1" applyFill="1" applyBorder="1"/>
    <xf numFmtId="3" fontId="10" fillId="11" borderId="4" xfId="0" applyNumberFormat="1" applyFont="1" applyFill="1" applyBorder="1" applyAlignment="1">
      <alignment horizontal="center" vertical="center"/>
    </xf>
    <xf numFmtId="3" fontId="10" fillId="11" borderId="11" xfId="0" applyNumberFormat="1" applyFont="1" applyFill="1" applyBorder="1" applyAlignment="1">
      <alignment horizontal="center" vertical="center"/>
    </xf>
    <xf numFmtId="0" fontId="2" fillId="2" borderId="9" xfId="0" applyFont="1" applyFill="1" applyBorder="1" applyAlignment="1">
      <alignment vertical="center"/>
    </xf>
    <xf numFmtId="0" fontId="2" fillId="2" borderId="12" xfId="0" applyFont="1" applyFill="1" applyBorder="1" applyAlignment="1">
      <alignment vertical="center"/>
    </xf>
    <xf numFmtId="0" fontId="0" fillId="0" borderId="0" xfId="0" applyBorder="1"/>
    <xf numFmtId="0" fontId="5" fillId="5" borderId="0" xfId="0" applyFont="1" applyFill="1" applyBorder="1" applyAlignment="1">
      <alignment horizontal="center" vertical="center" wrapText="1"/>
    </xf>
    <xf numFmtId="0" fontId="37" fillId="3" borderId="3" xfId="0" applyFont="1" applyFill="1" applyBorder="1" applyAlignment="1">
      <alignment horizontal="center" vertical="center"/>
    </xf>
    <xf numFmtId="0" fontId="37" fillId="3" borderId="1" xfId="0" applyFont="1" applyFill="1" applyBorder="1" applyAlignment="1">
      <alignment horizontal="center" vertical="center"/>
    </xf>
    <xf numFmtId="0" fontId="38" fillId="0" borderId="2" xfId="0" applyFont="1" applyBorder="1"/>
    <xf numFmtId="0" fontId="39" fillId="0" borderId="0" xfId="0" applyFont="1" applyBorder="1"/>
    <xf numFmtId="3" fontId="11" fillId="5" borderId="0" xfId="0" applyNumberFormat="1" applyFont="1" applyFill="1" applyBorder="1" applyAlignment="1">
      <alignment horizontal="center" wrapText="1"/>
    </xf>
    <xf numFmtId="3" fontId="11" fillId="5" borderId="6" xfId="0" applyNumberFormat="1" applyFont="1" applyFill="1" applyBorder="1" applyAlignment="1">
      <alignment horizontal="center" wrapText="1"/>
    </xf>
    <xf numFmtId="0" fontId="37" fillId="3" borderId="10" xfId="0" applyFont="1" applyFill="1" applyBorder="1" applyAlignment="1">
      <alignment horizontal="center"/>
    </xf>
    <xf numFmtId="0" fontId="40" fillId="3" borderId="4" xfId="0" applyFont="1" applyFill="1" applyBorder="1"/>
    <xf numFmtId="0" fontId="41" fillId="0" borderId="0" xfId="0" applyFont="1"/>
    <xf numFmtId="0" fontId="42" fillId="5" borderId="0" xfId="0" applyFont="1" applyFill="1" applyBorder="1" applyAlignment="1">
      <alignment horizontal="center"/>
    </xf>
    <xf numFmtId="0" fontId="43" fillId="5" borderId="0" xfId="0" applyFont="1" applyFill="1" applyBorder="1"/>
    <xf numFmtId="0" fontId="44" fillId="5" borderId="0" xfId="0" applyFont="1" applyFill="1" applyBorder="1" applyAlignment="1">
      <alignment horizontal="right"/>
    </xf>
    <xf numFmtId="0" fontId="43" fillId="5" borderId="0" xfId="0" applyFont="1" applyFill="1" applyBorder="1" applyAlignment="1">
      <alignment horizontal="centerContinuous"/>
    </xf>
    <xf numFmtId="0" fontId="17" fillId="2" borderId="3"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center" vertical="center"/>
    </xf>
    <xf numFmtId="0" fontId="17" fillId="2" borderId="1" xfId="0" applyFont="1" applyFill="1" applyBorder="1" applyAlignment="1">
      <alignment horizontal="center" vertical="center" wrapText="1"/>
    </xf>
    <xf numFmtId="0" fontId="8" fillId="2" borderId="11" xfId="0" applyFont="1" applyFill="1" applyBorder="1" applyAlignment="1">
      <alignment horizontal="center"/>
    </xf>
    <xf numFmtId="0" fontId="8" fillId="2" borderId="14" xfId="0" applyFont="1" applyFill="1" applyBorder="1" applyAlignment="1">
      <alignment horizontal="center"/>
    </xf>
    <xf numFmtId="0" fontId="1" fillId="5" borderId="0" xfId="0" applyFont="1" applyFill="1" applyBorder="1" applyAlignment="1">
      <alignment vertical="center"/>
    </xf>
    <xf numFmtId="0" fontId="45" fillId="3" borderId="10" xfId="0" applyFont="1" applyFill="1" applyBorder="1" applyAlignment="1"/>
    <xf numFmtId="0" fontId="10" fillId="3" borderId="4" xfId="0" applyFont="1" applyFill="1" applyBorder="1" applyAlignment="1">
      <alignment vertical="center" wrapText="1"/>
    </xf>
    <xf numFmtId="3" fontId="45" fillId="3" borderId="14" xfId="0" applyNumberFormat="1" applyFont="1" applyFill="1" applyBorder="1" applyAlignment="1">
      <alignment horizontal="center"/>
    </xf>
    <xf numFmtId="0" fontId="16" fillId="5" borderId="0" xfId="0" applyFont="1" applyFill="1" applyAlignment="1">
      <alignment vertical="center"/>
    </xf>
    <xf numFmtId="3" fontId="1" fillId="5" borderId="0" xfId="0" applyNumberFormat="1" applyFont="1" applyFill="1" applyBorder="1" applyAlignment="1">
      <alignment vertical="center"/>
    </xf>
    <xf numFmtId="0" fontId="1" fillId="5" borderId="0" xfId="0" applyFont="1" applyFill="1" applyAlignment="1">
      <alignment vertical="center"/>
    </xf>
    <xf numFmtId="0" fontId="34" fillId="5" borderId="0" xfId="0" applyFont="1" applyFill="1" applyBorder="1"/>
    <xf numFmtId="0" fontId="43" fillId="0" borderId="20" xfId="0" applyFont="1" applyFill="1" applyBorder="1" applyAlignment="1">
      <alignment horizontal="left" vertical="top" wrapText="1"/>
    </xf>
    <xf numFmtId="0" fontId="34" fillId="5" borderId="0" xfId="0" applyFont="1" applyFill="1"/>
    <xf numFmtId="0" fontId="46" fillId="0" borderId="12" xfId="0" applyFont="1" applyBorder="1" applyAlignment="1">
      <alignment vertical="center" wrapText="1"/>
    </xf>
    <xf numFmtId="3" fontId="34" fillId="5" borderId="0" xfId="0" applyNumberFormat="1" applyFont="1" applyFill="1"/>
    <xf numFmtId="0" fontId="46" fillId="0" borderId="13" xfId="0" applyFont="1" applyBorder="1" applyAlignment="1">
      <alignment vertical="center" wrapText="1"/>
    </xf>
    <xf numFmtId="0" fontId="46" fillId="0" borderId="9" xfId="0" applyFont="1" applyBorder="1" applyAlignment="1">
      <alignment vertical="center" wrapText="1"/>
    </xf>
    <xf numFmtId="0" fontId="46" fillId="0" borderId="7" xfId="0" applyFont="1" applyBorder="1" applyAlignment="1">
      <alignment vertical="center" wrapText="1"/>
    </xf>
    <xf numFmtId="0" fontId="34" fillId="5" borderId="2" xfId="0" applyFont="1" applyFill="1" applyBorder="1"/>
    <xf numFmtId="0" fontId="38" fillId="0" borderId="9" xfId="0" applyFont="1" applyBorder="1" applyAlignment="1">
      <alignment vertical="center" wrapText="1"/>
    </xf>
    <xf numFmtId="0" fontId="38" fillId="0" borderId="12" xfId="0" applyFont="1" applyBorder="1" applyAlignment="1">
      <alignment vertical="center" wrapText="1"/>
    </xf>
    <xf numFmtId="0" fontId="38" fillId="0" borderId="21" xfId="0" applyFont="1" applyBorder="1" applyAlignment="1">
      <alignment vertical="center" wrapText="1"/>
    </xf>
    <xf numFmtId="0" fontId="38" fillId="0" borderId="22" xfId="0" applyFont="1" applyBorder="1" applyAlignment="1">
      <alignment vertical="center" wrapText="1"/>
    </xf>
    <xf numFmtId="0" fontId="43" fillId="0" borderId="24" xfId="0" applyFont="1" applyFill="1" applyBorder="1" applyAlignment="1">
      <alignment horizontal="left" vertical="top" wrapText="1"/>
    </xf>
    <xf numFmtId="0" fontId="48" fillId="0" borderId="2" xfId="0" applyFont="1" applyFill="1" applyBorder="1" applyAlignment="1">
      <alignment horizontal="left" vertical="top" wrapText="1"/>
    </xf>
    <xf numFmtId="0" fontId="48" fillId="0" borderId="12" xfId="0" applyFont="1" applyFill="1" applyBorder="1" applyAlignment="1">
      <alignment horizontal="left" vertical="top" wrapText="1"/>
    </xf>
    <xf numFmtId="0" fontId="48" fillId="0" borderId="13" xfId="0" applyFont="1" applyFill="1" applyBorder="1" applyAlignment="1">
      <alignment horizontal="left" vertical="top" wrapText="1"/>
    </xf>
    <xf numFmtId="0" fontId="38" fillId="0" borderId="3" xfId="0" applyFont="1" applyBorder="1" applyAlignment="1">
      <alignment vertical="center" wrapText="1"/>
    </xf>
    <xf numFmtId="0" fontId="38" fillId="0" borderId="0" xfId="0" applyFont="1" applyBorder="1" applyAlignment="1">
      <alignment vertical="center" wrapText="1"/>
    </xf>
    <xf numFmtId="0" fontId="38" fillId="0" borderId="5" xfId="0" applyFont="1" applyBorder="1" applyAlignment="1">
      <alignment vertical="center"/>
    </xf>
    <xf numFmtId="0" fontId="38" fillId="0" borderId="6" xfId="0" applyFont="1" applyBorder="1" applyAlignment="1">
      <alignment vertical="center"/>
    </xf>
    <xf numFmtId="0" fontId="38" fillId="0" borderId="21" xfId="0" applyFont="1" applyBorder="1" applyAlignment="1">
      <alignment vertical="center"/>
    </xf>
    <xf numFmtId="0" fontId="38" fillId="0" borderId="27" xfId="0" applyFont="1" applyBorder="1" applyAlignment="1">
      <alignment vertical="center"/>
    </xf>
    <xf numFmtId="0" fontId="50" fillId="0" borderId="19" xfId="0" applyFont="1" applyBorder="1"/>
    <xf numFmtId="0" fontId="50" fillId="0" borderId="0" xfId="0" applyFont="1" applyBorder="1"/>
    <xf numFmtId="0" fontId="50" fillId="0" borderId="27" xfId="0" applyFont="1" applyBorder="1"/>
    <xf numFmtId="0" fontId="50" fillId="0" borderId="0" xfId="0" applyFont="1" applyBorder="1" applyAlignment="1">
      <alignment wrapText="1"/>
    </xf>
    <xf numFmtId="0" fontId="50" fillId="0" borderId="13" xfId="0" applyFont="1" applyBorder="1"/>
    <xf numFmtId="0" fontId="38" fillId="0" borderId="15" xfId="0" applyFont="1" applyBorder="1" applyAlignment="1">
      <alignment vertical="center" wrapText="1"/>
    </xf>
    <xf numFmtId="0" fontId="38" fillId="0" borderId="2" xfId="0" applyFont="1" applyBorder="1" applyAlignment="1">
      <alignment vertical="center" wrapText="1"/>
    </xf>
    <xf numFmtId="0" fontId="38" fillId="0" borderId="7" xfId="0" applyFont="1" applyBorder="1" applyAlignment="1">
      <alignment vertical="center" wrapText="1"/>
    </xf>
    <xf numFmtId="3" fontId="52" fillId="3" borderId="14" xfId="0" applyNumberFormat="1" applyFont="1" applyFill="1" applyBorder="1" applyAlignment="1">
      <alignment horizontal="center"/>
    </xf>
    <xf numFmtId="0" fontId="51" fillId="0" borderId="9" xfId="0" applyFont="1" applyFill="1" applyBorder="1"/>
    <xf numFmtId="0" fontId="51" fillId="0" borderId="12" xfId="0" applyFont="1" applyFill="1" applyBorder="1"/>
    <xf numFmtId="0" fontId="51" fillId="0" borderId="13" xfId="0" applyFont="1" applyFill="1" applyBorder="1"/>
    <xf numFmtId="0" fontId="51" fillId="0" borderId="23" xfId="0" applyFont="1" applyFill="1" applyBorder="1"/>
    <xf numFmtId="0" fontId="16" fillId="5" borderId="2" xfId="0" applyFont="1" applyFill="1" applyBorder="1"/>
    <xf numFmtId="0" fontId="38" fillId="0" borderId="0" xfId="0" applyFont="1" applyFill="1" applyBorder="1" applyAlignment="1">
      <alignment vertical="center" wrapText="1"/>
    </xf>
    <xf numFmtId="0" fontId="38" fillId="0" borderId="13" xfId="0" applyFont="1" applyFill="1" applyBorder="1" applyAlignment="1">
      <alignment vertical="center" wrapText="1"/>
    </xf>
    <xf numFmtId="0" fontId="38" fillId="0" borderId="12" xfId="0" applyFont="1" applyFill="1" applyBorder="1" applyAlignment="1">
      <alignment vertical="center" wrapText="1"/>
    </xf>
    <xf numFmtId="0" fontId="1" fillId="5" borderId="21" xfId="0" applyFont="1" applyFill="1" applyBorder="1"/>
    <xf numFmtId="0" fontId="38" fillId="0" borderId="19" xfId="0" applyFont="1" applyFill="1" applyBorder="1" applyAlignment="1">
      <alignment vertical="center" wrapText="1"/>
    </xf>
    <xf numFmtId="0" fontId="38" fillId="0" borderId="9" xfId="0" applyFont="1" applyFill="1" applyBorder="1" applyAlignment="1">
      <alignment vertical="center" wrapText="1"/>
    </xf>
    <xf numFmtId="0" fontId="38" fillId="0" borderId="21" xfId="0" applyFont="1" applyFill="1" applyBorder="1" applyAlignment="1">
      <alignment vertical="center" wrapText="1"/>
    </xf>
    <xf numFmtId="0" fontId="45" fillId="0" borderId="0" xfId="0" applyFont="1" applyFill="1" applyBorder="1" applyAlignment="1">
      <alignment vertical="center"/>
    </xf>
    <xf numFmtId="0" fontId="12" fillId="4" borderId="0" xfId="0" applyFont="1" applyFill="1" applyBorder="1" applyAlignment="1">
      <alignment vertical="center"/>
    </xf>
    <xf numFmtId="0" fontId="38" fillId="0" borderId="0" xfId="0" applyFont="1" applyBorder="1" applyAlignment="1">
      <alignment vertical="center"/>
    </xf>
    <xf numFmtId="0" fontId="38" fillId="0" borderId="0" xfId="0" applyFont="1" applyFill="1" applyBorder="1" applyAlignment="1">
      <alignment horizontal="center" vertical="center"/>
    </xf>
    <xf numFmtId="0" fontId="43" fillId="0" borderId="0" xfId="0" applyFont="1" applyFill="1" applyBorder="1" applyAlignment="1">
      <alignment horizontal="center" vertical="center"/>
    </xf>
    <xf numFmtId="0" fontId="43" fillId="5" borderId="0" xfId="0" applyFont="1" applyFill="1" applyBorder="1" applyAlignment="1">
      <alignment horizontal="right"/>
    </xf>
    <xf numFmtId="0" fontId="45" fillId="0" borderId="1" xfId="0" applyFont="1" applyFill="1" applyBorder="1" applyAlignment="1">
      <alignment vertical="center"/>
    </xf>
    <xf numFmtId="0" fontId="12" fillId="4" borderId="1" xfId="0" applyFont="1" applyFill="1" applyBorder="1" applyAlignment="1">
      <alignment vertical="center"/>
    </xf>
    <xf numFmtId="0" fontId="38" fillId="0" borderId="1" xfId="0" applyFont="1" applyBorder="1" applyAlignment="1">
      <alignment vertical="center" wrapText="1"/>
    </xf>
    <xf numFmtId="0" fontId="38" fillId="0" borderId="1" xfId="0" applyFont="1" applyFill="1" applyBorder="1" applyAlignment="1">
      <alignment vertical="center" wrapText="1"/>
    </xf>
    <xf numFmtId="0" fontId="38" fillId="0" borderId="1" xfId="0" applyFont="1" applyBorder="1" applyAlignment="1">
      <alignment vertical="center"/>
    </xf>
    <xf numFmtId="0" fontId="38" fillId="0" borderId="7" xfId="0" applyFont="1" applyFill="1" applyBorder="1" applyAlignment="1">
      <alignment vertical="center" wrapText="1"/>
    </xf>
    <xf numFmtId="0" fontId="53" fillId="5" borderId="0" xfId="0" applyFont="1" applyFill="1" applyBorder="1" applyAlignment="1">
      <alignment vertical="center"/>
    </xf>
    <xf numFmtId="0" fontId="45" fillId="3" borderId="10" xfId="0" applyFont="1" applyFill="1" applyBorder="1" applyAlignment="1">
      <alignment horizontal="left"/>
    </xf>
    <xf numFmtId="0" fontId="54" fillId="3" borderId="4" xfId="0" applyFont="1" applyFill="1" applyBorder="1" applyAlignment="1">
      <alignment vertical="center" wrapText="1"/>
    </xf>
    <xf numFmtId="0" fontId="53" fillId="5" borderId="0" xfId="0" applyFont="1" applyFill="1" applyAlignment="1">
      <alignment vertical="center"/>
    </xf>
    <xf numFmtId="0" fontId="1" fillId="5" borderId="13" xfId="0" applyFont="1" applyFill="1" applyBorder="1"/>
    <xf numFmtId="0" fontId="38" fillId="0" borderId="13" xfId="0" applyFont="1" applyBorder="1" applyAlignment="1">
      <alignment vertical="center" wrapText="1"/>
    </xf>
    <xf numFmtId="0" fontId="53" fillId="5" borderId="0" xfId="0" applyFont="1" applyFill="1" applyBorder="1"/>
    <xf numFmtId="0" fontId="45" fillId="3" borderId="4" xfId="0" applyFont="1" applyFill="1" applyBorder="1" applyAlignment="1"/>
    <xf numFmtId="0" fontId="54" fillId="3" borderId="4" xfId="0" applyFont="1" applyFill="1" applyBorder="1" applyAlignment="1">
      <alignment horizontal="justify" vertical="center"/>
    </xf>
    <xf numFmtId="0" fontId="53" fillId="5" borderId="0" xfId="0" applyFont="1" applyFill="1"/>
    <xf numFmtId="0" fontId="38" fillId="0" borderId="0" xfId="0" applyFont="1" applyBorder="1" applyAlignment="1">
      <alignment horizontal="justify" vertical="center" wrapText="1"/>
    </xf>
    <xf numFmtId="0" fontId="45"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38" fillId="0" borderId="0" xfId="0" applyFont="1" applyFill="1" applyBorder="1" applyAlignment="1">
      <alignment horizontal="justify" vertical="center" wrapText="1"/>
    </xf>
    <xf numFmtId="0" fontId="38" fillId="0" borderId="0" xfId="0" applyFont="1" applyFill="1" applyBorder="1" applyAlignment="1">
      <alignment horizontal="left" vertical="center" wrapText="1"/>
    </xf>
    <xf numFmtId="0" fontId="8" fillId="5" borderId="0" xfId="0" applyFont="1" applyFill="1" applyBorder="1" applyAlignment="1">
      <alignment vertical="center"/>
    </xf>
    <xf numFmtId="0" fontId="55" fillId="0" borderId="0" xfId="0" applyFont="1" applyBorder="1" applyAlignment="1">
      <alignment wrapText="1"/>
    </xf>
    <xf numFmtId="0" fontId="45" fillId="3" borderId="7" xfId="0" applyFont="1" applyFill="1" applyBorder="1" applyAlignment="1">
      <alignment wrapText="1"/>
    </xf>
    <xf numFmtId="0" fontId="53" fillId="3" borderId="1" xfId="0" applyFont="1" applyFill="1" applyBorder="1"/>
    <xf numFmtId="3" fontId="52" fillId="3" borderId="13" xfId="0" applyNumberFormat="1" applyFont="1" applyFill="1" applyBorder="1" applyAlignment="1">
      <alignment horizontal="center"/>
    </xf>
    <xf numFmtId="0" fontId="38" fillId="0" borderId="21" xfId="0" applyFont="1" applyBorder="1" applyAlignment="1">
      <alignment horizontal="center" vertical="center" wrapText="1"/>
    </xf>
    <xf numFmtId="0" fontId="38" fillId="0" borderId="19" xfId="0" applyFont="1" applyBorder="1" applyAlignment="1">
      <alignment vertical="center" wrapText="1"/>
    </xf>
    <xf numFmtId="0" fontId="45" fillId="3" borderId="10" xfId="0" applyFont="1" applyFill="1" applyBorder="1" applyAlignment="1">
      <alignment wrapText="1"/>
    </xf>
    <xf numFmtId="0" fontId="53" fillId="3" borderId="4" xfId="0" applyFont="1" applyFill="1" applyBorder="1"/>
    <xf numFmtId="0" fontId="17" fillId="2" borderId="14" xfId="0" applyFont="1" applyFill="1" applyBorder="1" applyAlignment="1">
      <alignment horizontal="center" vertical="center" wrapText="1"/>
    </xf>
    <xf numFmtId="0" fontId="17" fillId="3" borderId="10" xfId="0" applyFont="1" applyFill="1" applyBorder="1" applyAlignment="1">
      <alignment horizontal="left" wrapText="1"/>
    </xf>
    <xf numFmtId="0" fontId="45" fillId="3" borderId="4" xfId="0" applyFont="1" applyFill="1" applyBorder="1" applyAlignment="1">
      <alignment horizontal="center"/>
    </xf>
    <xf numFmtId="0" fontId="45" fillId="3" borderId="11" xfId="0" applyFont="1" applyFill="1" applyBorder="1" applyAlignment="1">
      <alignment horizontal="center"/>
    </xf>
    <xf numFmtId="0" fontId="53" fillId="3" borderId="1" xfId="0" applyFont="1" applyFill="1" applyBorder="1" applyAlignment="1">
      <alignment horizontal="center"/>
    </xf>
    <xf numFmtId="3" fontId="52" fillId="3" borderId="4" xfId="0" applyNumberFormat="1" applyFont="1" applyFill="1" applyBorder="1" applyAlignment="1">
      <alignment horizontal="center"/>
    </xf>
    <xf numFmtId="3" fontId="52" fillId="3" borderId="11" xfId="0" applyNumberFormat="1" applyFont="1" applyFill="1" applyBorder="1" applyAlignment="1">
      <alignment horizontal="center"/>
    </xf>
    <xf numFmtId="0" fontId="17" fillId="3" borderId="15" xfId="0" applyFont="1" applyFill="1" applyBorder="1" applyAlignment="1">
      <alignment horizontal="left" wrapText="1"/>
    </xf>
    <xf numFmtId="0" fontId="53" fillId="3" borderId="0" xfId="0" applyFont="1" applyFill="1"/>
    <xf numFmtId="0" fontId="53" fillId="3" borderId="5" xfId="0" applyFont="1" applyFill="1" applyBorder="1"/>
    <xf numFmtId="0" fontId="1" fillId="8" borderId="15" xfId="0" applyFont="1" applyFill="1" applyBorder="1" applyAlignment="1">
      <alignment horizontal="center"/>
    </xf>
    <xf numFmtId="0" fontId="1" fillId="9" borderId="3" xfId="0" applyFont="1" applyFill="1" applyBorder="1" applyAlignment="1">
      <alignment horizontal="center"/>
    </xf>
    <xf numFmtId="0" fontId="43" fillId="9" borderId="3" xfId="0" applyFont="1" applyFill="1" applyBorder="1" applyAlignment="1">
      <alignment horizontal="center"/>
    </xf>
    <xf numFmtId="0" fontId="43" fillId="9" borderId="4" xfId="0" applyFont="1" applyFill="1" applyBorder="1" applyAlignment="1">
      <alignment horizontal="center"/>
    </xf>
    <xf numFmtId="0" fontId="43" fillId="9" borderId="11" xfId="0" applyFont="1" applyFill="1" applyBorder="1" applyAlignment="1">
      <alignment horizontal="center"/>
    </xf>
    <xf numFmtId="0" fontId="45" fillId="3" borderId="4" xfId="0" applyFont="1" applyFill="1" applyBorder="1" applyAlignment="1">
      <alignment horizontal="center" vertical="center"/>
    </xf>
    <xf numFmtId="3" fontId="45" fillId="3" borderId="11" xfId="0" applyNumberFormat="1" applyFont="1" applyFill="1" applyBorder="1" applyAlignment="1">
      <alignment horizontal="right"/>
    </xf>
    <xf numFmtId="0" fontId="12" fillId="5" borderId="0" xfId="0" applyFont="1" applyFill="1" applyBorder="1" applyAlignment="1"/>
    <xf numFmtId="0" fontId="8" fillId="5" borderId="0" xfId="0" applyFont="1" applyFill="1" applyBorder="1" applyAlignment="1">
      <alignment horizontal="center" vertical="center"/>
    </xf>
    <xf numFmtId="0" fontId="56" fillId="0" borderId="0" xfId="0" applyFont="1" applyFill="1" applyBorder="1" applyAlignment="1">
      <alignment horizontal="center" vertical="center"/>
    </xf>
    <xf numFmtId="0" fontId="43" fillId="5" borderId="0" xfId="0" applyFont="1" applyFill="1"/>
    <xf numFmtId="0" fontId="2" fillId="5" borderId="0" xfId="0" applyFont="1" applyFill="1" applyBorder="1" applyAlignment="1">
      <alignment vertical="center" wrapText="1"/>
    </xf>
    <xf numFmtId="0" fontId="12" fillId="5" borderId="0" xfId="0" applyFont="1" applyFill="1" applyBorder="1" applyAlignment="1">
      <alignment vertical="center" wrapText="1"/>
    </xf>
    <xf numFmtId="3" fontId="43" fillId="5" borderId="0" xfId="0" applyNumberFormat="1" applyFont="1" applyFill="1"/>
    <xf numFmtId="0" fontId="12" fillId="5" borderId="0" xfId="0" applyFont="1" applyFill="1"/>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0" borderId="0" xfId="0" applyFont="1" applyFill="1" applyBorder="1" applyAlignment="1">
      <alignment horizontal="center"/>
    </xf>
    <xf numFmtId="0" fontId="7" fillId="5" borderId="0" xfId="0" applyFont="1" applyFill="1" applyBorder="1" applyAlignment="1">
      <alignment horizontal="center"/>
    </xf>
    <xf numFmtId="0" fontId="2"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3" fillId="5" borderId="0" xfId="0" applyFont="1" applyFill="1" applyAlignment="1">
      <alignment horizontal="left"/>
    </xf>
    <xf numFmtId="0" fontId="18" fillId="5" borderId="1" xfId="0" applyFont="1" applyFill="1" applyBorder="1" applyAlignment="1">
      <alignment horizontal="center"/>
    </xf>
    <xf numFmtId="3" fontId="7" fillId="3" borderId="0" xfId="0" applyNumberFormat="1" applyFont="1" applyFill="1" applyBorder="1" applyAlignment="1">
      <alignment horizontal="center"/>
    </xf>
    <xf numFmtId="3" fontId="7" fillId="3" borderId="5" xfId="0" applyNumberFormat="1" applyFont="1" applyFill="1" applyBorder="1" applyAlignment="1">
      <alignment horizontal="center" vertical="center"/>
    </xf>
    <xf numFmtId="3" fontId="11" fillId="0" borderId="0" xfId="0" applyNumberFormat="1" applyFont="1" applyFill="1" applyBorder="1" applyAlignment="1">
      <alignment horizontal="center"/>
    </xf>
    <xf numFmtId="3" fontId="7" fillId="3" borderId="4" xfId="0" applyNumberFormat="1" applyFont="1" applyFill="1" applyBorder="1" applyAlignment="1">
      <alignment horizontal="center"/>
    </xf>
    <xf numFmtId="3" fontId="10" fillId="3" borderId="5" xfId="0" applyNumberFormat="1" applyFont="1" applyFill="1" applyBorder="1" applyAlignment="1">
      <alignment horizontal="center"/>
    </xf>
    <xf numFmtId="0" fontId="11" fillId="5" borderId="0" xfId="0" quotePrefix="1" applyFont="1" applyFill="1" applyBorder="1" applyAlignment="1">
      <alignment horizontal="center"/>
    </xf>
    <xf numFmtId="3" fontId="7" fillId="3" borderId="4" xfId="0" quotePrefix="1" applyNumberFormat="1" applyFont="1" applyFill="1" applyBorder="1" applyAlignment="1">
      <alignment horizontal="center"/>
    </xf>
    <xf numFmtId="0" fontId="10" fillId="2" borderId="14" xfId="0" applyFont="1" applyFill="1" applyBorder="1" applyAlignment="1">
      <alignment vertical="center"/>
    </xf>
    <xf numFmtId="3" fontId="7" fillId="3" borderId="1" xfId="0" applyNumberFormat="1" applyFont="1" applyFill="1" applyBorder="1" applyAlignment="1">
      <alignment horizontal="center"/>
    </xf>
    <xf numFmtId="3" fontId="7" fillId="3" borderId="4" xfId="0" applyNumberFormat="1" applyFont="1" applyFill="1" applyBorder="1" applyAlignment="1">
      <alignment horizontal="center" vertical="center"/>
    </xf>
    <xf numFmtId="3" fontId="7" fillId="3" borderId="11" xfId="0" applyNumberFormat="1" applyFont="1" applyFill="1" applyBorder="1" applyAlignment="1">
      <alignment horizontal="center" vertical="center"/>
    </xf>
    <xf numFmtId="0" fontId="1" fillId="5" borderId="2" xfId="0" applyFont="1" applyFill="1" applyBorder="1" applyAlignment="1">
      <alignment horizontal="center"/>
    </xf>
    <xf numFmtId="0" fontId="3" fillId="5" borderId="3" xfId="0" applyFont="1" applyFill="1" applyBorder="1" applyAlignment="1">
      <alignment horizontal="center"/>
    </xf>
    <xf numFmtId="0" fontId="32" fillId="2" borderId="3" xfId="0" applyFont="1" applyFill="1" applyBorder="1" applyAlignment="1">
      <alignment horizontal="center"/>
    </xf>
    <xf numFmtId="3" fontId="7" fillId="3" borderId="6" xfId="0" applyNumberFormat="1" applyFont="1" applyFill="1" applyBorder="1" applyAlignment="1">
      <alignment horizontal="center" vertical="center"/>
    </xf>
    <xf numFmtId="3" fontId="7" fillId="3" borderId="11" xfId="0" applyNumberFormat="1" applyFont="1" applyFill="1" applyBorder="1" applyAlignment="1">
      <alignment horizontal="center"/>
    </xf>
    <xf numFmtId="0" fontId="11" fillId="5" borderId="6" xfId="0" quotePrefix="1" applyFont="1" applyFill="1" applyBorder="1" applyAlignment="1">
      <alignment horizontal="center"/>
    </xf>
    <xf numFmtId="0" fontId="7" fillId="3" borderId="4" xfId="0" quotePrefix="1" applyFont="1" applyFill="1" applyBorder="1" applyAlignment="1">
      <alignment horizontal="center"/>
    </xf>
    <xf numFmtId="0" fontId="7" fillId="3" borderId="11" xfId="0" quotePrefix="1" applyFont="1" applyFill="1" applyBorder="1" applyAlignment="1">
      <alignment horizontal="center"/>
    </xf>
    <xf numFmtId="3" fontId="11" fillId="5" borderId="6" xfId="0" quotePrefix="1" applyNumberFormat="1" applyFont="1" applyFill="1" applyBorder="1" applyAlignment="1">
      <alignment horizontal="center"/>
    </xf>
    <xf numFmtId="164" fontId="11" fillId="5" borderId="1" xfId="0" quotePrefix="1" applyNumberFormat="1" applyFont="1" applyFill="1" applyBorder="1" applyAlignment="1">
      <alignment horizontal="center"/>
    </xf>
    <xf numFmtId="0" fontId="10" fillId="2" borderId="14" xfId="0" applyFont="1" applyFill="1" applyBorder="1" applyAlignment="1">
      <alignment horizontal="center" vertical="center" wrapText="1"/>
    </xf>
    <xf numFmtId="3" fontId="7" fillId="3" borderId="1" xfId="0" applyNumberFormat="1" applyFont="1" applyFill="1" applyBorder="1" applyAlignment="1">
      <alignment horizontal="center" vertical="center"/>
    </xf>
    <xf numFmtId="164" fontId="11" fillId="0" borderId="0" xfId="0" quotePrefix="1" applyNumberFormat="1" applyFont="1" applyFill="1" applyBorder="1" applyAlignment="1">
      <alignment horizontal="center"/>
    </xf>
    <xf numFmtId="0" fontId="3" fillId="12" borderId="3" xfId="0" applyFont="1" applyFill="1" applyBorder="1"/>
    <xf numFmtId="0" fontId="25" fillId="12" borderId="3" xfId="0" applyFont="1" applyFill="1" applyBorder="1"/>
    <xf numFmtId="0" fontId="5" fillId="12" borderId="3" xfId="0" applyFont="1" applyFill="1" applyBorder="1" applyAlignment="1">
      <alignment horizontal="center" wrapText="1"/>
    </xf>
    <xf numFmtId="0" fontId="32" fillId="12" borderId="3" xfId="0" applyFont="1" applyFill="1" applyBorder="1" applyAlignment="1">
      <alignment horizontal="center"/>
    </xf>
    <xf numFmtId="0" fontId="5" fillId="12" borderId="0" xfId="0" applyFont="1" applyFill="1" applyBorder="1" applyAlignment="1"/>
    <xf numFmtId="0" fontId="25" fillId="12" borderId="0" xfId="0" applyFont="1" applyFill="1" applyBorder="1" applyAlignment="1"/>
    <xf numFmtId="0" fontId="3" fillId="12" borderId="1" xfId="0" applyFont="1" applyFill="1" applyBorder="1"/>
    <xf numFmtId="0" fontId="5" fillId="12" borderId="1" xfId="0" applyFont="1" applyFill="1" applyBorder="1" applyAlignment="1"/>
    <xf numFmtId="0" fontId="5" fillId="12" borderId="1" xfId="0" applyFont="1" applyFill="1" applyBorder="1" applyAlignment="1">
      <alignment horizontal="center"/>
    </xf>
    <xf numFmtId="164" fontId="10" fillId="3" borderId="5" xfId="0" applyNumberFormat="1" applyFont="1" applyFill="1" applyBorder="1" applyAlignment="1">
      <alignment horizontal="center" vertical="center"/>
    </xf>
    <xf numFmtId="164" fontId="57" fillId="13" borderId="30" xfId="1" applyNumberFormat="1" applyFont="1" applyFill="1" applyBorder="1" applyAlignment="1">
      <alignment horizontal="center"/>
    </xf>
    <xf numFmtId="164" fontId="57" fillId="13" borderId="0" xfId="1" applyNumberFormat="1" applyFont="1" applyFill="1" applyBorder="1" applyAlignment="1">
      <alignment horizontal="center"/>
    </xf>
    <xf numFmtId="164" fontId="57" fillId="0" borderId="0" xfId="1" applyNumberFormat="1" applyFont="1" applyAlignment="1">
      <alignment horizontal="center"/>
    </xf>
    <xf numFmtId="164" fontId="57" fillId="13" borderId="31" xfId="1" applyNumberFormat="1" applyFont="1" applyFill="1" applyBorder="1" applyAlignment="1">
      <alignment horizontal="center"/>
    </xf>
    <xf numFmtId="0" fontId="11" fillId="5" borderId="0" xfId="0" applyFont="1" applyFill="1" applyBorder="1" applyAlignment="1">
      <alignment horizontal="center" vertical="center"/>
    </xf>
    <xf numFmtId="164" fontId="10" fillId="3" borderId="6" xfId="0" applyNumberFormat="1" applyFont="1" applyFill="1" applyBorder="1" applyAlignment="1">
      <alignment horizontal="center" vertical="center"/>
    </xf>
    <xf numFmtId="0" fontId="11" fillId="5" borderId="0" xfId="0" applyFont="1" applyFill="1" applyAlignment="1">
      <alignment horizontal="center" vertical="center"/>
    </xf>
    <xf numFmtId="0" fontId="12" fillId="0" borderId="3" xfId="0" applyFont="1" applyFill="1" applyBorder="1"/>
    <xf numFmtId="0" fontId="2" fillId="10" borderId="14" xfId="0" applyFont="1" applyFill="1" applyBorder="1" applyAlignment="1">
      <alignment horizontal="center" vertical="center" wrapText="1"/>
    </xf>
    <xf numFmtId="0" fontId="8" fillId="10" borderId="4" xfId="0" applyFont="1" applyFill="1" applyBorder="1"/>
    <xf numFmtId="0" fontId="12" fillId="10" borderId="4" xfId="0" applyFont="1" applyFill="1" applyBorder="1"/>
    <xf numFmtId="164" fontId="58" fillId="10" borderId="32" xfId="1" applyNumberFormat="1" applyFont="1" applyFill="1" applyBorder="1" applyAlignment="1">
      <alignment horizontal="center"/>
    </xf>
    <xf numFmtId="164" fontId="10" fillId="10" borderId="11" xfId="0" applyNumberFormat="1" applyFont="1" applyFill="1" applyBorder="1" applyAlignment="1">
      <alignment horizontal="center"/>
    </xf>
    <xf numFmtId="164" fontId="10" fillId="10" borderId="4" xfId="0" applyNumberFormat="1" applyFont="1" applyFill="1" applyBorder="1" applyAlignment="1">
      <alignment horizontal="center" vertical="center"/>
    </xf>
    <xf numFmtId="164" fontId="10" fillId="10" borderId="11" xfId="0" applyNumberFormat="1" applyFont="1" applyFill="1" applyBorder="1" applyAlignment="1">
      <alignment horizontal="center" vertical="center"/>
    </xf>
    <xf numFmtId="0" fontId="30" fillId="5" borderId="0" xfId="0" applyFont="1" applyFill="1"/>
    <xf numFmtId="164" fontId="57" fillId="13" borderId="30" xfId="0" applyNumberFormat="1" applyFont="1" applyFill="1" applyBorder="1" applyAlignment="1">
      <alignment horizontal="center"/>
    </xf>
    <xf numFmtId="164" fontId="57" fillId="13" borderId="0" xfId="0" applyNumberFormat="1" applyFont="1" applyFill="1" applyBorder="1" applyAlignment="1">
      <alignment horizontal="center"/>
    </xf>
    <xf numFmtId="164" fontId="57" fillId="0" borderId="0" xfId="0" applyNumberFormat="1" applyFont="1" applyAlignment="1">
      <alignment horizontal="center"/>
    </xf>
    <xf numFmtId="164" fontId="57" fillId="13" borderId="31" xfId="0" applyNumberFormat="1" applyFont="1" applyFill="1" applyBorder="1" applyAlignment="1">
      <alignment horizontal="center"/>
    </xf>
    <xf numFmtId="164" fontId="58" fillId="14" borderId="32" xfId="0" applyNumberFormat="1" applyFont="1" applyFill="1" applyBorder="1" applyAlignment="1">
      <alignment horizontal="center"/>
    </xf>
    <xf numFmtId="0" fontId="1" fillId="5" borderId="16" xfId="0" applyFont="1" applyFill="1" applyBorder="1"/>
    <xf numFmtId="0" fontId="59" fillId="5" borderId="16" xfId="0" applyFont="1" applyFill="1" applyBorder="1" applyAlignment="1">
      <alignment horizontal="right"/>
    </xf>
    <xf numFmtId="0" fontId="59" fillId="5" borderId="0" xfId="0" applyFont="1" applyFill="1" applyAlignment="1">
      <alignment horizontal="right"/>
    </xf>
    <xf numFmtId="0" fontId="1" fillId="5" borderId="0" xfId="0" applyFont="1" applyFill="1" applyBorder="1" applyAlignment="1">
      <alignment horizontal="center"/>
    </xf>
    <xf numFmtId="0" fontId="1" fillId="5" borderId="0" xfId="0" applyFont="1" applyFill="1" applyAlignment="1"/>
    <xf numFmtId="0" fontId="2" fillId="2" borderId="16" xfId="0" applyFont="1" applyFill="1" applyBorder="1" applyAlignment="1">
      <alignment horizontal="centerContinuous"/>
    </xf>
    <xf numFmtId="0" fontId="1" fillId="2" borderId="16" xfId="0" applyFont="1" applyFill="1" applyBorder="1" applyAlignment="1">
      <alignment horizontal="centerContinuous"/>
    </xf>
    <xf numFmtId="0" fontId="13" fillId="5" borderId="0" xfId="0" applyFont="1" applyFill="1" applyBorder="1"/>
    <xf numFmtId="0" fontId="60" fillId="5" borderId="0" xfId="0" applyFont="1" applyFill="1" applyBorder="1" applyAlignment="1">
      <alignment horizontal="centerContinuous"/>
    </xf>
    <xf numFmtId="0" fontId="7" fillId="5" borderId="0" xfId="0" applyFont="1" applyFill="1" applyBorder="1" applyAlignment="1">
      <alignment horizontal="right"/>
    </xf>
    <xf numFmtId="0" fontId="7" fillId="5" borderId="1" xfId="0" applyFont="1" applyFill="1" applyBorder="1"/>
    <xf numFmtId="0" fontId="7" fillId="5" borderId="1" xfId="0" applyFont="1" applyFill="1" applyBorder="1" applyAlignment="1">
      <alignment horizontal="right"/>
    </xf>
    <xf numFmtId="0" fontId="3" fillId="5" borderId="0" xfId="0" applyFont="1" applyFill="1" applyBorder="1" applyAlignment="1">
      <alignment vertical="center"/>
    </xf>
    <xf numFmtId="3" fontId="3" fillId="5" borderId="0" xfId="0" applyNumberFormat="1" applyFont="1" applyFill="1" applyBorder="1" applyAlignment="1">
      <alignment horizontal="right" vertical="center"/>
    </xf>
    <xf numFmtId="3" fontId="10" fillId="5" borderId="0" xfId="0" applyNumberFormat="1" applyFont="1" applyFill="1" applyBorder="1" applyAlignment="1">
      <alignment horizontal="right" vertical="center"/>
    </xf>
    <xf numFmtId="166" fontId="1" fillId="5" borderId="0" xfId="0" applyNumberFormat="1" applyFont="1" applyFill="1"/>
    <xf numFmtId="0" fontId="7" fillId="3" borderId="4" xfId="0" applyFont="1" applyFill="1" applyBorder="1" applyAlignment="1">
      <alignment horizontal="center" vertical="center"/>
    </xf>
    <xf numFmtId="0" fontId="13" fillId="5" borderId="16" xfId="0" applyFont="1" applyFill="1" applyBorder="1"/>
    <xf numFmtId="0" fontId="1" fillId="2" borderId="0" xfId="0" applyFont="1" applyFill="1" applyBorder="1"/>
    <xf numFmtId="0" fontId="6" fillId="5" borderId="0" xfId="0" applyFont="1" applyFill="1" applyBorder="1"/>
    <xf numFmtId="0" fontId="1" fillId="5" borderId="0" xfId="0" applyFont="1" applyFill="1" applyAlignment="1">
      <alignment horizontal="right"/>
    </xf>
    <xf numFmtId="167" fontId="1" fillId="5" borderId="0" xfId="0" applyNumberFormat="1" applyFont="1" applyFill="1" applyBorder="1"/>
    <xf numFmtId="167" fontId="1" fillId="5" borderId="0" xfId="0" applyNumberFormat="1" applyFont="1" applyFill="1"/>
    <xf numFmtId="0" fontId="6" fillId="5" borderId="0" xfId="0" quotePrefix="1" applyFont="1" applyFill="1"/>
    <xf numFmtId="0" fontId="6" fillId="5" borderId="0" xfId="0" applyFont="1" applyFill="1"/>
    <xf numFmtId="0" fontId="14" fillId="5" borderId="0" xfId="0" applyFont="1" applyFill="1"/>
    <xf numFmtId="0" fontId="14" fillId="5" borderId="0" xfId="0" applyFont="1" applyFill="1" applyAlignment="1">
      <alignment horizontal="right"/>
    </xf>
    <xf numFmtId="0" fontId="2" fillId="2" borderId="0" xfId="0" applyFont="1" applyFill="1" applyBorder="1" applyAlignment="1">
      <alignment horizontal="center"/>
    </xf>
    <xf numFmtId="0" fontId="7" fillId="5" borderId="0" xfId="0" applyFont="1" applyFill="1" applyBorder="1" applyAlignment="1">
      <alignment vertical="center" wrapText="1"/>
    </xf>
    <xf numFmtId="3" fontId="3" fillId="5" borderId="6" xfId="0" applyNumberFormat="1" applyFont="1" applyFill="1" applyBorder="1" applyAlignment="1">
      <alignment horizontal="center"/>
    </xf>
    <xf numFmtId="3" fontId="3" fillId="5" borderId="6" xfId="0" applyNumberFormat="1" applyFont="1" applyFill="1" applyBorder="1" applyAlignment="1">
      <alignment horizontal="center" vertical="center" wrapText="1"/>
    </xf>
    <xf numFmtId="0" fontId="3" fillId="5" borderId="6" xfId="0" applyFont="1" applyFill="1" applyBorder="1" applyAlignment="1">
      <alignment horizontal="center"/>
    </xf>
    <xf numFmtId="0" fontId="7" fillId="3" borderId="11" xfId="0" applyFont="1" applyFill="1" applyBorder="1" applyAlignment="1">
      <alignment horizontal="center"/>
    </xf>
    <xf numFmtId="0" fontId="7" fillId="3" borderId="5" xfId="0" applyFont="1" applyFill="1" applyBorder="1" applyAlignment="1">
      <alignment horizontal="center"/>
    </xf>
    <xf numFmtId="0" fontId="3" fillId="5" borderId="5" xfId="0" applyFont="1" applyFill="1" applyBorder="1" applyAlignment="1">
      <alignment horizontal="center"/>
    </xf>
    <xf numFmtId="0" fontId="3" fillId="5" borderId="8" xfId="0" applyFont="1" applyFill="1" applyBorder="1" applyAlignment="1">
      <alignment horizontal="center"/>
    </xf>
    <xf numFmtId="3" fontId="7" fillId="3" borderId="8" xfId="0" applyNumberFormat="1" applyFont="1" applyFill="1" applyBorder="1" applyAlignment="1">
      <alignment horizontal="center" vertical="center"/>
    </xf>
    <xf numFmtId="0" fontId="1" fillId="5" borderId="16" xfId="0" applyFont="1" applyFill="1" applyBorder="1" applyAlignment="1">
      <alignment horizontal="center"/>
    </xf>
    <xf numFmtId="0" fontId="2" fillId="2" borderId="0" xfId="0" applyFont="1" applyFill="1" applyBorder="1" applyAlignment="1">
      <alignment vertical="center" wrapText="1"/>
    </xf>
    <xf numFmtId="0" fontId="2" fillId="2" borderId="0" xfId="0" applyFont="1" applyFill="1" applyBorder="1" applyAlignment="1">
      <alignment horizontal="centerContinuous"/>
    </xf>
    <xf numFmtId="0" fontId="7" fillId="0" borderId="0" xfId="0" applyFont="1" applyFill="1" applyBorder="1" applyAlignment="1">
      <alignment horizontal="left"/>
    </xf>
    <xf numFmtId="0" fontId="7" fillId="0" borderId="1" xfId="0" applyFont="1" applyFill="1" applyBorder="1"/>
    <xf numFmtId="0" fontId="3" fillId="5" borderId="0" xfId="0" applyFont="1" applyFill="1" applyBorder="1" applyAlignment="1">
      <alignment horizontal="left"/>
    </xf>
    <xf numFmtId="166" fontId="1" fillId="5" borderId="0" xfId="0" applyNumberFormat="1" applyFont="1" applyFill="1" applyBorder="1"/>
    <xf numFmtId="0" fontId="3" fillId="5" borderId="0" xfId="0" applyFont="1" applyFill="1" applyBorder="1" applyAlignment="1">
      <alignment horizontal="right"/>
    </xf>
    <xf numFmtId="0" fontId="7" fillId="3" borderId="4" xfId="0" applyFont="1" applyFill="1" applyBorder="1" applyAlignment="1">
      <alignment horizontal="center" vertical="center"/>
    </xf>
    <xf numFmtId="0" fontId="26" fillId="5" borderId="0" xfId="0" applyFont="1" applyFill="1" applyBorder="1" applyAlignment="1">
      <alignment horizontal="center"/>
    </xf>
    <xf numFmtId="167" fontId="1" fillId="5" borderId="0" xfId="0" applyNumberFormat="1" applyFont="1" applyFill="1" applyBorder="1" applyAlignment="1">
      <alignment wrapText="1"/>
    </xf>
    <xf numFmtId="0" fontId="1" fillId="5" borderId="0" xfId="0" applyFont="1" applyFill="1" applyAlignment="1">
      <alignment wrapText="1"/>
    </xf>
    <xf numFmtId="3" fontId="1" fillId="5" borderId="0" xfId="0" applyNumberFormat="1" applyFont="1" applyFill="1" applyAlignment="1">
      <alignment wrapText="1"/>
    </xf>
    <xf numFmtId="0" fontId="23" fillId="5" borderId="0" xfId="0" applyFont="1" applyFill="1" applyAlignment="1">
      <alignment horizontal="center"/>
    </xf>
    <xf numFmtId="0" fontId="16" fillId="5" borderId="16" xfId="0" applyFont="1" applyFill="1" applyBorder="1"/>
    <xf numFmtId="0" fontId="3" fillId="2" borderId="1" xfId="0" applyFont="1" applyFill="1" applyBorder="1" applyAlignment="1">
      <alignment horizontal="center"/>
    </xf>
    <xf numFmtId="0" fontId="7"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7" fillId="0" borderId="0" xfId="0" applyFont="1" applyFill="1" applyBorder="1" applyAlignment="1">
      <alignment horizontal="right" vertical="center"/>
    </xf>
    <xf numFmtId="168" fontId="3" fillId="5" borderId="0" xfId="0" applyNumberFormat="1" applyFont="1" applyFill="1" applyBorder="1" applyAlignment="1">
      <alignment wrapText="1"/>
    </xf>
    <xf numFmtId="0" fontId="3" fillId="5" borderId="0" xfId="0" applyFont="1" applyFill="1" applyBorder="1" applyAlignment="1">
      <alignment wrapText="1"/>
    </xf>
    <xf numFmtId="0" fontId="3" fillId="5" borderId="0" xfId="0" applyFont="1" applyFill="1" applyBorder="1" applyAlignment="1">
      <alignment horizontal="center" vertical="top"/>
    </xf>
    <xf numFmtId="4" fontId="3" fillId="5" borderId="0" xfId="0" applyNumberFormat="1" applyFont="1" applyFill="1" applyBorder="1" applyAlignment="1">
      <alignment vertical="top" wrapText="1"/>
    </xf>
    <xf numFmtId="4" fontId="3" fillId="5" borderId="0" xfId="0" applyNumberFormat="1" applyFont="1" applyFill="1" applyBorder="1" applyAlignment="1">
      <alignment wrapText="1"/>
    </xf>
    <xf numFmtId="0" fontId="7" fillId="5" borderId="0" xfId="0" applyFont="1" applyFill="1" applyBorder="1" applyAlignment="1">
      <alignment horizontal="center" wrapText="1"/>
    </xf>
    <xf numFmtId="0" fontId="7" fillId="3" borderId="4" xfId="0" applyFont="1" applyFill="1" applyBorder="1" applyAlignment="1">
      <alignment horizontal="center"/>
    </xf>
    <xf numFmtId="168" fontId="7" fillId="3" borderId="4" xfId="0" applyNumberFormat="1" applyFont="1" applyFill="1" applyBorder="1" applyAlignment="1">
      <alignment horizontal="right" vertical="center"/>
    </xf>
    <xf numFmtId="4" fontId="11" fillId="5" borderId="0" xfId="0" applyNumberFormat="1" applyFont="1" applyFill="1" applyBorder="1" applyAlignment="1">
      <alignment horizontal="right"/>
    </xf>
    <xf numFmtId="168" fontId="7" fillId="3" borderId="4" xfId="0" applyNumberFormat="1" applyFont="1" applyFill="1" applyBorder="1" applyAlignment="1">
      <alignment vertical="center"/>
    </xf>
    <xf numFmtId="168" fontId="3" fillId="5" borderId="3" xfId="0" applyNumberFormat="1" applyFont="1" applyFill="1" applyBorder="1"/>
    <xf numFmtId="168" fontId="3" fillId="5" borderId="0" xfId="0" applyNumberFormat="1" applyFont="1" applyFill="1" applyBorder="1"/>
    <xf numFmtId="0" fontId="7" fillId="5" borderId="19" xfId="0" applyFont="1" applyFill="1" applyBorder="1" applyAlignment="1">
      <alignment horizontal="center" vertical="center"/>
    </xf>
    <xf numFmtId="0" fontId="7" fillId="5" borderId="1" xfId="0" applyFont="1" applyFill="1" applyBorder="1" applyAlignment="1">
      <alignment horizontal="center"/>
    </xf>
    <xf numFmtId="3" fontId="3" fillId="5" borderId="0" xfId="0" applyNumberFormat="1" applyFont="1" applyFill="1" applyBorder="1" applyAlignment="1">
      <alignment horizontal="center"/>
    </xf>
    <xf numFmtId="0" fontId="3" fillId="4" borderId="0" xfId="0" applyFont="1" applyFill="1" applyBorder="1" applyAlignment="1">
      <alignment horizontal="center"/>
    </xf>
    <xf numFmtId="3" fontId="3" fillId="5" borderId="0" xfId="0" applyNumberFormat="1" applyFont="1" applyFill="1" applyBorder="1" applyAlignment="1">
      <alignment horizontal="center"/>
    </xf>
    <xf numFmtId="164" fontId="10" fillId="3" borderId="4" xfId="0" applyNumberFormat="1" applyFont="1" applyFill="1" applyBorder="1" applyAlignment="1">
      <alignment horizontal="center" vertical="center"/>
    </xf>
    <xf numFmtId="0" fontId="26" fillId="5" borderId="0" xfId="0" applyFont="1" applyFill="1" applyBorder="1"/>
    <xf numFmtId="0" fontId="2" fillId="5" borderId="0" xfId="0" applyFont="1" applyFill="1" applyBorder="1"/>
    <xf numFmtId="0" fontId="11" fillId="0" borderId="0" xfId="0" applyFont="1" applyFill="1" applyBorder="1" applyAlignment="1">
      <alignment horizontal="center"/>
    </xf>
    <xf numFmtId="0" fontId="3" fillId="5" borderId="0" xfId="0" applyFont="1" applyFill="1" applyBorder="1" applyAlignment="1">
      <alignment horizontal="center"/>
    </xf>
    <xf numFmtId="0" fontId="61" fillId="0" borderId="0" xfId="0" applyFont="1"/>
    <xf numFmtId="0" fontId="9" fillId="0" borderId="0" xfId="0" applyFont="1" applyAlignment="1">
      <alignment horizontal="center" vertical="center"/>
    </xf>
    <xf numFmtId="0" fontId="9" fillId="0" borderId="0" xfId="0" applyFont="1" applyBorder="1" applyAlignment="1">
      <alignment horizontal="justify"/>
    </xf>
    <xf numFmtId="169" fontId="9" fillId="0" borderId="0" xfId="0" applyNumberFormat="1" applyFont="1" applyBorder="1" applyAlignment="1">
      <alignment horizontal="center" vertical="center" wrapText="1"/>
    </xf>
    <xf numFmtId="0" fontId="39" fillId="0" borderId="0" xfId="0" applyFont="1"/>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Alignment="1">
      <alignment vertical="center" wrapText="1"/>
    </xf>
    <xf numFmtId="0" fontId="9" fillId="0" borderId="0" xfId="0" applyFont="1" applyFill="1" applyBorder="1" applyAlignment="1">
      <alignment wrapText="1"/>
    </xf>
    <xf numFmtId="0" fontId="9" fillId="0" borderId="0" xfId="0" applyFont="1" applyAlignment="1">
      <alignment horizontal="justify" vertical="center"/>
    </xf>
    <xf numFmtId="0" fontId="9" fillId="0" borderId="0" xfId="0" applyFont="1" applyAlignment="1">
      <alignment horizontal="justify" vertical="center" wrapText="1"/>
    </xf>
    <xf numFmtId="14" fontId="9" fillId="0" borderId="0" xfId="0" applyNumberFormat="1" applyFont="1" applyAlignment="1">
      <alignment horizontal="center" vertical="center"/>
    </xf>
    <xf numFmtId="0" fontId="39" fillId="0" borderId="0" xfId="0" applyFont="1" applyAlignment="1">
      <alignment vertical="justify"/>
    </xf>
    <xf numFmtId="169" fontId="9" fillId="0" borderId="0" xfId="0" applyNumberFormat="1" applyFont="1" applyAlignment="1">
      <alignment horizontal="center" vertical="center" wrapText="1"/>
    </xf>
    <xf numFmtId="0" fontId="9" fillId="0" borderId="0" xfId="0" applyFont="1" applyBorder="1" applyAlignment="1">
      <alignment horizontal="center" vertical="center"/>
    </xf>
    <xf numFmtId="0" fontId="9" fillId="0" borderId="0" xfId="0" applyFont="1" applyAlignment="1">
      <alignment wrapText="1"/>
    </xf>
    <xf numFmtId="0" fontId="39" fillId="0" borderId="0" xfId="0" applyFont="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justify" vertical="center" wrapText="1"/>
    </xf>
    <xf numFmtId="169" fontId="9" fillId="0" borderId="1" xfId="0" applyNumberFormat="1" applyFont="1" applyBorder="1" applyAlignment="1">
      <alignment horizontal="center" vertical="center" wrapText="1"/>
    </xf>
    <xf numFmtId="169" fontId="62" fillId="0" borderId="0" xfId="0" applyNumberFormat="1" applyFont="1" applyAlignment="1">
      <alignment horizontal="right" vertical="center" wrapText="1"/>
    </xf>
    <xf numFmtId="0" fontId="9" fillId="0" borderId="0" xfId="0" applyFont="1" applyBorder="1" applyAlignment="1">
      <alignment horizontal="justify" vertical="center" wrapText="1"/>
    </xf>
    <xf numFmtId="0" fontId="9" fillId="0" borderId="0" xfId="0" applyFont="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justify" vertical="center" wrapText="1"/>
    </xf>
    <xf numFmtId="14" fontId="9" fillId="0" borderId="0" xfId="0" applyNumberFormat="1" applyFont="1" applyAlignment="1">
      <alignment horizontal="justify"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xf>
    <xf numFmtId="0" fontId="9" fillId="0" borderId="0" xfId="0" applyFont="1" applyAlignment="1">
      <alignment horizontal="justify"/>
    </xf>
    <xf numFmtId="0" fontId="39" fillId="0" borderId="1" xfId="0" applyFont="1" applyBorder="1"/>
    <xf numFmtId="168" fontId="1" fillId="5" borderId="0" xfId="0" applyNumberFormat="1" applyFont="1" applyFill="1" applyAlignment="1">
      <alignment horizontal="left"/>
    </xf>
    <xf numFmtId="165" fontId="1" fillId="5" borderId="0" xfId="0" applyNumberFormat="1" applyFont="1" applyFill="1" applyBorder="1" applyAlignment="1">
      <alignment horizontal="left"/>
    </xf>
    <xf numFmtId="165" fontId="1" fillId="5" borderId="0" xfId="0" applyNumberFormat="1" applyFont="1" applyFill="1" applyBorder="1" applyAlignment="1">
      <alignment horizontal="right" wrapText="1"/>
    </xf>
    <xf numFmtId="165" fontId="1" fillId="5" borderId="0" xfId="0" applyNumberFormat="1" applyFont="1" applyFill="1" applyBorder="1" applyAlignment="1">
      <alignment horizontal="right"/>
    </xf>
    <xf numFmtId="168" fontId="1" fillId="5" borderId="0" xfId="0" applyNumberFormat="1" applyFont="1" applyFill="1" applyBorder="1" applyAlignment="1">
      <alignment horizontal="left"/>
    </xf>
    <xf numFmtId="165" fontId="7" fillId="2" borderId="3" xfId="0" applyNumberFormat="1" applyFont="1" applyFill="1" applyBorder="1" applyAlignment="1">
      <alignment horizontal="right" vertical="center"/>
    </xf>
    <xf numFmtId="4" fontId="5" fillId="2" borderId="5" xfId="0" applyNumberFormat="1" applyFont="1" applyFill="1" applyBorder="1" applyAlignment="1">
      <alignment vertical="center" wrapText="1"/>
    </xf>
    <xf numFmtId="165" fontId="7" fillId="2" borderId="1" xfId="0" applyNumberFormat="1" applyFont="1" applyFill="1" applyBorder="1" applyAlignment="1">
      <alignment horizontal="right" vertical="center"/>
    </xf>
    <xf numFmtId="4" fontId="5" fillId="2" borderId="8" xfId="0" applyNumberFormat="1" applyFont="1" applyFill="1" applyBorder="1" applyAlignment="1">
      <alignment horizontal="center" vertical="center"/>
    </xf>
    <xf numFmtId="3" fontId="1" fillId="5" borderId="6" xfId="0" applyNumberFormat="1" applyFont="1" applyFill="1" applyBorder="1"/>
    <xf numFmtId="0" fontId="2" fillId="5" borderId="6" xfId="0" applyFont="1" applyFill="1" applyBorder="1"/>
    <xf numFmtId="1" fontId="3" fillId="5" borderId="0" xfId="0" applyNumberFormat="1" applyFont="1" applyFill="1"/>
    <xf numFmtId="3" fontId="10" fillId="5" borderId="0" xfId="0" applyNumberFormat="1" applyFont="1" applyFill="1"/>
    <xf numFmtId="0" fontId="1" fillId="5" borderId="6" xfId="0" applyFont="1" applyFill="1" applyBorder="1"/>
    <xf numFmtId="0" fontId="27" fillId="15" borderId="2" xfId="0" applyFont="1" applyFill="1" applyBorder="1" applyAlignment="1">
      <alignment vertical="center"/>
    </xf>
    <xf numFmtId="0" fontId="1" fillId="4" borderId="6" xfId="0" applyFont="1" applyFill="1" applyBorder="1"/>
    <xf numFmtId="0" fontId="11" fillId="5" borderId="2" xfId="0" applyFont="1" applyFill="1" applyBorder="1" applyAlignment="1">
      <alignment vertical="center" wrapText="1"/>
    </xf>
    <xf numFmtId="168" fontId="3" fillId="5" borderId="0" xfId="0" applyNumberFormat="1" applyFont="1" applyFill="1" applyBorder="1" applyAlignment="1"/>
    <xf numFmtId="4" fontId="3" fillId="5" borderId="0" xfId="0" applyNumberFormat="1" applyFont="1" applyFill="1" applyBorder="1" applyAlignment="1"/>
    <xf numFmtId="4" fontId="3" fillId="5" borderId="0" xfId="0" applyNumberFormat="1" applyFont="1" applyFill="1" applyBorder="1" applyAlignment="1">
      <alignment vertical="center"/>
    </xf>
    <xf numFmtId="0" fontId="11" fillId="5" borderId="2" xfId="0" applyFont="1" applyFill="1" applyBorder="1" applyAlignment="1">
      <alignment vertical="center"/>
    </xf>
    <xf numFmtId="165" fontId="1" fillId="5" borderId="0" xfId="0" applyNumberFormat="1" applyFont="1" applyFill="1" applyAlignment="1">
      <alignment horizontal="left"/>
    </xf>
    <xf numFmtId="4" fontId="3" fillId="5" borderId="0" xfId="0" applyNumberFormat="1" applyFont="1" applyFill="1" applyBorder="1" applyAlignment="1">
      <alignment vertical="center" wrapText="1"/>
    </xf>
    <xf numFmtId="0" fontId="11" fillId="5" borderId="0" xfId="0" applyFont="1" applyFill="1" applyBorder="1" applyAlignment="1">
      <alignment vertical="center" wrapText="1"/>
    </xf>
    <xf numFmtId="4" fontId="3" fillId="5" borderId="6" xfId="0" applyNumberFormat="1" applyFont="1" applyFill="1" applyBorder="1" applyAlignment="1">
      <alignment vertical="center"/>
    </xf>
    <xf numFmtId="0" fontId="1" fillId="5" borderId="8" xfId="0" applyFont="1" applyFill="1" applyBorder="1"/>
    <xf numFmtId="168" fontId="10" fillId="3" borderId="4" xfId="0" applyNumberFormat="1" applyFont="1" applyFill="1" applyBorder="1" applyAlignment="1">
      <alignment horizontal="right" vertical="center"/>
    </xf>
    <xf numFmtId="168" fontId="10" fillId="3" borderId="11" xfId="0" applyNumberFormat="1" applyFont="1" applyFill="1" applyBorder="1" applyAlignment="1">
      <alignment vertical="center"/>
    </xf>
    <xf numFmtId="168" fontId="10" fillId="0" borderId="0" xfId="0" applyNumberFormat="1" applyFont="1" applyFill="1" applyBorder="1" applyAlignment="1">
      <alignment vertical="center"/>
    </xf>
    <xf numFmtId="0" fontId="30" fillId="5" borderId="0" xfId="0" applyFont="1" applyFill="1" applyAlignment="1">
      <alignment vertical="center"/>
    </xf>
    <xf numFmtId="170" fontId="11" fillId="5" borderId="0" xfId="0" applyNumberFormat="1" applyFont="1" applyFill="1" applyAlignment="1">
      <alignment horizontal="left"/>
    </xf>
    <xf numFmtId="170" fontId="11" fillId="5" borderId="0" xfId="0" applyNumberFormat="1" applyFont="1" applyFill="1" applyAlignment="1">
      <alignment horizontal="right" wrapText="1"/>
    </xf>
    <xf numFmtId="170" fontId="11" fillId="5" borderId="0" xfId="0" applyNumberFormat="1" applyFont="1" applyFill="1" applyAlignment="1">
      <alignment horizontal="right"/>
    </xf>
    <xf numFmtId="168" fontId="11" fillId="5" borderId="0" xfId="0" applyNumberFormat="1" applyFont="1" applyFill="1" applyAlignment="1">
      <alignment horizontal="left"/>
    </xf>
    <xf numFmtId="165" fontId="1" fillId="5" borderId="0" xfId="0" applyNumberFormat="1" applyFont="1" applyFill="1" applyAlignment="1">
      <alignment horizontal="right" wrapText="1"/>
    </xf>
    <xf numFmtId="165" fontId="1" fillId="5" borderId="0" xfId="0" applyNumberFormat="1" applyFont="1" applyFill="1" applyAlignment="1">
      <alignment horizontal="right"/>
    </xf>
    <xf numFmtId="4" fontId="16" fillId="5" borderId="0" xfId="0" applyNumberFormat="1" applyFont="1" applyFill="1" applyAlignment="1">
      <alignment horizontal="right"/>
    </xf>
    <xf numFmtId="4" fontId="16" fillId="5" borderId="0" xfId="0" applyNumberFormat="1" applyFont="1" applyFill="1" applyBorder="1" applyAlignment="1">
      <alignment horizontal="right"/>
    </xf>
    <xf numFmtId="4" fontId="18" fillId="5" borderId="0" xfId="0" applyNumberFormat="1" applyFont="1" applyFill="1" applyBorder="1" applyAlignment="1">
      <alignment horizontal="right"/>
    </xf>
    <xf numFmtId="168" fontId="7" fillId="3" borderId="4" xfId="0" applyNumberFormat="1" applyFont="1" applyFill="1" applyBorder="1" applyAlignment="1">
      <alignment horizontal="left"/>
    </xf>
    <xf numFmtId="168" fontId="7" fillId="3" borderId="4" xfId="0" applyNumberFormat="1" applyFont="1" applyFill="1" applyBorder="1" applyAlignment="1">
      <alignment horizontal="right"/>
    </xf>
    <xf numFmtId="168" fontId="11" fillId="5" borderId="0" xfId="0" applyNumberFormat="1" applyFont="1" applyFill="1" applyBorder="1" applyAlignment="1">
      <alignment horizontal="left"/>
    </xf>
    <xf numFmtId="168" fontId="11" fillId="5" borderId="6" xfId="0" applyNumberFormat="1" applyFont="1" applyFill="1" applyBorder="1" applyAlignment="1">
      <alignment horizontal="right"/>
    </xf>
    <xf numFmtId="4" fontId="11" fillId="5" borderId="6" xfId="0" applyNumberFormat="1" applyFont="1" applyFill="1" applyBorder="1" applyAlignment="1">
      <alignment horizontal="right"/>
    </xf>
    <xf numFmtId="168" fontId="7" fillId="3" borderId="11" xfId="0" applyNumberFormat="1" applyFont="1" applyFill="1" applyBorder="1" applyAlignment="1">
      <alignment horizontal="right"/>
    </xf>
    <xf numFmtId="168" fontId="11" fillId="5" borderId="3" xfId="0" applyNumberFormat="1" applyFont="1" applyFill="1" applyBorder="1" applyAlignment="1">
      <alignment horizontal="left"/>
    </xf>
    <xf numFmtId="168" fontId="11" fillId="5" borderId="5" xfId="0" applyNumberFormat="1" applyFont="1" applyFill="1" applyBorder="1" applyAlignment="1">
      <alignment horizontal="right"/>
    </xf>
    <xf numFmtId="170" fontId="11" fillId="5" borderId="6" xfId="0" applyNumberFormat="1" applyFont="1" applyFill="1" applyBorder="1" applyAlignment="1">
      <alignment horizontal="right"/>
    </xf>
    <xf numFmtId="168" fontId="11" fillId="5" borderId="0" xfId="0" applyNumberFormat="1" applyFont="1" applyFill="1" applyBorder="1" applyAlignment="1">
      <alignment horizontal="right"/>
    </xf>
    <xf numFmtId="4" fontId="11" fillId="5" borderId="0" xfId="0" applyNumberFormat="1" applyFont="1" applyFill="1" applyBorder="1" applyAlignment="1">
      <alignment horizontal="left"/>
    </xf>
    <xf numFmtId="170" fontId="3" fillId="5" borderId="6" xfId="2" applyNumberFormat="1" applyFont="1" applyFill="1" applyBorder="1" applyAlignment="1">
      <alignment horizontal="right"/>
    </xf>
    <xf numFmtId="168" fontId="11" fillId="5" borderId="3" xfId="0" applyNumberFormat="1" applyFont="1" applyFill="1" applyBorder="1" applyAlignment="1">
      <alignment horizontal="right"/>
    </xf>
    <xf numFmtId="4" fontId="11" fillId="5" borderId="1" xfId="0" applyNumberFormat="1" applyFont="1" applyFill="1" applyBorder="1" applyAlignment="1">
      <alignment horizontal="right"/>
    </xf>
    <xf numFmtId="4" fontId="11" fillId="5" borderId="8" xfId="0" applyNumberFormat="1" applyFont="1" applyFill="1" applyBorder="1" applyAlignment="1">
      <alignment horizontal="right"/>
    </xf>
    <xf numFmtId="168" fontId="11" fillId="5" borderId="1" xfId="0" applyNumberFormat="1" applyFont="1" applyFill="1" applyBorder="1" applyAlignment="1">
      <alignment horizontal="right"/>
    </xf>
    <xf numFmtId="168" fontId="11" fillId="5" borderId="8" xfId="0" applyNumberFormat="1" applyFont="1" applyFill="1" applyBorder="1" applyAlignment="1">
      <alignment horizontal="right"/>
    </xf>
    <xf numFmtId="0" fontId="11" fillId="5" borderId="15" xfId="0" applyFont="1" applyFill="1" applyBorder="1" applyAlignment="1">
      <alignment vertical="center"/>
    </xf>
    <xf numFmtId="168" fontId="11" fillId="5" borderId="3" xfId="0" quotePrefix="1" applyNumberFormat="1" applyFont="1" applyFill="1" applyBorder="1" applyAlignment="1">
      <alignment horizontal="right" vertical="center"/>
    </xf>
    <xf numFmtId="168" fontId="11" fillId="5" borderId="5" xfId="0" quotePrefix="1" applyNumberFormat="1" applyFont="1" applyFill="1" applyBorder="1" applyAlignment="1">
      <alignment horizontal="right" vertical="center"/>
    </xf>
    <xf numFmtId="168" fontId="11" fillId="5" borderId="0" xfId="0" quotePrefix="1" applyNumberFormat="1" applyFont="1" applyFill="1" applyBorder="1" applyAlignment="1">
      <alignment horizontal="right"/>
    </xf>
    <xf numFmtId="4" fontId="11" fillId="5" borderId="6" xfId="0" quotePrefix="1" applyNumberFormat="1" applyFont="1" applyFill="1" applyBorder="1" applyAlignment="1">
      <alignment horizontal="right"/>
    </xf>
    <xf numFmtId="168" fontId="11" fillId="5" borderId="1" xfId="0" quotePrefix="1" applyNumberFormat="1" applyFont="1" applyFill="1" applyBorder="1" applyAlignment="1">
      <alignment horizontal="right"/>
    </xf>
    <xf numFmtId="4" fontId="11" fillId="5" borderId="8" xfId="0" quotePrefix="1" applyNumberFormat="1" applyFont="1" applyFill="1" applyBorder="1" applyAlignment="1">
      <alignment horizontal="right"/>
    </xf>
    <xf numFmtId="168" fontId="7" fillId="3" borderId="4" xfId="0" quotePrefix="1" applyNumberFormat="1" applyFont="1" applyFill="1" applyBorder="1" applyAlignment="1">
      <alignment horizontal="right"/>
    </xf>
    <xf numFmtId="168" fontId="7" fillId="3" borderId="11" xfId="0" quotePrefix="1" applyNumberFormat="1" applyFont="1" applyFill="1" applyBorder="1" applyAlignment="1">
      <alignment horizontal="right"/>
    </xf>
    <xf numFmtId="168" fontId="11" fillId="5" borderId="3" xfId="0" quotePrefix="1" applyNumberFormat="1" applyFont="1" applyFill="1" applyBorder="1" applyAlignment="1">
      <alignment horizontal="right"/>
    </xf>
    <xf numFmtId="168" fontId="11" fillId="5" borderId="5" xfId="0" quotePrefix="1" applyNumberFormat="1" applyFont="1" applyFill="1" applyBorder="1" applyAlignment="1">
      <alignment horizontal="right"/>
    </xf>
    <xf numFmtId="168" fontId="11" fillId="4" borderId="0" xfId="0" applyNumberFormat="1" applyFont="1" applyFill="1" applyBorder="1" applyAlignment="1">
      <alignment horizontal="right"/>
    </xf>
    <xf numFmtId="4" fontId="11" fillId="4" borderId="6" xfId="0" applyNumberFormat="1" applyFont="1" applyFill="1" applyBorder="1" applyAlignment="1">
      <alignment horizontal="right"/>
    </xf>
    <xf numFmtId="168" fontId="7" fillId="3" borderId="11" xfId="0" applyNumberFormat="1" applyFont="1" applyFill="1" applyBorder="1" applyAlignment="1">
      <alignment horizontal="right" vertical="center"/>
    </xf>
    <xf numFmtId="0" fontId="13" fillId="5" borderId="0" xfId="0" applyFont="1" applyFill="1" applyBorder="1" applyAlignment="1">
      <alignment textRotation="90"/>
    </xf>
    <xf numFmtId="0" fontId="30" fillId="5" borderId="0" xfId="0" applyFont="1" applyFill="1" applyBorder="1" applyAlignment="1"/>
    <xf numFmtId="0" fontId="13" fillId="5" borderId="0" xfId="0" applyFont="1" applyFill="1" applyBorder="1" applyAlignment="1">
      <alignment horizontal="left"/>
    </xf>
    <xf numFmtId="4" fontId="13" fillId="5" borderId="0" xfId="0" applyNumberFormat="1" applyFont="1" applyFill="1" applyBorder="1" applyAlignment="1">
      <alignment horizontal="right"/>
    </xf>
    <xf numFmtId="0" fontId="64" fillId="4" borderId="0" xfId="0" applyFont="1" applyFill="1" applyBorder="1"/>
    <xf numFmtId="4" fontId="1" fillId="5" borderId="0" xfId="0" applyNumberFormat="1" applyFont="1" applyFill="1" applyBorder="1" applyAlignment="1">
      <alignment horizontal="right"/>
    </xf>
    <xf numFmtId="43" fontId="1" fillId="5" borderId="0" xfId="3" applyFont="1" applyFill="1" applyBorder="1" applyAlignment="1">
      <alignment horizontal="left"/>
    </xf>
    <xf numFmtId="171" fontId="1" fillId="5" borderId="0" xfId="2" applyNumberFormat="1" applyFont="1" applyFill="1" applyBorder="1" applyAlignment="1">
      <alignment horizontal="right"/>
    </xf>
    <xf numFmtId="0" fontId="1" fillId="5" borderId="0" xfId="0" applyFont="1" applyFill="1" applyBorder="1" applyAlignment="1">
      <alignment wrapText="1"/>
    </xf>
    <xf numFmtId="2" fontId="1" fillId="5" borderId="0" xfId="0" applyNumberFormat="1" applyFont="1" applyFill="1" applyBorder="1" applyAlignment="1">
      <alignment horizontal="left" vertical="center"/>
    </xf>
    <xf numFmtId="4" fontId="1" fillId="5" borderId="0" xfId="0" applyNumberFormat="1" applyFont="1" applyFill="1" applyAlignment="1">
      <alignment horizontal="right"/>
    </xf>
    <xf numFmtId="3" fontId="3" fillId="5" borderId="0" xfId="0" quotePrefix="1" applyNumberFormat="1" applyFont="1" applyFill="1" applyBorder="1" applyAlignment="1">
      <alignment horizontal="left"/>
    </xf>
    <xf numFmtId="4" fontId="3" fillId="5" borderId="0" xfId="0" quotePrefix="1" applyNumberFormat="1" applyFont="1" applyFill="1" applyBorder="1" applyAlignment="1">
      <alignment horizontal="right"/>
    </xf>
    <xf numFmtId="4" fontId="16" fillId="5" borderId="0" xfId="0" applyNumberFormat="1" applyFont="1" applyFill="1" applyAlignment="1">
      <alignment horizontal="center"/>
    </xf>
    <xf numFmtId="4" fontId="16" fillId="5" borderId="0" xfId="0" applyNumberFormat="1" applyFont="1" applyFill="1" applyBorder="1" applyAlignment="1">
      <alignment horizontal="center"/>
    </xf>
    <xf numFmtId="0" fontId="8" fillId="5" borderId="0" xfId="0" applyFont="1" applyFill="1" applyBorder="1" applyAlignment="1">
      <alignment horizontal="right"/>
    </xf>
    <xf numFmtId="4" fontId="3" fillId="5" borderId="0" xfId="0" applyNumberFormat="1" applyFont="1" applyFill="1" applyBorder="1" applyAlignment="1">
      <alignment horizontal="right"/>
    </xf>
    <xf numFmtId="4" fontId="3" fillId="5" borderId="0" xfId="0" applyNumberFormat="1" applyFont="1" applyFill="1" applyBorder="1" applyAlignment="1">
      <alignment horizontal="center"/>
    </xf>
    <xf numFmtId="4" fontId="10" fillId="2" borderId="3" xfId="0" applyNumberFormat="1" applyFont="1" applyFill="1" applyBorder="1" applyAlignment="1">
      <alignment horizontal="right" vertical="center"/>
    </xf>
    <xf numFmtId="4" fontId="10" fillId="2" borderId="5" xfId="0" applyNumberFormat="1" applyFont="1" applyFill="1" applyBorder="1" applyAlignment="1">
      <alignment horizontal="center" vertical="center"/>
    </xf>
    <xf numFmtId="4" fontId="10" fillId="2" borderId="0" xfId="0" applyNumberFormat="1" applyFont="1" applyFill="1" applyBorder="1" applyAlignment="1">
      <alignment horizontal="right" vertical="center"/>
    </xf>
    <xf numFmtId="4" fontId="10" fillId="2" borderId="6" xfId="0" applyNumberFormat="1" applyFont="1" applyFill="1" applyBorder="1" applyAlignment="1">
      <alignment horizontal="center" vertical="center"/>
    </xf>
    <xf numFmtId="4" fontId="10" fillId="2" borderId="1" xfId="0" applyNumberFormat="1" applyFont="1" applyFill="1" applyBorder="1" applyAlignment="1">
      <alignment horizontal="right" vertical="center"/>
    </xf>
    <xf numFmtId="4" fontId="10" fillId="2" borderId="8" xfId="0" applyNumberFormat="1" applyFont="1" applyFill="1" applyBorder="1" applyAlignment="1">
      <alignment horizontal="center" vertical="center"/>
    </xf>
    <xf numFmtId="168" fontId="7" fillId="3" borderId="11" xfId="0" applyNumberFormat="1" applyFont="1" applyFill="1" applyBorder="1" applyAlignment="1">
      <alignment horizontal="center"/>
    </xf>
    <xf numFmtId="168" fontId="11" fillId="5" borderId="6" xfId="0" applyNumberFormat="1" applyFont="1" applyFill="1" applyBorder="1" applyAlignment="1">
      <alignment horizontal="center"/>
    </xf>
    <xf numFmtId="168" fontId="11" fillId="5" borderId="8" xfId="0" applyNumberFormat="1" applyFont="1" applyFill="1" applyBorder="1" applyAlignment="1">
      <alignment horizontal="center"/>
    </xf>
    <xf numFmtId="168" fontId="7" fillId="3" borderId="0" xfId="0" applyNumberFormat="1" applyFont="1" applyFill="1" applyBorder="1" applyAlignment="1">
      <alignment horizontal="right"/>
    </xf>
    <xf numFmtId="4" fontId="11" fillId="5" borderId="6" xfId="0" applyNumberFormat="1" applyFont="1" applyFill="1" applyBorder="1" applyAlignment="1">
      <alignment horizontal="center"/>
    </xf>
    <xf numFmtId="4" fontId="11" fillId="5" borderId="8" xfId="0" applyNumberFormat="1" applyFont="1" applyFill="1" applyBorder="1" applyAlignment="1">
      <alignment horizontal="center"/>
    </xf>
    <xf numFmtId="168" fontId="11" fillId="5" borderId="6" xfId="0" quotePrefix="1" applyNumberFormat="1" applyFont="1" applyFill="1" applyBorder="1" applyAlignment="1">
      <alignment horizontal="center"/>
    </xf>
    <xf numFmtId="168" fontId="11" fillId="5" borderId="8" xfId="0" quotePrefix="1" applyNumberFormat="1" applyFont="1" applyFill="1" applyBorder="1" applyAlignment="1">
      <alignment horizontal="center"/>
    </xf>
    <xf numFmtId="168" fontId="7" fillId="3" borderId="1" xfId="0" quotePrefix="1" applyNumberFormat="1" applyFont="1" applyFill="1" applyBorder="1" applyAlignment="1">
      <alignment horizontal="right"/>
    </xf>
    <xf numFmtId="168" fontId="7" fillId="3" borderId="11" xfId="0" quotePrefix="1" applyNumberFormat="1" applyFont="1" applyFill="1" applyBorder="1" applyAlignment="1">
      <alignment horizontal="center"/>
    </xf>
    <xf numFmtId="168" fontId="7" fillId="3" borderId="1" xfId="0" applyNumberFormat="1" applyFont="1" applyFill="1" applyBorder="1" applyAlignment="1">
      <alignment horizontal="right"/>
    </xf>
    <xf numFmtId="0" fontId="1" fillId="5" borderId="3" xfId="0" applyFont="1" applyFill="1" applyBorder="1"/>
    <xf numFmtId="168" fontId="7" fillId="3" borderId="1" xfId="0" applyNumberFormat="1" applyFont="1" applyFill="1" applyBorder="1" applyAlignment="1">
      <alignment horizontal="right" vertical="center"/>
    </xf>
    <xf numFmtId="168" fontId="7" fillId="3" borderId="8" xfId="0" applyNumberFormat="1" applyFont="1" applyFill="1" applyBorder="1" applyAlignment="1">
      <alignment horizontal="center" vertical="center"/>
    </xf>
    <xf numFmtId="0" fontId="3" fillId="5" borderId="0" xfId="0" applyFont="1" applyFill="1" applyBorder="1" applyAlignment="1">
      <alignment horizontal="left" vertical="center"/>
    </xf>
    <xf numFmtId="0" fontId="3" fillId="5" borderId="0" xfId="0" applyFont="1" applyFill="1" applyAlignment="1">
      <alignment horizontal="right" vertical="center"/>
    </xf>
    <xf numFmtId="0" fontId="3" fillId="5" borderId="0" xfId="0" applyFont="1" applyFill="1" applyAlignment="1">
      <alignment horizontal="left" vertical="center"/>
    </xf>
    <xf numFmtId="0" fontId="10" fillId="5" borderId="0" xfId="0" applyFont="1" applyFill="1" applyBorder="1" applyAlignment="1">
      <alignment horizontal="left" vertical="center"/>
    </xf>
    <xf numFmtId="0" fontId="10" fillId="5" borderId="0" xfId="0" applyFont="1" applyFill="1" applyAlignment="1">
      <alignment horizontal="right" vertical="center"/>
    </xf>
    <xf numFmtId="4" fontId="1" fillId="5" borderId="0" xfId="0" applyNumberFormat="1" applyFont="1" applyFill="1" applyAlignment="1">
      <alignment horizontal="center"/>
    </xf>
    <xf numFmtId="4" fontId="3" fillId="5" borderId="0" xfId="0" quotePrefix="1" applyNumberFormat="1" applyFont="1" applyFill="1" applyBorder="1" applyAlignment="1">
      <alignment horizontal="center"/>
    </xf>
    <xf numFmtId="0" fontId="65" fillId="5" borderId="0" xfId="0" applyFont="1" applyFill="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3" fillId="2" borderId="0" xfId="0" applyFont="1" applyFill="1"/>
    <xf numFmtId="0" fontId="7" fillId="2" borderId="0" xfId="0" applyFont="1" applyFill="1" applyBorder="1" applyAlignment="1"/>
    <xf numFmtId="0" fontId="3" fillId="2" borderId="0" xfId="0" applyFont="1" applyFill="1" applyBorder="1" applyAlignment="1"/>
    <xf numFmtId="0" fontId="7" fillId="2" borderId="0" xfId="0" applyFont="1" applyFill="1" applyBorder="1" applyAlignment="1">
      <alignment horizontal="center"/>
    </xf>
    <xf numFmtId="0" fontId="7" fillId="2" borderId="6" xfId="0" applyFont="1" applyFill="1" applyBorder="1" applyAlignment="1">
      <alignment vertical="center"/>
    </xf>
    <xf numFmtId="0" fontId="7" fillId="2" borderId="1" xfId="0" applyFont="1" applyFill="1" applyBorder="1" applyAlignment="1"/>
    <xf numFmtId="3" fontId="10" fillId="5" borderId="0" xfId="0" applyNumberFormat="1" applyFont="1" applyFill="1" applyBorder="1" applyAlignment="1">
      <alignment horizontal="center"/>
    </xf>
    <xf numFmtId="3" fontId="11" fillId="5" borderId="0" xfId="0" applyNumberFormat="1" applyFont="1" applyFill="1" applyBorder="1" applyAlignment="1">
      <alignment horizontal="left"/>
    </xf>
    <xf numFmtId="3" fontId="10" fillId="5" borderId="0" xfId="0" applyNumberFormat="1" applyFont="1" applyFill="1" applyBorder="1" applyAlignment="1">
      <alignment horizontal="left"/>
    </xf>
    <xf numFmtId="3" fontId="10" fillId="3" borderId="3" xfId="0" applyNumberFormat="1" applyFont="1" applyFill="1" applyBorder="1" applyAlignment="1">
      <alignment horizontal="center"/>
    </xf>
    <xf numFmtId="0" fontId="10" fillId="5" borderId="15" xfId="0" applyFont="1" applyFill="1" applyBorder="1"/>
    <xf numFmtId="3" fontId="10" fillId="5" borderId="3" xfId="0" applyNumberFormat="1" applyFont="1" applyFill="1" applyBorder="1" applyAlignment="1">
      <alignment horizontal="center"/>
    </xf>
    <xf numFmtId="0" fontId="8" fillId="5" borderId="7" xfId="0" applyFont="1" applyFill="1" applyBorder="1" applyAlignment="1">
      <alignment horizontal="center" vertical="center" textRotation="90"/>
    </xf>
    <xf numFmtId="0" fontId="3" fillId="5" borderId="1" xfId="0" applyFont="1" applyFill="1" applyBorder="1" applyAlignment="1"/>
    <xf numFmtId="0" fontId="8" fillId="3" borderId="7" xfId="0" applyFont="1" applyFill="1" applyBorder="1" applyAlignment="1">
      <alignment horizontal="left" vertical="center"/>
    </xf>
    <xf numFmtId="0" fontId="1" fillId="3" borderId="1" xfId="0" applyFont="1" applyFill="1" applyBorder="1" applyAlignment="1"/>
    <xf numFmtId="0" fontId="3" fillId="3" borderId="1" xfId="0" applyFont="1" applyFill="1" applyBorder="1" applyAlignment="1"/>
    <xf numFmtId="3" fontId="10" fillId="3" borderId="1" xfId="0" applyNumberFormat="1" applyFont="1" applyFill="1" applyBorder="1" applyAlignment="1">
      <alignment horizontal="center"/>
    </xf>
    <xf numFmtId="0" fontId="66" fillId="4" borderId="0" xfId="0" applyFont="1" applyFill="1" applyBorder="1"/>
    <xf numFmtId="3" fontId="3" fillId="5" borderId="1" xfId="0" applyNumberFormat="1" applyFont="1" applyFill="1" applyBorder="1" applyAlignment="1">
      <alignment horizontal="center"/>
    </xf>
    <xf numFmtId="3" fontId="16" fillId="5" borderId="1" xfId="0" applyNumberFormat="1" applyFont="1" applyFill="1" applyBorder="1" applyAlignment="1">
      <alignment horizontal="center"/>
    </xf>
    <xf numFmtId="0" fontId="8" fillId="5" borderId="0" xfId="0" applyFont="1" applyFill="1" applyBorder="1" applyAlignment="1">
      <alignment horizontal="center" vertical="center" wrapText="1"/>
    </xf>
    <xf numFmtId="0" fontId="25" fillId="3" borderId="4" xfId="0" applyFont="1" applyFill="1" applyBorder="1"/>
    <xf numFmtId="3" fontId="7" fillId="5" borderId="0" xfId="0" applyNumberFormat="1" applyFont="1" applyFill="1" applyBorder="1" applyAlignment="1">
      <alignment horizontal="left"/>
    </xf>
    <xf numFmtId="3" fontId="11" fillId="4" borderId="0" xfId="0" applyNumberFormat="1" applyFont="1" applyFill="1" applyBorder="1" applyAlignment="1">
      <alignment horizontal="left"/>
    </xf>
    <xf numFmtId="0" fontId="66" fillId="0" borderId="0" xfId="0" applyFont="1" applyFill="1"/>
    <xf numFmtId="0" fontId="66" fillId="4" borderId="0" xfId="0" applyFont="1" applyFill="1"/>
    <xf numFmtId="0" fontId="11" fillId="5" borderId="0" xfId="0" applyFont="1" applyFill="1" applyBorder="1" applyAlignment="1">
      <alignment horizontal="center"/>
    </xf>
    <xf numFmtId="0" fontId="10" fillId="3" borderId="5" xfId="0" applyFont="1" applyFill="1" applyBorder="1" applyAlignment="1">
      <alignment horizontal="center"/>
    </xf>
    <xf numFmtId="0" fontId="10" fillId="5" borderId="3" xfId="0" applyFont="1" applyFill="1" applyBorder="1" applyAlignment="1">
      <alignment horizontal="center"/>
    </xf>
    <xf numFmtId="0" fontId="10" fillId="5" borderId="5" xfId="0" applyFont="1" applyFill="1" applyBorder="1" applyAlignment="1">
      <alignment horizontal="center"/>
    </xf>
    <xf numFmtId="0" fontId="11" fillId="5" borderId="6" xfId="0" applyFont="1" applyFill="1" applyBorder="1" applyAlignment="1">
      <alignment horizontal="center"/>
    </xf>
    <xf numFmtId="0" fontId="66" fillId="4" borderId="2" xfId="0" applyFont="1" applyFill="1" applyBorder="1"/>
    <xf numFmtId="0" fontId="66" fillId="4" borderId="7" xfId="0" applyFont="1" applyFill="1" applyBorder="1"/>
    <xf numFmtId="0" fontId="11" fillId="16" borderId="0" xfId="0" applyFont="1" applyFill="1" applyBorder="1"/>
    <xf numFmtId="0" fontId="1" fillId="5" borderId="5" xfId="0" applyFont="1" applyFill="1" applyBorder="1"/>
    <xf numFmtId="0" fontId="3" fillId="10" borderId="3" xfId="0" applyFont="1" applyFill="1" applyBorder="1" applyAlignment="1">
      <alignment horizontal="center"/>
    </xf>
    <xf numFmtId="0" fontId="3" fillId="10" borderId="5" xfId="0" applyFont="1" applyFill="1" applyBorder="1" applyAlignment="1">
      <alignment horizontal="center"/>
    </xf>
    <xf numFmtId="0" fontId="3" fillId="10" borderId="0" xfId="0" applyFont="1" applyFill="1"/>
    <xf numFmtId="0" fontId="7" fillId="10" borderId="0" xfId="0" applyFont="1" applyFill="1" applyBorder="1" applyAlignment="1"/>
    <xf numFmtId="0" fontId="3" fillId="10" borderId="0" xfId="0" applyFont="1" applyFill="1" applyBorder="1" applyAlignment="1"/>
    <xf numFmtId="0" fontId="7" fillId="10" borderId="0" xfId="0" applyFont="1" applyFill="1" applyBorder="1" applyAlignment="1">
      <alignment horizontal="center"/>
    </xf>
    <xf numFmtId="0" fontId="7" fillId="10" borderId="0" xfId="0" applyFont="1" applyFill="1" applyBorder="1" applyAlignment="1">
      <alignment horizontal="left"/>
    </xf>
    <xf numFmtId="0" fontId="7" fillId="10" borderId="6" xfId="0" applyFont="1" applyFill="1" applyBorder="1" applyAlignment="1">
      <alignment horizontal="center" vertical="center"/>
    </xf>
    <xf numFmtId="0" fontId="7" fillId="10" borderId="1" xfId="0" applyFont="1" applyFill="1" applyBorder="1" applyAlignment="1"/>
    <xf numFmtId="0" fontId="7" fillId="10" borderId="1" xfId="0" applyFont="1" applyFill="1" applyBorder="1" applyAlignment="1">
      <alignment horizontal="center"/>
    </xf>
    <xf numFmtId="0" fontId="7" fillId="10" borderId="8" xfId="0" applyFont="1" applyFill="1" applyBorder="1" applyAlignment="1">
      <alignment vertical="center"/>
    </xf>
    <xf numFmtId="3" fontId="3" fillId="0" borderId="0" xfId="0" applyNumberFormat="1" applyFont="1" applyFill="1" applyBorder="1" applyAlignment="1">
      <alignment horizontal="center"/>
    </xf>
    <xf numFmtId="3" fontId="1" fillId="4" borderId="0" xfId="0" applyNumberFormat="1" applyFont="1" applyFill="1"/>
    <xf numFmtId="3" fontId="11" fillId="0" borderId="6" xfId="0" applyNumberFormat="1" applyFont="1" applyFill="1" applyBorder="1" applyAlignment="1">
      <alignment horizontal="center"/>
    </xf>
    <xf numFmtId="0" fontId="11" fillId="5" borderId="0" xfId="0" applyFont="1" applyFill="1" applyBorder="1" applyAlignment="1">
      <alignment horizontal="left"/>
    </xf>
    <xf numFmtId="3" fontId="3" fillId="4" borderId="6" xfId="0" applyNumberFormat="1" applyFont="1" applyFill="1" applyBorder="1" applyAlignment="1">
      <alignment horizontal="center"/>
    </xf>
    <xf numFmtId="0" fontId="3" fillId="0" borderId="1" xfId="0" applyFont="1" applyFill="1" applyBorder="1" applyAlignment="1">
      <alignment horizontal="center"/>
    </xf>
    <xf numFmtId="3" fontId="11" fillId="5" borderId="1" xfId="0" applyNumberFormat="1" applyFont="1" applyFill="1" applyBorder="1" applyAlignment="1">
      <alignment horizontal="left"/>
    </xf>
    <xf numFmtId="0" fontId="3" fillId="10" borderId="0" xfId="0" applyFont="1" applyFill="1" applyBorder="1"/>
    <xf numFmtId="0" fontId="7" fillId="10" borderId="6" xfId="0" applyFont="1" applyFill="1" applyBorder="1" applyAlignment="1">
      <alignment vertical="center"/>
    </xf>
    <xf numFmtId="0" fontId="8" fillId="3" borderId="10" xfId="0" applyFont="1" applyFill="1" applyBorder="1" applyAlignment="1">
      <alignment horizontal="left" vertical="center"/>
    </xf>
    <xf numFmtId="0" fontId="1" fillId="3" borderId="4" xfId="0" applyFont="1" applyFill="1" applyBorder="1" applyAlignment="1"/>
    <xf numFmtId="0" fontId="3" fillId="3" borderId="4" xfId="0" applyFont="1" applyFill="1" applyBorder="1" applyAlignment="1"/>
    <xf numFmtId="3" fontId="10" fillId="0" borderId="6" xfId="0" applyNumberFormat="1" applyFont="1" applyFill="1" applyBorder="1" applyAlignment="1">
      <alignment horizontal="center"/>
    </xf>
    <xf numFmtId="0" fontId="2" fillId="3" borderId="7" xfId="0" applyFont="1" applyFill="1" applyBorder="1" applyAlignment="1"/>
    <xf numFmtId="0" fontId="25" fillId="3" borderId="1" xfId="0" applyFont="1" applyFill="1" applyBorder="1"/>
    <xf numFmtId="3" fontId="7" fillId="3" borderId="8" xfId="0" applyNumberFormat="1" applyFont="1" applyFill="1" applyBorder="1" applyAlignment="1">
      <alignment horizontal="center"/>
    </xf>
    <xf numFmtId="0" fontId="1" fillId="17" borderId="0" xfId="0" applyFont="1" applyFill="1"/>
    <xf numFmtId="0" fontId="1" fillId="17" borderId="0" xfId="0" applyFont="1" applyFill="1" applyBorder="1"/>
    <xf numFmtId="0" fontId="11" fillId="5" borderId="1" xfId="0" applyFont="1" applyFill="1" applyBorder="1" applyAlignment="1">
      <alignment horizontal="center"/>
    </xf>
    <xf numFmtId="0" fontId="2" fillId="0" borderId="0" xfId="0" applyFont="1" applyFill="1" applyBorder="1" applyAlignment="1">
      <alignment horizontal="center" vertical="center" wrapText="1"/>
    </xf>
    <xf numFmtId="0" fontId="10" fillId="3" borderId="3" xfId="0" applyFont="1" applyFill="1" applyBorder="1" applyAlignment="1">
      <alignment horizontal="left"/>
    </xf>
    <xf numFmtId="0" fontId="10" fillId="5" borderId="3" xfId="0" applyFont="1" applyFill="1" applyBorder="1" applyAlignment="1">
      <alignment horizontal="left"/>
    </xf>
    <xf numFmtId="3" fontId="10" fillId="3" borderId="4" xfId="0" applyNumberFormat="1" applyFont="1" applyFill="1" applyBorder="1" applyAlignment="1">
      <alignment horizontal="left"/>
    </xf>
    <xf numFmtId="0" fontId="12" fillId="5" borderId="16" xfId="0" applyFont="1" applyFill="1" applyBorder="1" applyAlignment="1">
      <alignment horizontal="center"/>
    </xf>
    <xf numFmtId="172" fontId="1" fillId="5" borderId="16" xfId="0" applyNumberFormat="1" applyFont="1" applyFill="1" applyBorder="1" applyAlignment="1">
      <alignment horizontal="right"/>
    </xf>
    <xf numFmtId="0" fontId="7" fillId="5" borderId="0" xfId="0" applyFont="1" applyFill="1" applyAlignment="1"/>
    <xf numFmtId="0" fontId="3" fillId="5" borderId="0" xfId="0" applyFont="1" applyFill="1" applyAlignment="1">
      <alignment horizontal="centerContinuous"/>
    </xf>
    <xf numFmtId="0" fontId="1" fillId="2" borderId="0" xfId="0" applyFont="1" applyFill="1" applyBorder="1" applyAlignment="1">
      <alignment horizontal="centerContinuous"/>
    </xf>
    <xf numFmtId="0" fontId="12" fillId="2" borderId="0" xfId="0" applyFont="1" applyFill="1" applyBorder="1" applyAlignment="1">
      <alignment horizontal="center"/>
    </xf>
    <xf numFmtId="172" fontId="1" fillId="2" borderId="0" xfId="0" applyNumberFormat="1" applyFont="1" applyFill="1" applyBorder="1" applyAlignment="1">
      <alignment horizontal="right"/>
    </xf>
    <xf numFmtId="0" fontId="1" fillId="5" borderId="0" xfId="0" applyFont="1" applyFill="1" applyBorder="1" applyAlignment="1">
      <alignment horizontal="right"/>
    </xf>
    <xf numFmtId="0" fontId="11" fillId="5" borderId="3" xfId="0" applyFont="1" applyFill="1" applyBorder="1" applyAlignment="1">
      <alignment horizontal="center"/>
    </xf>
    <xf numFmtId="0" fontId="67" fillId="5" borderId="0" xfId="0" applyFont="1" applyFill="1" applyBorder="1" applyAlignment="1">
      <alignment horizontal="centerContinuous"/>
    </xf>
    <xf numFmtId="0" fontId="13" fillId="5" borderId="0" xfId="0" applyFont="1" applyFill="1" applyAlignment="1">
      <alignment horizontal="centerContinuous"/>
    </xf>
    <xf numFmtId="0" fontId="3" fillId="5" borderId="1" xfId="0" applyFont="1" applyFill="1" applyBorder="1" applyAlignment="1">
      <alignment horizontal="right"/>
    </xf>
    <xf numFmtId="172" fontId="3" fillId="5" borderId="0" xfId="0" applyNumberFormat="1" applyFont="1" applyFill="1" applyBorder="1" applyAlignment="1">
      <alignment horizontal="right"/>
    </xf>
    <xf numFmtId="170" fontId="11" fillId="5" borderId="0" xfId="0" applyNumberFormat="1" applyFont="1" applyFill="1" applyBorder="1" applyAlignment="1">
      <alignment horizontal="center"/>
    </xf>
    <xf numFmtId="172" fontId="10" fillId="5" borderId="0" xfId="0" applyNumberFormat="1" applyFont="1" applyFill="1" applyBorder="1" applyAlignment="1"/>
    <xf numFmtId="3" fontId="10" fillId="5" borderId="0" xfId="0" quotePrefix="1" applyNumberFormat="1" applyFont="1" applyFill="1" applyBorder="1" applyAlignment="1">
      <alignment horizontal="center"/>
    </xf>
    <xf numFmtId="4" fontId="10" fillId="5" borderId="0" xfId="0" quotePrefix="1" applyNumberFormat="1" applyFont="1" applyFill="1" applyBorder="1" applyAlignment="1">
      <alignment horizontal="right"/>
    </xf>
    <xf numFmtId="4" fontId="10" fillId="5" borderId="0" xfId="0" quotePrefix="1" applyNumberFormat="1" applyFont="1" applyFill="1" applyBorder="1" applyAlignment="1">
      <alignment horizontal="center"/>
    </xf>
    <xf numFmtId="0" fontId="45" fillId="5" borderId="0" xfId="0" applyFont="1" applyFill="1" applyBorder="1"/>
    <xf numFmtId="170" fontId="10" fillId="5" borderId="0" xfId="0" quotePrefix="1" applyNumberFormat="1" applyFont="1" applyFill="1" applyBorder="1" applyAlignment="1"/>
    <xf numFmtId="0" fontId="27" fillId="5" borderId="0" xfId="0" applyFont="1" applyFill="1" applyBorder="1"/>
    <xf numFmtId="170" fontId="3" fillId="5" borderId="0" xfId="0" applyNumberFormat="1" applyFont="1" applyFill="1" applyBorder="1" applyAlignment="1"/>
    <xf numFmtId="170" fontId="3" fillId="5" borderId="0" xfId="0" applyNumberFormat="1" applyFont="1" applyFill="1" applyBorder="1" applyAlignment="1">
      <alignment horizontal="right"/>
    </xf>
    <xf numFmtId="170" fontId="7" fillId="5" borderId="0" xfId="0" applyNumberFormat="1" applyFont="1" applyFill="1" applyBorder="1" applyAlignment="1">
      <alignment horizontal="right"/>
    </xf>
    <xf numFmtId="170" fontId="3" fillId="5" borderId="0" xfId="0" applyNumberFormat="1" applyFont="1" applyFill="1" applyBorder="1"/>
    <xf numFmtId="3" fontId="3" fillId="5" borderId="0" xfId="0" applyNumberFormat="1" applyFont="1" applyFill="1" applyBorder="1" applyAlignment="1">
      <alignment horizontal="right"/>
    </xf>
    <xf numFmtId="170" fontId="3" fillId="5" borderId="0" xfId="0" applyNumberFormat="1" applyFont="1" applyFill="1" applyBorder="1" applyAlignment="1">
      <alignment horizontal="center"/>
    </xf>
    <xf numFmtId="172" fontId="53" fillId="5" borderId="0" xfId="0" applyNumberFormat="1" applyFont="1" applyFill="1" applyBorder="1"/>
    <xf numFmtId="170" fontId="10" fillId="5" borderId="0" xfId="0" quotePrefix="1" applyNumberFormat="1" applyFont="1" applyFill="1" applyBorder="1" applyAlignment="1">
      <alignment horizontal="center"/>
    </xf>
    <xf numFmtId="170" fontId="11" fillId="5" borderId="0" xfId="0" quotePrefix="1" applyNumberFormat="1" applyFont="1" applyFill="1" applyBorder="1" applyAlignment="1">
      <alignment horizontal="center"/>
    </xf>
    <xf numFmtId="170" fontId="3" fillId="5" borderId="0" xfId="0" quotePrefix="1" applyNumberFormat="1" applyFont="1" applyFill="1" applyBorder="1" applyAlignment="1">
      <alignment horizontal="right"/>
    </xf>
    <xf numFmtId="4" fontId="3" fillId="5" borderId="0" xfId="0" applyNumberFormat="1" applyFont="1" applyFill="1" applyBorder="1"/>
    <xf numFmtId="170" fontId="7" fillId="5" borderId="0" xfId="0" applyNumberFormat="1" applyFont="1" applyFill="1" applyBorder="1" applyAlignment="1">
      <alignment horizontal="center"/>
    </xf>
    <xf numFmtId="170" fontId="7" fillId="5" borderId="0" xfId="0" applyNumberFormat="1" applyFont="1" applyFill="1" applyBorder="1" applyAlignment="1"/>
    <xf numFmtId="0" fontId="28" fillId="5" borderId="0" xfId="0" applyFont="1" applyFill="1" applyBorder="1"/>
    <xf numFmtId="3" fontId="7" fillId="5" borderId="0" xfId="0" applyNumberFormat="1" applyFont="1" applyFill="1" applyBorder="1" applyAlignment="1">
      <alignment horizontal="right"/>
    </xf>
    <xf numFmtId="0" fontId="2" fillId="5" borderId="0" xfId="0" applyFont="1" applyFill="1" applyBorder="1" applyAlignment="1">
      <alignment horizontal="right"/>
    </xf>
    <xf numFmtId="4" fontId="7" fillId="5" borderId="0" xfId="0" quotePrefix="1" applyNumberFormat="1" applyFont="1" applyFill="1" applyBorder="1" applyAlignment="1">
      <alignment horizontal="right"/>
    </xf>
    <xf numFmtId="4" fontId="7" fillId="5" borderId="0" xfId="0" quotePrefix="1" applyNumberFormat="1" applyFont="1" applyFill="1" applyBorder="1" applyAlignment="1">
      <alignment horizontal="center"/>
    </xf>
    <xf numFmtId="0" fontId="17" fillId="5" borderId="0" xfId="0" applyFont="1" applyFill="1" applyBorder="1"/>
    <xf numFmtId="170" fontId="10" fillId="5" borderId="0" xfId="0" applyNumberFormat="1" applyFont="1" applyFill="1" applyBorder="1" applyAlignment="1">
      <alignment horizontal="center"/>
    </xf>
    <xf numFmtId="4" fontId="28" fillId="5" borderId="0" xfId="0" applyNumberFormat="1" applyFont="1" applyFill="1" applyBorder="1"/>
    <xf numFmtId="2" fontId="17" fillId="5" borderId="0" xfId="0" applyNumberFormat="1" applyFont="1" applyFill="1" applyBorder="1"/>
    <xf numFmtId="170" fontId="7" fillId="5" borderId="0" xfId="0" applyNumberFormat="1" applyFont="1" applyFill="1" applyBorder="1"/>
    <xf numFmtId="0" fontId="11" fillId="3" borderId="4" xfId="0" applyFont="1" applyFill="1" applyBorder="1" applyAlignment="1">
      <alignment horizontal="right" vertical="center"/>
    </xf>
    <xf numFmtId="0" fontId="11" fillId="3" borderId="4" xfId="0" applyFont="1" applyFill="1" applyBorder="1" applyAlignment="1">
      <alignment horizontal="center" vertical="center"/>
    </xf>
    <xf numFmtId="172" fontId="7" fillId="3" borderId="4" xfId="0" applyNumberFormat="1" applyFont="1" applyFill="1" applyBorder="1" applyAlignment="1">
      <alignment horizontal="right" vertical="center"/>
    </xf>
    <xf numFmtId="3" fontId="7" fillId="5" borderId="0" xfId="0" applyNumberFormat="1" applyFont="1" applyFill="1" applyBorder="1"/>
    <xf numFmtId="4" fontId="7" fillId="5" borderId="0" xfId="0" applyNumberFormat="1" applyFont="1" applyFill="1" applyBorder="1" applyAlignment="1">
      <alignment horizontal="center"/>
    </xf>
    <xf numFmtId="43" fontId="7" fillId="5" borderId="0" xfId="3" applyFont="1" applyFill="1" applyBorder="1" applyAlignment="1">
      <alignment horizontal="right"/>
    </xf>
    <xf numFmtId="3" fontId="6" fillId="5" borderId="0" xfId="0" applyNumberFormat="1" applyFont="1" applyFill="1" applyBorder="1"/>
    <xf numFmtId="0" fontId="30" fillId="5" borderId="0" xfId="0" applyFont="1" applyFill="1" applyBorder="1" applyAlignment="1">
      <alignment horizontal="center"/>
    </xf>
    <xf numFmtId="172" fontId="13" fillId="5" borderId="0" xfId="0" applyNumberFormat="1" applyFont="1" applyFill="1" applyBorder="1" applyAlignment="1">
      <alignment horizontal="right"/>
    </xf>
    <xf numFmtId="3" fontId="13" fillId="5" borderId="0" xfId="0" applyNumberFormat="1" applyFont="1" applyFill="1" applyBorder="1" applyAlignment="1">
      <alignment horizontal="center"/>
    </xf>
    <xf numFmtId="3" fontId="13" fillId="5" borderId="0" xfId="0" applyNumberFormat="1" applyFont="1" applyFill="1" applyBorder="1" applyAlignment="1">
      <alignment horizontal="right"/>
    </xf>
    <xf numFmtId="4" fontId="1" fillId="5" borderId="0" xfId="0" quotePrefix="1" applyNumberFormat="1" applyFont="1" applyFill="1" applyBorder="1" applyAlignment="1">
      <alignment horizontal="center"/>
    </xf>
    <xf numFmtId="3" fontId="12" fillId="5" borderId="0" xfId="0" applyNumberFormat="1" applyFont="1" applyFill="1" applyBorder="1" applyAlignment="1">
      <alignment horizontal="center"/>
    </xf>
    <xf numFmtId="172" fontId="1" fillId="5" borderId="0" xfId="0" applyNumberFormat="1" applyFont="1" applyFill="1" applyBorder="1" applyAlignment="1">
      <alignment horizontal="right"/>
    </xf>
    <xf numFmtId="3" fontId="1" fillId="5" borderId="0" xfId="0" applyNumberFormat="1" applyFont="1" applyFill="1" applyBorder="1" applyAlignment="1">
      <alignment horizontal="right"/>
    </xf>
    <xf numFmtId="0" fontId="12" fillId="5" borderId="0" xfId="0" applyFont="1" applyFill="1" applyBorder="1" applyAlignment="1">
      <alignment horizontal="center"/>
    </xf>
    <xf numFmtId="0" fontId="53" fillId="5" borderId="0" xfId="0" applyFont="1" applyFill="1" applyBorder="1" applyAlignment="1">
      <alignment horizontal="centerContinuous"/>
    </xf>
    <xf numFmtId="172" fontId="1" fillId="5" borderId="0" xfId="0" quotePrefix="1" applyNumberFormat="1" applyFont="1" applyFill="1" applyBorder="1" applyAlignment="1">
      <alignment horizontal="right"/>
    </xf>
    <xf numFmtId="3" fontId="1" fillId="5" borderId="0" xfId="0" quotePrefix="1" applyNumberFormat="1" applyFont="1" applyFill="1" applyBorder="1" applyAlignment="1">
      <alignment horizontal="right"/>
    </xf>
    <xf numFmtId="0" fontId="1" fillId="5" borderId="0" xfId="0" quotePrefix="1" applyFont="1" applyFill="1" applyBorder="1" applyAlignment="1">
      <alignment horizontal="right"/>
    </xf>
    <xf numFmtId="0" fontId="12" fillId="5" borderId="0" xfId="0" quotePrefix="1" applyFont="1" applyFill="1" applyBorder="1" applyAlignment="1">
      <alignment horizontal="center"/>
    </xf>
    <xf numFmtId="4" fontId="13" fillId="5" borderId="0" xfId="0" applyNumberFormat="1" applyFont="1" applyFill="1" applyAlignment="1">
      <alignment horizontal="right"/>
    </xf>
    <xf numFmtId="0" fontId="2" fillId="5" borderId="0" xfId="0" applyFont="1" applyFill="1" applyAlignment="1">
      <alignment horizontal="centerContinuous"/>
    </xf>
    <xf numFmtId="2" fontId="13" fillId="5" borderId="0" xfId="0" applyNumberFormat="1" applyFont="1" applyFill="1" applyBorder="1"/>
    <xf numFmtId="166" fontId="69" fillId="5" borderId="0" xfId="0" applyNumberFormat="1" applyFont="1" applyFill="1" applyAlignment="1"/>
    <xf numFmtId="0" fontId="69" fillId="5" borderId="0" xfId="0" applyFont="1" applyFill="1" applyAlignment="1">
      <alignment horizontal="centerContinuous"/>
    </xf>
    <xf numFmtId="2" fontId="3" fillId="5" borderId="0" xfId="0" applyNumberFormat="1" applyFont="1" applyFill="1" applyBorder="1" applyAlignment="1">
      <alignment horizontal="centerContinuous"/>
    </xf>
    <xf numFmtId="170" fontId="10" fillId="5" borderId="0" xfId="0" applyNumberFormat="1" applyFont="1" applyFill="1" applyBorder="1" applyAlignment="1"/>
    <xf numFmtId="4" fontId="23" fillId="5" borderId="0" xfId="0" applyNumberFormat="1" applyFont="1" applyFill="1" applyBorder="1" applyAlignment="1">
      <alignment horizontal="right"/>
    </xf>
    <xf numFmtId="0" fontId="23" fillId="5" borderId="0" xfId="0" applyFont="1" applyFill="1" applyBorder="1" applyAlignment="1">
      <alignment horizontal="right"/>
    </xf>
    <xf numFmtId="172" fontId="13" fillId="5" borderId="0" xfId="0" quotePrefix="1" applyNumberFormat="1" applyFont="1" applyFill="1" applyBorder="1" applyAlignment="1">
      <alignment horizontal="right"/>
    </xf>
    <xf numFmtId="0" fontId="30" fillId="5" borderId="0" xfId="0" applyFont="1" applyFill="1" applyBorder="1" applyAlignment="1">
      <alignment horizontal="left"/>
    </xf>
    <xf numFmtId="0" fontId="12" fillId="5" borderId="0" xfId="0" applyFont="1" applyFill="1" applyAlignment="1">
      <alignment horizontal="center"/>
    </xf>
    <xf numFmtId="172" fontId="1" fillId="5" borderId="0" xfId="0" applyNumberFormat="1" applyFont="1" applyFill="1" applyAlignment="1">
      <alignment horizontal="right"/>
    </xf>
    <xf numFmtId="4" fontId="30" fillId="5" borderId="0" xfId="0" quotePrefix="1" applyNumberFormat="1" applyFont="1" applyFill="1" applyAlignment="1">
      <alignment horizontal="center"/>
    </xf>
    <xf numFmtId="172" fontId="13" fillId="5" borderId="0" xfId="0" applyNumberFormat="1" applyFont="1" applyFill="1" applyAlignment="1">
      <alignment horizontal="right"/>
    </xf>
    <xf numFmtId="4" fontId="13" fillId="5" borderId="0" xfId="0" quotePrefix="1" applyNumberFormat="1" applyFont="1" applyFill="1" applyAlignment="1">
      <alignment horizontal="right"/>
    </xf>
    <xf numFmtId="0" fontId="13" fillId="5" borderId="0" xfId="0" applyFont="1" applyFill="1" applyBorder="1" applyAlignment="1"/>
    <xf numFmtId="172" fontId="13" fillId="5" borderId="0" xfId="0" quotePrefix="1" applyNumberFormat="1" applyFont="1" applyFill="1" applyAlignment="1">
      <alignment horizontal="right"/>
    </xf>
    <xf numFmtId="0" fontId="6" fillId="5" borderId="0" xfId="0" applyFont="1" applyFill="1" applyAlignment="1">
      <alignment horizontal="right"/>
    </xf>
    <xf numFmtId="3" fontId="53" fillId="5" borderId="0" xfId="0" quotePrefix="1" applyNumberFormat="1" applyFont="1" applyFill="1" applyAlignment="1">
      <alignment horizontal="right"/>
    </xf>
    <xf numFmtId="3" fontId="14" fillId="5" borderId="0" xfId="0" applyNumberFormat="1" applyFont="1" applyFill="1" applyAlignment="1">
      <alignment horizontal="left"/>
    </xf>
    <xf numFmtId="3" fontId="14" fillId="5" borderId="0" xfId="0" applyNumberFormat="1" applyFont="1" applyFill="1" applyAlignment="1">
      <alignment horizontal="right"/>
    </xf>
    <xf numFmtId="3" fontId="1" fillId="5" borderId="0" xfId="0" quotePrefix="1" applyNumberFormat="1" applyFont="1" applyFill="1" applyAlignment="1">
      <alignment horizontal="right"/>
    </xf>
    <xf numFmtId="4" fontId="1" fillId="5" borderId="0" xfId="0" applyNumberFormat="1" applyFont="1" applyFill="1"/>
    <xf numFmtId="4" fontId="30" fillId="5" borderId="0" xfId="0" applyNumberFormat="1" applyFont="1" applyFill="1" applyAlignment="1">
      <alignment horizontal="center"/>
    </xf>
    <xf numFmtId="0" fontId="53" fillId="5" borderId="0" xfId="0" applyFont="1" applyFill="1" applyAlignment="1">
      <alignment horizontal="centerContinuous"/>
    </xf>
    <xf numFmtId="0" fontId="17" fillId="5" borderId="0" xfId="0" applyFont="1" applyFill="1" applyAlignment="1">
      <alignment horizontal="centerContinuous"/>
    </xf>
    <xf numFmtId="3" fontId="13" fillId="5" borderId="0" xfId="0" quotePrefix="1" applyNumberFormat="1" applyFont="1" applyFill="1" applyBorder="1" applyAlignment="1">
      <alignment horizontal="right"/>
    </xf>
    <xf numFmtId="3" fontId="13" fillId="5" borderId="0" xfId="0" applyNumberFormat="1" applyFont="1" applyFill="1" applyBorder="1" applyAlignment="1"/>
    <xf numFmtId="4" fontId="1" fillId="5" borderId="0" xfId="0" quotePrefix="1" applyNumberFormat="1" applyFont="1" applyFill="1" applyAlignment="1">
      <alignment horizontal="right"/>
    </xf>
    <xf numFmtId="0" fontId="2" fillId="5" borderId="0" xfId="0" applyFont="1" applyFill="1" applyAlignment="1">
      <alignment horizontal="right"/>
    </xf>
    <xf numFmtId="172" fontId="69" fillId="5" borderId="0" xfId="0" applyNumberFormat="1" applyFont="1" applyFill="1" applyAlignment="1">
      <alignment horizontal="right"/>
    </xf>
    <xf numFmtId="0" fontId="3" fillId="5" borderId="0" xfId="0" applyFont="1" applyFill="1" applyAlignment="1"/>
    <xf numFmtId="0" fontId="70" fillId="5" borderId="0" xfId="0" applyFont="1" applyFill="1" applyBorder="1" applyAlignment="1">
      <alignment horizontal="center"/>
    </xf>
    <xf numFmtId="172" fontId="23" fillId="5" borderId="0" xfId="0" applyNumberFormat="1" applyFont="1" applyFill="1" applyBorder="1" applyAlignment="1">
      <alignment horizontal="right"/>
    </xf>
    <xf numFmtId="3" fontId="1" fillId="5" borderId="0" xfId="0" applyNumberFormat="1" applyFont="1" applyFill="1" applyAlignment="1">
      <alignment horizontal="right"/>
    </xf>
    <xf numFmtId="0" fontId="1" fillId="5" borderId="0" xfId="0" quotePrefix="1" applyFont="1" applyFill="1" applyAlignment="1">
      <alignment horizontal="right"/>
    </xf>
    <xf numFmtId="0" fontId="12" fillId="5" borderId="0" xfId="0" quotePrefix="1" applyFont="1" applyFill="1" applyAlignment="1">
      <alignment horizontal="center"/>
    </xf>
    <xf numFmtId="172" fontId="1" fillId="5" borderId="0" xfId="0" quotePrefix="1" applyNumberFormat="1" applyFont="1" applyFill="1" applyAlignment="1">
      <alignment horizontal="right"/>
    </xf>
    <xf numFmtId="3" fontId="12" fillId="5" borderId="0" xfId="0" quotePrefix="1" applyNumberFormat="1" applyFont="1" applyFill="1" applyBorder="1" applyAlignment="1">
      <alignment horizontal="center"/>
    </xf>
    <xf numFmtId="0" fontId="1" fillId="5" borderId="0" xfId="0" applyFont="1" applyFill="1" applyAlignment="1">
      <alignment horizontal="centerContinuous"/>
    </xf>
    <xf numFmtId="1" fontId="1" fillId="5" borderId="0" xfId="0" applyNumberFormat="1" applyFont="1" applyFill="1"/>
    <xf numFmtId="1" fontId="12" fillId="5" borderId="0" xfId="0" applyNumberFormat="1" applyFont="1" applyFill="1" applyAlignment="1">
      <alignment horizontal="center"/>
    </xf>
    <xf numFmtId="1" fontId="1" fillId="5" borderId="0" xfId="0" applyNumberFormat="1" applyFont="1" applyFill="1" applyAlignment="1">
      <alignment horizontal="right"/>
    </xf>
    <xf numFmtId="0" fontId="30" fillId="5" borderId="0" xfId="0" applyFont="1" applyFill="1" applyAlignment="1">
      <alignment horizontal="center"/>
    </xf>
    <xf numFmtId="172" fontId="26" fillId="5" borderId="0" xfId="0" applyNumberFormat="1" applyFont="1" applyFill="1" applyAlignment="1">
      <alignment horizontal="right"/>
    </xf>
    <xf numFmtId="0" fontId="26" fillId="5" borderId="0" xfId="0" applyFont="1" applyFill="1"/>
    <xf numFmtId="0" fontId="26" fillId="5" borderId="0" xfId="0" applyFont="1" applyFill="1" applyAlignment="1">
      <alignment horizontal="right"/>
    </xf>
    <xf numFmtId="0" fontId="71" fillId="5" borderId="16" xfId="1" applyFont="1" applyFill="1" applyBorder="1"/>
    <xf numFmtId="0" fontId="71" fillId="5" borderId="0" xfId="1" applyFont="1" applyFill="1"/>
    <xf numFmtId="0" fontId="72" fillId="5" borderId="0" xfId="1" applyFont="1" applyFill="1" applyBorder="1" applyAlignment="1"/>
    <xf numFmtId="0" fontId="72" fillId="2" borderId="0" xfId="1" applyFont="1" applyFill="1" applyBorder="1" applyAlignment="1">
      <alignment horizontal="center"/>
    </xf>
    <xf numFmtId="0" fontId="12" fillId="2" borderId="0" xfId="1" applyFont="1" applyFill="1" applyBorder="1" applyAlignment="1">
      <alignment horizontal="centerContinuous"/>
    </xf>
    <xf numFmtId="0" fontId="12" fillId="2" borderId="0" xfId="1" applyFont="1" applyFill="1" applyBorder="1"/>
    <xf numFmtId="0" fontId="12" fillId="5" borderId="3" xfId="1" applyFont="1" applyFill="1" applyBorder="1"/>
    <xf numFmtId="0" fontId="73" fillId="5" borderId="3" xfId="1" applyFont="1" applyFill="1" applyBorder="1" applyAlignment="1">
      <alignment horizontal="centerContinuous"/>
    </xf>
    <xf numFmtId="0" fontId="11" fillId="5" borderId="3" xfId="1" applyFont="1" applyFill="1" applyBorder="1" applyAlignment="1">
      <alignment horizontal="centerContinuous"/>
    </xf>
    <xf numFmtId="0" fontId="71" fillId="5" borderId="0" xfId="1" applyFont="1" applyFill="1" applyBorder="1"/>
    <xf numFmtId="0" fontId="8" fillId="5" borderId="0" xfId="1" applyFont="1" applyFill="1" applyBorder="1"/>
    <xf numFmtId="0" fontId="30" fillId="5" borderId="0" xfId="1" applyFont="1" applyFill="1" applyBorder="1" applyAlignment="1"/>
    <xf numFmtId="0" fontId="10" fillId="5" borderId="0" xfId="1" applyFont="1" applyFill="1" applyBorder="1"/>
    <xf numFmtId="0" fontId="10" fillId="5" borderId="0" xfId="1" applyFont="1" applyFill="1" applyBorder="1" applyAlignment="1">
      <alignment horizontal="center"/>
    </xf>
    <xf numFmtId="0" fontId="8" fillId="5" borderId="0" xfId="1" applyFont="1" applyFill="1" applyBorder="1" applyAlignment="1">
      <alignment horizontal="right"/>
    </xf>
    <xf numFmtId="0" fontId="74" fillId="5" borderId="0" xfId="1" applyFont="1" applyFill="1" applyBorder="1"/>
    <xf numFmtId="0" fontId="74" fillId="5" borderId="0" xfId="1" applyFont="1" applyFill="1"/>
    <xf numFmtId="0" fontId="12" fillId="5" borderId="1" xfId="1" applyFont="1" applyFill="1" applyBorder="1"/>
    <xf numFmtId="0" fontId="30" fillId="5" borderId="1" xfId="1" applyFont="1" applyFill="1" applyBorder="1"/>
    <xf numFmtId="0" fontId="12" fillId="5" borderId="0" xfId="1" applyFont="1" applyFill="1" applyBorder="1"/>
    <xf numFmtId="0" fontId="30" fillId="5" borderId="0" xfId="1" applyFont="1" applyFill="1" applyBorder="1"/>
    <xf numFmtId="0" fontId="30" fillId="5" borderId="0" xfId="1" applyFont="1" applyFill="1" applyBorder="1" applyAlignment="1">
      <alignment horizontal="center"/>
    </xf>
    <xf numFmtId="0" fontId="11" fillId="5" borderId="0" xfId="1" applyFont="1" applyFill="1" applyBorder="1"/>
    <xf numFmtId="0" fontId="11" fillId="5" borderId="0" xfId="1" applyFont="1" applyFill="1" applyBorder="1" applyAlignment="1">
      <alignment horizontal="right"/>
    </xf>
    <xf numFmtId="168" fontId="11" fillId="5" borderId="0" xfId="1" applyNumberFormat="1" applyFont="1" applyFill="1" applyBorder="1" applyAlignment="1">
      <alignment horizontal="right"/>
    </xf>
    <xf numFmtId="3" fontId="11" fillId="5" borderId="0" xfId="1" applyNumberFormat="1" applyFont="1" applyFill="1" applyBorder="1"/>
    <xf numFmtId="1" fontId="11" fillId="5" borderId="0" xfId="1" applyNumberFormat="1" applyFont="1" applyFill="1" applyBorder="1" applyAlignment="1">
      <alignment horizontal="left"/>
    </xf>
    <xf numFmtId="168" fontId="11" fillId="5" borderId="0" xfId="1" applyNumberFormat="1" applyFont="1" applyFill="1" applyBorder="1" applyAlignment="1"/>
    <xf numFmtId="173" fontId="11" fillId="5" borderId="0" xfId="1" applyNumberFormat="1" applyFont="1" applyFill="1" applyBorder="1" applyAlignment="1"/>
    <xf numFmtId="0" fontId="75" fillId="5" borderId="0" xfId="1" applyFont="1" applyFill="1"/>
    <xf numFmtId="4" fontId="11" fillId="5" borderId="0" xfId="1" applyNumberFormat="1" applyFont="1" applyFill="1" applyBorder="1" applyAlignment="1"/>
    <xf numFmtId="0" fontId="11" fillId="5" borderId="0" xfId="1" applyFont="1" applyFill="1" applyBorder="1" applyAlignment="1">
      <alignment horizontal="left"/>
    </xf>
    <xf numFmtId="3" fontId="11" fillId="5" borderId="0" xfId="1" quotePrefix="1" applyNumberFormat="1" applyFont="1" applyFill="1" applyBorder="1" applyAlignment="1">
      <alignment horizontal="right"/>
    </xf>
    <xf numFmtId="0" fontId="75" fillId="5" borderId="0" xfId="1" applyFont="1" applyFill="1" applyBorder="1"/>
    <xf numFmtId="168" fontId="11" fillId="5" borderId="0" xfId="1" applyNumberFormat="1" applyFont="1" applyFill="1" applyBorder="1" applyAlignment="1">
      <alignment horizontal="center"/>
    </xf>
    <xf numFmtId="0" fontId="10" fillId="3" borderId="4" xfId="1" applyFont="1" applyFill="1" applyBorder="1"/>
    <xf numFmtId="0" fontId="10" fillId="3" borderId="4" xfId="1" applyFont="1" applyFill="1" applyBorder="1" applyAlignment="1">
      <alignment horizontal="centerContinuous"/>
    </xf>
    <xf numFmtId="0" fontId="10" fillId="3" borderId="4" xfId="1" applyFont="1" applyFill="1" applyBorder="1" applyAlignment="1">
      <alignment horizontal="center" vertical="center"/>
    </xf>
    <xf numFmtId="0" fontId="10" fillId="3" borderId="4" xfId="1" applyFont="1" applyFill="1" applyBorder="1" applyAlignment="1">
      <alignment vertical="center"/>
    </xf>
    <xf numFmtId="0" fontId="10" fillId="3" borderId="4" xfId="1" applyFont="1" applyFill="1" applyBorder="1" applyAlignment="1">
      <alignment horizontal="right" vertical="center"/>
    </xf>
    <xf numFmtId="168" fontId="10" fillId="3" borderId="4" xfId="1" applyNumberFormat="1" applyFont="1" applyFill="1" applyBorder="1" applyAlignment="1">
      <alignment vertical="center"/>
    </xf>
    <xf numFmtId="3" fontId="10" fillId="3" borderId="4" xfId="1" applyNumberFormat="1" applyFont="1" applyFill="1" applyBorder="1"/>
    <xf numFmtId="0" fontId="76" fillId="5" borderId="0" xfId="1" applyFont="1" applyFill="1" applyBorder="1"/>
    <xf numFmtId="0" fontId="76" fillId="5" borderId="0" xfId="1" applyFont="1" applyFill="1"/>
    <xf numFmtId="0" fontId="30" fillId="5" borderId="0" xfId="1" applyFont="1" applyFill="1"/>
    <xf numFmtId="3" fontId="71" fillId="5" borderId="0" xfId="1" applyNumberFormat="1" applyFont="1" applyFill="1" applyBorder="1"/>
    <xf numFmtId="0" fontId="53" fillId="5" borderId="0" xfId="1" applyFont="1" applyFill="1" applyBorder="1"/>
    <xf numFmtId="3" fontId="1" fillId="5" borderId="0" xfId="1" quotePrefix="1" applyNumberFormat="1" applyFont="1" applyFill="1" applyBorder="1" applyAlignment="1">
      <alignment horizontal="right"/>
    </xf>
    <xf numFmtId="3" fontId="1" fillId="5" borderId="0" xfId="1" applyNumberFormat="1" applyFont="1" applyFill="1" applyBorder="1"/>
    <xf numFmtId="0" fontId="77" fillId="5" borderId="0" xfId="1" applyFont="1" applyFill="1"/>
    <xf numFmtId="4" fontId="78" fillId="5" borderId="0" xfId="1" applyNumberFormat="1" applyFont="1" applyFill="1" applyBorder="1" applyAlignment="1">
      <alignment horizontal="center"/>
    </xf>
    <xf numFmtId="3" fontId="71" fillId="5" borderId="0" xfId="1" quotePrefix="1" applyNumberFormat="1" applyFont="1" applyFill="1" applyAlignment="1">
      <alignment horizontal="right"/>
    </xf>
    <xf numFmtId="0" fontId="71" fillId="5" borderId="0" xfId="1" applyFont="1" applyFill="1" applyBorder="1" applyAlignment="1">
      <alignment horizontal="centerContinuous"/>
    </xf>
    <xf numFmtId="3" fontId="71" fillId="5" borderId="0" xfId="1" applyNumberFormat="1" applyFont="1" applyFill="1" applyBorder="1" applyAlignment="1">
      <alignment horizontal="centerContinuous"/>
    </xf>
    <xf numFmtId="0" fontId="79" fillId="5" borderId="0" xfId="1" applyFont="1" applyFill="1"/>
    <xf numFmtId="3" fontId="71" fillId="5" borderId="0" xfId="1" quotePrefix="1" applyNumberFormat="1" applyFont="1" applyFill="1" applyBorder="1" applyAlignment="1">
      <alignment horizontal="right"/>
    </xf>
    <xf numFmtId="3" fontId="71" fillId="5" borderId="0" xfId="1" applyNumberFormat="1" applyFont="1" applyFill="1"/>
    <xf numFmtId="0" fontId="79" fillId="5" borderId="0" xfId="1" applyFont="1" applyFill="1" applyBorder="1"/>
    <xf numFmtId="0" fontId="78" fillId="5" borderId="0" xfId="1" applyFont="1" applyFill="1"/>
    <xf numFmtId="0" fontId="71" fillId="5" borderId="0" xfId="1" applyFont="1" applyFill="1" applyAlignment="1">
      <alignment horizontal="centerContinuous"/>
    </xf>
    <xf numFmtId="0" fontId="80" fillId="5" borderId="0" xfId="1" applyFont="1" applyFill="1" applyAlignment="1">
      <alignment horizontal="left"/>
    </xf>
    <xf numFmtId="3" fontId="80" fillId="5" borderId="0" xfId="1" applyNumberFormat="1" applyFont="1" applyFill="1" applyAlignment="1">
      <alignment horizontal="right"/>
    </xf>
    <xf numFmtId="0" fontId="71" fillId="5" borderId="0" xfId="1" applyFont="1" applyFill="1" applyAlignment="1">
      <alignment horizontal="right"/>
    </xf>
    <xf numFmtId="167" fontId="78" fillId="5" borderId="0" xfId="1" applyNumberFormat="1" applyFont="1" applyFill="1" applyBorder="1" applyAlignment="1">
      <alignment horizontal="left"/>
    </xf>
    <xf numFmtId="0" fontId="71" fillId="5" borderId="0" xfId="1" applyFont="1" applyFill="1" applyAlignment="1">
      <alignment horizontal="left"/>
    </xf>
    <xf numFmtId="0" fontId="81" fillId="5" borderId="0" xfId="1" applyFont="1" applyFill="1" applyAlignment="1">
      <alignment horizontal="centerContinuous"/>
    </xf>
    <xf numFmtId="0" fontId="74" fillId="5" borderId="0" xfId="1" applyFont="1" applyFill="1" applyBorder="1" applyAlignment="1">
      <alignment horizontal="centerContinuous"/>
    </xf>
    <xf numFmtId="0" fontId="82" fillId="5" borderId="0" xfId="1" applyFont="1" applyFill="1" applyAlignment="1">
      <alignment horizontal="centerContinuous"/>
    </xf>
    <xf numFmtId="0" fontId="75" fillId="5" borderId="0" xfId="1" applyFont="1" applyFill="1" applyBorder="1" applyAlignment="1"/>
    <xf numFmtId="0" fontId="75" fillId="5" borderId="0" xfId="1" applyFont="1" applyFill="1" applyBorder="1" applyAlignment="1">
      <alignment horizontal="centerContinuous"/>
    </xf>
    <xf numFmtId="0" fontId="75" fillId="5" borderId="0" xfId="1" applyFont="1" applyFill="1" applyAlignment="1"/>
    <xf numFmtId="0" fontId="71" fillId="5" borderId="0" xfId="1" applyFont="1" applyFill="1" applyAlignment="1"/>
    <xf numFmtId="0" fontId="83" fillId="5" borderId="0" xfId="1" applyFont="1" applyFill="1" applyBorder="1" applyAlignment="1">
      <alignment horizontal="right"/>
    </xf>
    <xf numFmtId="0" fontId="77" fillId="5" borderId="0" xfId="1" applyFont="1" applyFill="1" applyAlignment="1">
      <alignment horizontal="centerContinuous"/>
    </xf>
    <xf numFmtId="0" fontId="71" fillId="5" borderId="0" xfId="1" quotePrefix="1" applyFont="1" applyFill="1" applyAlignment="1">
      <alignment horizontal="right"/>
    </xf>
    <xf numFmtId="165" fontId="71" fillId="5" borderId="0" xfId="1" applyNumberFormat="1" applyFont="1" applyFill="1"/>
    <xf numFmtId="1" fontId="71" fillId="5" borderId="0" xfId="1" applyNumberFormat="1" applyFont="1" applyFill="1"/>
    <xf numFmtId="0" fontId="78" fillId="5" borderId="0" xfId="1" applyFont="1" applyFill="1" applyAlignment="1">
      <alignment horizontal="right"/>
    </xf>
    <xf numFmtId="0" fontId="79" fillId="5" borderId="0" xfId="1" applyFont="1" applyFill="1" applyAlignment="1">
      <alignment horizontal="right"/>
    </xf>
    <xf numFmtId="0" fontId="84" fillId="5" borderId="0" xfId="1" applyFont="1" applyFill="1"/>
    <xf numFmtId="0" fontId="0" fillId="0" borderId="16" xfId="0" applyBorder="1"/>
    <xf numFmtId="0" fontId="1" fillId="5" borderId="3" xfId="0" applyFont="1" applyFill="1" applyBorder="1" applyAlignment="1"/>
    <xf numFmtId="0" fontId="67" fillId="5" borderId="3" xfId="0" applyFont="1" applyFill="1" applyBorder="1" applyAlignment="1">
      <alignment horizontal="centerContinuous"/>
    </xf>
    <xf numFmtId="0" fontId="1" fillId="5" borderId="3" xfId="0" applyFont="1" applyFill="1" applyBorder="1" applyAlignment="1">
      <alignment horizontal="centerContinuous"/>
    </xf>
    <xf numFmtId="3" fontId="3" fillId="5" borderId="0" xfId="0" quotePrefix="1" applyNumberFormat="1" applyFont="1" applyFill="1" applyBorder="1" applyAlignment="1">
      <alignment horizontal="right"/>
    </xf>
    <xf numFmtId="173" fontId="3" fillId="5" borderId="0" xfId="0" quotePrefix="1" applyNumberFormat="1" applyFont="1" applyFill="1" applyBorder="1" applyAlignment="1">
      <alignment horizontal="right"/>
    </xf>
    <xf numFmtId="173" fontId="3" fillId="5" borderId="0" xfId="0" applyNumberFormat="1" applyFont="1" applyFill="1" applyBorder="1" applyAlignment="1">
      <alignment horizontal="right"/>
    </xf>
    <xf numFmtId="173" fontId="7" fillId="5" borderId="4" xfId="0" applyNumberFormat="1" applyFont="1" applyFill="1" applyBorder="1" applyAlignment="1">
      <alignment vertical="center"/>
    </xf>
    <xf numFmtId="173" fontId="3" fillId="5" borderId="0" xfId="0" quotePrefix="1" applyNumberFormat="1" applyFont="1" applyFill="1" applyBorder="1" applyAlignment="1"/>
    <xf numFmtId="173" fontId="3" fillId="5" borderId="0" xfId="0" applyNumberFormat="1" applyFont="1" applyFill="1" applyBorder="1" applyAlignment="1"/>
    <xf numFmtId="0" fontId="85" fillId="5" borderId="0" xfId="0" applyFont="1" applyFill="1" applyBorder="1"/>
    <xf numFmtId="0" fontId="63" fillId="5" borderId="0" xfId="0" applyFont="1" applyFill="1" applyBorder="1"/>
    <xf numFmtId="3" fontId="63" fillId="5" borderId="0" xfId="0" quotePrefix="1" applyNumberFormat="1" applyFont="1" applyFill="1" applyBorder="1" applyAlignment="1">
      <alignment horizontal="right"/>
    </xf>
    <xf numFmtId="3" fontId="63" fillId="5" borderId="0" xfId="0" applyNumberFormat="1" applyFont="1" applyFill="1" applyBorder="1"/>
    <xf numFmtId="0" fontId="63" fillId="5" borderId="0" xfId="0" quotePrefix="1" applyFont="1" applyFill="1" applyBorder="1" applyAlignment="1">
      <alignment horizontal="right"/>
    </xf>
    <xf numFmtId="0" fontId="86" fillId="5" borderId="0" xfId="0" applyFont="1" applyFill="1" applyBorder="1"/>
    <xf numFmtId="0" fontId="86" fillId="5" borderId="0" xfId="0" applyFont="1" applyFill="1" applyBorder="1" applyAlignment="1">
      <alignment horizontal="centerContinuous"/>
    </xf>
    <xf numFmtId="173" fontId="0" fillId="0" borderId="0" xfId="0" applyNumberFormat="1"/>
    <xf numFmtId="0" fontId="16" fillId="0" borderId="0" xfId="0" applyFont="1" applyFill="1" applyBorder="1" applyAlignment="1">
      <alignment horizontal="center"/>
    </xf>
    <xf numFmtId="0" fontId="18" fillId="0" borderId="1" xfId="0" applyFont="1" applyFill="1" applyBorder="1" applyAlignment="1">
      <alignment horizontal="center"/>
    </xf>
    <xf numFmtId="0" fontId="10" fillId="2" borderId="3" xfId="0" applyFont="1" applyFill="1" applyBorder="1" applyAlignment="1">
      <alignment horizontal="center"/>
    </xf>
    <xf numFmtId="0" fontId="10" fillId="2" borderId="0" xfId="0" applyFont="1" applyFill="1" applyBorder="1" applyAlignment="1">
      <alignment horizontal="center"/>
    </xf>
    <xf numFmtId="0" fontId="10" fillId="2" borderId="1" xfId="0" applyFont="1" applyFill="1" applyBorder="1" applyAlignment="1">
      <alignment horizontal="center"/>
    </xf>
    <xf numFmtId="0" fontId="10" fillId="2" borderId="8" xfId="0" applyFont="1" applyFill="1" applyBorder="1" applyAlignment="1">
      <alignment vertical="center"/>
    </xf>
    <xf numFmtId="164" fontId="7" fillId="0" borderId="3" xfId="0" applyNumberFormat="1" applyFont="1" applyFill="1" applyBorder="1" applyAlignment="1">
      <alignment horizontal="center"/>
    </xf>
    <xf numFmtId="164" fontId="7" fillId="5" borderId="5" xfId="0" applyNumberFormat="1" applyFont="1" applyFill="1" applyBorder="1" applyAlignment="1">
      <alignment horizontal="center"/>
    </xf>
    <xf numFmtId="164" fontId="3" fillId="0" borderId="0" xfId="0" applyNumberFormat="1" applyFont="1" applyFill="1" applyBorder="1" applyAlignment="1">
      <alignment horizontal="center"/>
    </xf>
    <xf numFmtId="164" fontId="10" fillId="4" borderId="6" xfId="0" applyNumberFormat="1" applyFont="1" applyFill="1" applyBorder="1" applyAlignment="1">
      <alignment horizontal="center"/>
    </xf>
    <xf numFmtId="164" fontId="11" fillId="0" borderId="0" xfId="0" applyNumberFormat="1" applyFont="1" applyFill="1" applyBorder="1" applyAlignment="1">
      <alignment horizontal="center"/>
    </xf>
    <xf numFmtId="164" fontId="7" fillId="4" borderId="0" xfId="0" applyNumberFormat="1" applyFont="1" applyFill="1" applyBorder="1" applyAlignment="1">
      <alignment horizontal="center"/>
    </xf>
    <xf numFmtId="164" fontId="3" fillId="5" borderId="1" xfId="0" applyNumberFormat="1" applyFont="1" applyFill="1" applyBorder="1" applyAlignment="1">
      <alignment horizontal="center"/>
    </xf>
    <xf numFmtId="164" fontId="3" fillId="0" borderId="1" xfId="0" applyNumberFormat="1" applyFont="1" applyFill="1" applyBorder="1" applyAlignment="1">
      <alignment horizontal="center"/>
    </xf>
    <xf numFmtId="3" fontId="7" fillId="5" borderId="1" xfId="0" applyNumberFormat="1" applyFont="1" applyFill="1" applyBorder="1" applyAlignment="1">
      <alignment horizontal="center"/>
    </xf>
    <xf numFmtId="164" fontId="7" fillId="4" borderId="6" xfId="0" applyNumberFormat="1" applyFont="1" applyFill="1" applyBorder="1" applyAlignment="1">
      <alignment horizontal="center"/>
    </xf>
    <xf numFmtId="164" fontId="3" fillId="5" borderId="0" xfId="0" quotePrefix="1" applyNumberFormat="1" applyFont="1" applyFill="1" applyBorder="1" applyAlignment="1">
      <alignment horizontal="center"/>
    </xf>
    <xf numFmtId="164" fontId="3" fillId="0" borderId="0" xfId="0" quotePrefix="1" applyNumberFormat="1" applyFont="1" applyFill="1" applyBorder="1" applyAlignment="1">
      <alignment horizontal="center"/>
    </xf>
    <xf numFmtId="164" fontId="11" fillId="4" borderId="6" xfId="0" quotePrefix="1" applyNumberFormat="1" applyFont="1" applyFill="1" applyBorder="1" applyAlignment="1">
      <alignment horizontal="center"/>
    </xf>
    <xf numFmtId="164" fontId="7" fillId="4" borderId="6" xfId="0" quotePrefix="1" applyNumberFormat="1" applyFont="1" applyFill="1" applyBorder="1" applyAlignment="1">
      <alignment horizontal="center"/>
    </xf>
    <xf numFmtId="164" fontId="10" fillId="4" borderId="6" xfId="0" quotePrefix="1" applyNumberFormat="1" applyFont="1" applyFill="1" applyBorder="1" applyAlignment="1">
      <alignment horizontal="center"/>
    </xf>
    <xf numFmtId="164" fontId="11" fillId="0" borderId="1" xfId="0" quotePrefix="1" applyNumberFormat="1" applyFont="1" applyFill="1" applyBorder="1" applyAlignment="1">
      <alignment horizontal="center"/>
    </xf>
    <xf numFmtId="0" fontId="10" fillId="0" borderId="0" xfId="0" applyFont="1" applyFill="1" applyBorder="1" applyAlignment="1">
      <alignment horizontal="center"/>
    </xf>
    <xf numFmtId="3" fontId="7" fillId="0" borderId="0" xfId="0" applyNumberFormat="1" applyFont="1" applyFill="1" applyBorder="1" applyAlignment="1">
      <alignment horizontal="center"/>
    </xf>
    <xf numFmtId="164" fontId="7" fillId="4" borderId="5" xfId="0" applyNumberFormat="1" applyFont="1" applyFill="1" applyBorder="1" applyAlignment="1">
      <alignment horizontal="center"/>
    </xf>
    <xf numFmtId="0" fontId="87" fillId="4" borderId="0" xfId="0" applyFont="1" applyFill="1" applyBorder="1"/>
    <xf numFmtId="164" fontId="87" fillId="4" borderId="0" xfId="0" applyNumberFormat="1" applyFont="1" applyFill="1" applyBorder="1" applyAlignment="1">
      <alignment horizontal="center"/>
    </xf>
    <xf numFmtId="164" fontId="87" fillId="4" borderId="6" xfId="0" applyNumberFormat="1" applyFont="1" applyFill="1" applyBorder="1" applyAlignment="1">
      <alignment horizontal="center"/>
    </xf>
    <xf numFmtId="0" fontId="19" fillId="4" borderId="0" xfId="0" applyFont="1" applyFill="1"/>
    <xf numFmtId="164" fontId="11" fillId="4" borderId="8" xfId="0" applyNumberFormat="1" applyFont="1" applyFill="1" applyBorder="1" applyAlignment="1">
      <alignment horizontal="center"/>
    </xf>
    <xf numFmtId="164" fontId="7" fillId="5" borderId="5" xfId="0" quotePrefix="1" applyNumberFormat="1" applyFont="1" applyFill="1" applyBorder="1" applyAlignment="1">
      <alignment horizontal="center"/>
    </xf>
    <xf numFmtId="164" fontId="3" fillId="4" borderId="0" xfId="0" quotePrefix="1" applyNumberFormat="1" applyFont="1" applyFill="1" applyBorder="1" applyAlignment="1">
      <alignment horizontal="center"/>
    </xf>
    <xf numFmtId="164" fontId="10" fillId="5" borderId="5" xfId="0" applyNumberFormat="1" applyFont="1" applyFill="1" applyBorder="1" applyAlignment="1">
      <alignment horizontal="center"/>
    </xf>
    <xf numFmtId="164" fontId="3" fillId="4" borderId="1" xfId="0" applyNumberFormat="1" applyFont="1" applyFill="1" applyBorder="1" applyAlignment="1">
      <alignment horizontal="center"/>
    </xf>
    <xf numFmtId="0" fontId="0" fillId="0" borderId="0" xfId="0" applyBorder="1" applyAlignment="1">
      <alignment horizontal="center"/>
    </xf>
    <xf numFmtId="0" fontId="1" fillId="0" borderId="0" xfId="0" applyFont="1" applyFill="1" applyBorder="1" applyAlignment="1">
      <alignment horizontal="centerContinuous"/>
    </xf>
    <xf numFmtId="0" fontId="85" fillId="0" borderId="0" xfId="0" applyFont="1"/>
    <xf numFmtId="0" fontId="7" fillId="3" borderId="0" xfId="0" applyFont="1" applyFill="1" applyBorder="1" applyAlignment="1">
      <alignment horizontal="center"/>
    </xf>
    <xf numFmtId="0" fontId="7" fillId="3" borderId="0" xfId="0" applyFont="1" applyFill="1" applyBorder="1" applyAlignment="1"/>
    <xf numFmtId="0" fontId="7" fillId="3" borderId="6" xfId="0" applyFont="1" applyFill="1" applyBorder="1" applyAlignment="1">
      <alignment horizontal="center"/>
    </xf>
    <xf numFmtId="0" fontId="7" fillId="3" borderId="1" xfId="0" applyFont="1" applyFill="1" applyBorder="1" applyAlignment="1">
      <alignment horizontal="right"/>
    </xf>
    <xf numFmtId="0" fontId="7" fillId="3" borderId="8" xfId="0" applyFont="1" applyFill="1" applyBorder="1" applyAlignment="1">
      <alignment horizontal="center"/>
    </xf>
    <xf numFmtId="0" fontId="7" fillId="0" borderId="2" xfId="0" applyFont="1" applyFill="1" applyBorder="1" applyAlignment="1">
      <alignment horizontal="left" vertical="center"/>
    </xf>
    <xf numFmtId="0" fontId="7" fillId="0" borderId="0" xfId="0" applyFont="1" applyFill="1" applyBorder="1" applyAlignment="1">
      <alignment horizontal="center"/>
    </xf>
    <xf numFmtId="0" fontId="7" fillId="0" borderId="0" xfId="0" applyFont="1" applyFill="1" applyBorder="1" applyAlignment="1">
      <alignment horizontal="right"/>
    </xf>
    <xf numFmtId="0" fontId="7" fillId="0" borderId="6" xfId="0" applyFont="1" applyFill="1" applyBorder="1" applyAlignment="1">
      <alignment horizontal="center"/>
    </xf>
    <xf numFmtId="0" fontId="3" fillId="5" borderId="2" xfId="0" applyFont="1" applyFill="1" applyBorder="1" applyAlignment="1">
      <alignment vertical="center"/>
    </xf>
    <xf numFmtId="174" fontId="3" fillId="5" borderId="0" xfId="0" quotePrefix="1" applyNumberFormat="1" applyFont="1" applyFill="1" applyBorder="1" applyAlignment="1">
      <alignment horizontal="center" vertical="center"/>
    </xf>
    <xf numFmtId="174" fontId="3" fillId="5" borderId="0" xfId="0" quotePrefix="1" applyNumberFormat="1" applyFont="1" applyFill="1" applyBorder="1" applyAlignment="1">
      <alignment vertical="center"/>
    </xf>
    <xf numFmtId="174" fontId="3" fillId="5" borderId="6" xfId="0" applyNumberFormat="1" applyFont="1" applyFill="1" applyBorder="1" applyAlignment="1">
      <alignment horizontal="center" vertical="center"/>
    </xf>
    <xf numFmtId="174" fontId="0" fillId="0" borderId="0" xfId="0" applyNumberFormat="1"/>
    <xf numFmtId="0" fontId="7" fillId="3" borderId="10" xfId="0" applyFont="1" applyFill="1" applyBorder="1" applyAlignment="1">
      <alignment horizontal="center" vertical="center"/>
    </xf>
    <xf numFmtId="174" fontId="7" fillId="3" borderId="4" xfId="0" applyNumberFormat="1" applyFont="1" applyFill="1" applyBorder="1" applyAlignment="1">
      <alignment horizontal="center" vertical="center"/>
    </xf>
    <xf numFmtId="174" fontId="7" fillId="3" borderId="11" xfId="0" applyNumberFormat="1" applyFont="1" applyFill="1" applyBorder="1" applyAlignment="1">
      <alignment horizontal="center" vertical="center"/>
    </xf>
    <xf numFmtId="3" fontId="1" fillId="5" borderId="0" xfId="0" applyNumberFormat="1" applyFont="1" applyFill="1" applyBorder="1" applyAlignment="1"/>
    <xf numFmtId="0" fontId="63" fillId="5" borderId="0" xfId="0" quotePrefix="1" applyFont="1" applyFill="1" applyBorder="1" applyAlignment="1">
      <alignment horizontal="center"/>
    </xf>
    <xf numFmtId="3" fontId="63" fillId="5" borderId="0" xfId="0" applyNumberFormat="1" applyFont="1" applyFill="1" applyBorder="1" applyAlignment="1">
      <alignment horizontal="center"/>
    </xf>
    <xf numFmtId="3" fontId="63" fillId="5" borderId="0" xfId="0" quotePrefix="1" applyNumberFormat="1" applyFont="1" applyFill="1" applyBorder="1" applyAlignment="1">
      <alignment horizontal="center"/>
    </xf>
    <xf numFmtId="0" fontId="0" fillId="0" borderId="0" xfId="0" applyAlignment="1">
      <alignment horizontal="center"/>
    </xf>
    <xf numFmtId="174" fontId="3" fillId="5" borderId="0" xfId="0" quotePrefix="1" applyNumberFormat="1" applyFont="1" applyFill="1" applyBorder="1" applyAlignment="1">
      <alignment horizontal="center"/>
    </xf>
    <xf numFmtId="174" fontId="3" fillId="5" borderId="0" xfId="0" quotePrefix="1" applyNumberFormat="1" applyFont="1" applyFill="1" applyBorder="1" applyAlignment="1"/>
    <xf numFmtId="174" fontId="3" fillId="5" borderId="6" xfId="0" applyNumberFormat="1" applyFont="1" applyFill="1" applyBorder="1" applyAlignment="1">
      <alignment horizontal="center"/>
    </xf>
    <xf numFmtId="0" fontId="0" fillId="0" borderId="0" xfId="0" applyFill="1"/>
    <xf numFmtId="0" fontId="7" fillId="3" borderId="3" xfId="0" applyFont="1" applyFill="1" applyBorder="1" applyAlignment="1">
      <alignment horizontal="left" vertical="center"/>
    </xf>
    <xf numFmtId="0" fontId="7" fillId="3" borderId="3" xfId="0" applyFont="1" applyFill="1" applyBorder="1" applyAlignment="1"/>
    <xf numFmtId="0" fontId="7" fillId="3" borderId="1" xfId="0" applyFont="1" applyFill="1" applyBorder="1" applyAlignment="1">
      <alignment horizontal="left" vertical="center"/>
    </xf>
    <xf numFmtId="0" fontId="7" fillId="5" borderId="10" xfId="0" applyFont="1" applyFill="1" applyBorder="1" applyAlignment="1">
      <alignment vertical="center"/>
    </xf>
    <xf numFmtId="0" fontId="10" fillId="5" borderId="1" xfId="0" applyFont="1" applyFill="1" applyBorder="1" applyAlignment="1">
      <alignment vertical="center"/>
    </xf>
    <xf numFmtId="0" fontId="3" fillId="5" borderId="1" xfId="0" applyFont="1" applyFill="1" applyBorder="1" applyAlignment="1">
      <alignment vertical="center"/>
    </xf>
    <xf numFmtId="174" fontId="7" fillId="5" borderId="1" xfId="0" applyNumberFormat="1" applyFont="1" applyFill="1" applyBorder="1" applyAlignment="1">
      <alignment horizontal="center" vertical="center"/>
    </xf>
    <xf numFmtId="0" fontId="7" fillId="5" borderId="1" xfId="0" applyFont="1" applyFill="1" applyBorder="1" applyAlignment="1">
      <alignment vertical="center"/>
    </xf>
    <xf numFmtId="174" fontId="7" fillId="5" borderId="8" xfId="0" applyNumberFormat="1" applyFont="1" applyFill="1" applyBorder="1" applyAlignment="1">
      <alignment horizontal="center" vertical="center"/>
    </xf>
    <xf numFmtId="174" fontId="3" fillId="5" borderId="1" xfId="0" quotePrefix="1" applyNumberFormat="1" applyFont="1" applyFill="1" applyBorder="1" applyAlignment="1">
      <alignment horizontal="center"/>
    </xf>
    <xf numFmtId="174" fontId="3" fillId="5" borderId="1" xfId="0" quotePrefix="1" applyNumberFormat="1" applyFont="1" applyFill="1" applyBorder="1" applyAlignment="1"/>
    <xf numFmtId="0" fontId="10" fillId="5" borderId="4" xfId="0" applyFont="1" applyFill="1" applyBorder="1" applyAlignment="1">
      <alignment vertical="center"/>
    </xf>
    <xf numFmtId="0" fontId="3" fillId="5" borderId="4" xfId="0" applyFont="1" applyFill="1" applyBorder="1" applyAlignment="1">
      <alignment vertical="center"/>
    </xf>
    <xf numFmtId="174" fontId="7" fillId="5" borderId="4" xfId="0" applyNumberFormat="1" applyFont="1" applyFill="1" applyBorder="1" applyAlignment="1">
      <alignment horizontal="center" vertical="center"/>
    </xf>
    <xf numFmtId="0" fontId="7" fillId="5" borderId="4" xfId="0" applyFont="1" applyFill="1" applyBorder="1" applyAlignment="1">
      <alignment vertical="center"/>
    </xf>
    <xf numFmtId="174" fontId="7" fillId="5" borderId="11" xfId="0" applyNumberFormat="1" applyFont="1" applyFill="1" applyBorder="1" applyAlignment="1">
      <alignment horizontal="center" vertical="center"/>
    </xf>
    <xf numFmtId="174" fontId="3" fillId="5" borderId="3" xfId="0" applyNumberFormat="1" applyFont="1" applyFill="1" applyBorder="1" applyAlignment="1">
      <alignment horizontal="center"/>
    </xf>
    <xf numFmtId="174" fontId="3" fillId="5" borderId="3" xfId="0" applyNumberFormat="1" applyFont="1" applyFill="1" applyBorder="1" applyAlignment="1"/>
    <xf numFmtId="174" fontId="3" fillId="5" borderId="5" xfId="0" applyNumberFormat="1" applyFont="1" applyFill="1" applyBorder="1" applyAlignment="1">
      <alignment horizontal="center"/>
    </xf>
    <xf numFmtId="174" fontId="3" fillId="5" borderId="0" xfId="0" applyNumberFormat="1" applyFont="1" applyFill="1" applyBorder="1" applyAlignment="1">
      <alignment horizontal="center"/>
    </xf>
    <xf numFmtId="174" fontId="3" fillId="5" borderId="0" xfId="0" applyNumberFormat="1" applyFont="1" applyFill="1" applyBorder="1" applyAlignment="1"/>
    <xf numFmtId="0" fontId="11" fillId="0" borderId="0" xfId="0" applyFont="1" applyBorder="1" applyAlignment="1">
      <alignment horizontal="center"/>
    </xf>
    <xf numFmtId="0" fontId="11" fillId="0" borderId="0" xfId="0" applyFont="1" applyBorder="1"/>
    <xf numFmtId="0" fontId="11" fillId="0" borderId="6" xfId="0" applyFont="1" applyBorder="1" applyAlignment="1">
      <alignment horizontal="center"/>
    </xf>
    <xf numFmtId="174" fontId="3" fillId="5" borderId="1" xfId="0" applyNumberFormat="1" applyFont="1" applyFill="1" applyBorder="1" applyAlignment="1">
      <alignment horizontal="center"/>
    </xf>
    <xf numFmtId="174" fontId="3" fillId="5" borderId="1" xfId="0" applyNumberFormat="1" applyFont="1" applyFill="1" applyBorder="1" applyAlignment="1"/>
    <xf numFmtId="0" fontId="0" fillId="0" borderId="0" xfId="0" applyAlignment="1">
      <alignment vertical="center"/>
    </xf>
    <xf numFmtId="0" fontId="89" fillId="0" borderId="0" xfId="0" applyFont="1" applyFill="1" applyBorder="1" applyAlignment="1">
      <alignment horizontal="center" vertical="center"/>
    </xf>
    <xf numFmtId="0" fontId="90" fillId="0" borderId="0" xfId="0" applyFont="1" applyBorder="1" applyAlignment="1">
      <alignment horizontal="center" vertical="center"/>
    </xf>
    <xf numFmtId="0" fontId="90" fillId="0" borderId="0" xfId="0" applyFont="1" applyFill="1" applyBorder="1" applyAlignment="1">
      <alignment horizontal="center" vertical="center"/>
    </xf>
    <xf numFmtId="0" fontId="91" fillId="0" borderId="0" xfId="0" applyFont="1" applyAlignment="1">
      <alignment vertical="center"/>
    </xf>
    <xf numFmtId="0" fontId="37" fillId="18"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13" xfId="0" applyFont="1" applyFill="1" applyBorder="1" applyAlignment="1">
      <alignment horizontal="justify" vertical="center" wrapText="1"/>
    </xf>
    <xf numFmtId="0" fontId="9" fillId="4" borderId="13" xfId="0" applyFont="1" applyFill="1" applyBorder="1" applyAlignment="1">
      <alignment horizontal="center" vertical="center" wrapText="1"/>
    </xf>
    <xf numFmtId="0" fontId="9" fillId="4" borderId="13" xfId="0" applyFont="1" applyFill="1" applyBorder="1" applyAlignment="1">
      <alignment horizontal="center" vertical="center"/>
    </xf>
    <xf numFmtId="0" fontId="9" fillId="4" borderId="13" xfId="0" applyFont="1" applyFill="1" applyBorder="1" applyAlignment="1">
      <alignment horizontal="justify" vertical="center" wrapText="1"/>
    </xf>
    <xf numFmtId="0" fontId="9" fillId="0" borderId="13" xfId="0" applyFont="1" applyFill="1" applyBorder="1" applyAlignment="1">
      <alignment horizontal="center"/>
    </xf>
    <xf numFmtId="0" fontId="9" fillId="0" borderId="13" xfId="0" applyFont="1" applyFill="1" applyBorder="1" applyAlignment="1">
      <alignment horizontal="center" vertical="center"/>
    </xf>
    <xf numFmtId="0" fontId="9" fillId="0" borderId="14" xfId="0" applyFont="1" applyFill="1" applyBorder="1" applyAlignment="1">
      <alignment horizontal="justify" vertical="center"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center"/>
    </xf>
    <xf numFmtId="0" fontId="9" fillId="4" borderId="14" xfId="0" applyFont="1" applyFill="1" applyBorder="1" applyAlignment="1">
      <alignment horizontal="justify" vertical="center" wrapText="1"/>
    </xf>
    <xf numFmtId="0" fontId="9" fillId="0" borderId="14" xfId="0" applyFont="1" applyFill="1" applyBorder="1" applyAlignment="1">
      <alignment horizontal="center"/>
    </xf>
    <xf numFmtId="0" fontId="9" fillId="0" borderId="14" xfId="0" applyFont="1" applyFill="1" applyBorder="1" applyAlignment="1">
      <alignment horizontal="center" vertical="center"/>
    </xf>
    <xf numFmtId="0" fontId="9" fillId="4" borderId="0" xfId="0" applyFont="1" applyFill="1" applyBorder="1" applyAlignment="1">
      <alignment horizontal="center" vertical="center" wrapText="1"/>
    </xf>
    <xf numFmtId="0" fontId="9" fillId="4" borderId="0" xfId="0" applyFont="1" applyFill="1" applyBorder="1" applyAlignment="1">
      <alignment horizontal="center" vertical="center"/>
    </xf>
    <xf numFmtId="0" fontId="9" fillId="4" borderId="0" xfId="0" applyFont="1" applyFill="1" applyBorder="1" applyAlignment="1">
      <alignment horizontal="justify" vertical="center" wrapText="1"/>
    </xf>
    <xf numFmtId="0" fontId="9" fillId="0" borderId="0" xfId="0" applyFont="1" applyFill="1" applyBorder="1" applyAlignment="1">
      <alignment horizontal="center"/>
    </xf>
    <xf numFmtId="0" fontId="11" fillId="0" borderId="14" xfId="0" applyFont="1" applyFill="1" applyBorder="1" applyAlignment="1">
      <alignment horizontal="justify" vertical="center" wrapText="1"/>
    </xf>
    <xf numFmtId="0" fontId="9" fillId="4" borderId="14" xfId="0" applyFont="1" applyFill="1" applyBorder="1" applyAlignment="1">
      <alignment horizontal="left" vertical="center"/>
    </xf>
    <xf numFmtId="0" fontId="62" fillId="0" borderId="0" xfId="0" applyFont="1" applyFill="1" applyAlignment="1">
      <alignment vertical="center"/>
    </xf>
    <xf numFmtId="0" fontId="9" fillId="0" borderId="0" xfId="0" applyFont="1" applyAlignment="1">
      <alignment vertical="center"/>
    </xf>
    <xf numFmtId="0" fontId="9" fillId="0" borderId="0" xfId="0" applyFont="1" applyFill="1" applyAlignment="1">
      <alignment vertical="center"/>
    </xf>
    <xf numFmtId="0" fontId="41" fillId="0" borderId="0" xfId="0" applyFont="1" applyAlignment="1">
      <alignment vertical="center"/>
    </xf>
    <xf numFmtId="0" fontId="92" fillId="0" borderId="0" xfId="0" applyFont="1" applyFill="1" applyAlignment="1">
      <alignment vertical="center"/>
    </xf>
    <xf numFmtId="0" fontId="92" fillId="0" borderId="0" xfId="0" applyFont="1" applyAlignment="1">
      <alignment horizontal="center" vertical="center"/>
    </xf>
    <xf numFmtId="0" fontId="92" fillId="0" borderId="0" xfId="0" applyFont="1" applyAlignment="1">
      <alignment vertical="center"/>
    </xf>
    <xf numFmtId="0" fontId="1" fillId="20" borderId="0" xfId="0" applyFont="1" applyFill="1" applyBorder="1" applyAlignment="1">
      <alignment horizontal="center"/>
    </xf>
    <xf numFmtId="0" fontId="1" fillId="20" borderId="0" xfId="0" applyFont="1" applyFill="1" applyBorder="1" applyAlignment="1">
      <alignment horizontal="left"/>
    </xf>
    <xf numFmtId="0" fontId="16" fillId="20" borderId="0" xfId="0" applyFont="1" applyFill="1"/>
    <xf numFmtId="0" fontId="1" fillId="20" borderId="0" xfId="0" applyFont="1" applyFill="1" applyBorder="1"/>
    <xf numFmtId="0" fontId="1" fillId="20" borderId="0" xfId="0" applyFont="1" applyFill="1"/>
    <xf numFmtId="0" fontId="17" fillId="20" borderId="0" xfId="0" applyFont="1" applyFill="1" applyBorder="1" applyAlignment="1">
      <alignment horizontal="center"/>
    </xf>
    <xf numFmtId="0" fontId="17" fillId="20" borderId="0" xfId="0" applyFont="1" applyFill="1" applyBorder="1" applyAlignment="1">
      <alignment horizontal="left"/>
    </xf>
    <xf numFmtId="0" fontId="16" fillId="20" borderId="0" xfId="0" applyFont="1" applyFill="1" applyBorder="1"/>
    <xf numFmtId="0" fontId="2" fillId="20" borderId="0" xfId="0" applyFont="1" applyFill="1" applyBorder="1" applyAlignment="1">
      <alignment horizontal="center"/>
    </xf>
    <xf numFmtId="0" fontId="13" fillId="20" borderId="0" xfId="0" applyFont="1" applyFill="1" applyBorder="1" applyAlignment="1">
      <alignment horizontal="right"/>
    </xf>
    <xf numFmtId="0" fontId="3" fillId="20" borderId="0" xfId="0" applyFont="1" applyFill="1" applyBorder="1"/>
    <xf numFmtId="0" fontId="3" fillId="20" borderId="0" xfId="0" applyFont="1" applyFill="1" applyBorder="1" applyAlignment="1">
      <alignment horizontal="right"/>
    </xf>
    <xf numFmtId="0" fontId="93" fillId="20" borderId="0" xfId="0" applyFont="1" applyFill="1" applyBorder="1" applyAlignment="1">
      <alignment horizontal="right"/>
    </xf>
    <xf numFmtId="0" fontId="18" fillId="20" borderId="0" xfId="0" applyFont="1" applyFill="1" applyBorder="1" applyAlignment="1">
      <alignment horizontal="right"/>
    </xf>
    <xf numFmtId="0" fontId="94" fillId="20" borderId="0" xfId="0" applyFont="1" applyFill="1" applyBorder="1" applyAlignment="1">
      <alignment vertical="center" wrapText="1"/>
    </xf>
    <xf numFmtId="0" fontId="25" fillId="20" borderId="0" xfId="0" applyFont="1" applyFill="1" applyBorder="1"/>
    <xf numFmtId="0" fontId="25" fillId="20" borderId="0" xfId="0" applyFont="1" applyFill="1" applyBorder="1" applyAlignment="1">
      <alignment horizontal="right"/>
    </xf>
    <xf numFmtId="0" fontId="95" fillId="20" borderId="0" xfId="0" applyFont="1" applyFill="1" applyBorder="1" applyAlignment="1">
      <alignment horizontal="right"/>
    </xf>
    <xf numFmtId="0" fontId="5" fillId="20" borderId="0" xfId="0" applyFont="1" applyFill="1" applyBorder="1" applyAlignment="1">
      <alignment horizontal="right" vertical="center"/>
    </xf>
    <xf numFmtId="0" fontId="3" fillId="20" borderId="0" xfId="0" applyFont="1" applyFill="1" applyBorder="1" applyAlignment="1">
      <alignment horizontal="center"/>
    </xf>
    <xf numFmtId="0" fontId="3" fillId="20" borderId="0" xfId="0" applyFont="1" applyFill="1" applyBorder="1" applyAlignment="1">
      <alignment horizontal="left"/>
    </xf>
    <xf numFmtId="0" fontId="96" fillId="20" borderId="0" xfId="0" applyFont="1" applyFill="1" applyBorder="1" applyAlignment="1"/>
    <xf numFmtId="0" fontId="96" fillId="2" borderId="36" xfId="0" applyFont="1" applyFill="1" applyBorder="1" applyAlignment="1"/>
    <xf numFmtId="0" fontId="5" fillId="2" borderId="1" xfId="0" applyFont="1" applyFill="1" applyBorder="1" applyAlignment="1">
      <alignment horizontal="right" vertical="center"/>
    </xf>
    <xf numFmtId="0" fontId="95" fillId="2" borderId="1" xfId="0" applyFont="1" applyFill="1" applyBorder="1" applyAlignment="1">
      <alignment horizontal="right"/>
    </xf>
    <xf numFmtId="0" fontId="5" fillId="2" borderId="8" xfId="0" applyFont="1" applyFill="1" applyBorder="1" applyAlignment="1">
      <alignment horizontal="right" vertical="center"/>
    </xf>
    <xf numFmtId="0" fontId="5" fillId="21" borderId="39" xfId="0" applyFont="1" applyFill="1" applyBorder="1" applyAlignment="1"/>
    <xf numFmtId="164" fontId="7" fillId="21" borderId="39" xfId="0" applyNumberFormat="1" applyFont="1" applyFill="1" applyBorder="1" applyAlignment="1">
      <alignment horizontal="right"/>
    </xf>
    <xf numFmtId="164" fontId="95" fillId="21" borderId="39" xfId="0" applyNumberFormat="1" applyFont="1" applyFill="1" applyBorder="1" applyAlignment="1">
      <alignment horizontal="right"/>
    </xf>
    <xf numFmtId="164" fontId="96" fillId="21" borderId="39" xfId="0" applyNumberFormat="1" applyFont="1" applyFill="1" applyBorder="1" applyAlignment="1">
      <alignment horizontal="right"/>
    </xf>
    <xf numFmtId="164" fontId="96" fillId="21" borderId="40" xfId="0" applyNumberFormat="1" applyFont="1" applyFill="1" applyBorder="1" applyAlignment="1">
      <alignment horizontal="right"/>
    </xf>
    <xf numFmtId="0" fontId="93" fillId="20" borderId="36" xfId="0" applyFont="1" applyFill="1" applyBorder="1"/>
    <xf numFmtId="164" fontId="93" fillId="20" borderId="36" xfId="0" applyNumberFormat="1" applyFont="1" applyFill="1" applyBorder="1" applyAlignment="1">
      <alignment horizontal="right"/>
    </xf>
    <xf numFmtId="164" fontId="93" fillId="20" borderId="0" xfId="0" applyNumberFormat="1" applyFont="1" applyFill="1" applyBorder="1" applyAlignment="1">
      <alignment horizontal="right"/>
    </xf>
    <xf numFmtId="164" fontId="93" fillId="20" borderId="41" xfId="0" applyNumberFormat="1" applyFont="1" applyFill="1" applyBorder="1" applyAlignment="1">
      <alignment horizontal="right"/>
    </xf>
    <xf numFmtId="0" fontId="93" fillId="20" borderId="0" xfId="0" applyFont="1" applyFill="1" applyBorder="1"/>
    <xf numFmtId="164" fontId="93" fillId="20" borderId="42" xfId="0" applyNumberFormat="1" applyFont="1" applyFill="1" applyBorder="1" applyAlignment="1">
      <alignment horizontal="right"/>
    </xf>
    <xf numFmtId="0" fontId="3" fillId="3" borderId="35" xfId="0" applyFont="1" applyFill="1" applyBorder="1"/>
    <xf numFmtId="164" fontId="96" fillId="3" borderId="35" xfId="0" applyNumberFormat="1" applyFont="1" applyFill="1" applyBorder="1" applyAlignment="1">
      <alignment horizontal="right"/>
    </xf>
    <xf numFmtId="164" fontId="96" fillId="3" borderId="36" xfId="0" applyNumberFormat="1" applyFont="1" applyFill="1" applyBorder="1" applyAlignment="1">
      <alignment horizontal="right"/>
    </xf>
    <xf numFmtId="164" fontId="96" fillId="3" borderId="37" xfId="0" applyNumberFormat="1" applyFont="1" applyFill="1" applyBorder="1" applyAlignment="1">
      <alignment horizontal="right"/>
    </xf>
    <xf numFmtId="164" fontId="11" fillId="20" borderId="0" xfId="0" applyNumberFormat="1" applyFont="1" applyFill="1" applyBorder="1" applyAlignment="1">
      <alignment horizontal="right"/>
    </xf>
    <xf numFmtId="164" fontId="11" fillId="20" borderId="42" xfId="0" applyNumberFormat="1" applyFont="1" applyFill="1" applyBorder="1" applyAlignment="1">
      <alignment horizontal="right"/>
    </xf>
    <xf numFmtId="164" fontId="93" fillId="20" borderId="39" xfId="0" applyNumberFormat="1" applyFont="1" applyFill="1" applyBorder="1" applyAlignment="1">
      <alignment horizontal="right"/>
    </xf>
    <xf numFmtId="164" fontId="11" fillId="20" borderId="40" xfId="0" applyNumberFormat="1" applyFont="1" applyFill="1" applyBorder="1" applyAlignment="1">
      <alignment horizontal="right"/>
    </xf>
    <xf numFmtId="0" fontId="5" fillId="3" borderId="35" xfId="0" applyFont="1" applyFill="1" applyBorder="1" applyAlignment="1"/>
    <xf numFmtId="164" fontId="96" fillId="3" borderId="0" xfId="0" applyNumberFormat="1" applyFont="1" applyFill="1" applyBorder="1" applyAlignment="1">
      <alignment horizontal="right"/>
    </xf>
    <xf numFmtId="164" fontId="94" fillId="3" borderId="35" xfId="0" applyNumberFormat="1" applyFont="1" applyFill="1" applyBorder="1" applyAlignment="1">
      <alignment horizontal="right"/>
    </xf>
    <xf numFmtId="164" fontId="96" fillId="3" borderId="40" xfId="0" applyNumberFormat="1" applyFont="1" applyFill="1" applyBorder="1" applyAlignment="1">
      <alignment horizontal="right"/>
    </xf>
    <xf numFmtId="0" fontId="1" fillId="20" borderId="0" xfId="0" applyFont="1" applyFill="1" applyAlignment="1">
      <alignment horizontal="center"/>
    </xf>
    <xf numFmtId="0" fontId="93" fillId="0" borderId="0" xfId="0" applyFont="1" applyFill="1" applyBorder="1"/>
    <xf numFmtId="164" fontId="93" fillId="0" borderId="0" xfId="0" applyNumberFormat="1" applyFont="1" applyFill="1" applyBorder="1" applyAlignment="1">
      <alignment horizontal="right"/>
    </xf>
    <xf numFmtId="164" fontId="93" fillId="20" borderId="40" xfId="0" applyNumberFormat="1" applyFont="1" applyFill="1" applyBorder="1" applyAlignment="1">
      <alignment horizontal="right"/>
    </xf>
    <xf numFmtId="0" fontId="97" fillId="3" borderId="35" xfId="0" applyFont="1" applyFill="1" applyBorder="1"/>
    <xf numFmtId="164" fontId="97" fillId="3" borderId="35" xfId="0" applyNumberFormat="1" applyFont="1" applyFill="1" applyBorder="1" applyAlignment="1">
      <alignment horizontal="right"/>
    </xf>
    <xf numFmtId="0" fontId="1" fillId="20" borderId="0" xfId="0" applyFont="1" applyFill="1" applyAlignment="1">
      <alignment horizontal="left"/>
    </xf>
    <xf numFmtId="0" fontId="98" fillId="0" borderId="36" xfId="0" applyFont="1" applyFill="1" applyBorder="1"/>
    <xf numFmtId="164" fontId="93" fillId="0" borderId="36" xfId="0" applyNumberFormat="1" applyFont="1" applyFill="1" applyBorder="1" applyAlignment="1">
      <alignment horizontal="right"/>
    </xf>
    <xf numFmtId="164" fontId="98" fillId="0" borderId="36" xfId="0" applyNumberFormat="1" applyFont="1" applyFill="1" applyBorder="1" applyAlignment="1">
      <alignment horizontal="right"/>
    </xf>
    <xf numFmtId="0" fontId="93" fillId="20" borderId="39" xfId="0" applyFont="1" applyFill="1" applyBorder="1"/>
    <xf numFmtId="164" fontId="96" fillId="3" borderId="35" xfId="0" applyNumberFormat="1" applyFont="1" applyFill="1" applyBorder="1" applyAlignment="1">
      <alignment horizontal="right" vertical="center"/>
    </xf>
    <xf numFmtId="164" fontId="96" fillId="3" borderId="38" xfId="0" applyNumberFormat="1" applyFont="1" applyFill="1" applyBorder="1" applyAlignment="1">
      <alignment horizontal="right" vertical="center"/>
    </xf>
    <xf numFmtId="0" fontId="3" fillId="20" borderId="0" xfId="0" applyFont="1" applyFill="1" applyAlignment="1">
      <alignment horizontal="center"/>
    </xf>
    <xf numFmtId="0" fontId="3" fillId="20" borderId="0" xfId="0" applyFont="1" applyFill="1" applyAlignment="1">
      <alignment horizontal="left"/>
    </xf>
    <xf numFmtId="0" fontId="3" fillId="20" borderId="0" xfId="0" applyFont="1" applyFill="1"/>
    <xf numFmtId="0" fontId="3" fillId="20" borderId="0" xfId="0" applyFont="1" applyFill="1" applyAlignment="1">
      <alignment horizontal="right"/>
    </xf>
    <xf numFmtId="0" fontId="1" fillId="20" borderId="0" xfId="0" applyFont="1" applyFill="1" applyAlignment="1">
      <alignment horizontal="right"/>
    </xf>
    <xf numFmtId="0" fontId="98" fillId="20" borderId="0" xfId="0" applyFont="1" applyFill="1" applyAlignment="1">
      <alignment horizontal="right"/>
    </xf>
    <xf numFmtId="0" fontId="2" fillId="2" borderId="0" xfId="0" applyFont="1" applyFill="1" applyBorder="1" applyAlignment="1">
      <alignment horizontal="center" vertical="center" wrapText="1"/>
    </xf>
    <xf numFmtId="0" fontId="13" fillId="5" borderId="3" xfId="0" applyFont="1" applyFill="1" applyBorder="1" applyAlignment="1"/>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164" fontId="10" fillId="3" borderId="4" xfId="0" applyNumberFormat="1" applyFont="1" applyFill="1" applyBorder="1" applyAlignment="1">
      <alignment horizontal="center" vertical="center"/>
    </xf>
    <xf numFmtId="0" fontId="3" fillId="4" borderId="0" xfId="0" applyFont="1" applyFill="1" applyBorder="1" applyAlignment="1">
      <alignment horizontal="center"/>
    </xf>
    <xf numFmtId="3" fontId="3" fillId="5" borderId="0" xfId="0" applyNumberFormat="1" applyFont="1" applyFill="1" applyBorder="1" applyAlignment="1">
      <alignment horizontal="center"/>
    </xf>
    <xf numFmtId="0" fontId="11" fillId="0" borderId="0" xfId="0" applyFont="1" applyFill="1" applyBorder="1" applyAlignment="1">
      <alignment horizontal="center"/>
    </xf>
    <xf numFmtId="0" fontId="3" fillId="5" borderId="0" xfId="0" applyFont="1" applyFill="1" applyBorder="1" applyAlignment="1">
      <alignment horizontal="center"/>
    </xf>
    <xf numFmtId="0" fontId="8" fillId="3" borderId="4" xfId="0" applyFont="1" applyFill="1" applyBorder="1" applyAlignment="1">
      <alignment horizontal="center" vertical="center"/>
    </xf>
    <xf numFmtId="0" fontId="7" fillId="5" borderId="0" xfId="0" applyFont="1" applyFill="1" applyBorder="1" applyAlignment="1">
      <alignment horizontal="center"/>
    </xf>
    <xf numFmtId="0" fontId="10" fillId="2" borderId="3" xfId="0" applyFont="1" applyFill="1" applyBorder="1" applyAlignment="1">
      <alignment horizontal="left" vertical="center"/>
    </xf>
    <xf numFmtId="0" fontId="10" fillId="2" borderId="0" xfId="0" applyFont="1" applyFill="1" applyBorder="1" applyAlignment="1">
      <alignment horizontal="left" vertical="center"/>
    </xf>
    <xf numFmtId="0" fontId="2" fillId="2" borderId="2" xfId="0" applyFont="1" applyFill="1" applyBorder="1" applyAlignment="1">
      <alignment horizontal="center" vertical="center"/>
    </xf>
    <xf numFmtId="0" fontId="5" fillId="2" borderId="1" xfId="0" applyFont="1" applyFill="1" applyBorder="1" applyAlignment="1">
      <alignment horizontal="center"/>
    </xf>
    <xf numFmtId="0" fontId="10" fillId="2" borderId="1" xfId="0" applyFont="1" applyFill="1" applyBorder="1" applyAlignment="1">
      <alignment horizontal="center" vertical="center"/>
    </xf>
    <xf numFmtId="0" fontId="8" fillId="2" borderId="12" xfId="0" applyFont="1" applyFill="1" applyBorder="1" applyAlignment="1">
      <alignment horizontal="center" vertical="center"/>
    </xf>
    <xf numFmtId="0" fontId="3" fillId="5" borderId="0" xfId="0" applyFont="1" applyFill="1" applyAlignment="1">
      <alignment horizontal="left"/>
    </xf>
    <xf numFmtId="0" fontId="5" fillId="2" borderId="0" xfId="0" applyFont="1" applyFill="1" applyBorder="1" applyAlignment="1">
      <alignment vertical="center"/>
    </xf>
    <xf numFmtId="0" fontId="8" fillId="2" borderId="2" xfId="0" applyFont="1" applyFill="1" applyBorder="1" applyAlignment="1">
      <alignment horizontal="center" vertical="center"/>
    </xf>
    <xf numFmtId="0" fontId="5" fillId="2" borderId="8" xfId="0" applyFont="1" applyFill="1" applyBorder="1" applyAlignment="1">
      <alignment horizontal="center"/>
    </xf>
    <xf numFmtId="0" fontId="1" fillId="5" borderId="0" xfId="0" applyFont="1" applyFill="1" applyBorder="1" applyAlignment="1">
      <alignment horizontal="center"/>
    </xf>
    <xf numFmtId="0" fontId="3" fillId="5" borderId="0" xfId="0" applyFont="1" applyFill="1" applyBorder="1" applyAlignment="1">
      <alignment horizontal="left"/>
    </xf>
    <xf numFmtId="0" fontId="5" fillId="2" borderId="1" xfId="0" applyFont="1" applyFill="1" applyBorder="1" applyAlignment="1">
      <alignment horizontal="right" vertical="center"/>
    </xf>
    <xf numFmtId="0" fontId="11" fillId="5" borderId="0" xfId="0" applyFont="1" applyFill="1" applyBorder="1" applyAlignment="1">
      <alignment horizontal="center"/>
    </xf>
    <xf numFmtId="3" fontId="11" fillId="4" borderId="0" xfId="0" applyNumberFormat="1" applyFont="1" applyFill="1" applyBorder="1" applyAlignment="1">
      <alignment horizontal="center"/>
    </xf>
    <xf numFmtId="3" fontId="11" fillId="5" borderId="1" xfId="0" applyNumberFormat="1" applyFont="1" applyFill="1" applyBorder="1" applyAlignment="1">
      <alignment horizontal="center"/>
    </xf>
    <xf numFmtId="0" fontId="7" fillId="3" borderId="4" xfId="0" applyFont="1" applyFill="1" applyBorder="1" applyAlignment="1">
      <alignment horizontal="center"/>
    </xf>
    <xf numFmtId="0" fontId="2" fillId="20" borderId="0" xfId="0" applyFont="1" applyFill="1" applyBorder="1" applyAlignment="1">
      <alignment horizontal="center"/>
    </xf>
    <xf numFmtId="0" fontId="2" fillId="0" borderId="1" xfId="0" applyFont="1" applyFill="1" applyBorder="1"/>
    <xf numFmtId="0" fontId="10" fillId="3" borderId="0" xfId="0" applyFont="1" applyFill="1" applyBorder="1" applyAlignment="1">
      <alignment horizontal="center"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wrapText="1"/>
    </xf>
    <xf numFmtId="0" fontId="10" fillId="3" borderId="1" xfId="0" applyFont="1" applyFill="1" applyBorder="1" applyAlignment="1">
      <alignment vertical="center"/>
    </xf>
    <xf numFmtId="0" fontId="10" fillId="3" borderId="1" xfId="0" applyFont="1" applyFill="1" applyBorder="1" applyAlignment="1">
      <alignment horizontal="center" vertical="center" wrapText="1"/>
    </xf>
    <xf numFmtId="164" fontId="7" fillId="3" borderId="4" xfId="0" applyNumberFormat="1" applyFont="1" applyFill="1" applyBorder="1" applyAlignment="1">
      <alignment horizontal="center" vertical="center"/>
    </xf>
    <xf numFmtId="0" fontId="2" fillId="0" borderId="0" xfId="0" applyFont="1" applyFill="1" applyBorder="1" applyAlignment="1"/>
    <xf numFmtId="0" fontId="10" fillId="3" borderId="3" xfId="0" applyFont="1" applyFill="1" applyBorder="1" applyAlignment="1">
      <alignment horizontal="center" vertical="center"/>
    </xf>
    <xf numFmtId="0" fontId="10" fillId="3" borderId="3" xfId="0" applyFont="1" applyFill="1" applyBorder="1" applyAlignment="1">
      <alignment vertical="center"/>
    </xf>
    <xf numFmtId="0" fontId="10" fillId="3" borderId="3" xfId="0" applyFont="1" applyFill="1" applyBorder="1" applyAlignment="1">
      <alignment horizontal="center" vertical="center" wrapText="1"/>
    </xf>
    <xf numFmtId="0" fontId="13" fillId="0" borderId="0" xfId="0" applyFont="1" applyFill="1" applyBorder="1" applyAlignment="1">
      <alignment horizontal="left"/>
    </xf>
    <xf numFmtId="0" fontId="13" fillId="0" borderId="0" xfId="0" applyFont="1" applyFill="1" applyBorder="1"/>
    <xf numFmtId="0" fontId="6" fillId="0" borderId="0" xfId="0" applyFont="1" applyFill="1" applyBorder="1"/>
    <xf numFmtId="0" fontId="7" fillId="5" borderId="0" xfId="0" applyFont="1" applyFill="1" applyBorder="1" applyAlignment="1">
      <alignment horizontal="center" vertical="center"/>
    </xf>
    <xf numFmtId="3" fontId="7" fillId="5" borderId="0" xfId="0" applyNumberFormat="1" applyFont="1" applyFill="1" applyBorder="1" applyAlignment="1">
      <alignment horizontal="center" vertical="center"/>
    </xf>
    <xf numFmtId="164" fontId="7" fillId="5" borderId="0" xfId="0" applyNumberFormat="1" applyFont="1" applyFill="1" applyBorder="1" applyAlignment="1">
      <alignment horizontal="center" vertical="center"/>
    </xf>
    <xf numFmtId="0" fontId="1" fillId="0" borderId="0" xfId="0" applyFont="1" applyFill="1" applyBorder="1" applyAlignment="1"/>
    <xf numFmtId="0" fontId="3" fillId="3" borderId="0" xfId="0" applyFont="1" applyFill="1" applyBorder="1" applyAlignment="1"/>
    <xf numFmtId="0" fontId="7" fillId="3" borderId="0"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0" xfId="0" applyFont="1" applyFill="1" applyBorder="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164" fontId="3" fillId="5" borderId="0" xfId="0" applyNumberFormat="1" applyFont="1" applyFill="1" applyBorder="1" applyAlignment="1">
      <alignment horizontal="center" wrapText="1"/>
    </xf>
    <xf numFmtId="164" fontId="3" fillId="5" borderId="0" xfId="0" applyNumberFormat="1" applyFont="1" applyFill="1" applyBorder="1" applyAlignment="1">
      <alignment horizontal="center" vertical="center" wrapText="1"/>
    </xf>
    <xf numFmtId="164" fontId="3" fillId="5" borderId="0" xfId="0" applyNumberFormat="1" applyFont="1" applyFill="1" applyBorder="1" applyAlignment="1">
      <alignment horizontal="center" vertical="center"/>
    </xf>
    <xf numFmtId="164" fontId="13" fillId="5" borderId="0" xfId="0" applyNumberFormat="1" applyFont="1" applyFill="1" applyBorder="1" applyAlignment="1">
      <alignment horizontal="center" vertical="center"/>
    </xf>
    <xf numFmtId="0" fontId="10" fillId="3" borderId="4" xfId="0" applyFont="1" applyFill="1" applyBorder="1" applyAlignment="1">
      <alignment horizontal="center" vertical="center"/>
    </xf>
    <xf numFmtId="164" fontId="10" fillId="3" borderId="4" xfId="0" applyNumberFormat="1" applyFont="1" applyFill="1" applyBorder="1" applyAlignment="1">
      <alignment horizontal="center" vertical="center" wrapText="1"/>
    </xf>
    <xf numFmtId="0" fontId="6" fillId="5" borderId="0" xfId="0" applyFont="1" applyFill="1" applyBorder="1" applyAlignment="1"/>
    <xf numFmtId="0" fontId="14" fillId="5" borderId="0" xfId="0" applyFont="1" applyFill="1" applyBorder="1"/>
    <xf numFmtId="0" fontId="14" fillId="5" borderId="0" xfId="0" applyFont="1" applyFill="1" applyBorder="1" applyAlignment="1"/>
    <xf numFmtId="0" fontId="26" fillId="5" borderId="0" xfId="0" applyFont="1" applyFill="1" applyAlignment="1"/>
    <xf numFmtId="0" fontId="2" fillId="5" borderId="0" xfId="0" applyFont="1" applyFill="1" applyAlignment="1"/>
    <xf numFmtId="3" fontId="10" fillId="5" borderId="0" xfId="0" applyNumberFormat="1" applyFont="1" applyFill="1" applyBorder="1" applyAlignment="1">
      <alignment horizontal="center" vertical="center" wrapText="1"/>
    </xf>
    <xf numFmtId="0" fontId="8" fillId="5" borderId="0" xfId="0" applyFont="1" applyFill="1" applyAlignment="1">
      <alignment horizontal="center"/>
    </xf>
    <xf numFmtId="166" fontId="1" fillId="5" borderId="0" xfId="0" applyNumberFormat="1" applyFont="1" applyFill="1" applyAlignment="1">
      <alignment horizontal="center"/>
    </xf>
    <xf numFmtId="0" fontId="14" fillId="5" borderId="0" xfId="0" applyFont="1" applyFill="1" applyBorder="1" applyAlignment="1">
      <alignment horizontal="center"/>
    </xf>
    <xf numFmtId="0" fontId="14" fillId="5" borderId="0" xfId="0" applyFont="1" applyFill="1" applyAlignment="1">
      <alignment horizontal="center"/>
    </xf>
    <xf numFmtId="3" fontId="1" fillId="5" borderId="0" xfId="0" applyNumberFormat="1" applyFont="1" applyFill="1" applyAlignment="1">
      <alignment horizontal="center"/>
    </xf>
    <xf numFmtId="0" fontId="26" fillId="5" borderId="0" xfId="0" applyFont="1" applyFill="1" applyAlignment="1">
      <alignment horizontal="center"/>
    </xf>
    <xf numFmtId="0" fontId="2" fillId="0" borderId="1" xfId="0" applyFont="1" applyFill="1" applyBorder="1" applyAlignment="1">
      <alignment horizontal="centerContinuous"/>
    </xf>
    <xf numFmtId="0" fontId="1" fillId="0" borderId="1" xfId="0" applyFont="1" applyFill="1" applyBorder="1" applyAlignment="1">
      <alignment horizontal="centerContinuous"/>
    </xf>
    <xf numFmtId="0" fontId="1" fillId="0" borderId="1" xfId="0" applyFont="1" applyFill="1" applyBorder="1" applyAlignment="1">
      <alignment horizontal="center"/>
    </xf>
    <xf numFmtId="0" fontId="3"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0" fillId="2" borderId="1" xfId="0" applyFont="1" applyFill="1" applyBorder="1" applyAlignment="1">
      <alignment horizontal="right" vertical="center"/>
    </xf>
    <xf numFmtId="0" fontId="10" fillId="2" borderId="8" xfId="0" applyFont="1" applyFill="1" applyBorder="1" applyAlignment="1">
      <alignment horizontal="right" vertical="center"/>
    </xf>
    <xf numFmtId="164" fontId="7" fillId="3" borderId="4" xfId="0" applyNumberFormat="1" applyFont="1" applyFill="1" applyBorder="1" applyAlignment="1">
      <alignment horizontal="right" vertical="center"/>
    </xf>
    <xf numFmtId="164" fontId="7" fillId="3" borderId="6" xfId="0" applyNumberFormat="1" applyFont="1" applyFill="1" applyBorder="1" applyAlignment="1">
      <alignment horizontal="right"/>
    </xf>
    <xf numFmtId="49" fontId="3" fillId="5" borderId="0" xfId="0" applyNumberFormat="1" applyFont="1" applyFill="1" applyBorder="1" applyAlignment="1">
      <alignment horizontal="center"/>
    </xf>
    <xf numFmtId="164" fontId="7" fillId="4" borderId="0" xfId="0" applyNumberFormat="1" applyFont="1" applyFill="1" applyBorder="1" applyAlignment="1">
      <alignment horizontal="right" vertical="center"/>
    </xf>
    <xf numFmtId="164" fontId="7" fillId="4" borderId="3" xfId="0" applyNumberFormat="1" applyFont="1" applyFill="1" applyBorder="1" applyAlignment="1">
      <alignment horizontal="right" vertical="center"/>
    </xf>
    <xf numFmtId="164" fontId="7" fillId="5" borderId="5" xfId="0" applyNumberFormat="1" applyFont="1" applyFill="1" applyBorder="1" applyAlignment="1">
      <alignment horizontal="right"/>
    </xf>
    <xf numFmtId="1" fontId="3" fillId="5" borderId="0" xfId="0" applyNumberFormat="1" applyFont="1" applyFill="1" applyBorder="1" applyAlignment="1">
      <alignment horizontal="center"/>
    </xf>
    <xf numFmtId="164" fontId="3" fillId="4" borderId="0" xfId="0" applyNumberFormat="1" applyFont="1" applyFill="1" applyBorder="1" applyAlignment="1">
      <alignment horizontal="right" vertical="center"/>
    </xf>
    <xf numFmtId="164" fontId="3" fillId="5" borderId="6" xfId="0" applyNumberFormat="1" applyFont="1" applyFill="1" applyBorder="1" applyAlignment="1">
      <alignment horizontal="right"/>
    </xf>
    <xf numFmtId="0" fontId="99" fillId="0" borderId="0" xfId="0" applyFont="1"/>
    <xf numFmtId="164" fontId="7" fillId="5" borderId="6" xfId="0" applyNumberFormat="1" applyFont="1" applyFill="1" applyBorder="1" applyAlignment="1">
      <alignment horizontal="right"/>
    </xf>
    <xf numFmtId="164" fontId="11" fillId="5" borderId="6" xfId="0" applyNumberFormat="1" applyFont="1" applyFill="1" applyBorder="1" applyAlignment="1">
      <alignment horizontal="right"/>
    </xf>
    <xf numFmtId="164" fontId="11" fillId="4" borderId="0" xfId="0" applyNumberFormat="1" applyFont="1" applyFill="1" applyBorder="1" applyAlignment="1">
      <alignment horizontal="right" vertical="center"/>
    </xf>
    <xf numFmtId="1" fontId="10" fillId="5" borderId="0" xfId="0" applyNumberFormat="1" applyFont="1" applyFill="1" applyBorder="1" applyAlignment="1">
      <alignment horizontal="center"/>
    </xf>
    <xf numFmtId="164" fontId="10" fillId="4" borderId="0" xfId="0" applyNumberFormat="1" applyFont="1" applyFill="1" applyBorder="1" applyAlignment="1">
      <alignment horizontal="right" vertical="center"/>
    </xf>
    <xf numFmtId="164" fontId="10" fillId="5" borderId="6" xfId="0" applyNumberFormat="1" applyFont="1" applyFill="1" applyBorder="1" applyAlignment="1">
      <alignment horizontal="right"/>
    </xf>
    <xf numFmtId="164" fontId="7" fillId="3" borderId="4" xfId="0" quotePrefix="1" applyNumberFormat="1" applyFont="1" applyFill="1" applyBorder="1" applyAlignment="1">
      <alignment horizontal="right" vertical="center"/>
    </xf>
    <xf numFmtId="164" fontId="7" fillId="4" borderId="0" xfId="0" quotePrefix="1" applyNumberFormat="1" applyFont="1" applyFill="1" applyBorder="1" applyAlignment="1">
      <alignment horizontal="right" vertical="center"/>
    </xf>
    <xf numFmtId="164" fontId="3" fillId="4" borderId="0" xfId="0" quotePrefix="1" applyNumberFormat="1" applyFont="1" applyFill="1" applyBorder="1" applyAlignment="1">
      <alignment horizontal="right" vertical="center"/>
    </xf>
    <xf numFmtId="164" fontId="11" fillId="4" borderId="0" xfId="0" quotePrefix="1" applyNumberFormat="1" applyFont="1" applyFill="1" applyBorder="1" applyAlignment="1">
      <alignment horizontal="right" vertical="center"/>
    </xf>
    <xf numFmtId="164" fontId="3" fillId="4" borderId="1" xfId="0" quotePrefix="1" applyNumberFormat="1" applyFont="1" applyFill="1" applyBorder="1" applyAlignment="1">
      <alignment horizontal="right" vertical="center"/>
    </xf>
    <xf numFmtId="164" fontId="3" fillId="5" borderId="8" xfId="0" applyNumberFormat="1" applyFont="1" applyFill="1" applyBorder="1" applyAlignment="1">
      <alignment horizontal="right"/>
    </xf>
    <xf numFmtId="0" fontId="3" fillId="4" borderId="0" xfId="0" applyFont="1" applyFill="1" applyBorder="1" applyAlignment="1">
      <alignment horizontal="right" vertical="center"/>
    </xf>
    <xf numFmtId="0" fontId="13" fillId="4" borderId="0" xfId="0" applyFont="1" applyFill="1" applyBorder="1" applyAlignment="1">
      <alignment horizontal="right" vertical="center"/>
    </xf>
    <xf numFmtId="164" fontId="10" fillId="3" borderId="0" xfId="0" applyNumberFormat="1" applyFont="1" applyFill="1" applyBorder="1" applyAlignment="1">
      <alignment horizontal="right" vertical="center"/>
    </xf>
    <xf numFmtId="164" fontId="10" fillId="3" borderId="5" xfId="0" applyNumberFormat="1" applyFont="1" applyFill="1" applyBorder="1" applyAlignment="1">
      <alignment horizontal="right"/>
    </xf>
    <xf numFmtId="164" fontId="10" fillId="4" borderId="3" xfId="0" applyNumberFormat="1" applyFont="1" applyFill="1" applyBorder="1" applyAlignment="1">
      <alignment horizontal="right" vertical="center"/>
    </xf>
    <xf numFmtId="164" fontId="10" fillId="5" borderId="5" xfId="0" applyNumberFormat="1" applyFont="1" applyFill="1" applyBorder="1" applyAlignment="1">
      <alignment horizontal="right"/>
    </xf>
    <xf numFmtId="164" fontId="10" fillId="4" borderId="0" xfId="0" quotePrefix="1" applyNumberFormat="1" applyFont="1" applyFill="1" applyBorder="1" applyAlignment="1">
      <alignment horizontal="right" vertical="center"/>
    </xf>
    <xf numFmtId="164" fontId="11" fillId="5" borderId="6" xfId="0" quotePrefix="1" applyNumberFormat="1" applyFont="1" applyFill="1" applyBorder="1" applyAlignment="1">
      <alignment horizontal="right"/>
    </xf>
    <xf numFmtId="164" fontId="10" fillId="3" borderId="4" xfId="0" quotePrefix="1" applyNumberFormat="1" applyFont="1" applyFill="1" applyBorder="1" applyAlignment="1">
      <alignment horizontal="right" vertical="center"/>
    </xf>
    <xf numFmtId="1" fontId="3" fillId="5" borderId="0" xfId="0" applyNumberFormat="1" applyFont="1" applyFill="1" applyAlignment="1">
      <alignment horizontal="center"/>
    </xf>
    <xf numFmtId="1" fontId="10" fillId="5" borderId="0" xfId="0" applyNumberFormat="1" applyFont="1" applyFill="1" applyAlignment="1">
      <alignment horizontal="center"/>
    </xf>
    <xf numFmtId="164" fontId="10" fillId="3" borderId="4" xfId="0" applyNumberFormat="1" applyFont="1" applyFill="1" applyBorder="1" applyAlignment="1">
      <alignment horizontal="right" vertical="center"/>
    </xf>
    <xf numFmtId="164" fontId="11" fillId="4" borderId="1" xfId="0" applyNumberFormat="1" applyFont="1" applyFill="1" applyBorder="1" applyAlignment="1">
      <alignment horizontal="right" vertical="center"/>
    </xf>
    <xf numFmtId="164" fontId="10" fillId="3" borderId="11" xfId="0" quotePrefix="1" applyNumberFormat="1" applyFont="1" applyFill="1" applyBorder="1" applyAlignment="1">
      <alignment horizontal="right" vertical="center"/>
    </xf>
    <xf numFmtId="0" fontId="3" fillId="4" borderId="0" xfId="0" applyFont="1" applyFill="1" applyBorder="1" applyAlignment="1">
      <alignment horizontal="left"/>
    </xf>
    <xf numFmtId="0" fontId="1" fillId="4" borderId="0" xfId="0" applyFont="1" applyFill="1" applyAlignment="1">
      <alignment horizontal="center" vertical="center"/>
    </xf>
    <xf numFmtId="0" fontId="1" fillId="0" borderId="0" xfId="0" applyFont="1" applyFill="1" applyAlignment="1">
      <alignment horizontal="center" vertical="center"/>
    </xf>
    <xf numFmtId="3" fontId="3" fillId="0" borderId="0" xfId="0" quotePrefix="1" applyNumberFormat="1" applyFont="1" applyFill="1" applyBorder="1" applyAlignment="1">
      <alignment horizontal="center" vertical="center"/>
    </xf>
    <xf numFmtId="164" fontId="10" fillId="3" borderId="11" xfId="0" applyNumberFormat="1" applyFont="1" applyFill="1" applyBorder="1" applyAlignment="1">
      <alignment horizontal="right" vertical="center"/>
    </xf>
    <xf numFmtId="164" fontId="11" fillId="4" borderId="1" xfId="0" quotePrefix="1" applyNumberFormat="1" applyFont="1" applyFill="1" applyBorder="1" applyAlignment="1">
      <alignment horizontal="right" vertical="center"/>
    </xf>
    <xf numFmtId="164" fontId="3" fillId="4" borderId="1" xfId="0" applyNumberFormat="1" applyFont="1" applyFill="1" applyBorder="1" applyAlignment="1">
      <alignment horizontal="right"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8" fillId="3" borderId="10" xfId="0" applyFont="1" applyFill="1" applyBorder="1" applyAlignment="1">
      <alignment horizontal="center"/>
    </xf>
    <xf numFmtId="0" fontId="8" fillId="3" borderId="4" xfId="0" applyFont="1" applyFill="1" applyBorder="1" applyAlignment="1">
      <alignment horizontal="center"/>
    </xf>
    <xf numFmtId="3" fontId="8" fillId="0" borderId="0" xfId="0" applyNumberFormat="1" applyFont="1" applyFill="1" applyBorder="1" applyAlignment="1">
      <alignment horizontal="center" wrapText="1"/>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3"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3" xfId="0" applyFont="1" applyFill="1" applyBorder="1" applyAlignment="1">
      <alignment horizontal="left" vertical="center"/>
    </xf>
    <xf numFmtId="0" fontId="5" fillId="2" borderId="0" xfId="0" applyFont="1" applyFill="1" applyBorder="1" applyAlignment="1">
      <alignment horizontal="left" vertical="center"/>
    </xf>
    <xf numFmtId="0" fontId="5" fillId="2" borderId="1" xfId="0" applyFont="1" applyFill="1" applyBorder="1" applyAlignment="1">
      <alignment horizontal="left" vertical="center"/>
    </xf>
    <xf numFmtId="3" fontId="6" fillId="2" borderId="0" xfId="0" applyNumberFormat="1" applyFont="1" applyFill="1" applyBorder="1" applyAlignment="1">
      <alignment horizontal="center"/>
    </xf>
    <xf numFmtId="3" fontId="6" fillId="2" borderId="4" xfId="0" applyNumberFormat="1" applyFont="1" applyFill="1" applyBorder="1" applyAlignment="1">
      <alignment horizontal="center"/>
    </xf>
    <xf numFmtId="3" fontId="6" fillId="2" borderId="1" xfId="0" applyNumberFormat="1" applyFont="1" applyFill="1" applyBorder="1" applyAlignment="1">
      <alignment horizontal="center"/>
    </xf>
    <xf numFmtId="3" fontId="6" fillId="2" borderId="5" xfId="0" applyNumberFormat="1" applyFont="1" applyFill="1" applyBorder="1" applyAlignment="1">
      <alignment horizontal="center" vertical="center"/>
    </xf>
    <xf numFmtId="3" fontId="6" fillId="2" borderId="6" xfId="0" applyNumberFormat="1" applyFont="1" applyFill="1" applyBorder="1" applyAlignment="1">
      <alignment horizontal="center" vertical="center"/>
    </xf>
    <xf numFmtId="3" fontId="6" fillId="2" borderId="8" xfId="0" applyNumberFormat="1" applyFont="1" applyFill="1" applyBorder="1" applyAlignment="1">
      <alignment horizontal="center" vertical="center"/>
    </xf>
    <xf numFmtId="0" fontId="2" fillId="2" borderId="0" xfId="0" applyFont="1" applyFill="1" applyBorder="1" applyAlignment="1">
      <alignment horizontal="center" wrapText="1"/>
    </xf>
    <xf numFmtId="0" fontId="7" fillId="5" borderId="19"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4" xfId="0" applyFont="1" applyFill="1" applyBorder="1" applyAlignment="1">
      <alignment horizontal="center"/>
    </xf>
    <xf numFmtId="0" fontId="11" fillId="5" borderId="3" xfId="0" applyFont="1" applyFill="1" applyBorder="1" applyAlignment="1">
      <alignment horizontal="center"/>
    </xf>
    <xf numFmtId="0" fontId="3" fillId="5" borderId="3" xfId="0" applyFont="1" applyFill="1" applyBorder="1" applyAlignment="1">
      <alignment horizontal="center"/>
    </xf>
    <xf numFmtId="3" fontId="11" fillId="0" borderId="3" xfId="0" applyNumberFormat="1" applyFont="1" applyFill="1" applyBorder="1" applyAlignment="1">
      <alignment horizontal="center"/>
    </xf>
    <xf numFmtId="0" fontId="3" fillId="4" borderId="0" xfId="0" applyFont="1" applyFill="1" applyBorder="1" applyAlignment="1">
      <alignment horizontal="center"/>
    </xf>
    <xf numFmtId="3" fontId="3" fillId="5" borderId="0" xfId="0" applyNumberFormat="1" applyFont="1" applyFill="1" applyBorder="1" applyAlignment="1">
      <alignment horizontal="center"/>
    </xf>
    <xf numFmtId="164" fontId="10" fillId="3" borderId="4" xfId="0" applyNumberFormat="1" applyFont="1" applyFill="1" applyBorder="1" applyAlignment="1">
      <alignment horizontal="center" vertical="center"/>
    </xf>
    <xf numFmtId="0" fontId="11" fillId="0" borderId="0" xfId="0" applyFont="1" applyFill="1" applyBorder="1" applyAlignment="1">
      <alignment horizontal="center"/>
    </xf>
    <xf numFmtId="0" fontId="3" fillId="5" borderId="0" xfId="0" applyFont="1" applyFill="1" applyBorder="1" applyAlignment="1">
      <alignment horizontal="center"/>
    </xf>
    <xf numFmtId="0" fontId="2" fillId="3" borderId="10" xfId="0" applyFont="1" applyFill="1" applyBorder="1" applyAlignment="1">
      <alignment horizontal="center" vertical="center"/>
    </xf>
    <xf numFmtId="0" fontId="2" fillId="3"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19" fillId="0" borderId="0" xfId="0" applyFont="1" applyFill="1" applyAlignment="1">
      <alignment horizontal="center" wrapText="1"/>
    </xf>
    <xf numFmtId="0" fontId="2" fillId="4" borderId="0" xfId="0" applyFont="1" applyFill="1" applyBorder="1" applyAlignment="1">
      <alignment horizontal="center" wrapText="1"/>
    </xf>
    <xf numFmtId="0" fontId="2" fillId="4" borderId="0" xfId="0" applyFont="1" applyFill="1" applyBorder="1" applyAlignment="1">
      <alignment horizontal="center"/>
    </xf>
    <xf numFmtId="0" fontId="5" fillId="2" borderId="1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wrapText="1"/>
    </xf>
    <xf numFmtId="0" fontId="5" fillId="2" borderId="1" xfId="0" applyFont="1" applyFill="1" applyBorder="1" applyAlignment="1">
      <alignment horizontal="center" wrapText="1"/>
    </xf>
    <xf numFmtId="0" fontId="2" fillId="0" borderId="0"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4" xfId="0" applyFont="1" applyFill="1" applyBorder="1" applyAlignment="1">
      <alignment horizontal="center" vertical="center"/>
    </xf>
    <xf numFmtId="0" fontId="2" fillId="2" borderId="7" xfId="0" applyFont="1" applyFill="1" applyBorder="1" applyAlignment="1">
      <alignment horizontal="center" vertical="center" wrapText="1"/>
    </xf>
    <xf numFmtId="0" fontId="5"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 xfId="0" applyFont="1" applyFill="1" applyBorder="1" applyAlignment="1">
      <alignment horizontal="center" vertical="center"/>
    </xf>
    <xf numFmtId="0" fontId="4" fillId="2" borderId="15" xfId="0" applyFont="1" applyFill="1" applyBorder="1" applyAlignment="1">
      <alignment horizontal="center" vertical="center" wrapText="1"/>
    </xf>
    <xf numFmtId="0" fontId="5" fillId="2" borderId="3" xfId="0" applyFont="1" applyFill="1" applyBorder="1" applyAlignment="1">
      <alignment horizontal="center" vertical="center"/>
    </xf>
    <xf numFmtId="3" fontId="8" fillId="5" borderId="0" xfId="0" applyNumberFormat="1" applyFont="1" applyFill="1" applyBorder="1" applyAlignment="1">
      <alignment horizontal="center" wrapText="1"/>
    </xf>
    <xf numFmtId="3" fontId="2" fillId="5" borderId="0" xfId="0" applyNumberFormat="1" applyFont="1" applyFill="1" applyBorder="1" applyAlignment="1">
      <alignment horizontal="center" vertical="center" wrapText="1"/>
    </xf>
    <xf numFmtId="3" fontId="2" fillId="5" borderId="0" xfId="0" applyNumberFormat="1" applyFont="1" applyFill="1" applyBorder="1" applyAlignment="1">
      <alignment horizontal="center" vertical="top" wrapText="1"/>
    </xf>
    <xf numFmtId="3" fontId="2" fillId="5" borderId="1" xfId="0" applyNumberFormat="1" applyFont="1" applyFill="1" applyBorder="1" applyAlignment="1">
      <alignment horizontal="center" vertical="top" wrapText="1"/>
    </xf>
    <xf numFmtId="0" fontId="5" fillId="2" borderId="4" xfId="0" applyFont="1" applyFill="1" applyBorder="1" applyAlignment="1">
      <alignment horizontal="center"/>
    </xf>
    <xf numFmtId="49" fontId="6" fillId="2" borderId="4" xfId="0" applyNumberFormat="1" applyFont="1" applyFill="1" applyBorder="1" applyAlignment="1">
      <alignment horizontal="center"/>
    </xf>
    <xf numFmtId="49" fontId="6" fillId="2" borderId="1" xfId="0" applyNumberFormat="1" applyFont="1" applyFill="1" applyBorder="1" applyAlignment="1">
      <alignment horizontal="center"/>
    </xf>
    <xf numFmtId="0" fontId="8" fillId="0" borderId="0" xfId="0" applyFont="1" applyFill="1" applyAlignment="1">
      <alignment horizontal="center" wrapText="1"/>
    </xf>
    <xf numFmtId="0" fontId="2" fillId="0" borderId="0" xfId="0" applyFont="1" applyFill="1" applyBorder="1" applyAlignment="1">
      <alignment horizontal="center"/>
    </xf>
    <xf numFmtId="0" fontId="2" fillId="2" borderId="7" xfId="0" applyFont="1" applyFill="1" applyBorder="1" applyAlignment="1">
      <alignment horizontal="center" vertical="center"/>
    </xf>
    <xf numFmtId="0" fontId="8" fillId="5" borderId="0" xfId="0" applyFont="1" applyFill="1" applyBorder="1" applyAlignment="1">
      <alignment horizontal="center" wrapText="1"/>
    </xf>
    <xf numFmtId="0" fontId="7" fillId="5" borderId="0" xfId="0" applyFont="1" applyFill="1" applyBorder="1" applyAlignment="1">
      <alignment horizontal="center"/>
    </xf>
    <xf numFmtId="0" fontId="7" fillId="5" borderId="0" xfId="0" applyFont="1" applyFill="1" applyBorder="1" applyAlignment="1"/>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5" borderId="0" xfId="0" applyFont="1" applyFill="1" applyAlignment="1">
      <alignment horizontal="center" wrapText="1"/>
    </xf>
    <xf numFmtId="0" fontId="2" fillId="5" borderId="0" xfId="0" applyFont="1" applyFill="1" applyBorder="1" applyAlignment="1">
      <alignment horizontal="center"/>
    </xf>
    <xf numFmtId="0" fontId="10" fillId="2" borderId="1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left"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10" fillId="2" borderId="3" xfId="0" applyFont="1" applyFill="1" applyBorder="1" applyAlignment="1">
      <alignment horizontal="center" wrapText="1"/>
    </xf>
    <xf numFmtId="0" fontId="10" fillId="2" borderId="1" xfId="0" applyFont="1" applyFill="1" applyBorder="1" applyAlignment="1">
      <alignment horizont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2" fillId="5" borderId="0" xfId="0" applyFont="1" applyFill="1" applyBorder="1" applyAlignment="1">
      <alignment horizontal="center" wrapText="1"/>
    </xf>
    <xf numFmtId="0" fontId="5" fillId="2" borderId="4" xfId="0" applyFont="1" applyFill="1" applyBorder="1" applyAlignment="1">
      <alignment horizontal="center" vertical="center" wrapText="1"/>
    </xf>
    <xf numFmtId="0" fontId="11" fillId="4" borderId="2" xfId="0" applyFont="1" applyFill="1" applyBorder="1" applyAlignment="1">
      <alignment horizontal="left"/>
    </xf>
    <xf numFmtId="0" fontId="11" fillId="4" borderId="0" xfId="0" applyFont="1" applyFill="1" applyBorder="1" applyAlignment="1">
      <alignment horizontal="left"/>
    </xf>
    <xf numFmtId="0" fontId="19" fillId="4" borderId="0" xfId="0" applyFont="1" applyFill="1" applyAlignment="1">
      <alignment horizontal="center" wrapText="1"/>
    </xf>
    <xf numFmtId="0" fontId="8" fillId="4" borderId="0" xfId="0" applyFont="1" applyFill="1" applyBorder="1" applyAlignment="1">
      <alignment horizontal="center" vertical="center" wrapText="1"/>
    </xf>
    <xf numFmtId="0" fontId="8" fillId="4" borderId="0" xfId="0" applyFont="1" applyFill="1" applyBorder="1" applyAlignment="1">
      <alignment horizontal="center" vertical="center"/>
    </xf>
    <xf numFmtId="0" fontId="2" fillId="2" borderId="15" xfId="0" applyFont="1" applyFill="1" applyBorder="1" applyAlignment="1">
      <alignment horizontal="center" vertical="center" wrapText="1"/>
    </xf>
    <xf numFmtId="0" fontId="8" fillId="4" borderId="0" xfId="0" applyFont="1" applyFill="1" applyAlignment="1">
      <alignment horizontal="center" wrapText="1"/>
    </xf>
    <xf numFmtId="0" fontId="2" fillId="2" borderId="14"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 xfId="0" applyFont="1" applyFill="1" applyBorder="1" applyAlignment="1">
      <alignment horizontal="left" vertical="center" wrapText="1"/>
    </xf>
    <xf numFmtId="164" fontId="7" fillId="2" borderId="4" xfId="0" applyNumberFormat="1" applyFont="1" applyFill="1" applyBorder="1" applyAlignment="1">
      <alignment horizontal="center"/>
    </xf>
    <xf numFmtId="0" fontId="10" fillId="2" borderId="4" xfId="0" applyFont="1" applyFill="1" applyBorder="1" applyAlignment="1">
      <alignment horizontal="center" wrapText="1"/>
    </xf>
    <xf numFmtId="164" fontId="7" fillId="2" borderId="1" xfId="0" applyNumberFormat="1" applyFont="1" applyFill="1" applyBorder="1" applyAlignment="1">
      <alignment horizontal="center"/>
    </xf>
    <xf numFmtId="164" fontId="7" fillId="2" borderId="8" xfId="0" applyNumberFormat="1" applyFont="1" applyFill="1" applyBorder="1" applyAlignment="1">
      <alignment horizontal="center"/>
    </xf>
    <xf numFmtId="164" fontId="26" fillId="2" borderId="4" xfId="0" applyNumberFormat="1" applyFont="1" applyFill="1" applyBorder="1" applyAlignment="1">
      <alignment horizontal="center"/>
    </xf>
    <xf numFmtId="164" fontId="26" fillId="2" borderId="1" xfId="0" applyNumberFormat="1" applyFont="1" applyFill="1" applyBorder="1" applyAlignment="1">
      <alignment horizontal="center"/>
    </xf>
    <xf numFmtId="164" fontId="26" fillId="2" borderId="8" xfId="0" applyNumberFormat="1" applyFont="1" applyFill="1" applyBorder="1" applyAlignment="1">
      <alignment horizontal="center"/>
    </xf>
    <xf numFmtId="0" fontId="2" fillId="2" borderId="14" xfId="0" applyFont="1" applyFill="1" applyBorder="1" applyAlignment="1">
      <alignment horizontal="center" vertical="center"/>
    </xf>
    <xf numFmtId="0" fontId="28" fillId="2" borderId="17" xfId="0" applyFont="1" applyFill="1" applyBorder="1" applyAlignment="1">
      <alignment horizontal="center"/>
    </xf>
    <xf numFmtId="0" fontId="10" fillId="4" borderId="0" xfId="0" applyFont="1" applyFill="1" applyAlignment="1">
      <alignment horizontal="center" wrapText="1"/>
    </xf>
    <xf numFmtId="0" fontId="2" fillId="2" borderId="2" xfId="0" applyFont="1" applyFill="1" applyBorder="1" applyAlignment="1">
      <alignment horizontal="center" vertical="center"/>
    </xf>
    <xf numFmtId="3" fontId="27" fillId="4" borderId="0" xfId="0" quotePrefix="1" applyNumberFormat="1" applyFont="1" applyFill="1" applyBorder="1" applyAlignment="1">
      <alignment horizontal="right"/>
    </xf>
    <xf numFmtId="0" fontId="5" fillId="2" borderId="1" xfId="0" applyFont="1" applyFill="1" applyBorder="1" applyAlignment="1">
      <alignment horizontal="center"/>
    </xf>
    <xf numFmtId="0" fontId="5" fillId="2" borderId="11" xfId="0" applyFont="1" applyFill="1" applyBorder="1" applyAlignment="1">
      <alignment horizontal="center" wrapText="1"/>
    </xf>
    <xf numFmtId="164" fontId="5" fillId="2" borderId="4" xfId="0" applyNumberFormat="1" applyFont="1" applyFill="1" applyBorder="1" applyAlignment="1">
      <alignment horizontal="center"/>
    </xf>
    <xf numFmtId="164" fontId="5" fillId="2" borderId="4" xfId="0" applyNumberFormat="1" applyFont="1" applyFill="1" applyBorder="1" applyAlignment="1">
      <alignment horizontal="center" vertical="center"/>
    </xf>
    <xf numFmtId="0" fontId="5" fillId="2" borderId="4" xfId="0" applyFont="1" applyFill="1" applyBorder="1" applyAlignment="1">
      <alignment horizontal="center" vertical="center"/>
    </xf>
    <xf numFmtId="164" fontId="5" fillId="2" borderId="4" xfId="0" applyNumberFormat="1" applyFont="1" applyFill="1" applyBorder="1" applyAlignment="1">
      <alignment horizontal="center" wrapText="1"/>
    </xf>
    <xf numFmtId="164" fontId="5" fillId="2" borderId="11" xfId="0" applyNumberFormat="1" applyFont="1" applyFill="1" applyBorder="1" applyAlignment="1">
      <alignment horizontal="center" wrapText="1"/>
    </xf>
    <xf numFmtId="0" fontId="8" fillId="5" borderId="0" xfId="0" applyFont="1" applyFill="1" applyBorder="1" applyAlignment="1">
      <alignment horizont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5" fillId="2" borderId="19" xfId="0" applyFont="1" applyFill="1" applyBorder="1" applyAlignment="1">
      <alignment horizontal="left" vertical="center"/>
    </xf>
    <xf numFmtId="0" fontId="7" fillId="2" borderId="4" xfId="0" applyFont="1" applyFill="1" applyBorder="1" applyAlignment="1">
      <alignment horizontal="center"/>
    </xf>
    <xf numFmtId="0" fontId="7" fillId="2" borderId="1" xfId="0" applyFont="1" applyFill="1" applyBorder="1" applyAlignment="1">
      <alignment horizontal="center"/>
    </xf>
    <xf numFmtId="0" fontId="2" fillId="2" borderId="9"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5" borderId="0" xfId="1" applyFont="1" applyFill="1" applyBorder="1" applyAlignment="1">
      <alignment horizontal="center" vertical="center" wrapText="1"/>
    </xf>
    <xf numFmtId="0" fontId="2" fillId="5" borderId="0" xfId="1" applyFont="1" applyFill="1" applyBorder="1" applyAlignment="1">
      <alignment horizontal="center"/>
    </xf>
    <xf numFmtId="0" fontId="2" fillId="5" borderId="0" xfId="1" applyFont="1" applyFill="1" applyBorder="1" applyAlignment="1">
      <alignment horizontal="center" vertical="center"/>
    </xf>
    <xf numFmtId="0" fontId="4" fillId="2" borderId="15" xfId="1" applyFont="1" applyFill="1" applyBorder="1" applyAlignment="1">
      <alignment horizontal="center" vertical="center" wrapText="1"/>
    </xf>
    <xf numFmtId="0" fontId="4" fillId="2" borderId="2" xfId="1" applyFont="1" applyFill="1" applyBorder="1" applyAlignment="1">
      <alignment horizontal="center" vertical="center"/>
    </xf>
    <xf numFmtId="0" fontId="4" fillId="2" borderId="7" xfId="1" applyFont="1" applyFill="1" applyBorder="1" applyAlignment="1">
      <alignment horizontal="center" vertical="center"/>
    </xf>
    <xf numFmtId="0" fontId="5" fillId="2" borderId="3" xfId="1" applyFont="1" applyFill="1" applyBorder="1" applyAlignment="1">
      <alignment horizontal="left" vertical="center"/>
    </xf>
    <xf numFmtId="0" fontId="5" fillId="2" borderId="0" xfId="1" applyFont="1" applyFill="1" applyBorder="1" applyAlignment="1">
      <alignment horizontal="left" vertical="center"/>
    </xf>
    <xf numFmtId="0" fontId="5" fillId="2" borderId="1" xfId="1" applyFont="1" applyFill="1" applyBorder="1" applyAlignment="1">
      <alignment horizontal="left" vertical="center"/>
    </xf>
    <xf numFmtId="0" fontId="5" fillId="2" borderId="1" xfId="1" applyFont="1" applyFill="1" applyBorder="1" applyAlignment="1">
      <alignment horizontal="center" wrapText="1"/>
    </xf>
    <xf numFmtId="0" fontId="5" fillId="2" borderId="8" xfId="1" applyFont="1" applyFill="1" applyBorder="1" applyAlignment="1">
      <alignment horizontal="center" wrapText="1"/>
    </xf>
    <xf numFmtId="0" fontId="8" fillId="5" borderId="0" xfId="1" applyFont="1" applyFill="1" applyAlignment="1">
      <alignment horizontal="center" vertical="center" wrapText="1"/>
    </xf>
    <xf numFmtId="0" fontId="2" fillId="2" borderId="9"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8" fillId="3" borderId="10" xfId="1" applyFont="1" applyFill="1" applyBorder="1" applyAlignment="1">
      <alignment horizontal="center" vertical="center"/>
    </xf>
    <xf numFmtId="0" fontId="8" fillId="3" borderId="4" xfId="1" applyFont="1" applyFill="1" applyBorder="1" applyAlignment="1">
      <alignment horizontal="center" vertical="center"/>
    </xf>
    <xf numFmtId="0" fontId="2" fillId="2" borderId="2" xfId="1" applyFont="1" applyFill="1" applyBorder="1" applyAlignment="1">
      <alignment horizontal="center" vertical="center"/>
    </xf>
    <xf numFmtId="0" fontId="8" fillId="5" borderId="0" xfId="1" applyFont="1" applyFill="1" applyAlignment="1">
      <alignment horizontal="center" wrapText="1"/>
    </xf>
    <xf numFmtId="0" fontId="2" fillId="2" borderId="7" xfId="1" applyFont="1" applyFill="1" applyBorder="1" applyAlignment="1">
      <alignment horizontal="center" vertical="center"/>
    </xf>
    <xf numFmtId="0" fontId="3" fillId="5" borderId="0" xfId="0" applyFont="1" applyFill="1" applyBorder="1" applyAlignment="1">
      <alignment horizontal="left" wrapText="1"/>
    </xf>
    <xf numFmtId="0" fontId="2" fillId="2" borderId="15"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3" xfId="0" applyFont="1" applyFill="1" applyBorder="1" applyAlignment="1">
      <alignment horizontal="center" vertical="center"/>
    </xf>
    <xf numFmtId="0" fontId="5" fillId="2" borderId="0" xfId="0" applyFont="1" applyFill="1" applyBorder="1" applyAlignment="1">
      <alignment horizontal="center" wrapText="1"/>
    </xf>
    <xf numFmtId="0" fontId="5" fillId="2" borderId="1" xfId="0" applyFont="1" applyFill="1" applyBorder="1" applyAlignment="1">
      <alignment horizontal="center" vertical="center" wrapText="1"/>
    </xf>
    <xf numFmtId="0" fontId="8" fillId="5" borderId="0" xfId="0" applyFont="1" applyFill="1" applyAlignment="1">
      <alignment horizontal="center" vertical="center" wrapText="1"/>
    </xf>
    <xf numFmtId="0" fontId="35" fillId="5" borderId="0" xfId="0" applyFont="1" applyFill="1" applyBorder="1" applyAlignment="1">
      <alignment horizontal="center"/>
    </xf>
    <xf numFmtId="0" fontId="8" fillId="10" borderId="9" xfId="0" applyFont="1" applyFill="1" applyBorder="1" applyAlignment="1">
      <alignment horizontal="center" vertical="center"/>
    </xf>
    <xf numFmtId="0" fontId="8" fillId="10" borderId="12" xfId="0" applyFont="1" applyFill="1" applyBorder="1" applyAlignment="1">
      <alignment horizontal="center" vertical="center"/>
    </xf>
    <xf numFmtId="0" fontId="8" fillId="10" borderId="13" xfId="0" applyFont="1" applyFill="1" applyBorder="1" applyAlignment="1">
      <alignment horizontal="center" vertical="center"/>
    </xf>
    <xf numFmtId="0" fontId="4" fillId="10" borderId="15" xfId="0" applyFont="1" applyFill="1" applyBorder="1" applyAlignment="1">
      <alignment horizontal="center" vertical="center" wrapText="1"/>
    </xf>
    <xf numFmtId="0" fontId="4" fillId="10" borderId="2" xfId="0" applyFont="1" applyFill="1" applyBorder="1" applyAlignment="1">
      <alignment horizontal="center" vertical="center"/>
    </xf>
    <xf numFmtId="0" fontId="4" fillId="10" borderId="7" xfId="0" applyFont="1" applyFill="1" applyBorder="1" applyAlignment="1">
      <alignment horizontal="center" vertical="center"/>
    </xf>
    <xf numFmtId="0" fontId="5" fillId="10" borderId="3" xfId="0" applyFont="1" applyFill="1" applyBorder="1" applyAlignment="1">
      <alignment horizontal="center" wrapText="1"/>
    </xf>
    <xf numFmtId="0" fontId="5" fillId="10" borderId="0" xfId="0" applyFont="1" applyFill="1" applyBorder="1" applyAlignment="1">
      <alignment horizontal="center" wrapText="1"/>
    </xf>
    <xf numFmtId="0" fontId="5" fillId="10" borderId="1"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4" fillId="10" borderId="13" xfId="0" applyFont="1" applyFill="1" applyBorder="1" applyAlignment="1">
      <alignment horizontal="center" vertical="center" wrapText="1"/>
    </xf>
    <xf numFmtId="0" fontId="3" fillId="5" borderId="3" xfId="0" applyFont="1" applyFill="1" applyBorder="1" applyAlignment="1">
      <alignment horizontal="left"/>
    </xf>
    <xf numFmtId="0" fontId="3" fillId="5" borderId="0" xfId="0" applyFont="1" applyFill="1" applyAlignment="1">
      <alignment horizontal="left"/>
    </xf>
    <xf numFmtId="0" fontId="2" fillId="5" borderId="1" xfId="0" applyFont="1" applyFill="1" applyBorder="1" applyAlignment="1">
      <alignment horizontal="center"/>
    </xf>
    <xf numFmtId="0" fontId="4" fillId="10" borderId="2"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2" fillId="5" borderId="0" xfId="0" applyNumberFormat="1" applyFont="1" applyFill="1" applyBorder="1" applyAlignment="1">
      <alignment horizontal="center"/>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1" xfId="0" applyFont="1" applyFill="1" applyBorder="1" applyAlignment="1">
      <alignment vertical="center"/>
    </xf>
    <xf numFmtId="0" fontId="19" fillId="5" borderId="0" xfId="0" applyFont="1" applyFill="1" applyAlignment="1">
      <alignment horizontal="center" vertical="center" wrapText="1"/>
    </xf>
    <xf numFmtId="0" fontId="5" fillId="2" borderId="0" xfId="0" applyFont="1" applyFill="1" applyBorder="1" applyAlignment="1">
      <alignment horizontal="center"/>
    </xf>
    <xf numFmtId="0" fontId="5" fillId="2" borderId="6" xfId="0" applyFont="1" applyFill="1" applyBorder="1" applyAlignment="1">
      <alignment horizontal="center"/>
    </xf>
    <xf numFmtId="0" fontId="8" fillId="11" borderId="4" xfId="0" applyFont="1" applyFill="1" applyBorder="1" applyAlignment="1">
      <alignment horizontal="center" vertical="center"/>
    </xf>
    <xf numFmtId="0" fontId="5" fillId="2" borderId="11" xfId="0" applyFont="1" applyFill="1" applyBorder="1" applyAlignment="1">
      <alignment horizontal="center" vertical="center" wrapText="1"/>
    </xf>
    <xf numFmtId="0" fontId="8" fillId="0" borderId="0" xfId="0" applyFont="1" applyFill="1" applyBorder="1" applyAlignment="1">
      <alignment horizontal="center" wrapText="1"/>
    </xf>
    <xf numFmtId="0" fontId="0" fillId="0" borderId="0" xfId="0" applyFill="1" applyAlignment="1">
      <alignment horizontal="center"/>
    </xf>
    <xf numFmtId="0" fontId="37" fillId="3" borderId="15" xfId="0" applyFont="1" applyFill="1" applyBorder="1" applyAlignment="1">
      <alignment horizontal="left" vertical="center"/>
    </xf>
    <xf numFmtId="0" fontId="37" fillId="3" borderId="7" xfId="0" applyFont="1" applyFill="1" applyBorder="1" applyAlignment="1">
      <alignment horizontal="left" vertical="center"/>
    </xf>
    <xf numFmtId="0" fontId="24" fillId="3" borderId="3"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45" fillId="3" borderId="10" xfId="0" applyFont="1" applyFill="1" applyBorder="1" applyAlignment="1">
      <alignment horizontal="center" vertical="center"/>
    </xf>
    <xf numFmtId="0" fontId="45" fillId="3" borderId="4" xfId="0" applyFont="1" applyFill="1" applyBorder="1" applyAlignment="1">
      <alignment horizontal="center" vertical="center"/>
    </xf>
    <xf numFmtId="0" fontId="38" fillId="0" borderId="12" xfId="0" applyFont="1" applyBorder="1" applyAlignment="1">
      <alignment horizontal="justify" vertical="center" wrapText="1"/>
    </xf>
    <xf numFmtId="0" fontId="38" fillId="0" borderId="13" xfId="0" applyFont="1" applyBorder="1" applyAlignment="1">
      <alignment horizontal="justify" vertical="center" wrapText="1"/>
    </xf>
    <xf numFmtId="0" fontId="38" fillId="0" borderId="12" xfId="0" applyFont="1" applyBorder="1" applyAlignment="1">
      <alignment horizontal="left" vertical="center" wrapText="1"/>
    </xf>
    <xf numFmtId="0" fontId="38" fillId="0" borderId="13" xfId="0" applyFont="1" applyBorder="1" applyAlignment="1">
      <alignment horizontal="left" vertical="center" wrapText="1"/>
    </xf>
    <xf numFmtId="0" fontId="38" fillId="0" borderId="12" xfId="0" applyFont="1" applyBorder="1" applyAlignment="1">
      <alignment vertical="center" wrapText="1"/>
    </xf>
    <xf numFmtId="0" fontId="38" fillId="0" borderId="13" xfId="0" applyFont="1" applyBorder="1" applyAlignment="1">
      <alignment vertical="center" wrapText="1"/>
    </xf>
    <xf numFmtId="0" fontId="38" fillId="0" borderId="12" xfId="0" applyFont="1" applyBorder="1" applyAlignment="1">
      <alignment horizontal="center" vertical="center"/>
    </xf>
    <xf numFmtId="0" fontId="38" fillId="0" borderId="13" xfId="0" applyFont="1" applyBorder="1" applyAlignment="1">
      <alignment horizontal="center" vertical="center"/>
    </xf>
    <xf numFmtId="3" fontId="47" fillId="5" borderId="12" xfId="0" applyNumberFormat="1" applyFont="1" applyFill="1" applyBorder="1" applyAlignment="1">
      <alignment horizontal="center" vertical="center" wrapText="1"/>
    </xf>
    <xf numFmtId="3" fontId="47" fillId="5" borderId="13" xfId="0" applyNumberFormat="1" applyFont="1" applyFill="1" applyBorder="1" applyAlignment="1">
      <alignment horizontal="center" vertical="center" wrapText="1"/>
    </xf>
    <xf numFmtId="0" fontId="38" fillId="0" borderId="22" xfId="0" applyFont="1" applyBorder="1" applyAlignment="1">
      <alignment horizontal="center" vertical="center"/>
    </xf>
    <xf numFmtId="3" fontId="47" fillId="5" borderId="22" xfId="0" applyNumberFormat="1" applyFont="1" applyFill="1" applyBorder="1" applyAlignment="1">
      <alignment horizontal="center" vertical="center" wrapText="1"/>
    </xf>
    <xf numFmtId="0" fontId="38" fillId="0" borderId="9" xfId="0" applyFont="1" applyBorder="1" applyAlignment="1">
      <alignment horizontal="left" vertical="center" wrapText="1"/>
    </xf>
    <xf numFmtId="0" fontId="38" fillId="0" borderId="9" xfId="0" applyFont="1" applyBorder="1" applyAlignment="1">
      <alignment horizontal="center" vertical="center"/>
    </xf>
    <xf numFmtId="3" fontId="47" fillId="5" borderId="9" xfId="0" applyNumberFormat="1"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2" fillId="4" borderId="22"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38" fillId="0" borderId="22" xfId="0" applyFont="1" applyBorder="1" applyAlignment="1">
      <alignment horizontal="left" vertical="center" wrapText="1"/>
    </xf>
    <xf numFmtId="3" fontId="43" fillId="0" borderId="12" xfId="0" applyNumberFormat="1" applyFont="1" applyFill="1" applyBorder="1" applyAlignment="1">
      <alignment horizontal="center" vertical="center"/>
    </xf>
    <xf numFmtId="3" fontId="43" fillId="0" borderId="13" xfId="0" applyNumberFormat="1" applyFont="1" applyFill="1" applyBorder="1" applyAlignment="1">
      <alignment horizontal="center" vertical="center"/>
    </xf>
    <xf numFmtId="0" fontId="12" fillId="4" borderId="21" xfId="0" applyFont="1" applyFill="1" applyBorder="1" applyAlignment="1">
      <alignment horizontal="left" vertical="center" wrapText="1"/>
    </xf>
    <xf numFmtId="0" fontId="38" fillId="0" borderId="22" xfId="0" applyFont="1" applyBorder="1" applyAlignment="1">
      <alignment horizontal="justify" vertical="center" wrapText="1"/>
    </xf>
    <xf numFmtId="0" fontId="38" fillId="0" borderId="21" xfId="0" applyFont="1" applyBorder="1" applyAlignment="1">
      <alignment horizontal="justify" vertical="center" wrapText="1"/>
    </xf>
    <xf numFmtId="0" fontId="38" fillId="0" borderId="21" xfId="0" applyFont="1" applyBorder="1" applyAlignment="1">
      <alignment horizontal="left" vertical="center" wrapText="1"/>
    </xf>
    <xf numFmtId="0" fontId="38" fillId="0" borderId="24" xfId="0" applyFont="1" applyBorder="1" applyAlignment="1">
      <alignment vertical="center" wrapText="1"/>
    </xf>
    <xf numFmtId="0" fontId="38" fillId="0" borderId="2" xfId="0" applyFont="1" applyBorder="1" applyAlignment="1">
      <alignment vertical="center" wrapText="1"/>
    </xf>
    <xf numFmtId="0" fontId="38" fillId="0" borderId="23" xfId="0" applyFont="1" applyBorder="1" applyAlignment="1">
      <alignment vertical="center" wrapText="1"/>
    </xf>
    <xf numFmtId="0" fontId="38" fillId="0" borderId="21" xfId="0" applyFont="1" applyBorder="1" applyAlignment="1">
      <alignment horizontal="center" vertical="center"/>
    </xf>
    <xf numFmtId="3" fontId="43" fillId="0" borderId="22" xfId="0" applyNumberFormat="1" applyFont="1" applyFill="1" applyBorder="1" applyAlignment="1">
      <alignment horizontal="center" vertical="center"/>
    </xf>
    <xf numFmtId="3" fontId="43" fillId="0" borderId="21" xfId="0" applyNumberFormat="1" applyFont="1" applyFill="1" applyBorder="1" applyAlignment="1">
      <alignment horizontal="center" vertical="center"/>
    </xf>
    <xf numFmtId="0" fontId="12" fillId="0" borderId="9"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38" fillId="0" borderId="9" xfId="0" applyFont="1" applyBorder="1" applyAlignment="1">
      <alignment horizontal="justify" vertical="center" wrapText="1"/>
    </xf>
    <xf numFmtId="0" fontId="38" fillId="0" borderId="9" xfId="0" applyFont="1" applyBorder="1" applyAlignment="1">
      <alignment vertical="center" wrapText="1"/>
    </xf>
    <xf numFmtId="0" fontId="38" fillId="0" borderId="15" xfId="0" applyFont="1" applyBorder="1" applyAlignment="1">
      <alignment horizontal="justify" vertical="center" wrapText="1"/>
    </xf>
    <xf numFmtId="0" fontId="38" fillId="0" borderId="2" xfId="0" applyFont="1" applyBorder="1" applyAlignment="1">
      <alignment horizontal="justify" vertical="center" wrapText="1"/>
    </xf>
    <xf numFmtId="0" fontId="38" fillId="0" borderId="7" xfId="0" applyFont="1" applyBorder="1" applyAlignment="1">
      <alignment horizontal="justify" vertical="center" wrapText="1"/>
    </xf>
    <xf numFmtId="0" fontId="38" fillId="0" borderId="15" xfId="0" applyFont="1" applyBorder="1" applyAlignment="1">
      <alignment vertical="center" wrapText="1"/>
    </xf>
    <xf numFmtId="0" fontId="38" fillId="0" borderId="7" xfId="0" applyFont="1" applyBorder="1" applyAlignment="1">
      <alignment vertical="center" wrapText="1"/>
    </xf>
    <xf numFmtId="0" fontId="12" fillId="4" borderId="9" xfId="0" applyFont="1" applyFill="1" applyBorder="1" applyAlignment="1">
      <alignment horizontal="left" vertical="center" wrapText="1"/>
    </xf>
    <xf numFmtId="0" fontId="38" fillId="0" borderId="0" xfId="0" applyFont="1" applyBorder="1" applyAlignment="1">
      <alignment horizontal="justify" vertical="center" wrapText="1"/>
    </xf>
    <xf numFmtId="0" fontId="38" fillId="0" borderId="7" xfId="0" applyFont="1" applyBorder="1" applyAlignment="1">
      <alignment horizontal="left" vertical="center" wrapText="1"/>
    </xf>
    <xf numFmtId="0" fontId="38" fillId="0" borderId="8" xfId="0" applyFont="1" applyBorder="1" applyAlignment="1">
      <alignment horizontal="left" vertical="center" wrapText="1"/>
    </xf>
    <xf numFmtId="0" fontId="38" fillId="0" borderId="5" xfId="0" applyFont="1" applyBorder="1" applyAlignment="1">
      <alignment horizontal="justify" vertical="center" wrapText="1"/>
    </xf>
    <xf numFmtId="0" fontId="38" fillId="0" borderId="6" xfId="0" applyFont="1" applyBorder="1" applyAlignment="1">
      <alignment horizontal="justify" vertical="center" wrapText="1"/>
    </xf>
    <xf numFmtId="0" fontId="38" fillId="0" borderId="8" xfId="0" applyFont="1" applyBorder="1" applyAlignment="1">
      <alignment horizontal="justify" vertical="center" wrapText="1"/>
    </xf>
    <xf numFmtId="3" fontId="47" fillId="5" borderId="21" xfId="0" applyNumberFormat="1" applyFont="1" applyFill="1" applyBorder="1" applyAlignment="1">
      <alignment horizontal="center" vertical="center" wrapText="1"/>
    </xf>
    <xf numFmtId="0" fontId="38" fillId="0" borderId="22"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9" xfId="0" applyFont="1" applyFill="1" applyBorder="1" applyAlignment="1">
      <alignment horizontal="justify" vertical="center" wrapText="1"/>
    </xf>
    <xf numFmtId="0" fontId="38" fillId="0" borderId="12" xfId="0" applyFont="1" applyFill="1" applyBorder="1" applyAlignment="1">
      <alignment horizontal="justify" vertical="center" wrapText="1"/>
    </xf>
    <xf numFmtId="0" fontId="38" fillId="0" borderId="13" xfId="0" applyFont="1" applyFill="1" applyBorder="1" applyAlignment="1">
      <alignment horizontal="justify" vertical="center" wrapText="1"/>
    </xf>
    <xf numFmtId="0" fontId="43" fillId="5" borderId="14"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17" fillId="2" borderId="3" xfId="0" applyFont="1" applyFill="1" applyBorder="1" applyAlignment="1">
      <alignment horizontal="left" vertical="center"/>
    </xf>
    <xf numFmtId="0" fontId="17" fillId="2" borderId="0" xfId="0" applyFont="1" applyFill="1" applyBorder="1" applyAlignment="1">
      <alignment horizontal="left" vertical="center"/>
    </xf>
    <xf numFmtId="0" fontId="17" fillId="2" borderId="1" xfId="0" applyFont="1" applyFill="1" applyBorder="1" applyAlignment="1">
      <alignment horizontal="left" vertical="center"/>
    </xf>
    <xf numFmtId="0" fontId="17" fillId="2" borderId="3"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45" fillId="2" borderId="3" xfId="0" applyFont="1" applyFill="1" applyBorder="1" applyAlignment="1">
      <alignment horizontal="center"/>
    </xf>
    <xf numFmtId="0" fontId="45" fillId="2" borderId="5" xfId="0" applyFont="1" applyFill="1" applyBorder="1" applyAlignment="1">
      <alignment horizontal="center"/>
    </xf>
    <xf numFmtId="0" fontId="45" fillId="2" borderId="1" xfId="0" applyFont="1" applyFill="1" applyBorder="1" applyAlignment="1">
      <alignment horizontal="center"/>
    </xf>
    <xf numFmtId="0" fontId="45" fillId="2" borderId="8" xfId="0" applyFont="1" applyFill="1" applyBorder="1" applyAlignment="1">
      <alignment horizontal="center"/>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2" fillId="4" borderId="14" xfId="0" applyFont="1" applyFill="1" applyBorder="1" applyAlignment="1">
      <alignment horizontal="left" vertical="center"/>
    </xf>
    <xf numFmtId="0" fontId="38" fillId="0" borderId="14" xfId="0" applyFont="1" applyFill="1" applyBorder="1" applyAlignment="1">
      <alignment horizontal="justify" vertical="center" wrapText="1"/>
    </xf>
    <xf numFmtId="0" fontId="38" fillId="0" borderId="9" xfId="0" applyFont="1" applyBorder="1" applyAlignment="1">
      <alignment horizontal="left" vertical="center"/>
    </xf>
    <xf numFmtId="0" fontId="38" fillId="0" borderId="12" xfId="0" applyFont="1" applyBorder="1" applyAlignment="1">
      <alignment horizontal="left" vertical="center"/>
    </xf>
    <xf numFmtId="0" fontId="38" fillId="0" borderId="2" xfId="0" applyFont="1" applyBorder="1" applyAlignment="1">
      <alignment horizontal="left" vertical="center"/>
    </xf>
    <xf numFmtId="0" fontId="38" fillId="0" borderId="13" xfId="0" applyFont="1" applyBorder="1" applyAlignment="1">
      <alignment horizontal="left" vertical="center"/>
    </xf>
    <xf numFmtId="0" fontId="38" fillId="0" borderId="6" xfId="0" applyFont="1" applyBorder="1" applyAlignment="1">
      <alignment horizontal="left" vertical="center" wrapText="1"/>
    </xf>
    <xf numFmtId="0" fontId="38" fillId="0" borderId="9"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23" xfId="0" applyFont="1" applyBorder="1" applyAlignment="1">
      <alignment horizontal="left" vertical="center" wrapText="1"/>
    </xf>
    <xf numFmtId="0" fontId="38" fillId="0" borderId="27" xfId="0" applyFont="1" applyBorder="1" applyAlignment="1">
      <alignment horizontal="left" vertical="center" wrapText="1"/>
    </xf>
    <xf numFmtId="0" fontId="43" fillId="5" borderId="9" xfId="0" applyFont="1" applyFill="1" applyBorder="1" applyAlignment="1">
      <alignment horizontal="center" vertical="center"/>
    </xf>
    <xf numFmtId="0" fontId="43" fillId="5" borderId="12" xfId="0" applyFont="1" applyFill="1" applyBorder="1" applyAlignment="1">
      <alignment horizontal="center" vertical="center"/>
    </xf>
    <xf numFmtId="0" fontId="43" fillId="5" borderId="21" xfId="0" applyFont="1" applyFill="1" applyBorder="1" applyAlignment="1">
      <alignment horizontal="center" vertical="center"/>
    </xf>
    <xf numFmtId="0" fontId="43" fillId="5" borderId="13" xfId="0" applyFont="1" applyFill="1" applyBorder="1" applyAlignment="1">
      <alignment horizontal="center" vertical="center"/>
    </xf>
    <xf numFmtId="0" fontId="45" fillId="2" borderId="14" xfId="0" applyFont="1" applyFill="1" applyBorder="1" applyAlignment="1">
      <alignment horizontal="center" vertical="center" wrapText="1"/>
    </xf>
    <xf numFmtId="0" fontId="12" fillId="4" borderId="9" xfId="0" applyFont="1" applyFill="1" applyBorder="1" applyAlignment="1">
      <alignment horizontal="left" vertical="center"/>
    </xf>
    <xf numFmtId="0" fontId="12" fillId="4" borderId="12" xfId="0" applyFont="1" applyFill="1" applyBorder="1" applyAlignment="1">
      <alignment horizontal="left" vertical="center"/>
    </xf>
    <xf numFmtId="0" fontId="12" fillId="4" borderId="21" xfId="0" applyFont="1" applyFill="1" applyBorder="1" applyAlignment="1">
      <alignment horizontal="left" vertical="center"/>
    </xf>
    <xf numFmtId="3" fontId="43" fillId="5" borderId="9" xfId="0" applyNumberFormat="1" applyFont="1" applyFill="1" applyBorder="1" applyAlignment="1">
      <alignment horizontal="center" vertical="center" wrapText="1"/>
    </xf>
    <xf numFmtId="3" fontId="43" fillId="5" borderId="12" xfId="0" applyNumberFormat="1" applyFont="1" applyFill="1" applyBorder="1" applyAlignment="1">
      <alignment horizontal="center" vertical="center" wrapText="1"/>
    </xf>
    <xf numFmtId="3" fontId="43" fillId="5" borderId="21" xfId="0" applyNumberFormat="1" applyFont="1" applyFill="1" applyBorder="1" applyAlignment="1">
      <alignment horizontal="center" vertical="center" wrapText="1"/>
    </xf>
    <xf numFmtId="3" fontId="43" fillId="5" borderId="22" xfId="0" applyNumberFormat="1" applyFont="1" applyFill="1" applyBorder="1" applyAlignment="1">
      <alignment horizontal="center" vertical="center" wrapText="1"/>
    </xf>
    <xf numFmtId="3" fontId="43" fillId="5" borderId="13" xfId="0" applyNumberFormat="1" applyFont="1" applyFill="1" applyBorder="1" applyAlignment="1">
      <alignment horizontal="center" vertical="center" wrapText="1"/>
    </xf>
    <xf numFmtId="0" fontId="45" fillId="2" borderId="12" xfId="0" applyFont="1" applyFill="1" applyBorder="1" applyAlignment="1">
      <alignment horizontal="center" vertical="center"/>
    </xf>
    <xf numFmtId="0" fontId="38" fillId="0" borderId="5" xfId="0" applyFont="1" applyBorder="1" applyAlignment="1">
      <alignment horizontal="left" vertical="center" wrapText="1"/>
    </xf>
    <xf numFmtId="0" fontId="38" fillId="0" borderId="21" xfId="0" applyFont="1" applyBorder="1" applyAlignment="1">
      <alignment vertical="center" wrapText="1"/>
    </xf>
    <xf numFmtId="0" fontId="12" fillId="4" borderId="22"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22" xfId="0" applyFont="1" applyFill="1" applyBorder="1" applyAlignment="1">
      <alignment horizontal="left" vertical="center"/>
    </xf>
    <xf numFmtId="0" fontId="8" fillId="2" borderId="2" xfId="0" applyFont="1" applyFill="1" applyBorder="1" applyAlignment="1">
      <alignment horizontal="center" vertical="center" wrapText="1"/>
    </xf>
    <xf numFmtId="0" fontId="45" fillId="2" borderId="9" xfId="0" applyFont="1" applyFill="1" applyBorder="1" applyAlignment="1">
      <alignment horizontal="center" vertical="center"/>
    </xf>
    <xf numFmtId="0" fontId="45" fillId="2" borderId="13" xfId="0" applyFont="1" applyFill="1" applyBorder="1" applyAlignment="1">
      <alignment horizontal="center" vertical="center"/>
    </xf>
    <xf numFmtId="0" fontId="38" fillId="0" borderId="6" xfId="0" applyFont="1" applyBorder="1" applyAlignment="1">
      <alignment horizontal="center" vertical="center"/>
    </xf>
    <xf numFmtId="0" fontId="38" fillId="0" borderId="8" xfId="0" applyFont="1" applyBorder="1" applyAlignment="1">
      <alignment horizontal="center" vertical="center"/>
    </xf>
    <xf numFmtId="0" fontId="38" fillId="0" borderId="15" xfId="0" applyFont="1" applyBorder="1" applyAlignment="1">
      <alignment horizontal="left" vertical="center" wrapText="1"/>
    </xf>
    <xf numFmtId="0" fontId="38" fillId="0" borderId="2" xfId="0" applyFont="1" applyBorder="1" applyAlignment="1">
      <alignment horizontal="left" vertical="center" wrapText="1"/>
    </xf>
    <xf numFmtId="0" fontId="38" fillId="0" borderId="9"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38" fillId="0" borderId="21" xfId="0" applyFont="1" applyFill="1" applyBorder="1" applyAlignment="1">
      <alignment horizontal="left" vertical="center" wrapText="1"/>
    </xf>
    <xf numFmtId="0" fontId="38" fillId="0" borderId="5" xfId="0" applyFont="1" applyBorder="1" applyAlignment="1">
      <alignment vertical="center" wrapText="1"/>
    </xf>
    <xf numFmtId="0" fontId="38" fillId="0" borderId="6" xfId="0" applyFont="1" applyBorder="1" applyAlignment="1">
      <alignment vertical="center" wrapText="1"/>
    </xf>
    <xf numFmtId="0" fontId="45" fillId="2" borderId="21" xfId="0" applyFont="1" applyFill="1" applyBorder="1" applyAlignment="1">
      <alignment horizontal="center" vertical="center"/>
    </xf>
    <xf numFmtId="0" fontId="34" fillId="4" borderId="9" xfId="0" applyFont="1" applyFill="1" applyBorder="1" applyAlignment="1">
      <alignment horizontal="left" vertical="center"/>
    </xf>
    <xf numFmtId="0" fontId="34" fillId="4" borderId="12" xfId="0" applyFont="1" applyFill="1" applyBorder="1" applyAlignment="1">
      <alignment horizontal="left" vertical="center"/>
    </xf>
    <xf numFmtId="0" fontId="34" fillId="4" borderId="21" xfId="0" applyFont="1" applyFill="1" applyBorder="1" applyAlignment="1">
      <alignment horizontal="left" vertical="center"/>
    </xf>
    <xf numFmtId="0" fontId="47" fillId="4" borderId="25" xfId="0" applyFont="1" applyFill="1" applyBorder="1" applyAlignment="1">
      <alignment horizontal="left" vertical="center" wrapText="1"/>
    </xf>
    <xf numFmtId="0" fontId="47" fillId="4" borderId="14" xfId="0" applyFont="1" applyFill="1" applyBorder="1" applyAlignment="1">
      <alignment horizontal="left" vertical="center" wrapText="1"/>
    </xf>
    <xf numFmtId="0" fontId="47" fillId="4" borderId="9" xfId="0" applyFont="1" applyFill="1" applyBorder="1" applyAlignment="1">
      <alignment horizontal="left" vertical="center" wrapText="1"/>
    </xf>
    <xf numFmtId="0" fontId="47" fillId="4" borderId="29" xfId="0" applyFont="1" applyFill="1" applyBorder="1" applyAlignment="1">
      <alignment horizontal="left" vertical="center" wrapText="1"/>
    </xf>
    <xf numFmtId="0" fontId="47" fillId="0" borderId="22" xfId="0" applyFont="1" applyBorder="1" applyAlignment="1">
      <alignment horizontal="left" vertical="center" wrapText="1"/>
    </xf>
    <xf numFmtId="0" fontId="47" fillId="0" borderId="12" xfId="0" applyFont="1" applyBorder="1" applyAlignment="1">
      <alignment horizontal="left" vertical="center" wrapText="1"/>
    </xf>
    <xf numFmtId="0" fontId="47" fillId="0" borderId="21" xfId="0" applyFont="1" applyBorder="1" applyAlignment="1">
      <alignment horizontal="left" vertical="center" wrapText="1"/>
    </xf>
    <xf numFmtId="0" fontId="38" fillId="0" borderId="22" xfId="0" applyFont="1" applyBorder="1" applyAlignment="1">
      <alignment horizontal="left" vertical="center"/>
    </xf>
    <xf numFmtId="0" fontId="38" fillId="0" borderId="21" xfId="0" applyFont="1" applyBorder="1" applyAlignment="1">
      <alignment horizontal="left" vertical="center"/>
    </xf>
    <xf numFmtId="3" fontId="47" fillId="5" borderId="22" xfId="0" applyNumberFormat="1" applyFont="1" applyFill="1" applyBorder="1" applyAlignment="1">
      <alignment horizontal="center" vertical="center"/>
    </xf>
    <xf numFmtId="3" fontId="47" fillId="5" borderId="12" xfId="0" applyNumberFormat="1" applyFont="1" applyFill="1" applyBorder="1" applyAlignment="1">
      <alignment horizontal="center" vertical="center"/>
    </xf>
    <xf numFmtId="3" fontId="47" fillId="5" borderId="21" xfId="0" applyNumberFormat="1" applyFont="1" applyFill="1" applyBorder="1" applyAlignment="1">
      <alignment horizontal="center" vertical="center"/>
    </xf>
    <xf numFmtId="0" fontId="38" fillId="0" borderId="15" xfId="0" applyFont="1" applyBorder="1" applyAlignment="1">
      <alignment horizontal="center" vertical="center"/>
    </xf>
    <xf numFmtId="0" fontId="38" fillId="0" borderId="2" xfId="0" applyFont="1" applyBorder="1" applyAlignment="1">
      <alignment horizontal="center" vertical="center"/>
    </xf>
    <xf numFmtId="0" fontId="38" fillId="0" borderId="7" xfId="0" applyFont="1" applyBorder="1" applyAlignment="1">
      <alignment horizontal="center" vertical="center"/>
    </xf>
    <xf numFmtId="0" fontId="47" fillId="4" borderId="12" xfId="0" applyFont="1" applyFill="1" applyBorder="1" applyAlignment="1">
      <alignment horizontal="left" vertical="center" wrapText="1"/>
    </xf>
    <xf numFmtId="0" fontId="47" fillId="4" borderId="13" xfId="0" applyFont="1" applyFill="1" applyBorder="1" applyAlignment="1">
      <alignment horizontal="left" vertical="center" wrapText="1"/>
    </xf>
    <xf numFmtId="0" fontId="51" fillId="0" borderId="6" xfId="0" applyFont="1" applyBorder="1" applyAlignment="1">
      <alignment horizontal="left" vertical="center" wrapText="1"/>
    </xf>
    <xf numFmtId="0" fontId="51" fillId="0" borderId="8" xfId="0" applyFont="1" applyBorder="1" applyAlignment="1">
      <alignment horizontal="left" vertical="center" wrapText="1"/>
    </xf>
    <xf numFmtId="0" fontId="47" fillId="0" borderId="13" xfId="0" applyFont="1" applyBorder="1" applyAlignment="1">
      <alignment horizontal="left" vertical="center" wrapText="1"/>
    </xf>
    <xf numFmtId="3" fontId="47" fillId="5" borderId="13" xfId="0" applyNumberFormat="1" applyFont="1" applyFill="1" applyBorder="1" applyAlignment="1">
      <alignment horizontal="center" vertical="center"/>
    </xf>
    <xf numFmtId="0" fontId="49" fillId="0" borderId="15" xfId="0" applyFont="1" applyBorder="1" applyAlignment="1">
      <alignment horizontal="left" vertical="center"/>
    </xf>
    <xf numFmtId="0" fontId="49" fillId="0" borderId="2" xfId="0" applyFont="1" applyBorder="1" applyAlignment="1">
      <alignment horizontal="left" vertical="center"/>
    </xf>
    <xf numFmtId="0" fontId="49" fillId="0" borderId="7" xfId="0" applyFont="1" applyBorder="1" applyAlignment="1">
      <alignment horizontal="left" vertical="center"/>
    </xf>
    <xf numFmtId="3" fontId="34" fillId="5" borderId="22" xfId="0" applyNumberFormat="1" applyFont="1" applyFill="1" applyBorder="1" applyAlignment="1">
      <alignment horizontal="center" vertical="center" wrapText="1"/>
    </xf>
    <xf numFmtId="3" fontId="34" fillId="5" borderId="12" xfId="0" applyNumberFormat="1" applyFont="1" applyFill="1" applyBorder="1" applyAlignment="1">
      <alignment horizontal="center" vertical="center" wrapText="1"/>
    </xf>
    <xf numFmtId="3" fontId="34" fillId="5" borderId="21" xfId="0" applyNumberFormat="1" applyFont="1" applyFill="1" applyBorder="1" applyAlignment="1">
      <alignment horizontal="center" vertical="center" wrapText="1"/>
    </xf>
    <xf numFmtId="0" fontId="34" fillId="4" borderId="22" xfId="0" applyFont="1" applyFill="1" applyBorder="1" applyAlignment="1">
      <alignment horizontal="left" vertical="center" wrapText="1"/>
    </xf>
    <xf numFmtId="0" fontId="34" fillId="4" borderId="12" xfId="0" applyFont="1" applyFill="1" applyBorder="1" applyAlignment="1">
      <alignment horizontal="left" vertical="center" wrapText="1"/>
    </xf>
    <xf numFmtId="0" fontId="34" fillId="4" borderId="21" xfId="0" applyFont="1" applyFill="1" applyBorder="1" applyAlignment="1">
      <alignment horizontal="left" vertical="center" wrapText="1"/>
    </xf>
    <xf numFmtId="0" fontId="43" fillId="0" borderId="22" xfId="0" applyFont="1" applyFill="1" applyBorder="1" applyAlignment="1">
      <alignment horizontal="left" vertical="center" wrapText="1"/>
    </xf>
    <xf numFmtId="0" fontId="43" fillId="0" borderId="12" xfId="0" applyFont="1" applyFill="1" applyBorder="1" applyAlignment="1">
      <alignment horizontal="left" vertical="center" wrapText="1"/>
    </xf>
    <xf numFmtId="0" fontId="43" fillId="0" borderId="13" xfId="0" applyFont="1" applyFill="1" applyBorder="1" applyAlignment="1">
      <alignment horizontal="left" vertical="center" wrapText="1"/>
    </xf>
    <xf numFmtId="0" fontId="43" fillId="0" borderId="2" xfId="0" applyFont="1" applyFill="1" applyBorder="1" applyAlignment="1">
      <alignment horizontal="left" vertical="center" wrapText="1"/>
    </xf>
    <xf numFmtId="0" fontId="34" fillId="0" borderId="25" xfId="0" applyFont="1" applyBorder="1" applyAlignment="1">
      <alignment horizontal="left" vertical="center" wrapText="1"/>
    </xf>
    <xf numFmtId="0" fontId="34" fillId="0" borderId="14" xfId="0" applyFont="1" applyBorder="1" applyAlignment="1">
      <alignment horizontal="left" vertical="center" wrapText="1"/>
    </xf>
    <xf numFmtId="0" fontId="34" fillId="0" borderId="11" xfId="0" applyFont="1" applyBorder="1" applyAlignment="1">
      <alignment horizontal="left" vertical="center" wrapText="1"/>
    </xf>
    <xf numFmtId="0" fontId="38" fillId="0" borderId="25" xfId="0" applyFont="1" applyBorder="1" applyAlignment="1">
      <alignment horizontal="center" vertical="center"/>
    </xf>
    <xf numFmtId="0" fontId="38" fillId="0" borderId="14" xfId="0" applyFont="1" applyBorder="1" applyAlignment="1">
      <alignment horizontal="center" vertical="center"/>
    </xf>
    <xf numFmtId="3" fontId="34" fillId="5" borderId="25" xfId="0" applyNumberFormat="1" applyFont="1" applyFill="1" applyBorder="1" applyAlignment="1">
      <alignment horizontal="center" vertical="center" wrapText="1"/>
    </xf>
    <xf numFmtId="3" fontId="34" fillId="5" borderId="14" xfId="0" applyNumberFormat="1" applyFont="1" applyFill="1" applyBorder="1" applyAlignment="1">
      <alignment horizontal="center" vertical="center" wrapText="1"/>
    </xf>
    <xf numFmtId="0" fontId="47" fillId="4" borderId="22" xfId="0" applyFont="1" applyFill="1" applyBorder="1" applyAlignment="1">
      <alignment horizontal="left" vertical="center" wrapText="1"/>
    </xf>
    <xf numFmtId="0" fontId="47" fillId="4" borderId="21" xfId="0" applyFont="1" applyFill="1" applyBorder="1" applyAlignment="1">
      <alignment horizontal="left" vertical="center" wrapText="1"/>
    </xf>
    <xf numFmtId="0" fontId="34" fillId="0" borderId="22"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21" xfId="0" applyFont="1" applyBorder="1" applyAlignment="1">
      <alignment horizontal="center" vertical="center" wrapText="1"/>
    </xf>
    <xf numFmtId="0" fontId="47" fillId="0" borderId="10" xfId="0" applyFont="1" applyBorder="1" applyAlignment="1">
      <alignment horizontal="left" vertical="center" wrapText="1"/>
    </xf>
    <xf numFmtId="0" fontId="47" fillId="0" borderId="26" xfId="0" applyFont="1" applyBorder="1" applyAlignment="1">
      <alignment horizontal="left" vertical="center" wrapText="1"/>
    </xf>
    <xf numFmtId="0" fontId="38" fillId="0" borderId="11" xfId="0" applyFont="1" applyBorder="1" applyAlignment="1">
      <alignment horizontal="left" vertical="center" wrapText="1"/>
    </xf>
    <xf numFmtId="0" fontId="38" fillId="0" borderId="28" xfId="0" applyFont="1" applyBorder="1" applyAlignment="1">
      <alignment horizontal="left" vertical="center" wrapText="1"/>
    </xf>
    <xf numFmtId="0" fontId="47" fillId="5" borderId="14" xfId="2" applyNumberFormat="1" applyFont="1" applyFill="1" applyBorder="1" applyAlignment="1">
      <alignment horizontal="center" vertical="center"/>
    </xf>
    <xf numFmtId="0" fontId="47" fillId="5" borderId="29" xfId="2" applyNumberFormat="1" applyFont="1" applyFill="1" applyBorder="1" applyAlignment="1">
      <alignment horizontal="center" vertical="center"/>
    </xf>
    <xf numFmtId="3" fontId="47" fillId="5" borderId="14" xfId="0" applyNumberFormat="1" applyFont="1" applyFill="1" applyBorder="1" applyAlignment="1">
      <alignment horizontal="center" vertical="center" wrapText="1"/>
    </xf>
    <xf numFmtId="3" fontId="47" fillId="5" borderId="29" xfId="0" applyNumberFormat="1" applyFont="1" applyFill="1" applyBorder="1" applyAlignment="1">
      <alignment horizontal="center" vertical="center" wrapText="1"/>
    </xf>
    <xf numFmtId="0" fontId="34" fillId="0" borderId="9" xfId="0" applyFont="1" applyBorder="1" applyAlignment="1">
      <alignment horizontal="center" vertical="center" wrapText="1"/>
    </xf>
    <xf numFmtId="0" fontId="34" fillId="0" borderId="9" xfId="0" applyFont="1" applyBorder="1" applyAlignment="1">
      <alignment horizontal="left" vertical="center" wrapText="1"/>
    </xf>
    <xf numFmtId="0" fontId="34" fillId="0" borderId="12" xfId="0" applyFont="1" applyBorder="1" applyAlignment="1">
      <alignment horizontal="left" vertical="center" wrapText="1"/>
    </xf>
    <xf numFmtId="0" fontId="34" fillId="0" borderId="2" xfId="0" applyFont="1" applyBorder="1" applyAlignment="1">
      <alignment horizontal="left" vertical="center" wrapText="1"/>
    </xf>
    <xf numFmtId="0" fontId="34" fillId="0" borderId="21" xfId="0" applyFont="1" applyBorder="1" applyAlignment="1">
      <alignment horizontal="left" vertical="center" wrapText="1"/>
    </xf>
    <xf numFmtId="3" fontId="34" fillId="5" borderId="9" xfId="0" applyNumberFormat="1" applyFont="1" applyFill="1" applyBorder="1" applyAlignment="1">
      <alignment horizontal="center" vertical="center" wrapText="1"/>
    </xf>
    <xf numFmtId="0" fontId="34" fillId="0" borderId="13" xfId="0" applyFont="1" applyBorder="1" applyAlignment="1">
      <alignment horizontal="left" vertical="center" wrapText="1"/>
    </xf>
    <xf numFmtId="3" fontId="34" fillId="5" borderId="13" xfId="0" applyNumberFormat="1" applyFont="1" applyFill="1" applyBorder="1" applyAlignment="1">
      <alignment horizontal="center" vertical="center" wrapText="1"/>
    </xf>
    <xf numFmtId="0" fontId="34" fillId="0" borderId="7" xfId="0" applyFont="1" applyBorder="1" applyAlignment="1">
      <alignment horizontal="left" vertical="center" wrapText="1"/>
    </xf>
    <xf numFmtId="0" fontId="46" fillId="0" borderId="9" xfId="0" applyFont="1" applyBorder="1" applyAlignment="1">
      <alignment horizontal="center"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9" xfId="0" applyFont="1" applyBorder="1" applyAlignment="1">
      <alignment horizontal="center" vertical="center" wrapText="1"/>
    </xf>
    <xf numFmtId="0" fontId="46" fillId="0" borderId="12" xfId="0" applyFont="1" applyBorder="1" applyAlignment="1">
      <alignment horizontal="center" vertical="center" wrapText="1"/>
    </xf>
    <xf numFmtId="0" fontId="46" fillId="0" borderId="13" xfId="0" applyFont="1" applyBorder="1" applyAlignment="1">
      <alignment horizontal="center" vertical="center" wrapText="1"/>
    </xf>
    <xf numFmtId="0" fontId="43" fillId="0" borderId="9" xfId="0" applyFont="1" applyFill="1" applyBorder="1" applyAlignment="1">
      <alignment horizontal="left" vertical="top" wrapText="1"/>
    </xf>
    <xf numFmtId="0" fontId="43" fillId="0" borderId="12" xfId="0" applyFont="1" applyFill="1" applyBorder="1" applyAlignment="1">
      <alignment horizontal="left" vertical="top" wrapText="1"/>
    </xf>
    <xf numFmtId="0" fontId="43" fillId="0" borderId="13" xfId="0" applyFont="1" applyFill="1" applyBorder="1" applyAlignment="1">
      <alignment horizontal="left" vertical="top" wrapText="1"/>
    </xf>
    <xf numFmtId="0" fontId="46" fillId="0" borderId="9" xfId="0" applyFont="1" applyBorder="1" applyAlignment="1">
      <alignment horizontal="left" vertical="center" wrapText="1"/>
    </xf>
    <xf numFmtId="0" fontId="46" fillId="0" borderId="12" xfId="0" applyFont="1" applyBorder="1" applyAlignment="1">
      <alignment horizontal="left" vertical="center" wrapText="1"/>
    </xf>
    <xf numFmtId="0" fontId="46" fillId="0" borderId="13" xfId="0" applyFont="1" applyBorder="1" applyAlignment="1">
      <alignment horizontal="left" vertical="center" wrapText="1"/>
    </xf>
    <xf numFmtId="0" fontId="34" fillId="0" borderId="9" xfId="0" applyFont="1" applyBorder="1" applyAlignment="1">
      <alignment horizontal="justify" vertical="center" wrapText="1"/>
    </xf>
    <xf numFmtId="0" fontId="34" fillId="0" borderId="12" xfId="0" applyFont="1" applyBorder="1" applyAlignment="1">
      <alignment horizontal="justify" vertical="center" wrapText="1"/>
    </xf>
    <xf numFmtId="0" fontId="34" fillId="0" borderId="13" xfId="0" applyFont="1" applyBorder="1" applyAlignment="1">
      <alignment horizontal="justify" vertical="center" wrapText="1"/>
    </xf>
    <xf numFmtId="0" fontId="46" fillId="0" borderId="6" xfId="0" applyFont="1" applyBorder="1" applyAlignment="1">
      <alignment horizontal="left" vertical="center" wrapText="1"/>
    </xf>
    <xf numFmtId="0" fontId="46" fillId="0" borderId="7" xfId="0" applyFont="1" applyBorder="1" applyAlignment="1">
      <alignment horizontal="left" vertical="center" wrapText="1"/>
    </xf>
    <xf numFmtId="0" fontId="17" fillId="5" borderId="0" xfId="0" applyFont="1" applyFill="1" applyBorder="1" applyAlignment="1">
      <alignment horizontal="center"/>
    </xf>
    <xf numFmtId="0" fontId="5" fillId="2" borderId="5" xfId="0" applyFont="1" applyFill="1" applyBorder="1" applyAlignment="1">
      <alignment horizontal="center"/>
    </xf>
    <xf numFmtId="0" fontId="5" fillId="2" borderId="8" xfId="0" applyFont="1" applyFill="1" applyBorder="1" applyAlignment="1">
      <alignment horizontal="center"/>
    </xf>
    <xf numFmtId="0" fontId="3" fillId="5" borderId="0" xfId="0" applyFont="1" applyFill="1" applyAlignment="1">
      <alignment horizontal="left" vertical="center"/>
    </xf>
    <xf numFmtId="0" fontId="10" fillId="2" borderId="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 fillId="10" borderId="9" xfId="0" applyFont="1" applyFill="1" applyBorder="1" applyAlignment="1">
      <alignment horizontal="center" vertical="center"/>
    </xf>
    <xf numFmtId="0" fontId="2" fillId="10" borderId="12" xfId="0" applyFont="1" applyFill="1" applyBorder="1" applyAlignment="1">
      <alignment horizontal="center" vertical="center"/>
    </xf>
    <xf numFmtId="0" fontId="2" fillId="10" borderId="13" xfId="0" applyFont="1" applyFill="1" applyBorder="1" applyAlignment="1">
      <alignment horizontal="center" vertical="center"/>
    </xf>
    <xf numFmtId="0" fontId="4" fillId="12" borderId="15" xfId="0" applyFont="1" applyFill="1" applyBorder="1" applyAlignment="1">
      <alignment horizontal="center" vertical="center" wrapText="1"/>
    </xf>
    <xf numFmtId="0" fontId="4" fillId="12" borderId="2" xfId="0" applyFont="1" applyFill="1" applyBorder="1" applyAlignment="1">
      <alignment horizontal="center" vertical="center"/>
    </xf>
    <xf numFmtId="0" fontId="4" fillId="12" borderId="7" xfId="0" applyFont="1" applyFill="1" applyBorder="1" applyAlignment="1">
      <alignment horizontal="center" vertical="center"/>
    </xf>
    <xf numFmtId="0" fontId="5" fillId="12" borderId="5" xfId="0" applyFont="1" applyFill="1" applyBorder="1" applyAlignment="1">
      <alignment horizontal="center"/>
    </xf>
    <xf numFmtId="0" fontId="5" fillId="12" borderId="6" xfId="0" applyFont="1" applyFill="1" applyBorder="1" applyAlignment="1">
      <alignment horizontal="center"/>
    </xf>
    <xf numFmtId="0" fontId="5" fillId="12" borderId="8" xfId="0" applyFont="1" applyFill="1" applyBorder="1" applyAlignment="1">
      <alignment horizontal="center"/>
    </xf>
    <xf numFmtId="0" fontId="5" fillId="12" borderId="1" xfId="0" applyFont="1" applyFill="1" applyBorder="1" applyAlignment="1">
      <alignment horizontal="center" wrapText="1"/>
    </xf>
    <xf numFmtId="0" fontId="8" fillId="10" borderId="10" xfId="0" applyFont="1" applyFill="1" applyBorder="1" applyAlignment="1">
      <alignment horizontal="center" vertical="center"/>
    </xf>
    <xf numFmtId="0" fontId="8" fillId="10" borderId="4" xfId="0" applyFont="1" applyFill="1" applyBorder="1" applyAlignment="1">
      <alignment horizontal="center" vertical="center"/>
    </xf>
    <xf numFmtId="0" fontId="7" fillId="5" borderId="19" xfId="0" applyFont="1" applyFill="1" applyBorder="1" applyAlignment="1">
      <alignment horizontal="right" vertical="center" wrapText="1"/>
    </xf>
    <xf numFmtId="0" fontId="7" fillId="5" borderId="0" xfId="0" applyFont="1" applyFill="1" applyBorder="1" applyAlignment="1">
      <alignment horizontal="right" vertical="center" wrapText="1"/>
    </xf>
    <xf numFmtId="0" fontId="7" fillId="5" borderId="1" xfId="0" applyFont="1" applyFill="1" applyBorder="1" applyAlignment="1">
      <alignment horizontal="right" vertical="center" wrapText="1"/>
    </xf>
    <xf numFmtId="0" fontId="2" fillId="2" borderId="0" xfId="0" applyFont="1" applyFill="1" applyBorder="1" applyAlignment="1">
      <alignment horizontal="center"/>
    </xf>
    <xf numFmtId="0" fontId="1" fillId="5" borderId="0" xfId="0" applyFont="1" applyFill="1" applyBorder="1" applyAlignment="1">
      <alignment horizontal="center"/>
    </xf>
    <xf numFmtId="0" fontId="2" fillId="5" borderId="0"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3" fillId="5" borderId="0" xfId="0" applyFont="1" applyFill="1" applyBorder="1" applyAlignment="1">
      <alignment horizontal="left"/>
    </xf>
    <xf numFmtId="0" fontId="2" fillId="2" borderId="0" xfId="0" applyFont="1" applyFill="1" applyBorder="1" applyAlignment="1">
      <alignment horizontal="center" vertical="center" wrapText="1"/>
    </xf>
    <xf numFmtId="0" fontId="7" fillId="0" borderId="3" xfId="0" applyFont="1" applyFill="1" applyBorder="1" applyAlignment="1">
      <alignment horizontal="left" vertical="center"/>
    </xf>
    <xf numFmtId="0" fontId="7" fillId="0" borderId="0" xfId="0" applyFont="1" applyFill="1" applyBorder="1" applyAlignment="1">
      <alignment horizontal="left" vertical="center"/>
    </xf>
    <xf numFmtId="0" fontId="7" fillId="0" borderId="1" xfId="0" applyFont="1" applyFill="1" applyBorder="1" applyAlignment="1">
      <alignment horizontal="left" vertical="center"/>
    </xf>
    <xf numFmtId="0" fontId="7" fillId="0" borderId="3" xfId="0" applyFont="1" applyFill="1" applyBorder="1" applyAlignment="1">
      <alignment horizontal="right" vertical="center" wrapText="1"/>
    </xf>
    <xf numFmtId="0" fontId="7" fillId="0" borderId="0" xfId="0" applyFont="1" applyFill="1" applyBorder="1" applyAlignment="1">
      <alignment horizontal="right" vertical="center" wrapText="1"/>
    </xf>
    <xf numFmtId="0" fontId="7" fillId="0" borderId="1" xfId="0" applyFont="1" applyFill="1" applyBorder="1" applyAlignment="1">
      <alignment horizontal="right" vertical="center" wrapText="1"/>
    </xf>
    <xf numFmtId="0" fontId="7" fillId="3" borderId="4"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3" xfId="0" applyFont="1" applyFill="1" applyBorder="1" applyAlignment="1">
      <alignment horizontal="right" vertical="center"/>
    </xf>
    <xf numFmtId="0" fontId="7" fillId="0" borderId="0" xfId="0" applyFont="1" applyFill="1" applyBorder="1" applyAlignment="1">
      <alignment horizontal="right" vertical="center"/>
    </xf>
    <xf numFmtId="0" fontId="7" fillId="0" borderId="1" xfId="0" applyFont="1" applyFill="1" applyBorder="1" applyAlignment="1">
      <alignment horizontal="right" vertical="center"/>
    </xf>
    <xf numFmtId="0" fontId="61" fillId="0" borderId="0" xfId="0" applyFont="1" applyAlignment="1">
      <alignment horizontal="center" wrapText="1"/>
    </xf>
    <xf numFmtId="0" fontId="9" fillId="2" borderId="3" xfId="0" applyFont="1" applyFill="1" applyBorder="1" applyAlignment="1">
      <alignment horizontal="center" vertical="center"/>
    </xf>
    <xf numFmtId="0" fontId="9" fillId="2" borderId="1" xfId="0" applyFont="1" applyFill="1" applyBorder="1" applyAlignment="1">
      <alignment horizontal="center" vertical="center"/>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wrapText="1"/>
    </xf>
    <xf numFmtId="169" fontId="15" fillId="2" borderId="3" xfId="0" applyNumberFormat="1" applyFont="1" applyFill="1" applyBorder="1" applyAlignment="1">
      <alignment horizontal="center" vertical="center" wrapText="1"/>
    </xf>
    <xf numFmtId="169" fontId="15" fillId="2" borderId="1" xfId="0" applyNumberFormat="1" applyFont="1" applyFill="1" applyBorder="1" applyAlignment="1">
      <alignment horizontal="center" vertical="center" wrapText="1"/>
    </xf>
    <xf numFmtId="0" fontId="62" fillId="0" borderId="3" xfId="0" applyFont="1" applyBorder="1" applyAlignment="1">
      <alignment horizontal="left"/>
    </xf>
    <xf numFmtId="0" fontId="62" fillId="0" borderId="0" xfId="0" applyFont="1" applyBorder="1" applyAlignment="1">
      <alignment horizontal="left"/>
    </xf>
    <xf numFmtId="168" fontId="3" fillId="5" borderId="0" xfId="0" applyNumberFormat="1" applyFont="1" applyFill="1" applyBorder="1" applyAlignment="1"/>
    <xf numFmtId="4" fontId="3" fillId="5" borderId="0" xfId="0" applyNumberFormat="1" applyFont="1" applyFill="1" applyBorder="1" applyAlignment="1"/>
    <xf numFmtId="0" fontId="7" fillId="2" borderId="15" xfId="0" applyFont="1" applyFill="1" applyBorder="1" applyAlignment="1">
      <alignment horizontal="left" vertical="center"/>
    </xf>
    <xf numFmtId="0" fontId="7" fillId="2" borderId="7" xfId="0" applyFont="1" applyFill="1" applyBorder="1" applyAlignment="1">
      <alignment horizontal="left" vertical="center"/>
    </xf>
    <xf numFmtId="165" fontId="7" fillId="2" borderId="3" xfId="0" applyNumberFormat="1" applyFont="1" applyFill="1" applyBorder="1" applyAlignment="1">
      <alignment horizontal="right" vertical="center"/>
    </xf>
    <xf numFmtId="165" fontId="7" fillId="2" borderId="1" xfId="0" applyNumberFormat="1" applyFont="1" applyFill="1" applyBorder="1" applyAlignment="1">
      <alignment horizontal="right" vertical="center"/>
    </xf>
    <xf numFmtId="4" fontId="7" fillId="2" borderId="3"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168" fontId="3" fillId="5" borderId="0" xfId="0" applyNumberFormat="1" applyFont="1" applyFill="1" applyBorder="1" applyAlignment="1">
      <alignment horizontal="right"/>
    </xf>
    <xf numFmtId="4" fontId="3" fillId="0" borderId="0" xfId="0" applyNumberFormat="1" applyFont="1" applyFill="1" applyBorder="1" applyAlignment="1"/>
    <xf numFmtId="168" fontId="3" fillId="5" borderId="1" xfId="0" applyNumberFormat="1" applyFont="1" applyFill="1" applyBorder="1" applyAlignment="1"/>
    <xf numFmtId="168" fontId="10" fillId="3" borderId="4" xfId="0" applyNumberFormat="1" applyFont="1" applyFill="1" applyBorder="1" applyAlignment="1">
      <alignment horizontal="right" vertical="center"/>
    </xf>
    <xf numFmtId="0" fontId="2" fillId="2" borderId="10" xfId="0" applyFont="1" applyFill="1" applyBorder="1" applyAlignment="1">
      <alignment horizontal="center" vertical="center" wrapText="1"/>
    </xf>
    <xf numFmtId="0" fontId="5" fillId="2" borderId="3" xfId="0" applyFont="1" applyFill="1" applyBorder="1" applyAlignment="1">
      <alignment horizontal="right" vertical="center"/>
    </xf>
    <xf numFmtId="0" fontId="5" fillId="2" borderId="0" xfId="0" applyFont="1" applyFill="1" applyBorder="1" applyAlignment="1">
      <alignment horizontal="right" vertical="center"/>
    </xf>
    <xf numFmtId="0" fontId="5" fillId="2" borderId="1" xfId="0" applyFont="1" applyFill="1" applyBorder="1" applyAlignment="1">
      <alignment horizontal="right" vertical="center"/>
    </xf>
    <xf numFmtId="4" fontId="5" fillId="2" borderId="5" xfId="0" applyNumberFormat="1" applyFont="1" applyFill="1" applyBorder="1" applyAlignment="1">
      <alignment horizontal="right" vertical="center"/>
    </xf>
    <xf numFmtId="4" fontId="5" fillId="2" borderId="6" xfId="0" applyNumberFormat="1" applyFont="1" applyFill="1" applyBorder="1" applyAlignment="1">
      <alignment horizontal="right" vertical="center"/>
    </xf>
    <xf numFmtId="4" fontId="5" fillId="2" borderId="8" xfId="0" applyNumberFormat="1" applyFont="1" applyFill="1" applyBorder="1" applyAlignment="1">
      <alignment horizontal="right" vertical="center"/>
    </xf>
    <xf numFmtId="0" fontId="8" fillId="2" borderId="10" xfId="0" applyFont="1" applyFill="1" applyBorder="1" applyAlignment="1">
      <alignment horizontal="center" vertical="center"/>
    </xf>
    <xf numFmtId="0" fontId="8" fillId="2" borderId="10" xfId="0" applyFont="1" applyFill="1" applyBorder="1" applyAlignment="1">
      <alignment horizontal="center" vertical="center" wrapText="1"/>
    </xf>
    <xf numFmtId="0" fontId="2" fillId="2" borderId="10" xfId="0" applyFont="1" applyFill="1" applyBorder="1" applyAlignment="1">
      <alignment horizontal="center" vertical="center"/>
    </xf>
    <xf numFmtId="0" fontId="1" fillId="5" borderId="0" xfId="0" applyFont="1" applyFill="1" applyBorder="1" applyAlignment="1">
      <alignment horizontal="left" wrapText="1"/>
    </xf>
    <xf numFmtId="0" fontId="13" fillId="5" borderId="0" xfId="0" applyFont="1" applyFill="1" applyAlignment="1">
      <alignment horizontal="left"/>
    </xf>
    <xf numFmtId="0" fontId="13" fillId="5" borderId="0" xfId="0" applyFont="1" applyFill="1" applyAlignment="1">
      <alignment horizontal="left" vertical="center"/>
    </xf>
    <xf numFmtId="0" fontId="64" fillId="5" borderId="0" xfId="0" applyFont="1" applyFill="1" applyBorder="1" applyAlignment="1">
      <alignment horizontal="left" vertical="center"/>
    </xf>
    <xf numFmtId="0" fontId="7" fillId="2" borderId="15"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horizontal="left"/>
    </xf>
    <xf numFmtId="3" fontId="11" fillId="4" borderId="0" xfId="0" applyNumberFormat="1" applyFont="1" applyFill="1" applyBorder="1" applyAlignment="1">
      <alignment horizontal="left"/>
    </xf>
    <xf numFmtId="0" fontId="8" fillId="2" borderId="7" xfId="0" applyFont="1" applyFill="1" applyBorder="1" applyAlignment="1">
      <alignment horizontal="center" vertical="center" wrapText="1"/>
    </xf>
    <xf numFmtId="0" fontId="3" fillId="5" borderId="1" xfId="0" applyFont="1" applyFill="1" applyBorder="1" applyAlignment="1">
      <alignment horizontal="left"/>
    </xf>
    <xf numFmtId="0" fontId="11" fillId="5" borderId="0" xfId="0" applyFont="1" applyFill="1" applyBorder="1" applyAlignment="1">
      <alignment horizontal="left"/>
    </xf>
    <xf numFmtId="3" fontId="11" fillId="5" borderId="1" xfId="0" applyNumberFormat="1" applyFont="1" applyFill="1" applyBorder="1" applyAlignment="1">
      <alignment horizontal="left"/>
    </xf>
    <xf numFmtId="0" fontId="11" fillId="5" borderId="0" xfId="0" applyFont="1" applyFill="1" applyBorder="1" applyAlignment="1">
      <alignment horizontal="center"/>
    </xf>
    <xf numFmtId="3" fontId="11" fillId="4" borderId="0" xfId="0" applyNumberFormat="1" applyFont="1" applyFill="1" applyBorder="1" applyAlignment="1">
      <alignment horizontal="center"/>
    </xf>
    <xf numFmtId="3" fontId="11" fillId="5" borderId="1" xfId="0" applyNumberFormat="1" applyFont="1" applyFill="1" applyBorder="1" applyAlignment="1">
      <alignment horizontal="center"/>
    </xf>
    <xf numFmtId="0" fontId="8" fillId="3" borderId="1" xfId="0" applyFont="1" applyFill="1" applyBorder="1" applyAlignment="1">
      <alignment horizontal="left"/>
    </xf>
    <xf numFmtId="0" fontId="7" fillId="10" borderId="15" xfId="0" applyFont="1" applyFill="1" applyBorder="1" applyAlignment="1">
      <alignment horizontal="center" vertical="center" wrapText="1"/>
    </xf>
    <xf numFmtId="0" fontId="7" fillId="10" borderId="2" xfId="0" applyFont="1" applyFill="1" applyBorder="1" applyAlignment="1">
      <alignment horizontal="center" vertical="center"/>
    </xf>
    <xf numFmtId="0" fontId="7" fillId="10" borderId="7" xfId="0" applyFont="1" applyFill="1" applyBorder="1" applyAlignment="1">
      <alignment horizontal="center" vertical="center"/>
    </xf>
    <xf numFmtId="0" fontId="7" fillId="10" borderId="3" xfId="0" applyFont="1" applyFill="1" applyBorder="1" applyAlignment="1">
      <alignment horizontal="center" wrapText="1"/>
    </xf>
    <xf numFmtId="0" fontId="7" fillId="10" borderId="1" xfId="0" applyFont="1" applyFill="1" applyBorder="1" applyAlignment="1">
      <alignment horizontal="center" wrapText="1"/>
    </xf>
    <xf numFmtId="0" fontId="7" fillId="10" borderId="1" xfId="0" applyFont="1" applyFill="1" applyBorder="1" applyAlignment="1">
      <alignment horizontal="center"/>
    </xf>
    <xf numFmtId="0" fontId="8" fillId="10" borderId="9"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10" borderId="13"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10" fillId="5" borderId="0" xfId="0" applyFont="1" applyFill="1" applyBorder="1" applyAlignment="1">
      <alignment horizontal="left" wrapText="1"/>
    </xf>
    <xf numFmtId="0" fontId="2" fillId="10" borderId="12" xfId="0" applyFont="1" applyFill="1" applyBorder="1" applyAlignment="1">
      <alignment horizontal="center" vertical="center" wrapText="1"/>
    </xf>
    <xf numFmtId="0" fontId="8" fillId="3" borderId="4" xfId="0" applyFont="1" applyFill="1" applyBorder="1" applyAlignment="1">
      <alignment horizontal="left"/>
    </xf>
    <xf numFmtId="0" fontId="68" fillId="5" borderId="0" xfId="0" applyFont="1" applyFill="1" applyBorder="1" applyAlignment="1">
      <alignment horizontal="center"/>
    </xf>
    <xf numFmtId="4" fontId="1" fillId="5" borderId="0" xfId="0" quotePrefix="1" applyNumberFormat="1" applyFont="1" applyFill="1" applyAlignment="1">
      <alignment horizontal="right"/>
    </xf>
    <xf numFmtId="0" fontId="2" fillId="2" borderId="0" xfId="0" applyFont="1" applyFill="1" applyAlignment="1">
      <alignment horizontal="center"/>
    </xf>
    <xf numFmtId="0" fontId="7" fillId="5" borderId="3" xfId="0" applyFont="1" applyFill="1" applyBorder="1" applyAlignment="1">
      <alignment horizontal="left" vertical="center"/>
    </xf>
    <xf numFmtId="0" fontId="7" fillId="5" borderId="0" xfId="0" applyFont="1" applyFill="1" applyBorder="1" applyAlignment="1">
      <alignment horizontal="left" vertical="center"/>
    </xf>
    <xf numFmtId="0" fontId="7" fillId="5" borderId="1" xfId="0" applyFont="1" applyFill="1" applyBorder="1" applyAlignment="1">
      <alignment horizontal="left" vertical="center"/>
    </xf>
    <xf numFmtId="172" fontId="7" fillId="5" borderId="3" xfId="0" applyNumberFormat="1" applyFont="1" applyFill="1" applyBorder="1" applyAlignment="1">
      <alignment horizontal="right" vertical="center"/>
    </xf>
    <xf numFmtId="172" fontId="7" fillId="5" borderId="0" xfId="0" applyNumberFormat="1" applyFont="1" applyFill="1" applyBorder="1" applyAlignment="1">
      <alignment horizontal="right" vertical="center"/>
    </xf>
    <xf numFmtId="172" fontId="7" fillId="5" borderId="1" xfId="0" applyNumberFormat="1" applyFont="1" applyFill="1" applyBorder="1" applyAlignment="1">
      <alignment horizontal="right" vertical="center"/>
    </xf>
    <xf numFmtId="0" fontId="75" fillId="5" borderId="0" xfId="1" applyFont="1" applyFill="1" applyBorder="1" applyAlignment="1">
      <alignment horizontal="left"/>
    </xf>
    <xf numFmtId="40" fontId="71" fillId="5" borderId="0" xfId="4" applyFont="1" applyFill="1" applyAlignment="1">
      <alignment horizontal="center"/>
    </xf>
    <xf numFmtId="0" fontId="72" fillId="2" borderId="0" xfId="1" applyFont="1" applyFill="1" applyBorder="1" applyAlignment="1">
      <alignment horizontal="center"/>
    </xf>
    <xf numFmtId="0" fontId="10" fillId="5" borderId="3" xfId="1" applyFont="1" applyFill="1" applyBorder="1" applyAlignment="1">
      <alignment horizontal="left" vertical="center"/>
    </xf>
    <xf numFmtId="0" fontId="10" fillId="5" borderId="0" xfId="1" applyFont="1" applyFill="1" applyBorder="1" applyAlignment="1">
      <alignment horizontal="left" vertical="center"/>
    </xf>
    <xf numFmtId="0" fontId="10" fillId="5" borderId="1" xfId="1" applyFont="1" applyFill="1" applyBorder="1" applyAlignment="1">
      <alignment horizontal="left" vertical="center"/>
    </xf>
    <xf numFmtId="0" fontId="10" fillId="5" borderId="3" xfId="1" applyFont="1" applyFill="1" applyBorder="1" applyAlignment="1">
      <alignment horizontal="right" vertical="center"/>
    </xf>
    <xf numFmtId="0" fontId="10" fillId="5" borderId="0" xfId="1" applyFont="1" applyFill="1" applyBorder="1" applyAlignment="1">
      <alignment horizontal="right" vertical="center"/>
    </xf>
    <xf numFmtId="0" fontId="10" fillId="5" borderId="1" xfId="1" applyFont="1" applyFill="1" applyBorder="1" applyAlignment="1">
      <alignment horizontal="right" vertical="center"/>
    </xf>
    <xf numFmtId="173" fontId="11" fillId="5" borderId="0" xfId="1" applyNumberFormat="1" applyFont="1" applyFill="1" applyBorder="1" applyAlignment="1"/>
    <xf numFmtId="4" fontId="11" fillId="5" borderId="0" xfId="1" applyNumberFormat="1" applyFont="1" applyFill="1" applyBorder="1" applyAlignment="1"/>
    <xf numFmtId="173" fontId="10" fillId="3" borderId="4" xfId="1" applyNumberFormat="1" applyFont="1" applyFill="1" applyBorder="1" applyAlignment="1">
      <alignment horizontal="right" vertical="center"/>
    </xf>
    <xf numFmtId="4" fontId="78" fillId="5" borderId="0" xfId="1" applyNumberFormat="1" applyFont="1" applyFill="1" applyBorder="1" applyAlignment="1">
      <alignment horizontal="right"/>
    </xf>
    <xf numFmtId="0" fontId="75" fillId="5" borderId="0" xfId="1" applyFont="1" applyFill="1" applyAlignment="1">
      <alignment horizontal="left"/>
    </xf>
    <xf numFmtId="173" fontId="7" fillId="3" borderId="4" xfId="0" applyNumberFormat="1" applyFont="1" applyFill="1" applyBorder="1" applyAlignment="1">
      <alignment vertical="center"/>
    </xf>
    <xf numFmtId="168" fontId="7" fillId="3" borderId="4" xfId="0" applyNumberFormat="1" applyFont="1" applyFill="1" applyBorder="1" applyAlignment="1">
      <alignment vertical="center"/>
    </xf>
    <xf numFmtId="0" fontId="7" fillId="5" borderId="0" xfId="0" applyFont="1" applyFill="1" applyBorder="1" applyAlignment="1">
      <alignment horizontal="right"/>
    </xf>
    <xf numFmtId="173" fontId="3" fillId="5" borderId="0" xfId="0" applyNumberFormat="1" applyFont="1" applyFill="1" applyBorder="1" applyAlignment="1">
      <alignment horizontal="right"/>
    </xf>
    <xf numFmtId="4" fontId="3" fillId="5" borderId="0" xfId="0" quotePrefix="1" applyNumberFormat="1" applyFont="1" applyFill="1" applyBorder="1" applyAlignment="1">
      <alignment horizontal="right"/>
    </xf>
    <xf numFmtId="0" fontId="10" fillId="2" borderId="3" xfId="0" applyFont="1" applyFill="1" applyBorder="1" applyAlignment="1">
      <alignment horizontal="center"/>
    </xf>
    <xf numFmtId="0" fontId="10" fillId="2" borderId="1" xfId="0" applyFont="1" applyFill="1" applyBorder="1" applyAlignment="1">
      <alignment horizontal="center"/>
    </xf>
    <xf numFmtId="0" fontId="7" fillId="3" borderId="15" xfId="0" applyFont="1" applyFill="1" applyBorder="1" applyAlignment="1">
      <alignment horizontal="left" vertical="center"/>
    </xf>
    <xf numFmtId="0" fontId="7" fillId="3" borderId="2" xfId="0" applyFont="1" applyFill="1" applyBorder="1" applyAlignment="1">
      <alignment horizontal="left" vertical="center"/>
    </xf>
    <xf numFmtId="0" fontId="7" fillId="3" borderId="7" xfId="0" applyFont="1" applyFill="1" applyBorder="1" applyAlignment="1">
      <alignment horizontal="left" vertical="center"/>
    </xf>
    <xf numFmtId="0" fontId="60" fillId="3" borderId="3" xfId="0" applyFont="1" applyFill="1" applyBorder="1" applyAlignment="1">
      <alignment horizontal="center"/>
    </xf>
    <xf numFmtId="0" fontId="7" fillId="3" borderId="1" xfId="0" applyFont="1" applyFill="1" applyBorder="1" applyAlignment="1">
      <alignment horizontal="center"/>
    </xf>
    <xf numFmtId="0" fontId="7" fillId="3" borderId="3" xfId="0" applyFont="1" applyFill="1" applyBorder="1" applyAlignment="1">
      <alignment horizontal="left" vertical="center"/>
    </xf>
    <xf numFmtId="0" fontId="7" fillId="3" borderId="1" xfId="0" applyFont="1" applyFill="1" applyBorder="1" applyAlignment="1">
      <alignment horizontal="left" vertical="center"/>
    </xf>
    <xf numFmtId="0" fontId="7" fillId="3" borderId="4" xfId="0" applyFont="1" applyFill="1" applyBorder="1" applyAlignment="1">
      <alignment horizontal="center"/>
    </xf>
    <xf numFmtId="0" fontId="7" fillId="3" borderId="10" xfId="0" applyFont="1" applyFill="1" applyBorder="1" applyAlignment="1">
      <alignment horizontal="center" vertical="center"/>
    </xf>
    <xf numFmtId="0" fontId="88" fillId="0" borderId="0" xfId="0" applyFont="1" applyBorder="1" applyAlignment="1">
      <alignment horizontal="center" vertical="center" wrapText="1"/>
    </xf>
    <xf numFmtId="0" fontId="9" fillId="18" borderId="14" xfId="0" applyFont="1" applyFill="1" applyBorder="1" applyAlignment="1">
      <alignment horizontal="center" vertical="center"/>
    </xf>
    <xf numFmtId="0" fontId="37" fillId="18" borderId="14" xfId="0" applyFont="1" applyFill="1" applyBorder="1" applyAlignment="1">
      <alignment horizontal="center" vertical="center" wrapText="1"/>
    </xf>
    <xf numFmtId="0" fontId="37" fillId="19" borderId="14" xfId="0" applyFont="1" applyFill="1" applyBorder="1" applyAlignment="1">
      <alignment horizontal="center" vertical="center"/>
    </xf>
    <xf numFmtId="0" fontId="37" fillId="18" borderId="14"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4" xfId="0" applyFont="1" applyFill="1" applyBorder="1" applyAlignment="1">
      <alignment horizontal="center" vertical="center"/>
    </xf>
    <xf numFmtId="0" fontId="2" fillId="20" borderId="0" xfId="0" applyFont="1" applyFill="1" applyBorder="1" applyAlignment="1">
      <alignment horizontal="center"/>
    </xf>
    <xf numFmtId="0" fontId="94" fillId="2" borderId="15" xfId="0" applyFont="1" applyFill="1" applyBorder="1" applyAlignment="1">
      <alignment horizontal="center" vertical="center" wrapText="1"/>
    </xf>
    <xf numFmtId="0" fontId="94" fillId="2" borderId="2" xfId="0" applyFont="1" applyFill="1" applyBorder="1" applyAlignment="1">
      <alignment horizontal="center" vertical="center" wrapText="1"/>
    </xf>
    <xf numFmtId="0" fontId="94" fillId="2" borderId="7" xfId="0" applyFont="1" applyFill="1" applyBorder="1" applyAlignment="1">
      <alignment horizontal="center" vertical="center" wrapText="1"/>
    </xf>
    <xf numFmtId="0" fontId="96" fillId="2" borderId="33" xfId="0" applyFont="1" applyFill="1" applyBorder="1" applyAlignment="1">
      <alignment horizontal="center"/>
    </xf>
    <xf numFmtId="0" fontId="96" fillId="2" borderId="34" xfId="0" applyFont="1" applyFill="1" applyBorder="1" applyAlignment="1">
      <alignment horizontal="center"/>
    </xf>
    <xf numFmtId="0" fontId="96" fillId="2" borderId="35" xfId="0" applyFont="1" applyFill="1" applyBorder="1" applyAlignment="1">
      <alignment horizontal="center"/>
    </xf>
    <xf numFmtId="0" fontId="96" fillId="2" borderId="37" xfId="0" applyFont="1" applyFill="1" applyBorder="1" applyAlignment="1">
      <alignment horizontal="center"/>
    </xf>
    <xf numFmtId="0" fontId="96" fillId="2" borderId="38" xfId="0" applyFont="1" applyFill="1" applyBorder="1" applyAlignment="1">
      <alignment horizontal="center"/>
    </xf>
    <xf numFmtId="0" fontId="19" fillId="20" borderId="0" xfId="0" applyFont="1" applyFill="1" applyAlignment="1">
      <alignment horizontal="center" vertical="center" wrapText="1"/>
    </xf>
    <xf numFmtId="0" fontId="97" fillId="3" borderId="43" xfId="0" applyFont="1" applyFill="1" applyBorder="1" applyAlignment="1">
      <alignment horizontal="center" vertical="center"/>
    </xf>
    <xf numFmtId="0" fontId="7" fillId="5" borderId="0" xfId="0" applyFont="1" applyFill="1" applyBorder="1" applyAlignment="1">
      <alignment horizontal="center" wrapText="1"/>
    </xf>
    <xf numFmtId="0" fontId="10" fillId="3" borderId="3"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0" xfId="0" applyFont="1" applyFill="1" applyBorder="1" applyAlignment="1">
      <alignment horizontal="center" vertical="center"/>
    </xf>
    <xf numFmtId="0" fontId="10" fillId="3" borderId="4"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1" xfId="0" applyFont="1" applyFill="1" applyBorder="1" applyAlignment="1">
      <alignment horizontal="center" vertical="center"/>
    </xf>
    <xf numFmtId="0" fontId="3" fillId="4" borderId="0" xfId="0" applyFont="1" applyFill="1" applyBorder="1" applyAlignment="1">
      <alignment horizontal="left"/>
    </xf>
    <xf numFmtId="0" fontId="10" fillId="2" borderId="3" xfId="0" applyFont="1" applyFill="1" applyBorder="1" applyAlignment="1">
      <alignment horizontal="right" vertical="center"/>
    </xf>
    <xf numFmtId="0" fontId="10" fillId="2" borderId="0" xfId="0" applyFont="1" applyFill="1" applyBorder="1" applyAlignment="1">
      <alignment horizontal="right" vertical="center"/>
    </xf>
    <xf numFmtId="0" fontId="10" fillId="2" borderId="1" xfId="0" applyFont="1" applyFill="1" applyBorder="1" applyAlignment="1">
      <alignment horizontal="right" vertical="center"/>
    </xf>
    <xf numFmtId="0" fontId="10" fillId="2" borderId="5" xfId="0" applyFont="1" applyFill="1" applyBorder="1" applyAlignment="1">
      <alignment horizontal="right" vertical="center"/>
    </xf>
    <xf numFmtId="0" fontId="10" fillId="2" borderId="6" xfId="0" applyFont="1" applyFill="1" applyBorder="1" applyAlignment="1">
      <alignment horizontal="right" vertical="center"/>
    </xf>
    <xf numFmtId="0" fontId="10" fillId="2" borderId="8" xfId="0" applyFont="1" applyFill="1" applyBorder="1" applyAlignment="1">
      <alignment horizontal="right" vertical="center"/>
    </xf>
    <xf numFmtId="0" fontId="101" fillId="0" borderId="0" xfId="0" applyFont="1"/>
    <xf numFmtId="0" fontId="101" fillId="0" borderId="0" xfId="0" applyFont="1" applyBorder="1" applyAlignment="1">
      <alignment horizontal="center" vertical="center"/>
    </xf>
    <xf numFmtId="0" fontId="101" fillId="0" borderId="0" xfId="0" applyFont="1" applyBorder="1"/>
    <xf numFmtId="0" fontId="101" fillId="0" borderId="0" xfId="0" applyFont="1" applyBorder="1" applyAlignment="1">
      <alignment horizontal="center" vertical="center"/>
    </xf>
    <xf numFmtId="0" fontId="15" fillId="0" borderId="0" xfId="0" applyFont="1" applyBorder="1" applyAlignment="1">
      <alignment horizontal="center" vertical="center"/>
    </xf>
    <xf numFmtId="0" fontId="102" fillId="0" borderId="0" xfId="0" applyFont="1"/>
    <xf numFmtId="0" fontId="102" fillId="22" borderId="15" xfId="0" applyFont="1" applyFill="1" applyBorder="1" applyAlignment="1">
      <alignment horizontal="center" wrapText="1"/>
    </xf>
    <xf numFmtId="0" fontId="102" fillId="22" borderId="4" xfId="0" applyFont="1" applyFill="1" applyBorder="1" applyAlignment="1">
      <alignment horizontal="left" vertical="center"/>
    </xf>
    <xf numFmtId="0" fontId="15" fillId="22" borderId="4" xfId="0" applyFont="1" applyFill="1" applyBorder="1" applyAlignment="1">
      <alignment horizontal="center" vertical="center"/>
    </xf>
    <xf numFmtId="0" fontId="15" fillId="22" borderId="3" xfId="0" applyFont="1" applyFill="1" applyBorder="1" applyAlignment="1">
      <alignment horizontal="center" vertical="center"/>
    </xf>
    <xf numFmtId="0" fontId="15" fillId="22" borderId="11" xfId="0" applyFont="1" applyFill="1" applyBorder="1" applyAlignment="1">
      <alignment horizontal="center" vertical="center"/>
    </xf>
    <xf numFmtId="0" fontId="102" fillId="22" borderId="7" xfId="0" applyFont="1" applyFill="1" applyBorder="1" applyAlignment="1">
      <alignment horizontal="center" wrapText="1"/>
    </xf>
    <xf numFmtId="0" fontId="15" fillId="22" borderId="1" xfId="0" applyFont="1" applyFill="1" applyBorder="1" applyAlignment="1">
      <alignment horizontal="center" vertical="center"/>
    </xf>
    <xf numFmtId="0" fontId="15" fillId="22" borderId="8" xfId="0" applyFont="1" applyFill="1" applyBorder="1" applyAlignment="1">
      <alignment horizontal="center" vertical="center"/>
    </xf>
    <xf numFmtId="0" fontId="9" fillId="0" borderId="0" xfId="0" applyFont="1" applyAlignment="1">
      <alignment horizontal="center"/>
    </xf>
    <xf numFmtId="0" fontId="103" fillId="22" borderId="9" xfId="0" applyFont="1" applyFill="1" applyBorder="1" applyAlignment="1">
      <alignment horizontal="center" vertical="center"/>
    </xf>
    <xf numFmtId="0" fontId="101" fillId="22" borderId="10" xfId="0" applyFont="1" applyFill="1" applyBorder="1"/>
    <xf numFmtId="0" fontId="103" fillId="0" borderId="0" xfId="0" applyFont="1"/>
    <xf numFmtId="0" fontId="103" fillId="22" borderId="12" xfId="0" applyFont="1" applyFill="1" applyBorder="1" applyAlignment="1">
      <alignment horizontal="center" vertical="center"/>
    </xf>
    <xf numFmtId="0" fontId="103" fillId="0" borderId="2" xfId="0" applyFont="1" applyBorder="1"/>
    <xf numFmtId="0" fontId="15" fillId="0" borderId="6" xfId="0" applyFont="1" applyBorder="1" applyAlignment="1">
      <alignment horizontal="center" vertical="center"/>
    </xf>
    <xf numFmtId="0" fontId="104" fillId="0" borderId="0" xfId="0" applyFont="1"/>
    <xf numFmtId="0" fontId="104" fillId="0" borderId="2" xfId="0" applyFont="1" applyBorder="1"/>
    <xf numFmtId="0" fontId="9" fillId="0" borderId="6" xfId="0" applyFont="1" applyBorder="1" applyAlignment="1">
      <alignment horizontal="center" vertical="center"/>
    </xf>
    <xf numFmtId="0" fontId="103" fillId="0" borderId="0" xfId="0" applyFont="1" applyBorder="1"/>
    <xf numFmtId="0" fontId="104" fillId="0" borderId="0" xfId="0" applyFont="1" applyBorder="1"/>
    <xf numFmtId="0" fontId="103" fillId="22" borderId="13" xfId="0" applyFont="1" applyFill="1" applyBorder="1" applyAlignment="1">
      <alignment horizontal="center" vertical="center"/>
    </xf>
    <xf numFmtId="0" fontId="15" fillId="22" borderId="4" xfId="0" applyFont="1" applyFill="1" applyBorder="1" applyAlignment="1">
      <alignment horizontal="center" vertical="center"/>
    </xf>
    <xf numFmtId="0" fontId="15" fillId="22" borderId="11" xfId="0" applyFont="1" applyFill="1" applyBorder="1" applyAlignment="1">
      <alignment horizontal="center" vertical="center"/>
    </xf>
    <xf numFmtId="0" fontId="104" fillId="0" borderId="7" xfId="0" applyFont="1" applyBorder="1"/>
    <xf numFmtId="0" fontId="9" fillId="0" borderId="8" xfId="0" applyFont="1" applyBorder="1" applyAlignment="1">
      <alignment horizontal="center" vertical="center"/>
    </xf>
    <xf numFmtId="0" fontId="103" fillId="0" borderId="0" xfId="0" applyFont="1" applyBorder="1" applyAlignment="1">
      <alignment horizontal="center" vertical="center"/>
    </xf>
    <xf numFmtId="0" fontId="103" fillId="0" borderId="0" xfId="0" applyFont="1" applyFill="1" applyBorder="1"/>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05" fillId="0" borderId="0" xfId="0" applyFont="1"/>
    <xf numFmtId="0" fontId="103" fillId="22" borderId="12" xfId="0" applyFont="1" applyFill="1" applyBorder="1" applyAlignment="1">
      <alignment horizontal="center" vertical="center"/>
    </xf>
    <xf numFmtId="0" fontId="103" fillId="0" borderId="15" xfId="0" applyFont="1" applyBorder="1"/>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01" fillId="0" borderId="0" xfId="0" applyFont="1" applyAlignment="1">
      <alignment horizontal="center" vertical="center"/>
    </xf>
    <xf numFmtId="0" fontId="101" fillId="22" borderId="7" xfId="0" applyFont="1" applyFill="1" applyBorder="1" applyAlignment="1">
      <alignment horizontal="center" vertical="center"/>
    </xf>
    <xf numFmtId="164" fontId="15" fillId="22" borderId="8" xfId="0" applyNumberFormat="1" applyFont="1" applyFill="1" applyBorder="1" applyAlignment="1">
      <alignment horizontal="center" vertical="center"/>
    </xf>
    <xf numFmtId="0" fontId="106" fillId="0" borderId="0" xfId="0" applyFont="1"/>
    <xf numFmtId="0" fontId="15" fillId="0" borderId="0" xfId="0" applyFont="1" applyBorder="1"/>
    <xf numFmtId="164" fontId="15" fillId="0" borderId="0" xfId="0" applyNumberFormat="1" applyFont="1" applyBorder="1"/>
    <xf numFmtId="0" fontId="101" fillId="0" borderId="0" xfId="0" applyFont="1" applyBorder="1" applyAlignment="1">
      <alignment horizontal="center"/>
    </xf>
    <xf numFmtId="0" fontId="101" fillId="0" borderId="0" xfId="0" applyFont="1" applyBorder="1" applyAlignment="1">
      <alignment horizontal="center" vertical="center" wrapText="1"/>
    </xf>
    <xf numFmtId="0" fontId="105" fillId="0" borderId="0" xfId="0" applyFont="1" applyBorder="1" applyAlignment="1">
      <alignment horizontal="center" vertical="center"/>
    </xf>
    <xf numFmtId="0" fontId="15" fillId="0" borderId="0" xfId="0" applyFont="1" applyAlignment="1">
      <alignment horizontal="center"/>
    </xf>
    <xf numFmtId="0" fontId="103" fillId="22" borderId="14" xfId="0" applyFont="1" applyFill="1" applyBorder="1" applyAlignment="1">
      <alignment horizontal="center" vertical="center"/>
    </xf>
    <xf numFmtId="0" fontId="104" fillId="0" borderId="1" xfId="0" applyFont="1" applyBorder="1"/>
    <xf numFmtId="0" fontId="9" fillId="0" borderId="1" xfId="0" applyFont="1" applyFill="1" applyBorder="1" applyAlignment="1">
      <alignment horizontal="center" vertical="center"/>
    </xf>
    <xf numFmtId="0" fontId="103" fillId="22" borderId="7" xfId="0" applyFont="1" applyFill="1" applyBorder="1" applyAlignment="1">
      <alignment horizontal="center" vertical="center"/>
    </xf>
    <xf numFmtId="0" fontId="105" fillId="0" borderId="0" xfId="0" applyFont="1" applyBorder="1"/>
    <xf numFmtId="0" fontId="101" fillId="22" borderId="10" xfId="0" applyFont="1" applyFill="1" applyBorder="1" applyAlignment="1">
      <alignment horizontal="center" vertical="center"/>
    </xf>
    <xf numFmtId="3" fontId="15" fillId="22" borderId="4" xfId="0" applyNumberFormat="1" applyFont="1" applyFill="1" applyBorder="1" applyAlignment="1">
      <alignment horizontal="center" vertical="center"/>
    </xf>
    <xf numFmtId="3" fontId="15" fillId="22" borderId="11" xfId="0" applyNumberFormat="1" applyFont="1" applyFill="1" applyBorder="1" applyAlignment="1">
      <alignment horizontal="center" vertical="center"/>
    </xf>
    <xf numFmtId="0" fontId="107" fillId="0" borderId="0" xfId="0" applyFont="1"/>
    <xf numFmtId="0" fontId="16" fillId="17" borderId="0" xfId="0" applyFont="1" applyFill="1"/>
    <xf numFmtId="3" fontId="10" fillId="5" borderId="3" xfId="0" applyNumberFormat="1" applyFont="1" applyFill="1" applyBorder="1"/>
    <xf numFmtId="3" fontId="10" fillId="5" borderId="6" xfId="0" applyNumberFormat="1" applyFont="1" applyFill="1" applyBorder="1"/>
    <xf numFmtId="3" fontId="3" fillId="5" borderId="6" xfId="0" applyNumberFormat="1" applyFont="1" applyFill="1" applyBorder="1"/>
    <xf numFmtId="3" fontId="10" fillId="5" borderId="0" xfId="0" applyNumberFormat="1" applyFont="1" applyFill="1" applyBorder="1"/>
    <xf numFmtId="3" fontId="10" fillId="5" borderId="0" xfId="0" applyNumberFormat="1" applyFont="1" applyFill="1" applyBorder="1" applyAlignment="1">
      <alignment horizontal="right"/>
    </xf>
    <xf numFmtId="3" fontId="3" fillId="5" borderId="6" xfId="0" applyNumberFormat="1" applyFont="1" applyFill="1" applyBorder="1" applyAlignment="1">
      <alignment horizontal="right"/>
    </xf>
    <xf numFmtId="3" fontId="3" fillId="5" borderId="1" xfId="0" applyNumberFormat="1" applyFont="1" applyFill="1" applyBorder="1"/>
    <xf numFmtId="3" fontId="11" fillId="5" borderId="8" xfId="0" applyNumberFormat="1" applyFont="1" applyFill="1" applyBorder="1"/>
    <xf numFmtId="0" fontId="10" fillId="3" borderId="11" xfId="0" applyFont="1" applyFill="1" applyBorder="1"/>
    <xf numFmtId="0" fontId="10" fillId="5" borderId="6" xfId="0" applyFont="1" applyFill="1" applyBorder="1"/>
    <xf numFmtId="0" fontId="3" fillId="5" borderId="6" xfId="0" applyFont="1" applyFill="1" applyBorder="1"/>
    <xf numFmtId="0" fontId="10" fillId="5" borderId="7" xfId="0" applyFont="1" applyFill="1" applyBorder="1" applyAlignment="1">
      <alignment horizontal="center" vertical="center" textRotation="90"/>
    </xf>
    <xf numFmtId="0" fontId="11" fillId="5" borderId="1" xfId="0" applyFont="1" applyFill="1" applyBorder="1" applyAlignment="1"/>
    <xf numFmtId="0" fontId="10" fillId="3" borderId="4" xfId="0" applyFont="1" applyFill="1" applyBorder="1" applyAlignment="1"/>
    <xf numFmtId="3" fontId="3" fillId="5" borderId="1" xfId="0" applyNumberFormat="1" applyFont="1" applyFill="1" applyBorder="1" applyAlignment="1">
      <alignment horizontal="right"/>
    </xf>
    <xf numFmtId="3" fontId="3" fillId="5" borderId="8" xfId="0" applyNumberFormat="1" applyFont="1" applyFill="1" applyBorder="1"/>
    <xf numFmtId="3" fontId="13" fillId="5" borderId="3" xfId="0" applyNumberFormat="1" applyFont="1" applyFill="1" applyBorder="1"/>
    <xf numFmtId="3" fontId="10" fillId="5" borderId="5" xfId="0" applyNumberFormat="1" applyFont="1" applyFill="1" applyBorder="1"/>
    <xf numFmtId="3" fontId="3" fillId="5" borderId="0" xfId="0" applyNumberFormat="1" applyFont="1" applyFill="1" applyBorder="1" applyAlignment="1">
      <alignment vertical="top"/>
    </xf>
    <xf numFmtId="3" fontId="7" fillId="5" borderId="6" xfId="0" applyNumberFormat="1" applyFont="1" applyFill="1" applyBorder="1"/>
    <xf numFmtId="0" fontId="66" fillId="3" borderId="3" xfId="0" applyFont="1" applyFill="1" applyBorder="1"/>
    <xf numFmtId="3" fontId="28" fillId="3" borderId="3" xfId="0" applyNumberFormat="1" applyFont="1" applyFill="1" applyBorder="1"/>
    <xf numFmtId="3" fontId="28" fillId="3" borderId="5" xfId="0" applyNumberFormat="1" applyFont="1" applyFill="1" applyBorder="1"/>
    <xf numFmtId="0" fontId="10" fillId="9" borderId="15" xfId="0" applyFont="1" applyFill="1" applyBorder="1"/>
    <xf numFmtId="0" fontId="27" fillId="7" borderId="3" xfId="0" applyFont="1" applyFill="1" applyBorder="1"/>
    <xf numFmtId="3" fontId="27" fillId="7" borderId="3" xfId="0" applyNumberFormat="1" applyFont="1" applyFill="1" applyBorder="1"/>
    <xf numFmtId="3" fontId="27" fillId="7" borderId="5" xfId="0" applyNumberFormat="1" applyFont="1" applyFill="1" applyBorder="1"/>
    <xf numFmtId="0" fontId="10" fillId="9" borderId="2" xfId="0" applyFont="1" applyFill="1" applyBorder="1"/>
    <xf numFmtId="3" fontId="27" fillId="7" borderId="0" xfId="0" applyNumberFormat="1" applyFont="1" applyFill="1" applyBorder="1"/>
    <xf numFmtId="3" fontId="27" fillId="7" borderId="6" xfId="0" applyNumberFormat="1" applyFont="1" applyFill="1" applyBorder="1"/>
    <xf numFmtId="0" fontId="27" fillId="7" borderId="0" xfId="0" applyFont="1" applyFill="1" applyBorder="1"/>
    <xf numFmtId="0" fontId="10" fillId="9" borderId="7" xfId="0" applyFont="1" applyFill="1" applyBorder="1"/>
    <xf numFmtId="0" fontId="27" fillId="7" borderId="1" xfId="0" applyFont="1" applyFill="1" applyBorder="1"/>
    <xf numFmtId="3" fontId="27" fillId="7" borderId="1" xfId="0" applyNumberFormat="1" applyFont="1" applyFill="1" applyBorder="1"/>
    <xf numFmtId="3" fontId="27" fillId="7" borderId="8" xfId="0" applyNumberFormat="1" applyFont="1" applyFill="1" applyBorder="1"/>
    <xf numFmtId="0" fontId="66" fillId="3" borderId="4" xfId="0" applyFont="1" applyFill="1" applyBorder="1"/>
    <xf numFmtId="3" fontId="28" fillId="3" borderId="4" xfId="0" applyNumberFormat="1" applyFont="1" applyFill="1" applyBorder="1"/>
    <xf numFmtId="3" fontId="28" fillId="3" borderId="11" xfId="0" applyNumberFormat="1" applyFont="1" applyFill="1" applyBorder="1"/>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6" fillId="4" borderId="0" xfId="0" applyFont="1" applyFill="1" applyAlignment="1">
      <alignment horizontal="center"/>
    </xf>
    <xf numFmtId="0" fontId="10" fillId="2" borderId="4" xfId="0" applyFont="1" applyFill="1" applyBorder="1" applyAlignment="1">
      <alignment horizontal="center" vertical="center" wrapText="1"/>
    </xf>
    <xf numFmtId="0" fontId="10" fillId="2" borderId="5" xfId="0" applyFont="1" applyFill="1" applyBorder="1" applyAlignment="1"/>
    <xf numFmtId="0" fontId="10" fillId="2" borderId="1" xfId="0" applyFont="1" applyFill="1" applyBorder="1" applyAlignment="1">
      <alignment horizontal="center" vertical="center" wrapText="1"/>
    </xf>
    <xf numFmtId="0" fontId="10" fillId="4" borderId="3" xfId="0" applyFont="1" applyFill="1" applyBorder="1" applyAlignment="1">
      <alignment horizontal="center"/>
    </xf>
    <xf numFmtId="3" fontId="7" fillId="4" borderId="6" xfId="0" applyNumberFormat="1" applyFont="1" applyFill="1" applyBorder="1" applyAlignment="1">
      <alignment horizontal="center"/>
    </xf>
    <xf numFmtId="0" fontId="36" fillId="4" borderId="0" xfId="0" applyFont="1" applyFill="1"/>
    <xf numFmtId="0" fontId="13" fillId="4" borderId="0" xfId="0" applyFont="1" applyFill="1" applyAlignment="1">
      <alignment horizontal="center"/>
    </xf>
    <xf numFmtId="0" fontId="10" fillId="2" borderId="0" xfId="0" applyFont="1" applyFill="1" applyBorder="1" applyAlignment="1">
      <alignment horizontal="center" vertical="center" wrapText="1"/>
    </xf>
    <xf numFmtId="0" fontId="3" fillId="4" borderId="7" xfId="0" applyFont="1" applyFill="1" applyBorder="1"/>
    <xf numFmtId="0" fontId="30" fillId="4" borderId="0" xfId="0" applyFont="1" applyFill="1" applyBorder="1"/>
    <xf numFmtId="0" fontId="10" fillId="3" borderId="11" xfId="0" applyFont="1" applyFill="1" applyBorder="1" applyAlignment="1">
      <alignment horizontal="center" vertical="center"/>
    </xf>
    <xf numFmtId="0" fontId="3" fillId="4" borderId="3" xfId="0" applyFont="1" applyFill="1" applyBorder="1" applyAlignment="1">
      <alignment horizontal="left"/>
    </xf>
    <xf numFmtId="0" fontId="3" fillId="4" borderId="0" xfId="0" applyFont="1" applyFill="1" applyAlignment="1">
      <alignment horizontal="left"/>
    </xf>
    <xf numFmtId="3" fontId="7" fillId="0" borderId="6" xfId="0" applyNumberFormat="1" applyFont="1" applyFill="1" applyBorder="1" applyAlignment="1">
      <alignment horizontal="center"/>
    </xf>
    <xf numFmtId="3" fontId="7" fillId="3" borderId="8" xfId="0" applyNumberFormat="1" applyFont="1" applyFill="1" applyBorder="1" applyAlignment="1">
      <alignment horizontal="center" vertical="center" wrapText="1"/>
    </xf>
    <xf numFmtId="0" fontId="10" fillId="2" borderId="3" xfId="0" applyFont="1" applyFill="1" applyBorder="1" applyAlignment="1">
      <alignment vertical="center" wrapText="1"/>
    </xf>
    <xf numFmtId="0" fontId="10" fillId="2" borderId="3" xfId="0" applyFont="1" applyFill="1" applyBorder="1" applyAlignment="1">
      <alignment vertical="center"/>
    </xf>
    <xf numFmtId="0" fontId="10" fillId="2" borderId="5" xfId="0" applyFont="1" applyFill="1" applyBorder="1" applyAlignment="1">
      <alignment vertical="center"/>
    </xf>
    <xf numFmtId="164" fontId="3" fillId="0" borderId="0" xfId="0" applyNumberFormat="1" applyFont="1" applyFill="1" applyBorder="1"/>
    <xf numFmtId="164" fontId="11" fillId="0" borderId="0" xfId="0" applyNumberFormat="1" applyFont="1" applyFill="1" applyBorder="1"/>
    <xf numFmtId="164" fontId="3" fillId="4" borderId="1" xfId="0" applyNumberFormat="1" applyFont="1" applyFill="1" applyBorder="1"/>
    <xf numFmtId="0" fontId="2" fillId="0" borderId="0" xfId="0" applyFont="1" applyFill="1" applyBorder="1" applyAlignment="1">
      <alignment vertical="center"/>
    </xf>
    <xf numFmtId="164" fontId="3" fillId="5" borderId="1" xfId="0" applyNumberFormat="1" applyFont="1" applyFill="1" applyBorder="1"/>
    <xf numFmtId="164" fontId="10" fillId="0" borderId="0" xfId="0" applyNumberFormat="1" applyFont="1" applyFill="1" applyBorder="1"/>
    <xf numFmtId="164" fontId="11" fillId="5" borderId="8" xfId="0" quotePrefix="1" applyNumberFormat="1" applyFont="1" applyFill="1" applyBorder="1" applyAlignment="1">
      <alignment horizontal="right"/>
    </xf>
    <xf numFmtId="164" fontId="3" fillId="5" borderId="0" xfId="0" applyNumberFormat="1" applyFont="1" applyFill="1" applyBorder="1" applyAlignment="1"/>
    <xf numFmtId="164" fontId="10" fillId="2" borderId="3" xfId="0" applyNumberFormat="1" applyFont="1" applyFill="1" applyBorder="1" applyAlignment="1">
      <alignment vertical="center" wrapText="1"/>
    </xf>
    <xf numFmtId="164" fontId="10" fillId="2" borderId="1" xfId="0" applyNumberFormat="1" applyFont="1" applyFill="1" applyBorder="1" applyAlignment="1">
      <alignment horizontal="right" vertical="center"/>
    </xf>
    <xf numFmtId="0" fontId="2" fillId="20" borderId="0" xfId="0" applyFont="1" applyFill="1" applyBorder="1" applyAlignment="1"/>
    <xf numFmtId="0" fontId="7" fillId="20" borderId="0" xfId="0" applyFont="1" applyFill="1" applyBorder="1" applyAlignment="1">
      <alignment horizontal="center"/>
    </xf>
    <xf numFmtId="0" fontId="7" fillId="20" borderId="0" xfId="0" applyFont="1" applyFill="1" applyBorder="1" applyAlignment="1">
      <alignment horizontal="left"/>
    </xf>
    <xf numFmtId="0" fontId="2" fillId="20" borderId="0" xfId="0" applyFont="1" applyFill="1" applyBorder="1" applyAlignment="1">
      <alignment horizontal="center" wrapText="1"/>
    </xf>
    <xf numFmtId="0" fontId="2" fillId="20" borderId="0" xfId="0" applyFont="1" applyFill="1" applyBorder="1" applyAlignment="1">
      <alignment horizontal="center" wrapText="1"/>
    </xf>
    <xf numFmtId="0" fontId="96" fillId="2" borderId="44" xfId="0" applyFont="1" applyFill="1" applyBorder="1" applyAlignment="1">
      <alignment horizontal="center"/>
    </xf>
    <xf numFmtId="0" fontId="96" fillId="2" borderId="5" xfId="0" applyFont="1" applyFill="1" applyBorder="1" applyAlignment="1">
      <alignment horizontal="center"/>
    </xf>
    <xf numFmtId="0" fontId="96" fillId="2" borderId="36" xfId="0" applyFont="1" applyFill="1" applyBorder="1" applyAlignment="1">
      <alignment horizontal="center"/>
    </xf>
    <xf numFmtId="3" fontId="7" fillId="3" borderId="42" xfId="0" applyNumberFormat="1" applyFont="1" applyFill="1" applyBorder="1" applyAlignment="1">
      <alignment horizontal="center"/>
    </xf>
    <xf numFmtId="3" fontId="10" fillId="0" borderId="0" xfId="0" applyNumberFormat="1" applyFont="1" applyBorder="1" applyAlignment="1">
      <alignment horizontal="center"/>
    </xf>
    <xf numFmtId="3" fontId="7" fillId="20" borderId="36" xfId="0" applyNumberFormat="1" applyFont="1" applyFill="1" applyBorder="1" applyAlignment="1">
      <alignment horizontal="center"/>
    </xf>
    <xf numFmtId="3" fontId="7" fillId="20" borderId="41" xfId="0" applyNumberFormat="1" applyFont="1" applyFill="1" applyBorder="1" applyAlignment="1">
      <alignment horizontal="center"/>
    </xf>
    <xf numFmtId="3" fontId="11" fillId="20" borderId="0" xfId="0" applyNumberFormat="1" applyFont="1" applyFill="1" applyBorder="1" applyAlignment="1">
      <alignment horizontal="center"/>
    </xf>
    <xf numFmtId="3" fontId="93" fillId="20" borderId="0" xfId="0" applyNumberFormat="1" applyFont="1" applyFill="1" applyBorder="1" applyAlignment="1">
      <alignment horizontal="center"/>
    </xf>
    <xf numFmtId="3" fontId="3" fillId="20" borderId="0" xfId="0" applyNumberFormat="1" applyFont="1" applyFill="1" applyBorder="1" applyAlignment="1">
      <alignment horizontal="center"/>
    </xf>
    <xf numFmtId="3" fontId="93" fillId="20" borderId="42" xfId="0" applyNumberFormat="1" applyFont="1" applyFill="1" applyBorder="1" applyAlignment="1">
      <alignment horizontal="center"/>
    </xf>
    <xf numFmtId="3" fontId="96" fillId="20" borderId="0" xfId="0" applyNumberFormat="1" applyFont="1" applyFill="1" applyBorder="1" applyAlignment="1">
      <alignment horizontal="center"/>
    </xf>
    <xf numFmtId="3" fontId="7" fillId="20" borderId="0" xfId="0" applyNumberFormat="1" applyFont="1" applyFill="1" applyBorder="1" applyAlignment="1">
      <alignment horizontal="center"/>
    </xf>
    <xf numFmtId="3" fontId="7" fillId="20" borderId="42" xfId="0" applyNumberFormat="1" applyFont="1" applyFill="1" applyBorder="1" applyAlignment="1">
      <alignment horizontal="center"/>
    </xf>
    <xf numFmtId="3" fontId="10" fillId="20" borderId="0" xfId="0" applyNumberFormat="1" applyFont="1" applyFill="1" applyBorder="1" applyAlignment="1">
      <alignment horizontal="center"/>
    </xf>
    <xf numFmtId="3" fontId="96" fillId="20" borderId="42" xfId="0" applyNumberFormat="1" applyFont="1" applyFill="1" applyBorder="1" applyAlignment="1">
      <alignment horizontal="center"/>
    </xf>
    <xf numFmtId="0" fontId="93" fillId="20" borderId="0" xfId="0" applyFont="1" applyFill="1" applyBorder="1" applyAlignment="1">
      <alignment horizontal="center"/>
    </xf>
    <xf numFmtId="0" fontId="10" fillId="20" borderId="0" xfId="0" applyFont="1" applyFill="1" applyBorder="1" applyAlignment="1">
      <alignment horizontal="center"/>
    </xf>
    <xf numFmtId="0" fontId="10" fillId="20" borderId="0" xfId="0" applyFont="1" applyFill="1" applyBorder="1" applyAlignment="1">
      <alignment horizontal="left"/>
    </xf>
    <xf numFmtId="3" fontId="10" fillId="20" borderId="42" xfId="0" applyNumberFormat="1" applyFont="1" applyFill="1" applyBorder="1" applyAlignment="1">
      <alignment horizontal="center"/>
    </xf>
    <xf numFmtId="0" fontId="19" fillId="20" borderId="0" xfId="0" applyFont="1" applyFill="1"/>
    <xf numFmtId="0" fontId="8" fillId="20" borderId="0" xfId="0" applyFont="1" applyFill="1"/>
    <xf numFmtId="3" fontId="96" fillId="3" borderId="35" xfId="0" applyNumberFormat="1" applyFont="1" applyFill="1" applyBorder="1" applyAlignment="1">
      <alignment horizontal="center"/>
    </xf>
    <xf numFmtId="3" fontId="96" fillId="3" borderId="37" xfId="0" applyNumberFormat="1" applyFont="1" applyFill="1" applyBorder="1" applyAlignment="1">
      <alignment horizontal="center"/>
    </xf>
    <xf numFmtId="0" fontId="3" fillId="20" borderId="39" xfId="0" applyFont="1" applyFill="1" applyBorder="1" applyAlignment="1">
      <alignment horizontal="center"/>
    </xf>
    <xf numFmtId="3" fontId="93" fillId="20" borderId="39" xfId="0" applyNumberFormat="1" applyFont="1" applyFill="1" applyBorder="1" applyAlignment="1">
      <alignment horizontal="center"/>
    </xf>
    <xf numFmtId="3" fontId="3" fillId="20" borderId="39" xfId="0" applyNumberFormat="1" applyFont="1" applyFill="1" applyBorder="1" applyAlignment="1">
      <alignment horizontal="center"/>
    </xf>
    <xf numFmtId="3" fontId="93" fillId="20" borderId="40" xfId="0" applyNumberFormat="1" applyFont="1" applyFill="1" applyBorder="1" applyAlignment="1">
      <alignment horizontal="center"/>
    </xf>
    <xf numFmtId="0" fontId="2" fillId="20" borderId="0" xfId="0" applyFont="1" applyFill="1" applyBorder="1" applyAlignment="1">
      <alignment horizontal="center" vertical="center"/>
    </xf>
    <xf numFmtId="0" fontId="3" fillId="20" borderId="0" xfId="0" applyFont="1" applyFill="1" applyBorder="1" applyAlignment="1"/>
    <xf numFmtId="0" fontId="13" fillId="20" borderId="0" xfId="0" applyFont="1" applyFill="1" applyBorder="1" applyAlignment="1">
      <alignment horizontal="center"/>
    </xf>
    <xf numFmtId="0" fontId="1" fillId="20" borderId="0" xfId="0" applyFont="1" applyFill="1" applyBorder="1" applyAlignment="1"/>
    <xf numFmtId="0" fontId="18" fillId="20" borderId="0" xfId="0" applyFont="1" applyFill="1" applyBorder="1" applyAlignment="1">
      <alignment horizontal="center"/>
    </xf>
    <xf numFmtId="0" fontId="13" fillId="20" borderId="0" xfId="0" applyFont="1" applyFill="1" applyAlignment="1">
      <alignment horizontal="center"/>
    </xf>
    <xf numFmtId="0" fontId="96" fillId="2" borderId="41" xfId="0" applyFont="1" applyFill="1" applyBorder="1" applyAlignment="1">
      <alignment horizontal="center"/>
    </xf>
    <xf numFmtId="0" fontId="5" fillId="2" borderId="39" xfId="0" applyFont="1" applyFill="1" applyBorder="1" applyAlignment="1">
      <alignment horizontal="center"/>
    </xf>
    <xf numFmtId="0" fontId="5" fillId="2" borderId="40" xfId="0" applyFont="1" applyFill="1" applyBorder="1" applyAlignment="1">
      <alignment horizontal="center"/>
    </xf>
    <xf numFmtId="3" fontId="7" fillId="3" borderId="36" xfId="0" applyNumberFormat="1" applyFont="1" applyFill="1" applyBorder="1" applyAlignment="1">
      <alignment horizontal="center"/>
    </xf>
    <xf numFmtId="3" fontId="7" fillId="3" borderId="35" xfId="0" applyNumberFormat="1" applyFont="1" applyFill="1" applyBorder="1" applyAlignment="1">
      <alignment horizontal="center"/>
    </xf>
    <xf numFmtId="3" fontId="7" fillId="3" borderId="37" xfId="0" applyNumberFormat="1" applyFont="1" applyFill="1" applyBorder="1" applyAlignment="1">
      <alignment horizontal="center"/>
    </xf>
    <xf numFmtId="164" fontId="93" fillId="0" borderId="0" xfId="0" applyNumberFormat="1" applyFont="1" applyFill="1" applyBorder="1" applyAlignment="1">
      <alignment horizontal="center"/>
    </xf>
    <xf numFmtId="164" fontId="93" fillId="20" borderId="0" xfId="0" applyNumberFormat="1" applyFont="1" applyFill="1" applyBorder="1" applyAlignment="1">
      <alignment horizontal="center"/>
    </xf>
    <xf numFmtId="164" fontId="93" fillId="20" borderId="42" xfId="0" applyNumberFormat="1" applyFont="1" applyFill="1" applyBorder="1" applyAlignment="1">
      <alignment horizontal="center"/>
    </xf>
    <xf numFmtId="0" fontId="96" fillId="20" borderId="0" xfId="0" applyFont="1" applyFill="1" applyBorder="1" applyAlignment="1">
      <alignment horizontal="center"/>
    </xf>
    <xf numFmtId="3" fontId="11" fillId="20" borderId="42" xfId="0" applyNumberFormat="1" applyFont="1" applyFill="1" applyBorder="1" applyAlignment="1">
      <alignment horizontal="center"/>
    </xf>
    <xf numFmtId="3" fontId="3" fillId="3" borderId="35" xfId="0" applyNumberFormat="1" applyFont="1" applyFill="1" applyBorder="1" applyAlignment="1">
      <alignment horizontal="center"/>
    </xf>
    <xf numFmtId="0" fontId="96" fillId="3" borderId="35" xfId="0" applyFont="1" applyFill="1" applyBorder="1" applyAlignment="1">
      <alignment horizontal="center"/>
    </xf>
    <xf numFmtId="3" fontId="96" fillId="20" borderId="36" xfId="0" applyNumberFormat="1" applyFont="1" applyFill="1" applyBorder="1" applyAlignment="1">
      <alignment horizontal="center"/>
    </xf>
    <xf numFmtId="0" fontId="11" fillId="20" borderId="0" xfId="0" applyFont="1" applyFill="1" applyBorder="1" applyAlignment="1">
      <alignment horizontal="center"/>
    </xf>
    <xf numFmtId="3" fontId="93" fillId="20" borderId="6" xfId="0" applyNumberFormat="1" applyFont="1" applyFill="1" applyBorder="1" applyAlignment="1">
      <alignment horizontal="center"/>
    </xf>
    <xf numFmtId="3" fontId="96" fillId="3" borderId="36" xfId="0" applyNumberFormat="1" applyFont="1" applyFill="1" applyBorder="1" applyAlignment="1">
      <alignment horizontal="center"/>
    </xf>
    <xf numFmtId="3" fontId="96" fillId="3" borderId="41" xfId="0" applyNumberFormat="1" applyFont="1" applyFill="1" applyBorder="1" applyAlignment="1">
      <alignment horizontal="center"/>
    </xf>
    <xf numFmtId="0" fontId="96" fillId="20" borderId="3" xfId="0" applyFont="1" applyFill="1" applyBorder="1" applyAlignment="1">
      <alignment horizontal="center"/>
    </xf>
    <xf numFmtId="3" fontId="7" fillId="20" borderId="3" xfId="0" applyNumberFormat="1" applyFont="1" applyFill="1" applyBorder="1" applyAlignment="1">
      <alignment horizontal="center"/>
    </xf>
    <xf numFmtId="3" fontId="3" fillId="20" borderId="3" xfId="0" applyNumberFormat="1" applyFont="1" applyFill="1" applyBorder="1" applyAlignment="1">
      <alignment horizontal="center"/>
    </xf>
    <xf numFmtId="3" fontId="96" fillId="20" borderId="3" xfId="0" applyNumberFormat="1" applyFont="1" applyFill="1" applyBorder="1" applyAlignment="1">
      <alignment horizontal="center"/>
    </xf>
    <xf numFmtId="3" fontId="96" fillId="20" borderId="5" xfId="0" applyNumberFormat="1" applyFont="1" applyFill="1" applyBorder="1" applyAlignment="1">
      <alignment horizontal="center"/>
    </xf>
    <xf numFmtId="3" fontId="96" fillId="20" borderId="6" xfId="0" applyNumberFormat="1" applyFont="1" applyFill="1" applyBorder="1" applyAlignment="1">
      <alignment horizontal="center"/>
    </xf>
    <xf numFmtId="3" fontId="3" fillId="20" borderId="1" xfId="0" applyNumberFormat="1" applyFont="1" applyFill="1" applyBorder="1" applyAlignment="1">
      <alignment horizontal="center"/>
    </xf>
    <xf numFmtId="3" fontId="93" fillId="20" borderId="1" xfId="0" applyNumberFormat="1" applyFont="1" applyFill="1" applyBorder="1" applyAlignment="1">
      <alignment horizontal="center"/>
    </xf>
    <xf numFmtId="3" fontId="93" fillId="20" borderId="8" xfId="0" applyNumberFormat="1" applyFont="1" applyFill="1" applyBorder="1" applyAlignment="1">
      <alignment horizontal="center"/>
    </xf>
    <xf numFmtId="0" fontId="97" fillId="3" borderId="45" xfId="0" applyFont="1" applyFill="1" applyBorder="1" applyAlignment="1">
      <alignment horizontal="center" vertical="center"/>
    </xf>
    <xf numFmtId="0" fontId="97" fillId="3" borderId="46" xfId="0" applyFont="1" applyFill="1" applyBorder="1" applyAlignment="1">
      <alignment horizontal="center" vertical="center"/>
    </xf>
    <xf numFmtId="3" fontId="96" fillId="3" borderId="39" xfId="0" applyNumberFormat="1" applyFont="1" applyFill="1" applyBorder="1" applyAlignment="1">
      <alignment horizontal="center" vertical="center"/>
    </xf>
    <xf numFmtId="3" fontId="96" fillId="3" borderId="34" xfId="0" applyNumberFormat="1" applyFont="1" applyFill="1" applyBorder="1" applyAlignment="1">
      <alignment horizontal="center" vertical="center"/>
    </xf>
    <xf numFmtId="0" fontId="52" fillId="2" borderId="0" xfId="0" applyFont="1" applyFill="1" applyBorder="1" applyAlignment="1">
      <alignment horizontal="center" vertical="center" wrapText="1"/>
    </xf>
    <xf numFmtId="0" fontId="52" fillId="2" borderId="0" xfId="0" applyFont="1" applyFill="1" applyBorder="1" applyAlignment="1">
      <alignment horizontal="center" vertical="center"/>
    </xf>
    <xf numFmtId="0" fontId="52" fillId="2" borderId="16" xfId="0" applyFont="1" applyFill="1" applyBorder="1" applyAlignment="1">
      <alignment horizontal="center" vertical="center"/>
    </xf>
    <xf numFmtId="0" fontId="108" fillId="5" borderId="19" xfId="0" applyFont="1" applyFill="1" applyBorder="1" applyAlignment="1">
      <alignment horizontal="left" vertical="center" wrapText="1"/>
    </xf>
    <xf numFmtId="0" fontId="109" fillId="5" borderId="0" xfId="0" applyFont="1" applyFill="1" applyBorder="1" applyAlignment="1">
      <alignment horizontal="left" vertical="center" wrapText="1"/>
    </xf>
    <xf numFmtId="0" fontId="55" fillId="5" borderId="0" xfId="0" applyFont="1" applyFill="1" applyBorder="1" applyAlignment="1">
      <alignment horizontal="right"/>
    </xf>
    <xf numFmtId="0" fontId="55" fillId="5" borderId="0" xfId="0" applyFont="1" applyFill="1" applyBorder="1"/>
    <xf numFmtId="0" fontId="108" fillId="5" borderId="19" xfId="0" applyFont="1" applyFill="1" applyBorder="1" applyAlignment="1">
      <alignment horizontal="center" wrapText="1"/>
    </xf>
    <xf numFmtId="0" fontId="108" fillId="5" borderId="0" xfId="0" applyFont="1" applyFill="1" applyBorder="1" applyAlignment="1">
      <alignment horizontal="left" vertical="center" wrapText="1"/>
    </xf>
    <xf numFmtId="0" fontId="108" fillId="5" borderId="1" xfId="0" applyFont="1" applyFill="1" applyBorder="1" applyAlignment="1">
      <alignment horizontal="center"/>
    </xf>
    <xf numFmtId="0" fontId="108" fillId="5" borderId="0" xfId="0" applyFont="1" applyFill="1" applyBorder="1" applyAlignment="1">
      <alignment horizontal="center"/>
    </xf>
    <xf numFmtId="0" fontId="108" fillId="5" borderId="0" xfId="0" applyFont="1" applyFill="1" applyBorder="1" applyAlignment="1">
      <alignment horizontal="center" vertical="center"/>
    </xf>
    <xf numFmtId="0" fontId="108" fillId="5" borderId="0" xfId="0" applyFont="1" applyFill="1" applyBorder="1" applyAlignment="1">
      <alignment horizontal="center" wrapText="1"/>
    </xf>
    <xf numFmtId="0" fontId="108" fillId="5" borderId="1" xfId="0" applyFont="1" applyFill="1" applyBorder="1" applyAlignment="1">
      <alignment horizontal="left" vertical="center" wrapText="1"/>
    </xf>
    <xf numFmtId="0" fontId="55" fillId="5" borderId="1" xfId="0" applyFont="1" applyFill="1" applyBorder="1" applyAlignment="1">
      <alignment horizontal="center"/>
    </xf>
    <xf numFmtId="3" fontId="55" fillId="5" borderId="1" xfId="0" applyNumberFormat="1" applyFont="1" applyFill="1" applyBorder="1" applyAlignment="1">
      <alignment horizontal="center"/>
    </xf>
    <xf numFmtId="0" fontId="104" fillId="0" borderId="1" xfId="0" applyFont="1" applyBorder="1" applyAlignment="1">
      <alignment vertical="center"/>
    </xf>
    <xf numFmtId="3" fontId="55" fillId="5" borderId="0" xfId="0" applyNumberFormat="1" applyFont="1" applyFill="1" applyBorder="1" applyAlignment="1">
      <alignment horizontal="left"/>
    </xf>
    <xf numFmtId="0" fontId="108" fillId="5" borderId="1" xfId="0" applyFont="1" applyFill="1" applyBorder="1" applyAlignment="1">
      <alignment horizontal="center" vertical="center"/>
    </xf>
    <xf numFmtId="0" fontId="108" fillId="5" borderId="1" xfId="0" applyFont="1" applyFill="1" applyBorder="1" applyAlignment="1">
      <alignment horizontal="center" wrapText="1"/>
    </xf>
    <xf numFmtId="0" fontId="54" fillId="5" borderId="3" xfId="0" applyFont="1" applyFill="1" applyBorder="1" applyAlignment="1">
      <alignment horizontal="center" vertical="center"/>
    </xf>
    <xf numFmtId="0" fontId="54" fillId="5" borderId="0" xfId="0" applyFont="1" applyFill="1" applyBorder="1" applyAlignment="1">
      <alignment horizontal="center"/>
    </xf>
    <xf numFmtId="0" fontId="54" fillId="5" borderId="0" xfId="0" applyFont="1" applyFill="1" applyBorder="1" applyAlignment="1">
      <alignment horizontal="center"/>
    </xf>
    <xf numFmtId="0" fontId="54" fillId="5" borderId="0" xfId="0" applyFont="1" applyFill="1" applyBorder="1"/>
    <xf numFmtId="0" fontId="54" fillId="5" borderId="0" xfId="0" applyFont="1" applyFill="1" applyBorder="1" applyAlignment="1">
      <alignment horizontal="center" vertical="center"/>
    </xf>
    <xf numFmtId="0" fontId="55" fillId="5" borderId="1" xfId="0" applyFont="1" applyFill="1" applyBorder="1"/>
    <xf numFmtId="0" fontId="54" fillId="5" borderId="1" xfId="0" applyFont="1" applyFill="1" applyBorder="1" applyAlignment="1">
      <alignment horizontal="center" vertical="center"/>
    </xf>
    <xf numFmtId="0" fontId="66" fillId="4" borderId="0" xfId="0" applyFont="1" applyFill="1" applyBorder="1" applyAlignment="1">
      <alignment horizontal="left"/>
    </xf>
    <xf numFmtId="0" fontId="110" fillId="2" borderId="19" xfId="0" applyFont="1" applyFill="1" applyBorder="1" applyAlignment="1">
      <alignment horizontal="center" vertical="center" wrapText="1"/>
    </xf>
    <xf numFmtId="0" fontId="110" fillId="2" borderId="0" xfId="0" applyFont="1" applyFill="1" applyBorder="1" applyAlignment="1">
      <alignment horizontal="center" vertical="center" wrapText="1"/>
    </xf>
    <xf numFmtId="0" fontId="110" fillId="2" borderId="16" xfId="0" applyFont="1" applyFill="1" applyBorder="1" applyAlignment="1">
      <alignment horizontal="center" vertical="center" wrapText="1"/>
    </xf>
    <xf numFmtId="0" fontId="54" fillId="4" borderId="0" xfId="0" applyFont="1" applyFill="1" applyBorder="1"/>
    <xf numFmtId="0" fontId="54" fillId="4" borderId="0" xfId="0" applyFont="1" applyFill="1" applyBorder="1" applyAlignment="1">
      <alignment horizontal="right"/>
    </xf>
    <xf numFmtId="0" fontId="52" fillId="4" borderId="19" xfId="0" applyFont="1" applyFill="1" applyBorder="1" applyAlignment="1">
      <alignment horizontal="center" vertical="center" wrapText="1"/>
    </xf>
    <xf numFmtId="0" fontId="52" fillId="4" borderId="0" xfId="0" applyFont="1" applyFill="1" applyBorder="1"/>
    <xf numFmtId="0" fontId="52" fillId="4" borderId="0" xfId="0" applyFont="1" applyFill="1" applyBorder="1" applyAlignment="1">
      <alignment horizontal="center" vertical="center" wrapText="1"/>
    </xf>
    <xf numFmtId="0" fontId="54" fillId="4" borderId="1" xfId="0" applyFont="1" applyFill="1" applyBorder="1"/>
    <xf numFmtId="3" fontId="54" fillId="4" borderId="1" xfId="0" applyNumberFormat="1" applyFont="1" applyFill="1" applyBorder="1"/>
    <xf numFmtId="0" fontId="52" fillId="4" borderId="1" xfId="0" applyFont="1" applyFill="1" applyBorder="1" applyAlignment="1">
      <alignment horizontal="center" vertical="center" wrapText="1"/>
    </xf>
    <xf numFmtId="3" fontId="27" fillId="4" borderId="0" xfId="0" applyNumberFormat="1" applyFont="1" applyFill="1" applyBorder="1"/>
    <xf numFmtId="165" fontId="27" fillId="4" borderId="0" xfId="0" applyNumberFormat="1" applyFont="1" applyFill="1" applyBorder="1"/>
    <xf numFmtId="3" fontId="54" fillId="4" borderId="0" xfId="0" applyNumberFormat="1" applyFont="1" applyFill="1" applyBorder="1"/>
    <xf numFmtId="3" fontId="54" fillId="4" borderId="0" xfId="0" applyNumberFormat="1" applyFont="1" applyFill="1" applyBorder="1" applyAlignment="1">
      <alignment horizontal="center"/>
    </xf>
    <xf numFmtId="3" fontId="54" fillId="4" borderId="0" xfId="0" applyNumberFormat="1" applyFont="1" applyFill="1" applyBorder="1" applyAlignment="1">
      <alignment horizontal="center"/>
    </xf>
    <xf numFmtId="0" fontId="54" fillId="4" borderId="0" xfId="0" applyFont="1" applyFill="1"/>
    <xf numFmtId="0" fontId="27" fillId="3" borderId="4" xfId="0" applyFont="1" applyFill="1" applyBorder="1"/>
    <xf numFmtId="0" fontId="52" fillId="3" borderId="4" xfId="0" applyFont="1" applyFill="1" applyBorder="1" applyAlignment="1">
      <alignment horizontal="center" vertical="center"/>
    </xf>
    <xf numFmtId="3" fontId="52" fillId="3" borderId="4" xfId="0" applyNumberFormat="1" applyFont="1" applyFill="1" applyBorder="1" applyAlignment="1">
      <alignment horizontal="center" vertical="center"/>
    </xf>
    <xf numFmtId="0" fontId="0" fillId="4" borderId="16" xfId="0" applyFill="1" applyBorder="1"/>
    <xf numFmtId="0" fontId="110" fillId="2" borderId="0" xfId="0" applyFont="1" applyFill="1" applyBorder="1" applyAlignment="1">
      <alignment horizontal="center"/>
    </xf>
    <xf numFmtId="0" fontId="52" fillId="2" borderId="0" xfId="0" applyFont="1" applyFill="1" applyBorder="1" applyAlignment="1">
      <alignment horizontal="center"/>
    </xf>
    <xf numFmtId="0" fontId="66" fillId="2" borderId="16" xfId="0" applyFont="1" applyFill="1" applyBorder="1" applyAlignment="1"/>
    <xf numFmtId="0" fontId="66" fillId="2" borderId="16" xfId="0" applyFont="1" applyFill="1" applyBorder="1" applyAlignment="1">
      <alignment horizontal="centerContinuous"/>
    </xf>
    <xf numFmtId="0" fontId="111" fillId="2" borderId="16" xfId="0" applyFont="1" applyFill="1" applyBorder="1" applyAlignment="1">
      <alignment horizontal="centerContinuous"/>
    </xf>
    <xf numFmtId="0" fontId="52" fillId="4" borderId="19" xfId="0" applyFont="1" applyFill="1" applyBorder="1" applyAlignment="1">
      <alignment horizontal="center" vertical="center" wrapText="1"/>
    </xf>
    <xf numFmtId="0" fontId="52" fillId="4" borderId="0" xfId="0" applyFont="1" applyFill="1" applyBorder="1" applyAlignment="1">
      <alignment horizontal="center" vertical="center" wrapText="1"/>
    </xf>
    <xf numFmtId="0" fontId="52" fillId="4" borderId="1" xfId="0" applyFont="1" applyFill="1" applyBorder="1" applyAlignment="1">
      <alignment horizontal="center" vertical="center" wrapText="1"/>
    </xf>
    <xf numFmtId="3" fontId="0" fillId="0" borderId="0" xfId="0" applyNumberFormat="1"/>
    <xf numFmtId="3" fontId="52" fillId="3" borderId="4" xfId="0" applyNumberFormat="1" applyFont="1" applyFill="1" applyBorder="1" applyAlignment="1">
      <alignment horizontal="center" vertical="center"/>
    </xf>
    <xf numFmtId="3" fontId="66" fillId="4" borderId="0" xfId="0" applyNumberFormat="1" applyFont="1" applyFill="1" applyBorder="1"/>
    <xf numFmtId="0" fontId="55" fillId="4" borderId="0" xfId="0" applyFont="1" applyFill="1"/>
    <xf numFmtId="0" fontId="100" fillId="0" borderId="0" xfId="0" applyFont="1"/>
    <xf numFmtId="0" fontId="66" fillId="4" borderId="0" xfId="0" applyFont="1" applyFill="1" applyBorder="1" applyAlignment="1">
      <alignment horizontal="left" wrapText="1"/>
    </xf>
    <xf numFmtId="0" fontId="0" fillId="0" borderId="0" xfId="0" applyAlignment="1">
      <alignment wrapText="1"/>
    </xf>
    <xf numFmtId="0" fontId="112" fillId="0" borderId="0" xfId="0" applyFont="1"/>
    <xf numFmtId="0" fontId="2" fillId="5" borderId="0" xfId="0" applyFont="1" applyFill="1" applyBorder="1" applyAlignment="1">
      <alignment horizontal="left"/>
    </xf>
    <xf numFmtId="0" fontId="4" fillId="2" borderId="3" xfId="0" applyFont="1" applyFill="1" applyBorder="1" applyAlignment="1">
      <alignment horizontal="right" vertical="center" wrapText="1"/>
    </xf>
    <xf numFmtId="0" fontId="4" fillId="2" borderId="0" xfId="0" applyFont="1" applyFill="1" applyBorder="1" applyAlignment="1">
      <alignment horizontal="right" vertical="center" wrapText="1"/>
    </xf>
    <xf numFmtId="0" fontId="5" fillId="2" borderId="6" xfId="0" applyFont="1" applyFill="1" applyBorder="1" applyAlignment="1">
      <alignment horizontal="center" vertical="center" wrapText="1"/>
    </xf>
    <xf numFmtId="0" fontId="4" fillId="2" borderId="1" xfId="0" applyFont="1" applyFill="1" applyBorder="1" applyAlignment="1">
      <alignment horizontal="right" vertical="center" wrapText="1"/>
    </xf>
    <xf numFmtId="0" fontId="5" fillId="3" borderId="6" xfId="0" applyFont="1" applyFill="1" applyBorder="1" applyAlignment="1">
      <alignment horizontal="right" vertical="center" wrapText="1"/>
    </xf>
    <xf numFmtId="3" fontId="7" fillId="5" borderId="5" xfId="0" applyNumberFormat="1" applyFont="1" applyFill="1" applyBorder="1"/>
    <xf numFmtId="3" fontId="11" fillId="5" borderId="6" xfId="0" applyNumberFormat="1" applyFont="1" applyFill="1" applyBorder="1" applyAlignment="1">
      <alignment horizontal="left"/>
    </xf>
    <xf numFmtId="0" fontId="3" fillId="3" borderId="4" xfId="0" applyFont="1" applyFill="1" applyBorder="1" applyAlignment="1">
      <alignment horizontal="right"/>
    </xf>
    <xf numFmtId="3" fontId="11" fillId="5" borderId="5" xfId="0" applyNumberFormat="1" applyFont="1" applyFill="1" applyBorder="1"/>
    <xf numFmtId="0" fontId="4" fillId="2" borderId="3" xfId="0" applyFont="1" applyFill="1" applyBorder="1" applyAlignment="1">
      <alignment horizontal="right" wrapText="1"/>
    </xf>
    <xf numFmtId="0" fontId="4" fillId="2" borderId="0" xfId="0" applyFont="1" applyFill="1" applyBorder="1" applyAlignment="1">
      <alignment horizontal="right" wrapText="1"/>
    </xf>
    <xf numFmtId="0" fontId="4" fillId="2" borderId="1" xfId="0" applyFont="1" applyFill="1" applyBorder="1" applyAlignment="1">
      <alignment horizontal="right" wrapText="1"/>
    </xf>
    <xf numFmtId="0" fontId="5" fillId="3" borderId="4" xfId="0" applyFont="1" applyFill="1" applyBorder="1" applyAlignment="1">
      <alignment horizontal="right"/>
    </xf>
    <xf numFmtId="0" fontId="5" fillId="3" borderId="8" xfId="0" applyFont="1" applyFill="1" applyBorder="1" applyAlignment="1">
      <alignment horizontal="center" vertical="center" wrapText="1"/>
    </xf>
    <xf numFmtId="3" fontId="11" fillId="3" borderId="8" xfId="0" applyNumberFormat="1" applyFont="1" applyFill="1" applyBorder="1"/>
    <xf numFmtId="0" fontId="8" fillId="3" borderId="4" xfId="0" applyFont="1" applyFill="1" applyBorder="1" applyAlignment="1">
      <alignment horizontal="right"/>
    </xf>
    <xf numFmtId="3" fontId="8" fillId="3" borderId="8" xfId="0" applyNumberFormat="1" applyFont="1" applyFill="1" applyBorder="1"/>
    <xf numFmtId="0" fontId="3" fillId="5" borderId="3" xfId="0" applyFont="1" applyFill="1" applyBorder="1" applyAlignment="1">
      <alignment horizontal="right"/>
    </xf>
    <xf numFmtId="0" fontId="8" fillId="3" borderId="10" xfId="0" applyFont="1" applyFill="1" applyBorder="1" applyAlignment="1">
      <alignment horizontal="left"/>
    </xf>
    <xf numFmtId="0" fontId="8" fillId="3" borderId="8" xfId="0" applyFont="1" applyFill="1" applyBorder="1" applyAlignment="1">
      <alignment horizontal="left"/>
    </xf>
    <xf numFmtId="0" fontId="62" fillId="5" borderId="0" xfId="0" applyFont="1" applyFill="1" applyBorder="1"/>
    <xf numFmtId="0" fontId="62" fillId="5" borderId="0" xfId="0" applyFont="1" applyFill="1"/>
    <xf numFmtId="0" fontId="29" fillId="5" borderId="0" xfId="0" applyFont="1" applyFill="1" applyBorder="1"/>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8" xfId="0" applyFont="1" applyFill="1" applyBorder="1" applyAlignment="1">
      <alignment horizontal="left" vertical="center" wrapText="1"/>
    </xf>
    <xf numFmtId="0" fontId="16" fillId="4" borderId="6" xfId="0" applyFont="1" applyFill="1" applyBorder="1"/>
    <xf numFmtId="3" fontId="11" fillId="3" borderId="11" xfId="0" applyNumberFormat="1" applyFont="1" applyFill="1" applyBorder="1"/>
    <xf numFmtId="0" fontId="66" fillId="4" borderId="1" xfId="0" applyFont="1" applyFill="1" applyBorder="1"/>
    <xf numFmtId="3" fontId="11" fillId="3" borderId="11" xfId="0" applyNumberFormat="1" applyFont="1" applyFill="1" applyBorder="1" applyAlignment="1"/>
    <xf numFmtId="0" fontId="5" fillId="3" borderId="11" xfId="0" applyFont="1" applyFill="1" applyBorder="1" applyAlignment="1">
      <alignment horizontal="right" vertical="center" wrapText="1"/>
    </xf>
    <xf numFmtId="3" fontId="11" fillId="3" borderId="11" xfId="0" quotePrefix="1" applyNumberFormat="1" applyFont="1" applyFill="1" applyBorder="1" applyAlignment="1">
      <alignment horizontal="right"/>
    </xf>
    <xf numFmtId="0" fontId="66" fillId="0" borderId="0" xfId="0" applyFont="1" applyFill="1" applyBorder="1"/>
    <xf numFmtId="3" fontId="11" fillId="5" borderId="6" xfId="0" quotePrefix="1" applyNumberFormat="1" applyFont="1" applyFill="1" applyBorder="1" applyAlignment="1">
      <alignment horizontal="right"/>
    </xf>
    <xf numFmtId="3" fontId="11" fillId="5" borderId="5" xfId="0" quotePrefix="1" applyNumberFormat="1" applyFont="1" applyFill="1" applyBorder="1" applyAlignment="1">
      <alignment horizontal="right"/>
    </xf>
    <xf numFmtId="3" fontId="11" fillId="5" borderId="6" xfId="0" quotePrefix="1" applyNumberFormat="1" applyFont="1" applyFill="1" applyBorder="1" applyAlignment="1">
      <alignment horizontal="left"/>
    </xf>
    <xf numFmtId="0" fontId="8" fillId="5" borderId="7" xfId="0" applyFont="1" applyFill="1" applyBorder="1"/>
    <xf numFmtId="0" fontId="70" fillId="5" borderId="0" xfId="0" applyFont="1" applyFill="1" applyBorder="1"/>
  </cellXfs>
  <cellStyles count="5">
    <cellStyle name="Millares" xfId="3" builtinId="3"/>
    <cellStyle name="Millares 2" xfId="4"/>
    <cellStyle name="Moneda"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1.xml"/><Relationship Id="rId128" Type="http://schemas.openxmlformats.org/officeDocument/2006/relationships/externalLink" Target="externalLinks/externalLink6.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12.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externalLink" Target="externalLinks/externalLink2.xml"/><Relationship Id="rId129" Type="http://schemas.openxmlformats.org/officeDocument/2006/relationships/externalLink" Target="externalLinks/externalLink7.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externalLink" Target="externalLinks/externalLink8.xml"/><Relationship Id="rId135" Type="http://schemas.openxmlformats.org/officeDocument/2006/relationships/externalLink" Target="externalLinks/externalLink1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externalLink" Target="externalLinks/externalLink3.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externalLink" Target="externalLinks/externalLink9.xml"/><Relationship Id="rId136" Type="http://schemas.openxmlformats.org/officeDocument/2006/relationships/externalLink" Target="externalLinks/externalLink1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externalLink" Target="externalLinks/externalLink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externalLink" Target="externalLinks/externalLink15.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externalLink" Target="externalLinks/externalLink1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externalLink" Target="externalLinks/externalLink5.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11.xml"/><Relationship Id="rId16" Type="http://schemas.openxmlformats.org/officeDocument/2006/relationships/worksheet" Target="worksheets/sheet16.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rAngAx val="0"/>
    </c:view3D>
    <c:floor>
      <c:thickness val="0"/>
    </c:floor>
    <c:sideWall>
      <c:thickness val="0"/>
    </c:sideWall>
    <c:backWall>
      <c:thickness val="0"/>
    </c:backWall>
    <c:plotArea>
      <c:layout/>
      <c:pie3DChart>
        <c:varyColors val="1"/>
        <c:ser>
          <c:idx val="0"/>
          <c:order val="0"/>
          <c:tx>
            <c:strRef>
              <c:f>[16]Hoja2!$A$2</c:f>
              <c:strCache>
                <c:ptCount val="1"/>
                <c:pt idx="0">
                  <c:v>Oferta educativa</c:v>
                </c:pt>
              </c:strCache>
            </c:strRef>
          </c:tx>
          <c:spPr>
            <a:solidFill>
              <a:srgbClr val="7A0000"/>
            </a:solidFill>
            <a:ln>
              <a:solidFill>
                <a:sysClr val="windowText" lastClr="000000"/>
              </a:solidFill>
            </a:ln>
          </c:spPr>
          <c:explosion val="3"/>
          <c:dPt>
            <c:idx val="1"/>
            <c:bubble3D val="0"/>
            <c:spPr>
              <a:solidFill>
                <a:srgbClr val="EAB200"/>
              </a:solidFill>
              <a:ln>
                <a:solidFill>
                  <a:sysClr val="windowText" lastClr="000000"/>
                </a:solidFill>
              </a:ln>
            </c:spPr>
            <c:extLst>
              <c:ext xmlns:c16="http://schemas.microsoft.com/office/drawing/2014/chart" uri="{C3380CC4-5D6E-409C-BE32-E72D297353CC}">
                <c16:uniqueId val="{00000001-2BEE-4CDD-8461-9011D61EE338}"/>
              </c:ext>
            </c:extLst>
          </c:dPt>
          <c:dLbls>
            <c:dLbl>
              <c:idx val="0"/>
              <c:layout>
                <c:manualLayout>
                  <c:x val="-3.9855072463768126E-2"/>
                  <c:y val="0.29076333200285448"/>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2BEE-4CDD-8461-9011D61EE338}"/>
                </c:ext>
              </c:extLst>
            </c:dLbl>
            <c:dLbl>
              <c:idx val="1"/>
              <c:layout>
                <c:manualLayout>
                  <c:x val="-0.27548209366391202"/>
                  <c:y val="-4.6376832763589046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2BEE-4CDD-8461-9011D61EE338}"/>
                </c:ext>
              </c:extLst>
            </c:dLbl>
            <c:spPr>
              <a:noFill/>
              <a:ln>
                <a:noFill/>
              </a:ln>
              <a:effectLst/>
            </c:spPr>
            <c:txPr>
              <a:bodyPr/>
              <a:lstStyle/>
              <a:p>
                <a:pPr>
                  <a:defRPr sz="1000"/>
                </a:pPr>
                <a:endParaRPr lang="es-MX"/>
              </a:p>
            </c:txPr>
            <c:dLblPos val="outEnd"/>
            <c:showLegendKey val="0"/>
            <c:showVal val="0"/>
            <c:showCatName val="1"/>
            <c:showSerName val="0"/>
            <c:showPercent val="1"/>
            <c:showBubbleSize val="0"/>
            <c:showLeaderLines val="0"/>
            <c:extLst>
              <c:ext xmlns:c15="http://schemas.microsoft.com/office/drawing/2012/chart" uri="{CE6537A1-D6FC-4f65-9D91-7224C49458BB}"/>
            </c:extLst>
          </c:dLbls>
          <c:cat>
            <c:strRef>
              <c:f>([16]Hoja2!$B$9,[16]Hoja2!$B$14)</c:f>
              <c:strCache>
                <c:ptCount val="2"/>
                <c:pt idx="0">
                  <c:v>Licenciatura </c:v>
                </c:pt>
                <c:pt idx="1">
                  <c:v>Posgrado</c:v>
                </c:pt>
              </c:strCache>
            </c:strRef>
          </c:cat>
          <c:val>
            <c:numRef>
              <c:f>[16]Hoja2!$K$9:$K$10</c:f>
              <c:numCache>
                <c:formatCode>General</c:formatCode>
                <c:ptCount val="2"/>
                <c:pt idx="0">
                  <c:v>79</c:v>
                </c:pt>
                <c:pt idx="1">
                  <c:v>61</c:v>
                </c:pt>
              </c:numCache>
            </c:numRef>
          </c:val>
          <c:extLst>
            <c:ext xmlns:c16="http://schemas.microsoft.com/office/drawing/2014/chart" uri="{C3380CC4-5D6E-409C-BE32-E72D297353CC}">
              <c16:uniqueId val="{00000003-2BEE-4CDD-8461-9011D61EE338}"/>
            </c:ext>
          </c:extLst>
        </c:ser>
        <c:dLbls>
          <c:showLegendKey val="0"/>
          <c:showVal val="1"/>
          <c:showCatName val="0"/>
          <c:showSerName val="0"/>
          <c:showPercent val="0"/>
          <c:showBubbleSize val="0"/>
          <c:showLeaderLines val="0"/>
        </c:dLbls>
      </c:pie3DChart>
    </c:plotArea>
    <c:plotVisOnly val="1"/>
    <c:dispBlanksAs val="zero"/>
    <c:showDLblsOverMax val="0"/>
  </c:chart>
  <c:spPr>
    <a:ln>
      <a:noFill/>
    </a:ln>
  </c:spPr>
  <c:printSettings>
    <c:headerFooter/>
    <c:pageMargins b="0.75000000000000033" l="0.70000000000000029" r="0.70000000000000029" t="0.75000000000000033" header="0.30000000000000016" footer="0.30000000000000016"/>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5730278613132"/>
          <c:y val="4.1935862833009895E-2"/>
          <c:w val="0.88363077064346551"/>
          <c:h val="0.74862364584030394"/>
        </c:manualLayout>
      </c:layout>
      <c:barChart>
        <c:barDir val="col"/>
        <c:grouping val="clustered"/>
        <c:varyColors val="0"/>
        <c:ser>
          <c:idx val="0"/>
          <c:order val="0"/>
          <c:tx>
            <c:strRef>
              <c:f>'[8]SC '!$B$2:$L$2</c:f>
              <c:strCache>
                <c:ptCount val="1"/>
                <c:pt idx="0">
                  <c:v>Población escolar del departamento de lenguas Tapachula </c:v>
                </c:pt>
              </c:strCache>
            </c:strRef>
          </c:tx>
          <c:spPr>
            <a:solidFill>
              <a:srgbClr val="CC99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'[8]SC '!$B$10:$B$11</c:f>
              <c:strCache>
                <c:ptCount val="2"/>
                <c:pt idx="0">
                  <c:v>Francés</c:v>
                </c:pt>
                <c:pt idx="1">
                  <c:v>Inglés</c:v>
                </c:pt>
              </c:strCache>
            </c:strRef>
          </c:cat>
          <c:val>
            <c:numRef>
              <c:f>'[8]SC '!$R$10:$R$11</c:f>
              <c:numCache>
                <c:formatCode>General</c:formatCode>
                <c:ptCount val="2"/>
                <c:pt idx="0">
                  <c:v>145</c:v>
                </c:pt>
                <c:pt idx="1">
                  <c:v>1473</c:v>
                </c:pt>
              </c:numCache>
            </c:numRef>
          </c:val>
          <c:extLst>
            <c:ext xmlns:c16="http://schemas.microsoft.com/office/drawing/2014/chart" uri="{C3380CC4-5D6E-409C-BE32-E72D297353CC}">
              <c16:uniqueId val="{00000000-8A5D-4DF2-922B-B88BB8A236ED}"/>
            </c:ext>
          </c:extLst>
        </c:ser>
        <c:dLbls>
          <c:showLegendKey val="0"/>
          <c:showVal val="0"/>
          <c:showCatName val="0"/>
          <c:showSerName val="0"/>
          <c:showPercent val="0"/>
          <c:showBubbleSize val="0"/>
        </c:dLbls>
        <c:gapWidth val="150"/>
        <c:axId val="1999528175"/>
        <c:axId val="1"/>
      </c:barChart>
      <c:catAx>
        <c:axId val="199952817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99528175"/>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101998199130219E-2"/>
          <c:y val="0.23959499854184893"/>
          <c:w val="0.94652298024790693"/>
          <c:h val="0.61639216972878397"/>
        </c:manualLayout>
      </c:layout>
      <c:barChart>
        <c:barDir val="col"/>
        <c:grouping val="clustered"/>
        <c:varyColors val="0"/>
        <c:ser>
          <c:idx val="0"/>
          <c:order val="0"/>
          <c:tx>
            <c:strRef>
              <c:f>'[9]SC (2)'!$B$2:$K$2</c:f>
              <c:strCache>
                <c:ptCount val="1"/>
                <c:pt idx="0">
                  <c:v>Población escolar del departamento de lenguas Tuxtla</c:v>
                </c:pt>
              </c:strCache>
            </c:strRef>
          </c:tx>
          <c:spPr>
            <a:solidFill>
              <a:srgbClr val="CC99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'[9]SC (2)'!$B$10:$B$14</c:f>
              <c:strCache>
                <c:ptCount val="5"/>
                <c:pt idx="0">
                  <c:v>Alemán</c:v>
                </c:pt>
                <c:pt idx="1">
                  <c:v>Francés</c:v>
                </c:pt>
                <c:pt idx="2">
                  <c:v>Inglés</c:v>
                </c:pt>
                <c:pt idx="3">
                  <c:v>Italiano</c:v>
                </c:pt>
                <c:pt idx="4">
                  <c:v>Chino Mandarín</c:v>
                </c:pt>
              </c:strCache>
            </c:strRef>
          </c:cat>
          <c:val>
            <c:numRef>
              <c:f>'[9]SC (2)'!$R$10:$R$14</c:f>
              <c:numCache>
                <c:formatCode>General</c:formatCode>
                <c:ptCount val="5"/>
                <c:pt idx="0">
                  <c:v>212</c:v>
                </c:pt>
                <c:pt idx="1">
                  <c:v>469</c:v>
                </c:pt>
                <c:pt idx="2">
                  <c:v>4611</c:v>
                </c:pt>
                <c:pt idx="3">
                  <c:v>146</c:v>
                </c:pt>
                <c:pt idx="4">
                  <c:v>40</c:v>
                </c:pt>
              </c:numCache>
            </c:numRef>
          </c:val>
          <c:extLst>
            <c:ext xmlns:c16="http://schemas.microsoft.com/office/drawing/2014/chart" uri="{C3380CC4-5D6E-409C-BE32-E72D297353CC}">
              <c16:uniqueId val="{00000000-CF33-4CB7-B36D-F039FBFAA294}"/>
            </c:ext>
          </c:extLst>
        </c:ser>
        <c:dLbls>
          <c:showLegendKey val="0"/>
          <c:showVal val="0"/>
          <c:showCatName val="0"/>
          <c:showSerName val="0"/>
          <c:showPercent val="0"/>
          <c:showBubbleSize val="0"/>
        </c:dLbls>
        <c:gapWidth val="150"/>
        <c:axId val="1999531087"/>
        <c:axId val="1"/>
      </c:barChart>
      <c:catAx>
        <c:axId val="199953108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9953108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'[10]SC '!$B$2:$K$2</c:f>
              <c:strCache>
                <c:ptCount val="1"/>
                <c:pt idx="0">
                  <c:v>Población escolar del departamento de lenguas Tuxtla</c:v>
                </c:pt>
              </c:strCache>
            </c:strRef>
          </c:tx>
          <c:spPr>
            <a:solidFill>
              <a:srgbClr val="CC99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'[10]SC '!$B$10:$B$14</c:f>
              <c:strCache>
                <c:ptCount val="5"/>
                <c:pt idx="0">
                  <c:v>Alemán</c:v>
                </c:pt>
                <c:pt idx="1">
                  <c:v>Francés</c:v>
                </c:pt>
                <c:pt idx="2">
                  <c:v>Inglés</c:v>
                </c:pt>
                <c:pt idx="3">
                  <c:v>Italiano</c:v>
                </c:pt>
                <c:pt idx="4">
                  <c:v>Chino Mandarín</c:v>
                </c:pt>
              </c:strCache>
            </c:strRef>
          </c:cat>
          <c:val>
            <c:numRef>
              <c:f>'[10]SC '!$R$10:$R$14</c:f>
              <c:numCache>
                <c:formatCode>General</c:formatCode>
                <c:ptCount val="5"/>
                <c:pt idx="0">
                  <c:v>232</c:v>
                </c:pt>
                <c:pt idx="1">
                  <c:v>408</c:v>
                </c:pt>
                <c:pt idx="2">
                  <c:v>4647</c:v>
                </c:pt>
                <c:pt idx="3">
                  <c:v>157</c:v>
                </c:pt>
                <c:pt idx="4">
                  <c:v>22</c:v>
                </c:pt>
              </c:numCache>
            </c:numRef>
          </c:val>
          <c:extLst>
            <c:ext xmlns:c16="http://schemas.microsoft.com/office/drawing/2014/chart" uri="{C3380CC4-5D6E-409C-BE32-E72D297353CC}">
              <c16:uniqueId val="{00000000-84A9-4C3A-AE59-8F14EBE422E6}"/>
            </c:ext>
          </c:extLst>
        </c:ser>
        <c:dLbls>
          <c:showLegendKey val="0"/>
          <c:showVal val="0"/>
          <c:showCatName val="0"/>
          <c:showSerName val="0"/>
          <c:showPercent val="0"/>
          <c:showBubbleSize val="0"/>
        </c:dLbls>
        <c:gapWidth val="150"/>
        <c:axId val="1999528591"/>
        <c:axId val="1"/>
      </c:barChart>
      <c:catAx>
        <c:axId val="1999528591"/>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99528591"/>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8573928258967"/>
          <c:y val="0.14399314668999708"/>
          <c:w val="0.88377624671916022"/>
          <c:h val="0.74002697579469234"/>
        </c:manualLayout>
      </c:layout>
      <c:barChart>
        <c:barDir val="col"/>
        <c:grouping val="clustered"/>
        <c:varyColors val="0"/>
        <c:ser>
          <c:idx val="0"/>
          <c:order val="0"/>
          <c:tx>
            <c:strRef>
              <c:f>[11]SC!$E$8</c:f>
              <c:strCache>
                <c:ptCount val="1"/>
                <c:pt idx="0">
                  <c:v>Tuxtla</c:v>
                </c:pt>
              </c:strCache>
            </c:strRef>
          </c:tx>
          <c:spPr>
            <a:solidFill>
              <a:srgbClr val="7A0000"/>
            </a:solidFill>
            <a:ln>
              <a:solidFill>
                <a:sysClr val="windowText" lastClr="000000"/>
              </a:solidFill>
            </a:ln>
          </c:spPr>
          <c:invertIfNegative val="0"/>
          <c:dLbls>
            <c:dLbl>
              <c:idx val="0"/>
              <c:layout>
                <c:manualLayout>
                  <c:x val="-1.1514106866142976E-2"/>
                  <c:y val="3.8424591738712775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AAD-47C0-973D-BB5A3968E034}"/>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AD-47C0-973D-BB5A3968E03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[11]SC!$B$11:$B$13</c:f>
              <c:strCache>
                <c:ptCount val="3"/>
                <c:pt idx="0">
                  <c:v>Alumnos UNACH</c:v>
                </c:pt>
                <c:pt idx="1">
                  <c:v>Personal UNACH</c:v>
                </c:pt>
                <c:pt idx="2">
                  <c:v>Particulares</c:v>
                </c:pt>
              </c:strCache>
            </c:strRef>
          </c:cat>
          <c:val>
            <c:numRef>
              <c:f>[11]SC!$R$11:$R$13</c:f>
              <c:numCache>
                <c:formatCode>General</c:formatCode>
                <c:ptCount val="3"/>
                <c:pt idx="0">
                  <c:v>3552</c:v>
                </c:pt>
                <c:pt idx="1">
                  <c:v>188</c:v>
                </c:pt>
                <c:pt idx="2">
                  <c:v>1738</c:v>
                </c:pt>
              </c:numCache>
            </c:numRef>
          </c:val>
          <c:extLst>
            <c:ext xmlns:c16="http://schemas.microsoft.com/office/drawing/2014/chart" uri="{C3380CC4-5D6E-409C-BE32-E72D297353CC}">
              <c16:uniqueId val="{00000002-BAAD-47C0-973D-BB5A3968E034}"/>
            </c:ext>
          </c:extLst>
        </c:ser>
        <c:ser>
          <c:idx val="1"/>
          <c:order val="1"/>
          <c:tx>
            <c:strRef>
              <c:f>[11]SC!$H$8</c:f>
              <c:strCache>
                <c:ptCount val="1"/>
                <c:pt idx="0">
                  <c:v>Tapachula</c:v>
                </c:pt>
              </c:strCache>
            </c:strRef>
          </c:tx>
          <c:spPr>
            <a:solidFill>
              <a:srgbClr val="EAB2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[11]SC!$B$11:$B$13</c:f>
              <c:strCache>
                <c:ptCount val="3"/>
                <c:pt idx="0">
                  <c:v>Alumnos UNACH</c:v>
                </c:pt>
                <c:pt idx="1">
                  <c:v>Personal UNACH</c:v>
                </c:pt>
                <c:pt idx="2">
                  <c:v>Particulares</c:v>
                </c:pt>
              </c:strCache>
            </c:strRef>
          </c:cat>
          <c:val>
            <c:numRef>
              <c:f>[11]SC!$S$11:$S$13</c:f>
              <c:numCache>
                <c:formatCode>General</c:formatCode>
                <c:ptCount val="3"/>
                <c:pt idx="0">
                  <c:v>1554</c:v>
                </c:pt>
                <c:pt idx="1">
                  <c:v>10</c:v>
                </c:pt>
                <c:pt idx="2">
                  <c:v>98</c:v>
                </c:pt>
              </c:numCache>
            </c:numRef>
          </c:val>
          <c:extLst>
            <c:ext xmlns:c16="http://schemas.microsoft.com/office/drawing/2014/chart" uri="{C3380CC4-5D6E-409C-BE32-E72D297353CC}">
              <c16:uniqueId val="{00000003-BAAD-47C0-973D-BB5A3968E034}"/>
            </c:ext>
          </c:extLst>
        </c:ser>
        <c:ser>
          <c:idx val="2"/>
          <c:order val="2"/>
          <c:tx>
            <c:strRef>
              <c:f>[11]SC!$K$8</c:f>
              <c:strCache>
                <c:ptCount val="1"/>
                <c:pt idx="0">
                  <c:v>San Cristóbal de Las Casas</c:v>
                </c:pt>
              </c:strCache>
            </c:strRef>
          </c:tx>
          <c:spPr>
            <a:solidFill>
              <a:schemeClr val="accent3">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BAAD-47C0-973D-BB5A3968E03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[11]SC!$B$11:$B$13</c:f>
              <c:strCache>
                <c:ptCount val="3"/>
                <c:pt idx="0">
                  <c:v>Alumnos UNACH</c:v>
                </c:pt>
                <c:pt idx="1">
                  <c:v>Personal UNACH</c:v>
                </c:pt>
                <c:pt idx="2">
                  <c:v>Particulares</c:v>
                </c:pt>
              </c:strCache>
            </c:strRef>
          </c:cat>
          <c:val>
            <c:numRef>
              <c:f>[11]SC!$T$11:$T$13</c:f>
              <c:numCache>
                <c:formatCode>General</c:formatCode>
                <c:ptCount val="3"/>
                <c:pt idx="0">
                  <c:v>631</c:v>
                </c:pt>
                <c:pt idx="1">
                  <c:v>18</c:v>
                </c:pt>
                <c:pt idx="2">
                  <c:v>412</c:v>
                </c:pt>
              </c:numCache>
            </c:numRef>
          </c:val>
          <c:extLst>
            <c:ext xmlns:c16="http://schemas.microsoft.com/office/drawing/2014/chart" uri="{C3380CC4-5D6E-409C-BE32-E72D297353CC}">
              <c16:uniqueId val="{00000005-BAAD-47C0-973D-BB5A3968E034}"/>
            </c:ext>
          </c:extLst>
        </c:ser>
        <c:dLbls>
          <c:showLegendKey val="0"/>
          <c:showVal val="0"/>
          <c:showCatName val="0"/>
          <c:showSerName val="0"/>
          <c:showPercent val="0"/>
          <c:showBubbleSize val="0"/>
        </c:dLbls>
        <c:gapWidth val="150"/>
        <c:axId val="2003185759"/>
        <c:axId val="1"/>
      </c:barChart>
      <c:catAx>
        <c:axId val="200318575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2003185759"/>
        <c:crosses val="autoZero"/>
        <c:crossBetween val="between"/>
      </c:valAx>
    </c:plotArea>
    <c:legend>
      <c:legendPos val="r"/>
      <c:layout>
        <c:manualLayout>
          <c:xMode val="edge"/>
          <c:yMode val="edge"/>
          <c:x val="0.26289705643472089"/>
          <c:y val="9.8226153607405761E-2"/>
          <c:w val="0.48458402797370198"/>
          <c:h val="0.12225168512033681"/>
        </c:manualLayout>
      </c:layout>
      <c:overlay val="0"/>
      <c:txPr>
        <a:bodyPr/>
        <a:lstStyle/>
        <a:p>
          <a:pPr>
            <a:defRPr sz="73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[12]nuevo!$E$8</c:f>
              <c:strCache>
                <c:ptCount val="1"/>
                <c:pt idx="0">
                  <c:v>Tuxtla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[12]nuevo!$B$11:$B$13</c:f>
              <c:strCache>
                <c:ptCount val="3"/>
                <c:pt idx="0">
                  <c:v>Alumnos UNACH</c:v>
                </c:pt>
                <c:pt idx="1">
                  <c:v>Personal UNACH</c:v>
                </c:pt>
                <c:pt idx="2">
                  <c:v>Particulares</c:v>
                </c:pt>
              </c:strCache>
            </c:strRef>
          </c:cat>
          <c:val>
            <c:numRef>
              <c:f>[12]nuevo!$R$11:$R$13</c:f>
              <c:numCache>
                <c:formatCode>General</c:formatCode>
                <c:ptCount val="3"/>
                <c:pt idx="0">
                  <c:v>3706</c:v>
                </c:pt>
                <c:pt idx="1">
                  <c:v>172</c:v>
                </c:pt>
                <c:pt idx="2">
                  <c:v>1588</c:v>
                </c:pt>
              </c:numCache>
            </c:numRef>
          </c:val>
          <c:extLst>
            <c:ext xmlns:c16="http://schemas.microsoft.com/office/drawing/2014/chart" uri="{C3380CC4-5D6E-409C-BE32-E72D297353CC}">
              <c16:uniqueId val="{00000000-BAF8-442C-93E8-BE745D6D259B}"/>
            </c:ext>
          </c:extLst>
        </c:ser>
        <c:ser>
          <c:idx val="1"/>
          <c:order val="1"/>
          <c:tx>
            <c:strRef>
              <c:f>[12]nuevo!$H$8</c:f>
              <c:strCache>
                <c:ptCount val="1"/>
                <c:pt idx="0">
                  <c:v>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[12]nuevo!$B$11:$B$13</c:f>
              <c:strCache>
                <c:ptCount val="3"/>
                <c:pt idx="0">
                  <c:v>Alumnos UNACH</c:v>
                </c:pt>
                <c:pt idx="1">
                  <c:v>Personal UNACH</c:v>
                </c:pt>
                <c:pt idx="2">
                  <c:v>Particulares</c:v>
                </c:pt>
              </c:strCache>
            </c:strRef>
          </c:cat>
          <c:val>
            <c:numRef>
              <c:f>[12]nuevo!$S$11:$S$13</c:f>
              <c:numCache>
                <c:formatCode>General</c:formatCode>
                <c:ptCount val="3"/>
                <c:pt idx="0">
                  <c:v>1511</c:v>
                </c:pt>
                <c:pt idx="1">
                  <c:v>16</c:v>
                </c:pt>
                <c:pt idx="2">
                  <c:v>91</c:v>
                </c:pt>
              </c:numCache>
            </c:numRef>
          </c:val>
          <c:extLst>
            <c:ext xmlns:c16="http://schemas.microsoft.com/office/drawing/2014/chart" uri="{C3380CC4-5D6E-409C-BE32-E72D297353CC}">
              <c16:uniqueId val="{00000001-BAF8-442C-93E8-BE745D6D259B}"/>
            </c:ext>
          </c:extLst>
        </c:ser>
        <c:ser>
          <c:idx val="2"/>
          <c:order val="2"/>
          <c:tx>
            <c:strRef>
              <c:f>[12]nuevo!$K$8</c:f>
              <c:strCache>
                <c:ptCount val="1"/>
                <c:pt idx="0">
                  <c:v>San Cristóbal de Las Casas</c:v>
                </c:pt>
              </c:strCache>
            </c:strRef>
          </c:tx>
          <c:spPr>
            <a:solidFill>
              <a:srgbClr val="9BBB59">
                <a:lumMod val="75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[12]nuevo!$B$11:$B$13</c:f>
              <c:strCache>
                <c:ptCount val="3"/>
                <c:pt idx="0">
                  <c:v>Alumnos UNACH</c:v>
                </c:pt>
                <c:pt idx="1">
                  <c:v>Personal UNACH</c:v>
                </c:pt>
                <c:pt idx="2">
                  <c:v>Particulares</c:v>
                </c:pt>
              </c:strCache>
            </c:strRef>
          </c:cat>
          <c:val>
            <c:numRef>
              <c:f>[12]nuevo!$T$11:$T$13</c:f>
              <c:numCache>
                <c:formatCode>General</c:formatCode>
                <c:ptCount val="3"/>
                <c:pt idx="0">
                  <c:v>665</c:v>
                </c:pt>
                <c:pt idx="1">
                  <c:v>26</c:v>
                </c:pt>
                <c:pt idx="2">
                  <c:v>469</c:v>
                </c:pt>
              </c:numCache>
            </c:numRef>
          </c:val>
          <c:extLst>
            <c:ext xmlns:c16="http://schemas.microsoft.com/office/drawing/2014/chart" uri="{C3380CC4-5D6E-409C-BE32-E72D297353CC}">
              <c16:uniqueId val="{00000002-BAF8-442C-93E8-BE745D6D259B}"/>
            </c:ext>
          </c:extLst>
        </c:ser>
        <c:dLbls>
          <c:showLegendKey val="0"/>
          <c:showVal val="0"/>
          <c:showCatName val="0"/>
          <c:showSerName val="0"/>
          <c:showPercent val="0"/>
          <c:showBubbleSize val="0"/>
        </c:dLbls>
        <c:gapWidth val="150"/>
        <c:axId val="2003188255"/>
        <c:axId val="1"/>
      </c:barChart>
      <c:catAx>
        <c:axId val="200318825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2003188255"/>
        <c:crosses val="autoZero"/>
        <c:crossBetween val="between"/>
      </c:valAx>
    </c:plotArea>
    <c:legend>
      <c:legendPos val="r"/>
      <c:layout>
        <c:manualLayout>
          <c:xMode val="edge"/>
          <c:yMode val="edge"/>
          <c:x val="0.21697299350739052"/>
          <c:y val="1.596392758597483E-2"/>
          <c:w val="0.64109407376709493"/>
          <c:h val="0.11654485497005183"/>
        </c:manualLayout>
      </c:layout>
      <c:overlay val="0"/>
      <c:txPr>
        <a:bodyPr/>
        <a:lstStyle/>
        <a:p>
          <a:pPr>
            <a:defRPr sz="73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596074106371884E-2"/>
          <c:y val="6.1195649581415316E-2"/>
          <c:w val="0.920692674002069"/>
          <c:h val="0.82282449257042001"/>
        </c:manualLayout>
      </c:layout>
      <c:barChart>
        <c:barDir val="col"/>
        <c:grouping val="clustered"/>
        <c:varyColors val="0"/>
        <c:ser>
          <c:idx val="0"/>
          <c:order val="0"/>
          <c:tx>
            <c:strRef>
              <c:f>[13]SC!$E$8</c:f>
              <c:strCache>
                <c:ptCount val="1"/>
                <c:pt idx="0">
                  <c:v>Tuxtla</c:v>
                </c:pt>
              </c:strCache>
            </c:strRef>
          </c:tx>
          <c:spPr>
            <a:solidFill>
              <a:srgbClr val="7A0000"/>
            </a:solidFill>
            <a:ln>
              <a:solidFill>
                <a:sysClr val="windowText" lastClr="000000"/>
              </a:solidFill>
            </a:ln>
          </c:spPr>
          <c:invertIfNegative val="0"/>
          <c:dLbls>
            <c:dLbl>
              <c:idx val="0"/>
              <c:layout>
                <c:manualLayout>
                  <c:x val="1.5151281985517284E-3"/>
                  <c:y val="-1.5664978997300793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06D-403A-9639-BF1EB2268167}"/>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06D-403A-9639-BF1EB226816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[13]SC!$B$11:$B$17</c:f>
              <c:strCache>
                <c:ptCount val="7"/>
                <c:pt idx="0">
                  <c:v>Alemán</c:v>
                </c:pt>
                <c:pt idx="1">
                  <c:v>Francés</c:v>
                </c:pt>
                <c:pt idx="2">
                  <c:v>Inglés</c:v>
                </c:pt>
                <c:pt idx="3">
                  <c:v>Italiano</c:v>
                </c:pt>
                <c:pt idx="4">
                  <c:v>Tzotzil</c:v>
                </c:pt>
                <c:pt idx="5">
                  <c:v>Tzeltal</c:v>
                </c:pt>
                <c:pt idx="6">
                  <c:v>Chino Mandarín</c:v>
                </c:pt>
              </c:strCache>
            </c:strRef>
          </c:cat>
          <c:val>
            <c:numRef>
              <c:f>[13]SC!$R$11:$R$17</c:f>
              <c:numCache>
                <c:formatCode>General</c:formatCode>
                <c:ptCount val="7"/>
                <c:pt idx="0">
                  <c:v>212</c:v>
                </c:pt>
                <c:pt idx="1">
                  <c:v>469</c:v>
                </c:pt>
                <c:pt idx="2">
                  <c:v>4611</c:v>
                </c:pt>
                <c:pt idx="3">
                  <c:v>146</c:v>
                </c:pt>
                <c:pt idx="4">
                  <c:v>0</c:v>
                </c:pt>
                <c:pt idx="5">
                  <c:v>0</c:v>
                </c:pt>
                <c:pt idx="6">
                  <c:v>40</c:v>
                </c:pt>
              </c:numCache>
            </c:numRef>
          </c:val>
          <c:extLst>
            <c:ext xmlns:c16="http://schemas.microsoft.com/office/drawing/2014/chart" uri="{C3380CC4-5D6E-409C-BE32-E72D297353CC}">
              <c16:uniqueId val="{00000002-306D-403A-9639-BF1EB2268167}"/>
            </c:ext>
          </c:extLst>
        </c:ser>
        <c:ser>
          <c:idx val="1"/>
          <c:order val="1"/>
          <c:tx>
            <c:strRef>
              <c:f>[13]SC!$H$8</c:f>
              <c:strCache>
                <c:ptCount val="1"/>
                <c:pt idx="0">
                  <c:v>Tapachula</c:v>
                </c:pt>
              </c:strCache>
            </c:strRef>
          </c:tx>
          <c:spPr>
            <a:solidFill>
              <a:srgbClr val="EAB2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[13]SC!$B$11:$B$17</c:f>
              <c:strCache>
                <c:ptCount val="7"/>
                <c:pt idx="0">
                  <c:v>Alemán</c:v>
                </c:pt>
                <c:pt idx="1">
                  <c:v>Francés</c:v>
                </c:pt>
                <c:pt idx="2">
                  <c:v>Inglés</c:v>
                </c:pt>
                <c:pt idx="3">
                  <c:v>Italiano</c:v>
                </c:pt>
                <c:pt idx="4">
                  <c:v>Tzotzil</c:v>
                </c:pt>
                <c:pt idx="5">
                  <c:v>Tzeltal</c:v>
                </c:pt>
                <c:pt idx="6">
                  <c:v>Chino Mandarín</c:v>
                </c:pt>
              </c:strCache>
            </c:strRef>
          </c:cat>
          <c:val>
            <c:numRef>
              <c:f>[13]SC!$S$11:$S$17</c:f>
              <c:numCache>
                <c:formatCode>General</c:formatCode>
                <c:ptCount val="7"/>
                <c:pt idx="0">
                  <c:v>0</c:v>
                </c:pt>
                <c:pt idx="1">
                  <c:v>157</c:v>
                </c:pt>
                <c:pt idx="2">
                  <c:v>1505</c:v>
                </c:pt>
                <c:pt idx="3">
                  <c:v>0</c:v>
                </c:pt>
                <c:pt idx="4">
                  <c:v>0</c:v>
                </c:pt>
                <c:pt idx="5">
                  <c:v>0</c:v>
                </c:pt>
                <c:pt idx="6">
                  <c:v>0</c:v>
                </c:pt>
              </c:numCache>
            </c:numRef>
          </c:val>
          <c:extLst>
            <c:ext xmlns:c16="http://schemas.microsoft.com/office/drawing/2014/chart" uri="{C3380CC4-5D6E-409C-BE32-E72D297353CC}">
              <c16:uniqueId val="{00000003-306D-403A-9639-BF1EB2268167}"/>
            </c:ext>
          </c:extLst>
        </c:ser>
        <c:ser>
          <c:idx val="2"/>
          <c:order val="2"/>
          <c:tx>
            <c:strRef>
              <c:f>[13]SC!$K$8</c:f>
              <c:strCache>
                <c:ptCount val="1"/>
                <c:pt idx="0">
                  <c:v>San Cristóbal de Las Casas</c:v>
                </c:pt>
              </c:strCache>
            </c:strRef>
          </c:tx>
          <c:spPr>
            <a:solidFill>
              <a:schemeClr val="accent3">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06D-403A-9639-BF1EB226816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[13]SC!$B$11:$B$17</c:f>
              <c:strCache>
                <c:ptCount val="7"/>
                <c:pt idx="0">
                  <c:v>Alemán</c:v>
                </c:pt>
                <c:pt idx="1">
                  <c:v>Francés</c:v>
                </c:pt>
                <c:pt idx="2">
                  <c:v>Inglés</c:v>
                </c:pt>
                <c:pt idx="3">
                  <c:v>Italiano</c:v>
                </c:pt>
                <c:pt idx="4">
                  <c:v>Tzotzil</c:v>
                </c:pt>
                <c:pt idx="5">
                  <c:v>Tzeltal</c:v>
                </c:pt>
                <c:pt idx="6">
                  <c:v>Chino Mandarín</c:v>
                </c:pt>
              </c:strCache>
            </c:strRef>
          </c:cat>
          <c:val>
            <c:numRef>
              <c:f>[13]SC!$T$11:$T$17</c:f>
              <c:numCache>
                <c:formatCode>General</c:formatCode>
                <c:ptCount val="7"/>
                <c:pt idx="0">
                  <c:v>16</c:v>
                </c:pt>
                <c:pt idx="1">
                  <c:v>30</c:v>
                </c:pt>
                <c:pt idx="2">
                  <c:v>948</c:v>
                </c:pt>
                <c:pt idx="3">
                  <c:v>24</c:v>
                </c:pt>
                <c:pt idx="4">
                  <c:v>34</c:v>
                </c:pt>
                <c:pt idx="5">
                  <c:v>9</c:v>
                </c:pt>
                <c:pt idx="6">
                  <c:v>0</c:v>
                </c:pt>
              </c:numCache>
            </c:numRef>
          </c:val>
          <c:extLst>
            <c:ext xmlns:c16="http://schemas.microsoft.com/office/drawing/2014/chart" uri="{C3380CC4-5D6E-409C-BE32-E72D297353CC}">
              <c16:uniqueId val="{00000005-306D-403A-9639-BF1EB2268167}"/>
            </c:ext>
          </c:extLst>
        </c:ser>
        <c:dLbls>
          <c:showLegendKey val="0"/>
          <c:showVal val="0"/>
          <c:showCatName val="0"/>
          <c:showSerName val="0"/>
          <c:showPercent val="0"/>
          <c:showBubbleSize val="0"/>
        </c:dLbls>
        <c:gapWidth val="150"/>
        <c:axId val="2003189503"/>
        <c:axId val="1"/>
      </c:barChart>
      <c:catAx>
        <c:axId val="2003189503"/>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2003189503"/>
        <c:crosses val="autoZero"/>
        <c:crossBetween val="between"/>
      </c:valAx>
    </c:plotArea>
    <c:legend>
      <c:legendPos val="r"/>
      <c:layout>
        <c:manualLayout>
          <c:xMode val="edge"/>
          <c:yMode val="edge"/>
          <c:x val="0.26941171441517692"/>
          <c:y val="2.4445118802340375E-3"/>
          <c:w val="0.48458402797370198"/>
          <c:h val="0.12225178749208074"/>
        </c:manualLayout>
      </c:layout>
      <c:overlay val="0"/>
      <c:txPr>
        <a:bodyPr/>
        <a:lstStyle/>
        <a:p>
          <a:pPr>
            <a:defRPr sz="73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[14]nuevo!$E$8</c:f>
              <c:strCache>
                <c:ptCount val="1"/>
                <c:pt idx="0">
                  <c:v>Tuxtla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[14]nuevo!$B$11:$B$17</c:f>
              <c:strCache>
                <c:ptCount val="7"/>
                <c:pt idx="0">
                  <c:v>Alemán</c:v>
                </c:pt>
                <c:pt idx="1">
                  <c:v>Francés</c:v>
                </c:pt>
                <c:pt idx="2">
                  <c:v>Inglés</c:v>
                </c:pt>
                <c:pt idx="3">
                  <c:v>Italiano</c:v>
                </c:pt>
                <c:pt idx="4">
                  <c:v>Tzotzil</c:v>
                </c:pt>
                <c:pt idx="5">
                  <c:v>Tzeltal</c:v>
                </c:pt>
                <c:pt idx="6">
                  <c:v>Chino Mandarín</c:v>
                </c:pt>
              </c:strCache>
            </c:strRef>
          </c:cat>
          <c:val>
            <c:numRef>
              <c:f>[14]nuevo!$R$11:$R$17</c:f>
              <c:numCache>
                <c:formatCode>General</c:formatCode>
                <c:ptCount val="7"/>
                <c:pt idx="0">
                  <c:v>232</c:v>
                </c:pt>
                <c:pt idx="1">
                  <c:v>408</c:v>
                </c:pt>
                <c:pt idx="2">
                  <c:v>4647</c:v>
                </c:pt>
                <c:pt idx="3">
                  <c:v>157</c:v>
                </c:pt>
                <c:pt idx="4">
                  <c:v>0</c:v>
                </c:pt>
                <c:pt idx="5">
                  <c:v>0</c:v>
                </c:pt>
                <c:pt idx="6">
                  <c:v>22</c:v>
                </c:pt>
              </c:numCache>
            </c:numRef>
          </c:val>
          <c:extLst>
            <c:ext xmlns:c16="http://schemas.microsoft.com/office/drawing/2014/chart" uri="{C3380CC4-5D6E-409C-BE32-E72D297353CC}">
              <c16:uniqueId val="{00000000-20A2-416B-A939-4077460D690F}"/>
            </c:ext>
          </c:extLst>
        </c:ser>
        <c:ser>
          <c:idx val="1"/>
          <c:order val="1"/>
          <c:tx>
            <c:strRef>
              <c:f>[14]nuevo!$H$8</c:f>
              <c:strCache>
                <c:ptCount val="1"/>
                <c:pt idx="0">
                  <c:v>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[14]nuevo!$B$11:$B$17</c:f>
              <c:strCache>
                <c:ptCount val="7"/>
                <c:pt idx="0">
                  <c:v>Alemán</c:v>
                </c:pt>
                <c:pt idx="1">
                  <c:v>Francés</c:v>
                </c:pt>
                <c:pt idx="2">
                  <c:v>Inglés</c:v>
                </c:pt>
                <c:pt idx="3">
                  <c:v>Italiano</c:v>
                </c:pt>
                <c:pt idx="4">
                  <c:v>Tzotzil</c:v>
                </c:pt>
                <c:pt idx="5">
                  <c:v>Tzeltal</c:v>
                </c:pt>
                <c:pt idx="6">
                  <c:v>Chino Mandarín</c:v>
                </c:pt>
              </c:strCache>
            </c:strRef>
          </c:cat>
          <c:val>
            <c:numRef>
              <c:f>[14]nuevo!$S$11:$S$17</c:f>
              <c:numCache>
                <c:formatCode>General</c:formatCode>
                <c:ptCount val="7"/>
                <c:pt idx="0">
                  <c:v>0</c:v>
                </c:pt>
                <c:pt idx="1">
                  <c:v>145</c:v>
                </c:pt>
                <c:pt idx="2">
                  <c:v>1473</c:v>
                </c:pt>
                <c:pt idx="3">
                  <c:v>0</c:v>
                </c:pt>
                <c:pt idx="4">
                  <c:v>0</c:v>
                </c:pt>
                <c:pt idx="5">
                  <c:v>0</c:v>
                </c:pt>
                <c:pt idx="6">
                  <c:v>0</c:v>
                </c:pt>
              </c:numCache>
            </c:numRef>
          </c:val>
          <c:extLst>
            <c:ext xmlns:c16="http://schemas.microsoft.com/office/drawing/2014/chart" uri="{C3380CC4-5D6E-409C-BE32-E72D297353CC}">
              <c16:uniqueId val="{00000001-20A2-416B-A939-4077460D690F}"/>
            </c:ext>
          </c:extLst>
        </c:ser>
        <c:ser>
          <c:idx val="2"/>
          <c:order val="2"/>
          <c:tx>
            <c:strRef>
              <c:f>[14]nuevo!$K$8</c:f>
              <c:strCache>
                <c:ptCount val="1"/>
                <c:pt idx="0">
                  <c:v>San Cristóbal de Las Casas</c:v>
                </c:pt>
              </c:strCache>
            </c:strRef>
          </c:tx>
          <c:spPr>
            <a:solidFill>
              <a:srgbClr val="9BBB59">
                <a:lumMod val="75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[14]nuevo!$B$11:$B$17</c:f>
              <c:strCache>
                <c:ptCount val="7"/>
                <c:pt idx="0">
                  <c:v>Alemán</c:v>
                </c:pt>
                <c:pt idx="1">
                  <c:v>Francés</c:v>
                </c:pt>
                <c:pt idx="2">
                  <c:v>Inglés</c:v>
                </c:pt>
                <c:pt idx="3">
                  <c:v>Italiano</c:v>
                </c:pt>
                <c:pt idx="4">
                  <c:v>Tzotzil</c:v>
                </c:pt>
                <c:pt idx="5">
                  <c:v>Tzeltal</c:v>
                </c:pt>
                <c:pt idx="6">
                  <c:v>Chino Mandarín</c:v>
                </c:pt>
              </c:strCache>
            </c:strRef>
          </c:cat>
          <c:val>
            <c:numRef>
              <c:f>[14]nuevo!$T$11:$T$17</c:f>
              <c:numCache>
                <c:formatCode>General</c:formatCode>
                <c:ptCount val="7"/>
                <c:pt idx="0">
                  <c:v>10</c:v>
                </c:pt>
                <c:pt idx="1">
                  <c:v>49</c:v>
                </c:pt>
                <c:pt idx="2">
                  <c:v>1020</c:v>
                </c:pt>
                <c:pt idx="3">
                  <c:v>34</c:v>
                </c:pt>
                <c:pt idx="4">
                  <c:v>31</c:v>
                </c:pt>
                <c:pt idx="5">
                  <c:v>16</c:v>
                </c:pt>
                <c:pt idx="6">
                  <c:v>0</c:v>
                </c:pt>
              </c:numCache>
            </c:numRef>
          </c:val>
          <c:extLst>
            <c:ext xmlns:c16="http://schemas.microsoft.com/office/drawing/2014/chart" uri="{C3380CC4-5D6E-409C-BE32-E72D297353CC}">
              <c16:uniqueId val="{00000002-20A2-416B-A939-4077460D690F}"/>
            </c:ext>
          </c:extLst>
        </c:ser>
        <c:dLbls>
          <c:showLegendKey val="0"/>
          <c:showVal val="0"/>
          <c:showCatName val="0"/>
          <c:showSerName val="0"/>
          <c:showPercent val="0"/>
          <c:showBubbleSize val="0"/>
        </c:dLbls>
        <c:gapWidth val="150"/>
        <c:axId val="1925400975"/>
        <c:axId val="1"/>
      </c:barChart>
      <c:catAx>
        <c:axId val="192540097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25400975"/>
        <c:crosses val="autoZero"/>
        <c:crossBetween val="between"/>
      </c:valAx>
    </c:plotArea>
    <c:legend>
      <c:legendPos val="r"/>
      <c:layout>
        <c:manualLayout>
          <c:xMode val="edge"/>
          <c:yMode val="edge"/>
          <c:x val="0.21697293465326481"/>
          <c:y val="1.5963916038645304E-2"/>
          <c:w val="0.64109409153437813"/>
          <c:h val="0.11654472145405417"/>
        </c:manualLayout>
      </c:layout>
      <c:overlay val="0"/>
      <c:txPr>
        <a:bodyPr/>
        <a:lstStyle/>
        <a:p>
          <a:pPr>
            <a:defRPr sz="73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596074106371884E-2"/>
          <c:y val="6.1195649581415316E-2"/>
          <c:w val="0.920692674002069"/>
          <c:h val="0.82282449257042001"/>
        </c:manualLayout>
      </c:layout>
      <c:barChart>
        <c:barDir val="col"/>
        <c:grouping val="clustered"/>
        <c:varyColors val="0"/>
        <c:ser>
          <c:idx val="0"/>
          <c:order val="0"/>
          <c:tx>
            <c:strRef>
              <c:f>[14]nuevo!$E$8</c:f>
              <c:strCache>
                <c:ptCount val="1"/>
                <c:pt idx="0">
                  <c:v>Tuxtla</c:v>
                </c:pt>
              </c:strCache>
            </c:strRef>
          </c:tx>
          <c:spPr>
            <a:solidFill>
              <a:srgbClr val="7A0000"/>
            </a:solidFill>
            <a:ln>
              <a:solidFill>
                <a:sysClr val="windowText" lastClr="000000"/>
              </a:solidFill>
            </a:ln>
          </c:spPr>
          <c:invertIfNegative val="0"/>
          <c:dLbls>
            <c:dLbl>
              <c:idx val="0"/>
              <c:layout>
                <c:manualLayout>
                  <c:x val="1.5151281985517284E-3"/>
                  <c:y val="1.1380321881670494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647-4954-B8E5-51DEBC35D497}"/>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647-4954-B8E5-51DEBC35D49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[15]SC!$B$11:$B$17</c:f>
              <c:strCache>
                <c:ptCount val="7"/>
                <c:pt idx="0">
                  <c:v>Alemán</c:v>
                </c:pt>
                <c:pt idx="1">
                  <c:v>Francés</c:v>
                </c:pt>
                <c:pt idx="2">
                  <c:v>Inglés</c:v>
                </c:pt>
                <c:pt idx="3">
                  <c:v>Italiano</c:v>
                </c:pt>
                <c:pt idx="4">
                  <c:v>Tzotzil</c:v>
                </c:pt>
                <c:pt idx="5">
                  <c:v>Tzeltal</c:v>
                </c:pt>
                <c:pt idx="6">
                  <c:v>Chino Mandarín</c:v>
                </c:pt>
              </c:strCache>
            </c:strRef>
          </c:cat>
          <c:val>
            <c:numRef>
              <c:f>[14]nuevo!$R$11:$R$17</c:f>
              <c:numCache>
                <c:formatCode>General</c:formatCode>
                <c:ptCount val="7"/>
                <c:pt idx="0">
                  <c:v>232</c:v>
                </c:pt>
                <c:pt idx="1">
                  <c:v>408</c:v>
                </c:pt>
                <c:pt idx="2">
                  <c:v>4647</c:v>
                </c:pt>
                <c:pt idx="3">
                  <c:v>157</c:v>
                </c:pt>
                <c:pt idx="4">
                  <c:v>0</c:v>
                </c:pt>
                <c:pt idx="5">
                  <c:v>0</c:v>
                </c:pt>
                <c:pt idx="6">
                  <c:v>22</c:v>
                </c:pt>
              </c:numCache>
            </c:numRef>
          </c:val>
          <c:extLst>
            <c:ext xmlns:c16="http://schemas.microsoft.com/office/drawing/2014/chart" uri="{C3380CC4-5D6E-409C-BE32-E72D297353CC}">
              <c16:uniqueId val="{00000002-E647-4954-B8E5-51DEBC35D497}"/>
            </c:ext>
          </c:extLst>
        </c:ser>
        <c:ser>
          <c:idx val="1"/>
          <c:order val="1"/>
          <c:tx>
            <c:strRef>
              <c:f>[14]nuevo!$H$8</c:f>
              <c:strCache>
                <c:ptCount val="1"/>
                <c:pt idx="0">
                  <c:v>Tapachula</c:v>
                </c:pt>
              </c:strCache>
            </c:strRef>
          </c:tx>
          <c:spPr>
            <a:solidFill>
              <a:srgbClr val="EAB200"/>
            </a:solidFill>
            <a:ln>
              <a:solidFill>
                <a:sysClr val="windowText" lastClr="000000"/>
              </a:solidFill>
            </a:ln>
          </c:spPr>
          <c:invertIfNegative val="0"/>
          <c:dLbls>
            <c:dLbl>
              <c:idx val="2"/>
              <c:layout>
                <c:manualLayout>
                  <c:x val="8.6862106406079952E-3"/>
                  <c:y val="2.7045306638407945E-3"/>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647-4954-B8E5-51DEBC35D49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[15]SC!$B$11:$B$17</c:f>
              <c:strCache>
                <c:ptCount val="7"/>
                <c:pt idx="0">
                  <c:v>Alemán</c:v>
                </c:pt>
                <c:pt idx="1">
                  <c:v>Francés</c:v>
                </c:pt>
                <c:pt idx="2">
                  <c:v>Inglés</c:v>
                </c:pt>
                <c:pt idx="3">
                  <c:v>Italiano</c:v>
                </c:pt>
                <c:pt idx="4">
                  <c:v>Tzotzil</c:v>
                </c:pt>
                <c:pt idx="5">
                  <c:v>Tzeltal</c:v>
                </c:pt>
                <c:pt idx="6">
                  <c:v>Chino Mandarín</c:v>
                </c:pt>
              </c:strCache>
            </c:strRef>
          </c:cat>
          <c:val>
            <c:numRef>
              <c:f>[14]nuevo!$S$11:$S$17</c:f>
              <c:numCache>
                <c:formatCode>General</c:formatCode>
                <c:ptCount val="7"/>
                <c:pt idx="0">
                  <c:v>0</c:v>
                </c:pt>
                <c:pt idx="1">
                  <c:v>145</c:v>
                </c:pt>
                <c:pt idx="2">
                  <c:v>1473</c:v>
                </c:pt>
                <c:pt idx="3">
                  <c:v>0</c:v>
                </c:pt>
                <c:pt idx="4">
                  <c:v>0</c:v>
                </c:pt>
                <c:pt idx="5">
                  <c:v>0</c:v>
                </c:pt>
                <c:pt idx="6">
                  <c:v>0</c:v>
                </c:pt>
              </c:numCache>
            </c:numRef>
          </c:val>
          <c:extLst>
            <c:ext xmlns:c16="http://schemas.microsoft.com/office/drawing/2014/chart" uri="{C3380CC4-5D6E-409C-BE32-E72D297353CC}">
              <c16:uniqueId val="{00000004-E647-4954-B8E5-51DEBC35D497}"/>
            </c:ext>
          </c:extLst>
        </c:ser>
        <c:ser>
          <c:idx val="2"/>
          <c:order val="2"/>
          <c:tx>
            <c:strRef>
              <c:f>[14]nuevo!$K$8</c:f>
              <c:strCache>
                <c:ptCount val="1"/>
                <c:pt idx="0">
                  <c:v>San Cristóbal de Las Casas</c:v>
                </c:pt>
              </c:strCache>
            </c:strRef>
          </c:tx>
          <c:spPr>
            <a:solidFill>
              <a:schemeClr val="accent3">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647-4954-B8E5-51DEBC35D497}"/>
                </c:ext>
              </c:extLst>
            </c:dLbl>
            <c:dLbl>
              <c:idx val="2"/>
              <c:layout>
                <c:manualLayout>
                  <c:x val="8.6862106406080351E-3"/>
                  <c:y val="-2.7045306638408934E-3"/>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647-4954-B8E5-51DEBC35D49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[15]SC!$B$11:$B$17</c:f>
              <c:strCache>
                <c:ptCount val="7"/>
                <c:pt idx="0">
                  <c:v>Alemán</c:v>
                </c:pt>
                <c:pt idx="1">
                  <c:v>Francés</c:v>
                </c:pt>
                <c:pt idx="2">
                  <c:v>Inglés</c:v>
                </c:pt>
                <c:pt idx="3">
                  <c:v>Italiano</c:v>
                </c:pt>
                <c:pt idx="4">
                  <c:v>Tzotzil</c:v>
                </c:pt>
                <c:pt idx="5">
                  <c:v>Tzeltal</c:v>
                </c:pt>
                <c:pt idx="6">
                  <c:v>Chino Mandarín</c:v>
                </c:pt>
              </c:strCache>
            </c:strRef>
          </c:cat>
          <c:val>
            <c:numRef>
              <c:f>[14]nuevo!$T$11:$T$17</c:f>
              <c:numCache>
                <c:formatCode>General</c:formatCode>
                <c:ptCount val="7"/>
                <c:pt idx="0">
                  <c:v>10</c:v>
                </c:pt>
                <c:pt idx="1">
                  <c:v>49</c:v>
                </c:pt>
                <c:pt idx="2">
                  <c:v>1020</c:v>
                </c:pt>
                <c:pt idx="3">
                  <c:v>34</c:v>
                </c:pt>
                <c:pt idx="4">
                  <c:v>31</c:v>
                </c:pt>
                <c:pt idx="5">
                  <c:v>16</c:v>
                </c:pt>
                <c:pt idx="6">
                  <c:v>0</c:v>
                </c:pt>
              </c:numCache>
            </c:numRef>
          </c:val>
          <c:extLst>
            <c:ext xmlns:c16="http://schemas.microsoft.com/office/drawing/2014/chart" uri="{C3380CC4-5D6E-409C-BE32-E72D297353CC}">
              <c16:uniqueId val="{00000007-E647-4954-B8E5-51DEBC35D497}"/>
            </c:ext>
          </c:extLst>
        </c:ser>
        <c:dLbls>
          <c:showLegendKey val="0"/>
          <c:showVal val="0"/>
          <c:showCatName val="0"/>
          <c:showSerName val="0"/>
          <c:showPercent val="0"/>
          <c:showBubbleSize val="0"/>
        </c:dLbls>
        <c:gapWidth val="150"/>
        <c:axId val="1925401391"/>
        <c:axId val="1"/>
      </c:barChart>
      <c:catAx>
        <c:axId val="1925401391"/>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25401391"/>
        <c:crosses val="autoZero"/>
        <c:crossBetween val="between"/>
      </c:valAx>
    </c:plotArea>
    <c:legend>
      <c:legendPos val="r"/>
      <c:layout>
        <c:manualLayout>
          <c:xMode val="edge"/>
          <c:yMode val="edge"/>
          <c:x val="0.26941171441517692"/>
          <c:y val="2.4445118802340375E-3"/>
          <c:w val="0.48458402797370198"/>
          <c:h val="0.12225178749208074"/>
        </c:manualLayout>
      </c:layout>
      <c:overlay val="0"/>
      <c:txPr>
        <a:bodyPr/>
        <a:lstStyle/>
        <a:p>
          <a:pPr>
            <a:defRPr sz="73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8.1594356579353156E-2"/>
          <c:y val="0.10361489920142959"/>
          <c:w val="0.8195001842534726"/>
          <c:h val="0.7829590662869268"/>
        </c:manualLayout>
      </c:layout>
      <c:pie3DChart>
        <c:varyColors val="1"/>
        <c:ser>
          <c:idx val="0"/>
          <c:order val="0"/>
          <c:tx>
            <c:strRef>
              <c:f>[16]Hoja2!$A$2</c:f>
              <c:strCache>
                <c:ptCount val="1"/>
                <c:pt idx="0">
                  <c:v>Oferta educativa</c:v>
                </c:pt>
              </c:strCache>
            </c:strRef>
          </c:tx>
          <c:spPr>
            <a:ln>
              <a:solidFill>
                <a:sysClr val="windowText" lastClr="000000"/>
              </a:solidFill>
            </a:ln>
          </c:spPr>
          <c:explosion val="4"/>
          <c:dPt>
            <c:idx val="0"/>
            <c:bubble3D val="0"/>
            <c:spPr>
              <a:solidFill>
                <a:srgbClr val="7A0000"/>
              </a:solidFill>
              <a:ln>
                <a:solidFill>
                  <a:sysClr val="windowText" lastClr="000000"/>
                </a:solidFill>
              </a:ln>
            </c:spPr>
            <c:extLst>
              <c:ext xmlns:c16="http://schemas.microsoft.com/office/drawing/2014/chart" uri="{C3380CC4-5D6E-409C-BE32-E72D297353CC}">
                <c16:uniqueId val="{00000001-2A13-4652-A2ED-5729FD538FE7}"/>
              </c:ext>
            </c:extLst>
          </c:dPt>
          <c:dPt>
            <c:idx val="1"/>
            <c:bubble3D val="0"/>
            <c:spPr>
              <a:solidFill>
                <a:srgbClr val="EAB200"/>
              </a:solidFill>
              <a:ln>
                <a:solidFill>
                  <a:sysClr val="windowText" lastClr="000000"/>
                </a:solidFill>
              </a:ln>
            </c:spPr>
            <c:extLst>
              <c:ext xmlns:c16="http://schemas.microsoft.com/office/drawing/2014/chart" uri="{C3380CC4-5D6E-409C-BE32-E72D297353CC}">
                <c16:uniqueId val="{00000003-2A13-4652-A2ED-5729FD538FE7}"/>
              </c:ext>
            </c:extLst>
          </c:dPt>
          <c:dPt>
            <c:idx val="2"/>
            <c:bubble3D val="0"/>
            <c:spPr>
              <a:solidFill>
                <a:schemeClr val="accent3">
                  <a:lumMod val="75000"/>
                </a:schemeClr>
              </a:solidFill>
              <a:ln>
                <a:solidFill>
                  <a:sysClr val="windowText" lastClr="000000"/>
                </a:solidFill>
              </a:ln>
            </c:spPr>
            <c:extLst>
              <c:ext xmlns:c16="http://schemas.microsoft.com/office/drawing/2014/chart" uri="{C3380CC4-5D6E-409C-BE32-E72D297353CC}">
                <c16:uniqueId val="{00000005-2A13-4652-A2ED-5729FD538FE7}"/>
              </c:ext>
            </c:extLst>
          </c:dPt>
          <c:dLbls>
            <c:dLbl>
              <c:idx val="0"/>
              <c:layout>
                <c:manualLayout>
                  <c:x val="-7.0922384513461972E-2"/>
                  <c:y val="-6.5359510760903072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2A13-4652-A2ED-5729FD538FE7}"/>
                </c:ext>
              </c:extLst>
            </c:dLbl>
            <c:dLbl>
              <c:idx val="2"/>
              <c:layout>
                <c:manualLayout>
                  <c:x val="1.3710372166433128E-2"/>
                  <c:y val="0"/>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2A13-4652-A2ED-5729FD538FE7}"/>
                </c:ext>
              </c:extLst>
            </c:dLbl>
            <c:spPr>
              <a:noFill/>
              <a:ln>
                <a:noFill/>
              </a:ln>
              <a:effectLst/>
            </c:spPr>
            <c:txPr>
              <a:bodyPr/>
              <a:lstStyle/>
              <a:p>
                <a:pPr>
                  <a:defRPr sz="1000"/>
                </a:pPr>
                <a:endParaRPr lang="es-MX"/>
              </a:p>
            </c:txPr>
            <c:dLblPos val="outEnd"/>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([16]Hoja2!$C$16,[16]Hoja2!$C$20,[16]Hoja2!$C$24)</c:f>
              <c:strCache>
                <c:ptCount val="3"/>
                <c:pt idx="0">
                  <c:v>Especialidad</c:v>
                </c:pt>
                <c:pt idx="1">
                  <c:v>Maestría</c:v>
                </c:pt>
                <c:pt idx="2">
                  <c:v>Doctorado</c:v>
                </c:pt>
              </c:strCache>
            </c:strRef>
          </c:cat>
          <c:val>
            <c:numRef>
              <c:f>[16]Hoja2!$L$9:$L$11</c:f>
              <c:numCache>
                <c:formatCode>General</c:formatCode>
                <c:ptCount val="3"/>
                <c:pt idx="0">
                  <c:v>16</c:v>
                </c:pt>
                <c:pt idx="1">
                  <c:v>34</c:v>
                </c:pt>
                <c:pt idx="2">
                  <c:v>11</c:v>
                </c:pt>
              </c:numCache>
            </c:numRef>
          </c:val>
          <c:extLst>
            <c:ext xmlns:c16="http://schemas.microsoft.com/office/drawing/2014/chart" uri="{C3380CC4-5D6E-409C-BE32-E72D297353CC}">
              <c16:uniqueId val="{00000006-2A13-4652-A2ED-5729FD538FE7}"/>
            </c:ext>
          </c:extLst>
        </c:ser>
        <c:dLbls>
          <c:showLegendKey val="0"/>
          <c:showVal val="1"/>
          <c:showCatName val="0"/>
          <c:showSerName val="0"/>
          <c:showPercent val="0"/>
          <c:showBubbleSize val="0"/>
          <c:showLeaderLines val="1"/>
        </c:dLbls>
      </c:pie3DChart>
    </c:plotArea>
    <c:plotVisOnly val="1"/>
    <c:dispBlanksAs val="zero"/>
    <c:showDLblsOverMax val="0"/>
  </c:chart>
  <c:spPr>
    <a:ln>
      <a:noFill/>
    </a:ln>
  </c:sp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16610423697036"/>
          <c:y val="6.1336529551142258E-2"/>
          <c:w val="0.85983108361454819"/>
          <c:h val="0.87605156543531382"/>
        </c:manualLayout>
      </c:layout>
      <c:barChart>
        <c:barDir val="bar"/>
        <c:grouping val="clustered"/>
        <c:varyColors val="0"/>
        <c:ser>
          <c:idx val="0"/>
          <c:order val="0"/>
          <c:spPr>
            <a:solidFill>
              <a:srgbClr val="990000"/>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[1]PY2!$I$36:$I$43</c:f>
              <c:strCache>
                <c:ptCount val="8"/>
                <c:pt idx="0">
                  <c:v>Biología y 
Química</c:v>
                </c:pt>
                <c:pt idx="1">
                  <c:v>Físico-Matemáticas y 
Ciencias de la Tierra</c:v>
                </c:pt>
                <c:pt idx="2">
                  <c:v>Biotecnología y 
Ciencias Agropecuarias</c:v>
                </c:pt>
                <c:pt idx="3">
                  <c:v>Medicina y Ciencias 
de la Salud</c:v>
                </c:pt>
                <c:pt idx="4">
                  <c:v>Ciencias 
Sociales</c:v>
                </c:pt>
                <c:pt idx="5">
                  <c:v>Ingeniería y 
Arquitectura</c:v>
                </c:pt>
                <c:pt idx="6">
                  <c:v>Humanidades, Educación y 
Ciencias de la Conducta</c:v>
                </c:pt>
                <c:pt idx="7">
                  <c:v>Ciencias 
Administrativas</c:v>
                </c:pt>
              </c:strCache>
            </c:strRef>
          </c:cat>
          <c:val>
            <c:numRef>
              <c:f>[1]PY2!$J$36:$J$43</c:f>
              <c:numCache>
                <c:formatCode>General</c:formatCode>
                <c:ptCount val="8"/>
                <c:pt idx="0">
                  <c:v>12</c:v>
                </c:pt>
                <c:pt idx="1">
                  <c:v>18</c:v>
                </c:pt>
                <c:pt idx="2">
                  <c:v>55</c:v>
                </c:pt>
                <c:pt idx="3">
                  <c:v>25</c:v>
                </c:pt>
                <c:pt idx="4">
                  <c:v>49</c:v>
                </c:pt>
                <c:pt idx="5">
                  <c:v>46</c:v>
                </c:pt>
                <c:pt idx="6">
                  <c:v>92</c:v>
                </c:pt>
                <c:pt idx="7">
                  <c:v>91</c:v>
                </c:pt>
              </c:numCache>
            </c:numRef>
          </c:val>
          <c:extLst>
            <c:ext xmlns:c16="http://schemas.microsoft.com/office/drawing/2014/chart" uri="{C3380CC4-5D6E-409C-BE32-E72D297353CC}">
              <c16:uniqueId val="{00000000-274D-493F-BBF5-50DFBCD3F094}"/>
            </c:ext>
          </c:extLst>
        </c:ser>
        <c:dLbls>
          <c:showLegendKey val="0"/>
          <c:showVal val="0"/>
          <c:showCatName val="0"/>
          <c:showSerName val="0"/>
          <c:showPercent val="0"/>
          <c:showBubbleSize val="0"/>
        </c:dLbls>
        <c:gapWidth val="219"/>
        <c:axId val="951523375"/>
        <c:axId val="1"/>
      </c:barChart>
      <c:catAx>
        <c:axId val="951523375"/>
        <c:scaling>
          <c:orientation val="minMax"/>
        </c:scaling>
        <c:delete val="0"/>
        <c:axPos val="l"/>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0" spcFirstLastPara="1" vertOverflow="ellipsis" vert="horz" wrap="square" anchor="b" anchorCtr="1"/>
          <a:lstStyle/>
          <a:p>
            <a:pPr>
              <a:defRPr sz="600" b="0" i="0" u="none" strike="noStrike" kern="1200" baseline="0">
                <a:solidFill>
                  <a:schemeClr val="tx1">
                    <a:lumMod val="65000"/>
                    <a:lumOff val="35000"/>
                  </a:schemeClr>
                </a:solidFill>
                <a:latin typeface="Arial Tur" panose="020B0604020202020204" pitchFamily="34" charset="0"/>
                <a:ea typeface="+mn-ea"/>
                <a:cs typeface="Arial Tur" panose="020B0604020202020204" pitchFamily="34" charset="0"/>
              </a:defRPr>
            </a:pPr>
            <a:endParaRPr lang="es-MX"/>
          </a:p>
        </c:txPr>
        <c:crossAx val="1"/>
        <c:crosses val="autoZero"/>
        <c:auto val="1"/>
        <c:lblAlgn val="ctr"/>
        <c:lblOffset val="100"/>
        <c:noMultiLvlLbl val="0"/>
      </c:catAx>
      <c:valAx>
        <c:axId val="1"/>
        <c:scaling>
          <c:orientation val="minMax"/>
        </c:scaling>
        <c:delete val="1"/>
        <c:axPos val="b"/>
        <c:numFmt formatCode="General" sourceLinked="1"/>
        <c:majorTickMark val="out"/>
        <c:minorTickMark val="none"/>
        <c:tickLblPos val="nextTo"/>
        <c:crossAx val="951523375"/>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s-MX"/>
              <a:t>Fuente de financiamiento</a:t>
            </a:r>
          </a:p>
        </c:rich>
      </c:tx>
      <c:layout>
        <c:manualLayout>
          <c:xMode val="edge"/>
          <c:yMode val="edge"/>
          <c:x val="0.31352459016393441"/>
          <c:y val="3.7313201018412026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885245901639346"/>
          <c:y val="0.47368514692945618"/>
          <c:w val="0.26229508196721318"/>
          <c:h val="0.20647814096925013"/>
        </c:manualLayout>
      </c:layout>
      <c:pie3DChart>
        <c:varyColors val="1"/>
        <c:ser>
          <c:idx val="0"/>
          <c:order val="0"/>
          <c:spPr>
            <a:ln w="12700">
              <a:solidFill>
                <a:srgbClr val="000000"/>
              </a:solidFill>
              <a:prstDash val="solid"/>
            </a:ln>
          </c:spPr>
          <c:dPt>
            <c:idx val="0"/>
            <c:bubble3D val="0"/>
            <c:spPr>
              <a:solidFill>
                <a:srgbClr val="8080FF"/>
              </a:solidFill>
              <a:ln w="12700">
                <a:solidFill>
                  <a:srgbClr val="000000"/>
                </a:solidFill>
                <a:prstDash val="solid"/>
              </a:ln>
            </c:spPr>
            <c:extLst>
              <c:ext xmlns:c16="http://schemas.microsoft.com/office/drawing/2014/chart" uri="{C3380CC4-5D6E-409C-BE32-E72D297353CC}">
                <c16:uniqueId val="{00000001-A2ED-4956-979C-D6A29C3E60AE}"/>
              </c:ext>
            </c:extLst>
          </c:dPt>
          <c:dPt>
            <c:idx val="1"/>
            <c:bubble3D val="0"/>
            <c:spPr>
              <a:solidFill>
                <a:srgbClr val="802060"/>
              </a:solidFill>
              <a:ln w="12700">
                <a:solidFill>
                  <a:srgbClr val="000000"/>
                </a:solidFill>
                <a:prstDash val="solid"/>
              </a:ln>
            </c:spPr>
            <c:extLst>
              <c:ext xmlns:c16="http://schemas.microsoft.com/office/drawing/2014/chart" uri="{C3380CC4-5D6E-409C-BE32-E72D297353CC}">
                <c16:uniqueId val="{00000003-A2ED-4956-979C-D6A29C3E60AE}"/>
              </c:ext>
            </c:extLst>
          </c:dPt>
          <c:dPt>
            <c:idx val="2"/>
            <c:bubble3D val="0"/>
            <c:spPr>
              <a:solidFill>
                <a:srgbClr val="FFFFC0"/>
              </a:solidFill>
              <a:ln w="12700">
                <a:solidFill>
                  <a:srgbClr val="000000"/>
                </a:solidFill>
                <a:prstDash val="solid"/>
              </a:ln>
            </c:spPr>
            <c:extLst>
              <c:ext xmlns:c16="http://schemas.microsoft.com/office/drawing/2014/chart" uri="{C3380CC4-5D6E-409C-BE32-E72D297353CC}">
                <c16:uniqueId val="{00000005-A2ED-4956-979C-D6A29C3E60AE}"/>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7-A2ED-4956-979C-D6A29C3E60AE}"/>
              </c:ext>
            </c:extLst>
          </c:dPt>
          <c:dPt>
            <c:idx val="4"/>
            <c:bubble3D val="0"/>
            <c:extLst>
              <c:ext xmlns:c16="http://schemas.microsoft.com/office/drawing/2014/chart" uri="{C3380CC4-5D6E-409C-BE32-E72D297353CC}">
                <c16:uniqueId val="{00000008-A2ED-4956-979C-D6A29C3E60AE}"/>
              </c:ext>
            </c:extLst>
          </c:dPt>
          <c:dPt>
            <c:idx val="5"/>
            <c:bubble3D val="0"/>
            <c:extLst>
              <c:ext xmlns:c16="http://schemas.microsoft.com/office/drawing/2014/chart" uri="{C3380CC4-5D6E-409C-BE32-E72D297353CC}">
                <c16:uniqueId val="{00000009-A2ED-4956-979C-D6A29C3E60AE}"/>
              </c:ext>
            </c:extLst>
          </c:dPt>
          <c:dPt>
            <c:idx val="6"/>
            <c:bubble3D val="0"/>
            <c:extLst>
              <c:ext xmlns:c16="http://schemas.microsoft.com/office/drawing/2014/chart" uri="{C3380CC4-5D6E-409C-BE32-E72D297353CC}">
                <c16:uniqueId val="{0000000A-A2ED-4956-979C-D6A29C3E60AE}"/>
              </c:ext>
            </c:extLst>
          </c:dPt>
          <c:dLbls>
            <c:dLbl>
              <c:idx val="0"/>
              <c:layout>
                <c:manualLayout>
                  <c:x val="5.664536809947926E-2"/>
                  <c:y val="-7.086138132051711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2ED-4956-979C-D6A29C3E60AE}"/>
                </c:ext>
              </c:extLst>
            </c:dLbl>
            <c:dLbl>
              <c:idx val="1"/>
              <c:layout>
                <c:manualLayout>
                  <c:x val="8.8794156877931227E-2"/>
                  <c:y val="0.12696649980067809"/>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2ED-4956-979C-D6A29C3E60AE}"/>
                </c:ext>
              </c:extLst>
            </c:dLbl>
            <c:dLbl>
              <c:idx val="2"/>
              <c:layout>
                <c:manualLayout>
                  <c:x val="-8.9277139537885644E-2"/>
                  <c:y val="-3.226709465745647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ED-4956-979C-D6A29C3E60AE}"/>
                </c:ext>
              </c:extLst>
            </c:dLbl>
            <c:dLbl>
              <c:idx val="3"/>
              <c:layout>
                <c:manualLayout>
                  <c:x val="-5.9965147799147904E-3"/>
                  <c:y val="-0.19066448038054518"/>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2ED-4956-979C-D6A29C3E60AE}"/>
                </c:ext>
              </c:extLst>
            </c:dLbl>
            <c:dLbl>
              <c:idx val="4"/>
              <c:layout>
                <c:manualLayout>
                  <c:x val="0.16612667269050382"/>
                  <c:y val="-4.515557894916122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2ED-4956-979C-D6A29C3E60AE}"/>
                </c:ext>
              </c:extLst>
            </c:dLbl>
            <c:dLbl>
              <c:idx val="5"/>
              <c:layout>
                <c:manualLayout>
                  <c:x val="0.24100404457639529"/>
                  <c:y val="-0.11085433923406116"/>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2ED-4956-979C-D6A29C3E60AE}"/>
                </c:ext>
              </c:extLst>
            </c:dLbl>
            <c:numFmt formatCode="0%" sourceLinked="0"/>
            <c:spPr>
              <a:noFill/>
              <a:ln w="25400">
                <a:noFill/>
              </a:ln>
            </c:spPr>
            <c:txPr>
              <a:bodyPr wrap="square" lIns="38100" tIns="19050" rIns="38100" bIns="19050" anchor="ctr">
                <a:spAutoFit/>
              </a:bodyPr>
              <a:lstStyle/>
              <a:p>
                <a:pPr>
                  <a:defRPr sz="950" b="0" i="0" u="none" strike="noStrike" baseline="0">
                    <a:solidFill>
                      <a:srgbClr val="000000"/>
                    </a:solidFill>
                    <a:latin typeface="Arial"/>
                    <a:ea typeface="Arial"/>
                    <a:cs typeface="Arial"/>
                  </a:defRPr>
                </a:pPr>
                <a:endParaRPr lang="es-MX"/>
              </a:p>
            </c:txPr>
            <c:showLegendKey val="0"/>
            <c:showVal val="0"/>
            <c:showCatName val="1"/>
            <c:showSerName val="0"/>
            <c:showPercent val="1"/>
            <c:showBubbleSize val="0"/>
            <c:showLeaderLines val="1"/>
            <c:extLst>
              <c:ext xmlns:c15="http://schemas.microsoft.com/office/drawing/2012/chart" uri="{CE6537A1-D6FC-4f65-9D91-7224C49458BB}"/>
            </c:extLst>
          </c:dLbls>
          <c:cat>
            <c:strRef>
              <c:f>'[2]OSCAR-1'!$B$72:$B$78</c:f>
              <c:strCache>
                <c:ptCount val="7"/>
                <c:pt idx="0">
                  <c:v>Subsidio Federal Ordinario</c:v>
                </c:pt>
                <c:pt idx="1">
                  <c:v>Subsidio Federal Extraordinario</c:v>
                </c:pt>
                <c:pt idx="2">
                  <c:v>Subsidio Estatal Ordinario</c:v>
                </c:pt>
                <c:pt idx="3">
                  <c:v>Subsidio Estatal Extraordinario</c:v>
                </c:pt>
                <c:pt idx="4">
                  <c:v>Ingresos Propios</c:v>
                </c:pt>
                <c:pt idx="5">
                  <c:v>Donativos</c:v>
                </c:pt>
                <c:pt idx="6">
                  <c:v>Otras Aportaciones </c:v>
                </c:pt>
              </c:strCache>
            </c:strRef>
          </c:cat>
          <c:val>
            <c:numRef>
              <c:f>'[2]OSCAR-1'!$C$72:$C$78</c:f>
              <c:numCache>
                <c:formatCode>General</c:formatCode>
                <c:ptCount val="7"/>
                <c:pt idx="0">
                  <c:v>700907064.07000005</c:v>
                </c:pt>
                <c:pt idx="1">
                  <c:v>247185639.40000001</c:v>
                </c:pt>
                <c:pt idx="2">
                  <c:v>223534366.80000001</c:v>
                </c:pt>
                <c:pt idx="3">
                  <c:v>16644184.210000001</c:v>
                </c:pt>
                <c:pt idx="4">
                  <c:v>135190162.14000002</c:v>
                </c:pt>
                <c:pt idx="5">
                  <c:v>4807000</c:v>
                </c:pt>
                <c:pt idx="6">
                  <c:v>177288879.28</c:v>
                </c:pt>
              </c:numCache>
            </c:numRef>
          </c:val>
          <c:extLst>
            <c:ext xmlns:c16="http://schemas.microsoft.com/office/drawing/2014/chart" uri="{C3380CC4-5D6E-409C-BE32-E72D297353CC}">
              <c16:uniqueId val="{0000000B-A2ED-4956-979C-D6A29C3E60AE}"/>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65854166932537E-2"/>
          <c:y val="3.864734299516908E-2"/>
          <c:w val="0.91772534105846171"/>
          <c:h val="0.76178995016927231"/>
        </c:manualLayout>
      </c:layout>
      <c:barChart>
        <c:barDir val="col"/>
        <c:grouping val="clustered"/>
        <c:varyColors val="0"/>
        <c:ser>
          <c:idx val="0"/>
          <c:order val="0"/>
          <c:spPr>
            <a:solidFill>
              <a:srgbClr val="CC9900"/>
            </a:solidFill>
            <a:ln>
              <a:solidFill>
                <a:schemeClr val="tx1"/>
              </a:solidFill>
            </a:ln>
          </c:spPr>
          <c:invertIfNegative val="0"/>
          <c:dLbls>
            <c:dLbl>
              <c:idx val="0"/>
              <c:layout>
                <c:manualLayout>
                  <c:x val="6.50406615096195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55-4C96-AA14-F5BE14D43344}"/>
                </c:ext>
              </c:extLst>
            </c:dLbl>
            <c:dLbl>
              <c:idx val="1"/>
              <c:layout>
                <c:manualLayout>
                  <c:x val="-2.0393317934123711E-3"/>
                  <c:y val="5.57590522179202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55-4C96-AA14-F5BE14D43344}"/>
                </c:ext>
              </c:extLst>
            </c:dLbl>
            <c:dLbl>
              <c:idx val="4"/>
              <c:layout>
                <c:manualLayout>
                  <c:x val="-4.287245444801793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55-4C96-AA14-F5BE14D43344}"/>
                </c:ext>
              </c:extLst>
            </c:dLbl>
            <c:dLbl>
              <c:idx val="5"/>
              <c:layout>
                <c:manualLayout>
                  <c:x val="6.4308681672024933E-3"/>
                  <c:y val="-4.62962962962962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55-4C96-AA14-F5BE14D43344}"/>
                </c:ext>
              </c:extLst>
            </c:dLbl>
            <c:spPr>
              <a:noFill/>
              <a:ln w="25400">
                <a:noFill/>
              </a:ln>
            </c:spPr>
            <c:txPr>
              <a:bodyPr/>
              <a:lstStyle/>
              <a:p>
                <a:pPr>
                  <a:defRPr sz="7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[3]PR!$G$52:$G$59</c:f>
              <c:strCache>
                <c:ptCount val="8"/>
                <c:pt idx="0">
                  <c:v>Subsidio Federal Ordinario</c:v>
                </c:pt>
                <c:pt idx="1">
                  <c:v>Subsidio Extraordinario Federal</c:v>
                </c:pt>
                <c:pt idx="2">
                  <c:v>Subsidio Estatal Ordinario</c:v>
                </c:pt>
                <c:pt idx="3">
                  <c:v>Subsidio  Extraordinario Estatal</c:v>
                </c:pt>
                <c:pt idx="4">
                  <c:v>Ingresos Propios</c:v>
                </c:pt>
                <c:pt idx="5">
                  <c:v>Otras aportaciones (Convenios Concertados)</c:v>
                </c:pt>
                <c:pt idx="6">
                  <c:v>Donativos</c:v>
                </c:pt>
                <c:pt idx="7">
                  <c:v>Otros ingresos y beneficios</c:v>
                </c:pt>
              </c:strCache>
            </c:strRef>
          </c:cat>
          <c:val>
            <c:numRef>
              <c:f>[3]PR!$F$52:$F$59</c:f>
              <c:numCache>
                <c:formatCode>General</c:formatCode>
                <c:ptCount val="8"/>
                <c:pt idx="0">
                  <c:v>995515507</c:v>
                </c:pt>
                <c:pt idx="1">
                  <c:v>303686531.13</c:v>
                </c:pt>
                <c:pt idx="2">
                  <c:v>164683110.12</c:v>
                </c:pt>
                <c:pt idx="3">
                  <c:v>231676669.59999999</c:v>
                </c:pt>
                <c:pt idx="4">
                  <c:v>144217724.28</c:v>
                </c:pt>
                <c:pt idx="5">
                  <c:v>25737699.620000001</c:v>
                </c:pt>
                <c:pt idx="6">
                  <c:v>2746200</c:v>
                </c:pt>
                <c:pt idx="7">
                  <c:v>8186143.2000000002</c:v>
                </c:pt>
              </c:numCache>
            </c:numRef>
          </c:val>
          <c:extLst>
            <c:ext xmlns:c16="http://schemas.microsoft.com/office/drawing/2014/chart" uri="{C3380CC4-5D6E-409C-BE32-E72D297353CC}">
              <c16:uniqueId val="{00000004-3455-4C96-AA14-F5BE14D43344}"/>
            </c:ext>
          </c:extLst>
        </c:ser>
        <c:dLbls>
          <c:showLegendKey val="0"/>
          <c:showVal val="0"/>
          <c:showCatName val="0"/>
          <c:showSerName val="0"/>
          <c:showPercent val="0"/>
          <c:showBubbleSize val="0"/>
        </c:dLbls>
        <c:gapWidth val="150"/>
        <c:axId val="761576431"/>
        <c:axId val="1"/>
      </c:barChart>
      <c:catAx>
        <c:axId val="761576431"/>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761576431"/>
        <c:crosses val="autoZero"/>
        <c:crossBetween val="between"/>
      </c:valAx>
    </c:plotArea>
    <c:plotVisOnly val="1"/>
    <c:dispBlanksAs val="gap"/>
    <c:showDLblsOverMax val="0"/>
  </c:chart>
  <c:spPr>
    <a:ln>
      <a:noFill/>
    </a:ln>
  </c:spPr>
  <c:printSettings>
    <c:headerFooter/>
    <c:pageMargins b="0.75" l="0.7" r="0.7" t="0.75" header="0.3" footer="0.3"/>
    <c:pageSetup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0.16250000000000001"/>
          <c:y val="0.33181393992417646"/>
          <c:w val="0.67777777777777803"/>
          <c:h val="0.56160360163312961"/>
        </c:manualLayout>
      </c:layout>
      <c:pie3DChart>
        <c:varyColors val="1"/>
        <c:ser>
          <c:idx val="0"/>
          <c:order val="0"/>
          <c:tx>
            <c:strRef>
              <c:f>[4]PRe!$A$3</c:f>
              <c:strCache>
                <c:ptCount val="1"/>
                <c:pt idx="0">
                  <c:v>Integración del subsidio federal y estatal</c:v>
                </c:pt>
              </c:strCache>
            </c:strRef>
          </c:tx>
          <c:spPr>
            <a:ln>
              <a:solidFill>
                <a:schemeClr val="tx1"/>
              </a:solidFill>
            </a:ln>
          </c:spPr>
          <c:explosion val="7"/>
          <c:dPt>
            <c:idx val="0"/>
            <c:bubble3D val="0"/>
            <c:spPr>
              <a:solidFill>
                <a:srgbClr val="CC9900"/>
              </a:solidFill>
              <a:ln>
                <a:solidFill>
                  <a:schemeClr val="tx1"/>
                </a:solidFill>
              </a:ln>
            </c:spPr>
            <c:extLst>
              <c:ext xmlns:c16="http://schemas.microsoft.com/office/drawing/2014/chart" uri="{C3380CC4-5D6E-409C-BE32-E72D297353CC}">
                <c16:uniqueId val="{00000001-95E3-4CC2-AA31-8CFF614D5B1B}"/>
              </c:ext>
            </c:extLst>
          </c:dPt>
          <c:dPt>
            <c:idx val="1"/>
            <c:bubble3D val="0"/>
            <c:spPr>
              <a:solidFill>
                <a:srgbClr val="800000"/>
              </a:solidFill>
              <a:ln>
                <a:solidFill>
                  <a:schemeClr val="tx1"/>
                </a:solidFill>
              </a:ln>
            </c:spPr>
            <c:extLst>
              <c:ext xmlns:c16="http://schemas.microsoft.com/office/drawing/2014/chart" uri="{C3380CC4-5D6E-409C-BE32-E72D297353CC}">
                <c16:uniqueId val="{00000003-95E3-4CC2-AA31-8CFF614D5B1B}"/>
              </c:ext>
            </c:extLst>
          </c:dPt>
          <c:dLbls>
            <c:dLbl>
              <c:idx val="0"/>
              <c:layout>
                <c:manualLayout>
                  <c:x val="-5.0121631562157175E-2"/>
                  <c:y val="6.397268963422950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5E3-4CC2-AA31-8CFF614D5B1B}"/>
                </c:ext>
              </c:extLst>
            </c:dLbl>
            <c:dLbl>
              <c:idx val="1"/>
              <c:layout>
                <c:manualLayout>
                  <c:x val="3.8983491215011053E-2"/>
                  <c:y val="-3.198670461851877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5E3-4CC2-AA31-8CFF614D5B1B}"/>
                </c:ext>
              </c:extLst>
            </c:dLbl>
            <c:spPr>
              <a:noFill/>
              <a:ln>
                <a:noFill/>
              </a:ln>
              <a:effectLst/>
            </c:spPr>
            <c:txPr>
              <a:bodyPr/>
              <a:lstStyle/>
              <a:p>
                <a:pPr>
                  <a:defRPr sz="800"/>
                </a:pPr>
                <a:endParaRPr lang="es-MX"/>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[4]PRe!$O$10:$P$10</c:f>
              <c:strCache>
                <c:ptCount val="2"/>
                <c:pt idx="0">
                  <c:v>Federal</c:v>
                </c:pt>
                <c:pt idx="1">
                  <c:v>Estatal</c:v>
                </c:pt>
              </c:strCache>
            </c:strRef>
          </c:cat>
          <c:val>
            <c:numRef>
              <c:f>[4]PRe!$O$11:$P$11</c:f>
              <c:numCache>
                <c:formatCode>General</c:formatCode>
                <c:ptCount val="2"/>
                <c:pt idx="0">
                  <c:v>1299202038.1300001</c:v>
                </c:pt>
                <c:pt idx="1">
                  <c:v>396359779.72000003</c:v>
                </c:pt>
              </c:numCache>
            </c:numRef>
          </c:val>
          <c:extLst>
            <c:ext xmlns:c16="http://schemas.microsoft.com/office/drawing/2014/chart" uri="{C3380CC4-5D6E-409C-BE32-E72D297353CC}">
              <c16:uniqueId val="{00000004-95E3-4CC2-AA31-8CFF614D5B1B}"/>
            </c:ext>
          </c:extLst>
        </c:ser>
        <c:dLbls>
          <c:showLegendKey val="0"/>
          <c:showVal val="1"/>
          <c:showCatName val="0"/>
          <c:showSerName val="0"/>
          <c:showPercent val="0"/>
          <c:showBubbleSize val="0"/>
          <c:showLeaderLines val="1"/>
        </c:dLbls>
      </c:pie3DChart>
    </c:plotArea>
    <c:plotVisOnly val="1"/>
    <c:dispBlanksAs val="zero"/>
    <c:showDLblsOverMax val="0"/>
  </c:chart>
  <c:spPr>
    <a:ln>
      <a:noFill/>
    </a:ln>
  </c:spPr>
  <c:printSettings>
    <c:headerFooter/>
    <c:pageMargins b="0.75000000000000022" l="0.70000000000000018" r="0.70000000000000018" t="0.75000000000000022" header="0.3000000000000001" footer="0.3000000000000001"/>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16764974270696E-2"/>
          <c:y val="0.22321541665698863"/>
          <c:w val="0.88159888616073523"/>
          <c:h val="0.65443739886496488"/>
        </c:manualLayout>
      </c:layout>
      <c:barChart>
        <c:barDir val="col"/>
        <c:grouping val="clustered"/>
        <c:varyColors val="0"/>
        <c:ser>
          <c:idx val="0"/>
          <c:order val="0"/>
          <c:tx>
            <c:strRef>
              <c:f>'[5]SC (2)'!$B$2:$R$2</c:f>
              <c:strCache>
                <c:ptCount val="1"/>
                <c:pt idx="0">
                  <c:v>Población escolar del departamento de lenguas San Cristóbal de Las Casas</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'[5]SC (2)'!$B$10:$B$16</c:f>
              <c:strCache>
                <c:ptCount val="7"/>
                <c:pt idx="0">
                  <c:v>Alemán</c:v>
                </c:pt>
                <c:pt idx="1">
                  <c:v>Francés</c:v>
                </c:pt>
                <c:pt idx="2">
                  <c:v>Inglés</c:v>
                </c:pt>
                <c:pt idx="3">
                  <c:v>Italiano</c:v>
                </c:pt>
                <c:pt idx="4">
                  <c:v>Tzotzil</c:v>
                </c:pt>
                <c:pt idx="5">
                  <c:v>Tzeltal</c:v>
                </c:pt>
                <c:pt idx="6">
                  <c:v>Chino Mandarín</c:v>
                </c:pt>
              </c:strCache>
            </c:strRef>
          </c:cat>
          <c:val>
            <c:numRef>
              <c:f>'[5]SC (2)'!$R$10:$R$16</c:f>
              <c:numCache>
                <c:formatCode>General</c:formatCode>
                <c:ptCount val="7"/>
                <c:pt idx="0">
                  <c:v>16</c:v>
                </c:pt>
                <c:pt idx="1">
                  <c:v>30</c:v>
                </c:pt>
                <c:pt idx="2">
                  <c:v>948</c:v>
                </c:pt>
                <c:pt idx="3">
                  <c:v>24</c:v>
                </c:pt>
                <c:pt idx="4">
                  <c:v>34</c:v>
                </c:pt>
                <c:pt idx="5">
                  <c:v>9</c:v>
                </c:pt>
                <c:pt idx="6">
                  <c:v>0</c:v>
                </c:pt>
              </c:numCache>
            </c:numRef>
          </c:val>
          <c:extLst>
            <c:ext xmlns:c16="http://schemas.microsoft.com/office/drawing/2014/chart" uri="{C3380CC4-5D6E-409C-BE32-E72D297353CC}">
              <c16:uniqueId val="{00000000-48DE-4614-8208-089D7C0AC06A}"/>
            </c:ext>
          </c:extLst>
        </c:ser>
        <c:dLbls>
          <c:showLegendKey val="0"/>
          <c:showVal val="0"/>
          <c:showCatName val="0"/>
          <c:showSerName val="0"/>
          <c:showPercent val="0"/>
          <c:showBubbleSize val="0"/>
        </c:dLbls>
        <c:gapWidth val="150"/>
        <c:axId val="1920199679"/>
        <c:axId val="1"/>
      </c:barChart>
      <c:catAx>
        <c:axId val="192019967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20199679"/>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'[6]SC '!$B$2:$R$2</c:f>
              <c:strCache>
                <c:ptCount val="1"/>
                <c:pt idx="0">
                  <c:v>Población escolar del departamento de lenguas San Cristóbal de Las Casas</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'[6]SC '!$B$10:$B$16</c:f>
              <c:strCache>
                <c:ptCount val="7"/>
                <c:pt idx="0">
                  <c:v>Alemán</c:v>
                </c:pt>
                <c:pt idx="1">
                  <c:v>Francés</c:v>
                </c:pt>
                <c:pt idx="2">
                  <c:v>Inglés</c:v>
                </c:pt>
                <c:pt idx="3">
                  <c:v>Italiano</c:v>
                </c:pt>
                <c:pt idx="4">
                  <c:v>Tzotzil</c:v>
                </c:pt>
                <c:pt idx="5">
                  <c:v>Tzeltal</c:v>
                </c:pt>
                <c:pt idx="6">
                  <c:v>Chino Mandarín</c:v>
                </c:pt>
              </c:strCache>
            </c:strRef>
          </c:cat>
          <c:val>
            <c:numRef>
              <c:f>'[6]SC '!$R$10:$R$16</c:f>
              <c:numCache>
                <c:formatCode>General</c:formatCode>
                <c:ptCount val="7"/>
                <c:pt idx="0">
                  <c:v>10</c:v>
                </c:pt>
                <c:pt idx="1">
                  <c:v>49</c:v>
                </c:pt>
                <c:pt idx="2">
                  <c:v>1020</c:v>
                </c:pt>
                <c:pt idx="3">
                  <c:v>34</c:v>
                </c:pt>
                <c:pt idx="4">
                  <c:v>31</c:v>
                </c:pt>
                <c:pt idx="5">
                  <c:v>16</c:v>
                </c:pt>
                <c:pt idx="6">
                  <c:v>0</c:v>
                </c:pt>
              </c:numCache>
            </c:numRef>
          </c:val>
          <c:extLst>
            <c:ext xmlns:c16="http://schemas.microsoft.com/office/drawing/2014/chart" uri="{C3380CC4-5D6E-409C-BE32-E72D297353CC}">
              <c16:uniqueId val="{00000000-3654-46A7-972D-A00AF795568F}"/>
            </c:ext>
          </c:extLst>
        </c:ser>
        <c:dLbls>
          <c:showLegendKey val="0"/>
          <c:showVal val="0"/>
          <c:showCatName val="0"/>
          <c:showSerName val="0"/>
          <c:showPercent val="0"/>
          <c:showBubbleSize val="0"/>
        </c:dLbls>
        <c:gapWidth val="150"/>
        <c:axId val="1912125759"/>
        <c:axId val="1"/>
      </c:barChart>
      <c:catAx>
        <c:axId val="191212575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12125759"/>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'[7]SC (2)'!$B$2:$K$2</c:f>
              <c:strCache>
                <c:ptCount val="1"/>
                <c:pt idx="0">
                  <c:v>Población escolar del departamento de lenguas 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'[7]SC (2)'!$B$10:$B$11</c:f>
              <c:strCache>
                <c:ptCount val="2"/>
                <c:pt idx="0">
                  <c:v>Francés</c:v>
                </c:pt>
                <c:pt idx="1">
                  <c:v>Inglés</c:v>
                </c:pt>
              </c:strCache>
            </c:strRef>
          </c:cat>
          <c:val>
            <c:numRef>
              <c:f>'[7]SC (2)'!$R$10:$R$11</c:f>
              <c:numCache>
                <c:formatCode>General</c:formatCode>
                <c:ptCount val="2"/>
                <c:pt idx="0">
                  <c:v>157</c:v>
                </c:pt>
                <c:pt idx="1">
                  <c:v>1505</c:v>
                </c:pt>
              </c:numCache>
            </c:numRef>
          </c:val>
          <c:extLst>
            <c:ext xmlns:c16="http://schemas.microsoft.com/office/drawing/2014/chart" uri="{C3380CC4-5D6E-409C-BE32-E72D297353CC}">
              <c16:uniqueId val="{00000000-6531-46C2-BD73-5D4B7EB53EF8}"/>
            </c:ext>
          </c:extLst>
        </c:ser>
        <c:dLbls>
          <c:showLegendKey val="0"/>
          <c:showVal val="0"/>
          <c:showCatName val="0"/>
          <c:showSerName val="0"/>
          <c:showPercent val="0"/>
          <c:showBubbleSize val="0"/>
        </c:dLbls>
        <c:gapWidth val="150"/>
        <c:axId val="1926079759"/>
        <c:axId val="1"/>
      </c:barChart>
      <c:catAx>
        <c:axId val="192607975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926079759"/>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313764</xdr:colOff>
      <xdr:row>12</xdr:row>
      <xdr:rowOff>72773</xdr:rowOff>
    </xdr:from>
    <xdr:to>
      <xdr:col>9</xdr:col>
      <xdr:colOff>600879</xdr:colOff>
      <xdr:row>36</xdr:row>
      <xdr:rowOff>190498</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5764" y="2396873"/>
          <a:ext cx="5335365" cy="46897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17</xdr:row>
      <xdr:rowOff>28575</xdr:rowOff>
    </xdr:from>
    <xdr:to>
      <xdr:col>17</xdr:col>
      <xdr:colOff>409575</xdr:colOff>
      <xdr:row>38</xdr:row>
      <xdr:rowOff>19050</xdr:rowOff>
    </xdr:to>
    <xdr:graphicFrame macro="">
      <xdr:nvGraphicFramePr>
        <xdr:cNvPr id="2"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171450</xdr:colOff>
      <xdr:row>18</xdr:row>
      <xdr:rowOff>152400</xdr:rowOff>
    </xdr:from>
    <xdr:to>
      <xdr:col>17</xdr:col>
      <xdr:colOff>419100</xdr:colOff>
      <xdr:row>39</xdr:row>
      <xdr:rowOff>95250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19</xdr:row>
      <xdr:rowOff>28575</xdr:rowOff>
    </xdr:from>
    <xdr:to>
      <xdr:col>17</xdr:col>
      <xdr:colOff>0</xdr:colOff>
      <xdr:row>42</xdr:row>
      <xdr:rowOff>28575</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xdr:colOff>
      <xdr:row>18</xdr:row>
      <xdr:rowOff>28575</xdr:rowOff>
    </xdr:from>
    <xdr:to>
      <xdr:col>16</xdr:col>
      <xdr:colOff>428625</xdr:colOff>
      <xdr:row>40</xdr:row>
      <xdr:rowOff>114300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152400</xdr:colOff>
      <xdr:row>21</xdr:row>
      <xdr:rowOff>104775</xdr:rowOff>
    </xdr:from>
    <xdr:to>
      <xdr:col>17</xdr:col>
      <xdr:colOff>0</xdr:colOff>
      <xdr:row>50</xdr:row>
      <xdr:rowOff>76200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xdr:colOff>
      <xdr:row>22</xdr:row>
      <xdr:rowOff>28575</xdr:rowOff>
    </xdr:from>
    <xdr:to>
      <xdr:col>16</xdr:col>
      <xdr:colOff>428625</xdr:colOff>
      <xdr:row>44</xdr:row>
      <xdr:rowOff>114300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21</xdr:row>
      <xdr:rowOff>104775</xdr:rowOff>
    </xdr:from>
    <xdr:to>
      <xdr:col>17</xdr:col>
      <xdr:colOff>0</xdr:colOff>
      <xdr:row>50</xdr:row>
      <xdr:rowOff>76200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381000</xdr:colOff>
      <xdr:row>28</xdr:row>
      <xdr:rowOff>28575</xdr:rowOff>
    </xdr:from>
    <xdr:to>
      <xdr:col>5</xdr:col>
      <xdr:colOff>838200</xdr:colOff>
      <xdr:row>39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342901</xdr:colOff>
      <xdr:row>41</xdr:row>
      <xdr:rowOff>38100</xdr:rowOff>
    </xdr:from>
    <xdr:to>
      <xdr:col>6</xdr:col>
      <xdr:colOff>85725</xdr:colOff>
      <xdr:row>52</xdr:row>
      <xdr:rowOff>171449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704850</xdr:colOff>
      <xdr:row>38</xdr:row>
      <xdr:rowOff>9525</xdr:rowOff>
    </xdr:from>
    <xdr:to>
      <xdr:col>3</xdr:col>
      <xdr:colOff>704850</xdr:colOff>
      <xdr:row>41</xdr:row>
      <xdr:rowOff>28575</xdr:rowOff>
    </xdr:to>
    <xdr:cxnSp macro="">
      <xdr:nvCxnSpPr>
        <xdr:cNvPr id="4" name="4 Conector recto de flecha"/>
        <xdr:cNvCxnSpPr/>
      </xdr:nvCxnSpPr>
      <xdr:spPr>
        <a:xfrm>
          <a:off x="2990850" y="6791325"/>
          <a:ext cx="0" cy="59055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29</xdr:row>
      <xdr:rowOff>66675</xdr:rowOff>
    </xdr:from>
    <xdr:to>
      <xdr:col>4</xdr:col>
      <xdr:colOff>219075</xdr:colOff>
      <xdr:row>50</xdr:row>
      <xdr:rowOff>47625</xdr:rowOff>
    </xdr:to>
    <xdr:graphicFrame macro="">
      <xdr:nvGraphicFramePr>
        <xdr:cNvPr id="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46</xdr:col>
      <xdr:colOff>428625</xdr:colOff>
      <xdr:row>31</xdr:row>
      <xdr:rowOff>85725</xdr:rowOff>
    </xdr:from>
    <xdr:to>
      <xdr:col>52</xdr:col>
      <xdr:colOff>504825</xdr:colOff>
      <xdr:row>47</xdr:row>
      <xdr:rowOff>38100</xdr:rowOff>
    </xdr:to>
    <xdr:graphicFrame macro="">
      <xdr:nvGraphicFramePr>
        <xdr:cNvPr id="4"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39</xdr:row>
      <xdr:rowOff>152400</xdr:rowOff>
    </xdr:from>
    <xdr:to>
      <xdr:col>4</xdr:col>
      <xdr:colOff>1076325</xdr:colOff>
      <xdr:row>63</xdr:row>
      <xdr:rowOff>0</xdr:rowOff>
    </xdr:to>
    <xdr:graphicFrame macro="">
      <xdr:nvGraphicFramePr>
        <xdr:cNvPr id="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27213</xdr:colOff>
      <xdr:row>15</xdr:row>
      <xdr:rowOff>146119</xdr:rowOff>
    </xdr:from>
    <xdr:to>
      <xdr:col>12</xdr:col>
      <xdr:colOff>454268</xdr:colOff>
      <xdr:row>30</xdr:row>
      <xdr:rowOff>115555</xdr:rowOff>
    </xdr:to>
    <xdr:graphicFrame macro="">
      <xdr:nvGraphicFramePr>
        <xdr:cNvPr id="2"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19</xdr:row>
      <xdr:rowOff>28575</xdr:rowOff>
    </xdr:from>
    <xdr:to>
      <xdr:col>17</xdr:col>
      <xdr:colOff>304800</xdr:colOff>
      <xdr:row>38</xdr:row>
      <xdr:rowOff>152400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24</xdr:row>
      <xdr:rowOff>152400</xdr:rowOff>
    </xdr:from>
    <xdr:to>
      <xdr:col>17</xdr:col>
      <xdr:colOff>295275</xdr:colOff>
      <xdr:row>44</xdr:row>
      <xdr:rowOff>152400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16</xdr:row>
      <xdr:rowOff>0</xdr:rowOff>
    </xdr:from>
    <xdr:to>
      <xdr:col>17</xdr:col>
      <xdr:colOff>400050</xdr:colOff>
      <xdr:row>37</xdr:row>
      <xdr:rowOff>152400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15</xdr:row>
      <xdr:rowOff>9525</xdr:rowOff>
    </xdr:from>
    <xdr:to>
      <xdr:col>17</xdr:col>
      <xdr:colOff>428625</xdr:colOff>
      <xdr:row>36</xdr:row>
      <xdr:rowOff>95250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uario%202018%20ultima%20correci&#243;n/Investigaci&#243;n/02%20Proyectos%20por%20&#225;rea%20de%20conocimien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e%20Idioma%20Tuxtla%20Agost%20SACEL%20VIEJ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y%20tipo%20de%20alumno%20Ener%2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y%20tipo%20de%20alumno%20Agos%2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y%20tipo%20de%20Idioma%20Ener%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y%20tipo%20de%20Idioma%20Juli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y%20tipo%20de%20Idioma%20Ener%20(1)%20-%20copi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nuario%202018%20ultima%20correci&#243;n/oferta/OE3-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GP1/Downloads/A12-P1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nuario%202018%20ultima%20correci&#243;n/Presupuesto/Ingresos%20por%20Fuente%20de%20Financiamient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nuario%202018%20ultima%20correci&#243;n/Presupuesto/Subsidio%20Federal%20y%20Estat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e%20Idioma%20SCLC%20Enero-J%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e%20Idioma%20SCLC%20Agosto-%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e%20Idioma%20Tapachula%20Enero-junio%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e%20Idioma%20Tapachula%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nuario%202018%20ultima%20correci&#243;n/Servicios%20Escolares/Deptos.%20Lenguas/Pob.%20Esc.%20por%20Depto%20e%20Idioma%20Tuxtla%20Enero%20SACEL%20VIEJ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2"/>
    </sheetNames>
    <sheetDataSet>
      <sheetData sheetId="0">
        <row r="36">
          <cell r="I36" t="str">
            <v>Biología y 
Química</v>
          </cell>
          <cell r="J36">
            <v>12</v>
          </cell>
        </row>
        <row r="37">
          <cell r="I37" t="str">
            <v>Físico-Matemáticas y 
Ciencias de la Tierra</v>
          </cell>
          <cell r="J37">
            <v>18</v>
          </cell>
        </row>
        <row r="38">
          <cell r="I38" t="str">
            <v>Biotecnología y 
Ciencias Agropecuarias</v>
          </cell>
          <cell r="J38">
            <v>55</v>
          </cell>
        </row>
        <row r="39">
          <cell r="I39" t="str">
            <v>Medicina y Ciencias 
de la Salud</v>
          </cell>
          <cell r="J39">
            <v>25</v>
          </cell>
        </row>
        <row r="40">
          <cell r="I40" t="str">
            <v>Ciencias 
Sociales</v>
          </cell>
          <cell r="J40">
            <v>49</v>
          </cell>
        </row>
        <row r="41">
          <cell r="I41" t="str">
            <v>Ingeniería y 
Arquitectura</v>
          </cell>
          <cell r="J41">
            <v>46</v>
          </cell>
        </row>
        <row r="42">
          <cell r="I42" t="str">
            <v>Humanidades, Educación y 
Ciencias de la Conducta</v>
          </cell>
          <cell r="J42">
            <v>92</v>
          </cell>
        </row>
        <row r="43">
          <cell r="I43" t="str">
            <v>Ciencias 
Administrativas</v>
          </cell>
          <cell r="J43">
            <v>91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
    </sheetNames>
    <sheetDataSet>
      <sheetData sheetId="0">
        <row r="2">
          <cell r="B2" t="str">
            <v>Población escolar del departamento de lenguas Tuxtla</v>
          </cell>
        </row>
        <row r="10">
          <cell r="B10" t="str">
            <v>Alemán</v>
          </cell>
          <cell r="R10">
            <v>232</v>
          </cell>
        </row>
        <row r="11">
          <cell r="B11" t="str">
            <v>Francés</v>
          </cell>
          <cell r="R11">
            <v>408</v>
          </cell>
        </row>
        <row r="12">
          <cell r="B12" t="str">
            <v>Inglés</v>
          </cell>
          <cell r="R12">
            <v>4647</v>
          </cell>
        </row>
        <row r="13">
          <cell r="B13" t="str">
            <v>Italiano</v>
          </cell>
          <cell r="R13">
            <v>157</v>
          </cell>
        </row>
        <row r="14">
          <cell r="B14" t="str">
            <v>Chino Mandarín</v>
          </cell>
          <cell r="R14">
            <v>22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Hoja1"/>
    </sheetNames>
    <sheetDataSet>
      <sheetData sheetId="0">
        <row r="8">
          <cell r="E8" t="str">
            <v>Tuxtla</v>
          </cell>
          <cell r="H8" t="str">
            <v>Tapachula</v>
          </cell>
          <cell r="K8" t="str">
            <v>San Cristóbal de Las Casas</v>
          </cell>
        </row>
        <row r="11">
          <cell r="B11" t="str">
            <v>Alumnos UNACH</v>
          </cell>
          <cell r="R11">
            <v>3552</v>
          </cell>
          <cell r="S11">
            <v>1554</v>
          </cell>
          <cell r="T11">
            <v>631</v>
          </cell>
        </row>
        <row r="12">
          <cell r="B12" t="str">
            <v>Personal UNACH</v>
          </cell>
          <cell r="R12">
            <v>188</v>
          </cell>
          <cell r="S12">
            <v>10</v>
          </cell>
          <cell r="T12">
            <v>18</v>
          </cell>
        </row>
        <row r="13">
          <cell r="B13" t="str">
            <v>Particulares</v>
          </cell>
          <cell r="R13">
            <v>1738</v>
          </cell>
          <cell r="S13">
            <v>98</v>
          </cell>
          <cell r="T13">
            <v>412</v>
          </cell>
        </row>
      </sheetData>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evo"/>
      <sheetName val="Hoja1"/>
    </sheetNames>
    <sheetDataSet>
      <sheetData sheetId="0">
        <row r="8">
          <cell r="E8" t="str">
            <v>Tuxtla</v>
          </cell>
          <cell r="H8" t="str">
            <v>Tapachula</v>
          </cell>
          <cell r="K8" t="str">
            <v>San Cristóbal de Las Casas</v>
          </cell>
        </row>
        <row r="11">
          <cell r="B11" t="str">
            <v>Alumnos UNACH</v>
          </cell>
          <cell r="R11">
            <v>3706</v>
          </cell>
          <cell r="S11">
            <v>1511</v>
          </cell>
          <cell r="T11">
            <v>665</v>
          </cell>
        </row>
        <row r="12">
          <cell r="B12" t="str">
            <v>Personal UNACH</v>
          </cell>
          <cell r="R12">
            <v>172</v>
          </cell>
          <cell r="S12">
            <v>16</v>
          </cell>
          <cell r="T12">
            <v>26</v>
          </cell>
        </row>
        <row r="13">
          <cell r="B13" t="str">
            <v>Particulares</v>
          </cell>
          <cell r="R13">
            <v>1588</v>
          </cell>
          <cell r="S13">
            <v>91</v>
          </cell>
          <cell r="T13">
            <v>469</v>
          </cell>
        </row>
      </sheetData>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Hoja1"/>
    </sheetNames>
    <sheetDataSet>
      <sheetData sheetId="0">
        <row r="8">
          <cell r="E8" t="str">
            <v>Tuxtla</v>
          </cell>
          <cell r="H8" t="str">
            <v>Tapachula</v>
          </cell>
          <cell r="K8" t="str">
            <v>San Cristóbal de Las Casas</v>
          </cell>
        </row>
        <row r="11">
          <cell r="B11" t="str">
            <v>Alemán</v>
          </cell>
          <cell r="R11">
            <v>212</v>
          </cell>
          <cell r="S11">
            <v>0</v>
          </cell>
          <cell r="T11">
            <v>16</v>
          </cell>
        </row>
        <row r="12">
          <cell r="B12" t="str">
            <v>Francés</v>
          </cell>
          <cell r="R12">
            <v>469</v>
          </cell>
          <cell r="S12">
            <v>157</v>
          </cell>
          <cell r="T12">
            <v>30</v>
          </cell>
        </row>
        <row r="13">
          <cell r="B13" t="str">
            <v>Inglés</v>
          </cell>
          <cell r="R13">
            <v>4611</v>
          </cell>
          <cell r="S13">
            <v>1505</v>
          </cell>
          <cell r="T13">
            <v>948</v>
          </cell>
        </row>
        <row r="14">
          <cell r="B14" t="str">
            <v>Italiano</v>
          </cell>
          <cell r="R14">
            <v>146</v>
          </cell>
          <cell r="S14">
            <v>0</v>
          </cell>
          <cell r="T14">
            <v>24</v>
          </cell>
        </row>
        <row r="15">
          <cell r="B15" t="str">
            <v>Tzotzil</v>
          </cell>
          <cell r="R15">
            <v>0</v>
          </cell>
          <cell r="S15">
            <v>0</v>
          </cell>
          <cell r="T15">
            <v>34</v>
          </cell>
        </row>
        <row r="16">
          <cell r="B16" t="str">
            <v>Tzeltal</v>
          </cell>
          <cell r="R16">
            <v>0</v>
          </cell>
          <cell r="S16">
            <v>0</v>
          </cell>
          <cell r="T16">
            <v>9</v>
          </cell>
        </row>
        <row r="17">
          <cell r="B17" t="str">
            <v>Chino Mandarín</v>
          </cell>
          <cell r="R17">
            <v>40</v>
          </cell>
          <cell r="S17">
            <v>0</v>
          </cell>
          <cell r="T17">
            <v>0</v>
          </cell>
        </row>
      </sheetData>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evo"/>
      <sheetName val="Hoja1"/>
    </sheetNames>
    <sheetDataSet>
      <sheetData sheetId="0">
        <row r="8">
          <cell r="E8" t="str">
            <v>Tuxtla</v>
          </cell>
          <cell r="H8" t="str">
            <v>Tapachula</v>
          </cell>
          <cell r="K8" t="str">
            <v>San Cristóbal de Las Casas</v>
          </cell>
        </row>
        <row r="11">
          <cell r="B11" t="str">
            <v>Alemán</v>
          </cell>
          <cell r="R11">
            <v>232</v>
          </cell>
          <cell r="S11">
            <v>0</v>
          </cell>
          <cell r="T11">
            <v>10</v>
          </cell>
        </row>
        <row r="12">
          <cell r="B12" t="str">
            <v>Francés</v>
          </cell>
          <cell r="R12">
            <v>408</v>
          </cell>
          <cell r="S12">
            <v>145</v>
          </cell>
          <cell r="T12">
            <v>49</v>
          </cell>
        </row>
        <row r="13">
          <cell r="B13" t="str">
            <v>Inglés</v>
          </cell>
          <cell r="R13">
            <v>4647</v>
          </cell>
          <cell r="S13">
            <v>1473</v>
          </cell>
          <cell r="T13">
            <v>1020</v>
          </cell>
        </row>
        <row r="14">
          <cell r="B14" t="str">
            <v>Italiano</v>
          </cell>
          <cell r="R14">
            <v>157</v>
          </cell>
          <cell r="S14">
            <v>0</v>
          </cell>
          <cell r="T14">
            <v>34</v>
          </cell>
        </row>
        <row r="15">
          <cell r="B15" t="str">
            <v>Tzotzil</v>
          </cell>
          <cell r="R15">
            <v>0</v>
          </cell>
          <cell r="S15">
            <v>0</v>
          </cell>
          <cell r="T15">
            <v>31</v>
          </cell>
        </row>
        <row r="16">
          <cell r="B16" t="str">
            <v>Tzeltal</v>
          </cell>
          <cell r="R16">
            <v>0</v>
          </cell>
          <cell r="S16">
            <v>0</v>
          </cell>
          <cell r="T16">
            <v>16</v>
          </cell>
        </row>
        <row r="17">
          <cell r="B17" t="str">
            <v>Chino Mandarín</v>
          </cell>
          <cell r="R17">
            <v>22</v>
          </cell>
          <cell r="S17">
            <v>0</v>
          </cell>
          <cell r="T17">
            <v>0</v>
          </cell>
        </row>
      </sheetData>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Hoja1"/>
    </sheetNames>
    <sheetDataSet>
      <sheetData sheetId="0">
        <row r="11">
          <cell r="B11" t="str">
            <v>Alemán</v>
          </cell>
        </row>
        <row r="12">
          <cell r="B12" t="str">
            <v>Francés</v>
          </cell>
        </row>
        <row r="13">
          <cell r="B13" t="str">
            <v>Inglés</v>
          </cell>
        </row>
        <row r="14">
          <cell r="B14" t="str">
            <v>Italiano</v>
          </cell>
        </row>
        <row r="15">
          <cell r="B15" t="str">
            <v>Tzotzil</v>
          </cell>
        </row>
        <row r="16">
          <cell r="B16" t="str">
            <v>Tzeltal</v>
          </cell>
        </row>
        <row r="17">
          <cell r="B17" t="str">
            <v>Chino Mandarín</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ow r="2">
          <cell r="A2" t="str">
            <v>Oferta educativa</v>
          </cell>
        </row>
        <row r="9">
          <cell r="B9" t="str">
            <v xml:space="preserve">Licenciatura </v>
          </cell>
          <cell r="K9">
            <v>79</v>
          </cell>
          <cell r="L9">
            <v>16</v>
          </cell>
        </row>
        <row r="10">
          <cell r="K10">
            <v>61</v>
          </cell>
          <cell r="L10">
            <v>34</v>
          </cell>
        </row>
        <row r="11">
          <cell r="L11">
            <v>11</v>
          </cell>
        </row>
        <row r="14">
          <cell r="B14" t="str">
            <v>Posgrado</v>
          </cell>
        </row>
        <row r="16">
          <cell r="C16" t="str">
            <v>Especialidad</v>
          </cell>
        </row>
        <row r="20">
          <cell r="C20" t="str">
            <v>Maestría</v>
          </cell>
        </row>
        <row r="24">
          <cell r="C24" t="str">
            <v>Doctorado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CAR-1"/>
    </sheetNames>
    <sheetDataSet>
      <sheetData sheetId="0">
        <row r="72">
          <cell r="B72" t="str">
            <v>Subsidio Federal Ordinario</v>
          </cell>
          <cell r="C72">
            <v>700907064.07000005</v>
          </cell>
        </row>
        <row r="73">
          <cell r="B73" t="str">
            <v>Subsidio Federal Extraordinario</v>
          </cell>
          <cell r="C73">
            <v>247185639.40000001</v>
          </cell>
        </row>
        <row r="74">
          <cell r="B74" t="str">
            <v>Subsidio Estatal Ordinario</v>
          </cell>
          <cell r="C74">
            <v>223534366.80000001</v>
          </cell>
        </row>
        <row r="75">
          <cell r="B75" t="str">
            <v>Subsidio Estatal Extraordinario</v>
          </cell>
          <cell r="C75">
            <v>16644184.210000001</v>
          </cell>
        </row>
        <row r="76">
          <cell r="B76" t="str">
            <v>Ingresos Propios</v>
          </cell>
          <cell r="C76">
            <v>135190162.14000002</v>
          </cell>
        </row>
        <row r="77">
          <cell r="B77" t="str">
            <v>Donativos</v>
          </cell>
          <cell r="C77">
            <v>4807000</v>
          </cell>
        </row>
        <row r="78">
          <cell r="B78" t="str">
            <v xml:space="preserve">Otras Aportaciones </v>
          </cell>
          <cell r="C78">
            <v>177288879.28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
    </sheetNames>
    <sheetDataSet>
      <sheetData sheetId="0">
        <row r="52">
          <cell r="F52">
            <v>995515507</v>
          </cell>
          <cell r="G52" t="str">
            <v>Subsidio Federal Ordinario</v>
          </cell>
        </row>
        <row r="53">
          <cell r="F53">
            <v>303686531.13</v>
          </cell>
          <cell r="G53" t="str">
            <v>Subsidio Extraordinario Federal</v>
          </cell>
        </row>
        <row r="54">
          <cell r="F54">
            <v>164683110.12</v>
          </cell>
          <cell r="G54" t="str">
            <v>Subsidio Estatal Ordinario</v>
          </cell>
        </row>
        <row r="55">
          <cell r="F55">
            <v>231676669.59999999</v>
          </cell>
          <cell r="G55" t="str">
            <v>Subsidio  Extraordinario Estatal</v>
          </cell>
        </row>
        <row r="56">
          <cell r="F56">
            <v>144217724.28</v>
          </cell>
          <cell r="G56" t="str">
            <v>Ingresos Propios</v>
          </cell>
        </row>
        <row r="57">
          <cell r="F57">
            <v>25737699.620000001</v>
          </cell>
          <cell r="G57" t="str">
            <v>Otras aportaciones (Convenios Concertados)</v>
          </cell>
        </row>
        <row r="58">
          <cell r="F58">
            <v>2746200</v>
          </cell>
          <cell r="G58" t="str">
            <v>Donativos</v>
          </cell>
        </row>
        <row r="59">
          <cell r="F59">
            <v>8186143.2000000002</v>
          </cell>
          <cell r="G59" t="str">
            <v>Otros ingresos y beneficios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sheetNames>
    <sheetDataSet>
      <sheetData sheetId="0">
        <row r="3">
          <cell r="A3" t="str">
            <v>Integración del subsidio federal y estatal</v>
          </cell>
        </row>
        <row r="10">
          <cell r="O10" t="str">
            <v>Federal</v>
          </cell>
          <cell r="P10" t="str">
            <v>Estatal</v>
          </cell>
        </row>
        <row r="11">
          <cell r="O11">
            <v>1299202038.1300001</v>
          </cell>
          <cell r="P11">
            <v>396359779.72000003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SC (2)"/>
    </sheetNames>
    <sheetDataSet>
      <sheetData sheetId="0"/>
      <sheetData sheetId="1">
        <row r="2">
          <cell r="B2" t="str">
            <v>Población escolar del departamento de lenguas San Cristóbal de Las Casas</v>
          </cell>
        </row>
        <row r="10">
          <cell r="B10" t="str">
            <v>Alemán</v>
          </cell>
          <cell r="R10">
            <v>16</v>
          </cell>
        </row>
        <row r="11">
          <cell r="B11" t="str">
            <v>Francés</v>
          </cell>
          <cell r="R11">
            <v>30</v>
          </cell>
        </row>
        <row r="12">
          <cell r="B12" t="str">
            <v>Inglés</v>
          </cell>
          <cell r="R12">
            <v>948</v>
          </cell>
        </row>
        <row r="13">
          <cell r="B13" t="str">
            <v>Italiano</v>
          </cell>
          <cell r="R13">
            <v>24</v>
          </cell>
        </row>
        <row r="14">
          <cell r="B14" t="str">
            <v>Tzotzil</v>
          </cell>
          <cell r="R14">
            <v>34</v>
          </cell>
        </row>
        <row r="15">
          <cell r="B15" t="str">
            <v>Tzeltal</v>
          </cell>
          <cell r="R15">
            <v>9</v>
          </cell>
        </row>
        <row r="16">
          <cell r="B16" t="str">
            <v>Chino Mandarín</v>
          </cell>
          <cell r="R16">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
    </sheetNames>
    <sheetDataSet>
      <sheetData sheetId="0">
        <row r="2">
          <cell r="B2" t="str">
            <v>Población escolar del departamento de lenguas San Cristóbal de Las Casas</v>
          </cell>
        </row>
        <row r="10">
          <cell r="B10" t="str">
            <v>Alemán</v>
          </cell>
          <cell r="R10">
            <v>10</v>
          </cell>
        </row>
        <row r="11">
          <cell r="B11" t="str">
            <v>Francés</v>
          </cell>
          <cell r="R11">
            <v>49</v>
          </cell>
        </row>
        <row r="12">
          <cell r="B12" t="str">
            <v>Inglés</v>
          </cell>
          <cell r="R12">
            <v>1020</v>
          </cell>
        </row>
        <row r="13">
          <cell r="B13" t="str">
            <v>Italiano</v>
          </cell>
          <cell r="R13">
            <v>34</v>
          </cell>
        </row>
        <row r="14">
          <cell r="B14" t="str">
            <v>Tzotzil</v>
          </cell>
          <cell r="R14">
            <v>31</v>
          </cell>
        </row>
        <row r="15">
          <cell r="B15" t="str">
            <v>Tzeltal</v>
          </cell>
          <cell r="R15">
            <v>16</v>
          </cell>
        </row>
        <row r="16">
          <cell r="B16" t="str">
            <v>Chino Mandarín</v>
          </cell>
          <cell r="R16">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SC (2)"/>
    </sheetNames>
    <sheetDataSet>
      <sheetData sheetId="0"/>
      <sheetData sheetId="1">
        <row r="2">
          <cell r="B2" t="str">
            <v>Población escolar del departamento de lenguas Tapachula</v>
          </cell>
        </row>
        <row r="10">
          <cell r="B10" t="str">
            <v>Francés</v>
          </cell>
          <cell r="R10">
            <v>157</v>
          </cell>
        </row>
        <row r="11">
          <cell r="B11" t="str">
            <v>Inglés</v>
          </cell>
          <cell r="R11">
            <v>1505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
    </sheetNames>
    <sheetDataSet>
      <sheetData sheetId="0">
        <row r="2">
          <cell r="B2" t="str">
            <v xml:space="preserve">Población escolar del departamento de lenguas Tapachula </v>
          </cell>
        </row>
        <row r="10">
          <cell r="B10" t="str">
            <v>Francés</v>
          </cell>
          <cell r="R10">
            <v>145</v>
          </cell>
        </row>
        <row r="11">
          <cell r="B11" t="str">
            <v>Inglés</v>
          </cell>
          <cell r="R11">
            <v>1473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SC (2)"/>
    </sheetNames>
    <sheetDataSet>
      <sheetData sheetId="0"/>
      <sheetData sheetId="1">
        <row r="2">
          <cell r="B2" t="str">
            <v>Población escolar del departamento de lenguas Tuxtla</v>
          </cell>
        </row>
        <row r="10">
          <cell r="B10" t="str">
            <v>Alemán</v>
          </cell>
          <cell r="R10">
            <v>212</v>
          </cell>
        </row>
        <row r="11">
          <cell r="B11" t="str">
            <v>Francés</v>
          </cell>
          <cell r="R11">
            <v>469</v>
          </cell>
        </row>
        <row r="12">
          <cell r="B12" t="str">
            <v>Inglés</v>
          </cell>
          <cell r="R12">
            <v>4611</v>
          </cell>
        </row>
        <row r="13">
          <cell r="B13" t="str">
            <v>Italiano</v>
          </cell>
          <cell r="R13">
            <v>146</v>
          </cell>
        </row>
        <row r="14">
          <cell r="B14" t="str">
            <v>Chino Mandarín</v>
          </cell>
          <cell r="R14">
            <v>40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3"/>
  <sheetViews>
    <sheetView tabSelected="1" workbookViewId="0">
      <selection activeCell="O21" sqref="O21"/>
    </sheetView>
  </sheetViews>
  <sheetFormatPr baseColWidth="10" defaultRowHeight="15"/>
  <cols>
    <col min="3" max="3" width="3.140625" customWidth="1"/>
    <col min="8" max="8" width="12.28515625" customWidth="1"/>
    <col min="9" max="9" width="3.140625" customWidth="1"/>
    <col min="10" max="10" width="13.7109375" customWidth="1"/>
    <col min="13" max="13" width="3.140625" customWidth="1"/>
  </cols>
  <sheetData>
    <row r="2" spans="1:12" ht="15.75" thickBot="1">
      <c r="A2" s="1875"/>
      <c r="B2" s="1875"/>
      <c r="C2" s="1875"/>
      <c r="D2" s="1875"/>
      <c r="E2" s="1875"/>
      <c r="F2" s="1875"/>
      <c r="G2" s="1875"/>
      <c r="H2" s="1875"/>
      <c r="I2" s="1875"/>
      <c r="J2" s="1875"/>
      <c r="K2" s="1875"/>
      <c r="L2" s="1875"/>
    </row>
    <row r="3" spans="1:12" ht="15.75" customHeight="1">
      <c r="A3" s="3001" t="s">
        <v>1608</v>
      </c>
      <c r="B3" s="3002"/>
      <c r="C3" s="3002"/>
      <c r="D3" s="3002"/>
      <c r="E3" s="3002"/>
      <c r="F3" s="3002"/>
      <c r="G3" s="3002"/>
      <c r="H3" s="3002"/>
      <c r="I3" s="3002"/>
      <c r="J3" s="3002"/>
      <c r="K3" s="3002"/>
      <c r="L3" s="3002"/>
    </row>
    <row r="4" spans="1:12">
      <c r="A4" s="3002"/>
      <c r="B4" s="3002"/>
      <c r="C4" s="3002"/>
      <c r="D4" s="3002"/>
      <c r="E4" s="3002"/>
      <c r="F4" s="3002"/>
      <c r="G4" s="3002"/>
      <c r="H4" s="3002"/>
      <c r="I4" s="3002"/>
      <c r="J4" s="3002"/>
      <c r="K4" s="3002"/>
      <c r="L4" s="3002"/>
    </row>
    <row r="5" spans="1:12" ht="15.75" thickBot="1">
      <c r="A5" s="3003"/>
      <c r="B5" s="3003"/>
      <c r="C5" s="3003"/>
      <c r="D5" s="3003"/>
      <c r="E5" s="3003"/>
      <c r="F5" s="3003"/>
      <c r="G5" s="3003"/>
      <c r="H5" s="3003"/>
      <c r="I5" s="3003"/>
      <c r="J5" s="3003"/>
      <c r="K5" s="3003"/>
      <c r="L5" s="3003"/>
    </row>
    <row r="6" spans="1:12" ht="15" customHeight="1">
      <c r="A6" s="3004" t="s">
        <v>1609</v>
      </c>
      <c r="B6" s="3004"/>
      <c r="C6" s="3005"/>
      <c r="D6" s="3006"/>
      <c r="E6" s="3007"/>
      <c r="F6" s="3006"/>
      <c r="G6" s="3006"/>
      <c r="H6" s="3006"/>
      <c r="I6" s="3006"/>
      <c r="K6" s="3008" t="s">
        <v>1610</v>
      </c>
      <c r="L6" s="3008"/>
    </row>
    <row r="7" spans="1:12" ht="15" customHeight="1">
      <c r="A7" s="3009"/>
      <c r="B7" s="3009"/>
      <c r="C7" s="3005"/>
      <c r="D7" s="3010" t="s">
        <v>1611</v>
      </c>
      <c r="E7" s="3010"/>
      <c r="F7" s="3010"/>
      <c r="G7" s="3010"/>
      <c r="H7" s="3010"/>
      <c r="I7" s="3011"/>
      <c r="J7" s="3012" t="s">
        <v>1612</v>
      </c>
      <c r="K7" s="3013"/>
      <c r="L7" s="3013"/>
    </row>
    <row r="8" spans="1:12">
      <c r="A8" s="3014"/>
      <c r="B8" s="3014"/>
      <c r="C8" s="3005"/>
      <c r="D8" s="3015" t="s">
        <v>1613</v>
      </c>
      <c r="E8" s="3016" t="s">
        <v>1614</v>
      </c>
      <c r="F8" s="3016" t="s">
        <v>1615</v>
      </c>
      <c r="G8" s="3016" t="s">
        <v>1616</v>
      </c>
      <c r="H8" s="3017" t="s">
        <v>1617</v>
      </c>
      <c r="I8" s="3018"/>
      <c r="J8" s="3019"/>
      <c r="K8" s="3020"/>
      <c r="L8" s="3020"/>
    </row>
    <row r="9" spans="1:12" ht="15" customHeight="1">
      <c r="A9" s="3007"/>
      <c r="B9" s="3007"/>
      <c r="C9" s="3007"/>
      <c r="D9" s="3007"/>
      <c r="E9" s="3007"/>
      <c r="F9" s="3007"/>
      <c r="G9" s="3007"/>
      <c r="H9" s="3007"/>
      <c r="I9" s="3007"/>
      <c r="J9" s="3007"/>
      <c r="K9" s="3021">
        <v>13</v>
      </c>
      <c r="L9" s="3021"/>
    </row>
    <row r="10" spans="1:12" ht="15.75">
      <c r="A10" s="3022">
        <v>9</v>
      </c>
      <c r="B10" s="3022"/>
      <c r="C10" s="3023"/>
      <c r="D10" s="3023">
        <v>18</v>
      </c>
      <c r="E10" s="3023">
        <v>11</v>
      </c>
      <c r="F10" s="3023">
        <v>7</v>
      </c>
      <c r="G10" s="3023">
        <v>3</v>
      </c>
      <c r="H10" s="3023">
        <v>2</v>
      </c>
      <c r="I10" s="3024"/>
      <c r="J10" s="3023">
        <v>20</v>
      </c>
      <c r="K10" s="3025"/>
      <c r="L10" s="3025"/>
    </row>
    <row r="11" spans="1:12" ht="15" customHeight="1">
      <c r="A11" s="3026"/>
      <c r="B11" s="3026"/>
      <c r="C11" s="3007"/>
      <c r="D11" s="3026"/>
      <c r="E11" s="3026"/>
      <c r="F11" s="3026"/>
      <c r="G11" s="3026"/>
      <c r="H11" s="3026"/>
      <c r="I11" s="3007"/>
      <c r="J11" s="3026"/>
      <c r="K11" s="3027"/>
      <c r="L11" s="3027"/>
    </row>
    <row r="12" spans="1:12">
      <c r="A12" s="3028" t="s">
        <v>1618</v>
      </c>
      <c r="B12" s="83"/>
      <c r="C12" s="83"/>
      <c r="D12" s="83"/>
      <c r="E12" s="83"/>
      <c r="F12" s="83"/>
      <c r="G12" s="83"/>
      <c r="H12" s="83"/>
      <c r="I12" s="83"/>
      <c r="J12" s="83"/>
    </row>
    <row r="18" spans="11:11">
      <c r="K18" s="1188"/>
    </row>
    <row r="38" spans="2:10" ht="15.75" thickBot="1">
      <c r="B38" s="1875"/>
      <c r="C38" s="1875"/>
      <c r="D38" s="1875"/>
      <c r="E38" s="1875"/>
      <c r="F38" s="1875"/>
      <c r="G38" s="1875"/>
      <c r="H38" s="1875"/>
      <c r="I38" s="1875"/>
      <c r="J38" s="1875"/>
    </row>
    <row r="39" spans="2:10">
      <c r="B39" s="3029" t="s">
        <v>1619</v>
      </c>
      <c r="C39" s="3029"/>
      <c r="D39" s="3029"/>
      <c r="E39" s="3029"/>
      <c r="F39" s="3029"/>
      <c r="G39" s="3029"/>
      <c r="H39" s="3029"/>
      <c r="I39" s="3029"/>
      <c r="J39" s="3029"/>
    </row>
    <row r="40" spans="2:10">
      <c r="B40" s="3030"/>
      <c r="C40" s="3030"/>
      <c r="D40" s="3030"/>
      <c r="E40" s="3030"/>
      <c r="F40" s="3030"/>
      <c r="G40" s="3030"/>
      <c r="H40" s="3030"/>
      <c r="I40" s="3030"/>
      <c r="J40" s="3030"/>
    </row>
    <row r="41" spans="2:10" ht="15.75" thickBot="1">
      <c r="B41" s="3031"/>
      <c r="C41" s="3031"/>
      <c r="D41" s="3031"/>
      <c r="E41" s="3031"/>
      <c r="F41" s="3031"/>
      <c r="G41" s="3031"/>
      <c r="H41" s="3031"/>
      <c r="I41" s="3031"/>
      <c r="J41" s="3031"/>
    </row>
    <row r="42" spans="2:10" ht="15.75">
      <c r="B42" s="3032"/>
      <c r="C42" s="3033"/>
      <c r="D42" s="3032"/>
      <c r="E42" s="3033"/>
      <c r="F42" s="3033"/>
      <c r="G42" s="3034" t="s">
        <v>1620</v>
      </c>
      <c r="H42" s="3034"/>
      <c r="I42" s="3034" t="s">
        <v>1621</v>
      </c>
      <c r="J42" s="3034"/>
    </row>
    <row r="43" spans="2:10" ht="15.75">
      <c r="B43" s="3032"/>
      <c r="C43" s="3035" t="s">
        <v>1133</v>
      </c>
      <c r="D43" s="3035"/>
      <c r="E43" s="3035"/>
      <c r="F43" s="3035"/>
      <c r="G43" s="3036"/>
      <c r="H43" s="3036"/>
      <c r="I43" s="3036"/>
      <c r="J43" s="3036"/>
    </row>
    <row r="44" spans="2:10" ht="15.75">
      <c r="B44" s="3037"/>
      <c r="C44" s="3037"/>
      <c r="D44" s="3038"/>
      <c r="E44" s="3038"/>
      <c r="F44" s="3038"/>
      <c r="G44" s="3039"/>
      <c r="H44" s="3039"/>
      <c r="I44" s="3039"/>
      <c r="J44" s="3039"/>
    </row>
    <row r="45" spans="2:10" ht="4.5" customHeight="1">
      <c r="B45" s="478"/>
      <c r="C45" s="478"/>
      <c r="D45" s="3040"/>
      <c r="E45" s="3040"/>
      <c r="F45" s="3040"/>
      <c r="G45" s="3040"/>
      <c r="H45" s="3040"/>
      <c r="I45" s="3041"/>
      <c r="J45" s="3040"/>
    </row>
    <row r="46" spans="2:10" ht="15.75">
      <c r="B46" s="478"/>
      <c r="C46" s="3032" t="s">
        <v>1622</v>
      </c>
      <c r="D46" s="3042"/>
      <c r="E46" s="3042"/>
      <c r="F46" s="3042"/>
      <c r="G46" s="3042"/>
      <c r="H46" s="3042"/>
      <c r="I46" s="3032"/>
      <c r="J46" s="3042"/>
    </row>
    <row r="47" spans="2:10" ht="4.5" customHeight="1">
      <c r="B47" s="478"/>
      <c r="C47" s="3032"/>
      <c r="D47" s="3042"/>
      <c r="E47" s="3042"/>
      <c r="F47" s="3042"/>
      <c r="G47" s="3043"/>
      <c r="H47" s="3043"/>
      <c r="I47" s="3043"/>
      <c r="J47" s="3043"/>
    </row>
    <row r="48" spans="2:10" ht="15.75">
      <c r="B48" s="478"/>
      <c r="C48" s="3032"/>
      <c r="D48" s="3042" t="s">
        <v>1623</v>
      </c>
      <c r="E48" s="3042"/>
      <c r="F48" s="3042"/>
      <c r="G48" s="3044">
        <v>70</v>
      </c>
      <c r="H48" s="3044"/>
      <c r="I48" s="3044">
        <v>43</v>
      </c>
      <c r="J48" s="3044"/>
    </row>
    <row r="49" spans="2:10" ht="4.5" customHeight="1">
      <c r="B49" s="478"/>
      <c r="C49" s="3032"/>
      <c r="D49" s="3042"/>
      <c r="E49" s="3042"/>
      <c r="F49" s="3042"/>
      <c r="G49" s="3043"/>
      <c r="H49" s="3043"/>
      <c r="I49" s="3043"/>
      <c r="J49" s="3043"/>
    </row>
    <row r="50" spans="2:10" ht="15.75">
      <c r="B50" s="478"/>
      <c r="C50" s="3045"/>
      <c r="D50" s="3032" t="s">
        <v>1624</v>
      </c>
      <c r="E50" s="3042"/>
      <c r="F50" s="3042"/>
      <c r="G50" s="3044">
        <v>9</v>
      </c>
      <c r="H50" s="3044"/>
      <c r="I50" s="3044">
        <v>9</v>
      </c>
      <c r="J50" s="3044"/>
    </row>
    <row r="51" spans="2:10" ht="15.75">
      <c r="B51" s="478"/>
      <c r="C51" s="3032" t="s">
        <v>99</v>
      </c>
      <c r="D51" s="3042"/>
      <c r="E51" s="3042"/>
      <c r="F51" s="3042"/>
      <c r="G51" s="3043"/>
      <c r="H51" s="3043"/>
      <c r="I51" s="3043"/>
      <c r="J51" s="3043"/>
    </row>
    <row r="52" spans="2:10" ht="4.5" customHeight="1">
      <c r="B52" s="478"/>
      <c r="C52" s="3032"/>
      <c r="D52" s="3042"/>
      <c r="E52" s="3042"/>
      <c r="F52" s="3042"/>
      <c r="G52" s="3043"/>
      <c r="H52" s="3043"/>
      <c r="I52" s="3043"/>
      <c r="J52" s="3043"/>
    </row>
    <row r="53" spans="2:10" ht="15.75">
      <c r="B53" s="478"/>
      <c r="C53" s="3032"/>
      <c r="D53" s="3042" t="s">
        <v>102</v>
      </c>
      <c r="E53" s="3042"/>
      <c r="F53" s="3042"/>
      <c r="G53" s="3044">
        <v>15</v>
      </c>
      <c r="H53" s="3044"/>
      <c r="I53" s="3044">
        <v>7</v>
      </c>
      <c r="J53" s="3044"/>
    </row>
    <row r="54" spans="2:10" ht="4.5" customHeight="1">
      <c r="B54" s="478"/>
      <c r="C54" s="3032"/>
      <c r="D54" s="3042"/>
      <c r="E54" s="3042"/>
      <c r="F54" s="3042"/>
      <c r="G54" s="3043"/>
      <c r="H54" s="3043"/>
      <c r="I54" s="3043"/>
      <c r="J54" s="3043"/>
    </row>
    <row r="55" spans="2:10" ht="17.25" customHeight="1">
      <c r="B55" s="478"/>
      <c r="C55" s="3032"/>
      <c r="D55" s="3042" t="s">
        <v>1625</v>
      </c>
      <c r="E55" s="3042"/>
      <c r="F55" s="3042"/>
      <c r="G55" s="3044">
        <v>1</v>
      </c>
      <c r="H55" s="3044"/>
      <c r="I55" s="3044">
        <v>1</v>
      </c>
      <c r="J55" s="3044"/>
    </row>
    <row r="56" spans="2:10" ht="4.5" customHeight="1">
      <c r="B56" s="478"/>
      <c r="C56" s="3032"/>
      <c r="D56" s="3042"/>
      <c r="E56" s="3042"/>
      <c r="F56" s="3042"/>
      <c r="G56" s="3043"/>
      <c r="H56" s="3043"/>
      <c r="I56" s="3043"/>
      <c r="J56" s="3043"/>
    </row>
    <row r="57" spans="2:10" ht="15.75">
      <c r="B57" s="478"/>
      <c r="C57" s="3032"/>
      <c r="D57" s="3042" t="s">
        <v>103</v>
      </c>
      <c r="E57" s="3042"/>
      <c r="F57" s="3042"/>
      <c r="G57" s="3044">
        <v>33</v>
      </c>
      <c r="H57" s="3044"/>
      <c r="I57" s="3044">
        <v>25</v>
      </c>
      <c r="J57" s="3044"/>
    </row>
    <row r="58" spans="2:10" ht="4.5" customHeight="1">
      <c r="B58" s="478"/>
      <c r="C58" s="3032"/>
      <c r="D58" s="3042"/>
      <c r="E58" s="3042"/>
      <c r="F58" s="3042"/>
      <c r="G58" s="3043"/>
      <c r="H58" s="3043"/>
      <c r="I58" s="3043"/>
      <c r="J58" s="3043"/>
    </row>
    <row r="59" spans="2:10" ht="15.75">
      <c r="B59" s="478"/>
      <c r="C59" s="3032"/>
      <c r="D59" s="3042" t="s">
        <v>1626</v>
      </c>
      <c r="E59" s="3042"/>
      <c r="F59" s="3042"/>
      <c r="G59" s="3044">
        <v>1</v>
      </c>
      <c r="H59" s="3044"/>
      <c r="I59" s="3044">
        <v>1</v>
      </c>
      <c r="J59" s="3044"/>
    </row>
    <row r="60" spans="2:10" ht="4.5" customHeight="1">
      <c r="B60" s="478"/>
      <c r="C60" s="3032"/>
      <c r="D60" s="3042"/>
      <c r="E60" s="3042"/>
      <c r="F60" s="3042"/>
      <c r="G60" s="3043"/>
      <c r="H60" s="3043"/>
      <c r="I60" s="3044"/>
      <c r="J60" s="3044"/>
    </row>
    <row r="61" spans="2:10" ht="15.75">
      <c r="B61" s="478"/>
      <c r="C61" s="3032"/>
      <c r="D61" s="3042" t="s">
        <v>104</v>
      </c>
      <c r="E61" s="3042"/>
      <c r="F61" s="3042"/>
      <c r="G61" s="3044">
        <v>11</v>
      </c>
      <c r="H61" s="3044"/>
      <c r="I61" s="3044">
        <v>10</v>
      </c>
      <c r="J61" s="3044"/>
    </row>
    <row r="62" spans="2:10" ht="4.5" customHeight="1">
      <c r="B62" s="478"/>
      <c r="C62" s="3032"/>
      <c r="D62" s="3042"/>
      <c r="E62" s="3042"/>
      <c r="F62" s="3042"/>
      <c r="G62" s="3043"/>
      <c r="H62" s="3043"/>
      <c r="I62" s="3043"/>
      <c r="J62" s="3043"/>
    </row>
    <row r="63" spans="2:10" ht="15.75">
      <c r="B63" s="3046"/>
      <c r="C63" s="3047" t="s">
        <v>8</v>
      </c>
      <c r="D63" s="3047"/>
      <c r="E63" s="3047"/>
      <c r="F63" s="3047"/>
      <c r="G63" s="3048">
        <v>140</v>
      </c>
      <c r="H63" s="3048"/>
      <c r="I63" s="3048">
        <v>96</v>
      </c>
      <c r="J63" s="3048"/>
    </row>
  </sheetData>
  <mergeCells count="28">
    <mergeCell ref="G59:H59"/>
    <mergeCell ref="I59:J59"/>
    <mergeCell ref="I60:J60"/>
    <mergeCell ref="G61:H61"/>
    <mergeCell ref="I61:J61"/>
    <mergeCell ref="C63:F63"/>
    <mergeCell ref="G63:H63"/>
    <mergeCell ref="I63:J63"/>
    <mergeCell ref="G53:H53"/>
    <mergeCell ref="I53:J53"/>
    <mergeCell ref="G55:H55"/>
    <mergeCell ref="I55:J55"/>
    <mergeCell ref="G57:H57"/>
    <mergeCell ref="I57:J57"/>
    <mergeCell ref="B39:J41"/>
    <mergeCell ref="G42:H44"/>
    <mergeCell ref="I42:J44"/>
    <mergeCell ref="G48:H48"/>
    <mergeCell ref="I48:J48"/>
    <mergeCell ref="G50:H50"/>
    <mergeCell ref="I50:J50"/>
    <mergeCell ref="A3:L5"/>
    <mergeCell ref="A6:B8"/>
    <mergeCell ref="K6:L8"/>
    <mergeCell ref="D7:H7"/>
    <mergeCell ref="J7:J8"/>
    <mergeCell ref="K9:L11"/>
    <mergeCell ref="A10:B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417"/>
  <sheetViews>
    <sheetView workbookViewId="0">
      <selection activeCell="AZ19" sqref="AZ19:CE35"/>
    </sheetView>
  </sheetViews>
  <sheetFormatPr baseColWidth="10" defaultRowHeight="12.75"/>
  <cols>
    <col min="1" max="1" width="1.85546875" style="75" customWidth="1"/>
    <col min="2" max="2" width="2.28515625" style="75" customWidth="1"/>
    <col min="3" max="3" width="3" style="76" customWidth="1"/>
    <col min="4" max="4" width="7.7109375" style="75" customWidth="1"/>
    <col min="5" max="5" width="1.5703125" style="75" customWidth="1"/>
    <col min="6" max="6" width="56.7109375" style="75" customWidth="1"/>
    <col min="7" max="30" width="5.7109375" style="75" customWidth="1"/>
    <col min="31" max="31" width="5.85546875" style="75" customWidth="1"/>
    <col min="32" max="32" width="11.42578125" style="75"/>
    <col min="33" max="33" width="11.42578125" style="79"/>
    <col min="34" max="34" width="4.7109375" style="79" customWidth="1"/>
    <col min="35" max="35" width="5" style="79" customWidth="1"/>
    <col min="36" max="36" width="2.28515625" style="79" customWidth="1"/>
    <col min="37" max="37" width="9.85546875" style="79" customWidth="1"/>
    <col min="38" max="38" width="8" style="79" customWidth="1"/>
    <col min="39" max="39" width="1" style="79" customWidth="1"/>
    <col min="40" max="40" width="6.7109375" style="79" customWidth="1"/>
    <col min="41" max="41" width="1" style="79" customWidth="1"/>
    <col min="42" max="42" width="6.7109375" style="79" customWidth="1"/>
    <col min="43" max="43" width="1" style="79" customWidth="1"/>
    <col min="44" max="44" width="6.7109375" style="79" customWidth="1"/>
    <col min="45" max="45" width="1" style="79" customWidth="1"/>
    <col min="46" max="46" width="6.7109375" style="79" customWidth="1"/>
    <col min="47" max="47" width="1" style="79" customWidth="1"/>
    <col min="48" max="48" width="6.7109375" style="79" customWidth="1"/>
    <col min="49" max="49" width="1" style="79" customWidth="1"/>
    <col min="50" max="51" width="6.7109375" style="79" customWidth="1"/>
    <col min="52" max="256" width="11.42578125" style="79"/>
    <col min="257" max="257" width="1.85546875" style="79" customWidth="1"/>
    <col min="258" max="258" width="2.28515625" style="79" customWidth="1"/>
    <col min="259" max="259" width="3" style="79" customWidth="1"/>
    <col min="260" max="260" width="7.7109375" style="79" customWidth="1"/>
    <col min="261" max="261" width="1.5703125" style="79" customWidth="1"/>
    <col min="262" max="262" width="56.7109375" style="79" customWidth="1"/>
    <col min="263" max="286" width="5.7109375" style="79" customWidth="1"/>
    <col min="287" max="287" width="5.85546875" style="79" customWidth="1"/>
    <col min="288" max="289" width="11.42578125" style="79"/>
    <col min="290" max="290" width="4.7109375" style="79" customWidth="1"/>
    <col min="291" max="291" width="5" style="79" customWidth="1"/>
    <col min="292" max="292" width="2.28515625" style="79" customWidth="1"/>
    <col min="293" max="293" width="9.85546875" style="79" customWidth="1"/>
    <col min="294" max="294" width="8" style="79" customWidth="1"/>
    <col min="295" max="295" width="1" style="79" customWidth="1"/>
    <col min="296" max="296" width="6.7109375" style="79" customWidth="1"/>
    <col min="297" max="297" width="1" style="79" customWidth="1"/>
    <col min="298" max="298" width="6.7109375" style="79" customWidth="1"/>
    <col min="299" max="299" width="1" style="79" customWidth="1"/>
    <col min="300" max="300" width="6.7109375" style="79" customWidth="1"/>
    <col min="301" max="301" width="1" style="79" customWidth="1"/>
    <col min="302" max="302" width="6.7109375" style="79" customWidth="1"/>
    <col min="303" max="303" width="1" style="79" customWidth="1"/>
    <col min="304" max="304" width="6.7109375" style="79" customWidth="1"/>
    <col min="305" max="305" width="1" style="79" customWidth="1"/>
    <col min="306" max="307" width="6.7109375" style="79" customWidth="1"/>
    <col min="308" max="512" width="11.42578125" style="79"/>
    <col min="513" max="513" width="1.85546875" style="79" customWidth="1"/>
    <col min="514" max="514" width="2.28515625" style="79" customWidth="1"/>
    <col min="515" max="515" width="3" style="79" customWidth="1"/>
    <col min="516" max="516" width="7.7109375" style="79" customWidth="1"/>
    <col min="517" max="517" width="1.5703125" style="79" customWidth="1"/>
    <col min="518" max="518" width="56.7109375" style="79" customWidth="1"/>
    <col min="519" max="542" width="5.7109375" style="79" customWidth="1"/>
    <col min="543" max="543" width="5.85546875" style="79" customWidth="1"/>
    <col min="544" max="545" width="11.42578125" style="79"/>
    <col min="546" max="546" width="4.7109375" style="79" customWidth="1"/>
    <col min="547" max="547" width="5" style="79" customWidth="1"/>
    <col min="548" max="548" width="2.28515625" style="79" customWidth="1"/>
    <col min="549" max="549" width="9.85546875" style="79" customWidth="1"/>
    <col min="550" max="550" width="8" style="79" customWidth="1"/>
    <col min="551" max="551" width="1" style="79" customWidth="1"/>
    <col min="552" max="552" width="6.7109375" style="79" customWidth="1"/>
    <col min="553" max="553" width="1" style="79" customWidth="1"/>
    <col min="554" max="554" width="6.7109375" style="79" customWidth="1"/>
    <col min="555" max="555" width="1" style="79" customWidth="1"/>
    <col min="556" max="556" width="6.7109375" style="79" customWidth="1"/>
    <col min="557" max="557" width="1" style="79" customWidth="1"/>
    <col min="558" max="558" width="6.7109375" style="79" customWidth="1"/>
    <col min="559" max="559" width="1" style="79" customWidth="1"/>
    <col min="560" max="560" width="6.7109375" style="79" customWidth="1"/>
    <col min="561" max="561" width="1" style="79" customWidth="1"/>
    <col min="562" max="563" width="6.7109375" style="79" customWidth="1"/>
    <col min="564" max="768" width="11.42578125" style="79"/>
    <col min="769" max="769" width="1.85546875" style="79" customWidth="1"/>
    <col min="770" max="770" width="2.28515625" style="79" customWidth="1"/>
    <col min="771" max="771" width="3" style="79" customWidth="1"/>
    <col min="772" max="772" width="7.7109375" style="79" customWidth="1"/>
    <col min="773" max="773" width="1.5703125" style="79" customWidth="1"/>
    <col min="774" max="774" width="56.7109375" style="79" customWidth="1"/>
    <col min="775" max="798" width="5.7109375" style="79" customWidth="1"/>
    <col min="799" max="799" width="5.85546875" style="79" customWidth="1"/>
    <col min="800" max="801" width="11.42578125" style="79"/>
    <col min="802" max="802" width="4.7109375" style="79" customWidth="1"/>
    <col min="803" max="803" width="5" style="79" customWidth="1"/>
    <col min="804" max="804" width="2.28515625" style="79" customWidth="1"/>
    <col min="805" max="805" width="9.85546875" style="79" customWidth="1"/>
    <col min="806" max="806" width="8" style="79" customWidth="1"/>
    <col min="807" max="807" width="1" style="79" customWidth="1"/>
    <col min="808" max="808" width="6.7109375" style="79" customWidth="1"/>
    <col min="809" max="809" width="1" style="79" customWidth="1"/>
    <col min="810" max="810" width="6.7109375" style="79" customWidth="1"/>
    <col min="811" max="811" width="1" style="79" customWidth="1"/>
    <col min="812" max="812" width="6.7109375" style="79" customWidth="1"/>
    <col min="813" max="813" width="1" style="79" customWidth="1"/>
    <col min="814" max="814" width="6.7109375" style="79" customWidth="1"/>
    <col min="815" max="815" width="1" style="79" customWidth="1"/>
    <col min="816" max="816" width="6.7109375" style="79" customWidth="1"/>
    <col min="817" max="817" width="1" style="79" customWidth="1"/>
    <col min="818" max="819" width="6.7109375" style="79" customWidth="1"/>
    <col min="820" max="1024" width="11.42578125" style="79"/>
    <col min="1025" max="1025" width="1.85546875" style="79" customWidth="1"/>
    <col min="1026" max="1026" width="2.28515625" style="79" customWidth="1"/>
    <col min="1027" max="1027" width="3" style="79" customWidth="1"/>
    <col min="1028" max="1028" width="7.7109375" style="79" customWidth="1"/>
    <col min="1029" max="1029" width="1.5703125" style="79" customWidth="1"/>
    <col min="1030" max="1030" width="56.7109375" style="79" customWidth="1"/>
    <col min="1031" max="1054" width="5.7109375" style="79" customWidth="1"/>
    <col min="1055" max="1055" width="5.85546875" style="79" customWidth="1"/>
    <col min="1056" max="1057" width="11.42578125" style="79"/>
    <col min="1058" max="1058" width="4.7109375" style="79" customWidth="1"/>
    <col min="1059" max="1059" width="5" style="79" customWidth="1"/>
    <col min="1060" max="1060" width="2.28515625" style="79" customWidth="1"/>
    <col min="1061" max="1061" width="9.85546875" style="79" customWidth="1"/>
    <col min="1062" max="1062" width="8" style="79" customWidth="1"/>
    <col min="1063" max="1063" width="1" style="79" customWidth="1"/>
    <col min="1064" max="1064" width="6.7109375" style="79" customWidth="1"/>
    <col min="1065" max="1065" width="1" style="79" customWidth="1"/>
    <col min="1066" max="1066" width="6.7109375" style="79" customWidth="1"/>
    <col min="1067" max="1067" width="1" style="79" customWidth="1"/>
    <col min="1068" max="1068" width="6.7109375" style="79" customWidth="1"/>
    <col min="1069" max="1069" width="1" style="79" customWidth="1"/>
    <col min="1070" max="1070" width="6.7109375" style="79" customWidth="1"/>
    <col min="1071" max="1071" width="1" style="79" customWidth="1"/>
    <col min="1072" max="1072" width="6.7109375" style="79" customWidth="1"/>
    <col min="1073" max="1073" width="1" style="79" customWidth="1"/>
    <col min="1074" max="1075" width="6.7109375" style="79" customWidth="1"/>
    <col min="1076" max="1280" width="11.42578125" style="79"/>
    <col min="1281" max="1281" width="1.85546875" style="79" customWidth="1"/>
    <col min="1282" max="1282" width="2.28515625" style="79" customWidth="1"/>
    <col min="1283" max="1283" width="3" style="79" customWidth="1"/>
    <col min="1284" max="1284" width="7.7109375" style="79" customWidth="1"/>
    <col min="1285" max="1285" width="1.5703125" style="79" customWidth="1"/>
    <col min="1286" max="1286" width="56.7109375" style="79" customWidth="1"/>
    <col min="1287" max="1310" width="5.7109375" style="79" customWidth="1"/>
    <col min="1311" max="1311" width="5.85546875" style="79" customWidth="1"/>
    <col min="1312" max="1313" width="11.42578125" style="79"/>
    <col min="1314" max="1314" width="4.7109375" style="79" customWidth="1"/>
    <col min="1315" max="1315" width="5" style="79" customWidth="1"/>
    <col min="1316" max="1316" width="2.28515625" style="79" customWidth="1"/>
    <col min="1317" max="1317" width="9.85546875" style="79" customWidth="1"/>
    <col min="1318" max="1318" width="8" style="79" customWidth="1"/>
    <col min="1319" max="1319" width="1" style="79" customWidth="1"/>
    <col min="1320" max="1320" width="6.7109375" style="79" customWidth="1"/>
    <col min="1321" max="1321" width="1" style="79" customWidth="1"/>
    <col min="1322" max="1322" width="6.7109375" style="79" customWidth="1"/>
    <col min="1323" max="1323" width="1" style="79" customWidth="1"/>
    <col min="1324" max="1324" width="6.7109375" style="79" customWidth="1"/>
    <col min="1325" max="1325" width="1" style="79" customWidth="1"/>
    <col min="1326" max="1326" width="6.7109375" style="79" customWidth="1"/>
    <col min="1327" max="1327" width="1" style="79" customWidth="1"/>
    <col min="1328" max="1328" width="6.7109375" style="79" customWidth="1"/>
    <col min="1329" max="1329" width="1" style="79" customWidth="1"/>
    <col min="1330" max="1331" width="6.7109375" style="79" customWidth="1"/>
    <col min="1332" max="1536" width="11.42578125" style="79"/>
    <col min="1537" max="1537" width="1.85546875" style="79" customWidth="1"/>
    <col min="1538" max="1538" width="2.28515625" style="79" customWidth="1"/>
    <col min="1539" max="1539" width="3" style="79" customWidth="1"/>
    <col min="1540" max="1540" width="7.7109375" style="79" customWidth="1"/>
    <col min="1541" max="1541" width="1.5703125" style="79" customWidth="1"/>
    <col min="1542" max="1542" width="56.7109375" style="79" customWidth="1"/>
    <col min="1543" max="1566" width="5.7109375" style="79" customWidth="1"/>
    <col min="1567" max="1567" width="5.85546875" style="79" customWidth="1"/>
    <col min="1568" max="1569" width="11.42578125" style="79"/>
    <col min="1570" max="1570" width="4.7109375" style="79" customWidth="1"/>
    <col min="1571" max="1571" width="5" style="79" customWidth="1"/>
    <col min="1572" max="1572" width="2.28515625" style="79" customWidth="1"/>
    <col min="1573" max="1573" width="9.85546875" style="79" customWidth="1"/>
    <col min="1574" max="1574" width="8" style="79" customWidth="1"/>
    <col min="1575" max="1575" width="1" style="79" customWidth="1"/>
    <col min="1576" max="1576" width="6.7109375" style="79" customWidth="1"/>
    <col min="1577" max="1577" width="1" style="79" customWidth="1"/>
    <col min="1578" max="1578" width="6.7109375" style="79" customWidth="1"/>
    <col min="1579" max="1579" width="1" style="79" customWidth="1"/>
    <col min="1580" max="1580" width="6.7109375" style="79" customWidth="1"/>
    <col min="1581" max="1581" width="1" style="79" customWidth="1"/>
    <col min="1582" max="1582" width="6.7109375" style="79" customWidth="1"/>
    <col min="1583" max="1583" width="1" style="79" customWidth="1"/>
    <col min="1584" max="1584" width="6.7109375" style="79" customWidth="1"/>
    <col min="1585" max="1585" width="1" style="79" customWidth="1"/>
    <col min="1586" max="1587" width="6.7109375" style="79" customWidth="1"/>
    <col min="1588" max="1792" width="11.42578125" style="79"/>
    <col min="1793" max="1793" width="1.85546875" style="79" customWidth="1"/>
    <col min="1794" max="1794" width="2.28515625" style="79" customWidth="1"/>
    <col min="1795" max="1795" width="3" style="79" customWidth="1"/>
    <col min="1796" max="1796" width="7.7109375" style="79" customWidth="1"/>
    <col min="1797" max="1797" width="1.5703125" style="79" customWidth="1"/>
    <col min="1798" max="1798" width="56.7109375" style="79" customWidth="1"/>
    <col min="1799" max="1822" width="5.7109375" style="79" customWidth="1"/>
    <col min="1823" max="1823" width="5.85546875" style="79" customWidth="1"/>
    <col min="1824" max="1825" width="11.42578125" style="79"/>
    <col min="1826" max="1826" width="4.7109375" style="79" customWidth="1"/>
    <col min="1827" max="1827" width="5" style="79" customWidth="1"/>
    <col min="1828" max="1828" width="2.28515625" style="79" customWidth="1"/>
    <col min="1829" max="1829" width="9.85546875" style="79" customWidth="1"/>
    <col min="1830" max="1830" width="8" style="79" customWidth="1"/>
    <col min="1831" max="1831" width="1" style="79" customWidth="1"/>
    <col min="1832" max="1832" width="6.7109375" style="79" customWidth="1"/>
    <col min="1833" max="1833" width="1" style="79" customWidth="1"/>
    <col min="1834" max="1834" width="6.7109375" style="79" customWidth="1"/>
    <col min="1835" max="1835" width="1" style="79" customWidth="1"/>
    <col min="1836" max="1836" width="6.7109375" style="79" customWidth="1"/>
    <col min="1837" max="1837" width="1" style="79" customWidth="1"/>
    <col min="1838" max="1838" width="6.7109375" style="79" customWidth="1"/>
    <col min="1839" max="1839" width="1" style="79" customWidth="1"/>
    <col min="1840" max="1840" width="6.7109375" style="79" customWidth="1"/>
    <col min="1841" max="1841" width="1" style="79" customWidth="1"/>
    <col min="1842" max="1843" width="6.7109375" style="79" customWidth="1"/>
    <col min="1844" max="2048" width="11.42578125" style="79"/>
    <col min="2049" max="2049" width="1.85546875" style="79" customWidth="1"/>
    <col min="2050" max="2050" width="2.28515625" style="79" customWidth="1"/>
    <col min="2051" max="2051" width="3" style="79" customWidth="1"/>
    <col min="2052" max="2052" width="7.7109375" style="79" customWidth="1"/>
    <col min="2053" max="2053" width="1.5703125" style="79" customWidth="1"/>
    <col min="2054" max="2054" width="56.7109375" style="79" customWidth="1"/>
    <col min="2055" max="2078" width="5.7109375" style="79" customWidth="1"/>
    <col min="2079" max="2079" width="5.85546875" style="79" customWidth="1"/>
    <col min="2080" max="2081" width="11.42578125" style="79"/>
    <col min="2082" max="2082" width="4.7109375" style="79" customWidth="1"/>
    <col min="2083" max="2083" width="5" style="79" customWidth="1"/>
    <col min="2084" max="2084" width="2.28515625" style="79" customWidth="1"/>
    <col min="2085" max="2085" width="9.85546875" style="79" customWidth="1"/>
    <col min="2086" max="2086" width="8" style="79" customWidth="1"/>
    <col min="2087" max="2087" width="1" style="79" customWidth="1"/>
    <col min="2088" max="2088" width="6.7109375" style="79" customWidth="1"/>
    <col min="2089" max="2089" width="1" style="79" customWidth="1"/>
    <col min="2090" max="2090" width="6.7109375" style="79" customWidth="1"/>
    <col min="2091" max="2091" width="1" style="79" customWidth="1"/>
    <col min="2092" max="2092" width="6.7109375" style="79" customWidth="1"/>
    <col min="2093" max="2093" width="1" style="79" customWidth="1"/>
    <col min="2094" max="2094" width="6.7109375" style="79" customWidth="1"/>
    <col min="2095" max="2095" width="1" style="79" customWidth="1"/>
    <col min="2096" max="2096" width="6.7109375" style="79" customWidth="1"/>
    <col min="2097" max="2097" width="1" style="79" customWidth="1"/>
    <col min="2098" max="2099" width="6.7109375" style="79" customWidth="1"/>
    <col min="2100" max="2304" width="11.42578125" style="79"/>
    <col min="2305" max="2305" width="1.85546875" style="79" customWidth="1"/>
    <col min="2306" max="2306" width="2.28515625" style="79" customWidth="1"/>
    <col min="2307" max="2307" width="3" style="79" customWidth="1"/>
    <col min="2308" max="2308" width="7.7109375" style="79" customWidth="1"/>
    <col min="2309" max="2309" width="1.5703125" style="79" customWidth="1"/>
    <col min="2310" max="2310" width="56.7109375" style="79" customWidth="1"/>
    <col min="2311" max="2334" width="5.7109375" style="79" customWidth="1"/>
    <col min="2335" max="2335" width="5.85546875" style="79" customWidth="1"/>
    <col min="2336" max="2337" width="11.42578125" style="79"/>
    <col min="2338" max="2338" width="4.7109375" style="79" customWidth="1"/>
    <col min="2339" max="2339" width="5" style="79" customWidth="1"/>
    <col min="2340" max="2340" width="2.28515625" style="79" customWidth="1"/>
    <col min="2341" max="2341" width="9.85546875" style="79" customWidth="1"/>
    <col min="2342" max="2342" width="8" style="79" customWidth="1"/>
    <col min="2343" max="2343" width="1" style="79" customWidth="1"/>
    <col min="2344" max="2344" width="6.7109375" style="79" customWidth="1"/>
    <col min="2345" max="2345" width="1" style="79" customWidth="1"/>
    <col min="2346" max="2346" width="6.7109375" style="79" customWidth="1"/>
    <col min="2347" max="2347" width="1" style="79" customWidth="1"/>
    <col min="2348" max="2348" width="6.7109375" style="79" customWidth="1"/>
    <col min="2349" max="2349" width="1" style="79" customWidth="1"/>
    <col min="2350" max="2350" width="6.7109375" style="79" customWidth="1"/>
    <col min="2351" max="2351" width="1" style="79" customWidth="1"/>
    <col min="2352" max="2352" width="6.7109375" style="79" customWidth="1"/>
    <col min="2353" max="2353" width="1" style="79" customWidth="1"/>
    <col min="2354" max="2355" width="6.7109375" style="79" customWidth="1"/>
    <col min="2356" max="2560" width="11.42578125" style="79"/>
    <col min="2561" max="2561" width="1.85546875" style="79" customWidth="1"/>
    <col min="2562" max="2562" width="2.28515625" style="79" customWidth="1"/>
    <col min="2563" max="2563" width="3" style="79" customWidth="1"/>
    <col min="2564" max="2564" width="7.7109375" style="79" customWidth="1"/>
    <col min="2565" max="2565" width="1.5703125" style="79" customWidth="1"/>
    <col min="2566" max="2566" width="56.7109375" style="79" customWidth="1"/>
    <col min="2567" max="2590" width="5.7109375" style="79" customWidth="1"/>
    <col min="2591" max="2591" width="5.85546875" style="79" customWidth="1"/>
    <col min="2592" max="2593" width="11.42578125" style="79"/>
    <col min="2594" max="2594" width="4.7109375" style="79" customWidth="1"/>
    <col min="2595" max="2595" width="5" style="79" customWidth="1"/>
    <col min="2596" max="2596" width="2.28515625" style="79" customWidth="1"/>
    <col min="2597" max="2597" width="9.85546875" style="79" customWidth="1"/>
    <col min="2598" max="2598" width="8" style="79" customWidth="1"/>
    <col min="2599" max="2599" width="1" style="79" customWidth="1"/>
    <col min="2600" max="2600" width="6.7109375" style="79" customWidth="1"/>
    <col min="2601" max="2601" width="1" style="79" customWidth="1"/>
    <col min="2602" max="2602" width="6.7109375" style="79" customWidth="1"/>
    <col min="2603" max="2603" width="1" style="79" customWidth="1"/>
    <col min="2604" max="2604" width="6.7109375" style="79" customWidth="1"/>
    <col min="2605" max="2605" width="1" style="79" customWidth="1"/>
    <col min="2606" max="2606" width="6.7109375" style="79" customWidth="1"/>
    <col min="2607" max="2607" width="1" style="79" customWidth="1"/>
    <col min="2608" max="2608" width="6.7109375" style="79" customWidth="1"/>
    <col min="2609" max="2609" width="1" style="79" customWidth="1"/>
    <col min="2610" max="2611" width="6.7109375" style="79" customWidth="1"/>
    <col min="2612" max="2816" width="11.42578125" style="79"/>
    <col min="2817" max="2817" width="1.85546875" style="79" customWidth="1"/>
    <col min="2818" max="2818" width="2.28515625" style="79" customWidth="1"/>
    <col min="2819" max="2819" width="3" style="79" customWidth="1"/>
    <col min="2820" max="2820" width="7.7109375" style="79" customWidth="1"/>
    <col min="2821" max="2821" width="1.5703125" style="79" customWidth="1"/>
    <col min="2822" max="2822" width="56.7109375" style="79" customWidth="1"/>
    <col min="2823" max="2846" width="5.7109375" style="79" customWidth="1"/>
    <col min="2847" max="2847" width="5.85546875" style="79" customWidth="1"/>
    <col min="2848" max="2849" width="11.42578125" style="79"/>
    <col min="2850" max="2850" width="4.7109375" style="79" customWidth="1"/>
    <col min="2851" max="2851" width="5" style="79" customWidth="1"/>
    <col min="2852" max="2852" width="2.28515625" style="79" customWidth="1"/>
    <col min="2853" max="2853" width="9.85546875" style="79" customWidth="1"/>
    <col min="2854" max="2854" width="8" style="79" customWidth="1"/>
    <col min="2855" max="2855" width="1" style="79" customWidth="1"/>
    <col min="2856" max="2856" width="6.7109375" style="79" customWidth="1"/>
    <col min="2857" max="2857" width="1" style="79" customWidth="1"/>
    <col min="2858" max="2858" width="6.7109375" style="79" customWidth="1"/>
    <col min="2859" max="2859" width="1" style="79" customWidth="1"/>
    <col min="2860" max="2860" width="6.7109375" style="79" customWidth="1"/>
    <col min="2861" max="2861" width="1" style="79" customWidth="1"/>
    <col min="2862" max="2862" width="6.7109375" style="79" customWidth="1"/>
    <col min="2863" max="2863" width="1" style="79" customWidth="1"/>
    <col min="2864" max="2864" width="6.7109375" style="79" customWidth="1"/>
    <col min="2865" max="2865" width="1" style="79" customWidth="1"/>
    <col min="2866" max="2867" width="6.7109375" style="79" customWidth="1"/>
    <col min="2868" max="3072" width="11.42578125" style="79"/>
    <col min="3073" max="3073" width="1.85546875" style="79" customWidth="1"/>
    <col min="3074" max="3074" width="2.28515625" style="79" customWidth="1"/>
    <col min="3075" max="3075" width="3" style="79" customWidth="1"/>
    <col min="3076" max="3076" width="7.7109375" style="79" customWidth="1"/>
    <col min="3077" max="3077" width="1.5703125" style="79" customWidth="1"/>
    <col min="3078" max="3078" width="56.7109375" style="79" customWidth="1"/>
    <col min="3079" max="3102" width="5.7109375" style="79" customWidth="1"/>
    <col min="3103" max="3103" width="5.85546875" style="79" customWidth="1"/>
    <col min="3104" max="3105" width="11.42578125" style="79"/>
    <col min="3106" max="3106" width="4.7109375" style="79" customWidth="1"/>
    <col min="3107" max="3107" width="5" style="79" customWidth="1"/>
    <col min="3108" max="3108" width="2.28515625" style="79" customWidth="1"/>
    <col min="3109" max="3109" width="9.85546875" style="79" customWidth="1"/>
    <col min="3110" max="3110" width="8" style="79" customWidth="1"/>
    <col min="3111" max="3111" width="1" style="79" customWidth="1"/>
    <col min="3112" max="3112" width="6.7109375" style="79" customWidth="1"/>
    <col min="3113" max="3113" width="1" style="79" customWidth="1"/>
    <col min="3114" max="3114" width="6.7109375" style="79" customWidth="1"/>
    <col min="3115" max="3115" width="1" style="79" customWidth="1"/>
    <col min="3116" max="3116" width="6.7109375" style="79" customWidth="1"/>
    <col min="3117" max="3117" width="1" style="79" customWidth="1"/>
    <col min="3118" max="3118" width="6.7109375" style="79" customWidth="1"/>
    <col min="3119" max="3119" width="1" style="79" customWidth="1"/>
    <col min="3120" max="3120" width="6.7109375" style="79" customWidth="1"/>
    <col min="3121" max="3121" width="1" style="79" customWidth="1"/>
    <col min="3122" max="3123" width="6.7109375" style="79" customWidth="1"/>
    <col min="3124" max="3328" width="11.42578125" style="79"/>
    <col min="3329" max="3329" width="1.85546875" style="79" customWidth="1"/>
    <col min="3330" max="3330" width="2.28515625" style="79" customWidth="1"/>
    <col min="3331" max="3331" width="3" style="79" customWidth="1"/>
    <col min="3332" max="3332" width="7.7109375" style="79" customWidth="1"/>
    <col min="3333" max="3333" width="1.5703125" style="79" customWidth="1"/>
    <col min="3334" max="3334" width="56.7109375" style="79" customWidth="1"/>
    <col min="3335" max="3358" width="5.7109375" style="79" customWidth="1"/>
    <col min="3359" max="3359" width="5.85546875" style="79" customWidth="1"/>
    <col min="3360" max="3361" width="11.42578125" style="79"/>
    <col min="3362" max="3362" width="4.7109375" style="79" customWidth="1"/>
    <col min="3363" max="3363" width="5" style="79" customWidth="1"/>
    <col min="3364" max="3364" width="2.28515625" style="79" customWidth="1"/>
    <col min="3365" max="3365" width="9.85546875" style="79" customWidth="1"/>
    <col min="3366" max="3366" width="8" style="79" customWidth="1"/>
    <col min="3367" max="3367" width="1" style="79" customWidth="1"/>
    <col min="3368" max="3368" width="6.7109375" style="79" customWidth="1"/>
    <col min="3369" max="3369" width="1" style="79" customWidth="1"/>
    <col min="3370" max="3370" width="6.7109375" style="79" customWidth="1"/>
    <col min="3371" max="3371" width="1" style="79" customWidth="1"/>
    <col min="3372" max="3372" width="6.7109375" style="79" customWidth="1"/>
    <col min="3373" max="3373" width="1" style="79" customWidth="1"/>
    <col min="3374" max="3374" width="6.7109375" style="79" customWidth="1"/>
    <col min="3375" max="3375" width="1" style="79" customWidth="1"/>
    <col min="3376" max="3376" width="6.7109375" style="79" customWidth="1"/>
    <col min="3377" max="3377" width="1" style="79" customWidth="1"/>
    <col min="3378" max="3379" width="6.7109375" style="79" customWidth="1"/>
    <col min="3380" max="3584" width="11.42578125" style="79"/>
    <col min="3585" max="3585" width="1.85546875" style="79" customWidth="1"/>
    <col min="3586" max="3586" width="2.28515625" style="79" customWidth="1"/>
    <col min="3587" max="3587" width="3" style="79" customWidth="1"/>
    <col min="3588" max="3588" width="7.7109375" style="79" customWidth="1"/>
    <col min="3589" max="3589" width="1.5703125" style="79" customWidth="1"/>
    <col min="3590" max="3590" width="56.7109375" style="79" customWidth="1"/>
    <col min="3591" max="3614" width="5.7109375" style="79" customWidth="1"/>
    <col min="3615" max="3615" width="5.85546875" style="79" customWidth="1"/>
    <col min="3616" max="3617" width="11.42578125" style="79"/>
    <col min="3618" max="3618" width="4.7109375" style="79" customWidth="1"/>
    <col min="3619" max="3619" width="5" style="79" customWidth="1"/>
    <col min="3620" max="3620" width="2.28515625" style="79" customWidth="1"/>
    <col min="3621" max="3621" width="9.85546875" style="79" customWidth="1"/>
    <col min="3622" max="3622" width="8" style="79" customWidth="1"/>
    <col min="3623" max="3623" width="1" style="79" customWidth="1"/>
    <col min="3624" max="3624" width="6.7109375" style="79" customWidth="1"/>
    <col min="3625" max="3625" width="1" style="79" customWidth="1"/>
    <col min="3626" max="3626" width="6.7109375" style="79" customWidth="1"/>
    <col min="3627" max="3627" width="1" style="79" customWidth="1"/>
    <col min="3628" max="3628" width="6.7109375" style="79" customWidth="1"/>
    <col min="3629" max="3629" width="1" style="79" customWidth="1"/>
    <col min="3630" max="3630" width="6.7109375" style="79" customWidth="1"/>
    <col min="3631" max="3631" width="1" style="79" customWidth="1"/>
    <col min="3632" max="3632" width="6.7109375" style="79" customWidth="1"/>
    <col min="3633" max="3633" width="1" style="79" customWidth="1"/>
    <col min="3634" max="3635" width="6.7109375" style="79" customWidth="1"/>
    <col min="3636" max="3840" width="11.42578125" style="79"/>
    <col min="3841" max="3841" width="1.85546875" style="79" customWidth="1"/>
    <col min="3842" max="3842" width="2.28515625" style="79" customWidth="1"/>
    <col min="3843" max="3843" width="3" style="79" customWidth="1"/>
    <col min="3844" max="3844" width="7.7109375" style="79" customWidth="1"/>
    <col min="3845" max="3845" width="1.5703125" style="79" customWidth="1"/>
    <col min="3846" max="3846" width="56.7109375" style="79" customWidth="1"/>
    <col min="3847" max="3870" width="5.7109375" style="79" customWidth="1"/>
    <col min="3871" max="3871" width="5.85546875" style="79" customWidth="1"/>
    <col min="3872" max="3873" width="11.42578125" style="79"/>
    <col min="3874" max="3874" width="4.7109375" style="79" customWidth="1"/>
    <col min="3875" max="3875" width="5" style="79" customWidth="1"/>
    <col min="3876" max="3876" width="2.28515625" style="79" customWidth="1"/>
    <col min="3877" max="3877" width="9.85546875" style="79" customWidth="1"/>
    <col min="3878" max="3878" width="8" style="79" customWidth="1"/>
    <col min="3879" max="3879" width="1" style="79" customWidth="1"/>
    <col min="3880" max="3880" width="6.7109375" style="79" customWidth="1"/>
    <col min="3881" max="3881" width="1" style="79" customWidth="1"/>
    <col min="3882" max="3882" width="6.7109375" style="79" customWidth="1"/>
    <col min="3883" max="3883" width="1" style="79" customWidth="1"/>
    <col min="3884" max="3884" width="6.7109375" style="79" customWidth="1"/>
    <col min="3885" max="3885" width="1" style="79" customWidth="1"/>
    <col min="3886" max="3886" width="6.7109375" style="79" customWidth="1"/>
    <col min="3887" max="3887" width="1" style="79" customWidth="1"/>
    <col min="3888" max="3888" width="6.7109375" style="79" customWidth="1"/>
    <col min="3889" max="3889" width="1" style="79" customWidth="1"/>
    <col min="3890" max="3891" width="6.7109375" style="79" customWidth="1"/>
    <col min="3892" max="4096" width="11.42578125" style="79"/>
    <col min="4097" max="4097" width="1.85546875" style="79" customWidth="1"/>
    <col min="4098" max="4098" width="2.28515625" style="79" customWidth="1"/>
    <col min="4099" max="4099" width="3" style="79" customWidth="1"/>
    <col min="4100" max="4100" width="7.7109375" style="79" customWidth="1"/>
    <col min="4101" max="4101" width="1.5703125" style="79" customWidth="1"/>
    <col min="4102" max="4102" width="56.7109375" style="79" customWidth="1"/>
    <col min="4103" max="4126" width="5.7109375" style="79" customWidth="1"/>
    <col min="4127" max="4127" width="5.85546875" style="79" customWidth="1"/>
    <col min="4128" max="4129" width="11.42578125" style="79"/>
    <col min="4130" max="4130" width="4.7109375" style="79" customWidth="1"/>
    <col min="4131" max="4131" width="5" style="79" customWidth="1"/>
    <col min="4132" max="4132" width="2.28515625" style="79" customWidth="1"/>
    <col min="4133" max="4133" width="9.85546875" style="79" customWidth="1"/>
    <col min="4134" max="4134" width="8" style="79" customWidth="1"/>
    <col min="4135" max="4135" width="1" style="79" customWidth="1"/>
    <col min="4136" max="4136" width="6.7109375" style="79" customWidth="1"/>
    <col min="4137" max="4137" width="1" style="79" customWidth="1"/>
    <col min="4138" max="4138" width="6.7109375" style="79" customWidth="1"/>
    <col min="4139" max="4139" width="1" style="79" customWidth="1"/>
    <col min="4140" max="4140" width="6.7109375" style="79" customWidth="1"/>
    <col min="4141" max="4141" width="1" style="79" customWidth="1"/>
    <col min="4142" max="4142" width="6.7109375" style="79" customWidth="1"/>
    <col min="4143" max="4143" width="1" style="79" customWidth="1"/>
    <col min="4144" max="4144" width="6.7109375" style="79" customWidth="1"/>
    <col min="4145" max="4145" width="1" style="79" customWidth="1"/>
    <col min="4146" max="4147" width="6.7109375" style="79" customWidth="1"/>
    <col min="4148" max="4352" width="11.42578125" style="79"/>
    <col min="4353" max="4353" width="1.85546875" style="79" customWidth="1"/>
    <col min="4354" max="4354" width="2.28515625" style="79" customWidth="1"/>
    <col min="4355" max="4355" width="3" style="79" customWidth="1"/>
    <col min="4356" max="4356" width="7.7109375" style="79" customWidth="1"/>
    <col min="4357" max="4357" width="1.5703125" style="79" customWidth="1"/>
    <col min="4358" max="4358" width="56.7109375" style="79" customWidth="1"/>
    <col min="4359" max="4382" width="5.7109375" style="79" customWidth="1"/>
    <col min="4383" max="4383" width="5.85546875" style="79" customWidth="1"/>
    <col min="4384" max="4385" width="11.42578125" style="79"/>
    <col min="4386" max="4386" width="4.7109375" style="79" customWidth="1"/>
    <col min="4387" max="4387" width="5" style="79" customWidth="1"/>
    <col min="4388" max="4388" width="2.28515625" style="79" customWidth="1"/>
    <col min="4389" max="4389" width="9.85546875" style="79" customWidth="1"/>
    <col min="4390" max="4390" width="8" style="79" customWidth="1"/>
    <col min="4391" max="4391" width="1" style="79" customWidth="1"/>
    <col min="4392" max="4392" width="6.7109375" style="79" customWidth="1"/>
    <col min="4393" max="4393" width="1" style="79" customWidth="1"/>
    <col min="4394" max="4394" width="6.7109375" style="79" customWidth="1"/>
    <col min="4395" max="4395" width="1" style="79" customWidth="1"/>
    <col min="4396" max="4396" width="6.7109375" style="79" customWidth="1"/>
    <col min="4397" max="4397" width="1" style="79" customWidth="1"/>
    <col min="4398" max="4398" width="6.7109375" style="79" customWidth="1"/>
    <col min="4399" max="4399" width="1" style="79" customWidth="1"/>
    <col min="4400" max="4400" width="6.7109375" style="79" customWidth="1"/>
    <col min="4401" max="4401" width="1" style="79" customWidth="1"/>
    <col min="4402" max="4403" width="6.7109375" style="79" customWidth="1"/>
    <col min="4404" max="4608" width="11.42578125" style="79"/>
    <col min="4609" max="4609" width="1.85546875" style="79" customWidth="1"/>
    <col min="4610" max="4610" width="2.28515625" style="79" customWidth="1"/>
    <col min="4611" max="4611" width="3" style="79" customWidth="1"/>
    <col min="4612" max="4612" width="7.7109375" style="79" customWidth="1"/>
    <col min="4613" max="4613" width="1.5703125" style="79" customWidth="1"/>
    <col min="4614" max="4614" width="56.7109375" style="79" customWidth="1"/>
    <col min="4615" max="4638" width="5.7109375" style="79" customWidth="1"/>
    <col min="4639" max="4639" width="5.85546875" style="79" customWidth="1"/>
    <col min="4640" max="4641" width="11.42578125" style="79"/>
    <col min="4642" max="4642" width="4.7109375" style="79" customWidth="1"/>
    <col min="4643" max="4643" width="5" style="79" customWidth="1"/>
    <col min="4644" max="4644" width="2.28515625" style="79" customWidth="1"/>
    <col min="4645" max="4645" width="9.85546875" style="79" customWidth="1"/>
    <col min="4646" max="4646" width="8" style="79" customWidth="1"/>
    <col min="4647" max="4647" width="1" style="79" customWidth="1"/>
    <col min="4648" max="4648" width="6.7109375" style="79" customWidth="1"/>
    <col min="4649" max="4649" width="1" style="79" customWidth="1"/>
    <col min="4650" max="4650" width="6.7109375" style="79" customWidth="1"/>
    <col min="4651" max="4651" width="1" style="79" customWidth="1"/>
    <col min="4652" max="4652" width="6.7109375" style="79" customWidth="1"/>
    <col min="4653" max="4653" width="1" style="79" customWidth="1"/>
    <col min="4654" max="4654" width="6.7109375" style="79" customWidth="1"/>
    <col min="4655" max="4655" width="1" style="79" customWidth="1"/>
    <col min="4656" max="4656" width="6.7109375" style="79" customWidth="1"/>
    <col min="4657" max="4657" width="1" style="79" customWidth="1"/>
    <col min="4658" max="4659" width="6.7109375" style="79" customWidth="1"/>
    <col min="4660" max="4864" width="11.42578125" style="79"/>
    <col min="4865" max="4865" width="1.85546875" style="79" customWidth="1"/>
    <col min="4866" max="4866" width="2.28515625" style="79" customWidth="1"/>
    <col min="4867" max="4867" width="3" style="79" customWidth="1"/>
    <col min="4868" max="4868" width="7.7109375" style="79" customWidth="1"/>
    <col min="4869" max="4869" width="1.5703125" style="79" customWidth="1"/>
    <col min="4870" max="4870" width="56.7109375" style="79" customWidth="1"/>
    <col min="4871" max="4894" width="5.7109375" style="79" customWidth="1"/>
    <col min="4895" max="4895" width="5.85546875" style="79" customWidth="1"/>
    <col min="4896" max="4897" width="11.42578125" style="79"/>
    <col min="4898" max="4898" width="4.7109375" style="79" customWidth="1"/>
    <col min="4899" max="4899" width="5" style="79" customWidth="1"/>
    <col min="4900" max="4900" width="2.28515625" style="79" customWidth="1"/>
    <col min="4901" max="4901" width="9.85546875" style="79" customWidth="1"/>
    <col min="4902" max="4902" width="8" style="79" customWidth="1"/>
    <col min="4903" max="4903" width="1" style="79" customWidth="1"/>
    <col min="4904" max="4904" width="6.7109375" style="79" customWidth="1"/>
    <col min="4905" max="4905" width="1" style="79" customWidth="1"/>
    <col min="4906" max="4906" width="6.7109375" style="79" customWidth="1"/>
    <col min="4907" max="4907" width="1" style="79" customWidth="1"/>
    <col min="4908" max="4908" width="6.7109375" style="79" customWidth="1"/>
    <col min="4909" max="4909" width="1" style="79" customWidth="1"/>
    <col min="4910" max="4910" width="6.7109375" style="79" customWidth="1"/>
    <col min="4911" max="4911" width="1" style="79" customWidth="1"/>
    <col min="4912" max="4912" width="6.7109375" style="79" customWidth="1"/>
    <col min="4913" max="4913" width="1" style="79" customWidth="1"/>
    <col min="4914" max="4915" width="6.7109375" style="79" customWidth="1"/>
    <col min="4916" max="5120" width="11.42578125" style="79"/>
    <col min="5121" max="5121" width="1.85546875" style="79" customWidth="1"/>
    <col min="5122" max="5122" width="2.28515625" style="79" customWidth="1"/>
    <col min="5123" max="5123" width="3" style="79" customWidth="1"/>
    <col min="5124" max="5124" width="7.7109375" style="79" customWidth="1"/>
    <col min="5125" max="5125" width="1.5703125" style="79" customWidth="1"/>
    <col min="5126" max="5126" width="56.7109375" style="79" customWidth="1"/>
    <col min="5127" max="5150" width="5.7109375" style="79" customWidth="1"/>
    <col min="5151" max="5151" width="5.85546875" style="79" customWidth="1"/>
    <col min="5152" max="5153" width="11.42578125" style="79"/>
    <col min="5154" max="5154" width="4.7109375" style="79" customWidth="1"/>
    <col min="5155" max="5155" width="5" style="79" customWidth="1"/>
    <col min="5156" max="5156" width="2.28515625" style="79" customWidth="1"/>
    <col min="5157" max="5157" width="9.85546875" style="79" customWidth="1"/>
    <col min="5158" max="5158" width="8" style="79" customWidth="1"/>
    <col min="5159" max="5159" width="1" style="79" customWidth="1"/>
    <col min="5160" max="5160" width="6.7109375" style="79" customWidth="1"/>
    <col min="5161" max="5161" width="1" style="79" customWidth="1"/>
    <col min="5162" max="5162" width="6.7109375" style="79" customWidth="1"/>
    <col min="5163" max="5163" width="1" style="79" customWidth="1"/>
    <col min="5164" max="5164" width="6.7109375" style="79" customWidth="1"/>
    <col min="5165" max="5165" width="1" style="79" customWidth="1"/>
    <col min="5166" max="5166" width="6.7109375" style="79" customWidth="1"/>
    <col min="5167" max="5167" width="1" style="79" customWidth="1"/>
    <col min="5168" max="5168" width="6.7109375" style="79" customWidth="1"/>
    <col min="5169" max="5169" width="1" style="79" customWidth="1"/>
    <col min="5170" max="5171" width="6.7109375" style="79" customWidth="1"/>
    <col min="5172" max="5376" width="11.42578125" style="79"/>
    <col min="5377" max="5377" width="1.85546875" style="79" customWidth="1"/>
    <col min="5378" max="5378" width="2.28515625" style="79" customWidth="1"/>
    <col min="5379" max="5379" width="3" style="79" customWidth="1"/>
    <col min="5380" max="5380" width="7.7109375" style="79" customWidth="1"/>
    <col min="5381" max="5381" width="1.5703125" style="79" customWidth="1"/>
    <col min="5382" max="5382" width="56.7109375" style="79" customWidth="1"/>
    <col min="5383" max="5406" width="5.7109375" style="79" customWidth="1"/>
    <col min="5407" max="5407" width="5.85546875" style="79" customWidth="1"/>
    <col min="5408" max="5409" width="11.42578125" style="79"/>
    <col min="5410" max="5410" width="4.7109375" style="79" customWidth="1"/>
    <col min="5411" max="5411" width="5" style="79" customWidth="1"/>
    <col min="5412" max="5412" width="2.28515625" style="79" customWidth="1"/>
    <col min="5413" max="5413" width="9.85546875" style="79" customWidth="1"/>
    <col min="5414" max="5414" width="8" style="79" customWidth="1"/>
    <col min="5415" max="5415" width="1" style="79" customWidth="1"/>
    <col min="5416" max="5416" width="6.7109375" style="79" customWidth="1"/>
    <col min="5417" max="5417" width="1" style="79" customWidth="1"/>
    <col min="5418" max="5418" width="6.7109375" style="79" customWidth="1"/>
    <col min="5419" max="5419" width="1" style="79" customWidth="1"/>
    <col min="5420" max="5420" width="6.7109375" style="79" customWidth="1"/>
    <col min="5421" max="5421" width="1" style="79" customWidth="1"/>
    <col min="5422" max="5422" width="6.7109375" style="79" customWidth="1"/>
    <col min="5423" max="5423" width="1" style="79" customWidth="1"/>
    <col min="5424" max="5424" width="6.7109375" style="79" customWidth="1"/>
    <col min="5425" max="5425" width="1" style="79" customWidth="1"/>
    <col min="5426" max="5427" width="6.7109375" style="79" customWidth="1"/>
    <col min="5428" max="5632" width="11.42578125" style="79"/>
    <col min="5633" max="5633" width="1.85546875" style="79" customWidth="1"/>
    <col min="5634" max="5634" width="2.28515625" style="79" customWidth="1"/>
    <col min="5635" max="5635" width="3" style="79" customWidth="1"/>
    <col min="5636" max="5636" width="7.7109375" style="79" customWidth="1"/>
    <col min="5637" max="5637" width="1.5703125" style="79" customWidth="1"/>
    <col min="5638" max="5638" width="56.7109375" style="79" customWidth="1"/>
    <col min="5639" max="5662" width="5.7109375" style="79" customWidth="1"/>
    <col min="5663" max="5663" width="5.85546875" style="79" customWidth="1"/>
    <col min="5664" max="5665" width="11.42578125" style="79"/>
    <col min="5666" max="5666" width="4.7109375" style="79" customWidth="1"/>
    <col min="5667" max="5667" width="5" style="79" customWidth="1"/>
    <col min="5668" max="5668" width="2.28515625" style="79" customWidth="1"/>
    <col min="5669" max="5669" width="9.85546875" style="79" customWidth="1"/>
    <col min="5670" max="5670" width="8" style="79" customWidth="1"/>
    <col min="5671" max="5671" width="1" style="79" customWidth="1"/>
    <col min="5672" max="5672" width="6.7109375" style="79" customWidth="1"/>
    <col min="5673" max="5673" width="1" style="79" customWidth="1"/>
    <col min="5674" max="5674" width="6.7109375" style="79" customWidth="1"/>
    <col min="5675" max="5675" width="1" style="79" customWidth="1"/>
    <col min="5676" max="5676" width="6.7109375" style="79" customWidth="1"/>
    <col min="5677" max="5677" width="1" style="79" customWidth="1"/>
    <col min="5678" max="5678" width="6.7109375" style="79" customWidth="1"/>
    <col min="5679" max="5679" width="1" style="79" customWidth="1"/>
    <col min="5680" max="5680" width="6.7109375" style="79" customWidth="1"/>
    <col min="5681" max="5681" width="1" style="79" customWidth="1"/>
    <col min="5682" max="5683" width="6.7109375" style="79" customWidth="1"/>
    <col min="5684" max="5888" width="11.42578125" style="79"/>
    <col min="5889" max="5889" width="1.85546875" style="79" customWidth="1"/>
    <col min="5890" max="5890" width="2.28515625" style="79" customWidth="1"/>
    <col min="5891" max="5891" width="3" style="79" customWidth="1"/>
    <col min="5892" max="5892" width="7.7109375" style="79" customWidth="1"/>
    <col min="5893" max="5893" width="1.5703125" style="79" customWidth="1"/>
    <col min="5894" max="5894" width="56.7109375" style="79" customWidth="1"/>
    <col min="5895" max="5918" width="5.7109375" style="79" customWidth="1"/>
    <col min="5919" max="5919" width="5.85546875" style="79" customWidth="1"/>
    <col min="5920" max="5921" width="11.42578125" style="79"/>
    <col min="5922" max="5922" width="4.7109375" style="79" customWidth="1"/>
    <col min="5923" max="5923" width="5" style="79" customWidth="1"/>
    <col min="5924" max="5924" width="2.28515625" style="79" customWidth="1"/>
    <col min="5925" max="5925" width="9.85546875" style="79" customWidth="1"/>
    <col min="5926" max="5926" width="8" style="79" customWidth="1"/>
    <col min="5927" max="5927" width="1" style="79" customWidth="1"/>
    <col min="5928" max="5928" width="6.7109375" style="79" customWidth="1"/>
    <col min="5929" max="5929" width="1" style="79" customWidth="1"/>
    <col min="5930" max="5930" width="6.7109375" style="79" customWidth="1"/>
    <col min="5931" max="5931" width="1" style="79" customWidth="1"/>
    <col min="5932" max="5932" width="6.7109375" style="79" customWidth="1"/>
    <col min="5933" max="5933" width="1" style="79" customWidth="1"/>
    <col min="5934" max="5934" width="6.7109375" style="79" customWidth="1"/>
    <col min="5935" max="5935" width="1" style="79" customWidth="1"/>
    <col min="5936" max="5936" width="6.7109375" style="79" customWidth="1"/>
    <col min="5937" max="5937" width="1" style="79" customWidth="1"/>
    <col min="5938" max="5939" width="6.7109375" style="79" customWidth="1"/>
    <col min="5940" max="6144" width="11.42578125" style="79"/>
    <col min="6145" max="6145" width="1.85546875" style="79" customWidth="1"/>
    <col min="6146" max="6146" width="2.28515625" style="79" customWidth="1"/>
    <col min="6147" max="6147" width="3" style="79" customWidth="1"/>
    <col min="6148" max="6148" width="7.7109375" style="79" customWidth="1"/>
    <col min="6149" max="6149" width="1.5703125" style="79" customWidth="1"/>
    <col min="6150" max="6150" width="56.7109375" style="79" customWidth="1"/>
    <col min="6151" max="6174" width="5.7109375" style="79" customWidth="1"/>
    <col min="6175" max="6175" width="5.85546875" style="79" customWidth="1"/>
    <col min="6176" max="6177" width="11.42578125" style="79"/>
    <col min="6178" max="6178" width="4.7109375" style="79" customWidth="1"/>
    <col min="6179" max="6179" width="5" style="79" customWidth="1"/>
    <col min="6180" max="6180" width="2.28515625" style="79" customWidth="1"/>
    <col min="6181" max="6181" width="9.85546875" style="79" customWidth="1"/>
    <col min="6182" max="6182" width="8" style="79" customWidth="1"/>
    <col min="6183" max="6183" width="1" style="79" customWidth="1"/>
    <col min="6184" max="6184" width="6.7109375" style="79" customWidth="1"/>
    <col min="6185" max="6185" width="1" style="79" customWidth="1"/>
    <col min="6186" max="6186" width="6.7109375" style="79" customWidth="1"/>
    <col min="6187" max="6187" width="1" style="79" customWidth="1"/>
    <col min="6188" max="6188" width="6.7109375" style="79" customWidth="1"/>
    <col min="6189" max="6189" width="1" style="79" customWidth="1"/>
    <col min="6190" max="6190" width="6.7109375" style="79" customWidth="1"/>
    <col min="6191" max="6191" width="1" style="79" customWidth="1"/>
    <col min="6192" max="6192" width="6.7109375" style="79" customWidth="1"/>
    <col min="6193" max="6193" width="1" style="79" customWidth="1"/>
    <col min="6194" max="6195" width="6.7109375" style="79" customWidth="1"/>
    <col min="6196" max="6400" width="11.42578125" style="79"/>
    <col min="6401" max="6401" width="1.85546875" style="79" customWidth="1"/>
    <col min="6402" max="6402" width="2.28515625" style="79" customWidth="1"/>
    <col min="6403" max="6403" width="3" style="79" customWidth="1"/>
    <col min="6404" max="6404" width="7.7109375" style="79" customWidth="1"/>
    <col min="6405" max="6405" width="1.5703125" style="79" customWidth="1"/>
    <col min="6406" max="6406" width="56.7109375" style="79" customWidth="1"/>
    <col min="6407" max="6430" width="5.7109375" style="79" customWidth="1"/>
    <col min="6431" max="6431" width="5.85546875" style="79" customWidth="1"/>
    <col min="6432" max="6433" width="11.42578125" style="79"/>
    <col min="6434" max="6434" width="4.7109375" style="79" customWidth="1"/>
    <col min="6435" max="6435" width="5" style="79" customWidth="1"/>
    <col min="6436" max="6436" width="2.28515625" style="79" customWidth="1"/>
    <col min="6437" max="6437" width="9.85546875" style="79" customWidth="1"/>
    <col min="6438" max="6438" width="8" style="79" customWidth="1"/>
    <col min="6439" max="6439" width="1" style="79" customWidth="1"/>
    <col min="6440" max="6440" width="6.7109375" style="79" customWidth="1"/>
    <col min="6441" max="6441" width="1" style="79" customWidth="1"/>
    <col min="6442" max="6442" width="6.7109375" style="79" customWidth="1"/>
    <col min="6443" max="6443" width="1" style="79" customWidth="1"/>
    <col min="6444" max="6444" width="6.7109375" style="79" customWidth="1"/>
    <col min="6445" max="6445" width="1" style="79" customWidth="1"/>
    <col min="6446" max="6446" width="6.7109375" style="79" customWidth="1"/>
    <col min="6447" max="6447" width="1" style="79" customWidth="1"/>
    <col min="6448" max="6448" width="6.7109375" style="79" customWidth="1"/>
    <col min="6449" max="6449" width="1" style="79" customWidth="1"/>
    <col min="6450" max="6451" width="6.7109375" style="79" customWidth="1"/>
    <col min="6452" max="6656" width="11.42578125" style="79"/>
    <col min="6657" max="6657" width="1.85546875" style="79" customWidth="1"/>
    <col min="6658" max="6658" width="2.28515625" style="79" customWidth="1"/>
    <col min="6659" max="6659" width="3" style="79" customWidth="1"/>
    <col min="6660" max="6660" width="7.7109375" style="79" customWidth="1"/>
    <col min="6661" max="6661" width="1.5703125" style="79" customWidth="1"/>
    <col min="6662" max="6662" width="56.7109375" style="79" customWidth="1"/>
    <col min="6663" max="6686" width="5.7109375" style="79" customWidth="1"/>
    <col min="6687" max="6687" width="5.85546875" style="79" customWidth="1"/>
    <col min="6688" max="6689" width="11.42578125" style="79"/>
    <col min="6690" max="6690" width="4.7109375" style="79" customWidth="1"/>
    <col min="6691" max="6691" width="5" style="79" customWidth="1"/>
    <col min="6692" max="6692" width="2.28515625" style="79" customWidth="1"/>
    <col min="6693" max="6693" width="9.85546875" style="79" customWidth="1"/>
    <col min="6694" max="6694" width="8" style="79" customWidth="1"/>
    <col min="6695" max="6695" width="1" style="79" customWidth="1"/>
    <col min="6696" max="6696" width="6.7109375" style="79" customWidth="1"/>
    <col min="6697" max="6697" width="1" style="79" customWidth="1"/>
    <col min="6698" max="6698" width="6.7109375" style="79" customWidth="1"/>
    <col min="6699" max="6699" width="1" style="79" customWidth="1"/>
    <col min="6700" max="6700" width="6.7109375" style="79" customWidth="1"/>
    <col min="6701" max="6701" width="1" style="79" customWidth="1"/>
    <col min="6702" max="6702" width="6.7109375" style="79" customWidth="1"/>
    <col min="6703" max="6703" width="1" style="79" customWidth="1"/>
    <col min="6704" max="6704" width="6.7109375" style="79" customWidth="1"/>
    <col min="6705" max="6705" width="1" style="79" customWidth="1"/>
    <col min="6706" max="6707" width="6.7109375" style="79" customWidth="1"/>
    <col min="6708" max="6912" width="11.42578125" style="79"/>
    <col min="6913" max="6913" width="1.85546875" style="79" customWidth="1"/>
    <col min="6914" max="6914" width="2.28515625" style="79" customWidth="1"/>
    <col min="6915" max="6915" width="3" style="79" customWidth="1"/>
    <col min="6916" max="6916" width="7.7109375" style="79" customWidth="1"/>
    <col min="6917" max="6917" width="1.5703125" style="79" customWidth="1"/>
    <col min="6918" max="6918" width="56.7109375" style="79" customWidth="1"/>
    <col min="6919" max="6942" width="5.7109375" style="79" customWidth="1"/>
    <col min="6943" max="6943" width="5.85546875" style="79" customWidth="1"/>
    <col min="6944" max="6945" width="11.42578125" style="79"/>
    <col min="6946" max="6946" width="4.7109375" style="79" customWidth="1"/>
    <col min="6947" max="6947" width="5" style="79" customWidth="1"/>
    <col min="6948" max="6948" width="2.28515625" style="79" customWidth="1"/>
    <col min="6949" max="6949" width="9.85546875" style="79" customWidth="1"/>
    <col min="6950" max="6950" width="8" style="79" customWidth="1"/>
    <col min="6951" max="6951" width="1" style="79" customWidth="1"/>
    <col min="6952" max="6952" width="6.7109375" style="79" customWidth="1"/>
    <col min="6953" max="6953" width="1" style="79" customWidth="1"/>
    <col min="6954" max="6954" width="6.7109375" style="79" customWidth="1"/>
    <col min="6955" max="6955" width="1" style="79" customWidth="1"/>
    <col min="6956" max="6956" width="6.7109375" style="79" customWidth="1"/>
    <col min="6957" max="6957" width="1" style="79" customWidth="1"/>
    <col min="6958" max="6958" width="6.7109375" style="79" customWidth="1"/>
    <col min="6959" max="6959" width="1" style="79" customWidth="1"/>
    <col min="6960" max="6960" width="6.7109375" style="79" customWidth="1"/>
    <col min="6961" max="6961" width="1" style="79" customWidth="1"/>
    <col min="6962" max="6963" width="6.7109375" style="79" customWidth="1"/>
    <col min="6964" max="7168" width="11.42578125" style="79"/>
    <col min="7169" max="7169" width="1.85546875" style="79" customWidth="1"/>
    <col min="7170" max="7170" width="2.28515625" style="79" customWidth="1"/>
    <col min="7171" max="7171" width="3" style="79" customWidth="1"/>
    <col min="7172" max="7172" width="7.7109375" style="79" customWidth="1"/>
    <col min="7173" max="7173" width="1.5703125" style="79" customWidth="1"/>
    <col min="7174" max="7174" width="56.7109375" style="79" customWidth="1"/>
    <col min="7175" max="7198" width="5.7109375" style="79" customWidth="1"/>
    <col min="7199" max="7199" width="5.85546875" style="79" customWidth="1"/>
    <col min="7200" max="7201" width="11.42578125" style="79"/>
    <col min="7202" max="7202" width="4.7109375" style="79" customWidth="1"/>
    <col min="7203" max="7203" width="5" style="79" customWidth="1"/>
    <col min="7204" max="7204" width="2.28515625" style="79" customWidth="1"/>
    <col min="7205" max="7205" width="9.85546875" style="79" customWidth="1"/>
    <col min="7206" max="7206" width="8" style="79" customWidth="1"/>
    <col min="7207" max="7207" width="1" style="79" customWidth="1"/>
    <col min="7208" max="7208" width="6.7109375" style="79" customWidth="1"/>
    <col min="7209" max="7209" width="1" style="79" customWidth="1"/>
    <col min="7210" max="7210" width="6.7109375" style="79" customWidth="1"/>
    <col min="7211" max="7211" width="1" style="79" customWidth="1"/>
    <col min="7212" max="7212" width="6.7109375" style="79" customWidth="1"/>
    <col min="7213" max="7213" width="1" style="79" customWidth="1"/>
    <col min="7214" max="7214" width="6.7109375" style="79" customWidth="1"/>
    <col min="7215" max="7215" width="1" style="79" customWidth="1"/>
    <col min="7216" max="7216" width="6.7109375" style="79" customWidth="1"/>
    <col min="7217" max="7217" width="1" style="79" customWidth="1"/>
    <col min="7218" max="7219" width="6.7109375" style="79" customWidth="1"/>
    <col min="7220" max="7424" width="11.42578125" style="79"/>
    <col min="7425" max="7425" width="1.85546875" style="79" customWidth="1"/>
    <col min="7426" max="7426" width="2.28515625" style="79" customWidth="1"/>
    <col min="7427" max="7427" width="3" style="79" customWidth="1"/>
    <col min="7428" max="7428" width="7.7109375" style="79" customWidth="1"/>
    <col min="7429" max="7429" width="1.5703125" style="79" customWidth="1"/>
    <col min="7430" max="7430" width="56.7109375" style="79" customWidth="1"/>
    <col min="7431" max="7454" width="5.7109375" style="79" customWidth="1"/>
    <col min="7455" max="7455" width="5.85546875" style="79" customWidth="1"/>
    <col min="7456" max="7457" width="11.42578125" style="79"/>
    <col min="7458" max="7458" width="4.7109375" style="79" customWidth="1"/>
    <col min="7459" max="7459" width="5" style="79" customWidth="1"/>
    <col min="7460" max="7460" width="2.28515625" style="79" customWidth="1"/>
    <col min="7461" max="7461" width="9.85546875" style="79" customWidth="1"/>
    <col min="7462" max="7462" width="8" style="79" customWidth="1"/>
    <col min="7463" max="7463" width="1" style="79" customWidth="1"/>
    <col min="7464" max="7464" width="6.7109375" style="79" customWidth="1"/>
    <col min="7465" max="7465" width="1" style="79" customWidth="1"/>
    <col min="7466" max="7466" width="6.7109375" style="79" customWidth="1"/>
    <col min="7467" max="7467" width="1" style="79" customWidth="1"/>
    <col min="7468" max="7468" width="6.7109375" style="79" customWidth="1"/>
    <col min="7469" max="7469" width="1" style="79" customWidth="1"/>
    <col min="7470" max="7470" width="6.7109375" style="79" customWidth="1"/>
    <col min="7471" max="7471" width="1" style="79" customWidth="1"/>
    <col min="7472" max="7472" width="6.7109375" style="79" customWidth="1"/>
    <col min="7473" max="7473" width="1" style="79" customWidth="1"/>
    <col min="7474" max="7475" width="6.7109375" style="79" customWidth="1"/>
    <col min="7476" max="7680" width="11.42578125" style="79"/>
    <col min="7681" max="7681" width="1.85546875" style="79" customWidth="1"/>
    <col min="7682" max="7682" width="2.28515625" style="79" customWidth="1"/>
    <col min="7683" max="7683" width="3" style="79" customWidth="1"/>
    <col min="7684" max="7684" width="7.7109375" style="79" customWidth="1"/>
    <col min="7685" max="7685" width="1.5703125" style="79" customWidth="1"/>
    <col min="7686" max="7686" width="56.7109375" style="79" customWidth="1"/>
    <col min="7687" max="7710" width="5.7109375" style="79" customWidth="1"/>
    <col min="7711" max="7711" width="5.85546875" style="79" customWidth="1"/>
    <col min="7712" max="7713" width="11.42578125" style="79"/>
    <col min="7714" max="7714" width="4.7109375" style="79" customWidth="1"/>
    <col min="7715" max="7715" width="5" style="79" customWidth="1"/>
    <col min="7716" max="7716" width="2.28515625" style="79" customWidth="1"/>
    <col min="7717" max="7717" width="9.85546875" style="79" customWidth="1"/>
    <col min="7718" max="7718" width="8" style="79" customWidth="1"/>
    <col min="7719" max="7719" width="1" style="79" customWidth="1"/>
    <col min="7720" max="7720" width="6.7109375" style="79" customWidth="1"/>
    <col min="7721" max="7721" width="1" style="79" customWidth="1"/>
    <col min="7722" max="7722" width="6.7109375" style="79" customWidth="1"/>
    <col min="7723" max="7723" width="1" style="79" customWidth="1"/>
    <col min="7724" max="7724" width="6.7109375" style="79" customWidth="1"/>
    <col min="7725" max="7725" width="1" style="79" customWidth="1"/>
    <col min="7726" max="7726" width="6.7109375" style="79" customWidth="1"/>
    <col min="7727" max="7727" width="1" style="79" customWidth="1"/>
    <col min="7728" max="7728" width="6.7109375" style="79" customWidth="1"/>
    <col min="7729" max="7729" width="1" style="79" customWidth="1"/>
    <col min="7730" max="7731" width="6.7109375" style="79" customWidth="1"/>
    <col min="7732" max="7936" width="11.42578125" style="79"/>
    <col min="7937" max="7937" width="1.85546875" style="79" customWidth="1"/>
    <col min="7938" max="7938" width="2.28515625" style="79" customWidth="1"/>
    <col min="7939" max="7939" width="3" style="79" customWidth="1"/>
    <col min="7940" max="7940" width="7.7109375" style="79" customWidth="1"/>
    <col min="7941" max="7941" width="1.5703125" style="79" customWidth="1"/>
    <col min="7942" max="7942" width="56.7109375" style="79" customWidth="1"/>
    <col min="7943" max="7966" width="5.7109375" style="79" customWidth="1"/>
    <col min="7967" max="7967" width="5.85546875" style="79" customWidth="1"/>
    <col min="7968" max="7969" width="11.42578125" style="79"/>
    <col min="7970" max="7970" width="4.7109375" style="79" customWidth="1"/>
    <col min="7971" max="7971" width="5" style="79" customWidth="1"/>
    <col min="7972" max="7972" width="2.28515625" style="79" customWidth="1"/>
    <col min="7973" max="7973" width="9.85546875" style="79" customWidth="1"/>
    <col min="7974" max="7974" width="8" style="79" customWidth="1"/>
    <col min="7975" max="7975" width="1" style="79" customWidth="1"/>
    <col min="7976" max="7976" width="6.7109375" style="79" customWidth="1"/>
    <col min="7977" max="7977" width="1" style="79" customWidth="1"/>
    <col min="7978" max="7978" width="6.7109375" style="79" customWidth="1"/>
    <col min="7979" max="7979" width="1" style="79" customWidth="1"/>
    <col min="7980" max="7980" width="6.7109375" style="79" customWidth="1"/>
    <col min="7981" max="7981" width="1" style="79" customWidth="1"/>
    <col min="7982" max="7982" width="6.7109375" style="79" customWidth="1"/>
    <col min="7983" max="7983" width="1" style="79" customWidth="1"/>
    <col min="7984" max="7984" width="6.7109375" style="79" customWidth="1"/>
    <col min="7985" max="7985" width="1" style="79" customWidth="1"/>
    <col min="7986" max="7987" width="6.7109375" style="79" customWidth="1"/>
    <col min="7988" max="8192" width="11.42578125" style="79"/>
    <col min="8193" max="8193" width="1.85546875" style="79" customWidth="1"/>
    <col min="8194" max="8194" width="2.28515625" style="79" customWidth="1"/>
    <col min="8195" max="8195" width="3" style="79" customWidth="1"/>
    <col min="8196" max="8196" width="7.7109375" style="79" customWidth="1"/>
    <col min="8197" max="8197" width="1.5703125" style="79" customWidth="1"/>
    <col min="8198" max="8198" width="56.7109375" style="79" customWidth="1"/>
    <col min="8199" max="8222" width="5.7109375" style="79" customWidth="1"/>
    <col min="8223" max="8223" width="5.85546875" style="79" customWidth="1"/>
    <col min="8224" max="8225" width="11.42578125" style="79"/>
    <col min="8226" max="8226" width="4.7109375" style="79" customWidth="1"/>
    <col min="8227" max="8227" width="5" style="79" customWidth="1"/>
    <col min="8228" max="8228" width="2.28515625" style="79" customWidth="1"/>
    <col min="8229" max="8229" width="9.85546875" style="79" customWidth="1"/>
    <col min="8230" max="8230" width="8" style="79" customWidth="1"/>
    <col min="8231" max="8231" width="1" style="79" customWidth="1"/>
    <col min="8232" max="8232" width="6.7109375" style="79" customWidth="1"/>
    <col min="8233" max="8233" width="1" style="79" customWidth="1"/>
    <col min="8234" max="8234" width="6.7109375" style="79" customWidth="1"/>
    <col min="8235" max="8235" width="1" style="79" customWidth="1"/>
    <col min="8236" max="8236" width="6.7109375" style="79" customWidth="1"/>
    <col min="8237" max="8237" width="1" style="79" customWidth="1"/>
    <col min="8238" max="8238" width="6.7109375" style="79" customWidth="1"/>
    <col min="8239" max="8239" width="1" style="79" customWidth="1"/>
    <col min="8240" max="8240" width="6.7109375" style="79" customWidth="1"/>
    <col min="8241" max="8241" width="1" style="79" customWidth="1"/>
    <col min="8242" max="8243" width="6.7109375" style="79" customWidth="1"/>
    <col min="8244" max="8448" width="11.42578125" style="79"/>
    <col min="8449" max="8449" width="1.85546875" style="79" customWidth="1"/>
    <col min="8450" max="8450" width="2.28515625" style="79" customWidth="1"/>
    <col min="8451" max="8451" width="3" style="79" customWidth="1"/>
    <col min="8452" max="8452" width="7.7109375" style="79" customWidth="1"/>
    <col min="8453" max="8453" width="1.5703125" style="79" customWidth="1"/>
    <col min="8454" max="8454" width="56.7109375" style="79" customWidth="1"/>
    <col min="8455" max="8478" width="5.7109375" style="79" customWidth="1"/>
    <col min="8479" max="8479" width="5.85546875" style="79" customWidth="1"/>
    <col min="8480" max="8481" width="11.42578125" style="79"/>
    <col min="8482" max="8482" width="4.7109375" style="79" customWidth="1"/>
    <col min="8483" max="8483" width="5" style="79" customWidth="1"/>
    <col min="8484" max="8484" width="2.28515625" style="79" customWidth="1"/>
    <col min="8485" max="8485" width="9.85546875" style="79" customWidth="1"/>
    <col min="8486" max="8486" width="8" style="79" customWidth="1"/>
    <col min="8487" max="8487" width="1" style="79" customWidth="1"/>
    <col min="8488" max="8488" width="6.7109375" style="79" customWidth="1"/>
    <col min="8489" max="8489" width="1" style="79" customWidth="1"/>
    <col min="8490" max="8490" width="6.7109375" style="79" customWidth="1"/>
    <col min="8491" max="8491" width="1" style="79" customWidth="1"/>
    <col min="8492" max="8492" width="6.7109375" style="79" customWidth="1"/>
    <col min="8493" max="8493" width="1" style="79" customWidth="1"/>
    <col min="8494" max="8494" width="6.7109375" style="79" customWidth="1"/>
    <col min="8495" max="8495" width="1" style="79" customWidth="1"/>
    <col min="8496" max="8496" width="6.7109375" style="79" customWidth="1"/>
    <col min="8497" max="8497" width="1" style="79" customWidth="1"/>
    <col min="8498" max="8499" width="6.7109375" style="79" customWidth="1"/>
    <col min="8500" max="8704" width="11.42578125" style="79"/>
    <col min="8705" max="8705" width="1.85546875" style="79" customWidth="1"/>
    <col min="8706" max="8706" width="2.28515625" style="79" customWidth="1"/>
    <col min="8707" max="8707" width="3" style="79" customWidth="1"/>
    <col min="8708" max="8708" width="7.7109375" style="79" customWidth="1"/>
    <col min="8709" max="8709" width="1.5703125" style="79" customWidth="1"/>
    <col min="8710" max="8710" width="56.7109375" style="79" customWidth="1"/>
    <col min="8711" max="8734" width="5.7109375" style="79" customWidth="1"/>
    <col min="8735" max="8735" width="5.85546875" style="79" customWidth="1"/>
    <col min="8736" max="8737" width="11.42578125" style="79"/>
    <col min="8738" max="8738" width="4.7109375" style="79" customWidth="1"/>
    <col min="8739" max="8739" width="5" style="79" customWidth="1"/>
    <col min="8740" max="8740" width="2.28515625" style="79" customWidth="1"/>
    <col min="8741" max="8741" width="9.85546875" style="79" customWidth="1"/>
    <col min="8742" max="8742" width="8" style="79" customWidth="1"/>
    <col min="8743" max="8743" width="1" style="79" customWidth="1"/>
    <col min="8744" max="8744" width="6.7109375" style="79" customWidth="1"/>
    <col min="8745" max="8745" width="1" style="79" customWidth="1"/>
    <col min="8746" max="8746" width="6.7109375" style="79" customWidth="1"/>
    <col min="8747" max="8747" width="1" style="79" customWidth="1"/>
    <col min="8748" max="8748" width="6.7109375" style="79" customWidth="1"/>
    <col min="8749" max="8749" width="1" style="79" customWidth="1"/>
    <col min="8750" max="8750" width="6.7109375" style="79" customWidth="1"/>
    <col min="8751" max="8751" width="1" style="79" customWidth="1"/>
    <col min="8752" max="8752" width="6.7109375" style="79" customWidth="1"/>
    <col min="8753" max="8753" width="1" style="79" customWidth="1"/>
    <col min="8754" max="8755" width="6.7109375" style="79" customWidth="1"/>
    <col min="8756" max="8960" width="11.42578125" style="79"/>
    <col min="8961" max="8961" width="1.85546875" style="79" customWidth="1"/>
    <col min="8962" max="8962" width="2.28515625" style="79" customWidth="1"/>
    <col min="8963" max="8963" width="3" style="79" customWidth="1"/>
    <col min="8964" max="8964" width="7.7109375" style="79" customWidth="1"/>
    <col min="8965" max="8965" width="1.5703125" style="79" customWidth="1"/>
    <col min="8966" max="8966" width="56.7109375" style="79" customWidth="1"/>
    <col min="8967" max="8990" width="5.7109375" style="79" customWidth="1"/>
    <col min="8991" max="8991" width="5.85546875" style="79" customWidth="1"/>
    <col min="8992" max="8993" width="11.42578125" style="79"/>
    <col min="8994" max="8994" width="4.7109375" style="79" customWidth="1"/>
    <col min="8995" max="8995" width="5" style="79" customWidth="1"/>
    <col min="8996" max="8996" width="2.28515625" style="79" customWidth="1"/>
    <col min="8997" max="8997" width="9.85546875" style="79" customWidth="1"/>
    <col min="8998" max="8998" width="8" style="79" customWidth="1"/>
    <col min="8999" max="8999" width="1" style="79" customWidth="1"/>
    <col min="9000" max="9000" width="6.7109375" style="79" customWidth="1"/>
    <col min="9001" max="9001" width="1" style="79" customWidth="1"/>
    <col min="9002" max="9002" width="6.7109375" style="79" customWidth="1"/>
    <col min="9003" max="9003" width="1" style="79" customWidth="1"/>
    <col min="9004" max="9004" width="6.7109375" style="79" customWidth="1"/>
    <col min="9005" max="9005" width="1" style="79" customWidth="1"/>
    <col min="9006" max="9006" width="6.7109375" style="79" customWidth="1"/>
    <col min="9007" max="9007" width="1" style="79" customWidth="1"/>
    <col min="9008" max="9008" width="6.7109375" style="79" customWidth="1"/>
    <col min="9009" max="9009" width="1" style="79" customWidth="1"/>
    <col min="9010" max="9011" width="6.7109375" style="79" customWidth="1"/>
    <col min="9012" max="9216" width="11.42578125" style="79"/>
    <col min="9217" max="9217" width="1.85546875" style="79" customWidth="1"/>
    <col min="9218" max="9218" width="2.28515625" style="79" customWidth="1"/>
    <col min="9219" max="9219" width="3" style="79" customWidth="1"/>
    <col min="9220" max="9220" width="7.7109375" style="79" customWidth="1"/>
    <col min="9221" max="9221" width="1.5703125" style="79" customWidth="1"/>
    <col min="9222" max="9222" width="56.7109375" style="79" customWidth="1"/>
    <col min="9223" max="9246" width="5.7109375" style="79" customWidth="1"/>
    <col min="9247" max="9247" width="5.85546875" style="79" customWidth="1"/>
    <col min="9248" max="9249" width="11.42578125" style="79"/>
    <col min="9250" max="9250" width="4.7109375" style="79" customWidth="1"/>
    <col min="9251" max="9251" width="5" style="79" customWidth="1"/>
    <col min="9252" max="9252" width="2.28515625" style="79" customWidth="1"/>
    <col min="9253" max="9253" width="9.85546875" style="79" customWidth="1"/>
    <col min="9254" max="9254" width="8" style="79" customWidth="1"/>
    <col min="9255" max="9255" width="1" style="79" customWidth="1"/>
    <col min="9256" max="9256" width="6.7109375" style="79" customWidth="1"/>
    <col min="9257" max="9257" width="1" style="79" customWidth="1"/>
    <col min="9258" max="9258" width="6.7109375" style="79" customWidth="1"/>
    <col min="9259" max="9259" width="1" style="79" customWidth="1"/>
    <col min="9260" max="9260" width="6.7109375" style="79" customWidth="1"/>
    <col min="9261" max="9261" width="1" style="79" customWidth="1"/>
    <col min="9262" max="9262" width="6.7109375" style="79" customWidth="1"/>
    <col min="9263" max="9263" width="1" style="79" customWidth="1"/>
    <col min="9264" max="9264" width="6.7109375" style="79" customWidth="1"/>
    <col min="9265" max="9265" width="1" style="79" customWidth="1"/>
    <col min="9266" max="9267" width="6.7109375" style="79" customWidth="1"/>
    <col min="9268" max="9472" width="11.42578125" style="79"/>
    <col min="9473" max="9473" width="1.85546875" style="79" customWidth="1"/>
    <col min="9474" max="9474" width="2.28515625" style="79" customWidth="1"/>
    <col min="9475" max="9475" width="3" style="79" customWidth="1"/>
    <col min="9476" max="9476" width="7.7109375" style="79" customWidth="1"/>
    <col min="9477" max="9477" width="1.5703125" style="79" customWidth="1"/>
    <col min="9478" max="9478" width="56.7109375" style="79" customWidth="1"/>
    <col min="9479" max="9502" width="5.7109375" style="79" customWidth="1"/>
    <col min="9503" max="9503" width="5.85546875" style="79" customWidth="1"/>
    <col min="9504" max="9505" width="11.42578125" style="79"/>
    <col min="9506" max="9506" width="4.7109375" style="79" customWidth="1"/>
    <col min="9507" max="9507" width="5" style="79" customWidth="1"/>
    <col min="9508" max="9508" width="2.28515625" style="79" customWidth="1"/>
    <col min="9509" max="9509" width="9.85546875" style="79" customWidth="1"/>
    <col min="9510" max="9510" width="8" style="79" customWidth="1"/>
    <col min="9511" max="9511" width="1" style="79" customWidth="1"/>
    <col min="9512" max="9512" width="6.7109375" style="79" customWidth="1"/>
    <col min="9513" max="9513" width="1" style="79" customWidth="1"/>
    <col min="9514" max="9514" width="6.7109375" style="79" customWidth="1"/>
    <col min="9515" max="9515" width="1" style="79" customWidth="1"/>
    <col min="9516" max="9516" width="6.7109375" style="79" customWidth="1"/>
    <col min="9517" max="9517" width="1" style="79" customWidth="1"/>
    <col min="9518" max="9518" width="6.7109375" style="79" customWidth="1"/>
    <col min="9519" max="9519" width="1" style="79" customWidth="1"/>
    <col min="9520" max="9520" width="6.7109375" style="79" customWidth="1"/>
    <col min="9521" max="9521" width="1" style="79" customWidth="1"/>
    <col min="9522" max="9523" width="6.7109375" style="79" customWidth="1"/>
    <col min="9524" max="9728" width="11.42578125" style="79"/>
    <col min="9729" max="9729" width="1.85546875" style="79" customWidth="1"/>
    <col min="9730" max="9730" width="2.28515625" style="79" customWidth="1"/>
    <col min="9731" max="9731" width="3" style="79" customWidth="1"/>
    <col min="9732" max="9732" width="7.7109375" style="79" customWidth="1"/>
    <col min="9733" max="9733" width="1.5703125" style="79" customWidth="1"/>
    <col min="9734" max="9734" width="56.7109375" style="79" customWidth="1"/>
    <col min="9735" max="9758" width="5.7109375" style="79" customWidth="1"/>
    <col min="9759" max="9759" width="5.85546875" style="79" customWidth="1"/>
    <col min="9760" max="9761" width="11.42578125" style="79"/>
    <col min="9762" max="9762" width="4.7109375" style="79" customWidth="1"/>
    <col min="9763" max="9763" width="5" style="79" customWidth="1"/>
    <col min="9764" max="9764" width="2.28515625" style="79" customWidth="1"/>
    <col min="9765" max="9765" width="9.85546875" style="79" customWidth="1"/>
    <col min="9766" max="9766" width="8" style="79" customWidth="1"/>
    <col min="9767" max="9767" width="1" style="79" customWidth="1"/>
    <col min="9768" max="9768" width="6.7109375" style="79" customWidth="1"/>
    <col min="9769" max="9769" width="1" style="79" customWidth="1"/>
    <col min="9770" max="9770" width="6.7109375" style="79" customWidth="1"/>
    <col min="9771" max="9771" width="1" style="79" customWidth="1"/>
    <col min="9772" max="9772" width="6.7109375" style="79" customWidth="1"/>
    <col min="9773" max="9773" width="1" style="79" customWidth="1"/>
    <col min="9774" max="9774" width="6.7109375" style="79" customWidth="1"/>
    <col min="9775" max="9775" width="1" style="79" customWidth="1"/>
    <col min="9776" max="9776" width="6.7109375" style="79" customWidth="1"/>
    <col min="9777" max="9777" width="1" style="79" customWidth="1"/>
    <col min="9778" max="9779" width="6.7109375" style="79" customWidth="1"/>
    <col min="9780" max="9984" width="11.42578125" style="79"/>
    <col min="9985" max="9985" width="1.85546875" style="79" customWidth="1"/>
    <col min="9986" max="9986" width="2.28515625" style="79" customWidth="1"/>
    <col min="9987" max="9987" width="3" style="79" customWidth="1"/>
    <col min="9988" max="9988" width="7.7109375" style="79" customWidth="1"/>
    <col min="9989" max="9989" width="1.5703125" style="79" customWidth="1"/>
    <col min="9990" max="9990" width="56.7109375" style="79" customWidth="1"/>
    <col min="9991" max="10014" width="5.7109375" style="79" customWidth="1"/>
    <col min="10015" max="10015" width="5.85546875" style="79" customWidth="1"/>
    <col min="10016" max="10017" width="11.42578125" style="79"/>
    <col min="10018" max="10018" width="4.7109375" style="79" customWidth="1"/>
    <col min="10019" max="10019" width="5" style="79" customWidth="1"/>
    <col min="10020" max="10020" width="2.28515625" style="79" customWidth="1"/>
    <col min="10021" max="10021" width="9.85546875" style="79" customWidth="1"/>
    <col min="10022" max="10022" width="8" style="79" customWidth="1"/>
    <col min="10023" max="10023" width="1" style="79" customWidth="1"/>
    <col min="10024" max="10024" width="6.7109375" style="79" customWidth="1"/>
    <col min="10025" max="10025" width="1" style="79" customWidth="1"/>
    <col min="10026" max="10026" width="6.7109375" style="79" customWidth="1"/>
    <col min="10027" max="10027" width="1" style="79" customWidth="1"/>
    <col min="10028" max="10028" width="6.7109375" style="79" customWidth="1"/>
    <col min="10029" max="10029" width="1" style="79" customWidth="1"/>
    <col min="10030" max="10030" width="6.7109375" style="79" customWidth="1"/>
    <col min="10031" max="10031" width="1" style="79" customWidth="1"/>
    <col min="10032" max="10032" width="6.7109375" style="79" customWidth="1"/>
    <col min="10033" max="10033" width="1" style="79" customWidth="1"/>
    <col min="10034" max="10035" width="6.7109375" style="79" customWidth="1"/>
    <col min="10036" max="10240" width="11.42578125" style="79"/>
    <col min="10241" max="10241" width="1.85546875" style="79" customWidth="1"/>
    <col min="10242" max="10242" width="2.28515625" style="79" customWidth="1"/>
    <col min="10243" max="10243" width="3" style="79" customWidth="1"/>
    <col min="10244" max="10244" width="7.7109375" style="79" customWidth="1"/>
    <col min="10245" max="10245" width="1.5703125" style="79" customWidth="1"/>
    <col min="10246" max="10246" width="56.7109375" style="79" customWidth="1"/>
    <col min="10247" max="10270" width="5.7109375" style="79" customWidth="1"/>
    <col min="10271" max="10271" width="5.85546875" style="79" customWidth="1"/>
    <col min="10272" max="10273" width="11.42578125" style="79"/>
    <col min="10274" max="10274" width="4.7109375" style="79" customWidth="1"/>
    <col min="10275" max="10275" width="5" style="79" customWidth="1"/>
    <col min="10276" max="10276" width="2.28515625" style="79" customWidth="1"/>
    <col min="10277" max="10277" width="9.85546875" style="79" customWidth="1"/>
    <col min="10278" max="10278" width="8" style="79" customWidth="1"/>
    <col min="10279" max="10279" width="1" style="79" customWidth="1"/>
    <col min="10280" max="10280" width="6.7109375" style="79" customWidth="1"/>
    <col min="10281" max="10281" width="1" style="79" customWidth="1"/>
    <col min="10282" max="10282" width="6.7109375" style="79" customWidth="1"/>
    <col min="10283" max="10283" width="1" style="79" customWidth="1"/>
    <col min="10284" max="10284" width="6.7109375" style="79" customWidth="1"/>
    <col min="10285" max="10285" width="1" style="79" customWidth="1"/>
    <col min="10286" max="10286" width="6.7109375" style="79" customWidth="1"/>
    <col min="10287" max="10287" width="1" style="79" customWidth="1"/>
    <col min="10288" max="10288" width="6.7109375" style="79" customWidth="1"/>
    <col min="10289" max="10289" width="1" style="79" customWidth="1"/>
    <col min="10290" max="10291" width="6.7109375" style="79" customWidth="1"/>
    <col min="10292" max="10496" width="11.42578125" style="79"/>
    <col min="10497" max="10497" width="1.85546875" style="79" customWidth="1"/>
    <col min="10498" max="10498" width="2.28515625" style="79" customWidth="1"/>
    <col min="10499" max="10499" width="3" style="79" customWidth="1"/>
    <col min="10500" max="10500" width="7.7109375" style="79" customWidth="1"/>
    <col min="10501" max="10501" width="1.5703125" style="79" customWidth="1"/>
    <col min="10502" max="10502" width="56.7109375" style="79" customWidth="1"/>
    <col min="10503" max="10526" width="5.7109375" style="79" customWidth="1"/>
    <col min="10527" max="10527" width="5.85546875" style="79" customWidth="1"/>
    <col min="10528" max="10529" width="11.42578125" style="79"/>
    <col min="10530" max="10530" width="4.7109375" style="79" customWidth="1"/>
    <col min="10531" max="10531" width="5" style="79" customWidth="1"/>
    <col min="10532" max="10532" width="2.28515625" style="79" customWidth="1"/>
    <col min="10533" max="10533" width="9.85546875" style="79" customWidth="1"/>
    <col min="10534" max="10534" width="8" style="79" customWidth="1"/>
    <col min="10535" max="10535" width="1" style="79" customWidth="1"/>
    <col min="10536" max="10536" width="6.7109375" style="79" customWidth="1"/>
    <col min="10537" max="10537" width="1" style="79" customWidth="1"/>
    <col min="10538" max="10538" width="6.7109375" style="79" customWidth="1"/>
    <col min="10539" max="10539" width="1" style="79" customWidth="1"/>
    <col min="10540" max="10540" width="6.7109375" style="79" customWidth="1"/>
    <col min="10541" max="10541" width="1" style="79" customWidth="1"/>
    <col min="10542" max="10542" width="6.7109375" style="79" customWidth="1"/>
    <col min="10543" max="10543" width="1" style="79" customWidth="1"/>
    <col min="10544" max="10544" width="6.7109375" style="79" customWidth="1"/>
    <col min="10545" max="10545" width="1" style="79" customWidth="1"/>
    <col min="10546" max="10547" width="6.7109375" style="79" customWidth="1"/>
    <col min="10548" max="10752" width="11.42578125" style="79"/>
    <col min="10753" max="10753" width="1.85546875" style="79" customWidth="1"/>
    <col min="10754" max="10754" width="2.28515625" style="79" customWidth="1"/>
    <col min="10755" max="10755" width="3" style="79" customWidth="1"/>
    <col min="10756" max="10756" width="7.7109375" style="79" customWidth="1"/>
    <col min="10757" max="10757" width="1.5703125" style="79" customWidth="1"/>
    <col min="10758" max="10758" width="56.7109375" style="79" customWidth="1"/>
    <col min="10759" max="10782" width="5.7109375" style="79" customWidth="1"/>
    <col min="10783" max="10783" width="5.85546875" style="79" customWidth="1"/>
    <col min="10784" max="10785" width="11.42578125" style="79"/>
    <col min="10786" max="10786" width="4.7109375" style="79" customWidth="1"/>
    <col min="10787" max="10787" width="5" style="79" customWidth="1"/>
    <col min="10788" max="10788" width="2.28515625" style="79" customWidth="1"/>
    <col min="10789" max="10789" width="9.85546875" style="79" customWidth="1"/>
    <col min="10790" max="10790" width="8" style="79" customWidth="1"/>
    <col min="10791" max="10791" width="1" style="79" customWidth="1"/>
    <col min="10792" max="10792" width="6.7109375" style="79" customWidth="1"/>
    <col min="10793" max="10793" width="1" style="79" customWidth="1"/>
    <col min="10794" max="10794" width="6.7109375" style="79" customWidth="1"/>
    <col min="10795" max="10795" width="1" style="79" customWidth="1"/>
    <col min="10796" max="10796" width="6.7109375" style="79" customWidth="1"/>
    <col min="10797" max="10797" width="1" style="79" customWidth="1"/>
    <col min="10798" max="10798" width="6.7109375" style="79" customWidth="1"/>
    <col min="10799" max="10799" width="1" style="79" customWidth="1"/>
    <col min="10800" max="10800" width="6.7109375" style="79" customWidth="1"/>
    <col min="10801" max="10801" width="1" style="79" customWidth="1"/>
    <col min="10802" max="10803" width="6.7109375" style="79" customWidth="1"/>
    <col min="10804" max="11008" width="11.42578125" style="79"/>
    <col min="11009" max="11009" width="1.85546875" style="79" customWidth="1"/>
    <col min="11010" max="11010" width="2.28515625" style="79" customWidth="1"/>
    <col min="11011" max="11011" width="3" style="79" customWidth="1"/>
    <col min="11012" max="11012" width="7.7109375" style="79" customWidth="1"/>
    <col min="11013" max="11013" width="1.5703125" style="79" customWidth="1"/>
    <col min="11014" max="11014" width="56.7109375" style="79" customWidth="1"/>
    <col min="11015" max="11038" width="5.7109375" style="79" customWidth="1"/>
    <col min="11039" max="11039" width="5.85546875" style="79" customWidth="1"/>
    <col min="11040" max="11041" width="11.42578125" style="79"/>
    <col min="11042" max="11042" width="4.7109375" style="79" customWidth="1"/>
    <col min="11043" max="11043" width="5" style="79" customWidth="1"/>
    <col min="11044" max="11044" width="2.28515625" style="79" customWidth="1"/>
    <col min="11045" max="11045" width="9.85546875" style="79" customWidth="1"/>
    <col min="11046" max="11046" width="8" style="79" customWidth="1"/>
    <col min="11047" max="11047" width="1" style="79" customWidth="1"/>
    <col min="11048" max="11048" width="6.7109375" style="79" customWidth="1"/>
    <col min="11049" max="11049" width="1" style="79" customWidth="1"/>
    <col min="11050" max="11050" width="6.7109375" style="79" customWidth="1"/>
    <col min="11051" max="11051" width="1" style="79" customWidth="1"/>
    <col min="11052" max="11052" width="6.7109375" style="79" customWidth="1"/>
    <col min="11053" max="11053" width="1" style="79" customWidth="1"/>
    <col min="11054" max="11054" width="6.7109375" style="79" customWidth="1"/>
    <col min="11055" max="11055" width="1" style="79" customWidth="1"/>
    <col min="11056" max="11056" width="6.7109375" style="79" customWidth="1"/>
    <col min="11057" max="11057" width="1" style="79" customWidth="1"/>
    <col min="11058" max="11059" width="6.7109375" style="79" customWidth="1"/>
    <col min="11060" max="11264" width="11.42578125" style="79"/>
    <col min="11265" max="11265" width="1.85546875" style="79" customWidth="1"/>
    <col min="11266" max="11266" width="2.28515625" style="79" customWidth="1"/>
    <col min="11267" max="11267" width="3" style="79" customWidth="1"/>
    <col min="11268" max="11268" width="7.7109375" style="79" customWidth="1"/>
    <col min="11269" max="11269" width="1.5703125" style="79" customWidth="1"/>
    <col min="11270" max="11270" width="56.7109375" style="79" customWidth="1"/>
    <col min="11271" max="11294" width="5.7109375" style="79" customWidth="1"/>
    <col min="11295" max="11295" width="5.85546875" style="79" customWidth="1"/>
    <col min="11296" max="11297" width="11.42578125" style="79"/>
    <col min="11298" max="11298" width="4.7109375" style="79" customWidth="1"/>
    <col min="11299" max="11299" width="5" style="79" customWidth="1"/>
    <col min="11300" max="11300" width="2.28515625" style="79" customWidth="1"/>
    <col min="11301" max="11301" width="9.85546875" style="79" customWidth="1"/>
    <col min="11302" max="11302" width="8" style="79" customWidth="1"/>
    <col min="11303" max="11303" width="1" style="79" customWidth="1"/>
    <col min="11304" max="11304" width="6.7109375" style="79" customWidth="1"/>
    <col min="11305" max="11305" width="1" style="79" customWidth="1"/>
    <col min="11306" max="11306" width="6.7109375" style="79" customWidth="1"/>
    <col min="11307" max="11307" width="1" style="79" customWidth="1"/>
    <col min="11308" max="11308" width="6.7109375" style="79" customWidth="1"/>
    <col min="11309" max="11309" width="1" style="79" customWidth="1"/>
    <col min="11310" max="11310" width="6.7109375" style="79" customWidth="1"/>
    <col min="11311" max="11311" width="1" style="79" customWidth="1"/>
    <col min="11312" max="11312" width="6.7109375" style="79" customWidth="1"/>
    <col min="11313" max="11313" width="1" style="79" customWidth="1"/>
    <col min="11314" max="11315" width="6.7109375" style="79" customWidth="1"/>
    <col min="11316" max="11520" width="11.42578125" style="79"/>
    <col min="11521" max="11521" width="1.85546875" style="79" customWidth="1"/>
    <col min="11522" max="11522" width="2.28515625" style="79" customWidth="1"/>
    <col min="11523" max="11523" width="3" style="79" customWidth="1"/>
    <col min="11524" max="11524" width="7.7109375" style="79" customWidth="1"/>
    <col min="11525" max="11525" width="1.5703125" style="79" customWidth="1"/>
    <col min="11526" max="11526" width="56.7109375" style="79" customWidth="1"/>
    <col min="11527" max="11550" width="5.7109375" style="79" customWidth="1"/>
    <col min="11551" max="11551" width="5.85546875" style="79" customWidth="1"/>
    <col min="11552" max="11553" width="11.42578125" style="79"/>
    <col min="11554" max="11554" width="4.7109375" style="79" customWidth="1"/>
    <col min="11555" max="11555" width="5" style="79" customWidth="1"/>
    <col min="11556" max="11556" width="2.28515625" style="79" customWidth="1"/>
    <col min="11557" max="11557" width="9.85546875" style="79" customWidth="1"/>
    <col min="11558" max="11558" width="8" style="79" customWidth="1"/>
    <col min="11559" max="11559" width="1" style="79" customWidth="1"/>
    <col min="11560" max="11560" width="6.7109375" style="79" customWidth="1"/>
    <col min="11561" max="11561" width="1" style="79" customWidth="1"/>
    <col min="11562" max="11562" width="6.7109375" style="79" customWidth="1"/>
    <col min="11563" max="11563" width="1" style="79" customWidth="1"/>
    <col min="11564" max="11564" width="6.7109375" style="79" customWidth="1"/>
    <col min="11565" max="11565" width="1" style="79" customWidth="1"/>
    <col min="11566" max="11566" width="6.7109375" style="79" customWidth="1"/>
    <col min="11567" max="11567" width="1" style="79" customWidth="1"/>
    <col min="11568" max="11568" width="6.7109375" style="79" customWidth="1"/>
    <col min="11569" max="11569" width="1" style="79" customWidth="1"/>
    <col min="11570" max="11571" width="6.7109375" style="79" customWidth="1"/>
    <col min="11572" max="11776" width="11.42578125" style="79"/>
    <col min="11777" max="11777" width="1.85546875" style="79" customWidth="1"/>
    <col min="11778" max="11778" width="2.28515625" style="79" customWidth="1"/>
    <col min="11779" max="11779" width="3" style="79" customWidth="1"/>
    <col min="11780" max="11780" width="7.7109375" style="79" customWidth="1"/>
    <col min="11781" max="11781" width="1.5703125" style="79" customWidth="1"/>
    <col min="11782" max="11782" width="56.7109375" style="79" customWidth="1"/>
    <col min="11783" max="11806" width="5.7109375" style="79" customWidth="1"/>
    <col min="11807" max="11807" width="5.85546875" style="79" customWidth="1"/>
    <col min="11808" max="11809" width="11.42578125" style="79"/>
    <col min="11810" max="11810" width="4.7109375" style="79" customWidth="1"/>
    <col min="11811" max="11811" width="5" style="79" customWidth="1"/>
    <col min="11812" max="11812" width="2.28515625" style="79" customWidth="1"/>
    <col min="11813" max="11813" width="9.85546875" style="79" customWidth="1"/>
    <col min="11814" max="11814" width="8" style="79" customWidth="1"/>
    <col min="11815" max="11815" width="1" style="79" customWidth="1"/>
    <col min="11816" max="11816" width="6.7109375" style="79" customWidth="1"/>
    <col min="11817" max="11817" width="1" style="79" customWidth="1"/>
    <col min="11818" max="11818" width="6.7109375" style="79" customWidth="1"/>
    <col min="11819" max="11819" width="1" style="79" customWidth="1"/>
    <col min="11820" max="11820" width="6.7109375" style="79" customWidth="1"/>
    <col min="11821" max="11821" width="1" style="79" customWidth="1"/>
    <col min="11822" max="11822" width="6.7109375" style="79" customWidth="1"/>
    <col min="11823" max="11823" width="1" style="79" customWidth="1"/>
    <col min="11824" max="11824" width="6.7109375" style="79" customWidth="1"/>
    <col min="11825" max="11825" width="1" style="79" customWidth="1"/>
    <col min="11826" max="11827" width="6.7109375" style="79" customWidth="1"/>
    <col min="11828" max="12032" width="11.42578125" style="79"/>
    <col min="12033" max="12033" width="1.85546875" style="79" customWidth="1"/>
    <col min="12034" max="12034" width="2.28515625" style="79" customWidth="1"/>
    <col min="12035" max="12035" width="3" style="79" customWidth="1"/>
    <col min="12036" max="12036" width="7.7109375" style="79" customWidth="1"/>
    <col min="12037" max="12037" width="1.5703125" style="79" customWidth="1"/>
    <col min="12038" max="12038" width="56.7109375" style="79" customWidth="1"/>
    <col min="12039" max="12062" width="5.7109375" style="79" customWidth="1"/>
    <col min="12063" max="12063" width="5.85546875" style="79" customWidth="1"/>
    <col min="12064" max="12065" width="11.42578125" style="79"/>
    <col min="12066" max="12066" width="4.7109375" style="79" customWidth="1"/>
    <col min="12067" max="12067" width="5" style="79" customWidth="1"/>
    <col min="12068" max="12068" width="2.28515625" style="79" customWidth="1"/>
    <col min="12069" max="12069" width="9.85546875" style="79" customWidth="1"/>
    <col min="12070" max="12070" width="8" style="79" customWidth="1"/>
    <col min="12071" max="12071" width="1" style="79" customWidth="1"/>
    <col min="12072" max="12072" width="6.7109375" style="79" customWidth="1"/>
    <col min="12073" max="12073" width="1" style="79" customWidth="1"/>
    <col min="12074" max="12074" width="6.7109375" style="79" customWidth="1"/>
    <col min="12075" max="12075" width="1" style="79" customWidth="1"/>
    <col min="12076" max="12076" width="6.7109375" style="79" customWidth="1"/>
    <col min="12077" max="12077" width="1" style="79" customWidth="1"/>
    <col min="12078" max="12078" width="6.7109375" style="79" customWidth="1"/>
    <col min="12079" max="12079" width="1" style="79" customWidth="1"/>
    <col min="12080" max="12080" width="6.7109375" style="79" customWidth="1"/>
    <col min="12081" max="12081" width="1" style="79" customWidth="1"/>
    <col min="12082" max="12083" width="6.7109375" style="79" customWidth="1"/>
    <col min="12084" max="12288" width="11.42578125" style="79"/>
    <col min="12289" max="12289" width="1.85546875" style="79" customWidth="1"/>
    <col min="12290" max="12290" width="2.28515625" style="79" customWidth="1"/>
    <col min="12291" max="12291" width="3" style="79" customWidth="1"/>
    <col min="12292" max="12292" width="7.7109375" style="79" customWidth="1"/>
    <col min="12293" max="12293" width="1.5703125" style="79" customWidth="1"/>
    <col min="12294" max="12294" width="56.7109375" style="79" customWidth="1"/>
    <col min="12295" max="12318" width="5.7109375" style="79" customWidth="1"/>
    <col min="12319" max="12319" width="5.85546875" style="79" customWidth="1"/>
    <col min="12320" max="12321" width="11.42578125" style="79"/>
    <col min="12322" max="12322" width="4.7109375" style="79" customWidth="1"/>
    <col min="12323" max="12323" width="5" style="79" customWidth="1"/>
    <col min="12324" max="12324" width="2.28515625" style="79" customWidth="1"/>
    <col min="12325" max="12325" width="9.85546875" style="79" customWidth="1"/>
    <col min="12326" max="12326" width="8" style="79" customWidth="1"/>
    <col min="12327" max="12327" width="1" style="79" customWidth="1"/>
    <col min="12328" max="12328" width="6.7109375" style="79" customWidth="1"/>
    <col min="12329" max="12329" width="1" style="79" customWidth="1"/>
    <col min="12330" max="12330" width="6.7109375" style="79" customWidth="1"/>
    <col min="12331" max="12331" width="1" style="79" customWidth="1"/>
    <col min="12332" max="12332" width="6.7109375" style="79" customWidth="1"/>
    <col min="12333" max="12333" width="1" style="79" customWidth="1"/>
    <col min="12334" max="12334" width="6.7109375" style="79" customWidth="1"/>
    <col min="12335" max="12335" width="1" style="79" customWidth="1"/>
    <col min="12336" max="12336" width="6.7109375" style="79" customWidth="1"/>
    <col min="12337" max="12337" width="1" style="79" customWidth="1"/>
    <col min="12338" max="12339" width="6.7109375" style="79" customWidth="1"/>
    <col min="12340" max="12544" width="11.42578125" style="79"/>
    <col min="12545" max="12545" width="1.85546875" style="79" customWidth="1"/>
    <col min="12546" max="12546" width="2.28515625" style="79" customWidth="1"/>
    <col min="12547" max="12547" width="3" style="79" customWidth="1"/>
    <col min="12548" max="12548" width="7.7109375" style="79" customWidth="1"/>
    <col min="12549" max="12549" width="1.5703125" style="79" customWidth="1"/>
    <col min="12550" max="12550" width="56.7109375" style="79" customWidth="1"/>
    <col min="12551" max="12574" width="5.7109375" style="79" customWidth="1"/>
    <col min="12575" max="12575" width="5.85546875" style="79" customWidth="1"/>
    <col min="12576" max="12577" width="11.42578125" style="79"/>
    <col min="12578" max="12578" width="4.7109375" style="79" customWidth="1"/>
    <col min="12579" max="12579" width="5" style="79" customWidth="1"/>
    <col min="12580" max="12580" width="2.28515625" style="79" customWidth="1"/>
    <col min="12581" max="12581" width="9.85546875" style="79" customWidth="1"/>
    <col min="12582" max="12582" width="8" style="79" customWidth="1"/>
    <col min="12583" max="12583" width="1" style="79" customWidth="1"/>
    <col min="12584" max="12584" width="6.7109375" style="79" customWidth="1"/>
    <col min="12585" max="12585" width="1" style="79" customWidth="1"/>
    <col min="12586" max="12586" width="6.7109375" style="79" customWidth="1"/>
    <col min="12587" max="12587" width="1" style="79" customWidth="1"/>
    <col min="12588" max="12588" width="6.7109375" style="79" customWidth="1"/>
    <col min="12589" max="12589" width="1" style="79" customWidth="1"/>
    <col min="12590" max="12590" width="6.7109375" style="79" customWidth="1"/>
    <col min="12591" max="12591" width="1" style="79" customWidth="1"/>
    <col min="12592" max="12592" width="6.7109375" style="79" customWidth="1"/>
    <col min="12593" max="12593" width="1" style="79" customWidth="1"/>
    <col min="12594" max="12595" width="6.7109375" style="79" customWidth="1"/>
    <col min="12596" max="12800" width="11.42578125" style="79"/>
    <col min="12801" max="12801" width="1.85546875" style="79" customWidth="1"/>
    <col min="12802" max="12802" width="2.28515625" style="79" customWidth="1"/>
    <col min="12803" max="12803" width="3" style="79" customWidth="1"/>
    <col min="12804" max="12804" width="7.7109375" style="79" customWidth="1"/>
    <col min="12805" max="12805" width="1.5703125" style="79" customWidth="1"/>
    <col min="12806" max="12806" width="56.7109375" style="79" customWidth="1"/>
    <col min="12807" max="12830" width="5.7109375" style="79" customWidth="1"/>
    <col min="12831" max="12831" width="5.85546875" style="79" customWidth="1"/>
    <col min="12832" max="12833" width="11.42578125" style="79"/>
    <col min="12834" max="12834" width="4.7109375" style="79" customWidth="1"/>
    <col min="12835" max="12835" width="5" style="79" customWidth="1"/>
    <col min="12836" max="12836" width="2.28515625" style="79" customWidth="1"/>
    <col min="12837" max="12837" width="9.85546875" style="79" customWidth="1"/>
    <col min="12838" max="12838" width="8" style="79" customWidth="1"/>
    <col min="12839" max="12839" width="1" style="79" customWidth="1"/>
    <col min="12840" max="12840" width="6.7109375" style="79" customWidth="1"/>
    <col min="12841" max="12841" width="1" style="79" customWidth="1"/>
    <col min="12842" max="12842" width="6.7109375" style="79" customWidth="1"/>
    <col min="12843" max="12843" width="1" style="79" customWidth="1"/>
    <col min="12844" max="12844" width="6.7109375" style="79" customWidth="1"/>
    <col min="12845" max="12845" width="1" style="79" customWidth="1"/>
    <col min="12846" max="12846" width="6.7109375" style="79" customWidth="1"/>
    <col min="12847" max="12847" width="1" style="79" customWidth="1"/>
    <col min="12848" max="12848" width="6.7109375" style="79" customWidth="1"/>
    <col min="12849" max="12849" width="1" style="79" customWidth="1"/>
    <col min="12850" max="12851" width="6.7109375" style="79" customWidth="1"/>
    <col min="12852" max="13056" width="11.42578125" style="79"/>
    <col min="13057" max="13057" width="1.85546875" style="79" customWidth="1"/>
    <col min="13058" max="13058" width="2.28515625" style="79" customWidth="1"/>
    <col min="13059" max="13059" width="3" style="79" customWidth="1"/>
    <col min="13060" max="13060" width="7.7109375" style="79" customWidth="1"/>
    <col min="13061" max="13061" width="1.5703125" style="79" customWidth="1"/>
    <col min="13062" max="13062" width="56.7109375" style="79" customWidth="1"/>
    <col min="13063" max="13086" width="5.7109375" style="79" customWidth="1"/>
    <col min="13087" max="13087" width="5.85546875" style="79" customWidth="1"/>
    <col min="13088" max="13089" width="11.42578125" style="79"/>
    <col min="13090" max="13090" width="4.7109375" style="79" customWidth="1"/>
    <col min="13091" max="13091" width="5" style="79" customWidth="1"/>
    <col min="13092" max="13092" width="2.28515625" style="79" customWidth="1"/>
    <col min="13093" max="13093" width="9.85546875" style="79" customWidth="1"/>
    <col min="13094" max="13094" width="8" style="79" customWidth="1"/>
    <col min="13095" max="13095" width="1" style="79" customWidth="1"/>
    <col min="13096" max="13096" width="6.7109375" style="79" customWidth="1"/>
    <col min="13097" max="13097" width="1" style="79" customWidth="1"/>
    <col min="13098" max="13098" width="6.7109375" style="79" customWidth="1"/>
    <col min="13099" max="13099" width="1" style="79" customWidth="1"/>
    <col min="13100" max="13100" width="6.7109375" style="79" customWidth="1"/>
    <col min="13101" max="13101" width="1" style="79" customWidth="1"/>
    <col min="13102" max="13102" width="6.7109375" style="79" customWidth="1"/>
    <col min="13103" max="13103" width="1" style="79" customWidth="1"/>
    <col min="13104" max="13104" width="6.7109375" style="79" customWidth="1"/>
    <col min="13105" max="13105" width="1" style="79" customWidth="1"/>
    <col min="13106" max="13107" width="6.7109375" style="79" customWidth="1"/>
    <col min="13108" max="13312" width="11.42578125" style="79"/>
    <col min="13313" max="13313" width="1.85546875" style="79" customWidth="1"/>
    <col min="13314" max="13314" width="2.28515625" style="79" customWidth="1"/>
    <col min="13315" max="13315" width="3" style="79" customWidth="1"/>
    <col min="13316" max="13316" width="7.7109375" style="79" customWidth="1"/>
    <col min="13317" max="13317" width="1.5703125" style="79" customWidth="1"/>
    <col min="13318" max="13318" width="56.7109375" style="79" customWidth="1"/>
    <col min="13319" max="13342" width="5.7109375" style="79" customWidth="1"/>
    <col min="13343" max="13343" width="5.85546875" style="79" customWidth="1"/>
    <col min="13344" max="13345" width="11.42578125" style="79"/>
    <col min="13346" max="13346" width="4.7109375" style="79" customWidth="1"/>
    <col min="13347" max="13347" width="5" style="79" customWidth="1"/>
    <col min="13348" max="13348" width="2.28515625" style="79" customWidth="1"/>
    <col min="13349" max="13349" width="9.85546875" style="79" customWidth="1"/>
    <col min="13350" max="13350" width="8" style="79" customWidth="1"/>
    <col min="13351" max="13351" width="1" style="79" customWidth="1"/>
    <col min="13352" max="13352" width="6.7109375" style="79" customWidth="1"/>
    <col min="13353" max="13353" width="1" style="79" customWidth="1"/>
    <col min="13354" max="13354" width="6.7109375" style="79" customWidth="1"/>
    <col min="13355" max="13355" width="1" style="79" customWidth="1"/>
    <col min="13356" max="13356" width="6.7109375" style="79" customWidth="1"/>
    <col min="13357" max="13357" width="1" style="79" customWidth="1"/>
    <col min="13358" max="13358" width="6.7109375" style="79" customWidth="1"/>
    <col min="13359" max="13359" width="1" style="79" customWidth="1"/>
    <col min="13360" max="13360" width="6.7109375" style="79" customWidth="1"/>
    <col min="13361" max="13361" width="1" style="79" customWidth="1"/>
    <col min="13362" max="13363" width="6.7109375" style="79" customWidth="1"/>
    <col min="13364" max="13568" width="11.42578125" style="79"/>
    <col min="13569" max="13569" width="1.85546875" style="79" customWidth="1"/>
    <col min="13570" max="13570" width="2.28515625" style="79" customWidth="1"/>
    <col min="13571" max="13571" width="3" style="79" customWidth="1"/>
    <col min="13572" max="13572" width="7.7109375" style="79" customWidth="1"/>
    <col min="13573" max="13573" width="1.5703125" style="79" customWidth="1"/>
    <col min="13574" max="13574" width="56.7109375" style="79" customWidth="1"/>
    <col min="13575" max="13598" width="5.7109375" style="79" customWidth="1"/>
    <col min="13599" max="13599" width="5.85546875" style="79" customWidth="1"/>
    <col min="13600" max="13601" width="11.42578125" style="79"/>
    <col min="13602" max="13602" width="4.7109375" style="79" customWidth="1"/>
    <col min="13603" max="13603" width="5" style="79" customWidth="1"/>
    <col min="13604" max="13604" width="2.28515625" style="79" customWidth="1"/>
    <col min="13605" max="13605" width="9.85546875" style="79" customWidth="1"/>
    <col min="13606" max="13606" width="8" style="79" customWidth="1"/>
    <col min="13607" max="13607" width="1" style="79" customWidth="1"/>
    <col min="13608" max="13608" width="6.7109375" style="79" customWidth="1"/>
    <col min="13609" max="13609" width="1" style="79" customWidth="1"/>
    <col min="13610" max="13610" width="6.7109375" style="79" customWidth="1"/>
    <col min="13611" max="13611" width="1" style="79" customWidth="1"/>
    <col min="13612" max="13612" width="6.7109375" style="79" customWidth="1"/>
    <col min="13613" max="13613" width="1" style="79" customWidth="1"/>
    <col min="13614" max="13614" width="6.7109375" style="79" customWidth="1"/>
    <col min="13615" max="13615" width="1" style="79" customWidth="1"/>
    <col min="13616" max="13616" width="6.7109375" style="79" customWidth="1"/>
    <col min="13617" max="13617" width="1" style="79" customWidth="1"/>
    <col min="13618" max="13619" width="6.7109375" style="79" customWidth="1"/>
    <col min="13620" max="13824" width="11.42578125" style="79"/>
    <col min="13825" max="13825" width="1.85546875" style="79" customWidth="1"/>
    <col min="13826" max="13826" width="2.28515625" style="79" customWidth="1"/>
    <col min="13827" max="13827" width="3" style="79" customWidth="1"/>
    <col min="13828" max="13828" width="7.7109375" style="79" customWidth="1"/>
    <col min="13829" max="13829" width="1.5703125" style="79" customWidth="1"/>
    <col min="13830" max="13830" width="56.7109375" style="79" customWidth="1"/>
    <col min="13831" max="13854" width="5.7109375" style="79" customWidth="1"/>
    <col min="13855" max="13855" width="5.85546875" style="79" customWidth="1"/>
    <col min="13856" max="13857" width="11.42578125" style="79"/>
    <col min="13858" max="13858" width="4.7109375" style="79" customWidth="1"/>
    <col min="13859" max="13859" width="5" style="79" customWidth="1"/>
    <col min="13860" max="13860" width="2.28515625" style="79" customWidth="1"/>
    <col min="13861" max="13861" width="9.85546875" style="79" customWidth="1"/>
    <col min="13862" max="13862" width="8" style="79" customWidth="1"/>
    <col min="13863" max="13863" width="1" style="79" customWidth="1"/>
    <col min="13864" max="13864" width="6.7109375" style="79" customWidth="1"/>
    <col min="13865" max="13865" width="1" style="79" customWidth="1"/>
    <col min="13866" max="13866" width="6.7109375" style="79" customWidth="1"/>
    <col min="13867" max="13867" width="1" style="79" customWidth="1"/>
    <col min="13868" max="13868" width="6.7109375" style="79" customWidth="1"/>
    <col min="13869" max="13869" width="1" style="79" customWidth="1"/>
    <col min="13870" max="13870" width="6.7109375" style="79" customWidth="1"/>
    <col min="13871" max="13871" width="1" style="79" customWidth="1"/>
    <col min="13872" max="13872" width="6.7109375" style="79" customWidth="1"/>
    <col min="13873" max="13873" width="1" style="79" customWidth="1"/>
    <col min="13874" max="13875" width="6.7109375" style="79" customWidth="1"/>
    <col min="13876" max="14080" width="11.42578125" style="79"/>
    <col min="14081" max="14081" width="1.85546875" style="79" customWidth="1"/>
    <col min="14082" max="14082" width="2.28515625" style="79" customWidth="1"/>
    <col min="14083" max="14083" width="3" style="79" customWidth="1"/>
    <col min="14084" max="14084" width="7.7109375" style="79" customWidth="1"/>
    <col min="14085" max="14085" width="1.5703125" style="79" customWidth="1"/>
    <col min="14086" max="14086" width="56.7109375" style="79" customWidth="1"/>
    <col min="14087" max="14110" width="5.7109375" style="79" customWidth="1"/>
    <col min="14111" max="14111" width="5.85546875" style="79" customWidth="1"/>
    <col min="14112" max="14113" width="11.42578125" style="79"/>
    <col min="14114" max="14114" width="4.7109375" style="79" customWidth="1"/>
    <col min="14115" max="14115" width="5" style="79" customWidth="1"/>
    <col min="14116" max="14116" width="2.28515625" style="79" customWidth="1"/>
    <col min="14117" max="14117" width="9.85546875" style="79" customWidth="1"/>
    <col min="14118" max="14118" width="8" style="79" customWidth="1"/>
    <col min="14119" max="14119" width="1" style="79" customWidth="1"/>
    <col min="14120" max="14120" width="6.7109375" style="79" customWidth="1"/>
    <col min="14121" max="14121" width="1" style="79" customWidth="1"/>
    <col min="14122" max="14122" width="6.7109375" style="79" customWidth="1"/>
    <col min="14123" max="14123" width="1" style="79" customWidth="1"/>
    <col min="14124" max="14124" width="6.7109375" style="79" customWidth="1"/>
    <col min="14125" max="14125" width="1" style="79" customWidth="1"/>
    <col min="14126" max="14126" width="6.7109375" style="79" customWidth="1"/>
    <col min="14127" max="14127" width="1" style="79" customWidth="1"/>
    <col min="14128" max="14128" width="6.7109375" style="79" customWidth="1"/>
    <col min="14129" max="14129" width="1" style="79" customWidth="1"/>
    <col min="14130" max="14131" width="6.7109375" style="79" customWidth="1"/>
    <col min="14132" max="14336" width="11.42578125" style="79"/>
    <col min="14337" max="14337" width="1.85546875" style="79" customWidth="1"/>
    <col min="14338" max="14338" width="2.28515625" style="79" customWidth="1"/>
    <col min="14339" max="14339" width="3" style="79" customWidth="1"/>
    <col min="14340" max="14340" width="7.7109375" style="79" customWidth="1"/>
    <col min="14341" max="14341" width="1.5703125" style="79" customWidth="1"/>
    <col min="14342" max="14342" width="56.7109375" style="79" customWidth="1"/>
    <col min="14343" max="14366" width="5.7109375" style="79" customWidth="1"/>
    <col min="14367" max="14367" width="5.85546875" style="79" customWidth="1"/>
    <col min="14368" max="14369" width="11.42578125" style="79"/>
    <col min="14370" max="14370" width="4.7109375" style="79" customWidth="1"/>
    <col min="14371" max="14371" width="5" style="79" customWidth="1"/>
    <col min="14372" max="14372" width="2.28515625" style="79" customWidth="1"/>
    <col min="14373" max="14373" width="9.85546875" style="79" customWidth="1"/>
    <col min="14374" max="14374" width="8" style="79" customWidth="1"/>
    <col min="14375" max="14375" width="1" style="79" customWidth="1"/>
    <col min="14376" max="14376" width="6.7109375" style="79" customWidth="1"/>
    <col min="14377" max="14377" width="1" style="79" customWidth="1"/>
    <col min="14378" max="14378" width="6.7109375" style="79" customWidth="1"/>
    <col min="14379" max="14379" width="1" style="79" customWidth="1"/>
    <col min="14380" max="14380" width="6.7109375" style="79" customWidth="1"/>
    <col min="14381" max="14381" width="1" style="79" customWidth="1"/>
    <col min="14382" max="14382" width="6.7109375" style="79" customWidth="1"/>
    <col min="14383" max="14383" width="1" style="79" customWidth="1"/>
    <col min="14384" max="14384" width="6.7109375" style="79" customWidth="1"/>
    <col min="14385" max="14385" width="1" style="79" customWidth="1"/>
    <col min="14386" max="14387" width="6.7109375" style="79" customWidth="1"/>
    <col min="14388" max="14592" width="11.42578125" style="79"/>
    <col min="14593" max="14593" width="1.85546875" style="79" customWidth="1"/>
    <col min="14594" max="14594" width="2.28515625" style="79" customWidth="1"/>
    <col min="14595" max="14595" width="3" style="79" customWidth="1"/>
    <col min="14596" max="14596" width="7.7109375" style="79" customWidth="1"/>
    <col min="14597" max="14597" width="1.5703125" style="79" customWidth="1"/>
    <col min="14598" max="14598" width="56.7109375" style="79" customWidth="1"/>
    <col min="14599" max="14622" width="5.7109375" style="79" customWidth="1"/>
    <col min="14623" max="14623" width="5.85546875" style="79" customWidth="1"/>
    <col min="14624" max="14625" width="11.42578125" style="79"/>
    <col min="14626" max="14626" width="4.7109375" style="79" customWidth="1"/>
    <col min="14627" max="14627" width="5" style="79" customWidth="1"/>
    <col min="14628" max="14628" width="2.28515625" style="79" customWidth="1"/>
    <col min="14629" max="14629" width="9.85546875" style="79" customWidth="1"/>
    <col min="14630" max="14630" width="8" style="79" customWidth="1"/>
    <col min="14631" max="14631" width="1" style="79" customWidth="1"/>
    <col min="14632" max="14632" width="6.7109375" style="79" customWidth="1"/>
    <col min="14633" max="14633" width="1" style="79" customWidth="1"/>
    <col min="14634" max="14634" width="6.7109375" style="79" customWidth="1"/>
    <col min="14635" max="14635" width="1" style="79" customWidth="1"/>
    <col min="14636" max="14636" width="6.7109375" style="79" customWidth="1"/>
    <col min="14637" max="14637" width="1" style="79" customWidth="1"/>
    <col min="14638" max="14638" width="6.7109375" style="79" customWidth="1"/>
    <col min="14639" max="14639" width="1" style="79" customWidth="1"/>
    <col min="14640" max="14640" width="6.7109375" style="79" customWidth="1"/>
    <col min="14641" max="14641" width="1" style="79" customWidth="1"/>
    <col min="14642" max="14643" width="6.7109375" style="79" customWidth="1"/>
    <col min="14644" max="14848" width="11.42578125" style="79"/>
    <col min="14849" max="14849" width="1.85546875" style="79" customWidth="1"/>
    <col min="14850" max="14850" width="2.28515625" style="79" customWidth="1"/>
    <col min="14851" max="14851" width="3" style="79" customWidth="1"/>
    <col min="14852" max="14852" width="7.7109375" style="79" customWidth="1"/>
    <col min="14853" max="14853" width="1.5703125" style="79" customWidth="1"/>
    <col min="14854" max="14854" width="56.7109375" style="79" customWidth="1"/>
    <col min="14855" max="14878" width="5.7109375" style="79" customWidth="1"/>
    <col min="14879" max="14879" width="5.85546875" style="79" customWidth="1"/>
    <col min="14880" max="14881" width="11.42578125" style="79"/>
    <col min="14882" max="14882" width="4.7109375" style="79" customWidth="1"/>
    <col min="14883" max="14883" width="5" style="79" customWidth="1"/>
    <col min="14884" max="14884" width="2.28515625" style="79" customWidth="1"/>
    <col min="14885" max="14885" width="9.85546875" style="79" customWidth="1"/>
    <col min="14886" max="14886" width="8" style="79" customWidth="1"/>
    <col min="14887" max="14887" width="1" style="79" customWidth="1"/>
    <col min="14888" max="14888" width="6.7109375" style="79" customWidth="1"/>
    <col min="14889" max="14889" width="1" style="79" customWidth="1"/>
    <col min="14890" max="14890" width="6.7109375" style="79" customWidth="1"/>
    <col min="14891" max="14891" width="1" style="79" customWidth="1"/>
    <col min="14892" max="14892" width="6.7109375" style="79" customWidth="1"/>
    <col min="14893" max="14893" width="1" style="79" customWidth="1"/>
    <col min="14894" max="14894" width="6.7109375" style="79" customWidth="1"/>
    <col min="14895" max="14895" width="1" style="79" customWidth="1"/>
    <col min="14896" max="14896" width="6.7109375" style="79" customWidth="1"/>
    <col min="14897" max="14897" width="1" style="79" customWidth="1"/>
    <col min="14898" max="14899" width="6.7109375" style="79" customWidth="1"/>
    <col min="14900" max="15104" width="11.42578125" style="79"/>
    <col min="15105" max="15105" width="1.85546875" style="79" customWidth="1"/>
    <col min="15106" max="15106" width="2.28515625" style="79" customWidth="1"/>
    <col min="15107" max="15107" width="3" style="79" customWidth="1"/>
    <col min="15108" max="15108" width="7.7109375" style="79" customWidth="1"/>
    <col min="15109" max="15109" width="1.5703125" style="79" customWidth="1"/>
    <col min="15110" max="15110" width="56.7109375" style="79" customWidth="1"/>
    <col min="15111" max="15134" width="5.7109375" style="79" customWidth="1"/>
    <col min="15135" max="15135" width="5.85546875" style="79" customWidth="1"/>
    <col min="15136" max="15137" width="11.42578125" style="79"/>
    <col min="15138" max="15138" width="4.7109375" style="79" customWidth="1"/>
    <col min="15139" max="15139" width="5" style="79" customWidth="1"/>
    <col min="15140" max="15140" width="2.28515625" style="79" customWidth="1"/>
    <col min="15141" max="15141" width="9.85546875" style="79" customWidth="1"/>
    <col min="15142" max="15142" width="8" style="79" customWidth="1"/>
    <col min="15143" max="15143" width="1" style="79" customWidth="1"/>
    <col min="15144" max="15144" width="6.7109375" style="79" customWidth="1"/>
    <col min="15145" max="15145" width="1" style="79" customWidth="1"/>
    <col min="15146" max="15146" width="6.7109375" style="79" customWidth="1"/>
    <col min="15147" max="15147" width="1" style="79" customWidth="1"/>
    <col min="15148" max="15148" width="6.7109375" style="79" customWidth="1"/>
    <col min="15149" max="15149" width="1" style="79" customWidth="1"/>
    <col min="15150" max="15150" width="6.7109375" style="79" customWidth="1"/>
    <col min="15151" max="15151" width="1" style="79" customWidth="1"/>
    <col min="15152" max="15152" width="6.7109375" style="79" customWidth="1"/>
    <col min="15153" max="15153" width="1" style="79" customWidth="1"/>
    <col min="15154" max="15155" width="6.7109375" style="79" customWidth="1"/>
    <col min="15156" max="15360" width="11.42578125" style="79"/>
    <col min="15361" max="15361" width="1.85546875" style="79" customWidth="1"/>
    <col min="15362" max="15362" width="2.28515625" style="79" customWidth="1"/>
    <col min="15363" max="15363" width="3" style="79" customWidth="1"/>
    <col min="15364" max="15364" width="7.7109375" style="79" customWidth="1"/>
    <col min="15365" max="15365" width="1.5703125" style="79" customWidth="1"/>
    <col min="15366" max="15366" width="56.7109375" style="79" customWidth="1"/>
    <col min="15367" max="15390" width="5.7109375" style="79" customWidth="1"/>
    <col min="15391" max="15391" width="5.85546875" style="79" customWidth="1"/>
    <col min="15392" max="15393" width="11.42578125" style="79"/>
    <col min="15394" max="15394" width="4.7109375" style="79" customWidth="1"/>
    <col min="15395" max="15395" width="5" style="79" customWidth="1"/>
    <col min="15396" max="15396" width="2.28515625" style="79" customWidth="1"/>
    <col min="15397" max="15397" width="9.85546875" style="79" customWidth="1"/>
    <col min="15398" max="15398" width="8" style="79" customWidth="1"/>
    <col min="15399" max="15399" width="1" style="79" customWidth="1"/>
    <col min="15400" max="15400" width="6.7109375" style="79" customWidth="1"/>
    <col min="15401" max="15401" width="1" style="79" customWidth="1"/>
    <col min="15402" max="15402" width="6.7109375" style="79" customWidth="1"/>
    <col min="15403" max="15403" width="1" style="79" customWidth="1"/>
    <col min="15404" max="15404" width="6.7109375" style="79" customWidth="1"/>
    <col min="15405" max="15405" width="1" style="79" customWidth="1"/>
    <col min="15406" max="15406" width="6.7109375" style="79" customWidth="1"/>
    <col min="15407" max="15407" width="1" style="79" customWidth="1"/>
    <col min="15408" max="15408" width="6.7109375" style="79" customWidth="1"/>
    <col min="15409" max="15409" width="1" style="79" customWidth="1"/>
    <col min="15410" max="15411" width="6.7109375" style="79" customWidth="1"/>
    <col min="15412" max="15616" width="11.42578125" style="79"/>
    <col min="15617" max="15617" width="1.85546875" style="79" customWidth="1"/>
    <col min="15618" max="15618" width="2.28515625" style="79" customWidth="1"/>
    <col min="15619" max="15619" width="3" style="79" customWidth="1"/>
    <col min="15620" max="15620" width="7.7109375" style="79" customWidth="1"/>
    <col min="15621" max="15621" width="1.5703125" style="79" customWidth="1"/>
    <col min="15622" max="15622" width="56.7109375" style="79" customWidth="1"/>
    <col min="15623" max="15646" width="5.7109375" style="79" customWidth="1"/>
    <col min="15647" max="15647" width="5.85546875" style="79" customWidth="1"/>
    <col min="15648" max="15649" width="11.42578125" style="79"/>
    <col min="15650" max="15650" width="4.7109375" style="79" customWidth="1"/>
    <col min="15651" max="15651" width="5" style="79" customWidth="1"/>
    <col min="15652" max="15652" width="2.28515625" style="79" customWidth="1"/>
    <col min="15653" max="15653" width="9.85546875" style="79" customWidth="1"/>
    <col min="15654" max="15654" width="8" style="79" customWidth="1"/>
    <col min="15655" max="15655" width="1" style="79" customWidth="1"/>
    <col min="15656" max="15656" width="6.7109375" style="79" customWidth="1"/>
    <col min="15657" max="15657" width="1" style="79" customWidth="1"/>
    <col min="15658" max="15658" width="6.7109375" style="79" customWidth="1"/>
    <col min="15659" max="15659" width="1" style="79" customWidth="1"/>
    <col min="15660" max="15660" width="6.7109375" style="79" customWidth="1"/>
    <col min="15661" max="15661" width="1" style="79" customWidth="1"/>
    <col min="15662" max="15662" width="6.7109375" style="79" customWidth="1"/>
    <col min="15663" max="15663" width="1" style="79" customWidth="1"/>
    <col min="15664" max="15664" width="6.7109375" style="79" customWidth="1"/>
    <col min="15665" max="15665" width="1" style="79" customWidth="1"/>
    <col min="15666" max="15667" width="6.7109375" style="79" customWidth="1"/>
    <col min="15668" max="15872" width="11.42578125" style="79"/>
    <col min="15873" max="15873" width="1.85546875" style="79" customWidth="1"/>
    <col min="15874" max="15874" width="2.28515625" style="79" customWidth="1"/>
    <col min="15875" max="15875" width="3" style="79" customWidth="1"/>
    <col min="15876" max="15876" width="7.7109375" style="79" customWidth="1"/>
    <col min="15877" max="15877" width="1.5703125" style="79" customWidth="1"/>
    <col min="15878" max="15878" width="56.7109375" style="79" customWidth="1"/>
    <col min="15879" max="15902" width="5.7109375" style="79" customWidth="1"/>
    <col min="15903" max="15903" width="5.85546875" style="79" customWidth="1"/>
    <col min="15904" max="15905" width="11.42578125" style="79"/>
    <col min="15906" max="15906" width="4.7109375" style="79" customWidth="1"/>
    <col min="15907" max="15907" width="5" style="79" customWidth="1"/>
    <col min="15908" max="15908" width="2.28515625" style="79" customWidth="1"/>
    <col min="15909" max="15909" width="9.85546875" style="79" customWidth="1"/>
    <col min="15910" max="15910" width="8" style="79" customWidth="1"/>
    <col min="15911" max="15911" width="1" style="79" customWidth="1"/>
    <col min="15912" max="15912" width="6.7109375" style="79" customWidth="1"/>
    <col min="15913" max="15913" width="1" style="79" customWidth="1"/>
    <col min="15914" max="15914" width="6.7109375" style="79" customWidth="1"/>
    <col min="15915" max="15915" width="1" style="79" customWidth="1"/>
    <col min="15916" max="15916" width="6.7109375" style="79" customWidth="1"/>
    <col min="15917" max="15917" width="1" style="79" customWidth="1"/>
    <col min="15918" max="15918" width="6.7109375" style="79" customWidth="1"/>
    <col min="15919" max="15919" width="1" style="79" customWidth="1"/>
    <col min="15920" max="15920" width="6.7109375" style="79" customWidth="1"/>
    <col min="15921" max="15921" width="1" style="79" customWidth="1"/>
    <col min="15922" max="15923" width="6.7109375" style="79" customWidth="1"/>
    <col min="15924" max="16128" width="11.42578125" style="79"/>
    <col min="16129" max="16129" width="1.85546875" style="79" customWidth="1"/>
    <col min="16130" max="16130" width="2.28515625" style="79" customWidth="1"/>
    <col min="16131" max="16131" width="3" style="79" customWidth="1"/>
    <col min="16132" max="16132" width="7.7109375" style="79" customWidth="1"/>
    <col min="16133" max="16133" width="1.5703125" style="79" customWidth="1"/>
    <col min="16134" max="16134" width="56.7109375" style="79" customWidth="1"/>
    <col min="16135" max="16158" width="5.7109375" style="79" customWidth="1"/>
    <col min="16159" max="16159" width="5.85546875" style="79" customWidth="1"/>
    <col min="16160" max="16161" width="11.42578125" style="79"/>
    <col min="16162" max="16162" width="4.7109375" style="79" customWidth="1"/>
    <col min="16163" max="16163" width="5" style="79" customWidth="1"/>
    <col min="16164" max="16164" width="2.28515625" style="79" customWidth="1"/>
    <col min="16165" max="16165" width="9.85546875" style="79" customWidth="1"/>
    <col min="16166" max="16166" width="8" style="79" customWidth="1"/>
    <col min="16167" max="16167" width="1" style="79" customWidth="1"/>
    <col min="16168" max="16168" width="6.7109375" style="79" customWidth="1"/>
    <col min="16169" max="16169" width="1" style="79" customWidth="1"/>
    <col min="16170" max="16170" width="6.7109375" style="79" customWidth="1"/>
    <col min="16171" max="16171" width="1" style="79" customWidth="1"/>
    <col min="16172" max="16172" width="6.7109375" style="79" customWidth="1"/>
    <col min="16173" max="16173" width="1" style="79" customWidth="1"/>
    <col min="16174" max="16174" width="6.7109375" style="79" customWidth="1"/>
    <col min="16175" max="16175" width="1" style="79" customWidth="1"/>
    <col min="16176" max="16176" width="6.7109375" style="79" customWidth="1"/>
    <col min="16177" max="16177" width="1" style="79" customWidth="1"/>
    <col min="16178" max="16179" width="6.7109375" style="79" customWidth="1"/>
    <col min="16180" max="16384" width="11.42578125" style="79"/>
  </cols>
  <sheetData>
    <row r="2" spans="1:52" ht="13.5" customHeight="1">
      <c r="G2" s="77"/>
      <c r="H2" s="77"/>
      <c r="I2" s="77"/>
      <c r="J2" s="77"/>
      <c r="K2" s="77"/>
      <c r="L2" s="77"/>
      <c r="M2" s="77"/>
      <c r="N2" s="77"/>
      <c r="O2" s="77"/>
      <c r="P2" s="77"/>
      <c r="Q2" s="77"/>
      <c r="R2" s="77"/>
      <c r="S2" s="77"/>
      <c r="T2" s="77"/>
      <c r="U2" s="77"/>
      <c r="V2" s="77"/>
      <c r="W2" s="77"/>
      <c r="X2" s="77"/>
      <c r="Y2" s="77"/>
      <c r="Z2" s="77"/>
      <c r="AA2" s="77"/>
      <c r="AB2" s="77"/>
      <c r="AC2" s="77"/>
      <c r="AD2" s="77"/>
      <c r="AE2" s="77"/>
      <c r="AF2" s="77"/>
      <c r="AG2" s="78"/>
    </row>
    <row r="3" spans="1:52" ht="3.75" customHeight="1">
      <c r="A3" s="80"/>
      <c r="B3" s="80"/>
      <c r="C3" s="81"/>
      <c r="D3" s="80"/>
      <c r="E3" s="80"/>
      <c r="F3" s="80"/>
      <c r="G3" s="82"/>
      <c r="H3" s="82"/>
      <c r="I3" s="82"/>
      <c r="J3" s="82"/>
      <c r="K3" s="82"/>
      <c r="L3" s="82"/>
      <c r="M3" s="82"/>
      <c r="N3" s="82"/>
      <c r="O3" s="82"/>
      <c r="P3" s="82"/>
      <c r="Q3" s="82"/>
      <c r="R3" s="82"/>
      <c r="S3" s="82"/>
      <c r="T3" s="82"/>
      <c r="U3" s="82"/>
      <c r="V3" s="82"/>
      <c r="W3" s="82"/>
      <c r="X3" s="82"/>
      <c r="Y3" s="82"/>
      <c r="Z3" s="82"/>
      <c r="AA3" s="82"/>
      <c r="AB3" s="82"/>
      <c r="AC3" s="82"/>
      <c r="AD3" s="82"/>
      <c r="AE3" s="82"/>
      <c r="AF3" s="77"/>
      <c r="AG3" s="78"/>
    </row>
    <row r="4" spans="1:52" ht="12.75" customHeight="1">
      <c r="A4" s="80"/>
      <c r="B4" s="80"/>
      <c r="C4" s="81"/>
      <c r="D4" s="2253" t="s">
        <v>85</v>
      </c>
      <c r="E4" s="2253"/>
      <c r="F4" s="2253"/>
      <c r="G4" s="2253"/>
      <c r="H4" s="2253"/>
      <c r="I4" s="2253"/>
      <c r="J4" s="2253"/>
      <c r="K4" s="2253"/>
      <c r="L4" s="2253"/>
      <c r="M4" s="2253"/>
      <c r="N4" s="2253"/>
      <c r="O4" s="2253"/>
      <c r="P4" s="2253"/>
      <c r="Q4" s="2253"/>
      <c r="R4" s="2253"/>
      <c r="S4" s="2253"/>
      <c r="T4" s="2253"/>
      <c r="U4" s="2253"/>
      <c r="V4" s="2253"/>
      <c r="W4" s="2253"/>
      <c r="X4" s="2253"/>
      <c r="Y4" s="2253"/>
      <c r="Z4" s="2253"/>
      <c r="AA4" s="2253"/>
      <c r="AB4" s="2253"/>
      <c r="AC4" s="2253"/>
      <c r="AD4" s="2253"/>
      <c r="AE4" s="2253"/>
      <c r="AF4" s="77"/>
      <c r="AG4" s="83"/>
      <c r="AH4" s="83"/>
      <c r="AI4" s="2247"/>
      <c r="AJ4" s="2247"/>
      <c r="AK4" s="2247"/>
      <c r="AL4" s="2247"/>
      <c r="AM4" s="2247"/>
      <c r="AN4" s="2247"/>
      <c r="AO4" s="2247"/>
      <c r="AP4" s="2247"/>
      <c r="AQ4" s="2247"/>
      <c r="AR4" s="2247"/>
      <c r="AS4" s="2247"/>
      <c r="AT4" s="2247"/>
      <c r="AU4" s="2247"/>
      <c r="AV4" s="2247"/>
      <c r="AW4" s="2247"/>
    </row>
    <row r="5" spans="1:52" s="83" customFormat="1" ht="12.75" customHeight="1">
      <c r="A5" s="80"/>
      <c r="B5" s="84"/>
      <c r="C5" s="85"/>
      <c r="D5" s="2246" t="s">
        <v>77</v>
      </c>
      <c r="E5" s="2246"/>
      <c r="F5" s="2246"/>
      <c r="G5" s="2246"/>
      <c r="H5" s="2246"/>
      <c r="I5" s="2246"/>
      <c r="J5" s="2246"/>
      <c r="K5" s="2246"/>
      <c r="L5" s="2246"/>
      <c r="M5" s="2246"/>
      <c r="N5" s="2246"/>
      <c r="O5" s="2246"/>
      <c r="P5" s="2246"/>
      <c r="Q5" s="2246"/>
      <c r="R5" s="2246"/>
      <c r="S5" s="2246"/>
      <c r="T5" s="2246"/>
      <c r="U5" s="2246"/>
      <c r="V5" s="2246"/>
      <c r="W5" s="2246"/>
      <c r="X5" s="2246"/>
      <c r="Y5" s="2246"/>
      <c r="Z5" s="2246"/>
      <c r="AA5" s="2246"/>
      <c r="AB5" s="2246"/>
      <c r="AC5" s="2246"/>
      <c r="AD5" s="2246"/>
      <c r="AE5" s="2246"/>
      <c r="AF5" s="82"/>
      <c r="AG5" s="86"/>
      <c r="AH5" s="86"/>
      <c r="AI5" s="87"/>
      <c r="AY5" s="88"/>
      <c r="AZ5" s="88"/>
    </row>
    <row r="6" spans="1:52" s="83" customFormat="1" ht="3" customHeight="1">
      <c r="A6" s="80"/>
      <c r="B6" s="80"/>
      <c r="C6" s="81"/>
      <c r="D6" s="80"/>
      <c r="E6" s="89"/>
      <c r="F6" s="89"/>
      <c r="G6" s="89"/>
      <c r="H6" s="89"/>
      <c r="I6" s="89"/>
      <c r="J6" s="89"/>
      <c r="K6" s="90"/>
      <c r="L6" s="90"/>
      <c r="M6" s="89"/>
      <c r="N6" s="89"/>
      <c r="O6" s="89"/>
      <c r="P6" s="89"/>
      <c r="Q6" s="90"/>
      <c r="R6" s="90"/>
      <c r="S6" s="89"/>
      <c r="T6" s="89"/>
      <c r="U6" s="89"/>
      <c r="V6" s="89"/>
      <c r="W6" s="90"/>
      <c r="X6" s="90"/>
      <c r="Y6" s="89"/>
      <c r="Z6" s="89"/>
      <c r="AA6" s="89"/>
      <c r="AB6" s="89"/>
      <c r="AC6" s="90"/>
      <c r="AD6" s="90"/>
      <c r="AE6" s="91"/>
      <c r="AF6" s="82"/>
      <c r="AI6" s="92"/>
    </row>
    <row r="7" spans="1:52" ht="12.75" customHeight="1">
      <c r="A7" s="93" t="s">
        <v>9</v>
      </c>
      <c r="B7" s="93" t="s">
        <v>10</v>
      </c>
      <c r="C7" s="93" t="s">
        <v>11</v>
      </c>
      <c r="D7" s="2248" t="s">
        <v>2</v>
      </c>
      <c r="E7" s="2219" t="s">
        <v>78</v>
      </c>
      <c r="F7" s="2219"/>
      <c r="G7" s="2254" t="s">
        <v>86</v>
      </c>
      <c r="H7" s="2254"/>
      <c r="I7" s="2254"/>
      <c r="J7" s="2254"/>
      <c r="K7" s="2254"/>
      <c r="L7" s="2254"/>
      <c r="M7" s="2254" t="s">
        <v>87</v>
      </c>
      <c r="N7" s="2254"/>
      <c r="O7" s="2254"/>
      <c r="P7" s="2254"/>
      <c r="Q7" s="2254"/>
      <c r="R7" s="2254"/>
      <c r="S7" s="2254" t="s">
        <v>13</v>
      </c>
      <c r="T7" s="2254"/>
      <c r="U7" s="2254"/>
      <c r="V7" s="2254"/>
      <c r="W7" s="2254"/>
      <c r="X7" s="2254"/>
      <c r="Y7" s="2254" t="s">
        <v>88</v>
      </c>
      <c r="Z7" s="2254"/>
      <c r="AA7" s="2254"/>
      <c r="AB7" s="2254"/>
      <c r="AC7" s="2254"/>
      <c r="AD7" s="2254"/>
      <c r="AE7" s="2255" t="s">
        <v>8</v>
      </c>
      <c r="AF7" s="77"/>
      <c r="AG7" s="96"/>
    </row>
    <row r="8" spans="1:52">
      <c r="A8" s="93"/>
      <c r="B8" s="93"/>
      <c r="C8" s="93"/>
      <c r="D8" s="2250"/>
      <c r="E8" s="2221"/>
      <c r="F8" s="2221"/>
      <c r="G8" s="97" t="s">
        <v>89</v>
      </c>
      <c r="H8" s="97" t="s">
        <v>90</v>
      </c>
      <c r="I8" s="97" t="s">
        <v>91</v>
      </c>
      <c r="J8" s="97" t="s">
        <v>92</v>
      </c>
      <c r="K8" s="97" t="s">
        <v>93</v>
      </c>
      <c r="L8" s="97" t="s">
        <v>8</v>
      </c>
      <c r="M8" s="97" t="s">
        <v>89</v>
      </c>
      <c r="N8" s="97" t="s">
        <v>90</v>
      </c>
      <c r="O8" s="97" t="s">
        <v>91</v>
      </c>
      <c r="P8" s="97" t="s">
        <v>92</v>
      </c>
      <c r="Q8" s="97" t="s">
        <v>93</v>
      </c>
      <c r="R8" s="97" t="s">
        <v>8</v>
      </c>
      <c r="S8" s="97" t="s">
        <v>89</v>
      </c>
      <c r="T8" s="97" t="s">
        <v>90</v>
      </c>
      <c r="U8" s="97" t="s">
        <v>91</v>
      </c>
      <c r="V8" s="97" t="s">
        <v>92</v>
      </c>
      <c r="W8" s="97" t="s">
        <v>93</v>
      </c>
      <c r="X8" s="97" t="s">
        <v>8</v>
      </c>
      <c r="Y8" s="97" t="s">
        <v>89</v>
      </c>
      <c r="Z8" s="97" t="s">
        <v>90</v>
      </c>
      <c r="AA8" s="97" t="s">
        <v>91</v>
      </c>
      <c r="AB8" s="97" t="s">
        <v>92</v>
      </c>
      <c r="AC8" s="97" t="s">
        <v>93</v>
      </c>
      <c r="AD8" s="97" t="s">
        <v>8</v>
      </c>
      <c r="AE8" s="2244"/>
      <c r="AF8" s="77"/>
      <c r="AG8" s="83"/>
    </row>
    <row r="9" spans="1:52">
      <c r="A9" s="93"/>
      <c r="B9" s="93"/>
      <c r="C9" s="93"/>
      <c r="D9" s="2211">
        <v>1401</v>
      </c>
      <c r="E9" s="98" t="s">
        <v>20</v>
      </c>
      <c r="F9" s="14"/>
      <c r="G9" s="99">
        <f>SUM(G10:G17)</f>
        <v>0</v>
      </c>
      <c r="H9" s="99">
        <f>SUM(H10:H17)</f>
        <v>21</v>
      </c>
      <c r="I9" s="99">
        <f>SUM(I10:I17)</f>
        <v>0</v>
      </c>
      <c r="J9" s="99">
        <f>SUM(J10:J17)</f>
        <v>65</v>
      </c>
      <c r="K9" s="99">
        <f>SUM(K10:K17)</f>
        <v>47</v>
      </c>
      <c r="L9" s="99">
        <f t="shared" ref="L9:L61" si="0">SUM(G9:K9)</f>
        <v>133</v>
      </c>
      <c r="M9" s="99">
        <f>SUM(M10:M17)</f>
        <v>0</v>
      </c>
      <c r="N9" s="99">
        <f>SUM(N10:N17)</f>
        <v>8</v>
      </c>
      <c r="O9" s="99">
        <f>SUM(O10:O17)</f>
        <v>0</v>
      </c>
      <c r="P9" s="99">
        <f>SUM(P10:P17)</f>
        <v>8</v>
      </c>
      <c r="Q9" s="99">
        <f>SUM(Q10:Q17)</f>
        <v>4</v>
      </c>
      <c r="R9" s="99">
        <f>SUM(M9:Q9)</f>
        <v>20</v>
      </c>
      <c r="S9" s="99">
        <f>SUM(S10:S17)</f>
        <v>4</v>
      </c>
      <c r="T9" s="99">
        <f>SUM(T10:T17)</f>
        <v>71</v>
      </c>
      <c r="U9" s="99">
        <f>SUM(U10:U17)</f>
        <v>1</v>
      </c>
      <c r="V9" s="99">
        <f>SUM(V10:V17)</f>
        <v>50</v>
      </c>
      <c r="W9" s="99">
        <f>SUM(W10:W17)</f>
        <v>13</v>
      </c>
      <c r="X9" s="99">
        <f t="shared" ref="X9:X56" si="1">SUM(S9:W9)</f>
        <v>139</v>
      </c>
      <c r="Y9" s="99">
        <f>SUM(Y10:Y17)</f>
        <v>0</v>
      </c>
      <c r="Z9" s="99">
        <f>SUM(Z10:Z17)</f>
        <v>12</v>
      </c>
      <c r="AA9" s="99">
        <f>SUM(AA10:AA17)</f>
        <v>0</v>
      </c>
      <c r="AB9" s="99">
        <f>SUM(AB10:AB17)</f>
        <v>0</v>
      </c>
      <c r="AC9" s="99">
        <f>SUM(AC10:AC17)</f>
        <v>0</v>
      </c>
      <c r="AD9" s="99">
        <f t="shared" ref="AD9:AD56" si="2">SUM(Y9:AC9)</f>
        <v>12</v>
      </c>
      <c r="AE9" s="100">
        <f t="shared" ref="AE9:AE61" si="3">SUM(R9,L9,X9,AD9)</f>
        <v>304</v>
      </c>
      <c r="AF9" s="77"/>
      <c r="AG9" s="83"/>
    </row>
    <row r="10" spans="1:52">
      <c r="A10" s="93">
        <v>1</v>
      </c>
      <c r="B10" s="93">
        <v>1</v>
      </c>
      <c r="C10" s="93">
        <v>11</v>
      </c>
      <c r="D10" s="2212"/>
      <c r="E10" s="18" t="s">
        <v>21</v>
      </c>
      <c r="F10" s="89"/>
      <c r="G10" s="18">
        <v>0</v>
      </c>
      <c r="H10" s="18">
        <v>11</v>
      </c>
      <c r="I10" s="18">
        <v>0</v>
      </c>
      <c r="J10" s="18">
        <v>25</v>
      </c>
      <c r="K10" s="18">
        <v>10</v>
      </c>
      <c r="L10" s="18">
        <f t="shared" si="0"/>
        <v>46</v>
      </c>
      <c r="M10" s="18">
        <v>0</v>
      </c>
      <c r="N10" s="18">
        <v>0</v>
      </c>
      <c r="O10" s="18">
        <v>0</v>
      </c>
      <c r="P10" s="18">
        <v>0</v>
      </c>
      <c r="Q10" s="18">
        <v>0</v>
      </c>
      <c r="R10" s="18">
        <f t="shared" ref="R10:R56" si="4">SUM(M10:Q10)</f>
        <v>0</v>
      </c>
      <c r="S10" s="18">
        <v>0</v>
      </c>
      <c r="T10" s="18">
        <v>18</v>
      </c>
      <c r="U10" s="18">
        <v>1</v>
      </c>
      <c r="V10" s="18">
        <v>5</v>
      </c>
      <c r="W10" s="18">
        <v>1</v>
      </c>
      <c r="X10" s="18">
        <f t="shared" si="1"/>
        <v>25</v>
      </c>
      <c r="Y10" s="18">
        <v>0</v>
      </c>
      <c r="Z10" s="18">
        <v>6</v>
      </c>
      <c r="AA10" s="18">
        <v>0</v>
      </c>
      <c r="AB10" s="18">
        <v>0</v>
      </c>
      <c r="AC10" s="18">
        <v>0</v>
      </c>
      <c r="AD10" s="18">
        <f t="shared" si="2"/>
        <v>6</v>
      </c>
      <c r="AE10" s="101">
        <f t="shared" si="3"/>
        <v>77</v>
      </c>
      <c r="AF10" s="77"/>
      <c r="AG10" s="78"/>
    </row>
    <row r="11" spans="1:52">
      <c r="A11" s="93">
        <v>1</v>
      </c>
      <c r="B11" s="93">
        <v>1</v>
      </c>
      <c r="C11" s="93">
        <v>5</v>
      </c>
      <c r="D11" s="2212"/>
      <c r="E11" s="18" t="s">
        <v>22</v>
      </c>
      <c r="F11" s="89"/>
      <c r="G11" s="18">
        <v>0</v>
      </c>
      <c r="H11" s="18">
        <v>4</v>
      </c>
      <c r="I11" s="18">
        <v>0</v>
      </c>
      <c r="J11" s="18">
        <v>19</v>
      </c>
      <c r="K11" s="18">
        <v>16</v>
      </c>
      <c r="L11" s="18">
        <f t="shared" si="0"/>
        <v>39</v>
      </c>
      <c r="M11" s="18">
        <v>0</v>
      </c>
      <c r="N11" s="18">
        <v>6</v>
      </c>
      <c r="O11" s="18">
        <v>0</v>
      </c>
      <c r="P11" s="18">
        <v>2</v>
      </c>
      <c r="Q11" s="18">
        <v>1</v>
      </c>
      <c r="R11" s="18">
        <f t="shared" si="4"/>
        <v>9</v>
      </c>
      <c r="S11" s="18">
        <v>0</v>
      </c>
      <c r="T11" s="18">
        <v>7</v>
      </c>
      <c r="U11" s="18">
        <v>0</v>
      </c>
      <c r="V11" s="18">
        <v>14</v>
      </c>
      <c r="W11" s="18">
        <v>5</v>
      </c>
      <c r="X11" s="18">
        <f t="shared" si="1"/>
        <v>26</v>
      </c>
      <c r="Y11" s="18">
        <v>0</v>
      </c>
      <c r="Z11" s="18">
        <v>0</v>
      </c>
      <c r="AA11" s="18">
        <v>0</v>
      </c>
      <c r="AB11" s="18">
        <v>0</v>
      </c>
      <c r="AC11" s="18">
        <v>0</v>
      </c>
      <c r="AD11" s="18">
        <f t="shared" si="2"/>
        <v>0</v>
      </c>
      <c r="AE11" s="101">
        <f t="shared" si="3"/>
        <v>74</v>
      </c>
      <c r="AF11" s="77"/>
      <c r="AG11" s="78"/>
    </row>
    <row r="12" spans="1:52">
      <c r="A12" s="93">
        <v>1</v>
      </c>
      <c r="B12" s="93">
        <v>1</v>
      </c>
      <c r="C12" s="93">
        <v>12</v>
      </c>
      <c r="D12" s="2212"/>
      <c r="E12" s="18" t="s">
        <v>23</v>
      </c>
      <c r="F12" s="89"/>
      <c r="G12" s="18">
        <v>0</v>
      </c>
      <c r="H12" s="18">
        <v>2</v>
      </c>
      <c r="I12" s="18">
        <v>0</v>
      </c>
      <c r="J12" s="18">
        <v>12</v>
      </c>
      <c r="K12" s="18">
        <v>15</v>
      </c>
      <c r="L12" s="18">
        <f t="shared" si="0"/>
        <v>29</v>
      </c>
      <c r="M12" s="18">
        <v>0</v>
      </c>
      <c r="N12" s="18">
        <v>1</v>
      </c>
      <c r="O12" s="18">
        <v>0</v>
      </c>
      <c r="P12" s="18">
        <v>4</v>
      </c>
      <c r="Q12" s="18">
        <v>3</v>
      </c>
      <c r="R12" s="18">
        <f t="shared" si="4"/>
        <v>8</v>
      </c>
      <c r="S12" s="18">
        <v>1</v>
      </c>
      <c r="T12" s="18">
        <v>7</v>
      </c>
      <c r="U12" s="18">
        <v>0</v>
      </c>
      <c r="V12" s="18">
        <v>10</v>
      </c>
      <c r="W12" s="18">
        <v>4</v>
      </c>
      <c r="X12" s="18">
        <f t="shared" si="1"/>
        <v>22</v>
      </c>
      <c r="Y12" s="18">
        <v>0</v>
      </c>
      <c r="Z12" s="18">
        <v>3</v>
      </c>
      <c r="AA12" s="18">
        <v>0</v>
      </c>
      <c r="AB12" s="18">
        <v>0</v>
      </c>
      <c r="AC12" s="18">
        <v>0</v>
      </c>
      <c r="AD12" s="18">
        <f t="shared" si="2"/>
        <v>3</v>
      </c>
      <c r="AE12" s="101">
        <f t="shared" si="3"/>
        <v>62</v>
      </c>
      <c r="AF12" s="77"/>
      <c r="AG12" s="78"/>
    </row>
    <row r="13" spans="1:52" ht="13.5" customHeight="1">
      <c r="A13" s="93">
        <v>1</v>
      </c>
      <c r="B13" s="93">
        <v>1</v>
      </c>
      <c r="C13" s="93">
        <v>2</v>
      </c>
      <c r="D13" s="2212"/>
      <c r="E13" s="18" t="s">
        <v>24</v>
      </c>
      <c r="F13" s="89"/>
      <c r="G13" s="18">
        <v>0</v>
      </c>
      <c r="H13" s="18">
        <v>0</v>
      </c>
      <c r="I13" s="18">
        <v>0</v>
      </c>
      <c r="J13" s="18">
        <v>3</v>
      </c>
      <c r="K13" s="18">
        <v>2</v>
      </c>
      <c r="L13" s="18">
        <f t="shared" si="0"/>
        <v>5</v>
      </c>
      <c r="M13" s="18">
        <v>0</v>
      </c>
      <c r="N13" s="18">
        <v>0</v>
      </c>
      <c r="O13" s="18">
        <v>0</v>
      </c>
      <c r="P13" s="18">
        <v>0</v>
      </c>
      <c r="Q13" s="18">
        <v>0</v>
      </c>
      <c r="R13" s="18">
        <f t="shared" si="4"/>
        <v>0</v>
      </c>
      <c r="S13" s="18">
        <v>0</v>
      </c>
      <c r="T13" s="18">
        <v>24</v>
      </c>
      <c r="U13" s="18">
        <v>0</v>
      </c>
      <c r="V13" s="18">
        <v>13</v>
      </c>
      <c r="W13" s="18">
        <v>0</v>
      </c>
      <c r="X13" s="18">
        <f t="shared" si="1"/>
        <v>37</v>
      </c>
      <c r="Y13" s="18">
        <v>0</v>
      </c>
      <c r="Z13" s="18">
        <v>1</v>
      </c>
      <c r="AA13" s="18">
        <v>0</v>
      </c>
      <c r="AB13" s="18">
        <v>0</v>
      </c>
      <c r="AC13" s="18">
        <v>0</v>
      </c>
      <c r="AD13" s="18">
        <f t="shared" si="2"/>
        <v>1</v>
      </c>
      <c r="AE13" s="101">
        <f t="shared" si="3"/>
        <v>43</v>
      </c>
      <c r="AF13" s="77"/>
      <c r="AG13" s="78"/>
    </row>
    <row r="14" spans="1:52">
      <c r="A14" s="93">
        <v>1</v>
      </c>
      <c r="B14" s="93">
        <v>1</v>
      </c>
      <c r="C14" s="93">
        <v>4</v>
      </c>
      <c r="D14" s="2212"/>
      <c r="E14" s="18" t="s">
        <v>25</v>
      </c>
      <c r="F14" s="89"/>
      <c r="G14" s="18">
        <v>0</v>
      </c>
      <c r="H14" s="18">
        <v>1</v>
      </c>
      <c r="I14" s="18">
        <v>0</v>
      </c>
      <c r="J14" s="18">
        <v>2</v>
      </c>
      <c r="K14" s="18">
        <v>2</v>
      </c>
      <c r="L14" s="18">
        <f t="shared" si="0"/>
        <v>5</v>
      </c>
      <c r="M14" s="18">
        <v>0</v>
      </c>
      <c r="N14" s="18">
        <v>0</v>
      </c>
      <c r="O14" s="18">
        <v>0</v>
      </c>
      <c r="P14" s="18">
        <v>0</v>
      </c>
      <c r="Q14" s="18">
        <v>0</v>
      </c>
      <c r="R14" s="18">
        <f t="shared" si="4"/>
        <v>0</v>
      </c>
      <c r="S14" s="18">
        <v>0</v>
      </c>
      <c r="T14" s="18">
        <v>9</v>
      </c>
      <c r="U14" s="18">
        <v>0</v>
      </c>
      <c r="V14" s="18">
        <v>4</v>
      </c>
      <c r="W14" s="18">
        <v>1</v>
      </c>
      <c r="X14" s="18">
        <f t="shared" si="1"/>
        <v>14</v>
      </c>
      <c r="Y14" s="18">
        <v>0</v>
      </c>
      <c r="Z14" s="18">
        <v>0</v>
      </c>
      <c r="AA14" s="18">
        <v>0</v>
      </c>
      <c r="AB14" s="18">
        <v>0</v>
      </c>
      <c r="AC14" s="18">
        <v>0</v>
      </c>
      <c r="AD14" s="18">
        <f t="shared" si="2"/>
        <v>0</v>
      </c>
      <c r="AE14" s="101">
        <f t="shared" si="3"/>
        <v>19</v>
      </c>
      <c r="AF14" s="77"/>
      <c r="AG14" s="78"/>
    </row>
    <row r="15" spans="1:52">
      <c r="A15" s="93">
        <v>1</v>
      </c>
      <c r="B15" s="93">
        <v>1</v>
      </c>
      <c r="C15" s="93">
        <v>1</v>
      </c>
      <c r="D15" s="2212"/>
      <c r="E15" s="18" t="s">
        <v>26</v>
      </c>
      <c r="F15" s="89"/>
      <c r="G15" s="18">
        <v>0</v>
      </c>
      <c r="H15" s="18">
        <v>2</v>
      </c>
      <c r="I15" s="18">
        <v>0</v>
      </c>
      <c r="J15" s="18">
        <v>2</v>
      </c>
      <c r="K15" s="18">
        <v>1</v>
      </c>
      <c r="L15" s="18">
        <f t="shared" si="0"/>
        <v>5</v>
      </c>
      <c r="M15" s="18">
        <v>0</v>
      </c>
      <c r="N15" s="18">
        <v>1</v>
      </c>
      <c r="O15" s="18">
        <v>0</v>
      </c>
      <c r="P15" s="18">
        <v>2</v>
      </c>
      <c r="Q15" s="18">
        <v>0</v>
      </c>
      <c r="R15" s="18">
        <f t="shared" si="4"/>
        <v>3</v>
      </c>
      <c r="S15" s="18">
        <v>1</v>
      </c>
      <c r="T15" s="18">
        <v>2</v>
      </c>
      <c r="U15" s="18">
        <v>0</v>
      </c>
      <c r="V15" s="18">
        <v>4</v>
      </c>
      <c r="W15" s="18">
        <v>2</v>
      </c>
      <c r="X15" s="18">
        <f t="shared" si="1"/>
        <v>9</v>
      </c>
      <c r="Y15" s="18">
        <v>0</v>
      </c>
      <c r="Z15" s="18">
        <v>2</v>
      </c>
      <c r="AA15" s="18">
        <v>0</v>
      </c>
      <c r="AB15" s="18">
        <v>0</v>
      </c>
      <c r="AC15" s="18">
        <v>0</v>
      </c>
      <c r="AD15" s="18">
        <f t="shared" si="2"/>
        <v>2</v>
      </c>
      <c r="AE15" s="101">
        <f t="shared" si="3"/>
        <v>19</v>
      </c>
      <c r="AF15" s="77"/>
      <c r="AG15" s="78"/>
    </row>
    <row r="16" spans="1:52">
      <c r="A16" s="93"/>
      <c r="B16" s="93">
        <v>1</v>
      </c>
      <c r="C16" s="93">
        <v>14</v>
      </c>
      <c r="D16" s="2212"/>
      <c r="E16" s="18" t="s">
        <v>27</v>
      </c>
      <c r="F16" s="89"/>
      <c r="G16" s="18">
        <v>0</v>
      </c>
      <c r="H16" s="18">
        <v>0</v>
      </c>
      <c r="I16" s="18">
        <v>0</v>
      </c>
      <c r="J16" s="18">
        <v>1</v>
      </c>
      <c r="K16" s="18">
        <v>0</v>
      </c>
      <c r="L16" s="18">
        <f t="shared" si="0"/>
        <v>1</v>
      </c>
      <c r="M16" s="18">
        <v>0</v>
      </c>
      <c r="N16" s="18">
        <v>0</v>
      </c>
      <c r="O16" s="18">
        <v>0</v>
      </c>
      <c r="P16" s="18">
        <v>0</v>
      </c>
      <c r="Q16" s="18">
        <v>0</v>
      </c>
      <c r="R16" s="18">
        <f t="shared" si="4"/>
        <v>0</v>
      </c>
      <c r="S16" s="18">
        <v>2</v>
      </c>
      <c r="T16" s="18">
        <v>4</v>
      </c>
      <c r="U16" s="18">
        <v>0</v>
      </c>
      <c r="V16" s="18">
        <v>0</v>
      </c>
      <c r="W16" s="18">
        <v>0</v>
      </c>
      <c r="X16" s="18">
        <f t="shared" si="1"/>
        <v>6</v>
      </c>
      <c r="Y16" s="18">
        <v>0</v>
      </c>
      <c r="Z16" s="18">
        <v>0</v>
      </c>
      <c r="AA16" s="18">
        <v>0</v>
      </c>
      <c r="AB16" s="18">
        <v>0</v>
      </c>
      <c r="AC16" s="18">
        <v>0</v>
      </c>
      <c r="AD16" s="18">
        <f>SUM(Y16:AC16)</f>
        <v>0</v>
      </c>
      <c r="AE16" s="101">
        <f t="shared" si="3"/>
        <v>7</v>
      </c>
      <c r="AF16" s="77"/>
      <c r="AG16" s="78"/>
    </row>
    <row r="17" spans="1:83">
      <c r="A17" s="93">
        <v>1</v>
      </c>
      <c r="B17" s="93">
        <v>1</v>
      </c>
      <c r="C17" s="93">
        <v>8</v>
      </c>
      <c r="D17" s="2213"/>
      <c r="E17" s="18" t="s">
        <v>28</v>
      </c>
      <c r="F17" s="89"/>
      <c r="G17" s="18">
        <v>0</v>
      </c>
      <c r="H17" s="18">
        <v>1</v>
      </c>
      <c r="I17" s="18">
        <v>0</v>
      </c>
      <c r="J17" s="18">
        <v>1</v>
      </c>
      <c r="K17" s="18">
        <v>1</v>
      </c>
      <c r="L17" s="18">
        <f t="shared" si="0"/>
        <v>3</v>
      </c>
      <c r="M17" s="18">
        <v>0</v>
      </c>
      <c r="N17" s="18">
        <v>0</v>
      </c>
      <c r="O17" s="18">
        <v>0</v>
      </c>
      <c r="P17" s="18">
        <v>0</v>
      </c>
      <c r="Q17" s="18">
        <v>0</v>
      </c>
      <c r="R17" s="18">
        <f t="shared" si="4"/>
        <v>0</v>
      </c>
      <c r="S17" s="18">
        <v>0</v>
      </c>
      <c r="T17" s="18">
        <v>0</v>
      </c>
      <c r="U17" s="18">
        <v>0</v>
      </c>
      <c r="V17" s="18">
        <v>0</v>
      </c>
      <c r="W17" s="18">
        <v>0</v>
      </c>
      <c r="X17" s="18">
        <f t="shared" si="1"/>
        <v>0</v>
      </c>
      <c r="Y17" s="18">
        <v>0</v>
      </c>
      <c r="Z17" s="18">
        <v>0</v>
      </c>
      <c r="AA17" s="18">
        <v>0</v>
      </c>
      <c r="AB17" s="18">
        <v>0</v>
      </c>
      <c r="AC17" s="18">
        <v>0</v>
      </c>
      <c r="AD17" s="18">
        <f t="shared" si="2"/>
        <v>0</v>
      </c>
      <c r="AE17" s="101">
        <f t="shared" si="3"/>
        <v>3</v>
      </c>
      <c r="AF17" s="77"/>
      <c r="AG17" s="2245"/>
      <c r="AH17" s="2245"/>
      <c r="AI17" s="2245"/>
      <c r="AJ17" s="2245"/>
      <c r="AK17" s="2245"/>
      <c r="AL17" s="2"/>
      <c r="AM17" s="2"/>
      <c r="AN17" s="2"/>
      <c r="AO17" s="2"/>
      <c r="AP17" s="2"/>
      <c r="AQ17" s="2"/>
      <c r="AR17" s="2"/>
      <c r="AS17" s="2"/>
      <c r="AT17" s="2"/>
      <c r="AU17" s="2"/>
      <c r="AV17" s="2"/>
      <c r="AW17" s="2"/>
      <c r="AX17" s="2"/>
      <c r="AY17" s="2"/>
      <c r="AZ17" s="2"/>
      <c r="BA17" s="2"/>
    </row>
    <row r="18" spans="1:83">
      <c r="A18" s="93"/>
      <c r="B18" s="93"/>
      <c r="C18" s="93"/>
      <c r="D18" s="2211">
        <v>1402</v>
      </c>
      <c r="E18" s="122" t="s">
        <v>29</v>
      </c>
      <c r="F18" s="123"/>
      <c r="G18" s="99">
        <f>SUM(G19:G27)</f>
        <v>0</v>
      </c>
      <c r="H18" s="99">
        <f>SUM(H19:H27)</f>
        <v>28</v>
      </c>
      <c r="I18" s="99">
        <f>SUM(I19:I27)</f>
        <v>4</v>
      </c>
      <c r="J18" s="99">
        <f>SUM(J19:J27)</f>
        <v>98</v>
      </c>
      <c r="K18" s="99">
        <f>SUM(K19:K27)</f>
        <v>74</v>
      </c>
      <c r="L18" s="99">
        <f t="shared" si="0"/>
        <v>204</v>
      </c>
      <c r="M18" s="99">
        <f>SUM(M19:M27)</f>
        <v>0</v>
      </c>
      <c r="N18" s="99">
        <f>SUM(N19:N27)</f>
        <v>20</v>
      </c>
      <c r="O18" s="99">
        <f>SUM(O19:O27)</f>
        <v>1</v>
      </c>
      <c r="P18" s="99">
        <f>SUM(P19:P27)</f>
        <v>30</v>
      </c>
      <c r="Q18" s="99">
        <f>SUM(Q19:Q27)</f>
        <v>12</v>
      </c>
      <c r="R18" s="99">
        <f t="shared" si="4"/>
        <v>63</v>
      </c>
      <c r="S18" s="99">
        <f>SUM(S19:S27)</f>
        <v>2</v>
      </c>
      <c r="T18" s="99">
        <f>SUM(T19:T27)</f>
        <v>92</v>
      </c>
      <c r="U18" s="99">
        <f>SUM(U19:U27)</f>
        <v>1</v>
      </c>
      <c r="V18" s="99">
        <f>SUM(V19:V27)</f>
        <v>101</v>
      </c>
      <c r="W18" s="99">
        <f>SUM(W19:W27)</f>
        <v>17</v>
      </c>
      <c r="X18" s="99">
        <f t="shared" si="1"/>
        <v>213</v>
      </c>
      <c r="Y18" s="99">
        <f>SUM(Y19:Y27)</f>
        <v>3</v>
      </c>
      <c r="Z18" s="99">
        <f>SUM(Z19:Z27)</f>
        <v>10</v>
      </c>
      <c r="AA18" s="99">
        <f>SUM(AA19:AA27)</f>
        <v>0</v>
      </c>
      <c r="AB18" s="99">
        <f>SUM(AB19:AB27)</f>
        <v>7</v>
      </c>
      <c r="AC18" s="99">
        <f>SUM(AC19:AC27)</f>
        <v>1</v>
      </c>
      <c r="AD18" s="99">
        <f t="shared" si="2"/>
        <v>21</v>
      </c>
      <c r="AE18" s="100">
        <f t="shared" si="3"/>
        <v>501</v>
      </c>
      <c r="AF18" s="77"/>
      <c r="AG18" s="2245"/>
      <c r="AH18" s="2245"/>
      <c r="AI18" s="2245"/>
      <c r="AJ18" s="2245"/>
      <c r="AK18" s="2245"/>
      <c r="AL18" s="2"/>
      <c r="AM18" s="2"/>
      <c r="AN18" s="2"/>
      <c r="AO18" s="2"/>
      <c r="AP18" s="2"/>
      <c r="AQ18" s="2"/>
      <c r="AR18" s="2"/>
      <c r="AS18" s="2"/>
      <c r="AT18" s="2"/>
      <c r="AU18" s="2"/>
      <c r="AV18" s="2"/>
      <c r="AW18" s="2"/>
      <c r="AX18" s="2"/>
      <c r="AY18" s="2"/>
      <c r="AZ18" s="2"/>
      <c r="BA18" s="2"/>
    </row>
    <row r="19" spans="1:83">
      <c r="A19" s="93">
        <v>2</v>
      </c>
      <c r="B19" s="93">
        <v>4</v>
      </c>
      <c r="C19" s="93">
        <v>11</v>
      </c>
      <c r="D19" s="2212"/>
      <c r="E19" s="18" t="s">
        <v>30</v>
      </c>
      <c r="F19" s="89"/>
      <c r="G19" s="18">
        <v>0</v>
      </c>
      <c r="H19" s="18">
        <v>4</v>
      </c>
      <c r="I19" s="18">
        <v>0</v>
      </c>
      <c r="J19" s="18">
        <v>29</v>
      </c>
      <c r="K19" s="18">
        <v>35</v>
      </c>
      <c r="L19" s="18">
        <f t="shared" si="0"/>
        <v>68</v>
      </c>
      <c r="M19" s="18">
        <v>0</v>
      </c>
      <c r="N19" s="18">
        <v>9</v>
      </c>
      <c r="O19" s="18">
        <v>0</v>
      </c>
      <c r="P19" s="18">
        <v>10</v>
      </c>
      <c r="Q19" s="18">
        <v>5</v>
      </c>
      <c r="R19" s="18">
        <f t="shared" si="4"/>
        <v>24</v>
      </c>
      <c r="S19" s="18">
        <v>0</v>
      </c>
      <c r="T19" s="18">
        <v>29</v>
      </c>
      <c r="U19" s="18">
        <v>0</v>
      </c>
      <c r="V19" s="18">
        <v>39</v>
      </c>
      <c r="W19" s="18">
        <v>12</v>
      </c>
      <c r="X19" s="18">
        <f t="shared" si="1"/>
        <v>80</v>
      </c>
      <c r="Y19" s="18">
        <v>0</v>
      </c>
      <c r="Z19" s="18">
        <v>0</v>
      </c>
      <c r="AA19" s="18">
        <v>0</v>
      </c>
      <c r="AB19" s="18">
        <v>0</v>
      </c>
      <c r="AC19" s="18">
        <v>0</v>
      </c>
      <c r="AD19" s="18">
        <f t="shared" si="2"/>
        <v>0</v>
      </c>
      <c r="AE19" s="101">
        <f t="shared" si="3"/>
        <v>172</v>
      </c>
      <c r="AF19" s="77"/>
      <c r="AG19" s="2245"/>
      <c r="AH19" s="2245"/>
      <c r="AI19" s="2245"/>
      <c r="AJ19" s="2245"/>
      <c r="AK19" s="2245"/>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row>
    <row r="20" spans="1:83">
      <c r="A20" s="93">
        <v>2</v>
      </c>
      <c r="B20" s="93">
        <v>4</v>
      </c>
      <c r="C20" s="93">
        <v>10</v>
      </c>
      <c r="D20" s="2212"/>
      <c r="E20" s="18" t="s">
        <v>31</v>
      </c>
      <c r="F20" s="89"/>
      <c r="G20" s="18">
        <v>0</v>
      </c>
      <c r="H20" s="18">
        <v>5</v>
      </c>
      <c r="I20" s="18">
        <v>0</v>
      </c>
      <c r="J20" s="18">
        <v>21</v>
      </c>
      <c r="K20" s="18">
        <v>5</v>
      </c>
      <c r="L20" s="18">
        <f t="shared" si="0"/>
        <v>31</v>
      </c>
      <c r="M20" s="18">
        <v>0</v>
      </c>
      <c r="N20" s="18">
        <v>3</v>
      </c>
      <c r="O20" s="18">
        <v>0</v>
      </c>
      <c r="P20" s="18">
        <v>6</v>
      </c>
      <c r="Q20" s="18">
        <v>0</v>
      </c>
      <c r="R20" s="18">
        <f t="shared" si="4"/>
        <v>9</v>
      </c>
      <c r="S20" s="18">
        <v>1</v>
      </c>
      <c r="T20" s="18">
        <v>15</v>
      </c>
      <c r="U20" s="18">
        <v>0</v>
      </c>
      <c r="V20" s="18">
        <v>25</v>
      </c>
      <c r="W20" s="18">
        <v>1</v>
      </c>
      <c r="X20" s="18">
        <f t="shared" si="1"/>
        <v>42</v>
      </c>
      <c r="Y20" s="18">
        <v>0</v>
      </c>
      <c r="Z20" s="18">
        <v>0</v>
      </c>
      <c r="AA20" s="18">
        <v>0</v>
      </c>
      <c r="AB20" s="18">
        <v>0</v>
      </c>
      <c r="AC20" s="18">
        <v>0</v>
      </c>
      <c r="AD20" s="18">
        <f t="shared" si="2"/>
        <v>0</v>
      </c>
      <c r="AE20" s="101">
        <f t="shared" si="3"/>
        <v>82</v>
      </c>
      <c r="AF20" s="77"/>
      <c r="AG20" s="2245"/>
      <c r="AH20" s="2245"/>
      <c r="AI20" s="2245"/>
      <c r="AJ20" s="2245"/>
      <c r="AK20" s="2245"/>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row>
    <row r="21" spans="1:83">
      <c r="A21" s="93">
        <v>2</v>
      </c>
      <c r="B21" s="93">
        <v>4</v>
      </c>
      <c r="C21" s="93">
        <v>10</v>
      </c>
      <c r="D21" s="2212"/>
      <c r="E21" s="18" t="s">
        <v>81</v>
      </c>
      <c r="F21" s="89"/>
      <c r="G21" s="18">
        <v>0</v>
      </c>
      <c r="H21" s="18">
        <v>5</v>
      </c>
      <c r="I21" s="18">
        <v>1</v>
      </c>
      <c r="J21" s="18">
        <v>26</v>
      </c>
      <c r="K21" s="18">
        <v>17</v>
      </c>
      <c r="L21" s="18">
        <f t="shared" si="0"/>
        <v>49</v>
      </c>
      <c r="M21" s="18">
        <v>0</v>
      </c>
      <c r="N21" s="18">
        <v>1</v>
      </c>
      <c r="O21" s="18">
        <v>0</v>
      </c>
      <c r="P21" s="18">
        <v>3</v>
      </c>
      <c r="Q21" s="18">
        <v>4</v>
      </c>
      <c r="R21" s="18">
        <f t="shared" si="4"/>
        <v>8</v>
      </c>
      <c r="S21" s="18">
        <v>0</v>
      </c>
      <c r="T21" s="18">
        <v>13</v>
      </c>
      <c r="U21" s="18">
        <v>1</v>
      </c>
      <c r="V21" s="18">
        <v>13</v>
      </c>
      <c r="W21" s="18">
        <v>1</v>
      </c>
      <c r="X21" s="18">
        <f t="shared" si="1"/>
        <v>28</v>
      </c>
      <c r="Y21" s="18">
        <v>0</v>
      </c>
      <c r="Z21" s="18">
        <v>0</v>
      </c>
      <c r="AA21" s="18">
        <v>0</v>
      </c>
      <c r="AB21" s="18">
        <v>0</v>
      </c>
      <c r="AC21" s="18">
        <v>1</v>
      </c>
      <c r="AD21" s="18">
        <f t="shared" si="2"/>
        <v>1</v>
      </c>
      <c r="AE21" s="101">
        <f t="shared" si="3"/>
        <v>86</v>
      </c>
      <c r="AF21" s="77"/>
      <c r="AG21" s="2245"/>
      <c r="AH21" s="2245"/>
      <c r="AI21" s="2245"/>
      <c r="AJ21" s="2245"/>
      <c r="AK21" s="2245"/>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row>
    <row r="22" spans="1:83">
      <c r="A22" s="93">
        <v>2</v>
      </c>
      <c r="B22" s="93">
        <v>4</v>
      </c>
      <c r="C22" s="93">
        <v>3</v>
      </c>
      <c r="D22" s="2212"/>
      <c r="E22" s="18" t="s">
        <v>33</v>
      </c>
      <c r="F22" s="102"/>
      <c r="G22" s="18">
        <v>0</v>
      </c>
      <c r="H22" s="18">
        <v>4</v>
      </c>
      <c r="I22" s="18">
        <v>0</v>
      </c>
      <c r="J22" s="18">
        <v>8</v>
      </c>
      <c r="K22" s="18">
        <v>5</v>
      </c>
      <c r="L22" s="18">
        <f t="shared" si="0"/>
        <v>17</v>
      </c>
      <c r="M22" s="18">
        <v>0</v>
      </c>
      <c r="N22" s="18">
        <v>2</v>
      </c>
      <c r="O22" s="18">
        <v>1</v>
      </c>
      <c r="P22" s="18">
        <v>5</v>
      </c>
      <c r="Q22" s="18">
        <v>3</v>
      </c>
      <c r="R22" s="18">
        <f t="shared" si="4"/>
        <v>11</v>
      </c>
      <c r="S22" s="18">
        <v>1</v>
      </c>
      <c r="T22" s="18">
        <v>12</v>
      </c>
      <c r="U22" s="18">
        <v>0</v>
      </c>
      <c r="V22" s="18">
        <v>9</v>
      </c>
      <c r="W22" s="18">
        <v>1</v>
      </c>
      <c r="X22" s="18">
        <f t="shared" si="1"/>
        <v>23</v>
      </c>
      <c r="Y22" s="18">
        <v>0</v>
      </c>
      <c r="Z22" s="18">
        <v>0</v>
      </c>
      <c r="AA22" s="18">
        <v>0</v>
      </c>
      <c r="AB22" s="18">
        <v>0</v>
      </c>
      <c r="AC22" s="18">
        <v>0</v>
      </c>
      <c r="AD22" s="18">
        <f t="shared" si="2"/>
        <v>0</v>
      </c>
      <c r="AE22" s="101">
        <f t="shared" si="3"/>
        <v>51</v>
      </c>
      <c r="AF22" s="77"/>
      <c r="AG22" s="183"/>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row>
    <row r="23" spans="1:83">
      <c r="A23" s="93">
        <v>2</v>
      </c>
      <c r="B23" s="93">
        <v>4</v>
      </c>
      <c r="C23" s="93">
        <v>7</v>
      </c>
      <c r="D23" s="2212"/>
      <c r="E23" s="18" t="s">
        <v>34</v>
      </c>
      <c r="F23" s="89"/>
      <c r="G23" s="18">
        <v>0</v>
      </c>
      <c r="H23" s="18">
        <v>4</v>
      </c>
      <c r="I23" s="18">
        <v>0</v>
      </c>
      <c r="J23" s="18">
        <v>3</v>
      </c>
      <c r="K23" s="18">
        <v>3</v>
      </c>
      <c r="L23" s="18">
        <f t="shared" si="0"/>
        <v>10</v>
      </c>
      <c r="M23" s="18">
        <v>0</v>
      </c>
      <c r="N23" s="18">
        <v>3</v>
      </c>
      <c r="O23" s="18">
        <v>0</v>
      </c>
      <c r="P23" s="18">
        <v>2</v>
      </c>
      <c r="Q23" s="18">
        <v>0</v>
      </c>
      <c r="R23" s="18">
        <f t="shared" si="4"/>
        <v>5</v>
      </c>
      <c r="S23" s="18">
        <v>0</v>
      </c>
      <c r="T23" s="18">
        <v>8</v>
      </c>
      <c r="U23" s="18">
        <v>0</v>
      </c>
      <c r="V23" s="18">
        <v>4</v>
      </c>
      <c r="W23" s="18">
        <v>2</v>
      </c>
      <c r="X23" s="18">
        <f t="shared" si="1"/>
        <v>14</v>
      </c>
      <c r="Y23" s="18">
        <v>0</v>
      </c>
      <c r="Z23" s="18">
        <v>0</v>
      </c>
      <c r="AA23" s="18">
        <v>0</v>
      </c>
      <c r="AB23" s="18">
        <v>0</v>
      </c>
      <c r="AC23" s="18">
        <v>0</v>
      </c>
      <c r="AD23" s="18">
        <f t="shared" si="2"/>
        <v>0</v>
      </c>
      <c r="AE23" s="101">
        <f t="shared" si="3"/>
        <v>29</v>
      </c>
      <c r="AF23" s="77"/>
      <c r="AG23" s="183"/>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row>
    <row r="24" spans="1:83">
      <c r="A24" s="93">
        <v>2</v>
      </c>
      <c r="B24" s="93">
        <v>4</v>
      </c>
      <c r="C24" s="93">
        <v>1</v>
      </c>
      <c r="D24" s="2212"/>
      <c r="E24" s="18" t="s">
        <v>35</v>
      </c>
      <c r="F24" s="89"/>
      <c r="G24" s="18">
        <v>0</v>
      </c>
      <c r="H24" s="18">
        <v>1</v>
      </c>
      <c r="I24" s="18">
        <v>1</v>
      </c>
      <c r="J24" s="18">
        <v>3</v>
      </c>
      <c r="K24" s="18">
        <v>3</v>
      </c>
      <c r="L24" s="18">
        <f t="shared" si="0"/>
        <v>8</v>
      </c>
      <c r="M24" s="18">
        <v>0</v>
      </c>
      <c r="N24" s="18">
        <v>1</v>
      </c>
      <c r="O24" s="18">
        <v>0</v>
      </c>
      <c r="P24" s="18">
        <v>2</v>
      </c>
      <c r="Q24" s="18">
        <v>0</v>
      </c>
      <c r="R24" s="18">
        <f t="shared" si="4"/>
        <v>3</v>
      </c>
      <c r="S24" s="18">
        <v>0</v>
      </c>
      <c r="T24" s="18">
        <v>2</v>
      </c>
      <c r="U24" s="18">
        <v>0</v>
      </c>
      <c r="V24" s="18">
        <v>3</v>
      </c>
      <c r="W24" s="18">
        <v>0</v>
      </c>
      <c r="X24" s="18">
        <f t="shared" si="1"/>
        <v>5</v>
      </c>
      <c r="Y24" s="18">
        <v>0</v>
      </c>
      <c r="Z24" s="18">
        <v>0</v>
      </c>
      <c r="AA24" s="18">
        <v>0</v>
      </c>
      <c r="AB24" s="18">
        <v>1</v>
      </c>
      <c r="AC24" s="18">
        <v>0</v>
      </c>
      <c r="AD24" s="18">
        <f t="shared" si="2"/>
        <v>1</v>
      </c>
      <c r="AE24" s="101">
        <f t="shared" si="3"/>
        <v>17</v>
      </c>
      <c r="AF24" s="77"/>
      <c r="AG24" s="183"/>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row>
    <row r="25" spans="1:83">
      <c r="A25" s="93">
        <v>2</v>
      </c>
      <c r="B25" s="93">
        <v>4</v>
      </c>
      <c r="C25" s="93">
        <v>9</v>
      </c>
      <c r="D25" s="2212"/>
      <c r="E25" s="18" t="s">
        <v>36</v>
      </c>
      <c r="F25" s="89"/>
      <c r="G25" s="18">
        <v>0</v>
      </c>
      <c r="H25" s="18">
        <v>4</v>
      </c>
      <c r="I25" s="18">
        <v>1</v>
      </c>
      <c r="J25" s="18">
        <v>4</v>
      </c>
      <c r="K25" s="18">
        <v>2</v>
      </c>
      <c r="L25" s="18">
        <f t="shared" si="0"/>
        <v>11</v>
      </c>
      <c r="M25" s="18">
        <v>0</v>
      </c>
      <c r="N25" s="18">
        <v>1</v>
      </c>
      <c r="O25" s="18">
        <v>0</v>
      </c>
      <c r="P25" s="18">
        <v>2</v>
      </c>
      <c r="Q25" s="18">
        <v>0</v>
      </c>
      <c r="R25" s="18">
        <f t="shared" si="4"/>
        <v>3</v>
      </c>
      <c r="S25" s="18">
        <v>0</v>
      </c>
      <c r="T25" s="18">
        <v>10</v>
      </c>
      <c r="U25" s="18">
        <v>0</v>
      </c>
      <c r="V25" s="18">
        <v>4</v>
      </c>
      <c r="W25" s="18">
        <v>0</v>
      </c>
      <c r="X25" s="18">
        <f t="shared" si="1"/>
        <v>14</v>
      </c>
      <c r="Y25" s="18">
        <v>1</v>
      </c>
      <c r="Z25" s="18">
        <v>0</v>
      </c>
      <c r="AA25" s="18">
        <v>0</v>
      </c>
      <c r="AB25" s="18">
        <v>2</v>
      </c>
      <c r="AC25" s="18">
        <v>0</v>
      </c>
      <c r="AD25" s="18">
        <f t="shared" si="2"/>
        <v>3</v>
      </c>
      <c r="AE25" s="101">
        <f t="shared" si="3"/>
        <v>31</v>
      </c>
      <c r="AF25" s="77"/>
      <c r="AG25" s="183"/>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row>
    <row r="26" spans="1:83">
      <c r="A26" s="93">
        <v>2</v>
      </c>
      <c r="B26" s="93">
        <v>4</v>
      </c>
      <c r="C26" s="93">
        <v>11</v>
      </c>
      <c r="D26" s="2212"/>
      <c r="E26" s="18" t="s">
        <v>37</v>
      </c>
      <c r="F26" s="89"/>
      <c r="G26" s="18">
        <v>0</v>
      </c>
      <c r="H26" s="18">
        <v>1</v>
      </c>
      <c r="I26" s="18">
        <v>1</v>
      </c>
      <c r="J26" s="18">
        <v>4</v>
      </c>
      <c r="K26" s="18">
        <v>4</v>
      </c>
      <c r="L26" s="18">
        <f t="shared" si="0"/>
        <v>10</v>
      </c>
      <c r="M26" s="18">
        <v>0</v>
      </c>
      <c r="N26" s="18">
        <v>0</v>
      </c>
      <c r="O26" s="18">
        <v>0</v>
      </c>
      <c r="P26" s="18">
        <v>0</v>
      </c>
      <c r="Q26" s="18">
        <v>0</v>
      </c>
      <c r="R26" s="18">
        <f t="shared" si="4"/>
        <v>0</v>
      </c>
      <c r="S26" s="18">
        <v>0</v>
      </c>
      <c r="T26" s="18">
        <v>3</v>
      </c>
      <c r="U26" s="18">
        <v>0</v>
      </c>
      <c r="V26" s="18">
        <v>4</v>
      </c>
      <c r="W26" s="18">
        <v>0</v>
      </c>
      <c r="X26" s="18">
        <f t="shared" si="1"/>
        <v>7</v>
      </c>
      <c r="Y26" s="18">
        <v>2</v>
      </c>
      <c r="Z26" s="18">
        <v>10</v>
      </c>
      <c r="AA26" s="18">
        <v>0</v>
      </c>
      <c r="AB26" s="18">
        <v>4</v>
      </c>
      <c r="AC26" s="18">
        <v>0</v>
      </c>
      <c r="AD26" s="18">
        <f t="shared" si="2"/>
        <v>16</v>
      </c>
      <c r="AE26" s="101">
        <f t="shared" si="3"/>
        <v>33</v>
      </c>
      <c r="AF26" s="77"/>
      <c r="AG26" s="183"/>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row>
    <row r="27" spans="1:83">
      <c r="A27" s="93">
        <v>2</v>
      </c>
      <c r="B27" s="93">
        <v>4</v>
      </c>
      <c r="C27" s="93">
        <v>11</v>
      </c>
      <c r="D27" s="2213"/>
      <c r="E27" s="18" t="s">
        <v>38</v>
      </c>
      <c r="F27" s="89"/>
      <c r="G27" s="18">
        <v>0</v>
      </c>
      <c r="H27" s="18">
        <v>0</v>
      </c>
      <c r="I27" s="18">
        <v>0</v>
      </c>
      <c r="J27" s="18">
        <v>0</v>
      </c>
      <c r="K27" s="18">
        <v>0</v>
      </c>
      <c r="L27" s="18">
        <f t="shared" si="0"/>
        <v>0</v>
      </c>
      <c r="M27" s="18">
        <v>0</v>
      </c>
      <c r="N27" s="18">
        <v>0</v>
      </c>
      <c r="O27" s="18">
        <v>0</v>
      </c>
      <c r="P27" s="18">
        <v>0</v>
      </c>
      <c r="Q27" s="18">
        <v>0</v>
      </c>
      <c r="R27" s="18">
        <f t="shared" si="4"/>
        <v>0</v>
      </c>
      <c r="S27" s="18">
        <v>0</v>
      </c>
      <c r="T27" s="18">
        <v>0</v>
      </c>
      <c r="U27" s="18">
        <v>0</v>
      </c>
      <c r="V27" s="18">
        <v>0</v>
      </c>
      <c r="W27" s="18">
        <v>0</v>
      </c>
      <c r="X27" s="18">
        <f t="shared" si="1"/>
        <v>0</v>
      </c>
      <c r="Y27" s="18">
        <v>0</v>
      </c>
      <c r="Z27" s="18">
        <v>0</v>
      </c>
      <c r="AA27" s="18">
        <v>0</v>
      </c>
      <c r="AB27" s="18">
        <v>0</v>
      </c>
      <c r="AC27" s="18">
        <v>0</v>
      </c>
      <c r="AD27" s="18">
        <f t="shared" si="2"/>
        <v>0</v>
      </c>
      <c r="AE27" s="101">
        <f t="shared" si="3"/>
        <v>0</v>
      </c>
      <c r="AF27" s="77"/>
      <c r="AG27" s="18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row>
    <row r="28" spans="1:83">
      <c r="A28" s="93"/>
      <c r="B28" s="93"/>
      <c r="C28" s="93"/>
      <c r="D28" s="2211">
        <v>1403</v>
      </c>
      <c r="E28" s="122" t="s">
        <v>39</v>
      </c>
      <c r="F28" s="123"/>
      <c r="G28" s="99">
        <f>SUM(G29:G31)</f>
        <v>4</v>
      </c>
      <c r="H28" s="99">
        <f>SUM(H29:H31)</f>
        <v>15</v>
      </c>
      <c r="I28" s="99">
        <f>SUM(I29:I31)</f>
        <v>2</v>
      </c>
      <c r="J28" s="99">
        <f>SUM(J29:J31)</f>
        <v>25</v>
      </c>
      <c r="K28" s="99">
        <f>SUM(K29:K31)</f>
        <v>10</v>
      </c>
      <c r="L28" s="99">
        <f t="shared" si="0"/>
        <v>56</v>
      </c>
      <c r="M28" s="99">
        <f>SUM(M29:M31)</f>
        <v>1</v>
      </c>
      <c r="N28" s="99">
        <f>SUM(N29:N31)</f>
        <v>6</v>
      </c>
      <c r="O28" s="99">
        <f>SUM(O29:O31)</f>
        <v>0</v>
      </c>
      <c r="P28" s="99">
        <f>SUM(P29:P31)</f>
        <v>2</v>
      </c>
      <c r="Q28" s="99">
        <f>SUM(Q29:Q31)</f>
        <v>2</v>
      </c>
      <c r="R28" s="99">
        <f t="shared" si="4"/>
        <v>11</v>
      </c>
      <c r="S28" s="99">
        <f>SUM(S29:S31)</f>
        <v>14</v>
      </c>
      <c r="T28" s="99">
        <f>SUM(T29:T31)</f>
        <v>138</v>
      </c>
      <c r="U28" s="99">
        <f>SUM(U29:U31)</f>
        <v>4</v>
      </c>
      <c r="V28" s="99">
        <f>SUM(V29:V31)</f>
        <v>34</v>
      </c>
      <c r="W28" s="99">
        <f>SUM(W29:W31)</f>
        <v>1</v>
      </c>
      <c r="X28" s="99">
        <f t="shared" si="1"/>
        <v>191</v>
      </c>
      <c r="Y28" s="99">
        <f>SUM(Y29:Y31)</f>
        <v>0</v>
      </c>
      <c r="Z28" s="99">
        <f>SUM(Z29:Z31)</f>
        <v>2</v>
      </c>
      <c r="AA28" s="99">
        <f>SUM(AA29:AA31)</f>
        <v>0</v>
      </c>
      <c r="AB28" s="99">
        <f>SUM(AB29:AB31)</f>
        <v>1</v>
      </c>
      <c r="AC28" s="99">
        <f>SUM(AC29:AC31)</f>
        <v>0</v>
      </c>
      <c r="AD28" s="99">
        <f t="shared" si="2"/>
        <v>3</v>
      </c>
      <c r="AE28" s="100">
        <f t="shared" si="3"/>
        <v>261</v>
      </c>
      <c r="AF28" s="77"/>
      <c r="AG28" s="183"/>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row>
    <row r="29" spans="1:83" s="103" customFormat="1">
      <c r="A29" s="93">
        <v>3</v>
      </c>
      <c r="B29" s="93">
        <v>5</v>
      </c>
      <c r="C29" s="93">
        <v>11</v>
      </c>
      <c r="D29" s="2212"/>
      <c r="E29" s="18" t="s">
        <v>40</v>
      </c>
      <c r="F29" s="89"/>
      <c r="G29" s="18">
        <v>2</v>
      </c>
      <c r="H29" s="18">
        <v>8</v>
      </c>
      <c r="I29" s="18">
        <v>2</v>
      </c>
      <c r="J29" s="18">
        <v>10</v>
      </c>
      <c r="K29" s="18">
        <v>8</v>
      </c>
      <c r="L29" s="18">
        <f t="shared" si="0"/>
        <v>30</v>
      </c>
      <c r="M29" s="18">
        <v>1</v>
      </c>
      <c r="N29" s="18">
        <v>2</v>
      </c>
      <c r="O29" s="18">
        <v>0</v>
      </c>
      <c r="P29" s="18">
        <v>0</v>
      </c>
      <c r="Q29" s="18">
        <v>0</v>
      </c>
      <c r="R29" s="18">
        <f>SUM(M29:Q29)</f>
        <v>3</v>
      </c>
      <c r="S29" s="18">
        <v>10</v>
      </c>
      <c r="T29" s="18">
        <v>79</v>
      </c>
      <c r="U29" s="18">
        <v>2</v>
      </c>
      <c r="V29" s="18">
        <v>13</v>
      </c>
      <c r="W29" s="18">
        <v>0</v>
      </c>
      <c r="X29" s="18">
        <f>SUM(S29:W29)</f>
        <v>104</v>
      </c>
      <c r="Y29" s="18">
        <v>0</v>
      </c>
      <c r="Z29" s="18">
        <v>2</v>
      </c>
      <c r="AA29" s="18">
        <v>0</v>
      </c>
      <c r="AB29" s="18">
        <v>1</v>
      </c>
      <c r="AC29" s="18">
        <v>0</v>
      </c>
      <c r="AD29" s="18">
        <f>SUM(Y29:AC29)</f>
        <v>3</v>
      </c>
      <c r="AE29" s="101">
        <f t="shared" si="3"/>
        <v>140</v>
      </c>
      <c r="AF29" s="77"/>
      <c r="AG29" s="183"/>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row>
    <row r="30" spans="1:83" s="103" customFormat="1">
      <c r="A30" s="93">
        <v>3</v>
      </c>
      <c r="B30" s="93">
        <v>5</v>
      </c>
      <c r="C30" s="93">
        <v>8</v>
      </c>
      <c r="D30" s="2212"/>
      <c r="E30" s="18" t="s">
        <v>41</v>
      </c>
      <c r="F30" s="89"/>
      <c r="G30" s="18">
        <v>1</v>
      </c>
      <c r="H30" s="18">
        <v>4</v>
      </c>
      <c r="I30" s="18">
        <v>0</v>
      </c>
      <c r="J30" s="18">
        <v>5</v>
      </c>
      <c r="K30" s="18">
        <v>0</v>
      </c>
      <c r="L30" s="18">
        <f t="shared" si="0"/>
        <v>10</v>
      </c>
      <c r="M30" s="18">
        <v>0</v>
      </c>
      <c r="N30" s="18">
        <v>4</v>
      </c>
      <c r="O30" s="18">
        <v>0</v>
      </c>
      <c r="P30" s="18">
        <v>1</v>
      </c>
      <c r="Q30" s="18">
        <v>1</v>
      </c>
      <c r="R30" s="18">
        <f t="shared" si="4"/>
        <v>6</v>
      </c>
      <c r="S30" s="18">
        <v>2</v>
      </c>
      <c r="T30" s="18">
        <v>28</v>
      </c>
      <c r="U30" s="18">
        <v>0</v>
      </c>
      <c r="V30" s="18">
        <v>6</v>
      </c>
      <c r="W30" s="18">
        <v>1</v>
      </c>
      <c r="X30" s="18">
        <f t="shared" si="1"/>
        <v>37</v>
      </c>
      <c r="Y30" s="18">
        <v>0</v>
      </c>
      <c r="Z30" s="18">
        <v>0</v>
      </c>
      <c r="AA30" s="18">
        <v>0</v>
      </c>
      <c r="AB30" s="18">
        <v>0</v>
      </c>
      <c r="AC30" s="18">
        <v>0</v>
      </c>
      <c r="AD30" s="18">
        <f t="shared" si="2"/>
        <v>0</v>
      </c>
      <c r="AE30" s="101">
        <f t="shared" si="3"/>
        <v>53</v>
      </c>
      <c r="AF30" s="77"/>
      <c r="AG30" s="183"/>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row>
    <row r="31" spans="1:83" s="103" customFormat="1">
      <c r="A31" s="93">
        <v>3</v>
      </c>
      <c r="B31" s="93">
        <v>5</v>
      </c>
      <c r="C31" s="93">
        <v>10</v>
      </c>
      <c r="D31" s="2213"/>
      <c r="E31" s="18" t="s">
        <v>42</v>
      </c>
      <c r="F31" s="89"/>
      <c r="G31" s="18">
        <v>1</v>
      </c>
      <c r="H31" s="18">
        <v>3</v>
      </c>
      <c r="I31" s="18">
        <v>0</v>
      </c>
      <c r="J31" s="18">
        <v>10</v>
      </c>
      <c r="K31" s="18">
        <v>2</v>
      </c>
      <c r="L31" s="18">
        <f t="shared" si="0"/>
        <v>16</v>
      </c>
      <c r="M31" s="18">
        <v>0</v>
      </c>
      <c r="N31" s="18">
        <v>0</v>
      </c>
      <c r="O31" s="18">
        <v>0</v>
      </c>
      <c r="P31" s="18">
        <v>1</v>
      </c>
      <c r="Q31" s="18">
        <v>1</v>
      </c>
      <c r="R31" s="18">
        <f t="shared" si="4"/>
        <v>2</v>
      </c>
      <c r="S31" s="18">
        <v>2</v>
      </c>
      <c r="T31" s="18">
        <v>31</v>
      </c>
      <c r="U31" s="18">
        <v>2</v>
      </c>
      <c r="V31" s="18">
        <v>15</v>
      </c>
      <c r="W31" s="18">
        <v>0</v>
      </c>
      <c r="X31" s="18">
        <f t="shared" si="1"/>
        <v>50</v>
      </c>
      <c r="Y31" s="18">
        <v>0</v>
      </c>
      <c r="Z31" s="18">
        <v>0</v>
      </c>
      <c r="AA31" s="18">
        <v>0</v>
      </c>
      <c r="AB31" s="18">
        <v>0</v>
      </c>
      <c r="AC31" s="18">
        <v>0</v>
      </c>
      <c r="AD31" s="18">
        <f t="shared" si="2"/>
        <v>0</v>
      </c>
      <c r="AE31" s="101">
        <f t="shared" si="3"/>
        <v>68</v>
      </c>
      <c r="AF31" s="77"/>
      <c r="AG31" s="183"/>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row>
    <row r="32" spans="1:83">
      <c r="A32" s="93"/>
      <c r="B32" s="93"/>
      <c r="C32" s="93"/>
      <c r="D32" s="2204">
        <v>1404</v>
      </c>
      <c r="E32" s="122" t="s">
        <v>43</v>
      </c>
      <c r="F32" s="123"/>
      <c r="G32" s="99">
        <f>SUM(G33:G34)</f>
        <v>0</v>
      </c>
      <c r="H32" s="99">
        <f>SUM(H33:H34)</f>
        <v>15</v>
      </c>
      <c r="I32" s="99">
        <f>SUM(I33:I34)</f>
        <v>2</v>
      </c>
      <c r="J32" s="99">
        <f>SUM(J33:J34)</f>
        <v>43</v>
      </c>
      <c r="K32" s="99">
        <f>SUM(K33:K34)</f>
        <v>24</v>
      </c>
      <c r="L32" s="99">
        <f t="shared" si="0"/>
        <v>84</v>
      </c>
      <c r="M32" s="99">
        <f>SUM(M33:M34)</f>
        <v>0</v>
      </c>
      <c r="N32" s="99">
        <f>SUM(N33:N34)</f>
        <v>8</v>
      </c>
      <c r="O32" s="99">
        <f>SUM(O33:O34)</f>
        <v>0</v>
      </c>
      <c r="P32" s="99">
        <f>SUM(P33:P34)</f>
        <v>13</v>
      </c>
      <c r="Q32" s="99">
        <f>SUM(Q33:Q34)</f>
        <v>2</v>
      </c>
      <c r="R32" s="99">
        <f t="shared" si="4"/>
        <v>23</v>
      </c>
      <c r="S32" s="99">
        <f>SUM(S33:S34)</f>
        <v>0</v>
      </c>
      <c r="T32" s="99">
        <f>SUM(T33:T34)</f>
        <v>69</v>
      </c>
      <c r="U32" s="99">
        <f>SUM(U33:U34)</f>
        <v>7</v>
      </c>
      <c r="V32" s="99">
        <f>SUM(V33:V34)</f>
        <v>45</v>
      </c>
      <c r="W32" s="99">
        <f>SUM(W33:W34)</f>
        <v>9</v>
      </c>
      <c r="X32" s="99">
        <f t="shared" si="1"/>
        <v>130</v>
      </c>
      <c r="Y32" s="99">
        <f>SUM(Y33:Y34)</f>
        <v>0</v>
      </c>
      <c r="Z32" s="99">
        <f>SUM(Z33:Z34)</f>
        <v>8</v>
      </c>
      <c r="AA32" s="99">
        <f>SUM(AA33:AA34)</f>
        <v>0</v>
      </c>
      <c r="AB32" s="99">
        <f>SUM(AB33:AB34)</f>
        <v>1</v>
      </c>
      <c r="AC32" s="99">
        <f>SUM(AC33:AC34)</f>
        <v>0</v>
      </c>
      <c r="AD32" s="99">
        <f t="shared" si="2"/>
        <v>9</v>
      </c>
      <c r="AE32" s="100">
        <f t="shared" si="3"/>
        <v>246</v>
      </c>
      <c r="AF32" s="77"/>
      <c r="AG32" s="78"/>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row>
    <row r="33" spans="1:83">
      <c r="A33" s="93">
        <v>4</v>
      </c>
      <c r="B33" s="93">
        <v>6</v>
      </c>
      <c r="C33" s="93">
        <v>11</v>
      </c>
      <c r="D33" s="2205"/>
      <c r="E33" s="18" t="s">
        <v>44</v>
      </c>
      <c r="F33" s="89"/>
      <c r="G33" s="18">
        <v>0</v>
      </c>
      <c r="H33" s="18">
        <v>5</v>
      </c>
      <c r="I33" s="18">
        <v>1</v>
      </c>
      <c r="J33" s="18">
        <v>27</v>
      </c>
      <c r="K33" s="18">
        <v>16</v>
      </c>
      <c r="L33" s="18">
        <f t="shared" si="0"/>
        <v>49</v>
      </c>
      <c r="M33" s="18">
        <v>0</v>
      </c>
      <c r="N33" s="18">
        <v>4</v>
      </c>
      <c r="O33" s="18">
        <v>0</v>
      </c>
      <c r="P33" s="18">
        <v>6</v>
      </c>
      <c r="Q33" s="18">
        <v>2</v>
      </c>
      <c r="R33" s="18">
        <f>SUM(M33:Q33)</f>
        <v>12</v>
      </c>
      <c r="S33" s="18">
        <v>0</v>
      </c>
      <c r="T33" s="18">
        <v>15</v>
      </c>
      <c r="U33" s="18">
        <v>0</v>
      </c>
      <c r="V33" s="18">
        <v>19</v>
      </c>
      <c r="W33" s="18">
        <v>5</v>
      </c>
      <c r="X33" s="18">
        <f>SUM(S33:W33)</f>
        <v>39</v>
      </c>
      <c r="Y33" s="18">
        <v>0</v>
      </c>
      <c r="Z33" s="18">
        <v>6</v>
      </c>
      <c r="AA33" s="18">
        <v>0</v>
      </c>
      <c r="AB33" s="18">
        <v>0</v>
      </c>
      <c r="AC33" s="18">
        <v>0</v>
      </c>
      <c r="AD33" s="18">
        <f>SUM(Y33:AC33)</f>
        <v>6</v>
      </c>
      <c r="AE33" s="101">
        <f t="shared" si="3"/>
        <v>106</v>
      </c>
      <c r="AF33" s="77"/>
      <c r="AG33" s="78"/>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row>
    <row r="34" spans="1:83">
      <c r="A34" s="93">
        <v>4</v>
      </c>
      <c r="B34" s="93">
        <v>6</v>
      </c>
      <c r="C34" s="93">
        <v>11</v>
      </c>
      <c r="D34" s="2207"/>
      <c r="E34" s="18" t="s">
        <v>45</v>
      </c>
      <c r="F34" s="89"/>
      <c r="G34" s="18">
        <v>0</v>
      </c>
      <c r="H34" s="18">
        <v>10</v>
      </c>
      <c r="I34" s="18">
        <v>1</v>
      </c>
      <c r="J34" s="18">
        <v>16</v>
      </c>
      <c r="K34" s="18">
        <v>8</v>
      </c>
      <c r="L34" s="18">
        <f t="shared" si="0"/>
        <v>35</v>
      </c>
      <c r="M34" s="18">
        <v>0</v>
      </c>
      <c r="N34" s="18">
        <v>4</v>
      </c>
      <c r="O34" s="18">
        <v>0</v>
      </c>
      <c r="P34" s="18">
        <v>7</v>
      </c>
      <c r="Q34" s="18">
        <v>0</v>
      </c>
      <c r="R34" s="18">
        <f t="shared" si="4"/>
        <v>11</v>
      </c>
      <c r="S34" s="18">
        <v>0</v>
      </c>
      <c r="T34" s="18">
        <v>54</v>
      </c>
      <c r="U34" s="18">
        <v>7</v>
      </c>
      <c r="V34" s="18">
        <v>26</v>
      </c>
      <c r="W34" s="18">
        <v>4</v>
      </c>
      <c r="X34" s="18">
        <f t="shared" si="1"/>
        <v>91</v>
      </c>
      <c r="Y34" s="18">
        <v>0</v>
      </c>
      <c r="Z34" s="18">
        <v>2</v>
      </c>
      <c r="AA34" s="18">
        <v>0</v>
      </c>
      <c r="AB34" s="18">
        <v>1</v>
      </c>
      <c r="AC34" s="18">
        <v>0</v>
      </c>
      <c r="AD34" s="18">
        <f t="shared" si="2"/>
        <v>3</v>
      </c>
      <c r="AE34" s="101">
        <f t="shared" si="3"/>
        <v>140</v>
      </c>
      <c r="AF34" s="77"/>
      <c r="AG34" s="78"/>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row>
    <row r="35" spans="1:83">
      <c r="A35" s="93"/>
      <c r="B35" s="93"/>
      <c r="C35" s="93"/>
      <c r="D35" s="2211">
        <v>1405</v>
      </c>
      <c r="E35" s="98" t="s">
        <v>46</v>
      </c>
      <c r="F35" s="14"/>
      <c r="G35" s="99">
        <f>SUM(G36:G39)</f>
        <v>0</v>
      </c>
      <c r="H35" s="99">
        <f>SUM(H36:H39)</f>
        <v>18</v>
      </c>
      <c r="I35" s="99">
        <f>SUM(I36:I39)</f>
        <v>0</v>
      </c>
      <c r="J35" s="99">
        <f>SUM(J36:J39)</f>
        <v>56</v>
      </c>
      <c r="K35" s="99">
        <f>SUM(K36:K39)</f>
        <v>46</v>
      </c>
      <c r="L35" s="99">
        <f t="shared" si="0"/>
        <v>120</v>
      </c>
      <c r="M35" s="99">
        <f>SUM(M36:M39)</f>
        <v>0</v>
      </c>
      <c r="N35" s="99">
        <f>SUM(N36:N39)</f>
        <v>20</v>
      </c>
      <c r="O35" s="99">
        <f>SUM(O36:O39)</f>
        <v>0</v>
      </c>
      <c r="P35" s="99">
        <f>SUM(P36:P39)</f>
        <v>18</v>
      </c>
      <c r="Q35" s="99">
        <f>SUM(Q36:Q39)</f>
        <v>13</v>
      </c>
      <c r="R35" s="99">
        <f t="shared" si="4"/>
        <v>51</v>
      </c>
      <c r="S35" s="99">
        <f>SUM(S36:S39)</f>
        <v>2</v>
      </c>
      <c r="T35" s="99">
        <f>SUM(T36:T39)</f>
        <v>92</v>
      </c>
      <c r="U35" s="99">
        <f>SUM(U36:U39)</f>
        <v>0</v>
      </c>
      <c r="V35" s="99">
        <f>SUM(V36:V39)</f>
        <v>82</v>
      </c>
      <c r="W35" s="99">
        <f>SUM(W36:W39)</f>
        <v>16</v>
      </c>
      <c r="X35" s="99">
        <f t="shared" si="1"/>
        <v>192</v>
      </c>
      <c r="Y35" s="99">
        <f>SUM(Y36:Y39)</f>
        <v>1</v>
      </c>
      <c r="Z35" s="99">
        <f>SUM(Z36:Z39)</f>
        <v>2</v>
      </c>
      <c r="AA35" s="99">
        <f>SUM(AA36:AA39)</f>
        <v>0</v>
      </c>
      <c r="AB35" s="99">
        <f>SUM(AB36:AB39)</f>
        <v>1</v>
      </c>
      <c r="AC35" s="99">
        <f>SUM(AC36:AC39)</f>
        <v>0</v>
      </c>
      <c r="AD35" s="99">
        <f t="shared" si="2"/>
        <v>4</v>
      </c>
      <c r="AE35" s="100">
        <f t="shared" si="3"/>
        <v>367</v>
      </c>
      <c r="AF35" s="77"/>
      <c r="AG35" s="78"/>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row>
    <row r="36" spans="1:83">
      <c r="A36" s="93">
        <v>5</v>
      </c>
      <c r="B36" s="93">
        <v>4</v>
      </c>
      <c r="C36" s="93">
        <v>8</v>
      </c>
      <c r="D36" s="2212"/>
      <c r="E36" s="18" t="s">
        <v>47</v>
      </c>
      <c r="F36" s="89"/>
      <c r="G36" s="18">
        <v>0</v>
      </c>
      <c r="H36" s="18">
        <v>10</v>
      </c>
      <c r="I36" s="18">
        <v>0</v>
      </c>
      <c r="J36" s="18">
        <v>29</v>
      </c>
      <c r="K36" s="18">
        <v>10</v>
      </c>
      <c r="L36" s="18">
        <f t="shared" si="0"/>
        <v>49</v>
      </c>
      <c r="M36" s="18">
        <v>0</v>
      </c>
      <c r="N36" s="18">
        <v>8</v>
      </c>
      <c r="O36" s="18">
        <v>0</v>
      </c>
      <c r="P36" s="18">
        <v>10</v>
      </c>
      <c r="Q36" s="18">
        <v>4</v>
      </c>
      <c r="R36" s="18">
        <f>SUM(M36:Q36)</f>
        <v>22</v>
      </c>
      <c r="S36" s="18">
        <v>1</v>
      </c>
      <c r="T36" s="18">
        <v>20</v>
      </c>
      <c r="U36" s="18">
        <v>0</v>
      </c>
      <c r="V36" s="18">
        <v>20</v>
      </c>
      <c r="W36" s="18">
        <v>7</v>
      </c>
      <c r="X36" s="18">
        <f>SUM(S36:W36)</f>
        <v>48</v>
      </c>
      <c r="Y36" s="18">
        <v>0</v>
      </c>
      <c r="Z36" s="18">
        <v>0</v>
      </c>
      <c r="AA36" s="18">
        <v>0</v>
      </c>
      <c r="AB36" s="18">
        <v>0</v>
      </c>
      <c r="AC36" s="18">
        <v>0</v>
      </c>
      <c r="AD36" s="18">
        <f>SUM(Y36:AC36)</f>
        <v>0</v>
      </c>
      <c r="AE36" s="101">
        <f t="shared" si="3"/>
        <v>119</v>
      </c>
    </row>
    <row r="37" spans="1:83">
      <c r="A37" s="93">
        <v>5</v>
      </c>
      <c r="B37" s="93">
        <v>5</v>
      </c>
      <c r="C37" s="93">
        <v>11</v>
      </c>
      <c r="D37" s="2212"/>
      <c r="E37" s="18" t="s">
        <v>48</v>
      </c>
      <c r="F37" s="89"/>
      <c r="G37" s="18">
        <v>0</v>
      </c>
      <c r="H37" s="18">
        <v>7</v>
      </c>
      <c r="I37" s="18">
        <v>0</v>
      </c>
      <c r="J37" s="18">
        <v>26</v>
      </c>
      <c r="K37" s="18">
        <v>36</v>
      </c>
      <c r="L37" s="18">
        <f t="shared" si="0"/>
        <v>69</v>
      </c>
      <c r="M37" s="18">
        <v>0</v>
      </c>
      <c r="N37" s="18">
        <v>11</v>
      </c>
      <c r="O37" s="18">
        <v>0</v>
      </c>
      <c r="P37" s="18">
        <v>7</v>
      </c>
      <c r="Q37" s="18">
        <v>9</v>
      </c>
      <c r="R37" s="18">
        <f>SUM(M37:Q37)</f>
        <v>27</v>
      </c>
      <c r="S37" s="18">
        <v>0</v>
      </c>
      <c r="T37" s="18">
        <v>67</v>
      </c>
      <c r="U37" s="18">
        <v>0</v>
      </c>
      <c r="V37" s="18">
        <v>58</v>
      </c>
      <c r="W37" s="18">
        <v>8</v>
      </c>
      <c r="X37" s="18">
        <f>SUM(S37:W37)</f>
        <v>133</v>
      </c>
      <c r="Y37" s="18">
        <v>1</v>
      </c>
      <c r="Z37" s="18">
        <v>2</v>
      </c>
      <c r="AA37" s="18">
        <v>0</v>
      </c>
      <c r="AB37" s="18">
        <v>1</v>
      </c>
      <c r="AC37" s="18">
        <v>0</v>
      </c>
      <c r="AD37" s="18">
        <f>SUM(Y37:AC37)</f>
        <v>4</v>
      </c>
      <c r="AE37" s="101">
        <f t="shared" si="3"/>
        <v>233</v>
      </c>
    </row>
    <row r="38" spans="1:83">
      <c r="A38" s="93">
        <v>5</v>
      </c>
      <c r="B38" s="93">
        <v>5</v>
      </c>
      <c r="C38" s="93">
        <v>10</v>
      </c>
      <c r="D38" s="2212"/>
      <c r="E38" s="18" t="s">
        <v>49</v>
      </c>
      <c r="F38" s="89"/>
      <c r="G38" s="18">
        <v>0</v>
      </c>
      <c r="H38" s="18">
        <v>0</v>
      </c>
      <c r="I38" s="18">
        <v>0</v>
      </c>
      <c r="J38" s="18">
        <v>0</v>
      </c>
      <c r="K38" s="18">
        <v>0</v>
      </c>
      <c r="L38" s="18">
        <f t="shared" si="0"/>
        <v>0</v>
      </c>
      <c r="M38" s="18">
        <v>0</v>
      </c>
      <c r="N38" s="18">
        <v>0</v>
      </c>
      <c r="O38" s="18">
        <v>0</v>
      </c>
      <c r="P38" s="18">
        <v>0</v>
      </c>
      <c r="Q38" s="18">
        <v>0</v>
      </c>
      <c r="R38" s="18">
        <f>SUM(M38:Q38)</f>
        <v>0</v>
      </c>
      <c r="S38" s="18">
        <v>0</v>
      </c>
      <c r="T38" s="18">
        <v>0</v>
      </c>
      <c r="U38" s="18">
        <v>0</v>
      </c>
      <c r="V38" s="18">
        <v>0</v>
      </c>
      <c r="W38" s="18">
        <v>0</v>
      </c>
      <c r="X38" s="18">
        <f>SUM(S38:W38)</f>
        <v>0</v>
      </c>
      <c r="Y38" s="18">
        <v>0</v>
      </c>
      <c r="Z38" s="18">
        <v>0</v>
      </c>
      <c r="AA38" s="18">
        <v>0</v>
      </c>
      <c r="AB38" s="18">
        <v>0</v>
      </c>
      <c r="AC38" s="18">
        <v>0</v>
      </c>
      <c r="AD38" s="18">
        <f>SUM(Y38:AC38)</f>
        <v>0</v>
      </c>
      <c r="AE38" s="101">
        <f t="shared" si="3"/>
        <v>0</v>
      </c>
    </row>
    <row r="39" spans="1:83">
      <c r="A39" s="93">
        <v>5</v>
      </c>
      <c r="B39" s="93">
        <v>5</v>
      </c>
      <c r="C39" s="93">
        <v>13</v>
      </c>
      <c r="D39" s="2213"/>
      <c r="E39" s="18" t="s">
        <v>50</v>
      </c>
      <c r="F39" s="89"/>
      <c r="G39" s="18">
        <v>0</v>
      </c>
      <c r="H39" s="18">
        <v>1</v>
      </c>
      <c r="I39" s="18">
        <v>0</v>
      </c>
      <c r="J39" s="18">
        <v>1</v>
      </c>
      <c r="K39" s="18">
        <v>0</v>
      </c>
      <c r="L39" s="18">
        <f t="shared" si="0"/>
        <v>2</v>
      </c>
      <c r="M39" s="18">
        <v>0</v>
      </c>
      <c r="N39" s="18">
        <v>1</v>
      </c>
      <c r="O39" s="18">
        <v>0</v>
      </c>
      <c r="P39" s="18">
        <v>1</v>
      </c>
      <c r="Q39" s="18">
        <v>0</v>
      </c>
      <c r="R39" s="18">
        <f t="shared" si="4"/>
        <v>2</v>
      </c>
      <c r="S39" s="18">
        <v>1</v>
      </c>
      <c r="T39" s="18">
        <v>5</v>
      </c>
      <c r="U39" s="18">
        <v>0</v>
      </c>
      <c r="V39" s="18">
        <v>4</v>
      </c>
      <c r="W39" s="18">
        <v>1</v>
      </c>
      <c r="X39" s="18">
        <f t="shared" si="1"/>
        <v>11</v>
      </c>
      <c r="Y39" s="18">
        <v>0</v>
      </c>
      <c r="Z39" s="18">
        <v>0</v>
      </c>
      <c r="AA39" s="18">
        <v>0</v>
      </c>
      <c r="AB39" s="18">
        <v>0</v>
      </c>
      <c r="AC39" s="18">
        <v>0</v>
      </c>
      <c r="AD39" s="18">
        <f t="shared" si="2"/>
        <v>0</v>
      </c>
      <c r="AE39" s="101">
        <f t="shared" si="3"/>
        <v>15</v>
      </c>
      <c r="AF39" s="77"/>
      <c r="AG39" s="78"/>
    </row>
    <row r="40" spans="1:83">
      <c r="A40" s="93"/>
      <c r="B40" s="93"/>
      <c r="C40" s="93"/>
      <c r="D40" s="2211">
        <v>1406</v>
      </c>
      <c r="E40" s="122" t="s">
        <v>51</v>
      </c>
      <c r="F40" s="123"/>
      <c r="G40" s="99">
        <f>SUM(G41:G46)</f>
        <v>0</v>
      </c>
      <c r="H40" s="99">
        <f>SUM(H41:H46)</f>
        <v>10</v>
      </c>
      <c r="I40" s="99">
        <f>SUM(I41:I46)</f>
        <v>8</v>
      </c>
      <c r="J40" s="99">
        <f>SUM(J41:J46)</f>
        <v>51</v>
      </c>
      <c r="K40" s="99">
        <f>SUM(K41:K46)</f>
        <v>20</v>
      </c>
      <c r="L40" s="99">
        <f t="shared" si="0"/>
        <v>89</v>
      </c>
      <c r="M40" s="99">
        <f>SUM(M41:M46)</f>
        <v>0</v>
      </c>
      <c r="N40" s="99">
        <f>SUM(N41:N46)</f>
        <v>7</v>
      </c>
      <c r="O40" s="99">
        <f>SUM(O41:O46)</f>
        <v>3</v>
      </c>
      <c r="P40" s="99">
        <f>SUM(P41:P46)</f>
        <v>7</v>
      </c>
      <c r="Q40" s="99">
        <f>SUM(Q41:Q46)</f>
        <v>0</v>
      </c>
      <c r="R40" s="99">
        <f t="shared" si="4"/>
        <v>17</v>
      </c>
      <c r="S40" s="99">
        <f>SUM(S41:S46)</f>
        <v>6</v>
      </c>
      <c r="T40" s="99">
        <f>SUM(T41:T46)</f>
        <v>71</v>
      </c>
      <c r="U40" s="99">
        <f>SUM(U41:U46)</f>
        <v>110</v>
      </c>
      <c r="V40" s="99">
        <f>SUM(V41:V46)</f>
        <v>37</v>
      </c>
      <c r="W40" s="99">
        <f>SUM(W41:W46)</f>
        <v>3</v>
      </c>
      <c r="X40" s="99">
        <f t="shared" si="1"/>
        <v>227</v>
      </c>
      <c r="Y40" s="99">
        <f>SUM(Y41:Y46)</f>
        <v>0</v>
      </c>
      <c r="Z40" s="99">
        <f>SUM(Z41:Z46)</f>
        <v>10</v>
      </c>
      <c r="AA40" s="99">
        <f>SUM(AA41:AA46)</f>
        <v>1</v>
      </c>
      <c r="AB40" s="99">
        <f>SUM(AB41:AB46)</f>
        <v>8</v>
      </c>
      <c r="AC40" s="99">
        <f>SUM(AC41:AC46)</f>
        <v>1</v>
      </c>
      <c r="AD40" s="99">
        <f t="shared" si="2"/>
        <v>20</v>
      </c>
      <c r="AE40" s="100">
        <f t="shared" si="3"/>
        <v>353</v>
      </c>
    </row>
    <row r="41" spans="1:83">
      <c r="A41" s="93">
        <v>6</v>
      </c>
      <c r="B41" s="93">
        <v>2</v>
      </c>
      <c r="C41" s="93">
        <v>11</v>
      </c>
      <c r="D41" s="2212"/>
      <c r="E41" s="18" t="s">
        <v>52</v>
      </c>
      <c r="F41" s="89"/>
      <c r="G41" s="18">
        <v>0</v>
      </c>
      <c r="H41" s="18">
        <v>7</v>
      </c>
      <c r="I41" s="18">
        <v>7</v>
      </c>
      <c r="J41" s="18">
        <v>31</v>
      </c>
      <c r="K41" s="18">
        <v>8</v>
      </c>
      <c r="L41" s="18">
        <f t="shared" si="0"/>
        <v>53</v>
      </c>
      <c r="M41" s="18">
        <v>0</v>
      </c>
      <c r="N41" s="18">
        <v>6</v>
      </c>
      <c r="O41" s="18">
        <v>3</v>
      </c>
      <c r="P41" s="18">
        <v>5</v>
      </c>
      <c r="Q41" s="18">
        <v>0</v>
      </c>
      <c r="R41" s="18">
        <f>SUM(M41:Q41)</f>
        <v>14</v>
      </c>
      <c r="S41" s="18">
        <v>2</v>
      </c>
      <c r="T41" s="18">
        <v>39</v>
      </c>
      <c r="U41" s="18">
        <v>59</v>
      </c>
      <c r="V41" s="18">
        <v>15</v>
      </c>
      <c r="W41" s="18">
        <v>2</v>
      </c>
      <c r="X41" s="18">
        <f>SUM(S41:W41)</f>
        <v>117</v>
      </c>
      <c r="Y41" s="18">
        <v>0</v>
      </c>
      <c r="Z41" s="18">
        <v>1</v>
      </c>
      <c r="AA41" s="18">
        <v>1</v>
      </c>
      <c r="AB41" s="18">
        <v>1</v>
      </c>
      <c r="AC41" s="18">
        <v>0</v>
      </c>
      <c r="AD41" s="18">
        <f>SUM(Y41:AC41)</f>
        <v>3</v>
      </c>
      <c r="AE41" s="101">
        <f t="shared" si="3"/>
        <v>187</v>
      </c>
    </row>
    <row r="42" spans="1:83">
      <c r="A42" s="93">
        <v>6</v>
      </c>
      <c r="B42" s="93">
        <v>2</v>
      </c>
      <c r="C42" s="93">
        <v>10</v>
      </c>
      <c r="D42" s="2212"/>
      <c r="E42" s="18" t="s">
        <v>95</v>
      </c>
      <c r="F42" s="89"/>
      <c r="G42" s="18">
        <v>0</v>
      </c>
      <c r="H42" s="18">
        <v>0</v>
      </c>
      <c r="I42" s="18">
        <v>1</v>
      </c>
      <c r="J42" s="18">
        <v>1</v>
      </c>
      <c r="K42" s="18">
        <v>2</v>
      </c>
      <c r="L42" s="18">
        <f>SUM(G42:K42)</f>
        <v>4</v>
      </c>
      <c r="M42" s="18">
        <v>0</v>
      </c>
      <c r="N42" s="18">
        <v>0</v>
      </c>
      <c r="O42" s="18">
        <v>0</v>
      </c>
      <c r="P42" s="18">
        <v>0</v>
      </c>
      <c r="Q42" s="18">
        <v>0</v>
      </c>
      <c r="R42" s="18">
        <f>SUM(M42:Q42)</f>
        <v>0</v>
      </c>
      <c r="S42" s="18">
        <v>1</v>
      </c>
      <c r="T42" s="18">
        <v>8</v>
      </c>
      <c r="U42" s="18">
        <v>50</v>
      </c>
      <c r="V42" s="18">
        <v>10</v>
      </c>
      <c r="W42" s="18">
        <v>0</v>
      </c>
      <c r="X42" s="18">
        <f>SUM(S42:W42)</f>
        <v>69</v>
      </c>
      <c r="Y42" s="18">
        <v>0</v>
      </c>
      <c r="Z42" s="18">
        <v>0</v>
      </c>
      <c r="AA42" s="18">
        <v>0</v>
      </c>
      <c r="AB42" s="18">
        <v>1</v>
      </c>
      <c r="AC42" s="18">
        <v>1</v>
      </c>
      <c r="AD42" s="18">
        <f>SUM(Y42:AC42)</f>
        <v>2</v>
      </c>
      <c r="AE42" s="101">
        <f>SUM(R42,L42,X42,AD42)</f>
        <v>75</v>
      </c>
    </row>
    <row r="43" spans="1:83">
      <c r="A43" s="93">
        <v>6</v>
      </c>
      <c r="B43" s="93">
        <v>2</v>
      </c>
      <c r="C43" s="93">
        <v>10</v>
      </c>
      <c r="D43" s="2212"/>
      <c r="E43" s="18" t="s">
        <v>53</v>
      </c>
      <c r="F43" s="89"/>
      <c r="G43" s="18">
        <v>0</v>
      </c>
      <c r="H43" s="18">
        <v>2</v>
      </c>
      <c r="I43" s="18">
        <v>0</v>
      </c>
      <c r="J43" s="18">
        <v>17</v>
      </c>
      <c r="K43" s="18">
        <v>7</v>
      </c>
      <c r="L43" s="18">
        <f t="shared" si="0"/>
        <v>26</v>
      </c>
      <c r="M43" s="18">
        <v>0</v>
      </c>
      <c r="N43" s="18">
        <v>1</v>
      </c>
      <c r="O43" s="18">
        <v>0</v>
      </c>
      <c r="P43" s="18">
        <v>2</v>
      </c>
      <c r="Q43" s="18">
        <v>0</v>
      </c>
      <c r="R43" s="18">
        <f>SUM(M43:Q43)</f>
        <v>3</v>
      </c>
      <c r="S43" s="18">
        <v>0</v>
      </c>
      <c r="T43" s="18">
        <v>12</v>
      </c>
      <c r="U43" s="18">
        <v>1</v>
      </c>
      <c r="V43" s="18">
        <v>7</v>
      </c>
      <c r="W43" s="18">
        <v>1</v>
      </c>
      <c r="X43" s="18">
        <f>SUM(S43:W43)</f>
        <v>21</v>
      </c>
      <c r="Y43" s="18">
        <v>0</v>
      </c>
      <c r="Z43" s="18">
        <v>3</v>
      </c>
      <c r="AA43" s="18">
        <v>0</v>
      </c>
      <c r="AB43" s="18">
        <v>5</v>
      </c>
      <c r="AC43" s="18">
        <v>0</v>
      </c>
      <c r="AD43" s="18">
        <f>SUM(Y43:AC43)</f>
        <v>8</v>
      </c>
      <c r="AE43" s="101">
        <f t="shared" si="3"/>
        <v>58</v>
      </c>
    </row>
    <row r="44" spans="1:83">
      <c r="A44" s="93">
        <v>6</v>
      </c>
      <c r="B44" s="93">
        <v>2</v>
      </c>
      <c r="C44" s="93">
        <v>6</v>
      </c>
      <c r="D44" s="2212"/>
      <c r="E44" s="18" t="s">
        <v>96</v>
      </c>
      <c r="F44" s="89"/>
      <c r="G44" s="18">
        <v>0</v>
      </c>
      <c r="H44" s="18">
        <v>0</v>
      </c>
      <c r="I44" s="18">
        <v>0</v>
      </c>
      <c r="J44" s="18">
        <v>1</v>
      </c>
      <c r="K44" s="18">
        <v>1</v>
      </c>
      <c r="L44" s="18">
        <f>SUM(G44:K44)</f>
        <v>2</v>
      </c>
      <c r="M44" s="18">
        <v>0</v>
      </c>
      <c r="N44" s="18">
        <v>0</v>
      </c>
      <c r="O44" s="18">
        <v>0</v>
      </c>
      <c r="P44" s="18">
        <v>0</v>
      </c>
      <c r="Q44" s="18">
        <v>0</v>
      </c>
      <c r="R44" s="18">
        <f>SUM(M44:Q44)</f>
        <v>0</v>
      </c>
      <c r="S44" s="18">
        <v>3</v>
      </c>
      <c r="T44" s="18">
        <v>12</v>
      </c>
      <c r="U44" s="18">
        <v>0</v>
      </c>
      <c r="V44" s="18">
        <v>5</v>
      </c>
      <c r="W44" s="18">
        <v>0</v>
      </c>
      <c r="X44" s="18">
        <f>SUM(S44:W44)</f>
        <v>20</v>
      </c>
      <c r="Y44" s="18">
        <v>0</v>
      </c>
      <c r="Z44" s="18">
        <v>2</v>
      </c>
      <c r="AA44" s="18">
        <v>0</v>
      </c>
      <c r="AB44" s="18">
        <v>0</v>
      </c>
      <c r="AC44" s="18">
        <v>0</v>
      </c>
      <c r="AD44" s="18">
        <f>SUM(Y44:AC44)</f>
        <v>2</v>
      </c>
      <c r="AE44" s="101">
        <f>SUM(R44,L44,X44,AD44)</f>
        <v>24</v>
      </c>
    </row>
    <row r="45" spans="1:83">
      <c r="A45" s="93">
        <v>6</v>
      </c>
      <c r="B45" s="93">
        <v>2</v>
      </c>
      <c r="C45" s="93">
        <v>11</v>
      </c>
      <c r="D45" s="2212"/>
      <c r="E45" s="18" t="s">
        <v>56</v>
      </c>
      <c r="F45" s="89"/>
      <c r="G45" s="18">
        <v>0</v>
      </c>
      <c r="H45" s="18">
        <v>1</v>
      </c>
      <c r="I45" s="18">
        <v>0</v>
      </c>
      <c r="J45" s="18">
        <v>0</v>
      </c>
      <c r="K45" s="18">
        <v>2</v>
      </c>
      <c r="L45" s="18">
        <f>SUM(G45:K45)</f>
        <v>3</v>
      </c>
      <c r="M45" s="18">
        <v>0</v>
      </c>
      <c r="N45" s="18">
        <v>0</v>
      </c>
      <c r="O45" s="18">
        <v>0</v>
      </c>
      <c r="P45" s="18">
        <v>0</v>
      </c>
      <c r="Q45" s="18">
        <v>0</v>
      </c>
      <c r="R45" s="18">
        <f>SUM(M45:Q45)</f>
        <v>0</v>
      </c>
      <c r="S45" s="18">
        <v>0</v>
      </c>
      <c r="T45" s="18">
        <v>0</v>
      </c>
      <c r="U45" s="18">
        <v>0</v>
      </c>
      <c r="V45" s="18">
        <v>0</v>
      </c>
      <c r="W45" s="18">
        <v>0</v>
      </c>
      <c r="X45" s="18">
        <f>SUM(S45:W45)</f>
        <v>0</v>
      </c>
      <c r="Y45" s="18">
        <v>0</v>
      </c>
      <c r="Z45" s="18">
        <v>4</v>
      </c>
      <c r="AA45" s="18">
        <v>0</v>
      </c>
      <c r="AB45" s="18">
        <v>1</v>
      </c>
      <c r="AC45" s="18">
        <v>0</v>
      </c>
      <c r="AD45" s="18">
        <f>SUM(Y45:AC45)</f>
        <v>5</v>
      </c>
      <c r="AE45" s="101">
        <f>SUM(R45,L45,X45,AD45)</f>
        <v>8</v>
      </c>
    </row>
    <row r="46" spans="1:83">
      <c r="A46" s="93">
        <v>6</v>
      </c>
      <c r="B46" s="93">
        <v>2</v>
      </c>
      <c r="C46" s="93">
        <v>10</v>
      </c>
      <c r="D46" s="2212"/>
      <c r="E46" s="18" t="s">
        <v>57</v>
      </c>
      <c r="F46" s="89"/>
      <c r="G46" s="18">
        <v>0</v>
      </c>
      <c r="H46" s="18">
        <v>0</v>
      </c>
      <c r="I46" s="18">
        <v>0</v>
      </c>
      <c r="J46" s="18">
        <v>1</v>
      </c>
      <c r="K46" s="18">
        <v>0</v>
      </c>
      <c r="L46" s="18">
        <f t="shared" si="0"/>
        <v>1</v>
      </c>
      <c r="M46" s="18">
        <v>0</v>
      </c>
      <c r="N46" s="18">
        <v>0</v>
      </c>
      <c r="O46" s="18">
        <v>0</v>
      </c>
      <c r="P46" s="18">
        <v>0</v>
      </c>
      <c r="Q46" s="18">
        <v>0</v>
      </c>
      <c r="R46" s="18">
        <f t="shared" si="4"/>
        <v>0</v>
      </c>
      <c r="S46" s="18">
        <v>0</v>
      </c>
      <c r="T46" s="18">
        <v>0</v>
      </c>
      <c r="U46" s="18">
        <v>0</v>
      </c>
      <c r="V46" s="18">
        <v>0</v>
      </c>
      <c r="W46" s="18">
        <v>0</v>
      </c>
      <c r="X46" s="18">
        <f t="shared" si="1"/>
        <v>0</v>
      </c>
      <c r="Y46" s="18">
        <v>0</v>
      </c>
      <c r="Z46" s="18">
        <v>0</v>
      </c>
      <c r="AA46" s="18">
        <v>0</v>
      </c>
      <c r="AB46" s="18">
        <v>0</v>
      </c>
      <c r="AC46" s="18">
        <v>0</v>
      </c>
      <c r="AD46" s="18">
        <f t="shared" si="2"/>
        <v>0</v>
      </c>
      <c r="AE46" s="101">
        <f t="shared" si="3"/>
        <v>1</v>
      </c>
    </row>
    <row r="47" spans="1:83">
      <c r="A47" s="93"/>
      <c r="B47" s="93"/>
      <c r="C47" s="93"/>
      <c r="D47" s="2204">
        <v>1407</v>
      </c>
      <c r="E47" s="113" t="s">
        <v>58</v>
      </c>
      <c r="F47" s="123"/>
      <c r="G47" s="99">
        <f>SUM(G48:G51)</f>
        <v>1</v>
      </c>
      <c r="H47" s="99">
        <f>SUM(H48:H51)</f>
        <v>0</v>
      </c>
      <c r="I47" s="99">
        <f>SUM(I48:I51)</f>
        <v>0</v>
      </c>
      <c r="J47" s="99">
        <f>SUM(J48:J51)</f>
        <v>7</v>
      </c>
      <c r="K47" s="99">
        <f>SUM(K48:K51)</f>
        <v>29</v>
      </c>
      <c r="L47" s="99">
        <f t="shared" si="0"/>
        <v>37</v>
      </c>
      <c r="M47" s="99">
        <f>SUM(M48:M51)</f>
        <v>0</v>
      </c>
      <c r="N47" s="99">
        <f>SUM(N48:N51)</f>
        <v>0</v>
      </c>
      <c r="O47" s="99">
        <f>SUM(O48:O51)</f>
        <v>0</v>
      </c>
      <c r="P47" s="99">
        <f>SUM(P48:P51)</f>
        <v>1</v>
      </c>
      <c r="Q47" s="99">
        <f>SUM(Q48:Q51)</f>
        <v>0</v>
      </c>
      <c r="R47" s="99">
        <f t="shared" si="4"/>
        <v>1</v>
      </c>
      <c r="S47" s="99">
        <f>SUM(S48:S51)</f>
        <v>0</v>
      </c>
      <c r="T47" s="99">
        <f>SUM(T48:T51)</f>
        <v>2</v>
      </c>
      <c r="U47" s="99">
        <f>SUM(U48:U51)</f>
        <v>0</v>
      </c>
      <c r="V47" s="99">
        <f>SUM(V48:V51)</f>
        <v>10</v>
      </c>
      <c r="W47" s="99">
        <f>SUM(W48:W51)</f>
        <v>6</v>
      </c>
      <c r="X47" s="99">
        <f t="shared" si="1"/>
        <v>18</v>
      </c>
      <c r="Y47" s="99">
        <f>SUM(Y48:Y51)</f>
        <v>0</v>
      </c>
      <c r="Z47" s="99">
        <f>SUM(Z48:Z51)</f>
        <v>4</v>
      </c>
      <c r="AA47" s="99">
        <f>SUM(AA48:AA51)</f>
        <v>0</v>
      </c>
      <c r="AB47" s="99">
        <f>SUM(AB48:AB51)</f>
        <v>4</v>
      </c>
      <c r="AC47" s="99">
        <f>SUM(AC48:AC51)</f>
        <v>0</v>
      </c>
      <c r="AD47" s="99">
        <f t="shared" si="2"/>
        <v>8</v>
      </c>
      <c r="AE47" s="100">
        <f t="shared" si="3"/>
        <v>64</v>
      </c>
    </row>
    <row r="48" spans="1:83">
      <c r="A48" s="93">
        <v>7</v>
      </c>
      <c r="B48" s="93">
        <v>3</v>
      </c>
      <c r="C48" s="93">
        <v>11</v>
      </c>
      <c r="D48" s="2205"/>
      <c r="E48" s="18" t="s">
        <v>59</v>
      </c>
      <c r="F48" s="89"/>
      <c r="G48" s="18">
        <v>1</v>
      </c>
      <c r="H48" s="18">
        <v>0</v>
      </c>
      <c r="I48" s="18">
        <v>0</v>
      </c>
      <c r="J48" s="18">
        <v>2</v>
      </c>
      <c r="K48" s="18">
        <v>22</v>
      </c>
      <c r="L48" s="18">
        <f t="shared" si="0"/>
        <v>25</v>
      </c>
      <c r="M48" s="18">
        <v>0</v>
      </c>
      <c r="N48" s="18">
        <v>0</v>
      </c>
      <c r="O48" s="18">
        <v>0</v>
      </c>
      <c r="P48" s="18">
        <v>1</v>
      </c>
      <c r="Q48" s="18">
        <v>0</v>
      </c>
      <c r="R48" s="18">
        <f t="shared" si="4"/>
        <v>1</v>
      </c>
      <c r="S48" s="18">
        <v>0</v>
      </c>
      <c r="T48" s="18">
        <v>2</v>
      </c>
      <c r="U48" s="18">
        <v>0</v>
      </c>
      <c r="V48" s="18">
        <v>2</v>
      </c>
      <c r="W48" s="18">
        <v>3</v>
      </c>
      <c r="X48" s="18">
        <f t="shared" si="1"/>
        <v>7</v>
      </c>
      <c r="Y48" s="18">
        <v>0</v>
      </c>
      <c r="Z48" s="18">
        <v>1</v>
      </c>
      <c r="AA48" s="18">
        <v>0</v>
      </c>
      <c r="AB48" s="18">
        <v>1</v>
      </c>
      <c r="AC48" s="18">
        <v>0</v>
      </c>
      <c r="AD48" s="18">
        <f t="shared" si="2"/>
        <v>2</v>
      </c>
      <c r="AE48" s="101">
        <f t="shared" si="3"/>
        <v>35</v>
      </c>
    </row>
    <row r="49" spans="1:31">
      <c r="A49" s="93">
        <v>7</v>
      </c>
      <c r="B49" s="93">
        <v>6</v>
      </c>
      <c r="C49" s="93">
        <v>10</v>
      </c>
      <c r="D49" s="2205"/>
      <c r="E49" s="41" t="s">
        <v>60</v>
      </c>
      <c r="F49" s="89"/>
      <c r="G49" s="18">
        <v>0</v>
      </c>
      <c r="H49" s="18">
        <v>0</v>
      </c>
      <c r="I49" s="18">
        <v>0</v>
      </c>
      <c r="J49" s="18">
        <v>5</v>
      </c>
      <c r="K49" s="18">
        <v>7</v>
      </c>
      <c r="L49" s="18">
        <f t="shared" si="0"/>
        <v>12</v>
      </c>
      <c r="M49" s="18">
        <v>0</v>
      </c>
      <c r="N49" s="18">
        <v>0</v>
      </c>
      <c r="O49" s="18">
        <v>0</v>
      </c>
      <c r="P49" s="18">
        <v>0</v>
      </c>
      <c r="Q49" s="18">
        <v>0</v>
      </c>
      <c r="R49" s="18">
        <f t="shared" si="4"/>
        <v>0</v>
      </c>
      <c r="S49" s="18">
        <v>0</v>
      </c>
      <c r="T49" s="18">
        <v>0</v>
      </c>
      <c r="U49" s="18">
        <v>0</v>
      </c>
      <c r="V49" s="18">
        <v>8</v>
      </c>
      <c r="W49" s="18">
        <v>3</v>
      </c>
      <c r="X49" s="18">
        <f t="shared" si="1"/>
        <v>11</v>
      </c>
      <c r="Y49" s="18">
        <v>0</v>
      </c>
      <c r="Z49" s="18">
        <v>3</v>
      </c>
      <c r="AA49" s="18">
        <v>0</v>
      </c>
      <c r="AB49" s="18">
        <v>3</v>
      </c>
      <c r="AC49" s="18">
        <v>0</v>
      </c>
      <c r="AD49" s="18">
        <f t="shared" si="2"/>
        <v>6</v>
      </c>
      <c r="AE49" s="101">
        <f t="shared" si="3"/>
        <v>29</v>
      </c>
    </row>
    <row r="50" spans="1:31">
      <c r="A50" s="93">
        <v>7</v>
      </c>
      <c r="B50" s="93">
        <v>3</v>
      </c>
      <c r="C50" s="93">
        <v>11</v>
      </c>
      <c r="D50" s="2205"/>
      <c r="E50" s="18" t="s">
        <v>61</v>
      </c>
      <c r="F50" s="80"/>
      <c r="G50" s="18">
        <v>0</v>
      </c>
      <c r="H50" s="18">
        <v>0</v>
      </c>
      <c r="I50" s="18">
        <v>0</v>
      </c>
      <c r="J50" s="18">
        <v>0</v>
      </c>
      <c r="K50" s="18">
        <v>0</v>
      </c>
      <c r="L50" s="18">
        <f t="shared" si="0"/>
        <v>0</v>
      </c>
      <c r="M50" s="18">
        <v>0</v>
      </c>
      <c r="N50" s="18">
        <v>0</v>
      </c>
      <c r="O50" s="18">
        <v>0</v>
      </c>
      <c r="P50" s="18">
        <v>0</v>
      </c>
      <c r="Q50" s="18">
        <v>0</v>
      </c>
      <c r="R50" s="18">
        <f>SUM(M50:Q50)</f>
        <v>0</v>
      </c>
      <c r="S50" s="18">
        <v>0</v>
      </c>
      <c r="T50" s="18">
        <v>0</v>
      </c>
      <c r="U50" s="18">
        <v>0</v>
      </c>
      <c r="V50" s="18">
        <v>0</v>
      </c>
      <c r="W50" s="18">
        <v>0</v>
      </c>
      <c r="X50" s="18">
        <f>SUM(S50:W50)</f>
        <v>0</v>
      </c>
      <c r="Y50" s="18">
        <v>0</v>
      </c>
      <c r="Z50" s="18">
        <v>0</v>
      </c>
      <c r="AA50" s="18">
        <v>0</v>
      </c>
      <c r="AB50" s="18">
        <v>0</v>
      </c>
      <c r="AC50" s="18">
        <v>0</v>
      </c>
      <c r="AD50" s="18">
        <f>SUM(Y50:AC50)</f>
        <v>0</v>
      </c>
      <c r="AE50" s="101">
        <f t="shared" si="3"/>
        <v>0</v>
      </c>
    </row>
    <row r="51" spans="1:31">
      <c r="A51" s="93">
        <v>7</v>
      </c>
      <c r="B51" s="93">
        <v>6</v>
      </c>
      <c r="C51" s="93">
        <v>10</v>
      </c>
      <c r="D51" s="124"/>
      <c r="E51" s="18" t="s">
        <v>84</v>
      </c>
      <c r="F51" s="80"/>
      <c r="G51" s="18">
        <v>0</v>
      </c>
      <c r="H51" s="18">
        <v>0</v>
      </c>
      <c r="I51" s="18">
        <v>0</v>
      </c>
      <c r="J51" s="18">
        <v>0</v>
      </c>
      <c r="K51" s="18">
        <v>0</v>
      </c>
      <c r="L51" s="18">
        <f>SUM(G51:K51)</f>
        <v>0</v>
      </c>
      <c r="M51" s="18">
        <v>0</v>
      </c>
      <c r="N51" s="18">
        <v>0</v>
      </c>
      <c r="O51" s="18">
        <v>0</v>
      </c>
      <c r="P51" s="18">
        <v>0</v>
      </c>
      <c r="Q51" s="18">
        <v>0</v>
      </c>
      <c r="R51" s="18">
        <f>SUM(M51:Q51)</f>
        <v>0</v>
      </c>
      <c r="S51" s="18">
        <v>0</v>
      </c>
      <c r="T51" s="18">
        <v>0</v>
      </c>
      <c r="U51" s="18">
        <v>0</v>
      </c>
      <c r="V51" s="18">
        <v>0</v>
      </c>
      <c r="W51" s="18">
        <v>0</v>
      </c>
      <c r="X51" s="18">
        <f>SUM(S51:W51)</f>
        <v>0</v>
      </c>
      <c r="Y51" s="18">
        <v>0</v>
      </c>
      <c r="Z51" s="18">
        <v>0</v>
      </c>
      <c r="AA51" s="18">
        <v>0</v>
      </c>
      <c r="AB51" s="18">
        <v>0</v>
      </c>
      <c r="AC51" s="18">
        <v>0</v>
      </c>
      <c r="AD51" s="18">
        <f>SUM(Y51:AC51)</f>
        <v>0</v>
      </c>
      <c r="AE51" s="101">
        <f>SUM(R51,L51,X51,AD51)</f>
        <v>0</v>
      </c>
    </row>
    <row r="52" spans="1:31">
      <c r="A52" s="93"/>
      <c r="B52" s="93"/>
      <c r="C52" s="93"/>
      <c r="D52" s="2204">
        <v>1408</v>
      </c>
      <c r="E52" s="98" t="s">
        <v>63</v>
      </c>
      <c r="F52" s="113"/>
      <c r="G52" s="99">
        <f>SUM(G53:G56)</f>
        <v>1</v>
      </c>
      <c r="H52" s="99">
        <f>SUM(H53:H56)</f>
        <v>8</v>
      </c>
      <c r="I52" s="99">
        <f>SUM(I53:I56)</f>
        <v>0</v>
      </c>
      <c r="J52" s="99">
        <f>SUM(J53:J56)</f>
        <v>22</v>
      </c>
      <c r="K52" s="99">
        <f>SUM(K53:K56)</f>
        <v>23</v>
      </c>
      <c r="L52" s="99">
        <f t="shared" si="0"/>
        <v>54</v>
      </c>
      <c r="M52" s="99">
        <f>SUM(M53:M56)</f>
        <v>0</v>
      </c>
      <c r="N52" s="99">
        <f>SUM(N53:N56)</f>
        <v>4</v>
      </c>
      <c r="O52" s="99">
        <f>SUM(O53:O56)</f>
        <v>0</v>
      </c>
      <c r="P52" s="99">
        <f>SUM(P53:P56)</f>
        <v>4</v>
      </c>
      <c r="Q52" s="99">
        <f>SUM(Q53:Q56)</f>
        <v>1</v>
      </c>
      <c r="R52" s="99">
        <f t="shared" si="4"/>
        <v>9</v>
      </c>
      <c r="S52" s="99">
        <f>SUM(S53:S56)</f>
        <v>1</v>
      </c>
      <c r="T52" s="99">
        <f>SUM(T53:T56)</f>
        <v>9</v>
      </c>
      <c r="U52" s="99">
        <f>SUM(U53:U56)</f>
        <v>0</v>
      </c>
      <c r="V52" s="99">
        <f>SUM(V53:V56)</f>
        <v>38</v>
      </c>
      <c r="W52" s="99">
        <f>SUM(W53:W56)</f>
        <v>6</v>
      </c>
      <c r="X52" s="99">
        <f t="shared" si="1"/>
        <v>54</v>
      </c>
      <c r="Y52" s="99">
        <f>SUM(Y53:Y56)</f>
        <v>1</v>
      </c>
      <c r="Z52" s="99">
        <f>SUM(Z53:Z56)</f>
        <v>4</v>
      </c>
      <c r="AA52" s="99">
        <f>SUM(AA53:AA56)</f>
        <v>0</v>
      </c>
      <c r="AB52" s="99">
        <f>SUM(AB53:AB56)</f>
        <v>6</v>
      </c>
      <c r="AC52" s="99">
        <f>SUM(AC53:AC56)</f>
        <v>1</v>
      </c>
      <c r="AD52" s="99">
        <f t="shared" si="2"/>
        <v>12</v>
      </c>
      <c r="AE52" s="100">
        <f t="shared" si="3"/>
        <v>129</v>
      </c>
    </row>
    <row r="53" spans="1:31">
      <c r="A53" s="93">
        <v>8</v>
      </c>
      <c r="B53" s="93">
        <v>4</v>
      </c>
      <c r="C53" s="93">
        <v>8</v>
      </c>
      <c r="D53" s="2205"/>
      <c r="E53" s="18" t="s">
        <v>64</v>
      </c>
      <c r="F53" s="89"/>
      <c r="G53" s="18">
        <v>0</v>
      </c>
      <c r="H53" s="18">
        <v>6</v>
      </c>
      <c r="I53" s="18">
        <v>0</v>
      </c>
      <c r="J53" s="18">
        <v>13</v>
      </c>
      <c r="K53" s="18">
        <v>6</v>
      </c>
      <c r="L53" s="18">
        <f t="shared" si="0"/>
        <v>25</v>
      </c>
      <c r="M53" s="18">
        <v>0</v>
      </c>
      <c r="N53" s="18">
        <v>4</v>
      </c>
      <c r="O53" s="18">
        <v>0</v>
      </c>
      <c r="P53" s="18">
        <v>3</v>
      </c>
      <c r="Q53" s="18">
        <v>1</v>
      </c>
      <c r="R53" s="18">
        <f>SUM(M53:Q53)</f>
        <v>8</v>
      </c>
      <c r="S53" s="18">
        <v>0</v>
      </c>
      <c r="T53" s="18">
        <v>4</v>
      </c>
      <c r="U53" s="18">
        <v>0</v>
      </c>
      <c r="V53" s="18">
        <v>15</v>
      </c>
      <c r="W53" s="18">
        <v>2</v>
      </c>
      <c r="X53" s="18">
        <f>SUM(S53:W53)</f>
        <v>21</v>
      </c>
      <c r="Y53" s="18">
        <v>0</v>
      </c>
      <c r="Z53" s="18">
        <v>1</v>
      </c>
      <c r="AA53" s="18">
        <v>0</v>
      </c>
      <c r="AB53" s="18">
        <v>1</v>
      </c>
      <c r="AC53" s="18">
        <v>0</v>
      </c>
      <c r="AD53" s="18">
        <f>SUM(Y53:AC53)</f>
        <v>2</v>
      </c>
      <c r="AE53" s="101">
        <f t="shared" si="3"/>
        <v>56</v>
      </c>
    </row>
    <row r="54" spans="1:31">
      <c r="A54" s="93">
        <v>8</v>
      </c>
      <c r="B54" s="93">
        <v>4</v>
      </c>
      <c r="C54" s="93">
        <v>6</v>
      </c>
      <c r="D54" s="2205"/>
      <c r="E54" s="18" t="s">
        <v>65</v>
      </c>
      <c r="F54" s="89"/>
      <c r="G54" s="18">
        <v>1</v>
      </c>
      <c r="H54" s="18">
        <v>1</v>
      </c>
      <c r="I54" s="18">
        <v>0</v>
      </c>
      <c r="J54" s="18">
        <v>3</v>
      </c>
      <c r="K54" s="18">
        <v>4</v>
      </c>
      <c r="L54" s="18">
        <f t="shared" si="0"/>
        <v>9</v>
      </c>
      <c r="M54" s="18">
        <v>0</v>
      </c>
      <c r="N54" s="18">
        <v>0</v>
      </c>
      <c r="O54" s="18">
        <v>0</v>
      </c>
      <c r="P54" s="18">
        <v>0</v>
      </c>
      <c r="Q54" s="18">
        <v>0</v>
      </c>
      <c r="R54" s="18">
        <f>SUM(M54:Q54)</f>
        <v>0</v>
      </c>
      <c r="S54" s="18">
        <v>0</v>
      </c>
      <c r="T54" s="18">
        <v>0</v>
      </c>
      <c r="U54" s="18">
        <v>0</v>
      </c>
      <c r="V54" s="18">
        <v>0</v>
      </c>
      <c r="W54" s="18">
        <v>0</v>
      </c>
      <c r="X54" s="18">
        <f>SUM(S54:W54)</f>
        <v>0</v>
      </c>
      <c r="Y54" s="18">
        <v>1</v>
      </c>
      <c r="Z54" s="18">
        <v>1</v>
      </c>
      <c r="AA54" s="18">
        <v>0</v>
      </c>
      <c r="AB54" s="18">
        <v>1</v>
      </c>
      <c r="AC54" s="18">
        <v>0</v>
      </c>
      <c r="AD54" s="18">
        <f>SUM(Y54:AC54)</f>
        <v>3</v>
      </c>
      <c r="AE54" s="101">
        <f t="shared" si="3"/>
        <v>12</v>
      </c>
    </row>
    <row r="55" spans="1:31">
      <c r="A55" s="93">
        <v>8</v>
      </c>
      <c r="B55" s="93">
        <v>4</v>
      </c>
      <c r="C55" s="93">
        <v>11</v>
      </c>
      <c r="D55" s="2205"/>
      <c r="E55" s="18" t="s">
        <v>66</v>
      </c>
      <c r="F55" s="89"/>
      <c r="G55" s="18">
        <v>0</v>
      </c>
      <c r="H55" s="18">
        <v>1</v>
      </c>
      <c r="I55" s="18">
        <v>0</v>
      </c>
      <c r="J55" s="18">
        <v>3</v>
      </c>
      <c r="K55" s="18">
        <v>6</v>
      </c>
      <c r="L55" s="18">
        <f t="shared" si="0"/>
        <v>10</v>
      </c>
      <c r="M55" s="18">
        <v>0</v>
      </c>
      <c r="N55" s="18">
        <v>0</v>
      </c>
      <c r="O55" s="18">
        <v>0</v>
      </c>
      <c r="P55" s="18">
        <v>0</v>
      </c>
      <c r="Q55" s="18">
        <v>0</v>
      </c>
      <c r="R55" s="18">
        <f t="shared" si="4"/>
        <v>0</v>
      </c>
      <c r="S55" s="18">
        <v>0</v>
      </c>
      <c r="T55" s="18">
        <v>2</v>
      </c>
      <c r="U55" s="18">
        <v>0</v>
      </c>
      <c r="V55" s="18">
        <v>17</v>
      </c>
      <c r="W55" s="18">
        <v>3</v>
      </c>
      <c r="X55" s="18">
        <f t="shared" si="1"/>
        <v>22</v>
      </c>
      <c r="Y55" s="18">
        <v>0</v>
      </c>
      <c r="Z55" s="18">
        <v>1</v>
      </c>
      <c r="AA55" s="18">
        <v>0</v>
      </c>
      <c r="AB55" s="18">
        <v>2</v>
      </c>
      <c r="AC55" s="18">
        <v>0</v>
      </c>
      <c r="AD55" s="18">
        <f t="shared" si="2"/>
        <v>3</v>
      </c>
      <c r="AE55" s="101">
        <f t="shared" si="3"/>
        <v>35</v>
      </c>
    </row>
    <row r="56" spans="1:31">
      <c r="A56" s="93">
        <v>8</v>
      </c>
      <c r="B56" s="93">
        <v>4</v>
      </c>
      <c r="C56" s="93">
        <v>11</v>
      </c>
      <c r="D56" s="2207"/>
      <c r="E56" s="18" t="s">
        <v>67</v>
      </c>
      <c r="F56" s="102"/>
      <c r="G56" s="18">
        <v>0</v>
      </c>
      <c r="H56" s="18">
        <v>0</v>
      </c>
      <c r="I56" s="18">
        <v>0</v>
      </c>
      <c r="J56" s="18">
        <v>3</v>
      </c>
      <c r="K56" s="18">
        <v>7</v>
      </c>
      <c r="L56" s="18">
        <f t="shared" si="0"/>
        <v>10</v>
      </c>
      <c r="M56" s="18">
        <v>0</v>
      </c>
      <c r="N56" s="18">
        <v>0</v>
      </c>
      <c r="O56" s="18">
        <v>0</v>
      </c>
      <c r="P56" s="18">
        <v>1</v>
      </c>
      <c r="Q56" s="18">
        <v>0</v>
      </c>
      <c r="R56" s="18">
        <f t="shared" si="4"/>
        <v>1</v>
      </c>
      <c r="S56" s="18">
        <v>1</v>
      </c>
      <c r="T56" s="18">
        <v>3</v>
      </c>
      <c r="U56" s="18">
        <v>0</v>
      </c>
      <c r="V56" s="18">
        <v>6</v>
      </c>
      <c r="W56" s="18">
        <v>1</v>
      </c>
      <c r="X56" s="18">
        <f t="shared" si="1"/>
        <v>11</v>
      </c>
      <c r="Y56" s="18">
        <v>0</v>
      </c>
      <c r="Z56" s="18">
        <v>1</v>
      </c>
      <c r="AA56" s="18">
        <v>0</v>
      </c>
      <c r="AB56" s="18">
        <v>2</v>
      </c>
      <c r="AC56" s="18">
        <v>1</v>
      </c>
      <c r="AD56" s="18">
        <f t="shared" si="2"/>
        <v>4</v>
      </c>
      <c r="AE56" s="101">
        <f t="shared" si="3"/>
        <v>26</v>
      </c>
    </row>
    <row r="57" spans="1:31">
      <c r="A57" s="93"/>
      <c r="B57" s="93"/>
      <c r="C57" s="93"/>
      <c r="D57" s="2204">
        <v>1624</v>
      </c>
      <c r="E57" s="113" t="s">
        <v>68</v>
      </c>
      <c r="F57" s="123"/>
      <c r="G57" s="99">
        <f>SUM(G58:G60)</f>
        <v>0</v>
      </c>
      <c r="H57" s="99">
        <f>SUM(H58:H60)</f>
        <v>1</v>
      </c>
      <c r="I57" s="99">
        <f>SUM(I58:I60)</f>
        <v>0</v>
      </c>
      <c r="J57" s="99">
        <f>SUM(J58:J60)</f>
        <v>6</v>
      </c>
      <c r="K57" s="99">
        <f>SUM(K58:K60)</f>
        <v>8</v>
      </c>
      <c r="L57" s="99">
        <f t="shared" si="0"/>
        <v>15</v>
      </c>
      <c r="M57" s="99">
        <f>SUM(M58:M60)</f>
        <v>0</v>
      </c>
      <c r="N57" s="99">
        <f>SUM(N58:N60)</f>
        <v>0</v>
      </c>
      <c r="O57" s="99">
        <f>SUM(O58:O60)</f>
        <v>0</v>
      </c>
      <c r="P57" s="99">
        <f>SUM(P58:P60)</f>
        <v>0</v>
      </c>
      <c r="Q57" s="99">
        <f>SUM(Q58:Q60)</f>
        <v>0</v>
      </c>
      <c r="R57" s="99">
        <f>SUM(M57:Q57)</f>
        <v>0</v>
      </c>
      <c r="S57" s="99">
        <f>SUM(S58:S60)</f>
        <v>3</v>
      </c>
      <c r="T57" s="99">
        <f>SUM(T58:T60)</f>
        <v>6</v>
      </c>
      <c r="U57" s="99">
        <f>SUM(U58:U60)</f>
        <v>0</v>
      </c>
      <c r="V57" s="99">
        <f>SUM(V58:V60)</f>
        <v>5</v>
      </c>
      <c r="W57" s="99">
        <f>SUM(W58:W60)</f>
        <v>1</v>
      </c>
      <c r="X57" s="99">
        <f>SUM(S57:W57)</f>
        <v>15</v>
      </c>
      <c r="Y57" s="99">
        <f>SUM(Y58:Y60)</f>
        <v>0</v>
      </c>
      <c r="Z57" s="99">
        <f>SUM(Z58:Z60)</f>
        <v>4</v>
      </c>
      <c r="AA57" s="99">
        <f>SUM(AA58:AA60)</f>
        <v>0</v>
      </c>
      <c r="AB57" s="99">
        <f>SUM(AB58:AB60)</f>
        <v>1</v>
      </c>
      <c r="AC57" s="99">
        <f>SUM(AC58:AC60)</f>
        <v>0</v>
      </c>
      <c r="AD57" s="99">
        <f>SUM(Y57:AC57)</f>
        <v>5</v>
      </c>
      <c r="AE57" s="100">
        <f t="shared" si="3"/>
        <v>35</v>
      </c>
    </row>
    <row r="58" spans="1:31">
      <c r="A58" s="93">
        <v>9</v>
      </c>
      <c r="B58" s="93">
        <v>4</v>
      </c>
      <c r="C58" s="93">
        <v>8</v>
      </c>
      <c r="D58" s="2205"/>
      <c r="E58" s="18" t="s">
        <v>69</v>
      </c>
      <c r="F58" s="89"/>
      <c r="G58" s="18">
        <v>0</v>
      </c>
      <c r="H58" s="18">
        <v>0</v>
      </c>
      <c r="I58" s="18">
        <v>0</v>
      </c>
      <c r="J58" s="18">
        <v>0</v>
      </c>
      <c r="K58" s="18">
        <v>3</v>
      </c>
      <c r="L58" s="18">
        <f t="shared" si="0"/>
        <v>3</v>
      </c>
      <c r="M58" s="18">
        <v>0</v>
      </c>
      <c r="N58" s="18">
        <v>0</v>
      </c>
      <c r="O58" s="18">
        <v>0</v>
      </c>
      <c r="P58" s="18">
        <v>0</v>
      </c>
      <c r="Q58" s="18">
        <v>0</v>
      </c>
      <c r="R58" s="18">
        <f>SUM(M58:Q58)</f>
        <v>0</v>
      </c>
      <c r="S58" s="18">
        <v>1</v>
      </c>
      <c r="T58" s="18">
        <v>1</v>
      </c>
      <c r="U58" s="18">
        <v>0</v>
      </c>
      <c r="V58" s="18">
        <v>3</v>
      </c>
      <c r="W58" s="18">
        <v>1</v>
      </c>
      <c r="X58" s="18">
        <f>SUM(S58:W58)</f>
        <v>6</v>
      </c>
      <c r="Y58" s="18">
        <v>0</v>
      </c>
      <c r="Z58" s="18">
        <v>0</v>
      </c>
      <c r="AA58" s="18">
        <v>0</v>
      </c>
      <c r="AB58" s="18">
        <v>0</v>
      </c>
      <c r="AC58" s="18">
        <v>0</v>
      </c>
      <c r="AD58" s="18">
        <f>SUM(Y58:AC58)</f>
        <v>0</v>
      </c>
      <c r="AE58" s="101">
        <f t="shared" si="3"/>
        <v>9</v>
      </c>
    </row>
    <row r="59" spans="1:31">
      <c r="A59" s="93">
        <v>9</v>
      </c>
      <c r="B59" s="93">
        <v>4</v>
      </c>
      <c r="C59" s="93">
        <v>8</v>
      </c>
      <c r="D59" s="2205"/>
      <c r="E59" s="18" t="s">
        <v>70</v>
      </c>
      <c r="F59" s="89"/>
      <c r="G59" s="18">
        <v>0</v>
      </c>
      <c r="H59" s="18">
        <v>0</v>
      </c>
      <c r="I59" s="18">
        <v>0</v>
      </c>
      <c r="J59" s="18">
        <v>6</v>
      </c>
      <c r="K59" s="18">
        <v>5</v>
      </c>
      <c r="L59" s="18">
        <f t="shared" si="0"/>
        <v>11</v>
      </c>
      <c r="M59" s="18">
        <v>0</v>
      </c>
      <c r="N59" s="18">
        <v>0</v>
      </c>
      <c r="O59" s="18">
        <v>0</v>
      </c>
      <c r="P59" s="18">
        <v>0</v>
      </c>
      <c r="Q59" s="18">
        <v>0</v>
      </c>
      <c r="R59" s="18">
        <f>SUM(M59:Q59)</f>
        <v>0</v>
      </c>
      <c r="S59" s="18">
        <v>0</v>
      </c>
      <c r="T59" s="18">
        <v>0</v>
      </c>
      <c r="U59" s="18">
        <v>0</v>
      </c>
      <c r="V59" s="18">
        <v>0</v>
      </c>
      <c r="W59" s="18">
        <v>0</v>
      </c>
      <c r="X59" s="18">
        <f>SUM(S59:W59)</f>
        <v>0</v>
      </c>
      <c r="Y59" s="18">
        <v>0</v>
      </c>
      <c r="Z59" s="18">
        <v>2</v>
      </c>
      <c r="AA59" s="18">
        <v>0</v>
      </c>
      <c r="AB59" s="18">
        <v>1</v>
      </c>
      <c r="AC59" s="18">
        <v>0</v>
      </c>
      <c r="AD59" s="18">
        <f>SUM(Y59:AC59)</f>
        <v>3</v>
      </c>
      <c r="AE59" s="101">
        <f t="shared" si="3"/>
        <v>14</v>
      </c>
    </row>
    <row r="60" spans="1:31">
      <c r="A60" s="93">
        <v>9</v>
      </c>
      <c r="B60" s="93">
        <v>5</v>
      </c>
      <c r="C60" s="93">
        <v>11</v>
      </c>
      <c r="D60" s="2205"/>
      <c r="E60" s="18" t="s">
        <v>71</v>
      </c>
      <c r="F60" s="89"/>
      <c r="G60" s="18">
        <v>0</v>
      </c>
      <c r="H60" s="18">
        <v>1</v>
      </c>
      <c r="I60" s="18">
        <v>0</v>
      </c>
      <c r="J60" s="18">
        <v>0</v>
      </c>
      <c r="K60" s="18">
        <v>0</v>
      </c>
      <c r="L60" s="18">
        <f t="shared" si="0"/>
        <v>1</v>
      </c>
      <c r="M60" s="18">
        <v>0</v>
      </c>
      <c r="N60" s="18">
        <v>0</v>
      </c>
      <c r="O60" s="18">
        <v>0</v>
      </c>
      <c r="P60" s="18">
        <v>0</v>
      </c>
      <c r="Q60" s="18">
        <v>0</v>
      </c>
      <c r="R60" s="18">
        <f>SUM(M60:Q60)</f>
        <v>0</v>
      </c>
      <c r="S60" s="18">
        <v>2</v>
      </c>
      <c r="T60" s="18">
        <v>5</v>
      </c>
      <c r="U60" s="18">
        <v>0</v>
      </c>
      <c r="V60" s="18">
        <v>2</v>
      </c>
      <c r="W60" s="18">
        <v>0</v>
      </c>
      <c r="X60" s="18">
        <f>SUM(S60:W60)</f>
        <v>9</v>
      </c>
      <c r="Y60" s="18">
        <v>0</v>
      </c>
      <c r="Z60" s="18">
        <v>2</v>
      </c>
      <c r="AA60" s="18">
        <v>0</v>
      </c>
      <c r="AB60" s="18">
        <v>0</v>
      </c>
      <c r="AC60" s="18">
        <v>0</v>
      </c>
      <c r="AD60" s="18">
        <f>SUM(Y60:AC60)</f>
        <v>2</v>
      </c>
      <c r="AE60" s="101">
        <f t="shared" si="3"/>
        <v>12</v>
      </c>
    </row>
    <row r="61" spans="1:31">
      <c r="A61" s="93"/>
      <c r="B61" s="125" t="s">
        <v>72</v>
      </c>
      <c r="C61" s="93" t="s">
        <v>72</v>
      </c>
      <c r="D61" s="126"/>
      <c r="E61" s="122" t="s">
        <v>73</v>
      </c>
      <c r="F61" s="127"/>
      <c r="G61" s="99">
        <v>0</v>
      </c>
      <c r="H61" s="99">
        <v>9</v>
      </c>
      <c r="I61" s="99">
        <v>0</v>
      </c>
      <c r="J61" s="99">
        <v>18</v>
      </c>
      <c r="K61" s="99">
        <v>7</v>
      </c>
      <c r="L61" s="99">
        <f t="shared" si="0"/>
        <v>34</v>
      </c>
      <c r="M61" s="99">
        <v>0</v>
      </c>
      <c r="N61" s="99">
        <v>0</v>
      </c>
      <c r="O61" s="99">
        <v>0</v>
      </c>
      <c r="P61" s="99">
        <v>2</v>
      </c>
      <c r="Q61" s="99">
        <v>0</v>
      </c>
      <c r="R61" s="99">
        <f>SUM(M61:Q61)</f>
        <v>2</v>
      </c>
      <c r="S61" s="99">
        <v>0</v>
      </c>
      <c r="T61" s="99">
        <v>5</v>
      </c>
      <c r="U61" s="99">
        <v>0</v>
      </c>
      <c r="V61" s="99">
        <v>3</v>
      </c>
      <c r="W61" s="99">
        <v>0</v>
      </c>
      <c r="X61" s="99">
        <f>SUM(S61:W61)</f>
        <v>8</v>
      </c>
      <c r="Y61" s="99">
        <v>14</v>
      </c>
      <c r="Z61" s="99">
        <v>92</v>
      </c>
      <c r="AA61" s="99">
        <v>1</v>
      </c>
      <c r="AB61" s="99">
        <v>38</v>
      </c>
      <c r="AC61" s="99">
        <v>3</v>
      </c>
      <c r="AD61" s="99">
        <f>SUM(Y61:AC61)</f>
        <v>148</v>
      </c>
      <c r="AE61" s="100">
        <f t="shared" si="3"/>
        <v>192</v>
      </c>
    </row>
    <row r="62" spans="1:31">
      <c r="A62" s="114"/>
      <c r="B62" s="114"/>
      <c r="C62" s="114"/>
      <c r="D62" s="115"/>
      <c r="E62" s="2241" t="s">
        <v>8</v>
      </c>
      <c r="F62" s="2242"/>
      <c r="G62" s="128">
        <f t="shared" ref="G62:AE62" si="5">SUM(G9+G18+G28+G32+G35+G40+G47+G52+G57+G61)</f>
        <v>6</v>
      </c>
      <c r="H62" s="128">
        <f t="shared" si="5"/>
        <v>125</v>
      </c>
      <c r="I62" s="128">
        <f t="shared" si="5"/>
        <v>16</v>
      </c>
      <c r="J62" s="128">
        <f t="shared" si="5"/>
        <v>391</v>
      </c>
      <c r="K62" s="128">
        <f t="shared" si="5"/>
        <v>288</v>
      </c>
      <c r="L62" s="128">
        <f t="shared" si="5"/>
        <v>826</v>
      </c>
      <c r="M62" s="128">
        <f t="shared" si="5"/>
        <v>1</v>
      </c>
      <c r="N62" s="128">
        <f t="shared" si="5"/>
        <v>73</v>
      </c>
      <c r="O62" s="128">
        <f t="shared" si="5"/>
        <v>4</v>
      </c>
      <c r="P62" s="128">
        <f t="shared" si="5"/>
        <v>85</v>
      </c>
      <c r="Q62" s="128">
        <f t="shared" si="5"/>
        <v>34</v>
      </c>
      <c r="R62" s="128">
        <f t="shared" si="5"/>
        <v>197</v>
      </c>
      <c r="S62" s="128">
        <f t="shared" si="5"/>
        <v>32</v>
      </c>
      <c r="T62" s="128">
        <f t="shared" si="5"/>
        <v>555</v>
      </c>
      <c r="U62" s="128">
        <f t="shared" si="5"/>
        <v>123</v>
      </c>
      <c r="V62" s="128">
        <f t="shared" si="5"/>
        <v>405</v>
      </c>
      <c r="W62" s="128">
        <f t="shared" si="5"/>
        <v>72</v>
      </c>
      <c r="X62" s="129">
        <f t="shared" si="5"/>
        <v>1187</v>
      </c>
      <c r="Y62" s="128">
        <f t="shared" si="5"/>
        <v>19</v>
      </c>
      <c r="Z62" s="128">
        <f t="shared" si="5"/>
        <v>148</v>
      </c>
      <c r="AA62" s="128">
        <f t="shared" si="5"/>
        <v>2</v>
      </c>
      <c r="AB62" s="128">
        <f t="shared" si="5"/>
        <v>67</v>
      </c>
      <c r="AC62" s="128">
        <f t="shared" si="5"/>
        <v>6</v>
      </c>
      <c r="AD62" s="128">
        <f t="shared" si="5"/>
        <v>242</v>
      </c>
      <c r="AE62" s="16">
        <f t="shared" si="5"/>
        <v>2452</v>
      </c>
    </row>
    <row r="63" spans="1:31" ht="12" customHeight="1">
      <c r="D63" s="119"/>
      <c r="E63" s="104" t="s">
        <v>74</v>
      </c>
      <c r="F63" s="89"/>
      <c r="AE63" s="130"/>
    </row>
    <row r="64" spans="1:31" ht="12" customHeight="1">
      <c r="D64" s="119"/>
      <c r="E64" s="104"/>
    </row>
    <row r="65" spans="4:5" ht="12" customHeight="1">
      <c r="E65" s="104"/>
    </row>
    <row r="66" spans="4:5" ht="9" customHeight="1">
      <c r="D66" s="119"/>
    </row>
    <row r="67" spans="4:5" ht="9" customHeight="1">
      <c r="D67" s="119"/>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31" ht="9" customHeight="1"/>
    <row r="146" spans="5:31" ht="9" customHeight="1"/>
    <row r="147" spans="5:31" ht="9" customHeight="1"/>
    <row r="148" spans="5:31" ht="9" customHeight="1"/>
    <row r="149" spans="5:31" ht="9" customHeight="1"/>
    <row r="150" spans="5:31" ht="9" customHeight="1"/>
    <row r="151" spans="5:31" ht="9" customHeight="1"/>
    <row r="152" spans="5:31" ht="9" customHeight="1">
      <c r="E152" s="89"/>
      <c r="F152" s="89"/>
      <c r="G152" s="120"/>
      <c r="H152" s="120"/>
      <c r="I152" s="120"/>
      <c r="J152" s="120"/>
      <c r="K152" s="120"/>
      <c r="L152" s="121"/>
      <c r="M152" s="120"/>
      <c r="N152" s="120"/>
      <c r="O152" s="120"/>
      <c r="P152" s="120"/>
      <c r="Q152" s="120"/>
      <c r="R152" s="121"/>
      <c r="S152" s="120"/>
      <c r="T152" s="120"/>
      <c r="U152" s="120"/>
      <c r="V152" s="120"/>
      <c r="W152" s="120"/>
      <c r="X152" s="121"/>
      <c r="Y152" s="120"/>
      <c r="Z152" s="120"/>
      <c r="AA152" s="120"/>
      <c r="AB152" s="120"/>
      <c r="AC152" s="120"/>
      <c r="AD152" s="121"/>
      <c r="AE152" s="120"/>
    </row>
    <row r="153" spans="5:31" ht="9" customHeight="1"/>
    <row r="154" spans="5:31" ht="9" customHeight="1"/>
    <row r="155" spans="5:31" ht="9" customHeight="1"/>
    <row r="156" spans="5:31" ht="9" customHeight="1"/>
    <row r="157" spans="5:31" ht="9" customHeight="1"/>
    <row r="158" spans="5:31" ht="9" customHeight="1"/>
    <row r="159" spans="5:31" ht="9" customHeight="1"/>
    <row r="160" spans="5: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1">
    <mergeCell ref="D35:D39"/>
    <mergeCell ref="D4:AE4"/>
    <mergeCell ref="AI4:AW4"/>
    <mergeCell ref="D5:AE5"/>
    <mergeCell ref="D7:D8"/>
    <mergeCell ref="E7:F8"/>
    <mergeCell ref="G7:L7"/>
    <mergeCell ref="M7:R7"/>
    <mergeCell ref="S7:X7"/>
    <mergeCell ref="Y7:AD7"/>
    <mergeCell ref="AE7:AE8"/>
    <mergeCell ref="D9:D17"/>
    <mergeCell ref="AG17:AK21"/>
    <mergeCell ref="D18:D27"/>
    <mergeCell ref="D28:D31"/>
    <mergeCell ref="D32:D34"/>
    <mergeCell ref="D40:D46"/>
    <mergeCell ref="D47:D50"/>
    <mergeCell ref="D52:D56"/>
    <mergeCell ref="D57:D60"/>
    <mergeCell ref="E62:F62"/>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26"/>
  <sheetViews>
    <sheetView topLeftCell="D1" workbookViewId="0">
      <selection activeCell="E3" sqref="E3:R3"/>
    </sheetView>
  </sheetViews>
  <sheetFormatPr baseColWidth="10" defaultRowHeight="12.75"/>
  <cols>
    <col min="1" max="1" width="1.85546875" style="221" hidden="1" customWidth="1"/>
    <col min="2" max="2" width="1.7109375" style="221" hidden="1" customWidth="1"/>
    <col min="3" max="3" width="2.7109375" style="221" hidden="1" customWidth="1"/>
    <col min="4" max="4" width="1" style="1327" customWidth="1"/>
    <col min="5" max="5" width="6.140625" style="79" customWidth="1"/>
    <col min="6" max="6" width="1.5703125" style="79" customWidth="1"/>
    <col min="7" max="7" width="59.140625" style="2" bestFit="1" customWidth="1"/>
    <col min="8" max="8" width="5.42578125" style="305" customWidth="1"/>
    <col min="9" max="9" width="5.42578125" style="209" customWidth="1"/>
    <col min="10" max="10" width="6.140625" style="305" customWidth="1"/>
    <col min="11" max="11" width="0.28515625" style="305" customWidth="1"/>
    <col min="12" max="13" width="5.42578125" style="305" customWidth="1"/>
    <col min="14" max="14" width="6.140625" style="305" customWidth="1"/>
    <col min="15" max="15" width="0.28515625" style="305" customWidth="1"/>
    <col min="16" max="17" width="5.42578125" style="305" customWidth="1"/>
    <col min="18" max="18" width="7.5703125" style="305" bestFit="1" customWidth="1"/>
    <col min="19" max="19" width="11.42578125" style="79"/>
    <col min="20" max="20" width="5.5703125" style="79" customWidth="1"/>
    <col min="21" max="21" width="6" style="79" customWidth="1"/>
    <col min="22" max="22" width="6.85546875" style="79" customWidth="1"/>
    <col min="23" max="23" width="2.28515625" style="79" customWidth="1"/>
    <col min="24" max="24" width="6.42578125" style="79" customWidth="1"/>
    <col min="25" max="25" width="6" style="79" customWidth="1"/>
    <col min="26" max="26" width="7.28515625" style="79" customWidth="1"/>
    <col min="27" max="27" width="1.5703125" style="79" customWidth="1"/>
    <col min="28" max="29" width="6.7109375" style="79" customWidth="1"/>
    <col min="30" max="30" width="6.85546875" style="79" customWidth="1"/>
    <col min="31" max="31" width="6.7109375" style="79" customWidth="1"/>
    <col min="32" max="32" width="1" style="79" customWidth="1"/>
    <col min="33" max="33" width="6.7109375" style="79" customWidth="1"/>
    <col min="34" max="34" width="1" style="79" customWidth="1"/>
    <col min="35" max="35" width="6.7109375" style="79" customWidth="1"/>
    <col min="36" max="36" width="1" style="79" customWidth="1"/>
    <col min="37" max="38" width="6.7109375" style="79" customWidth="1"/>
    <col min="39" max="256" width="11.42578125" style="79"/>
    <col min="257" max="259" width="0" style="79" hidden="1" customWidth="1"/>
    <col min="260" max="260" width="1" style="79" customWidth="1"/>
    <col min="261" max="261" width="6.140625" style="79" customWidth="1"/>
    <col min="262" max="262" width="1.5703125" style="79" customWidth="1"/>
    <col min="263" max="263" width="59.140625" style="79" bestFit="1" customWidth="1"/>
    <col min="264" max="265" width="5.42578125" style="79" customWidth="1"/>
    <col min="266" max="266" width="6.140625" style="79" customWidth="1"/>
    <col min="267" max="267" width="0.28515625" style="79" customWidth="1"/>
    <col min="268" max="269" width="5.42578125" style="79" customWidth="1"/>
    <col min="270" max="270" width="6.140625" style="79" customWidth="1"/>
    <col min="271" max="271" width="0.28515625" style="79" customWidth="1"/>
    <col min="272" max="273" width="5.42578125" style="79" customWidth="1"/>
    <col min="274" max="274" width="7.5703125" style="79" bestFit="1" customWidth="1"/>
    <col min="275" max="275" width="11.42578125" style="79"/>
    <col min="276" max="276" width="5.5703125" style="79" customWidth="1"/>
    <col min="277" max="277" width="6" style="79" customWidth="1"/>
    <col min="278" max="278" width="6.85546875" style="79" customWidth="1"/>
    <col min="279" max="279" width="2.28515625" style="79" customWidth="1"/>
    <col min="280" max="280" width="6.42578125" style="79" customWidth="1"/>
    <col min="281" max="281" width="6" style="79" customWidth="1"/>
    <col min="282" max="282" width="7.28515625" style="79" customWidth="1"/>
    <col min="283" max="283" width="1.5703125" style="79" customWidth="1"/>
    <col min="284" max="285" width="6.7109375" style="79" customWidth="1"/>
    <col min="286" max="286" width="6.85546875" style="79" customWidth="1"/>
    <col min="287" max="287" width="6.7109375" style="79" customWidth="1"/>
    <col min="288" max="288" width="1" style="79" customWidth="1"/>
    <col min="289" max="289" width="6.7109375" style="79" customWidth="1"/>
    <col min="290" max="290" width="1" style="79" customWidth="1"/>
    <col min="291" max="291" width="6.7109375" style="79" customWidth="1"/>
    <col min="292" max="292" width="1" style="79" customWidth="1"/>
    <col min="293" max="294" width="6.7109375" style="79" customWidth="1"/>
    <col min="295" max="512" width="11.42578125" style="79"/>
    <col min="513" max="515" width="0" style="79" hidden="1" customWidth="1"/>
    <col min="516" max="516" width="1" style="79" customWidth="1"/>
    <col min="517" max="517" width="6.140625" style="79" customWidth="1"/>
    <col min="518" max="518" width="1.5703125" style="79" customWidth="1"/>
    <col min="519" max="519" width="59.140625" style="79" bestFit="1" customWidth="1"/>
    <col min="520" max="521" width="5.42578125" style="79" customWidth="1"/>
    <col min="522" max="522" width="6.140625" style="79" customWidth="1"/>
    <col min="523" max="523" width="0.28515625" style="79" customWidth="1"/>
    <col min="524" max="525" width="5.42578125" style="79" customWidth="1"/>
    <col min="526" max="526" width="6.140625" style="79" customWidth="1"/>
    <col min="527" max="527" width="0.28515625" style="79" customWidth="1"/>
    <col min="528" max="529" width="5.42578125" style="79" customWidth="1"/>
    <col min="530" max="530" width="7.5703125" style="79" bestFit="1" customWidth="1"/>
    <col min="531" max="531" width="11.42578125" style="79"/>
    <col min="532" max="532" width="5.5703125" style="79" customWidth="1"/>
    <col min="533" max="533" width="6" style="79" customWidth="1"/>
    <col min="534" max="534" width="6.85546875" style="79" customWidth="1"/>
    <col min="535" max="535" width="2.28515625" style="79" customWidth="1"/>
    <col min="536" max="536" width="6.42578125" style="79" customWidth="1"/>
    <col min="537" max="537" width="6" style="79" customWidth="1"/>
    <col min="538" max="538" width="7.28515625" style="79" customWidth="1"/>
    <col min="539" max="539" width="1.5703125" style="79" customWidth="1"/>
    <col min="540" max="541" width="6.7109375" style="79" customWidth="1"/>
    <col min="542" max="542" width="6.85546875" style="79" customWidth="1"/>
    <col min="543" max="543" width="6.7109375" style="79" customWidth="1"/>
    <col min="544" max="544" width="1" style="79" customWidth="1"/>
    <col min="545" max="545" width="6.7109375" style="79" customWidth="1"/>
    <col min="546" max="546" width="1" style="79" customWidth="1"/>
    <col min="547" max="547" width="6.7109375" style="79" customWidth="1"/>
    <col min="548" max="548" width="1" style="79" customWidth="1"/>
    <col min="549" max="550" width="6.7109375" style="79" customWidth="1"/>
    <col min="551" max="768" width="11.42578125" style="79"/>
    <col min="769" max="771" width="0" style="79" hidden="1" customWidth="1"/>
    <col min="772" max="772" width="1" style="79" customWidth="1"/>
    <col min="773" max="773" width="6.140625" style="79" customWidth="1"/>
    <col min="774" max="774" width="1.5703125" style="79" customWidth="1"/>
    <col min="775" max="775" width="59.140625" style="79" bestFit="1" customWidth="1"/>
    <col min="776" max="777" width="5.42578125" style="79" customWidth="1"/>
    <col min="778" max="778" width="6.140625" style="79" customWidth="1"/>
    <col min="779" max="779" width="0.28515625" style="79" customWidth="1"/>
    <col min="780" max="781" width="5.42578125" style="79" customWidth="1"/>
    <col min="782" max="782" width="6.140625" style="79" customWidth="1"/>
    <col min="783" max="783" width="0.28515625" style="79" customWidth="1"/>
    <col min="784" max="785" width="5.42578125" style="79" customWidth="1"/>
    <col min="786" max="786" width="7.5703125" style="79" bestFit="1" customWidth="1"/>
    <col min="787" max="787" width="11.42578125" style="79"/>
    <col min="788" max="788" width="5.5703125" style="79" customWidth="1"/>
    <col min="789" max="789" width="6" style="79" customWidth="1"/>
    <col min="790" max="790" width="6.85546875" style="79" customWidth="1"/>
    <col min="791" max="791" width="2.28515625" style="79" customWidth="1"/>
    <col min="792" max="792" width="6.42578125" style="79" customWidth="1"/>
    <col min="793" max="793" width="6" style="79" customWidth="1"/>
    <col min="794" max="794" width="7.28515625" style="79" customWidth="1"/>
    <col min="795" max="795" width="1.5703125" style="79" customWidth="1"/>
    <col min="796" max="797" width="6.7109375" style="79" customWidth="1"/>
    <col min="798" max="798" width="6.85546875" style="79" customWidth="1"/>
    <col min="799" max="799" width="6.7109375" style="79" customWidth="1"/>
    <col min="800" max="800" width="1" style="79" customWidth="1"/>
    <col min="801" max="801" width="6.7109375" style="79" customWidth="1"/>
    <col min="802" max="802" width="1" style="79" customWidth="1"/>
    <col min="803" max="803" width="6.7109375" style="79" customWidth="1"/>
    <col min="804" max="804" width="1" style="79" customWidth="1"/>
    <col min="805" max="806" width="6.7109375" style="79" customWidth="1"/>
    <col min="807" max="1024" width="11.42578125" style="79"/>
    <col min="1025" max="1027" width="0" style="79" hidden="1" customWidth="1"/>
    <col min="1028" max="1028" width="1" style="79" customWidth="1"/>
    <col min="1029" max="1029" width="6.140625" style="79" customWidth="1"/>
    <col min="1030" max="1030" width="1.5703125" style="79" customWidth="1"/>
    <col min="1031" max="1031" width="59.140625" style="79" bestFit="1" customWidth="1"/>
    <col min="1032" max="1033" width="5.42578125" style="79" customWidth="1"/>
    <col min="1034" max="1034" width="6.140625" style="79" customWidth="1"/>
    <col min="1035" max="1035" width="0.28515625" style="79" customWidth="1"/>
    <col min="1036" max="1037" width="5.42578125" style="79" customWidth="1"/>
    <col min="1038" max="1038" width="6.140625" style="79" customWidth="1"/>
    <col min="1039" max="1039" width="0.28515625" style="79" customWidth="1"/>
    <col min="1040" max="1041" width="5.42578125" style="79" customWidth="1"/>
    <col min="1042" max="1042" width="7.5703125" style="79" bestFit="1" customWidth="1"/>
    <col min="1043" max="1043" width="11.42578125" style="79"/>
    <col min="1044" max="1044" width="5.5703125" style="79" customWidth="1"/>
    <col min="1045" max="1045" width="6" style="79" customWidth="1"/>
    <col min="1046" max="1046" width="6.85546875" style="79" customWidth="1"/>
    <col min="1047" max="1047" width="2.28515625" style="79" customWidth="1"/>
    <col min="1048" max="1048" width="6.42578125" style="79" customWidth="1"/>
    <col min="1049" max="1049" width="6" style="79" customWidth="1"/>
    <col min="1050" max="1050" width="7.28515625" style="79" customWidth="1"/>
    <col min="1051" max="1051" width="1.5703125" style="79" customWidth="1"/>
    <col min="1052" max="1053" width="6.7109375" style="79" customWidth="1"/>
    <col min="1054" max="1054" width="6.85546875" style="79" customWidth="1"/>
    <col min="1055" max="1055" width="6.7109375" style="79" customWidth="1"/>
    <col min="1056" max="1056" width="1" style="79" customWidth="1"/>
    <col min="1057" max="1057" width="6.7109375" style="79" customWidth="1"/>
    <col min="1058" max="1058" width="1" style="79" customWidth="1"/>
    <col min="1059" max="1059" width="6.7109375" style="79" customWidth="1"/>
    <col min="1060" max="1060" width="1" style="79" customWidth="1"/>
    <col min="1061" max="1062" width="6.7109375" style="79" customWidth="1"/>
    <col min="1063" max="1280" width="11.42578125" style="79"/>
    <col min="1281" max="1283" width="0" style="79" hidden="1" customWidth="1"/>
    <col min="1284" max="1284" width="1" style="79" customWidth="1"/>
    <col min="1285" max="1285" width="6.140625" style="79" customWidth="1"/>
    <col min="1286" max="1286" width="1.5703125" style="79" customWidth="1"/>
    <col min="1287" max="1287" width="59.140625" style="79" bestFit="1" customWidth="1"/>
    <col min="1288" max="1289" width="5.42578125" style="79" customWidth="1"/>
    <col min="1290" max="1290" width="6.140625" style="79" customWidth="1"/>
    <col min="1291" max="1291" width="0.28515625" style="79" customWidth="1"/>
    <col min="1292" max="1293" width="5.42578125" style="79" customWidth="1"/>
    <col min="1294" max="1294" width="6.140625" style="79" customWidth="1"/>
    <col min="1295" max="1295" width="0.28515625" style="79" customWidth="1"/>
    <col min="1296" max="1297" width="5.42578125" style="79" customWidth="1"/>
    <col min="1298" max="1298" width="7.5703125" style="79" bestFit="1" customWidth="1"/>
    <col min="1299" max="1299" width="11.42578125" style="79"/>
    <col min="1300" max="1300" width="5.5703125" style="79" customWidth="1"/>
    <col min="1301" max="1301" width="6" style="79" customWidth="1"/>
    <col min="1302" max="1302" width="6.85546875" style="79" customWidth="1"/>
    <col min="1303" max="1303" width="2.28515625" style="79" customWidth="1"/>
    <col min="1304" max="1304" width="6.42578125" style="79" customWidth="1"/>
    <col min="1305" max="1305" width="6" style="79" customWidth="1"/>
    <col min="1306" max="1306" width="7.28515625" style="79" customWidth="1"/>
    <col min="1307" max="1307" width="1.5703125" style="79" customWidth="1"/>
    <col min="1308" max="1309" width="6.7109375" style="79" customWidth="1"/>
    <col min="1310" max="1310" width="6.85546875" style="79" customWidth="1"/>
    <col min="1311" max="1311" width="6.7109375" style="79" customWidth="1"/>
    <col min="1312" max="1312" width="1" style="79" customWidth="1"/>
    <col min="1313" max="1313" width="6.7109375" style="79" customWidth="1"/>
    <col min="1314" max="1314" width="1" style="79" customWidth="1"/>
    <col min="1315" max="1315" width="6.7109375" style="79" customWidth="1"/>
    <col min="1316" max="1316" width="1" style="79" customWidth="1"/>
    <col min="1317" max="1318" width="6.7109375" style="79" customWidth="1"/>
    <col min="1319" max="1536" width="11.42578125" style="79"/>
    <col min="1537" max="1539" width="0" style="79" hidden="1" customWidth="1"/>
    <col min="1540" max="1540" width="1" style="79" customWidth="1"/>
    <col min="1541" max="1541" width="6.140625" style="79" customWidth="1"/>
    <col min="1542" max="1542" width="1.5703125" style="79" customWidth="1"/>
    <col min="1543" max="1543" width="59.140625" style="79" bestFit="1" customWidth="1"/>
    <col min="1544" max="1545" width="5.42578125" style="79" customWidth="1"/>
    <col min="1546" max="1546" width="6.140625" style="79" customWidth="1"/>
    <col min="1547" max="1547" width="0.28515625" style="79" customWidth="1"/>
    <col min="1548" max="1549" width="5.42578125" style="79" customWidth="1"/>
    <col min="1550" max="1550" width="6.140625" style="79" customWidth="1"/>
    <col min="1551" max="1551" width="0.28515625" style="79" customWidth="1"/>
    <col min="1552" max="1553" width="5.42578125" style="79" customWidth="1"/>
    <col min="1554" max="1554" width="7.5703125" style="79" bestFit="1" customWidth="1"/>
    <col min="1555" max="1555" width="11.42578125" style="79"/>
    <col min="1556" max="1556" width="5.5703125" style="79" customWidth="1"/>
    <col min="1557" max="1557" width="6" style="79" customWidth="1"/>
    <col min="1558" max="1558" width="6.85546875" style="79" customWidth="1"/>
    <col min="1559" max="1559" width="2.28515625" style="79" customWidth="1"/>
    <col min="1560" max="1560" width="6.42578125" style="79" customWidth="1"/>
    <col min="1561" max="1561" width="6" style="79" customWidth="1"/>
    <col min="1562" max="1562" width="7.28515625" style="79" customWidth="1"/>
    <col min="1563" max="1563" width="1.5703125" style="79" customWidth="1"/>
    <col min="1564" max="1565" width="6.7109375" style="79" customWidth="1"/>
    <col min="1566" max="1566" width="6.85546875" style="79" customWidth="1"/>
    <col min="1567" max="1567" width="6.7109375" style="79" customWidth="1"/>
    <col min="1568" max="1568" width="1" style="79" customWidth="1"/>
    <col min="1569" max="1569" width="6.7109375" style="79" customWidth="1"/>
    <col min="1570" max="1570" width="1" style="79" customWidth="1"/>
    <col min="1571" max="1571" width="6.7109375" style="79" customWidth="1"/>
    <col min="1572" max="1572" width="1" style="79" customWidth="1"/>
    <col min="1573" max="1574" width="6.7109375" style="79" customWidth="1"/>
    <col min="1575" max="1792" width="11.42578125" style="79"/>
    <col min="1793" max="1795" width="0" style="79" hidden="1" customWidth="1"/>
    <col min="1796" max="1796" width="1" style="79" customWidth="1"/>
    <col min="1797" max="1797" width="6.140625" style="79" customWidth="1"/>
    <col min="1798" max="1798" width="1.5703125" style="79" customWidth="1"/>
    <col min="1799" max="1799" width="59.140625" style="79" bestFit="1" customWidth="1"/>
    <col min="1800" max="1801" width="5.42578125" style="79" customWidth="1"/>
    <col min="1802" max="1802" width="6.140625" style="79" customWidth="1"/>
    <col min="1803" max="1803" width="0.28515625" style="79" customWidth="1"/>
    <col min="1804" max="1805" width="5.42578125" style="79" customWidth="1"/>
    <col min="1806" max="1806" width="6.140625" style="79" customWidth="1"/>
    <col min="1807" max="1807" width="0.28515625" style="79" customWidth="1"/>
    <col min="1808" max="1809" width="5.42578125" style="79" customWidth="1"/>
    <col min="1810" max="1810" width="7.5703125" style="79" bestFit="1" customWidth="1"/>
    <col min="1811" max="1811" width="11.42578125" style="79"/>
    <col min="1812" max="1812" width="5.5703125" style="79" customWidth="1"/>
    <col min="1813" max="1813" width="6" style="79" customWidth="1"/>
    <col min="1814" max="1814" width="6.85546875" style="79" customWidth="1"/>
    <col min="1815" max="1815" width="2.28515625" style="79" customWidth="1"/>
    <col min="1816" max="1816" width="6.42578125" style="79" customWidth="1"/>
    <col min="1817" max="1817" width="6" style="79" customWidth="1"/>
    <col min="1818" max="1818" width="7.28515625" style="79" customWidth="1"/>
    <col min="1819" max="1819" width="1.5703125" style="79" customWidth="1"/>
    <col min="1820" max="1821" width="6.7109375" style="79" customWidth="1"/>
    <col min="1822" max="1822" width="6.85546875" style="79" customWidth="1"/>
    <col min="1823" max="1823" width="6.7109375" style="79" customWidth="1"/>
    <col min="1824" max="1824" width="1" style="79" customWidth="1"/>
    <col min="1825" max="1825" width="6.7109375" style="79" customWidth="1"/>
    <col min="1826" max="1826" width="1" style="79" customWidth="1"/>
    <col min="1827" max="1827" width="6.7109375" style="79" customWidth="1"/>
    <col min="1828" max="1828" width="1" style="79" customWidth="1"/>
    <col min="1829" max="1830" width="6.7109375" style="79" customWidth="1"/>
    <col min="1831" max="2048" width="11.42578125" style="79"/>
    <col min="2049" max="2051" width="0" style="79" hidden="1" customWidth="1"/>
    <col min="2052" max="2052" width="1" style="79" customWidth="1"/>
    <col min="2053" max="2053" width="6.140625" style="79" customWidth="1"/>
    <col min="2054" max="2054" width="1.5703125" style="79" customWidth="1"/>
    <col min="2055" max="2055" width="59.140625" style="79" bestFit="1" customWidth="1"/>
    <col min="2056" max="2057" width="5.42578125" style="79" customWidth="1"/>
    <col min="2058" max="2058" width="6.140625" style="79" customWidth="1"/>
    <col min="2059" max="2059" width="0.28515625" style="79" customWidth="1"/>
    <col min="2060" max="2061" width="5.42578125" style="79" customWidth="1"/>
    <col min="2062" max="2062" width="6.140625" style="79" customWidth="1"/>
    <col min="2063" max="2063" width="0.28515625" style="79" customWidth="1"/>
    <col min="2064" max="2065" width="5.42578125" style="79" customWidth="1"/>
    <col min="2066" max="2066" width="7.5703125" style="79" bestFit="1" customWidth="1"/>
    <col min="2067" max="2067" width="11.42578125" style="79"/>
    <col min="2068" max="2068" width="5.5703125" style="79" customWidth="1"/>
    <col min="2069" max="2069" width="6" style="79" customWidth="1"/>
    <col min="2070" max="2070" width="6.85546875" style="79" customWidth="1"/>
    <col min="2071" max="2071" width="2.28515625" style="79" customWidth="1"/>
    <col min="2072" max="2072" width="6.42578125" style="79" customWidth="1"/>
    <col min="2073" max="2073" width="6" style="79" customWidth="1"/>
    <col min="2074" max="2074" width="7.28515625" style="79" customWidth="1"/>
    <col min="2075" max="2075" width="1.5703125" style="79" customWidth="1"/>
    <col min="2076" max="2077" width="6.7109375" style="79" customWidth="1"/>
    <col min="2078" max="2078" width="6.85546875" style="79" customWidth="1"/>
    <col min="2079" max="2079" width="6.7109375" style="79" customWidth="1"/>
    <col min="2080" max="2080" width="1" style="79" customWidth="1"/>
    <col min="2081" max="2081" width="6.7109375" style="79" customWidth="1"/>
    <col min="2082" max="2082" width="1" style="79" customWidth="1"/>
    <col min="2083" max="2083" width="6.7109375" style="79" customWidth="1"/>
    <col min="2084" max="2084" width="1" style="79" customWidth="1"/>
    <col min="2085" max="2086" width="6.7109375" style="79" customWidth="1"/>
    <col min="2087" max="2304" width="11.42578125" style="79"/>
    <col min="2305" max="2307" width="0" style="79" hidden="1" customWidth="1"/>
    <col min="2308" max="2308" width="1" style="79" customWidth="1"/>
    <col min="2309" max="2309" width="6.140625" style="79" customWidth="1"/>
    <col min="2310" max="2310" width="1.5703125" style="79" customWidth="1"/>
    <col min="2311" max="2311" width="59.140625" style="79" bestFit="1" customWidth="1"/>
    <col min="2312" max="2313" width="5.42578125" style="79" customWidth="1"/>
    <col min="2314" max="2314" width="6.140625" style="79" customWidth="1"/>
    <col min="2315" max="2315" width="0.28515625" style="79" customWidth="1"/>
    <col min="2316" max="2317" width="5.42578125" style="79" customWidth="1"/>
    <col min="2318" max="2318" width="6.140625" style="79" customWidth="1"/>
    <col min="2319" max="2319" width="0.28515625" style="79" customWidth="1"/>
    <col min="2320" max="2321" width="5.42578125" style="79" customWidth="1"/>
    <col min="2322" max="2322" width="7.5703125" style="79" bestFit="1" customWidth="1"/>
    <col min="2323" max="2323" width="11.42578125" style="79"/>
    <col min="2324" max="2324" width="5.5703125" style="79" customWidth="1"/>
    <col min="2325" max="2325" width="6" style="79" customWidth="1"/>
    <col min="2326" max="2326" width="6.85546875" style="79" customWidth="1"/>
    <col min="2327" max="2327" width="2.28515625" style="79" customWidth="1"/>
    <col min="2328" max="2328" width="6.42578125" style="79" customWidth="1"/>
    <col min="2329" max="2329" width="6" style="79" customWidth="1"/>
    <col min="2330" max="2330" width="7.28515625" style="79" customWidth="1"/>
    <col min="2331" max="2331" width="1.5703125" style="79" customWidth="1"/>
    <col min="2332" max="2333" width="6.7109375" style="79" customWidth="1"/>
    <col min="2334" max="2334" width="6.85546875" style="79" customWidth="1"/>
    <col min="2335" max="2335" width="6.7109375" style="79" customWidth="1"/>
    <col min="2336" max="2336" width="1" style="79" customWidth="1"/>
    <col min="2337" max="2337" width="6.7109375" style="79" customWidth="1"/>
    <col min="2338" max="2338" width="1" style="79" customWidth="1"/>
    <col min="2339" max="2339" width="6.7109375" style="79" customWidth="1"/>
    <col min="2340" max="2340" width="1" style="79" customWidth="1"/>
    <col min="2341" max="2342" width="6.7109375" style="79" customWidth="1"/>
    <col min="2343" max="2560" width="11.42578125" style="79"/>
    <col min="2561" max="2563" width="0" style="79" hidden="1" customWidth="1"/>
    <col min="2564" max="2564" width="1" style="79" customWidth="1"/>
    <col min="2565" max="2565" width="6.140625" style="79" customWidth="1"/>
    <col min="2566" max="2566" width="1.5703125" style="79" customWidth="1"/>
    <col min="2567" max="2567" width="59.140625" style="79" bestFit="1" customWidth="1"/>
    <col min="2568" max="2569" width="5.42578125" style="79" customWidth="1"/>
    <col min="2570" max="2570" width="6.140625" style="79" customWidth="1"/>
    <col min="2571" max="2571" width="0.28515625" style="79" customWidth="1"/>
    <col min="2572" max="2573" width="5.42578125" style="79" customWidth="1"/>
    <col min="2574" max="2574" width="6.140625" style="79" customWidth="1"/>
    <col min="2575" max="2575" width="0.28515625" style="79" customWidth="1"/>
    <col min="2576" max="2577" width="5.42578125" style="79" customWidth="1"/>
    <col min="2578" max="2578" width="7.5703125" style="79" bestFit="1" customWidth="1"/>
    <col min="2579" max="2579" width="11.42578125" style="79"/>
    <col min="2580" max="2580" width="5.5703125" style="79" customWidth="1"/>
    <col min="2581" max="2581" width="6" style="79" customWidth="1"/>
    <col min="2582" max="2582" width="6.85546875" style="79" customWidth="1"/>
    <col min="2583" max="2583" width="2.28515625" style="79" customWidth="1"/>
    <col min="2584" max="2584" width="6.42578125" style="79" customWidth="1"/>
    <col min="2585" max="2585" width="6" style="79" customWidth="1"/>
    <col min="2586" max="2586" width="7.28515625" style="79" customWidth="1"/>
    <col min="2587" max="2587" width="1.5703125" style="79" customWidth="1"/>
    <col min="2588" max="2589" width="6.7109375" style="79" customWidth="1"/>
    <col min="2590" max="2590" width="6.85546875" style="79" customWidth="1"/>
    <col min="2591" max="2591" width="6.7109375" style="79" customWidth="1"/>
    <col min="2592" max="2592" width="1" style="79" customWidth="1"/>
    <col min="2593" max="2593" width="6.7109375" style="79" customWidth="1"/>
    <col min="2594" max="2594" width="1" style="79" customWidth="1"/>
    <col min="2595" max="2595" width="6.7109375" style="79" customWidth="1"/>
    <col min="2596" max="2596" width="1" style="79" customWidth="1"/>
    <col min="2597" max="2598" width="6.7109375" style="79" customWidth="1"/>
    <col min="2599" max="2816" width="11.42578125" style="79"/>
    <col min="2817" max="2819" width="0" style="79" hidden="1" customWidth="1"/>
    <col min="2820" max="2820" width="1" style="79" customWidth="1"/>
    <col min="2821" max="2821" width="6.140625" style="79" customWidth="1"/>
    <col min="2822" max="2822" width="1.5703125" style="79" customWidth="1"/>
    <col min="2823" max="2823" width="59.140625" style="79" bestFit="1" customWidth="1"/>
    <col min="2824" max="2825" width="5.42578125" style="79" customWidth="1"/>
    <col min="2826" max="2826" width="6.140625" style="79" customWidth="1"/>
    <col min="2827" max="2827" width="0.28515625" style="79" customWidth="1"/>
    <col min="2828" max="2829" width="5.42578125" style="79" customWidth="1"/>
    <col min="2830" max="2830" width="6.140625" style="79" customWidth="1"/>
    <col min="2831" max="2831" width="0.28515625" style="79" customWidth="1"/>
    <col min="2832" max="2833" width="5.42578125" style="79" customWidth="1"/>
    <col min="2834" max="2834" width="7.5703125" style="79" bestFit="1" customWidth="1"/>
    <col min="2835" max="2835" width="11.42578125" style="79"/>
    <col min="2836" max="2836" width="5.5703125" style="79" customWidth="1"/>
    <col min="2837" max="2837" width="6" style="79" customWidth="1"/>
    <col min="2838" max="2838" width="6.85546875" style="79" customWidth="1"/>
    <col min="2839" max="2839" width="2.28515625" style="79" customWidth="1"/>
    <col min="2840" max="2840" width="6.42578125" style="79" customWidth="1"/>
    <col min="2841" max="2841" width="6" style="79" customWidth="1"/>
    <col min="2842" max="2842" width="7.28515625" style="79" customWidth="1"/>
    <col min="2843" max="2843" width="1.5703125" style="79" customWidth="1"/>
    <col min="2844" max="2845" width="6.7109375" style="79" customWidth="1"/>
    <col min="2846" max="2846" width="6.85546875" style="79" customWidth="1"/>
    <col min="2847" max="2847" width="6.7109375" style="79" customWidth="1"/>
    <col min="2848" max="2848" width="1" style="79" customWidth="1"/>
    <col min="2849" max="2849" width="6.7109375" style="79" customWidth="1"/>
    <col min="2850" max="2850" width="1" style="79" customWidth="1"/>
    <col min="2851" max="2851" width="6.7109375" style="79" customWidth="1"/>
    <col min="2852" max="2852" width="1" style="79" customWidth="1"/>
    <col min="2853" max="2854" width="6.7109375" style="79" customWidth="1"/>
    <col min="2855" max="3072" width="11.42578125" style="79"/>
    <col min="3073" max="3075" width="0" style="79" hidden="1" customWidth="1"/>
    <col min="3076" max="3076" width="1" style="79" customWidth="1"/>
    <col min="3077" max="3077" width="6.140625" style="79" customWidth="1"/>
    <col min="3078" max="3078" width="1.5703125" style="79" customWidth="1"/>
    <col min="3079" max="3079" width="59.140625" style="79" bestFit="1" customWidth="1"/>
    <col min="3080" max="3081" width="5.42578125" style="79" customWidth="1"/>
    <col min="3082" max="3082" width="6.140625" style="79" customWidth="1"/>
    <col min="3083" max="3083" width="0.28515625" style="79" customWidth="1"/>
    <col min="3084" max="3085" width="5.42578125" style="79" customWidth="1"/>
    <col min="3086" max="3086" width="6.140625" style="79" customWidth="1"/>
    <col min="3087" max="3087" width="0.28515625" style="79" customWidth="1"/>
    <col min="3088" max="3089" width="5.42578125" style="79" customWidth="1"/>
    <col min="3090" max="3090" width="7.5703125" style="79" bestFit="1" customWidth="1"/>
    <col min="3091" max="3091" width="11.42578125" style="79"/>
    <col min="3092" max="3092" width="5.5703125" style="79" customWidth="1"/>
    <col min="3093" max="3093" width="6" style="79" customWidth="1"/>
    <col min="3094" max="3094" width="6.85546875" style="79" customWidth="1"/>
    <col min="3095" max="3095" width="2.28515625" style="79" customWidth="1"/>
    <col min="3096" max="3096" width="6.42578125" style="79" customWidth="1"/>
    <col min="3097" max="3097" width="6" style="79" customWidth="1"/>
    <col min="3098" max="3098" width="7.28515625" style="79" customWidth="1"/>
    <col min="3099" max="3099" width="1.5703125" style="79" customWidth="1"/>
    <col min="3100" max="3101" width="6.7109375" style="79" customWidth="1"/>
    <col min="3102" max="3102" width="6.85546875" style="79" customWidth="1"/>
    <col min="3103" max="3103" width="6.7109375" style="79" customWidth="1"/>
    <col min="3104" max="3104" width="1" style="79" customWidth="1"/>
    <col min="3105" max="3105" width="6.7109375" style="79" customWidth="1"/>
    <col min="3106" max="3106" width="1" style="79" customWidth="1"/>
    <col min="3107" max="3107" width="6.7109375" style="79" customWidth="1"/>
    <col min="3108" max="3108" width="1" style="79" customWidth="1"/>
    <col min="3109" max="3110" width="6.7109375" style="79" customWidth="1"/>
    <col min="3111" max="3328" width="11.42578125" style="79"/>
    <col min="3329" max="3331" width="0" style="79" hidden="1" customWidth="1"/>
    <col min="3332" max="3332" width="1" style="79" customWidth="1"/>
    <col min="3333" max="3333" width="6.140625" style="79" customWidth="1"/>
    <col min="3334" max="3334" width="1.5703125" style="79" customWidth="1"/>
    <col min="3335" max="3335" width="59.140625" style="79" bestFit="1" customWidth="1"/>
    <col min="3336" max="3337" width="5.42578125" style="79" customWidth="1"/>
    <col min="3338" max="3338" width="6.140625" style="79" customWidth="1"/>
    <col min="3339" max="3339" width="0.28515625" style="79" customWidth="1"/>
    <col min="3340" max="3341" width="5.42578125" style="79" customWidth="1"/>
    <col min="3342" max="3342" width="6.140625" style="79" customWidth="1"/>
    <col min="3343" max="3343" width="0.28515625" style="79" customWidth="1"/>
    <col min="3344" max="3345" width="5.42578125" style="79" customWidth="1"/>
    <col min="3346" max="3346" width="7.5703125" style="79" bestFit="1" customWidth="1"/>
    <col min="3347" max="3347" width="11.42578125" style="79"/>
    <col min="3348" max="3348" width="5.5703125" style="79" customWidth="1"/>
    <col min="3349" max="3349" width="6" style="79" customWidth="1"/>
    <col min="3350" max="3350" width="6.85546875" style="79" customWidth="1"/>
    <col min="3351" max="3351" width="2.28515625" style="79" customWidth="1"/>
    <col min="3352" max="3352" width="6.42578125" style="79" customWidth="1"/>
    <col min="3353" max="3353" width="6" style="79" customWidth="1"/>
    <col min="3354" max="3354" width="7.28515625" style="79" customWidth="1"/>
    <col min="3355" max="3355" width="1.5703125" style="79" customWidth="1"/>
    <col min="3356" max="3357" width="6.7109375" style="79" customWidth="1"/>
    <col min="3358" max="3358" width="6.85546875" style="79" customWidth="1"/>
    <col min="3359" max="3359" width="6.7109375" style="79" customWidth="1"/>
    <col min="3360" max="3360" width="1" style="79" customWidth="1"/>
    <col min="3361" max="3361" width="6.7109375" style="79" customWidth="1"/>
    <col min="3362" max="3362" width="1" style="79" customWidth="1"/>
    <col min="3363" max="3363" width="6.7109375" style="79" customWidth="1"/>
    <col min="3364" max="3364" width="1" style="79" customWidth="1"/>
    <col min="3365" max="3366" width="6.7109375" style="79" customWidth="1"/>
    <col min="3367" max="3584" width="11.42578125" style="79"/>
    <col min="3585" max="3587" width="0" style="79" hidden="1" customWidth="1"/>
    <col min="3588" max="3588" width="1" style="79" customWidth="1"/>
    <col min="3589" max="3589" width="6.140625" style="79" customWidth="1"/>
    <col min="3590" max="3590" width="1.5703125" style="79" customWidth="1"/>
    <col min="3591" max="3591" width="59.140625" style="79" bestFit="1" customWidth="1"/>
    <col min="3592" max="3593" width="5.42578125" style="79" customWidth="1"/>
    <col min="3594" max="3594" width="6.140625" style="79" customWidth="1"/>
    <col min="3595" max="3595" width="0.28515625" style="79" customWidth="1"/>
    <col min="3596" max="3597" width="5.42578125" style="79" customWidth="1"/>
    <col min="3598" max="3598" width="6.140625" style="79" customWidth="1"/>
    <col min="3599" max="3599" width="0.28515625" style="79" customWidth="1"/>
    <col min="3600" max="3601" width="5.42578125" style="79" customWidth="1"/>
    <col min="3602" max="3602" width="7.5703125" style="79" bestFit="1" customWidth="1"/>
    <col min="3603" max="3603" width="11.42578125" style="79"/>
    <col min="3604" max="3604" width="5.5703125" style="79" customWidth="1"/>
    <col min="3605" max="3605" width="6" style="79" customWidth="1"/>
    <col min="3606" max="3606" width="6.85546875" style="79" customWidth="1"/>
    <col min="3607" max="3607" width="2.28515625" style="79" customWidth="1"/>
    <col min="3608" max="3608" width="6.42578125" style="79" customWidth="1"/>
    <col min="3609" max="3609" width="6" style="79" customWidth="1"/>
    <col min="3610" max="3610" width="7.28515625" style="79" customWidth="1"/>
    <col min="3611" max="3611" width="1.5703125" style="79" customWidth="1"/>
    <col min="3612" max="3613" width="6.7109375" style="79" customWidth="1"/>
    <col min="3614" max="3614" width="6.85546875" style="79" customWidth="1"/>
    <col min="3615" max="3615" width="6.7109375" style="79" customWidth="1"/>
    <col min="3616" max="3616" width="1" style="79" customWidth="1"/>
    <col min="3617" max="3617" width="6.7109375" style="79" customWidth="1"/>
    <col min="3618" max="3618" width="1" style="79" customWidth="1"/>
    <col min="3619" max="3619" width="6.7109375" style="79" customWidth="1"/>
    <col min="3620" max="3620" width="1" style="79" customWidth="1"/>
    <col min="3621" max="3622" width="6.7109375" style="79" customWidth="1"/>
    <col min="3623" max="3840" width="11.42578125" style="79"/>
    <col min="3841" max="3843" width="0" style="79" hidden="1" customWidth="1"/>
    <col min="3844" max="3844" width="1" style="79" customWidth="1"/>
    <col min="3845" max="3845" width="6.140625" style="79" customWidth="1"/>
    <col min="3846" max="3846" width="1.5703125" style="79" customWidth="1"/>
    <col min="3847" max="3847" width="59.140625" style="79" bestFit="1" customWidth="1"/>
    <col min="3848" max="3849" width="5.42578125" style="79" customWidth="1"/>
    <col min="3850" max="3850" width="6.140625" style="79" customWidth="1"/>
    <col min="3851" max="3851" width="0.28515625" style="79" customWidth="1"/>
    <col min="3852" max="3853" width="5.42578125" style="79" customWidth="1"/>
    <col min="3854" max="3854" width="6.140625" style="79" customWidth="1"/>
    <col min="3855" max="3855" width="0.28515625" style="79" customWidth="1"/>
    <col min="3856" max="3857" width="5.42578125" style="79" customWidth="1"/>
    <col min="3858" max="3858" width="7.5703125" style="79" bestFit="1" customWidth="1"/>
    <col min="3859" max="3859" width="11.42578125" style="79"/>
    <col min="3860" max="3860" width="5.5703125" style="79" customWidth="1"/>
    <col min="3861" max="3861" width="6" style="79" customWidth="1"/>
    <col min="3862" max="3862" width="6.85546875" style="79" customWidth="1"/>
    <col min="3863" max="3863" width="2.28515625" style="79" customWidth="1"/>
    <col min="3864" max="3864" width="6.42578125" style="79" customWidth="1"/>
    <col min="3865" max="3865" width="6" style="79" customWidth="1"/>
    <col min="3866" max="3866" width="7.28515625" style="79" customWidth="1"/>
    <col min="3867" max="3867" width="1.5703125" style="79" customWidth="1"/>
    <col min="3868" max="3869" width="6.7109375" style="79" customWidth="1"/>
    <col min="3870" max="3870" width="6.85546875" style="79" customWidth="1"/>
    <col min="3871" max="3871" width="6.7109375" style="79" customWidth="1"/>
    <col min="3872" max="3872" width="1" style="79" customWidth="1"/>
    <col min="3873" max="3873" width="6.7109375" style="79" customWidth="1"/>
    <col min="3874" max="3874" width="1" style="79" customWidth="1"/>
    <col min="3875" max="3875" width="6.7109375" style="79" customWidth="1"/>
    <col min="3876" max="3876" width="1" style="79" customWidth="1"/>
    <col min="3877" max="3878" width="6.7109375" style="79" customWidth="1"/>
    <col min="3879" max="4096" width="11.42578125" style="79"/>
    <col min="4097" max="4099" width="0" style="79" hidden="1" customWidth="1"/>
    <col min="4100" max="4100" width="1" style="79" customWidth="1"/>
    <col min="4101" max="4101" width="6.140625" style="79" customWidth="1"/>
    <col min="4102" max="4102" width="1.5703125" style="79" customWidth="1"/>
    <col min="4103" max="4103" width="59.140625" style="79" bestFit="1" customWidth="1"/>
    <col min="4104" max="4105" width="5.42578125" style="79" customWidth="1"/>
    <col min="4106" max="4106" width="6.140625" style="79" customWidth="1"/>
    <col min="4107" max="4107" width="0.28515625" style="79" customWidth="1"/>
    <col min="4108" max="4109" width="5.42578125" style="79" customWidth="1"/>
    <col min="4110" max="4110" width="6.140625" style="79" customWidth="1"/>
    <col min="4111" max="4111" width="0.28515625" style="79" customWidth="1"/>
    <col min="4112" max="4113" width="5.42578125" style="79" customWidth="1"/>
    <col min="4114" max="4114" width="7.5703125" style="79" bestFit="1" customWidth="1"/>
    <col min="4115" max="4115" width="11.42578125" style="79"/>
    <col min="4116" max="4116" width="5.5703125" style="79" customWidth="1"/>
    <col min="4117" max="4117" width="6" style="79" customWidth="1"/>
    <col min="4118" max="4118" width="6.85546875" style="79" customWidth="1"/>
    <col min="4119" max="4119" width="2.28515625" style="79" customWidth="1"/>
    <col min="4120" max="4120" width="6.42578125" style="79" customWidth="1"/>
    <col min="4121" max="4121" width="6" style="79" customWidth="1"/>
    <col min="4122" max="4122" width="7.28515625" style="79" customWidth="1"/>
    <col min="4123" max="4123" width="1.5703125" style="79" customWidth="1"/>
    <col min="4124" max="4125" width="6.7109375" style="79" customWidth="1"/>
    <col min="4126" max="4126" width="6.85546875" style="79" customWidth="1"/>
    <col min="4127" max="4127" width="6.7109375" style="79" customWidth="1"/>
    <col min="4128" max="4128" width="1" style="79" customWidth="1"/>
    <col min="4129" max="4129" width="6.7109375" style="79" customWidth="1"/>
    <col min="4130" max="4130" width="1" style="79" customWidth="1"/>
    <col min="4131" max="4131" width="6.7109375" style="79" customWidth="1"/>
    <col min="4132" max="4132" width="1" style="79" customWidth="1"/>
    <col min="4133" max="4134" width="6.7109375" style="79" customWidth="1"/>
    <col min="4135" max="4352" width="11.42578125" style="79"/>
    <col min="4353" max="4355" width="0" style="79" hidden="1" customWidth="1"/>
    <col min="4356" max="4356" width="1" style="79" customWidth="1"/>
    <col min="4357" max="4357" width="6.140625" style="79" customWidth="1"/>
    <col min="4358" max="4358" width="1.5703125" style="79" customWidth="1"/>
    <col min="4359" max="4359" width="59.140625" style="79" bestFit="1" customWidth="1"/>
    <col min="4360" max="4361" width="5.42578125" style="79" customWidth="1"/>
    <col min="4362" max="4362" width="6.140625" style="79" customWidth="1"/>
    <col min="4363" max="4363" width="0.28515625" style="79" customWidth="1"/>
    <col min="4364" max="4365" width="5.42578125" style="79" customWidth="1"/>
    <col min="4366" max="4366" width="6.140625" style="79" customWidth="1"/>
    <col min="4367" max="4367" width="0.28515625" style="79" customWidth="1"/>
    <col min="4368" max="4369" width="5.42578125" style="79" customWidth="1"/>
    <col min="4370" max="4370" width="7.5703125" style="79" bestFit="1" customWidth="1"/>
    <col min="4371" max="4371" width="11.42578125" style="79"/>
    <col min="4372" max="4372" width="5.5703125" style="79" customWidth="1"/>
    <col min="4373" max="4373" width="6" style="79" customWidth="1"/>
    <col min="4374" max="4374" width="6.85546875" style="79" customWidth="1"/>
    <col min="4375" max="4375" width="2.28515625" style="79" customWidth="1"/>
    <col min="4376" max="4376" width="6.42578125" style="79" customWidth="1"/>
    <col min="4377" max="4377" width="6" style="79" customWidth="1"/>
    <col min="4378" max="4378" width="7.28515625" style="79" customWidth="1"/>
    <col min="4379" max="4379" width="1.5703125" style="79" customWidth="1"/>
    <col min="4380" max="4381" width="6.7109375" style="79" customWidth="1"/>
    <col min="4382" max="4382" width="6.85546875" style="79" customWidth="1"/>
    <col min="4383" max="4383" width="6.7109375" style="79" customWidth="1"/>
    <col min="4384" max="4384" width="1" style="79" customWidth="1"/>
    <col min="4385" max="4385" width="6.7109375" style="79" customWidth="1"/>
    <col min="4386" max="4386" width="1" style="79" customWidth="1"/>
    <col min="4387" max="4387" width="6.7109375" style="79" customWidth="1"/>
    <col min="4388" max="4388" width="1" style="79" customWidth="1"/>
    <col min="4389" max="4390" width="6.7109375" style="79" customWidth="1"/>
    <col min="4391" max="4608" width="11.42578125" style="79"/>
    <col min="4609" max="4611" width="0" style="79" hidden="1" customWidth="1"/>
    <col min="4612" max="4612" width="1" style="79" customWidth="1"/>
    <col min="4613" max="4613" width="6.140625" style="79" customWidth="1"/>
    <col min="4614" max="4614" width="1.5703125" style="79" customWidth="1"/>
    <col min="4615" max="4615" width="59.140625" style="79" bestFit="1" customWidth="1"/>
    <col min="4616" max="4617" width="5.42578125" style="79" customWidth="1"/>
    <col min="4618" max="4618" width="6.140625" style="79" customWidth="1"/>
    <col min="4619" max="4619" width="0.28515625" style="79" customWidth="1"/>
    <col min="4620" max="4621" width="5.42578125" style="79" customWidth="1"/>
    <col min="4622" max="4622" width="6.140625" style="79" customWidth="1"/>
    <col min="4623" max="4623" width="0.28515625" style="79" customWidth="1"/>
    <col min="4624" max="4625" width="5.42578125" style="79" customWidth="1"/>
    <col min="4626" max="4626" width="7.5703125" style="79" bestFit="1" customWidth="1"/>
    <col min="4627" max="4627" width="11.42578125" style="79"/>
    <col min="4628" max="4628" width="5.5703125" style="79" customWidth="1"/>
    <col min="4629" max="4629" width="6" style="79" customWidth="1"/>
    <col min="4630" max="4630" width="6.85546875" style="79" customWidth="1"/>
    <col min="4631" max="4631" width="2.28515625" style="79" customWidth="1"/>
    <col min="4632" max="4632" width="6.42578125" style="79" customWidth="1"/>
    <col min="4633" max="4633" width="6" style="79" customWidth="1"/>
    <col min="4634" max="4634" width="7.28515625" style="79" customWidth="1"/>
    <col min="4635" max="4635" width="1.5703125" style="79" customWidth="1"/>
    <col min="4636" max="4637" width="6.7109375" style="79" customWidth="1"/>
    <col min="4638" max="4638" width="6.85546875" style="79" customWidth="1"/>
    <col min="4639" max="4639" width="6.7109375" style="79" customWidth="1"/>
    <col min="4640" max="4640" width="1" style="79" customWidth="1"/>
    <col min="4641" max="4641" width="6.7109375" style="79" customWidth="1"/>
    <col min="4642" max="4642" width="1" style="79" customWidth="1"/>
    <col min="4643" max="4643" width="6.7109375" style="79" customWidth="1"/>
    <col min="4644" max="4644" width="1" style="79" customWidth="1"/>
    <col min="4645" max="4646" width="6.7109375" style="79" customWidth="1"/>
    <col min="4647" max="4864" width="11.42578125" style="79"/>
    <col min="4865" max="4867" width="0" style="79" hidden="1" customWidth="1"/>
    <col min="4868" max="4868" width="1" style="79" customWidth="1"/>
    <col min="4869" max="4869" width="6.140625" style="79" customWidth="1"/>
    <col min="4870" max="4870" width="1.5703125" style="79" customWidth="1"/>
    <col min="4871" max="4871" width="59.140625" style="79" bestFit="1" customWidth="1"/>
    <col min="4872" max="4873" width="5.42578125" style="79" customWidth="1"/>
    <col min="4874" max="4874" width="6.140625" style="79" customWidth="1"/>
    <col min="4875" max="4875" width="0.28515625" style="79" customWidth="1"/>
    <col min="4876" max="4877" width="5.42578125" style="79" customWidth="1"/>
    <col min="4878" max="4878" width="6.140625" style="79" customWidth="1"/>
    <col min="4879" max="4879" width="0.28515625" style="79" customWidth="1"/>
    <col min="4880" max="4881" width="5.42578125" style="79" customWidth="1"/>
    <col min="4882" max="4882" width="7.5703125" style="79" bestFit="1" customWidth="1"/>
    <col min="4883" max="4883" width="11.42578125" style="79"/>
    <col min="4884" max="4884" width="5.5703125" style="79" customWidth="1"/>
    <col min="4885" max="4885" width="6" style="79" customWidth="1"/>
    <col min="4886" max="4886" width="6.85546875" style="79" customWidth="1"/>
    <col min="4887" max="4887" width="2.28515625" style="79" customWidth="1"/>
    <col min="4888" max="4888" width="6.42578125" style="79" customWidth="1"/>
    <col min="4889" max="4889" width="6" style="79" customWidth="1"/>
    <col min="4890" max="4890" width="7.28515625" style="79" customWidth="1"/>
    <col min="4891" max="4891" width="1.5703125" style="79" customWidth="1"/>
    <col min="4892" max="4893" width="6.7109375" style="79" customWidth="1"/>
    <col min="4894" max="4894" width="6.85546875" style="79" customWidth="1"/>
    <col min="4895" max="4895" width="6.7109375" style="79" customWidth="1"/>
    <col min="4896" max="4896" width="1" style="79" customWidth="1"/>
    <col min="4897" max="4897" width="6.7109375" style="79" customWidth="1"/>
    <col min="4898" max="4898" width="1" style="79" customWidth="1"/>
    <col min="4899" max="4899" width="6.7109375" style="79" customWidth="1"/>
    <col min="4900" max="4900" width="1" style="79" customWidth="1"/>
    <col min="4901" max="4902" width="6.7109375" style="79" customWidth="1"/>
    <col min="4903" max="5120" width="11.42578125" style="79"/>
    <col min="5121" max="5123" width="0" style="79" hidden="1" customWidth="1"/>
    <col min="5124" max="5124" width="1" style="79" customWidth="1"/>
    <col min="5125" max="5125" width="6.140625" style="79" customWidth="1"/>
    <col min="5126" max="5126" width="1.5703125" style="79" customWidth="1"/>
    <col min="5127" max="5127" width="59.140625" style="79" bestFit="1" customWidth="1"/>
    <col min="5128" max="5129" width="5.42578125" style="79" customWidth="1"/>
    <col min="5130" max="5130" width="6.140625" style="79" customWidth="1"/>
    <col min="5131" max="5131" width="0.28515625" style="79" customWidth="1"/>
    <col min="5132" max="5133" width="5.42578125" style="79" customWidth="1"/>
    <col min="5134" max="5134" width="6.140625" style="79" customWidth="1"/>
    <col min="5135" max="5135" width="0.28515625" style="79" customWidth="1"/>
    <col min="5136" max="5137" width="5.42578125" style="79" customWidth="1"/>
    <col min="5138" max="5138" width="7.5703125" style="79" bestFit="1" customWidth="1"/>
    <col min="5139" max="5139" width="11.42578125" style="79"/>
    <col min="5140" max="5140" width="5.5703125" style="79" customWidth="1"/>
    <col min="5141" max="5141" width="6" style="79" customWidth="1"/>
    <col min="5142" max="5142" width="6.85546875" style="79" customWidth="1"/>
    <col min="5143" max="5143" width="2.28515625" style="79" customWidth="1"/>
    <col min="5144" max="5144" width="6.42578125" style="79" customWidth="1"/>
    <col min="5145" max="5145" width="6" style="79" customWidth="1"/>
    <col min="5146" max="5146" width="7.28515625" style="79" customWidth="1"/>
    <col min="5147" max="5147" width="1.5703125" style="79" customWidth="1"/>
    <col min="5148" max="5149" width="6.7109375" style="79" customWidth="1"/>
    <col min="5150" max="5150" width="6.85546875" style="79" customWidth="1"/>
    <col min="5151" max="5151" width="6.7109375" style="79" customWidth="1"/>
    <col min="5152" max="5152" width="1" style="79" customWidth="1"/>
    <col min="5153" max="5153" width="6.7109375" style="79" customWidth="1"/>
    <col min="5154" max="5154" width="1" style="79" customWidth="1"/>
    <col min="5155" max="5155" width="6.7109375" style="79" customWidth="1"/>
    <col min="5156" max="5156" width="1" style="79" customWidth="1"/>
    <col min="5157" max="5158" width="6.7109375" style="79" customWidth="1"/>
    <col min="5159" max="5376" width="11.42578125" style="79"/>
    <col min="5377" max="5379" width="0" style="79" hidden="1" customWidth="1"/>
    <col min="5380" max="5380" width="1" style="79" customWidth="1"/>
    <col min="5381" max="5381" width="6.140625" style="79" customWidth="1"/>
    <col min="5382" max="5382" width="1.5703125" style="79" customWidth="1"/>
    <col min="5383" max="5383" width="59.140625" style="79" bestFit="1" customWidth="1"/>
    <col min="5384" max="5385" width="5.42578125" style="79" customWidth="1"/>
    <col min="5386" max="5386" width="6.140625" style="79" customWidth="1"/>
    <col min="5387" max="5387" width="0.28515625" style="79" customWidth="1"/>
    <col min="5388" max="5389" width="5.42578125" style="79" customWidth="1"/>
    <col min="5390" max="5390" width="6.140625" style="79" customWidth="1"/>
    <col min="5391" max="5391" width="0.28515625" style="79" customWidth="1"/>
    <col min="5392" max="5393" width="5.42578125" style="79" customWidth="1"/>
    <col min="5394" max="5394" width="7.5703125" style="79" bestFit="1" customWidth="1"/>
    <col min="5395" max="5395" width="11.42578125" style="79"/>
    <col min="5396" max="5396" width="5.5703125" style="79" customWidth="1"/>
    <col min="5397" max="5397" width="6" style="79" customWidth="1"/>
    <col min="5398" max="5398" width="6.85546875" style="79" customWidth="1"/>
    <col min="5399" max="5399" width="2.28515625" style="79" customWidth="1"/>
    <col min="5400" max="5400" width="6.42578125" style="79" customWidth="1"/>
    <col min="5401" max="5401" width="6" style="79" customWidth="1"/>
    <col min="5402" max="5402" width="7.28515625" style="79" customWidth="1"/>
    <col min="5403" max="5403" width="1.5703125" style="79" customWidth="1"/>
    <col min="5404" max="5405" width="6.7109375" style="79" customWidth="1"/>
    <col min="5406" max="5406" width="6.85546875" style="79" customWidth="1"/>
    <col min="5407" max="5407" width="6.7109375" style="79" customWidth="1"/>
    <col min="5408" max="5408" width="1" style="79" customWidth="1"/>
    <col min="5409" max="5409" width="6.7109375" style="79" customWidth="1"/>
    <col min="5410" max="5410" width="1" style="79" customWidth="1"/>
    <col min="5411" max="5411" width="6.7109375" style="79" customWidth="1"/>
    <col min="5412" max="5412" width="1" style="79" customWidth="1"/>
    <col min="5413" max="5414" width="6.7109375" style="79" customWidth="1"/>
    <col min="5415" max="5632" width="11.42578125" style="79"/>
    <col min="5633" max="5635" width="0" style="79" hidden="1" customWidth="1"/>
    <col min="5636" max="5636" width="1" style="79" customWidth="1"/>
    <col min="5637" max="5637" width="6.140625" style="79" customWidth="1"/>
    <col min="5638" max="5638" width="1.5703125" style="79" customWidth="1"/>
    <col min="5639" max="5639" width="59.140625" style="79" bestFit="1" customWidth="1"/>
    <col min="5640" max="5641" width="5.42578125" style="79" customWidth="1"/>
    <col min="5642" max="5642" width="6.140625" style="79" customWidth="1"/>
    <col min="5643" max="5643" width="0.28515625" style="79" customWidth="1"/>
    <col min="5644" max="5645" width="5.42578125" style="79" customWidth="1"/>
    <col min="5646" max="5646" width="6.140625" style="79" customWidth="1"/>
    <col min="5647" max="5647" width="0.28515625" style="79" customWidth="1"/>
    <col min="5648" max="5649" width="5.42578125" style="79" customWidth="1"/>
    <col min="5650" max="5650" width="7.5703125" style="79" bestFit="1" customWidth="1"/>
    <col min="5651" max="5651" width="11.42578125" style="79"/>
    <col min="5652" max="5652" width="5.5703125" style="79" customWidth="1"/>
    <col min="5653" max="5653" width="6" style="79" customWidth="1"/>
    <col min="5654" max="5654" width="6.85546875" style="79" customWidth="1"/>
    <col min="5655" max="5655" width="2.28515625" style="79" customWidth="1"/>
    <col min="5656" max="5656" width="6.42578125" style="79" customWidth="1"/>
    <col min="5657" max="5657" width="6" style="79" customWidth="1"/>
    <col min="5658" max="5658" width="7.28515625" style="79" customWidth="1"/>
    <col min="5659" max="5659" width="1.5703125" style="79" customWidth="1"/>
    <col min="5660" max="5661" width="6.7109375" style="79" customWidth="1"/>
    <col min="5662" max="5662" width="6.85546875" style="79" customWidth="1"/>
    <col min="5663" max="5663" width="6.7109375" style="79" customWidth="1"/>
    <col min="5664" max="5664" width="1" style="79" customWidth="1"/>
    <col min="5665" max="5665" width="6.7109375" style="79" customWidth="1"/>
    <col min="5666" max="5666" width="1" style="79" customWidth="1"/>
    <col min="5667" max="5667" width="6.7109375" style="79" customWidth="1"/>
    <col min="5668" max="5668" width="1" style="79" customWidth="1"/>
    <col min="5669" max="5670" width="6.7109375" style="79" customWidth="1"/>
    <col min="5671" max="5888" width="11.42578125" style="79"/>
    <col min="5889" max="5891" width="0" style="79" hidden="1" customWidth="1"/>
    <col min="5892" max="5892" width="1" style="79" customWidth="1"/>
    <col min="5893" max="5893" width="6.140625" style="79" customWidth="1"/>
    <col min="5894" max="5894" width="1.5703125" style="79" customWidth="1"/>
    <col min="5895" max="5895" width="59.140625" style="79" bestFit="1" customWidth="1"/>
    <col min="5896" max="5897" width="5.42578125" style="79" customWidth="1"/>
    <col min="5898" max="5898" width="6.140625" style="79" customWidth="1"/>
    <col min="5899" max="5899" width="0.28515625" style="79" customWidth="1"/>
    <col min="5900" max="5901" width="5.42578125" style="79" customWidth="1"/>
    <col min="5902" max="5902" width="6.140625" style="79" customWidth="1"/>
    <col min="5903" max="5903" width="0.28515625" style="79" customWidth="1"/>
    <col min="5904" max="5905" width="5.42578125" style="79" customWidth="1"/>
    <col min="5906" max="5906" width="7.5703125" style="79" bestFit="1" customWidth="1"/>
    <col min="5907" max="5907" width="11.42578125" style="79"/>
    <col min="5908" max="5908" width="5.5703125" style="79" customWidth="1"/>
    <col min="5909" max="5909" width="6" style="79" customWidth="1"/>
    <col min="5910" max="5910" width="6.85546875" style="79" customWidth="1"/>
    <col min="5911" max="5911" width="2.28515625" style="79" customWidth="1"/>
    <col min="5912" max="5912" width="6.42578125" style="79" customWidth="1"/>
    <col min="5913" max="5913" width="6" style="79" customWidth="1"/>
    <col min="5914" max="5914" width="7.28515625" style="79" customWidth="1"/>
    <col min="5915" max="5915" width="1.5703125" style="79" customWidth="1"/>
    <col min="5916" max="5917" width="6.7109375" style="79" customWidth="1"/>
    <col min="5918" max="5918" width="6.85546875" style="79" customWidth="1"/>
    <col min="5919" max="5919" width="6.7109375" style="79" customWidth="1"/>
    <col min="5920" max="5920" width="1" style="79" customWidth="1"/>
    <col min="5921" max="5921" width="6.7109375" style="79" customWidth="1"/>
    <col min="5922" max="5922" width="1" style="79" customWidth="1"/>
    <col min="5923" max="5923" width="6.7109375" style="79" customWidth="1"/>
    <col min="5924" max="5924" width="1" style="79" customWidth="1"/>
    <col min="5925" max="5926" width="6.7109375" style="79" customWidth="1"/>
    <col min="5927" max="6144" width="11.42578125" style="79"/>
    <col min="6145" max="6147" width="0" style="79" hidden="1" customWidth="1"/>
    <col min="6148" max="6148" width="1" style="79" customWidth="1"/>
    <col min="6149" max="6149" width="6.140625" style="79" customWidth="1"/>
    <col min="6150" max="6150" width="1.5703125" style="79" customWidth="1"/>
    <col min="6151" max="6151" width="59.140625" style="79" bestFit="1" customWidth="1"/>
    <col min="6152" max="6153" width="5.42578125" style="79" customWidth="1"/>
    <col min="6154" max="6154" width="6.140625" style="79" customWidth="1"/>
    <col min="6155" max="6155" width="0.28515625" style="79" customWidth="1"/>
    <col min="6156" max="6157" width="5.42578125" style="79" customWidth="1"/>
    <col min="6158" max="6158" width="6.140625" style="79" customWidth="1"/>
    <col min="6159" max="6159" width="0.28515625" style="79" customWidth="1"/>
    <col min="6160" max="6161" width="5.42578125" style="79" customWidth="1"/>
    <col min="6162" max="6162" width="7.5703125" style="79" bestFit="1" customWidth="1"/>
    <col min="6163" max="6163" width="11.42578125" style="79"/>
    <col min="6164" max="6164" width="5.5703125" style="79" customWidth="1"/>
    <col min="6165" max="6165" width="6" style="79" customWidth="1"/>
    <col min="6166" max="6166" width="6.85546875" style="79" customWidth="1"/>
    <col min="6167" max="6167" width="2.28515625" style="79" customWidth="1"/>
    <col min="6168" max="6168" width="6.42578125" style="79" customWidth="1"/>
    <col min="6169" max="6169" width="6" style="79" customWidth="1"/>
    <col min="6170" max="6170" width="7.28515625" style="79" customWidth="1"/>
    <col min="6171" max="6171" width="1.5703125" style="79" customWidth="1"/>
    <col min="6172" max="6173" width="6.7109375" style="79" customWidth="1"/>
    <col min="6174" max="6174" width="6.85546875" style="79" customWidth="1"/>
    <col min="6175" max="6175" width="6.7109375" style="79" customWidth="1"/>
    <col min="6176" max="6176" width="1" style="79" customWidth="1"/>
    <col min="6177" max="6177" width="6.7109375" style="79" customWidth="1"/>
    <col min="6178" max="6178" width="1" style="79" customWidth="1"/>
    <col min="6179" max="6179" width="6.7109375" style="79" customWidth="1"/>
    <col min="6180" max="6180" width="1" style="79" customWidth="1"/>
    <col min="6181" max="6182" width="6.7109375" style="79" customWidth="1"/>
    <col min="6183" max="6400" width="11.42578125" style="79"/>
    <col min="6401" max="6403" width="0" style="79" hidden="1" customWidth="1"/>
    <col min="6404" max="6404" width="1" style="79" customWidth="1"/>
    <col min="6405" max="6405" width="6.140625" style="79" customWidth="1"/>
    <col min="6406" max="6406" width="1.5703125" style="79" customWidth="1"/>
    <col min="6407" max="6407" width="59.140625" style="79" bestFit="1" customWidth="1"/>
    <col min="6408" max="6409" width="5.42578125" style="79" customWidth="1"/>
    <col min="6410" max="6410" width="6.140625" style="79" customWidth="1"/>
    <col min="6411" max="6411" width="0.28515625" style="79" customWidth="1"/>
    <col min="6412" max="6413" width="5.42578125" style="79" customWidth="1"/>
    <col min="6414" max="6414" width="6.140625" style="79" customWidth="1"/>
    <col min="6415" max="6415" width="0.28515625" style="79" customWidth="1"/>
    <col min="6416" max="6417" width="5.42578125" style="79" customWidth="1"/>
    <col min="6418" max="6418" width="7.5703125" style="79" bestFit="1" customWidth="1"/>
    <col min="6419" max="6419" width="11.42578125" style="79"/>
    <col min="6420" max="6420" width="5.5703125" style="79" customWidth="1"/>
    <col min="6421" max="6421" width="6" style="79" customWidth="1"/>
    <col min="6422" max="6422" width="6.85546875" style="79" customWidth="1"/>
    <col min="6423" max="6423" width="2.28515625" style="79" customWidth="1"/>
    <col min="6424" max="6424" width="6.42578125" style="79" customWidth="1"/>
    <col min="6425" max="6425" width="6" style="79" customWidth="1"/>
    <col min="6426" max="6426" width="7.28515625" style="79" customWidth="1"/>
    <col min="6427" max="6427" width="1.5703125" style="79" customWidth="1"/>
    <col min="6428" max="6429" width="6.7109375" style="79" customWidth="1"/>
    <col min="6430" max="6430" width="6.85546875" style="79" customWidth="1"/>
    <col min="6431" max="6431" width="6.7109375" style="79" customWidth="1"/>
    <col min="6432" max="6432" width="1" style="79" customWidth="1"/>
    <col min="6433" max="6433" width="6.7109375" style="79" customWidth="1"/>
    <col min="6434" max="6434" width="1" style="79" customWidth="1"/>
    <col min="6435" max="6435" width="6.7109375" style="79" customWidth="1"/>
    <col min="6436" max="6436" width="1" style="79" customWidth="1"/>
    <col min="6437" max="6438" width="6.7109375" style="79" customWidth="1"/>
    <col min="6439" max="6656" width="11.42578125" style="79"/>
    <col min="6657" max="6659" width="0" style="79" hidden="1" customWidth="1"/>
    <col min="6660" max="6660" width="1" style="79" customWidth="1"/>
    <col min="6661" max="6661" width="6.140625" style="79" customWidth="1"/>
    <col min="6662" max="6662" width="1.5703125" style="79" customWidth="1"/>
    <col min="6663" max="6663" width="59.140625" style="79" bestFit="1" customWidth="1"/>
    <col min="6664" max="6665" width="5.42578125" style="79" customWidth="1"/>
    <col min="6666" max="6666" width="6.140625" style="79" customWidth="1"/>
    <col min="6667" max="6667" width="0.28515625" style="79" customWidth="1"/>
    <col min="6668" max="6669" width="5.42578125" style="79" customWidth="1"/>
    <col min="6670" max="6670" width="6.140625" style="79" customWidth="1"/>
    <col min="6671" max="6671" width="0.28515625" style="79" customWidth="1"/>
    <col min="6672" max="6673" width="5.42578125" style="79" customWidth="1"/>
    <col min="6674" max="6674" width="7.5703125" style="79" bestFit="1" customWidth="1"/>
    <col min="6675" max="6675" width="11.42578125" style="79"/>
    <col min="6676" max="6676" width="5.5703125" style="79" customWidth="1"/>
    <col min="6677" max="6677" width="6" style="79" customWidth="1"/>
    <col min="6678" max="6678" width="6.85546875" style="79" customWidth="1"/>
    <col min="6679" max="6679" width="2.28515625" style="79" customWidth="1"/>
    <col min="6680" max="6680" width="6.42578125" style="79" customWidth="1"/>
    <col min="6681" max="6681" width="6" style="79" customWidth="1"/>
    <col min="6682" max="6682" width="7.28515625" style="79" customWidth="1"/>
    <col min="6683" max="6683" width="1.5703125" style="79" customWidth="1"/>
    <col min="6684" max="6685" width="6.7109375" style="79" customWidth="1"/>
    <col min="6686" max="6686" width="6.85546875" style="79" customWidth="1"/>
    <col min="6687" max="6687" width="6.7109375" style="79" customWidth="1"/>
    <col min="6688" max="6688" width="1" style="79" customWidth="1"/>
    <col min="6689" max="6689" width="6.7109375" style="79" customWidth="1"/>
    <col min="6690" max="6690" width="1" style="79" customWidth="1"/>
    <col min="6691" max="6691" width="6.7109375" style="79" customWidth="1"/>
    <col min="6692" max="6692" width="1" style="79" customWidth="1"/>
    <col min="6693" max="6694" width="6.7109375" style="79" customWidth="1"/>
    <col min="6695" max="6912" width="11.42578125" style="79"/>
    <col min="6913" max="6915" width="0" style="79" hidden="1" customWidth="1"/>
    <col min="6916" max="6916" width="1" style="79" customWidth="1"/>
    <col min="6917" max="6917" width="6.140625" style="79" customWidth="1"/>
    <col min="6918" max="6918" width="1.5703125" style="79" customWidth="1"/>
    <col min="6919" max="6919" width="59.140625" style="79" bestFit="1" customWidth="1"/>
    <col min="6920" max="6921" width="5.42578125" style="79" customWidth="1"/>
    <col min="6922" max="6922" width="6.140625" style="79" customWidth="1"/>
    <col min="6923" max="6923" width="0.28515625" style="79" customWidth="1"/>
    <col min="6924" max="6925" width="5.42578125" style="79" customWidth="1"/>
    <col min="6926" max="6926" width="6.140625" style="79" customWidth="1"/>
    <col min="6927" max="6927" width="0.28515625" style="79" customWidth="1"/>
    <col min="6928" max="6929" width="5.42578125" style="79" customWidth="1"/>
    <col min="6930" max="6930" width="7.5703125" style="79" bestFit="1" customWidth="1"/>
    <col min="6931" max="6931" width="11.42578125" style="79"/>
    <col min="6932" max="6932" width="5.5703125" style="79" customWidth="1"/>
    <col min="6933" max="6933" width="6" style="79" customWidth="1"/>
    <col min="6934" max="6934" width="6.85546875" style="79" customWidth="1"/>
    <col min="6935" max="6935" width="2.28515625" style="79" customWidth="1"/>
    <col min="6936" max="6936" width="6.42578125" style="79" customWidth="1"/>
    <col min="6937" max="6937" width="6" style="79" customWidth="1"/>
    <col min="6938" max="6938" width="7.28515625" style="79" customWidth="1"/>
    <col min="6939" max="6939" width="1.5703125" style="79" customWidth="1"/>
    <col min="6940" max="6941" width="6.7109375" style="79" customWidth="1"/>
    <col min="6942" max="6942" width="6.85546875" style="79" customWidth="1"/>
    <col min="6943" max="6943" width="6.7109375" style="79" customWidth="1"/>
    <col min="6944" max="6944" width="1" style="79" customWidth="1"/>
    <col min="6945" max="6945" width="6.7109375" style="79" customWidth="1"/>
    <col min="6946" max="6946" width="1" style="79" customWidth="1"/>
    <col min="6947" max="6947" width="6.7109375" style="79" customWidth="1"/>
    <col min="6948" max="6948" width="1" style="79" customWidth="1"/>
    <col min="6949" max="6950" width="6.7109375" style="79" customWidth="1"/>
    <col min="6951" max="7168" width="11.42578125" style="79"/>
    <col min="7169" max="7171" width="0" style="79" hidden="1" customWidth="1"/>
    <col min="7172" max="7172" width="1" style="79" customWidth="1"/>
    <col min="7173" max="7173" width="6.140625" style="79" customWidth="1"/>
    <col min="7174" max="7174" width="1.5703125" style="79" customWidth="1"/>
    <col min="7175" max="7175" width="59.140625" style="79" bestFit="1" customWidth="1"/>
    <col min="7176" max="7177" width="5.42578125" style="79" customWidth="1"/>
    <col min="7178" max="7178" width="6.140625" style="79" customWidth="1"/>
    <col min="7179" max="7179" width="0.28515625" style="79" customWidth="1"/>
    <col min="7180" max="7181" width="5.42578125" style="79" customWidth="1"/>
    <col min="7182" max="7182" width="6.140625" style="79" customWidth="1"/>
    <col min="7183" max="7183" width="0.28515625" style="79" customWidth="1"/>
    <col min="7184" max="7185" width="5.42578125" style="79" customWidth="1"/>
    <col min="7186" max="7186" width="7.5703125" style="79" bestFit="1" customWidth="1"/>
    <col min="7187" max="7187" width="11.42578125" style="79"/>
    <col min="7188" max="7188" width="5.5703125" style="79" customWidth="1"/>
    <col min="7189" max="7189" width="6" style="79" customWidth="1"/>
    <col min="7190" max="7190" width="6.85546875" style="79" customWidth="1"/>
    <col min="7191" max="7191" width="2.28515625" style="79" customWidth="1"/>
    <col min="7192" max="7192" width="6.42578125" style="79" customWidth="1"/>
    <col min="7193" max="7193" width="6" style="79" customWidth="1"/>
    <col min="7194" max="7194" width="7.28515625" style="79" customWidth="1"/>
    <col min="7195" max="7195" width="1.5703125" style="79" customWidth="1"/>
    <col min="7196" max="7197" width="6.7109375" style="79" customWidth="1"/>
    <col min="7198" max="7198" width="6.85546875" style="79" customWidth="1"/>
    <col min="7199" max="7199" width="6.7109375" style="79" customWidth="1"/>
    <col min="7200" max="7200" width="1" style="79" customWidth="1"/>
    <col min="7201" max="7201" width="6.7109375" style="79" customWidth="1"/>
    <col min="7202" max="7202" width="1" style="79" customWidth="1"/>
    <col min="7203" max="7203" width="6.7109375" style="79" customWidth="1"/>
    <col min="7204" max="7204" width="1" style="79" customWidth="1"/>
    <col min="7205" max="7206" width="6.7109375" style="79" customWidth="1"/>
    <col min="7207" max="7424" width="11.42578125" style="79"/>
    <col min="7425" max="7427" width="0" style="79" hidden="1" customWidth="1"/>
    <col min="7428" max="7428" width="1" style="79" customWidth="1"/>
    <col min="7429" max="7429" width="6.140625" style="79" customWidth="1"/>
    <col min="7430" max="7430" width="1.5703125" style="79" customWidth="1"/>
    <col min="7431" max="7431" width="59.140625" style="79" bestFit="1" customWidth="1"/>
    <col min="7432" max="7433" width="5.42578125" style="79" customWidth="1"/>
    <col min="7434" max="7434" width="6.140625" style="79" customWidth="1"/>
    <col min="7435" max="7435" width="0.28515625" style="79" customWidth="1"/>
    <col min="7436" max="7437" width="5.42578125" style="79" customWidth="1"/>
    <col min="7438" max="7438" width="6.140625" style="79" customWidth="1"/>
    <col min="7439" max="7439" width="0.28515625" style="79" customWidth="1"/>
    <col min="7440" max="7441" width="5.42578125" style="79" customWidth="1"/>
    <col min="7442" max="7442" width="7.5703125" style="79" bestFit="1" customWidth="1"/>
    <col min="7443" max="7443" width="11.42578125" style="79"/>
    <col min="7444" max="7444" width="5.5703125" style="79" customWidth="1"/>
    <col min="7445" max="7445" width="6" style="79" customWidth="1"/>
    <col min="7446" max="7446" width="6.85546875" style="79" customWidth="1"/>
    <col min="7447" max="7447" width="2.28515625" style="79" customWidth="1"/>
    <col min="7448" max="7448" width="6.42578125" style="79" customWidth="1"/>
    <col min="7449" max="7449" width="6" style="79" customWidth="1"/>
    <col min="7450" max="7450" width="7.28515625" style="79" customWidth="1"/>
    <col min="7451" max="7451" width="1.5703125" style="79" customWidth="1"/>
    <col min="7452" max="7453" width="6.7109375" style="79" customWidth="1"/>
    <col min="7454" max="7454" width="6.85546875" style="79" customWidth="1"/>
    <col min="7455" max="7455" width="6.7109375" style="79" customWidth="1"/>
    <col min="7456" max="7456" width="1" style="79" customWidth="1"/>
    <col min="7457" max="7457" width="6.7109375" style="79" customWidth="1"/>
    <col min="7458" max="7458" width="1" style="79" customWidth="1"/>
    <col min="7459" max="7459" width="6.7109375" style="79" customWidth="1"/>
    <col min="7460" max="7460" width="1" style="79" customWidth="1"/>
    <col min="7461" max="7462" width="6.7109375" style="79" customWidth="1"/>
    <col min="7463" max="7680" width="11.42578125" style="79"/>
    <col min="7681" max="7683" width="0" style="79" hidden="1" customWidth="1"/>
    <col min="7684" max="7684" width="1" style="79" customWidth="1"/>
    <col min="7685" max="7685" width="6.140625" style="79" customWidth="1"/>
    <col min="7686" max="7686" width="1.5703125" style="79" customWidth="1"/>
    <col min="7687" max="7687" width="59.140625" style="79" bestFit="1" customWidth="1"/>
    <col min="7688" max="7689" width="5.42578125" style="79" customWidth="1"/>
    <col min="7690" max="7690" width="6.140625" style="79" customWidth="1"/>
    <col min="7691" max="7691" width="0.28515625" style="79" customWidth="1"/>
    <col min="7692" max="7693" width="5.42578125" style="79" customWidth="1"/>
    <col min="7694" max="7694" width="6.140625" style="79" customWidth="1"/>
    <col min="7695" max="7695" width="0.28515625" style="79" customWidth="1"/>
    <col min="7696" max="7697" width="5.42578125" style="79" customWidth="1"/>
    <col min="7698" max="7698" width="7.5703125" style="79" bestFit="1" customWidth="1"/>
    <col min="7699" max="7699" width="11.42578125" style="79"/>
    <col min="7700" max="7700" width="5.5703125" style="79" customWidth="1"/>
    <col min="7701" max="7701" width="6" style="79" customWidth="1"/>
    <col min="7702" max="7702" width="6.85546875" style="79" customWidth="1"/>
    <col min="7703" max="7703" width="2.28515625" style="79" customWidth="1"/>
    <col min="7704" max="7704" width="6.42578125" style="79" customWidth="1"/>
    <col min="7705" max="7705" width="6" style="79" customWidth="1"/>
    <col min="7706" max="7706" width="7.28515625" style="79" customWidth="1"/>
    <col min="7707" max="7707" width="1.5703125" style="79" customWidth="1"/>
    <col min="7708" max="7709" width="6.7109375" style="79" customWidth="1"/>
    <col min="7710" max="7710" width="6.85546875" style="79" customWidth="1"/>
    <col min="7711" max="7711" width="6.7109375" style="79" customWidth="1"/>
    <col min="7712" max="7712" width="1" style="79" customWidth="1"/>
    <col min="7713" max="7713" width="6.7109375" style="79" customWidth="1"/>
    <col min="7714" max="7714" width="1" style="79" customWidth="1"/>
    <col min="7715" max="7715" width="6.7109375" style="79" customWidth="1"/>
    <col min="7716" max="7716" width="1" style="79" customWidth="1"/>
    <col min="7717" max="7718" width="6.7109375" style="79" customWidth="1"/>
    <col min="7719" max="7936" width="11.42578125" style="79"/>
    <col min="7937" max="7939" width="0" style="79" hidden="1" customWidth="1"/>
    <col min="7940" max="7940" width="1" style="79" customWidth="1"/>
    <col min="7941" max="7941" width="6.140625" style="79" customWidth="1"/>
    <col min="7942" max="7942" width="1.5703125" style="79" customWidth="1"/>
    <col min="7943" max="7943" width="59.140625" style="79" bestFit="1" customWidth="1"/>
    <col min="7944" max="7945" width="5.42578125" style="79" customWidth="1"/>
    <col min="7946" max="7946" width="6.140625" style="79" customWidth="1"/>
    <col min="7947" max="7947" width="0.28515625" style="79" customWidth="1"/>
    <col min="7948" max="7949" width="5.42578125" style="79" customWidth="1"/>
    <col min="7950" max="7950" width="6.140625" style="79" customWidth="1"/>
    <col min="7951" max="7951" width="0.28515625" style="79" customWidth="1"/>
    <col min="7952" max="7953" width="5.42578125" style="79" customWidth="1"/>
    <col min="7954" max="7954" width="7.5703125" style="79" bestFit="1" customWidth="1"/>
    <col min="7955" max="7955" width="11.42578125" style="79"/>
    <col min="7956" max="7956" width="5.5703125" style="79" customWidth="1"/>
    <col min="7957" max="7957" width="6" style="79" customWidth="1"/>
    <col min="7958" max="7958" width="6.85546875" style="79" customWidth="1"/>
    <col min="7959" max="7959" width="2.28515625" style="79" customWidth="1"/>
    <col min="7960" max="7960" width="6.42578125" style="79" customWidth="1"/>
    <col min="7961" max="7961" width="6" style="79" customWidth="1"/>
    <col min="7962" max="7962" width="7.28515625" style="79" customWidth="1"/>
    <col min="7963" max="7963" width="1.5703125" style="79" customWidth="1"/>
    <col min="7964" max="7965" width="6.7109375" style="79" customWidth="1"/>
    <col min="7966" max="7966" width="6.85546875" style="79" customWidth="1"/>
    <col min="7967" max="7967" width="6.7109375" style="79" customWidth="1"/>
    <col min="7968" max="7968" width="1" style="79" customWidth="1"/>
    <col min="7969" max="7969" width="6.7109375" style="79" customWidth="1"/>
    <col min="7970" max="7970" width="1" style="79" customWidth="1"/>
    <col min="7971" max="7971" width="6.7109375" style="79" customWidth="1"/>
    <col min="7972" max="7972" width="1" style="79" customWidth="1"/>
    <col min="7973" max="7974" width="6.7109375" style="79" customWidth="1"/>
    <col min="7975" max="8192" width="11.42578125" style="79"/>
    <col min="8193" max="8195" width="0" style="79" hidden="1" customWidth="1"/>
    <col min="8196" max="8196" width="1" style="79" customWidth="1"/>
    <col min="8197" max="8197" width="6.140625" style="79" customWidth="1"/>
    <col min="8198" max="8198" width="1.5703125" style="79" customWidth="1"/>
    <col min="8199" max="8199" width="59.140625" style="79" bestFit="1" customWidth="1"/>
    <col min="8200" max="8201" width="5.42578125" style="79" customWidth="1"/>
    <col min="8202" max="8202" width="6.140625" style="79" customWidth="1"/>
    <col min="8203" max="8203" width="0.28515625" style="79" customWidth="1"/>
    <col min="8204" max="8205" width="5.42578125" style="79" customWidth="1"/>
    <col min="8206" max="8206" width="6.140625" style="79" customWidth="1"/>
    <col min="8207" max="8207" width="0.28515625" style="79" customWidth="1"/>
    <col min="8208" max="8209" width="5.42578125" style="79" customWidth="1"/>
    <col min="8210" max="8210" width="7.5703125" style="79" bestFit="1" customWidth="1"/>
    <col min="8211" max="8211" width="11.42578125" style="79"/>
    <col min="8212" max="8212" width="5.5703125" style="79" customWidth="1"/>
    <col min="8213" max="8213" width="6" style="79" customWidth="1"/>
    <col min="8214" max="8214" width="6.85546875" style="79" customWidth="1"/>
    <col min="8215" max="8215" width="2.28515625" style="79" customWidth="1"/>
    <col min="8216" max="8216" width="6.42578125" style="79" customWidth="1"/>
    <col min="8217" max="8217" width="6" style="79" customWidth="1"/>
    <col min="8218" max="8218" width="7.28515625" style="79" customWidth="1"/>
    <col min="8219" max="8219" width="1.5703125" style="79" customWidth="1"/>
    <col min="8220" max="8221" width="6.7109375" style="79" customWidth="1"/>
    <col min="8222" max="8222" width="6.85546875" style="79" customWidth="1"/>
    <col min="8223" max="8223" width="6.7109375" style="79" customWidth="1"/>
    <col min="8224" max="8224" width="1" style="79" customWidth="1"/>
    <col min="8225" max="8225" width="6.7109375" style="79" customWidth="1"/>
    <col min="8226" max="8226" width="1" style="79" customWidth="1"/>
    <col min="8227" max="8227" width="6.7109375" style="79" customWidth="1"/>
    <col min="8228" max="8228" width="1" style="79" customWidth="1"/>
    <col min="8229" max="8230" width="6.7109375" style="79" customWidth="1"/>
    <col min="8231" max="8448" width="11.42578125" style="79"/>
    <col min="8449" max="8451" width="0" style="79" hidden="1" customWidth="1"/>
    <col min="8452" max="8452" width="1" style="79" customWidth="1"/>
    <col min="8453" max="8453" width="6.140625" style="79" customWidth="1"/>
    <col min="8454" max="8454" width="1.5703125" style="79" customWidth="1"/>
    <col min="8455" max="8455" width="59.140625" style="79" bestFit="1" customWidth="1"/>
    <col min="8456" max="8457" width="5.42578125" style="79" customWidth="1"/>
    <col min="8458" max="8458" width="6.140625" style="79" customWidth="1"/>
    <col min="8459" max="8459" width="0.28515625" style="79" customWidth="1"/>
    <col min="8460" max="8461" width="5.42578125" style="79" customWidth="1"/>
    <col min="8462" max="8462" width="6.140625" style="79" customWidth="1"/>
    <col min="8463" max="8463" width="0.28515625" style="79" customWidth="1"/>
    <col min="8464" max="8465" width="5.42578125" style="79" customWidth="1"/>
    <col min="8466" max="8466" width="7.5703125" style="79" bestFit="1" customWidth="1"/>
    <col min="8467" max="8467" width="11.42578125" style="79"/>
    <col min="8468" max="8468" width="5.5703125" style="79" customWidth="1"/>
    <col min="8469" max="8469" width="6" style="79" customWidth="1"/>
    <col min="8470" max="8470" width="6.85546875" style="79" customWidth="1"/>
    <col min="8471" max="8471" width="2.28515625" style="79" customWidth="1"/>
    <col min="8472" max="8472" width="6.42578125" style="79" customWidth="1"/>
    <col min="8473" max="8473" width="6" style="79" customWidth="1"/>
    <col min="8474" max="8474" width="7.28515625" style="79" customWidth="1"/>
    <col min="8475" max="8475" width="1.5703125" style="79" customWidth="1"/>
    <col min="8476" max="8477" width="6.7109375" style="79" customWidth="1"/>
    <col min="8478" max="8478" width="6.85546875" style="79" customWidth="1"/>
    <col min="8479" max="8479" width="6.7109375" style="79" customWidth="1"/>
    <col min="8480" max="8480" width="1" style="79" customWidth="1"/>
    <col min="8481" max="8481" width="6.7109375" style="79" customWidth="1"/>
    <col min="8482" max="8482" width="1" style="79" customWidth="1"/>
    <col min="8483" max="8483" width="6.7109375" style="79" customWidth="1"/>
    <col min="8484" max="8484" width="1" style="79" customWidth="1"/>
    <col min="8485" max="8486" width="6.7109375" style="79" customWidth="1"/>
    <col min="8487" max="8704" width="11.42578125" style="79"/>
    <col min="8705" max="8707" width="0" style="79" hidden="1" customWidth="1"/>
    <col min="8708" max="8708" width="1" style="79" customWidth="1"/>
    <col min="8709" max="8709" width="6.140625" style="79" customWidth="1"/>
    <col min="8710" max="8710" width="1.5703125" style="79" customWidth="1"/>
    <col min="8711" max="8711" width="59.140625" style="79" bestFit="1" customWidth="1"/>
    <col min="8712" max="8713" width="5.42578125" style="79" customWidth="1"/>
    <col min="8714" max="8714" width="6.140625" style="79" customWidth="1"/>
    <col min="8715" max="8715" width="0.28515625" style="79" customWidth="1"/>
    <col min="8716" max="8717" width="5.42578125" style="79" customWidth="1"/>
    <col min="8718" max="8718" width="6.140625" style="79" customWidth="1"/>
    <col min="8719" max="8719" width="0.28515625" style="79" customWidth="1"/>
    <col min="8720" max="8721" width="5.42578125" style="79" customWidth="1"/>
    <col min="8722" max="8722" width="7.5703125" style="79" bestFit="1" customWidth="1"/>
    <col min="8723" max="8723" width="11.42578125" style="79"/>
    <col min="8724" max="8724" width="5.5703125" style="79" customWidth="1"/>
    <col min="8725" max="8725" width="6" style="79" customWidth="1"/>
    <col min="8726" max="8726" width="6.85546875" style="79" customWidth="1"/>
    <col min="8727" max="8727" width="2.28515625" style="79" customWidth="1"/>
    <col min="8728" max="8728" width="6.42578125" style="79" customWidth="1"/>
    <col min="8729" max="8729" width="6" style="79" customWidth="1"/>
    <col min="8730" max="8730" width="7.28515625" style="79" customWidth="1"/>
    <col min="8731" max="8731" width="1.5703125" style="79" customWidth="1"/>
    <col min="8732" max="8733" width="6.7109375" style="79" customWidth="1"/>
    <col min="8734" max="8734" width="6.85546875" style="79" customWidth="1"/>
    <col min="8735" max="8735" width="6.7109375" style="79" customWidth="1"/>
    <col min="8736" max="8736" width="1" style="79" customWidth="1"/>
    <col min="8737" max="8737" width="6.7109375" style="79" customWidth="1"/>
    <col min="8738" max="8738" width="1" style="79" customWidth="1"/>
    <col min="8739" max="8739" width="6.7109375" style="79" customWidth="1"/>
    <col min="8740" max="8740" width="1" style="79" customWidth="1"/>
    <col min="8741" max="8742" width="6.7109375" style="79" customWidth="1"/>
    <col min="8743" max="8960" width="11.42578125" style="79"/>
    <col min="8961" max="8963" width="0" style="79" hidden="1" customWidth="1"/>
    <col min="8964" max="8964" width="1" style="79" customWidth="1"/>
    <col min="8965" max="8965" width="6.140625" style="79" customWidth="1"/>
    <col min="8966" max="8966" width="1.5703125" style="79" customWidth="1"/>
    <col min="8967" max="8967" width="59.140625" style="79" bestFit="1" customWidth="1"/>
    <col min="8968" max="8969" width="5.42578125" style="79" customWidth="1"/>
    <col min="8970" max="8970" width="6.140625" style="79" customWidth="1"/>
    <col min="8971" max="8971" width="0.28515625" style="79" customWidth="1"/>
    <col min="8972" max="8973" width="5.42578125" style="79" customWidth="1"/>
    <col min="8974" max="8974" width="6.140625" style="79" customWidth="1"/>
    <col min="8975" max="8975" width="0.28515625" style="79" customWidth="1"/>
    <col min="8976" max="8977" width="5.42578125" style="79" customWidth="1"/>
    <col min="8978" max="8978" width="7.5703125" style="79" bestFit="1" customWidth="1"/>
    <col min="8979" max="8979" width="11.42578125" style="79"/>
    <col min="8980" max="8980" width="5.5703125" style="79" customWidth="1"/>
    <col min="8981" max="8981" width="6" style="79" customWidth="1"/>
    <col min="8982" max="8982" width="6.85546875" style="79" customWidth="1"/>
    <col min="8983" max="8983" width="2.28515625" style="79" customWidth="1"/>
    <col min="8984" max="8984" width="6.42578125" style="79" customWidth="1"/>
    <col min="8985" max="8985" width="6" style="79" customWidth="1"/>
    <col min="8986" max="8986" width="7.28515625" style="79" customWidth="1"/>
    <col min="8987" max="8987" width="1.5703125" style="79" customWidth="1"/>
    <col min="8988" max="8989" width="6.7109375" style="79" customWidth="1"/>
    <col min="8990" max="8990" width="6.85546875" style="79" customWidth="1"/>
    <col min="8991" max="8991" width="6.7109375" style="79" customWidth="1"/>
    <col min="8992" max="8992" width="1" style="79" customWidth="1"/>
    <col min="8993" max="8993" width="6.7109375" style="79" customWidth="1"/>
    <col min="8994" max="8994" width="1" style="79" customWidth="1"/>
    <col min="8995" max="8995" width="6.7109375" style="79" customWidth="1"/>
    <col min="8996" max="8996" width="1" style="79" customWidth="1"/>
    <col min="8997" max="8998" width="6.7109375" style="79" customWidth="1"/>
    <col min="8999" max="9216" width="11.42578125" style="79"/>
    <col min="9217" max="9219" width="0" style="79" hidden="1" customWidth="1"/>
    <col min="9220" max="9220" width="1" style="79" customWidth="1"/>
    <col min="9221" max="9221" width="6.140625" style="79" customWidth="1"/>
    <col min="9222" max="9222" width="1.5703125" style="79" customWidth="1"/>
    <col min="9223" max="9223" width="59.140625" style="79" bestFit="1" customWidth="1"/>
    <col min="9224" max="9225" width="5.42578125" style="79" customWidth="1"/>
    <col min="9226" max="9226" width="6.140625" style="79" customWidth="1"/>
    <col min="9227" max="9227" width="0.28515625" style="79" customWidth="1"/>
    <col min="9228" max="9229" width="5.42578125" style="79" customWidth="1"/>
    <col min="9230" max="9230" width="6.140625" style="79" customWidth="1"/>
    <col min="9231" max="9231" width="0.28515625" style="79" customWidth="1"/>
    <col min="9232" max="9233" width="5.42578125" style="79" customWidth="1"/>
    <col min="9234" max="9234" width="7.5703125" style="79" bestFit="1" customWidth="1"/>
    <col min="9235" max="9235" width="11.42578125" style="79"/>
    <col min="9236" max="9236" width="5.5703125" style="79" customWidth="1"/>
    <col min="9237" max="9237" width="6" style="79" customWidth="1"/>
    <col min="9238" max="9238" width="6.85546875" style="79" customWidth="1"/>
    <col min="9239" max="9239" width="2.28515625" style="79" customWidth="1"/>
    <col min="9240" max="9240" width="6.42578125" style="79" customWidth="1"/>
    <col min="9241" max="9241" width="6" style="79" customWidth="1"/>
    <col min="9242" max="9242" width="7.28515625" style="79" customWidth="1"/>
    <col min="9243" max="9243" width="1.5703125" style="79" customWidth="1"/>
    <col min="9244" max="9245" width="6.7109375" style="79" customWidth="1"/>
    <col min="9246" max="9246" width="6.85546875" style="79" customWidth="1"/>
    <col min="9247" max="9247" width="6.7109375" style="79" customWidth="1"/>
    <col min="9248" max="9248" width="1" style="79" customWidth="1"/>
    <col min="9249" max="9249" width="6.7109375" style="79" customWidth="1"/>
    <col min="9250" max="9250" width="1" style="79" customWidth="1"/>
    <col min="9251" max="9251" width="6.7109375" style="79" customWidth="1"/>
    <col min="9252" max="9252" width="1" style="79" customWidth="1"/>
    <col min="9253" max="9254" width="6.7109375" style="79" customWidth="1"/>
    <col min="9255" max="9472" width="11.42578125" style="79"/>
    <col min="9473" max="9475" width="0" style="79" hidden="1" customWidth="1"/>
    <col min="9476" max="9476" width="1" style="79" customWidth="1"/>
    <col min="9477" max="9477" width="6.140625" style="79" customWidth="1"/>
    <col min="9478" max="9478" width="1.5703125" style="79" customWidth="1"/>
    <col min="9479" max="9479" width="59.140625" style="79" bestFit="1" customWidth="1"/>
    <col min="9480" max="9481" width="5.42578125" style="79" customWidth="1"/>
    <col min="9482" max="9482" width="6.140625" style="79" customWidth="1"/>
    <col min="9483" max="9483" width="0.28515625" style="79" customWidth="1"/>
    <col min="9484" max="9485" width="5.42578125" style="79" customWidth="1"/>
    <col min="9486" max="9486" width="6.140625" style="79" customWidth="1"/>
    <col min="9487" max="9487" width="0.28515625" style="79" customWidth="1"/>
    <col min="9488" max="9489" width="5.42578125" style="79" customWidth="1"/>
    <col min="9490" max="9490" width="7.5703125" style="79" bestFit="1" customWidth="1"/>
    <col min="9491" max="9491" width="11.42578125" style="79"/>
    <col min="9492" max="9492" width="5.5703125" style="79" customWidth="1"/>
    <col min="9493" max="9493" width="6" style="79" customWidth="1"/>
    <col min="9494" max="9494" width="6.85546875" style="79" customWidth="1"/>
    <col min="9495" max="9495" width="2.28515625" style="79" customWidth="1"/>
    <col min="9496" max="9496" width="6.42578125" style="79" customWidth="1"/>
    <col min="9497" max="9497" width="6" style="79" customWidth="1"/>
    <col min="9498" max="9498" width="7.28515625" style="79" customWidth="1"/>
    <col min="9499" max="9499" width="1.5703125" style="79" customWidth="1"/>
    <col min="9500" max="9501" width="6.7109375" style="79" customWidth="1"/>
    <col min="9502" max="9502" width="6.85546875" style="79" customWidth="1"/>
    <col min="9503" max="9503" width="6.7109375" style="79" customWidth="1"/>
    <col min="9504" max="9504" width="1" style="79" customWidth="1"/>
    <col min="9505" max="9505" width="6.7109375" style="79" customWidth="1"/>
    <col min="9506" max="9506" width="1" style="79" customWidth="1"/>
    <col min="9507" max="9507" width="6.7109375" style="79" customWidth="1"/>
    <col min="9508" max="9508" width="1" style="79" customWidth="1"/>
    <col min="9509" max="9510" width="6.7109375" style="79" customWidth="1"/>
    <col min="9511" max="9728" width="11.42578125" style="79"/>
    <col min="9729" max="9731" width="0" style="79" hidden="1" customWidth="1"/>
    <col min="9732" max="9732" width="1" style="79" customWidth="1"/>
    <col min="9733" max="9733" width="6.140625" style="79" customWidth="1"/>
    <col min="9734" max="9734" width="1.5703125" style="79" customWidth="1"/>
    <col min="9735" max="9735" width="59.140625" style="79" bestFit="1" customWidth="1"/>
    <col min="9736" max="9737" width="5.42578125" style="79" customWidth="1"/>
    <col min="9738" max="9738" width="6.140625" style="79" customWidth="1"/>
    <col min="9739" max="9739" width="0.28515625" style="79" customWidth="1"/>
    <col min="9740" max="9741" width="5.42578125" style="79" customWidth="1"/>
    <col min="9742" max="9742" width="6.140625" style="79" customWidth="1"/>
    <col min="9743" max="9743" width="0.28515625" style="79" customWidth="1"/>
    <col min="9744" max="9745" width="5.42578125" style="79" customWidth="1"/>
    <col min="9746" max="9746" width="7.5703125" style="79" bestFit="1" customWidth="1"/>
    <col min="9747" max="9747" width="11.42578125" style="79"/>
    <col min="9748" max="9748" width="5.5703125" style="79" customWidth="1"/>
    <col min="9749" max="9749" width="6" style="79" customWidth="1"/>
    <col min="9750" max="9750" width="6.85546875" style="79" customWidth="1"/>
    <col min="9751" max="9751" width="2.28515625" style="79" customWidth="1"/>
    <col min="9752" max="9752" width="6.42578125" style="79" customWidth="1"/>
    <col min="9753" max="9753" width="6" style="79" customWidth="1"/>
    <col min="9754" max="9754" width="7.28515625" style="79" customWidth="1"/>
    <col min="9755" max="9755" width="1.5703125" style="79" customWidth="1"/>
    <col min="9756" max="9757" width="6.7109375" style="79" customWidth="1"/>
    <col min="9758" max="9758" width="6.85546875" style="79" customWidth="1"/>
    <col min="9759" max="9759" width="6.7109375" style="79" customWidth="1"/>
    <col min="9760" max="9760" width="1" style="79" customWidth="1"/>
    <col min="9761" max="9761" width="6.7109375" style="79" customWidth="1"/>
    <col min="9762" max="9762" width="1" style="79" customWidth="1"/>
    <col min="9763" max="9763" width="6.7109375" style="79" customWidth="1"/>
    <col min="9764" max="9764" width="1" style="79" customWidth="1"/>
    <col min="9765" max="9766" width="6.7109375" style="79" customWidth="1"/>
    <col min="9767" max="9984" width="11.42578125" style="79"/>
    <col min="9985" max="9987" width="0" style="79" hidden="1" customWidth="1"/>
    <col min="9988" max="9988" width="1" style="79" customWidth="1"/>
    <col min="9989" max="9989" width="6.140625" style="79" customWidth="1"/>
    <col min="9990" max="9990" width="1.5703125" style="79" customWidth="1"/>
    <col min="9991" max="9991" width="59.140625" style="79" bestFit="1" customWidth="1"/>
    <col min="9992" max="9993" width="5.42578125" style="79" customWidth="1"/>
    <col min="9994" max="9994" width="6.140625" style="79" customWidth="1"/>
    <col min="9995" max="9995" width="0.28515625" style="79" customWidth="1"/>
    <col min="9996" max="9997" width="5.42578125" style="79" customWidth="1"/>
    <col min="9998" max="9998" width="6.140625" style="79" customWidth="1"/>
    <col min="9999" max="9999" width="0.28515625" style="79" customWidth="1"/>
    <col min="10000" max="10001" width="5.42578125" style="79" customWidth="1"/>
    <col min="10002" max="10002" width="7.5703125" style="79" bestFit="1" customWidth="1"/>
    <col min="10003" max="10003" width="11.42578125" style="79"/>
    <col min="10004" max="10004" width="5.5703125" style="79" customWidth="1"/>
    <col min="10005" max="10005" width="6" style="79" customWidth="1"/>
    <col min="10006" max="10006" width="6.85546875" style="79" customWidth="1"/>
    <col min="10007" max="10007" width="2.28515625" style="79" customWidth="1"/>
    <col min="10008" max="10008" width="6.42578125" style="79" customWidth="1"/>
    <col min="10009" max="10009" width="6" style="79" customWidth="1"/>
    <col min="10010" max="10010" width="7.28515625" style="79" customWidth="1"/>
    <col min="10011" max="10011" width="1.5703125" style="79" customWidth="1"/>
    <col min="10012" max="10013" width="6.7109375" style="79" customWidth="1"/>
    <col min="10014" max="10014" width="6.85546875" style="79" customWidth="1"/>
    <col min="10015" max="10015" width="6.7109375" style="79" customWidth="1"/>
    <col min="10016" max="10016" width="1" style="79" customWidth="1"/>
    <col min="10017" max="10017" width="6.7109375" style="79" customWidth="1"/>
    <col min="10018" max="10018" width="1" style="79" customWidth="1"/>
    <col min="10019" max="10019" width="6.7109375" style="79" customWidth="1"/>
    <col min="10020" max="10020" width="1" style="79" customWidth="1"/>
    <col min="10021" max="10022" width="6.7109375" style="79" customWidth="1"/>
    <col min="10023" max="10240" width="11.42578125" style="79"/>
    <col min="10241" max="10243" width="0" style="79" hidden="1" customWidth="1"/>
    <col min="10244" max="10244" width="1" style="79" customWidth="1"/>
    <col min="10245" max="10245" width="6.140625" style="79" customWidth="1"/>
    <col min="10246" max="10246" width="1.5703125" style="79" customWidth="1"/>
    <col min="10247" max="10247" width="59.140625" style="79" bestFit="1" customWidth="1"/>
    <col min="10248" max="10249" width="5.42578125" style="79" customWidth="1"/>
    <col min="10250" max="10250" width="6.140625" style="79" customWidth="1"/>
    <col min="10251" max="10251" width="0.28515625" style="79" customWidth="1"/>
    <col min="10252" max="10253" width="5.42578125" style="79" customWidth="1"/>
    <col min="10254" max="10254" width="6.140625" style="79" customWidth="1"/>
    <col min="10255" max="10255" width="0.28515625" style="79" customWidth="1"/>
    <col min="10256" max="10257" width="5.42578125" style="79" customWidth="1"/>
    <col min="10258" max="10258" width="7.5703125" style="79" bestFit="1" customWidth="1"/>
    <col min="10259" max="10259" width="11.42578125" style="79"/>
    <col min="10260" max="10260" width="5.5703125" style="79" customWidth="1"/>
    <col min="10261" max="10261" width="6" style="79" customWidth="1"/>
    <col min="10262" max="10262" width="6.85546875" style="79" customWidth="1"/>
    <col min="10263" max="10263" width="2.28515625" style="79" customWidth="1"/>
    <col min="10264" max="10264" width="6.42578125" style="79" customWidth="1"/>
    <col min="10265" max="10265" width="6" style="79" customWidth="1"/>
    <col min="10266" max="10266" width="7.28515625" style="79" customWidth="1"/>
    <col min="10267" max="10267" width="1.5703125" style="79" customWidth="1"/>
    <col min="10268" max="10269" width="6.7109375" style="79" customWidth="1"/>
    <col min="10270" max="10270" width="6.85546875" style="79" customWidth="1"/>
    <col min="10271" max="10271" width="6.7109375" style="79" customWidth="1"/>
    <col min="10272" max="10272" width="1" style="79" customWidth="1"/>
    <col min="10273" max="10273" width="6.7109375" style="79" customWidth="1"/>
    <col min="10274" max="10274" width="1" style="79" customWidth="1"/>
    <col min="10275" max="10275" width="6.7109375" style="79" customWidth="1"/>
    <col min="10276" max="10276" width="1" style="79" customWidth="1"/>
    <col min="10277" max="10278" width="6.7109375" style="79" customWidth="1"/>
    <col min="10279" max="10496" width="11.42578125" style="79"/>
    <col min="10497" max="10499" width="0" style="79" hidden="1" customWidth="1"/>
    <col min="10500" max="10500" width="1" style="79" customWidth="1"/>
    <col min="10501" max="10501" width="6.140625" style="79" customWidth="1"/>
    <col min="10502" max="10502" width="1.5703125" style="79" customWidth="1"/>
    <col min="10503" max="10503" width="59.140625" style="79" bestFit="1" customWidth="1"/>
    <col min="10504" max="10505" width="5.42578125" style="79" customWidth="1"/>
    <col min="10506" max="10506" width="6.140625" style="79" customWidth="1"/>
    <col min="10507" max="10507" width="0.28515625" style="79" customWidth="1"/>
    <col min="10508" max="10509" width="5.42578125" style="79" customWidth="1"/>
    <col min="10510" max="10510" width="6.140625" style="79" customWidth="1"/>
    <col min="10511" max="10511" width="0.28515625" style="79" customWidth="1"/>
    <col min="10512" max="10513" width="5.42578125" style="79" customWidth="1"/>
    <col min="10514" max="10514" width="7.5703125" style="79" bestFit="1" customWidth="1"/>
    <col min="10515" max="10515" width="11.42578125" style="79"/>
    <col min="10516" max="10516" width="5.5703125" style="79" customWidth="1"/>
    <col min="10517" max="10517" width="6" style="79" customWidth="1"/>
    <col min="10518" max="10518" width="6.85546875" style="79" customWidth="1"/>
    <col min="10519" max="10519" width="2.28515625" style="79" customWidth="1"/>
    <col min="10520" max="10520" width="6.42578125" style="79" customWidth="1"/>
    <col min="10521" max="10521" width="6" style="79" customWidth="1"/>
    <col min="10522" max="10522" width="7.28515625" style="79" customWidth="1"/>
    <col min="10523" max="10523" width="1.5703125" style="79" customWidth="1"/>
    <col min="10524" max="10525" width="6.7109375" style="79" customWidth="1"/>
    <col min="10526" max="10526" width="6.85546875" style="79" customWidth="1"/>
    <col min="10527" max="10527" width="6.7109375" style="79" customWidth="1"/>
    <col min="10528" max="10528" width="1" style="79" customWidth="1"/>
    <col min="10529" max="10529" width="6.7109375" style="79" customWidth="1"/>
    <col min="10530" max="10530" width="1" style="79" customWidth="1"/>
    <col min="10531" max="10531" width="6.7109375" style="79" customWidth="1"/>
    <col min="10532" max="10532" width="1" style="79" customWidth="1"/>
    <col min="10533" max="10534" width="6.7109375" style="79" customWidth="1"/>
    <col min="10535" max="10752" width="11.42578125" style="79"/>
    <col min="10753" max="10755" width="0" style="79" hidden="1" customWidth="1"/>
    <col min="10756" max="10756" width="1" style="79" customWidth="1"/>
    <col min="10757" max="10757" width="6.140625" style="79" customWidth="1"/>
    <col min="10758" max="10758" width="1.5703125" style="79" customWidth="1"/>
    <col min="10759" max="10759" width="59.140625" style="79" bestFit="1" customWidth="1"/>
    <col min="10760" max="10761" width="5.42578125" style="79" customWidth="1"/>
    <col min="10762" max="10762" width="6.140625" style="79" customWidth="1"/>
    <col min="10763" max="10763" width="0.28515625" style="79" customWidth="1"/>
    <col min="10764" max="10765" width="5.42578125" style="79" customWidth="1"/>
    <col min="10766" max="10766" width="6.140625" style="79" customWidth="1"/>
    <col min="10767" max="10767" width="0.28515625" style="79" customWidth="1"/>
    <col min="10768" max="10769" width="5.42578125" style="79" customWidth="1"/>
    <col min="10770" max="10770" width="7.5703125" style="79" bestFit="1" customWidth="1"/>
    <col min="10771" max="10771" width="11.42578125" style="79"/>
    <col min="10772" max="10772" width="5.5703125" style="79" customWidth="1"/>
    <col min="10773" max="10773" width="6" style="79" customWidth="1"/>
    <col min="10774" max="10774" width="6.85546875" style="79" customWidth="1"/>
    <col min="10775" max="10775" width="2.28515625" style="79" customWidth="1"/>
    <col min="10776" max="10776" width="6.42578125" style="79" customWidth="1"/>
    <col min="10777" max="10777" width="6" style="79" customWidth="1"/>
    <col min="10778" max="10778" width="7.28515625" style="79" customWidth="1"/>
    <col min="10779" max="10779" width="1.5703125" style="79" customWidth="1"/>
    <col min="10780" max="10781" width="6.7109375" style="79" customWidth="1"/>
    <col min="10782" max="10782" width="6.85546875" style="79" customWidth="1"/>
    <col min="10783" max="10783" width="6.7109375" style="79" customWidth="1"/>
    <col min="10784" max="10784" width="1" style="79" customWidth="1"/>
    <col min="10785" max="10785" width="6.7109375" style="79" customWidth="1"/>
    <col min="10786" max="10786" width="1" style="79" customWidth="1"/>
    <col min="10787" max="10787" width="6.7109375" style="79" customWidth="1"/>
    <col min="10788" max="10788" width="1" style="79" customWidth="1"/>
    <col min="10789" max="10790" width="6.7109375" style="79" customWidth="1"/>
    <col min="10791" max="11008" width="11.42578125" style="79"/>
    <col min="11009" max="11011" width="0" style="79" hidden="1" customWidth="1"/>
    <col min="11012" max="11012" width="1" style="79" customWidth="1"/>
    <col min="11013" max="11013" width="6.140625" style="79" customWidth="1"/>
    <col min="11014" max="11014" width="1.5703125" style="79" customWidth="1"/>
    <col min="11015" max="11015" width="59.140625" style="79" bestFit="1" customWidth="1"/>
    <col min="11016" max="11017" width="5.42578125" style="79" customWidth="1"/>
    <col min="11018" max="11018" width="6.140625" style="79" customWidth="1"/>
    <col min="11019" max="11019" width="0.28515625" style="79" customWidth="1"/>
    <col min="11020" max="11021" width="5.42578125" style="79" customWidth="1"/>
    <col min="11022" max="11022" width="6.140625" style="79" customWidth="1"/>
    <col min="11023" max="11023" width="0.28515625" style="79" customWidth="1"/>
    <col min="11024" max="11025" width="5.42578125" style="79" customWidth="1"/>
    <col min="11026" max="11026" width="7.5703125" style="79" bestFit="1" customWidth="1"/>
    <col min="11027" max="11027" width="11.42578125" style="79"/>
    <col min="11028" max="11028" width="5.5703125" style="79" customWidth="1"/>
    <col min="11029" max="11029" width="6" style="79" customWidth="1"/>
    <col min="11030" max="11030" width="6.85546875" style="79" customWidth="1"/>
    <col min="11031" max="11031" width="2.28515625" style="79" customWidth="1"/>
    <col min="11032" max="11032" width="6.42578125" style="79" customWidth="1"/>
    <col min="11033" max="11033" width="6" style="79" customWidth="1"/>
    <col min="11034" max="11034" width="7.28515625" style="79" customWidth="1"/>
    <col min="11035" max="11035" width="1.5703125" style="79" customWidth="1"/>
    <col min="11036" max="11037" width="6.7109375" style="79" customWidth="1"/>
    <col min="11038" max="11038" width="6.85546875" style="79" customWidth="1"/>
    <col min="11039" max="11039" width="6.7109375" style="79" customWidth="1"/>
    <col min="11040" max="11040" width="1" style="79" customWidth="1"/>
    <col min="11041" max="11041" width="6.7109375" style="79" customWidth="1"/>
    <col min="11042" max="11042" width="1" style="79" customWidth="1"/>
    <col min="11043" max="11043" width="6.7109375" style="79" customWidth="1"/>
    <col min="11044" max="11044" width="1" style="79" customWidth="1"/>
    <col min="11045" max="11046" width="6.7109375" style="79" customWidth="1"/>
    <col min="11047" max="11264" width="11.42578125" style="79"/>
    <col min="11265" max="11267" width="0" style="79" hidden="1" customWidth="1"/>
    <col min="11268" max="11268" width="1" style="79" customWidth="1"/>
    <col min="11269" max="11269" width="6.140625" style="79" customWidth="1"/>
    <col min="11270" max="11270" width="1.5703125" style="79" customWidth="1"/>
    <col min="11271" max="11271" width="59.140625" style="79" bestFit="1" customWidth="1"/>
    <col min="11272" max="11273" width="5.42578125" style="79" customWidth="1"/>
    <col min="11274" max="11274" width="6.140625" style="79" customWidth="1"/>
    <col min="11275" max="11275" width="0.28515625" style="79" customWidth="1"/>
    <col min="11276" max="11277" width="5.42578125" style="79" customWidth="1"/>
    <col min="11278" max="11278" width="6.140625" style="79" customWidth="1"/>
    <col min="11279" max="11279" width="0.28515625" style="79" customWidth="1"/>
    <col min="11280" max="11281" width="5.42578125" style="79" customWidth="1"/>
    <col min="11282" max="11282" width="7.5703125" style="79" bestFit="1" customWidth="1"/>
    <col min="11283" max="11283" width="11.42578125" style="79"/>
    <col min="11284" max="11284" width="5.5703125" style="79" customWidth="1"/>
    <col min="11285" max="11285" width="6" style="79" customWidth="1"/>
    <col min="11286" max="11286" width="6.85546875" style="79" customWidth="1"/>
    <col min="11287" max="11287" width="2.28515625" style="79" customWidth="1"/>
    <col min="11288" max="11288" width="6.42578125" style="79" customWidth="1"/>
    <col min="11289" max="11289" width="6" style="79" customWidth="1"/>
    <col min="11290" max="11290" width="7.28515625" style="79" customWidth="1"/>
    <col min="11291" max="11291" width="1.5703125" style="79" customWidth="1"/>
    <col min="11292" max="11293" width="6.7109375" style="79" customWidth="1"/>
    <col min="11294" max="11294" width="6.85546875" style="79" customWidth="1"/>
    <col min="11295" max="11295" width="6.7109375" style="79" customWidth="1"/>
    <col min="11296" max="11296" width="1" style="79" customWidth="1"/>
    <col min="11297" max="11297" width="6.7109375" style="79" customWidth="1"/>
    <col min="11298" max="11298" width="1" style="79" customWidth="1"/>
    <col min="11299" max="11299" width="6.7109375" style="79" customWidth="1"/>
    <col min="11300" max="11300" width="1" style="79" customWidth="1"/>
    <col min="11301" max="11302" width="6.7109375" style="79" customWidth="1"/>
    <col min="11303" max="11520" width="11.42578125" style="79"/>
    <col min="11521" max="11523" width="0" style="79" hidden="1" customWidth="1"/>
    <col min="11524" max="11524" width="1" style="79" customWidth="1"/>
    <col min="11525" max="11525" width="6.140625" style="79" customWidth="1"/>
    <col min="11526" max="11526" width="1.5703125" style="79" customWidth="1"/>
    <col min="11527" max="11527" width="59.140625" style="79" bestFit="1" customWidth="1"/>
    <col min="11528" max="11529" width="5.42578125" style="79" customWidth="1"/>
    <col min="11530" max="11530" width="6.140625" style="79" customWidth="1"/>
    <col min="11531" max="11531" width="0.28515625" style="79" customWidth="1"/>
    <col min="11532" max="11533" width="5.42578125" style="79" customWidth="1"/>
    <col min="11534" max="11534" width="6.140625" style="79" customWidth="1"/>
    <col min="11535" max="11535" width="0.28515625" style="79" customWidth="1"/>
    <col min="11536" max="11537" width="5.42578125" style="79" customWidth="1"/>
    <col min="11538" max="11538" width="7.5703125" style="79" bestFit="1" customWidth="1"/>
    <col min="11539" max="11539" width="11.42578125" style="79"/>
    <col min="11540" max="11540" width="5.5703125" style="79" customWidth="1"/>
    <col min="11541" max="11541" width="6" style="79" customWidth="1"/>
    <col min="11542" max="11542" width="6.85546875" style="79" customWidth="1"/>
    <col min="11543" max="11543" width="2.28515625" style="79" customWidth="1"/>
    <col min="11544" max="11544" width="6.42578125" style="79" customWidth="1"/>
    <col min="11545" max="11545" width="6" style="79" customWidth="1"/>
    <col min="11546" max="11546" width="7.28515625" style="79" customWidth="1"/>
    <col min="11547" max="11547" width="1.5703125" style="79" customWidth="1"/>
    <col min="11548" max="11549" width="6.7109375" style="79" customWidth="1"/>
    <col min="11550" max="11550" width="6.85546875" style="79" customWidth="1"/>
    <col min="11551" max="11551" width="6.7109375" style="79" customWidth="1"/>
    <col min="11552" max="11552" width="1" style="79" customWidth="1"/>
    <col min="11553" max="11553" width="6.7109375" style="79" customWidth="1"/>
    <col min="11554" max="11554" width="1" style="79" customWidth="1"/>
    <col min="11555" max="11555" width="6.7109375" style="79" customWidth="1"/>
    <col min="11556" max="11556" width="1" style="79" customWidth="1"/>
    <col min="11557" max="11558" width="6.7109375" style="79" customWidth="1"/>
    <col min="11559" max="11776" width="11.42578125" style="79"/>
    <col min="11777" max="11779" width="0" style="79" hidden="1" customWidth="1"/>
    <col min="11780" max="11780" width="1" style="79" customWidth="1"/>
    <col min="11781" max="11781" width="6.140625" style="79" customWidth="1"/>
    <col min="11782" max="11782" width="1.5703125" style="79" customWidth="1"/>
    <col min="11783" max="11783" width="59.140625" style="79" bestFit="1" customWidth="1"/>
    <col min="11784" max="11785" width="5.42578125" style="79" customWidth="1"/>
    <col min="11786" max="11786" width="6.140625" style="79" customWidth="1"/>
    <col min="11787" max="11787" width="0.28515625" style="79" customWidth="1"/>
    <col min="11788" max="11789" width="5.42578125" style="79" customWidth="1"/>
    <col min="11790" max="11790" width="6.140625" style="79" customWidth="1"/>
    <col min="11791" max="11791" width="0.28515625" style="79" customWidth="1"/>
    <col min="11792" max="11793" width="5.42578125" style="79" customWidth="1"/>
    <col min="11794" max="11794" width="7.5703125" style="79" bestFit="1" customWidth="1"/>
    <col min="11795" max="11795" width="11.42578125" style="79"/>
    <col min="11796" max="11796" width="5.5703125" style="79" customWidth="1"/>
    <col min="11797" max="11797" width="6" style="79" customWidth="1"/>
    <col min="11798" max="11798" width="6.85546875" style="79" customWidth="1"/>
    <col min="11799" max="11799" width="2.28515625" style="79" customWidth="1"/>
    <col min="11800" max="11800" width="6.42578125" style="79" customWidth="1"/>
    <col min="11801" max="11801" width="6" style="79" customWidth="1"/>
    <col min="11802" max="11802" width="7.28515625" style="79" customWidth="1"/>
    <col min="11803" max="11803" width="1.5703125" style="79" customWidth="1"/>
    <col min="11804" max="11805" width="6.7109375" style="79" customWidth="1"/>
    <col min="11806" max="11806" width="6.85546875" style="79" customWidth="1"/>
    <col min="11807" max="11807" width="6.7109375" style="79" customWidth="1"/>
    <col min="11808" max="11808" width="1" style="79" customWidth="1"/>
    <col min="11809" max="11809" width="6.7109375" style="79" customWidth="1"/>
    <col min="11810" max="11810" width="1" style="79" customWidth="1"/>
    <col min="11811" max="11811" width="6.7109375" style="79" customWidth="1"/>
    <col min="11812" max="11812" width="1" style="79" customWidth="1"/>
    <col min="11813" max="11814" width="6.7109375" style="79" customWidth="1"/>
    <col min="11815" max="12032" width="11.42578125" style="79"/>
    <col min="12033" max="12035" width="0" style="79" hidden="1" customWidth="1"/>
    <col min="12036" max="12036" width="1" style="79" customWidth="1"/>
    <col min="12037" max="12037" width="6.140625" style="79" customWidth="1"/>
    <col min="12038" max="12038" width="1.5703125" style="79" customWidth="1"/>
    <col min="12039" max="12039" width="59.140625" style="79" bestFit="1" customWidth="1"/>
    <col min="12040" max="12041" width="5.42578125" style="79" customWidth="1"/>
    <col min="12042" max="12042" width="6.140625" style="79" customWidth="1"/>
    <col min="12043" max="12043" width="0.28515625" style="79" customWidth="1"/>
    <col min="12044" max="12045" width="5.42578125" style="79" customWidth="1"/>
    <col min="12046" max="12046" width="6.140625" style="79" customWidth="1"/>
    <col min="12047" max="12047" width="0.28515625" style="79" customWidth="1"/>
    <col min="12048" max="12049" width="5.42578125" style="79" customWidth="1"/>
    <col min="12050" max="12050" width="7.5703125" style="79" bestFit="1" customWidth="1"/>
    <col min="12051" max="12051" width="11.42578125" style="79"/>
    <col min="12052" max="12052" width="5.5703125" style="79" customWidth="1"/>
    <col min="12053" max="12053" width="6" style="79" customWidth="1"/>
    <col min="12054" max="12054" width="6.85546875" style="79" customWidth="1"/>
    <col min="12055" max="12055" width="2.28515625" style="79" customWidth="1"/>
    <col min="12056" max="12056" width="6.42578125" style="79" customWidth="1"/>
    <col min="12057" max="12057" width="6" style="79" customWidth="1"/>
    <col min="12058" max="12058" width="7.28515625" style="79" customWidth="1"/>
    <col min="12059" max="12059" width="1.5703125" style="79" customWidth="1"/>
    <col min="12060" max="12061" width="6.7109375" style="79" customWidth="1"/>
    <col min="12062" max="12062" width="6.85546875" style="79" customWidth="1"/>
    <col min="12063" max="12063" width="6.7109375" style="79" customWidth="1"/>
    <col min="12064" max="12064" width="1" style="79" customWidth="1"/>
    <col min="12065" max="12065" width="6.7109375" style="79" customWidth="1"/>
    <col min="12066" max="12066" width="1" style="79" customWidth="1"/>
    <col min="12067" max="12067" width="6.7109375" style="79" customWidth="1"/>
    <col min="12068" max="12068" width="1" style="79" customWidth="1"/>
    <col min="12069" max="12070" width="6.7109375" style="79" customWidth="1"/>
    <col min="12071" max="12288" width="11.42578125" style="79"/>
    <col min="12289" max="12291" width="0" style="79" hidden="1" customWidth="1"/>
    <col min="12292" max="12292" width="1" style="79" customWidth="1"/>
    <col min="12293" max="12293" width="6.140625" style="79" customWidth="1"/>
    <col min="12294" max="12294" width="1.5703125" style="79" customWidth="1"/>
    <col min="12295" max="12295" width="59.140625" style="79" bestFit="1" customWidth="1"/>
    <col min="12296" max="12297" width="5.42578125" style="79" customWidth="1"/>
    <col min="12298" max="12298" width="6.140625" style="79" customWidth="1"/>
    <col min="12299" max="12299" width="0.28515625" style="79" customWidth="1"/>
    <col min="12300" max="12301" width="5.42578125" style="79" customWidth="1"/>
    <col min="12302" max="12302" width="6.140625" style="79" customWidth="1"/>
    <col min="12303" max="12303" width="0.28515625" style="79" customWidth="1"/>
    <col min="12304" max="12305" width="5.42578125" style="79" customWidth="1"/>
    <col min="12306" max="12306" width="7.5703125" style="79" bestFit="1" customWidth="1"/>
    <col min="12307" max="12307" width="11.42578125" style="79"/>
    <col min="12308" max="12308" width="5.5703125" style="79" customWidth="1"/>
    <col min="12309" max="12309" width="6" style="79" customWidth="1"/>
    <col min="12310" max="12310" width="6.85546875" style="79" customWidth="1"/>
    <col min="12311" max="12311" width="2.28515625" style="79" customWidth="1"/>
    <col min="12312" max="12312" width="6.42578125" style="79" customWidth="1"/>
    <col min="12313" max="12313" width="6" style="79" customWidth="1"/>
    <col min="12314" max="12314" width="7.28515625" style="79" customWidth="1"/>
    <col min="12315" max="12315" width="1.5703125" style="79" customWidth="1"/>
    <col min="12316" max="12317" width="6.7109375" style="79" customWidth="1"/>
    <col min="12318" max="12318" width="6.85546875" style="79" customWidth="1"/>
    <col min="12319" max="12319" width="6.7109375" style="79" customWidth="1"/>
    <col min="12320" max="12320" width="1" style="79" customWidth="1"/>
    <col min="12321" max="12321" width="6.7109375" style="79" customWidth="1"/>
    <col min="12322" max="12322" width="1" style="79" customWidth="1"/>
    <col min="12323" max="12323" width="6.7109375" style="79" customWidth="1"/>
    <col min="12324" max="12324" width="1" style="79" customWidth="1"/>
    <col min="12325" max="12326" width="6.7109375" style="79" customWidth="1"/>
    <col min="12327" max="12544" width="11.42578125" style="79"/>
    <col min="12545" max="12547" width="0" style="79" hidden="1" customWidth="1"/>
    <col min="12548" max="12548" width="1" style="79" customWidth="1"/>
    <col min="12549" max="12549" width="6.140625" style="79" customWidth="1"/>
    <col min="12550" max="12550" width="1.5703125" style="79" customWidth="1"/>
    <col min="12551" max="12551" width="59.140625" style="79" bestFit="1" customWidth="1"/>
    <col min="12552" max="12553" width="5.42578125" style="79" customWidth="1"/>
    <col min="12554" max="12554" width="6.140625" style="79" customWidth="1"/>
    <col min="12555" max="12555" width="0.28515625" style="79" customWidth="1"/>
    <col min="12556" max="12557" width="5.42578125" style="79" customWidth="1"/>
    <col min="12558" max="12558" width="6.140625" style="79" customWidth="1"/>
    <col min="12559" max="12559" width="0.28515625" style="79" customWidth="1"/>
    <col min="12560" max="12561" width="5.42578125" style="79" customWidth="1"/>
    <col min="12562" max="12562" width="7.5703125" style="79" bestFit="1" customWidth="1"/>
    <col min="12563" max="12563" width="11.42578125" style="79"/>
    <col min="12564" max="12564" width="5.5703125" style="79" customWidth="1"/>
    <col min="12565" max="12565" width="6" style="79" customWidth="1"/>
    <col min="12566" max="12566" width="6.85546875" style="79" customWidth="1"/>
    <col min="12567" max="12567" width="2.28515625" style="79" customWidth="1"/>
    <col min="12568" max="12568" width="6.42578125" style="79" customWidth="1"/>
    <col min="12569" max="12569" width="6" style="79" customWidth="1"/>
    <col min="12570" max="12570" width="7.28515625" style="79" customWidth="1"/>
    <col min="12571" max="12571" width="1.5703125" style="79" customWidth="1"/>
    <col min="12572" max="12573" width="6.7109375" style="79" customWidth="1"/>
    <col min="12574" max="12574" width="6.85546875" style="79" customWidth="1"/>
    <col min="12575" max="12575" width="6.7109375" style="79" customWidth="1"/>
    <col min="12576" max="12576" width="1" style="79" customWidth="1"/>
    <col min="12577" max="12577" width="6.7109375" style="79" customWidth="1"/>
    <col min="12578" max="12578" width="1" style="79" customWidth="1"/>
    <col min="12579" max="12579" width="6.7109375" style="79" customWidth="1"/>
    <col min="12580" max="12580" width="1" style="79" customWidth="1"/>
    <col min="12581" max="12582" width="6.7109375" style="79" customWidth="1"/>
    <col min="12583" max="12800" width="11.42578125" style="79"/>
    <col min="12801" max="12803" width="0" style="79" hidden="1" customWidth="1"/>
    <col min="12804" max="12804" width="1" style="79" customWidth="1"/>
    <col min="12805" max="12805" width="6.140625" style="79" customWidth="1"/>
    <col min="12806" max="12806" width="1.5703125" style="79" customWidth="1"/>
    <col min="12807" max="12807" width="59.140625" style="79" bestFit="1" customWidth="1"/>
    <col min="12808" max="12809" width="5.42578125" style="79" customWidth="1"/>
    <col min="12810" max="12810" width="6.140625" style="79" customWidth="1"/>
    <col min="12811" max="12811" width="0.28515625" style="79" customWidth="1"/>
    <col min="12812" max="12813" width="5.42578125" style="79" customWidth="1"/>
    <col min="12814" max="12814" width="6.140625" style="79" customWidth="1"/>
    <col min="12815" max="12815" width="0.28515625" style="79" customWidth="1"/>
    <col min="12816" max="12817" width="5.42578125" style="79" customWidth="1"/>
    <col min="12818" max="12818" width="7.5703125" style="79" bestFit="1" customWidth="1"/>
    <col min="12819" max="12819" width="11.42578125" style="79"/>
    <col min="12820" max="12820" width="5.5703125" style="79" customWidth="1"/>
    <col min="12821" max="12821" width="6" style="79" customWidth="1"/>
    <col min="12822" max="12822" width="6.85546875" style="79" customWidth="1"/>
    <col min="12823" max="12823" width="2.28515625" style="79" customWidth="1"/>
    <col min="12824" max="12824" width="6.42578125" style="79" customWidth="1"/>
    <col min="12825" max="12825" width="6" style="79" customWidth="1"/>
    <col min="12826" max="12826" width="7.28515625" style="79" customWidth="1"/>
    <col min="12827" max="12827" width="1.5703125" style="79" customWidth="1"/>
    <col min="12828" max="12829" width="6.7109375" style="79" customWidth="1"/>
    <col min="12830" max="12830" width="6.85546875" style="79" customWidth="1"/>
    <col min="12831" max="12831" width="6.7109375" style="79" customWidth="1"/>
    <col min="12832" max="12832" width="1" style="79" customWidth="1"/>
    <col min="12833" max="12833" width="6.7109375" style="79" customWidth="1"/>
    <col min="12834" max="12834" width="1" style="79" customWidth="1"/>
    <col min="12835" max="12835" width="6.7109375" style="79" customWidth="1"/>
    <col min="12836" max="12836" width="1" style="79" customWidth="1"/>
    <col min="12837" max="12838" width="6.7109375" style="79" customWidth="1"/>
    <col min="12839" max="13056" width="11.42578125" style="79"/>
    <col min="13057" max="13059" width="0" style="79" hidden="1" customWidth="1"/>
    <col min="13060" max="13060" width="1" style="79" customWidth="1"/>
    <col min="13061" max="13061" width="6.140625" style="79" customWidth="1"/>
    <col min="13062" max="13062" width="1.5703125" style="79" customWidth="1"/>
    <col min="13063" max="13063" width="59.140625" style="79" bestFit="1" customWidth="1"/>
    <col min="13064" max="13065" width="5.42578125" style="79" customWidth="1"/>
    <col min="13066" max="13066" width="6.140625" style="79" customWidth="1"/>
    <col min="13067" max="13067" width="0.28515625" style="79" customWidth="1"/>
    <col min="13068" max="13069" width="5.42578125" style="79" customWidth="1"/>
    <col min="13070" max="13070" width="6.140625" style="79" customWidth="1"/>
    <col min="13071" max="13071" width="0.28515625" style="79" customWidth="1"/>
    <col min="13072" max="13073" width="5.42578125" style="79" customWidth="1"/>
    <col min="13074" max="13074" width="7.5703125" style="79" bestFit="1" customWidth="1"/>
    <col min="13075" max="13075" width="11.42578125" style="79"/>
    <col min="13076" max="13076" width="5.5703125" style="79" customWidth="1"/>
    <col min="13077" max="13077" width="6" style="79" customWidth="1"/>
    <col min="13078" max="13078" width="6.85546875" style="79" customWidth="1"/>
    <col min="13079" max="13079" width="2.28515625" style="79" customWidth="1"/>
    <col min="13080" max="13080" width="6.42578125" style="79" customWidth="1"/>
    <col min="13081" max="13081" width="6" style="79" customWidth="1"/>
    <col min="13082" max="13082" width="7.28515625" style="79" customWidth="1"/>
    <col min="13083" max="13083" width="1.5703125" style="79" customWidth="1"/>
    <col min="13084" max="13085" width="6.7109375" style="79" customWidth="1"/>
    <col min="13086" max="13086" width="6.85546875" style="79" customWidth="1"/>
    <col min="13087" max="13087" width="6.7109375" style="79" customWidth="1"/>
    <col min="13088" max="13088" width="1" style="79" customWidth="1"/>
    <col min="13089" max="13089" width="6.7109375" style="79" customWidth="1"/>
    <col min="13090" max="13090" width="1" style="79" customWidth="1"/>
    <col min="13091" max="13091" width="6.7109375" style="79" customWidth="1"/>
    <col min="13092" max="13092" width="1" style="79" customWidth="1"/>
    <col min="13093" max="13094" width="6.7109375" style="79" customWidth="1"/>
    <col min="13095" max="13312" width="11.42578125" style="79"/>
    <col min="13313" max="13315" width="0" style="79" hidden="1" customWidth="1"/>
    <col min="13316" max="13316" width="1" style="79" customWidth="1"/>
    <col min="13317" max="13317" width="6.140625" style="79" customWidth="1"/>
    <col min="13318" max="13318" width="1.5703125" style="79" customWidth="1"/>
    <col min="13319" max="13319" width="59.140625" style="79" bestFit="1" customWidth="1"/>
    <col min="13320" max="13321" width="5.42578125" style="79" customWidth="1"/>
    <col min="13322" max="13322" width="6.140625" style="79" customWidth="1"/>
    <col min="13323" max="13323" width="0.28515625" style="79" customWidth="1"/>
    <col min="13324" max="13325" width="5.42578125" style="79" customWidth="1"/>
    <col min="13326" max="13326" width="6.140625" style="79" customWidth="1"/>
    <col min="13327" max="13327" width="0.28515625" style="79" customWidth="1"/>
    <col min="13328" max="13329" width="5.42578125" style="79" customWidth="1"/>
    <col min="13330" max="13330" width="7.5703125" style="79" bestFit="1" customWidth="1"/>
    <col min="13331" max="13331" width="11.42578125" style="79"/>
    <col min="13332" max="13332" width="5.5703125" style="79" customWidth="1"/>
    <col min="13333" max="13333" width="6" style="79" customWidth="1"/>
    <col min="13334" max="13334" width="6.85546875" style="79" customWidth="1"/>
    <col min="13335" max="13335" width="2.28515625" style="79" customWidth="1"/>
    <col min="13336" max="13336" width="6.42578125" style="79" customWidth="1"/>
    <col min="13337" max="13337" width="6" style="79" customWidth="1"/>
    <col min="13338" max="13338" width="7.28515625" style="79" customWidth="1"/>
    <col min="13339" max="13339" width="1.5703125" style="79" customWidth="1"/>
    <col min="13340" max="13341" width="6.7109375" style="79" customWidth="1"/>
    <col min="13342" max="13342" width="6.85546875" style="79" customWidth="1"/>
    <col min="13343" max="13343" width="6.7109375" style="79" customWidth="1"/>
    <col min="13344" max="13344" width="1" style="79" customWidth="1"/>
    <col min="13345" max="13345" width="6.7109375" style="79" customWidth="1"/>
    <col min="13346" max="13346" width="1" style="79" customWidth="1"/>
    <col min="13347" max="13347" width="6.7109375" style="79" customWidth="1"/>
    <col min="13348" max="13348" width="1" style="79" customWidth="1"/>
    <col min="13349" max="13350" width="6.7109375" style="79" customWidth="1"/>
    <col min="13351" max="13568" width="11.42578125" style="79"/>
    <col min="13569" max="13571" width="0" style="79" hidden="1" customWidth="1"/>
    <col min="13572" max="13572" width="1" style="79" customWidth="1"/>
    <col min="13573" max="13573" width="6.140625" style="79" customWidth="1"/>
    <col min="13574" max="13574" width="1.5703125" style="79" customWidth="1"/>
    <col min="13575" max="13575" width="59.140625" style="79" bestFit="1" customWidth="1"/>
    <col min="13576" max="13577" width="5.42578125" style="79" customWidth="1"/>
    <col min="13578" max="13578" width="6.140625" style="79" customWidth="1"/>
    <col min="13579" max="13579" width="0.28515625" style="79" customWidth="1"/>
    <col min="13580" max="13581" width="5.42578125" style="79" customWidth="1"/>
    <col min="13582" max="13582" width="6.140625" style="79" customWidth="1"/>
    <col min="13583" max="13583" width="0.28515625" style="79" customWidth="1"/>
    <col min="13584" max="13585" width="5.42578125" style="79" customWidth="1"/>
    <col min="13586" max="13586" width="7.5703125" style="79" bestFit="1" customWidth="1"/>
    <col min="13587" max="13587" width="11.42578125" style="79"/>
    <col min="13588" max="13588" width="5.5703125" style="79" customWidth="1"/>
    <col min="13589" max="13589" width="6" style="79" customWidth="1"/>
    <col min="13590" max="13590" width="6.85546875" style="79" customWidth="1"/>
    <col min="13591" max="13591" width="2.28515625" style="79" customWidth="1"/>
    <col min="13592" max="13592" width="6.42578125" style="79" customWidth="1"/>
    <col min="13593" max="13593" width="6" style="79" customWidth="1"/>
    <col min="13594" max="13594" width="7.28515625" style="79" customWidth="1"/>
    <col min="13595" max="13595" width="1.5703125" style="79" customWidth="1"/>
    <col min="13596" max="13597" width="6.7109375" style="79" customWidth="1"/>
    <col min="13598" max="13598" width="6.85546875" style="79" customWidth="1"/>
    <col min="13599" max="13599" width="6.7109375" style="79" customWidth="1"/>
    <col min="13600" max="13600" width="1" style="79" customWidth="1"/>
    <col min="13601" max="13601" width="6.7109375" style="79" customWidth="1"/>
    <col min="13602" max="13602" width="1" style="79" customWidth="1"/>
    <col min="13603" max="13603" width="6.7109375" style="79" customWidth="1"/>
    <col min="13604" max="13604" width="1" style="79" customWidth="1"/>
    <col min="13605" max="13606" width="6.7109375" style="79" customWidth="1"/>
    <col min="13607" max="13824" width="11.42578125" style="79"/>
    <col min="13825" max="13827" width="0" style="79" hidden="1" customWidth="1"/>
    <col min="13828" max="13828" width="1" style="79" customWidth="1"/>
    <col min="13829" max="13829" width="6.140625" style="79" customWidth="1"/>
    <col min="13830" max="13830" width="1.5703125" style="79" customWidth="1"/>
    <col min="13831" max="13831" width="59.140625" style="79" bestFit="1" customWidth="1"/>
    <col min="13832" max="13833" width="5.42578125" style="79" customWidth="1"/>
    <col min="13834" max="13834" width="6.140625" style="79" customWidth="1"/>
    <col min="13835" max="13835" width="0.28515625" style="79" customWidth="1"/>
    <col min="13836" max="13837" width="5.42578125" style="79" customWidth="1"/>
    <col min="13838" max="13838" width="6.140625" style="79" customWidth="1"/>
    <col min="13839" max="13839" width="0.28515625" style="79" customWidth="1"/>
    <col min="13840" max="13841" width="5.42578125" style="79" customWidth="1"/>
    <col min="13842" max="13842" width="7.5703125" style="79" bestFit="1" customWidth="1"/>
    <col min="13843" max="13843" width="11.42578125" style="79"/>
    <col min="13844" max="13844" width="5.5703125" style="79" customWidth="1"/>
    <col min="13845" max="13845" width="6" style="79" customWidth="1"/>
    <col min="13846" max="13846" width="6.85546875" style="79" customWidth="1"/>
    <col min="13847" max="13847" width="2.28515625" style="79" customWidth="1"/>
    <col min="13848" max="13848" width="6.42578125" style="79" customWidth="1"/>
    <col min="13849" max="13849" width="6" style="79" customWidth="1"/>
    <col min="13850" max="13850" width="7.28515625" style="79" customWidth="1"/>
    <col min="13851" max="13851" width="1.5703125" style="79" customWidth="1"/>
    <col min="13852" max="13853" width="6.7109375" style="79" customWidth="1"/>
    <col min="13854" max="13854" width="6.85546875" style="79" customWidth="1"/>
    <col min="13855" max="13855" width="6.7109375" style="79" customWidth="1"/>
    <col min="13856" max="13856" width="1" style="79" customWidth="1"/>
    <col min="13857" max="13857" width="6.7109375" style="79" customWidth="1"/>
    <col min="13858" max="13858" width="1" style="79" customWidth="1"/>
    <col min="13859" max="13859" width="6.7109375" style="79" customWidth="1"/>
    <col min="13860" max="13860" width="1" style="79" customWidth="1"/>
    <col min="13861" max="13862" width="6.7109375" style="79" customWidth="1"/>
    <col min="13863" max="14080" width="11.42578125" style="79"/>
    <col min="14081" max="14083" width="0" style="79" hidden="1" customWidth="1"/>
    <col min="14084" max="14084" width="1" style="79" customWidth="1"/>
    <col min="14085" max="14085" width="6.140625" style="79" customWidth="1"/>
    <col min="14086" max="14086" width="1.5703125" style="79" customWidth="1"/>
    <col min="14087" max="14087" width="59.140625" style="79" bestFit="1" customWidth="1"/>
    <col min="14088" max="14089" width="5.42578125" style="79" customWidth="1"/>
    <col min="14090" max="14090" width="6.140625" style="79" customWidth="1"/>
    <col min="14091" max="14091" width="0.28515625" style="79" customWidth="1"/>
    <col min="14092" max="14093" width="5.42578125" style="79" customWidth="1"/>
    <col min="14094" max="14094" width="6.140625" style="79" customWidth="1"/>
    <col min="14095" max="14095" width="0.28515625" style="79" customWidth="1"/>
    <col min="14096" max="14097" width="5.42578125" style="79" customWidth="1"/>
    <col min="14098" max="14098" width="7.5703125" style="79" bestFit="1" customWidth="1"/>
    <col min="14099" max="14099" width="11.42578125" style="79"/>
    <col min="14100" max="14100" width="5.5703125" style="79" customWidth="1"/>
    <col min="14101" max="14101" width="6" style="79" customWidth="1"/>
    <col min="14102" max="14102" width="6.85546875" style="79" customWidth="1"/>
    <col min="14103" max="14103" width="2.28515625" style="79" customWidth="1"/>
    <col min="14104" max="14104" width="6.42578125" style="79" customWidth="1"/>
    <col min="14105" max="14105" width="6" style="79" customWidth="1"/>
    <col min="14106" max="14106" width="7.28515625" style="79" customWidth="1"/>
    <col min="14107" max="14107" width="1.5703125" style="79" customWidth="1"/>
    <col min="14108" max="14109" width="6.7109375" style="79" customWidth="1"/>
    <col min="14110" max="14110" width="6.85546875" style="79" customWidth="1"/>
    <col min="14111" max="14111" width="6.7109375" style="79" customWidth="1"/>
    <col min="14112" max="14112" width="1" style="79" customWidth="1"/>
    <col min="14113" max="14113" width="6.7109375" style="79" customWidth="1"/>
    <col min="14114" max="14114" width="1" style="79" customWidth="1"/>
    <col min="14115" max="14115" width="6.7109375" style="79" customWidth="1"/>
    <col min="14116" max="14116" width="1" style="79" customWidth="1"/>
    <col min="14117" max="14118" width="6.7109375" style="79" customWidth="1"/>
    <col min="14119" max="14336" width="11.42578125" style="79"/>
    <col min="14337" max="14339" width="0" style="79" hidden="1" customWidth="1"/>
    <col min="14340" max="14340" width="1" style="79" customWidth="1"/>
    <col min="14341" max="14341" width="6.140625" style="79" customWidth="1"/>
    <col min="14342" max="14342" width="1.5703125" style="79" customWidth="1"/>
    <col min="14343" max="14343" width="59.140625" style="79" bestFit="1" customWidth="1"/>
    <col min="14344" max="14345" width="5.42578125" style="79" customWidth="1"/>
    <col min="14346" max="14346" width="6.140625" style="79" customWidth="1"/>
    <col min="14347" max="14347" width="0.28515625" style="79" customWidth="1"/>
    <col min="14348" max="14349" width="5.42578125" style="79" customWidth="1"/>
    <col min="14350" max="14350" width="6.140625" style="79" customWidth="1"/>
    <col min="14351" max="14351" width="0.28515625" style="79" customWidth="1"/>
    <col min="14352" max="14353" width="5.42578125" style="79" customWidth="1"/>
    <col min="14354" max="14354" width="7.5703125" style="79" bestFit="1" customWidth="1"/>
    <col min="14355" max="14355" width="11.42578125" style="79"/>
    <col min="14356" max="14356" width="5.5703125" style="79" customWidth="1"/>
    <col min="14357" max="14357" width="6" style="79" customWidth="1"/>
    <col min="14358" max="14358" width="6.85546875" style="79" customWidth="1"/>
    <col min="14359" max="14359" width="2.28515625" style="79" customWidth="1"/>
    <col min="14360" max="14360" width="6.42578125" style="79" customWidth="1"/>
    <col min="14361" max="14361" width="6" style="79" customWidth="1"/>
    <col min="14362" max="14362" width="7.28515625" style="79" customWidth="1"/>
    <col min="14363" max="14363" width="1.5703125" style="79" customWidth="1"/>
    <col min="14364" max="14365" width="6.7109375" style="79" customWidth="1"/>
    <col min="14366" max="14366" width="6.85546875" style="79" customWidth="1"/>
    <col min="14367" max="14367" width="6.7109375" style="79" customWidth="1"/>
    <col min="14368" max="14368" width="1" style="79" customWidth="1"/>
    <col min="14369" max="14369" width="6.7109375" style="79" customWidth="1"/>
    <col min="14370" max="14370" width="1" style="79" customWidth="1"/>
    <col min="14371" max="14371" width="6.7109375" style="79" customWidth="1"/>
    <col min="14372" max="14372" width="1" style="79" customWidth="1"/>
    <col min="14373" max="14374" width="6.7109375" style="79" customWidth="1"/>
    <col min="14375" max="14592" width="11.42578125" style="79"/>
    <col min="14593" max="14595" width="0" style="79" hidden="1" customWidth="1"/>
    <col min="14596" max="14596" width="1" style="79" customWidth="1"/>
    <col min="14597" max="14597" width="6.140625" style="79" customWidth="1"/>
    <col min="14598" max="14598" width="1.5703125" style="79" customWidth="1"/>
    <col min="14599" max="14599" width="59.140625" style="79" bestFit="1" customWidth="1"/>
    <col min="14600" max="14601" width="5.42578125" style="79" customWidth="1"/>
    <col min="14602" max="14602" width="6.140625" style="79" customWidth="1"/>
    <col min="14603" max="14603" width="0.28515625" style="79" customWidth="1"/>
    <col min="14604" max="14605" width="5.42578125" style="79" customWidth="1"/>
    <col min="14606" max="14606" width="6.140625" style="79" customWidth="1"/>
    <col min="14607" max="14607" width="0.28515625" style="79" customWidth="1"/>
    <col min="14608" max="14609" width="5.42578125" style="79" customWidth="1"/>
    <col min="14610" max="14610" width="7.5703125" style="79" bestFit="1" customWidth="1"/>
    <col min="14611" max="14611" width="11.42578125" style="79"/>
    <col min="14612" max="14612" width="5.5703125" style="79" customWidth="1"/>
    <col min="14613" max="14613" width="6" style="79" customWidth="1"/>
    <col min="14614" max="14614" width="6.85546875" style="79" customWidth="1"/>
    <col min="14615" max="14615" width="2.28515625" style="79" customWidth="1"/>
    <col min="14616" max="14616" width="6.42578125" style="79" customWidth="1"/>
    <col min="14617" max="14617" width="6" style="79" customWidth="1"/>
    <col min="14618" max="14618" width="7.28515625" style="79" customWidth="1"/>
    <col min="14619" max="14619" width="1.5703125" style="79" customWidth="1"/>
    <col min="14620" max="14621" width="6.7109375" style="79" customWidth="1"/>
    <col min="14622" max="14622" width="6.85546875" style="79" customWidth="1"/>
    <col min="14623" max="14623" width="6.7109375" style="79" customWidth="1"/>
    <col min="14624" max="14624" width="1" style="79" customWidth="1"/>
    <col min="14625" max="14625" width="6.7109375" style="79" customWidth="1"/>
    <col min="14626" max="14626" width="1" style="79" customWidth="1"/>
    <col min="14627" max="14627" width="6.7109375" style="79" customWidth="1"/>
    <col min="14628" max="14628" width="1" style="79" customWidth="1"/>
    <col min="14629" max="14630" width="6.7109375" style="79" customWidth="1"/>
    <col min="14631" max="14848" width="11.42578125" style="79"/>
    <col min="14849" max="14851" width="0" style="79" hidden="1" customWidth="1"/>
    <col min="14852" max="14852" width="1" style="79" customWidth="1"/>
    <col min="14853" max="14853" width="6.140625" style="79" customWidth="1"/>
    <col min="14854" max="14854" width="1.5703125" style="79" customWidth="1"/>
    <col min="14855" max="14855" width="59.140625" style="79" bestFit="1" customWidth="1"/>
    <col min="14856" max="14857" width="5.42578125" style="79" customWidth="1"/>
    <col min="14858" max="14858" width="6.140625" style="79" customWidth="1"/>
    <col min="14859" max="14859" width="0.28515625" style="79" customWidth="1"/>
    <col min="14860" max="14861" width="5.42578125" style="79" customWidth="1"/>
    <col min="14862" max="14862" width="6.140625" style="79" customWidth="1"/>
    <col min="14863" max="14863" width="0.28515625" style="79" customWidth="1"/>
    <col min="14864" max="14865" width="5.42578125" style="79" customWidth="1"/>
    <col min="14866" max="14866" width="7.5703125" style="79" bestFit="1" customWidth="1"/>
    <col min="14867" max="14867" width="11.42578125" style="79"/>
    <col min="14868" max="14868" width="5.5703125" style="79" customWidth="1"/>
    <col min="14869" max="14869" width="6" style="79" customWidth="1"/>
    <col min="14870" max="14870" width="6.85546875" style="79" customWidth="1"/>
    <col min="14871" max="14871" width="2.28515625" style="79" customWidth="1"/>
    <col min="14872" max="14872" width="6.42578125" style="79" customWidth="1"/>
    <col min="14873" max="14873" width="6" style="79" customWidth="1"/>
    <col min="14874" max="14874" width="7.28515625" style="79" customWidth="1"/>
    <col min="14875" max="14875" width="1.5703125" style="79" customWidth="1"/>
    <col min="14876" max="14877" width="6.7109375" style="79" customWidth="1"/>
    <col min="14878" max="14878" width="6.85546875" style="79" customWidth="1"/>
    <col min="14879" max="14879" width="6.7109375" style="79" customWidth="1"/>
    <col min="14880" max="14880" width="1" style="79" customWidth="1"/>
    <col min="14881" max="14881" width="6.7109375" style="79" customWidth="1"/>
    <col min="14882" max="14882" width="1" style="79" customWidth="1"/>
    <col min="14883" max="14883" width="6.7109375" style="79" customWidth="1"/>
    <col min="14884" max="14884" width="1" style="79" customWidth="1"/>
    <col min="14885" max="14886" width="6.7109375" style="79" customWidth="1"/>
    <col min="14887" max="15104" width="11.42578125" style="79"/>
    <col min="15105" max="15107" width="0" style="79" hidden="1" customWidth="1"/>
    <col min="15108" max="15108" width="1" style="79" customWidth="1"/>
    <col min="15109" max="15109" width="6.140625" style="79" customWidth="1"/>
    <col min="15110" max="15110" width="1.5703125" style="79" customWidth="1"/>
    <col min="15111" max="15111" width="59.140625" style="79" bestFit="1" customWidth="1"/>
    <col min="15112" max="15113" width="5.42578125" style="79" customWidth="1"/>
    <col min="15114" max="15114" width="6.140625" style="79" customWidth="1"/>
    <col min="15115" max="15115" width="0.28515625" style="79" customWidth="1"/>
    <col min="15116" max="15117" width="5.42578125" style="79" customWidth="1"/>
    <col min="15118" max="15118" width="6.140625" style="79" customWidth="1"/>
    <col min="15119" max="15119" width="0.28515625" style="79" customWidth="1"/>
    <col min="15120" max="15121" width="5.42578125" style="79" customWidth="1"/>
    <col min="15122" max="15122" width="7.5703125" style="79" bestFit="1" customWidth="1"/>
    <col min="15123" max="15123" width="11.42578125" style="79"/>
    <col min="15124" max="15124" width="5.5703125" style="79" customWidth="1"/>
    <col min="15125" max="15125" width="6" style="79" customWidth="1"/>
    <col min="15126" max="15126" width="6.85546875" style="79" customWidth="1"/>
    <col min="15127" max="15127" width="2.28515625" style="79" customWidth="1"/>
    <col min="15128" max="15128" width="6.42578125" style="79" customWidth="1"/>
    <col min="15129" max="15129" width="6" style="79" customWidth="1"/>
    <col min="15130" max="15130" width="7.28515625" style="79" customWidth="1"/>
    <col min="15131" max="15131" width="1.5703125" style="79" customWidth="1"/>
    <col min="15132" max="15133" width="6.7109375" style="79" customWidth="1"/>
    <col min="15134" max="15134" width="6.85546875" style="79" customWidth="1"/>
    <col min="15135" max="15135" width="6.7109375" style="79" customWidth="1"/>
    <col min="15136" max="15136" width="1" style="79" customWidth="1"/>
    <col min="15137" max="15137" width="6.7109375" style="79" customWidth="1"/>
    <col min="15138" max="15138" width="1" style="79" customWidth="1"/>
    <col min="15139" max="15139" width="6.7109375" style="79" customWidth="1"/>
    <col min="15140" max="15140" width="1" style="79" customWidth="1"/>
    <col min="15141" max="15142" width="6.7109375" style="79" customWidth="1"/>
    <col min="15143" max="15360" width="11.42578125" style="79"/>
    <col min="15361" max="15363" width="0" style="79" hidden="1" customWidth="1"/>
    <col min="15364" max="15364" width="1" style="79" customWidth="1"/>
    <col min="15365" max="15365" width="6.140625" style="79" customWidth="1"/>
    <col min="15366" max="15366" width="1.5703125" style="79" customWidth="1"/>
    <col min="15367" max="15367" width="59.140625" style="79" bestFit="1" customWidth="1"/>
    <col min="15368" max="15369" width="5.42578125" style="79" customWidth="1"/>
    <col min="15370" max="15370" width="6.140625" style="79" customWidth="1"/>
    <col min="15371" max="15371" width="0.28515625" style="79" customWidth="1"/>
    <col min="15372" max="15373" width="5.42578125" style="79" customWidth="1"/>
    <col min="15374" max="15374" width="6.140625" style="79" customWidth="1"/>
    <col min="15375" max="15375" width="0.28515625" style="79" customWidth="1"/>
    <col min="15376" max="15377" width="5.42578125" style="79" customWidth="1"/>
    <col min="15378" max="15378" width="7.5703125" style="79" bestFit="1" customWidth="1"/>
    <col min="15379" max="15379" width="11.42578125" style="79"/>
    <col min="15380" max="15380" width="5.5703125" style="79" customWidth="1"/>
    <col min="15381" max="15381" width="6" style="79" customWidth="1"/>
    <col min="15382" max="15382" width="6.85546875" style="79" customWidth="1"/>
    <col min="15383" max="15383" width="2.28515625" style="79" customWidth="1"/>
    <col min="15384" max="15384" width="6.42578125" style="79" customWidth="1"/>
    <col min="15385" max="15385" width="6" style="79" customWidth="1"/>
    <col min="15386" max="15386" width="7.28515625" style="79" customWidth="1"/>
    <col min="15387" max="15387" width="1.5703125" style="79" customWidth="1"/>
    <col min="15388" max="15389" width="6.7109375" style="79" customWidth="1"/>
    <col min="15390" max="15390" width="6.85546875" style="79" customWidth="1"/>
    <col min="15391" max="15391" width="6.7109375" style="79" customWidth="1"/>
    <col min="15392" max="15392" width="1" style="79" customWidth="1"/>
    <col min="15393" max="15393" width="6.7109375" style="79" customWidth="1"/>
    <col min="15394" max="15394" width="1" style="79" customWidth="1"/>
    <col min="15395" max="15395" width="6.7109375" style="79" customWidth="1"/>
    <col min="15396" max="15396" width="1" style="79" customWidth="1"/>
    <col min="15397" max="15398" width="6.7109375" style="79" customWidth="1"/>
    <col min="15399" max="15616" width="11.42578125" style="79"/>
    <col min="15617" max="15619" width="0" style="79" hidden="1" customWidth="1"/>
    <col min="15620" max="15620" width="1" style="79" customWidth="1"/>
    <col min="15621" max="15621" width="6.140625" style="79" customWidth="1"/>
    <col min="15622" max="15622" width="1.5703125" style="79" customWidth="1"/>
    <col min="15623" max="15623" width="59.140625" style="79" bestFit="1" customWidth="1"/>
    <col min="15624" max="15625" width="5.42578125" style="79" customWidth="1"/>
    <col min="15626" max="15626" width="6.140625" style="79" customWidth="1"/>
    <col min="15627" max="15627" width="0.28515625" style="79" customWidth="1"/>
    <col min="15628" max="15629" width="5.42578125" style="79" customWidth="1"/>
    <col min="15630" max="15630" width="6.140625" style="79" customWidth="1"/>
    <col min="15631" max="15631" width="0.28515625" style="79" customWidth="1"/>
    <col min="15632" max="15633" width="5.42578125" style="79" customWidth="1"/>
    <col min="15634" max="15634" width="7.5703125" style="79" bestFit="1" customWidth="1"/>
    <col min="15635" max="15635" width="11.42578125" style="79"/>
    <col min="15636" max="15636" width="5.5703125" style="79" customWidth="1"/>
    <col min="15637" max="15637" width="6" style="79" customWidth="1"/>
    <col min="15638" max="15638" width="6.85546875" style="79" customWidth="1"/>
    <col min="15639" max="15639" width="2.28515625" style="79" customWidth="1"/>
    <col min="15640" max="15640" width="6.42578125" style="79" customWidth="1"/>
    <col min="15641" max="15641" width="6" style="79" customWidth="1"/>
    <col min="15642" max="15642" width="7.28515625" style="79" customWidth="1"/>
    <col min="15643" max="15643" width="1.5703125" style="79" customWidth="1"/>
    <col min="15644" max="15645" width="6.7109375" style="79" customWidth="1"/>
    <col min="15646" max="15646" width="6.85546875" style="79" customWidth="1"/>
    <col min="15647" max="15647" width="6.7109375" style="79" customWidth="1"/>
    <col min="15648" max="15648" width="1" style="79" customWidth="1"/>
    <col min="15649" max="15649" width="6.7109375" style="79" customWidth="1"/>
    <col min="15650" max="15650" width="1" style="79" customWidth="1"/>
    <col min="15651" max="15651" width="6.7109375" style="79" customWidth="1"/>
    <col min="15652" max="15652" width="1" style="79" customWidth="1"/>
    <col min="15653" max="15654" width="6.7109375" style="79" customWidth="1"/>
    <col min="15655" max="15872" width="11.42578125" style="79"/>
    <col min="15873" max="15875" width="0" style="79" hidden="1" customWidth="1"/>
    <col min="15876" max="15876" width="1" style="79" customWidth="1"/>
    <col min="15877" max="15877" width="6.140625" style="79" customWidth="1"/>
    <col min="15878" max="15878" width="1.5703125" style="79" customWidth="1"/>
    <col min="15879" max="15879" width="59.140625" style="79" bestFit="1" customWidth="1"/>
    <col min="15880" max="15881" width="5.42578125" style="79" customWidth="1"/>
    <col min="15882" max="15882" width="6.140625" style="79" customWidth="1"/>
    <col min="15883" max="15883" width="0.28515625" style="79" customWidth="1"/>
    <col min="15884" max="15885" width="5.42578125" style="79" customWidth="1"/>
    <col min="15886" max="15886" width="6.140625" style="79" customWidth="1"/>
    <col min="15887" max="15887" width="0.28515625" style="79" customWidth="1"/>
    <col min="15888" max="15889" width="5.42578125" style="79" customWidth="1"/>
    <col min="15890" max="15890" width="7.5703125" style="79" bestFit="1" customWidth="1"/>
    <col min="15891" max="15891" width="11.42578125" style="79"/>
    <col min="15892" max="15892" width="5.5703125" style="79" customWidth="1"/>
    <col min="15893" max="15893" width="6" style="79" customWidth="1"/>
    <col min="15894" max="15894" width="6.85546875" style="79" customWidth="1"/>
    <col min="15895" max="15895" width="2.28515625" style="79" customWidth="1"/>
    <col min="15896" max="15896" width="6.42578125" style="79" customWidth="1"/>
    <col min="15897" max="15897" width="6" style="79" customWidth="1"/>
    <col min="15898" max="15898" width="7.28515625" style="79" customWidth="1"/>
    <col min="15899" max="15899" width="1.5703125" style="79" customWidth="1"/>
    <col min="15900" max="15901" width="6.7109375" style="79" customWidth="1"/>
    <col min="15902" max="15902" width="6.85546875" style="79" customWidth="1"/>
    <col min="15903" max="15903" width="6.7109375" style="79" customWidth="1"/>
    <col min="15904" max="15904" width="1" style="79" customWidth="1"/>
    <col min="15905" max="15905" width="6.7109375" style="79" customWidth="1"/>
    <col min="15906" max="15906" width="1" style="79" customWidth="1"/>
    <col min="15907" max="15907" width="6.7109375" style="79" customWidth="1"/>
    <col min="15908" max="15908" width="1" style="79" customWidth="1"/>
    <col min="15909" max="15910" width="6.7109375" style="79" customWidth="1"/>
    <col min="15911" max="16128" width="11.42578125" style="79"/>
    <col min="16129" max="16131" width="0" style="79" hidden="1" customWidth="1"/>
    <col min="16132" max="16132" width="1" style="79" customWidth="1"/>
    <col min="16133" max="16133" width="6.140625" style="79" customWidth="1"/>
    <col min="16134" max="16134" width="1.5703125" style="79" customWidth="1"/>
    <col min="16135" max="16135" width="59.140625" style="79" bestFit="1" customWidth="1"/>
    <col min="16136" max="16137" width="5.42578125" style="79" customWidth="1"/>
    <col min="16138" max="16138" width="6.140625" style="79" customWidth="1"/>
    <col min="16139" max="16139" width="0.28515625" style="79" customWidth="1"/>
    <col min="16140" max="16141" width="5.42578125" style="79" customWidth="1"/>
    <col min="16142" max="16142" width="6.140625" style="79" customWidth="1"/>
    <col min="16143" max="16143" width="0.28515625" style="79" customWidth="1"/>
    <col min="16144" max="16145" width="5.42578125" style="79" customWidth="1"/>
    <col min="16146" max="16146" width="7.5703125" style="79" bestFit="1" customWidth="1"/>
    <col min="16147" max="16147" width="11.42578125" style="79"/>
    <col min="16148" max="16148" width="5.5703125" style="79" customWidth="1"/>
    <col min="16149" max="16149" width="6" style="79" customWidth="1"/>
    <col min="16150" max="16150" width="6.85546875" style="79" customWidth="1"/>
    <col min="16151" max="16151" width="2.28515625" style="79" customWidth="1"/>
    <col min="16152" max="16152" width="6.42578125" style="79" customWidth="1"/>
    <col min="16153" max="16153" width="6" style="79" customWidth="1"/>
    <col min="16154" max="16154" width="7.28515625" style="79" customWidth="1"/>
    <col min="16155" max="16155" width="1.5703125" style="79" customWidth="1"/>
    <col min="16156" max="16157" width="6.7109375" style="79" customWidth="1"/>
    <col min="16158" max="16158" width="6.85546875" style="79" customWidth="1"/>
    <col min="16159" max="16159" width="6.7109375" style="79" customWidth="1"/>
    <col min="16160" max="16160" width="1" style="79" customWidth="1"/>
    <col min="16161" max="16161" width="6.7109375" style="79" customWidth="1"/>
    <col min="16162" max="16162" width="1" style="79" customWidth="1"/>
    <col min="16163" max="16163" width="6.7109375" style="79" customWidth="1"/>
    <col min="16164" max="16164" width="1" style="79" customWidth="1"/>
    <col min="16165" max="16166" width="6.7109375" style="79" customWidth="1"/>
    <col min="16167" max="16384" width="11.42578125" style="79"/>
  </cols>
  <sheetData>
    <row r="1" spans="1:39" ht="3.75" customHeight="1">
      <c r="A1" s="1461"/>
      <c r="B1" s="1461"/>
      <c r="C1" s="1461"/>
      <c r="D1" s="1426"/>
      <c r="E1" s="83"/>
      <c r="F1" s="83"/>
      <c r="G1" s="59"/>
      <c r="H1" s="223"/>
      <c r="I1" s="1893"/>
      <c r="J1" s="223"/>
      <c r="K1" s="223"/>
      <c r="L1" s="223"/>
      <c r="M1" s="223"/>
      <c r="N1" s="223"/>
      <c r="O1" s="223"/>
      <c r="P1" s="223"/>
      <c r="Q1" s="223"/>
      <c r="R1" s="223"/>
      <c r="S1" s="78"/>
      <c r="T1" s="78"/>
    </row>
    <row r="2" spans="1:39" ht="12.75" customHeight="1">
      <c r="A2" s="1461"/>
      <c r="B2" s="1461"/>
      <c r="C2" s="1461"/>
      <c r="D2" s="1426"/>
      <c r="E2" s="2281" t="s">
        <v>1515</v>
      </c>
      <c r="F2" s="2281"/>
      <c r="G2" s="2281"/>
      <c r="H2" s="2281"/>
      <c r="I2" s="2281"/>
      <c r="J2" s="2281"/>
      <c r="K2" s="2281"/>
      <c r="L2" s="2281"/>
      <c r="M2" s="2281"/>
      <c r="N2" s="2281"/>
      <c r="O2" s="2281"/>
      <c r="P2" s="2281"/>
      <c r="Q2" s="2281"/>
      <c r="R2" s="2281"/>
      <c r="S2" s="78"/>
      <c r="T2" s="83"/>
      <c r="U2" s="83"/>
      <c r="V2" s="2281"/>
      <c r="W2" s="2281"/>
      <c r="X2" s="2281"/>
      <c r="Y2" s="2281"/>
      <c r="Z2" s="2281"/>
      <c r="AA2" s="2281"/>
      <c r="AB2" s="2281"/>
      <c r="AC2" s="2281"/>
      <c r="AD2" s="2281"/>
      <c r="AE2" s="2281"/>
      <c r="AF2" s="2281"/>
      <c r="AG2" s="2281"/>
      <c r="AH2" s="2281"/>
      <c r="AI2" s="2281"/>
      <c r="AJ2" s="2281"/>
    </row>
    <row r="3" spans="1:39" s="83" customFormat="1" ht="12.75" customHeight="1">
      <c r="A3" s="1461"/>
      <c r="B3" s="1324"/>
      <c r="C3" s="1324"/>
      <c r="D3" s="953"/>
      <c r="E3" s="2281" t="s">
        <v>1</v>
      </c>
      <c r="F3" s="2281"/>
      <c r="G3" s="2281"/>
      <c r="H3" s="2281"/>
      <c r="I3" s="2281"/>
      <c r="J3" s="2281"/>
      <c r="K3" s="2281"/>
      <c r="L3" s="2281"/>
      <c r="M3" s="2281"/>
      <c r="N3" s="2281"/>
      <c r="O3" s="2281"/>
      <c r="P3" s="2281"/>
      <c r="Q3" s="2281"/>
      <c r="R3" s="2281"/>
      <c r="S3" s="278"/>
      <c r="T3" s="86"/>
      <c r="U3" s="86"/>
      <c r="V3" s="87"/>
      <c r="AL3" s="88"/>
      <c r="AM3" s="88"/>
    </row>
    <row r="4" spans="1:39" s="83" customFormat="1" ht="3" customHeight="1">
      <c r="A4" s="1461"/>
      <c r="B4" s="1461"/>
      <c r="C4" s="1461"/>
      <c r="D4" s="1426"/>
      <c r="F4" s="314"/>
      <c r="G4" s="150"/>
      <c r="H4" s="607"/>
      <c r="I4" s="1894"/>
      <c r="J4" s="1328"/>
      <c r="K4" s="607"/>
      <c r="L4" s="607"/>
      <c r="M4" s="607"/>
      <c r="N4" s="607"/>
      <c r="O4" s="1461"/>
      <c r="P4" s="1461"/>
      <c r="Q4" s="1461"/>
      <c r="R4" s="223"/>
      <c r="S4" s="278"/>
      <c r="V4" s="92"/>
    </row>
    <row r="5" spans="1:39" s="83" customFormat="1" ht="12.75" customHeight="1">
      <c r="A5" s="1461"/>
      <c r="B5" s="1461"/>
      <c r="C5" s="1461"/>
      <c r="D5" s="1426"/>
      <c r="E5" s="2282" t="s">
        <v>2</v>
      </c>
      <c r="F5" s="954"/>
      <c r="G5" s="954"/>
      <c r="H5" s="2288" t="s">
        <v>1131</v>
      </c>
      <c r="I5" s="2288"/>
      <c r="J5" s="2288"/>
      <c r="K5" s="956"/>
      <c r="L5" s="2745" t="s">
        <v>1132</v>
      </c>
      <c r="M5" s="2745"/>
      <c r="N5" s="2745"/>
      <c r="O5" s="1895"/>
      <c r="P5" s="1895"/>
      <c r="Q5" s="1895"/>
      <c r="R5" s="957"/>
      <c r="S5" s="278"/>
      <c r="V5" s="92"/>
    </row>
    <row r="6" spans="1:39" ht="12.75" customHeight="1">
      <c r="A6" s="1461" t="s">
        <v>9</v>
      </c>
      <c r="B6" s="1461" t="s">
        <v>10</v>
      </c>
      <c r="C6" s="1461" t="s">
        <v>11</v>
      </c>
      <c r="D6" s="1426"/>
      <c r="E6" s="2357"/>
      <c r="F6" s="958"/>
      <c r="G6" s="959" t="s">
        <v>327</v>
      </c>
      <c r="H6" s="2289"/>
      <c r="I6" s="2289"/>
      <c r="J6" s="2289"/>
      <c r="K6" s="1896"/>
      <c r="L6" s="2746"/>
      <c r="M6" s="2746"/>
      <c r="N6" s="2746"/>
      <c r="O6" s="1896"/>
      <c r="P6" s="2746" t="s">
        <v>112</v>
      </c>
      <c r="Q6" s="2746"/>
      <c r="R6" s="2291" t="s">
        <v>8</v>
      </c>
      <c r="S6" s="78"/>
      <c r="T6" s="1461"/>
    </row>
    <row r="7" spans="1:39">
      <c r="A7" s="1461"/>
      <c r="B7" s="1461"/>
      <c r="C7" s="1461"/>
      <c r="D7" s="1426"/>
      <c r="E7" s="2358"/>
      <c r="F7" s="961"/>
      <c r="G7" s="962"/>
      <c r="H7" s="1897" t="s">
        <v>18</v>
      </c>
      <c r="I7" s="1897" t="s">
        <v>19</v>
      </c>
      <c r="J7" s="964" t="s">
        <v>8</v>
      </c>
      <c r="K7" s="1897"/>
      <c r="L7" s="1897" t="s">
        <v>18</v>
      </c>
      <c r="M7" s="1897" t="s">
        <v>19</v>
      </c>
      <c r="N7" s="964" t="s">
        <v>8</v>
      </c>
      <c r="O7" s="1897"/>
      <c r="P7" s="1897" t="s">
        <v>18</v>
      </c>
      <c r="Q7" s="1897" t="s">
        <v>19</v>
      </c>
      <c r="R7" s="2292"/>
      <c r="S7" s="78"/>
      <c r="T7" s="83"/>
    </row>
    <row r="8" spans="1:39" ht="12" customHeight="1">
      <c r="A8" s="1461"/>
      <c r="B8" s="1461"/>
      <c r="C8" s="1461"/>
      <c r="D8" s="1426"/>
      <c r="E8" s="2211">
        <v>1401</v>
      </c>
      <c r="F8" s="318" t="s">
        <v>20</v>
      </c>
      <c r="G8" s="492"/>
      <c r="H8" s="968">
        <f>SUM(H9+H13+H17+H22+H31+H35+H37)</f>
        <v>157</v>
      </c>
      <c r="I8" s="968">
        <f>SUM(I9+I13+I17+I22+I31+I35+I37)</f>
        <v>66</v>
      </c>
      <c r="J8" s="968">
        <f>SUM(H8:I8)</f>
        <v>223</v>
      </c>
      <c r="K8" s="968"/>
      <c r="L8" s="968">
        <f>SUM(L9+L13+L17+L22+L31+L35+L37)</f>
        <v>1776</v>
      </c>
      <c r="M8" s="968">
        <f>SUM(M9+M13+M17+M22+M31+M35+M37)</f>
        <v>650</v>
      </c>
      <c r="N8" s="968">
        <f>SUM(L8:M8)</f>
        <v>2426</v>
      </c>
      <c r="O8" s="968"/>
      <c r="P8" s="968">
        <f t="shared" ref="P8:Q13" si="0">SUM(H8+L8)</f>
        <v>1933</v>
      </c>
      <c r="Q8" s="968">
        <f t="shared" si="0"/>
        <v>716</v>
      </c>
      <c r="R8" s="1028">
        <f>SUM(P8+Q8)</f>
        <v>2649</v>
      </c>
      <c r="S8" s="78"/>
    </row>
    <row r="9" spans="1:39" ht="10.5" customHeight="1">
      <c r="A9" s="1461"/>
      <c r="B9" s="1461"/>
      <c r="C9" s="1461"/>
      <c r="D9" s="1426"/>
      <c r="E9" s="2212"/>
      <c r="F9" s="623" t="s">
        <v>21</v>
      </c>
      <c r="G9" s="971"/>
      <c r="H9" s="972">
        <f>SUM(H10:H12)</f>
        <v>81</v>
      </c>
      <c r="I9" s="1899">
        <f>SUM(I10:I12)</f>
        <v>50</v>
      </c>
      <c r="J9" s="972">
        <f>SUM(H9:I9)</f>
        <v>131</v>
      </c>
      <c r="K9" s="972"/>
      <c r="L9" s="972">
        <f>SUM(L10:L12)</f>
        <v>511</v>
      </c>
      <c r="M9" s="972">
        <f>SUM(M10:M12)</f>
        <v>247</v>
      </c>
      <c r="N9" s="972">
        <f>SUM(L9:M9)</f>
        <v>758</v>
      </c>
      <c r="O9" s="972"/>
      <c r="P9" s="972">
        <f t="shared" si="0"/>
        <v>592</v>
      </c>
      <c r="Q9" s="972">
        <f t="shared" si="0"/>
        <v>297</v>
      </c>
      <c r="R9" s="1900">
        <f>SUM(P9+Q9)</f>
        <v>889</v>
      </c>
      <c r="S9" s="78"/>
      <c r="T9" s="78"/>
    </row>
    <row r="10" spans="1:39" ht="9.9499999999999993" customHeight="1">
      <c r="A10" s="1461">
        <v>1</v>
      </c>
      <c r="B10" s="1461">
        <v>1</v>
      </c>
      <c r="C10" s="1461">
        <v>11</v>
      </c>
      <c r="D10" s="1426"/>
      <c r="E10" s="2212"/>
      <c r="F10" s="631"/>
      <c r="G10" s="64" t="s">
        <v>330</v>
      </c>
      <c r="H10" s="655">
        <v>0</v>
      </c>
      <c r="I10" s="1901">
        <v>0</v>
      </c>
      <c r="J10" s="655">
        <f>SUM(H10:I10)</f>
        <v>0</v>
      </c>
      <c r="K10" s="655"/>
      <c r="L10" s="655">
        <v>36</v>
      </c>
      <c r="M10" s="655">
        <v>14</v>
      </c>
      <c r="N10" s="470">
        <f>SUM(L10:M10)</f>
        <v>50</v>
      </c>
      <c r="O10" s="470"/>
      <c r="P10" s="470">
        <f t="shared" si="0"/>
        <v>36</v>
      </c>
      <c r="Q10" s="470">
        <f t="shared" si="0"/>
        <v>14</v>
      </c>
      <c r="R10" s="975">
        <f>SUM(P10+Q10)</f>
        <v>50</v>
      </c>
      <c r="S10" s="78"/>
      <c r="T10" s="78"/>
    </row>
    <row r="11" spans="1:39" ht="9.9499999999999993" customHeight="1">
      <c r="A11" s="1461">
        <v>1</v>
      </c>
      <c r="B11" s="1461">
        <v>1</v>
      </c>
      <c r="C11" s="1461">
        <v>11</v>
      </c>
      <c r="D11" s="1426"/>
      <c r="E11" s="2212"/>
      <c r="F11" s="631"/>
      <c r="G11" s="64" t="s">
        <v>193</v>
      </c>
      <c r="H11" s="655">
        <v>72</v>
      </c>
      <c r="I11" s="1901">
        <v>46</v>
      </c>
      <c r="J11" s="655">
        <f t="shared" ref="J11:J38" si="1">SUM(H11:I11)</f>
        <v>118</v>
      </c>
      <c r="K11" s="655"/>
      <c r="L11" s="655">
        <v>302</v>
      </c>
      <c r="M11" s="655">
        <v>188</v>
      </c>
      <c r="N11" s="470">
        <f t="shared" ref="N11:N38" si="2">SUM(L11:M11)</f>
        <v>490</v>
      </c>
      <c r="O11" s="470"/>
      <c r="P11" s="470">
        <f t="shared" si="0"/>
        <v>374</v>
      </c>
      <c r="Q11" s="470">
        <f t="shared" si="0"/>
        <v>234</v>
      </c>
      <c r="R11" s="975">
        <f>SUM(P11+Q11)</f>
        <v>608</v>
      </c>
      <c r="S11" s="78"/>
      <c r="T11" s="78"/>
    </row>
    <row r="12" spans="1:39" ht="9.9499999999999993" customHeight="1">
      <c r="A12" s="1461">
        <v>1</v>
      </c>
      <c r="B12" s="1461">
        <v>1</v>
      </c>
      <c r="C12" s="1461">
        <v>7</v>
      </c>
      <c r="D12" s="1426"/>
      <c r="E12" s="2212"/>
      <c r="F12" s="631"/>
      <c r="G12" s="64" t="s">
        <v>331</v>
      </c>
      <c r="H12" s="655">
        <v>9</v>
      </c>
      <c r="I12" s="1901">
        <v>4</v>
      </c>
      <c r="J12" s="655">
        <f t="shared" si="1"/>
        <v>13</v>
      </c>
      <c r="K12" s="655"/>
      <c r="L12" s="655">
        <v>173</v>
      </c>
      <c r="M12" s="655">
        <v>45</v>
      </c>
      <c r="N12" s="470">
        <f t="shared" si="2"/>
        <v>218</v>
      </c>
      <c r="O12" s="470"/>
      <c r="P12" s="470">
        <f t="shared" si="0"/>
        <v>182</v>
      </c>
      <c r="Q12" s="470">
        <f t="shared" si="0"/>
        <v>49</v>
      </c>
      <c r="R12" s="975">
        <f>SUM(P12+Q12)</f>
        <v>231</v>
      </c>
      <c r="S12" s="78"/>
      <c r="T12" s="78"/>
    </row>
    <row r="13" spans="1:39" ht="11.1" customHeight="1">
      <c r="A13" s="1461"/>
      <c r="B13" s="1461"/>
      <c r="C13" s="1461"/>
      <c r="D13" s="1426"/>
      <c r="E13" s="2212"/>
      <c r="F13" s="636" t="s">
        <v>22</v>
      </c>
      <c r="G13" s="19"/>
      <c r="H13" s="973">
        <f>SUM(H14:H16)</f>
        <v>27</v>
      </c>
      <c r="I13" s="973">
        <f>SUM(I14:I16)</f>
        <v>6</v>
      </c>
      <c r="J13" s="976">
        <f t="shared" si="1"/>
        <v>33</v>
      </c>
      <c r="K13" s="973"/>
      <c r="L13" s="973">
        <f>SUM(L14:L16)</f>
        <v>502</v>
      </c>
      <c r="M13" s="973">
        <f>SUM(M14:M16)</f>
        <v>128</v>
      </c>
      <c r="N13" s="976">
        <f t="shared" si="2"/>
        <v>630</v>
      </c>
      <c r="O13" s="973"/>
      <c r="P13" s="976">
        <f t="shared" si="0"/>
        <v>529</v>
      </c>
      <c r="Q13" s="976">
        <f t="shared" si="0"/>
        <v>134</v>
      </c>
      <c r="R13" s="974">
        <f>SUM(P13:Q13)</f>
        <v>663</v>
      </c>
      <c r="S13" s="78"/>
      <c r="T13" s="78"/>
    </row>
    <row r="14" spans="1:39" ht="11.1" customHeight="1">
      <c r="A14" s="1461">
        <v>1</v>
      </c>
      <c r="B14" s="1461">
        <v>1</v>
      </c>
      <c r="C14" s="1461">
        <v>5</v>
      </c>
      <c r="D14" s="1426"/>
      <c r="E14" s="2212"/>
      <c r="F14" s="636"/>
      <c r="G14" s="64" t="s">
        <v>195</v>
      </c>
      <c r="H14" s="470">
        <v>27</v>
      </c>
      <c r="I14" s="470">
        <v>6</v>
      </c>
      <c r="J14" s="470">
        <f t="shared" si="1"/>
        <v>33</v>
      </c>
      <c r="K14" s="470"/>
      <c r="L14" s="470">
        <v>0</v>
      </c>
      <c r="M14" s="470">
        <v>0</v>
      </c>
      <c r="N14" s="470">
        <f t="shared" si="2"/>
        <v>0</v>
      </c>
      <c r="O14" s="470"/>
      <c r="P14" s="470">
        <f>SUM(H14+L14)</f>
        <v>27</v>
      </c>
      <c r="Q14" s="470">
        <f>SUM(I14+M14)</f>
        <v>6</v>
      </c>
      <c r="R14" s="975">
        <f>SUM(P14:Q14)</f>
        <v>33</v>
      </c>
      <c r="S14" s="78"/>
      <c r="T14" s="78"/>
    </row>
    <row r="15" spans="1:39" ht="9.75" customHeight="1">
      <c r="A15" s="1461">
        <v>1</v>
      </c>
      <c r="B15" s="1461">
        <v>1</v>
      </c>
      <c r="C15" s="1461">
        <v>5</v>
      </c>
      <c r="D15" s="1426"/>
      <c r="E15" s="2212"/>
      <c r="F15" s="631"/>
      <c r="G15" s="64" t="s">
        <v>196</v>
      </c>
      <c r="H15" s="470">
        <v>0</v>
      </c>
      <c r="I15" s="1903">
        <v>0</v>
      </c>
      <c r="J15" s="655">
        <f t="shared" si="1"/>
        <v>0</v>
      </c>
      <c r="K15" s="655"/>
      <c r="L15" s="655">
        <v>424</v>
      </c>
      <c r="M15" s="655">
        <v>100</v>
      </c>
      <c r="N15" s="470">
        <f t="shared" si="2"/>
        <v>524</v>
      </c>
      <c r="O15" s="470"/>
      <c r="P15" s="470">
        <f t="shared" ref="P15:Q36" si="3">SUM(H15+L15)</f>
        <v>424</v>
      </c>
      <c r="Q15" s="470">
        <f t="shared" si="3"/>
        <v>100</v>
      </c>
      <c r="R15" s="975">
        <f t="shared" ref="R15:R36" si="4">SUM(P15:Q15)</f>
        <v>524</v>
      </c>
      <c r="S15" s="78"/>
      <c r="T15" s="78"/>
    </row>
    <row r="16" spans="1:39" ht="9.9499999999999993" customHeight="1">
      <c r="A16" s="1461">
        <v>1</v>
      </c>
      <c r="B16" s="1461">
        <v>1</v>
      </c>
      <c r="C16" s="1461">
        <v>5</v>
      </c>
      <c r="D16" s="1426"/>
      <c r="E16" s="2212"/>
      <c r="F16" s="631"/>
      <c r="G16" s="64" t="s">
        <v>197</v>
      </c>
      <c r="H16" s="655">
        <v>0</v>
      </c>
      <c r="I16" s="1901">
        <v>0</v>
      </c>
      <c r="J16" s="655">
        <f t="shared" si="1"/>
        <v>0</v>
      </c>
      <c r="K16" s="655"/>
      <c r="L16" s="655">
        <v>78</v>
      </c>
      <c r="M16" s="655">
        <v>28</v>
      </c>
      <c r="N16" s="470">
        <f t="shared" si="2"/>
        <v>106</v>
      </c>
      <c r="O16" s="470"/>
      <c r="P16" s="470">
        <f t="shared" si="3"/>
        <v>78</v>
      </c>
      <c r="Q16" s="470">
        <f t="shared" si="3"/>
        <v>28</v>
      </c>
      <c r="R16" s="975">
        <f t="shared" si="4"/>
        <v>106</v>
      </c>
      <c r="S16" s="78"/>
      <c r="T16" s="78"/>
    </row>
    <row r="17" spans="1:20" ht="10.5" customHeight="1">
      <c r="A17" s="1461"/>
      <c r="B17" s="1461"/>
      <c r="C17" s="1461"/>
      <c r="D17" s="1426"/>
      <c r="E17" s="2212"/>
      <c r="F17" s="636" t="s">
        <v>23</v>
      </c>
      <c r="G17" s="19"/>
      <c r="H17" s="973">
        <f>SUM(H18:H21)</f>
        <v>17</v>
      </c>
      <c r="I17" s="973">
        <f t="shared" ref="I17:O17" si="5">SUM(I18:I21)</f>
        <v>1</v>
      </c>
      <c r="J17" s="973">
        <f>SUM(H17:I17)</f>
        <v>18</v>
      </c>
      <c r="K17" s="973">
        <f t="shared" si="5"/>
        <v>0</v>
      </c>
      <c r="L17" s="973">
        <f t="shared" si="5"/>
        <v>313</v>
      </c>
      <c r="M17" s="973">
        <f t="shared" si="5"/>
        <v>61</v>
      </c>
      <c r="N17" s="973">
        <f>SUM(L17:M17)</f>
        <v>374</v>
      </c>
      <c r="O17" s="973">
        <f t="shared" si="5"/>
        <v>0</v>
      </c>
      <c r="P17" s="976">
        <f t="shared" si="3"/>
        <v>330</v>
      </c>
      <c r="Q17" s="976">
        <f t="shared" si="3"/>
        <v>62</v>
      </c>
      <c r="R17" s="974">
        <f>SUM(P17:Q17)</f>
        <v>392</v>
      </c>
      <c r="S17" s="78"/>
      <c r="T17" s="78"/>
    </row>
    <row r="18" spans="1:20" ht="9.9499999999999993" customHeight="1">
      <c r="A18" s="1461">
        <v>1</v>
      </c>
      <c r="B18" s="1461">
        <v>1</v>
      </c>
      <c r="C18" s="1461">
        <v>12</v>
      </c>
      <c r="D18" s="1426"/>
      <c r="E18" s="2212"/>
      <c r="F18" s="638"/>
      <c r="G18" s="64" t="s">
        <v>332</v>
      </c>
      <c r="H18" s="655">
        <v>0</v>
      </c>
      <c r="I18" s="1901">
        <v>0</v>
      </c>
      <c r="J18" s="655">
        <f t="shared" si="1"/>
        <v>0</v>
      </c>
      <c r="K18" s="655"/>
      <c r="L18" s="655">
        <v>294</v>
      </c>
      <c r="M18" s="655">
        <v>57</v>
      </c>
      <c r="N18" s="470">
        <f t="shared" si="2"/>
        <v>351</v>
      </c>
      <c r="O18" s="470"/>
      <c r="P18" s="470">
        <f t="shared" si="3"/>
        <v>294</v>
      </c>
      <c r="Q18" s="470">
        <f t="shared" si="3"/>
        <v>57</v>
      </c>
      <c r="R18" s="975">
        <f>SUM(P18:Q18)</f>
        <v>351</v>
      </c>
      <c r="S18" s="78"/>
      <c r="T18" s="78"/>
    </row>
    <row r="19" spans="1:20" ht="9.9499999999999993" customHeight="1">
      <c r="A19" s="1461">
        <v>1</v>
      </c>
      <c r="B19" s="1461">
        <v>1</v>
      </c>
      <c r="C19" s="1461">
        <v>12</v>
      </c>
      <c r="D19" s="1426"/>
      <c r="E19" s="2212"/>
      <c r="F19" s="638"/>
      <c r="G19" s="64" t="s">
        <v>195</v>
      </c>
      <c r="H19" s="655">
        <v>16</v>
      </c>
      <c r="I19" s="1901">
        <v>1</v>
      </c>
      <c r="J19" s="655">
        <f t="shared" si="1"/>
        <v>17</v>
      </c>
      <c r="K19" s="655"/>
      <c r="L19" s="655">
        <v>0</v>
      </c>
      <c r="M19" s="655">
        <v>0</v>
      </c>
      <c r="N19" s="470">
        <f>SUM(L19:M19)</f>
        <v>0</v>
      </c>
      <c r="O19" s="470"/>
      <c r="P19" s="470">
        <f>SUM(H19+L19)</f>
        <v>16</v>
      </c>
      <c r="Q19" s="470">
        <f>SUM(I19+M19)</f>
        <v>1</v>
      </c>
      <c r="R19" s="975">
        <f>SUM(P19:Q19)</f>
        <v>17</v>
      </c>
      <c r="S19" s="78"/>
      <c r="T19" s="78"/>
    </row>
    <row r="20" spans="1:20" ht="9.9499999999999993" customHeight="1">
      <c r="A20" s="1461">
        <v>1</v>
      </c>
      <c r="B20" s="1461">
        <v>1</v>
      </c>
      <c r="C20" s="1461">
        <v>12</v>
      </c>
      <c r="D20" s="1426"/>
      <c r="E20" s="2212"/>
      <c r="F20" s="638"/>
      <c r="G20" s="64" t="s">
        <v>198</v>
      </c>
      <c r="H20" s="655">
        <v>1</v>
      </c>
      <c r="I20" s="1901">
        <v>0</v>
      </c>
      <c r="J20" s="655">
        <f t="shared" si="1"/>
        <v>1</v>
      </c>
      <c r="K20" s="655"/>
      <c r="L20" s="655">
        <v>15</v>
      </c>
      <c r="M20" s="655">
        <v>1</v>
      </c>
      <c r="N20" s="470">
        <f t="shared" si="2"/>
        <v>16</v>
      </c>
      <c r="O20" s="470"/>
      <c r="P20" s="470">
        <f t="shared" si="3"/>
        <v>16</v>
      </c>
      <c r="Q20" s="470">
        <f t="shared" si="3"/>
        <v>1</v>
      </c>
      <c r="R20" s="975">
        <f>SUM(P20:Q20)</f>
        <v>17</v>
      </c>
      <c r="S20" s="78"/>
      <c r="T20" s="78"/>
    </row>
    <row r="21" spans="1:20" ht="9.9499999999999993" customHeight="1">
      <c r="A21" s="1461">
        <v>1</v>
      </c>
      <c r="B21" s="1461">
        <v>1</v>
      </c>
      <c r="C21" s="1461">
        <v>12</v>
      </c>
      <c r="D21" s="1426"/>
      <c r="E21" s="2212"/>
      <c r="F21" s="638"/>
      <c r="G21" s="64" t="s">
        <v>199</v>
      </c>
      <c r="H21" s="655">
        <v>0</v>
      </c>
      <c r="I21" s="1901">
        <v>0</v>
      </c>
      <c r="J21" s="655">
        <f t="shared" si="1"/>
        <v>0</v>
      </c>
      <c r="K21" s="655">
        <v>0</v>
      </c>
      <c r="L21" s="655">
        <v>4</v>
      </c>
      <c r="M21" s="655">
        <v>3</v>
      </c>
      <c r="N21" s="470">
        <f t="shared" si="2"/>
        <v>7</v>
      </c>
      <c r="O21" s="470"/>
      <c r="P21" s="470">
        <f t="shared" si="3"/>
        <v>4</v>
      </c>
      <c r="Q21" s="470">
        <f t="shared" si="3"/>
        <v>3</v>
      </c>
      <c r="R21" s="975">
        <f>SUM(P21:Q21)</f>
        <v>7</v>
      </c>
      <c r="S21" s="78"/>
      <c r="T21" s="78"/>
    </row>
    <row r="22" spans="1:20" ht="11.1" customHeight="1">
      <c r="A22" s="1461"/>
      <c r="B22" s="1461"/>
      <c r="C22" s="1461"/>
      <c r="D22" s="1426"/>
      <c r="E22" s="2212"/>
      <c r="F22" s="639" t="s">
        <v>24</v>
      </c>
      <c r="G22" s="139"/>
      <c r="H22" s="973">
        <f>SUM(H23:H30)</f>
        <v>0</v>
      </c>
      <c r="I22" s="973">
        <f>SUM(I23:I30)</f>
        <v>0</v>
      </c>
      <c r="J22" s="976">
        <f t="shared" si="1"/>
        <v>0</v>
      </c>
      <c r="K22" s="973"/>
      <c r="L22" s="973">
        <f>SUM(L23:L30)</f>
        <v>256</v>
      </c>
      <c r="M22" s="973">
        <f>SUM(M23:M30)</f>
        <v>100</v>
      </c>
      <c r="N22" s="976">
        <f t="shared" si="2"/>
        <v>356</v>
      </c>
      <c r="O22" s="973"/>
      <c r="P22" s="976">
        <f t="shared" si="3"/>
        <v>256</v>
      </c>
      <c r="Q22" s="976">
        <f t="shared" si="3"/>
        <v>100</v>
      </c>
      <c r="R22" s="974">
        <f t="shared" si="4"/>
        <v>356</v>
      </c>
      <c r="S22" s="78"/>
      <c r="T22" s="78"/>
    </row>
    <row r="23" spans="1:20" ht="9.9499999999999993" customHeight="1">
      <c r="A23" s="1461">
        <v>1</v>
      </c>
      <c r="B23" s="1461">
        <v>1</v>
      </c>
      <c r="C23" s="1461">
        <v>2</v>
      </c>
      <c r="D23" s="1426"/>
      <c r="E23" s="2212"/>
      <c r="F23" s="638"/>
      <c r="G23" s="64" t="s">
        <v>195</v>
      </c>
      <c r="H23" s="655">
        <v>0</v>
      </c>
      <c r="I23" s="1901">
        <v>0</v>
      </c>
      <c r="J23" s="655">
        <f t="shared" si="1"/>
        <v>0</v>
      </c>
      <c r="K23" s="655"/>
      <c r="L23" s="655">
        <v>0</v>
      </c>
      <c r="M23" s="655">
        <v>0</v>
      </c>
      <c r="N23" s="470">
        <f t="shared" si="2"/>
        <v>0</v>
      </c>
      <c r="O23" s="470"/>
      <c r="P23" s="470">
        <f t="shared" si="3"/>
        <v>0</v>
      </c>
      <c r="Q23" s="470">
        <f t="shared" si="3"/>
        <v>0</v>
      </c>
      <c r="R23" s="975">
        <f t="shared" si="4"/>
        <v>0</v>
      </c>
      <c r="S23" s="78"/>
      <c r="T23" s="78"/>
    </row>
    <row r="24" spans="1:20" ht="9.9499999999999993" customHeight="1">
      <c r="A24" s="1461">
        <v>1</v>
      </c>
      <c r="B24" s="1461">
        <v>1</v>
      </c>
      <c r="C24" s="1461">
        <v>2</v>
      </c>
      <c r="D24" s="1426"/>
      <c r="E24" s="2212"/>
      <c r="F24" s="638"/>
      <c r="G24" s="64" t="s">
        <v>200</v>
      </c>
      <c r="H24" s="655">
        <v>0</v>
      </c>
      <c r="I24" s="1901">
        <v>0</v>
      </c>
      <c r="J24" s="655">
        <f t="shared" si="1"/>
        <v>0</v>
      </c>
      <c r="K24" s="655"/>
      <c r="L24" s="655">
        <v>63</v>
      </c>
      <c r="M24" s="655">
        <v>15</v>
      </c>
      <c r="N24" s="470">
        <f>SUM(L24:M24)</f>
        <v>78</v>
      </c>
      <c r="O24" s="470"/>
      <c r="P24" s="470">
        <f>SUM(H24+L24)</f>
        <v>63</v>
      </c>
      <c r="Q24" s="470">
        <f>SUM(I24+M24)</f>
        <v>15</v>
      </c>
      <c r="R24" s="975">
        <f>SUM(P24:Q24)</f>
        <v>78</v>
      </c>
      <c r="S24" s="78"/>
      <c r="T24" s="78"/>
    </row>
    <row r="25" spans="1:20" ht="9.9499999999999993" customHeight="1">
      <c r="A25" s="1461">
        <v>1</v>
      </c>
      <c r="B25" s="1461">
        <v>1</v>
      </c>
      <c r="C25" s="1461">
        <v>2</v>
      </c>
      <c r="D25" s="1426"/>
      <c r="E25" s="2212"/>
      <c r="F25" s="631"/>
      <c r="G25" s="64" t="s">
        <v>201</v>
      </c>
      <c r="H25" s="655">
        <v>0</v>
      </c>
      <c r="I25" s="1901">
        <v>0</v>
      </c>
      <c r="J25" s="655">
        <f t="shared" si="1"/>
        <v>0</v>
      </c>
      <c r="K25" s="655"/>
      <c r="L25" s="655">
        <v>14</v>
      </c>
      <c r="M25" s="655">
        <v>7</v>
      </c>
      <c r="N25" s="470">
        <f t="shared" si="2"/>
        <v>21</v>
      </c>
      <c r="O25" s="470"/>
      <c r="P25" s="470">
        <f t="shared" si="3"/>
        <v>14</v>
      </c>
      <c r="Q25" s="470">
        <f t="shared" si="3"/>
        <v>7</v>
      </c>
      <c r="R25" s="975">
        <f t="shared" si="4"/>
        <v>21</v>
      </c>
      <c r="S25" s="78"/>
      <c r="T25" s="78"/>
    </row>
    <row r="26" spans="1:20" ht="9.9499999999999993" customHeight="1">
      <c r="A26" s="1461">
        <v>1</v>
      </c>
      <c r="B26" s="1461">
        <v>1</v>
      </c>
      <c r="C26" s="1461">
        <v>2</v>
      </c>
      <c r="D26" s="1426"/>
      <c r="E26" s="2212"/>
      <c r="F26" s="638"/>
      <c r="G26" s="64" t="s">
        <v>202</v>
      </c>
      <c r="H26" s="655">
        <v>0</v>
      </c>
      <c r="I26" s="1901">
        <v>0</v>
      </c>
      <c r="J26" s="655">
        <f t="shared" si="1"/>
        <v>0</v>
      </c>
      <c r="K26" s="655"/>
      <c r="L26" s="655">
        <v>17</v>
      </c>
      <c r="M26" s="655">
        <v>18</v>
      </c>
      <c r="N26" s="470">
        <f t="shared" si="2"/>
        <v>35</v>
      </c>
      <c r="O26" s="470"/>
      <c r="P26" s="470">
        <f t="shared" si="3"/>
        <v>17</v>
      </c>
      <c r="Q26" s="470">
        <f t="shared" si="3"/>
        <v>18</v>
      </c>
      <c r="R26" s="975">
        <f t="shared" si="4"/>
        <v>35</v>
      </c>
      <c r="S26" s="78"/>
      <c r="T26" s="78"/>
    </row>
    <row r="27" spans="1:20" ht="9.9499999999999993" customHeight="1">
      <c r="A27" s="1461">
        <v>1</v>
      </c>
      <c r="B27" s="1461">
        <v>1</v>
      </c>
      <c r="C27" s="1461">
        <v>2</v>
      </c>
      <c r="D27" s="1426"/>
      <c r="E27" s="2212"/>
      <c r="F27" s="631"/>
      <c r="G27" s="64" t="s">
        <v>203</v>
      </c>
      <c r="H27" s="655">
        <v>0</v>
      </c>
      <c r="I27" s="1901">
        <v>0</v>
      </c>
      <c r="J27" s="655">
        <f t="shared" si="1"/>
        <v>0</v>
      </c>
      <c r="K27" s="655"/>
      <c r="L27" s="655">
        <v>36</v>
      </c>
      <c r="M27" s="655">
        <v>13</v>
      </c>
      <c r="N27" s="470">
        <f t="shared" si="2"/>
        <v>49</v>
      </c>
      <c r="O27" s="470"/>
      <c r="P27" s="470">
        <f t="shared" si="3"/>
        <v>36</v>
      </c>
      <c r="Q27" s="470">
        <f t="shared" si="3"/>
        <v>13</v>
      </c>
      <c r="R27" s="975">
        <f t="shared" si="4"/>
        <v>49</v>
      </c>
      <c r="S27" s="78"/>
      <c r="T27" s="78"/>
    </row>
    <row r="28" spans="1:20" ht="9.9499999999999993" customHeight="1">
      <c r="A28" s="1461">
        <v>1</v>
      </c>
      <c r="B28" s="1461">
        <v>1</v>
      </c>
      <c r="C28" s="1461">
        <v>2</v>
      </c>
      <c r="D28" s="1426"/>
      <c r="E28" s="2212"/>
      <c r="F28" s="631"/>
      <c r="G28" s="64" t="s">
        <v>197</v>
      </c>
      <c r="H28" s="655">
        <v>0</v>
      </c>
      <c r="I28" s="1901">
        <v>0</v>
      </c>
      <c r="J28" s="655">
        <f>SUM(H28:I28)</f>
        <v>0</v>
      </c>
      <c r="K28" s="655"/>
      <c r="L28" s="655">
        <v>0</v>
      </c>
      <c r="M28" s="655">
        <v>0</v>
      </c>
      <c r="N28" s="470">
        <f>SUM(L28:M28)</f>
        <v>0</v>
      </c>
      <c r="O28" s="470"/>
      <c r="P28" s="470">
        <f>SUM(H28+L28)</f>
        <v>0</v>
      </c>
      <c r="Q28" s="470">
        <f>SUM(I28+M28)</f>
        <v>0</v>
      </c>
      <c r="R28" s="975">
        <f>SUM(P28:Q28)</f>
        <v>0</v>
      </c>
      <c r="S28" s="78"/>
      <c r="T28" s="78"/>
    </row>
    <row r="29" spans="1:20" ht="9.9499999999999993" customHeight="1">
      <c r="A29" s="1461">
        <v>1</v>
      </c>
      <c r="B29" s="1461">
        <v>1</v>
      </c>
      <c r="C29" s="1461">
        <v>2</v>
      </c>
      <c r="D29" s="1426"/>
      <c r="E29" s="2212"/>
      <c r="F29" s="631"/>
      <c r="G29" s="64" t="s">
        <v>204</v>
      </c>
      <c r="H29" s="655">
        <v>0</v>
      </c>
      <c r="I29" s="1901">
        <v>0</v>
      </c>
      <c r="J29" s="655">
        <f t="shared" si="1"/>
        <v>0</v>
      </c>
      <c r="K29" s="655"/>
      <c r="L29" s="655">
        <v>121</v>
      </c>
      <c r="M29" s="655">
        <v>39</v>
      </c>
      <c r="N29" s="470">
        <f t="shared" si="2"/>
        <v>160</v>
      </c>
      <c r="O29" s="470"/>
      <c r="P29" s="470">
        <f t="shared" si="3"/>
        <v>121</v>
      </c>
      <c r="Q29" s="470">
        <f t="shared" si="3"/>
        <v>39</v>
      </c>
      <c r="R29" s="975">
        <f t="shared" si="4"/>
        <v>160</v>
      </c>
      <c r="S29" s="78"/>
      <c r="T29" s="78"/>
    </row>
    <row r="30" spans="1:20" ht="9.9499999999999993" customHeight="1">
      <c r="A30" s="1461">
        <v>1</v>
      </c>
      <c r="B30" s="1461">
        <v>1</v>
      </c>
      <c r="C30" s="1461">
        <v>2</v>
      </c>
      <c r="D30" s="1426"/>
      <c r="E30" s="2212"/>
      <c r="F30" s="631"/>
      <c r="G30" s="64" t="s">
        <v>334</v>
      </c>
      <c r="H30" s="655">
        <v>0</v>
      </c>
      <c r="I30" s="1901">
        <v>0</v>
      </c>
      <c r="J30" s="655">
        <f t="shared" si="1"/>
        <v>0</v>
      </c>
      <c r="K30" s="655"/>
      <c r="L30" s="655">
        <v>5</v>
      </c>
      <c r="M30" s="655">
        <v>8</v>
      </c>
      <c r="N30" s="470">
        <f t="shared" si="2"/>
        <v>13</v>
      </c>
      <c r="O30" s="470"/>
      <c r="P30" s="470">
        <f t="shared" si="3"/>
        <v>5</v>
      </c>
      <c r="Q30" s="470">
        <f t="shared" si="3"/>
        <v>8</v>
      </c>
      <c r="R30" s="975">
        <f t="shared" si="4"/>
        <v>13</v>
      </c>
      <c r="S30" s="78"/>
      <c r="T30" s="78"/>
    </row>
    <row r="31" spans="1:20" ht="11.1" customHeight="1">
      <c r="A31" s="1461"/>
      <c r="B31" s="1461"/>
      <c r="C31" s="1461"/>
      <c r="D31" s="1426"/>
      <c r="E31" s="2212"/>
      <c r="F31" s="639" t="s">
        <v>25</v>
      </c>
      <c r="G31" s="64"/>
      <c r="H31" s="973">
        <f>SUM(H32:H34)</f>
        <v>0</v>
      </c>
      <c r="I31" s="973">
        <f>SUM(I32:I34)</f>
        <v>0</v>
      </c>
      <c r="J31" s="976">
        <f t="shared" si="1"/>
        <v>0</v>
      </c>
      <c r="K31" s="973"/>
      <c r="L31" s="973">
        <f>SUM(L32:L34)</f>
        <v>105</v>
      </c>
      <c r="M31" s="973">
        <f>SUM(M32:M34)</f>
        <v>59</v>
      </c>
      <c r="N31" s="976">
        <f t="shared" si="2"/>
        <v>164</v>
      </c>
      <c r="O31" s="973"/>
      <c r="P31" s="976">
        <f t="shared" si="3"/>
        <v>105</v>
      </c>
      <c r="Q31" s="976">
        <f t="shared" si="3"/>
        <v>59</v>
      </c>
      <c r="R31" s="974">
        <f t="shared" si="4"/>
        <v>164</v>
      </c>
      <c r="S31" s="78"/>
      <c r="T31" s="78"/>
    </row>
    <row r="32" spans="1:20" ht="9.9499999999999993" customHeight="1">
      <c r="A32" s="1461">
        <v>1</v>
      </c>
      <c r="B32" s="1461">
        <v>1</v>
      </c>
      <c r="C32" s="1461">
        <v>4</v>
      </c>
      <c r="D32" s="1426"/>
      <c r="E32" s="2212"/>
      <c r="F32" s="631"/>
      <c r="G32" s="64" t="s">
        <v>195</v>
      </c>
      <c r="H32" s="655">
        <v>0</v>
      </c>
      <c r="I32" s="1901">
        <v>0</v>
      </c>
      <c r="J32" s="655">
        <f t="shared" si="1"/>
        <v>0</v>
      </c>
      <c r="K32" s="655"/>
      <c r="L32" s="655">
        <v>0</v>
      </c>
      <c r="M32" s="655">
        <v>0</v>
      </c>
      <c r="N32" s="470">
        <f t="shared" si="2"/>
        <v>0</v>
      </c>
      <c r="O32" s="470"/>
      <c r="P32" s="470">
        <f t="shared" si="3"/>
        <v>0</v>
      </c>
      <c r="Q32" s="470">
        <f t="shared" si="3"/>
        <v>0</v>
      </c>
      <c r="R32" s="975">
        <f t="shared" si="4"/>
        <v>0</v>
      </c>
      <c r="S32" s="78"/>
      <c r="T32" s="78"/>
    </row>
    <row r="33" spans="1:20" ht="9.9499999999999993" customHeight="1">
      <c r="A33" s="1461">
        <v>1</v>
      </c>
      <c r="B33" s="1461">
        <v>1</v>
      </c>
      <c r="C33" s="1461">
        <v>4</v>
      </c>
      <c r="D33" s="1426"/>
      <c r="E33" s="2212"/>
      <c r="F33" s="631"/>
      <c r="G33" s="64" t="s">
        <v>200</v>
      </c>
      <c r="H33" s="655">
        <v>0</v>
      </c>
      <c r="I33" s="1901">
        <v>0</v>
      </c>
      <c r="J33" s="655">
        <f t="shared" si="1"/>
        <v>0</v>
      </c>
      <c r="K33" s="655"/>
      <c r="L33" s="655">
        <v>37</v>
      </c>
      <c r="M33" s="655">
        <v>29</v>
      </c>
      <c r="N33" s="470">
        <f>SUM(L33:M33)</f>
        <v>66</v>
      </c>
      <c r="O33" s="470"/>
      <c r="P33" s="470">
        <f>SUM(H33+L33)</f>
        <v>37</v>
      </c>
      <c r="Q33" s="470">
        <f>SUM(I33+M33)</f>
        <v>29</v>
      </c>
      <c r="R33" s="975">
        <f>SUM(P33:Q33)</f>
        <v>66</v>
      </c>
      <c r="S33" s="78"/>
      <c r="T33" s="78"/>
    </row>
    <row r="34" spans="1:20" ht="9.9499999999999993" customHeight="1">
      <c r="A34" s="1461">
        <v>1</v>
      </c>
      <c r="B34" s="1461">
        <v>1</v>
      </c>
      <c r="C34" s="1461">
        <v>4</v>
      </c>
      <c r="D34" s="1426"/>
      <c r="E34" s="2212"/>
      <c r="F34" s="631"/>
      <c r="G34" s="64" t="s">
        <v>193</v>
      </c>
      <c r="H34" s="655">
        <v>0</v>
      </c>
      <c r="I34" s="1901">
        <v>0</v>
      </c>
      <c r="J34" s="655">
        <f t="shared" si="1"/>
        <v>0</v>
      </c>
      <c r="K34" s="655"/>
      <c r="L34" s="655">
        <v>68</v>
      </c>
      <c r="M34" s="655">
        <v>30</v>
      </c>
      <c r="N34" s="470">
        <f t="shared" si="2"/>
        <v>98</v>
      </c>
      <c r="O34" s="470"/>
      <c r="P34" s="470">
        <f t="shared" si="3"/>
        <v>68</v>
      </c>
      <c r="Q34" s="470">
        <f t="shared" si="3"/>
        <v>30</v>
      </c>
      <c r="R34" s="975">
        <f t="shared" si="4"/>
        <v>98</v>
      </c>
      <c r="S34" s="78"/>
      <c r="T34" s="78"/>
    </row>
    <row r="35" spans="1:20" ht="11.1" customHeight="1">
      <c r="A35" s="1461"/>
      <c r="B35" s="1461"/>
      <c r="C35" s="1461"/>
      <c r="D35" s="1426"/>
      <c r="E35" s="2212"/>
      <c r="F35" s="640" t="s">
        <v>26</v>
      </c>
      <c r="G35" s="19"/>
      <c r="H35" s="973">
        <f>H36</f>
        <v>0</v>
      </c>
      <c r="I35" s="973">
        <f>I36</f>
        <v>0</v>
      </c>
      <c r="J35" s="976">
        <f t="shared" si="1"/>
        <v>0</v>
      </c>
      <c r="K35" s="973"/>
      <c r="L35" s="973">
        <f>L36</f>
        <v>78</v>
      </c>
      <c r="M35" s="973">
        <f>M36</f>
        <v>50</v>
      </c>
      <c r="N35" s="976">
        <f t="shared" si="2"/>
        <v>128</v>
      </c>
      <c r="O35" s="973"/>
      <c r="P35" s="976">
        <f t="shared" si="3"/>
        <v>78</v>
      </c>
      <c r="Q35" s="976">
        <f t="shared" si="3"/>
        <v>50</v>
      </c>
      <c r="R35" s="974">
        <f t="shared" si="4"/>
        <v>128</v>
      </c>
      <c r="S35" s="78"/>
      <c r="T35" s="78"/>
    </row>
    <row r="36" spans="1:20" ht="11.1" customHeight="1">
      <c r="A36" s="1461">
        <v>1</v>
      </c>
      <c r="B36" s="1461">
        <v>1</v>
      </c>
      <c r="C36" s="1461">
        <v>1</v>
      </c>
      <c r="D36" s="1426"/>
      <c r="E36" s="2212"/>
      <c r="F36" s="638"/>
      <c r="G36" s="64" t="s">
        <v>206</v>
      </c>
      <c r="H36" s="655">
        <v>0</v>
      </c>
      <c r="I36" s="1901">
        <v>0</v>
      </c>
      <c r="J36" s="655">
        <f t="shared" si="1"/>
        <v>0</v>
      </c>
      <c r="K36" s="655"/>
      <c r="L36" s="655">
        <v>78</v>
      </c>
      <c r="M36" s="655">
        <v>50</v>
      </c>
      <c r="N36" s="470">
        <f t="shared" si="2"/>
        <v>128</v>
      </c>
      <c r="O36" s="470"/>
      <c r="P36" s="470">
        <f t="shared" si="3"/>
        <v>78</v>
      </c>
      <c r="Q36" s="470">
        <f t="shared" si="3"/>
        <v>50</v>
      </c>
      <c r="R36" s="975">
        <f t="shared" si="4"/>
        <v>128</v>
      </c>
      <c r="S36" s="78"/>
      <c r="T36" s="78"/>
    </row>
    <row r="37" spans="1:20" ht="11.1" customHeight="1">
      <c r="A37" s="1461"/>
      <c r="B37" s="1461"/>
      <c r="C37" s="1461"/>
      <c r="D37" s="1426"/>
      <c r="E37" s="2212"/>
      <c r="F37" s="640" t="s">
        <v>27</v>
      </c>
      <c r="G37" s="64"/>
      <c r="H37" s="976">
        <f>SUM(H38)</f>
        <v>32</v>
      </c>
      <c r="I37" s="976">
        <f>SUM(I38)</f>
        <v>9</v>
      </c>
      <c r="J37" s="976">
        <f t="shared" si="1"/>
        <v>41</v>
      </c>
      <c r="K37" s="976">
        <f>SUM(K38)</f>
        <v>0</v>
      </c>
      <c r="L37" s="976">
        <f>SUM(L38)</f>
        <v>11</v>
      </c>
      <c r="M37" s="976">
        <f>SUM(M38)</f>
        <v>5</v>
      </c>
      <c r="N37" s="976">
        <f t="shared" si="2"/>
        <v>16</v>
      </c>
      <c r="O37" s="976"/>
      <c r="P37" s="976">
        <f t="shared" ref="P37:Q50" si="6">SUM(H37+L37)</f>
        <v>43</v>
      </c>
      <c r="Q37" s="976">
        <f t="shared" si="6"/>
        <v>14</v>
      </c>
      <c r="R37" s="974">
        <f>SUM(P37:Q37)</f>
        <v>57</v>
      </c>
      <c r="S37" s="78"/>
      <c r="T37" s="78"/>
    </row>
    <row r="38" spans="1:20" ht="11.1" customHeight="1">
      <c r="A38" s="1461">
        <v>1</v>
      </c>
      <c r="B38" s="1461">
        <v>1</v>
      </c>
      <c r="C38" s="1461">
        <v>14</v>
      </c>
      <c r="D38" s="1426"/>
      <c r="E38" s="2213"/>
      <c r="F38" s="638"/>
      <c r="G38" s="64" t="s">
        <v>207</v>
      </c>
      <c r="H38" s="655">
        <v>32</v>
      </c>
      <c r="I38" s="1901">
        <v>9</v>
      </c>
      <c r="J38" s="655">
        <f t="shared" si="1"/>
        <v>41</v>
      </c>
      <c r="K38" s="655"/>
      <c r="L38" s="655">
        <v>11</v>
      </c>
      <c r="M38" s="655">
        <v>5</v>
      </c>
      <c r="N38" s="470">
        <f t="shared" si="2"/>
        <v>16</v>
      </c>
      <c r="O38" s="470"/>
      <c r="P38" s="470">
        <f t="shared" si="6"/>
        <v>43</v>
      </c>
      <c r="Q38" s="470">
        <f t="shared" si="6"/>
        <v>14</v>
      </c>
      <c r="R38" s="975">
        <f>SUM(P38:Q38)</f>
        <v>57</v>
      </c>
      <c r="S38" s="78"/>
      <c r="T38" s="78"/>
    </row>
    <row r="39" spans="1:20" ht="12" customHeight="1">
      <c r="A39" s="1461"/>
      <c r="B39" s="1461"/>
      <c r="C39" s="1461"/>
      <c r="D39" s="1426"/>
      <c r="E39" s="2211">
        <v>1402</v>
      </c>
      <c r="F39" s="29" t="s">
        <v>29</v>
      </c>
      <c r="G39" s="123"/>
      <c r="H39" s="969">
        <f>SUM(H40+H49+H54+H61+H66+H72+H77+H83)</f>
        <v>415</v>
      </c>
      <c r="I39" s="969">
        <f>SUM(I40+I49+I54+I61+I66+I72+I77+I83)</f>
        <v>371</v>
      </c>
      <c r="J39" s="969">
        <f>SUM(H39+I39)</f>
        <v>786</v>
      </c>
      <c r="K39" s="969"/>
      <c r="L39" s="969">
        <f>SUM(L40+L49+L54+L61+L66+L72+L77+L83)</f>
        <v>3128</v>
      </c>
      <c r="M39" s="969">
        <f>SUM(M40+M49+M54+M61+M66+M72+M77+M83)</f>
        <v>3356</v>
      </c>
      <c r="N39" s="969">
        <f>SUM(L39+M39)</f>
        <v>6484</v>
      </c>
      <c r="O39" s="969"/>
      <c r="P39" s="405">
        <f t="shared" si="6"/>
        <v>3543</v>
      </c>
      <c r="Q39" s="405">
        <f t="shared" si="6"/>
        <v>3727</v>
      </c>
      <c r="R39" s="468">
        <f>SUM(P39:Q39)</f>
        <v>7270</v>
      </c>
      <c r="S39" s="78"/>
      <c r="T39" s="78"/>
    </row>
    <row r="40" spans="1:20">
      <c r="A40" s="1461"/>
      <c r="B40" s="1461"/>
      <c r="C40" s="1461"/>
      <c r="D40" s="1426"/>
      <c r="E40" s="2212"/>
      <c r="F40" s="636" t="s">
        <v>114</v>
      </c>
      <c r="G40" s="64"/>
      <c r="H40" s="973">
        <f>SUM(H41:H48)</f>
        <v>241</v>
      </c>
      <c r="I40" s="973">
        <f>SUM(I41:I48)</f>
        <v>212</v>
      </c>
      <c r="J40" s="973">
        <f>SUM(H40:I40)</f>
        <v>453</v>
      </c>
      <c r="K40" s="973"/>
      <c r="L40" s="973">
        <f>SUM(L41:L48)</f>
        <v>1491</v>
      </c>
      <c r="M40" s="973">
        <f>SUM(M41:M48)</f>
        <v>1494</v>
      </c>
      <c r="N40" s="973">
        <f>SUM(L40:M40)</f>
        <v>2985</v>
      </c>
      <c r="O40" s="973"/>
      <c r="P40" s="973">
        <f t="shared" si="6"/>
        <v>1732</v>
      </c>
      <c r="Q40" s="973">
        <f t="shared" si="6"/>
        <v>1706</v>
      </c>
      <c r="R40" s="985">
        <f t="shared" ref="R40:R48" si="7">SUM(P40+Q40)</f>
        <v>3438</v>
      </c>
      <c r="S40" s="78"/>
      <c r="T40" s="78"/>
    </row>
    <row r="41" spans="1:20" ht="9.9499999999999993" customHeight="1">
      <c r="A41" s="1461">
        <v>2</v>
      </c>
      <c r="B41" s="1461">
        <v>4</v>
      </c>
      <c r="C41" s="1461">
        <v>11</v>
      </c>
      <c r="D41" s="1426"/>
      <c r="E41" s="2212"/>
      <c r="F41" s="631"/>
      <c r="G41" s="64" t="s">
        <v>335</v>
      </c>
      <c r="H41" s="655">
        <v>0</v>
      </c>
      <c r="I41" s="1901">
        <v>0</v>
      </c>
      <c r="J41" s="470">
        <f>SUM(H41:I41)</f>
        <v>0</v>
      </c>
      <c r="K41" s="655"/>
      <c r="L41" s="655">
        <v>374</v>
      </c>
      <c r="M41" s="655">
        <v>421</v>
      </c>
      <c r="N41" s="655">
        <f>SUM(L41:M41)</f>
        <v>795</v>
      </c>
      <c r="O41" s="470"/>
      <c r="P41" s="470">
        <f t="shared" si="6"/>
        <v>374</v>
      </c>
      <c r="Q41" s="470">
        <f t="shared" si="6"/>
        <v>421</v>
      </c>
      <c r="R41" s="975">
        <f t="shared" si="7"/>
        <v>795</v>
      </c>
      <c r="S41" s="78"/>
      <c r="T41" s="78"/>
    </row>
    <row r="42" spans="1:20" ht="9.9499999999999993" customHeight="1">
      <c r="A42" s="1461">
        <v>2</v>
      </c>
      <c r="B42" s="1461">
        <v>4</v>
      </c>
      <c r="C42" s="1461">
        <v>11</v>
      </c>
      <c r="D42" s="1426"/>
      <c r="E42" s="2212"/>
      <c r="F42" s="631"/>
      <c r="G42" s="64" t="s">
        <v>208</v>
      </c>
      <c r="H42" s="655">
        <v>82</v>
      </c>
      <c r="I42" s="1901">
        <v>62</v>
      </c>
      <c r="J42" s="470">
        <f>SUM(H42:I42)</f>
        <v>144</v>
      </c>
      <c r="K42" s="655"/>
      <c r="L42" s="655">
        <v>67</v>
      </c>
      <c r="M42" s="655">
        <v>60</v>
      </c>
      <c r="N42" s="655">
        <f>SUM(L42:M42)</f>
        <v>127</v>
      </c>
      <c r="O42" s="470"/>
      <c r="P42" s="470">
        <f t="shared" si="6"/>
        <v>149</v>
      </c>
      <c r="Q42" s="470">
        <f t="shared" si="6"/>
        <v>122</v>
      </c>
      <c r="R42" s="975">
        <f>SUM(P42+Q42)</f>
        <v>271</v>
      </c>
      <c r="S42" s="78"/>
      <c r="T42" s="78"/>
    </row>
    <row r="43" spans="1:20" ht="9.9499999999999993" customHeight="1">
      <c r="A43" s="1461">
        <v>2</v>
      </c>
      <c r="B43" s="1461">
        <v>4</v>
      </c>
      <c r="C43" s="1461">
        <v>11</v>
      </c>
      <c r="D43" s="1426"/>
      <c r="E43" s="2212"/>
      <c r="F43" s="631"/>
      <c r="G43" s="64" t="s">
        <v>336</v>
      </c>
      <c r="H43" s="655">
        <v>0</v>
      </c>
      <c r="I43" s="1901">
        <v>0</v>
      </c>
      <c r="J43" s="470">
        <f>SUM(H43:I43)</f>
        <v>0</v>
      </c>
      <c r="K43" s="655"/>
      <c r="L43" s="655">
        <v>392</v>
      </c>
      <c r="M43" s="655">
        <v>407</v>
      </c>
      <c r="N43" s="655">
        <f>SUM(L43:M43)</f>
        <v>799</v>
      </c>
      <c r="O43" s="470"/>
      <c r="P43" s="470">
        <f t="shared" si="6"/>
        <v>392</v>
      </c>
      <c r="Q43" s="470">
        <f t="shared" si="6"/>
        <v>407</v>
      </c>
      <c r="R43" s="975">
        <f>SUM(P43+Q43)</f>
        <v>799</v>
      </c>
      <c r="S43" s="78"/>
      <c r="T43" s="78"/>
    </row>
    <row r="44" spans="1:20" ht="9.9499999999999993" customHeight="1">
      <c r="A44" s="1461">
        <v>2</v>
      </c>
      <c r="B44" s="1461">
        <v>4</v>
      </c>
      <c r="C44" s="1461">
        <v>11</v>
      </c>
      <c r="D44" s="1426"/>
      <c r="E44" s="2212"/>
      <c r="F44" s="631"/>
      <c r="G44" s="64" t="s">
        <v>209</v>
      </c>
      <c r="H44" s="655">
        <v>83</v>
      </c>
      <c r="I44" s="1901">
        <v>70</v>
      </c>
      <c r="J44" s="470">
        <f>SUM(H44:I44)</f>
        <v>153</v>
      </c>
      <c r="K44" s="655"/>
      <c r="L44" s="655">
        <v>61</v>
      </c>
      <c r="M44" s="655">
        <v>67</v>
      </c>
      <c r="N44" s="655">
        <f>SUM(L44:M44)</f>
        <v>128</v>
      </c>
      <c r="O44" s="470"/>
      <c r="P44" s="470">
        <f t="shared" si="6"/>
        <v>144</v>
      </c>
      <c r="Q44" s="470">
        <f t="shared" si="6"/>
        <v>137</v>
      </c>
      <c r="R44" s="975">
        <f>SUM(P44+Q44)</f>
        <v>281</v>
      </c>
      <c r="S44" s="78"/>
      <c r="T44" s="78"/>
    </row>
    <row r="45" spans="1:20" ht="9.9499999999999993" customHeight="1">
      <c r="A45" s="1461">
        <v>2</v>
      </c>
      <c r="B45" s="1461">
        <v>4</v>
      </c>
      <c r="C45" s="1461">
        <v>11</v>
      </c>
      <c r="D45" s="1426"/>
      <c r="E45" s="2212"/>
      <c r="F45" s="631"/>
      <c r="G45" s="64" t="s">
        <v>337</v>
      </c>
      <c r="H45" s="655">
        <v>0</v>
      </c>
      <c r="I45" s="1901">
        <v>0</v>
      </c>
      <c r="J45" s="470">
        <f t="shared" ref="J45:J84" si="8">H45+I45</f>
        <v>0</v>
      </c>
      <c r="K45" s="655"/>
      <c r="L45" s="655">
        <v>88</v>
      </c>
      <c r="M45" s="655">
        <v>218</v>
      </c>
      <c r="N45" s="655">
        <f t="shared" ref="N45:N84" si="9">SUM(L45:M45)</f>
        <v>306</v>
      </c>
      <c r="O45" s="470"/>
      <c r="P45" s="470">
        <f t="shared" si="6"/>
        <v>88</v>
      </c>
      <c r="Q45" s="470">
        <f t="shared" si="6"/>
        <v>218</v>
      </c>
      <c r="R45" s="975">
        <f t="shared" si="7"/>
        <v>306</v>
      </c>
      <c r="S45" s="78"/>
      <c r="T45" s="78"/>
    </row>
    <row r="46" spans="1:20" ht="9.9499999999999993" customHeight="1">
      <c r="A46" s="1461">
        <v>2</v>
      </c>
      <c r="B46" s="1461">
        <v>4</v>
      </c>
      <c r="C46" s="1461">
        <v>11</v>
      </c>
      <c r="D46" s="1426"/>
      <c r="E46" s="2212"/>
      <c r="F46" s="631"/>
      <c r="G46" s="64" t="s">
        <v>210</v>
      </c>
      <c r="H46" s="655">
        <v>34</v>
      </c>
      <c r="I46" s="1901">
        <v>72</v>
      </c>
      <c r="J46" s="470">
        <f t="shared" si="8"/>
        <v>106</v>
      </c>
      <c r="K46" s="655"/>
      <c r="L46" s="655">
        <v>128</v>
      </c>
      <c r="M46" s="655">
        <v>226</v>
      </c>
      <c r="N46" s="655">
        <f t="shared" si="9"/>
        <v>354</v>
      </c>
      <c r="O46" s="470"/>
      <c r="P46" s="470">
        <f t="shared" si="6"/>
        <v>162</v>
      </c>
      <c r="Q46" s="470">
        <f t="shared" si="6"/>
        <v>298</v>
      </c>
      <c r="R46" s="975">
        <f t="shared" si="7"/>
        <v>460</v>
      </c>
      <c r="S46" s="78"/>
      <c r="T46" s="78"/>
    </row>
    <row r="47" spans="1:20" ht="9.9499999999999993" customHeight="1">
      <c r="A47" s="1461">
        <v>2</v>
      </c>
      <c r="B47" s="1461">
        <v>6</v>
      </c>
      <c r="C47" s="1461">
        <v>11</v>
      </c>
      <c r="D47" s="1426"/>
      <c r="E47" s="2212"/>
      <c r="F47" s="631"/>
      <c r="G47" s="64" t="s">
        <v>211</v>
      </c>
      <c r="H47" s="655">
        <v>17</v>
      </c>
      <c r="I47" s="1901">
        <v>3</v>
      </c>
      <c r="J47" s="470">
        <f t="shared" si="8"/>
        <v>20</v>
      </c>
      <c r="K47" s="655"/>
      <c r="L47" s="655">
        <v>86</v>
      </c>
      <c r="M47" s="655">
        <v>17</v>
      </c>
      <c r="N47" s="655">
        <f t="shared" si="9"/>
        <v>103</v>
      </c>
      <c r="O47" s="470"/>
      <c r="P47" s="470">
        <f>SUM(H47+L47)</f>
        <v>103</v>
      </c>
      <c r="Q47" s="470">
        <f>SUM(I47+M47)</f>
        <v>20</v>
      </c>
      <c r="R47" s="975">
        <f>SUM(P47+Q47)</f>
        <v>123</v>
      </c>
      <c r="S47" s="78"/>
      <c r="T47" s="78"/>
    </row>
    <row r="48" spans="1:20" ht="9.9499999999999993" customHeight="1">
      <c r="A48" s="1461">
        <v>2</v>
      </c>
      <c r="B48" s="1461">
        <v>6</v>
      </c>
      <c r="C48" s="1461">
        <v>11</v>
      </c>
      <c r="D48" s="1426"/>
      <c r="E48" s="2212"/>
      <c r="F48" s="638"/>
      <c r="G48" s="64" t="s">
        <v>212</v>
      </c>
      <c r="H48" s="655">
        <v>25</v>
      </c>
      <c r="I48" s="1901">
        <v>5</v>
      </c>
      <c r="J48" s="470">
        <f t="shared" si="8"/>
        <v>30</v>
      </c>
      <c r="K48" s="655"/>
      <c r="L48" s="655">
        <v>295</v>
      </c>
      <c r="M48" s="655">
        <v>78</v>
      </c>
      <c r="N48" s="655">
        <f t="shared" si="9"/>
        <v>373</v>
      </c>
      <c r="O48" s="470"/>
      <c r="P48" s="470">
        <f t="shared" si="6"/>
        <v>320</v>
      </c>
      <c r="Q48" s="470">
        <f t="shared" si="6"/>
        <v>83</v>
      </c>
      <c r="R48" s="975">
        <f t="shared" si="7"/>
        <v>403</v>
      </c>
      <c r="S48" s="78"/>
      <c r="T48" s="78"/>
    </row>
    <row r="49" spans="1:20" ht="11.1" customHeight="1">
      <c r="A49" s="1461"/>
      <c r="B49" s="1461"/>
      <c r="C49" s="1461"/>
      <c r="D49" s="1426"/>
      <c r="E49" s="2212"/>
      <c r="F49" s="636" t="s">
        <v>113</v>
      </c>
      <c r="G49" s="64"/>
      <c r="H49" s="973">
        <f>SUM(H50:H53)</f>
        <v>68</v>
      </c>
      <c r="I49" s="973">
        <f>SUM(I50:I53)</f>
        <v>49</v>
      </c>
      <c r="J49" s="976">
        <f t="shared" si="8"/>
        <v>117</v>
      </c>
      <c r="K49" s="973"/>
      <c r="L49" s="973">
        <f>SUM(L50:L53)</f>
        <v>439</v>
      </c>
      <c r="M49" s="973">
        <f>SUM(M50:M53)</f>
        <v>349</v>
      </c>
      <c r="N49" s="976">
        <f t="shared" si="9"/>
        <v>788</v>
      </c>
      <c r="O49" s="973"/>
      <c r="P49" s="976">
        <f t="shared" si="6"/>
        <v>507</v>
      </c>
      <c r="Q49" s="976">
        <f t="shared" si="6"/>
        <v>398</v>
      </c>
      <c r="R49" s="974">
        <f t="shared" ref="R49:R84" si="10">SUM(P49:Q49)</f>
        <v>905</v>
      </c>
      <c r="S49" s="977"/>
      <c r="T49" s="78"/>
    </row>
    <row r="50" spans="1:20" ht="9.9499999999999993" customHeight="1">
      <c r="A50" s="1461">
        <v>2</v>
      </c>
      <c r="B50" s="1461">
        <v>4</v>
      </c>
      <c r="C50" s="1461">
        <v>10</v>
      </c>
      <c r="D50" s="1426"/>
      <c r="E50" s="2212"/>
      <c r="F50" s="631"/>
      <c r="G50" s="64" t="s">
        <v>336</v>
      </c>
      <c r="H50" s="655">
        <v>0</v>
      </c>
      <c r="I50" s="1901">
        <v>0</v>
      </c>
      <c r="J50" s="470">
        <f t="shared" si="8"/>
        <v>0</v>
      </c>
      <c r="K50" s="655"/>
      <c r="L50" s="655">
        <v>234</v>
      </c>
      <c r="M50" s="655">
        <v>257</v>
      </c>
      <c r="N50" s="655">
        <f t="shared" si="9"/>
        <v>491</v>
      </c>
      <c r="O50" s="470"/>
      <c r="P50" s="470">
        <f t="shared" si="6"/>
        <v>234</v>
      </c>
      <c r="Q50" s="470">
        <f t="shared" si="6"/>
        <v>257</v>
      </c>
      <c r="R50" s="975">
        <f t="shared" si="10"/>
        <v>491</v>
      </c>
      <c r="S50" s="78"/>
      <c r="T50" s="78"/>
    </row>
    <row r="51" spans="1:20" ht="9.9499999999999993" customHeight="1">
      <c r="A51" s="1461">
        <v>2</v>
      </c>
      <c r="B51" s="1461">
        <v>4</v>
      </c>
      <c r="C51" s="1461">
        <v>10</v>
      </c>
      <c r="D51" s="1426"/>
      <c r="E51" s="2212"/>
      <c r="F51" s="631"/>
      <c r="G51" s="64" t="s">
        <v>209</v>
      </c>
      <c r="H51" s="655">
        <v>47</v>
      </c>
      <c r="I51" s="1901">
        <v>42</v>
      </c>
      <c r="J51" s="470">
        <f>H51+I51</f>
        <v>89</v>
      </c>
      <c r="K51" s="655"/>
      <c r="L51" s="655">
        <v>47</v>
      </c>
      <c r="M51" s="655">
        <v>52</v>
      </c>
      <c r="N51" s="655">
        <f>SUM(L51:M51)</f>
        <v>99</v>
      </c>
      <c r="O51" s="470"/>
      <c r="P51" s="470">
        <f>SUM(H51+L51)</f>
        <v>94</v>
      </c>
      <c r="Q51" s="470">
        <f>SUM(I51+M51)</f>
        <v>94</v>
      </c>
      <c r="R51" s="975">
        <f t="shared" si="10"/>
        <v>188</v>
      </c>
      <c r="S51" s="78"/>
      <c r="T51" s="78"/>
    </row>
    <row r="52" spans="1:20" ht="9.9499999999999993" customHeight="1">
      <c r="A52" s="1461">
        <v>2</v>
      </c>
      <c r="B52" s="1461">
        <v>6</v>
      </c>
      <c r="C52" s="1461">
        <v>10</v>
      </c>
      <c r="D52" s="1426"/>
      <c r="E52" s="2212"/>
      <c r="F52" s="631"/>
      <c r="G52" s="64" t="s">
        <v>211</v>
      </c>
      <c r="H52" s="655">
        <v>21</v>
      </c>
      <c r="I52" s="1901">
        <v>7</v>
      </c>
      <c r="J52" s="470">
        <f>H52+I52</f>
        <v>28</v>
      </c>
      <c r="K52" s="655"/>
      <c r="L52" s="655">
        <v>0</v>
      </c>
      <c r="M52" s="655">
        <v>0</v>
      </c>
      <c r="N52" s="655">
        <f>SUM(L52:M52)</f>
        <v>0</v>
      </c>
      <c r="O52" s="470"/>
      <c r="P52" s="470">
        <f>SUM(H52+L52)</f>
        <v>21</v>
      </c>
      <c r="Q52" s="470">
        <f>SUM(I52+M52)</f>
        <v>7</v>
      </c>
      <c r="R52" s="975">
        <f t="shared" si="10"/>
        <v>28</v>
      </c>
      <c r="S52" s="78"/>
      <c r="T52" s="78"/>
    </row>
    <row r="53" spans="1:20" ht="9.9499999999999993" customHeight="1">
      <c r="A53" s="1461">
        <v>2</v>
      </c>
      <c r="B53" s="1461">
        <v>6</v>
      </c>
      <c r="C53" s="1461">
        <v>10</v>
      </c>
      <c r="D53" s="1426"/>
      <c r="E53" s="2212"/>
      <c r="F53" s="631"/>
      <c r="G53" s="64" t="s">
        <v>212</v>
      </c>
      <c r="H53" s="655">
        <v>0</v>
      </c>
      <c r="I53" s="1901">
        <v>0</v>
      </c>
      <c r="J53" s="470">
        <f t="shared" si="8"/>
        <v>0</v>
      </c>
      <c r="K53" s="655"/>
      <c r="L53" s="655">
        <v>158</v>
      </c>
      <c r="M53" s="655">
        <v>40</v>
      </c>
      <c r="N53" s="655">
        <f t="shared" si="9"/>
        <v>198</v>
      </c>
      <c r="O53" s="470"/>
      <c r="P53" s="470">
        <f t="shared" ref="P53:Q68" si="11">SUM(H53+L53)</f>
        <v>158</v>
      </c>
      <c r="Q53" s="470">
        <f t="shared" si="11"/>
        <v>40</v>
      </c>
      <c r="R53" s="975">
        <f t="shared" si="10"/>
        <v>198</v>
      </c>
      <c r="S53" s="78"/>
      <c r="T53" s="78"/>
    </row>
    <row r="54" spans="1:20" ht="11.1" customHeight="1">
      <c r="A54" s="1461"/>
      <c r="B54" s="1461"/>
      <c r="C54" s="1461"/>
      <c r="D54" s="1426"/>
      <c r="E54" s="2212"/>
      <c r="F54" s="636" t="s">
        <v>32</v>
      </c>
      <c r="G54" s="64"/>
      <c r="H54" s="973">
        <f>SUM(H55:H60)</f>
        <v>57</v>
      </c>
      <c r="I54" s="973">
        <f>SUM(I55:I60)</f>
        <v>71</v>
      </c>
      <c r="J54" s="976">
        <f t="shared" si="8"/>
        <v>128</v>
      </c>
      <c r="K54" s="973"/>
      <c r="L54" s="973">
        <f>SUM(L55:L60)</f>
        <v>399</v>
      </c>
      <c r="M54" s="973">
        <f>SUM(M55:M60)</f>
        <v>620</v>
      </c>
      <c r="N54" s="976">
        <f t="shared" si="9"/>
        <v>1019</v>
      </c>
      <c r="O54" s="973"/>
      <c r="P54" s="976">
        <f t="shared" si="11"/>
        <v>456</v>
      </c>
      <c r="Q54" s="976">
        <f t="shared" si="11"/>
        <v>691</v>
      </c>
      <c r="R54" s="974">
        <f t="shared" si="10"/>
        <v>1147</v>
      </c>
      <c r="S54" s="78"/>
      <c r="T54" s="78"/>
    </row>
    <row r="55" spans="1:20" ht="9.9499999999999993" customHeight="1">
      <c r="A55" s="1461">
        <v>2</v>
      </c>
      <c r="B55" s="1461">
        <v>4</v>
      </c>
      <c r="C55" s="1461">
        <v>10</v>
      </c>
      <c r="D55" s="1426"/>
      <c r="E55" s="2212"/>
      <c r="F55" s="631"/>
      <c r="G55" s="64" t="s">
        <v>335</v>
      </c>
      <c r="H55" s="655">
        <v>0</v>
      </c>
      <c r="I55" s="1901">
        <v>0</v>
      </c>
      <c r="J55" s="470">
        <f t="shared" si="8"/>
        <v>0</v>
      </c>
      <c r="K55" s="655"/>
      <c r="L55" s="655">
        <v>182</v>
      </c>
      <c r="M55" s="655">
        <v>210</v>
      </c>
      <c r="N55" s="655">
        <f t="shared" si="9"/>
        <v>392</v>
      </c>
      <c r="O55" s="973"/>
      <c r="P55" s="470">
        <f t="shared" si="11"/>
        <v>182</v>
      </c>
      <c r="Q55" s="470">
        <f t="shared" si="11"/>
        <v>210</v>
      </c>
      <c r="R55" s="975">
        <f t="shared" si="10"/>
        <v>392</v>
      </c>
      <c r="S55" s="78"/>
      <c r="T55" s="78"/>
    </row>
    <row r="56" spans="1:20" ht="9.9499999999999993" customHeight="1">
      <c r="A56" s="1461">
        <v>2</v>
      </c>
      <c r="B56" s="1461">
        <v>4</v>
      </c>
      <c r="C56" s="1461">
        <v>10</v>
      </c>
      <c r="D56" s="1426"/>
      <c r="E56" s="2212"/>
      <c r="F56" s="631"/>
      <c r="G56" s="64" t="s">
        <v>208</v>
      </c>
      <c r="H56" s="655">
        <v>39</v>
      </c>
      <c r="I56" s="1901">
        <v>25</v>
      </c>
      <c r="J56" s="470">
        <f>H56+I56</f>
        <v>64</v>
      </c>
      <c r="K56" s="655"/>
      <c r="L56" s="655">
        <v>33</v>
      </c>
      <c r="M56" s="655">
        <v>36</v>
      </c>
      <c r="N56" s="655">
        <f>SUM(L56:M56)</f>
        <v>69</v>
      </c>
      <c r="O56" s="973"/>
      <c r="P56" s="470">
        <f>SUM(H56+L56)</f>
        <v>72</v>
      </c>
      <c r="Q56" s="470">
        <f>SUM(I56+M56)</f>
        <v>61</v>
      </c>
      <c r="R56" s="975">
        <f>SUM(P56:Q56)</f>
        <v>133</v>
      </c>
      <c r="S56" s="78"/>
      <c r="T56" s="78"/>
    </row>
    <row r="57" spans="1:20" ht="9.9499999999999993" customHeight="1">
      <c r="A57" s="1461">
        <v>2</v>
      </c>
      <c r="B57" s="1461">
        <v>4</v>
      </c>
      <c r="C57" s="1461">
        <v>10</v>
      </c>
      <c r="D57" s="1426"/>
      <c r="E57" s="2212"/>
      <c r="F57" s="631"/>
      <c r="G57" s="64" t="s">
        <v>213</v>
      </c>
      <c r="H57" s="655">
        <v>0</v>
      </c>
      <c r="I57" s="1901">
        <v>0</v>
      </c>
      <c r="J57" s="470">
        <f t="shared" si="8"/>
        <v>0</v>
      </c>
      <c r="K57" s="655"/>
      <c r="L57" s="655">
        <v>31</v>
      </c>
      <c r="M57" s="655">
        <v>42</v>
      </c>
      <c r="N57" s="655">
        <f t="shared" si="9"/>
        <v>73</v>
      </c>
      <c r="O57" s="973"/>
      <c r="P57" s="470">
        <f t="shared" si="11"/>
        <v>31</v>
      </c>
      <c r="Q57" s="470">
        <f t="shared" si="11"/>
        <v>42</v>
      </c>
      <c r="R57" s="975">
        <f t="shared" si="10"/>
        <v>73</v>
      </c>
      <c r="S57" s="78"/>
      <c r="T57" s="78"/>
    </row>
    <row r="58" spans="1:20" ht="9.9499999999999993" customHeight="1">
      <c r="A58" s="1461">
        <v>2</v>
      </c>
      <c r="B58" s="1461">
        <v>4</v>
      </c>
      <c r="C58" s="1461">
        <v>10</v>
      </c>
      <c r="D58" s="1426"/>
      <c r="E58" s="2212"/>
      <c r="F58" s="631"/>
      <c r="G58" s="64" t="s">
        <v>214</v>
      </c>
      <c r="H58" s="655">
        <v>11</v>
      </c>
      <c r="I58" s="1901">
        <v>19</v>
      </c>
      <c r="J58" s="470">
        <f t="shared" si="8"/>
        <v>30</v>
      </c>
      <c r="K58" s="655"/>
      <c r="L58" s="655">
        <v>69</v>
      </c>
      <c r="M58" s="655">
        <v>96</v>
      </c>
      <c r="N58" s="655">
        <f t="shared" si="9"/>
        <v>165</v>
      </c>
      <c r="O58" s="973"/>
      <c r="P58" s="470">
        <f t="shared" si="11"/>
        <v>80</v>
      </c>
      <c r="Q58" s="470">
        <f t="shared" si="11"/>
        <v>115</v>
      </c>
      <c r="R58" s="975">
        <f t="shared" si="10"/>
        <v>195</v>
      </c>
      <c r="S58" s="78"/>
      <c r="T58" s="78"/>
    </row>
    <row r="59" spans="1:20" ht="9.9499999999999993" customHeight="1">
      <c r="A59" s="1461">
        <v>2</v>
      </c>
      <c r="B59" s="1461">
        <v>4</v>
      </c>
      <c r="C59" s="1461">
        <v>10</v>
      </c>
      <c r="D59" s="1426"/>
      <c r="E59" s="2212"/>
      <c r="F59" s="631"/>
      <c r="G59" s="64" t="s">
        <v>337</v>
      </c>
      <c r="H59" s="655">
        <v>0</v>
      </c>
      <c r="I59" s="1901">
        <v>0</v>
      </c>
      <c r="J59" s="470">
        <f t="shared" si="8"/>
        <v>0</v>
      </c>
      <c r="K59" s="655"/>
      <c r="L59" s="655">
        <v>46</v>
      </c>
      <c r="M59" s="655">
        <v>94</v>
      </c>
      <c r="N59" s="655">
        <f t="shared" si="9"/>
        <v>140</v>
      </c>
      <c r="O59" s="973"/>
      <c r="P59" s="470">
        <f t="shared" si="11"/>
        <v>46</v>
      </c>
      <c r="Q59" s="470">
        <f t="shared" si="11"/>
        <v>94</v>
      </c>
      <c r="R59" s="975">
        <f t="shared" si="10"/>
        <v>140</v>
      </c>
      <c r="S59" s="78"/>
      <c r="T59" s="78"/>
    </row>
    <row r="60" spans="1:20" ht="9.9499999999999993" customHeight="1">
      <c r="A60" s="1461">
        <v>2</v>
      </c>
      <c r="B60" s="1461">
        <v>4</v>
      </c>
      <c r="C60" s="1461">
        <v>10</v>
      </c>
      <c r="D60" s="1426"/>
      <c r="E60" s="2212"/>
      <c r="F60" s="631"/>
      <c r="G60" s="64" t="s">
        <v>215</v>
      </c>
      <c r="H60" s="655">
        <v>7</v>
      </c>
      <c r="I60" s="1901">
        <v>27</v>
      </c>
      <c r="J60" s="470">
        <f t="shared" si="8"/>
        <v>34</v>
      </c>
      <c r="K60" s="655"/>
      <c r="L60" s="655">
        <v>38</v>
      </c>
      <c r="M60" s="655">
        <v>142</v>
      </c>
      <c r="N60" s="655">
        <f t="shared" si="9"/>
        <v>180</v>
      </c>
      <c r="O60" s="973"/>
      <c r="P60" s="470">
        <f>SUM(H60+L60)</f>
        <v>45</v>
      </c>
      <c r="Q60" s="470">
        <f>SUM(I60+M60)</f>
        <v>169</v>
      </c>
      <c r="R60" s="975">
        <f>SUM(P60:Q60)</f>
        <v>214</v>
      </c>
      <c r="S60" s="78"/>
      <c r="T60" s="78"/>
    </row>
    <row r="61" spans="1:20" ht="11.1" customHeight="1">
      <c r="A61" s="1461"/>
      <c r="B61" s="1461"/>
      <c r="C61" s="1461"/>
      <c r="D61" s="1426"/>
      <c r="E61" s="2212"/>
      <c r="F61" s="636" t="s">
        <v>131</v>
      </c>
      <c r="G61" s="64"/>
      <c r="H61" s="973">
        <f>SUM(H62:H65)</f>
        <v>31</v>
      </c>
      <c r="I61" s="973">
        <f>SUM(I62:I65)</f>
        <v>26</v>
      </c>
      <c r="J61" s="976">
        <f t="shared" si="8"/>
        <v>57</v>
      </c>
      <c r="K61" s="973"/>
      <c r="L61" s="973">
        <f>SUM(L62:L65)</f>
        <v>340</v>
      </c>
      <c r="M61" s="973">
        <f>SUM(M62:M65)</f>
        <v>422</v>
      </c>
      <c r="N61" s="976">
        <f t="shared" si="9"/>
        <v>762</v>
      </c>
      <c r="O61" s="973"/>
      <c r="P61" s="976">
        <f t="shared" si="11"/>
        <v>371</v>
      </c>
      <c r="Q61" s="976">
        <f t="shared" si="11"/>
        <v>448</v>
      </c>
      <c r="R61" s="974">
        <f t="shared" si="10"/>
        <v>819</v>
      </c>
      <c r="S61" s="78"/>
      <c r="T61" s="78"/>
    </row>
    <row r="62" spans="1:20" ht="9.9499999999999993" customHeight="1">
      <c r="A62" s="1461">
        <v>2</v>
      </c>
      <c r="B62" s="1461">
        <v>4</v>
      </c>
      <c r="C62" s="1461">
        <v>3</v>
      </c>
      <c r="D62" s="1426"/>
      <c r="E62" s="2212"/>
      <c r="F62" s="638"/>
      <c r="G62" s="64" t="s">
        <v>335</v>
      </c>
      <c r="H62" s="655">
        <v>0</v>
      </c>
      <c r="I62" s="1901">
        <v>0</v>
      </c>
      <c r="J62" s="470">
        <f t="shared" si="8"/>
        <v>0</v>
      </c>
      <c r="K62" s="655"/>
      <c r="L62" s="655">
        <v>99</v>
      </c>
      <c r="M62" s="655">
        <v>143</v>
      </c>
      <c r="N62" s="655">
        <f t="shared" si="9"/>
        <v>242</v>
      </c>
      <c r="O62" s="973"/>
      <c r="P62" s="470">
        <f t="shared" si="11"/>
        <v>99</v>
      </c>
      <c r="Q62" s="470">
        <f t="shared" si="11"/>
        <v>143</v>
      </c>
      <c r="R62" s="975">
        <f t="shared" si="10"/>
        <v>242</v>
      </c>
      <c r="S62" s="78"/>
      <c r="T62" s="78"/>
    </row>
    <row r="63" spans="1:20" ht="9.9499999999999993" customHeight="1">
      <c r="A63" s="1461">
        <v>2</v>
      </c>
      <c r="B63" s="1461">
        <v>4</v>
      </c>
      <c r="C63" s="1461">
        <v>3</v>
      </c>
      <c r="D63" s="1426"/>
      <c r="E63" s="2212"/>
      <c r="F63" s="638"/>
      <c r="G63" s="64" t="s">
        <v>208</v>
      </c>
      <c r="H63" s="655">
        <v>10</v>
      </c>
      <c r="I63" s="1901">
        <v>8</v>
      </c>
      <c r="J63" s="470">
        <f>H63+I63</f>
        <v>18</v>
      </c>
      <c r="K63" s="655"/>
      <c r="L63" s="655">
        <v>33</v>
      </c>
      <c r="M63" s="655">
        <v>38</v>
      </c>
      <c r="N63" s="655">
        <f>SUM(L63:M63)</f>
        <v>71</v>
      </c>
      <c r="O63" s="973"/>
      <c r="P63" s="470">
        <f>SUM(H63+L63)</f>
        <v>43</v>
      </c>
      <c r="Q63" s="470">
        <f>SUM(I63+M63)</f>
        <v>46</v>
      </c>
      <c r="R63" s="975">
        <f>SUM(P63:Q63)</f>
        <v>89</v>
      </c>
      <c r="S63" s="78"/>
      <c r="T63" s="78"/>
    </row>
    <row r="64" spans="1:20" ht="9.9499999999999993" customHeight="1">
      <c r="A64" s="1461">
        <v>2</v>
      </c>
      <c r="B64" s="1461">
        <v>4</v>
      </c>
      <c r="C64" s="1461">
        <v>3</v>
      </c>
      <c r="D64" s="1426"/>
      <c r="E64" s="2212"/>
      <c r="F64" s="638"/>
      <c r="G64" s="64" t="s">
        <v>336</v>
      </c>
      <c r="H64" s="655">
        <v>0</v>
      </c>
      <c r="I64" s="1901">
        <v>0</v>
      </c>
      <c r="J64" s="470">
        <f>H64+I64</f>
        <v>0</v>
      </c>
      <c r="K64" s="655"/>
      <c r="L64" s="655">
        <v>177</v>
      </c>
      <c r="M64" s="655">
        <v>194</v>
      </c>
      <c r="N64" s="655">
        <f>SUM(L64:M64)</f>
        <v>371</v>
      </c>
      <c r="O64" s="973"/>
      <c r="P64" s="470">
        <f>SUM(H64+L64)</f>
        <v>177</v>
      </c>
      <c r="Q64" s="470">
        <f>SUM(I64+M64)</f>
        <v>194</v>
      </c>
      <c r="R64" s="975">
        <f>SUM(P64:Q64)</f>
        <v>371</v>
      </c>
      <c r="S64" s="78"/>
      <c r="T64" s="78"/>
    </row>
    <row r="65" spans="1:20" ht="9.9499999999999993" customHeight="1">
      <c r="A65" s="1461">
        <v>2</v>
      </c>
      <c r="B65" s="1461">
        <v>4</v>
      </c>
      <c r="C65" s="1461">
        <v>3</v>
      </c>
      <c r="D65" s="1426"/>
      <c r="E65" s="2212"/>
      <c r="F65" s="638"/>
      <c r="G65" s="64" t="s">
        <v>209</v>
      </c>
      <c r="H65" s="655">
        <v>21</v>
      </c>
      <c r="I65" s="1901">
        <v>18</v>
      </c>
      <c r="J65" s="470">
        <f t="shared" si="8"/>
        <v>39</v>
      </c>
      <c r="K65" s="655"/>
      <c r="L65" s="655">
        <v>31</v>
      </c>
      <c r="M65" s="655">
        <v>47</v>
      </c>
      <c r="N65" s="655">
        <f t="shared" si="9"/>
        <v>78</v>
      </c>
      <c r="O65" s="973"/>
      <c r="P65" s="470">
        <f t="shared" si="11"/>
        <v>52</v>
      </c>
      <c r="Q65" s="470">
        <f t="shared" si="11"/>
        <v>65</v>
      </c>
      <c r="R65" s="975">
        <f t="shared" si="10"/>
        <v>117</v>
      </c>
      <c r="S65" s="78"/>
      <c r="T65" s="78"/>
    </row>
    <row r="66" spans="1:20" ht="11.1" customHeight="1">
      <c r="A66" s="1461"/>
      <c r="B66" s="1461"/>
      <c r="C66" s="1461"/>
      <c r="D66" s="1426"/>
      <c r="E66" s="2212"/>
      <c r="F66" s="636" t="s">
        <v>132</v>
      </c>
      <c r="G66" s="64"/>
      <c r="H66" s="973">
        <f>SUM(H67:H71)</f>
        <v>0</v>
      </c>
      <c r="I66" s="973">
        <f>SUM(I67:I71)</f>
        <v>0</v>
      </c>
      <c r="J66" s="976">
        <f t="shared" si="8"/>
        <v>0</v>
      </c>
      <c r="K66" s="973"/>
      <c r="L66" s="973">
        <f>SUM(L67:L71)</f>
        <v>146</v>
      </c>
      <c r="M66" s="973">
        <f>SUM(M67:M71)</f>
        <v>149</v>
      </c>
      <c r="N66" s="976">
        <f t="shared" si="9"/>
        <v>295</v>
      </c>
      <c r="O66" s="973"/>
      <c r="P66" s="976">
        <f t="shared" si="11"/>
        <v>146</v>
      </c>
      <c r="Q66" s="976">
        <f t="shared" si="11"/>
        <v>149</v>
      </c>
      <c r="R66" s="974">
        <f t="shared" si="10"/>
        <v>295</v>
      </c>
      <c r="S66" s="78"/>
      <c r="T66" s="78"/>
    </row>
    <row r="67" spans="1:20" ht="9.9499999999999993" customHeight="1">
      <c r="A67" s="1461">
        <v>2</v>
      </c>
      <c r="B67" s="1461">
        <v>4</v>
      </c>
      <c r="C67" s="1461">
        <v>7</v>
      </c>
      <c r="D67" s="1426"/>
      <c r="E67" s="2212"/>
      <c r="F67" s="631"/>
      <c r="G67" s="64" t="s">
        <v>335</v>
      </c>
      <c r="H67" s="655">
        <v>0</v>
      </c>
      <c r="I67" s="1901">
        <v>0</v>
      </c>
      <c r="J67" s="470">
        <f t="shared" si="8"/>
        <v>0</v>
      </c>
      <c r="K67" s="655"/>
      <c r="L67" s="655">
        <v>42</v>
      </c>
      <c r="M67" s="655">
        <v>48</v>
      </c>
      <c r="N67" s="655">
        <f t="shared" si="9"/>
        <v>90</v>
      </c>
      <c r="O67" s="973"/>
      <c r="P67" s="470">
        <f t="shared" si="11"/>
        <v>42</v>
      </c>
      <c r="Q67" s="470">
        <f t="shared" si="11"/>
        <v>48</v>
      </c>
      <c r="R67" s="975">
        <f t="shared" si="10"/>
        <v>90</v>
      </c>
      <c r="S67" s="78"/>
      <c r="T67" s="78"/>
    </row>
    <row r="68" spans="1:20" ht="9.9499999999999993" customHeight="1">
      <c r="A68" s="1461">
        <v>2</v>
      </c>
      <c r="B68" s="1461">
        <v>4</v>
      </c>
      <c r="C68" s="1461">
        <v>7</v>
      </c>
      <c r="D68" s="1426"/>
      <c r="E68" s="2212"/>
      <c r="F68" s="631"/>
      <c r="G68" s="64" t="s">
        <v>208</v>
      </c>
      <c r="H68" s="655">
        <v>0</v>
      </c>
      <c r="I68" s="1901">
        <v>0</v>
      </c>
      <c r="J68" s="470">
        <f>H68+I68</f>
        <v>0</v>
      </c>
      <c r="K68" s="655"/>
      <c r="L68" s="655">
        <v>15</v>
      </c>
      <c r="M68" s="655">
        <v>19</v>
      </c>
      <c r="N68" s="655">
        <f>SUM(L68:M68)</f>
        <v>34</v>
      </c>
      <c r="O68" s="973"/>
      <c r="P68" s="470">
        <f t="shared" si="11"/>
        <v>15</v>
      </c>
      <c r="Q68" s="470">
        <f t="shared" si="11"/>
        <v>19</v>
      </c>
      <c r="R68" s="975">
        <f>SUM(P68:Q68)</f>
        <v>34</v>
      </c>
      <c r="S68" s="78"/>
      <c r="T68" s="78"/>
    </row>
    <row r="69" spans="1:20" ht="9.9499999999999993" customHeight="1">
      <c r="A69" s="1461">
        <v>2</v>
      </c>
      <c r="B69" s="1461">
        <v>4</v>
      </c>
      <c r="C69" s="1461">
        <v>7</v>
      </c>
      <c r="D69" s="1426"/>
      <c r="E69" s="2212"/>
      <c r="F69" s="631"/>
      <c r="G69" s="64" t="s">
        <v>216</v>
      </c>
      <c r="H69" s="655">
        <v>0</v>
      </c>
      <c r="I69" s="1901">
        <v>0</v>
      </c>
      <c r="J69" s="470">
        <f>H69+I69</f>
        <v>0</v>
      </c>
      <c r="K69" s="655"/>
      <c r="L69" s="655">
        <v>3</v>
      </c>
      <c r="M69" s="655">
        <v>2</v>
      </c>
      <c r="N69" s="655">
        <f>SUM(L69:M69)</f>
        <v>5</v>
      </c>
      <c r="O69" s="973"/>
      <c r="P69" s="470">
        <f t="shared" ref="P69:Q84" si="12">SUM(H69+L69)</f>
        <v>3</v>
      </c>
      <c r="Q69" s="470">
        <f t="shared" si="12"/>
        <v>2</v>
      </c>
      <c r="R69" s="975">
        <f>SUM(P69:Q69)</f>
        <v>5</v>
      </c>
      <c r="S69" s="78"/>
      <c r="T69" s="78"/>
    </row>
    <row r="70" spans="1:20" ht="9.9499999999999993" customHeight="1">
      <c r="A70" s="1461">
        <v>2</v>
      </c>
      <c r="B70" s="1461">
        <v>4</v>
      </c>
      <c r="C70" s="1461">
        <v>7</v>
      </c>
      <c r="D70" s="1426"/>
      <c r="E70" s="2212"/>
      <c r="F70" s="631"/>
      <c r="G70" s="64" t="s">
        <v>336</v>
      </c>
      <c r="H70" s="655">
        <v>0</v>
      </c>
      <c r="I70" s="1901">
        <v>0</v>
      </c>
      <c r="J70" s="470">
        <f>H70+I70</f>
        <v>0</v>
      </c>
      <c r="K70" s="655"/>
      <c r="L70" s="655">
        <v>63</v>
      </c>
      <c r="M70" s="655">
        <v>63</v>
      </c>
      <c r="N70" s="655">
        <f>SUM(L70:M70)</f>
        <v>126</v>
      </c>
      <c r="O70" s="973"/>
      <c r="P70" s="470">
        <f t="shared" si="12"/>
        <v>63</v>
      </c>
      <c r="Q70" s="470">
        <f t="shared" si="12"/>
        <v>63</v>
      </c>
      <c r="R70" s="975">
        <f>SUM(P70:Q70)</f>
        <v>126</v>
      </c>
      <c r="S70" s="78"/>
      <c r="T70" s="78"/>
    </row>
    <row r="71" spans="1:20" ht="9.9499999999999993" customHeight="1">
      <c r="A71" s="1461">
        <v>2</v>
      </c>
      <c r="B71" s="1461">
        <v>4</v>
      </c>
      <c r="C71" s="1461">
        <v>7</v>
      </c>
      <c r="D71" s="1426"/>
      <c r="E71" s="2212"/>
      <c r="F71" s="631"/>
      <c r="G71" s="64" t="s">
        <v>209</v>
      </c>
      <c r="H71" s="655">
        <v>0</v>
      </c>
      <c r="I71" s="1901">
        <v>0</v>
      </c>
      <c r="J71" s="470">
        <f t="shared" si="8"/>
        <v>0</v>
      </c>
      <c r="K71" s="655"/>
      <c r="L71" s="655">
        <v>23</v>
      </c>
      <c r="M71" s="655">
        <v>17</v>
      </c>
      <c r="N71" s="655">
        <f t="shared" si="9"/>
        <v>40</v>
      </c>
      <c r="O71" s="973"/>
      <c r="P71" s="470">
        <f t="shared" si="12"/>
        <v>23</v>
      </c>
      <c r="Q71" s="470">
        <f t="shared" si="12"/>
        <v>17</v>
      </c>
      <c r="R71" s="975">
        <f t="shared" si="10"/>
        <v>40</v>
      </c>
      <c r="S71" s="78"/>
      <c r="T71" s="78"/>
    </row>
    <row r="72" spans="1:20" ht="11.1" customHeight="1">
      <c r="A72" s="1461"/>
      <c r="B72" s="1461"/>
      <c r="C72" s="1461"/>
      <c r="D72" s="1426"/>
      <c r="E72" s="2212"/>
      <c r="F72" s="636" t="s">
        <v>35</v>
      </c>
      <c r="G72" s="64"/>
      <c r="H72" s="973">
        <f>SUM(H73:H76)</f>
        <v>0</v>
      </c>
      <c r="I72" s="973">
        <f>SUM(I73:I76)</f>
        <v>0</v>
      </c>
      <c r="J72" s="976">
        <f t="shared" si="8"/>
        <v>0</v>
      </c>
      <c r="K72" s="973"/>
      <c r="L72" s="973">
        <f>SUM(L73:L76)</f>
        <v>103</v>
      </c>
      <c r="M72" s="973">
        <f>SUM(M73:M76)</f>
        <v>121</v>
      </c>
      <c r="N72" s="976">
        <f t="shared" si="9"/>
        <v>224</v>
      </c>
      <c r="O72" s="973"/>
      <c r="P72" s="976">
        <f t="shared" si="12"/>
        <v>103</v>
      </c>
      <c r="Q72" s="976">
        <f t="shared" si="12"/>
        <v>121</v>
      </c>
      <c r="R72" s="974">
        <f t="shared" si="10"/>
        <v>224</v>
      </c>
      <c r="S72" s="78"/>
      <c r="T72" s="78"/>
    </row>
    <row r="73" spans="1:20" ht="9.9499999999999993" customHeight="1">
      <c r="A73" s="1461">
        <v>2</v>
      </c>
      <c r="B73" s="1461">
        <v>4</v>
      </c>
      <c r="C73" s="1461">
        <v>1</v>
      </c>
      <c r="D73" s="1426"/>
      <c r="E73" s="2212"/>
      <c r="F73" s="638"/>
      <c r="G73" s="64" t="s">
        <v>335</v>
      </c>
      <c r="H73" s="655">
        <v>0</v>
      </c>
      <c r="I73" s="1901">
        <v>0</v>
      </c>
      <c r="J73" s="470">
        <f t="shared" si="8"/>
        <v>0</v>
      </c>
      <c r="K73" s="655"/>
      <c r="L73" s="655">
        <v>42</v>
      </c>
      <c r="M73" s="655">
        <v>51</v>
      </c>
      <c r="N73" s="655">
        <f t="shared" si="9"/>
        <v>93</v>
      </c>
      <c r="O73" s="973"/>
      <c r="P73" s="470">
        <f t="shared" si="12"/>
        <v>42</v>
      </c>
      <c r="Q73" s="470">
        <f t="shared" si="12"/>
        <v>51</v>
      </c>
      <c r="R73" s="975">
        <f t="shared" si="10"/>
        <v>93</v>
      </c>
      <c r="S73" s="78"/>
      <c r="T73" s="78"/>
    </row>
    <row r="74" spans="1:20" ht="9.9499999999999993" customHeight="1">
      <c r="A74" s="1461">
        <v>2</v>
      </c>
      <c r="B74" s="1461">
        <v>4</v>
      </c>
      <c r="C74" s="1461">
        <v>1</v>
      </c>
      <c r="D74" s="1426"/>
      <c r="E74" s="2212"/>
      <c r="F74" s="638"/>
      <c r="G74" s="64" t="s">
        <v>208</v>
      </c>
      <c r="H74" s="655">
        <v>0</v>
      </c>
      <c r="I74" s="1901">
        <v>0</v>
      </c>
      <c r="J74" s="470">
        <f>H74+I74</f>
        <v>0</v>
      </c>
      <c r="K74" s="655"/>
      <c r="L74" s="655">
        <v>18</v>
      </c>
      <c r="M74" s="655">
        <v>10</v>
      </c>
      <c r="N74" s="655">
        <f>SUM(L74:M74)</f>
        <v>28</v>
      </c>
      <c r="O74" s="973"/>
      <c r="P74" s="470">
        <f>SUM(H74+L74)</f>
        <v>18</v>
      </c>
      <c r="Q74" s="470">
        <f>SUM(I74+M74)</f>
        <v>10</v>
      </c>
      <c r="R74" s="975">
        <f>SUM(P74:Q74)</f>
        <v>28</v>
      </c>
      <c r="S74" s="78"/>
      <c r="T74" s="78"/>
    </row>
    <row r="75" spans="1:20" ht="9.9499999999999993" customHeight="1">
      <c r="A75" s="1461">
        <v>2</v>
      </c>
      <c r="B75" s="1461">
        <v>4</v>
      </c>
      <c r="C75" s="1461">
        <v>1</v>
      </c>
      <c r="D75" s="1426"/>
      <c r="E75" s="2212"/>
      <c r="F75" s="638"/>
      <c r="G75" s="64" t="s">
        <v>336</v>
      </c>
      <c r="H75" s="655">
        <v>0</v>
      </c>
      <c r="I75" s="1901">
        <v>0</v>
      </c>
      <c r="J75" s="470">
        <f>H75+I75</f>
        <v>0</v>
      </c>
      <c r="K75" s="655"/>
      <c r="L75" s="655">
        <v>28</v>
      </c>
      <c r="M75" s="655">
        <v>41</v>
      </c>
      <c r="N75" s="655">
        <f>SUM(L75:M75)</f>
        <v>69</v>
      </c>
      <c r="O75" s="973"/>
      <c r="P75" s="470">
        <f>SUM(H75+L75)</f>
        <v>28</v>
      </c>
      <c r="Q75" s="470">
        <f>SUM(I75+M75)</f>
        <v>41</v>
      </c>
      <c r="R75" s="975">
        <f>SUM(P75:Q75)</f>
        <v>69</v>
      </c>
      <c r="S75" s="78"/>
      <c r="T75" s="78"/>
    </row>
    <row r="76" spans="1:20" ht="9.9499999999999993" customHeight="1">
      <c r="A76" s="1461">
        <v>2</v>
      </c>
      <c r="B76" s="1461">
        <v>4</v>
      </c>
      <c r="C76" s="1461">
        <v>1</v>
      </c>
      <c r="D76" s="1426"/>
      <c r="E76" s="2212"/>
      <c r="F76" s="638"/>
      <c r="G76" s="64" t="s">
        <v>209</v>
      </c>
      <c r="H76" s="655">
        <v>0</v>
      </c>
      <c r="I76" s="1901">
        <v>0</v>
      </c>
      <c r="J76" s="470">
        <f t="shared" si="8"/>
        <v>0</v>
      </c>
      <c r="K76" s="655"/>
      <c r="L76" s="655">
        <v>15</v>
      </c>
      <c r="M76" s="655">
        <v>19</v>
      </c>
      <c r="N76" s="655">
        <f t="shared" si="9"/>
        <v>34</v>
      </c>
      <c r="O76" s="973"/>
      <c r="P76" s="470">
        <f t="shared" si="12"/>
        <v>15</v>
      </c>
      <c r="Q76" s="470">
        <f t="shared" si="12"/>
        <v>19</v>
      </c>
      <c r="R76" s="975">
        <f t="shared" si="10"/>
        <v>34</v>
      </c>
      <c r="S76" s="78"/>
      <c r="T76" s="78"/>
    </row>
    <row r="77" spans="1:20" ht="11.1" customHeight="1">
      <c r="A77" s="1461"/>
      <c r="B77" s="1461"/>
      <c r="C77" s="1461"/>
      <c r="D77" s="1426"/>
      <c r="E77" s="2212"/>
      <c r="F77" s="636" t="s">
        <v>133</v>
      </c>
      <c r="G77" s="64"/>
      <c r="H77" s="973">
        <f>SUM(H78:H82)</f>
        <v>0</v>
      </c>
      <c r="I77" s="973">
        <f>SUM(I78:I82)</f>
        <v>0</v>
      </c>
      <c r="J77" s="976">
        <f t="shared" si="8"/>
        <v>0</v>
      </c>
      <c r="K77" s="973"/>
      <c r="L77" s="973">
        <f>SUM(L78:L82)</f>
        <v>181</v>
      </c>
      <c r="M77" s="973">
        <f>SUM(M78:M82)</f>
        <v>159</v>
      </c>
      <c r="N77" s="976">
        <f t="shared" si="9"/>
        <v>340</v>
      </c>
      <c r="O77" s="973"/>
      <c r="P77" s="976">
        <f t="shared" si="12"/>
        <v>181</v>
      </c>
      <c r="Q77" s="976">
        <f t="shared" si="12"/>
        <v>159</v>
      </c>
      <c r="R77" s="974">
        <f t="shared" si="10"/>
        <v>340</v>
      </c>
      <c r="S77" s="78"/>
      <c r="T77" s="78"/>
    </row>
    <row r="78" spans="1:20" ht="9.75" customHeight="1">
      <c r="A78" s="1461">
        <v>2</v>
      </c>
      <c r="B78" s="1461">
        <v>4</v>
      </c>
      <c r="C78" s="1461">
        <v>9</v>
      </c>
      <c r="D78" s="1426"/>
      <c r="E78" s="2212"/>
      <c r="F78" s="348"/>
      <c r="G78" s="64" t="s">
        <v>335</v>
      </c>
      <c r="H78" s="655">
        <v>0</v>
      </c>
      <c r="I78" s="1901">
        <v>0</v>
      </c>
      <c r="J78" s="470">
        <f t="shared" si="8"/>
        <v>0</v>
      </c>
      <c r="K78" s="655"/>
      <c r="L78" s="655">
        <v>58</v>
      </c>
      <c r="M78" s="655">
        <v>58</v>
      </c>
      <c r="N78" s="655">
        <f t="shared" si="9"/>
        <v>116</v>
      </c>
      <c r="O78" s="973"/>
      <c r="P78" s="470">
        <f t="shared" si="12"/>
        <v>58</v>
      </c>
      <c r="Q78" s="470">
        <f t="shared" si="12"/>
        <v>58</v>
      </c>
      <c r="R78" s="975">
        <f t="shared" si="10"/>
        <v>116</v>
      </c>
      <c r="S78" s="78"/>
      <c r="T78" s="78"/>
    </row>
    <row r="79" spans="1:20" ht="9.75" customHeight="1">
      <c r="A79" s="1461">
        <v>2</v>
      </c>
      <c r="B79" s="1461">
        <v>4</v>
      </c>
      <c r="C79" s="1461">
        <v>9</v>
      </c>
      <c r="D79" s="1426"/>
      <c r="E79" s="2212"/>
      <c r="F79" s="348"/>
      <c r="G79" s="64" t="s">
        <v>208</v>
      </c>
      <c r="H79" s="655">
        <v>0</v>
      </c>
      <c r="I79" s="1901">
        <v>0</v>
      </c>
      <c r="J79" s="470">
        <f>H79+I79</f>
        <v>0</v>
      </c>
      <c r="K79" s="655"/>
      <c r="L79" s="655">
        <v>27</v>
      </c>
      <c r="M79" s="655">
        <v>35</v>
      </c>
      <c r="N79" s="655">
        <f>SUM(L79:M79)</f>
        <v>62</v>
      </c>
      <c r="O79" s="973"/>
      <c r="P79" s="470">
        <f t="shared" si="12"/>
        <v>27</v>
      </c>
      <c r="Q79" s="470">
        <f t="shared" si="12"/>
        <v>35</v>
      </c>
      <c r="R79" s="975">
        <f>SUM(P79:Q79)</f>
        <v>62</v>
      </c>
      <c r="S79" s="78"/>
      <c r="T79" s="78"/>
    </row>
    <row r="80" spans="1:20" ht="9.75" customHeight="1">
      <c r="A80" s="1461">
        <v>2</v>
      </c>
      <c r="B80" s="1461">
        <v>4</v>
      </c>
      <c r="C80" s="1461">
        <v>9</v>
      </c>
      <c r="D80" s="1426"/>
      <c r="E80" s="2212"/>
      <c r="F80" s="348"/>
      <c r="G80" s="64" t="s">
        <v>336</v>
      </c>
      <c r="H80" s="655">
        <v>0</v>
      </c>
      <c r="I80" s="1901">
        <v>0</v>
      </c>
      <c r="J80" s="470">
        <f>H80+I80</f>
        <v>0</v>
      </c>
      <c r="K80" s="655"/>
      <c r="L80" s="655">
        <v>61</v>
      </c>
      <c r="M80" s="655">
        <v>41</v>
      </c>
      <c r="N80" s="655">
        <f>SUM(L80:M80)</f>
        <v>102</v>
      </c>
      <c r="O80" s="973"/>
      <c r="P80" s="470">
        <f t="shared" si="12"/>
        <v>61</v>
      </c>
      <c r="Q80" s="470">
        <f t="shared" si="12"/>
        <v>41</v>
      </c>
      <c r="R80" s="975">
        <f>SUM(P80:Q80)</f>
        <v>102</v>
      </c>
      <c r="S80" s="78"/>
      <c r="T80" s="78"/>
    </row>
    <row r="81" spans="1:22" ht="9.9499999999999993" customHeight="1">
      <c r="A81" s="1461">
        <v>2</v>
      </c>
      <c r="B81" s="1461">
        <v>4</v>
      </c>
      <c r="C81" s="1461">
        <v>9</v>
      </c>
      <c r="D81" s="1426"/>
      <c r="E81" s="2212"/>
      <c r="F81" s="348"/>
      <c r="G81" s="64" t="s">
        <v>209</v>
      </c>
      <c r="H81" s="655">
        <v>0</v>
      </c>
      <c r="I81" s="1901">
        <v>0</v>
      </c>
      <c r="J81" s="470">
        <f>H81+I81</f>
        <v>0</v>
      </c>
      <c r="K81" s="655"/>
      <c r="L81" s="655">
        <v>27</v>
      </c>
      <c r="M81" s="655">
        <v>14</v>
      </c>
      <c r="N81" s="655">
        <f>SUM(L81:M81)</f>
        <v>41</v>
      </c>
      <c r="O81" s="973"/>
      <c r="P81" s="470">
        <f t="shared" si="12"/>
        <v>27</v>
      </c>
      <c r="Q81" s="470">
        <f t="shared" si="12"/>
        <v>14</v>
      </c>
      <c r="R81" s="975">
        <f>SUM(P81:Q81)</f>
        <v>41</v>
      </c>
      <c r="S81" s="78"/>
      <c r="T81" s="78"/>
    </row>
    <row r="82" spans="1:22" ht="9.9499999999999993" customHeight="1">
      <c r="A82" s="1461">
        <v>2</v>
      </c>
      <c r="B82" s="1461">
        <v>4</v>
      </c>
      <c r="C82" s="1461">
        <v>9</v>
      </c>
      <c r="D82" s="1426"/>
      <c r="E82" s="2212"/>
      <c r="F82" s="348"/>
      <c r="G82" s="64" t="s">
        <v>215</v>
      </c>
      <c r="H82" s="655">
        <v>0</v>
      </c>
      <c r="I82" s="1901">
        <v>0</v>
      </c>
      <c r="J82" s="470">
        <f t="shared" si="8"/>
        <v>0</v>
      </c>
      <c r="K82" s="655"/>
      <c r="L82" s="655">
        <v>8</v>
      </c>
      <c r="M82" s="655">
        <v>11</v>
      </c>
      <c r="N82" s="655">
        <f t="shared" si="9"/>
        <v>19</v>
      </c>
      <c r="O82" s="973"/>
      <c r="P82" s="470">
        <f t="shared" si="12"/>
        <v>8</v>
      </c>
      <c r="Q82" s="470">
        <f t="shared" si="12"/>
        <v>11</v>
      </c>
      <c r="R82" s="975">
        <f t="shared" si="10"/>
        <v>19</v>
      </c>
      <c r="S82" s="78"/>
      <c r="T82" s="78"/>
    </row>
    <row r="83" spans="1:22" ht="11.1" customHeight="1">
      <c r="A83" s="1461"/>
      <c r="B83" s="1461"/>
      <c r="C83" s="1461"/>
      <c r="D83" s="1426"/>
      <c r="E83" s="2212"/>
      <c r="F83" s="640" t="s">
        <v>37</v>
      </c>
      <c r="G83" s="19"/>
      <c r="H83" s="973">
        <f>SUM(H84)</f>
        <v>18</v>
      </c>
      <c r="I83" s="973">
        <f>SUM(I84)</f>
        <v>13</v>
      </c>
      <c r="J83" s="976">
        <f t="shared" si="8"/>
        <v>31</v>
      </c>
      <c r="K83" s="973"/>
      <c r="L83" s="973">
        <f>SUM(L84)</f>
        <v>29</v>
      </c>
      <c r="M83" s="973">
        <f>SUM(M84)</f>
        <v>42</v>
      </c>
      <c r="N83" s="976">
        <f t="shared" si="9"/>
        <v>71</v>
      </c>
      <c r="O83" s="973"/>
      <c r="P83" s="976">
        <f t="shared" si="12"/>
        <v>47</v>
      </c>
      <c r="Q83" s="976">
        <f t="shared" si="12"/>
        <v>55</v>
      </c>
      <c r="R83" s="974">
        <f t="shared" si="10"/>
        <v>102</v>
      </c>
      <c r="S83" s="78"/>
      <c r="T83" s="78"/>
    </row>
    <row r="84" spans="1:22" ht="9.9499999999999993" customHeight="1">
      <c r="A84" s="1461">
        <v>2</v>
      </c>
      <c r="B84" s="1461">
        <v>4</v>
      </c>
      <c r="C84" s="1461">
        <v>11</v>
      </c>
      <c r="D84" s="1426"/>
      <c r="E84" s="2212"/>
      <c r="F84" s="638"/>
      <c r="G84" s="64" t="s">
        <v>217</v>
      </c>
      <c r="H84" s="655">
        <v>18</v>
      </c>
      <c r="I84" s="1901">
        <v>13</v>
      </c>
      <c r="J84" s="470">
        <f t="shared" si="8"/>
        <v>31</v>
      </c>
      <c r="K84" s="655"/>
      <c r="L84" s="655">
        <v>29</v>
      </c>
      <c r="M84" s="655">
        <v>42</v>
      </c>
      <c r="N84" s="655">
        <f t="shared" si="9"/>
        <v>71</v>
      </c>
      <c r="O84" s="973"/>
      <c r="P84" s="470">
        <f t="shared" si="12"/>
        <v>47</v>
      </c>
      <c r="Q84" s="470">
        <f t="shared" si="12"/>
        <v>55</v>
      </c>
      <c r="R84" s="975">
        <f t="shared" si="10"/>
        <v>102</v>
      </c>
      <c r="S84" s="78"/>
      <c r="T84" s="78"/>
    </row>
    <row r="85" spans="1:22" ht="12" customHeight="1">
      <c r="A85" s="1461"/>
      <c r="B85" s="1461"/>
      <c r="C85" s="1461"/>
      <c r="D85" s="1426"/>
      <c r="E85" s="2211">
        <v>1403</v>
      </c>
      <c r="F85" s="29" t="s">
        <v>39</v>
      </c>
      <c r="G85" s="123"/>
      <c r="H85" s="969">
        <f>SUM(H86+H88+H90)</f>
        <v>32</v>
      </c>
      <c r="I85" s="969">
        <f>SUM(I86+I88+I90)</f>
        <v>56</v>
      </c>
      <c r="J85" s="969">
        <f>SUM(H85:I85)</f>
        <v>88</v>
      </c>
      <c r="K85" s="969"/>
      <c r="L85" s="969">
        <f>SUM(L86+L88+L90)</f>
        <v>286</v>
      </c>
      <c r="M85" s="969">
        <f>SUM(M86+M88+M90)</f>
        <v>433</v>
      </c>
      <c r="N85" s="969">
        <f>SUM(L85:M85)</f>
        <v>719</v>
      </c>
      <c r="O85" s="969"/>
      <c r="P85" s="405">
        <f>SUM(H85+L85)</f>
        <v>318</v>
      </c>
      <c r="Q85" s="405">
        <f>SUM(I85+M85)</f>
        <v>489</v>
      </c>
      <c r="R85" s="468">
        <f>SUM(P85:Q85)</f>
        <v>807</v>
      </c>
      <c r="S85" s="78"/>
      <c r="T85" s="78"/>
    </row>
    <row r="86" spans="1:22" ht="11.1" customHeight="1">
      <c r="A86" s="1461"/>
      <c r="B86" s="1461"/>
      <c r="C86" s="1461"/>
      <c r="D86" s="1426"/>
      <c r="E86" s="2212"/>
      <c r="F86" s="640" t="s">
        <v>40</v>
      </c>
      <c r="G86" s="64"/>
      <c r="H86" s="973">
        <f>SUM(H87:H87)</f>
        <v>7</v>
      </c>
      <c r="I86" s="973">
        <f>SUM(I87:I87)</f>
        <v>14</v>
      </c>
      <c r="J86" s="973">
        <f>SUM(H86:I86)</f>
        <v>21</v>
      </c>
      <c r="K86" s="973"/>
      <c r="L86" s="973">
        <f>SUM(L87:L87)</f>
        <v>88</v>
      </c>
      <c r="M86" s="973">
        <f>SUM(M87:M87)</f>
        <v>151</v>
      </c>
      <c r="N86" s="973">
        <f>SUM(L86:M86)</f>
        <v>239</v>
      </c>
      <c r="O86" s="973"/>
      <c r="P86" s="976">
        <f>SUM(H86+L86)</f>
        <v>95</v>
      </c>
      <c r="Q86" s="976">
        <f>SUM(I86+M86)</f>
        <v>165</v>
      </c>
      <c r="R86" s="974">
        <f>SUM(P86:Q86)</f>
        <v>260</v>
      </c>
      <c r="S86" s="78"/>
      <c r="T86" s="78"/>
    </row>
    <row r="87" spans="1:22" ht="9.9499999999999993" customHeight="1">
      <c r="A87" s="1461">
        <v>3</v>
      </c>
      <c r="B87" s="1461">
        <v>5</v>
      </c>
      <c r="C87" s="1461">
        <v>11</v>
      </c>
      <c r="D87" s="1426"/>
      <c r="E87" s="2212"/>
      <c r="F87" s="638"/>
      <c r="G87" s="64" t="s">
        <v>218</v>
      </c>
      <c r="H87" s="655">
        <v>7</v>
      </c>
      <c r="I87" s="1901">
        <v>14</v>
      </c>
      <c r="J87" s="470">
        <f t="shared" ref="J87:J92" si="13">SUM(H87:I87)</f>
        <v>21</v>
      </c>
      <c r="K87" s="655"/>
      <c r="L87" s="655">
        <v>88</v>
      </c>
      <c r="M87" s="655">
        <v>151</v>
      </c>
      <c r="N87" s="655">
        <f t="shared" ref="N87:N92" si="14">L87+M87</f>
        <v>239</v>
      </c>
      <c r="O87" s="470"/>
      <c r="P87" s="470">
        <f t="shared" ref="P87:Q92" si="15">SUM(H87+L87)</f>
        <v>95</v>
      </c>
      <c r="Q87" s="470">
        <f t="shared" si="15"/>
        <v>165</v>
      </c>
      <c r="R87" s="975">
        <f t="shared" ref="R87:R92" si="16">SUM(P87:Q87)</f>
        <v>260</v>
      </c>
      <c r="S87" s="78"/>
      <c r="T87" s="78"/>
    </row>
    <row r="88" spans="1:22" ht="11.1" customHeight="1">
      <c r="A88" s="1461"/>
      <c r="B88" s="1461"/>
      <c r="C88" s="1461"/>
      <c r="D88" s="1426"/>
      <c r="E88" s="2212"/>
      <c r="F88" s="640" t="s">
        <v>41</v>
      </c>
      <c r="G88" s="64"/>
      <c r="H88" s="973">
        <f>SUM(H89:H89)</f>
        <v>7</v>
      </c>
      <c r="I88" s="973">
        <f>SUM(I89:I89)</f>
        <v>11</v>
      </c>
      <c r="J88" s="976">
        <f t="shared" si="13"/>
        <v>18</v>
      </c>
      <c r="K88" s="973"/>
      <c r="L88" s="973">
        <f>SUM(L89:L89)</f>
        <v>71</v>
      </c>
      <c r="M88" s="973">
        <f>SUM(M89:M89)</f>
        <v>87</v>
      </c>
      <c r="N88" s="976">
        <f t="shared" si="14"/>
        <v>158</v>
      </c>
      <c r="O88" s="973"/>
      <c r="P88" s="470">
        <f t="shared" si="15"/>
        <v>78</v>
      </c>
      <c r="Q88" s="470">
        <f t="shared" si="15"/>
        <v>98</v>
      </c>
      <c r="R88" s="975">
        <f t="shared" si="16"/>
        <v>176</v>
      </c>
      <c r="S88" s="78"/>
      <c r="T88" s="78"/>
    </row>
    <row r="89" spans="1:22" ht="9.75" customHeight="1">
      <c r="A89" s="1461">
        <v>3</v>
      </c>
      <c r="B89" s="1461">
        <v>5</v>
      </c>
      <c r="C89" s="1461">
        <v>8</v>
      </c>
      <c r="D89" s="1426"/>
      <c r="E89" s="2212"/>
      <c r="F89" s="638"/>
      <c r="G89" s="64" t="s">
        <v>338</v>
      </c>
      <c r="H89" s="655">
        <v>7</v>
      </c>
      <c r="I89" s="1901">
        <v>11</v>
      </c>
      <c r="J89" s="470">
        <f t="shared" si="13"/>
        <v>18</v>
      </c>
      <c r="K89" s="655"/>
      <c r="L89" s="655">
        <v>71</v>
      </c>
      <c r="M89" s="655">
        <v>87</v>
      </c>
      <c r="N89" s="655">
        <f t="shared" si="14"/>
        <v>158</v>
      </c>
      <c r="O89" s="470"/>
      <c r="P89" s="470">
        <f t="shared" si="15"/>
        <v>78</v>
      </c>
      <c r="Q89" s="470">
        <f t="shared" si="15"/>
        <v>98</v>
      </c>
      <c r="R89" s="975">
        <f t="shared" si="16"/>
        <v>176</v>
      </c>
      <c r="S89" s="78"/>
      <c r="T89" s="78"/>
    </row>
    <row r="90" spans="1:22" ht="11.1" customHeight="1">
      <c r="A90" s="1461"/>
      <c r="B90" s="1461"/>
      <c r="C90" s="1461"/>
      <c r="D90" s="1426"/>
      <c r="E90" s="2212"/>
      <c r="F90" s="640" t="s">
        <v>42</v>
      </c>
      <c r="G90" s="64"/>
      <c r="H90" s="973">
        <f>SUM(H91:H92)</f>
        <v>18</v>
      </c>
      <c r="I90" s="973">
        <f>SUM(I91:I92)</f>
        <v>31</v>
      </c>
      <c r="J90" s="976">
        <f t="shared" si="13"/>
        <v>49</v>
      </c>
      <c r="K90" s="973"/>
      <c r="L90" s="973">
        <f>SUM(L91:L92)</f>
        <v>127</v>
      </c>
      <c r="M90" s="973">
        <f>SUM(M91:M92)</f>
        <v>195</v>
      </c>
      <c r="N90" s="976">
        <f t="shared" si="14"/>
        <v>322</v>
      </c>
      <c r="O90" s="973"/>
      <c r="P90" s="976">
        <f t="shared" si="15"/>
        <v>145</v>
      </c>
      <c r="Q90" s="976">
        <f t="shared" si="15"/>
        <v>226</v>
      </c>
      <c r="R90" s="974">
        <f t="shared" si="16"/>
        <v>371</v>
      </c>
      <c r="S90" s="78"/>
      <c r="T90" s="78"/>
    </row>
    <row r="91" spans="1:22" ht="9.9499999999999993" customHeight="1">
      <c r="A91" s="1461">
        <v>3</v>
      </c>
      <c r="B91" s="1461">
        <v>5</v>
      </c>
      <c r="C91" s="1461">
        <v>10</v>
      </c>
      <c r="D91" s="1426"/>
      <c r="E91" s="2316"/>
      <c r="F91" s="638"/>
      <c r="G91" s="64" t="s">
        <v>218</v>
      </c>
      <c r="H91" s="655">
        <v>8</v>
      </c>
      <c r="I91" s="1901">
        <v>17</v>
      </c>
      <c r="J91" s="470">
        <f t="shared" si="13"/>
        <v>25</v>
      </c>
      <c r="K91" s="655"/>
      <c r="L91" s="655">
        <v>110</v>
      </c>
      <c r="M91" s="655">
        <v>164</v>
      </c>
      <c r="N91" s="655">
        <f t="shared" si="14"/>
        <v>274</v>
      </c>
      <c r="O91" s="470"/>
      <c r="P91" s="470">
        <f t="shared" si="15"/>
        <v>118</v>
      </c>
      <c r="Q91" s="470">
        <f t="shared" si="15"/>
        <v>181</v>
      </c>
      <c r="R91" s="975">
        <f t="shared" si="16"/>
        <v>299</v>
      </c>
      <c r="S91" s="78"/>
      <c r="T91" s="78"/>
    </row>
    <row r="92" spans="1:22" ht="9.9499999999999993" customHeight="1">
      <c r="A92" s="1461">
        <v>3</v>
      </c>
      <c r="B92" s="1461">
        <v>5</v>
      </c>
      <c r="C92" s="1461">
        <v>10</v>
      </c>
      <c r="D92" s="1426"/>
      <c r="E92" s="2274"/>
      <c r="F92" s="648"/>
      <c r="G92" s="150" t="s">
        <v>219</v>
      </c>
      <c r="H92" s="1905">
        <v>10</v>
      </c>
      <c r="I92" s="1906">
        <v>14</v>
      </c>
      <c r="J92" s="470">
        <f t="shared" si="13"/>
        <v>24</v>
      </c>
      <c r="K92" s="1905"/>
      <c r="L92" s="1905">
        <v>17</v>
      </c>
      <c r="M92" s="1905">
        <v>31</v>
      </c>
      <c r="N92" s="978">
        <f t="shared" si="14"/>
        <v>48</v>
      </c>
      <c r="O92" s="978"/>
      <c r="P92" s="978">
        <f t="shared" si="15"/>
        <v>27</v>
      </c>
      <c r="Q92" s="978">
        <f t="shared" si="15"/>
        <v>45</v>
      </c>
      <c r="R92" s="1044">
        <f t="shared" si="16"/>
        <v>72</v>
      </c>
      <c r="S92" s="78"/>
      <c r="T92" s="78"/>
    </row>
    <row r="93" spans="1:22" ht="9.9499999999999993" customHeight="1">
      <c r="A93" s="1461"/>
      <c r="B93" s="1461"/>
      <c r="C93" s="1461"/>
      <c r="D93" s="1426"/>
      <c r="E93" s="979"/>
      <c r="F93" s="653"/>
      <c r="G93" s="64"/>
      <c r="H93" s="1461"/>
      <c r="I93" s="180"/>
      <c r="J93" s="1014"/>
      <c r="K93" s="1456"/>
      <c r="L93" s="1461"/>
      <c r="M93" s="1461"/>
      <c r="N93" s="980"/>
      <c r="O93" s="980"/>
      <c r="P93" s="980"/>
      <c r="Q93" s="980"/>
      <c r="R93" s="1735" t="s">
        <v>220</v>
      </c>
      <c r="S93" s="78"/>
      <c r="T93" s="78"/>
    </row>
    <row r="94" spans="1:22" ht="9.9499999999999993" customHeight="1">
      <c r="A94" s="1461"/>
      <c r="B94" s="1461"/>
      <c r="C94" s="1461"/>
      <c r="D94" s="1426"/>
      <c r="E94" s="979"/>
      <c r="F94" s="92"/>
      <c r="G94" s="64"/>
      <c r="H94" s="1461"/>
      <c r="I94" s="228"/>
      <c r="J94" s="1907"/>
      <c r="K94" s="1461"/>
      <c r="L94" s="1461"/>
      <c r="M94" s="1461"/>
      <c r="N94" s="694"/>
      <c r="O94" s="694"/>
      <c r="P94" s="694"/>
      <c r="Q94" s="694" t="s">
        <v>221</v>
      </c>
      <c r="R94" s="694"/>
    </row>
    <row r="95" spans="1:22" s="83" customFormat="1" ht="12.75" customHeight="1">
      <c r="A95" s="1461"/>
      <c r="B95" s="1461"/>
      <c r="C95" s="1461"/>
      <c r="D95" s="1426"/>
      <c r="E95" s="2282" t="s">
        <v>2</v>
      </c>
      <c r="F95" s="954"/>
      <c r="G95" s="954"/>
      <c r="H95" s="2288" t="s">
        <v>1131</v>
      </c>
      <c r="I95" s="2288"/>
      <c r="J95" s="2288"/>
      <c r="K95" s="956"/>
      <c r="L95" s="2745" t="s">
        <v>1132</v>
      </c>
      <c r="M95" s="2745"/>
      <c r="N95" s="2745"/>
      <c r="O95" s="1895"/>
      <c r="P95" s="1895"/>
      <c r="Q95" s="1895"/>
      <c r="R95" s="957"/>
      <c r="S95" s="278"/>
      <c r="V95" s="92"/>
    </row>
    <row r="96" spans="1:22" ht="12.75" customHeight="1">
      <c r="A96" s="1461" t="s">
        <v>9</v>
      </c>
      <c r="B96" s="1461" t="s">
        <v>10</v>
      </c>
      <c r="C96" s="1461" t="s">
        <v>11</v>
      </c>
      <c r="D96" s="1426"/>
      <c r="E96" s="2357"/>
      <c r="F96" s="958"/>
      <c r="G96" s="959" t="s">
        <v>327</v>
      </c>
      <c r="H96" s="2289"/>
      <c r="I96" s="2289"/>
      <c r="J96" s="2289"/>
      <c r="K96" s="1896"/>
      <c r="L96" s="2746"/>
      <c r="M96" s="2746"/>
      <c r="N96" s="2746"/>
      <c r="O96" s="1896"/>
      <c r="P96" s="2746" t="s">
        <v>112</v>
      </c>
      <c r="Q96" s="2746"/>
      <c r="R96" s="2291" t="s">
        <v>8</v>
      </c>
      <c r="S96" s="78"/>
      <c r="T96" s="1461"/>
    </row>
    <row r="97" spans="1:20">
      <c r="A97" s="1461"/>
      <c r="B97" s="1461"/>
      <c r="C97" s="1461"/>
      <c r="D97" s="1426"/>
      <c r="E97" s="2358"/>
      <c r="F97" s="961"/>
      <c r="G97" s="962"/>
      <c r="H97" s="1897" t="s">
        <v>18</v>
      </c>
      <c r="I97" s="1897" t="s">
        <v>19</v>
      </c>
      <c r="J97" s="964" t="s">
        <v>8</v>
      </c>
      <c r="K97" s="1897"/>
      <c r="L97" s="1897" t="s">
        <v>18</v>
      </c>
      <c r="M97" s="1897" t="s">
        <v>19</v>
      </c>
      <c r="N97" s="964" t="s">
        <v>8</v>
      </c>
      <c r="O97" s="1897"/>
      <c r="P97" s="1897" t="s">
        <v>18</v>
      </c>
      <c r="Q97" s="1897" t="s">
        <v>19</v>
      </c>
      <c r="R97" s="2292"/>
      <c r="S97" s="78"/>
      <c r="T97" s="83"/>
    </row>
    <row r="98" spans="1:20" ht="12" customHeight="1">
      <c r="A98" s="1461"/>
      <c r="B98" s="1461"/>
      <c r="C98" s="1461"/>
      <c r="D98" s="1426"/>
      <c r="E98" s="2204">
        <v>1404</v>
      </c>
      <c r="F98" s="29" t="s">
        <v>43</v>
      </c>
      <c r="G98" s="123"/>
      <c r="H98" s="968">
        <f>SUM(H99+H104)</f>
        <v>244</v>
      </c>
      <c r="I98" s="968">
        <f>SUM(I99+I104)</f>
        <v>109</v>
      </c>
      <c r="J98" s="968">
        <f>SUM(H98:I98)</f>
        <v>353</v>
      </c>
      <c r="K98" s="968"/>
      <c r="L98" s="968">
        <f>SUM(L99+L104)</f>
        <v>1497</v>
      </c>
      <c r="M98" s="968">
        <f>SUM(M99+M104)</f>
        <v>585</v>
      </c>
      <c r="N98" s="968">
        <f>SUM(L98:M98)</f>
        <v>2082</v>
      </c>
      <c r="O98" s="968"/>
      <c r="P98" s="969">
        <f t="shared" ref="P98:Q106" si="17">SUM(H98+L98)</f>
        <v>1741</v>
      </c>
      <c r="Q98" s="969">
        <f t="shared" si="17"/>
        <v>694</v>
      </c>
      <c r="R98" s="970">
        <f t="shared" ref="R98:R148" si="18">SUM(P98:Q98)</f>
        <v>2435</v>
      </c>
    </row>
    <row r="99" spans="1:20" ht="11.1" customHeight="1">
      <c r="A99" s="1461"/>
      <c r="B99" s="1461"/>
      <c r="C99" s="1461"/>
      <c r="D99" s="1426"/>
      <c r="E99" s="2205"/>
      <c r="F99" s="636" t="s">
        <v>128</v>
      </c>
      <c r="G99" s="64"/>
      <c r="H99" s="972">
        <f>SUM(H100:H103)</f>
        <v>159</v>
      </c>
      <c r="I99" s="972">
        <f>SUM(I100:I103)</f>
        <v>40</v>
      </c>
      <c r="J99" s="972">
        <f>SUM(H99:I99)</f>
        <v>199</v>
      </c>
      <c r="K99" s="972"/>
      <c r="L99" s="972">
        <f>SUM(L100:L103)</f>
        <v>969</v>
      </c>
      <c r="M99" s="972">
        <f>SUM(M100:M103)</f>
        <v>253</v>
      </c>
      <c r="N99" s="972">
        <f>SUM(L99:M99)</f>
        <v>1222</v>
      </c>
      <c r="O99" s="972"/>
      <c r="P99" s="973">
        <f t="shared" si="17"/>
        <v>1128</v>
      </c>
      <c r="Q99" s="973">
        <f t="shared" si="17"/>
        <v>293</v>
      </c>
      <c r="R99" s="985">
        <f t="shared" si="18"/>
        <v>1421</v>
      </c>
    </row>
    <row r="100" spans="1:20" ht="11.1" customHeight="1">
      <c r="A100" s="1461">
        <v>4</v>
      </c>
      <c r="B100" s="1461">
        <v>6</v>
      </c>
      <c r="C100" s="1461">
        <v>11</v>
      </c>
      <c r="D100" s="1426"/>
      <c r="E100" s="2206"/>
      <c r="F100" s="636"/>
      <c r="G100" s="64" t="s">
        <v>339</v>
      </c>
      <c r="H100" s="470">
        <v>0</v>
      </c>
      <c r="I100" s="470">
        <v>0</v>
      </c>
      <c r="J100" s="470">
        <f>SUM(H100:I100)</f>
        <v>0</v>
      </c>
      <c r="K100" s="470"/>
      <c r="L100" s="470">
        <v>643</v>
      </c>
      <c r="M100" s="470">
        <v>175</v>
      </c>
      <c r="N100" s="470">
        <f>SUM(L100:M100)</f>
        <v>818</v>
      </c>
      <c r="O100" s="470"/>
      <c r="P100" s="470">
        <f t="shared" si="17"/>
        <v>643</v>
      </c>
      <c r="Q100" s="470">
        <f t="shared" si="17"/>
        <v>175</v>
      </c>
      <c r="R100" s="975">
        <f>SUM(P100:Q100)</f>
        <v>818</v>
      </c>
    </row>
    <row r="101" spans="1:20" ht="9.9499999999999993" customHeight="1">
      <c r="A101" s="1461">
        <v>4</v>
      </c>
      <c r="B101" s="1461">
        <v>6</v>
      </c>
      <c r="C101" s="1461">
        <v>11</v>
      </c>
      <c r="D101" s="1426"/>
      <c r="E101" s="2206"/>
      <c r="F101" s="631"/>
      <c r="G101" s="64" t="s">
        <v>222</v>
      </c>
      <c r="H101" s="1909">
        <v>159</v>
      </c>
      <c r="I101" s="1910">
        <v>40</v>
      </c>
      <c r="J101" s="470">
        <f t="shared" ref="J101:J174" si="19">H101+I101</f>
        <v>199</v>
      </c>
      <c r="K101" s="1909"/>
      <c r="L101" s="1909">
        <v>326</v>
      </c>
      <c r="M101" s="1909">
        <v>78</v>
      </c>
      <c r="N101" s="655">
        <f t="shared" ref="N101:N174" si="20">L101+M101</f>
        <v>404</v>
      </c>
      <c r="O101" s="470"/>
      <c r="P101" s="470">
        <f t="shared" si="17"/>
        <v>485</v>
      </c>
      <c r="Q101" s="470">
        <f t="shared" si="17"/>
        <v>118</v>
      </c>
      <c r="R101" s="975">
        <f t="shared" si="18"/>
        <v>603</v>
      </c>
    </row>
    <row r="102" spans="1:20" ht="9.9499999999999993" customHeight="1">
      <c r="A102" s="1461">
        <v>4</v>
      </c>
      <c r="B102" s="1461">
        <v>6</v>
      </c>
      <c r="C102" s="1461">
        <v>11</v>
      </c>
      <c r="D102" s="1426"/>
      <c r="E102" s="2206"/>
      <c r="F102" s="631"/>
      <c r="G102" s="64" t="s">
        <v>340</v>
      </c>
      <c r="H102" s="1909">
        <v>0</v>
      </c>
      <c r="I102" s="1910">
        <v>0</v>
      </c>
      <c r="J102" s="470">
        <f t="shared" si="19"/>
        <v>0</v>
      </c>
      <c r="K102" s="1909"/>
      <c r="L102" s="1909">
        <v>0</v>
      </c>
      <c r="M102" s="1909">
        <v>0</v>
      </c>
      <c r="N102" s="655">
        <f t="shared" si="20"/>
        <v>0</v>
      </c>
      <c r="O102" s="470"/>
      <c r="P102" s="470">
        <f>SUM(H102+L102)</f>
        <v>0</v>
      </c>
      <c r="Q102" s="470">
        <f>SUM(I102+M102)</f>
        <v>0</v>
      </c>
      <c r="R102" s="975">
        <f>SUM(P102:Q102)</f>
        <v>0</v>
      </c>
    </row>
    <row r="103" spans="1:20" ht="9.9499999999999993" customHeight="1">
      <c r="A103" s="1461">
        <v>4</v>
      </c>
      <c r="B103" s="1461">
        <v>6</v>
      </c>
      <c r="C103" s="1461">
        <v>11</v>
      </c>
      <c r="D103" s="1426"/>
      <c r="E103" s="2206"/>
      <c r="F103" s="631"/>
      <c r="G103" s="64" t="s">
        <v>341</v>
      </c>
      <c r="H103" s="1909">
        <v>0</v>
      </c>
      <c r="I103" s="1910">
        <v>0</v>
      </c>
      <c r="J103" s="470">
        <f t="shared" si="19"/>
        <v>0</v>
      </c>
      <c r="K103" s="1909"/>
      <c r="L103" s="1909">
        <v>0</v>
      </c>
      <c r="M103" s="1909">
        <v>0</v>
      </c>
      <c r="N103" s="655">
        <f t="shared" si="20"/>
        <v>0</v>
      </c>
      <c r="O103" s="470"/>
      <c r="P103" s="470">
        <f>SUM(H103+L103)</f>
        <v>0</v>
      </c>
      <c r="Q103" s="470">
        <f>SUM(I103+M103)</f>
        <v>0</v>
      </c>
      <c r="R103" s="975">
        <f>SUM(P103:Q103)</f>
        <v>0</v>
      </c>
    </row>
    <row r="104" spans="1:20" ht="11.1" customHeight="1">
      <c r="A104" s="1461"/>
      <c r="B104" s="1461"/>
      <c r="C104" s="1461"/>
      <c r="D104" s="1426"/>
      <c r="E104" s="2205"/>
      <c r="F104" s="636" t="s">
        <v>45</v>
      </c>
      <c r="G104" s="64"/>
      <c r="H104" s="986">
        <f>SUM(H105:H106)</f>
        <v>85</v>
      </c>
      <c r="I104" s="986">
        <f>SUM(I105:I106)</f>
        <v>69</v>
      </c>
      <c r="J104" s="976">
        <f t="shared" si="19"/>
        <v>154</v>
      </c>
      <c r="K104" s="986"/>
      <c r="L104" s="986">
        <f>SUM(L105:L106)</f>
        <v>528</v>
      </c>
      <c r="M104" s="986">
        <f>SUM(M105:M106)</f>
        <v>332</v>
      </c>
      <c r="N104" s="976">
        <f t="shared" si="20"/>
        <v>860</v>
      </c>
      <c r="O104" s="986"/>
      <c r="P104" s="973">
        <f t="shared" si="17"/>
        <v>613</v>
      </c>
      <c r="Q104" s="973">
        <f t="shared" si="17"/>
        <v>401</v>
      </c>
      <c r="R104" s="985">
        <f t="shared" si="18"/>
        <v>1014</v>
      </c>
    </row>
    <row r="105" spans="1:20" ht="9.9499999999999993" customHeight="1">
      <c r="A105" s="1461">
        <v>4</v>
      </c>
      <c r="B105" s="1461">
        <v>6</v>
      </c>
      <c r="C105" s="1461">
        <v>11</v>
      </c>
      <c r="D105" s="1426"/>
      <c r="E105" s="2206"/>
      <c r="F105" s="631"/>
      <c r="G105" s="64" t="s">
        <v>342</v>
      </c>
      <c r="H105" s="1909">
        <v>0</v>
      </c>
      <c r="I105" s="1910">
        <v>0</v>
      </c>
      <c r="J105" s="470">
        <f t="shared" si="19"/>
        <v>0</v>
      </c>
      <c r="K105" s="1909"/>
      <c r="L105" s="1909">
        <v>73</v>
      </c>
      <c r="M105" s="1909">
        <v>42</v>
      </c>
      <c r="N105" s="655">
        <f t="shared" si="20"/>
        <v>115</v>
      </c>
      <c r="O105" s="470"/>
      <c r="P105" s="470">
        <f t="shared" si="17"/>
        <v>73</v>
      </c>
      <c r="Q105" s="470">
        <f t="shared" si="17"/>
        <v>42</v>
      </c>
      <c r="R105" s="975">
        <f t="shared" si="18"/>
        <v>115</v>
      </c>
    </row>
    <row r="106" spans="1:20" ht="9.9499999999999993" customHeight="1">
      <c r="A106" s="1461">
        <v>4</v>
      </c>
      <c r="B106" s="1461">
        <v>6</v>
      </c>
      <c r="C106" s="1461">
        <v>11</v>
      </c>
      <c r="D106" s="1426"/>
      <c r="E106" s="1321"/>
      <c r="F106" s="631"/>
      <c r="G106" s="64" t="s">
        <v>343</v>
      </c>
      <c r="H106" s="1909">
        <v>85</v>
      </c>
      <c r="I106" s="1910">
        <v>69</v>
      </c>
      <c r="J106" s="978">
        <f t="shared" si="19"/>
        <v>154</v>
      </c>
      <c r="K106" s="1909"/>
      <c r="L106" s="1909">
        <v>455</v>
      </c>
      <c r="M106" s="1909">
        <v>290</v>
      </c>
      <c r="N106" s="1905">
        <f t="shared" si="20"/>
        <v>745</v>
      </c>
      <c r="O106" s="470"/>
      <c r="P106" s="470">
        <f t="shared" si="17"/>
        <v>540</v>
      </c>
      <c r="Q106" s="470">
        <f t="shared" si="17"/>
        <v>359</v>
      </c>
      <c r="R106" s="975">
        <f t="shared" si="18"/>
        <v>899</v>
      </c>
    </row>
    <row r="107" spans="1:20" ht="12" customHeight="1">
      <c r="A107" s="1461"/>
      <c r="B107" s="1461"/>
      <c r="C107" s="1461"/>
      <c r="D107" s="1426"/>
      <c r="E107" s="2355">
        <v>1405</v>
      </c>
      <c r="F107" s="13" t="s">
        <v>46</v>
      </c>
      <c r="G107" s="14"/>
      <c r="H107" s="1042">
        <f>SUM(H108+H116+H129+H132)</f>
        <v>154</v>
      </c>
      <c r="I107" s="1042">
        <f>SUM(I108+I116+I129+I132)</f>
        <v>207</v>
      </c>
      <c r="J107" s="405">
        <f t="shared" si="19"/>
        <v>361</v>
      </c>
      <c r="K107" s="1042"/>
      <c r="L107" s="1042">
        <f>SUM(L108+L116+L129+L132)</f>
        <v>1100</v>
      </c>
      <c r="M107" s="1042">
        <f>SUM(M108+M116+M129+M132)</f>
        <v>1655</v>
      </c>
      <c r="N107" s="405">
        <f t="shared" si="20"/>
        <v>2755</v>
      </c>
      <c r="O107" s="1042"/>
      <c r="P107" s="969">
        <f>SUM(H107+L107)</f>
        <v>1254</v>
      </c>
      <c r="Q107" s="969">
        <f>SUM(I107+M107)</f>
        <v>1862</v>
      </c>
      <c r="R107" s="970">
        <f t="shared" si="18"/>
        <v>3116</v>
      </c>
    </row>
    <row r="108" spans="1:20" ht="11.1" customHeight="1">
      <c r="B108" s="1461"/>
      <c r="C108" s="1461"/>
      <c r="D108" s="1426"/>
      <c r="E108" s="2316"/>
      <c r="F108" s="636" t="s">
        <v>47</v>
      </c>
      <c r="G108" s="64"/>
      <c r="H108" s="986">
        <f>SUM(H109:H115)</f>
        <v>30</v>
      </c>
      <c r="I108" s="986">
        <f>SUM(I109:I115)</f>
        <v>16</v>
      </c>
      <c r="J108" s="470">
        <f t="shared" si="19"/>
        <v>46</v>
      </c>
      <c r="K108" s="986"/>
      <c r="L108" s="986">
        <f>SUM(L109:L115)</f>
        <v>238</v>
      </c>
      <c r="M108" s="986">
        <f>SUM(M109:M115)</f>
        <v>214</v>
      </c>
      <c r="N108" s="976">
        <f t="shared" si="20"/>
        <v>452</v>
      </c>
      <c r="O108" s="986"/>
      <c r="P108" s="986">
        <f t="shared" ref="P108:Q128" si="21">SUM(H108+L108)</f>
        <v>268</v>
      </c>
      <c r="Q108" s="986">
        <f t="shared" si="21"/>
        <v>230</v>
      </c>
      <c r="R108" s="987">
        <f t="shared" si="18"/>
        <v>498</v>
      </c>
    </row>
    <row r="109" spans="1:20" ht="9.9499999999999993" customHeight="1">
      <c r="A109" s="221">
        <v>5</v>
      </c>
      <c r="B109" s="1461">
        <v>4</v>
      </c>
      <c r="C109" s="1461">
        <v>8</v>
      </c>
      <c r="D109" s="1426"/>
      <c r="E109" s="2316"/>
      <c r="F109" s="638"/>
      <c r="G109" s="64" t="s">
        <v>344</v>
      </c>
      <c r="H109" s="1909">
        <v>0</v>
      </c>
      <c r="I109" s="1910">
        <v>0</v>
      </c>
      <c r="J109" s="470">
        <f t="shared" si="19"/>
        <v>0</v>
      </c>
      <c r="K109" s="1909"/>
      <c r="L109" s="1909">
        <v>0</v>
      </c>
      <c r="M109" s="1909">
        <v>0</v>
      </c>
      <c r="N109" s="655">
        <f t="shared" si="20"/>
        <v>0</v>
      </c>
      <c r="O109" s="470"/>
      <c r="P109" s="988">
        <f t="shared" si="21"/>
        <v>0</v>
      </c>
      <c r="Q109" s="988">
        <f t="shared" si="21"/>
        <v>0</v>
      </c>
      <c r="R109" s="989">
        <f t="shared" si="18"/>
        <v>0</v>
      </c>
    </row>
    <row r="110" spans="1:20" ht="9.9499999999999993" customHeight="1">
      <c r="A110" s="221">
        <v>5</v>
      </c>
      <c r="B110" s="1461">
        <v>4</v>
      </c>
      <c r="C110" s="1461">
        <v>8</v>
      </c>
      <c r="D110" s="1426"/>
      <c r="E110" s="2316"/>
      <c r="F110" s="638"/>
      <c r="G110" s="64" t="s">
        <v>226</v>
      </c>
      <c r="H110" s="1909">
        <v>10</v>
      </c>
      <c r="I110" s="1910">
        <v>4</v>
      </c>
      <c r="J110" s="470">
        <f t="shared" si="19"/>
        <v>14</v>
      </c>
      <c r="K110" s="1909"/>
      <c r="L110" s="1909">
        <v>33</v>
      </c>
      <c r="M110" s="1909">
        <v>30</v>
      </c>
      <c r="N110" s="655">
        <f t="shared" si="20"/>
        <v>63</v>
      </c>
      <c r="O110" s="470"/>
      <c r="P110" s="988">
        <f>SUM(H110+L110)</f>
        <v>43</v>
      </c>
      <c r="Q110" s="988">
        <f>SUM(I110+M110)</f>
        <v>34</v>
      </c>
      <c r="R110" s="989">
        <f>SUM(P110:Q110)</f>
        <v>77</v>
      </c>
    </row>
    <row r="111" spans="1:20" ht="9.9499999999999993" customHeight="1">
      <c r="A111" s="221">
        <v>5</v>
      </c>
      <c r="B111" s="1461">
        <v>4</v>
      </c>
      <c r="C111" s="1461">
        <v>8</v>
      </c>
      <c r="D111" s="1426"/>
      <c r="E111" s="2316"/>
      <c r="F111" s="638"/>
      <c r="G111" s="64" t="s">
        <v>345</v>
      </c>
      <c r="H111" s="1909">
        <v>0</v>
      </c>
      <c r="I111" s="1910">
        <v>0</v>
      </c>
      <c r="J111" s="470">
        <f t="shared" si="19"/>
        <v>0</v>
      </c>
      <c r="K111" s="1909"/>
      <c r="L111" s="1909">
        <v>0</v>
      </c>
      <c r="M111" s="1909">
        <v>0</v>
      </c>
      <c r="N111" s="655">
        <f t="shared" si="20"/>
        <v>0</v>
      </c>
      <c r="O111" s="470"/>
      <c r="P111" s="988">
        <f t="shared" si="21"/>
        <v>0</v>
      </c>
      <c r="Q111" s="988">
        <f t="shared" si="21"/>
        <v>0</v>
      </c>
      <c r="R111" s="989">
        <f t="shared" si="18"/>
        <v>0</v>
      </c>
    </row>
    <row r="112" spans="1:20" s="83" customFormat="1" ht="9.9499999999999993" customHeight="1">
      <c r="A112" s="221">
        <v>5</v>
      </c>
      <c r="B112" s="1461">
        <v>4</v>
      </c>
      <c r="C112" s="1461">
        <v>8</v>
      </c>
      <c r="D112" s="1426"/>
      <c r="E112" s="2316"/>
      <c r="F112" s="631"/>
      <c r="G112" s="64" t="s">
        <v>227</v>
      </c>
      <c r="H112" s="1909">
        <v>13</v>
      </c>
      <c r="I112" s="1910">
        <v>9</v>
      </c>
      <c r="J112" s="470">
        <f t="shared" si="19"/>
        <v>22</v>
      </c>
      <c r="K112" s="1909"/>
      <c r="L112" s="1909">
        <v>129</v>
      </c>
      <c r="M112" s="1909">
        <v>114</v>
      </c>
      <c r="N112" s="655">
        <f t="shared" si="20"/>
        <v>243</v>
      </c>
      <c r="O112" s="470"/>
      <c r="P112" s="988">
        <f t="shared" si="21"/>
        <v>142</v>
      </c>
      <c r="Q112" s="988">
        <f t="shared" si="21"/>
        <v>123</v>
      </c>
      <c r="R112" s="989">
        <f t="shared" si="18"/>
        <v>265</v>
      </c>
    </row>
    <row r="113" spans="1:18" s="83" customFormat="1" ht="9.9499999999999993" customHeight="1">
      <c r="A113" s="221">
        <v>5</v>
      </c>
      <c r="B113" s="1461">
        <v>4</v>
      </c>
      <c r="C113" s="1461">
        <v>8</v>
      </c>
      <c r="D113" s="1426"/>
      <c r="E113" s="2316"/>
      <c r="F113" s="631"/>
      <c r="G113" s="64" t="s">
        <v>228</v>
      </c>
      <c r="H113" s="1909">
        <v>0</v>
      </c>
      <c r="I113" s="1910">
        <v>0</v>
      </c>
      <c r="J113" s="470">
        <f t="shared" si="19"/>
        <v>0</v>
      </c>
      <c r="K113" s="1909"/>
      <c r="L113" s="1909">
        <v>34</v>
      </c>
      <c r="M113" s="1909">
        <v>15</v>
      </c>
      <c r="N113" s="655">
        <f t="shared" si="20"/>
        <v>49</v>
      </c>
      <c r="O113" s="470"/>
      <c r="P113" s="988">
        <f t="shared" si="21"/>
        <v>34</v>
      </c>
      <c r="Q113" s="988">
        <f t="shared" si="21"/>
        <v>15</v>
      </c>
      <c r="R113" s="989">
        <f t="shared" si="18"/>
        <v>49</v>
      </c>
    </row>
    <row r="114" spans="1:18" s="83" customFormat="1" ht="9.9499999999999993" customHeight="1">
      <c r="A114" s="221">
        <v>5</v>
      </c>
      <c r="B114" s="1461">
        <v>4</v>
      </c>
      <c r="C114" s="1461">
        <v>8</v>
      </c>
      <c r="D114" s="1426"/>
      <c r="E114" s="2316"/>
      <c r="F114" s="631"/>
      <c r="G114" s="64" t="s">
        <v>346</v>
      </c>
      <c r="H114" s="1909">
        <v>0</v>
      </c>
      <c r="I114" s="1910">
        <v>0</v>
      </c>
      <c r="J114" s="470">
        <f t="shared" si="19"/>
        <v>0</v>
      </c>
      <c r="K114" s="1909"/>
      <c r="L114" s="1909">
        <v>0</v>
      </c>
      <c r="M114" s="1909">
        <v>0</v>
      </c>
      <c r="N114" s="655">
        <f t="shared" si="20"/>
        <v>0</v>
      </c>
      <c r="O114" s="470"/>
      <c r="P114" s="988">
        <f t="shared" si="21"/>
        <v>0</v>
      </c>
      <c r="Q114" s="988">
        <f t="shared" si="21"/>
        <v>0</v>
      </c>
      <c r="R114" s="989">
        <f t="shared" si="18"/>
        <v>0</v>
      </c>
    </row>
    <row r="115" spans="1:18" ht="9.9499999999999993" customHeight="1">
      <c r="A115" s="221">
        <v>5</v>
      </c>
      <c r="B115" s="1461">
        <v>4</v>
      </c>
      <c r="C115" s="1461">
        <v>8</v>
      </c>
      <c r="D115" s="1426"/>
      <c r="E115" s="2316"/>
      <c r="F115" s="631"/>
      <c r="G115" s="64" t="s">
        <v>229</v>
      </c>
      <c r="H115" s="1909">
        <v>7</v>
      </c>
      <c r="I115" s="1910">
        <v>3</v>
      </c>
      <c r="J115" s="470">
        <f t="shared" si="19"/>
        <v>10</v>
      </c>
      <c r="K115" s="1909"/>
      <c r="L115" s="1909">
        <v>42</v>
      </c>
      <c r="M115" s="1909">
        <v>55</v>
      </c>
      <c r="N115" s="655">
        <f t="shared" si="20"/>
        <v>97</v>
      </c>
      <c r="O115" s="470"/>
      <c r="P115" s="988">
        <f t="shared" si="21"/>
        <v>49</v>
      </c>
      <c r="Q115" s="988">
        <f t="shared" si="21"/>
        <v>58</v>
      </c>
      <c r="R115" s="989">
        <f t="shared" si="18"/>
        <v>107</v>
      </c>
    </row>
    <row r="116" spans="1:18" ht="11.1" customHeight="1">
      <c r="B116" s="1461"/>
      <c r="C116" s="1461"/>
      <c r="D116" s="1426"/>
      <c r="E116" s="2316"/>
      <c r="F116" s="636" t="s">
        <v>48</v>
      </c>
      <c r="G116" s="19"/>
      <c r="H116" s="986">
        <f>SUM(H117:H128)</f>
        <v>112</v>
      </c>
      <c r="I116" s="986">
        <f>SUM(I117:I128)</f>
        <v>135</v>
      </c>
      <c r="J116" s="976">
        <f t="shared" si="19"/>
        <v>247</v>
      </c>
      <c r="K116" s="986"/>
      <c r="L116" s="986">
        <f>SUM(L117:L128)</f>
        <v>677</v>
      </c>
      <c r="M116" s="986">
        <f>SUM(M117:M128)</f>
        <v>993</v>
      </c>
      <c r="N116" s="976">
        <f t="shared" si="20"/>
        <v>1670</v>
      </c>
      <c r="O116" s="986"/>
      <c r="P116" s="986">
        <f t="shared" si="21"/>
        <v>789</v>
      </c>
      <c r="Q116" s="986">
        <f t="shared" si="21"/>
        <v>1128</v>
      </c>
      <c r="R116" s="987">
        <f t="shared" si="18"/>
        <v>1917</v>
      </c>
    </row>
    <row r="117" spans="1:18" ht="9.9499999999999993" customHeight="1">
      <c r="A117" s="221">
        <v>5</v>
      </c>
      <c r="B117" s="1461">
        <v>5</v>
      </c>
      <c r="C117" s="1461">
        <v>11</v>
      </c>
      <c r="D117" s="1426"/>
      <c r="E117" s="2316"/>
      <c r="F117" s="636"/>
      <c r="G117" s="64" t="s">
        <v>347</v>
      </c>
      <c r="H117" s="1909">
        <v>0</v>
      </c>
      <c r="I117" s="1910">
        <v>0</v>
      </c>
      <c r="J117" s="470">
        <f t="shared" si="19"/>
        <v>0</v>
      </c>
      <c r="K117" s="1909"/>
      <c r="L117" s="1909">
        <v>0</v>
      </c>
      <c r="M117" s="1909">
        <v>0</v>
      </c>
      <c r="N117" s="655">
        <f t="shared" si="20"/>
        <v>0</v>
      </c>
      <c r="O117" s="470"/>
      <c r="P117" s="988">
        <f t="shared" si="21"/>
        <v>0</v>
      </c>
      <c r="Q117" s="988">
        <f t="shared" si="21"/>
        <v>0</v>
      </c>
      <c r="R117" s="989">
        <f t="shared" si="18"/>
        <v>0</v>
      </c>
    </row>
    <row r="118" spans="1:18" ht="9.9499999999999993" customHeight="1">
      <c r="A118" s="221">
        <v>5</v>
      </c>
      <c r="B118" s="1461">
        <v>5</v>
      </c>
      <c r="C118" s="1461">
        <v>11</v>
      </c>
      <c r="D118" s="1426"/>
      <c r="E118" s="2316"/>
      <c r="F118" s="638"/>
      <c r="G118" s="64" t="s">
        <v>230</v>
      </c>
      <c r="H118" s="1909">
        <v>0</v>
      </c>
      <c r="I118" s="1910">
        <v>0</v>
      </c>
      <c r="J118" s="470">
        <f t="shared" si="19"/>
        <v>0</v>
      </c>
      <c r="K118" s="1909"/>
      <c r="L118" s="1909">
        <v>14</v>
      </c>
      <c r="M118" s="1909">
        <v>28</v>
      </c>
      <c r="N118" s="655">
        <f t="shared" si="20"/>
        <v>42</v>
      </c>
      <c r="O118" s="470"/>
      <c r="P118" s="988">
        <f t="shared" si="21"/>
        <v>14</v>
      </c>
      <c r="Q118" s="988">
        <f t="shared" si="21"/>
        <v>28</v>
      </c>
      <c r="R118" s="989">
        <f t="shared" si="18"/>
        <v>42</v>
      </c>
    </row>
    <row r="119" spans="1:18" ht="9.9499999999999993" customHeight="1">
      <c r="A119" s="221">
        <v>5</v>
      </c>
      <c r="B119" s="1461">
        <v>5</v>
      </c>
      <c r="C119" s="1461">
        <v>11</v>
      </c>
      <c r="D119" s="1426"/>
      <c r="E119" s="2316"/>
      <c r="F119" s="638"/>
      <c r="G119" s="64" t="s">
        <v>348</v>
      </c>
      <c r="H119" s="1909">
        <v>0</v>
      </c>
      <c r="I119" s="1910">
        <v>0</v>
      </c>
      <c r="J119" s="470">
        <f t="shared" si="19"/>
        <v>0</v>
      </c>
      <c r="K119" s="1909"/>
      <c r="L119" s="1909">
        <v>241</v>
      </c>
      <c r="M119" s="1909">
        <v>228</v>
      </c>
      <c r="N119" s="655">
        <f t="shared" si="20"/>
        <v>469</v>
      </c>
      <c r="O119" s="470"/>
      <c r="P119" s="988">
        <f t="shared" si="21"/>
        <v>241</v>
      </c>
      <c r="Q119" s="988">
        <f t="shared" si="21"/>
        <v>228</v>
      </c>
      <c r="R119" s="989">
        <f t="shared" si="18"/>
        <v>469</v>
      </c>
    </row>
    <row r="120" spans="1:18" ht="9.9499999999999993" customHeight="1">
      <c r="A120" s="221">
        <v>5</v>
      </c>
      <c r="B120" s="1461">
        <v>5</v>
      </c>
      <c r="C120" s="1461">
        <v>11</v>
      </c>
      <c r="D120" s="1426"/>
      <c r="E120" s="2316"/>
      <c r="F120" s="638"/>
      <c r="G120" s="64" t="s">
        <v>231</v>
      </c>
      <c r="H120" s="1909">
        <v>58</v>
      </c>
      <c r="I120" s="1910">
        <v>42</v>
      </c>
      <c r="J120" s="470">
        <f t="shared" si="19"/>
        <v>100</v>
      </c>
      <c r="K120" s="1909"/>
      <c r="L120" s="1909">
        <v>80</v>
      </c>
      <c r="M120" s="1909">
        <v>91</v>
      </c>
      <c r="N120" s="655">
        <f t="shared" si="20"/>
        <v>171</v>
      </c>
      <c r="O120" s="470"/>
      <c r="P120" s="988">
        <f t="shared" si="21"/>
        <v>138</v>
      </c>
      <c r="Q120" s="988">
        <f t="shared" si="21"/>
        <v>133</v>
      </c>
      <c r="R120" s="989">
        <f t="shared" si="18"/>
        <v>271</v>
      </c>
    </row>
    <row r="121" spans="1:18" ht="9.9499999999999993" customHeight="1">
      <c r="A121" s="221">
        <v>5</v>
      </c>
      <c r="B121" s="1461">
        <v>5</v>
      </c>
      <c r="C121" s="1461">
        <v>11</v>
      </c>
      <c r="D121" s="1426"/>
      <c r="E121" s="2316"/>
      <c r="F121" s="638"/>
      <c r="G121" s="64" t="s">
        <v>349</v>
      </c>
      <c r="H121" s="1909">
        <v>0</v>
      </c>
      <c r="I121" s="1910">
        <v>0</v>
      </c>
      <c r="J121" s="470">
        <f t="shared" si="19"/>
        <v>0</v>
      </c>
      <c r="K121" s="1909"/>
      <c r="L121" s="1909">
        <v>0</v>
      </c>
      <c r="M121" s="1909">
        <v>0</v>
      </c>
      <c r="N121" s="655">
        <f t="shared" si="20"/>
        <v>0</v>
      </c>
      <c r="O121" s="470"/>
      <c r="P121" s="988">
        <f t="shared" si="21"/>
        <v>0</v>
      </c>
      <c r="Q121" s="988">
        <f t="shared" si="21"/>
        <v>0</v>
      </c>
      <c r="R121" s="989">
        <f t="shared" si="18"/>
        <v>0</v>
      </c>
    </row>
    <row r="122" spans="1:18" ht="9.9499999999999993" customHeight="1">
      <c r="A122" s="221">
        <v>5</v>
      </c>
      <c r="B122" s="1461">
        <v>5</v>
      </c>
      <c r="C122" s="1461">
        <v>11</v>
      </c>
      <c r="D122" s="1426"/>
      <c r="E122" s="2316"/>
      <c r="F122" s="638"/>
      <c r="G122" s="64" t="s">
        <v>232</v>
      </c>
      <c r="H122" s="1909">
        <v>2</v>
      </c>
      <c r="I122" s="1910">
        <v>1</v>
      </c>
      <c r="J122" s="470">
        <f t="shared" si="19"/>
        <v>3</v>
      </c>
      <c r="K122" s="1909"/>
      <c r="L122" s="1909">
        <v>29</v>
      </c>
      <c r="M122" s="1909">
        <v>9</v>
      </c>
      <c r="N122" s="655">
        <f t="shared" si="20"/>
        <v>38</v>
      </c>
      <c r="O122" s="470"/>
      <c r="P122" s="988">
        <f t="shared" si="21"/>
        <v>31</v>
      </c>
      <c r="Q122" s="988">
        <f t="shared" si="21"/>
        <v>10</v>
      </c>
      <c r="R122" s="989">
        <f t="shared" si="18"/>
        <v>41</v>
      </c>
    </row>
    <row r="123" spans="1:18" ht="9.9499999999999993" customHeight="1">
      <c r="A123" s="221">
        <v>5</v>
      </c>
      <c r="B123" s="1461">
        <v>5</v>
      </c>
      <c r="C123" s="1461">
        <v>11</v>
      </c>
      <c r="D123" s="1426"/>
      <c r="E123" s="2316"/>
      <c r="F123" s="638"/>
      <c r="G123" s="64" t="s">
        <v>350</v>
      </c>
      <c r="H123" s="1909">
        <v>0</v>
      </c>
      <c r="I123" s="1910">
        <v>0</v>
      </c>
      <c r="J123" s="470">
        <f t="shared" si="19"/>
        <v>0</v>
      </c>
      <c r="K123" s="1909"/>
      <c r="L123" s="1909">
        <v>2</v>
      </c>
      <c r="M123" s="1909">
        <v>3</v>
      </c>
      <c r="N123" s="655">
        <f t="shared" si="20"/>
        <v>5</v>
      </c>
      <c r="O123" s="470"/>
      <c r="P123" s="988">
        <f t="shared" si="21"/>
        <v>2</v>
      </c>
      <c r="Q123" s="988">
        <f t="shared" si="21"/>
        <v>3</v>
      </c>
      <c r="R123" s="989">
        <f t="shared" si="18"/>
        <v>5</v>
      </c>
    </row>
    <row r="124" spans="1:18" ht="9.9499999999999993" customHeight="1">
      <c r="A124" s="221">
        <v>5</v>
      </c>
      <c r="B124" s="1461">
        <v>5</v>
      </c>
      <c r="C124" s="1461">
        <v>11</v>
      </c>
      <c r="D124" s="1426"/>
      <c r="E124" s="2316"/>
      <c r="F124" s="638"/>
      <c r="G124" s="64" t="s">
        <v>350</v>
      </c>
      <c r="H124" s="1909">
        <v>0</v>
      </c>
      <c r="I124" s="1910">
        <v>0</v>
      </c>
      <c r="J124" s="470">
        <f>H124+I124</f>
        <v>0</v>
      </c>
      <c r="K124" s="1909"/>
      <c r="L124" s="1909">
        <v>31</v>
      </c>
      <c r="M124" s="1909">
        <v>58</v>
      </c>
      <c r="N124" s="655">
        <f>L124+M124</f>
        <v>89</v>
      </c>
      <c r="O124" s="470"/>
      <c r="P124" s="988">
        <f>SUM(H124+L124)</f>
        <v>31</v>
      </c>
      <c r="Q124" s="988">
        <f>SUM(I124+M124)</f>
        <v>58</v>
      </c>
      <c r="R124" s="989">
        <f>SUM(P124:Q124)</f>
        <v>89</v>
      </c>
    </row>
    <row r="125" spans="1:18" ht="9.9499999999999993" customHeight="1">
      <c r="A125" s="221">
        <v>5</v>
      </c>
      <c r="B125" s="1461">
        <v>5</v>
      </c>
      <c r="C125" s="1461">
        <v>11</v>
      </c>
      <c r="D125" s="1426"/>
      <c r="E125" s="2316"/>
      <c r="F125" s="638"/>
      <c r="G125" s="64" t="s">
        <v>351</v>
      </c>
      <c r="H125" s="1909">
        <v>0</v>
      </c>
      <c r="I125" s="1910">
        <v>0</v>
      </c>
      <c r="J125" s="470">
        <f t="shared" si="19"/>
        <v>0</v>
      </c>
      <c r="K125" s="1909"/>
      <c r="L125" s="1909">
        <v>16</v>
      </c>
      <c r="M125" s="1909">
        <v>39</v>
      </c>
      <c r="N125" s="655">
        <f t="shared" si="20"/>
        <v>55</v>
      </c>
      <c r="O125" s="470"/>
      <c r="P125" s="988">
        <f t="shared" si="21"/>
        <v>16</v>
      </c>
      <c r="Q125" s="988">
        <f t="shared" si="21"/>
        <v>39</v>
      </c>
      <c r="R125" s="989">
        <f t="shared" si="18"/>
        <v>55</v>
      </c>
    </row>
    <row r="126" spans="1:18" ht="9.9499999999999993" customHeight="1">
      <c r="A126" s="221">
        <v>5</v>
      </c>
      <c r="B126" s="1461">
        <v>5</v>
      </c>
      <c r="C126" s="1461">
        <v>11</v>
      </c>
      <c r="D126" s="1426"/>
      <c r="E126" s="2316"/>
      <c r="F126" s="638"/>
      <c r="G126" s="64" t="s">
        <v>352</v>
      </c>
      <c r="H126" s="1909">
        <v>0</v>
      </c>
      <c r="I126" s="1910">
        <v>0</v>
      </c>
      <c r="J126" s="470">
        <f t="shared" si="19"/>
        <v>0</v>
      </c>
      <c r="K126" s="1909"/>
      <c r="L126" s="1909">
        <v>0</v>
      </c>
      <c r="M126" s="1909">
        <v>0</v>
      </c>
      <c r="N126" s="655">
        <f t="shared" si="20"/>
        <v>0</v>
      </c>
      <c r="O126" s="470"/>
      <c r="P126" s="988">
        <f t="shared" si="21"/>
        <v>0</v>
      </c>
      <c r="Q126" s="988">
        <f t="shared" si="21"/>
        <v>0</v>
      </c>
      <c r="R126" s="989">
        <f t="shared" si="18"/>
        <v>0</v>
      </c>
    </row>
    <row r="127" spans="1:18" ht="9.9499999999999993" customHeight="1">
      <c r="A127" s="221">
        <v>5</v>
      </c>
      <c r="B127" s="1461">
        <v>5</v>
      </c>
      <c r="C127" s="1461">
        <v>11</v>
      </c>
      <c r="D127" s="1426"/>
      <c r="E127" s="2316"/>
      <c r="F127" s="638"/>
      <c r="G127" s="64" t="s">
        <v>353</v>
      </c>
      <c r="H127" s="1909">
        <v>40</v>
      </c>
      <c r="I127" s="1910">
        <v>79</v>
      </c>
      <c r="J127" s="470">
        <f t="shared" si="19"/>
        <v>119</v>
      </c>
      <c r="K127" s="1909"/>
      <c r="L127" s="1909">
        <v>247</v>
      </c>
      <c r="M127" s="1909">
        <v>521</v>
      </c>
      <c r="N127" s="655">
        <f t="shared" si="20"/>
        <v>768</v>
      </c>
      <c r="O127" s="470"/>
      <c r="P127" s="988">
        <f t="shared" si="21"/>
        <v>287</v>
      </c>
      <c r="Q127" s="988">
        <f t="shared" si="21"/>
        <v>600</v>
      </c>
      <c r="R127" s="989">
        <f t="shared" si="18"/>
        <v>887</v>
      </c>
    </row>
    <row r="128" spans="1:18" ht="9.75" customHeight="1">
      <c r="A128" s="221">
        <v>5</v>
      </c>
      <c r="B128" s="1461">
        <v>5</v>
      </c>
      <c r="C128" s="1461">
        <v>11</v>
      </c>
      <c r="D128" s="1426"/>
      <c r="E128" s="2316"/>
      <c r="F128" s="638"/>
      <c r="G128" s="64" t="s">
        <v>235</v>
      </c>
      <c r="H128" s="1909">
        <v>12</v>
      </c>
      <c r="I128" s="1910">
        <v>13</v>
      </c>
      <c r="J128" s="470">
        <f t="shared" si="19"/>
        <v>25</v>
      </c>
      <c r="K128" s="1909"/>
      <c r="L128" s="1909">
        <v>17</v>
      </c>
      <c r="M128" s="1909">
        <v>16</v>
      </c>
      <c r="N128" s="655">
        <f t="shared" si="20"/>
        <v>33</v>
      </c>
      <c r="O128" s="470"/>
      <c r="P128" s="988">
        <f t="shared" si="21"/>
        <v>29</v>
      </c>
      <c r="Q128" s="988">
        <f t="shared" si="21"/>
        <v>29</v>
      </c>
      <c r="R128" s="989">
        <f t="shared" si="18"/>
        <v>58</v>
      </c>
    </row>
    <row r="129" spans="1:18" ht="9.75" customHeight="1">
      <c r="B129" s="1461"/>
      <c r="C129" s="1461"/>
      <c r="D129" s="1426"/>
      <c r="E129" s="2316"/>
      <c r="F129" s="990" t="s">
        <v>49</v>
      </c>
      <c r="G129" s="59"/>
      <c r="H129" s="986">
        <f>SUM(H130:H131)</f>
        <v>12</v>
      </c>
      <c r="I129" s="986">
        <f>SUM(I130:I131)</f>
        <v>56</v>
      </c>
      <c r="J129" s="976">
        <f t="shared" si="19"/>
        <v>68</v>
      </c>
      <c r="K129" s="986"/>
      <c r="L129" s="986">
        <f>SUM(L130:L131)</f>
        <v>137</v>
      </c>
      <c r="M129" s="986">
        <f>SUM(M130:M131)</f>
        <v>345</v>
      </c>
      <c r="N129" s="976">
        <f t="shared" si="20"/>
        <v>482</v>
      </c>
      <c r="O129" s="986"/>
      <c r="P129" s="976">
        <f t="shared" ref="P129:Q144" si="22">SUM(H129+L129)</f>
        <v>149</v>
      </c>
      <c r="Q129" s="976">
        <f t="shared" si="22"/>
        <v>401</v>
      </c>
      <c r="R129" s="992">
        <f t="shared" si="18"/>
        <v>550</v>
      </c>
    </row>
    <row r="130" spans="1:18" ht="9.9499999999999993" customHeight="1">
      <c r="A130" s="221">
        <v>5</v>
      </c>
      <c r="B130" s="1461">
        <v>5</v>
      </c>
      <c r="C130" s="1461">
        <v>10</v>
      </c>
      <c r="D130" s="1426"/>
      <c r="E130" s="2316"/>
      <c r="F130" s="638"/>
      <c r="G130" s="64" t="s">
        <v>352</v>
      </c>
      <c r="H130" s="1909">
        <v>0</v>
      </c>
      <c r="I130" s="1910">
        <v>0</v>
      </c>
      <c r="J130" s="470">
        <f t="shared" si="19"/>
        <v>0</v>
      </c>
      <c r="K130" s="1909"/>
      <c r="L130" s="1909">
        <v>1</v>
      </c>
      <c r="M130" s="1909">
        <v>0</v>
      </c>
      <c r="N130" s="655">
        <f t="shared" si="20"/>
        <v>1</v>
      </c>
      <c r="O130" s="470"/>
      <c r="P130" s="470">
        <f t="shared" si="22"/>
        <v>1</v>
      </c>
      <c r="Q130" s="470">
        <f t="shared" si="22"/>
        <v>0</v>
      </c>
      <c r="R130" s="989">
        <f t="shared" si="18"/>
        <v>1</v>
      </c>
    </row>
    <row r="131" spans="1:18" ht="9.9499999999999993" customHeight="1">
      <c r="A131" s="221">
        <v>5</v>
      </c>
      <c r="B131" s="1461">
        <v>5</v>
      </c>
      <c r="C131" s="1461">
        <v>10</v>
      </c>
      <c r="D131" s="1426"/>
      <c r="E131" s="2316"/>
      <c r="F131" s="638"/>
      <c r="G131" s="64" t="s">
        <v>317</v>
      </c>
      <c r="H131" s="1909">
        <v>12</v>
      </c>
      <c r="I131" s="1910">
        <v>56</v>
      </c>
      <c r="J131" s="470">
        <f t="shared" si="19"/>
        <v>68</v>
      </c>
      <c r="K131" s="1909"/>
      <c r="L131" s="1909">
        <v>136</v>
      </c>
      <c r="M131" s="1909">
        <v>345</v>
      </c>
      <c r="N131" s="655">
        <f t="shared" si="20"/>
        <v>481</v>
      </c>
      <c r="O131" s="470"/>
      <c r="P131" s="470">
        <f t="shared" si="22"/>
        <v>148</v>
      </c>
      <c r="Q131" s="470">
        <f t="shared" si="22"/>
        <v>401</v>
      </c>
      <c r="R131" s="989">
        <f t="shared" si="18"/>
        <v>549</v>
      </c>
    </row>
    <row r="132" spans="1:18" ht="9.9499999999999993" customHeight="1">
      <c r="B132" s="1461"/>
      <c r="C132" s="1461"/>
      <c r="D132" s="1426"/>
      <c r="E132" s="2316"/>
      <c r="F132" s="990" t="s">
        <v>50</v>
      </c>
      <c r="G132" s="59"/>
      <c r="H132" s="986">
        <f>SUM(H133:H135)</f>
        <v>0</v>
      </c>
      <c r="I132" s="986">
        <f>SUM(I133:I135)</f>
        <v>0</v>
      </c>
      <c r="J132" s="976">
        <f t="shared" si="19"/>
        <v>0</v>
      </c>
      <c r="K132" s="986"/>
      <c r="L132" s="986">
        <f>SUM(L133:L135)</f>
        <v>48</v>
      </c>
      <c r="M132" s="986">
        <f>SUM(M133:M135)</f>
        <v>103</v>
      </c>
      <c r="N132" s="976">
        <f t="shared" si="20"/>
        <v>151</v>
      </c>
      <c r="O132" s="986"/>
      <c r="P132" s="976">
        <f t="shared" si="22"/>
        <v>48</v>
      </c>
      <c r="Q132" s="976">
        <f t="shared" si="22"/>
        <v>103</v>
      </c>
      <c r="R132" s="992">
        <f t="shared" si="18"/>
        <v>151</v>
      </c>
    </row>
    <row r="133" spans="1:18" ht="9.9499999999999993" customHeight="1">
      <c r="A133" s="221">
        <v>5</v>
      </c>
      <c r="B133" s="1461">
        <v>5</v>
      </c>
      <c r="C133" s="1461">
        <v>13</v>
      </c>
      <c r="D133" s="1426"/>
      <c r="E133" s="2316"/>
      <c r="F133" s="638"/>
      <c r="G133" s="64" t="s">
        <v>352</v>
      </c>
      <c r="H133" s="988">
        <v>0</v>
      </c>
      <c r="I133" s="1352">
        <v>0</v>
      </c>
      <c r="J133" s="470">
        <f t="shared" si="19"/>
        <v>0</v>
      </c>
      <c r="K133" s="988"/>
      <c r="L133" s="988">
        <v>0</v>
      </c>
      <c r="M133" s="988">
        <v>0</v>
      </c>
      <c r="N133" s="655">
        <f t="shared" si="20"/>
        <v>0</v>
      </c>
      <c r="O133" s="470"/>
      <c r="P133" s="470">
        <f t="shared" si="22"/>
        <v>0</v>
      </c>
      <c r="Q133" s="470">
        <f t="shared" si="22"/>
        <v>0</v>
      </c>
      <c r="R133" s="989">
        <f t="shared" si="18"/>
        <v>0</v>
      </c>
    </row>
    <row r="134" spans="1:18" ht="9.9499999999999993" customHeight="1">
      <c r="A134" s="221">
        <v>5</v>
      </c>
      <c r="B134" s="1461">
        <v>5</v>
      </c>
      <c r="C134" s="1461">
        <v>13</v>
      </c>
      <c r="D134" s="1426"/>
      <c r="E134" s="2316"/>
      <c r="F134" s="638"/>
      <c r="G134" s="64" t="s">
        <v>353</v>
      </c>
      <c r="H134" s="988">
        <v>0</v>
      </c>
      <c r="I134" s="1352">
        <v>0</v>
      </c>
      <c r="J134" s="470">
        <f t="shared" si="19"/>
        <v>0</v>
      </c>
      <c r="K134" s="988"/>
      <c r="L134" s="988">
        <v>42</v>
      </c>
      <c r="M134" s="988">
        <v>60</v>
      </c>
      <c r="N134" s="655">
        <f t="shared" si="20"/>
        <v>102</v>
      </c>
      <c r="O134" s="470"/>
      <c r="P134" s="470">
        <f t="shared" si="22"/>
        <v>42</v>
      </c>
      <c r="Q134" s="470">
        <f t="shared" si="22"/>
        <v>60</v>
      </c>
      <c r="R134" s="989">
        <f t="shared" si="18"/>
        <v>102</v>
      </c>
    </row>
    <row r="135" spans="1:18" ht="9.9499999999999993" customHeight="1">
      <c r="A135" s="221">
        <v>5</v>
      </c>
      <c r="B135" s="1461">
        <v>5</v>
      </c>
      <c r="C135" s="1461">
        <v>13</v>
      </c>
      <c r="D135" s="1426"/>
      <c r="E135" s="1325"/>
      <c r="F135" s="648"/>
      <c r="G135" s="150" t="s">
        <v>236</v>
      </c>
      <c r="H135" s="1349">
        <v>0</v>
      </c>
      <c r="I135" s="1914">
        <v>0</v>
      </c>
      <c r="J135" s="470">
        <f t="shared" si="19"/>
        <v>0</v>
      </c>
      <c r="K135" s="1349"/>
      <c r="L135" s="1349">
        <v>6</v>
      </c>
      <c r="M135" s="1349">
        <v>43</v>
      </c>
      <c r="N135" s="655">
        <f t="shared" si="20"/>
        <v>49</v>
      </c>
      <c r="O135" s="978"/>
      <c r="P135" s="470">
        <f>SUM(H135+L135)</f>
        <v>6</v>
      </c>
      <c r="Q135" s="470">
        <f>SUM(I135+M135)</f>
        <v>43</v>
      </c>
      <c r="R135" s="989">
        <f>SUM(P135:Q135)</f>
        <v>49</v>
      </c>
    </row>
    <row r="136" spans="1:18" ht="12" customHeight="1">
      <c r="B136" s="1461"/>
      <c r="C136" s="1461"/>
      <c r="D136" s="1426"/>
      <c r="E136" s="2211">
        <v>1406</v>
      </c>
      <c r="F136" s="29" t="s">
        <v>51</v>
      </c>
      <c r="G136" s="123"/>
      <c r="H136" s="1042">
        <f>SUM(H137+H141+H145+H147+H143)</f>
        <v>153</v>
      </c>
      <c r="I136" s="1042">
        <f>SUM(I137+I141+I145+I147+I143)</f>
        <v>194</v>
      </c>
      <c r="J136" s="405">
        <f t="shared" si="19"/>
        <v>347</v>
      </c>
      <c r="K136" s="1042"/>
      <c r="L136" s="1042">
        <f>SUM(L137+L141+L145+L147+L143)</f>
        <v>1269</v>
      </c>
      <c r="M136" s="1042">
        <f>SUM(M137+M141+M145+M147+M143)</f>
        <v>1306</v>
      </c>
      <c r="N136" s="405">
        <f t="shared" si="20"/>
        <v>2575</v>
      </c>
      <c r="O136" s="1042"/>
      <c r="P136" s="405">
        <f t="shared" si="22"/>
        <v>1422</v>
      </c>
      <c r="Q136" s="405">
        <f t="shared" si="22"/>
        <v>1500</v>
      </c>
      <c r="R136" s="994">
        <f t="shared" si="18"/>
        <v>2922</v>
      </c>
    </row>
    <row r="137" spans="1:18" ht="11.1" customHeight="1">
      <c r="B137" s="1461"/>
      <c r="C137" s="1461"/>
      <c r="D137" s="1426"/>
      <c r="E137" s="2212"/>
      <c r="F137" s="636" t="s">
        <v>52</v>
      </c>
      <c r="G137" s="64"/>
      <c r="H137" s="1915">
        <f>SUM(H138:H140)</f>
        <v>66</v>
      </c>
      <c r="I137" s="1915">
        <f>SUM(I138:I140)</f>
        <v>104</v>
      </c>
      <c r="J137" s="976">
        <f t="shared" si="19"/>
        <v>170</v>
      </c>
      <c r="K137" s="986"/>
      <c r="L137" s="986">
        <f>SUM(L138:L140)</f>
        <v>697</v>
      </c>
      <c r="M137" s="986">
        <f>SUM(M138:M140)</f>
        <v>749</v>
      </c>
      <c r="N137" s="976">
        <f t="shared" si="20"/>
        <v>1446</v>
      </c>
      <c r="O137" s="986"/>
      <c r="P137" s="976">
        <f t="shared" si="22"/>
        <v>763</v>
      </c>
      <c r="Q137" s="976">
        <f t="shared" si="22"/>
        <v>853</v>
      </c>
      <c r="R137" s="992">
        <f t="shared" si="18"/>
        <v>1616</v>
      </c>
    </row>
    <row r="138" spans="1:18" ht="9.9499999999999993" customHeight="1">
      <c r="A138" s="221">
        <v>6</v>
      </c>
      <c r="B138" s="1461">
        <v>2</v>
      </c>
      <c r="C138" s="1461">
        <v>11</v>
      </c>
      <c r="D138" s="1426"/>
      <c r="E138" s="2212"/>
      <c r="F138" s="681"/>
      <c r="G138" s="64" t="s">
        <v>237</v>
      </c>
      <c r="H138" s="1909">
        <v>14</v>
      </c>
      <c r="I138" s="1910">
        <v>25</v>
      </c>
      <c r="J138" s="470">
        <f t="shared" si="19"/>
        <v>39</v>
      </c>
      <c r="K138" s="1909"/>
      <c r="L138" s="1909">
        <v>65</v>
      </c>
      <c r="M138" s="1909">
        <v>153</v>
      </c>
      <c r="N138" s="655">
        <f t="shared" si="20"/>
        <v>218</v>
      </c>
      <c r="O138" s="470"/>
      <c r="P138" s="470">
        <f t="shared" si="22"/>
        <v>79</v>
      </c>
      <c r="Q138" s="470">
        <f t="shared" si="22"/>
        <v>178</v>
      </c>
      <c r="R138" s="989">
        <f t="shared" si="18"/>
        <v>257</v>
      </c>
    </row>
    <row r="139" spans="1:18" ht="9.9499999999999993" customHeight="1">
      <c r="A139" s="221">
        <v>6</v>
      </c>
      <c r="B139" s="1461">
        <v>2</v>
      </c>
      <c r="C139" s="1461">
        <v>11</v>
      </c>
      <c r="D139" s="1426"/>
      <c r="E139" s="2212"/>
      <c r="F139" s="681"/>
      <c r="G139" s="64" t="s">
        <v>355</v>
      </c>
      <c r="H139" s="1909">
        <v>0</v>
      </c>
      <c r="I139" s="1910">
        <v>0</v>
      </c>
      <c r="J139" s="470">
        <f t="shared" si="19"/>
        <v>0</v>
      </c>
      <c r="K139" s="1909"/>
      <c r="L139" s="1909">
        <v>103</v>
      </c>
      <c r="M139" s="1909">
        <v>78</v>
      </c>
      <c r="N139" s="655">
        <f t="shared" si="20"/>
        <v>181</v>
      </c>
      <c r="O139" s="470"/>
      <c r="P139" s="470">
        <f t="shared" si="22"/>
        <v>103</v>
      </c>
      <c r="Q139" s="470">
        <f t="shared" si="22"/>
        <v>78</v>
      </c>
      <c r="R139" s="989">
        <f t="shared" si="18"/>
        <v>181</v>
      </c>
    </row>
    <row r="140" spans="1:18" ht="9.9499999999999993" customHeight="1">
      <c r="A140" s="221">
        <v>6</v>
      </c>
      <c r="B140" s="1461">
        <v>2</v>
      </c>
      <c r="C140" s="1461">
        <v>11</v>
      </c>
      <c r="D140" s="1426"/>
      <c r="E140" s="2212"/>
      <c r="F140" s="681"/>
      <c r="G140" s="64" t="s">
        <v>238</v>
      </c>
      <c r="H140" s="1909">
        <v>52</v>
      </c>
      <c r="I140" s="1910">
        <v>79</v>
      </c>
      <c r="J140" s="470">
        <f t="shared" si="19"/>
        <v>131</v>
      </c>
      <c r="K140" s="1909"/>
      <c r="L140" s="1909">
        <v>529</v>
      </c>
      <c r="M140" s="1909">
        <v>518</v>
      </c>
      <c r="N140" s="655">
        <f t="shared" si="20"/>
        <v>1047</v>
      </c>
      <c r="O140" s="470"/>
      <c r="P140" s="470">
        <f t="shared" si="22"/>
        <v>581</v>
      </c>
      <c r="Q140" s="470">
        <f t="shared" si="22"/>
        <v>597</v>
      </c>
      <c r="R140" s="989">
        <f t="shared" si="18"/>
        <v>1178</v>
      </c>
    </row>
    <row r="141" spans="1:18" ht="11.1" customHeight="1">
      <c r="B141" s="1461"/>
      <c r="C141" s="1461"/>
      <c r="D141" s="1426"/>
      <c r="E141" s="2212"/>
      <c r="F141" s="636" t="s">
        <v>53</v>
      </c>
      <c r="G141" s="64"/>
      <c r="H141" s="986">
        <f>SUM(H142)</f>
        <v>33</v>
      </c>
      <c r="I141" s="986">
        <f>SUM(I142)</f>
        <v>29</v>
      </c>
      <c r="J141" s="976">
        <f t="shared" si="19"/>
        <v>62</v>
      </c>
      <c r="K141" s="986"/>
      <c r="L141" s="986">
        <f>SUM(L142)</f>
        <v>189</v>
      </c>
      <c r="M141" s="986">
        <f>SUM(M142)</f>
        <v>202</v>
      </c>
      <c r="N141" s="976">
        <f t="shared" si="20"/>
        <v>391</v>
      </c>
      <c r="O141" s="986"/>
      <c r="P141" s="976">
        <f t="shared" si="22"/>
        <v>222</v>
      </c>
      <c r="Q141" s="976">
        <f t="shared" si="22"/>
        <v>231</v>
      </c>
      <c r="R141" s="992">
        <f t="shared" si="18"/>
        <v>453</v>
      </c>
    </row>
    <row r="142" spans="1:18" ht="9.9499999999999993" customHeight="1">
      <c r="A142" s="221">
        <v>6</v>
      </c>
      <c r="B142" s="1461">
        <v>2</v>
      </c>
      <c r="C142" s="1461">
        <v>10</v>
      </c>
      <c r="D142" s="1426"/>
      <c r="E142" s="2212"/>
      <c r="F142" s="631"/>
      <c r="G142" s="64" t="s">
        <v>239</v>
      </c>
      <c r="H142" s="1909">
        <v>33</v>
      </c>
      <c r="I142" s="1910">
        <v>29</v>
      </c>
      <c r="J142" s="470">
        <f t="shared" si="19"/>
        <v>62</v>
      </c>
      <c r="K142" s="1909"/>
      <c r="L142" s="1909">
        <v>189</v>
      </c>
      <c r="M142" s="1909">
        <v>202</v>
      </c>
      <c r="N142" s="655">
        <f t="shared" si="20"/>
        <v>391</v>
      </c>
      <c r="O142" s="470"/>
      <c r="P142" s="470">
        <f t="shared" si="22"/>
        <v>222</v>
      </c>
      <c r="Q142" s="470">
        <f t="shared" si="22"/>
        <v>231</v>
      </c>
      <c r="R142" s="989">
        <f t="shared" si="18"/>
        <v>453</v>
      </c>
    </row>
    <row r="143" spans="1:18" ht="9.9499999999999993" customHeight="1">
      <c r="B143" s="1461"/>
      <c r="C143" s="1461"/>
      <c r="D143" s="1426"/>
      <c r="E143" s="2212"/>
      <c r="F143" s="636" t="s">
        <v>96</v>
      </c>
      <c r="G143" s="64"/>
      <c r="H143" s="991">
        <f>SUM(H144)</f>
        <v>23</v>
      </c>
      <c r="I143" s="991">
        <f>SUM(I144)</f>
        <v>24</v>
      </c>
      <c r="J143" s="976">
        <f>H143+I143</f>
        <v>47</v>
      </c>
      <c r="K143" s="991"/>
      <c r="L143" s="991">
        <f>SUM(L144)</f>
        <v>129</v>
      </c>
      <c r="M143" s="991">
        <f>SUM(M144)</f>
        <v>125</v>
      </c>
      <c r="N143" s="976">
        <f>L143+M143</f>
        <v>254</v>
      </c>
      <c r="O143" s="976"/>
      <c r="P143" s="976">
        <f>SUM(H143+L143)</f>
        <v>152</v>
      </c>
      <c r="Q143" s="976">
        <f>SUM(I143+M143)</f>
        <v>149</v>
      </c>
      <c r="R143" s="992">
        <f>SUM(P143:Q143)</f>
        <v>301</v>
      </c>
    </row>
    <row r="144" spans="1:18" ht="9.9499999999999993" customHeight="1">
      <c r="A144" s="221">
        <v>6</v>
      </c>
      <c r="B144" s="1461">
        <v>2</v>
      </c>
      <c r="C144" s="1461">
        <v>6</v>
      </c>
      <c r="D144" s="1426"/>
      <c r="E144" s="2212"/>
      <c r="F144" s="631"/>
      <c r="G144" s="64" t="s">
        <v>264</v>
      </c>
      <c r="H144" s="1909">
        <v>23</v>
      </c>
      <c r="I144" s="1910">
        <v>24</v>
      </c>
      <c r="J144" s="470">
        <f t="shared" si="19"/>
        <v>47</v>
      </c>
      <c r="K144" s="1909"/>
      <c r="L144" s="1909">
        <v>129</v>
      </c>
      <c r="M144" s="1909">
        <v>125</v>
      </c>
      <c r="N144" s="655">
        <f t="shared" si="20"/>
        <v>254</v>
      </c>
      <c r="O144" s="470"/>
      <c r="P144" s="470">
        <f t="shared" si="22"/>
        <v>152</v>
      </c>
      <c r="Q144" s="470">
        <f t="shared" si="22"/>
        <v>149</v>
      </c>
      <c r="R144" s="989">
        <f t="shared" si="18"/>
        <v>301</v>
      </c>
    </row>
    <row r="145" spans="1:18" ht="11.1" customHeight="1">
      <c r="B145" s="1461"/>
      <c r="C145" s="1461"/>
      <c r="D145" s="1426"/>
      <c r="E145" s="2212"/>
      <c r="F145" s="636" t="s">
        <v>240</v>
      </c>
      <c r="G145" s="64"/>
      <c r="H145" s="986">
        <f>SUM(H146:H146)</f>
        <v>31</v>
      </c>
      <c r="I145" s="986">
        <f>SUM(I146:I146)</f>
        <v>37</v>
      </c>
      <c r="J145" s="976">
        <f t="shared" si="19"/>
        <v>68</v>
      </c>
      <c r="K145" s="986"/>
      <c r="L145" s="986">
        <f>SUM(L146:L146)</f>
        <v>251</v>
      </c>
      <c r="M145" s="986">
        <f>SUM(M146:M146)</f>
        <v>229</v>
      </c>
      <c r="N145" s="976">
        <f t="shared" si="20"/>
        <v>480</v>
      </c>
      <c r="O145" s="986"/>
      <c r="P145" s="976">
        <f t="shared" ref="P145:Q148" si="23">SUM(H145+L145)</f>
        <v>282</v>
      </c>
      <c r="Q145" s="976">
        <f t="shared" si="23"/>
        <v>266</v>
      </c>
      <c r="R145" s="992">
        <f t="shared" si="18"/>
        <v>548</v>
      </c>
    </row>
    <row r="146" spans="1:18" ht="9.9499999999999993" customHeight="1">
      <c r="A146" s="221">
        <v>6</v>
      </c>
      <c r="B146" s="1461">
        <v>2</v>
      </c>
      <c r="C146" s="1461">
        <v>10</v>
      </c>
      <c r="D146" s="1426"/>
      <c r="E146" s="2212"/>
      <c r="F146" s="681"/>
      <c r="G146" s="64" t="s">
        <v>241</v>
      </c>
      <c r="H146" s="1909">
        <v>31</v>
      </c>
      <c r="I146" s="1910">
        <v>37</v>
      </c>
      <c r="J146" s="470">
        <f t="shared" si="19"/>
        <v>68</v>
      </c>
      <c r="K146" s="1909"/>
      <c r="L146" s="1909">
        <v>251</v>
      </c>
      <c r="M146" s="1909">
        <v>229</v>
      </c>
      <c r="N146" s="655">
        <f t="shared" si="20"/>
        <v>480</v>
      </c>
      <c r="O146" s="470"/>
      <c r="P146" s="470">
        <f t="shared" si="23"/>
        <v>282</v>
      </c>
      <c r="Q146" s="470">
        <f t="shared" si="23"/>
        <v>266</v>
      </c>
      <c r="R146" s="989">
        <f t="shared" si="18"/>
        <v>548</v>
      </c>
    </row>
    <row r="147" spans="1:18" ht="11.1" customHeight="1">
      <c r="B147" s="1461"/>
      <c r="C147" s="1461"/>
      <c r="D147" s="1426"/>
      <c r="E147" s="2212"/>
      <c r="F147" s="636" t="s">
        <v>56</v>
      </c>
      <c r="G147" s="64"/>
      <c r="H147" s="986">
        <f>SUM(H148)</f>
        <v>0</v>
      </c>
      <c r="I147" s="986">
        <f>SUM(I148)</f>
        <v>0</v>
      </c>
      <c r="J147" s="976">
        <f t="shared" si="19"/>
        <v>0</v>
      </c>
      <c r="K147" s="986"/>
      <c r="L147" s="986">
        <f>SUM(L148)</f>
        <v>3</v>
      </c>
      <c r="M147" s="986">
        <f>SUM(M148)</f>
        <v>1</v>
      </c>
      <c r="N147" s="976">
        <f t="shared" si="20"/>
        <v>4</v>
      </c>
      <c r="O147" s="986"/>
      <c r="P147" s="976">
        <f t="shared" si="23"/>
        <v>3</v>
      </c>
      <c r="Q147" s="976">
        <f t="shared" si="23"/>
        <v>1</v>
      </c>
      <c r="R147" s="992">
        <f t="shared" si="18"/>
        <v>4</v>
      </c>
    </row>
    <row r="148" spans="1:18" ht="9.9499999999999993" customHeight="1">
      <c r="A148" s="221">
        <v>6</v>
      </c>
      <c r="B148" s="1461">
        <v>4</v>
      </c>
      <c r="C148" s="1461">
        <v>11</v>
      </c>
      <c r="D148" s="1426"/>
      <c r="E148" s="2213"/>
      <c r="F148" s="631"/>
      <c r="G148" s="64" t="s">
        <v>242</v>
      </c>
      <c r="H148" s="1909">
        <v>0</v>
      </c>
      <c r="I148" s="1910">
        <v>0</v>
      </c>
      <c r="J148" s="978">
        <f t="shared" si="19"/>
        <v>0</v>
      </c>
      <c r="K148" s="1909"/>
      <c r="L148" s="1909">
        <v>3</v>
      </c>
      <c r="M148" s="1909">
        <v>1</v>
      </c>
      <c r="N148" s="1905">
        <f t="shared" si="20"/>
        <v>4</v>
      </c>
      <c r="O148" s="470"/>
      <c r="P148" s="470">
        <f t="shared" si="23"/>
        <v>3</v>
      </c>
      <c r="Q148" s="470">
        <f t="shared" si="23"/>
        <v>1</v>
      </c>
      <c r="R148" s="989">
        <f t="shared" si="18"/>
        <v>4</v>
      </c>
    </row>
    <row r="149" spans="1:18" ht="12" customHeight="1">
      <c r="B149" s="1461"/>
      <c r="C149" s="1461"/>
      <c r="D149" s="1426"/>
      <c r="E149" s="2204">
        <v>1407</v>
      </c>
      <c r="F149" s="13" t="s">
        <v>58</v>
      </c>
      <c r="G149" s="123"/>
      <c r="H149" s="1042">
        <f>SUM(H150+H157+H159)</f>
        <v>5</v>
      </c>
      <c r="I149" s="1042">
        <f>SUM(I150+I157+I159)</f>
        <v>7</v>
      </c>
      <c r="J149" s="405">
        <f t="shared" si="19"/>
        <v>12</v>
      </c>
      <c r="K149" s="1042">
        <f>SUM(K150+K157)</f>
        <v>0</v>
      </c>
      <c r="L149" s="1042">
        <f>SUM(L150+L157+L159)</f>
        <v>194</v>
      </c>
      <c r="M149" s="1042">
        <f>SUM(M150+M157+M159)</f>
        <v>159</v>
      </c>
      <c r="N149" s="405">
        <f t="shared" si="20"/>
        <v>353</v>
      </c>
      <c r="O149" s="1042"/>
      <c r="P149" s="405">
        <f>SUM(H149+L149)</f>
        <v>199</v>
      </c>
      <c r="Q149" s="405">
        <f>SUM(I149+M149)</f>
        <v>166</v>
      </c>
      <c r="R149" s="994">
        <f>SUM(P149:Q149)</f>
        <v>365</v>
      </c>
    </row>
    <row r="150" spans="1:18" ht="11.1" customHeight="1">
      <c r="B150" s="1461"/>
      <c r="C150" s="1461"/>
      <c r="D150" s="1426"/>
      <c r="E150" s="2205"/>
      <c r="F150" s="636" t="s">
        <v>59</v>
      </c>
      <c r="G150" s="64"/>
      <c r="H150" s="986">
        <f>SUM(H151:H156)</f>
        <v>0</v>
      </c>
      <c r="I150" s="986">
        <f>SUM(I151:I156)</f>
        <v>0</v>
      </c>
      <c r="J150" s="976">
        <f t="shared" si="19"/>
        <v>0</v>
      </c>
      <c r="K150" s="986"/>
      <c r="L150" s="986">
        <f>SUM(L151:L156)</f>
        <v>86</v>
      </c>
      <c r="M150" s="986">
        <f>SUM(M151:M156)</f>
        <v>49</v>
      </c>
      <c r="N150" s="976">
        <f t="shared" si="20"/>
        <v>135</v>
      </c>
      <c r="O150" s="986"/>
      <c r="P150" s="976">
        <f>SUM(H150+L150)</f>
        <v>86</v>
      </c>
      <c r="Q150" s="976">
        <f>SUM(I150+M150)</f>
        <v>49</v>
      </c>
      <c r="R150" s="992">
        <f>SUM(P150:Q150)</f>
        <v>135</v>
      </c>
    </row>
    <row r="151" spans="1:18" ht="11.1" customHeight="1">
      <c r="A151" s="221">
        <v>7</v>
      </c>
      <c r="B151" s="1461">
        <v>3</v>
      </c>
      <c r="C151" s="1461">
        <v>11</v>
      </c>
      <c r="D151" s="1426"/>
      <c r="E151" s="2205"/>
      <c r="F151" s="636"/>
      <c r="G151" s="64" t="s">
        <v>356</v>
      </c>
      <c r="H151" s="988">
        <v>0</v>
      </c>
      <c r="I151" s="1352">
        <v>0</v>
      </c>
      <c r="J151" s="470">
        <f t="shared" si="19"/>
        <v>0</v>
      </c>
      <c r="K151" s="986"/>
      <c r="L151" s="988">
        <v>0</v>
      </c>
      <c r="M151" s="988">
        <v>0</v>
      </c>
      <c r="N151" s="655">
        <f t="shared" si="20"/>
        <v>0</v>
      </c>
      <c r="O151" s="986"/>
      <c r="P151" s="470">
        <f t="shared" ref="P151:Q165" si="24">SUM(H151+L151)</f>
        <v>0</v>
      </c>
      <c r="Q151" s="470">
        <f t="shared" si="24"/>
        <v>0</v>
      </c>
      <c r="R151" s="989">
        <f t="shared" ref="R151:R178" si="25">SUM(P151:Q151)</f>
        <v>0</v>
      </c>
    </row>
    <row r="152" spans="1:18" ht="9.9499999999999993" customHeight="1">
      <c r="A152" s="221">
        <v>7</v>
      </c>
      <c r="B152" s="1461">
        <v>3</v>
      </c>
      <c r="C152" s="1461">
        <v>11</v>
      </c>
      <c r="D152" s="1426"/>
      <c r="E152" s="2205"/>
      <c r="F152" s="640"/>
      <c r="G152" s="64" t="s">
        <v>243</v>
      </c>
      <c r="H152" s="1909">
        <v>0</v>
      </c>
      <c r="I152" s="1910">
        <v>0</v>
      </c>
      <c r="J152" s="470">
        <f t="shared" si="19"/>
        <v>0</v>
      </c>
      <c r="K152" s="1909"/>
      <c r="L152" s="1909">
        <v>40</v>
      </c>
      <c r="M152" s="1909">
        <v>9</v>
      </c>
      <c r="N152" s="655">
        <f t="shared" si="20"/>
        <v>49</v>
      </c>
      <c r="O152" s="470"/>
      <c r="P152" s="470">
        <f t="shared" si="24"/>
        <v>40</v>
      </c>
      <c r="Q152" s="470">
        <f t="shared" si="24"/>
        <v>9</v>
      </c>
      <c r="R152" s="989">
        <f t="shared" si="25"/>
        <v>49</v>
      </c>
    </row>
    <row r="153" spans="1:18" ht="9.9499999999999993" customHeight="1">
      <c r="A153" s="221">
        <v>7</v>
      </c>
      <c r="B153" s="1461">
        <v>3</v>
      </c>
      <c r="C153" s="1461">
        <v>11</v>
      </c>
      <c r="D153" s="1426"/>
      <c r="E153" s="2205"/>
      <c r="F153" s="640"/>
      <c r="G153" s="64" t="s">
        <v>244</v>
      </c>
      <c r="H153" s="1909">
        <v>0</v>
      </c>
      <c r="I153" s="1910">
        <v>0</v>
      </c>
      <c r="J153" s="470">
        <f t="shared" si="19"/>
        <v>0</v>
      </c>
      <c r="K153" s="1909"/>
      <c r="L153" s="1909">
        <v>22</v>
      </c>
      <c r="M153" s="1909">
        <v>9</v>
      </c>
      <c r="N153" s="655">
        <f t="shared" si="20"/>
        <v>31</v>
      </c>
      <c r="O153" s="470"/>
      <c r="P153" s="470">
        <f>SUM(H153+L153)</f>
        <v>22</v>
      </c>
      <c r="Q153" s="470">
        <f>SUM(I153+M153)</f>
        <v>9</v>
      </c>
      <c r="R153" s="989">
        <f>SUM(P153:Q153)</f>
        <v>31</v>
      </c>
    </row>
    <row r="154" spans="1:18" ht="9.9499999999999993" customHeight="1">
      <c r="A154" s="221">
        <v>7</v>
      </c>
      <c r="B154" s="1461">
        <v>3</v>
      </c>
      <c r="C154" s="1461">
        <v>11</v>
      </c>
      <c r="D154" s="1426"/>
      <c r="E154" s="2205"/>
      <c r="F154" s="640"/>
      <c r="G154" s="64" t="s">
        <v>357</v>
      </c>
      <c r="H154" s="1909">
        <v>0</v>
      </c>
      <c r="I154" s="1910">
        <v>0</v>
      </c>
      <c r="J154" s="470">
        <f t="shared" si="19"/>
        <v>0</v>
      </c>
      <c r="K154" s="1909"/>
      <c r="L154" s="1909">
        <v>2</v>
      </c>
      <c r="M154" s="1909">
        <v>2</v>
      </c>
      <c r="N154" s="655">
        <f t="shared" si="20"/>
        <v>4</v>
      </c>
      <c r="O154" s="470"/>
      <c r="P154" s="470">
        <f t="shared" si="24"/>
        <v>2</v>
      </c>
      <c r="Q154" s="470">
        <f t="shared" si="24"/>
        <v>2</v>
      </c>
      <c r="R154" s="989">
        <f t="shared" si="25"/>
        <v>4</v>
      </c>
    </row>
    <row r="155" spans="1:18" ht="9.9499999999999993" customHeight="1">
      <c r="A155" s="221">
        <v>7</v>
      </c>
      <c r="B155" s="1461">
        <v>3</v>
      </c>
      <c r="C155" s="1461">
        <v>11</v>
      </c>
      <c r="D155" s="1426"/>
      <c r="E155" s="2205"/>
      <c r="F155" s="631"/>
      <c r="G155" s="64" t="s">
        <v>273</v>
      </c>
      <c r="H155" s="1909">
        <v>0</v>
      </c>
      <c r="I155" s="1910">
        <v>0</v>
      </c>
      <c r="J155" s="470">
        <f t="shared" si="19"/>
        <v>0</v>
      </c>
      <c r="K155" s="1909"/>
      <c r="L155" s="1909">
        <v>18</v>
      </c>
      <c r="M155" s="1909">
        <v>24</v>
      </c>
      <c r="N155" s="655">
        <f t="shared" si="20"/>
        <v>42</v>
      </c>
      <c r="O155" s="470"/>
      <c r="P155" s="470">
        <f t="shared" si="24"/>
        <v>18</v>
      </c>
      <c r="Q155" s="470">
        <f t="shared" si="24"/>
        <v>24</v>
      </c>
      <c r="R155" s="989">
        <f t="shared" si="25"/>
        <v>42</v>
      </c>
    </row>
    <row r="156" spans="1:18" ht="9.9499999999999993" customHeight="1">
      <c r="A156" s="221">
        <v>7</v>
      </c>
      <c r="B156" s="1461">
        <v>3</v>
      </c>
      <c r="C156" s="1461">
        <v>11</v>
      </c>
      <c r="D156" s="1426"/>
      <c r="E156" s="2205"/>
      <c r="F156" s="631"/>
      <c r="G156" s="64" t="s">
        <v>246</v>
      </c>
      <c r="H156" s="1909">
        <v>0</v>
      </c>
      <c r="I156" s="1910">
        <v>0</v>
      </c>
      <c r="J156" s="470">
        <f t="shared" si="19"/>
        <v>0</v>
      </c>
      <c r="K156" s="1909"/>
      <c r="L156" s="1909">
        <v>4</v>
      </c>
      <c r="M156" s="1909">
        <v>5</v>
      </c>
      <c r="N156" s="655">
        <f>L156+M156</f>
        <v>9</v>
      </c>
      <c r="O156" s="470"/>
      <c r="P156" s="470">
        <f>SUM(H156+L156)</f>
        <v>4</v>
      </c>
      <c r="Q156" s="470">
        <f>SUM(I156+M156)</f>
        <v>5</v>
      </c>
      <c r="R156" s="989">
        <f>SUM(P156:Q156)</f>
        <v>9</v>
      </c>
    </row>
    <row r="157" spans="1:18" ht="11.1" customHeight="1">
      <c r="B157" s="1461"/>
      <c r="C157" s="1461"/>
      <c r="D157" s="1426"/>
      <c r="E157" s="2205"/>
      <c r="F157" s="640" t="s">
        <v>60</v>
      </c>
      <c r="G157" s="19"/>
      <c r="H157" s="986">
        <f>SUM(H158)</f>
        <v>5</v>
      </c>
      <c r="I157" s="986">
        <f>SUM(I158)</f>
        <v>7</v>
      </c>
      <c r="J157" s="976">
        <f t="shared" si="19"/>
        <v>12</v>
      </c>
      <c r="K157" s="986"/>
      <c r="L157" s="986">
        <f>SUM(L158)</f>
        <v>73</v>
      </c>
      <c r="M157" s="986">
        <f>SUM(M158)</f>
        <v>80</v>
      </c>
      <c r="N157" s="976">
        <f t="shared" si="20"/>
        <v>153</v>
      </c>
      <c r="O157" s="986"/>
      <c r="P157" s="976">
        <f t="shared" si="24"/>
        <v>78</v>
      </c>
      <c r="Q157" s="976">
        <f t="shared" si="24"/>
        <v>87</v>
      </c>
      <c r="R157" s="992">
        <f t="shared" si="25"/>
        <v>165</v>
      </c>
    </row>
    <row r="158" spans="1:18" ht="9.9499999999999993" customHeight="1">
      <c r="A158" s="221">
        <v>7</v>
      </c>
      <c r="B158" s="1461">
        <v>6</v>
      </c>
      <c r="C158" s="1461">
        <v>10</v>
      </c>
      <c r="D158" s="1426"/>
      <c r="E158" s="2205"/>
      <c r="F158" s="638"/>
      <c r="G158" s="64" t="s">
        <v>247</v>
      </c>
      <c r="H158" s="1909">
        <v>5</v>
      </c>
      <c r="I158" s="1910">
        <v>7</v>
      </c>
      <c r="J158" s="470">
        <f t="shared" si="19"/>
        <v>12</v>
      </c>
      <c r="K158" s="1909"/>
      <c r="L158" s="1909">
        <v>73</v>
      </c>
      <c r="M158" s="1909">
        <v>80</v>
      </c>
      <c r="N158" s="655">
        <f t="shared" si="20"/>
        <v>153</v>
      </c>
      <c r="O158" s="470"/>
      <c r="P158" s="470">
        <f t="shared" si="24"/>
        <v>78</v>
      </c>
      <c r="Q158" s="470">
        <f t="shared" si="24"/>
        <v>87</v>
      </c>
      <c r="R158" s="989">
        <f t="shared" si="25"/>
        <v>165</v>
      </c>
    </row>
    <row r="159" spans="1:18" s="683" customFormat="1" ht="9.9499999999999993" customHeight="1">
      <c r="A159" s="995"/>
      <c r="B159" s="996"/>
      <c r="C159" s="996"/>
      <c r="D159" s="997"/>
      <c r="E159" s="2205"/>
      <c r="F159" s="640" t="s">
        <v>84</v>
      </c>
      <c r="G159" s="19"/>
      <c r="H159" s="991">
        <f>SUM(H160)</f>
        <v>0</v>
      </c>
      <c r="I159" s="991">
        <f>SUM(I160)</f>
        <v>0</v>
      </c>
      <c r="J159" s="976">
        <f>H159+I159</f>
        <v>0</v>
      </c>
      <c r="K159" s="991"/>
      <c r="L159" s="991">
        <f>SUM(L160)</f>
        <v>35</v>
      </c>
      <c r="M159" s="991">
        <f>SUM(M160)</f>
        <v>30</v>
      </c>
      <c r="N159" s="976">
        <f>L159+M159</f>
        <v>65</v>
      </c>
      <c r="O159" s="976"/>
      <c r="P159" s="976">
        <f>SUM(H159+L159)</f>
        <v>35</v>
      </c>
      <c r="Q159" s="976">
        <f>SUM(I159+M159)</f>
        <v>30</v>
      </c>
      <c r="R159" s="992">
        <f>SUM(P159:Q159)</f>
        <v>65</v>
      </c>
    </row>
    <row r="160" spans="1:18" ht="9.9499999999999993" customHeight="1">
      <c r="A160" s="221">
        <v>7</v>
      </c>
      <c r="B160" s="1461">
        <v>6</v>
      </c>
      <c r="C160" s="1461">
        <v>10</v>
      </c>
      <c r="D160" s="1426"/>
      <c r="E160" s="2205"/>
      <c r="F160" s="631"/>
      <c r="G160" s="64" t="s">
        <v>248</v>
      </c>
      <c r="H160" s="1909">
        <v>0</v>
      </c>
      <c r="I160" s="1910">
        <v>0</v>
      </c>
      <c r="J160" s="978">
        <f t="shared" si="19"/>
        <v>0</v>
      </c>
      <c r="K160" s="1909"/>
      <c r="L160" s="1909">
        <v>35</v>
      </c>
      <c r="M160" s="1909">
        <v>30</v>
      </c>
      <c r="N160" s="1905">
        <f t="shared" si="20"/>
        <v>65</v>
      </c>
      <c r="O160" s="470"/>
      <c r="P160" s="470">
        <f t="shared" si="24"/>
        <v>35</v>
      </c>
      <c r="Q160" s="470">
        <f t="shared" si="24"/>
        <v>30</v>
      </c>
      <c r="R160" s="989">
        <f t="shared" si="25"/>
        <v>65</v>
      </c>
    </row>
    <row r="161" spans="1:20" ht="12" customHeight="1">
      <c r="B161" s="1461"/>
      <c r="C161" s="1461"/>
      <c r="D161" s="1426"/>
      <c r="E161" s="2204">
        <v>1408</v>
      </c>
      <c r="F161" s="13" t="s">
        <v>63</v>
      </c>
      <c r="G161" s="40"/>
      <c r="H161" s="1042">
        <f>SUM(H162+H165+H168+H172)</f>
        <v>155</v>
      </c>
      <c r="I161" s="1042">
        <f>SUM(I162+I165+I168+I172)</f>
        <v>151</v>
      </c>
      <c r="J161" s="405">
        <f t="shared" si="19"/>
        <v>306</v>
      </c>
      <c r="K161" s="1042"/>
      <c r="L161" s="1042">
        <f>SUM(L162+L165+L168+L172)</f>
        <v>614</v>
      </c>
      <c r="M161" s="1042">
        <f>SUM(M162+M165+M168+M172)</f>
        <v>673</v>
      </c>
      <c r="N161" s="405">
        <f t="shared" si="20"/>
        <v>1287</v>
      </c>
      <c r="O161" s="1042"/>
      <c r="P161" s="405">
        <f t="shared" si="24"/>
        <v>769</v>
      </c>
      <c r="Q161" s="405">
        <f t="shared" si="24"/>
        <v>824</v>
      </c>
      <c r="R161" s="994">
        <f t="shared" si="25"/>
        <v>1593</v>
      </c>
    </row>
    <row r="162" spans="1:20" ht="12" customHeight="1">
      <c r="B162" s="1461"/>
      <c r="C162" s="1461"/>
      <c r="D162" s="1426"/>
      <c r="E162" s="2205"/>
      <c r="F162" s="636" t="s">
        <v>64</v>
      </c>
      <c r="G162" s="64"/>
      <c r="H162" s="986">
        <f>SUM(H163:H164)</f>
        <v>63</v>
      </c>
      <c r="I162" s="986">
        <f>SUM(I163:I164)</f>
        <v>90</v>
      </c>
      <c r="J162" s="976">
        <f t="shared" si="19"/>
        <v>153</v>
      </c>
      <c r="K162" s="986"/>
      <c r="L162" s="986">
        <f>SUM(L163:L164)</f>
        <v>498</v>
      </c>
      <c r="M162" s="986">
        <f>SUM(M163:M164)</f>
        <v>567</v>
      </c>
      <c r="N162" s="655">
        <f t="shared" si="20"/>
        <v>1065</v>
      </c>
      <c r="O162" s="986"/>
      <c r="P162" s="986">
        <f t="shared" si="24"/>
        <v>561</v>
      </c>
      <c r="Q162" s="986">
        <f t="shared" si="24"/>
        <v>657</v>
      </c>
      <c r="R162" s="987">
        <f t="shared" si="25"/>
        <v>1218</v>
      </c>
    </row>
    <row r="163" spans="1:20" ht="12" customHeight="1">
      <c r="A163" s="221">
        <v>8</v>
      </c>
      <c r="B163" s="1461">
        <v>4</v>
      </c>
      <c r="C163" s="1461">
        <v>8</v>
      </c>
      <c r="D163" s="1426"/>
      <c r="E163" s="2205"/>
      <c r="F163" s="636"/>
      <c r="G163" s="64" t="s">
        <v>358</v>
      </c>
      <c r="H163" s="988">
        <v>0</v>
      </c>
      <c r="I163" s="988">
        <v>0</v>
      </c>
      <c r="J163" s="470">
        <f t="shared" si="19"/>
        <v>0</v>
      </c>
      <c r="K163" s="988"/>
      <c r="L163" s="988">
        <v>498</v>
      </c>
      <c r="M163" s="988">
        <v>567</v>
      </c>
      <c r="N163" s="470">
        <f>L163+M163</f>
        <v>1065</v>
      </c>
      <c r="O163" s="988"/>
      <c r="P163" s="988">
        <f>SUM(H163+L163)</f>
        <v>498</v>
      </c>
      <c r="Q163" s="988">
        <f>SUM(I163+M163)</f>
        <v>567</v>
      </c>
      <c r="R163" s="989">
        <f>SUM(P163:Q163)</f>
        <v>1065</v>
      </c>
    </row>
    <row r="164" spans="1:20" ht="10.5" customHeight="1">
      <c r="A164" s="221">
        <v>8</v>
      </c>
      <c r="B164" s="1461">
        <v>4</v>
      </c>
      <c r="C164" s="1461">
        <v>8</v>
      </c>
      <c r="D164" s="1426"/>
      <c r="E164" s="2205"/>
      <c r="F164" s="631"/>
      <c r="G164" s="64" t="s">
        <v>250</v>
      </c>
      <c r="H164" s="1909">
        <v>63</v>
      </c>
      <c r="I164" s="1910">
        <v>90</v>
      </c>
      <c r="J164" s="470">
        <f t="shared" si="19"/>
        <v>153</v>
      </c>
      <c r="K164" s="1909"/>
      <c r="L164" s="1909">
        <v>0</v>
      </c>
      <c r="M164" s="1909">
        <v>0</v>
      </c>
      <c r="N164" s="655">
        <f t="shared" si="20"/>
        <v>0</v>
      </c>
      <c r="O164" s="470"/>
      <c r="P164" s="988">
        <f t="shared" si="24"/>
        <v>63</v>
      </c>
      <c r="Q164" s="988">
        <f t="shared" si="24"/>
        <v>90</v>
      </c>
      <c r="R164" s="989">
        <f t="shared" si="25"/>
        <v>153</v>
      </c>
    </row>
    <row r="165" spans="1:20" ht="12" customHeight="1">
      <c r="B165" s="1461"/>
      <c r="C165" s="1461"/>
      <c r="D165" s="1426"/>
      <c r="E165" s="2205"/>
      <c r="F165" s="998" t="s">
        <v>65</v>
      </c>
      <c r="G165" s="19"/>
      <c r="H165" s="976">
        <f>SUM(H166+H167)</f>
        <v>28</v>
      </c>
      <c r="I165" s="976">
        <f>SUM(I166+I167)</f>
        <v>19</v>
      </c>
      <c r="J165" s="976">
        <f t="shared" si="19"/>
        <v>47</v>
      </c>
      <c r="K165" s="996"/>
      <c r="L165" s="976">
        <f>SUM(L166+L167)</f>
        <v>21</v>
      </c>
      <c r="M165" s="976">
        <f>SUM(M166+M167)</f>
        <v>22</v>
      </c>
      <c r="N165" s="976">
        <f t="shared" si="20"/>
        <v>43</v>
      </c>
      <c r="O165" s="976"/>
      <c r="P165" s="976">
        <f t="shared" si="24"/>
        <v>49</v>
      </c>
      <c r="Q165" s="976">
        <f t="shared" si="24"/>
        <v>41</v>
      </c>
      <c r="R165" s="992">
        <f t="shared" si="25"/>
        <v>90</v>
      </c>
    </row>
    <row r="166" spans="1:20" ht="12" customHeight="1">
      <c r="A166" s="221">
        <v>8</v>
      </c>
      <c r="B166" s="1461">
        <v>4</v>
      </c>
      <c r="C166" s="1461">
        <v>6</v>
      </c>
      <c r="D166" s="1426"/>
      <c r="E166" s="2205"/>
      <c r="F166" s="998"/>
      <c r="G166" s="195" t="s">
        <v>251</v>
      </c>
      <c r="H166" s="1639">
        <v>28</v>
      </c>
      <c r="I166" s="1639">
        <v>19</v>
      </c>
      <c r="J166" s="470">
        <f t="shared" si="19"/>
        <v>47</v>
      </c>
      <c r="K166" s="1639"/>
      <c r="L166" s="1639">
        <v>21</v>
      </c>
      <c r="M166" s="1639">
        <v>22</v>
      </c>
      <c r="N166" s="655">
        <f t="shared" si="20"/>
        <v>43</v>
      </c>
      <c r="O166" s="470"/>
      <c r="P166" s="470">
        <f>SUM(H166+L166)</f>
        <v>49</v>
      </c>
      <c r="Q166" s="470">
        <f>SUM(I166+M166)</f>
        <v>41</v>
      </c>
      <c r="R166" s="989">
        <f>SUM(P166:Q166)</f>
        <v>90</v>
      </c>
    </row>
    <row r="167" spans="1:20" ht="12" customHeight="1">
      <c r="A167" s="221">
        <v>8</v>
      </c>
      <c r="B167" s="1461">
        <v>4</v>
      </c>
      <c r="C167" s="1461">
        <v>6</v>
      </c>
      <c r="D167" s="1426"/>
      <c r="E167" s="2205"/>
      <c r="F167" s="653"/>
      <c r="G167" s="64" t="s">
        <v>359</v>
      </c>
      <c r="H167" s="1909">
        <v>0</v>
      </c>
      <c r="I167" s="1910">
        <v>0</v>
      </c>
      <c r="J167" s="470">
        <f t="shared" si="19"/>
        <v>0</v>
      </c>
      <c r="K167" s="1909"/>
      <c r="L167" s="1909">
        <v>0</v>
      </c>
      <c r="M167" s="1909">
        <v>0</v>
      </c>
      <c r="N167" s="655">
        <f t="shared" si="20"/>
        <v>0</v>
      </c>
      <c r="O167" s="470"/>
      <c r="P167" s="470">
        <f t="shared" ref="P167:Q178" si="26">SUM(H167+L167)</f>
        <v>0</v>
      </c>
      <c r="Q167" s="470">
        <f t="shared" si="26"/>
        <v>0</v>
      </c>
      <c r="R167" s="989">
        <f t="shared" si="25"/>
        <v>0</v>
      </c>
    </row>
    <row r="168" spans="1:20" ht="11.1" customHeight="1">
      <c r="B168" s="1461"/>
      <c r="C168" s="1461"/>
      <c r="D168" s="1426"/>
      <c r="E168" s="2205"/>
      <c r="F168" s="640" t="s">
        <v>66</v>
      </c>
      <c r="G168" s="64"/>
      <c r="H168" s="986">
        <f>SUM(H169:H171)</f>
        <v>37</v>
      </c>
      <c r="I168" s="986">
        <f>SUM(I169:I171)</f>
        <v>18</v>
      </c>
      <c r="J168" s="976">
        <f t="shared" si="19"/>
        <v>55</v>
      </c>
      <c r="K168" s="986"/>
      <c r="L168" s="986">
        <f>SUM(L169:L171)</f>
        <v>50</v>
      </c>
      <c r="M168" s="986">
        <f>SUM(M169:M171)</f>
        <v>36</v>
      </c>
      <c r="N168" s="655">
        <f t="shared" si="20"/>
        <v>86</v>
      </c>
      <c r="O168" s="986"/>
      <c r="P168" s="976">
        <f t="shared" si="26"/>
        <v>87</v>
      </c>
      <c r="Q168" s="976">
        <f t="shared" si="26"/>
        <v>54</v>
      </c>
      <c r="R168" s="992">
        <f t="shared" si="25"/>
        <v>141</v>
      </c>
    </row>
    <row r="169" spans="1:20" ht="9.9499999999999993" customHeight="1">
      <c r="A169" s="221">
        <v>8</v>
      </c>
      <c r="B169" s="1461">
        <v>4</v>
      </c>
      <c r="C169" s="1461">
        <v>11</v>
      </c>
      <c r="D169" s="1426"/>
      <c r="E169" s="2205"/>
      <c r="F169" s="640"/>
      <c r="G169" s="64" t="s">
        <v>253</v>
      </c>
      <c r="H169" s="1909">
        <v>13</v>
      </c>
      <c r="I169" s="1910">
        <v>8</v>
      </c>
      <c r="J169" s="470">
        <f t="shared" si="19"/>
        <v>21</v>
      </c>
      <c r="K169" s="1909"/>
      <c r="L169" s="1909">
        <v>21</v>
      </c>
      <c r="M169" s="1909">
        <v>14</v>
      </c>
      <c r="N169" s="655">
        <f t="shared" si="20"/>
        <v>35</v>
      </c>
      <c r="O169" s="470"/>
      <c r="P169" s="470">
        <f t="shared" si="26"/>
        <v>34</v>
      </c>
      <c r="Q169" s="470">
        <f t="shared" si="26"/>
        <v>22</v>
      </c>
      <c r="R169" s="989">
        <f t="shared" si="25"/>
        <v>56</v>
      </c>
    </row>
    <row r="170" spans="1:20" ht="9.9499999999999993" customHeight="1">
      <c r="A170" s="221">
        <v>8</v>
      </c>
      <c r="B170" s="221">
        <v>3</v>
      </c>
      <c r="C170" s="221">
        <v>11</v>
      </c>
      <c r="E170" s="2205"/>
      <c r="F170" s="640"/>
      <c r="G170" s="64" t="s">
        <v>360</v>
      </c>
      <c r="H170" s="1909">
        <v>18</v>
      </c>
      <c r="I170" s="1910">
        <v>7</v>
      </c>
      <c r="J170" s="470">
        <f t="shared" si="19"/>
        <v>25</v>
      </c>
      <c r="K170" s="1909"/>
      <c r="L170" s="1909">
        <v>23</v>
      </c>
      <c r="M170" s="1909">
        <v>16</v>
      </c>
      <c r="N170" s="655">
        <f t="shared" si="20"/>
        <v>39</v>
      </c>
      <c r="O170" s="470"/>
      <c r="P170" s="470">
        <f t="shared" si="26"/>
        <v>41</v>
      </c>
      <c r="Q170" s="470">
        <f t="shared" si="26"/>
        <v>23</v>
      </c>
      <c r="R170" s="989">
        <f t="shared" si="25"/>
        <v>64</v>
      </c>
    </row>
    <row r="171" spans="1:20" ht="9.9499999999999993" customHeight="1">
      <c r="A171" s="221">
        <v>8</v>
      </c>
      <c r="B171" s="221">
        <v>4</v>
      </c>
      <c r="C171" s="221">
        <v>11</v>
      </c>
      <c r="E171" s="2205"/>
      <c r="F171" s="640"/>
      <c r="G171" s="64" t="s">
        <v>361</v>
      </c>
      <c r="H171" s="1909">
        <v>6</v>
      </c>
      <c r="I171" s="1910">
        <v>3</v>
      </c>
      <c r="J171" s="470">
        <f t="shared" si="19"/>
        <v>9</v>
      </c>
      <c r="K171" s="1909"/>
      <c r="L171" s="1909">
        <v>6</v>
      </c>
      <c r="M171" s="1909">
        <v>6</v>
      </c>
      <c r="N171" s="655">
        <f t="shared" si="20"/>
        <v>12</v>
      </c>
      <c r="O171" s="470"/>
      <c r="P171" s="470">
        <f t="shared" si="26"/>
        <v>12</v>
      </c>
      <c r="Q171" s="470">
        <f t="shared" si="26"/>
        <v>9</v>
      </c>
      <c r="R171" s="989">
        <f t="shared" si="25"/>
        <v>21</v>
      </c>
    </row>
    <row r="172" spans="1:20" ht="11.1" customHeight="1">
      <c r="E172" s="2205"/>
      <c r="F172" s="640" t="s">
        <v>67</v>
      </c>
      <c r="G172" s="19"/>
      <c r="H172" s="986">
        <f>SUM(H173)</f>
        <v>27</v>
      </c>
      <c r="I172" s="986">
        <f>SUM(I173)</f>
        <v>24</v>
      </c>
      <c r="J172" s="976">
        <f t="shared" si="19"/>
        <v>51</v>
      </c>
      <c r="K172" s="986"/>
      <c r="L172" s="986">
        <f>SUM(L173)</f>
        <v>45</v>
      </c>
      <c r="M172" s="986">
        <f>SUM(M173)</f>
        <v>48</v>
      </c>
      <c r="N172" s="655">
        <f t="shared" si="20"/>
        <v>93</v>
      </c>
      <c r="O172" s="986"/>
      <c r="P172" s="976">
        <f t="shared" si="26"/>
        <v>72</v>
      </c>
      <c r="Q172" s="976">
        <f t="shared" si="26"/>
        <v>72</v>
      </c>
      <c r="R172" s="992">
        <f t="shared" si="25"/>
        <v>144</v>
      </c>
    </row>
    <row r="173" spans="1:20" ht="9.9499999999999993" customHeight="1">
      <c r="A173" s="221">
        <v>8</v>
      </c>
      <c r="B173" s="221">
        <v>4</v>
      </c>
      <c r="C173" s="221">
        <v>11</v>
      </c>
      <c r="E173" s="2205"/>
      <c r="F173" s="638"/>
      <c r="G173" s="64" t="s">
        <v>256</v>
      </c>
      <c r="H173" s="1909">
        <v>27</v>
      </c>
      <c r="I173" s="1910">
        <v>24</v>
      </c>
      <c r="J173" s="978">
        <f t="shared" si="19"/>
        <v>51</v>
      </c>
      <c r="K173" s="1909"/>
      <c r="L173" s="1909">
        <v>45</v>
      </c>
      <c r="M173" s="1909">
        <v>48</v>
      </c>
      <c r="N173" s="1905">
        <f t="shared" si="20"/>
        <v>93</v>
      </c>
      <c r="O173" s="470"/>
      <c r="P173" s="470">
        <f t="shared" si="26"/>
        <v>72</v>
      </c>
      <c r="Q173" s="470">
        <f t="shared" si="26"/>
        <v>72</v>
      </c>
      <c r="R173" s="989">
        <f t="shared" si="25"/>
        <v>144</v>
      </c>
    </row>
    <row r="174" spans="1:20" ht="12" customHeight="1">
      <c r="E174" s="2211">
        <v>1624</v>
      </c>
      <c r="F174" s="40" t="s">
        <v>68</v>
      </c>
      <c r="G174" s="999"/>
      <c r="H174" s="993">
        <f>SUM(H175+H177)</f>
        <v>4</v>
      </c>
      <c r="I174" s="993">
        <f>SUM(I175+I177)</f>
        <v>14</v>
      </c>
      <c r="J174" s="405">
        <f t="shared" si="19"/>
        <v>18</v>
      </c>
      <c r="K174" s="993"/>
      <c r="L174" s="993">
        <f>SUM(L175+L177)</f>
        <v>25</v>
      </c>
      <c r="M174" s="993">
        <f>SUM(M175+M177)</f>
        <v>43</v>
      </c>
      <c r="N174" s="405">
        <f t="shared" si="20"/>
        <v>68</v>
      </c>
      <c r="O174" s="993"/>
      <c r="P174" s="405">
        <f t="shared" si="26"/>
        <v>29</v>
      </c>
      <c r="Q174" s="405">
        <f t="shared" si="26"/>
        <v>57</v>
      </c>
      <c r="R174" s="994">
        <f t="shared" si="25"/>
        <v>86</v>
      </c>
    </row>
    <row r="175" spans="1:20" ht="10.5" customHeight="1">
      <c r="E175" s="2212"/>
      <c r="F175" s="678" t="s">
        <v>69</v>
      </c>
      <c r="G175" s="64"/>
      <c r="H175" s="986">
        <f>SUM(H176)</f>
        <v>0</v>
      </c>
      <c r="I175" s="986">
        <f>SUM(I176)</f>
        <v>0</v>
      </c>
      <c r="J175" s="976">
        <f>H175+I175</f>
        <v>0</v>
      </c>
      <c r="K175" s="986"/>
      <c r="L175" s="986">
        <f>SUM(L176)</f>
        <v>11</v>
      </c>
      <c r="M175" s="986">
        <f>SUM(M176)</f>
        <v>15</v>
      </c>
      <c r="N175" s="976">
        <f>L175+M175</f>
        <v>26</v>
      </c>
      <c r="O175" s="986"/>
      <c r="P175" s="976">
        <f t="shared" si="26"/>
        <v>11</v>
      </c>
      <c r="Q175" s="976">
        <f t="shared" si="26"/>
        <v>15</v>
      </c>
      <c r="R175" s="992">
        <f t="shared" si="25"/>
        <v>26</v>
      </c>
    </row>
    <row r="176" spans="1:20" ht="10.5" customHeight="1">
      <c r="A176" s="221">
        <v>9</v>
      </c>
      <c r="B176" s="221">
        <v>4</v>
      </c>
      <c r="C176" s="221">
        <v>8</v>
      </c>
      <c r="E176" s="2212"/>
      <c r="F176" s="638"/>
      <c r="G176" s="64" t="s">
        <v>258</v>
      </c>
      <c r="H176" s="1909">
        <v>0</v>
      </c>
      <c r="I176" s="1910">
        <v>0</v>
      </c>
      <c r="J176" s="470">
        <f>H176+I176</f>
        <v>0</v>
      </c>
      <c r="K176" s="1909"/>
      <c r="L176" s="1909">
        <v>11</v>
      </c>
      <c r="M176" s="1909">
        <v>15</v>
      </c>
      <c r="N176" s="655">
        <f>L176+M176</f>
        <v>26</v>
      </c>
      <c r="O176" s="470"/>
      <c r="P176" s="470">
        <f t="shared" si="26"/>
        <v>11</v>
      </c>
      <c r="Q176" s="470">
        <f t="shared" si="26"/>
        <v>15</v>
      </c>
      <c r="R176" s="989">
        <f t="shared" si="25"/>
        <v>26</v>
      </c>
      <c r="T176" s="469"/>
    </row>
    <row r="177" spans="1:31" ht="10.5" customHeight="1">
      <c r="E177" s="2212"/>
      <c r="F177" s="636" t="s">
        <v>71</v>
      </c>
      <c r="G177" s="64"/>
      <c r="H177" s="986">
        <f>SUM(H178)</f>
        <v>4</v>
      </c>
      <c r="I177" s="986">
        <f>SUM(I178)</f>
        <v>14</v>
      </c>
      <c r="J177" s="976">
        <f>H177+I177</f>
        <v>18</v>
      </c>
      <c r="K177" s="986"/>
      <c r="L177" s="986">
        <f>SUM(L178)</f>
        <v>14</v>
      </c>
      <c r="M177" s="986">
        <f>SUM(M178)</f>
        <v>28</v>
      </c>
      <c r="N177" s="976">
        <f>L177+M177</f>
        <v>42</v>
      </c>
      <c r="O177" s="986"/>
      <c r="P177" s="976">
        <f t="shared" si="26"/>
        <v>18</v>
      </c>
      <c r="Q177" s="976">
        <f t="shared" si="26"/>
        <v>42</v>
      </c>
      <c r="R177" s="992">
        <f t="shared" si="25"/>
        <v>60</v>
      </c>
    </row>
    <row r="178" spans="1:31" ht="10.5" customHeight="1">
      <c r="A178" s="221">
        <v>9</v>
      </c>
      <c r="B178" s="221">
        <v>5</v>
      </c>
      <c r="C178" s="221">
        <v>11</v>
      </c>
      <c r="E178" s="2213"/>
      <c r="F178" s="631"/>
      <c r="G178" s="64" t="s">
        <v>259</v>
      </c>
      <c r="H178" s="1909">
        <v>4</v>
      </c>
      <c r="I178" s="1910">
        <v>14</v>
      </c>
      <c r="J178" s="470">
        <f>H178+I178</f>
        <v>18</v>
      </c>
      <c r="K178" s="1909"/>
      <c r="L178" s="1909">
        <v>14</v>
      </c>
      <c r="M178" s="1909">
        <v>28</v>
      </c>
      <c r="N178" s="470">
        <f>L178+M178</f>
        <v>42</v>
      </c>
      <c r="O178" s="470"/>
      <c r="P178" s="470">
        <f t="shared" si="26"/>
        <v>18</v>
      </c>
      <c r="Q178" s="470">
        <f t="shared" si="26"/>
        <v>42</v>
      </c>
      <c r="R178" s="989">
        <f t="shared" si="25"/>
        <v>60</v>
      </c>
    </row>
    <row r="179" spans="1:31" ht="12" customHeight="1">
      <c r="A179" s="305"/>
      <c r="B179" s="305"/>
      <c r="C179" s="305"/>
      <c r="D179" s="79"/>
      <c r="F179" s="2256" t="s">
        <v>8</v>
      </c>
      <c r="G179" s="2257"/>
      <c r="H179" s="1457">
        <f>SUM(H8+H39+H85+H98+H107+H136+H149+H161+H174)</f>
        <v>1319</v>
      </c>
      <c r="I179" s="1457">
        <f>SUM(I8+I39+I85+I98+I107+I136+I149+I161+I174)</f>
        <v>1175</v>
      </c>
      <c r="J179" s="1457">
        <f>SUM(J8+J39+J85+J98+J107+J136+J149+J161+J174)</f>
        <v>2494</v>
      </c>
      <c r="K179" s="1457"/>
      <c r="L179" s="1457">
        <f>SUM(L8+L39+L85+L98+L107+L136+L149+L161+L174)</f>
        <v>9889</v>
      </c>
      <c r="M179" s="1457">
        <f>SUM(M8+M39+M85+M98+M107+M136+M149+M161+M174)</f>
        <v>8860</v>
      </c>
      <c r="N179" s="1457">
        <f>SUM(N8+N39+N85+N98+N107+N136+N149+N161+N174)</f>
        <v>18749</v>
      </c>
      <c r="O179" s="1457"/>
      <c r="P179" s="1457">
        <f>SUM(P8+P39+P85+P98+P107+P136+P149+P161+P174)</f>
        <v>11208</v>
      </c>
      <c r="Q179" s="1457">
        <f>SUM(Q8+Q39+Q85+Q98+Q107+Q136+Q149+Q161+Q174)</f>
        <v>10035</v>
      </c>
      <c r="R179" s="1001">
        <f>SUM(R8+R39+R85+R98+R107+R136+R149+R161+R174)</f>
        <v>21243</v>
      </c>
      <c r="T179" s="1002"/>
      <c r="U179" s="1002"/>
      <c r="V179" s="1002"/>
      <c r="W179" s="1002"/>
      <c r="X179" s="1002"/>
      <c r="Y179" s="1002"/>
      <c r="Z179" s="1002"/>
      <c r="AA179" s="1002"/>
      <c r="AB179" s="1002"/>
      <c r="AC179" s="1002"/>
      <c r="AD179" s="1002"/>
      <c r="AE179" s="1002"/>
    </row>
    <row r="180" spans="1:31" ht="9.9499999999999993" customHeight="1">
      <c r="A180" s="305"/>
      <c r="B180" s="305"/>
      <c r="C180" s="305"/>
      <c r="D180" s="79"/>
      <c r="F180" s="92" t="s">
        <v>362</v>
      </c>
      <c r="G180" s="1003"/>
      <c r="H180" s="980"/>
      <c r="I180" s="1916"/>
      <c r="J180" s="980"/>
      <c r="K180" s="980"/>
      <c r="L180" s="980"/>
      <c r="M180" s="980"/>
      <c r="N180" s="980"/>
      <c r="O180" s="980"/>
      <c r="P180" s="980"/>
      <c r="Q180" s="980"/>
      <c r="R180" s="980"/>
    </row>
    <row r="181" spans="1:31" ht="9.9499999999999993" customHeight="1">
      <c r="A181" s="305"/>
      <c r="B181" s="305"/>
      <c r="C181" s="305"/>
      <c r="D181" s="79"/>
      <c r="F181" s="92" t="s">
        <v>363</v>
      </c>
      <c r="G181" s="1003"/>
      <c r="H181" s="980"/>
      <c r="I181" s="1916"/>
      <c r="J181" s="980"/>
      <c r="K181" s="980"/>
      <c r="L181" s="980"/>
      <c r="M181" s="980"/>
      <c r="N181" s="980"/>
      <c r="O181" s="980"/>
      <c r="P181" s="980"/>
      <c r="Q181" s="980"/>
      <c r="R181" s="980"/>
    </row>
    <row r="182" spans="1:31" ht="10.5" customHeight="1">
      <c r="A182" s="305"/>
      <c r="B182" s="305"/>
      <c r="C182" s="305"/>
      <c r="D182" s="79"/>
      <c r="F182" s="2354"/>
      <c r="G182" s="2354"/>
      <c r="H182" s="2354"/>
      <c r="I182" s="2354"/>
      <c r="J182" s="2354"/>
      <c r="K182" s="2354"/>
      <c r="L182" s="2354"/>
      <c r="M182" s="2354"/>
      <c r="N182" s="2354"/>
      <c r="O182" s="2354"/>
      <c r="P182" s="2354"/>
      <c r="Q182" s="2354"/>
      <c r="R182" s="2354"/>
    </row>
    <row r="183" spans="1:31" ht="9" customHeight="1">
      <c r="A183" s="305"/>
      <c r="B183" s="305"/>
      <c r="C183" s="305"/>
      <c r="D183" s="79"/>
    </row>
    <row r="184" spans="1:31" ht="9" customHeight="1">
      <c r="A184" s="305"/>
      <c r="B184" s="305"/>
      <c r="C184" s="305"/>
      <c r="D184" s="79"/>
    </row>
    <row r="185" spans="1:31" ht="9" customHeight="1">
      <c r="A185" s="305"/>
      <c r="B185" s="305"/>
      <c r="C185" s="305"/>
      <c r="D185" s="79"/>
    </row>
    <row r="186" spans="1:31" ht="9" customHeight="1">
      <c r="A186" s="305"/>
      <c r="B186" s="305"/>
      <c r="C186" s="305"/>
      <c r="D186" s="79"/>
    </row>
    <row r="187" spans="1:31" ht="9" customHeight="1">
      <c r="A187" s="305"/>
      <c r="B187" s="305"/>
      <c r="C187" s="305"/>
      <c r="D187" s="79"/>
    </row>
    <row r="188" spans="1:31" ht="9" customHeight="1">
      <c r="A188" s="305"/>
      <c r="B188" s="305"/>
      <c r="C188" s="305"/>
      <c r="D188" s="79"/>
    </row>
    <row r="189" spans="1:31" ht="9" customHeight="1">
      <c r="A189" s="305"/>
      <c r="B189" s="305"/>
      <c r="C189" s="305"/>
      <c r="D189" s="79"/>
    </row>
    <row r="190" spans="1:31" ht="9" customHeight="1">
      <c r="A190" s="305"/>
      <c r="B190" s="305"/>
      <c r="C190" s="305"/>
      <c r="D190" s="79"/>
    </row>
    <row r="191" spans="1:31" ht="9" customHeight="1">
      <c r="A191" s="305"/>
      <c r="B191" s="305"/>
      <c r="C191" s="305"/>
      <c r="D191" s="79"/>
    </row>
    <row r="192" spans="1:31" ht="9" customHeight="1">
      <c r="A192" s="305"/>
      <c r="B192" s="305"/>
      <c r="C192" s="305"/>
      <c r="D192" s="79"/>
    </row>
    <row r="193" spans="1:4" ht="9" customHeight="1">
      <c r="A193" s="305"/>
      <c r="B193" s="305"/>
      <c r="C193" s="305"/>
      <c r="D193" s="79"/>
    </row>
    <row r="194" spans="1:4" ht="9" customHeight="1">
      <c r="A194" s="305"/>
      <c r="B194" s="305"/>
      <c r="C194" s="305"/>
      <c r="D194" s="79"/>
    </row>
    <row r="195" spans="1:4" ht="9" customHeight="1">
      <c r="A195" s="305"/>
      <c r="B195" s="305"/>
      <c r="C195" s="305"/>
      <c r="D195" s="79"/>
    </row>
    <row r="196" spans="1:4" ht="9" customHeight="1">
      <c r="A196" s="305"/>
      <c r="B196" s="305"/>
      <c r="C196" s="305"/>
      <c r="D196" s="79"/>
    </row>
    <row r="197" spans="1:4" ht="9" customHeight="1">
      <c r="A197" s="305"/>
      <c r="B197" s="305"/>
      <c r="C197" s="305"/>
      <c r="D197" s="79"/>
    </row>
    <row r="198" spans="1:4" ht="9" customHeight="1">
      <c r="A198" s="305"/>
      <c r="B198" s="305"/>
      <c r="C198" s="305"/>
      <c r="D198" s="79"/>
    </row>
    <row r="199" spans="1:4" ht="9" customHeight="1">
      <c r="A199" s="305"/>
      <c r="B199" s="305"/>
      <c r="C199" s="305"/>
      <c r="D199" s="79"/>
    </row>
    <row r="200" spans="1:4" ht="9" customHeight="1">
      <c r="A200" s="305"/>
      <c r="B200" s="305"/>
      <c r="C200" s="305"/>
      <c r="D200" s="79"/>
    </row>
    <row r="201" spans="1:4" ht="9" customHeight="1">
      <c r="A201" s="305"/>
      <c r="B201" s="305"/>
      <c r="C201" s="305"/>
      <c r="D201" s="79"/>
    </row>
    <row r="202" spans="1:4" ht="9" customHeight="1">
      <c r="A202" s="305"/>
      <c r="B202" s="305"/>
      <c r="C202" s="305"/>
      <c r="D202" s="79"/>
    </row>
    <row r="203" spans="1:4" ht="9" customHeight="1">
      <c r="A203" s="305"/>
      <c r="B203" s="305"/>
      <c r="C203" s="305"/>
      <c r="D203" s="79"/>
    </row>
    <row r="204" spans="1:4" ht="9" customHeight="1">
      <c r="A204" s="305"/>
      <c r="B204" s="305"/>
      <c r="C204" s="305"/>
      <c r="D204" s="79"/>
    </row>
    <row r="205" spans="1:4" ht="9" customHeight="1">
      <c r="A205" s="305"/>
      <c r="B205" s="305"/>
      <c r="C205" s="305"/>
      <c r="D205" s="79"/>
    </row>
    <row r="206" spans="1:4" ht="9" customHeight="1">
      <c r="A206" s="305"/>
      <c r="B206" s="305"/>
      <c r="C206" s="305"/>
      <c r="D206" s="79"/>
    </row>
    <row r="207" spans="1:4" ht="9" customHeight="1">
      <c r="A207" s="305"/>
      <c r="B207" s="305"/>
      <c r="C207" s="305"/>
      <c r="D207" s="79"/>
    </row>
    <row r="208" spans="1:4" ht="9" customHeight="1">
      <c r="A208" s="305"/>
      <c r="B208" s="305"/>
      <c r="C208" s="305"/>
      <c r="D208" s="79"/>
    </row>
    <row r="209" spans="1:4" ht="9" customHeight="1">
      <c r="A209" s="305"/>
      <c r="B209" s="305"/>
      <c r="C209" s="305"/>
      <c r="D209" s="79"/>
    </row>
    <row r="210" spans="1:4" ht="9" customHeight="1">
      <c r="A210" s="305"/>
      <c r="B210" s="305"/>
      <c r="C210" s="305"/>
      <c r="D210" s="79"/>
    </row>
    <row r="211" spans="1:4" ht="9" customHeight="1">
      <c r="A211" s="305"/>
      <c r="B211" s="305"/>
      <c r="C211" s="305"/>
      <c r="D211" s="79"/>
    </row>
    <row r="212" spans="1:4" ht="9" customHeight="1">
      <c r="A212" s="305"/>
      <c r="B212" s="305"/>
      <c r="C212" s="305"/>
      <c r="D212" s="79"/>
    </row>
    <row r="213" spans="1:4" ht="9" customHeight="1">
      <c r="A213" s="305"/>
      <c r="B213" s="305"/>
      <c r="C213" s="305"/>
      <c r="D213" s="79"/>
    </row>
    <row r="214" spans="1:4" ht="9" customHeight="1">
      <c r="A214" s="305"/>
      <c r="B214" s="305"/>
      <c r="C214" s="305"/>
      <c r="D214" s="79"/>
    </row>
    <row r="215" spans="1:4" ht="9" customHeight="1">
      <c r="A215" s="305"/>
      <c r="B215" s="305"/>
      <c r="C215" s="305"/>
      <c r="D215" s="79"/>
    </row>
    <row r="216" spans="1:4" ht="9" customHeight="1">
      <c r="A216" s="305"/>
      <c r="B216" s="305"/>
      <c r="C216" s="305"/>
      <c r="D216" s="79"/>
    </row>
    <row r="217" spans="1:4" ht="9" customHeight="1">
      <c r="A217" s="305"/>
      <c r="B217" s="305"/>
      <c r="C217" s="305"/>
      <c r="D217" s="79"/>
    </row>
    <row r="218" spans="1:4" ht="9" customHeight="1">
      <c r="A218" s="305"/>
      <c r="B218" s="305"/>
      <c r="C218" s="305"/>
      <c r="D218" s="79"/>
    </row>
    <row r="219" spans="1:4" ht="9" customHeight="1">
      <c r="A219" s="305"/>
      <c r="B219" s="305"/>
      <c r="C219" s="305"/>
      <c r="D219" s="79"/>
    </row>
    <row r="220" spans="1:4" ht="9" customHeight="1">
      <c r="A220" s="305"/>
      <c r="B220" s="305"/>
      <c r="C220" s="305"/>
      <c r="D220" s="79"/>
    </row>
    <row r="221" spans="1:4" ht="9" customHeight="1">
      <c r="A221" s="305"/>
      <c r="B221" s="305"/>
      <c r="C221" s="305"/>
      <c r="D221" s="79"/>
    </row>
    <row r="222" spans="1:4" ht="9" customHeight="1">
      <c r="A222" s="305"/>
      <c r="B222" s="305"/>
      <c r="C222" s="305"/>
      <c r="D222" s="79"/>
    </row>
    <row r="223" spans="1:4" ht="9" customHeight="1">
      <c r="A223" s="305"/>
      <c r="B223" s="305"/>
      <c r="C223" s="305"/>
      <c r="D223" s="79"/>
    </row>
    <row r="224" spans="1:4" ht="9" customHeight="1">
      <c r="A224" s="305"/>
      <c r="B224" s="305"/>
      <c r="C224" s="305"/>
      <c r="D224" s="79"/>
    </row>
    <row r="225" spans="1:4" ht="9" customHeight="1">
      <c r="A225" s="305"/>
      <c r="B225" s="305"/>
      <c r="C225" s="305"/>
      <c r="D225" s="79"/>
    </row>
    <row r="226" spans="1:4" ht="9" customHeight="1">
      <c r="A226" s="305"/>
      <c r="B226" s="305"/>
      <c r="C226" s="305"/>
      <c r="D226" s="79"/>
    </row>
    <row r="227" spans="1:4" ht="9" customHeight="1">
      <c r="A227" s="305"/>
      <c r="B227" s="305"/>
      <c r="C227" s="305"/>
      <c r="D227" s="79"/>
    </row>
    <row r="228" spans="1:4" ht="9" customHeight="1">
      <c r="A228" s="305"/>
      <c r="B228" s="305"/>
      <c r="C228" s="305"/>
      <c r="D228" s="79"/>
    </row>
    <row r="229" spans="1:4" ht="9" customHeight="1">
      <c r="A229" s="305"/>
      <c r="B229" s="305"/>
      <c r="C229" s="305"/>
      <c r="D229" s="79"/>
    </row>
    <row r="230" spans="1:4" ht="9" customHeight="1">
      <c r="A230" s="305"/>
      <c r="B230" s="305"/>
      <c r="C230" s="305"/>
      <c r="D230" s="79"/>
    </row>
    <row r="231" spans="1:4" ht="9" customHeight="1">
      <c r="A231" s="305"/>
      <c r="B231" s="305"/>
      <c r="C231" s="305"/>
      <c r="D231" s="79"/>
    </row>
    <row r="232" spans="1:4" ht="9" customHeight="1">
      <c r="A232" s="305"/>
      <c r="B232" s="305"/>
      <c r="C232" s="305"/>
      <c r="D232" s="79"/>
    </row>
    <row r="233" spans="1:4" ht="9" customHeight="1">
      <c r="A233" s="305"/>
      <c r="B233" s="305"/>
      <c r="C233" s="305"/>
      <c r="D233" s="79"/>
    </row>
    <row r="234" spans="1:4" ht="9" customHeight="1">
      <c r="A234" s="305"/>
      <c r="B234" s="305"/>
      <c r="C234" s="305"/>
      <c r="D234" s="79"/>
    </row>
    <row r="235" spans="1:4" ht="9" customHeight="1">
      <c r="A235" s="305"/>
      <c r="B235" s="305"/>
      <c r="C235" s="305"/>
      <c r="D235" s="79"/>
    </row>
    <row r="236" spans="1:4" ht="9" customHeight="1">
      <c r="A236" s="305"/>
      <c r="B236" s="305"/>
      <c r="C236" s="305"/>
      <c r="D236" s="79"/>
    </row>
    <row r="237" spans="1:4" ht="9" customHeight="1">
      <c r="A237" s="305"/>
      <c r="B237" s="305"/>
      <c r="C237" s="305"/>
      <c r="D237" s="79"/>
    </row>
    <row r="238" spans="1:4" ht="9" customHeight="1">
      <c r="A238" s="305"/>
      <c r="B238" s="305"/>
      <c r="C238" s="305"/>
      <c r="D238" s="79"/>
    </row>
    <row r="239" spans="1:4" ht="9" customHeight="1">
      <c r="A239" s="305"/>
      <c r="B239" s="305"/>
      <c r="C239" s="305"/>
      <c r="D239" s="79"/>
    </row>
    <row r="240" spans="1:4" ht="9" customHeight="1">
      <c r="A240" s="305"/>
      <c r="B240" s="305"/>
      <c r="C240" s="305"/>
      <c r="D240" s="79"/>
    </row>
    <row r="241" spans="1:4" ht="9" customHeight="1">
      <c r="A241" s="305"/>
      <c r="B241" s="305"/>
      <c r="C241" s="305"/>
      <c r="D241" s="79"/>
    </row>
    <row r="242" spans="1:4" ht="9" customHeight="1">
      <c r="A242" s="305"/>
      <c r="B242" s="305"/>
      <c r="C242" s="305"/>
      <c r="D242" s="79"/>
    </row>
    <row r="243" spans="1:4" ht="9" customHeight="1">
      <c r="A243" s="305"/>
      <c r="B243" s="305"/>
      <c r="C243" s="305"/>
      <c r="D243" s="79"/>
    </row>
    <row r="244" spans="1:4" ht="9" customHeight="1">
      <c r="A244" s="305"/>
      <c r="B244" s="305"/>
      <c r="C244" s="305"/>
      <c r="D244" s="79"/>
    </row>
    <row r="245" spans="1:4" ht="9" customHeight="1">
      <c r="A245" s="305"/>
      <c r="B245" s="305"/>
      <c r="C245" s="305"/>
      <c r="D245" s="79"/>
    </row>
    <row r="246" spans="1:4" ht="9" customHeight="1">
      <c r="A246" s="305"/>
      <c r="B246" s="305"/>
      <c r="C246" s="305"/>
      <c r="D246" s="79"/>
    </row>
    <row r="247" spans="1:4" ht="9" customHeight="1">
      <c r="A247" s="305"/>
      <c r="B247" s="305"/>
      <c r="C247" s="305"/>
      <c r="D247" s="79"/>
    </row>
    <row r="248" spans="1:4" ht="9" customHeight="1">
      <c r="A248" s="305"/>
      <c r="B248" s="305"/>
      <c r="C248" s="305"/>
      <c r="D248" s="79"/>
    </row>
    <row r="249" spans="1:4" ht="9" customHeight="1">
      <c r="A249" s="305"/>
      <c r="B249" s="305"/>
      <c r="C249" s="305"/>
      <c r="D249" s="79"/>
    </row>
    <row r="250" spans="1:4" ht="9" customHeight="1">
      <c r="A250" s="305"/>
      <c r="B250" s="305"/>
      <c r="C250" s="305"/>
      <c r="D250" s="79"/>
    </row>
    <row r="251" spans="1:4" ht="9" customHeight="1">
      <c r="A251" s="305"/>
      <c r="B251" s="305"/>
      <c r="C251" s="305"/>
      <c r="D251" s="79"/>
    </row>
    <row r="252" spans="1:4" ht="9" customHeight="1">
      <c r="A252" s="305"/>
      <c r="B252" s="305"/>
      <c r="C252" s="305"/>
      <c r="D252" s="79"/>
    </row>
    <row r="253" spans="1:4" ht="9" customHeight="1">
      <c r="A253" s="305"/>
      <c r="B253" s="305"/>
      <c r="C253" s="305"/>
      <c r="D253" s="79"/>
    </row>
    <row r="254" spans="1:4" ht="9" customHeight="1">
      <c r="A254" s="305"/>
      <c r="B254" s="305"/>
      <c r="C254" s="305"/>
      <c r="D254" s="79"/>
    </row>
    <row r="255" spans="1:4" ht="9" customHeight="1">
      <c r="A255" s="305"/>
      <c r="B255" s="305"/>
      <c r="C255" s="305"/>
      <c r="D255" s="79"/>
    </row>
    <row r="256" spans="1:4" ht="9" customHeight="1">
      <c r="A256" s="305"/>
      <c r="B256" s="305"/>
      <c r="C256" s="305"/>
      <c r="D256" s="79"/>
    </row>
    <row r="257" spans="1:17" ht="9" customHeight="1">
      <c r="A257" s="305"/>
      <c r="B257" s="305"/>
      <c r="C257" s="305"/>
      <c r="D257" s="79"/>
    </row>
    <row r="258" spans="1:17" ht="9" customHeight="1">
      <c r="A258" s="305"/>
      <c r="B258" s="305"/>
      <c r="C258" s="305"/>
      <c r="D258" s="79"/>
    </row>
    <row r="259" spans="1:17" ht="9" customHeight="1">
      <c r="A259" s="305"/>
      <c r="B259" s="305"/>
      <c r="C259" s="305"/>
      <c r="D259" s="79"/>
    </row>
    <row r="260" spans="1:17" ht="9" customHeight="1">
      <c r="A260" s="305"/>
      <c r="B260" s="305"/>
      <c r="C260" s="305"/>
      <c r="D260" s="79"/>
    </row>
    <row r="261" spans="1:17" ht="9" customHeight="1">
      <c r="A261" s="305"/>
      <c r="B261" s="305"/>
      <c r="C261" s="305"/>
      <c r="D261" s="79"/>
      <c r="F261" s="92"/>
      <c r="G261" s="64"/>
      <c r="H261" s="307"/>
      <c r="I261" s="275"/>
      <c r="J261" s="308"/>
      <c r="K261" s="307"/>
      <c r="L261" s="307"/>
      <c r="M261" s="307"/>
      <c r="N261" s="308"/>
      <c r="O261" s="308"/>
      <c r="P261" s="308"/>
      <c r="Q261" s="308"/>
    </row>
    <row r="262" spans="1:17" ht="9" customHeight="1">
      <c r="A262" s="305"/>
      <c r="B262" s="305"/>
      <c r="C262" s="305"/>
      <c r="D262" s="79"/>
    </row>
    <row r="263" spans="1:17" ht="9" customHeight="1">
      <c r="A263" s="305"/>
      <c r="B263" s="305"/>
      <c r="C263" s="305"/>
      <c r="D263" s="79"/>
    </row>
    <row r="264" spans="1:17" ht="9" customHeight="1">
      <c r="A264" s="305"/>
      <c r="B264" s="305"/>
      <c r="C264" s="305"/>
      <c r="D264" s="79"/>
    </row>
    <row r="265" spans="1:17" ht="9" customHeight="1">
      <c r="A265" s="305"/>
      <c r="B265" s="305"/>
      <c r="C265" s="305"/>
      <c r="D265" s="79"/>
    </row>
    <row r="266" spans="1:17" ht="9" customHeight="1">
      <c r="A266" s="305"/>
      <c r="B266" s="305"/>
      <c r="C266" s="305"/>
      <c r="D266" s="79"/>
    </row>
    <row r="267" spans="1:17" ht="9" customHeight="1">
      <c r="A267" s="305"/>
      <c r="B267" s="305"/>
      <c r="C267" s="305"/>
      <c r="D267" s="79"/>
    </row>
    <row r="268" spans="1:17" ht="9" customHeight="1">
      <c r="A268" s="305"/>
      <c r="B268" s="305"/>
      <c r="C268" s="305"/>
      <c r="D268" s="79"/>
    </row>
    <row r="269" spans="1:17" ht="9" customHeight="1">
      <c r="A269" s="305"/>
      <c r="B269" s="305"/>
      <c r="C269" s="305"/>
      <c r="D269" s="79"/>
    </row>
    <row r="270" spans="1:17" ht="9" customHeight="1">
      <c r="A270" s="305"/>
      <c r="B270" s="305"/>
      <c r="C270" s="305"/>
      <c r="D270" s="79"/>
    </row>
    <row r="271" spans="1:17" ht="9" customHeight="1">
      <c r="A271" s="305"/>
      <c r="B271" s="305"/>
      <c r="C271" s="305"/>
      <c r="D271" s="79"/>
    </row>
    <row r="272" spans="1:17" ht="9" customHeight="1">
      <c r="A272" s="305"/>
      <c r="B272" s="305"/>
      <c r="C272" s="305"/>
      <c r="D272" s="79"/>
    </row>
    <row r="273" spans="1:4" ht="9" customHeight="1">
      <c r="A273" s="305"/>
      <c r="B273" s="305"/>
      <c r="C273" s="305"/>
      <c r="D273" s="79"/>
    </row>
    <row r="274" spans="1:4" ht="9" customHeight="1">
      <c r="A274" s="305"/>
      <c r="B274" s="305"/>
      <c r="C274" s="305"/>
      <c r="D274" s="79"/>
    </row>
    <row r="275" spans="1:4" ht="9" customHeight="1">
      <c r="A275" s="305"/>
      <c r="B275" s="305"/>
      <c r="C275" s="305"/>
      <c r="D275" s="79"/>
    </row>
    <row r="276" spans="1:4" ht="9" customHeight="1">
      <c r="A276" s="305"/>
      <c r="B276" s="305"/>
      <c r="C276" s="305"/>
      <c r="D276" s="79"/>
    </row>
    <row r="277" spans="1:4" ht="9" customHeight="1">
      <c r="A277" s="305"/>
      <c r="B277" s="305"/>
      <c r="C277" s="305"/>
      <c r="D277" s="79"/>
    </row>
    <row r="278" spans="1:4" ht="9" customHeight="1">
      <c r="A278" s="305"/>
      <c r="B278" s="305"/>
      <c r="C278" s="305"/>
      <c r="D278" s="79"/>
    </row>
    <row r="279" spans="1:4" ht="9" customHeight="1">
      <c r="A279" s="305"/>
      <c r="B279" s="305"/>
      <c r="C279" s="305"/>
      <c r="D279" s="79"/>
    </row>
    <row r="280" spans="1:4" ht="9" customHeight="1">
      <c r="A280" s="305"/>
      <c r="B280" s="305"/>
      <c r="C280" s="305"/>
      <c r="D280" s="79"/>
    </row>
    <row r="281" spans="1:4" ht="9" customHeight="1">
      <c r="A281" s="305"/>
      <c r="B281" s="305"/>
      <c r="C281" s="305"/>
      <c r="D281" s="79"/>
    </row>
    <row r="282" spans="1:4" ht="9" customHeight="1">
      <c r="A282" s="305"/>
      <c r="B282" s="305"/>
      <c r="C282" s="305"/>
      <c r="D282" s="79"/>
    </row>
    <row r="283" spans="1:4" ht="9" customHeight="1">
      <c r="A283" s="305"/>
      <c r="B283" s="305"/>
      <c r="C283" s="305"/>
      <c r="D283" s="79"/>
    </row>
    <row r="284" spans="1:4" ht="9" customHeight="1">
      <c r="A284" s="305"/>
      <c r="B284" s="305"/>
      <c r="C284" s="305"/>
      <c r="D284" s="79"/>
    </row>
    <row r="285" spans="1:4" ht="9" customHeight="1">
      <c r="A285" s="305"/>
      <c r="B285" s="305"/>
      <c r="C285" s="305"/>
      <c r="D285" s="79"/>
    </row>
    <row r="286" spans="1:4" ht="9" customHeight="1">
      <c r="A286" s="305"/>
      <c r="B286" s="305"/>
      <c r="C286" s="305"/>
      <c r="D286" s="79"/>
    </row>
    <row r="287" spans="1:4" ht="9" customHeight="1">
      <c r="A287" s="305"/>
      <c r="B287" s="305"/>
      <c r="C287" s="305"/>
      <c r="D287" s="79"/>
    </row>
    <row r="288" spans="1:4" ht="9" customHeight="1">
      <c r="A288" s="305"/>
      <c r="B288" s="305"/>
      <c r="C288" s="305"/>
      <c r="D288" s="79"/>
    </row>
    <row r="289" spans="1:4" ht="9" customHeight="1">
      <c r="A289" s="305"/>
      <c r="B289" s="305"/>
      <c r="C289" s="305"/>
      <c r="D289" s="79"/>
    </row>
    <row r="290" spans="1:4" ht="9" customHeight="1">
      <c r="A290" s="305"/>
      <c r="B290" s="305"/>
      <c r="C290" s="305"/>
      <c r="D290" s="79"/>
    </row>
    <row r="291" spans="1:4" ht="9" customHeight="1">
      <c r="A291" s="305"/>
      <c r="B291" s="305"/>
      <c r="C291" s="305"/>
      <c r="D291" s="79"/>
    </row>
    <row r="292" spans="1:4" ht="9" customHeight="1">
      <c r="A292" s="305"/>
      <c r="B292" s="305"/>
      <c r="C292" s="305"/>
      <c r="D292" s="79"/>
    </row>
    <row r="293" spans="1:4" ht="9" customHeight="1">
      <c r="A293" s="305"/>
      <c r="B293" s="305"/>
      <c r="C293" s="305"/>
      <c r="D293" s="79"/>
    </row>
    <row r="294" spans="1:4" ht="9" customHeight="1">
      <c r="A294" s="305"/>
      <c r="B294" s="305"/>
      <c r="C294" s="305"/>
      <c r="D294" s="79"/>
    </row>
    <row r="295" spans="1:4" ht="9" customHeight="1">
      <c r="A295" s="305"/>
      <c r="B295" s="305"/>
      <c r="C295" s="305"/>
      <c r="D295" s="79"/>
    </row>
    <row r="296" spans="1:4" ht="9" customHeight="1">
      <c r="A296" s="305"/>
      <c r="B296" s="305"/>
      <c r="C296" s="305"/>
      <c r="D296" s="79"/>
    </row>
    <row r="297" spans="1:4" ht="9" customHeight="1">
      <c r="A297" s="305"/>
      <c r="B297" s="305"/>
      <c r="C297" s="305"/>
      <c r="D297" s="79"/>
    </row>
    <row r="298" spans="1:4" ht="9" customHeight="1">
      <c r="A298" s="305"/>
      <c r="B298" s="305"/>
      <c r="C298" s="305"/>
      <c r="D298" s="79"/>
    </row>
    <row r="299" spans="1:4" ht="9" customHeight="1">
      <c r="A299" s="305"/>
      <c r="B299" s="305"/>
      <c r="C299" s="305"/>
      <c r="D299" s="79"/>
    </row>
    <row r="300" spans="1:4" ht="9" customHeight="1">
      <c r="A300" s="305"/>
      <c r="B300" s="305"/>
      <c r="C300" s="305"/>
      <c r="D300" s="79"/>
    </row>
    <row r="301" spans="1:4" ht="9" customHeight="1">
      <c r="A301" s="305"/>
      <c r="B301" s="305"/>
      <c r="C301" s="305"/>
      <c r="D301" s="79"/>
    </row>
    <row r="302" spans="1:4" ht="9" customHeight="1">
      <c r="A302" s="305"/>
      <c r="B302" s="305"/>
      <c r="C302" s="305"/>
      <c r="D302" s="79"/>
    </row>
    <row r="303" spans="1:4" ht="9" customHeight="1">
      <c r="A303" s="305"/>
      <c r="B303" s="305"/>
      <c r="C303" s="305"/>
      <c r="D303" s="79"/>
    </row>
    <row r="304" spans="1:4" ht="9" customHeight="1">
      <c r="A304" s="305"/>
      <c r="B304" s="305"/>
      <c r="C304" s="305"/>
      <c r="D304" s="79"/>
    </row>
    <row r="305" spans="1:4" ht="9" customHeight="1">
      <c r="A305" s="305"/>
      <c r="B305" s="305"/>
      <c r="C305" s="305"/>
      <c r="D305" s="79"/>
    </row>
    <row r="306" spans="1:4" ht="9" customHeight="1">
      <c r="A306" s="305"/>
      <c r="B306" s="305"/>
      <c r="C306" s="305"/>
      <c r="D306" s="79"/>
    </row>
    <row r="307" spans="1:4" ht="9" customHeight="1">
      <c r="A307" s="305"/>
      <c r="B307" s="305"/>
      <c r="C307" s="305"/>
      <c r="D307" s="79"/>
    </row>
    <row r="308" spans="1:4" ht="9" customHeight="1">
      <c r="A308" s="305"/>
      <c r="B308" s="305"/>
      <c r="C308" s="305"/>
      <c r="D308" s="79"/>
    </row>
    <row r="309" spans="1:4" ht="9" customHeight="1">
      <c r="A309" s="305"/>
      <c r="B309" s="305"/>
      <c r="C309" s="305"/>
      <c r="D309" s="79"/>
    </row>
    <row r="310" spans="1:4" ht="9" customHeight="1">
      <c r="A310" s="305"/>
      <c r="B310" s="305"/>
      <c r="C310" s="305"/>
      <c r="D310" s="79"/>
    </row>
    <row r="311" spans="1:4" ht="9" customHeight="1">
      <c r="A311" s="305"/>
      <c r="B311" s="305"/>
      <c r="C311" s="305"/>
      <c r="D311" s="79"/>
    </row>
    <row r="312" spans="1:4" ht="9" customHeight="1">
      <c r="A312" s="305"/>
      <c r="B312" s="305"/>
      <c r="C312" s="305"/>
      <c r="D312" s="79"/>
    </row>
    <row r="313" spans="1:4" ht="9" customHeight="1">
      <c r="A313" s="305"/>
      <c r="B313" s="305"/>
      <c r="C313" s="305"/>
      <c r="D313" s="79"/>
    </row>
    <row r="314" spans="1:4" ht="9" customHeight="1">
      <c r="A314" s="305"/>
      <c r="B314" s="305"/>
      <c r="C314" s="305"/>
      <c r="D314" s="79"/>
    </row>
    <row r="315" spans="1:4" ht="9" customHeight="1">
      <c r="A315" s="305"/>
      <c r="B315" s="305"/>
      <c r="C315" s="305"/>
      <c r="D315" s="79"/>
    </row>
    <row r="316" spans="1:4" ht="9" customHeight="1">
      <c r="A316" s="305"/>
      <c r="B316" s="305"/>
      <c r="C316" s="305"/>
      <c r="D316" s="79"/>
    </row>
    <row r="317" spans="1:4" ht="9" customHeight="1">
      <c r="A317" s="305"/>
      <c r="B317" s="305"/>
      <c r="C317" s="305"/>
      <c r="D317" s="79"/>
    </row>
    <row r="318" spans="1:4" ht="9" customHeight="1">
      <c r="A318" s="305"/>
      <c r="B318" s="305"/>
      <c r="C318" s="305"/>
      <c r="D318" s="79"/>
    </row>
    <row r="319" spans="1:4" ht="9" customHeight="1">
      <c r="A319" s="305"/>
      <c r="B319" s="305"/>
      <c r="C319" s="305"/>
      <c r="D319" s="79"/>
    </row>
    <row r="320" spans="1:4" ht="9" customHeight="1">
      <c r="A320" s="305"/>
      <c r="B320" s="305"/>
      <c r="C320" s="305"/>
      <c r="D320" s="79"/>
    </row>
    <row r="321" spans="1:4" ht="9" customHeight="1">
      <c r="A321" s="305"/>
      <c r="B321" s="305"/>
      <c r="C321" s="305"/>
      <c r="D321" s="79"/>
    </row>
    <row r="322" spans="1:4" ht="9" customHeight="1">
      <c r="A322" s="305"/>
      <c r="B322" s="305"/>
      <c r="C322" s="305"/>
      <c r="D322" s="79"/>
    </row>
    <row r="323" spans="1:4" ht="9" customHeight="1">
      <c r="A323" s="305"/>
      <c r="B323" s="305"/>
      <c r="C323" s="305"/>
      <c r="D323" s="79"/>
    </row>
    <row r="324" spans="1:4" ht="9" customHeight="1">
      <c r="A324" s="305"/>
      <c r="B324" s="305"/>
      <c r="C324" s="305"/>
      <c r="D324" s="79"/>
    </row>
    <row r="325" spans="1:4" ht="9" customHeight="1">
      <c r="A325" s="305"/>
      <c r="B325" s="305"/>
      <c r="C325" s="305"/>
      <c r="D325" s="79"/>
    </row>
    <row r="326" spans="1:4" ht="9" customHeight="1">
      <c r="A326" s="305"/>
      <c r="B326" s="305"/>
      <c r="C326" s="305"/>
      <c r="D326" s="79"/>
    </row>
    <row r="327" spans="1:4" ht="9" customHeight="1">
      <c r="A327" s="305"/>
      <c r="B327" s="305"/>
      <c r="C327" s="305"/>
      <c r="D327" s="79"/>
    </row>
    <row r="328" spans="1:4" ht="9" customHeight="1">
      <c r="A328" s="305"/>
      <c r="B328" s="305"/>
      <c r="C328" s="305"/>
      <c r="D328" s="79"/>
    </row>
    <row r="329" spans="1:4" ht="9" customHeight="1">
      <c r="A329" s="305"/>
      <c r="B329" s="305"/>
      <c r="C329" s="305"/>
      <c r="D329" s="79"/>
    </row>
    <row r="330" spans="1:4" ht="9" customHeight="1">
      <c r="A330" s="305"/>
      <c r="B330" s="305"/>
      <c r="C330" s="305"/>
      <c r="D330" s="79"/>
    </row>
    <row r="331" spans="1:4" ht="9" customHeight="1">
      <c r="A331" s="305"/>
      <c r="B331" s="305"/>
      <c r="C331" s="305"/>
      <c r="D331" s="79"/>
    </row>
    <row r="332" spans="1:4" ht="9" customHeight="1">
      <c r="A332" s="305"/>
      <c r="B332" s="305"/>
      <c r="C332" s="305"/>
      <c r="D332" s="79"/>
    </row>
    <row r="333" spans="1:4" ht="9" customHeight="1">
      <c r="A333" s="305"/>
      <c r="B333" s="305"/>
      <c r="C333" s="305"/>
      <c r="D333" s="79"/>
    </row>
    <row r="334" spans="1:4" ht="9" customHeight="1">
      <c r="A334" s="305"/>
      <c r="B334" s="305"/>
      <c r="C334" s="305"/>
      <c r="D334" s="79"/>
    </row>
    <row r="335" spans="1:4" ht="9" customHeight="1">
      <c r="A335" s="305"/>
      <c r="B335" s="305"/>
      <c r="C335" s="305"/>
      <c r="D335" s="79"/>
    </row>
    <row r="336" spans="1:4" ht="9" customHeight="1">
      <c r="A336" s="305"/>
      <c r="B336" s="305"/>
      <c r="C336" s="305"/>
      <c r="D336" s="79"/>
    </row>
    <row r="337" spans="1:4" ht="9" customHeight="1">
      <c r="A337" s="305"/>
      <c r="B337" s="305"/>
      <c r="C337" s="305"/>
      <c r="D337" s="79"/>
    </row>
    <row r="338" spans="1:4" ht="9" customHeight="1">
      <c r="A338" s="305"/>
      <c r="B338" s="305"/>
      <c r="C338" s="305"/>
      <c r="D338" s="79"/>
    </row>
    <row r="339" spans="1:4" ht="9" customHeight="1">
      <c r="A339" s="305"/>
      <c r="B339" s="305"/>
      <c r="C339" s="305"/>
      <c r="D339" s="79"/>
    </row>
    <row r="340" spans="1:4" ht="9" customHeight="1">
      <c r="A340" s="305"/>
      <c r="B340" s="305"/>
      <c r="C340" s="305"/>
      <c r="D340" s="79"/>
    </row>
    <row r="341" spans="1:4" ht="9" customHeight="1">
      <c r="A341" s="305"/>
      <c r="B341" s="305"/>
      <c r="C341" s="305"/>
      <c r="D341" s="79"/>
    </row>
    <row r="342" spans="1:4" ht="9" customHeight="1">
      <c r="A342" s="305"/>
      <c r="B342" s="305"/>
      <c r="C342" s="305"/>
      <c r="D342" s="79"/>
    </row>
    <row r="343" spans="1:4" ht="9" customHeight="1">
      <c r="A343" s="305"/>
      <c r="B343" s="305"/>
      <c r="C343" s="305"/>
      <c r="D343" s="79"/>
    </row>
    <row r="344" spans="1:4" ht="9" customHeight="1">
      <c r="A344" s="305"/>
      <c r="B344" s="305"/>
      <c r="C344" s="305"/>
      <c r="D344" s="79"/>
    </row>
    <row r="345" spans="1:4" ht="9" customHeight="1">
      <c r="A345" s="305"/>
      <c r="B345" s="305"/>
      <c r="C345" s="305"/>
      <c r="D345" s="79"/>
    </row>
    <row r="346" spans="1:4" ht="9" customHeight="1">
      <c r="A346" s="305"/>
      <c r="B346" s="305"/>
      <c r="C346" s="305"/>
      <c r="D346" s="79"/>
    </row>
    <row r="347" spans="1:4" ht="9" customHeight="1">
      <c r="A347" s="305"/>
      <c r="B347" s="305"/>
      <c r="C347" s="305"/>
      <c r="D347" s="79"/>
    </row>
    <row r="348" spans="1:4" ht="9" customHeight="1">
      <c r="A348" s="305"/>
      <c r="B348" s="305"/>
      <c r="C348" s="305"/>
      <c r="D348" s="79"/>
    </row>
    <row r="349" spans="1:4" ht="9" customHeight="1">
      <c r="A349" s="305"/>
      <c r="B349" s="305"/>
      <c r="C349" s="305"/>
      <c r="D349" s="79"/>
    </row>
    <row r="350" spans="1:4" ht="9" customHeight="1">
      <c r="A350" s="305"/>
      <c r="B350" s="305"/>
      <c r="C350" s="305"/>
      <c r="D350" s="79"/>
    </row>
    <row r="351" spans="1:4" ht="9" customHeight="1">
      <c r="A351" s="305"/>
      <c r="B351" s="305"/>
      <c r="C351" s="305"/>
      <c r="D351" s="79"/>
    </row>
    <row r="352" spans="1:4" ht="9" customHeight="1">
      <c r="A352" s="305"/>
      <c r="B352" s="305"/>
      <c r="C352" s="305"/>
      <c r="D352" s="79"/>
    </row>
    <row r="353" spans="1:4" ht="9" customHeight="1">
      <c r="A353" s="305"/>
      <c r="B353" s="305"/>
      <c r="C353" s="305"/>
      <c r="D353" s="79"/>
    </row>
    <row r="354" spans="1:4" ht="9" customHeight="1">
      <c r="A354" s="305"/>
      <c r="B354" s="305"/>
      <c r="C354" s="305"/>
      <c r="D354" s="79"/>
    </row>
    <row r="355" spans="1:4" ht="9" customHeight="1">
      <c r="A355" s="305"/>
      <c r="B355" s="305"/>
      <c r="C355" s="305"/>
      <c r="D355" s="79"/>
    </row>
    <row r="356" spans="1:4" ht="9" customHeight="1">
      <c r="A356" s="305"/>
      <c r="B356" s="305"/>
      <c r="C356" s="305"/>
      <c r="D356" s="79"/>
    </row>
    <row r="357" spans="1:4" ht="9" customHeight="1">
      <c r="A357" s="305"/>
      <c r="B357" s="305"/>
      <c r="C357" s="305"/>
      <c r="D357" s="79"/>
    </row>
    <row r="358" spans="1:4" ht="9" customHeight="1">
      <c r="A358" s="305"/>
      <c r="B358" s="305"/>
      <c r="C358" s="305"/>
      <c r="D358" s="79"/>
    </row>
    <row r="359" spans="1:4" ht="9" customHeight="1">
      <c r="A359" s="305"/>
      <c r="B359" s="305"/>
      <c r="C359" s="305"/>
      <c r="D359" s="79"/>
    </row>
    <row r="360" spans="1:4" ht="9" customHeight="1">
      <c r="A360" s="305"/>
      <c r="B360" s="305"/>
      <c r="C360" s="305"/>
      <c r="D360" s="79"/>
    </row>
    <row r="361" spans="1:4" ht="9" customHeight="1">
      <c r="A361" s="305"/>
      <c r="B361" s="305"/>
      <c r="C361" s="305"/>
      <c r="D361" s="79"/>
    </row>
    <row r="362" spans="1:4" ht="9" customHeight="1">
      <c r="A362" s="305"/>
      <c r="B362" s="305"/>
      <c r="C362" s="305"/>
      <c r="D362" s="79"/>
    </row>
    <row r="363" spans="1:4" ht="9" customHeight="1">
      <c r="A363" s="305"/>
      <c r="B363" s="305"/>
      <c r="C363" s="305"/>
      <c r="D363" s="79"/>
    </row>
    <row r="364" spans="1:4" ht="9" customHeight="1">
      <c r="A364" s="305"/>
      <c r="B364" s="305"/>
      <c r="C364" s="305"/>
      <c r="D364" s="79"/>
    </row>
    <row r="365" spans="1:4" ht="9" customHeight="1">
      <c r="A365" s="305"/>
      <c r="B365" s="305"/>
      <c r="C365" s="305"/>
      <c r="D365" s="79"/>
    </row>
    <row r="366" spans="1:4" ht="9" customHeight="1">
      <c r="A366" s="305"/>
      <c r="B366" s="305"/>
      <c r="C366" s="305"/>
      <c r="D366" s="79"/>
    </row>
    <row r="367" spans="1:4" ht="9" customHeight="1">
      <c r="A367" s="305"/>
      <c r="B367" s="305"/>
      <c r="C367" s="305"/>
      <c r="D367" s="79"/>
    </row>
    <row r="368" spans="1:4" ht="9" customHeight="1">
      <c r="A368" s="305"/>
      <c r="B368" s="305"/>
      <c r="C368" s="305"/>
      <c r="D368" s="79"/>
    </row>
    <row r="369" spans="1:4" ht="9" customHeight="1">
      <c r="A369" s="305"/>
      <c r="B369" s="305"/>
      <c r="C369" s="305"/>
      <c r="D369" s="79"/>
    </row>
    <row r="370" spans="1:4" ht="9" customHeight="1">
      <c r="A370" s="305"/>
      <c r="B370" s="305"/>
      <c r="C370" s="305"/>
      <c r="D370" s="79"/>
    </row>
    <row r="371" spans="1:4" ht="9" customHeight="1">
      <c r="A371" s="305"/>
      <c r="B371" s="305"/>
      <c r="C371" s="305"/>
      <c r="D371" s="79"/>
    </row>
    <row r="372" spans="1:4" ht="9" customHeight="1">
      <c r="A372" s="305"/>
      <c r="B372" s="305"/>
      <c r="C372" s="305"/>
      <c r="D372" s="79"/>
    </row>
    <row r="373" spans="1:4" ht="9" customHeight="1">
      <c r="A373" s="305"/>
      <c r="B373" s="305"/>
      <c r="C373" s="305"/>
      <c r="D373" s="79"/>
    </row>
    <row r="374" spans="1:4" ht="9" customHeight="1">
      <c r="A374" s="305"/>
      <c r="B374" s="305"/>
      <c r="C374" s="305"/>
      <c r="D374" s="79"/>
    </row>
    <row r="375" spans="1:4" ht="9" customHeight="1">
      <c r="A375" s="305"/>
      <c r="B375" s="305"/>
      <c r="C375" s="305"/>
      <c r="D375" s="79"/>
    </row>
    <row r="376" spans="1:4" ht="9" customHeight="1">
      <c r="A376" s="305"/>
      <c r="B376" s="305"/>
      <c r="C376" s="305"/>
      <c r="D376" s="79"/>
    </row>
    <row r="377" spans="1:4" ht="9" customHeight="1">
      <c r="A377" s="305"/>
      <c r="B377" s="305"/>
      <c r="C377" s="305"/>
      <c r="D377" s="79"/>
    </row>
    <row r="378" spans="1:4" ht="9" customHeight="1">
      <c r="A378" s="305"/>
      <c r="B378" s="305"/>
      <c r="C378" s="305"/>
      <c r="D378" s="79"/>
    </row>
    <row r="379" spans="1:4" ht="9" customHeight="1">
      <c r="A379" s="305"/>
      <c r="B379" s="305"/>
      <c r="C379" s="305"/>
      <c r="D379" s="79"/>
    </row>
    <row r="380" spans="1:4" ht="9" customHeight="1">
      <c r="A380" s="305"/>
      <c r="B380" s="305"/>
      <c r="C380" s="305"/>
      <c r="D380" s="79"/>
    </row>
    <row r="381" spans="1:4" ht="9" customHeight="1">
      <c r="A381" s="305"/>
      <c r="B381" s="305"/>
      <c r="C381" s="305"/>
      <c r="D381" s="79"/>
    </row>
    <row r="382" spans="1:4" ht="9" customHeight="1">
      <c r="A382" s="305"/>
      <c r="B382" s="305"/>
      <c r="C382" s="305"/>
      <c r="D382" s="79"/>
    </row>
    <row r="383" spans="1:4" ht="9" customHeight="1">
      <c r="A383" s="305"/>
      <c r="B383" s="305"/>
      <c r="C383" s="305"/>
      <c r="D383" s="79"/>
    </row>
    <row r="384" spans="1:4" ht="9" customHeight="1">
      <c r="A384" s="305"/>
      <c r="B384" s="305"/>
      <c r="C384" s="305"/>
      <c r="D384" s="79"/>
    </row>
    <row r="385" spans="1:4" ht="9" customHeight="1">
      <c r="A385" s="305"/>
      <c r="B385" s="305"/>
      <c r="C385" s="305"/>
      <c r="D385" s="79"/>
    </row>
    <row r="386" spans="1:4" ht="9" customHeight="1">
      <c r="A386" s="305"/>
      <c r="B386" s="305"/>
      <c r="C386" s="305"/>
      <c r="D386" s="79"/>
    </row>
    <row r="387" spans="1:4" ht="9" customHeight="1">
      <c r="A387" s="305"/>
      <c r="B387" s="305"/>
      <c r="C387" s="305"/>
      <c r="D387" s="79"/>
    </row>
    <row r="388" spans="1:4" ht="9" customHeight="1">
      <c r="A388" s="305"/>
      <c r="B388" s="305"/>
      <c r="C388" s="305"/>
      <c r="D388" s="79"/>
    </row>
    <row r="389" spans="1:4" ht="9" customHeight="1">
      <c r="A389" s="305"/>
      <c r="B389" s="305"/>
      <c r="C389" s="305"/>
      <c r="D389" s="79"/>
    </row>
    <row r="390" spans="1:4" ht="9" customHeight="1">
      <c r="A390" s="305"/>
      <c r="B390" s="305"/>
      <c r="C390" s="305"/>
      <c r="D390" s="79"/>
    </row>
    <row r="391" spans="1:4" ht="9" customHeight="1">
      <c r="A391" s="305"/>
      <c r="B391" s="305"/>
      <c r="C391" s="305"/>
      <c r="D391" s="79"/>
    </row>
    <row r="392" spans="1:4" ht="9" customHeight="1">
      <c r="A392" s="305"/>
      <c r="B392" s="305"/>
      <c r="C392" s="305"/>
      <c r="D392" s="79"/>
    </row>
    <row r="393" spans="1:4" ht="9" customHeight="1">
      <c r="A393" s="305"/>
      <c r="B393" s="305"/>
      <c r="C393" s="305"/>
      <c r="D393" s="79"/>
    </row>
    <row r="394" spans="1:4" ht="9" customHeight="1">
      <c r="A394" s="305"/>
      <c r="B394" s="305"/>
      <c r="C394" s="305"/>
      <c r="D394" s="79"/>
    </row>
    <row r="395" spans="1:4" ht="9" customHeight="1">
      <c r="A395" s="305"/>
      <c r="B395" s="305"/>
      <c r="C395" s="305"/>
      <c r="D395" s="79"/>
    </row>
    <row r="396" spans="1:4" ht="9" customHeight="1">
      <c r="A396" s="305"/>
      <c r="B396" s="305"/>
      <c r="C396" s="305"/>
      <c r="D396" s="79"/>
    </row>
    <row r="397" spans="1:4" ht="9" customHeight="1">
      <c r="A397" s="305"/>
      <c r="B397" s="305"/>
      <c r="C397" s="305"/>
      <c r="D397" s="79"/>
    </row>
    <row r="398" spans="1:4" ht="9" customHeight="1">
      <c r="A398" s="305"/>
      <c r="B398" s="305"/>
      <c r="C398" s="305"/>
      <c r="D398" s="79"/>
    </row>
    <row r="399" spans="1:4" ht="9" customHeight="1">
      <c r="A399" s="305"/>
      <c r="B399" s="305"/>
      <c r="C399" s="305"/>
      <c r="D399" s="79"/>
    </row>
    <row r="400" spans="1:4" ht="9" customHeight="1">
      <c r="A400" s="305"/>
      <c r="B400" s="305"/>
      <c r="C400" s="305"/>
      <c r="D400" s="79"/>
    </row>
    <row r="401" spans="1:4" ht="9" customHeight="1">
      <c r="A401" s="305"/>
      <c r="B401" s="305"/>
      <c r="C401" s="305"/>
      <c r="D401" s="79"/>
    </row>
    <row r="402" spans="1:4" ht="9" customHeight="1">
      <c r="A402" s="305"/>
      <c r="B402" s="305"/>
      <c r="C402" s="305"/>
      <c r="D402" s="79"/>
    </row>
    <row r="403" spans="1:4" ht="9" customHeight="1">
      <c r="A403" s="305"/>
      <c r="B403" s="305"/>
      <c r="C403" s="305"/>
      <c r="D403" s="79"/>
    </row>
    <row r="404" spans="1:4" ht="9" customHeight="1">
      <c r="A404" s="305"/>
      <c r="B404" s="305"/>
      <c r="C404" s="305"/>
      <c r="D404" s="79"/>
    </row>
    <row r="405" spans="1:4" ht="9" customHeight="1">
      <c r="A405" s="305"/>
      <c r="B405" s="305"/>
      <c r="C405" s="305"/>
      <c r="D405" s="79"/>
    </row>
    <row r="406" spans="1:4" ht="9" customHeight="1">
      <c r="A406" s="305"/>
      <c r="B406" s="305"/>
      <c r="C406" s="305"/>
      <c r="D406" s="79"/>
    </row>
    <row r="407" spans="1:4" ht="9" customHeight="1">
      <c r="A407" s="305"/>
      <c r="B407" s="305"/>
      <c r="C407" s="305"/>
      <c r="D407" s="79"/>
    </row>
    <row r="408" spans="1:4" ht="9" customHeight="1">
      <c r="A408" s="305"/>
      <c r="B408" s="305"/>
      <c r="C408" s="305"/>
      <c r="D408" s="79"/>
    </row>
    <row r="409" spans="1:4" ht="9" customHeight="1">
      <c r="A409" s="305"/>
      <c r="B409" s="305"/>
      <c r="C409" s="305"/>
      <c r="D409" s="79"/>
    </row>
    <row r="410" spans="1:4" ht="9" customHeight="1">
      <c r="A410" s="305"/>
      <c r="B410" s="305"/>
      <c r="C410" s="305"/>
      <c r="D410" s="79"/>
    </row>
    <row r="411" spans="1:4" ht="9" customHeight="1">
      <c r="A411" s="305"/>
      <c r="B411" s="305"/>
      <c r="C411" s="305"/>
      <c r="D411" s="79"/>
    </row>
    <row r="412" spans="1:4" ht="9" customHeight="1">
      <c r="A412" s="305"/>
      <c r="B412" s="305"/>
      <c r="C412" s="305"/>
      <c r="D412" s="79"/>
    </row>
    <row r="413" spans="1:4" ht="9" customHeight="1">
      <c r="A413" s="305"/>
      <c r="B413" s="305"/>
      <c r="C413" s="305"/>
      <c r="D413" s="79"/>
    </row>
    <row r="414" spans="1:4" ht="9" customHeight="1">
      <c r="A414" s="305"/>
      <c r="B414" s="305"/>
      <c r="C414" s="305"/>
      <c r="D414" s="79"/>
    </row>
    <row r="415" spans="1:4" ht="9" customHeight="1">
      <c r="A415" s="305"/>
      <c r="B415" s="305"/>
      <c r="C415" s="305"/>
      <c r="D415" s="79"/>
    </row>
    <row r="416" spans="1:4" ht="9" customHeight="1">
      <c r="A416" s="305"/>
      <c r="B416" s="305"/>
      <c r="C416" s="305"/>
      <c r="D416" s="79"/>
    </row>
    <row r="417" spans="1:4" ht="9" customHeight="1">
      <c r="A417" s="305"/>
      <c r="B417" s="305"/>
      <c r="C417" s="305"/>
      <c r="D417" s="79"/>
    </row>
    <row r="418" spans="1:4" ht="9" customHeight="1">
      <c r="A418" s="305"/>
      <c r="B418" s="305"/>
      <c r="C418" s="305"/>
      <c r="D418" s="79"/>
    </row>
    <row r="419" spans="1:4" ht="9" customHeight="1">
      <c r="A419" s="305"/>
      <c r="B419" s="305"/>
      <c r="C419" s="305"/>
      <c r="D419" s="79"/>
    </row>
    <row r="420" spans="1:4" ht="9" customHeight="1">
      <c r="A420" s="305"/>
      <c r="B420" s="305"/>
      <c r="C420" s="305"/>
      <c r="D420" s="79"/>
    </row>
    <row r="421" spans="1:4" ht="9" customHeight="1">
      <c r="A421" s="305"/>
      <c r="B421" s="305"/>
      <c r="C421" s="305"/>
      <c r="D421" s="79"/>
    </row>
    <row r="422" spans="1:4" ht="9" customHeight="1">
      <c r="A422" s="305"/>
      <c r="B422" s="305"/>
      <c r="C422" s="305"/>
      <c r="D422" s="79"/>
    </row>
    <row r="423" spans="1:4" ht="9" customHeight="1">
      <c r="A423" s="305"/>
      <c r="B423" s="305"/>
      <c r="C423" s="305"/>
      <c r="D423" s="79"/>
    </row>
    <row r="424" spans="1:4" ht="9" customHeight="1">
      <c r="A424" s="305"/>
      <c r="B424" s="305"/>
      <c r="C424" s="305"/>
      <c r="D424" s="79"/>
    </row>
    <row r="425" spans="1:4" ht="9" customHeight="1">
      <c r="A425" s="305"/>
      <c r="B425" s="305"/>
      <c r="C425" s="305"/>
      <c r="D425" s="79"/>
    </row>
    <row r="426" spans="1:4" ht="9" customHeight="1">
      <c r="A426" s="305"/>
      <c r="B426" s="305"/>
      <c r="C426" s="305"/>
      <c r="D426" s="79"/>
    </row>
    <row r="427" spans="1:4" ht="9" customHeight="1">
      <c r="A427" s="305"/>
      <c r="B427" s="305"/>
      <c r="C427" s="305"/>
      <c r="D427" s="79"/>
    </row>
    <row r="428" spans="1:4" ht="9" customHeight="1">
      <c r="A428" s="305"/>
      <c r="B428" s="305"/>
      <c r="C428" s="305"/>
      <c r="D428" s="79"/>
    </row>
    <row r="429" spans="1:4" ht="9" customHeight="1">
      <c r="A429" s="305"/>
      <c r="B429" s="305"/>
      <c r="C429" s="305"/>
      <c r="D429" s="79"/>
    </row>
    <row r="430" spans="1:4" ht="9" customHeight="1">
      <c r="A430" s="305"/>
      <c r="B430" s="305"/>
      <c r="C430" s="305"/>
      <c r="D430" s="79"/>
    </row>
    <row r="431" spans="1:4" ht="9" customHeight="1">
      <c r="A431" s="305"/>
      <c r="B431" s="305"/>
      <c r="C431" s="305"/>
      <c r="D431" s="79"/>
    </row>
    <row r="432" spans="1:4" ht="9" customHeight="1">
      <c r="A432" s="305"/>
      <c r="B432" s="305"/>
      <c r="C432" s="305"/>
      <c r="D432" s="79"/>
    </row>
    <row r="433" spans="1:4" ht="9" customHeight="1">
      <c r="A433" s="305"/>
      <c r="B433" s="305"/>
      <c r="C433" s="305"/>
      <c r="D433" s="79"/>
    </row>
    <row r="434" spans="1:4" ht="9" customHeight="1">
      <c r="A434" s="305"/>
      <c r="B434" s="305"/>
      <c r="C434" s="305"/>
      <c r="D434" s="79"/>
    </row>
    <row r="435" spans="1:4" ht="9" customHeight="1">
      <c r="A435" s="305"/>
      <c r="B435" s="305"/>
      <c r="C435" s="305"/>
      <c r="D435" s="79"/>
    </row>
    <row r="436" spans="1:4" ht="9" customHeight="1">
      <c r="A436" s="305"/>
      <c r="B436" s="305"/>
      <c r="C436" s="305"/>
      <c r="D436" s="79"/>
    </row>
    <row r="437" spans="1:4" ht="9" customHeight="1">
      <c r="A437" s="305"/>
      <c r="B437" s="305"/>
      <c r="C437" s="305"/>
      <c r="D437" s="79"/>
    </row>
    <row r="438" spans="1:4" ht="9" customHeight="1">
      <c r="A438" s="305"/>
      <c r="B438" s="305"/>
      <c r="C438" s="305"/>
      <c r="D438" s="79"/>
    </row>
    <row r="439" spans="1:4" ht="9" customHeight="1">
      <c r="A439" s="305"/>
      <c r="B439" s="305"/>
      <c r="C439" s="305"/>
      <c r="D439" s="79"/>
    </row>
    <row r="440" spans="1:4" ht="9" customHeight="1">
      <c r="A440" s="305"/>
      <c r="B440" s="305"/>
      <c r="C440" s="305"/>
      <c r="D440" s="79"/>
    </row>
    <row r="441" spans="1:4" ht="9" customHeight="1">
      <c r="A441" s="305"/>
      <c r="B441" s="305"/>
      <c r="C441" s="305"/>
      <c r="D441" s="79"/>
    </row>
    <row r="442" spans="1:4" ht="9" customHeight="1">
      <c r="A442" s="305"/>
      <c r="B442" s="305"/>
      <c r="C442" s="305"/>
      <c r="D442" s="79"/>
    </row>
    <row r="443" spans="1:4" ht="9" customHeight="1">
      <c r="A443" s="305"/>
      <c r="B443" s="305"/>
      <c r="C443" s="305"/>
      <c r="D443" s="79"/>
    </row>
    <row r="444" spans="1:4" ht="9" customHeight="1">
      <c r="A444" s="305"/>
      <c r="B444" s="305"/>
      <c r="C444" s="305"/>
      <c r="D444" s="79"/>
    </row>
    <row r="445" spans="1:4" ht="9" customHeight="1">
      <c r="A445" s="305"/>
      <c r="B445" s="305"/>
      <c r="C445" s="305"/>
      <c r="D445" s="79"/>
    </row>
    <row r="446" spans="1:4" ht="9" customHeight="1">
      <c r="A446" s="305"/>
      <c r="B446" s="305"/>
      <c r="C446" s="305"/>
      <c r="D446" s="79"/>
    </row>
    <row r="447" spans="1:4" ht="9" customHeight="1">
      <c r="A447" s="305"/>
      <c r="B447" s="305"/>
      <c r="C447" s="305"/>
      <c r="D447" s="79"/>
    </row>
    <row r="448" spans="1:4" ht="9" customHeight="1">
      <c r="A448" s="305"/>
      <c r="B448" s="305"/>
      <c r="C448" s="305"/>
      <c r="D448" s="79"/>
    </row>
    <row r="449" spans="1:4" ht="9" customHeight="1">
      <c r="A449" s="305"/>
      <c r="B449" s="305"/>
      <c r="C449" s="305"/>
      <c r="D449" s="79"/>
    </row>
    <row r="450" spans="1:4" ht="9" customHeight="1">
      <c r="A450" s="305"/>
      <c r="B450" s="305"/>
      <c r="C450" s="305"/>
      <c r="D450" s="79"/>
    </row>
    <row r="451" spans="1:4" ht="9" customHeight="1">
      <c r="A451" s="305"/>
      <c r="B451" s="305"/>
      <c r="C451" s="305"/>
      <c r="D451" s="79"/>
    </row>
    <row r="452" spans="1:4" ht="9" customHeight="1">
      <c r="A452" s="305"/>
      <c r="B452" s="305"/>
      <c r="C452" s="305"/>
      <c r="D452" s="79"/>
    </row>
    <row r="453" spans="1:4" ht="9" customHeight="1">
      <c r="A453" s="305"/>
      <c r="B453" s="305"/>
      <c r="C453" s="305"/>
      <c r="D453" s="79"/>
    </row>
    <row r="454" spans="1:4" ht="9" customHeight="1">
      <c r="A454" s="305"/>
      <c r="B454" s="305"/>
      <c r="C454" s="305"/>
      <c r="D454" s="79"/>
    </row>
    <row r="455" spans="1:4" ht="9" customHeight="1">
      <c r="A455" s="305"/>
      <c r="B455" s="305"/>
      <c r="C455" s="305"/>
      <c r="D455" s="79"/>
    </row>
    <row r="456" spans="1:4" ht="9" customHeight="1">
      <c r="A456" s="305"/>
      <c r="B456" s="305"/>
      <c r="C456" s="305"/>
      <c r="D456" s="79"/>
    </row>
    <row r="457" spans="1:4" ht="9" customHeight="1">
      <c r="A457" s="305"/>
      <c r="B457" s="305"/>
      <c r="C457" s="305"/>
      <c r="D457" s="79"/>
    </row>
    <row r="458" spans="1:4" ht="9" customHeight="1">
      <c r="A458" s="305"/>
      <c r="B458" s="305"/>
      <c r="C458" s="305"/>
      <c r="D458" s="79"/>
    </row>
    <row r="459" spans="1:4" ht="9" customHeight="1">
      <c r="A459" s="305"/>
      <c r="B459" s="305"/>
      <c r="C459" s="305"/>
      <c r="D459" s="79"/>
    </row>
    <row r="460" spans="1:4" ht="9" customHeight="1">
      <c r="A460" s="305"/>
      <c r="B460" s="305"/>
      <c r="C460" s="305"/>
      <c r="D460" s="79"/>
    </row>
    <row r="461" spans="1:4" ht="9" customHeight="1">
      <c r="A461" s="305"/>
      <c r="B461" s="305"/>
      <c r="C461" s="305"/>
      <c r="D461" s="79"/>
    </row>
    <row r="462" spans="1:4" ht="9" customHeight="1">
      <c r="A462" s="305"/>
      <c r="B462" s="305"/>
      <c r="C462" s="305"/>
      <c r="D462" s="79"/>
    </row>
    <row r="463" spans="1:4" ht="9" customHeight="1">
      <c r="A463" s="305"/>
      <c r="B463" s="305"/>
      <c r="C463" s="305"/>
      <c r="D463" s="79"/>
    </row>
    <row r="464" spans="1:4" ht="9" customHeight="1">
      <c r="A464" s="305"/>
      <c r="B464" s="305"/>
      <c r="C464" s="305"/>
      <c r="D464" s="79"/>
    </row>
    <row r="465" spans="1:4" ht="9" customHeight="1">
      <c r="A465" s="305"/>
      <c r="B465" s="305"/>
      <c r="C465" s="305"/>
      <c r="D465" s="79"/>
    </row>
    <row r="466" spans="1:4" ht="9" customHeight="1">
      <c r="A466" s="305"/>
      <c r="B466" s="305"/>
      <c r="C466" s="305"/>
      <c r="D466" s="79"/>
    </row>
    <row r="467" spans="1:4" ht="9" customHeight="1">
      <c r="A467" s="305"/>
      <c r="B467" s="305"/>
      <c r="C467" s="305"/>
      <c r="D467" s="79"/>
    </row>
    <row r="468" spans="1:4" ht="9" customHeight="1">
      <c r="A468" s="305"/>
      <c r="B468" s="305"/>
      <c r="C468" s="305"/>
      <c r="D468" s="79"/>
    </row>
    <row r="469" spans="1:4" ht="9" customHeight="1">
      <c r="A469" s="305"/>
      <c r="B469" s="305"/>
      <c r="C469" s="305"/>
      <c r="D469" s="79"/>
    </row>
    <row r="470" spans="1:4" ht="9" customHeight="1">
      <c r="A470" s="305"/>
      <c r="B470" s="305"/>
      <c r="C470" s="305"/>
      <c r="D470" s="79"/>
    </row>
    <row r="471" spans="1:4" ht="9" customHeight="1">
      <c r="A471" s="305"/>
      <c r="B471" s="305"/>
      <c r="C471" s="305"/>
      <c r="D471" s="79"/>
    </row>
    <row r="472" spans="1:4" ht="9" customHeight="1">
      <c r="A472" s="305"/>
      <c r="B472" s="305"/>
      <c r="C472" s="305"/>
      <c r="D472" s="79"/>
    </row>
    <row r="473" spans="1:4" ht="9" customHeight="1">
      <c r="A473" s="305"/>
      <c r="B473" s="305"/>
      <c r="C473" s="305"/>
      <c r="D473" s="79"/>
    </row>
    <row r="474" spans="1:4" ht="9" customHeight="1">
      <c r="A474" s="305"/>
      <c r="B474" s="305"/>
      <c r="C474" s="305"/>
      <c r="D474" s="79"/>
    </row>
    <row r="475" spans="1:4" ht="9" customHeight="1">
      <c r="A475" s="305"/>
      <c r="B475" s="305"/>
      <c r="C475" s="305"/>
      <c r="D475" s="79"/>
    </row>
    <row r="476" spans="1:4" ht="9" customHeight="1">
      <c r="A476" s="305"/>
      <c r="B476" s="305"/>
      <c r="C476" s="305"/>
      <c r="D476" s="79"/>
    </row>
    <row r="477" spans="1:4" ht="9" customHeight="1">
      <c r="A477" s="305"/>
      <c r="B477" s="305"/>
      <c r="C477" s="305"/>
      <c r="D477" s="79"/>
    </row>
    <row r="478" spans="1:4" ht="9" customHeight="1">
      <c r="A478" s="305"/>
      <c r="B478" s="305"/>
      <c r="C478" s="305"/>
      <c r="D478" s="79"/>
    </row>
    <row r="479" spans="1:4" ht="9" customHeight="1">
      <c r="A479" s="305"/>
      <c r="B479" s="305"/>
      <c r="C479" s="305"/>
      <c r="D479" s="79"/>
    </row>
    <row r="480" spans="1:4" ht="9" customHeight="1">
      <c r="A480" s="305"/>
      <c r="B480" s="305"/>
      <c r="C480" s="305"/>
      <c r="D480" s="79"/>
    </row>
    <row r="481" spans="1:4" ht="9" customHeight="1">
      <c r="A481" s="305"/>
      <c r="B481" s="305"/>
      <c r="C481" s="305"/>
      <c r="D481" s="79"/>
    </row>
    <row r="482" spans="1:4" ht="9" customHeight="1">
      <c r="A482" s="305"/>
      <c r="B482" s="305"/>
      <c r="C482" s="305"/>
      <c r="D482" s="79"/>
    </row>
    <row r="483" spans="1:4" ht="9" customHeight="1">
      <c r="A483" s="305"/>
      <c r="B483" s="305"/>
      <c r="C483" s="305"/>
      <c r="D483" s="79"/>
    </row>
    <row r="484" spans="1:4" ht="9" customHeight="1">
      <c r="A484" s="305"/>
      <c r="B484" s="305"/>
      <c r="C484" s="305"/>
      <c r="D484" s="79"/>
    </row>
    <row r="485" spans="1:4" ht="9" customHeight="1">
      <c r="A485" s="305"/>
      <c r="B485" s="305"/>
      <c r="C485" s="305"/>
      <c r="D485" s="79"/>
    </row>
    <row r="486" spans="1:4" ht="9" customHeight="1">
      <c r="A486" s="305"/>
      <c r="B486" s="305"/>
      <c r="C486" s="305"/>
      <c r="D486" s="79"/>
    </row>
    <row r="487" spans="1:4" ht="9" customHeight="1">
      <c r="A487" s="305"/>
      <c r="B487" s="305"/>
      <c r="C487" s="305"/>
      <c r="D487" s="79"/>
    </row>
    <row r="488" spans="1:4" ht="9" customHeight="1">
      <c r="A488" s="305"/>
      <c r="B488" s="305"/>
      <c r="C488" s="305"/>
      <c r="D488" s="79"/>
    </row>
    <row r="489" spans="1:4" ht="9" customHeight="1">
      <c r="A489" s="305"/>
      <c r="B489" s="305"/>
      <c r="C489" s="305"/>
      <c r="D489" s="79"/>
    </row>
    <row r="490" spans="1:4" ht="9" customHeight="1">
      <c r="A490" s="305"/>
      <c r="B490" s="305"/>
      <c r="C490" s="305"/>
      <c r="D490" s="79"/>
    </row>
    <row r="491" spans="1:4" ht="9" customHeight="1">
      <c r="A491" s="305"/>
      <c r="B491" s="305"/>
      <c r="C491" s="305"/>
      <c r="D491" s="79"/>
    </row>
    <row r="492" spans="1:4" ht="9" customHeight="1">
      <c r="A492" s="305"/>
      <c r="B492" s="305"/>
      <c r="C492" s="305"/>
      <c r="D492" s="79"/>
    </row>
    <row r="493" spans="1:4" ht="9" customHeight="1">
      <c r="A493" s="305"/>
      <c r="B493" s="305"/>
      <c r="C493" s="305"/>
      <c r="D493" s="79"/>
    </row>
    <row r="494" spans="1:4" ht="9" customHeight="1">
      <c r="A494" s="305"/>
      <c r="B494" s="305"/>
      <c r="C494" s="305"/>
      <c r="D494" s="79"/>
    </row>
    <row r="495" spans="1:4" ht="9" customHeight="1">
      <c r="A495" s="305"/>
      <c r="B495" s="305"/>
      <c r="C495" s="305"/>
      <c r="D495" s="79"/>
    </row>
    <row r="496" spans="1:4" ht="9" customHeight="1">
      <c r="A496" s="305"/>
      <c r="B496" s="305"/>
      <c r="C496" s="305"/>
      <c r="D496" s="79"/>
    </row>
    <row r="497" spans="1:4" ht="9" customHeight="1">
      <c r="A497" s="305"/>
      <c r="B497" s="305"/>
      <c r="C497" s="305"/>
      <c r="D497" s="79"/>
    </row>
    <row r="498" spans="1:4" ht="9" customHeight="1">
      <c r="A498" s="305"/>
      <c r="B498" s="305"/>
      <c r="C498" s="305"/>
      <c r="D498" s="79"/>
    </row>
    <row r="499" spans="1:4" ht="9" customHeight="1">
      <c r="A499" s="305"/>
      <c r="B499" s="305"/>
      <c r="C499" s="305"/>
      <c r="D499" s="79"/>
    </row>
    <row r="500" spans="1:4" ht="9" customHeight="1">
      <c r="A500" s="305"/>
      <c r="B500" s="305"/>
      <c r="C500" s="305"/>
      <c r="D500" s="79"/>
    </row>
    <row r="501" spans="1:4" ht="9" customHeight="1">
      <c r="A501" s="305"/>
      <c r="B501" s="305"/>
      <c r="C501" s="305"/>
      <c r="D501" s="79"/>
    </row>
    <row r="502" spans="1:4" ht="9" customHeight="1">
      <c r="A502" s="305"/>
      <c r="B502" s="305"/>
      <c r="C502" s="305"/>
      <c r="D502" s="79"/>
    </row>
    <row r="503" spans="1:4" ht="9" customHeight="1">
      <c r="A503" s="305"/>
      <c r="B503" s="305"/>
      <c r="C503" s="305"/>
      <c r="D503" s="79"/>
    </row>
    <row r="504" spans="1:4" ht="9" customHeight="1">
      <c r="A504" s="305"/>
      <c r="B504" s="305"/>
      <c r="C504" s="305"/>
      <c r="D504" s="79"/>
    </row>
    <row r="505" spans="1:4" ht="9" customHeight="1">
      <c r="A505" s="305"/>
      <c r="B505" s="305"/>
      <c r="C505" s="305"/>
      <c r="D505" s="79"/>
    </row>
    <row r="506" spans="1:4" ht="9" customHeight="1">
      <c r="A506" s="305"/>
      <c r="B506" s="305"/>
      <c r="C506" s="305"/>
      <c r="D506" s="79"/>
    </row>
    <row r="507" spans="1:4" ht="9" customHeight="1">
      <c r="A507" s="305"/>
      <c r="B507" s="305"/>
      <c r="C507" s="305"/>
      <c r="D507" s="79"/>
    </row>
    <row r="508" spans="1:4" ht="9" customHeight="1">
      <c r="A508" s="305"/>
      <c r="B508" s="305"/>
      <c r="C508" s="305"/>
      <c r="D508" s="79"/>
    </row>
    <row r="509" spans="1:4" ht="9" customHeight="1">
      <c r="A509" s="305"/>
      <c r="B509" s="305"/>
      <c r="C509" s="305"/>
      <c r="D509" s="79"/>
    </row>
    <row r="510" spans="1:4" ht="9" customHeight="1">
      <c r="A510" s="305"/>
      <c r="B510" s="305"/>
      <c r="C510" s="305"/>
      <c r="D510" s="79"/>
    </row>
    <row r="511" spans="1:4" ht="9" customHeight="1">
      <c r="A511" s="305"/>
      <c r="B511" s="305"/>
      <c r="C511" s="305"/>
      <c r="D511" s="79"/>
    </row>
    <row r="512" spans="1:4" ht="9" customHeight="1">
      <c r="A512" s="305"/>
      <c r="B512" s="305"/>
      <c r="C512" s="305"/>
      <c r="D512" s="79"/>
    </row>
    <row r="513" spans="1:4" ht="9" customHeight="1">
      <c r="A513" s="305"/>
      <c r="B513" s="305"/>
      <c r="C513" s="305"/>
      <c r="D513" s="79"/>
    </row>
    <row r="514" spans="1:4" ht="9" customHeight="1">
      <c r="A514" s="305"/>
      <c r="B514" s="305"/>
      <c r="C514" s="305"/>
      <c r="D514" s="79"/>
    </row>
    <row r="515" spans="1:4" ht="9" customHeight="1">
      <c r="A515" s="305"/>
      <c r="B515" s="305"/>
      <c r="C515" s="305"/>
      <c r="D515" s="79"/>
    </row>
    <row r="516" spans="1:4" ht="9" customHeight="1">
      <c r="A516" s="305"/>
      <c r="B516" s="305"/>
      <c r="C516" s="305"/>
      <c r="D516" s="79"/>
    </row>
    <row r="517" spans="1:4" ht="9" customHeight="1">
      <c r="A517" s="305"/>
      <c r="B517" s="305"/>
      <c r="C517" s="305"/>
      <c r="D517" s="79"/>
    </row>
    <row r="518" spans="1:4" ht="9" customHeight="1">
      <c r="A518" s="305"/>
      <c r="B518" s="305"/>
      <c r="C518" s="305"/>
      <c r="D518" s="79"/>
    </row>
    <row r="519" spans="1:4" ht="9" customHeight="1">
      <c r="A519" s="305"/>
      <c r="B519" s="305"/>
      <c r="C519" s="305"/>
      <c r="D519" s="79"/>
    </row>
    <row r="520" spans="1:4" ht="9" customHeight="1">
      <c r="A520" s="305"/>
      <c r="B520" s="305"/>
      <c r="C520" s="305"/>
      <c r="D520" s="79"/>
    </row>
    <row r="521" spans="1:4" ht="9" customHeight="1">
      <c r="A521" s="305"/>
      <c r="B521" s="305"/>
      <c r="C521" s="305"/>
      <c r="D521" s="79"/>
    </row>
    <row r="522" spans="1:4" ht="9" customHeight="1">
      <c r="A522" s="305"/>
      <c r="B522" s="305"/>
      <c r="C522" s="305"/>
      <c r="D522" s="79"/>
    </row>
    <row r="523" spans="1:4" ht="9" customHeight="1">
      <c r="A523" s="305"/>
      <c r="B523" s="305"/>
      <c r="C523" s="305"/>
      <c r="D523" s="79"/>
    </row>
    <row r="524" spans="1:4" ht="9" customHeight="1">
      <c r="A524" s="305"/>
      <c r="B524" s="305"/>
      <c r="C524" s="305"/>
      <c r="D524" s="79"/>
    </row>
    <row r="525" spans="1:4" ht="9" customHeight="1">
      <c r="A525" s="305"/>
      <c r="B525" s="305"/>
      <c r="C525" s="305"/>
      <c r="D525" s="79"/>
    </row>
    <row r="526" spans="1:4" ht="9" customHeight="1">
      <c r="A526" s="305"/>
      <c r="B526" s="305"/>
      <c r="C526" s="305"/>
      <c r="D526" s="79"/>
    </row>
  </sheetData>
  <mergeCells count="24">
    <mergeCell ref="E2:R2"/>
    <mergeCell ref="V2:AJ2"/>
    <mergeCell ref="E3:R3"/>
    <mergeCell ref="E5:E7"/>
    <mergeCell ref="H5:J6"/>
    <mergeCell ref="L5:N6"/>
    <mergeCell ref="P6:Q6"/>
    <mergeCell ref="R6:R7"/>
    <mergeCell ref="E8:E38"/>
    <mergeCell ref="E39:E84"/>
    <mergeCell ref="E85:E92"/>
    <mergeCell ref="E95:E97"/>
    <mergeCell ref="H95:J96"/>
    <mergeCell ref="E161:E173"/>
    <mergeCell ref="E174:E178"/>
    <mergeCell ref="F179:G179"/>
    <mergeCell ref="F182:R182"/>
    <mergeCell ref="P96:Q96"/>
    <mergeCell ref="R96:R97"/>
    <mergeCell ref="E98:E105"/>
    <mergeCell ref="E107:E134"/>
    <mergeCell ref="E136:E148"/>
    <mergeCell ref="E149:E160"/>
    <mergeCell ref="L95:N96"/>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30"/>
  <sheetViews>
    <sheetView workbookViewId="0">
      <selection activeCell="E3" sqref="E3:R3"/>
    </sheetView>
  </sheetViews>
  <sheetFormatPr baseColWidth="10" defaultRowHeight="12.75"/>
  <cols>
    <col min="1" max="1" width="1.7109375" style="298" customWidth="1"/>
    <col min="2" max="2" width="1.85546875" style="298" customWidth="1"/>
    <col min="3" max="3" width="2.28515625" style="298" customWidth="1"/>
    <col min="4" max="4" width="1" style="1327" customWidth="1"/>
    <col min="5" max="5" width="6.140625" style="79" customWidth="1"/>
    <col min="6" max="6" width="1.5703125" style="79" customWidth="1"/>
    <col min="7" max="7" width="63.85546875" style="2" customWidth="1"/>
    <col min="8" max="8" width="5.42578125" style="305" customWidth="1"/>
    <col min="9" max="9" width="5.42578125" style="209" customWidth="1"/>
    <col min="10" max="10" width="6.140625" style="305" customWidth="1"/>
    <col min="11" max="11" width="0.28515625" style="305" customWidth="1"/>
    <col min="12" max="13" width="5.42578125" style="305" customWidth="1"/>
    <col min="14" max="14" width="6.140625" style="305" customWidth="1"/>
    <col min="15" max="15" width="0.28515625" style="305" customWidth="1"/>
    <col min="16" max="17" width="5.42578125" style="305" customWidth="1"/>
    <col min="18" max="18" width="7.5703125" style="305" bestFit="1" customWidth="1"/>
    <col min="19" max="20" width="11.42578125" style="79"/>
    <col min="21" max="21" width="4.7109375" style="79" customWidth="1"/>
    <col min="22" max="22" width="5" style="79" customWidth="1"/>
    <col min="23" max="23" width="2.28515625" style="79" customWidth="1"/>
    <col min="24" max="24" width="26" style="79" customWidth="1"/>
    <col min="25" max="25" width="8" style="79" customWidth="1"/>
    <col min="26" max="26" width="1" style="79" customWidth="1"/>
    <col min="27" max="27" width="6.7109375" style="79" customWidth="1"/>
    <col min="28" max="28" width="1" style="79" customWidth="1"/>
    <col min="29" max="29" width="6.7109375" style="79" customWidth="1"/>
    <col min="30" max="30" width="1" style="79" customWidth="1"/>
    <col min="31" max="31" width="6.7109375" style="79" customWidth="1"/>
    <col min="32" max="32" width="1" style="79" customWidth="1"/>
    <col min="33" max="33" width="6.7109375" style="79" customWidth="1"/>
    <col min="34" max="34" width="1" style="79" customWidth="1"/>
    <col min="35" max="35" width="6.7109375" style="79" customWidth="1"/>
    <col min="36" max="36" width="1" style="79" customWidth="1"/>
    <col min="37" max="38" width="6.7109375" style="79" customWidth="1"/>
    <col min="39" max="256" width="11.42578125" style="79"/>
    <col min="257" max="257" width="1.7109375" style="79" customWidth="1"/>
    <col min="258" max="258" width="1.85546875" style="79" customWidth="1"/>
    <col min="259" max="259" width="2.28515625" style="79" customWidth="1"/>
    <col min="260" max="260" width="1" style="79" customWidth="1"/>
    <col min="261" max="261" width="6.140625" style="79" customWidth="1"/>
    <col min="262" max="262" width="1.5703125" style="79" customWidth="1"/>
    <col min="263" max="263" width="63.85546875" style="79" customWidth="1"/>
    <col min="264" max="265" width="5.42578125" style="79" customWidth="1"/>
    <col min="266" max="266" width="6.140625" style="79" customWidth="1"/>
    <col min="267" max="267" width="0.28515625" style="79" customWidth="1"/>
    <col min="268" max="269" width="5.42578125" style="79" customWidth="1"/>
    <col min="270" max="270" width="6.140625" style="79" customWidth="1"/>
    <col min="271" max="271" width="0.28515625" style="79" customWidth="1"/>
    <col min="272" max="273" width="5.42578125" style="79" customWidth="1"/>
    <col min="274" max="274" width="7.5703125" style="79" bestFit="1" customWidth="1"/>
    <col min="275" max="276" width="11.42578125" style="79"/>
    <col min="277" max="277" width="4.7109375" style="79" customWidth="1"/>
    <col min="278" max="278" width="5" style="79" customWidth="1"/>
    <col min="279" max="279" width="2.28515625" style="79" customWidth="1"/>
    <col min="280" max="280" width="26" style="79" customWidth="1"/>
    <col min="281" max="281" width="8" style="79" customWidth="1"/>
    <col min="282" max="282" width="1" style="79" customWidth="1"/>
    <col min="283" max="283" width="6.7109375" style="79" customWidth="1"/>
    <col min="284" max="284" width="1" style="79" customWidth="1"/>
    <col min="285" max="285" width="6.7109375" style="79" customWidth="1"/>
    <col min="286" max="286" width="1" style="79" customWidth="1"/>
    <col min="287" max="287" width="6.7109375" style="79" customWidth="1"/>
    <col min="288" max="288" width="1" style="79" customWidth="1"/>
    <col min="289" max="289" width="6.7109375" style="79" customWidth="1"/>
    <col min="290" max="290" width="1" style="79" customWidth="1"/>
    <col min="291" max="291" width="6.7109375" style="79" customWidth="1"/>
    <col min="292" max="292" width="1" style="79" customWidth="1"/>
    <col min="293" max="294" width="6.7109375" style="79" customWidth="1"/>
    <col min="295" max="512" width="11.42578125" style="79"/>
    <col min="513" max="513" width="1.7109375" style="79" customWidth="1"/>
    <col min="514" max="514" width="1.85546875" style="79" customWidth="1"/>
    <col min="515" max="515" width="2.28515625" style="79" customWidth="1"/>
    <col min="516" max="516" width="1" style="79" customWidth="1"/>
    <col min="517" max="517" width="6.140625" style="79" customWidth="1"/>
    <col min="518" max="518" width="1.5703125" style="79" customWidth="1"/>
    <col min="519" max="519" width="63.85546875" style="79" customWidth="1"/>
    <col min="520" max="521" width="5.42578125" style="79" customWidth="1"/>
    <col min="522" max="522" width="6.140625" style="79" customWidth="1"/>
    <col min="523" max="523" width="0.28515625" style="79" customWidth="1"/>
    <col min="524" max="525" width="5.42578125" style="79" customWidth="1"/>
    <col min="526" max="526" width="6.140625" style="79" customWidth="1"/>
    <col min="527" max="527" width="0.28515625" style="79" customWidth="1"/>
    <col min="528" max="529" width="5.42578125" style="79" customWidth="1"/>
    <col min="530" max="530" width="7.5703125" style="79" bestFit="1" customWidth="1"/>
    <col min="531" max="532" width="11.42578125" style="79"/>
    <col min="533" max="533" width="4.7109375" style="79" customWidth="1"/>
    <col min="534" max="534" width="5" style="79" customWidth="1"/>
    <col min="535" max="535" width="2.28515625" style="79" customWidth="1"/>
    <col min="536" max="536" width="26" style="79" customWidth="1"/>
    <col min="537" max="537" width="8" style="79" customWidth="1"/>
    <col min="538" max="538" width="1" style="79" customWidth="1"/>
    <col min="539" max="539" width="6.7109375" style="79" customWidth="1"/>
    <col min="540" max="540" width="1" style="79" customWidth="1"/>
    <col min="541" max="541" width="6.7109375" style="79" customWidth="1"/>
    <col min="542" max="542" width="1" style="79" customWidth="1"/>
    <col min="543" max="543" width="6.7109375" style="79" customWidth="1"/>
    <col min="544" max="544" width="1" style="79" customWidth="1"/>
    <col min="545" max="545" width="6.7109375" style="79" customWidth="1"/>
    <col min="546" max="546" width="1" style="79" customWidth="1"/>
    <col min="547" max="547" width="6.7109375" style="79" customWidth="1"/>
    <col min="548" max="548" width="1" style="79" customWidth="1"/>
    <col min="549" max="550" width="6.7109375" style="79" customWidth="1"/>
    <col min="551" max="768" width="11.42578125" style="79"/>
    <col min="769" max="769" width="1.7109375" style="79" customWidth="1"/>
    <col min="770" max="770" width="1.85546875" style="79" customWidth="1"/>
    <col min="771" max="771" width="2.28515625" style="79" customWidth="1"/>
    <col min="772" max="772" width="1" style="79" customWidth="1"/>
    <col min="773" max="773" width="6.140625" style="79" customWidth="1"/>
    <col min="774" max="774" width="1.5703125" style="79" customWidth="1"/>
    <col min="775" max="775" width="63.85546875" style="79" customWidth="1"/>
    <col min="776" max="777" width="5.42578125" style="79" customWidth="1"/>
    <col min="778" max="778" width="6.140625" style="79" customWidth="1"/>
    <col min="779" max="779" width="0.28515625" style="79" customWidth="1"/>
    <col min="780" max="781" width="5.42578125" style="79" customWidth="1"/>
    <col min="782" max="782" width="6.140625" style="79" customWidth="1"/>
    <col min="783" max="783" width="0.28515625" style="79" customWidth="1"/>
    <col min="784" max="785" width="5.42578125" style="79" customWidth="1"/>
    <col min="786" max="786" width="7.5703125" style="79" bestFit="1" customWidth="1"/>
    <col min="787" max="788" width="11.42578125" style="79"/>
    <col min="789" max="789" width="4.7109375" style="79" customWidth="1"/>
    <col min="790" max="790" width="5" style="79" customWidth="1"/>
    <col min="791" max="791" width="2.28515625" style="79" customWidth="1"/>
    <col min="792" max="792" width="26" style="79" customWidth="1"/>
    <col min="793" max="793" width="8" style="79" customWidth="1"/>
    <col min="794" max="794" width="1" style="79" customWidth="1"/>
    <col min="795" max="795" width="6.7109375" style="79" customWidth="1"/>
    <col min="796" max="796" width="1" style="79" customWidth="1"/>
    <col min="797" max="797" width="6.7109375" style="79" customWidth="1"/>
    <col min="798" max="798" width="1" style="79" customWidth="1"/>
    <col min="799" max="799" width="6.7109375" style="79" customWidth="1"/>
    <col min="800" max="800" width="1" style="79" customWidth="1"/>
    <col min="801" max="801" width="6.7109375" style="79" customWidth="1"/>
    <col min="802" max="802" width="1" style="79" customWidth="1"/>
    <col min="803" max="803" width="6.7109375" style="79" customWidth="1"/>
    <col min="804" max="804" width="1" style="79" customWidth="1"/>
    <col min="805" max="806" width="6.7109375" style="79" customWidth="1"/>
    <col min="807" max="1024" width="11.42578125" style="79"/>
    <col min="1025" max="1025" width="1.7109375" style="79" customWidth="1"/>
    <col min="1026" max="1026" width="1.85546875" style="79" customWidth="1"/>
    <col min="1027" max="1027" width="2.28515625" style="79" customWidth="1"/>
    <col min="1028" max="1028" width="1" style="79" customWidth="1"/>
    <col min="1029" max="1029" width="6.140625" style="79" customWidth="1"/>
    <col min="1030" max="1030" width="1.5703125" style="79" customWidth="1"/>
    <col min="1031" max="1031" width="63.85546875" style="79" customWidth="1"/>
    <col min="1032" max="1033" width="5.42578125" style="79" customWidth="1"/>
    <col min="1034" max="1034" width="6.140625" style="79" customWidth="1"/>
    <col min="1035" max="1035" width="0.28515625" style="79" customWidth="1"/>
    <col min="1036" max="1037" width="5.42578125" style="79" customWidth="1"/>
    <col min="1038" max="1038" width="6.140625" style="79" customWidth="1"/>
    <col min="1039" max="1039" width="0.28515625" style="79" customWidth="1"/>
    <col min="1040" max="1041" width="5.42578125" style="79" customWidth="1"/>
    <col min="1042" max="1042" width="7.5703125" style="79" bestFit="1" customWidth="1"/>
    <col min="1043" max="1044" width="11.42578125" style="79"/>
    <col min="1045" max="1045" width="4.7109375" style="79" customWidth="1"/>
    <col min="1046" max="1046" width="5" style="79" customWidth="1"/>
    <col min="1047" max="1047" width="2.28515625" style="79" customWidth="1"/>
    <col min="1048" max="1048" width="26" style="79" customWidth="1"/>
    <col min="1049" max="1049" width="8" style="79" customWidth="1"/>
    <col min="1050" max="1050" width="1" style="79" customWidth="1"/>
    <col min="1051" max="1051" width="6.7109375" style="79" customWidth="1"/>
    <col min="1052" max="1052" width="1" style="79" customWidth="1"/>
    <col min="1053" max="1053" width="6.7109375" style="79" customWidth="1"/>
    <col min="1054" max="1054" width="1" style="79" customWidth="1"/>
    <col min="1055" max="1055" width="6.7109375" style="79" customWidth="1"/>
    <col min="1056" max="1056" width="1" style="79" customWidth="1"/>
    <col min="1057" max="1057" width="6.7109375" style="79" customWidth="1"/>
    <col min="1058" max="1058" width="1" style="79" customWidth="1"/>
    <col min="1059" max="1059" width="6.7109375" style="79" customWidth="1"/>
    <col min="1060" max="1060" width="1" style="79" customWidth="1"/>
    <col min="1061" max="1062" width="6.7109375" style="79" customWidth="1"/>
    <col min="1063" max="1280" width="11.42578125" style="79"/>
    <col min="1281" max="1281" width="1.7109375" style="79" customWidth="1"/>
    <col min="1282" max="1282" width="1.85546875" style="79" customWidth="1"/>
    <col min="1283" max="1283" width="2.28515625" style="79" customWidth="1"/>
    <col min="1284" max="1284" width="1" style="79" customWidth="1"/>
    <col min="1285" max="1285" width="6.140625" style="79" customWidth="1"/>
    <col min="1286" max="1286" width="1.5703125" style="79" customWidth="1"/>
    <col min="1287" max="1287" width="63.85546875" style="79" customWidth="1"/>
    <col min="1288" max="1289" width="5.42578125" style="79" customWidth="1"/>
    <col min="1290" max="1290" width="6.140625" style="79" customWidth="1"/>
    <col min="1291" max="1291" width="0.28515625" style="79" customWidth="1"/>
    <col min="1292" max="1293" width="5.42578125" style="79" customWidth="1"/>
    <col min="1294" max="1294" width="6.140625" style="79" customWidth="1"/>
    <col min="1295" max="1295" width="0.28515625" style="79" customWidth="1"/>
    <col min="1296" max="1297" width="5.42578125" style="79" customWidth="1"/>
    <col min="1298" max="1298" width="7.5703125" style="79" bestFit="1" customWidth="1"/>
    <col min="1299" max="1300" width="11.42578125" style="79"/>
    <col min="1301" max="1301" width="4.7109375" style="79" customWidth="1"/>
    <col min="1302" max="1302" width="5" style="79" customWidth="1"/>
    <col min="1303" max="1303" width="2.28515625" style="79" customWidth="1"/>
    <col min="1304" max="1304" width="26" style="79" customWidth="1"/>
    <col min="1305" max="1305" width="8" style="79" customWidth="1"/>
    <col min="1306" max="1306" width="1" style="79" customWidth="1"/>
    <col min="1307" max="1307" width="6.7109375" style="79" customWidth="1"/>
    <col min="1308" max="1308" width="1" style="79" customWidth="1"/>
    <col min="1309" max="1309" width="6.7109375" style="79" customWidth="1"/>
    <col min="1310" max="1310" width="1" style="79" customWidth="1"/>
    <col min="1311" max="1311" width="6.7109375" style="79" customWidth="1"/>
    <col min="1312" max="1312" width="1" style="79" customWidth="1"/>
    <col min="1313" max="1313" width="6.7109375" style="79" customWidth="1"/>
    <col min="1314" max="1314" width="1" style="79" customWidth="1"/>
    <col min="1315" max="1315" width="6.7109375" style="79" customWidth="1"/>
    <col min="1316" max="1316" width="1" style="79" customWidth="1"/>
    <col min="1317" max="1318" width="6.7109375" style="79" customWidth="1"/>
    <col min="1319" max="1536" width="11.42578125" style="79"/>
    <col min="1537" max="1537" width="1.7109375" style="79" customWidth="1"/>
    <col min="1538" max="1538" width="1.85546875" style="79" customWidth="1"/>
    <col min="1539" max="1539" width="2.28515625" style="79" customWidth="1"/>
    <col min="1540" max="1540" width="1" style="79" customWidth="1"/>
    <col min="1541" max="1541" width="6.140625" style="79" customWidth="1"/>
    <col min="1542" max="1542" width="1.5703125" style="79" customWidth="1"/>
    <col min="1543" max="1543" width="63.85546875" style="79" customWidth="1"/>
    <col min="1544" max="1545" width="5.42578125" style="79" customWidth="1"/>
    <col min="1546" max="1546" width="6.140625" style="79" customWidth="1"/>
    <col min="1547" max="1547" width="0.28515625" style="79" customWidth="1"/>
    <col min="1548" max="1549" width="5.42578125" style="79" customWidth="1"/>
    <col min="1550" max="1550" width="6.140625" style="79" customWidth="1"/>
    <col min="1551" max="1551" width="0.28515625" style="79" customWidth="1"/>
    <col min="1552" max="1553" width="5.42578125" style="79" customWidth="1"/>
    <col min="1554" max="1554" width="7.5703125" style="79" bestFit="1" customWidth="1"/>
    <col min="1555" max="1556" width="11.42578125" style="79"/>
    <col min="1557" max="1557" width="4.7109375" style="79" customWidth="1"/>
    <col min="1558" max="1558" width="5" style="79" customWidth="1"/>
    <col min="1559" max="1559" width="2.28515625" style="79" customWidth="1"/>
    <col min="1560" max="1560" width="26" style="79" customWidth="1"/>
    <col min="1561" max="1561" width="8" style="79" customWidth="1"/>
    <col min="1562" max="1562" width="1" style="79" customWidth="1"/>
    <col min="1563" max="1563" width="6.7109375" style="79" customWidth="1"/>
    <col min="1564" max="1564" width="1" style="79" customWidth="1"/>
    <col min="1565" max="1565" width="6.7109375" style="79" customWidth="1"/>
    <col min="1566" max="1566" width="1" style="79" customWidth="1"/>
    <col min="1567" max="1567" width="6.7109375" style="79" customWidth="1"/>
    <col min="1568" max="1568" width="1" style="79" customWidth="1"/>
    <col min="1569" max="1569" width="6.7109375" style="79" customWidth="1"/>
    <col min="1570" max="1570" width="1" style="79" customWidth="1"/>
    <col min="1571" max="1571" width="6.7109375" style="79" customWidth="1"/>
    <col min="1572" max="1572" width="1" style="79" customWidth="1"/>
    <col min="1573" max="1574" width="6.7109375" style="79" customWidth="1"/>
    <col min="1575" max="1792" width="11.42578125" style="79"/>
    <col min="1793" max="1793" width="1.7109375" style="79" customWidth="1"/>
    <col min="1794" max="1794" width="1.85546875" style="79" customWidth="1"/>
    <col min="1795" max="1795" width="2.28515625" style="79" customWidth="1"/>
    <col min="1796" max="1796" width="1" style="79" customWidth="1"/>
    <col min="1797" max="1797" width="6.140625" style="79" customWidth="1"/>
    <col min="1798" max="1798" width="1.5703125" style="79" customWidth="1"/>
    <col min="1799" max="1799" width="63.85546875" style="79" customWidth="1"/>
    <col min="1800" max="1801" width="5.42578125" style="79" customWidth="1"/>
    <col min="1802" max="1802" width="6.140625" style="79" customWidth="1"/>
    <col min="1803" max="1803" width="0.28515625" style="79" customWidth="1"/>
    <col min="1804" max="1805" width="5.42578125" style="79" customWidth="1"/>
    <col min="1806" max="1806" width="6.140625" style="79" customWidth="1"/>
    <col min="1807" max="1807" width="0.28515625" style="79" customWidth="1"/>
    <col min="1808" max="1809" width="5.42578125" style="79" customWidth="1"/>
    <col min="1810" max="1810" width="7.5703125" style="79" bestFit="1" customWidth="1"/>
    <col min="1811" max="1812" width="11.42578125" style="79"/>
    <col min="1813" max="1813" width="4.7109375" style="79" customWidth="1"/>
    <col min="1814" max="1814" width="5" style="79" customWidth="1"/>
    <col min="1815" max="1815" width="2.28515625" style="79" customWidth="1"/>
    <col min="1816" max="1816" width="26" style="79" customWidth="1"/>
    <col min="1817" max="1817" width="8" style="79" customWidth="1"/>
    <col min="1818" max="1818" width="1" style="79" customWidth="1"/>
    <col min="1819" max="1819" width="6.7109375" style="79" customWidth="1"/>
    <col min="1820" max="1820" width="1" style="79" customWidth="1"/>
    <col min="1821" max="1821" width="6.7109375" style="79" customWidth="1"/>
    <col min="1822" max="1822" width="1" style="79" customWidth="1"/>
    <col min="1823" max="1823" width="6.7109375" style="79" customWidth="1"/>
    <col min="1824" max="1824" width="1" style="79" customWidth="1"/>
    <col min="1825" max="1825" width="6.7109375" style="79" customWidth="1"/>
    <col min="1826" max="1826" width="1" style="79" customWidth="1"/>
    <col min="1827" max="1827" width="6.7109375" style="79" customWidth="1"/>
    <col min="1828" max="1828" width="1" style="79" customWidth="1"/>
    <col min="1829" max="1830" width="6.7109375" style="79" customWidth="1"/>
    <col min="1831" max="2048" width="11.42578125" style="79"/>
    <col min="2049" max="2049" width="1.7109375" style="79" customWidth="1"/>
    <col min="2050" max="2050" width="1.85546875" style="79" customWidth="1"/>
    <col min="2051" max="2051" width="2.28515625" style="79" customWidth="1"/>
    <col min="2052" max="2052" width="1" style="79" customWidth="1"/>
    <col min="2053" max="2053" width="6.140625" style="79" customWidth="1"/>
    <col min="2054" max="2054" width="1.5703125" style="79" customWidth="1"/>
    <col min="2055" max="2055" width="63.85546875" style="79" customWidth="1"/>
    <col min="2056" max="2057" width="5.42578125" style="79" customWidth="1"/>
    <col min="2058" max="2058" width="6.140625" style="79" customWidth="1"/>
    <col min="2059" max="2059" width="0.28515625" style="79" customWidth="1"/>
    <col min="2060" max="2061" width="5.42578125" style="79" customWidth="1"/>
    <col min="2062" max="2062" width="6.140625" style="79" customWidth="1"/>
    <col min="2063" max="2063" width="0.28515625" style="79" customWidth="1"/>
    <col min="2064" max="2065" width="5.42578125" style="79" customWidth="1"/>
    <col min="2066" max="2066" width="7.5703125" style="79" bestFit="1" customWidth="1"/>
    <col min="2067" max="2068" width="11.42578125" style="79"/>
    <col min="2069" max="2069" width="4.7109375" style="79" customWidth="1"/>
    <col min="2070" max="2070" width="5" style="79" customWidth="1"/>
    <col min="2071" max="2071" width="2.28515625" style="79" customWidth="1"/>
    <col min="2072" max="2072" width="26" style="79" customWidth="1"/>
    <col min="2073" max="2073" width="8" style="79" customWidth="1"/>
    <col min="2074" max="2074" width="1" style="79" customWidth="1"/>
    <col min="2075" max="2075" width="6.7109375" style="79" customWidth="1"/>
    <col min="2076" max="2076" width="1" style="79" customWidth="1"/>
    <col min="2077" max="2077" width="6.7109375" style="79" customWidth="1"/>
    <col min="2078" max="2078" width="1" style="79" customWidth="1"/>
    <col min="2079" max="2079" width="6.7109375" style="79" customWidth="1"/>
    <col min="2080" max="2080" width="1" style="79" customWidth="1"/>
    <col min="2081" max="2081" width="6.7109375" style="79" customWidth="1"/>
    <col min="2082" max="2082" width="1" style="79" customWidth="1"/>
    <col min="2083" max="2083" width="6.7109375" style="79" customWidth="1"/>
    <col min="2084" max="2084" width="1" style="79" customWidth="1"/>
    <col min="2085" max="2086" width="6.7109375" style="79" customWidth="1"/>
    <col min="2087" max="2304" width="11.42578125" style="79"/>
    <col min="2305" max="2305" width="1.7109375" style="79" customWidth="1"/>
    <col min="2306" max="2306" width="1.85546875" style="79" customWidth="1"/>
    <col min="2307" max="2307" width="2.28515625" style="79" customWidth="1"/>
    <col min="2308" max="2308" width="1" style="79" customWidth="1"/>
    <col min="2309" max="2309" width="6.140625" style="79" customWidth="1"/>
    <col min="2310" max="2310" width="1.5703125" style="79" customWidth="1"/>
    <col min="2311" max="2311" width="63.85546875" style="79" customWidth="1"/>
    <col min="2312" max="2313" width="5.42578125" style="79" customWidth="1"/>
    <col min="2314" max="2314" width="6.140625" style="79" customWidth="1"/>
    <col min="2315" max="2315" width="0.28515625" style="79" customWidth="1"/>
    <col min="2316" max="2317" width="5.42578125" style="79" customWidth="1"/>
    <col min="2318" max="2318" width="6.140625" style="79" customWidth="1"/>
    <col min="2319" max="2319" width="0.28515625" style="79" customWidth="1"/>
    <col min="2320" max="2321" width="5.42578125" style="79" customWidth="1"/>
    <col min="2322" max="2322" width="7.5703125" style="79" bestFit="1" customWidth="1"/>
    <col min="2323" max="2324" width="11.42578125" style="79"/>
    <col min="2325" max="2325" width="4.7109375" style="79" customWidth="1"/>
    <col min="2326" max="2326" width="5" style="79" customWidth="1"/>
    <col min="2327" max="2327" width="2.28515625" style="79" customWidth="1"/>
    <col min="2328" max="2328" width="26" style="79" customWidth="1"/>
    <col min="2329" max="2329" width="8" style="79" customWidth="1"/>
    <col min="2330" max="2330" width="1" style="79" customWidth="1"/>
    <col min="2331" max="2331" width="6.7109375" style="79" customWidth="1"/>
    <col min="2332" max="2332" width="1" style="79" customWidth="1"/>
    <col min="2333" max="2333" width="6.7109375" style="79" customWidth="1"/>
    <col min="2334" max="2334" width="1" style="79" customWidth="1"/>
    <col min="2335" max="2335" width="6.7109375" style="79" customWidth="1"/>
    <col min="2336" max="2336" width="1" style="79" customWidth="1"/>
    <col min="2337" max="2337" width="6.7109375" style="79" customWidth="1"/>
    <col min="2338" max="2338" width="1" style="79" customWidth="1"/>
    <col min="2339" max="2339" width="6.7109375" style="79" customWidth="1"/>
    <col min="2340" max="2340" width="1" style="79" customWidth="1"/>
    <col min="2341" max="2342" width="6.7109375" style="79" customWidth="1"/>
    <col min="2343" max="2560" width="11.42578125" style="79"/>
    <col min="2561" max="2561" width="1.7109375" style="79" customWidth="1"/>
    <col min="2562" max="2562" width="1.85546875" style="79" customWidth="1"/>
    <col min="2563" max="2563" width="2.28515625" style="79" customWidth="1"/>
    <col min="2564" max="2564" width="1" style="79" customWidth="1"/>
    <col min="2565" max="2565" width="6.140625" style="79" customWidth="1"/>
    <col min="2566" max="2566" width="1.5703125" style="79" customWidth="1"/>
    <col min="2567" max="2567" width="63.85546875" style="79" customWidth="1"/>
    <col min="2568" max="2569" width="5.42578125" style="79" customWidth="1"/>
    <col min="2570" max="2570" width="6.140625" style="79" customWidth="1"/>
    <col min="2571" max="2571" width="0.28515625" style="79" customWidth="1"/>
    <col min="2572" max="2573" width="5.42578125" style="79" customWidth="1"/>
    <col min="2574" max="2574" width="6.140625" style="79" customWidth="1"/>
    <col min="2575" max="2575" width="0.28515625" style="79" customWidth="1"/>
    <col min="2576" max="2577" width="5.42578125" style="79" customWidth="1"/>
    <col min="2578" max="2578" width="7.5703125" style="79" bestFit="1" customWidth="1"/>
    <col min="2579" max="2580" width="11.42578125" style="79"/>
    <col min="2581" max="2581" width="4.7109375" style="79" customWidth="1"/>
    <col min="2582" max="2582" width="5" style="79" customWidth="1"/>
    <col min="2583" max="2583" width="2.28515625" style="79" customWidth="1"/>
    <col min="2584" max="2584" width="26" style="79" customWidth="1"/>
    <col min="2585" max="2585" width="8" style="79" customWidth="1"/>
    <col min="2586" max="2586" width="1" style="79" customWidth="1"/>
    <col min="2587" max="2587" width="6.7109375" style="79" customWidth="1"/>
    <col min="2588" max="2588" width="1" style="79" customWidth="1"/>
    <col min="2589" max="2589" width="6.7109375" style="79" customWidth="1"/>
    <col min="2590" max="2590" width="1" style="79" customWidth="1"/>
    <col min="2591" max="2591" width="6.7109375" style="79" customWidth="1"/>
    <col min="2592" max="2592" width="1" style="79" customWidth="1"/>
    <col min="2593" max="2593" width="6.7109375" style="79" customWidth="1"/>
    <col min="2594" max="2594" width="1" style="79" customWidth="1"/>
    <col min="2595" max="2595" width="6.7109375" style="79" customWidth="1"/>
    <col min="2596" max="2596" width="1" style="79" customWidth="1"/>
    <col min="2597" max="2598" width="6.7109375" style="79" customWidth="1"/>
    <col min="2599" max="2816" width="11.42578125" style="79"/>
    <col min="2817" max="2817" width="1.7109375" style="79" customWidth="1"/>
    <col min="2818" max="2818" width="1.85546875" style="79" customWidth="1"/>
    <col min="2819" max="2819" width="2.28515625" style="79" customWidth="1"/>
    <col min="2820" max="2820" width="1" style="79" customWidth="1"/>
    <col min="2821" max="2821" width="6.140625" style="79" customWidth="1"/>
    <col min="2822" max="2822" width="1.5703125" style="79" customWidth="1"/>
    <col min="2823" max="2823" width="63.85546875" style="79" customWidth="1"/>
    <col min="2824" max="2825" width="5.42578125" style="79" customWidth="1"/>
    <col min="2826" max="2826" width="6.140625" style="79" customWidth="1"/>
    <col min="2827" max="2827" width="0.28515625" style="79" customWidth="1"/>
    <col min="2828" max="2829" width="5.42578125" style="79" customWidth="1"/>
    <col min="2830" max="2830" width="6.140625" style="79" customWidth="1"/>
    <col min="2831" max="2831" width="0.28515625" style="79" customWidth="1"/>
    <col min="2832" max="2833" width="5.42578125" style="79" customWidth="1"/>
    <col min="2834" max="2834" width="7.5703125" style="79" bestFit="1" customWidth="1"/>
    <col min="2835" max="2836" width="11.42578125" style="79"/>
    <col min="2837" max="2837" width="4.7109375" style="79" customWidth="1"/>
    <col min="2838" max="2838" width="5" style="79" customWidth="1"/>
    <col min="2839" max="2839" width="2.28515625" style="79" customWidth="1"/>
    <col min="2840" max="2840" width="26" style="79" customWidth="1"/>
    <col min="2841" max="2841" width="8" style="79" customWidth="1"/>
    <col min="2842" max="2842" width="1" style="79" customWidth="1"/>
    <col min="2843" max="2843" width="6.7109375" style="79" customWidth="1"/>
    <col min="2844" max="2844" width="1" style="79" customWidth="1"/>
    <col min="2845" max="2845" width="6.7109375" style="79" customWidth="1"/>
    <col min="2846" max="2846" width="1" style="79" customWidth="1"/>
    <col min="2847" max="2847" width="6.7109375" style="79" customWidth="1"/>
    <col min="2848" max="2848" width="1" style="79" customWidth="1"/>
    <col min="2849" max="2849" width="6.7109375" style="79" customWidth="1"/>
    <col min="2850" max="2850" width="1" style="79" customWidth="1"/>
    <col min="2851" max="2851" width="6.7109375" style="79" customWidth="1"/>
    <col min="2852" max="2852" width="1" style="79" customWidth="1"/>
    <col min="2853" max="2854" width="6.7109375" style="79" customWidth="1"/>
    <col min="2855" max="3072" width="11.42578125" style="79"/>
    <col min="3073" max="3073" width="1.7109375" style="79" customWidth="1"/>
    <col min="3074" max="3074" width="1.85546875" style="79" customWidth="1"/>
    <col min="3075" max="3075" width="2.28515625" style="79" customWidth="1"/>
    <col min="3076" max="3076" width="1" style="79" customWidth="1"/>
    <col min="3077" max="3077" width="6.140625" style="79" customWidth="1"/>
    <col min="3078" max="3078" width="1.5703125" style="79" customWidth="1"/>
    <col min="3079" max="3079" width="63.85546875" style="79" customWidth="1"/>
    <col min="3080" max="3081" width="5.42578125" style="79" customWidth="1"/>
    <col min="3082" max="3082" width="6.140625" style="79" customWidth="1"/>
    <col min="3083" max="3083" width="0.28515625" style="79" customWidth="1"/>
    <col min="3084" max="3085" width="5.42578125" style="79" customWidth="1"/>
    <col min="3086" max="3086" width="6.140625" style="79" customWidth="1"/>
    <col min="3087" max="3087" width="0.28515625" style="79" customWidth="1"/>
    <col min="3088" max="3089" width="5.42578125" style="79" customWidth="1"/>
    <col min="3090" max="3090" width="7.5703125" style="79" bestFit="1" customWidth="1"/>
    <col min="3091" max="3092" width="11.42578125" style="79"/>
    <col min="3093" max="3093" width="4.7109375" style="79" customWidth="1"/>
    <col min="3094" max="3094" width="5" style="79" customWidth="1"/>
    <col min="3095" max="3095" width="2.28515625" style="79" customWidth="1"/>
    <col min="3096" max="3096" width="26" style="79" customWidth="1"/>
    <col min="3097" max="3097" width="8" style="79" customWidth="1"/>
    <col min="3098" max="3098" width="1" style="79" customWidth="1"/>
    <col min="3099" max="3099" width="6.7109375" style="79" customWidth="1"/>
    <col min="3100" max="3100" width="1" style="79" customWidth="1"/>
    <col min="3101" max="3101" width="6.7109375" style="79" customWidth="1"/>
    <col min="3102" max="3102" width="1" style="79" customWidth="1"/>
    <col min="3103" max="3103" width="6.7109375" style="79" customWidth="1"/>
    <col min="3104" max="3104" width="1" style="79" customWidth="1"/>
    <col min="3105" max="3105" width="6.7109375" style="79" customWidth="1"/>
    <col min="3106" max="3106" width="1" style="79" customWidth="1"/>
    <col min="3107" max="3107" width="6.7109375" style="79" customWidth="1"/>
    <col min="3108" max="3108" width="1" style="79" customWidth="1"/>
    <col min="3109" max="3110" width="6.7109375" style="79" customWidth="1"/>
    <col min="3111" max="3328" width="11.42578125" style="79"/>
    <col min="3329" max="3329" width="1.7109375" style="79" customWidth="1"/>
    <col min="3330" max="3330" width="1.85546875" style="79" customWidth="1"/>
    <col min="3331" max="3331" width="2.28515625" style="79" customWidth="1"/>
    <col min="3332" max="3332" width="1" style="79" customWidth="1"/>
    <col min="3333" max="3333" width="6.140625" style="79" customWidth="1"/>
    <col min="3334" max="3334" width="1.5703125" style="79" customWidth="1"/>
    <col min="3335" max="3335" width="63.85546875" style="79" customWidth="1"/>
    <col min="3336" max="3337" width="5.42578125" style="79" customWidth="1"/>
    <col min="3338" max="3338" width="6.140625" style="79" customWidth="1"/>
    <col min="3339" max="3339" width="0.28515625" style="79" customWidth="1"/>
    <col min="3340" max="3341" width="5.42578125" style="79" customWidth="1"/>
    <col min="3342" max="3342" width="6.140625" style="79" customWidth="1"/>
    <col min="3343" max="3343" width="0.28515625" style="79" customWidth="1"/>
    <col min="3344" max="3345" width="5.42578125" style="79" customWidth="1"/>
    <col min="3346" max="3346" width="7.5703125" style="79" bestFit="1" customWidth="1"/>
    <col min="3347" max="3348" width="11.42578125" style="79"/>
    <col min="3349" max="3349" width="4.7109375" style="79" customWidth="1"/>
    <col min="3350" max="3350" width="5" style="79" customWidth="1"/>
    <col min="3351" max="3351" width="2.28515625" style="79" customWidth="1"/>
    <col min="3352" max="3352" width="26" style="79" customWidth="1"/>
    <col min="3353" max="3353" width="8" style="79" customWidth="1"/>
    <col min="3354" max="3354" width="1" style="79" customWidth="1"/>
    <col min="3355" max="3355" width="6.7109375" style="79" customWidth="1"/>
    <col min="3356" max="3356" width="1" style="79" customWidth="1"/>
    <col min="3357" max="3357" width="6.7109375" style="79" customWidth="1"/>
    <col min="3358" max="3358" width="1" style="79" customWidth="1"/>
    <col min="3359" max="3359" width="6.7109375" style="79" customWidth="1"/>
    <col min="3360" max="3360" width="1" style="79" customWidth="1"/>
    <col min="3361" max="3361" width="6.7109375" style="79" customWidth="1"/>
    <col min="3362" max="3362" width="1" style="79" customWidth="1"/>
    <col min="3363" max="3363" width="6.7109375" style="79" customWidth="1"/>
    <col min="3364" max="3364" width="1" style="79" customWidth="1"/>
    <col min="3365" max="3366" width="6.7109375" style="79" customWidth="1"/>
    <col min="3367" max="3584" width="11.42578125" style="79"/>
    <col min="3585" max="3585" width="1.7109375" style="79" customWidth="1"/>
    <col min="3586" max="3586" width="1.85546875" style="79" customWidth="1"/>
    <col min="3587" max="3587" width="2.28515625" style="79" customWidth="1"/>
    <col min="3588" max="3588" width="1" style="79" customWidth="1"/>
    <col min="3589" max="3589" width="6.140625" style="79" customWidth="1"/>
    <col min="3590" max="3590" width="1.5703125" style="79" customWidth="1"/>
    <col min="3591" max="3591" width="63.85546875" style="79" customWidth="1"/>
    <col min="3592" max="3593" width="5.42578125" style="79" customWidth="1"/>
    <col min="3594" max="3594" width="6.140625" style="79" customWidth="1"/>
    <col min="3595" max="3595" width="0.28515625" style="79" customWidth="1"/>
    <col min="3596" max="3597" width="5.42578125" style="79" customWidth="1"/>
    <col min="3598" max="3598" width="6.140625" style="79" customWidth="1"/>
    <col min="3599" max="3599" width="0.28515625" style="79" customWidth="1"/>
    <col min="3600" max="3601" width="5.42578125" style="79" customWidth="1"/>
    <col min="3602" max="3602" width="7.5703125" style="79" bestFit="1" customWidth="1"/>
    <col min="3603" max="3604" width="11.42578125" style="79"/>
    <col min="3605" max="3605" width="4.7109375" style="79" customWidth="1"/>
    <col min="3606" max="3606" width="5" style="79" customWidth="1"/>
    <col min="3607" max="3607" width="2.28515625" style="79" customWidth="1"/>
    <col min="3608" max="3608" width="26" style="79" customWidth="1"/>
    <col min="3609" max="3609" width="8" style="79" customWidth="1"/>
    <col min="3610" max="3610" width="1" style="79" customWidth="1"/>
    <col min="3611" max="3611" width="6.7109375" style="79" customWidth="1"/>
    <col min="3612" max="3612" width="1" style="79" customWidth="1"/>
    <col min="3613" max="3613" width="6.7109375" style="79" customWidth="1"/>
    <col min="3614" max="3614" width="1" style="79" customWidth="1"/>
    <col min="3615" max="3615" width="6.7109375" style="79" customWidth="1"/>
    <col min="3616" max="3616" width="1" style="79" customWidth="1"/>
    <col min="3617" max="3617" width="6.7109375" style="79" customWidth="1"/>
    <col min="3618" max="3618" width="1" style="79" customWidth="1"/>
    <col min="3619" max="3619" width="6.7109375" style="79" customWidth="1"/>
    <col min="3620" max="3620" width="1" style="79" customWidth="1"/>
    <col min="3621" max="3622" width="6.7109375" style="79" customWidth="1"/>
    <col min="3623" max="3840" width="11.42578125" style="79"/>
    <col min="3841" max="3841" width="1.7109375" style="79" customWidth="1"/>
    <col min="3842" max="3842" width="1.85546875" style="79" customWidth="1"/>
    <col min="3843" max="3843" width="2.28515625" style="79" customWidth="1"/>
    <col min="3844" max="3844" width="1" style="79" customWidth="1"/>
    <col min="3845" max="3845" width="6.140625" style="79" customWidth="1"/>
    <col min="3846" max="3846" width="1.5703125" style="79" customWidth="1"/>
    <col min="3847" max="3847" width="63.85546875" style="79" customWidth="1"/>
    <col min="3848" max="3849" width="5.42578125" style="79" customWidth="1"/>
    <col min="3850" max="3850" width="6.140625" style="79" customWidth="1"/>
    <col min="3851" max="3851" width="0.28515625" style="79" customWidth="1"/>
    <col min="3852" max="3853" width="5.42578125" style="79" customWidth="1"/>
    <col min="3854" max="3854" width="6.140625" style="79" customWidth="1"/>
    <col min="3855" max="3855" width="0.28515625" style="79" customWidth="1"/>
    <col min="3856" max="3857" width="5.42578125" style="79" customWidth="1"/>
    <col min="3858" max="3858" width="7.5703125" style="79" bestFit="1" customWidth="1"/>
    <col min="3859" max="3860" width="11.42578125" style="79"/>
    <col min="3861" max="3861" width="4.7109375" style="79" customWidth="1"/>
    <col min="3862" max="3862" width="5" style="79" customWidth="1"/>
    <col min="3863" max="3863" width="2.28515625" style="79" customWidth="1"/>
    <col min="3864" max="3864" width="26" style="79" customWidth="1"/>
    <col min="3865" max="3865" width="8" style="79" customWidth="1"/>
    <col min="3866" max="3866" width="1" style="79" customWidth="1"/>
    <col min="3867" max="3867" width="6.7109375" style="79" customWidth="1"/>
    <col min="3868" max="3868" width="1" style="79" customWidth="1"/>
    <col min="3869" max="3869" width="6.7109375" style="79" customWidth="1"/>
    <col min="3870" max="3870" width="1" style="79" customWidth="1"/>
    <col min="3871" max="3871" width="6.7109375" style="79" customWidth="1"/>
    <col min="3872" max="3872" width="1" style="79" customWidth="1"/>
    <col min="3873" max="3873" width="6.7109375" style="79" customWidth="1"/>
    <col min="3874" max="3874" width="1" style="79" customWidth="1"/>
    <col min="3875" max="3875" width="6.7109375" style="79" customWidth="1"/>
    <col min="3876" max="3876" width="1" style="79" customWidth="1"/>
    <col min="3877" max="3878" width="6.7109375" style="79" customWidth="1"/>
    <col min="3879" max="4096" width="11.42578125" style="79"/>
    <col min="4097" max="4097" width="1.7109375" style="79" customWidth="1"/>
    <col min="4098" max="4098" width="1.85546875" style="79" customWidth="1"/>
    <col min="4099" max="4099" width="2.28515625" style="79" customWidth="1"/>
    <col min="4100" max="4100" width="1" style="79" customWidth="1"/>
    <col min="4101" max="4101" width="6.140625" style="79" customWidth="1"/>
    <col min="4102" max="4102" width="1.5703125" style="79" customWidth="1"/>
    <col min="4103" max="4103" width="63.85546875" style="79" customWidth="1"/>
    <col min="4104" max="4105" width="5.42578125" style="79" customWidth="1"/>
    <col min="4106" max="4106" width="6.140625" style="79" customWidth="1"/>
    <col min="4107" max="4107" width="0.28515625" style="79" customWidth="1"/>
    <col min="4108" max="4109" width="5.42578125" style="79" customWidth="1"/>
    <col min="4110" max="4110" width="6.140625" style="79" customWidth="1"/>
    <col min="4111" max="4111" width="0.28515625" style="79" customWidth="1"/>
    <col min="4112" max="4113" width="5.42578125" style="79" customWidth="1"/>
    <col min="4114" max="4114" width="7.5703125" style="79" bestFit="1" customWidth="1"/>
    <col min="4115" max="4116" width="11.42578125" style="79"/>
    <col min="4117" max="4117" width="4.7109375" style="79" customWidth="1"/>
    <col min="4118" max="4118" width="5" style="79" customWidth="1"/>
    <col min="4119" max="4119" width="2.28515625" style="79" customWidth="1"/>
    <col min="4120" max="4120" width="26" style="79" customWidth="1"/>
    <col min="4121" max="4121" width="8" style="79" customWidth="1"/>
    <col min="4122" max="4122" width="1" style="79" customWidth="1"/>
    <col min="4123" max="4123" width="6.7109375" style="79" customWidth="1"/>
    <col min="4124" max="4124" width="1" style="79" customWidth="1"/>
    <col min="4125" max="4125" width="6.7109375" style="79" customWidth="1"/>
    <col min="4126" max="4126" width="1" style="79" customWidth="1"/>
    <col min="4127" max="4127" width="6.7109375" style="79" customWidth="1"/>
    <col min="4128" max="4128" width="1" style="79" customWidth="1"/>
    <col min="4129" max="4129" width="6.7109375" style="79" customWidth="1"/>
    <col min="4130" max="4130" width="1" style="79" customWidth="1"/>
    <col min="4131" max="4131" width="6.7109375" style="79" customWidth="1"/>
    <col min="4132" max="4132" width="1" style="79" customWidth="1"/>
    <col min="4133" max="4134" width="6.7109375" style="79" customWidth="1"/>
    <col min="4135" max="4352" width="11.42578125" style="79"/>
    <col min="4353" max="4353" width="1.7109375" style="79" customWidth="1"/>
    <col min="4354" max="4354" width="1.85546875" style="79" customWidth="1"/>
    <col min="4355" max="4355" width="2.28515625" style="79" customWidth="1"/>
    <col min="4356" max="4356" width="1" style="79" customWidth="1"/>
    <col min="4357" max="4357" width="6.140625" style="79" customWidth="1"/>
    <col min="4358" max="4358" width="1.5703125" style="79" customWidth="1"/>
    <col min="4359" max="4359" width="63.85546875" style="79" customWidth="1"/>
    <col min="4360" max="4361" width="5.42578125" style="79" customWidth="1"/>
    <col min="4362" max="4362" width="6.140625" style="79" customWidth="1"/>
    <col min="4363" max="4363" width="0.28515625" style="79" customWidth="1"/>
    <col min="4364" max="4365" width="5.42578125" style="79" customWidth="1"/>
    <col min="4366" max="4366" width="6.140625" style="79" customWidth="1"/>
    <col min="4367" max="4367" width="0.28515625" style="79" customWidth="1"/>
    <col min="4368" max="4369" width="5.42578125" style="79" customWidth="1"/>
    <col min="4370" max="4370" width="7.5703125" style="79" bestFit="1" customWidth="1"/>
    <col min="4371" max="4372" width="11.42578125" style="79"/>
    <col min="4373" max="4373" width="4.7109375" style="79" customWidth="1"/>
    <col min="4374" max="4374" width="5" style="79" customWidth="1"/>
    <col min="4375" max="4375" width="2.28515625" style="79" customWidth="1"/>
    <col min="4376" max="4376" width="26" style="79" customWidth="1"/>
    <col min="4377" max="4377" width="8" style="79" customWidth="1"/>
    <col min="4378" max="4378" width="1" style="79" customWidth="1"/>
    <col min="4379" max="4379" width="6.7109375" style="79" customWidth="1"/>
    <col min="4380" max="4380" width="1" style="79" customWidth="1"/>
    <col min="4381" max="4381" width="6.7109375" style="79" customWidth="1"/>
    <col min="4382" max="4382" width="1" style="79" customWidth="1"/>
    <col min="4383" max="4383" width="6.7109375" style="79" customWidth="1"/>
    <col min="4384" max="4384" width="1" style="79" customWidth="1"/>
    <col min="4385" max="4385" width="6.7109375" style="79" customWidth="1"/>
    <col min="4386" max="4386" width="1" style="79" customWidth="1"/>
    <col min="4387" max="4387" width="6.7109375" style="79" customWidth="1"/>
    <col min="4388" max="4388" width="1" style="79" customWidth="1"/>
    <col min="4389" max="4390" width="6.7109375" style="79" customWidth="1"/>
    <col min="4391" max="4608" width="11.42578125" style="79"/>
    <col min="4609" max="4609" width="1.7109375" style="79" customWidth="1"/>
    <col min="4610" max="4610" width="1.85546875" style="79" customWidth="1"/>
    <col min="4611" max="4611" width="2.28515625" style="79" customWidth="1"/>
    <col min="4612" max="4612" width="1" style="79" customWidth="1"/>
    <col min="4613" max="4613" width="6.140625" style="79" customWidth="1"/>
    <col min="4614" max="4614" width="1.5703125" style="79" customWidth="1"/>
    <col min="4615" max="4615" width="63.85546875" style="79" customWidth="1"/>
    <col min="4616" max="4617" width="5.42578125" style="79" customWidth="1"/>
    <col min="4618" max="4618" width="6.140625" style="79" customWidth="1"/>
    <col min="4619" max="4619" width="0.28515625" style="79" customWidth="1"/>
    <col min="4620" max="4621" width="5.42578125" style="79" customWidth="1"/>
    <col min="4622" max="4622" width="6.140625" style="79" customWidth="1"/>
    <col min="4623" max="4623" width="0.28515625" style="79" customWidth="1"/>
    <col min="4624" max="4625" width="5.42578125" style="79" customWidth="1"/>
    <col min="4626" max="4626" width="7.5703125" style="79" bestFit="1" customWidth="1"/>
    <col min="4627" max="4628" width="11.42578125" style="79"/>
    <col min="4629" max="4629" width="4.7109375" style="79" customWidth="1"/>
    <col min="4630" max="4630" width="5" style="79" customWidth="1"/>
    <col min="4631" max="4631" width="2.28515625" style="79" customWidth="1"/>
    <col min="4632" max="4632" width="26" style="79" customWidth="1"/>
    <col min="4633" max="4633" width="8" style="79" customWidth="1"/>
    <col min="4634" max="4634" width="1" style="79" customWidth="1"/>
    <col min="4635" max="4635" width="6.7109375" style="79" customWidth="1"/>
    <col min="4636" max="4636" width="1" style="79" customWidth="1"/>
    <col min="4637" max="4637" width="6.7109375" style="79" customWidth="1"/>
    <col min="4638" max="4638" width="1" style="79" customWidth="1"/>
    <col min="4639" max="4639" width="6.7109375" style="79" customWidth="1"/>
    <col min="4640" max="4640" width="1" style="79" customWidth="1"/>
    <col min="4641" max="4641" width="6.7109375" style="79" customWidth="1"/>
    <col min="4642" max="4642" width="1" style="79" customWidth="1"/>
    <col min="4643" max="4643" width="6.7109375" style="79" customWidth="1"/>
    <col min="4644" max="4644" width="1" style="79" customWidth="1"/>
    <col min="4645" max="4646" width="6.7109375" style="79" customWidth="1"/>
    <col min="4647" max="4864" width="11.42578125" style="79"/>
    <col min="4865" max="4865" width="1.7109375" style="79" customWidth="1"/>
    <col min="4866" max="4866" width="1.85546875" style="79" customWidth="1"/>
    <col min="4867" max="4867" width="2.28515625" style="79" customWidth="1"/>
    <col min="4868" max="4868" width="1" style="79" customWidth="1"/>
    <col min="4869" max="4869" width="6.140625" style="79" customWidth="1"/>
    <col min="4870" max="4870" width="1.5703125" style="79" customWidth="1"/>
    <col min="4871" max="4871" width="63.85546875" style="79" customWidth="1"/>
    <col min="4872" max="4873" width="5.42578125" style="79" customWidth="1"/>
    <col min="4874" max="4874" width="6.140625" style="79" customWidth="1"/>
    <col min="4875" max="4875" width="0.28515625" style="79" customWidth="1"/>
    <col min="4876" max="4877" width="5.42578125" style="79" customWidth="1"/>
    <col min="4878" max="4878" width="6.140625" style="79" customWidth="1"/>
    <col min="4879" max="4879" width="0.28515625" style="79" customWidth="1"/>
    <col min="4880" max="4881" width="5.42578125" style="79" customWidth="1"/>
    <col min="4882" max="4882" width="7.5703125" style="79" bestFit="1" customWidth="1"/>
    <col min="4883" max="4884" width="11.42578125" style="79"/>
    <col min="4885" max="4885" width="4.7109375" style="79" customWidth="1"/>
    <col min="4886" max="4886" width="5" style="79" customWidth="1"/>
    <col min="4887" max="4887" width="2.28515625" style="79" customWidth="1"/>
    <col min="4888" max="4888" width="26" style="79" customWidth="1"/>
    <col min="4889" max="4889" width="8" style="79" customWidth="1"/>
    <col min="4890" max="4890" width="1" style="79" customWidth="1"/>
    <col min="4891" max="4891" width="6.7109375" style="79" customWidth="1"/>
    <col min="4892" max="4892" width="1" style="79" customWidth="1"/>
    <col min="4893" max="4893" width="6.7109375" style="79" customWidth="1"/>
    <col min="4894" max="4894" width="1" style="79" customWidth="1"/>
    <col min="4895" max="4895" width="6.7109375" style="79" customWidth="1"/>
    <col min="4896" max="4896" width="1" style="79" customWidth="1"/>
    <col min="4897" max="4897" width="6.7109375" style="79" customWidth="1"/>
    <col min="4898" max="4898" width="1" style="79" customWidth="1"/>
    <col min="4899" max="4899" width="6.7109375" style="79" customWidth="1"/>
    <col min="4900" max="4900" width="1" style="79" customWidth="1"/>
    <col min="4901" max="4902" width="6.7109375" style="79" customWidth="1"/>
    <col min="4903" max="5120" width="11.42578125" style="79"/>
    <col min="5121" max="5121" width="1.7109375" style="79" customWidth="1"/>
    <col min="5122" max="5122" width="1.85546875" style="79" customWidth="1"/>
    <col min="5123" max="5123" width="2.28515625" style="79" customWidth="1"/>
    <col min="5124" max="5124" width="1" style="79" customWidth="1"/>
    <col min="5125" max="5125" width="6.140625" style="79" customWidth="1"/>
    <col min="5126" max="5126" width="1.5703125" style="79" customWidth="1"/>
    <col min="5127" max="5127" width="63.85546875" style="79" customWidth="1"/>
    <col min="5128" max="5129" width="5.42578125" style="79" customWidth="1"/>
    <col min="5130" max="5130" width="6.140625" style="79" customWidth="1"/>
    <col min="5131" max="5131" width="0.28515625" style="79" customWidth="1"/>
    <col min="5132" max="5133" width="5.42578125" style="79" customWidth="1"/>
    <col min="5134" max="5134" width="6.140625" style="79" customWidth="1"/>
    <col min="5135" max="5135" width="0.28515625" style="79" customWidth="1"/>
    <col min="5136" max="5137" width="5.42578125" style="79" customWidth="1"/>
    <col min="5138" max="5138" width="7.5703125" style="79" bestFit="1" customWidth="1"/>
    <col min="5139" max="5140" width="11.42578125" style="79"/>
    <col min="5141" max="5141" width="4.7109375" style="79" customWidth="1"/>
    <col min="5142" max="5142" width="5" style="79" customWidth="1"/>
    <col min="5143" max="5143" width="2.28515625" style="79" customWidth="1"/>
    <col min="5144" max="5144" width="26" style="79" customWidth="1"/>
    <col min="5145" max="5145" width="8" style="79" customWidth="1"/>
    <col min="5146" max="5146" width="1" style="79" customWidth="1"/>
    <col min="5147" max="5147" width="6.7109375" style="79" customWidth="1"/>
    <col min="5148" max="5148" width="1" style="79" customWidth="1"/>
    <col min="5149" max="5149" width="6.7109375" style="79" customWidth="1"/>
    <col min="5150" max="5150" width="1" style="79" customWidth="1"/>
    <col min="5151" max="5151" width="6.7109375" style="79" customWidth="1"/>
    <col min="5152" max="5152" width="1" style="79" customWidth="1"/>
    <col min="5153" max="5153" width="6.7109375" style="79" customWidth="1"/>
    <col min="5154" max="5154" width="1" style="79" customWidth="1"/>
    <col min="5155" max="5155" width="6.7109375" style="79" customWidth="1"/>
    <col min="5156" max="5156" width="1" style="79" customWidth="1"/>
    <col min="5157" max="5158" width="6.7109375" style="79" customWidth="1"/>
    <col min="5159" max="5376" width="11.42578125" style="79"/>
    <col min="5377" max="5377" width="1.7109375" style="79" customWidth="1"/>
    <col min="5378" max="5378" width="1.85546875" style="79" customWidth="1"/>
    <col min="5379" max="5379" width="2.28515625" style="79" customWidth="1"/>
    <col min="5380" max="5380" width="1" style="79" customWidth="1"/>
    <col min="5381" max="5381" width="6.140625" style="79" customWidth="1"/>
    <col min="5382" max="5382" width="1.5703125" style="79" customWidth="1"/>
    <col min="5383" max="5383" width="63.85546875" style="79" customWidth="1"/>
    <col min="5384" max="5385" width="5.42578125" style="79" customWidth="1"/>
    <col min="5386" max="5386" width="6.140625" style="79" customWidth="1"/>
    <col min="5387" max="5387" width="0.28515625" style="79" customWidth="1"/>
    <col min="5388" max="5389" width="5.42578125" style="79" customWidth="1"/>
    <col min="5390" max="5390" width="6.140625" style="79" customWidth="1"/>
    <col min="5391" max="5391" width="0.28515625" style="79" customWidth="1"/>
    <col min="5392" max="5393" width="5.42578125" style="79" customWidth="1"/>
    <col min="5394" max="5394" width="7.5703125" style="79" bestFit="1" customWidth="1"/>
    <col min="5395" max="5396" width="11.42578125" style="79"/>
    <col min="5397" max="5397" width="4.7109375" style="79" customWidth="1"/>
    <col min="5398" max="5398" width="5" style="79" customWidth="1"/>
    <col min="5399" max="5399" width="2.28515625" style="79" customWidth="1"/>
    <col min="5400" max="5400" width="26" style="79" customWidth="1"/>
    <col min="5401" max="5401" width="8" style="79" customWidth="1"/>
    <col min="5402" max="5402" width="1" style="79" customWidth="1"/>
    <col min="5403" max="5403" width="6.7109375" style="79" customWidth="1"/>
    <col min="5404" max="5404" width="1" style="79" customWidth="1"/>
    <col min="5405" max="5405" width="6.7109375" style="79" customWidth="1"/>
    <col min="5406" max="5406" width="1" style="79" customWidth="1"/>
    <col min="5407" max="5407" width="6.7109375" style="79" customWidth="1"/>
    <col min="5408" max="5408" width="1" style="79" customWidth="1"/>
    <col min="5409" max="5409" width="6.7109375" style="79" customWidth="1"/>
    <col min="5410" max="5410" width="1" style="79" customWidth="1"/>
    <col min="5411" max="5411" width="6.7109375" style="79" customWidth="1"/>
    <col min="5412" max="5412" width="1" style="79" customWidth="1"/>
    <col min="5413" max="5414" width="6.7109375" style="79" customWidth="1"/>
    <col min="5415" max="5632" width="11.42578125" style="79"/>
    <col min="5633" max="5633" width="1.7109375" style="79" customWidth="1"/>
    <col min="5634" max="5634" width="1.85546875" style="79" customWidth="1"/>
    <col min="5635" max="5635" width="2.28515625" style="79" customWidth="1"/>
    <col min="5636" max="5636" width="1" style="79" customWidth="1"/>
    <col min="5637" max="5637" width="6.140625" style="79" customWidth="1"/>
    <col min="5638" max="5638" width="1.5703125" style="79" customWidth="1"/>
    <col min="5639" max="5639" width="63.85546875" style="79" customWidth="1"/>
    <col min="5640" max="5641" width="5.42578125" style="79" customWidth="1"/>
    <col min="5642" max="5642" width="6.140625" style="79" customWidth="1"/>
    <col min="5643" max="5643" width="0.28515625" style="79" customWidth="1"/>
    <col min="5644" max="5645" width="5.42578125" style="79" customWidth="1"/>
    <col min="5646" max="5646" width="6.140625" style="79" customWidth="1"/>
    <col min="5647" max="5647" width="0.28515625" style="79" customWidth="1"/>
    <col min="5648" max="5649" width="5.42578125" style="79" customWidth="1"/>
    <col min="5650" max="5650" width="7.5703125" style="79" bestFit="1" customWidth="1"/>
    <col min="5651" max="5652" width="11.42578125" style="79"/>
    <col min="5653" max="5653" width="4.7109375" style="79" customWidth="1"/>
    <col min="5654" max="5654" width="5" style="79" customWidth="1"/>
    <col min="5655" max="5655" width="2.28515625" style="79" customWidth="1"/>
    <col min="5656" max="5656" width="26" style="79" customWidth="1"/>
    <col min="5657" max="5657" width="8" style="79" customWidth="1"/>
    <col min="5658" max="5658" width="1" style="79" customWidth="1"/>
    <col min="5659" max="5659" width="6.7109375" style="79" customWidth="1"/>
    <col min="5660" max="5660" width="1" style="79" customWidth="1"/>
    <col min="5661" max="5661" width="6.7109375" style="79" customWidth="1"/>
    <col min="5662" max="5662" width="1" style="79" customWidth="1"/>
    <col min="5663" max="5663" width="6.7109375" style="79" customWidth="1"/>
    <col min="5664" max="5664" width="1" style="79" customWidth="1"/>
    <col min="5665" max="5665" width="6.7109375" style="79" customWidth="1"/>
    <col min="5666" max="5666" width="1" style="79" customWidth="1"/>
    <col min="5667" max="5667" width="6.7109375" style="79" customWidth="1"/>
    <col min="5668" max="5668" width="1" style="79" customWidth="1"/>
    <col min="5669" max="5670" width="6.7109375" style="79" customWidth="1"/>
    <col min="5671" max="5888" width="11.42578125" style="79"/>
    <col min="5889" max="5889" width="1.7109375" style="79" customWidth="1"/>
    <col min="5890" max="5890" width="1.85546875" style="79" customWidth="1"/>
    <col min="5891" max="5891" width="2.28515625" style="79" customWidth="1"/>
    <col min="5892" max="5892" width="1" style="79" customWidth="1"/>
    <col min="5893" max="5893" width="6.140625" style="79" customWidth="1"/>
    <col min="5894" max="5894" width="1.5703125" style="79" customWidth="1"/>
    <col min="5895" max="5895" width="63.85546875" style="79" customWidth="1"/>
    <col min="5896" max="5897" width="5.42578125" style="79" customWidth="1"/>
    <col min="5898" max="5898" width="6.140625" style="79" customWidth="1"/>
    <col min="5899" max="5899" width="0.28515625" style="79" customWidth="1"/>
    <col min="5900" max="5901" width="5.42578125" style="79" customWidth="1"/>
    <col min="5902" max="5902" width="6.140625" style="79" customWidth="1"/>
    <col min="5903" max="5903" width="0.28515625" style="79" customWidth="1"/>
    <col min="5904" max="5905" width="5.42578125" style="79" customWidth="1"/>
    <col min="5906" max="5906" width="7.5703125" style="79" bestFit="1" customWidth="1"/>
    <col min="5907" max="5908" width="11.42578125" style="79"/>
    <col min="5909" max="5909" width="4.7109375" style="79" customWidth="1"/>
    <col min="5910" max="5910" width="5" style="79" customWidth="1"/>
    <col min="5911" max="5911" width="2.28515625" style="79" customWidth="1"/>
    <col min="5912" max="5912" width="26" style="79" customWidth="1"/>
    <col min="5913" max="5913" width="8" style="79" customWidth="1"/>
    <col min="5914" max="5914" width="1" style="79" customWidth="1"/>
    <col min="5915" max="5915" width="6.7109375" style="79" customWidth="1"/>
    <col min="5916" max="5916" width="1" style="79" customWidth="1"/>
    <col min="5917" max="5917" width="6.7109375" style="79" customWidth="1"/>
    <col min="5918" max="5918" width="1" style="79" customWidth="1"/>
    <col min="5919" max="5919" width="6.7109375" style="79" customWidth="1"/>
    <col min="5920" max="5920" width="1" style="79" customWidth="1"/>
    <col min="5921" max="5921" width="6.7109375" style="79" customWidth="1"/>
    <col min="5922" max="5922" width="1" style="79" customWidth="1"/>
    <col min="5923" max="5923" width="6.7109375" style="79" customWidth="1"/>
    <col min="5924" max="5924" width="1" style="79" customWidth="1"/>
    <col min="5925" max="5926" width="6.7109375" style="79" customWidth="1"/>
    <col min="5927" max="6144" width="11.42578125" style="79"/>
    <col min="6145" max="6145" width="1.7109375" style="79" customWidth="1"/>
    <col min="6146" max="6146" width="1.85546875" style="79" customWidth="1"/>
    <col min="6147" max="6147" width="2.28515625" style="79" customWidth="1"/>
    <col min="6148" max="6148" width="1" style="79" customWidth="1"/>
    <col min="6149" max="6149" width="6.140625" style="79" customWidth="1"/>
    <col min="6150" max="6150" width="1.5703125" style="79" customWidth="1"/>
    <col min="6151" max="6151" width="63.85546875" style="79" customWidth="1"/>
    <col min="6152" max="6153" width="5.42578125" style="79" customWidth="1"/>
    <col min="6154" max="6154" width="6.140625" style="79" customWidth="1"/>
    <col min="6155" max="6155" width="0.28515625" style="79" customWidth="1"/>
    <col min="6156" max="6157" width="5.42578125" style="79" customWidth="1"/>
    <col min="6158" max="6158" width="6.140625" style="79" customWidth="1"/>
    <col min="6159" max="6159" width="0.28515625" style="79" customWidth="1"/>
    <col min="6160" max="6161" width="5.42578125" style="79" customWidth="1"/>
    <col min="6162" max="6162" width="7.5703125" style="79" bestFit="1" customWidth="1"/>
    <col min="6163" max="6164" width="11.42578125" style="79"/>
    <col min="6165" max="6165" width="4.7109375" style="79" customWidth="1"/>
    <col min="6166" max="6166" width="5" style="79" customWidth="1"/>
    <col min="6167" max="6167" width="2.28515625" style="79" customWidth="1"/>
    <col min="6168" max="6168" width="26" style="79" customWidth="1"/>
    <col min="6169" max="6169" width="8" style="79" customWidth="1"/>
    <col min="6170" max="6170" width="1" style="79" customWidth="1"/>
    <col min="6171" max="6171" width="6.7109375" style="79" customWidth="1"/>
    <col min="6172" max="6172" width="1" style="79" customWidth="1"/>
    <col min="6173" max="6173" width="6.7109375" style="79" customWidth="1"/>
    <col min="6174" max="6174" width="1" style="79" customWidth="1"/>
    <col min="6175" max="6175" width="6.7109375" style="79" customWidth="1"/>
    <col min="6176" max="6176" width="1" style="79" customWidth="1"/>
    <col min="6177" max="6177" width="6.7109375" style="79" customWidth="1"/>
    <col min="6178" max="6178" width="1" style="79" customWidth="1"/>
    <col min="6179" max="6179" width="6.7109375" style="79" customWidth="1"/>
    <col min="6180" max="6180" width="1" style="79" customWidth="1"/>
    <col min="6181" max="6182" width="6.7109375" style="79" customWidth="1"/>
    <col min="6183" max="6400" width="11.42578125" style="79"/>
    <col min="6401" max="6401" width="1.7109375" style="79" customWidth="1"/>
    <col min="6402" max="6402" width="1.85546875" style="79" customWidth="1"/>
    <col min="6403" max="6403" width="2.28515625" style="79" customWidth="1"/>
    <col min="6404" max="6404" width="1" style="79" customWidth="1"/>
    <col min="6405" max="6405" width="6.140625" style="79" customWidth="1"/>
    <col min="6406" max="6406" width="1.5703125" style="79" customWidth="1"/>
    <col min="6407" max="6407" width="63.85546875" style="79" customWidth="1"/>
    <col min="6408" max="6409" width="5.42578125" style="79" customWidth="1"/>
    <col min="6410" max="6410" width="6.140625" style="79" customWidth="1"/>
    <col min="6411" max="6411" width="0.28515625" style="79" customWidth="1"/>
    <col min="6412" max="6413" width="5.42578125" style="79" customWidth="1"/>
    <col min="6414" max="6414" width="6.140625" style="79" customWidth="1"/>
    <col min="6415" max="6415" width="0.28515625" style="79" customWidth="1"/>
    <col min="6416" max="6417" width="5.42578125" style="79" customWidth="1"/>
    <col min="6418" max="6418" width="7.5703125" style="79" bestFit="1" customWidth="1"/>
    <col min="6419" max="6420" width="11.42578125" style="79"/>
    <col min="6421" max="6421" width="4.7109375" style="79" customWidth="1"/>
    <col min="6422" max="6422" width="5" style="79" customWidth="1"/>
    <col min="6423" max="6423" width="2.28515625" style="79" customWidth="1"/>
    <col min="6424" max="6424" width="26" style="79" customWidth="1"/>
    <col min="6425" max="6425" width="8" style="79" customWidth="1"/>
    <col min="6426" max="6426" width="1" style="79" customWidth="1"/>
    <col min="6427" max="6427" width="6.7109375" style="79" customWidth="1"/>
    <col min="6428" max="6428" width="1" style="79" customWidth="1"/>
    <col min="6429" max="6429" width="6.7109375" style="79" customWidth="1"/>
    <col min="6430" max="6430" width="1" style="79" customWidth="1"/>
    <col min="6431" max="6431" width="6.7109375" style="79" customWidth="1"/>
    <col min="6432" max="6432" width="1" style="79" customWidth="1"/>
    <col min="6433" max="6433" width="6.7109375" style="79" customWidth="1"/>
    <col min="6434" max="6434" width="1" style="79" customWidth="1"/>
    <col min="6435" max="6435" width="6.7109375" style="79" customWidth="1"/>
    <col min="6436" max="6436" width="1" style="79" customWidth="1"/>
    <col min="6437" max="6438" width="6.7109375" style="79" customWidth="1"/>
    <col min="6439" max="6656" width="11.42578125" style="79"/>
    <col min="6657" max="6657" width="1.7109375" style="79" customWidth="1"/>
    <col min="6658" max="6658" width="1.85546875" style="79" customWidth="1"/>
    <col min="6659" max="6659" width="2.28515625" style="79" customWidth="1"/>
    <col min="6660" max="6660" width="1" style="79" customWidth="1"/>
    <col min="6661" max="6661" width="6.140625" style="79" customWidth="1"/>
    <col min="6662" max="6662" width="1.5703125" style="79" customWidth="1"/>
    <col min="6663" max="6663" width="63.85546875" style="79" customWidth="1"/>
    <col min="6664" max="6665" width="5.42578125" style="79" customWidth="1"/>
    <col min="6666" max="6666" width="6.140625" style="79" customWidth="1"/>
    <col min="6667" max="6667" width="0.28515625" style="79" customWidth="1"/>
    <col min="6668" max="6669" width="5.42578125" style="79" customWidth="1"/>
    <col min="6670" max="6670" width="6.140625" style="79" customWidth="1"/>
    <col min="6671" max="6671" width="0.28515625" style="79" customWidth="1"/>
    <col min="6672" max="6673" width="5.42578125" style="79" customWidth="1"/>
    <col min="6674" max="6674" width="7.5703125" style="79" bestFit="1" customWidth="1"/>
    <col min="6675" max="6676" width="11.42578125" style="79"/>
    <col min="6677" max="6677" width="4.7109375" style="79" customWidth="1"/>
    <col min="6678" max="6678" width="5" style="79" customWidth="1"/>
    <col min="6679" max="6679" width="2.28515625" style="79" customWidth="1"/>
    <col min="6680" max="6680" width="26" style="79" customWidth="1"/>
    <col min="6681" max="6681" width="8" style="79" customWidth="1"/>
    <col min="6682" max="6682" width="1" style="79" customWidth="1"/>
    <col min="6683" max="6683" width="6.7109375" style="79" customWidth="1"/>
    <col min="6684" max="6684" width="1" style="79" customWidth="1"/>
    <col min="6685" max="6685" width="6.7109375" style="79" customWidth="1"/>
    <col min="6686" max="6686" width="1" style="79" customWidth="1"/>
    <col min="6687" max="6687" width="6.7109375" style="79" customWidth="1"/>
    <col min="6688" max="6688" width="1" style="79" customWidth="1"/>
    <col min="6689" max="6689" width="6.7109375" style="79" customWidth="1"/>
    <col min="6690" max="6690" width="1" style="79" customWidth="1"/>
    <col min="6691" max="6691" width="6.7109375" style="79" customWidth="1"/>
    <col min="6692" max="6692" width="1" style="79" customWidth="1"/>
    <col min="6693" max="6694" width="6.7109375" style="79" customWidth="1"/>
    <col min="6695" max="6912" width="11.42578125" style="79"/>
    <col min="6913" max="6913" width="1.7109375" style="79" customWidth="1"/>
    <col min="6914" max="6914" width="1.85546875" style="79" customWidth="1"/>
    <col min="6915" max="6915" width="2.28515625" style="79" customWidth="1"/>
    <col min="6916" max="6916" width="1" style="79" customWidth="1"/>
    <col min="6917" max="6917" width="6.140625" style="79" customWidth="1"/>
    <col min="6918" max="6918" width="1.5703125" style="79" customWidth="1"/>
    <col min="6919" max="6919" width="63.85546875" style="79" customWidth="1"/>
    <col min="6920" max="6921" width="5.42578125" style="79" customWidth="1"/>
    <col min="6922" max="6922" width="6.140625" style="79" customWidth="1"/>
    <col min="6923" max="6923" width="0.28515625" style="79" customWidth="1"/>
    <col min="6924" max="6925" width="5.42578125" style="79" customWidth="1"/>
    <col min="6926" max="6926" width="6.140625" style="79" customWidth="1"/>
    <col min="6927" max="6927" width="0.28515625" style="79" customWidth="1"/>
    <col min="6928" max="6929" width="5.42578125" style="79" customWidth="1"/>
    <col min="6930" max="6930" width="7.5703125" style="79" bestFit="1" customWidth="1"/>
    <col min="6931" max="6932" width="11.42578125" style="79"/>
    <col min="6933" max="6933" width="4.7109375" style="79" customWidth="1"/>
    <col min="6934" max="6934" width="5" style="79" customWidth="1"/>
    <col min="6935" max="6935" width="2.28515625" style="79" customWidth="1"/>
    <col min="6936" max="6936" width="26" style="79" customWidth="1"/>
    <col min="6937" max="6937" width="8" style="79" customWidth="1"/>
    <col min="6938" max="6938" width="1" style="79" customWidth="1"/>
    <col min="6939" max="6939" width="6.7109375" style="79" customWidth="1"/>
    <col min="6940" max="6940" width="1" style="79" customWidth="1"/>
    <col min="6941" max="6941" width="6.7109375" style="79" customWidth="1"/>
    <col min="6942" max="6942" width="1" style="79" customWidth="1"/>
    <col min="6943" max="6943" width="6.7109375" style="79" customWidth="1"/>
    <col min="6944" max="6944" width="1" style="79" customWidth="1"/>
    <col min="6945" max="6945" width="6.7109375" style="79" customWidth="1"/>
    <col min="6946" max="6946" width="1" style="79" customWidth="1"/>
    <col min="6947" max="6947" width="6.7109375" style="79" customWidth="1"/>
    <col min="6948" max="6948" width="1" style="79" customWidth="1"/>
    <col min="6949" max="6950" width="6.7109375" style="79" customWidth="1"/>
    <col min="6951" max="7168" width="11.42578125" style="79"/>
    <col min="7169" max="7169" width="1.7109375" style="79" customWidth="1"/>
    <col min="7170" max="7170" width="1.85546875" style="79" customWidth="1"/>
    <col min="7171" max="7171" width="2.28515625" style="79" customWidth="1"/>
    <col min="7172" max="7172" width="1" style="79" customWidth="1"/>
    <col min="7173" max="7173" width="6.140625" style="79" customWidth="1"/>
    <col min="7174" max="7174" width="1.5703125" style="79" customWidth="1"/>
    <col min="7175" max="7175" width="63.85546875" style="79" customWidth="1"/>
    <col min="7176" max="7177" width="5.42578125" style="79" customWidth="1"/>
    <col min="7178" max="7178" width="6.140625" style="79" customWidth="1"/>
    <col min="7179" max="7179" width="0.28515625" style="79" customWidth="1"/>
    <col min="7180" max="7181" width="5.42578125" style="79" customWidth="1"/>
    <col min="7182" max="7182" width="6.140625" style="79" customWidth="1"/>
    <col min="7183" max="7183" width="0.28515625" style="79" customWidth="1"/>
    <col min="7184" max="7185" width="5.42578125" style="79" customWidth="1"/>
    <col min="7186" max="7186" width="7.5703125" style="79" bestFit="1" customWidth="1"/>
    <col min="7187" max="7188" width="11.42578125" style="79"/>
    <col min="7189" max="7189" width="4.7109375" style="79" customWidth="1"/>
    <col min="7190" max="7190" width="5" style="79" customWidth="1"/>
    <col min="7191" max="7191" width="2.28515625" style="79" customWidth="1"/>
    <col min="7192" max="7192" width="26" style="79" customWidth="1"/>
    <col min="7193" max="7193" width="8" style="79" customWidth="1"/>
    <col min="7194" max="7194" width="1" style="79" customWidth="1"/>
    <col min="7195" max="7195" width="6.7109375" style="79" customWidth="1"/>
    <col min="7196" max="7196" width="1" style="79" customWidth="1"/>
    <col min="7197" max="7197" width="6.7109375" style="79" customWidth="1"/>
    <col min="7198" max="7198" width="1" style="79" customWidth="1"/>
    <col min="7199" max="7199" width="6.7109375" style="79" customWidth="1"/>
    <col min="7200" max="7200" width="1" style="79" customWidth="1"/>
    <col min="7201" max="7201" width="6.7109375" style="79" customWidth="1"/>
    <col min="7202" max="7202" width="1" style="79" customWidth="1"/>
    <col min="7203" max="7203" width="6.7109375" style="79" customWidth="1"/>
    <col min="7204" max="7204" width="1" style="79" customWidth="1"/>
    <col min="7205" max="7206" width="6.7109375" style="79" customWidth="1"/>
    <col min="7207" max="7424" width="11.42578125" style="79"/>
    <col min="7425" max="7425" width="1.7109375" style="79" customWidth="1"/>
    <col min="7426" max="7426" width="1.85546875" style="79" customWidth="1"/>
    <col min="7427" max="7427" width="2.28515625" style="79" customWidth="1"/>
    <col min="7428" max="7428" width="1" style="79" customWidth="1"/>
    <col min="7429" max="7429" width="6.140625" style="79" customWidth="1"/>
    <col min="7430" max="7430" width="1.5703125" style="79" customWidth="1"/>
    <col min="7431" max="7431" width="63.85546875" style="79" customWidth="1"/>
    <col min="7432" max="7433" width="5.42578125" style="79" customWidth="1"/>
    <col min="7434" max="7434" width="6.140625" style="79" customWidth="1"/>
    <col min="7435" max="7435" width="0.28515625" style="79" customWidth="1"/>
    <col min="7436" max="7437" width="5.42578125" style="79" customWidth="1"/>
    <col min="7438" max="7438" width="6.140625" style="79" customWidth="1"/>
    <col min="7439" max="7439" width="0.28515625" style="79" customWidth="1"/>
    <col min="7440" max="7441" width="5.42578125" style="79" customWidth="1"/>
    <col min="7442" max="7442" width="7.5703125" style="79" bestFit="1" customWidth="1"/>
    <col min="7443" max="7444" width="11.42578125" style="79"/>
    <col min="7445" max="7445" width="4.7109375" style="79" customWidth="1"/>
    <col min="7446" max="7446" width="5" style="79" customWidth="1"/>
    <col min="7447" max="7447" width="2.28515625" style="79" customWidth="1"/>
    <col min="7448" max="7448" width="26" style="79" customWidth="1"/>
    <col min="7449" max="7449" width="8" style="79" customWidth="1"/>
    <col min="7450" max="7450" width="1" style="79" customWidth="1"/>
    <col min="7451" max="7451" width="6.7109375" style="79" customWidth="1"/>
    <col min="7452" max="7452" width="1" style="79" customWidth="1"/>
    <col min="7453" max="7453" width="6.7109375" style="79" customWidth="1"/>
    <col min="7454" max="7454" width="1" style="79" customWidth="1"/>
    <col min="7455" max="7455" width="6.7109375" style="79" customWidth="1"/>
    <col min="7456" max="7456" width="1" style="79" customWidth="1"/>
    <col min="7457" max="7457" width="6.7109375" style="79" customWidth="1"/>
    <col min="7458" max="7458" width="1" style="79" customWidth="1"/>
    <col min="7459" max="7459" width="6.7109375" style="79" customWidth="1"/>
    <col min="7460" max="7460" width="1" style="79" customWidth="1"/>
    <col min="7461" max="7462" width="6.7109375" style="79" customWidth="1"/>
    <col min="7463" max="7680" width="11.42578125" style="79"/>
    <col min="7681" max="7681" width="1.7109375" style="79" customWidth="1"/>
    <col min="7682" max="7682" width="1.85546875" style="79" customWidth="1"/>
    <col min="7683" max="7683" width="2.28515625" style="79" customWidth="1"/>
    <col min="7684" max="7684" width="1" style="79" customWidth="1"/>
    <col min="7685" max="7685" width="6.140625" style="79" customWidth="1"/>
    <col min="7686" max="7686" width="1.5703125" style="79" customWidth="1"/>
    <col min="7687" max="7687" width="63.85546875" style="79" customWidth="1"/>
    <col min="7688" max="7689" width="5.42578125" style="79" customWidth="1"/>
    <col min="7690" max="7690" width="6.140625" style="79" customWidth="1"/>
    <col min="7691" max="7691" width="0.28515625" style="79" customWidth="1"/>
    <col min="7692" max="7693" width="5.42578125" style="79" customWidth="1"/>
    <col min="7694" max="7694" width="6.140625" style="79" customWidth="1"/>
    <col min="7695" max="7695" width="0.28515625" style="79" customWidth="1"/>
    <col min="7696" max="7697" width="5.42578125" style="79" customWidth="1"/>
    <col min="7698" max="7698" width="7.5703125" style="79" bestFit="1" customWidth="1"/>
    <col min="7699" max="7700" width="11.42578125" style="79"/>
    <col min="7701" max="7701" width="4.7109375" style="79" customWidth="1"/>
    <col min="7702" max="7702" width="5" style="79" customWidth="1"/>
    <col min="7703" max="7703" width="2.28515625" style="79" customWidth="1"/>
    <col min="7704" max="7704" width="26" style="79" customWidth="1"/>
    <col min="7705" max="7705" width="8" style="79" customWidth="1"/>
    <col min="7706" max="7706" width="1" style="79" customWidth="1"/>
    <col min="7707" max="7707" width="6.7109375" style="79" customWidth="1"/>
    <col min="7708" max="7708" width="1" style="79" customWidth="1"/>
    <col min="7709" max="7709" width="6.7109375" style="79" customWidth="1"/>
    <col min="7710" max="7710" width="1" style="79" customWidth="1"/>
    <col min="7711" max="7711" width="6.7109375" style="79" customWidth="1"/>
    <col min="7712" max="7712" width="1" style="79" customWidth="1"/>
    <col min="7713" max="7713" width="6.7109375" style="79" customWidth="1"/>
    <col min="7714" max="7714" width="1" style="79" customWidth="1"/>
    <col min="7715" max="7715" width="6.7109375" style="79" customWidth="1"/>
    <col min="7716" max="7716" width="1" style="79" customWidth="1"/>
    <col min="7717" max="7718" width="6.7109375" style="79" customWidth="1"/>
    <col min="7719" max="7936" width="11.42578125" style="79"/>
    <col min="7937" max="7937" width="1.7109375" style="79" customWidth="1"/>
    <col min="7938" max="7938" width="1.85546875" style="79" customWidth="1"/>
    <col min="7939" max="7939" width="2.28515625" style="79" customWidth="1"/>
    <col min="7940" max="7940" width="1" style="79" customWidth="1"/>
    <col min="7941" max="7941" width="6.140625" style="79" customWidth="1"/>
    <col min="7942" max="7942" width="1.5703125" style="79" customWidth="1"/>
    <col min="7943" max="7943" width="63.85546875" style="79" customWidth="1"/>
    <col min="7944" max="7945" width="5.42578125" style="79" customWidth="1"/>
    <col min="7946" max="7946" width="6.140625" style="79" customWidth="1"/>
    <col min="7947" max="7947" width="0.28515625" style="79" customWidth="1"/>
    <col min="7948" max="7949" width="5.42578125" style="79" customWidth="1"/>
    <col min="7950" max="7950" width="6.140625" style="79" customWidth="1"/>
    <col min="7951" max="7951" width="0.28515625" style="79" customWidth="1"/>
    <col min="7952" max="7953" width="5.42578125" style="79" customWidth="1"/>
    <col min="7954" max="7954" width="7.5703125" style="79" bestFit="1" customWidth="1"/>
    <col min="7955" max="7956" width="11.42578125" style="79"/>
    <col min="7957" max="7957" width="4.7109375" style="79" customWidth="1"/>
    <col min="7958" max="7958" width="5" style="79" customWidth="1"/>
    <col min="7959" max="7959" width="2.28515625" style="79" customWidth="1"/>
    <col min="7960" max="7960" width="26" style="79" customWidth="1"/>
    <col min="7961" max="7961" width="8" style="79" customWidth="1"/>
    <col min="7962" max="7962" width="1" style="79" customWidth="1"/>
    <col min="7963" max="7963" width="6.7109375" style="79" customWidth="1"/>
    <col min="7964" max="7964" width="1" style="79" customWidth="1"/>
    <col min="7965" max="7965" width="6.7109375" style="79" customWidth="1"/>
    <col min="7966" max="7966" width="1" style="79" customWidth="1"/>
    <col min="7967" max="7967" width="6.7109375" style="79" customWidth="1"/>
    <col min="7968" max="7968" width="1" style="79" customWidth="1"/>
    <col min="7969" max="7969" width="6.7109375" style="79" customWidth="1"/>
    <col min="7970" max="7970" width="1" style="79" customWidth="1"/>
    <col min="7971" max="7971" width="6.7109375" style="79" customWidth="1"/>
    <col min="7972" max="7972" width="1" style="79" customWidth="1"/>
    <col min="7973" max="7974" width="6.7109375" style="79" customWidth="1"/>
    <col min="7975" max="8192" width="11.42578125" style="79"/>
    <col min="8193" max="8193" width="1.7109375" style="79" customWidth="1"/>
    <col min="8194" max="8194" width="1.85546875" style="79" customWidth="1"/>
    <col min="8195" max="8195" width="2.28515625" style="79" customWidth="1"/>
    <col min="8196" max="8196" width="1" style="79" customWidth="1"/>
    <col min="8197" max="8197" width="6.140625" style="79" customWidth="1"/>
    <col min="8198" max="8198" width="1.5703125" style="79" customWidth="1"/>
    <col min="8199" max="8199" width="63.85546875" style="79" customWidth="1"/>
    <col min="8200" max="8201" width="5.42578125" style="79" customWidth="1"/>
    <col min="8202" max="8202" width="6.140625" style="79" customWidth="1"/>
    <col min="8203" max="8203" width="0.28515625" style="79" customWidth="1"/>
    <col min="8204" max="8205" width="5.42578125" style="79" customWidth="1"/>
    <col min="8206" max="8206" width="6.140625" style="79" customWidth="1"/>
    <col min="8207" max="8207" width="0.28515625" style="79" customWidth="1"/>
    <col min="8208" max="8209" width="5.42578125" style="79" customWidth="1"/>
    <col min="8210" max="8210" width="7.5703125" style="79" bestFit="1" customWidth="1"/>
    <col min="8211" max="8212" width="11.42578125" style="79"/>
    <col min="8213" max="8213" width="4.7109375" style="79" customWidth="1"/>
    <col min="8214" max="8214" width="5" style="79" customWidth="1"/>
    <col min="8215" max="8215" width="2.28515625" style="79" customWidth="1"/>
    <col min="8216" max="8216" width="26" style="79" customWidth="1"/>
    <col min="8217" max="8217" width="8" style="79" customWidth="1"/>
    <col min="8218" max="8218" width="1" style="79" customWidth="1"/>
    <col min="8219" max="8219" width="6.7109375" style="79" customWidth="1"/>
    <col min="8220" max="8220" width="1" style="79" customWidth="1"/>
    <col min="8221" max="8221" width="6.7109375" style="79" customWidth="1"/>
    <col min="8222" max="8222" width="1" style="79" customWidth="1"/>
    <col min="8223" max="8223" width="6.7109375" style="79" customWidth="1"/>
    <col min="8224" max="8224" width="1" style="79" customWidth="1"/>
    <col min="8225" max="8225" width="6.7109375" style="79" customWidth="1"/>
    <col min="8226" max="8226" width="1" style="79" customWidth="1"/>
    <col min="8227" max="8227" width="6.7109375" style="79" customWidth="1"/>
    <col min="8228" max="8228" width="1" style="79" customWidth="1"/>
    <col min="8229" max="8230" width="6.7109375" style="79" customWidth="1"/>
    <col min="8231" max="8448" width="11.42578125" style="79"/>
    <col min="8449" max="8449" width="1.7109375" style="79" customWidth="1"/>
    <col min="8450" max="8450" width="1.85546875" style="79" customWidth="1"/>
    <col min="8451" max="8451" width="2.28515625" style="79" customWidth="1"/>
    <col min="8452" max="8452" width="1" style="79" customWidth="1"/>
    <col min="8453" max="8453" width="6.140625" style="79" customWidth="1"/>
    <col min="8454" max="8454" width="1.5703125" style="79" customWidth="1"/>
    <col min="8455" max="8455" width="63.85546875" style="79" customWidth="1"/>
    <col min="8456" max="8457" width="5.42578125" style="79" customWidth="1"/>
    <col min="8458" max="8458" width="6.140625" style="79" customWidth="1"/>
    <col min="8459" max="8459" width="0.28515625" style="79" customWidth="1"/>
    <col min="8460" max="8461" width="5.42578125" style="79" customWidth="1"/>
    <col min="8462" max="8462" width="6.140625" style="79" customWidth="1"/>
    <col min="8463" max="8463" width="0.28515625" style="79" customWidth="1"/>
    <col min="8464" max="8465" width="5.42578125" style="79" customWidth="1"/>
    <col min="8466" max="8466" width="7.5703125" style="79" bestFit="1" customWidth="1"/>
    <col min="8467" max="8468" width="11.42578125" style="79"/>
    <col min="8469" max="8469" width="4.7109375" style="79" customWidth="1"/>
    <col min="8470" max="8470" width="5" style="79" customWidth="1"/>
    <col min="8471" max="8471" width="2.28515625" style="79" customWidth="1"/>
    <col min="8472" max="8472" width="26" style="79" customWidth="1"/>
    <col min="8473" max="8473" width="8" style="79" customWidth="1"/>
    <col min="8474" max="8474" width="1" style="79" customWidth="1"/>
    <col min="8475" max="8475" width="6.7109375" style="79" customWidth="1"/>
    <col min="8476" max="8476" width="1" style="79" customWidth="1"/>
    <col min="8477" max="8477" width="6.7109375" style="79" customWidth="1"/>
    <col min="8478" max="8478" width="1" style="79" customWidth="1"/>
    <col min="8479" max="8479" width="6.7109375" style="79" customWidth="1"/>
    <col min="8480" max="8480" width="1" style="79" customWidth="1"/>
    <col min="8481" max="8481" width="6.7109375" style="79" customWidth="1"/>
    <col min="8482" max="8482" width="1" style="79" customWidth="1"/>
    <col min="8483" max="8483" width="6.7109375" style="79" customWidth="1"/>
    <col min="8484" max="8484" width="1" style="79" customWidth="1"/>
    <col min="8485" max="8486" width="6.7109375" style="79" customWidth="1"/>
    <col min="8487" max="8704" width="11.42578125" style="79"/>
    <col min="8705" max="8705" width="1.7109375" style="79" customWidth="1"/>
    <col min="8706" max="8706" width="1.85546875" style="79" customWidth="1"/>
    <col min="8707" max="8707" width="2.28515625" style="79" customWidth="1"/>
    <col min="8708" max="8708" width="1" style="79" customWidth="1"/>
    <col min="8709" max="8709" width="6.140625" style="79" customWidth="1"/>
    <col min="8710" max="8710" width="1.5703125" style="79" customWidth="1"/>
    <col min="8711" max="8711" width="63.85546875" style="79" customWidth="1"/>
    <col min="8712" max="8713" width="5.42578125" style="79" customWidth="1"/>
    <col min="8714" max="8714" width="6.140625" style="79" customWidth="1"/>
    <col min="8715" max="8715" width="0.28515625" style="79" customWidth="1"/>
    <col min="8716" max="8717" width="5.42578125" style="79" customWidth="1"/>
    <col min="8718" max="8718" width="6.140625" style="79" customWidth="1"/>
    <col min="8719" max="8719" width="0.28515625" style="79" customWidth="1"/>
    <col min="8720" max="8721" width="5.42578125" style="79" customWidth="1"/>
    <col min="8722" max="8722" width="7.5703125" style="79" bestFit="1" customWidth="1"/>
    <col min="8723" max="8724" width="11.42578125" style="79"/>
    <col min="8725" max="8725" width="4.7109375" style="79" customWidth="1"/>
    <col min="8726" max="8726" width="5" style="79" customWidth="1"/>
    <col min="8727" max="8727" width="2.28515625" style="79" customWidth="1"/>
    <col min="8728" max="8728" width="26" style="79" customWidth="1"/>
    <col min="8729" max="8729" width="8" style="79" customWidth="1"/>
    <col min="8730" max="8730" width="1" style="79" customWidth="1"/>
    <col min="8731" max="8731" width="6.7109375" style="79" customWidth="1"/>
    <col min="8732" max="8732" width="1" style="79" customWidth="1"/>
    <col min="8733" max="8733" width="6.7109375" style="79" customWidth="1"/>
    <col min="8734" max="8734" width="1" style="79" customWidth="1"/>
    <col min="8735" max="8735" width="6.7109375" style="79" customWidth="1"/>
    <col min="8736" max="8736" width="1" style="79" customWidth="1"/>
    <col min="8737" max="8737" width="6.7109375" style="79" customWidth="1"/>
    <col min="8738" max="8738" width="1" style="79" customWidth="1"/>
    <col min="8739" max="8739" width="6.7109375" style="79" customWidth="1"/>
    <col min="8740" max="8740" width="1" style="79" customWidth="1"/>
    <col min="8741" max="8742" width="6.7109375" style="79" customWidth="1"/>
    <col min="8743" max="8960" width="11.42578125" style="79"/>
    <col min="8961" max="8961" width="1.7109375" style="79" customWidth="1"/>
    <col min="8962" max="8962" width="1.85546875" style="79" customWidth="1"/>
    <col min="8963" max="8963" width="2.28515625" style="79" customWidth="1"/>
    <col min="8964" max="8964" width="1" style="79" customWidth="1"/>
    <col min="8965" max="8965" width="6.140625" style="79" customWidth="1"/>
    <col min="8966" max="8966" width="1.5703125" style="79" customWidth="1"/>
    <col min="8967" max="8967" width="63.85546875" style="79" customWidth="1"/>
    <col min="8968" max="8969" width="5.42578125" style="79" customWidth="1"/>
    <col min="8970" max="8970" width="6.140625" style="79" customWidth="1"/>
    <col min="8971" max="8971" width="0.28515625" style="79" customWidth="1"/>
    <col min="8972" max="8973" width="5.42578125" style="79" customWidth="1"/>
    <col min="8974" max="8974" width="6.140625" style="79" customWidth="1"/>
    <col min="8975" max="8975" width="0.28515625" style="79" customWidth="1"/>
    <col min="8976" max="8977" width="5.42578125" style="79" customWidth="1"/>
    <col min="8978" max="8978" width="7.5703125" style="79" bestFit="1" customWidth="1"/>
    <col min="8979" max="8980" width="11.42578125" style="79"/>
    <col min="8981" max="8981" width="4.7109375" style="79" customWidth="1"/>
    <col min="8982" max="8982" width="5" style="79" customWidth="1"/>
    <col min="8983" max="8983" width="2.28515625" style="79" customWidth="1"/>
    <col min="8984" max="8984" width="26" style="79" customWidth="1"/>
    <col min="8985" max="8985" width="8" style="79" customWidth="1"/>
    <col min="8986" max="8986" width="1" style="79" customWidth="1"/>
    <col min="8987" max="8987" width="6.7109375" style="79" customWidth="1"/>
    <col min="8988" max="8988" width="1" style="79" customWidth="1"/>
    <col min="8989" max="8989" width="6.7109375" style="79" customWidth="1"/>
    <col min="8990" max="8990" width="1" style="79" customWidth="1"/>
    <col min="8991" max="8991" width="6.7109375" style="79" customWidth="1"/>
    <col min="8992" max="8992" width="1" style="79" customWidth="1"/>
    <col min="8993" max="8993" width="6.7109375" style="79" customWidth="1"/>
    <col min="8994" max="8994" width="1" style="79" customWidth="1"/>
    <col min="8995" max="8995" width="6.7109375" style="79" customWidth="1"/>
    <col min="8996" max="8996" width="1" style="79" customWidth="1"/>
    <col min="8997" max="8998" width="6.7109375" style="79" customWidth="1"/>
    <col min="8999" max="9216" width="11.42578125" style="79"/>
    <col min="9217" max="9217" width="1.7109375" style="79" customWidth="1"/>
    <col min="9218" max="9218" width="1.85546875" style="79" customWidth="1"/>
    <col min="9219" max="9219" width="2.28515625" style="79" customWidth="1"/>
    <col min="9220" max="9220" width="1" style="79" customWidth="1"/>
    <col min="9221" max="9221" width="6.140625" style="79" customWidth="1"/>
    <col min="9222" max="9222" width="1.5703125" style="79" customWidth="1"/>
    <col min="9223" max="9223" width="63.85546875" style="79" customWidth="1"/>
    <col min="9224" max="9225" width="5.42578125" style="79" customWidth="1"/>
    <col min="9226" max="9226" width="6.140625" style="79" customWidth="1"/>
    <col min="9227" max="9227" width="0.28515625" style="79" customWidth="1"/>
    <col min="9228" max="9229" width="5.42578125" style="79" customWidth="1"/>
    <col min="9230" max="9230" width="6.140625" style="79" customWidth="1"/>
    <col min="9231" max="9231" width="0.28515625" style="79" customWidth="1"/>
    <col min="9232" max="9233" width="5.42578125" style="79" customWidth="1"/>
    <col min="9234" max="9234" width="7.5703125" style="79" bestFit="1" customWidth="1"/>
    <col min="9235" max="9236" width="11.42578125" style="79"/>
    <col min="9237" max="9237" width="4.7109375" style="79" customWidth="1"/>
    <col min="9238" max="9238" width="5" style="79" customWidth="1"/>
    <col min="9239" max="9239" width="2.28515625" style="79" customWidth="1"/>
    <col min="9240" max="9240" width="26" style="79" customWidth="1"/>
    <col min="9241" max="9241" width="8" style="79" customWidth="1"/>
    <col min="9242" max="9242" width="1" style="79" customWidth="1"/>
    <col min="9243" max="9243" width="6.7109375" style="79" customWidth="1"/>
    <col min="9244" max="9244" width="1" style="79" customWidth="1"/>
    <col min="9245" max="9245" width="6.7109375" style="79" customWidth="1"/>
    <col min="9246" max="9246" width="1" style="79" customWidth="1"/>
    <col min="9247" max="9247" width="6.7109375" style="79" customWidth="1"/>
    <col min="9248" max="9248" width="1" style="79" customWidth="1"/>
    <col min="9249" max="9249" width="6.7109375" style="79" customWidth="1"/>
    <col min="9250" max="9250" width="1" style="79" customWidth="1"/>
    <col min="9251" max="9251" width="6.7109375" style="79" customWidth="1"/>
    <col min="9252" max="9252" width="1" style="79" customWidth="1"/>
    <col min="9253" max="9254" width="6.7109375" style="79" customWidth="1"/>
    <col min="9255" max="9472" width="11.42578125" style="79"/>
    <col min="9473" max="9473" width="1.7109375" style="79" customWidth="1"/>
    <col min="9474" max="9474" width="1.85546875" style="79" customWidth="1"/>
    <col min="9475" max="9475" width="2.28515625" style="79" customWidth="1"/>
    <col min="9476" max="9476" width="1" style="79" customWidth="1"/>
    <col min="9477" max="9477" width="6.140625" style="79" customWidth="1"/>
    <col min="9478" max="9478" width="1.5703125" style="79" customWidth="1"/>
    <col min="9479" max="9479" width="63.85546875" style="79" customWidth="1"/>
    <col min="9480" max="9481" width="5.42578125" style="79" customWidth="1"/>
    <col min="9482" max="9482" width="6.140625" style="79" customWidth="1"/>
    <col min="9483" max="9483" width="0.28515625" style="79" customWidth="1"/>
    <col min="9484" max="9485" width="5.42578125" style="79" customWidth="1"/>
    <col min="9486" max="9486" width="6.140625" style="79" customWidth="1"/>
    <col min="9487" max="9487" width="0.28515625" style="79" customWidth="1"/>
    <col min="9488" max="9489" width="5.42578125" style="79" customWidth="1"/>
    <col min="9490" max="9490" width="7.5703125" style="79" bestFit="1" customWidth="1"/>
    <col min="9491" max="9492" width="11.42578125" style="79"/>
    <col min="9493" max="9493" width="4.7109375" style="79" customWidth="1"/>
    <col min="9494" max="9494" width="5" style="79" customWidth="1"/>
    <col min="9495" max="9495" width="2.28515625" style="79" customWidth="1"/>
    <col min="9496" max="9496" width="26" style="79" customWidth="1"/>
    <col min="9497" max="9497" width="8" style="79" customWidth="1"/>
    <col min="9498" max="9498" width="1" style="79" customWidth="1"/>
    <col min="9499" max="9499" width="6.7109375" style="79" customWidth="1"/>
    <col min="9500" max="9500" width="1" style="79" customWidth="1"/>
    <col min="9501" max="9501" width="6.7109375" style="79" customWidth="1"/>
    <col min="9502" max="9502" width="1" style="79" customWidth="1"/>
    <col min="9503" max="9503" width="6.7109375" style="79" customWidth="1"/>
    <col min="9504" max="9504" width="1" style="79" customWidth="1"/>
    <col min="9505" max="9505" width="6.7109375" style="79" customWidth="1"/>
    <col min="9506" max="9506" width="1" style="79" customWidth="1"/>
    <col min="9507" max="9507" width="6.7109375" style="79" customWidth="1"/>
    <col min="9508" max="9508" width="1" style="79" customWidth="1"/>
    <col min="9509" max="9510" width="6.7109375" style="79" customWidth="1"/>
    <col min="9511" max="9728" width="11.42578125" style="79"/>
    <col min="9729" max="9729" width="1.7109375" style="79" customWidth="1"/>
    <col min="9730" max="9730" width="1.85546875" style="79" customWidth="1"/>
    <col min="9731" max="9731" width="2.28515625" style="79" customWidth="1"/>
    <col min="9732" max="9732" width="1" style="79" customWidth="1"/>
    <col min="9733" max="9733" width="6.140625" style="79" customWidth="1"/>
    <col min="9734" max="9734" width="1.5703125" style="79" customWidth="1"/>
    <col min="9735" max="9735" width="63.85546875" style="79" customWidth="1"/>
    <col min="9736" max="9737" width="5.42578125" style="79" customWidth="1"/>
    <col min="9738" max="9738" width="6.140625" style="79" customWidth="1"/>
    <col min="9739" max="9739" width="0.28515625" style="79" customWidth="1"/>
    <col min="9740" max="9741" width="5.42578125" style="79" customWidth="1"/>
    <col min="9742" max="9742" width="6.140625" style="79" customWidth="1"/>
    <col min="9743" max="9743" width="0.28515625" style="79" customWidth="1"/>
    <col min="9744" max="9745" width="5.42578125" style="79" customWidth="1"/>
    <col min="9746" max="9746" width="7.5703125" style="79" bestFit="1" customWidth="1"/>
    <col min="9747" max="9748" width="11.42578125" style="79"/>
    <col min="9749" max="9749" width="4.7109375" style="79" customWidth="1"/>
    <col min="9750" max="9750" width="5" style="79" customWidth="1"/>
    <col min="9751" max="9751" width="2.28515625" style="79" customWidth="1"/>
    <col min="9752" max="9752" width="26" style="79" customWidth="1"/>
    <col min="9753" max="9753" width="8" style="79" customWidth="1"/>
    <col min="9754" max="9754" width="1" style="79" customWidth="1"/>
    <col min="9755" max="9755" width="6.7109375" style="79" customWidth="1"/>
    <col min="9756" max="9756" width="1" style="79" customWidth="1"/>
    <col min="9757" max="9757" width="6.7109375" style="79" customWidth="1"/>
    <col min="9758" max="9758" width="1" style="79" customWidth="1"/>
    <col min="9759" max="9759" width="6.7109375" style="79" customWidth="1"/>
    <col min="9760" max="9760" width="1" style="79" customWidth="1"/>
    <col min="9761" max="9761" width="6.7109375" style="79" customWidth="1"/>
    <col min="9762" max="9762" width="1" style="79" customWidth="1"/>
    <col min="9763" max="9763" width="6.7109375" style="79" customWidth="1"/>
    <col min="9764" max="9764" width="1" style="79" customWidth="1"/>
    <col min="9765" max="9766" width="6.7109375" style="79" customWidth="1"/>
    <col min="9767" max="9984" width="11.42578125" style="79"/>
    <col min="9985" max="9985" width="1.7109375" style="79" customWidth="1"/>
    <col min="9986" max="9986" width="1.85546875" style="79" customWidth="1"/>
    <col min="9987" max="9987" width="2.28515625" style="79" customWidth="1"/>
    <col min="9988" max="9988" width="1" style="79" customWidth="1"/>
    <col min="9989" max="9989" width="6.140625" style="79" customWidth="1"/>
    <col min="9990" max="9990" width="1.5703125" style="79" customWidth="1"/>
    <col min="9991" max="9991" width="63.85546875" style="79" customWidth="1"/>
    <col min="9992" max="9993" width="5.42578125" style="79" customWidth="1"/>
    <col min="9994" max="9994" width="6.140625" style="79" customWidth="1"/>
    <col min="9995" max="9995" width="0.28515625" style="79" customWidth="1"/>
    <col min="9996" max="9997" width="5.42578125" style="79" customWidth="1"/>
    <col min="9998" max="9998" width="6.140625" style="79" customWidth="1"/>
    <col min="9999" max="9999" width="0.28515625" style="79" customWidth="1"/>
    <col min="10000" max="10001" width="5.42578125" style="79" customWidth="1"/>
    <col min="10002" max="10002" width="7.5703125" style="79" bestFit="1" customWidth="1"/>
    <col min="10003" max="10004" width="11.42578125" style="79"/>
    <col min="10005" max="10005" width="4.7109375" style="79" customWidth="1"/>
    <col min="10006" max="10006" width="5" style="79" customWidth="1"/>
    <col min="10007" max="10007" width="2.28515625" style="79" customWidth="1"/>
    <col min="10008" max="10008" width="26" style="79" customWidth="1"/>
    <col min="10009" max="10009" width="8" style="79" customWidth="1"/>
    <col min="10010" max="10010" width="1" style="79" customWidth="1"/>
    <col min="10011" max="10011" width="6.7109375" style="79" customWidth="1"/>
    <col min="10012" max="10012" width="1" style="79" customWidth="1"/>
    <col min="10013" max="10013" width="6.7109375" style="79" customWidth="1"/>
    <col min="10014" max="10014" width="1" style="79" customWidth="1"/>
    <col min="10015" max="10015" width="6.7109375" style="79" customWidth="1"/>
    <col min="10016" max="10016" width="1" style="79" customWidth="1"/>
    <col min="10017" max="10017" width="6.7109375" style="79" customWidth="1"/>
    <col min="10018" max="10018" width="1" style="79" customWidth="1"/>
    <col min="10019" max="10019" width="6.7109375" style="79" customWidth="1"/>
    <col min="10020" max="10020" width="1" style="79" customWidth="1"/>
    <col min="10021" max="10022" width="6.7109375" style="79" customWidth="1"/>
    <col min="10023" max="10240" width="11.42578125" style="79"/>
    <col min="10241" max="10241" width="1.7109375" style="79" customWidth="1"/>
    <col min="10242" max="10242" width="1.85546875" style="79" customWidth="1"/>
    <col min="10243" max="10243" width="2.28515625" style="79" customWidth="1"/>
    <col min="10244" max="10244" width="1" style="79" customWidth="1"/>
    <col min="10245" max="10245" width="6.140625" style="79" customWidth="1"/>
    <col min="10246" max="10246" width="1.5703125" style="79" customWidth="1"/>
    <col min="10247" max="10247" width="63.85546875" style="79" customWidth="1"/>
    <col min="10248" max="10249" width="5.42578125" style="79" customWidth="1"/>
    <col min="10250" max="10250" width="6.140625" style="79" customWidth="1"/>
    <col min="10251" max="10251" width="0.28515625" style="79" customWidth="1"/>
    <col min="10252" max="10253" width="5.42578125" style="79" customWidth="1"/>
    <col min="10254" max="10254" width="6.140625" style="79" customWidth="1"/>
    <col min="10255" max="10255" width="0.28515625" style="79" customWidth="1"/>
    <col min="10256" max="10257" width="5.42578125" style="79" customWidth="1"/>
    <col min="10258" max="10258" width="7.5703125" style="79" bestFit="1" customWidth="1"/>
    <col min="10259" max="10260" width="11.42578125" style="79"/>
    <col min="10261" max="10261" width="4.7109375" style="79" customWidth="1"/>
    <col min="10262" max="10262" width="5" style="79" customWidth="1"/>
    <col min="10263" max="10263" width="2.28515625" style="79" customWidth="1"/>
    <col min="10264" max="10264" width="26" style="79" customWidth="1"/>
    <col min="10265" max="10265" width="8" style="79" customWidth="1"/>
    <col min="10266" max="10266" width="1" style="79" customWidth="1"/>
    <col min="10267" max="10267" width="6.7109375" style="79" customWidth="1"/>
    <col min="10268" max="10268" width="1" style="79" customWidth="1"/>
    <col min="10269" max="10269" width="6.7109375" style="79" customWidth="1"/>
    <col min="10270" max="10270" width="1" style="79" customWidth="1"/>
    <col min="10271" max="10271" width="6.7109375" style="79" customWidth="1"/>
    <col min="10272" max="10272" width="1" style="79" customWidth="1"/>
    <col min="10273" max="10273" width="6.7109375" style="79" customWidth="1"/>
    <col min="10274" max="10274" width="1" style="79" customWidth="1"/>
    <col min="10275" max="10275" width="6.7109375" style="79" customWidth="1"/>
    <col min="10276" max="10276" width="1" style="79" customWidth="1"/>
    <col min="10277" max="10278" width="6.7109375" style="79" customWidth="1"/>
    <col min="10279" max="10496" width="11.42578125" style="79"/>
    <col min="10497" max="10497" width="1.7109375" style="79" customWidth="1"/>
    <col min="10498" max="10498" width="1.85546875" style="79" customWidth="1"/>
    <col min="10499" max="10499" width="2.28515625" style="79" customWidth="1"/>
    <col min="10500" max="10500" width="1" style="79" customWidth="1"/>
    <col min="10501" max="10501" width="6.140625" style="79" customWidth="1"/>
    <col min="10502" max="10502" width="1.5703125" style="79" customWidth="1"/>
    <col min="10503" max="10503" width="63.85546875" style="79" customWidth="1"/>
    <col min="10504" max="10505" width="5.42578125" style="79" customWidth="1"/>
    <col min="10506" max="10506" width="6.140625" style="79" customWidth="1"/>
    <col min="10507" max="10507" width="0.28515625" style="79" customWidth="1"/>
    <col min="10508" max="10509" width="5.42578125" style="79" customWidth="1"/>
    <col min="10510" max="10510" width="6.140625" style="79" customWidth="1"/>
    <col min="10511" max="10511" width="0.28515625" style="79" customWidth="1"/>
    <col min="10512" max="10513" width="5.42578125" style="79" customWidth="1"/>
    <col min="10514" max="10514" width="7.5703125" style="79" bestFit="1" customWidth="1"/>
    <col min="10515" max="10516" width="11.42578125" style="79"/>
    <col min="10517" max="10517" width="4.7109375" style="79" customWidth="1"/>
    <col min="10518" max="10518" width="5" style="79" customWidth="1"/>
    <col min="10519" max="10519" width="2.28515625" style="79" customWidth="1"/>
    <col min="10520" max="10520" width="26" style="79" customWidth="1"/>
    <col min="10521" max="10521" width="8" style="79" customWidth="1"/>
    <col min="10522" max="10522" width="1" style="79" customWidth="1"/>
    <col min="10523" max="10523" width="6.7109375" style="79" customWidth="1"/>
    <col min="10524" max="10524" width="1" style="79" customWidth="1"/>
    <col min="10525" max="10525" width="6.7109375" style="79" customWidth="1"/>
    <col min="10526" max="10526" width="1" style="79" customWidth="1"/>
    <col min="10527" max="10527" width="6.7109375" style="79" customWidth="1"/>
    <col min="10528" max="10528" width="1" style="79" customWidth="1"/>
    <col min="10529" max="10529" width="6.7109375" style="79" customWidth="1"/>
    <col min="10530" max="10530" width="1" style="79" customWidth="1"/>
    <col min="10531" max="10531" width="6.7109375" style="79" customWidth="1"/>
    <col min="10532" max="10532" width="1" style="79" customWidth="1"/>
    <col min="10533" max="10534" width="6.7109375" style="79" customWidth="1"/>
    <col min="10535" max="10752" width="11.42578125" style="79"/>
    <col min="10753" max="10753" width="1.7109375" style="79" customWidth="1"/>
    <col min="10754" max="10754" width="1.85546875" style="79" customWidth="1"/>
    <col min="10755" max="10755" width="2.28515625" style="79" customWidth="1"/>
    <col min="10756" max="10756" width="1" style="79" customWidth="1"/>
    <col min="10757" max="10757" width="6.140625" style="79" customWidth="1"/>
    <col min="10758" max="10758" width="1.5703125" style="79" customWidth="1"/>
    <col min="10759" max="10759" width="63.85546875" style="79" customWidth="1"/>
    <col min="10760" max="10761" width="5.42578125" style="79" customWidth="1"/>
    <col min="10762" max="10762" width="6.140625" style="79" customWidth="1"/>
    <col min="10763" max="10763" width="0.28515625" style="79" customWidth="1"/>
    <col min="10764" max="10765" width="5.42578125" style="79" customWidth="1"/>
    <col min="10766" max="10766" width="6.140625" style="79" customWidth="1"/>
    <col min="10767" max="10767" width="0.28515625" style="79" customWidth="1"/>
    <col min="10768" max="10769" width="5.42578125" style="79" customWidth="1"/>
    <col min="10770" max="10770" width="7.5703125" style="79" bestFit="1" customWidth="1"/>
    <col min="10771" max="10772" width="11.42578125" style="79"/>
    <col min="10773" max="10773" width="4.7109375" style="79" customWidth="1"/>
    <col min="10774" max="10774" width="5" style="79" customWidth="1"/>
    <col min="10775" max="10775" width="2.28515625" style="79" customWidth="1"/>
    <col min="10776" max="10776" width="26" style="79" customWidth="1"/>
    <col min="10777" max="10777" width="8" style="79" customWidth="1"/>
    <col min="10778" max="10778" width="1" style="79" customWidth="1"/>
    <col min="10779" max="10779" width="6.7109375" style="79" customWidth="1"/>
    <col min="10780" max="10780" width="1" style="79" customWidth="1"/>
    <col min="10781" max="10781" width="6.7109375" style="79" customWidth="1"/>
    <col min="10782" max="10782" width="1" style="79" customWidth="1"/>
    <col min="10783" max="10783" width="6.7109375" style="79" customWidth="1"/>
    <col min="10784" max="10784" width="1" style="79" customWidth="1"/>
    <col min="10785" max="10785" width="6.7109375" style="79" customWidth="1"/>
    <col min="10786" max="10786" width="1" style="79" customWidth="1"/>
    <col min="10787" max="10787" width="6.7109375" style="79" customWidth="1"/>
    <col min="10788" max="10788" width="1" style="79" customWidth="1"/>
    <col min="10789" max="10790" width="6.7109375" style="79" customWidth="1"/>
    <col min="10791" max="11008" width="11.42578125" style="79"/>
    <col min="11009" max="11009" width="1.7109375" style="79" customWidth="1"/>
    <col min="11010" max="11010" width="1.85546875" style="79" customWidth="1"/>
    <col min="11011" max="11011" width="2.28515625" style="79" customWidth="1"/>
    <col min="11012" max="11012" width="1" style="79" customWidth="1"/>
    <col min="11013" max="11013" width="6.140625" style="79" customWidth="1"/>
    <col min="11014" max="11014" width="1.5703125" style="79" customWidth="1"/>
    <col min="11015" max="11015" width="63.85546875" style="79" customWidth="1"/>
    <col min="11016" max="11017" width="5.42578125" style="79" customWidth="1"/>
    <col min="11018" max="11018" width="6.140625" style="79" customWidth="1"/>
    <col min="11019" max="11019" width="0.28515625" style="79" customWidth="1"/>
    <col min="11020" max="11021" width="5.42578125" style="79" customWidth="1"/>
    <col min="11022" max="11022" width="6.140625" style="79" customWidth="1"/>
    <col min="11023" max="11023" width="0.28515625" style="79" customWidth="1"/>
    <col min="11024" max="11025" width="5.42578125" style="79" customWidth="1"/>
    <col min="11026" max="11026" width="7.5703125" style="79" bestFit="1" customWidth="1"/>
    <col min="11027" max="11028" width="11.42578125" style="79"/>
    <col min="11029" max="11029" width="4.7109375" style="79" customWidth="1"/>
    <col min="11030" max="11030" width="5" style="79" customWidth="1"/>
    <col min="11031" max="11031" width="2.28515625" style="79" customWidth="1"/>
    <col min="11032" max="11032" width="26" style="79" customWidth="1"/>
    <col min="11033" max="11033" width="8" style="79" customWidth="1"/>
    <col min="11034" max="11034" width="1" style="79" customWidth="1"/>
    <col min="11035" max="11035" width="6.7109375" style="79" customWidth="1"/>
    <col min="11036" max="11036" width="1" style="79" customWidth="1"/>
    <col min="11037" max="11037" width="6.7109375" style="79" customWidth="1"/>
    <col min="11038" max="11038" width="1" style="79" customWidth="1"/>
    <col min="11039" max="11039" width="6.7109375" style="79" customWidth="1"/>
    <col min="11040" max="11040" width="1" style="79" customWidth="1"/>
    <col min="11041" max="11041" width="6.7109375" style="79" customWidth="1"/>
    <col min="11042" max="11042" width="1" style="79" customWidth="1"/>
    <col min="11043" max="11043" width="6.7109375" style="79" customWidth="1"/>
    <col min="11044" max="11044" width="1" style="79" customWidth="1"/>
    <col min="11045" max="11046" width="6.7109375" style="79" customWidth="1"/>
    <col min="11047" max="11264" width="11.42578125" style="79"/>
    <col min="11265" max="11265" width="1.7109375" style="79" customWidth="1"/>
    <col min="11266" max="11266" width="1.85546875" style="79" customWidth="1"/>
    <col min="11267" max="11267" width="2.28515625" style="79" customWidth="1"/>
    <col min="11268" max="11268" width="1" style="79" customWidth="1"/>
    <col min="11269" max="11269" width="6.140625" style="79" customWidth="1"/>
    <col min="11270" max="11270" width="1.5703125" style="79" customWidth="1"/>
    <col min="11271" max="11271" width="63.85546875" style="79" customWidth="1"/>
    <col min="11272" max="11273" width="5.42578125" style="79" customWidth="1"/>
    <col min="11274" max="11274" width="6.140625" style="79" customWidth="1"/>
    <col min="11275" max="11275" width="0.28515625" style="79" customWidth="1"/>
    <col min="11276" max="11277" width="5.42578125" style="79" customWidth="1"/>
    <col min="11278" max="11278" width="6.140625" style="79" customWidth="1"/>
    <col min="11279" max="11279" width="0.28515625" style="79" customWidth="1"/>
    <col min="11280" max="11281" width="5.42578125" style="79" customWidth="1"/>
    <col min="11282" max="11282" width="7.5703125" style="79" bestFit="1" customWidth="1"/>
    <col min="11283" max="11284" width="11.42578125" style="79"/>
    <col min="11285" max="11285" width="4.7109375" style="79" customWidth="1"/>
    <col min="11286" max="11286" width="5" style="79" customWidth="1"/>
    <col min="11287" max="11287" width="2.28515625" style="79" customWidth="1"/>
    <col min="11288" max="11288" width="26" style="79" customWidth="1"/>
    <col min="11289" max="11289" width="8" style="79" customWidth="1"/>
    <col min="11290" max="11290" width="1" style="79" customWidth="1"/>
    <col min="11291" max="11291" width="6.7109375" style="79" customWidth="1"/>
    <col min="11292" max="11292" width="1" style="79" customWidth="1"/>
    <col min="11293" max="11293" width="6.7109375" style="79" customWidth="1"/>
    <col min="11294" max="11294" width="1" style="79" customWidth="1"/>
    <col min="11295" max="11295" width="6.7109375" style="79" customWidth="1"/>
    <col min="11296" max="11296" width="1" style="79" customWidth="1"/>
    <col min="11297" max="11297" width="6.7109375" style="79" customWidth="1"/>
    <col min="11298" max="11298" width="1" style="79" customWidth="1"/>
    <col min="11299" max="11299" width="6.7109375" style="79" customWidth="1"/>
    <col min="11300" max="11300" width="1" style="79" customWidth="1"/>
    <col min="11301" max="11302" width="6.7109375" style="79" customWidth="1"/>
    <col min="11303" max="11520" width="11.42578125" style="79"/>
    <col min="11521" max="11521" width="1.7109375" style="79" customWidth="1"/>
    <col min="11522" max="11522" width="1.85546875" style="79" customWidth="1"/>
    <col min="11523" max="11523" width="2.28515625" style="79" customWidth="1"/>
    <col min="11524" max="11524" width="1" style="79" customWidth="1"/>
    <col min="11525" max="11525" width="6.140625" style="79" customWidth="1"/>
    <col min="11526" max="11526" width="1.5703125" style="79" customWidth="1"/>
    <col min="11527" max="11527" width="63.85546875" style="79" customWidth="1"/>
    <col min="11528" max="11529" width="5.42578125" style="79" customWidth="1"/>
    <col min="11530" max="11530" width="6.140625" style="79" customWidth="1"/>
    <col min="11531" max="11531" width="0.28515625" style="79" customWidth="1"/>
    <col min="11532" max="11533" width="5.42578125" style="79" customWidth="1"/>
    <col min="11534" max="11534" width="6.140625" style="79" customWidth="1"/>
    <col min="11535" max="11535" width="0.28515625" style="79" customWidth="1"/>
    <col min="11536" max="11537" width="5.42578125" style="79" customWidth="1"/>
    <col min="11538" max="11538" width="7.5703125" style="79" bestFit="1" customWidth="1"/>
    <col min="11539" max="11540" width="11.42578125" style="79"/>
    <col min="11541" max="11541" width="4.7109375" style="79" customWidth="1"/>
    <col min="11542" max="11542" width="5" style="79" customWidth="1"/>
    <col min="11543" max="11543" width="2.28515625" style="79" customWidth="1"/>
    <col min="11544" max="11544" width="26" style="79" customWidth="1"/>
    <col min="11545" max="11545" width="8" style="79" customWidth="1"/>
    <col min="11546" max="11546" width="1" style="79" customWidth="1"/>
    <col min="11547" max="11547" width="6.7109375" style="79" customWidth="1"/>
    <col min="11548" max="11548" width="1" style="79" customWidth="1"/>
    <col min="11549" max="11549" width="6.7109375" style="79" customWidth="1"/>
    <col min="11550" max="11550" width="1" style="79" customWidth="1"/>
    <col min="11551" max="11551" width="6.7109375" style="79" customWidth="1"/>
    <col min="11552" max="11552" width="1" style="79" customWidth="1"/>
    <col min="11553" max="11553" width="6.7109375" style="79" customWidth="1"/>
    <col min="11554" max="11554" width="1" style="79" customWidth="1"/>
    <col min="11555" max="11555" width="6.7109375" style="79" customWidth="1"/>
    <col min="11556" max="11556" width="1" style="79" customWidth="1"/>
    <col min="11557" max="11558" width="6.7109375" style="79" customWidth="1"/>
    <col min="11559" max="11776" width="11.42578125" style="79"/>
    <col min="11777" max="11777" width="1.7109375" style="79" customWidth="1"/>
    <col min="11778" max="11778" width="1.85546875" style="79" customWidth="1"/>
    <col min="11779" max="11779" width="2.28515625" style="79" customWidth="1"/>
    <col min="11780" max="11780" width="1" style="79" customWidth="1"/>
    <col min="11781" max="11781" width="6.140625" style="79" customWidth="1"/>
    <col min="11782" max="11782" width="1.5703125" style="79" customWidth="1"/>
    <col min="11783" max="11783" width="63.85546875" style="79" customWidth="1"/>
    <col min="11784" max="11785" width="5.42578125" style="79" customWidth="1"/>
    <col min="11786" max="11786" width="6.140625" style="79" customWidth="1"/>
    <col min="11787" max="11787" width="0.28515625" style="79" customWidth="1"/>
    <col min="11788" max="11789" width="5.42578125" style="79" customWidth="1"/>
    <col min="11790" max="11790" width="6.140625" style="79" customWidth="1"/>
    <col min="11791" max="11791" width="0.28515625" style="79" customWidth="1"/>
    <col min="11792" max="11793" width="5.42578125" style="79" customWidth="1"/>
    <col min="11794" max="11794" width="7.5703125" style="79" bestFit="1" customWidth="1"/>
    <col min="11795" max="11796" width="11.42578125" style="79"/>
    <col min="11797" max="11797" width="4.7109375" style="79" customWidth="1"/>
    <col min="11798" max="11798" width="5" style="79" customWidth="1"/>
    <col min="11799" max="11799" width="2.28515625" style="79" customWidth="1"/>
    <col min="11800" max="11800" width="26" style="79" customWidth="1"/>
    <col min="11801" max="11801" width="8" style="79" customWidth="1"/>
    <col min="11802" max="11802" width="1" style="79" customWidth="1"/>
    <col min="11803" max="11803" width="6.7109375" style="79" customWidth="1"/>
    <col min="11804" max="11804" width="1" style="79" customWidth="1"/>
    <col min="11805" max="11805" width="6.7109375" style="79" customWidth="1"/>
    <col min="11806" max="11806" width="1" style="79" customWidth="1"/>
    <col min="11807" max="11807" width="6.7109375" style="79" customWidth="1"/>
    <col min="11808" max="11808" width="1" style="79" customWidth="1"/>
    <col min="11809" max="11809" width="6.7109375" style="79" customWidth="1"/>
    <col min="11810" max="11810" width="1" style="79" customWidth="1"/>
    <col min="11811" max="11811" width="6.7109375" style="79" customWidth="1"/>
    <col min="11812" max="11812" width="1" style="79" customWidth="1"/>
    <col min="11813" max="11814" width="6.7109375" style="79" customWidth="1"/>
    <col min="11815" max="12032" width="11.42578125" style="79"/>
    <col min="12033" max="12033" width="1.7109375" style="79" customWidth="1"/>
    <col min="12034" max="12034" width="1.85546875" style="79" customWidth="1"/>
    <col min="12035" max="12035" width="2.28515625" style="79" customWidth="1"/>
    <col min="12036" max="12036" width="1" style="79" customWidth="1"/>
    <col min="12037" max="12037" width="6.140625" style="79" customWidth="1"/>
    <col min="12038" max="12038" width="1.5703125" style="79" customWidth="1"/>
    <col min="12039" max="12039" width="63.85546875" style="79" customWidth="1"/>
    <col min="12040" max="12041" width="5.42578125" style="79" customWidth="1"/>
    <col min="12042" max="12042" width="6.140625" style="79" customWidth="1"/>
    <col min="12043" max="12043" width="0.28515625" style="79" customWidth="1"/>
    <col min="12044" max="12045" width="5.42578125" style="79" customWidth="1"/>
    <col min="12046" max="12046" width="6.140625" style="79" customWidth="1"/>
    <col min="12047" max="12047" width="0.28515625" style="79" customWidth="1"/>
    <col min="12048" max="12049" width="5.42578125" style="79" customWidth="1"/>
    <col min="12050" max="12050" width="7.5703125" style="79" bestFit="1" customWidth="1"/>
    <col min="12051" max="12052" width="11.42578125" style="79"/>
    <col min="12053" max="12053" width="4.7109375" style="79" customWidth="1"/>
    <col min="12054" max="12054" width="5" style="79" customWidth="1"/>
    <col min="12055" max="12055" width="2.28515625" style="79" customWidth="1"/>
    <col min="12056" max="12056" width="26" style="79" customWidth="1"/>
    <col min="12057" max="12057" width="8" style="79" customWidth="1"/>
    <col min="12058" max="12058" width="1" style="79" customWidth="1"/>
    <col min="12059" max="12059" width="6.7109375" style="79" customWidth="1"/>
    <col min="12060" max="12060" width="1" style="79" customWidth="1"/>
    <col min="12061" max="12061" width="6.7109375" style="79" customWidth="1"/>
    <col min="12062" max="12062" width="1" style="79" customWidth="1"/>
    <col min="12063" max="12063" width="6.7109375" style="79" customWidth="1"/>
    <col min="12064" max="12064" width="1" style="79" customWidth="1"/>
    <col min="12065" max="12065" width="6.7109375" style="79" customWidth="1"/>
    <col min="12066" max="12066" width="1" style="79" customWidth="1"/>
    <col min="12067" max="12067" width="6.7109375" style="79" customWidth="1"/>
    <col min="12068" max="12068" width="1" style="79" customWidth="1"/>
    <col min="12069" max="12070" width="6.7109375" style="79" customWidth="1"/>
    <col min="12071" max="12288" width="11.42578125" style="79"/>
    <col min="12289" max="12289" width="1.7109375" style="79" customWidth="1"/>
    <col min="12290" max="12290" width="1.85546875" style="79" customWidth="1"/>
    <col min="12291" max="12291" width="2.28515625" style="79" customWidth="1"/>
    <col min="12292" max="12292" width="1" style="79" customWidth="1"/>
    <col min="12293" max="12293" width="6.140625" style="79" customWidth="1"/>
    <col min="12294" max="12294" width="1.5703125" style="79" customWidth="1"/>
    <col min="12295" max="12295" width="63.85546875" style="79" customWidth="1"/>
    <col min="12296" max="12297" width="5.42578125" style="79" customWidth="1"/>
    <col min="12298" max="12298" width="6.140625" style="79" customWidth="1"/>
    <col min="12299" max="12299" width="0.28515625" style="79" customWidth="1"/>
    <col min="12300" max="12301" width="5.42578125" style="79" customWidth="1"/>
    <col min="12302" max="12302" width="6.140625" style="79" customWidth="1"/>
    <col min="12303" max="12303" width="0.28515625" style="79" customWidth="1"/>
    <col min="12304" max="12305" width="5.42578125" style="79" customWidth="1"/>
    <col min="12306" max="12306" width="7.5703125" style="79" bestFit="1" customWidth="1"/>
    <col min="12307" max="12308" width="11.42578125" style="79"/>
    <col min="12309" max="12309" width="4.7109375" style="79" customWidth="1"/>
    <col min="12310" max="12310" width="5" style="79" customWidth="1"/>
    <col min="12311" max="12311" width="2.28515625" style="79" customWidth="1"/>
    <col min="12312" max="12312" width="26" style="79" customWidth="1"/>
    <col min="12313" max="12313" width="8" style="79" customWidth="1"/>
    <col min="12314" max="12314" width="1" style="79" customWidth="1"/>
    <col min="12315" max="12315" width="6.7109375" style="79" customWidth="1"/>
    <col min="12316" max="12316" width="1" style="79" customWidth="1"/>
    <col min="12317" max="12317" width="6.7109375" style="79" customWidth="1"/>
    <col min="12318" max="12318" width="1" style="79" customWidth="1"/>
    <col min="12319" max="12319" width="6.7109375" style="79" customWidth="1"/>
    <col min="12320" max="12320" width="1" style="79" customWidth="1"/>
    <col min="12321" max="12321" width="6.7109375" style="79" customWidth="1"/>
    <col min="12322" max="12322" width="1" style="79" customWidth="1"/>
    <col min="12323" max="12323" width="6.7109375" style="79" customWidth="1"/>
    <col min="12324" max="12324" width="1" style="79" customWidth="1"/>
    <col min="12325" max="12326" width="6.7109375" style="79" customWidth="1"/>
    <col min="12327" max="12544" width="11.42578125" style="79"/>
    <col min="12545" max="12545" width="1.7109375" style="79" customWidth="1"/>
    <col min="12546" max="12546" width="1.85546875" style="79" customWidth="1"/>
    <col min="12547" max="12547" width="2.28515625" style="79" customWidth="1"/>
    <col min="12548" max="12548" width="1" style="79" customWidth="1"/>
    <col min="12549" max="12549" width="6.140625" style="79" customWidth="1"/>
    <col min="12550" max="12550" width="1.5703125" style="79" customWidth="1"/>
    <col min="12551" max="12551" width="63.85546875" style="79" customWidth="1"/>
    <col min="12552" max="12553" width="5.42578125" style="79" customWidth="1"/>
    <col min="12554" max="12554" width="6.140625" style="79" customWidth="1"/>
    <col min="12555" max="12555" width="0.28515625" style="79" customWidth="1"/>
    <col min="12556" max="12557" width="5.42578125" style="79" customWidth="1"/>
    <col min="12558" max="12558" width="6.140625" style="79" customWidth="1"/>
    <col min="12559" max="12559" width="0.28515625" style="79" customWidth="1"/>
    <col min="12560" max="12561" width="5.42578125" style="79" customWidth="1"/>
    <col min="12562" max="12562" width="7.5703125" style="79" bestFit="1" customWidth="1"/>
    <col min="12563" max="12564" width="11.42578125" style="79"/>
    <col min="12565" max="12565" width="4.7109375" style="79" customWidth="1"/>
    <col min="12566" max="12566" width="5" style="79" customWidth="1"/>
    <col min="12567" max="12567" width="2.28515625" style="79" customWidth="1"/>
    <col min="12568" max="12568" width="26" style="79" customWidth="1"/>
    <col min="12569" max="12569" width="8" style="79" customWidth="1"/>
    <col min="12570" max="12570" width="1" style="79" customWidth="1"/>
    <col min="12571" max="12571" width="6.7109375" style="79" customWidth="1"/>
    <col min="12572" max="12572" width="1" style="79" customWidth="1"/>
    <col min="12573" max="12573" width="6.7109375" style="79" customWidth="1"/>
    <col min="12574" max="12574" width="1" style="79" customWidth="1"/>
    <col min="12575" max="12575" width="6.7109375" style="79" customWidth="1"/>
    <col min="12576" max="12576" width="1" style="79" customWidth="1"/>
    <col min="12577" max="12577" width="6.7109375" style="79" customWidth="1"/>
    <col min="12578" max="12578" width="1" style="79" customWidth="1"/>
    <col min="12579" max="12579" width="6.7109375" style="79" customWidth="1"/>
    <col min="12580" max="12580" width="1" style="79" customWidth="1"/>
    <col min="12581" max="12582" width="6.7109375" style="79" customWidth="1"/>
    <col min="12583" max="12800" width="11.42578125" style="79"/>
    <col min="12801" max="12801" width="1.7109375" style="79" customWidth="1"/>
    <col min="12802" max="12802" width="1.85546875" style="79" customWidth="1"/>
    <col min="12803" max="12803" width="2.28515625" style="79" customWidth="1"/>
    <col min="12804" max="12804" width="1" style="79" customWidth="1"/>
    <col min="12805" max="12805" width="6.140625" style="79" customWidth="1"/>
    <col min="12806" max="12806" width="1.5703125" style="79" customWidth="1"/>
    <col min="12807" max="12807" width="63.85546875" style="79" customWidth="1"/>
    <col min="12808" max="12809" width="5.42578125" style="79" customWidth="1"/>
    <col min="12810" max="12810" width="6.140625" style="79" customWidth="1"/>
    <col min="12811" max="12811" width="0.28515625" style="79" customWidth="1"/>
    <col min="12812" max="12813" width="5.42578125" style="79" customWidth="1"/>
    <col min="12814" max="12814" width="6.140625" style="79" customWidth="1"/>
    <col min="12815" max="12815" width="0.28515625" style="79" customWidth="1"/>
    <col min="12816" max="12817" width="5.42578125" style="79" customWidth="1"/>
    <col min="12818" max="12818" width="7.5703125" style="79" bestFit="1" customWidth="1"/>
    <col min="12819" max="12820" width="11.42578125" style="79"/>
    <col min="12821" max="12821" width="4.7109375" style="79" customWidth="1"/>
    <col min="12822" max="12822" width="5" style="79" customWidth="1"/>
    <col min="12823" max="12823" width="2.28515625" style="79" customWidth="1"/>
    <col min="12824" max="12824" width="26" style="79" customWidth="1"/>
    <col min="12825" max="12825" width="8" style="79" customWidth="1"/>
    <col min="12826" max="12826" width="1" style="79" customWidth="1"/>
    <col min="12827" max="12827" width="6.7109375" style="79" customWidth="1"/>
    <col min="12828" max="12828" width="1" style="79" customWidth="1"/>
    <col min="12829" max="12829" width="6.7109375" style="79" customWidth="1"/>
    <col min="12830" max="12830" width="1" style="79" customWidth="1"/>
    <col min="12831" max="12831" width="6.7109375" style="79" customWidth="1"/>
    <col min="12832" max="12832" width="1" style="79" customWidth="1"/>
    <col min="12833" max="12833" width="6.7109375" style="79" customWidth="1"/>
    <col min="12834" max="12834" width="1" style="79" customWidth="1"/>
    <col min="12835" max="12835" width="6.7109375" style="79" customWidth="1"/>
    <col min="12836" max="12836" width="1" style="79" customWidth="1"/>
    <col min="12837" max="12838" width="6.7109375" style="79" customWidth="1"/>
    <col min="12839" max="13056" width="11.42578125" style="79"/>
    <col min="13057" max="13057" width="1.7109375" style="79" customWidth="1"/>
    <col min="13058" max="13058" width="1.85546875" style="79" customWidth="1"/>
    <col min="13059" max="13059" width="2.28515625" style="79" customWidth="1"/>
    <col min="13060" max="13060" width="1" style="79" customWidth="1"/>
    <col min="13061" max="13061" width="6.140625" style="79" customWidth="1"/>
    <col min="13062" max="13062" width="1.5703125" style="79" customWidth="1"/>
    <col min="13063" max="13063" width="63.85546875" style="79" customWidth="1"/>
    <col min="13064" max="13065" width="5.42578125" style="79" customWidth="1"/>
    <col min="13066" max="13066" width="6.140625" style="79" customWidth="1"/>
    <col min="13067" max="13067" width="0.28515625" style="79" customWidth="1"/>
    <col min="13068" max="13069" width="5.42578125" style="79" customWidth="1"/>
    <col min="13070" max="13070" width="6.140625" style="79" customWidth="1"/>
    <col min="13071" max="13071" width="0.28515625" style="79" customWidth="1"/>
    <col min="13072" max="13073" width="5.42578125" style="79" customWidth="1"/>
    <col min="13074" max="13074" width="7.5703125" style="79" bestFit="1" customWidth="1"/>
    <col min="13075" max="13076" width="11.42578125" style="79"/>
    <col min="13077" max="13077" width="4.7109375" style="79" customWidth="1"/>
    <col min="13078" max="13078" width="5" style="79" customWidth="1"/>
    <col min="13079" max="13079" width="2.28515625" style="79" customWidth="1"/>
    <col min="13080" max="13080" width="26" style="79" customWidth="1"/>
    <col min="13081" max="13081" width="8" style="79" customWidth="1"/>
    <col min="13082" max="13082" width="1" style="79" customWidth="1"/>
    <col min="13083" max="13083" width="6.7109375" style="79" customWidth="1"/>
    <col min="13084" max="13084" width="1" style="79" customWidth="1"/>
    <col min="13085" max="13085" width="6.7109375" style="79" customWidth="1"/>
    <col min="13086" max="13086" width="1" style="79" customWidth="1"/>
    <col min="13087" max="13087" width="6.7109375" style="79" customWidth="1"/>
    <col min="13088" max="13088" width="1" style="79" customWidth="1"/>
    <col min="13089" max="13089" width="6.7109375" style="79" customWidth="1"/>
    <col min="13090" max="13090" width="1" style="79" customWidth="1"/>
    <col min="13091" max="13091" width="6.7109375" style="79" customWidth="1"/>
    <col min="13092" max="13092" width="1" style="79" customWidth="1"/>
    <col min="13093" max="13094" width="6.7109375" style="79" customWidth="1"/>
    <col min="13095" max="13312" width="11.42578125" style="79"/>
    <col min="13313" max="13313" width="1.7109375" style="79" customWidth="1"/>
    <col min="13314" max="13314" width="1.85546875" style="79" customWidth="1"/>
    <col min="13315" max="13315" width="2.28515625" style="79" customWidth="1"/>
    <col min="13316" max="13316" width="1" style="79" customWidth="1"/>
    <col min="13317" max="13317" width="6.140625" style="79" customWidth="1"/>
    <col min="13318" max="13318" width="1.5703125" style="79" customWidth="1"/>
    <col min="13319" max="13319" width="63.85546875" style="79" customWidth="1"/>
    <col min="13320" max="13321" width="5.42578125" style="79" customWidth="1"/>
    <col min="13322" max="13322" width="6.140625" style="79" customWidth="1"/>
    <col min="13323" max="13323" width="0.28515625" style="79" customWidth="1"/>
    <col min="13324" max="13325" width="5.42578125" style="79" customWidth="1"/>
    <col min="13326" max="13326" width="6.140625" style="79" customWidth="1"/>
    <col min="13327" max="13327" width="0.28515625" style="79" customWidth="1"/>
    <col min="13328" max="13329" width="5.42578125" style="79" customWidth="1"/>
    <col min="13330" max="13330" width="7.5703125" style="79" bestFit="1" customWidth="1"/>
    <col min="13331" max="13332" width="11.42578125" style="79"/>
    <col min="13333" max="13333" width="4.7109375" style="79" customWidth="1"/>
    <col min="13334" max="13334" width="5" style="79" customWidth="1"/>
    <col min="13335" max="13335" width="2.28515625" style="79" customWidth="1"/>
    <col min="13336" max="13336" width="26" style="79" customWidth="1"/>
    <col min="13337" max="13337" width="8" style="79" customWidth="1"/>
    <col min="13338" max="13338" width="1" style="79" customWidth="1"/>
    <col min="13339" max="13339" width="6.7109375" style="79" customWidth="1"/>
    <col min="13340" max="13340" width="1" style="79" customWidth="1"/>
    <col min="13341" max="13341" width="6.7109375" style="79" customWidth="1"/>
    <col min="13342" max="13342" width="1" style="79" customWidth="1"/>
    <col min="13343" max="13343" width="6.7109375" style="79" customWidth="1"/>
    <col min="13344" max="13344" width="1" style="79" customWidth="1"/>
    <col min="13345" max="13345" width="6.7109375" style="79" customWidth="1"/>
    <col min="13346" max="13346" width="1" style="79" customWidth="1"/>
    <col min="13347" max="13347" width="6.7109375" style="79" customWidth="1"/>
    <col min="13348" max="13348" width="1" style="79" customWidth="1"/>
    <col min="13349" max="13350" width="6.7109375" style="79" customWidth="1"/>
    <col min="13351" max="13568" width="11.42578125" style="79"/>
    <col min="13569" max="13569" width="1.7109375" style="79" customWidth="1"/>
    <col min="13570" max="13570" width="1.85546875" style="79" customWidth="1"/>
    <col min="13571" max="13571" width="2.28515625" style="79" customWidth="1"/>
    <col min="13572" max="13572" width="1" style="79" customWidth="1"/>
    <col min="13573" max="13573" width="6.140625" style="79" customWidth="1"/>
    <col min="13574" max="13574" width="1.5703125" style="79" customWidth="1"/>
    <col min="13575" max="13575" width="63.85546875" style="79" customWidth="1"/>
    <col min="13576" max="13577" width="5.42578125" style="79" customWidth="1"/>
    <col min="13578" max="13578" width="6.140625" style="79" customWidth="1"/>
    <col min="13579" max="13579" width="0.28515625" style="79" customWidth="1"/>
    <col min="13580" max="13581" width="5.42578125" style="79" customWidth="1"/>
    <col min="13582" max="13582" width="6.140625" style="79" customWidth="1"/>
    <col min="13583" max="13583" width="0.28515625" style="79" customWidth="1"/>
    <col min="13584" max="13585" width="5.42578125" style="79" customWidth="1"/>
    <col min="13586" max="13586" width="7.5703125" style="79" bestFit="1" customWidth="1"/>
    <col min="13587" max="13588" width="11.42578125" style="79"/>
    <col min="13589" max="13589" width="4.7109375" style="79" customWidth="1"/>
    <col min="13590" max="13590" width="5" style="79" customWidth="1"/>
    <col min="13591" max="13591" width="2.28515625" style="79" customWidth="1"/>
    <col min="13592" max="13592" width="26" style="79" customWidth="1"/>
    <col min="13593" max="13593" width="8" style="79" customWidth="1"/>
    <col min="13594" max="13594" width="1" style="79" customWidth="1"/>
    <col min="13595" max="13595" width="6.7109375" style="79" customWidth="1"/>
    <col min="13596" max="13596" width="1" style="79" customWidth="1"/>
    <col min="13597" max="13597" width="6.7109375" style="79" customWidth="1"/>
    <col min="13598" max="13598" width="1" style="79" customWidth="1"/>
    <col min="13599" max="13599" width="6.7109375" style="79" customWidth="1"/>
    <col min="13600" max="13600" width="1" style="79" customWidth="1"/>
    <col min="13601" max="13601" width="6.7109375" style="79" customWidth="1"/>
    <col min="13602" max="13602" width="1" style="79" customWidth="1"/>
    <col min="13603" max="13603" width="6.7109375" style="79" customWidth="1"/>
    <col min="13604" max="13604" width="1" style="79" customWidth="1"/>
    <col min="13605" max="13606" width="6.7109375" style="79" customWidth="1"/>
    <col min="13607" max="13824" width="11.42578125" style="79"/>
    <col min="13825" max="13825" width="1.7109375" style="79" customWidth="1"/>
    <col min="13826" max="13826" width="1.85546875" style="79" customWidth="1"/>
    <col min="13827" max="13827" width="2.28515625" style="79" customWidth="1"/>
    <col min="13828" max="13828" width="1" style="79" customWidth="1"/>
    <col min="13829" max="13829" width="6.140625" style="79" customWidth="1"/>
    <col min="13830" max="13830" width="1.5703125" style="79" customWidth="1"/>
    <col min="13831" max="13831" width="63.85546875" style="79" customWidth="1"/>
    <col min="13832" max="13833" width="5.42578125" style="79" customWidth="1"/>
    <col min="13834" max="13834" width="6.140625" style="79" customWidth="1"/>
    <col min="13835" max="13835" width="0.28515625" style="79" customWidth="1"/>
    <col min="13836" max="13837" width="5.42578125" style="79" customWidth="1"/>
    <col min="13838" max="13838" width="6.140625" style="79" customWidth="1"/>
    <col min="13839" max="13839" width="0.28515625" style="79" customWidth="1"/>
    <col min="13840" max="13841" width="5.42578125" style="79" customWidth="1"/>
    <col min="13842" max="13842" width="7.5703125" style="79" bestFit="1" customWidth="1"/>
    <col min="13843" max="13844" width="11.42578125" style="79"/>
    <col min="13845" max="13845" width="4.7109375" style="79" customWidth="1"/>
    <col min="13846" max="13846" width="5" style="79" customWidth="1"/>
    <col min="13847" max="13847" width="2.28515625" style="79" customWidth="1"/>
    <col min="13848" max="13848" width="26" style="79" customWidth="1"/>
    <col min="13849" max="13849" width="8" style="79" customWidth="1"/>
    <col min="13850" max="13850" width="1" style="79" customWidth="1"/>
    <col min="13851" max="13851" width="6.7109375" style="79" customWidth="1"/>
    <col min="13852" max="13852" width="1" style="79" customWidth="1"/>
    <col min="13853" max="13853" width="6.7109375" style="79" customWidth="1"/>
    <col min="13854" max="13854" width="1" style="79" customWidth="1"/>
    <col min="13855" max="13855" width="6.7109375" style="79" customWidth="1"/>
    <col min="13856" max="13856" width="1" style="79" customWidth="1"/>
    <col min="13857" max="13857" width="6.7109375" style="79" customWidth="1"/>
    <col min="13858" max="13858" width="1" style="79" customWidth="1"/>
    <col min="13859" max="13859" width="6.7109375" style="79" customWidth="1"/>
    <col min="13860" max="13860" width="1" style="79" customWidth="1"/>
    <col min="13861" max="13862" width="6.7109375" style="79" customWidth="1"/>
    <col min="13863" max="14080" width="11.42578125" style="79"/>
    <col min="14081" max="14081" width="1.7109375" style="79" customWidth="1"/>
    <col min="14082" max="14082" width="1.85546875" style="79" customWidth="1"/>
    <col min="14083" max="14083" width="2.28515625" style="79" customWidth="1"/>
    <col min="14084" max="14084" width="1" style="79" customWidth="1"/>
    <col min="14085" max="14085" width="6.140625" style="79" customWidth="1"/>
    <col min="14086" max="14086" width="1.5703125" style="79" customWidth="1"/>
    <col min="14087" max="14087" width="63.85546875" style="79" customWidth="1"/>
    <col min="14088" max="14089" width="5.42578125" style="79" customWidth="1"/>
    <col min="14090" max="14090" width="6.140625" style="79" customWidth="1"/>
    <col min="14091" max="14091" width="0.28515625" style="79" customWidth="1"/>
    <col min="14092" max="14093" width="5.42578125" style="79" customWidth="1"/>
    <col min="14094" max="14094" width="6.140625" style="79" customWidth="1"/>
    <col min="14095" max="14095" width="0.28515625" style="79" customWidth="1"/>
    <col min="14096" max="14097" width="5.42578125" style="79" customWidth="1"/>
    <col min="14098" max="14098" width="7.5703125" style="79" bestFit="1" customWidth="1"/>
    <col min="14099" max="14100" width="11.42578125" style="79"/>
    <col min="14101" max="14101" width="4.7109375" style="79" customWidth="1"/>
    <col min="14102" max="14102" width="5" style="79" customWidth="1"/>
    <col min="14103" max="14103" width="2.28515625" style="79" customWidth="1"/>
    <col min="14104" max="14104" width="26" style="79" customWidth="1"/>
    <col min="14105" max="14105" width="8" style="79" customWidth="1"/>
    <col min="14106" max="14106" width="1" style="79" customWidth="1"/>
    <col min="14107" max="14107" width="6.7109375" style="79" customWidth="1"/>
    <col min="14108" max="14108" width="1" style="79" customWidth="1"/>
    <col min="14109" max="14109" width="6.7109375" style="79" customWidth="1"/>
    <col min="14110" max="14110" width="1" style="79" customWidth="1"/>
    <col min="14111" max="14111" width="6.7109375" style="79" customWidth="1"/>
    <col min="14112" max="14112" width="1" style="79" customWidth="1"/>
    <col min="14113" max="14113" width="6.7109375" style="79" customWidth="1"/>
    <col min="14114" max="14114" width="1" style="79" customWidth="1"/>
    <col min="14115" max="14115" width="6.7109375" style="79" customWidth="1"/>
    <col min="14116" max="14116" width="1" style="79" customWidth="1"/>
    <col min="14117" max="14118" width="6.7109375" style="79" customWidth="1"/>
    <col min="14119" max="14336" width="11.42578125" style="79"/>
    <col min="14337" max="14337" width="1.7109375" style="79" customWidth="1"/>
    <col min="14338" max="14338" width="1.85546875" style="79" customWidth="1"/>
    <col min="14339" max="14339" width="2.28515625" style="79" customWidth="1"/>
    <col min="14340" max="14340" width="1" style="79" customWidth="1"/>
    <col min="14341" max="14341" width="6.140625" style="79" customWidth="1"/>
    <col min="14342" max="14342" width="1.5703125" style="79" customWidth="1"/>
    <col min="14343" max="14343" width="63.85546875" style="79" customWidth="1"/>
    <col min="14344" max="14345" width="5.42578125" style="79" customWidth="1"/>
    <col min="14346" max="14346" width="6.140625" style="79" customWidth="1"/>
    <col min="14347" max="14347" width="0.28515625" style="79" customWidth="1"/>
    <col min="14348" max="14349" width="5.42578125" style="79" customWidth="1"/>
    <col min="14350" max="14350" width="6.140625" style="79" customWidth="1"/>
    <col min="14351" max="14351" width="0.28515625" style="79" customWidth="1"/>
    <col min="14352" max="14353" width="5.42578125" style="79" customWidth="1"/>
    <col min="14354" max="14354" width="7.5703125" style="79" bestFit="1" customWidth="1"/>
    <col min="14355" max="14356" width="11.42578125" style="79"/>
    <col min="14357" max="14357" width="4.7109375" style="79" customWidth="1"/>
    <col min="14358" max="14358" width="5" style="79" customWidth="1"/>
    <col min="14359" max="14359" width="2.28515625" style="79" customWidth="1"/>
    <col min="14360" max="14360" width="26" style="79" customWidth="1"/>
    <col min="14361" max="14361" width="8" style="79" customWidth="1"/>
    <col min="14362" max="14362" width="1" style="79" customWidth="1"/>
    <col min="14363" max="14363" width="6.7109375" style="79" customWidth="1"/>
    <col min="14364" max="14364" width="1" style="79" customWidth="1"/>
    <col min="14365" max="14365" width="6.7109375" style="79" customWidth="1"/>
    <col min="14366" max="14366" width="1" style="79" customWidth="1"/>
    <col min="14367" max="14367" width="6.7109375" style="79" customWidth="1"/>
    <col min="14368" max="14368" width="1" style="79" customWidth="1"/>
    <col min="14369" max="14369" width="6.7109375" style="79" customWidth="1"/>
    <col min="14370" max="14370" width="1" style="79" customWidth="1"/>
    <col min="14371" max="14371" width="6.7109375" style="79" customWidth="1"/>
    <col min="14372" max="14372" width="1" style="79" customWidth="1"/>
    <col min="14373" max="14374" width="6.7109375" style="79" customWidth="1"/>
    <col min="14375" max="14592" width="11.42578125" style="79"/>
    <col min="14593" max="14593" width="1.7109375" style="79" customWidth="1"/>
    <col min="14594" max="14594" width="1.85546875" style="79" customWidth="1"/>
    <col min="14595" max="14595" width="2.28515625" style="79" customWidth="1"/>
    <col min="14596" max="14596" width="1" style="79" customWidth="1"/>
    <col min="14597" max="14597" width="6.140625" style="79" customWidth="1"/>
    <col min="14598" max="14598" width="1.5703125" style="79" customWidth="1"/>
    <col min="14599" max="14599" width="63.85546875" style="79" customWidth="1"/>
    <col min="14600" max="14601" width="5.42578125" style="79" customWidth="1"/>
    <col min="14602" max="14602" width="6.140625" style="79" customWidth="1"/>
    <col min="14603" max="14603" width="0.28515625" style="79" customWidth="1"/>
    <col min="14604" max="14605" width="5.42578125" style="79" customWidth="1"/>
    <col min="14606" max="14606" width="6.140625" style="79" customWidth="1"/>
    <col min="14607" max="14607" width="0.28515625" style="79" customWidth="1"/>
    <col min="14608" max="14609" width="5.42578125" style="79" customWidth="1"/>
    <col min="14610" max="14610" width="7.5703125" style="79" bestFit="1" customWidth="1"/>
    <col min="14611" max="14612" width="11.42578125" style="79"/>
    <col min="14613" max="14613" width="4.7109375" style="79" customWidth="1"/>
    <col min="14614" max="14614" width="5" style="79" customWidth="1"/>
    <col min="14615" max="14615" width="2.28515625" style="79" customWidth="1"/>
    <col min="14616" max="14616" width="26" style="79" customWidth="1"/>
    <col min="14617" max="14617" width="8" style="79" customWidth="1"/>
    <col min="14618" max="14618" width="1" style="79" customWidth="1"/>
    <col min="14619" max="14619" width="6.7109375" style="79" customWidth="1"/>
    <col min="14620" max="14620" width="1" style="79" customWidth="1"/>
    <col min="14621" max="14621" width="6.7109375" style="79" customWidth="1"/>
    <col min="14622" max="14622" width="1" style="79" customWidth="1"/>
    <col min="14623" max="14623" width="6.7109375" style="79" customWidth="1"/>
    <col min="14624" max="14624" width="1" style="79" customWidth="1"/>
    <col min="14625" max="14625" width="6.7109375" style="79" customWidth="1"/>
    <col min="14626" max="14626" width="1" style="79" customWidth="1"/>
    <col min="14627" max="14627" width="6.7109375" style="79" customWidth="1"/>
    <col min="14628" max="14628" width="1" style="79" customWidth="1"/>
    <col min="14629" max="14630" width="6.7109375" style="79" customWidth="1"/>
    <col min="14631" max="14848" width="11.42578125" style="79"/>
    <col min="14849" max="14849" width="1.7109375" style="79" customWidth="1"/>
    <col min="14850" max="14850" width="1.85546875" style="79" customWidth="1"/>
    <col min="14851" max="14851" width="2.28515625" style="79" customWidth="1"/>
    <col min="14852" max="14852" width="1" style="79" customWidth="1"/>
    <col min="14853" max="14853" width="6.140625" style="79" customWidth="1"/>
    <col min="14854" max="14854" width="1.5703125" style="79" customWidth="1"/>
    <col min="14855" max="14855" width="63.85546875" style="79" customWidth="1"/>
    <col min="14856" max="14857" width="5.42578125" style="79" customWidth="1"/>
    <col min="14858" max="14858" width="6.140625" style="79" customWidth="1"/>
    <col min="14859" max="14859" width="0.28515625" style="79" customWidth="1"/>
    <col min="14860" max="14861" width="5.42578125" style="79" customWidth="1"/>
    <col min="14862" max="14862" width="6.140625" style="79" customWidth="1"/>
    <col min="14863" max="14863" width="0.28515625" style="79" customWidth="1"/>
    <col min="14864" max="14865" width="5.42578125" style="79" customWidth="1"/>
    <col min="14866" max="14866" width="7.5703125" style="79" bestFit="1" customWidth="1"/>
    <col min="14867" max="14868" width="11.42578125" style="79"/>
    <col min="14869" max="14869" width="4.7109375" style="79" customWidth="1"/>
    <col min="14870" max="14870" width="5" style="79" customWidth="1"/>
    <col min="14871" max="14871" width="2.28515625" style="79" customWidth="1"/>
    <col min="14872" max="14872" width="26" style="79" customWidth="1"/>
    <col min="14873" max="14873" width="8" style="79" customWidth="1"/>
    <col min="14874" max="14874" width="1" style="79" customWidth="1"/>
    <col min="14875" max="14875" width="6.7109375" style="79" customWidth="1"/>
    <col min="14876" max="14876" width="1" style="79" customWidth="1"/>
    <col min="14877" max="14877" width="6.7109375" style="79" customWidth="1"/>
    <col min="14878" max="14878" width="1" style="79" customWidth="1"/>
    <col min="14879" max="14879" width="6.7109375" style="79" customWidth="1"/>
    <col min="14880" max="14880" width="1" style="79" customWidth="1"/>
    <col min="14881" max="14881" width="6.7109375" style="79" customWidth="1"/>
    <col min="14882" max="14882" width="1" style="79" customWidth="1"/>
    <col min="14883" max="14883" width="6.7109375" style="79" customWidth="1"/>
    <col min="14884" max="14884" width="1" style="79" customWidth="1"/>
    <col min="14885" max="14886" width="6.7109375" style="79" customWidth="1"/>
    <col min="14887" max="15104" width="11.42578125" style="79"/>
    <col min="15105" max="15105" width="1.7109375" style="79" customWidth="1"/>
    <col min="15106" max="15106" width="1.85546875" style="79" customWidth="1"/>
    <col min="15107" max="15107" width="2.28515625" style="79" customWidth="1"/>
    <col min="15108" max="15108" width="1" style="79" customWidth="1"/>
    <col min="15109" max="15109" width="6.140625" style="79" customWidth="1"/>
    <col min="15110" max="15110" width="1.5703125" style="79" customWidth="1"/>
    <col min="15111" max="15111" width="63.85546875" style="79" customWidth="1"/>
    <col min="15112" max="15113" width="5.42578125" style="79" customWidth="1"/>
    <col min="15114" max="15114" width="6.140625" style="79" customWidth="1"/>
    <col min="15115" max="15115" width="0.28515625" style="79" customWidth="1"/>
    <col min="15116" max="15117" width="5.42578125" style="79" customWidth="1"/>
    <col min="15118" max="15118" width="6.140625" style="79" customWidth="1"/>
    <col min="15119" max="15119" width="0.28515625" style="79" customWidth="1"/>
    <col min="15120" max="15121" width="5.42578125" style="79" customWidth="1"/>
    <col min="15122" max="15122" width="7.5703125" style="79" bestFit="1" customWidth="1"/>
    <col min="15123" max="15124" width="11.42578125" style="79"/>
    <col min="15125" max="15125" width="4.7109375" style="79" customWidth="1"/>
    <col min="15126" max="15126" width="5" style="79" customWidth="1"/>
    <col min="15127" max="15127" width="2.28515625" style="79" customWidth="1"/>
    <col min="15128" max="15128" width="26" style="79" customWidth="1"/>
    <col min="15129" max="15129" width="8" style="79" customWidth="1"/>
    <col min="15130" max="15130" width="1" style="79" customWidth="1"/>
    <col min="15131" max="15131" width="6.7109375" style="79" customWidth="1"/>
    <col min="15132" max="15132" width="1" style="79" customWidth="1"/>
    <col min="15133" max="15133" width="6.7109375" style="79" customWidth="1"/>
    <col min="15134" max="15134" width="1" style="79" customWidth="1"/>
    <col min="15135" max="15135" width="6.7109375" style="79" customWidth="1"/>
    <col min="15136" max="15136" width="1" style="79" customWidth="1"/>
    <col min="15137" max="15137" width="6.7109375" style="79" customWidth="1"/>
    <col min="15138" max="15138" width="1" style="79" customWidth="1"/>
    <col min="15139" max="15139" width="6.7109375" style="79" customWidth="1"/>
    <col min="15140" max="15140" width="1" style="79" customWidth="1"/>
    <col min="15141" max="15142" width="6.7109375" style="79" customWidth="1"/>
    <col min="15143" max="15360" width="11.42578125" style="79"/>
    <col min="15361" max="15361" width="1.7109375" style="79" customWidth="1"/>
    <col min="15362" max="15362" width="1.85546875" style="79" customWidth="1"/>
    <col min="15363" max="15363" width="2.28515625" style="79" customWidth="1"/>
    <col min="15364" max="15364" width="1" style="79" customWidth="1"/>
    <col min="15365" max="15365" width="6.140625" style="79" customWidth="1"/>
    <col min="15366" max="15366" width="1.5703125" style="79" customWidth="1"/>
    <col min="15367" max="15367" width="63.85546875" style="79" customWidth="1"/>
    <col min="15368" max="15369" width="5.42578125" style="79" customWidth="1"/>
    <col min="15370" max="15370" width="6.140625" style="79" customWidth="1"/>
    <col min="15371" max="15371" width="0.28515625" style="79" customWidth="1"/>
    <col min="15372" max="15373" width="5.42578125" style="79" customWidth="1"/>
    <col min="15374" max="15374" width="6.140625" style="79" customWidth="1"/>
    <col min="15375" max="15375" width="0.28515625" style="79" customWidth="1"/>
    <col min="15376" max="15377" width="5.42578125" style="79" customWidth="1"/>
    <col min="15378" max="15378" width="7.5703125" style="79" bestFit="1" customWidth="1"/>
    <col min="15379" max="15380" width="11.42578125" style="79"/>
    <col min="15381" max="15381" width="4.7109375" style="79" customWidth="1"/>
    <col min="15382" max="15382" width="5" style="79" customWidth="1"/>
    <col min="15383" max="15383" width="2.28515625" style="79" customWidth="1"/>
    <col min="15384" max="15384" width="26" style="79" customWidth="1"/>
    <col min="15385" max="15385" width="8" style="79" customWidth="1"/>
    <col min="15386" max="15386" width="1" style="79" customWidth="1"/>
    <col min="15387" max="15387" width="6.7109375" style="79" customWidth="1"/>
    <col min="15388" max="15388" width="1" style="79" customWidth="1"/>
    <col min="15389" max="15389" width="6.7109375" style="79" customWidth="1"/>
    <col min="15390" max="15390" width="1" style="79" customWidth="1"/>
    <col min="15391" max="15391" width="6.7109375" style="79" customWidth="1"/>
    <col min="15392" max="15392" width="1" style="79" customWidth="1"/>
    <col min="15393" max="15393" width="6.7109375" style="79" customWidth="1"/>
    <col min="15394" max="15394" width="1" style="79" customWidth="1"/>
    <col min="15395" max="15395" width="6.7109375" style="79" customWidth="1"/>
    <col min="15396" max="15396" width="1" style="79" customWidth="1"/>
    <col min="15397" max="15398" width="6.7109375" style="79" customWidth="1"/>
    <col min="15399" max="15616" width="11.42578125" style="79"/>
    <col min="15617" max="15617" width="1.7109375" style="79" customWidth="1"/>
    <col min="15618" max="15618" width="1.85546875" style="79" customWidth="1"/>
    <col min="15619" max="15619" width="2.28515625" style="79" customWidth="1"/>
    <col min="15620" max="15620" width="1" style="79" customWidth="1"/>
    <col min="15621" max="15621" width="6.140625" style="79" customWidth="1"/>
    <col min="15622" max="15622" width="1.5703125" style="79" customWidth="1"/>
    <col min="15623" max="15623" width="63.85546875" style="79" customWidth="1"/>
    <col min="15624" max="15625" width="5.42578125" style="79" customWidth="1"/>
    <col min="15626" max="15626" width="6.140625" style="79" customWidth="1"/>
    <col min="15627" max="15627" width="0.28515625" style="79" customWidth="1"/>
    <col min="15628" max="15629" width="5.42578125" style="79" customWidth="1"/>
    <col min="15630" max="15630" width="6.140625" style="79" customWidth="1"/>
    <col min="15631" max="15631" width="0.28515625" style="79" customWidth="1"/>
    <col min="15632" max="15633" width="5.42578125" style="79" customWidth="1"/>
    <col min="15634" max="15634" width="7.5703125" style="79" bestFit="1" customWidth="1"/>
    <col min="15635" max="15636" width="11.42578125" style="79"/>
    <col min="15637" max="15637" width="4.7109375" style="79" customWidth="1"/>
    <col min="15638" max="15638" width="5" style="79" customWidth="1"/>
    <col min="15639" max="15639" width="2.28515625" style="79" customWidth="1"/>
    <col min="15640" max="15640" width="26" style="79" customWidth="1"/>
    <col min="15641" max="15641" width="8" style="79" customWidth="1"/>
    <col min="15642" max="15642" width="1" style="79" customWidth="1"/>
    <col min="15643" max="15643" width="6.7109375" style="79" customWidth="1"/>
    <col min="15644" max="15644" width="1" style="79" customWidth="1"/>
    <col min="15645" max="15645" width="6.7109375" style="79" customWidth="1"/>
    <col min="15646" max="15646" width="1" style="79" customWidth="1"/>
    <col min="15647" max="15647" width="6.7109375" style="79" customWidth="1"/>
    <col min="15648" max="15648" width="1" style="79" customWidth="1"/>
    <col min="15649" max="15649" width="6.7109375" style="79" customWidth="1"/>
    <col min="15650" max="15650" width="1" style="79" customWidth="1"/>
    <col min="15651" max="15651" width="6.7109375" style="79" customWidth="1"/>
    <col min="15652" max="15652" width="1" style="79" customWidth="1"/>
    <col min="15653" max="15654" width="6.7109375" style="79" customWidth="1"/>
    <col min="15655" max="15872" width="11.42578125" style="79"/>
    <col min="15873" max="15873" width="1.7109375" style="79" customWidth="1"/>
    <col min="15874" max="15874" width="1.85546875" style="79" customWidth="1"/>
    <col min="15875" max="15875" width="2.28515625" style="79" customWidth="1"/>
    <col min="15876" max="15876" width="1" style="79" customWidth="1"/>
    <col min="15877" max="15877" width="6.140625" style="79" customWidth="1"/>
    <col min="15878" max="15878" width="1.5703125" style="79" customWidth="1"/>
    <col min="15879" max="15879" width="63.85546875" style="79" customWidth="1"/>
    <col min="15880" max="15881" width="5.42578125" style="79" customWidth="1"/>
    <col min="15882" max="15882" width="6.140625" style="79" customWidth="1"/>
    <col min="15883" max="15883" width="0.28515625" style="79" customWidth="1"/>
    <col min="15884" max="15885" width="5.42578125" style="79" customWidth="1"/>
    <col min="15886" max="15886" width="6.140625" style="79" customWidth="1"/>
    <col min="15887" max="15887" width="0.28515625" style="79" customWidth="1"/>
    <col min="15888" max="15889" width="5.42578125" style="79" customWidth="1"/>
    <col min="15890" max="15890" width="7.5703125" style="79" bestFit="1" customWidth="1"/>
    <col min="15891" max="15892" width="11.42578125" style="79"/>
    <col min="15893" max="15893" width="4.7109375" style="79" customWidth="1"/>
    <col min="15894" max="15894" width="5" style="79" customWidth="1"/>
    <col min="15895" max="15895" width="2.28515625" style="79" customWidth="1"/>
    <col min="15896" max="15896" width="26" style="79" customWidth="1"/>
    <col min="15897" max="15897" width="8" style="79" customWidth="1"/>
    <col min="15898" max="15898" width="1" style="79" customWidth="1"/>
    <col min="15899" max="15899" width="6.7109375" style="79" customWidth="1"/>
    <col min="15900" max="15900" width="1" style="79" customWidth="1"/>
    <col min="15901" max="15901" width="6.7109375" style="79" customWidth="1"/>
    <col min="15902" max="15902" width="1" style="79" customWidth="1"/>
    <col min="15903" max="15903" width="6.7109375" style="79" customWidth="1"/>
    <col min="15904" max="15904" width="1" style="79" customWidth="1"/>
    <col min="15905" max="15905" width="6.7109375" style="79" customWidth="1"/>
    <col min="15906" max="15906" width="1" style="79" customWidth="1"/>
    <col min="15907" max="15907" width="6.7109375" style="79" customWidth="1"/>
    <col min="15908" max="15908" width="1" style="79" customWidth="1"/>
    <col min="15909" max="15910" width="6.7109375" style="79" customWidth="1"/>
    <col min="15911" max="16128" width="11.42578125" style="79"/>
    <col min="16129" max="16129" width="1.7109375" style="79" customWidth="1"/>
    <col min="16130" max="16130" width="1.85546875" style="79" customWidth="1"/>
    <col min="16131" max="16131" width="2.28515625" style="79" customWidth="1"/>
    <col min="16132" max="16132" width="1" style="79" customWidth="1"/>
    <col min="16133" max="16133" width="6.140625" style="79" customWidth="1"/>
    <col min="16134" max="16134" width="1.5703125" style="79" customWidth="1"/>
    <col min="16135" max="16135" width="63.85546875" style="79" customWidth="1"/>
    <col min="16136" max="16137" width="5.42578125" style="79" customWidth="1"/>
    <col min="16138" max="16138" width="6.140625" style="79" customWidth="1"/>
    <col min="16139" max="16139" width="0.28515625" style="79" customWidth="1"/>
    <col min="16140" max="16141" width="5.42578125" style="79" customWidth="1"/>
    <col min="16142" max="16142" width="6.140625" style="79" customWidth="1"/>
    <col min="16143" max="16143" width="0.28515625" style="79" customWidth="1"/>
    <col min="16144" max="16145" width="5.42578125" style="79" customWidth="1"/>
    <col min="16146" max="16146" width="7.5703125" style="79" bestFit="1" customWidth="1"/>
    <col min="16147" max="16148" width="11.42578125" style="79"/>
    <col min="16149" max="16149" width="4.7109375" style="79" customWidth="1"/>
    <col min="16150" max="16150" width="5" style="79" customWidth="1"/>
    <col min="16151" max="16151" width="2.28515625" style="79" customWidth="1"/>
    <col min="16152" max="16152" width="26" style="79" customWidth="1"/>
    <col min="16153" max="16153" width="8" style="79" customWidth="1"/>
    <col min="16154" max="16154" width="1" style="79" customWidth="1"/>
    <col min="16155" max="16155" width="6.7109375" style="79" customWidth="1"/>
    <col min="16156" max="16156" width="1" style="79" customWidth="1"/>
    <col min="16157" max="16157" width="6.7109375" style="79" customWidth="1"/>
    <col min="16158" max="16158" width="1" style="79" customWidth="1"/>
    <col min="16159" max="16159" width="6.7109375" style="79" customWidth="1"/>
    <col min="16160" max="16160" width="1" style="79" customWidth="1"/>
    <col min="16161" max="16161" width="6.7109375" style="79" customWidth="1"/>
    <col min="16162" max="16162" width="1" style="79" customWidth="1"/>
    <col min="16163" max="16163" width="6.7109375" style="79" customWidth="1"/>
    <col min="16164" max="16164" width="1" style="79" customWidth="1"/>
    <col min="16165" max="16166" width="6.7109375" style="79" customWidth="1"/>
    <col min="16167" max="16384" width="11.42578125" style="79"/>
  </cols>
  <sheetData>
    <row r="1" spans="1:40" ht="3.75" customHeight="1">
      <c r="A1" s="1461"/>
      <c r="B1" s="1461"/>
      <c r="C1" s="1461"/>
      <c r="D1" s="1426"/>
      <c r="E1" s="83"/>
      <c r="F1" s="83"/>
      <c r="G1" s="59"/>
      <c r="H1" s="223"/>
      <c r="I1" s="1893"/>
      <c r="J1" s="223"/>
      <c r="K1" s="223"/>
      <c r="L1" s="223"/>
      <c r="M1" s="223"/>
      <c r="N1" s="223"/>
      <c r="O1" s="223"/>
      <c r="P1" s="223"/>
      <c r="Q1" s="223"/>
      <c r="R1" s="223"/>
      <c r="S1" s="78"/>
      <c r="T1" s="78"/>
    </row>
    <row r="2" spans="1:40" ht="12.75" customHeight="1">
      <c r="A2" s="1455"/>
      <c r="B2" s="1455"/>
      <c r="C2" s="1461"/>
      <c r="D2" s="1009"/>
      <c r="E2" s="2293" t="s">
        <v>1515</v>
      </c>
      <c r="F2" s="2293"/>
      <c r="G2" s="2293"/>
      <c r="H2" s="2293"/>
      <c r="I2" s="2293"/>
      <c r="J2" s="2293"/>
      <c r="K2" s="2293"/>
      <c r="L2" s="2293"/>
      <c r="M2" s="2293"/>
      <c r="N2" s="2293"/>
      <c r="O2" s="2293"/>
      <c r="P2" s="2293"/>
      <c r="Q2" s="2293"/>
      <c r="R2" s="2293"/>
      <c r="S2" s="278"/>
      <c r="T2" s="78"/>
      <c r="U2" s="83"/>
      <c r="V2" s="83"/>
      <c r="W2" s="2281"/>
      <c r="X2" s="2281"/>
      <c r="Y2" s="2281"/>
      <c r="Z2" s="2281"/>
      <c r="AA2" s="2281"/>
      <c r="AB2" s="2281"/>
      <c r="AC2" s="2281"/>
      <c r="AD2" s="2281"/>
      <c r="AE2" s="2281"/>
      <c r="AF2" s="2281"/>
      <c r="AG2" s="2281"/>
      <c r="AH2" s="2281"/>
      <c r="AI2" s="2281"/>
      <c r="AJ2" s="2281"/>
      <c r="AK2" s="2281"/>
    </row>
    <row r="3" spans="1:40" s="83" customFormat="1" ht="12.75" customHeight="1">
      <c r="A3" s="1455"/>
      <c r="B3" s="1010"/>
      <c r="C3" s="1324"/>
      <c r="D3" s="1011"/>
      <c r="E3" s="2293" t="s">
        <v>77</v>
      </c>
      <c r="F3" s="2293"/>
      <c r="G3" s="2293"/>
      <c r="H3" s="2293"/>
      <c r="I3" s="2293"/>
      <c r="J3" s="2293"/>
      <c r="K3" s="2293"/>
      <c r="L3" s="2293"/>
      <c r="M3" s="2293"/>
      <c r="N3" s="2293"/>
      <c r="O3" s="2293"/>
      <c r="P3" s="2293"/>
      <c r="Q3" s="2293"/>
      <c r="R3" s="2293"/>
      <c r="S3" s="352"/>
      <c r="T3" s="278"/>
      <c r="U3" s="86"/>
      <c r="V3" s="86"/>
      <c r="W3" s="87"/>
      <c r="AM3" s="88"/>
      <c r="AN3" s="88"/>
    </row>
    <row r="4" spans="1:40" s="83" customFormat="1" ht="3" customHeight="1">
      <c r="A4" s="1461"/>
      <c r="B4" s="1461"/>
      <c r="C4" s="1461"/>
      <c r="D4" s="1426"/>
      <c r="F4" s="314"/>
      <c r="G4" s="150"/>
      <c r="H4" s="607"/>
      <c r="I4" s="1894"/>
      <c r="J4" s="1328"/>
      <c r="K4" s="607"/>
      <c r="L4" s="607"/>
      <c r="M4" s="607"/>
      <c r="N4" s="607"/>
      <c r="O4" s="1461"/>
      <c r="P4" s="1461"/>
      <c r="Q4" s="1461"/>
      <c r="R4" s="223"/>
      <c r="S4" s="278"/>
      <c r="V4" s="92"/>
    </row>
    <row r="5" spans="1:40" s="83" customFormat="1" ht="12.75" customHeight="1">
      <c r="A5" s="1461"/>
      <c r="B5" s="1461"/>
      <c r="C5" s="1461"/>
      <c r="D5" s="1426"/>
      <c r="E5" s="2282" t="s">
        <v>2</v>
      </c>
      <c r="F5" s="954"/>
      <c r="G5" s="954"/>
      <c r="H5" s="2288" t="s">
        <v>1131</v>
      </c>
      <c r="I5" s="2288"/>
      <c r="J5" s="2288"/>
      <c r="K5" s="956"/>
      <c r="L5" s="2745" t="s">
        <v>1132</v>
      </c>
      <c r="M5" s="2745"/>
      <c r="N5" s="2745"/>
      <c r="O5" s="1895"/>
      <c r="P5" s="1895"/>
      <c r="Q5" s="1895"/>
      <c r="R5" s="957"/>
      <c r="S5" s="278"/>
      <c r="V5" s="92"/>
    </row>
    <row r="6" spans="1:40" ht="12.75" customHeight="1">
      <c r="A6" s="1461" t="s">
        <v>9</v>
      </c>
      <c r="B6" s="1461" t="s">
        <v>10</v>
      </c>
      <c r="C6" s="1461" t="s">
        <v>11</v>
      </c>
      <c r="D6" s="1426"/>
      <c r="E6" s="2357"/>
      <c r="F6" s="958"/>
      <c r="G6" s="959" t="s">
        <v>327</v>
      </c>
      <c r="H6" s="2289"/>
      <c r="I6" s="2289"/>
      <c r="J6" s="2289"/>
      <c r="K6" s="1896"/>
      <c r="L6" s="2746"/>
      <c r="M6" s="2746"/>
      <c r="N6" s="2746"/>
      <c r="O6" s="1896"/>
      <c r="P6" s="2746" t="s">
        <v>112</v>
      </c>
      <c r="Q6" s="2746"/>
      <c r="R6" s="2291" t="s">
        <v>8</v>
      </c>
      <c r="S6" s="78"/>
      <c r="T6" s="1461"/>
    </row>
    <row r="7" spans="1:40">
      <c r="A7" s="1461"/>
      <c r="B7" s="1461"/>
      <c r="C7" s="1461"/>
      <c r="D7" s="1426"/>
      <c r="E7" s="2358"/>
      <c r="F7" s="961"/>
      <c r="G7" s="962"/>
      <c r="H7" s="1897" t="s">
        <v>18</v>
      </c>
      <c r="I7" s="1897" t="s">
        <v>19</v>
      </c>
      <c r="J7" s="964" t="s">
        <v>8</v>
      </c>
      <c r="K7" s="1897"/>
      <c r="L7" s="1897" t="s">
        <v>18</v>
      </c>
      <c r="M7" s="1897" t="s">
        <v>19</v>
      </c>
      <c r="N7" s="964" t="s">
        <v>8</v>
      </c>
      <c r="O7" s="1897"/>
      <c r="P7" s="1897" t="s">
        <v>18</v>
      </c>
      <c r="Q7" s="1897" t="s">
        <v>19</v>
      </c>
      <c r="R7" s="2292"/>
      <c r="S7" s="78"/>
      <c r="T7" s="83"/>
    </row>
    <row r="8" spans="1:40" ht="12" customHeight="1">
      <c r="A8" s="1461"/>
      <c r="B8" s="1461"/>
      <c r="C8" s="1461"/>
      <c r="D8" s="1426"/>
      <c r="E8" s="2211">
        <v>1401</v>
      </c>
      <c r="F8" s="318" t="s">
        <v>20</v>
      </c>
      <c r="G8" s="492"/>
      <c r="H8" s="968">
        <f>SUM(H9+H13+H18+H23+H33+H37+H40)</f>
        <v>477</v>
      </c>
      <c r="I8" s="968">
        <f>SUM(I9+I13+I18+I23+I33+I37+I40)</f>
        <v>192</v>
      </c>
      <c r="J8" s="968">
        <f>SUM(H8:I8)</f>
        <v>669</v>
      </c>
      <c r="K8" s="968"/>
      <c r="L8" s="968">
        <f>SUM(L9+L13+L18+L23+L33+L37+L40)</f>
        <v>1636</v>
      </c>
      <c r="M8" s="968">
        <f>SUM(M9+M13+M18+M23+M33+M37+M40)</f>
        <v>634</v>
      </c>
      <c r="N8" s="968">
        <f>SUM(L8:M8)</f>
        <v>2270</v>
      </c>
      <c r="O8" s="968"/>
      <c r="P8" s="968">
        <f>SUM(H8+L8)</f>
        <v>2113</v>
      </c>
      <c r="Q8" s="968">
        <f>SUM(I8+M8)</f>
        <v>826</v>
      </c>
      <c r="R8" s="1028">
        <f>SUM(P8+Q8)</f>
        <v>2939</v>
      </c>
      <c r="S8" s="78"/>
      <c r="T8" s="83"/>
    </row>
    <row r="9" spans="1:40" ht="10.5" customHeight="1">
      <c r="A9" s="1461"/>
      <c r="B9" s="1455"/>
      <c r="C9" s="1461"/>
      <c r="D9" s="1426"/>
      <c r="E9" s="2212"/>
      <c r="F9" s="623" t="s">
        <v>21</v>
      </c>
      <c r="G9" s="971"/>
      <c r="H9" s="972">
        <f>SUM(H10:H12)</f>
        <v>101</v>
      </c>
      <c r="I9" s="1899">
        <f>SUM(I10:I12)</f>
        <v>54</v>
      </c>
      <c r="J9" s="972">
        <f>SUM(H9:I9)</f>
        <v>155</v>
      </c>
      <c r="K9" s="972"/>
      <c r="L9" s="972">
        <f>SUM(L10:L12)</f>
        <v>532</v>
      </c>
      <c r="M9" s="972">
        <f>SUM(M10:M12)</f>
        <v>289</v>
      </c>
      <c r="N9" s="972">
        <f>SUM(L9:M9)</f>
        <v>821</v>
      </c>
      <c r="O9" s="972"/>
      <c r="P9" s="972">
        <f t="shared" ref="P9:Q29" si="0">SUM(H9+L9)</f>
        <v>633</v>
      </c>
      <c r="Q9" s="972">
        <f t="shared" si="0"/>
        <v>343</v>
      </c>
      <c r="R9" s="1900">
        <f>SUM(P9+Q9)</f>
        <v>976</v>
      </c>
      <c r="S9" s="78"/>
      <c r="T9" s="78"/>
    </row>
    <row r="10" spans="1:40" ht="9.9499999999999993" customHeight="1">
      <c r="A10" s="1461">
        <v>1</v>
      </c>
      <c r="B10" s="1461">
        <v>1</v>
      </c>
      <c r="C10" s="1461">
        <v>11</v>
      </c>
      <c r="D10" s="1426"/>
      <c r="E10" s="2316"/>
      <c r="F10" s="631"/>
      <c r="G10" s="64" t="s">
        <v>330</v>
      </c>
      <c r="H10" s="655">
        <v>0</v>
      </c>
      <c r="I10" s="1901">
        <v>0</v>
      </c>
      <c r="J10" s="655">
        <f>SUM(H10:I10)</f>
        <v>0</v>
      </c>
      <c r="K10" s="655"/>
      <c r="L10" s="655">
        <v>12</v>
      </c>
      <c r="M10" s="655">
        <v>8</v>
      </c>
      <c r="N10" s="470">
        <f>SUM(L10:M10)</f>
        <v>20</v>
      </c>
      <c r="O10" s="470"/>
      <c r="P10" s="470">
        <f t="shared" si="0"/>
        <v>12</v>
      </c>
      <c r="Q10" s="470">
        <f t="shared" si="0"/>
        <v>8</v>
      </c>
      <c r="R10" s="975">
        <f>SUM(P10+Q10)</f>
        <v>20</v>
      </c>
      <c r="S10" s="78"/>
      <c r="T10" s="78"/>
    </row>
    <row r="11" spans="1:40" ht="9.9499999999999993" customHeight="1">
      <c r="A11" s="1461">
        <v>1</v>
      </c>
      <c r="B11" s="1461">
        <v>1</v>
      </c>
      <c r="C11" s="1461">
        <v>11</v>
      </c>
      <c r="D11" s="1426"/>
      <c r="E11" s="2316"/>
      <c r="F11" s="631"/>
      <c r="G11" s="64" t="s">
        <v>193</v>
      </c>
      <c r="H11" s="655">
        <v>50</v>
      </c>
      <c r="I11" s="1901">
        <v>37</v>
      </c>
      <c r="J11" s="655">
        <f t="shared" ref="J11:J38" si="1">SUM(H11:I11)</f>
        <v>87</v>
      </c>
      <c r="K11" s="655"/>
      <c r="L11" s="655">
        <v>358</v>
      </c>
      <c r="M11" s="655">
        <v>232</v>
      </c>
      <c r="N11" s="470">
        <f t="shared" ref="N11:N37" si="2">SUM(L11:M11)</f>
        <v>590</v>
      </c>
      <c r="O11" s="470"/>
      <c r="P11" s="470">
        <f t="shared" si="0"/>
        <v>408</v>
      </c>
      <c r="Q11" s="470">
        <f t="shared" si="0"/>
        <v>269</v>
      </c>
      <c r="R11" s="975">
        <f>SUM(P11+Q11)</f>
        <v>677</v>
      </c>
      <c r="S11" s="78"/>
      <c r="T11" s="78"/>
    </row>
    <row r="12" spans="1:40" ht="9.9499999999999993" customHeight="1">
      <c r="A12" s="1461">
        <v>1</v>
      </c>
      <c r="B12" s="1461">
        <v>1</v>
      </c>
      <c r="C12" s="1461">
        <v>7</v>
      </c>
      <c r="D12" s="1426"/>
      <c r="E12" s="2212"/>
      <c r="F12" s="631"/>
      <c r="G12" s="64" t="s">
        <v>331</v>
      </c>
      <c r="H12" s="655">
        <v>51</v>
      </c>
      <c r="I12" s="1901">
        <v>17</v>
      </c>
      <c r="J12" s="655">
        <f t="shared" si="1"/>
        <v>68</v>
      </c>
      <c r="K12" s="655"/>
      <c r="L12" s="655">
        <v>162</v>
      </c>
      <c r="M12" s="655">
        <v>49</v>
      </c>
      <c r="N12" s="470">
        <f t="shared" si="2"/>
        <v>211</v>
      </c>
      <c r="O12" s="470"/>
      <c r="P12" s="470">
        <f t="shared" si="0"/>
        <v>213</v>
      </c>
      <c r="Q12" s="470">
        <f t="shared" si="0"/>
        <v>66</v>
      </c>
      <c r="R12" s="975">
        <f>SUM(P12+Q12)</f>
        <v>279</v>
      </c>
      <c r="S12" s="78"/>
      <c r="T12" s="78"/>
    </row>
    <row r="13" spans="1:40" ht="11.1" customHeight="1">
      <c r="A13" s="1461"/>
      <c r="B13" s="1461"/>
      <c r="C13" s="1461"/>
      <c r="D13" s="1426"/>
      <c r="E13" s="2212"/>
      <c r="F13" s="636" t="s">
        <v>22</v>
      </c>
      <c r="G13" s="19"/>
      <c r="H13" s="973">
        <f>H14+H15+H17+H16</f>
        <v>137</v>
      </c>
      <c r="I13" s="973">
        <f>I14+I15+I17+I16</f>
        <v>54</v>
      </c>
      <c r="J13" s="976">
        <f t="shared" si="1"/>
        <v>191</v>
      </c>
      <c r="K13" s="973"/>
      <c r="L13" s="973">
        <f>L14+L15+L17+L16</f>
        <v>436</v>
      </c>
      <c r="M13" s="973">
        <f>M14+M15+M17+M16</f>
        <v>120</v>
      </c>
      <c r="N13" s="976">
        <f t="shared" si="2"/>
        <v>556</v>
      </c>
      <c r="O13" s="973"/>
      <c r="P13" s="976">
        <f t="shared" si="0"/>
        <v>573</v>
      </c>
      <c r="Q13" s="976">
        <f t="shared" si="0"/>
        <v>174</v>
      </c>
      <c r="R13" s="974">
        <f>SUM(P13:Q13)</f>
        <v>747</v>
      </c>
      <c r="S13" s="78"/>
      <c r="T13" s="78"/>
    </row>
    <row r="14" spans="1:40" ht="9.75" customHeight="1">
      <c r="A14" s="1461">
        <v>1</v>
      </c>
      <c r="B14" s="1461">
        <v>1</v>
      </c>
      <c r="C14" s="1461">
        <v>5</v>
      </c>
      <c r="D14" s="1426"/>
      <c r="E14" s="2212"/>
      <c r="F14" s="631"/>
      <c r="G14" s="64" t="s">
        <v>195</v>
      </c>
      <c r="H14" s="655">
        <v>123</v>
      </c>
      <c r="I14" s="1901">
        <v>47</v>
      </c>
      <c r="J14" s="655">
        <f t="shared" si="1"/>
        <v>170</v>
      </c>
      <c r="K14" s="655"/>
      <c r="L14" s="655">
        <v>25</v>
      </c>
      <c r="M14" s="655">
        <v>4</v>
      </c>
      <c r="N14" s="470">
        <f t="shared" si="2"/>
        <v>29</v>
      </c>
      <c r="O14" s="470"/>
      <c r="P14" s="470">
        <f t="shared" si="0"/>
        <v>148</v>
      </c>
      <c r="Q14" s="470">
        <f t="shared" si="0"/>
        <v>51</v>
      </c>
      <c r="R14" s="975">
        <f t="shared" ref="R14:R37" si="3">SUM(P14:Q14)</f>
        <v>199</v>
      </c>
      <c r="S14" s="78"/>
      <c r="T14" s="78"/>
    </row>
    <row r="15" spans="1:40" ht="9.75" customHeight="1">
      <c r="A15" s="1461">
        <v>1</v>
      </c>
      <c r="B15" s="1461">
        <v>1</v>
      </c>
      <c r="C15" s="1461">
        <v>5</v>
      </c>
      <c r="D15" s="1426"/>
      <c r="E15" s="2212"/>
      <c r="F15" s="631"/>
      <c r="G15" s="64" t="s">
        <v>196</v>
      </c>
      <c r="H15" s="655">
        <v>0</v>
      </c>
      <c r="I15" s="1901">
        <v>0</v>
      </c>
      <c r="J15" s="655">
        <f>SUM(H15:I15)</f>
        <v>0</v>
      </c>
      <c r="K15" s="655"/>
      <c r="L15" s="655">
        <v>352</v>
      </c>
      <c r="M15" s="655">
        <v>93</v>
      </c>
      <c r="N15" s="470">
        <f>SUM(L15:M15)</f>
        <v>445</v>
      </c>
      <c r="O15" s="470"/>
      <c r="P15" s="470">
        <f>SUM(H15+L15)</f>
        <v>352</v>
      </c>
      <c r="Q15" s="470">
        <f>SUM(I15+M15)</f>
        <v>93</v>
      </c>
      <c r="R15" s="975">
        <f>SUM(P15:Q15)</f>
        <v>445</v>
      </c>
      <c r="S15" s="78"/>
      <c r="T15" s="78"/>
    </row>
    <row r="16" spans="1:40" ht="9.75" customHeight="1">
      <c r="A16" s="1461">
        <v>1</v>
      </c>
      <c r="B16" s="1461">
        <v>1</v>
      </c>
      <c r="C16" s="1461">
        <v>5</v>
      </c>
      <c r="D16" s="1426"/>
      <c r="E16" s="2212"/>
      <c r="F16" s="631"/>
      <c r="G16" s="64" t="s">
        <v>364</v>
      </c>
      <c r="H16" s="655">
        <v>0</v>
      </c>
      <c r="I16" s="1901">
        <v>0</v>
      </c>
      <c r="J16" s="655">
        <f>SUM(H16:I16)</f>
        <v>0</v>
      </c>
      <c r="K16" s="655"/>
      <c r="L16" s="655">
        <v>59</v>
      </c>
      <c r="M16" s="655">
        <v>23</v>
      </c>
      <c r="N16" s="470">
        <f>SUM(L16:M16)</f>
        <v>82</v>
      </c>
      <c r="O16" s="470"/>
      <c r="P16" s="470">
        <f>SUM(H16+L16)</f>
        <v>59</v>
      </c>
      <c r="Q16" s="470">
        <f>SUM(I16+M16)</f>
        <v>23</v>
      </c>
      <c r="R16" s="975">
        <f>SUM(P16:Q16)</f>
        <v>82</v>
      </c>
      <c r="S16" s="78"/>
      <c r="T16" s="78"/>
    </row>
    <row r="17" spans="1:20" ht="9.9499999999999993" customHeight="1">
      <c r="A17" s="1461">
        <v>1</v>
      </c>
      <c r="B17" s="1455">
        <v>1</v>
      </c>
      <c r="C17" s="1461">
        <v>5</v>
      </c>
      <c r="D17" s="1426"/>
      <c r="E17" s="2212"/>
      <c r="F17" s="631"/>
      <c r="G17" s="64" t="s">
        <v>197</v>
      </c>
      <c r="H17" s="655">
        <v>14</v>
      </c>
      <c r="I17" s="1901">
        <v>7</v>
      </c>
      <c r="J17" s="655">
        <f t="shared" si="1"/>
        <v>21</v>
      </c>
      <c r="K17" s="655"/>
      <c r="L17" s="655">
        <v>0</v>
      </c>
      <c r="M17" s="655">
        <v>0</v>
      </c>
      <c r="N17" s="470">
        <f t="shared" si="2"/>
        <v>0</v>
      </c>
      <c r="O17" s="470"/>
      <c r="P17" s="470">
        <f t="shared" si="0"/>
        <v>14</v>
      </c>
      <c r="Q17" s="470">
        <f t="shared" si="0"/>
        <v>7</v>
      </c>
      <c r="R17" s="975">
        <f t="shared" si="3"/>
        <v>21</v>
      </c>
      <c r="S17" s="78"/>
      <c r="T17" s="78"/>
    </row>
    <row r="18" spans="1:20" ht="9.75" customHeight="1">
      <c r="A18" s="1461"/>
      <c r="B18" s="1461"/>
      <c r="C18" s="1461"/>
      <c r="D18" s="1426"/>
      <c r="E18" s="2212"/>
      <c r="F18" s="636" t="s">
        <v>23</v>
      </c>
      <c r="G18" s="19"/>
      <c r="H18" s="973">
        <f>SUM(H19:H22)</f>
        <v>84</v>
      </c>
      <c r="I18" s="973">
        <f>SUM(I19:I22)</f>
        <v>20</v>
      </c>
      <c r="J18" s="976">
        <f t="shared" si="1"/>
        <v>104</v>
      </c>
      <c r="K18" s="973"/>
      <c r="L18" s="973">
        <f>SUM(L19:L22)</f>
        <v>309</v>
      </c>
      <c r="M18" s="973">
        <f>SUM(M19:M22)</f>
        <v>57</v>
      </c>
      <c r="N18" s="976">
        <f t="shared" si="2"/>
        <v>366</v>
      </c>
      <c r="O18" s="973"/>
      <c r="P18" s="976">
        <f t="shared" si="0"/>
        <v>393</v>
      </c>
      <c r="Q18" s="976">
        <f t="shared" si="0"/>
        <v>77</v>
      </c>
      <c r="R18" s="974">
        <f t="shared" si="3"/>
        <v>470</v>
      </c>
      <c r="S18" s="78"/>
      <c r="T18" s="78"/>
    </row>
    <row r="19" spans="1:20" ht="9.9499999999999993" customHeight="1">
      <c r="A19" s="1461">
        <v>1</v>
      </c>
      <c r="B19" s="1461">
        <v>1</v>
      </c>
      <c r="C19" s="1461">
        <v>12</v>
      </c>
      <c r="D19" s="1426"/>
      <c r="E19" s="2212"/>
      <c r="F19" s="638"/>
      <c r="G19" s="64" t="s">
        <v>332</v>
      </c>
      <c r="H19" s="655">
        <v>0</v>
      </c>
      <c r="I19" s="1901">
        <v>0</v>
      </c>
      <c r="J19" s="655">
        <f t="shared" si="1"/>
        <v>0</v>
      </c>
      <c r="K19" s="655"/>
      <c r="L19" s="655">
        <v>278</v>
      </c>
      <c r="M19" s="655">
        <v>52</v>
      </c>
      <c r="N19" s="470">
        <f t="shared" si="2"/>
        <v>330</v>
      </c>
      <c r="O19" s="470"/>
      <c r="P19" s="470">
        <f t="shared" si="0"/>
        <v>278</v>
      </c>
      <c r="Q19" s="470">
        <f t="shared" si="0"/>
        <v>52</v>
      </c>
      <c r="R19" s="975">
        <f t="shared" si="3"/>
        <v>330</v>
      </c>
      <c r="S19" s="78"/>
      <c r="T19" s="78"/>
    </row>
    <row r="20" spans="1:20" ht="9.9499999999999993" customHeight="1">
      <c r="A20" s="1461">
        <v>1</v>
      </c>
      <c r="B20" s="1461">
        <v>1</v>
      </c>
      <c r="C20" s="1461">
        <v>12</v>
      </c>
      <c r="D20" s="1426"/>
      <c r="E20" s="2212"/>
      <c r="F20" s="638"/>
      <c r="G20" s="64" t="s">
        <v>195</v>
      </c>
      <c r="H20" s="655">
        <v>63</v>
      </c>
      <c r="I20" s="1901">
        <v>17</v>
      </c>
      <c r="J20" s="655">
        <f t="shared" si="1"/>
        <v>80</v>
      </c>
      <c r="K20" s="655"/>
      <c r="L20" s="655">
        <v>11</v>
      </c>
      <c r="M20" s="655">
        <v>1</v>
      </c>
      <c r="N20" s="470">
        <f>SUM(L20:M20)</f>
        <v>12</v>
      </c>
      <c r="O20" s="470"/>
      <c r="P20" s="470">
        <f t="shared" si="0"/>
        <v>74</v>
      </c>
      <c r="Q20" s="470">
        <f t="shared" si="0"/>
        <v>18</v>
      </c>
      <c r="R20" s="975">
        <f>SUM(P20:Q20)</f>
        <v>92</v>
      </c>
      <c r="S20" s="78"/>
      <c r="T20" s="78"/>
    </row>
    <row r="21" spans="1:20" ht="9.9499999999999993" customHeight="1">
      <c r="A21" s="1461">
        <v>1</v>
      </c>
      <c r="B21" s="1461">
        <v>1</v>
      </c>
      <c r="C21" s="1461">
        <v>12</v>
      </c>
      <c r="D21" s="1426"/>
      <c r="E21" s="2212"/>
      <c r="F21" s="638"/>
      <c r="G21" s="64" t="s">
        <v>198</v>
      </c>
      <c r="H21" s="655">
        <v>21</v>
      </c>
      <c r="I21" s="1901">
        <v>3</v>
      </c>
      <c r="J21" s="655">
        <f t="shared" si="1"/>
        <v>24</v>
      </c>
      <c r="K21" s="655"/>
      <c r="L21" s="655">
        <v>16</v>
      </c>
      <c r="M21" s="655">
        <v>1</v>
      </c>
      <c r="N21" s="470">
        <f t="shared" si="2"/>
        <v>17</v>
      </c>
      <c r="O21" s="470"/>
      <c r="P21" s="470">
        <f t="shared" si="0"/>
        <v>37</v>
      </c>
      <c r="Q21" s="470">
        <f t="shared" si="0"/>
        <v>4</v>
      </c>
      <c r="R21" s="975">
        <f>SUM(P21:Q21)</f>
        <v>41</v>
      </c>
      <c r="S21" s="78"/>
      <c r="T21" s="78"/>
    </row>
    <row r="22" spans="1:20" ht="9.9499999999999993" customHeight="1">
      <c r="A22" s="1461">
        <v>1</v>
      </c>
      <c r="B22" s="1461">
        <v>1</v>
      </c>
      <c r="C22" s="1461">
        <v>12</v>
      </c>
      <c r="D22" s="1426"/>
      <c r="E22" s="2212"/>
      <c r="F22" s="638"/>
      <c r="G22" s="64" t="s">
        <v>270</v>
      </c>
      <c r="H22" s="655">
        <v>0</v>
      </c>
      <c r="I22" s="1901">
        <v>0</v>
      </c>
      <c r="J22" s="655">
        <f t="shared" si="1"/>
        <v>0</v>
      </c>
      <c r="K22" s="655"/>
      <c r="L22" s="655">
        <v>4</v>
      </c>
      <c r="M22" s="655">
        <v>3</v>
      </c>
      <c r="N22" s="470">
        <f t="shared" si="2"/>
        <v>7</v>
      </c>
      <c r="O22" s="470"/>
      <c r="P22" s="470">
        <f t="shared" si="0"/>
        <v>4</v>
      </c>
      <c r="Q22" s="470">
        <f t="shared" si="0"/>
        <v>3</v>
      </c>
      <c r="R22" s="975">
        <f>SUM(P22:Q22)</f>
        <v>7</v>
      </c>
      <c r="S22" s="78"/>
      <c r="T22" s="78"/>
    </row>
    <row r="23" spans="1:20" ht="11.1" customHeight="1">
      <c r="A23" s="1461"/>
      <c r="B23" s="1455"/>
      <c r="C23" s="1461"/>
      <c r="D23" s="1426"/>
      <c r="E23" s="2212"/>
      <c r="F23" s="639" t="s">
        <v>24</v>
      </c>
      <c r="G23" s="139"/>
      <c r="H23" s="973">
        <f>SUM(H24:H32)</f>
        <v>100</v>
      </c>
      <c r="I23" s="973">
        <f>SUM(I24:I32)</f>
        <v>33</v>
      </c>
      <c r="J23" s="976">
        <f t="shared" si="1"/>
        <v>133</v>
      </c>
      <c r="K23" s="973"/>
      <c r="L23" s="973">
        <f>SUM(L24:L32)</f>
        <v>194</v>
      </c>
      <c r="M23" s="973">
        <f>SUM(M24:M32)</f>
        <v>75</v>
      </c>
      <c r="N23" s="976">
        <f t="shared" si="2"/>
        <v>269</v>
      </c>
      <c r="O23" s="973"/>
      <c r="P23" s="976">
        <f t="shared" si="0"/>
        <v>294</v>
      </c>
      <c r="Q23" s="976">
        <f t="shared" si="0"/>
        <v>108</v>
      </c>
      <c r="R23" s="974">
        <f t="shared" si="3"/>
        <v>402</v>
      </c>
      <c r="S23" s="78"/>
      <c r="T23" s="78"/>
    </row>
    <row r="24" spans="1:20" ht="9.9499999999999993" customHeight="1">
      <c r="A24" s="1461">
        <v>1</v>
      </c>
      <c r="B24" s="1461">
        <v>1</v>
      </c>
      <c r="C24" s="1461">
        <v>2</v>
      </c>
      <c r="D24" s="1426"/>
      <c r="E24" s="2212"/>
      <c r="F24" s="638"/>
      <c r="G24" s="64" t="s">
        <v>195</v>
      </c>
      <c r="H24" s="655">
        <v>24</v>
      </c>
      <c r="I24" s="1901">
        <v>4</v>
      </c>
      <c r="J24" s="655">
        <f t="shared" si="1"/>
        <v>28</v>
      </c>
      <c r="K24" s="655"/>
      <c r="L24" s="655">
        <v>0</v>
      </c>
      <c r="M24" s="655">
        <v>0</v>
      </c>
      <c r="N24" s="470">
        <f t="shared" si="2"/>
        <v>0</v>
      </c>
      <c r="O24" s="470"/>
      <c r="P24" s="470">
        <f t="shared" si="0"/>
        <v>24</v>
      </c>
      <c r="Q24" s="470">
        <f t="shared" si="0"/>
        <v>4</v>
      </c>
      <c r="R24" s="975">
        <f t="shared" si="3"/>
        <v>28</v>
      </c>
      <c r="S24" s="78"/>
      <c r="T24" s="78"/>
    </row>
    <row r="25" spans="1:20" ht="9.9499999999999993" customHeight="1">
      <c r="A25" s="1461">
        <v>1</v>
      </c>
      <c r="B25" s="1461">
        <v>1</v>
      </c>
      <c r="C25" s="1461">
        <v>2</v>
      </c>
      <c r="D25" s="1426"/>
      <c r="E25" s="2212"/>
      <c r="F25" s="638"/>
      <c r="G25" s="64" t="s">
        <v>365</v>
      </c>
      <c r="H25" s="655">
        <v>4</v>
      </c>
      <c r="I25" s="1901">
        <v>7</v>
      </c>
      <c r="J25" s="655">
        <f t="shared" si="1"/>
        <v>11</v>
      </c>
      <c r="K25" s="655"/>
      <c r="L25" s="655">
        <v>0</v>
      </c>
      <c r="M25" s="655">
        <v>0</v>
      </c>
      <c r="N25" s="470">
        <f>SUM(L25:M25)</f>
        <v>0</v>
      </c>
      <c r="O25" s="470"/>
      <c r="P25" s="470">
        <f>SUM(H25+L25)</f>
        <v>4</v>
      </c>
      <c r="Q25" s="470">
        <f>SUM(I25+M25)</f>
        <v>7</v>
      </c>
      <c r="R25" s="975">
        <f>SUM(P25:Q25)</f>
        <v>11</v>
      </c>
      <c r="S25" s="78"/>
      <c r="T25" s="78"/>
    </row>
    <row r="26" spans="1:20" ht="9.9499999999999993" customHeight="1">
      <c r="A26" s="1461">
        <v>1</v>
      </c>
      <c r="B26" s="1461">
        <v>1</v>
      </c>
      <c r="C26" s="1461">
        <v>2</v>
      </c>
      <c r="D26" s="1426"/>
      <c r="E26" s="2212"/>
      <c r="F26" s="638"/>
      <c r="G26" s="64" t="s">
        <v>200</v>
      </c>
      <c r="H26" s="655">
        <v>0</v>
      </c>
      <c r="I26" s="1901">
        <v>0</v>
      </c>
      <c r="J26" s="655">
        <f>SUM(H26:I26)</f>
        <v>0</v>
      </c>
      <c r="K26" s="655"/>
      <c r="L26" s="655">
        <v>45</v>
      </c>
      <c r="M26" s="655">
        <v>7</v>
      </c>
      <c r="N26" s="470">
        <f>SUM(L26:M26)</f>
        <v>52</v>
      </c>
      <c r="O26" s="470"/>
      <c r="P26" s="470">
        <f>SUM(H26+L26)</f>
        <v>45</v>
      </c>
      <c r="Q26" s="470">
        <f>SUM(I26+M26)</f>
        <v>7</v>
      </c>
      <c r="R26" s="975">
        <f>SUM(P26:Q26)</f>
        <v>52</v>
      </c>
      <c r="S26" s="78"/>
      <c r="T26" s="78"/>
    </row>
    <row r="27" spans="1:20" ht="9.9499999999999993" customHeight="1">
      <c r="A27" s="1461">
        <v>1</v>
      </c>
      <c r="B27" s="1461">
        <v>1</v>
      </c>
      <c r="C27" s="1461">
        <v>2</v>
      </c>
      <c r="D27" s="1426"/>
      <c r="E27" s="2212"/>
      <c r="F27" s="631"/>
      <c r="G27" s="64" t="s">
        <v>201</v>
      </c>
      <c r="H27" s="655">
        <v>0</v>
      </c>
      <c r="I27" s="1901">
        <v>0</v>
      </c>
      <c r="J27" s="655">
        <f t="shared" si="1"/>
        <v>0</v>
      </c>
      <c r="K27" s="655"/>
      <c r="L27" s="655">
        <v>8</v>
      </c>
      <c r="M27" s="655">
        <v>3</v>
      </c>
      <c r="N27" s="470">
        <f t="shared" si="2"/>
        <v>11</v>
      </c>
      <c r="O27" s="470"/>
      <c r="P27" s="470">
        <f t="shared" si="0"/>
        <v>8</v>
      </c>
      <c r="Q27" s="470">
        <f t="shared" si="0"/>
        <v>3</v>
      </c>
      <c r="R27" s="975">
        <f t="shared" si="3"/>
        <v>11</v>
      </c>
      <c r="S27" s="78"/>
      <c r="T27" s="78"/>
    </row>
    <row r="28" spans="1:20" ht="9.9499999999999993" customHeight="1">
      <c r="A28" s="1461">
        <v>1</v>
      </c>
      <c r="B28" s="1461">
        <v>1</v>
      </c>
      <c r="C28" s="1461">
        <v>2</v>
      </c>
      <c r="D28" s="1426"/>
      <c r="E28" s="2212"/>
      <c r="F28" s="638"/>
      <c r="G28" s="64" t="s">
        <v>261</v>
      </c>
      <c r="H28" s="655">
        <v>0</v>
      </c>
      <c r="I28" s="1901">
        <v>0</v>
      </c>
      <c r="J28" s="655">
        <f t="shared" si="1"/>
        <v>0</v>
      </c>
      <c r="K28" s="655"/>
      <c r="L28" s="655">
        <v>14</v>
      </c>
      <c r="M28" s="655">
        <v>14</v>
      </c>
      <c r="N28" s="470">
        <f t="shared" si="2"/>
        <v>28</v>
      </c>
      <c r="O28" s="470"/>
      <c r="P28" s="470">
        <f t="shared" si="0"/>
        <v>14</v>
      </c>
      <c r="Q28" s="470">
        <f t="shared" si="0"/>
        <v>14</v>
      </c>
      <c r="R28" s="975">
        <f t="shared" si="3"/>
        <v>28</v>
      </c>
      <c r="S28" s="78"/>
      <c r="T28" s="78"/>
    </row>
    <row r="29" spans="1:20" ht="9.9499999999999993" customHeight="1">
      <c r="A29" s="1461">
        <v>1</v>
      </c>
      <c r="B29" s="1461">
        <v>1</v>
      </c>
      <c r="C29" s="1461">
        <v>2</v>
      </c>
      <c r="D29" s="1426"/>
      <c r="E29" s="2212"/>
      <c r="F29" s="631"/>
      <c r="G29" s="64" t="s">
        <v>203</v>
      </c>
      <c r="H29" s="655">
        <v>0</v>
      </c>
      <c r="I29" s="1901">
        <v>0</v>
      </c>
      <c r="J29" s="655">
        <f t="shared" si="1"/>
        <v>0</v>
      </c>
      <c r="K29" s="655"/>
      <c r="L29" s="655">
        <v>29</v>
      </c>
      <c r="M29" s="655">
        <v>9</v>
      </c>
      <c r="N29" s="470">
        <f t="shared" si="2"/>
        <v>38</v>
      </c>
      <c r="O29" s="470"/>
      <c r="P29" s="470">
        <f t="shared" si="0"/>
        <v>29</v>
      </c>
      <c r="Q29" s="470">
        <f t="shared" si="0"/>
        <v>9</v>
      </c>
      <c r="R29" s="975">
        <f t="shared" si="3"/>
        <v>38</v>
      </c>
      <c r="S29" s="78"/>
      <c r="T29" s="78"/>
    </row>
    <row r="30" spans="1:20" ht="9.9499999999999993" customHeight="1">
      <c r="A30" s="1461">
        <v>1</v>
      </c>
      <c r="B30" s="1461">
        <v>1</v>
      </c>
      <c r="C30" s="1461">
        <v>2</v>
      </c>
      <c r="D30" s="1426"/>
      <c r="E30" s="2212"/>
      <c r="F30" s="631"/>
      <c r="G30" s="64" t="s">
        <v>197</v>
      </c>
      <c r="H30" s="655">
        <v>17</v>
      </c>
      <c r="I30" s="1901">
        <v>5</v>
      </c>
      <c r="J30" s="655">
        <f>SUM(H30:I30)</f>
        <v>22</v>
      </c>
      <c r="K30" s="655"/>
      <c r="L30" s="655">
        <v>0</v>
      </c>
      <c r="M30" s="655">
        <v>0</v>
      </c>
      <c r="N30" s="470">
        <f>SUM(L30:M30)</f>
        <v>0</v>
      </c>
      <c r="O30" s="470"/>
      <c r="P30" s="470">
        <f>SUM(H30+L30)</f>
        <v>17</v>
      </c>
      <c r="Q30" s="470">
        <f>SUM(I30+M30)</f>
        <v>5</v>
      </c>
      <c r="R30" s="975">
        <f>SUM(P30:Q30)</f>
        <v>22</v>
      </c>
      <c r="S30" s="78"/>
      <c r="T30" s="78"/>
    </row>
    <row r="31" spans="1:20" ht="9.9499999999999993" customHeight="1">
      <c r="A31" s="1461">
        <v>1</v>
      </c>
      <c r="B31" s="1461">
        <v>1</v>
      </c>
      <c r="C31" s="1461">
        <v>2</v>
      </c>
      <c r="D31" s="1426"/>
      <c r="E31" s="2212"/>
      <c r="F31" s="631"/>
      <c r="G31" s="64" t="s">
        <v>204</v>
      </c>
      <c r="H31" s="655">
        <v>55</v>
      </c>
      <c r="I31" s="1901">
        <v>17</v>
      </c>
      <c r="J31" s="655">
        <f t="shared" si="1"/>
        <v>72</v>
      </c>
      <c r="K31" s="655"/>
      <c r="L31" s="655">
        <v>90</v>
      </c>
      <c r="M31" s="655">
        <v>32</v>
      </c>
      <c r="N31" s="470">
        <f t="shared" si="2"/>
        <v>122</v>
      </c>
      <c r="O31" s="470"/>
      <c r="P31" s="470">
        <f t="shared" ref="P31:Q37" si="4">SUM(H31+L31)</f>
        <v>145</v>
      </c>
      <c r="Q31" s="470">
        <f t="shared" si="4"/>
        <v>49</v>
      </c>
      <c r="R31" s="975">
        <f t="shared" si="3"/>
        <v>194</v>
      </c>
      <c r="S31" s="78"/>
      <c r="T31" s="78"/>
    </row>
    <row r="32" spans="1:20" ht="9.9499999999999993" customHeight="1">
      <c r="A32" s="1461">
        <v>1</v>
      </c>
      <c r="B32" s="1461">
        <v>1</v>
      </c>
      <c r="C32" s="1461">
        <v>2</v>
      </c>
      <c r="D32" s="1426"/>
      <c r="E32" s="2212"/>
      <c r="F32" s="631"/>
      <c r="G32" s="64" t="s">
        <v>205</v>
      </c>
      <c r="H32" s="655">
        <v>0</v>
      </c>
      <c r="I32" s="1901">
        <v>0</v>
      </c>
      <c r="J32" s="655">
        <f t="shared" si="1"/>
        <v>0</v>
      </c>
      <c r="K32" s="655"/>
      <c r="L32" s="655">
        <v>8</v>
      </c>
      <c r="M32" s="655">
        <v>10</v>
      </c>
      <c r="N32" s="470">
        <f t="shared" si="2"/>
        <v>18</v>
      </c>
      <c r="O32" s="470"/>
      <c r="P32" s="470">
        <f t="shared" si="4"/>
        <v>8</v>
      </c>
      <c r="Q32" s="470">
        <f t="shared" si="4"/>
        <v>10</v>
      </c>
      <c r="R32" s="975">
        <f t="shared" si="3"/>
        <v>18</v>
      </c>
      <c r="S32" s="78"/>
      <c r="T32" s="78"/>
    </row>
    <row r="33" spans="1:20" ht="11.1" customHeight="1">
      <c r="A33" s="1461"/>
      <c r="B33" s="1461"/>
      <c r="C33" s="1461"/>
      <c r="D33" s="1426"/>
      <c r="E33" s="2212"/>
      <c r="F33" s="639" t="s">
        <v>25</v>
      </c>
      <c r="G33" s="64"/>
      <c r="H33" s="973">
        <f>SUM(H34:H36)</f>
        <v>39</v>
      </c>
      <c r="I33" s="973">
        <f>SUM(I34:I36)</f>
        <v>12</v>
      </c>
      <c r="J33" s="976">
        <f t="shared" si="1"/>
        <v>51</v>
      </c>
      <c r="K33" s="973"/>
      <c r="L33" s="973">
        <f>SUM(L34:L36)</f>
        <v>75</v>
      </c>
      <c r="M33" s="973">
        <f>SUM(M34:M36)</f>
        <v>45</v>
      </c>
      <c r="N33" s="976">
        <f t="shared" si="2"/>
        <v>120</v>
      </c>
      <c r="O33" s="973"/>
      <c r="P33" s="976">
        <f t="shared" si="4"/>
        <v>114</v>
      </c>
      <c r="Q33" s="976">
        <f t="shared" si="4"/>
        <v>57</v>
      </c>
      <c r="R33" s="974">
        <f t="shared" si="3"/>
        <v>171</v>
      </c>
      <c r="S33" s="78"/>
      <c r="T33" s="78"/>
    </row>
    <row r="34" spans="1:20" ht="9.9499999999999993" customHeight="1">
      <c r="A34" s="1461">
        <v>1</v>
      </c>
      <c r="B34" s="1461">
        <v>1</v>
      </c>
      <c r="C34" s="1461">
        <v>4</v>
      </c>
      <c r="D34" s="1426"/>
      <c r="E34" s="2212"/>
      <c r="F34" s="631"/>
      <c r="G34" s="64" t="s">
        <v>195</v>
      </c>
      <c r="H34" s="655">
        <v>14</v>
      </c>
      <c r="I34" s="1901">
        <v>5</v>
      </c>
      <c r="J34" s="655">
        <f t="shared" si="1"/>
        <v>19</v>
      </c>
      <c r="K34" s="655"/>
      <c r="L34" s="655">
        <v>0</v>
      </c>
      <c r="M34" s="655">
        <v>0</v>
      </c>
      <c r="N34" s="470">
        <f t="shared" si="2"/>
        <v>0</v>
      </c>
      <c r="O34" s="470"/>
      <c r="P34" s="470">
        <f t="shared" si="4"/>
        <v>14</v>
      </c>
      <c r="Q34" s="470">
        <f t="shared" si="4"/>
        <v>5</v>
      </c>
      <c r="R34" s="975">
        <f t="shared" si="3"/>
        <v>19</v>
      </c>
      <c r="S34" s="78"/>
      <c r="T34" s="78"/>
    </row>
    <row r="35" spans="1:20" ht="9.9499999999999993" customHeight="1">
      <c r="A35" s="1461">
        <v>1</v>
      </c>
      <c r="B35" s="1461">
        <v>1</v>
      </c>
      <c r="C35" s="1461">
        <v>4</v>
      </c>
      <c r="D35" s="1426"/>
      <c r="E35" s="2212"/>
      <c r="F35" s="631"/>
      <c r="G35" s="64" t="s">
        <v>200</v>
      </c>
      <c r="H35" s="655">
        <v>0</v>
      </c>
      <c r="I35" s="1901">
        <v>0</v>
      </c>
      <c r="J35" s="655">
        <f>SUM(H35:I35)</f>
        <v>0</v>
      </c>
      <c r="K35" s="655"/>
      <c r="L35" s="655">
        <v>26</v>
      </c>
      <c r="M35" s="655">
        <v>22</v>
      </c>
      <c r="N35" s="470">
        <f>SUM(L35:M35)</f>
        <v>48</v>
      </c>
      <c r="O35" s="470"/>
      <c r="P35" s="470">
        <f>SUM(H35+L35)</f>
        <v>26</v>
      </c>
      <c r="Q35" s="470">
        <f>SUM(I35+M35)</f>
        <v>22</v>
      </c>
      <c r="R35" s="975">
        <f>SUM(P35:Q35)</f>
        <v>48</v>
      </c>
      <c r="S35" s="78"/>
      <c r="T35" s="78"/>
    </row>
    <row r="36" spans="1:20" ht="9.9499999999999993" customHeight="1">
      <c r="A36" s="1461">
        <v>1</v>
      </c>
      <c r="B36" s="1461">
        <v>1</v>
      </c>
      <c r="C36" s="1461">
        <v>4</v>
      </c>
      <c r="D36" s="1426"/>
      <c r="E36" s="2212"/>
      <c r="F36" s="631"/>
      <c r="G36" s="64" t="s">
        <v>193</v>
      </c>
      <c r="H36" s="655">
        <v>25</v>
      </c>
      <c r="I36" s="1901">
        <v>7</v>
      </c>
      <c r="J36" s="655">
        <f t="shared" si="1"/>
        <v>32</v>
      </c>
      <c r="K36" s="655"/>
      <c r="L36" s="655">
        <v>49</v>
      </c>
      <c r="M36" s="655">
        <v>23</v>
      </c>
      <c r="N36" s="470">
        <f t="shared" si="2"/>
        <v>72</v>
      </c>
      <c r="O36" s="470"/>
      <c r="P36" s="470">
        <f t="shared" si="4"/>
        <v>74</v>
      </c>
      <c r="Q36" s="470">
        <f t="shared" si="4"/>
        <v>30</v>
      </c>
      <c r="R36" s="975">
        <f t="shared" si="3"/>
        <v>104</v>
      </c>
      <c r="S36" s="78"/>
      <c r="T36" s="78"/>
    </row>
    <row r="37" spans="1:20" ht="11.1" customHeight="1">
      <c r="A37" s="1461"/>
      <c r="B37" s="1461"/>
      <c r="C37" s="1461"/>
      <c r="D37" s="1426"/>
      <c r="E37" s="2212"/>
      <c r="F37" s="640" t="s">
        <v>26</v>
      </c>
      <c r="G37" s="19"/>
      <c r="H37" s="973">
        <f>SUM(H38:H39)</f>
        <v>16</v>
      </c>
      <c r="I37" s="973">
        <f>SUM(I38:I39)</f>
        <v>19</v>
      </c>
      <c r="J37" s="976">
        <f t="shared" si="1"/>
        <v>35</v>
      </c>
      <c r="K37" s="973"/>
      <c r="L37" s="973">
        <f>SUM(L38:L39)</f>
        <v>55</v>
      </c>
      <c r="M37" s="973">
        <f>SUM(M38:M39)</f>
        <v>35</v>
      </c>
      <c r="N37" s="976">
        <f t="shared" si="2"/>
        <v>90</v>
      </c>
      <c r="O37" s="973"/>
      <c r="P37" s="976">
        <f t="shared" si="4"/>
        <v>71</v>
      </c>
      <c r="Q37" s="976">
        <f t="shared" si="4"/>
        <v>54</v>
      </c>
      <c r="R37" s="974">
        <f t="shared" si="3"/>
        <v>125</v>
      </c>
      <c r="S37" s="78"/>
      <c r="T37" s="78"/>
    </row>
    <row r="38" spans="1:20" ht="11.1" customHeight="1">
      <c r="A38" s="1461">
        <v>1</v>
      </c>
      <c r="B38" s="1461">
        <v>1</v>
      </c>
      <c r="C38" s="1461">
        <v>1</v>
      </c>
      <c r="D38" s="1426"/>
      <c r="E38" s="2212"/>
      <c r="F38" s="640"/>
      <c r="G38" s="64" t="s">
        <v>366</v>
      </c>
      <c r="H38" s="470">
        <v>0</v>
      </c>
      <c r="I38" s="470">
        <v>0</v>
      </c>
      <c r="J38" s="470">
        <f t="shared" si="1"/>
        <v>0</v>
      </c>
      <c r="K38" s="470"/>
      <c r="L38" s="470">
        <v>55</v>
      </c>
      <c r="M38" s="470">
        <v>35</v>
      </c>
      <c r="N38" s="470">
        <f>SUM(L38:M38)</f>
        <v>90</v>
      </c>
      <c r="O38" s="470"/>
      <c r="P38" s="470">
        <f>SUM(H38+L38)</f>
        <v>55</v>
      </c>
      <c r="Q38" s="470">
        <f>SUM(I38+M38)</f>
        <v>35</v>
      </c>
      <c r="R38" s="975">
        <f>SUM(P38:Q38)</f>
        <v>90</v>
      </c>
      <c r="S38" s="78"/>
      <c r="T38" s="78"/>
    </row>
    <row r="39" spans="1:20" ht="11.1" customHeight="1">
      <c r="A39" s="1461">
        <v>1</v>
      </c>
      <c r="B39" s="1461">
        <v>1</v>
      </c>
      <c r="C39" s="1461">
        <v>1</v>
      </c>
      <c r="D39" s="1426"/>
      <c r="E39" s="2212"/>
      <c r="F39" s="638"/>
      <c r="G39" s="64" t="s">
        <v>206</v>
      </c>
      <c r="H39" s="655">
        <v>16</v>
      </c>
      <c r="I39" s="1901">
        <v>19</v>
      </c>
      <c r="J39" s="655">
        <f>SUM(H39:I39)</f>
        <v>35</v>
      </c>
      <c r="K39" s="655"/>
      <c r="L39" s="655">
        <v>0</v>
      </c>
      <c r="M39" s="655">
        <v>0</v>
      </c>
      <c r="N39" s="470">
        <f>SUM(L39:M39)</f>
        <v>0</v>
      </c>
      <c r="O39" s="470"/>
      <c r="P39" s="470">
        <f t="shared" ref="P39:Q54" si="5">SUM(H39+L39)</f>
        <v>16</v>
      </c>
      <c r="Q39" s="470">
        <f t="shared" si="5"/>
        <v>19</v>
      </c>
      <c r="R39" s="975">
        <f>SUM(P39:Q39)</f>
        <v>35</v>
      </c>
      <c r="S39" s="78"/>
      <c r="T39" s="78"/>
    </row>
    <row r="40" spans="1:20" ht="11.1" customHeight="1">
      <c r="A40" s="1461"/>
      <c r="B40" s="1461"/>
      <c r="C40" s="1461"/>
      <c r="D40" s="1426"/>
      <c r="E40" s="2212"/>
      <c r="F40" s="640" t="s">
        <v>367</v>
      </c>
      <c r="G40" s="64"/>
      <c r="H40" s="973">
        <f>H41</f>
        <v>0</v>
      </c>
      <c r="I40" s="973">
        <f>I41</f>
        <v>0</v>
      </c>
      <c r="J40" s="976">
        <f>SUM(H40:I40)</f>
        <v>0</v>
      </c>
      <c r="K40" s="973"/>
      <c r="L40" s="973">
        <f>L41</f>
        <v>35</v>
      </c>
      <c r="M40" s="973">
        <f>M41</f>
        <v>13</v>
      </c>
      <c r="N40" s="976">
        <f>SUM(L40:M40)</f>
        <v>48</v>
      </c>
      <c r="O40" s="973"/>
      <c r="P40" s="976">
        <f t="shared" si="5"/>
        <v>35</v>
      </c>
      <c r="Q40" s="976">
        <f t="shared" si="5"/>
        <v>13</v>
      </c>
      <c r="R40" s="974">
        <f>SUM(P40:Q40)</f>
        <v>48</v>
      </c>
      <c r="S40" s="78"/>
      <c r="T40" s="78"/>
    </row>
    <row r="41" spans="1:20" ht="11.1" customHeight="1">
      <c r="A41" s="1461">
        <v>1</v>
      </c>
      <c r="B41" s="1461">
        <v>1</v>
      </c>
      <c r="C41" s="1461">
        <v>14</v>
      </c>
      <c r="D41" s="1426"/>
      <c r="E41" s="2212"/>
      <c r="F41" s="638"/>
      <c r="G41" s="64" t="s">
        <v>368</v>
      </c>
      <c r="H41" s="655">
        <v>0</v>
      </c>
      <c r="I41" s="1901">
        <v>0</v>
      </c>
      <c r="J41" s="655">
        <f>SUM(H41:I41)</f>
        <v>0</v>
      </c>
      <c r="K41" s="655"/>
      <c r="L41" s="655">
        <v>35</v>
      </c>
      <c r="M41" s="655">
        <v>13</v>
      </c>
      <c r="N41" s="470">
        <f>SUM(L41:M41)</f>
        <v>48</v>
      </c>
      <c r="O41" s="470"/>
      <c r="P41" s="470">
        <f t="shared" si="5"/>
        <v>35</v>
      </c>
      <c r="Q41" s="470">
        <f t="shared" si="5"/>
        <v>13</v>
      </c>
      <c r="R41" s="975">
        <f>SUM(P41:Q41)</f>
        <v>48</v>
      </c>
      <c r="S41" s="78"/>
      <c r="T41" s="78"/>
    </row>
    <row r="42" spans="1:20" ht="12" customHeight="1">
      <c r="A42" s="1461"/>
      <c r="B42" s="1461"/>
      <c r="C42" s="1461"/>
      <c r="D42" s="1426"/>
      <c r="E42" s="2211">
        <v>1402</v>
      </c>
      <c r="F42" s="29" t="s">
        <v>29</v>
      </c>
      <c r="G42" s="123"/>
      <c r="H42" s="969">
        <f>SUM(H43+H52+H57+H64+H69+H75+H80+H86)</f>
        <v>777</v>
      </c>
      <c r="I42" s="969">
        <f>SUM(I43+I52+I57+I64+I69+I75+I80+I86)</f>
        <v>685</v>
      </c>
      <c r="J42" s="969">
        <f>SUM(H42+I42)</f>
        <v>1462</v>
      </c>
      <c r="K42" s="969"/>
      <c r="L42" s="969">
        <f>SUM(L43+L52+L57+L64+L69+L75+L80+L86)</f>
        <v>3136</v>
      </c>
      <c r="M42" s="969">
        <f>SUM(M43+M52+M57+M64+M69+M75+M80+M86)</f>
        <v>3268</v>
      </c>
      <c r="N42" s="969">
        <f>SUM(L42+M42)</f>
        <v>6404</v>
      </c>
      <c r="O42" s="969"/>
      <c r="P42" s="405">
        <f t="shared" si="5"/>
        <v>3913</v>
      </c>
      <c r="Q42" s="405">
        <f t="shared" si="5"/>
        <v>3953</v>
      </c>
      <c r="R42" s="468">
        <f>SUM(P42:Q42)</f>
        <v>7866</v>
      </c>
      <c r="S42" s="78"/>
      <c r="T42" s="64"/>
    </row>
    <row r="43" spans="1:20">
      <c r="A43" s="1461"/>
      <c r="B43" s="1461"/>
      <c r="C43" s="1461"/>
      <c r="D43" s="1426"/>
      <c r="E43" s="2212"/>
      <c r="F43" s="636" t="s">
        <v>114</v>
      </c>
      <c r="G43" s="64"/>
      <c r="H43" s="973">
        <f>SUM(H44:H51)</f>
        <v>340</v>
      </c>
      <c r="I43" s="973">
        <f>SUM(I44:I51)</f>
        <v>205</v>
      </c>
      <c r="J43" s="973">
        <f>SUM(H43:I43)</f>
        <v>545</v>
      </c>
      <c r="K43" s="973"/>
      <c r="L43" s="973">
        <f>SUM(L44:L51)</f>
        <v>1517</v>
      </c>
      <c r="M43" s="973">
        <f>SUM(M44:M51)</f>
        <v>1497</v>
      </c>
      <c r="N43" s="973">
        <f>SUM(L43:M43)</f>
        <v>3014</v>
      </c>
      <c r="O43" s="973"/>
      <c r="P43" s="973">
        <f t="shared" si="5"/>
        <v>1857</v>
      </c>
      <c r="Q43" s="973">
        <f t="shared" si="5"/>
        <v>1702</v>
      </c>
      <c r="R43" s="985">
        <f t="shared" ref="R43:R50" si="6">SUM(P43+Q43)</f>
        <v>3559</v>
      </c>
      <c r="S43" s="78"/>
      <c r="T43" s="78"/>
    </row>
    <row r="44" spans="1:20">
      <c r="A44" s="1461">
        <v>2</v>
      </c>
      <c r="B44" s="1461">
        <v>4</v>
      </c>
      <c r="C44" s="1461">
        <v>11</v>
      </c>
      <c r="D44" s="1426"/>
      <c r="E44" s="2212"/>
      <c r="F44" s="636"/>
      <c r="G44" s="64" t="s">
        <v>335</v>
      </c>
      <c r="H44" s="470">
        <v>0</v>
      </c>
      <c r="I44" s="470">
        <v>0</v>
      </c>
      <c r="J44" s="470">
        <f>SUM(H44:I44)</f>
        <v>0</v>
      </c>
      <c r="K44" s="973"/>
      <c r="L44" s="470">
        <v>306</v>
      </c>
      <c r="M44" s="470">
        <v>362</v>
      </c>
      <c r="N44" s="470">
        <f>SUM(L44:M44)</f>
        <v>668</v>
      </c>
      <c r="O44" s="973"/>
      <c r="P44" s="470">
        <f t="shared" si="5"/>
        <v>306</v>
      </c>
      <c r="Q44" s="470">
        <f t="shared" si="5"/>
        <v>362</v>
      </c>
      <c r="R44" s="975">
        <f>SUM(P44+Q44)</f>
        <v>668</v>
      </c>
      <c r="S44" s="78"/>
      <c r="T44" s="78"/>
    </row>
    <row r="45" spans="1:20" ht="9.9499999999999993" customHeight="1">
      <c r="A45" s="1461">
        <v>2</v>
      </c>
      <c r="B45" s="1461">
        <v>4</v>
      </c>
      <c r="C45" s="1461">
        <v>11</v>
      </c>
      <c r="D45" s="1426"/>
      <c r="E45" s="2212"/>
      <c r="F45" s="631"/>
      <c r="G45" s="64" t="s">
        <v>208</v>
      </c>
      <c r="H45" s="655">
        <v>74</v>
      </c>
      <c r="I45" s="1901">
        <v>65</v>
      </c>
      <c r="J45" s="470">
        <f>SUM(H45:I45)</f>
        <v>139</v>
      </c>
      <c r="K45" s="655"/>
      <c r="L45" s="655">
        <v>139</v>
      </c>
      <c r="M45" s="655">
        <v>116</v>
      </c>
      <c r="N45" s="655">
        <f>SUM(L45:M45)</f>
        <v>255</v>
      </c>
      <c r="O45" s="470"/>
      <c r="P45" s="470">
        <f t="shared" si="5"/>
        <v>213</v>
      </c>
      <c r="Q45" s="470">
        <f t="shared" si="5"/>
        <v>181</v>
      </c>
      <c r="R45" s="975">
        <f t="shared" si="6"/>
        <v>394</v>
      </c>
      <c r="S45" s="78"/>
      <c r="T45" s="78"/>
    </row>
    <row r="46" spans="1:20" ht="9.9499999999999993" customHeight="1">
      <c r="A46" s="1461">
        <v>2</v>
      </c>
      <c r="B46" s="1461">
        <v>4</v>
      </c>
      <c r="C46" s="1461">
        <v>11</v>
      </c>
      <c r="D46" s="1426"/>
      <c r="E46" s="2212"/>
      <c r="F46" s="631"/>
      <c r="G46" s="64" t="s">
        <v>336</v>
      </c>
      <c r="H46" s="655">
        <v>0</v>
      </c>
      <c r="I46" s="1901">
        <v>0</v>
      </c>
      <c r="J46" s="470">
        <f>SUM(H46:I46)</f>
        <v>0</v>
      </c>
      <c r="K46" s="655"/>
      <c r="L46" s="655">
        <v>347</v>
      </c>
      <c r="M46" s="655">
        <v>347</v>
      </c>
      <c r="N46" s="655">
        <f>SUM(L46:M46)</f>
        <v>694</v>
      </c>
      <c r="O46" s="470"/>
      <c r="P46" s="470">
        <f>SUM(H46+L46)</f>
        <v>347</v>
      </c>
      <c r="Q46" s="470">
        <f>SUM(I46+M46)</f>
        <v>347</v>
      </c>
      <c r="R46" s="975">
        <f>SUM(P46+Q46)</f>
        <v>694</v>
      </c>
      <c r="S46" s="78"/>
      <c r="T46" s="78"/>
    </row>
    <row r="47" spans="1:20" ht="9.9499999999999993" customHeight="1">
      <c r="A47" s="1461">
        <v>2</v>
      </c>
      <c r="B47" s="1461">
        <v>4</v>
      </c>
      <c r="C47" s="1461">
        <v>11</v>
      </c>
      <c r="D47" s="1426"/>
      <c r="E47" s="2212"/>
      <c r="F47" s="631"/>
      <c r="G47" s="64" t="s">
        <v>209</v>
      </c>
      <c r="H47" s="655">
        <v>93</v>
      </c>
      <c r="I47" s="1901">
        <v>49</v>
      </c>
      <c r="J47" s="470">
        <f t="shared" ref="J47:J87" si="7">H47+I47</f>
        <v>142</v>
      </c>
      <c r="K47" s="655"/>
      <c r="L47" s="655">
        <v>130</v>
      </c>
      <c r="M47" s="655">
        <v>133</v>
      </c>
      <c r="N47" s="655">
        <f t="shared" ref="N47:N87" si="8">SUM(L47:M47)</f>
        <v>263</v>
      </c>
      <c r="O47" s="470"/>
      <c r="P47" s="470">
        <f t="shared" si="5"/>
        <v>223</v>
      </c>
      <c r="Q47" s="470">
        <f t="shared" si="5"/>
        <v>182</v>
      </c>
      <c r="R47" s="975">
        <f t="shared" si="6"/>
        <v>405</v>
      </c>
      <c r="S47" s="78"/>
      <c r="T47" s="78"/>
    </row>
    <row r="48" spans="1:20" ht="9.9499999999999993" customHeight="1">
      <c r="A48" s="1461">
        <v>2</v>
      </c>
      <c r="B48" s="1461">
        <v>4</v>
      </c>
      <c r="C48" s="1461">
        <v>11</v>
      </c>
      <c r="D48" s="1426"/>
      <c r="E48" s="2212"/>
      <c r="F48" s="631"/>
      <c r="G48" s="64" t="s">
        <v>337</v>
      </c>
      <c r="H48" s="655">
        <v>0</v>
      </c>
      <c r="I48" s="1901">
        <v>0</v>
      </c>
      <c r="J48" s="470">
        <f t="shared" si="7"/>
        <v>0</v>
      </c>
      <c r="K48" s="655"/>
      <c r="L48" s="655">
        <v>78</v>
      </c>
      <c r="M48" s="655">
        <v>167</v>
      </c>
      <c r="N48" s="655">
        <f t="shared" si="8"/>
        <v>245</v>
      </c>
      <c r="O48" s="470"/>
      <c r="P48" s="470">
        <f t="shared" si="5"/>
        <v>78</v>
      </c>
      <c r="Q48" s="470">
        <f t="shared" si="5"/>
        <v>167</v>
      </c>
      <c r="R48" s="975">
        <f t="shared" si="6"/>
        <v>245</v>
      </c>
      <c r="S48" s="78"/>
      <c r="T48" s="78"/>
    </row>
    <row r="49" spans="1:20" ht="9.9499999999999993" customHeight="1">
      <c r="A49" s="1461">
        <v>2</v>
      </c>
      <c r="B49" s="1461">
        <v>4</v>
      </c>
      <c r="C49" s="1461">
        <v>11</v>
      </c>
      <c r="D49" s="1426"/>
      <c r="E49" s="2212"/>
      <c r="F49" s="631"/>
      <c r="G49" s="64" t="s">
        <v>210</v>
      </c>
      <c r="H49" s="655">
        <v>33</v>
      </c>
      <c r="I49" s="1901">
        <v>70</v>
      </c>
      <c r="J49" s="470">
        <f t="shared" si="7"/>
        <v>103</v>
      </c>
      <c r="K49" s="655"/>
      <c r="L49" s="655">
        <v>161</v>
      </c>
      <c r="M49" s="655">
        <v>282</v>
      </c>
      <c r="N49" s="655">
        <f t="shared" si="8"/>
        <v>443</v>
      </c>
      <c r="O49" s="470"/>
      <c r="P49" s="470">
        <f t="shared" si="5"/>
        <v>194</v>
      </c>
      <c r="Q49" s="470">
        <f t="shared" si="5"/>
        <v>352</v>
      </c>
      <c r="R49" s="975">
        <f t="shared" si="6"/>
        <v>546</v>
      </c>
      <c r="S49" s="78"/>
      <c r="T49" s="78"/>
    </row>
    <row r="50" spans="1:20" ht="9.9499999999999993" customHeight="1">
      <c r="A50" s="1461">
        <v>2</v>
      </c>
      <c r="B50" s="1461">
        <v>6</v>
      </c>
      <c r="C50" s="1461">
        <v>11</v>
      </c>
      <c r="D50" s="1426"/>
      <c r="E50" s="2212"/>
      <c r="F50" s="638"/>
      <c r="G50" s="64" t="s">
        <v>211</v>
      </c>
      <c r="H50" s="655">
        <v>65</v>
      </c>
      <c r="I50" s="1901">
        <v>2</v>
      </c>
      <c r="J50" s="470">
        <f t="shared" si="7"/>
        <v>67</v>
      </c>
      <c r="K50" s="655"/>
      <c r="L50" s="655">
        <v>89</v>
      </c>
      <c r="M50" s="655">
        <v>20</v>
      </c>
      <c r="N50" s="655">
        <f t="shared" si="8"/>
        <v>109</v>
      </c>
      <c r="O50" s="470"/>
      <c r="P50" s="470">
        <f t="shared" si="5"/>
        <v>154</v>
      </c>
      <c r="Q50" s="470">
        <f t="shared" si="5"/>
        <v>22</v>
      </c>
      <c r="R50" s="975">
        <f t="shared" si="6"/>
        <v>176</v>
      </c>
      <c r="S50" s="78"/>
      <c r="T50" s="78"/>
    </row>
    <row r="51" spans="1:20" ht="9.9499999999999993" customHeight="1">
      <c r="A51" s="1461">
        <v>2</v>
      </c>
      <c r="B51" s="1461">
        <v>6</v>
      </c>
      <c r="C51" s="1461">
        <v>11</v>
      </c>
      <c r="D51" s="1426"/>
      <c r="E51" s="2212"/>
      <c r="F51" s="638"/>
      <c r="G51" s="64" t="s">
        <v>212</v>
      </c>
      <c r="H51" s="655">
        <v>75</v>
      </c>
      <c r="I51" s="1901">
        <v>19</v>
      </c>
      <c r="J51" s="470">
        <f t="shared" si="7"/>
        <v>94</v>
      </c>
      <c r="K51" s="655"/>
      <c r="L51" s="655">
        <v>267</v>
      </c>
      <c r="M51" s="655">
        <v>70</v>
      </c>
      <c r="N51" s="655">
        <f t="shared" si="8"/>
        <v>337</v>
      </c>
      <c r="O51" s="470"/>
      <c r="P51" s="470">
        <f>SUM(H51+L51)</f>
        <v>342</v>
      </c>
      <c r="Q51" s="470">
        <f>SUM(I51+M51)</f>
        <v>89</v>
      </c>
      <c r="R51" s="975">
        <f>SUM(P51+Q51)</f>
        <v>431</v>
      </c>
      <c r="S51" s="78"/>
      <c r="T51" s="78"/>
    </row>
    <row r="52" spans="1:20" ht="11.1" customHeight="1">
      <c r="A52" s="1461"/>
      <c r="B52" s="1461"/>
      <c r="C52" s="1461"/>
      <c r="D52" s="1426"/>
      <c r="E52" s="2212"/>
      <c r="F52" s="636" t="s">
        <v>31</v>
      </c>
      <c r="G52" s="64"/>
      <c r="H52" s="973">
        <f>SUM(H53:H56)</f>
        <v>100</v>
      </c>
      <c r="I52" s="973">
        <f>SUM(I53:I56)</f>
        <v>82</v>
      </c>
      <c r="J52" s="976">
        <f t="shared" si="7"/>
        <v>182</v>
      </c>
      <c r="K52" s="973"/>
      <c r="L52" s="973">
        <f>SUM(L53:L56)</f>
        <v>440</v>
      </c>
      <c r="M52" s="973">
        <f>SUM(M53:M56)</f>
        <v>353</v>
      </c>
      <c r="N52" s="976">
        <f t="shared" si="8"/>
        <v>793</v>
      </c>
      <c r="O52" s="973"/>
      <c r="P52" s="976">
        <f t="shared" si="5"/>
        <v>540</v>
      </c>
      <c r="Q52" s="976">
        <f t="shared" si="5"/>
        <v>435</v>
      </c>
      <c r="R52" s="974">
        <f t="shared" ref="R52:R87" si="9">SUM(P52:Q52)</f>
        <v>975</v>
      </c>
      <c r="S52" s="977"/>
      <c r="T52" s="78"/>
    </row>
    <row r="53" spans="1:20" ht="11.1" customHeight="1">
      <c r="A53" s="1461">
        <v>2</v>
      </c>
      <c r="B53" s="1461">
        <v>4</v>
      </c>
      <c r="C53" s="1461">
        <v>10</v>
      </c>
      <c r="D53" s="1426"/>
      <c r="E53" s="2212"/>
      <c r="F53" s="636"/>
      <c r="G53" s="64" t="s">
        <v>336</v>
      </c>
      <c r="H53" s="470">
        <v>0</v>
      </c>
      <c r="I53" s="470">
        <v>0</v>
      </c>
      <c r="J53" s="470">
        <f t="shared" si="7"/>
        <v>0</v>
      </c>
      <c r="K53" s="470"/>
      <c r="L53" s="470">
        <v>215</v>
      </c>
      <c r="M53" s="470">
        <v>225</v>
      </c>
      <c r="N53" s="470">
        <f t="shared" si="8"/>
        <v>440</v>
      </c>
      <c r="O53" s="470"/>
      <c r="P53" s="470">
        <f>SUM(H53+L53)</f>
        <v>215</v>
      </c>
      <c r="Q53" s="470">
        <f>SUM(I53+M53)</f>
        <v>225</v>
      </c>
      <c r="R53" s="975">
        <f t="shared" si="9"/>
        <v>440</v>
      </c>
      <c r="S53" s="977"/>
      <c r="T53" s="78"/>
    </row>
    <row r="54" spans="1:20" ht="9.9499999999999993" customHeight="1">
      <c r="A54" s="1461">
        <v>2</v>
      </c>
      <c r="B54" s="1461">
        <v>4</v>
      </c>
      <c r="C54" s="1461">
        <v>10</v>
      </c>
      <c r="D54" s="1426"/>
      <c r="E54" s="2212"/>
      <c r="F54" s="631"/>
      <c r="G54" s="64" t="s">
        <v>209</v>
      </c>
      <c r="H54" s="655">
        <v>56</v>
      </c>
      <c r="I54" s="1901">
        <v>70</v>
      </c>
      <c r="J54" s="470">
        <f t="shared" si="7"/>
        <v>126</v>
      </c>
      <c r="K54" s="655"/>
      <c r="L54" s="655">
        <v>79</v>
      </c>
      <c r="M54" s="655">
        <v>86</v>
      </c>
      <c r="N54" s="655">
        <f t="shared" si="8"/>
        <v>165</v>
      </c>
      <c r="O54" s="470"/>
      <c r="P54" s="470">
        <f t="shared" si="5"/>
        <v>135</v>
      </c>
      <c r="Q54" s="470">
        <f t="shared" si="5"/>
        <v>156</v>
      </c>
      <c r="R54" s="975">
        <f t="shared" si="9"/>
        <v>291</v>
      </c>
      <c r="S54" s="78"/>
      <c r="T54" s="78"/>
    </row>
    <row r="55" spans="1:20" ht="9.9499999999999993" customHeight="1">
      <c r="A55" s="1461">
        <v>2</v>
      </c>
      <c r="B55" s="1461">
        <v>6</v>
      </c>
      <c r="C55" s="1461">
        <v>10</v>
      </c>
      <c r="D55" s="1426"/>
      <c r="E55" s="2212"/>
      <c r="F55" s="631"/>
      <c r="G55" s="64" t="s">
        <v>211</v>
      </c>
      <c r="H55" s="655">
        <v>44</v>
      </c>
      <c r="I55" s="1901">
        <v>12</v>
      </c>
      <c r="J55" s="470">
        <f>H55+I55</f>
        <v>56</v>
      </c>
      <c r="K55" s="655"/>
      <c r="L55" s="655">
        <v>14</v>
      </c>
      <c r="M55" s="655">
        <v>7</v>
      </c>
      <c r="N55" s="655">
        <f>SUM(L55:M55)</f>
        <v>21</v>
      </c>
      <c r="O55" s="470"/>
      <c r="P55" s="470">
        <f>SUM(H55+L55)</f>
        <v>58</v>
      </c>
      <c r="Q55" s="470">
        <f>SUM(I55+M55)</f>
        <v>19</v>
      </c>
      <c r="R55" s="975">
        <f>SUM(P55:Q55)</f>
        <v>77</v>
      </c>
      <c r="S55" s="78"/>
      <c r="T55" s="78"/>
    </row>
    <row r="56" spans="1:20" ht="9.9499999999999993" customHeight="1">
      <c r="A56" s="1461">
        <v>2</v>
      </c>
      <c r="B56" s="1461">
        <v>6</v>
      </c>
      <c r="C56" s="1461">
        <v>10</v>
      </c>
      <c r="D56" s="1426"/>
      <c r="E56" s="2212"/>
      <c r="F56" s="631"/>
      <c r="G56" s="64" t="s">
        <v>212</v>
      </c>
      <c r="H56" s="655">
        <v>0</v>
      </c>
      <c r="I56" s="1901">
        <v>0</v>
      </c>
      <c r="J56" s="470">
        <f t="shared" si="7"/>
        <v>0</v>
      </c>
      <c r="K56" s="655"/>
      <c r="L56" s="655">
        <v>132</v>
      </c>
      <c r="M56" s="655">
        <v>35</v>
      </c>
      <c r="N56" s="655">
        <f t="shared" si="8"/>
        <v>167</v>
      </c>
      <c r="O56" s="470"/>
      <c r="P56" s="470">
        <f t="shared" ref="P56:Q77" si="10">SUM(H56+L56)</f>
        <v>132</v>
      </c>
      <c r="Q56" s="470">
        <f t="shared" si="10"/>
        <v>35</v>
      </c>
      <c r="R56" s="975">
        <f t="shared" si="9"/>
        <v>167</v>
      </c>
      <c r="S56" s="78"/>
      <c r="T56" s="78"/>
    </row>
    <row r="57" spans="1:20" ht="11.1" customHeight="1">
      <c r="A57" s="1461"/>
      <c r="B57" s="1461"/>
      <c r="C57" s="1461"/>
      <c r="D57" s="1426"/>
      <c r="E57" s="2212"/>
      <c r="F57" s="636" t="s">
        <v>32</v>
      </c>
      <c r="G57" s="64"/>
      <c r="H57" s="973">
        <f>SUM(H58:H63)</f>
        <v>105</v>
      </c>
      <c r="I57" s="973">
        <f>SUM(I58:I63)</f>
        <v>135</v>
      </c>
      <c r="J57" s="976">
        <f t="shared" si="7"/>
        <v>240</v>
      </c>
      <c r="K57" s="973"/>
      <c r="L57" s="973">
        <f>SUM(L58:L63)</f>
        <v>416</v>
      </c>
      <c r="M57" s="973">
        <f>SUM(M58:M63)</f>
        <v>596</v>
      </c>
      <c r="N57" s="976">
        <f t="shared" si="8"/>
        <v>1012</v>
      </c>
      <c r="O57" s="973"/>
      <c r="P57" s="976">
        <f t="shared" si="10"/>
        <v>521</v>
      </c>
      <c r="Q57" s="976">
        <f t="shared" si="10"/>
        <v>731</v>
      </c>
      <c r="R57" s="974">
        <f t="shared" si="9"/>
        <v>1252</v>
      </c>
      <c r="S57" s="78"/>
      <c r="T57" s="78"/>
    </row>
    <row r="58" spans="1:20" ht="11.1" customHeight="1">
      <c r="A58" s="1461">
        <v>2</v>
      </c>
      <c r="B58" s="1461">
        <v>4</v>
      </c>
      <c r="C58" s="1461">
        <v>10</v>
      </c>
      <c r="D58" s="1426"/>
      <c r="E58" s="2212"/>
      <c r="F58" s="636"/>
      <c r="G58" s="64" t="s">
        <v>335</v>
      </c>
      <c r="H58" s="470">
        <v>0</v>
      </c>
      <c r="I58" s="470">
        <v>0</v>
      </c>
      <c r="J58" s="470">
        <f t="shared" si="7"/>
        <v>0</v>
      </c>
      <c r="K58" s="470"/>
      <c r="L58" s="470">
        <v>157</v>
      </c>
      <c r="M58" s="470">
        <v>162</v>
      </c>
      <c r="N58" s="470">
        <f t="shared" si="8"/>
        <v>319</v>
      </c>
      <c r="O58" s="470"/>
      <c r="P58" s="470">
        <f>SUM(H58+L58)</f>
        <v>157</v>
      </c>
      <c r="Q58" s="470">
        <f>SUM(I58+M58)</f>
        <v>162</v>
      </c>
      <c r="R58" s="975">
        <f t="shared" si="9"/>
        <v>319</v>
      </c>
      <c r="S58" s="78"/>
      <c r="T58" s="78"/>
    </row>
    <row r="59" spans="1:20" ht="9.9499999999999993" customHeight="1">
      <c r="A59" s="1461">
        <v>2</v>
      </c>
      <c r="B59" s="1461">
        <v>4</v>
      </c>
      <c r="C59" s="1461">
        <v>10</v>
      </c>
      <c r="D59" s="1426"/>
      <c r="E59" s="2212"/>
      <c r="F59" s="631"/>
      <c r="G59" s="64" t="s">
        <v>208</v>
      </c>
      <c r="H59" s="655">
        <v>46</v>
      </c>
      <c r="I59" s="1901">
        <v>37</v>
      </c>
      <c r="J59" s="470">
        <f t="shared" si="7"/>
        <v>83</v>
      </c>
      <c r="K59" s="655"/>
      <c r="L59" s="655">
        <v>65</v>
      </c>
      <c r="M59" s="655">
        <v>54</v>
      </c>
      <c r="N59" s="655">
        <f t="shared" si="8"/>
        <v>119</v>
      </c>
      <c r="O59" s="973"/>
      <c r="P59" s="470">
        <f t="shared" si="10"/>
        <v>111</v>
      </c>
      <c r="Q59" s="470">
        <f t="shared" si="10"/>
        <v>91</v>
      </c>
      <c r="R59" s="975">
        <f t="shared" si="9"/>
        <v>202</v>
      </c>
      <c r="S59" s="78"/>
      <c r="T59" s="78"/>
    </row>
    <row r="60" spans="1:20" ht="9.9499999999999993" customHeight="1">
      <c r="A60" s="1461">
        <v>2</v>
      </c>
      <c r="B60" s="1461">
        <v>4</v>
      </c>
      <c r="C60" s="1461">
        <v>10</v>
      </c>
      <c r="D60" s="1426"/>
      <c r="E60" s="2212"/>
      <c r="F60" s="631"/>
      <c r="G60" s="64" t="s">
        <v>213</v>
      </c>
      <c r="H60" s="655">
        <v>20</v>
      </c>
      <c r="I60" s="1901">
        <v>14</v>
      </c>
      <c r="J60" s="470">
        <f t="shared" si="7"/>
        <v>34</v>
      </c>
      <c r="K60" s="655"/>
      <c r="L60" s="655">
        <v>33</v>
      </c>
      <c r="M60" s="655">
        <v>39</v>
      </c>
      <c r="N60" s="655">
        <f t="shared" si="8"/>
        <v>72</v>
      </c>
      <c r="O60" s="973"/>
      <c r="P60" s="470">
        <f t="shared" si="10"/>
        <v>53</v>
      </c>
      <c r="Q60" s="470">
        <f t="shared" si="10"/>
        <v>53</v>
      </c>
      <c r="R60" s="975">
        <f t="shared" si="9"/>
        <v>106</v>
      </c>
      <c r="S60" s="78"/>
      <c r="T60" s="78"/>
    </row>
    <row r="61" spans="1:20" ht="9.9499999999999993" customHeight="1">
      <c r="A61" s="1461">
        <v>2</v>
      </c>
      <c r="B61" s="1461">
        <v>4</v>
      </c>
      <c r="C61" s="1461">
        <v>10</v>
      </c>
      <c r="D61" s="1426"/>
      <c r="E61" s="2212"/>
      <c r="F61" s="631"/>
      <c r="G61" s="64" t="s">
        <v>214</v>
      </c>
      <c r="H61" s="655">
        <v>13</v>
      </c>
      <c r="I61" s="1901">
        <v>23</v>
      </c>
      <c r="J61" s="470">
        <f t="shared" si="7"/>
        <v>36</v>
      </c>
      <c r="K61" s="655"/>
      <c r="L61" s="655">
        <v>74</v>
      </c>
      <c r="M61" s="655">
        <v>106</v>
      </c>
      <c r="N61" s="655">
        <f t="shared" si="8"/>
        <v>180</v>
      </c>
      <c r="O61" s="973"/>
      <c r="P61" s="470">
        <f t="shared" si="10"/>
        <v>87</v>
      </c>
      <c r="Q61" s="470">
        <f t="shared" si="10"/>
        <v>129</v>
      </c>
      <c r="R61" s="975">
        <f t="shared" si="9"/>
        <v>216</v>
      </c>
      <c r="S61" s="78"/>
      <c r="T61" s="78"/>
    </row>
    <row r="62" spans="1:20" ht="9.9499999999999993" customHeight="1">
      <c r="A62" s="1461">
        <v>2</v>
      </c>
      <c r="B62" s="1461">
        <v>4</v>
      </c>
      <c r="C62" s="1461">
        <v>10</v>
      </c>
      <c r="D62" s="1426"/>
      <c r="E62" s="2212"/>
      <c r="F62" s="631"/>
      <c r="G62" s="64" t="s">
        <v>337</v>
      </c>
      <c r="H62" s="655">
        <v>0</v>
      </c>
      <c r="I62" s="1901">
        <v>0</v>
      </c>
      <c r="J62" s="470">
        <f t="shared" si="7"/>
        <v>0</v>
      </c>
      <c r="K62" s="655"/>
      <c r="L62" s="655">
        <v>40</v>
      </c>
      <c r="M62" s="655">
        <v>82</v>
      </c>
      <c r="N62" s="655">
        <f t="shared" si="8"/>
        <v>122</v>
      </c>
      <c r="O62" s="973"/>
      <c r="P62" s="470">
        <f t="shared" si="10"/>
        <v>40</v>
      </c>
      <c r="Q62" s="470">
        <f t="shared" si="10"/>
        <v>82</v>
      </c>
      <c r="R62" s="975">
        <f t="shared" si="9"/>
        <v>122</v>
      </c>
      <c r="S62" s="78"/>
      <c r="T62" s="78"/>
    </row>
    <row r="63" spans="1:20" ht="9.9499999999999993" customHeight="1">
      <c r="A63" s="1461">
        <v>2</v>
      </c>
      <c r="B63" s="1461">
        <v>4</v>
      </c>
      <c r="C63" s="1461">
        <v>10</v>
      </c>
      <c r="D63" s="1426"/>
      <c r="E63" s="2212"/>
      <c r="F63" s="631"/>
      <c r="G63" s="64" t="s">
        <v>215</v>
      </c>
      <c r="H63" s="655">
        <v>26</v>
      </c>
      <c r="I63" s="1901">
        <v>61</v>
      </c>
      <c r="J63" s="470">
        <f t="shared" si="7"/>
        <v>87</v>
      </c>
      <c r="K63" s="655"/>
      <c r="L63" s="655">
        <v>47</v>
      </c>
      <c r="M63" s="655">
        <v>153</v>
      </c>
      <c r="N63" s="655">
        <f t="shared" si="8"/>
        <v>200</v>
      </c>
      <c r="O63" s="973"/>
      <c r="P63" s="470">
        <f>SUM(H63+L63)</f>
        <v>73</v>
      </c>
      <c r="Q63" s="470">
        <f>SUM(I63+M63)</f>
        <v>214</v>
      </c>
      <c r="R63" s="975">
        <f>SUM(P63:Q63)</f>
        <v>287</v>
      </c>
      <c r="S63" s="78"/>
      <c r="T63" s="78"/>
    </row>
    <row r="64" spans="1:20" ht="11.1" customHeight="1">
      <c r="A64" s="1461"/>
      <c r="B64" s="1461"/>
      <c r="C64" s="1461"/>
      <c r="D64" s="1426"/>
      <c r="E64" s="2212"/>
      <c r="F64" s="636" t="s">
        <v>131</v>
      </c>
      <c r="G64" s="64"/>
      <c r="H64" s="973">
        <f>SUM(H65:H68)</f>
        <v>65</v>
      </c>
      <c r="I64" s="973">
        <f>SUM(I65:I68)</f>
        <v>82</v>
      </c>
      <c r="J64" s="976">
        <f t="shared" si="7"/>
        <v>147</v>
      </c>
      <c r="K64" s="973"/>
      <c r="L64" s="973">
        <f>SUM(L65:L68)</f>
        <v>343</v>
      </c>
      <c r="M64" s="973">
        <f>SUM(M65:M68)</f>
        <v>393</v>
      </c>
      <c r="N64" s="976">
        <f t="shared" si="8"/>
        <v>736</v>
      </c>
      <c r="O64" s="973"/>
      <c r="P64" s="976">
        <f t="shared" si="10"/>
        <v>408</v>
      </c>
      <c r="Q64" s="976">
        <f t="shared" si="10"/>
        <v>475</v>
      </c>
      <c r="R64" s="974">
        <f t="shared" si="9"/>
        <v>883</v>
      </c>
      <c r="S64" s="78"/>
      <c r="T64" s="78"/>
    </row>
    <row r="65" spans="1:20" ht="11.1" customHeight="1">
      <c r="A65" s="1461">
        <v>2</v>
      </c>
      <c r="B65" s="1461">
        <v>4</v>
      </c>
      <c r="C65" s="1461">
        <v>3</v>
      </c>
      <c r="D65" s="1426"/>
      <c r="E65" s="2212"/>
      <c r="F65" s="636"/>
      <c r="G65" s="64" t="s">
        <v>335</v>
      </c>
      <c r="H65" s="470">
        <v>0</v>
      </c>
      <c r="I65" s="470">
        <v>0</v>
      </c>
      <c r="J65" s="470">
        <f t="shared" si="7"/>
        <v>0</v>
      </c>
      <c r="K65" s="470"/>
      <c r="L65" s="470">
        <v>95</v>
      </c>
      <c r="M65" s="470">
        <v>126</v>
      </c>
      <c r="N65" s="470">
        <f t="shared" si="8"/>
        <v>221</v>
      </c>
      <c r="O65" s="470"/>
      <c r="P65" s="470">
        <f>SUM(H65+L65)</f>
        <v>95</v>
      </c>
      <c r="Q65" s="470">
        <f>SUM(I65+M65)</f>
        <v>126</v>
      </c>
      <c r="R65" s="975">
        <f>SUM(P65:Q65)</f>
        <v>221</v>
      </c>
      <c r="S65" s="78"/>
      <c r="T65" s="78"/>
    </row>
    <row r="66" spans="1:20" ht="9.9499999999999993" customHeight="1">
      <c r="A66" s="1461">
        <v>2</v>
      </c>
      <c r="B66" s="1461">
        <v>4</v>
      </c>
      <c r="C66" s="1461">
        <v>3</v>
      </c>
      <c r="D66" s="1426"/>
      <c r="E66" s="2212"/>
      <c r="F66" s="638"/>
      <c r="G66" s="64" t="s">
        <v>208</v>
      </c>
      <c r="H66" s="470">
        <v>32</v>
      </c>
      <c r="I66" s="1903">
        <v>37</v>
      </c>
      <c r="J66" s="470">
        <f t="shared" si="7"/>
        <v>69</v>
      </c>
      <c r="K66" s="470"/>
      <c r="L66" s="470">
        <v>41</v>
      </c>
      <c r="M66" s="470">
        <v>43</v>
      </c>
      <c r="N66" s="470">
        <f t="shared" si="8"/>
        <v>84</v>
      </c>
      <c r="O66" s="470"/>
      <c r="P66" s="470">
        <f t="shared" si="10"/>
        <v>73</v>
      </c>
      <c r="Q66" s="470">
        <f t="shared" si="10"/>
        <v>80</v>
      </c>
      <c r="R66" s="975">
        <f t="shared" si="9"/>
        <v>153</v>
      </c>
      <c r="S66" s="78"/>
      <c r="T66" s="78"/>
    </row>
    <row r="67" spans="1:20" ht="9.9499999999999993" customHeight="1">
      <c r="A67" s="1461">
        <v>2</v>
      </c>
      <c r="B67" s="1461">
        <v>4</v>
      </c>
      <c r="C67" s="1461">
        <v>3</v>
      </c>
      <c r="D67" s="1426"/>
      <c r="E67" s="2212"/>
      <c r="F67" s="638"/>
      <c r="G67" s="64" t="s">
        <v>336</v>
      </c>
      <c r="H67" s="470">
        <v>0</v>
      </c>
      <c r="I67" s="1903">
        <v>0</v>
      </c>
      <c r="J67" s="470">
        <f t="shared" si="7"/>
        <v>0</v>
      </c>
      <c r="K67" s="470"/>
      <c r="L67" s="470">
        <v>164</v>
      </c>
      <c r="M67" s="470">
        <v>167</v>
      </c>
      <c r="N67" s="470">
        <f t="shared" si="8"/>
        <v>331</v>
      </c>
      <c r="O67" s="470"/>
      <c r="P67" s="470">
        <f t="shared" si="10"/>
        <v>164</v>
      </c>
      <c r="Q67" s="470">
        <f t="shared" si="10"/>
        <v>167</v>
      </c>
      <c r="R67" s="975">
        <f>SUM(P67:Q67)</f>
        <v>331</v>
      </c>
      <c r="S67" s="78"/>
      <c r="T67" s="78"/>
    </row>
    <row r="68" spans="1:20" ht="9.9499999999999993" customHeight="1">
      <c r="A68" s="1461">
        <v>2</v>
      </c>
      <c r="B68" s="1461">
        <v>4</v>
      </c>
      <c r="C68" s="1461">
        <v>3</v>
      </c>
      <c r="D68" s="1426"/>
      <c r="E68" s="2212"/>
      <c r="F68" s="638"/>
      <c r="G68" s="64" t="s">
        <v>209</v>
      </c>
      <c r="H68" s="470">
        <v>33</v>
      </c>
      <c r="I68" s="1903">
        <v>45</v>
      </c>
      <c r="J68" s="470">
        <f t="shared" si="7"/>
        <v>78</v>
      </c>
      <c r="K68" s="470"/>
      <c r="L68" s="470">
        <v>43</v>
      </c>
      <c r="M68" s="470">
        <v>57</v>
      </c>
      <c r="N68" s="470">
        <f t="shared" si="8"/>
        <v>100</v>
      </c>
      <c r="O68" s="470"/>
      <c r="P68" s="470">
        <f t="shared" si="10"/>
        <v>76</v>
      </c>
      <c r="Q68" s="470">
        <f t="shared" si="10"/>
        <v>102</v>
      </c>
      <c r="R68" s="975">
        <f t="shared" si="9"/>
        <v>178</v>
      </c>
      <c r="S68" s="78"/>
      <c r="T68" s="78"/>
    </row>
    <row r="69" spans="1:20" ht="11.1" customHeight="1">
      <c r="A69" s="1461"/>
      <c r="B69" s="1461"/>
      <c r="C69" s="1461"/>
      <c r="D69" s="1426"/>
      <c r="E69" s="2212"/>
      <c r="F69" s="636" t="s">
        <v>132</v>
      </c>
      <c r="G69" s="64"/>
      <c r="H69" s="973">
        <f>SUM(H70:H74)</f>
        <v>51</v>
      </c>
      <c r="I69" s="973">
        <f>SUM(I70:I74)</f>
        <v>64</v>
      </c>
      <c r="J69" s="976">
        <f t="shared" si="7"/>
        <v>115</v>
      </c>
      <c r="K69" s="973"/>
      <c r="L69" s="973">
        <f>SUM(L70:L74)</f>
        <v>142</v>
      </c>
      <c r="M69" s="973">
        <f>SUM(M70:M74)</f>
        <v>142</v>
      </c>
      <c r="N69" s="976">
        <f t="shared" si="8"/>
        <v>284</v>
      </c>
      <c r="O69" s="973"/>
      <c r="P69" s="976">
        <f t="shared" si="10"/>
        <v>193</v>
      </c>
      <c r="Q69" s="976">
        <f t="shared" si="10"/>
        <v>206</v>
      </c>
      <c r="R69" s="974">
        <f t="shared" si="9"/>
        <v>399</v>
      </c>
      <c r="S69" s="78"/>
      <c r="T69" s="78"/>
    </row>
    <row r="70" spans="1:20" ht="11.1" customHeight="1">
      <c r="A70" s="1461">
        <v>2</v>
      </c>
      <c r="B70" s="1461">
        <v>4</v>
      </c>
      <c r="C70" s="1461">
        <v>7</v>
      </c>
      <c r="D70" s="1426"/>
      <c r="E70" s="2212"/>
      <c r="F70" s="636"/>
      <c r="G70" s="64" t="s">
        <v>335</v>
      </c>
      <c r="H70" s="470">
        <v>0</v>
      </c>
      <c r="I70" s="470">
        <v>0</v>
      </c>
      <c r="J70" s="470">
        <f t="shared" si="7"/>
        <v>0</v>
      </c>
      <c r="K70" s="470"/>
      <c r="L70" s="470">
        <v>42</v>
      </c>
      <c r="M70" s="470">
        <v>47</v>
      </c>
      <c r="N70" s="470">
        <f t="shared" si="8"/>
        <v>89</v>
      </c>
      <c r="O70" s="470"/>
      <c r="P70" s="470">
        <f t="shared" si="10"/>
        <v>42</v>
      </c>
      <c r="Q70" s="470">
        <f t="shared" si="10"/>
        <v>47</v>
      </c>
      <c r="R70" s="975">
        <f>SUM(P70:Q70)</f>
        <v>89</v>
      </c>
      <c r="S70" s="78"/>
      <c r="T70" s="78"/>
    </row>
    <row r="71" spans="1:20" ht="9.9499999999999993" customHeight="1">
      <c r="A71" s="1461">
        <v>2</v>
      </c>
      <c r="B71" s="1461">
        <v>4</v>
      </c>
      <c r="C71" s="1461">
        <v>7</v>
      </c>
      <c r="D71" s="1426"/>
      <c r="E71" s="2212"/>
      <c r="F71" s="631"/>
      <c r="G71" s="64" t="s">
        <v>208</v>
      </c>
      <c r="H71" s="655">
        <v>17</v>
      </c>
      <c r="I71" s="1901">
        <v>30</v>
      </c>
      <c r="J71" s="470">
        <f t="shared" si="7"/>
        <v>47</v>
      </c>
      <c r="K71" s="655"/>
      <c r="L71" s="655">
        <v>14</v>
      </c>
      <c r="M71" s="655">
        <v>19</v>
      </c>
      <c r="N71" s="655">
        <f t="shared" si="8"/>
        <v>33</v>
      </c>
      <c r="O71" s="973"/>
      <c r="P71" s="470">
        <f t="shared" si="10"/>
        <v>31</v>
      </c>
      <c r="Q71" s="470">
        <f t="shared" si="10"/>
        <v>49</v>
      </c>
      <c r="R71" s="975">
        <f t="shared" si="9"/>
        <v>80</v>
      </c>
      <c r="S71" s="78"/>
      <c r="T71" s="78"/>
    </row>
    <row r="72" spans="1:20" ht="9.9499999999999993" customHeight="1">
      <c r="A72" s="1461">
        <v>2</v>
      </c>
      <c r="B72" s="1461">
        <v>4</v>
      </c>
      <c r="C72" s="1461">
        <v>7</v>
      </c>
      <c r="D72" s="1426"/>
      <c r="E72" s="2212"/>
      <c r="F72" s="631"/>
      <c r="G72" s="64" t="s">
        <v>216</v>
      </c>
      <c r="H72" s="655">
        <v>0</v>
      </c>
      <c r="I72" s="1901">
        <v>0</v>
      </c>
      <c r="J72" s="470">
        <f t="shared" si="7"/>
        <v>0</v>
      </c>
      <c r="K72" s="655"/>
      <c r="L72" s="655">
        <v>0</v>
      </c>
      <c r="M72" s="655">
        <v>0</v>
      </c>
      <c r="N72" s="655">
        <f t="shared" si="8"/>
        <v>0</v>
      </c>
      <c r="O72" s="973"/>
      <c r="P72" s="470">
        <f t="shared" si="10"/>
        <v>0</v>
      </c>
      <c r="Q72" s="470">
        <f t="shared" si="10"/>
        <v>0</v>
      </c>
      <c r="R72" s="975">
        <f t="shared" si="9"/>
        <v>0</v>
      </c>
      <c r="S72" s="78"/>
      <c r="T72" s="78"/>
    </row>
    <row r="73" spans="1:20" ht="9.9499999999999993" customHeight="1">
      <c r="A73" s="1461">
        <v>2</v>
      </c>
      <c r="B73" s="1461">
        <v>4</v>
      </c>
      <c r="C73" s="1461">
        <v>7</v>
      </c>
      <c r="D73" s="1426"/>
      <c r="E73" s="2212"/>
      <c r="F73" s="631"/>
      <c r="G73" s="64" t="s">
        <v>336</v>
      </c>
      <c r="H73" s="655">
        <v>0</v>
      </c>
      <c r="I73" s="1901">
        <v>0</v>
      </c>
      <c r="J73" s="470">
        <f t="shared" si="7"/>
        <v>0</v>
      </c>
      <c r="K73" s="655"/>
      <c r="L73" s="655">
        <v>63</v>
      </c>
      <c r="M73" s="655">
        <v>61</v>
      </c>
      <c r="N73" s="655">
        <f t="shared" si="8"/>
        <v>124</v>
      </c>
      <c r="O73" s="973"/>
      <c r="P73" s="470">
        <f t="shared" si="10"/>
        <v>63</v>
      </c>
      <c r="Q73" s="470">
        <f t="shared" si="10"/>
        <v>61</v>
      </c>
      <c r="R73" s="975">
        <f>SUM(P73:Q73)</f>
        <v>124</v>
      </c>
      <c r="S73" s="78"/>
      <c r="T73" s="78"/>
    </row>
    <row r="74" spans="1:20" ht="9.9499999999999993" customHeight="1">
      <c r="A74" s="1461">
        <v>2</v>
      </c>
      <c r="B74" s="1461">
        <v>4</v>
      </c>
      <c r="C74" s="1461">
        <v>7</v>
      </c>
      <c r="D74" s="1426"/>
      <c r="E74" s="2212"/>
      <c r="F74" s="631"/>
      <c r="G74" s="64" t="s">
        <v>209</v>
      </c>
      <c r="H74" s="655">
        <v>34</v>
      </c>
      <c r="I74" s="1901">
        <v>34</v>
      </c>
      <c r="J74" s="470">
        <f t="shared" si="7"/>
        <v>68</v>
      </c>
      <c r="K74" s="655"/>
      <c r="L74" s="655">
        <v>23</v>
      </c>
      <c r="M74" s="655">
        <v>15</v>
      </c>
      <c r="N74" s="655">
        <f t="shared" si="8"/>
        <v>38</v>
      </c>
      <c r="O74" s="973"/>
      <c r="P74" s="470">
        <f t="shared" si="10"/>
        <v>57</v>
      </c>
      <c r="Q74" s="470">
        <f t="shared" si="10"/>
        <v>49</v>
      </c>
      <c r="R74" s="975">
        <f t="shared" si="9"/>
        <v>106</v>
      </c>
      <c r="S74" s="78"/>
      <c r="T74" s="78"/>
    </row>
    <row r="75" spans="1:20" ht="11.1" customHeight="1">
      <c r="A75" s="1461"/>
      <c r="B75" s="1461"/>
      <c r="C75" s="1461"/>
      <c r="D75" s="1426"/>
      <c r="E75" s="2212"/>
      <c r="F75" s="636" t="s">
        <v>35</v>
      </c>
      <c r="G75" s="64"/>
      <c r="H75" s="973">
        <f>SUM(H76:H79)</f>
        <v>25</v>
      </c>
      <c r="I75" s="973">
        <f>SUM(I76:I79)</f>
        <v>42</v>
      </c>
      <c r="J75" s="976">
        <f t="shared" si="7"/>
        <v>67</v>
      </c>
      <c r="K75" s="973"/>
      <c r="L75" s="973">
        <f>SUM(L76:L79)</f>
        <v>92</v>
      </c>
      <c r="M75" s="973">
        <f>SUM(M76:M79)</f>
        <v>117</v>
      </c>
      <c r="N75" s="976">
        <f t="shared" si="8"/>
        <v>209</v>
      </c>
      <c r="O75" s="973"/>
      <c r="P75" s="976">
        <f t="shared" si="10"/>
        <v>117</v>
      </c>
      <c r="Q75" s="976">
        <f t="shared" si="10"/>
        <v>159</v>
      </c>
      <c r="R75" s="974">
        <f t="shared" si="9"/>
        <v>276</v>
      </c>
      <c r="S75" s="78"/>
      <c r="T75" s="78"/>
    </row>
    <row r="76" spans="1:20" ht="11.1" customHeight="1">
      <c r="A76" s="1461">
        <v>2</v>
      </c>
      <c r="B76" s="1461">
        <v>4</v>
      </c>
      <c r="C76" s="1461">
        <v>1</v>
      </c>
      <c r="D76" s="1426"/>
      <c r="E76" s="2212"/>
      <c r="F76" s="636"/>
      <c r="G76" s="64" t="s">
        <v>335</v>
      </c>
      <c r="H76" s="470">
        <v>0</v>
      </c>
      <c r="I76" s="470">
        <v>0</v>
      </c>
      <c r="J76" s="470">
        <f t="shared" si="7"/>
        <v>0</v>
      </c>
      <c r="K76" s="470"/>
      <c r="L76" s="470">
        <v>40</v>
      </c>
      <c r="M76" s="470">
        <v>50</v>
      </c>
      <c r="N76" s="470">
        <f t="shared" si="8"/>
        <v>90</v>
      </c>
      <c r="O76" s="973"/>
      <c r="P76" s="470">
        <f t="shared" si="10"/>
        <v>40</v>
      </c>
      <c r="Q76" s="470">
        <f t="shared" si="10"/>
        <v>50</v>
      </c>
      <c r="R76" s="975">
        <f>SUM(P76:Q76)</f>
        <v>90</v>
      </c>
      <c r="S76" s="78"/>
      <c r="T76" s="78"/>
    </row>
    <row r="77" spans="1:20" ht="9.9499999999999993" customHeight="1">
      <c r="A77" s="1461">
        <v>2</v>
      </c>
      <c r="B77" s="1461">
        <v>4</v>
      </c>
      <c r="C77" s="1461">
        <v>1</v>
      </c>
      <c r="D77" s="1426"/>
      <c r="E77" s="2212"/>
      <c r="F77" s="638"/>
      <c r="G77" s="64" t="s">
        <v>208</v>
      </c>
      <c r="H77" s="470">
        <v>12</v>
      </c>
      <c r="I77" s="1903">
        <v>25</v>
      </c>
      <c r="J77" s="470">
        <f t="shared" si="7"/>
        <v>37</v>
      </c>
      <c r="K77" s="470"/>
      <c r="L77" s="470">
        <v>14</v>
      </c>
      <c r="M77" s="470">
        <v>9</v>
      </c>
      <c r="N77" s="470">
        <f t="shared" si="8"/>
        <v>23</v>
      </c>
      <c r="O77" s="973"/>
      <c r="P77" s="470">
        <f t="shared" si="10"/>
        <v>26</v>
      </c>
      <c r="Q77" s="470">
        <f t="shared" si="10"/>
        <v>34</v>
      </c>
      <c r="R77" s="975">
        <f>SUM(P77:Q77)</f>
        <v>60</v>
      </c>
      <c r="S77" s="78"/>
      <c r="T77" s="78"/>
    </row>
    <row r="78" spans="1:20" ht="9.9499999999999993" customHeight="1">
      <c r="A78" s="1461">
        <v>2</v>
      </c>
      <c r="B78" s="1461">
        <v>4</v>
      </c>
      <c r="C78" s="1461">
        <v>1</v>
      </c>
      <c r="D78" s="1426"/>
      <c r="E78" s="2212"/>
      <c r="F78" s="638"/>
      <c r="G78" s="64" t="s">
        <v>336</v>
      </c>
      <c r="H78" s="470">
        <v>0</v>
      </c>
      <c r="I78" s="1903">
        <v>0</v>
      </c>
      <c r="J78" s="470">
        <f t="shared" si="7"/>
        <v>0</v>
      </c>
      <c r="K78" s="470"/>
      <c r="L78" s="470">
        <v>26</v>
      </c>
      <c r="M78" s="470">
        <v>39</v>
      </c>
      <c r="N78" s="470">
        <f t="shared" si="8"/>
        <v>65</v>
      </c>
      <c r="O78" s="973"/>
      <c r="P78" s="470">
        <f t="shared" ref="P78:Q95" si="11">SUM(H78+L78)</f>
        <v>26</v>
      </c>
      <c r="Q78" s="470">
        <f t="shared" si="11"/>
        <v>39</v>
      </c>
      <c r="R78" s="975">
        <f>SUM(P78:Q78)</f>
        <v>65</v>
      </c>
      <c r="S78" s="78"/>
      <c r="T78" s="78"/>
    </row>
    <row r="79" spans="1:20" ht="9.9499999999999993" customHeight="1">
      <c r="A79" s="1461">
        <v>2</v>
      </c>
      <c r="B79" s="1461">
        <v>4</v>
      </c>
      <c r="C79" s="1461">
        <v>1</v>
      </c>
      <c r="D79" s="1426"/>
      <c r="E79" s="2212"/>
      <c r="F79" s="638"/>
      <c r="G79" s="64" t="s">
        <v>209</v>
      </c>
      <c r="H79" s="470">
        <v>13</v>
      </c>
      <c r="I79" s="1903">
        <v>17</v>
      </c>
      <c r="J79" s="470">
        <f t="shared" si="7"/>
        <v>30</v>
      </c>
      <c r="K79" s="470"/>
      <c r="L79" s="470">
        <v>12</v>
      </c>
      <c r="M79" s="470">
        <v>19</v>
      </c>
      <c r="N79" s="470">
        <f t="shared" si="8"/>
        <v>31</v>
      </c>
      <c r="O79" s="973"/>
      <c r="P79" s="470">
        <f t="shared" si="11"/>
        <v>25</v>
      </c>
      <c r="Q79" s="470">
        <f t="shared" si="11"/>
        <v>36</v>
      </c>
      <c r="R79" s="975">
        <f>SUM(P79:Q79)</f>
        <v>61</v>
      </c>
      <c r="S79" s="78"/>
      <c r="T79" s="78"/>
    </row>
    <row r="80" spans="1:20" ht="11.1" customHeight="1">
      <c r="A80" s="1461"/>
      <c r="B80" s="1461"/>
      <c r="C80" s="1461"/>
      <c r="D80" s="1426"/>
      <c r="E80" s="2212"/>
      <c r="F80" s="636" t="s">
        <v>133</v>
      </c>
      <c r="G80" s="64"/>
      <c r="H80" s="973">
        <f>SUM(H81:H85)</f>
        <v>44</v>
      </c>
      <c r="I80" s="973">
        <f>SUM(I81:I85)</f>
        <v>50</v>
      </c>
      <c r="J80" s="976">
        <f t="shared" si="7"/>
        <v>94</v>
      </c>
      <c r="K80" s="973"/>
      <c r="L80" s="973">
        <f>SUM(L81:L85)</f>
        <v>164</v>
      </c>
      <c r="M80" s="973">
        <f>SUM(M81:M85)</f>
        <v>133</v>
      </c>
      <c r="N80" s="976">
        <f t="shared" si="8"/>
        <v>297</v>
      </c>
      <c r="O80" s="973"/>
      <c r="P80" s="976">
        <f t="shared" si="11"/>
        <v>208</v>
      </c>
      <c r="Q80" s="976">
        <f t="shared" si="11"/>
        <v>183</v>
      </c>
      <c r="R80" s="974">
        <f t="shared" si="9"/>
        <v>391</v>
      </c>
      <c r="S80" s="78"/>
      <c r="T80" s="78"/>
    </row>
    <row r="81" spans="1:20" ht="11.1" customHeight="1">
      <c r="A81" s="1461">
        <v>2</v>
      </c>
      <c r="B81" s="1461">
        <v>4</v>
      </c>
      <c r="C81" s="1461">
        <v>9</v>
      </c>
      <c r="D81" s="1426"/>
      <c r="E81" s="2212"/>
      <c r="F81" s="636"/>
      <c r="G81" s="64" t="s">
        <v>335</v>
      </c>
      <c r="H81" s="470">
        <v>0</v>
      </c>
      <c r="I81" s="470">
        <v>0</v>
      </c>
      <c r="J81" s="470">
        <f t="shared" si="7"/>
        <v>0</v>
      </c>
      <c r="K81" s="470"/>
      <c r="L81" s="470">
        <v>57</v>
      </c>
      <c r="M81" s="470">
        <v>56</v>
      </c>
      <c r="N81" s="470">
        <f t="shared" si="8"/>
        <v>113</v>
      </c>
      <c r="O81" s="973"/>
      <c r="P81" s="470">
        <f t="shared" si="11"/>
        <v>57</v>
      </c>
      <c r="Q81" s="470">
        <f t="shared" si="11"/>
        <v>56</v>
      </c>
      <c r="R81" s="975">
        <f>SUM(P81:Q81)</f>
        <v>113</v>
      </c>
      <c r="S81" s="78"/>
      <c r="T81" s="78"/>
    </row>
    <row r="82" spans="1:20" ht="9.75" customHeight="1">
      <c r="A82" s="1461">
        <v>2</v>
      </c>
      <c r="B82" s="1461">
        <v>4</v>
      </c>
      <c r="C82" s="1461">
        <v>9</v>
      </c>
      <c r="D82" s="1426"/>
      <c r="E82" s="2212"/>
      <c r="F82" s="348"/>
      <c r="G82" s="64" t="s">
        <v>208</v>
      </c>
      <c r="H82" s="470">
        <v>19</v>
      </c>
      <c r="I82" s="1903">
        <v>23</v>
      </c>
      <c r="J82" s="470">
        <f t="shared" si="7"/>
        <v>42</v>
      </c>
      <c r="K82" s="470"/>
      <c r="L82" s="470">
        <v>24</v>
      </c>
      <c r="M82" s="470">
        <v>29</v>
      </c>
      <c r="N82" s="470">
        <f t="shared" si="8"/>
        <v>53</v>
      </c>
      <c r="O82" s="973"/>
      <c r="P82" s="470">
        <f t="shared" si="11"/>
        <v>43</v>
      </c>
      <c r="Q82" s="470">
        <f t="shared" si="11"/>
        <v>52</v>
      </c>
      <c r="R82" s="975">
        <f>SUM(P82:Q82)</f>
        <v>95</v>
      </c>
      <c r="S82" s="78"/>
      <c r="T82" s="78"/>
    </row>
    <row r="83" spans="1:20" ht="9.75" customHeight="1">
      <c r="A83" s="1461">
        <v>2</v>
      </c>
      <c r="B83" s="1461">
        <v>4</v>
      </c>
      <c r="C83" s="1461">
        <v>9</v>
      </c>
      <c r="D83" s="1426"/>
      <c r="E83" s="2212"/>
      <c r="F83" s="348"/>
      <c r="G83" s="64" t="s">
        <v>336</v>
      </c>
      <c r="H83" s="470">
        <v>0</v>
      </c>
      <c r="I83" s="1903">
        <v>0</v>
      </c>
      <c r="J83" s="470">
        <f t="shared" si="7"/>
        <v>0</v>
      </c>
      <c r="K83" s="470"/>
      <c r="L83" s="470">
        <v>59</v>
      </c>
      <c r="M83" s="470">
        <v>38</v>
      </c>
      <c r="N83" s="470">
        <f t="shared" si="8"/>
        <v>97</v>
      </c>
      <c r="O83" s="973"/>
      <c r="P83" s="470">
        <f t="shared" si="11"/>
        <v>59</v>
      </c>
      <c r="Q83" s="470">
        <f t="shared" si="11"/>
        <v>38</v>
      </c>
      <c r="R83" s="975">
        <f>SUM(P83:Q83)</f>
        <v>97</v>
      </c>
      <c r="S83" s="78"/>
      <c r="T83" s="78"/>
    </row>
    <row r="84" spans="1:20" ht="9.9499999999999993" customHeight="1">
      <c r="A84" s="1461">
        <v>2</v>
      </c>
      <c r="B84" s="1461">
        <v>4</v>
      </c>
      <c r="C84" s="1461">
        <v>9</v>
      </c>
      <c r="D84" s="1426"/>
      <c r="E84" s="2212"/>
      <c r="F84" s="348"/>
      <c r="G84" s="64" t="s">
        <v>209</v>
      </c>
      <c r="H84" s="470">
        <v>19</v>
      </c>
      <c r="I84" s="1903">
        <v>20</v>
      </c>
      <c r="J84" s="470">
        <f t="shared" si="7"/>
        <v>39</v>
      </c>
      <c r="K84" s="470"/>
      <c r="L84" s="470">
        <v>24</v>
      </c>
      <c r="M84" s="470">
        <v>10</v>
      </c>
      <c r="N84" s="470">
        <f t="shared" si="8"/>
        <v>34</v>
      </c>
      <c r="O84" s="973"/>
      <c r="P84" s="470">
        <f t="shared" si="11"/>
        <v>43</v>
      </c>
      <c r="Q84" s="470">
        <f t="shared" si="11"/>
        <v>30</v>
      </c>
      <c r="R84" s="975">
        <f>SUM(P84:Q84)</f>
        <v>73</v>
      </c>
      <c r="S84" s="78"/>
      <c r="T84" s="78"/>
    </row>
    <row r="85" spans="1:20" ht="9.9499999999999993" customHeight="1">
      <c r="A85" s="1461">
        <v>2</v>
      </c>
      <c r="B85" s="1461">
        <v>4</v>
      </c>
      <c r="C85" s="1461">
        <v>9</v>
      </c>
      <c r="D85" s="1426"/>
      <c r="E85" s="2212"/>
      <c r="F85" s="348"/>
      <c r="G85" s="64" t="s">
        <v>215</v>
      </c>
      <c r="H85" s="470">
        <v>6</v>
      </c>
      <c r="I85" s="1903">
        <v>7</v>
      </c>
      <c r="J85" s="470">
        <f t="shared" si="7"/>
        <v>13</v>
      </c>
      <c r="K85" s="470"/>
      <c r="L85" s="470">
        <v>0</v>
      </c>
      <c r="M85" s="470">
        <v>0</v>
      </c>
      <c r="N85" s="470">
        <f t="shared" si="8"/>
        <v>0</v>
      </c>
      <c r="O85" s="973"/>
      <c r="P85" s="470">
        <f t="shared" si="11"/>
        <v>6</v>
      </c>
      <c r="Q85" s="470">
        <f t="shared" si="11"/>
        <v>7</v>
      </c>
      <c r="R85" s="975">
        <f>SUM(P85:Q85)</f>
        <v>13</v>
      </c>
      <c r="S85" s="78"/>
      <c r="T85" s="78"/>
    </row>
    <row r="86" spans="1:20" ht="11.1" customHeight="1">
      <c r="A86" s="1461"/>
      <c r="B86" s="1461"/>
      <c r="C86" s="1461"/>
      <c r="D86" s="1426"/>
      <c r="E86" s="2212"/>
      <c r="F86" s="640" t="s">
        <v>37</v>
      </c>
      <c r="G86" s="19"/>
      <c r="H86" s="973">
        <f>SUM(H87)</f>
        <v>47</v>
      </c>
      <c r="I86" s="973">
        <f>SUM(I87)</f>
        <v>25</v>
      </c>
      <c r="J86" s="976">
        <f t="shared" si="7"/>
        <v>72</v>
      </c>
      <c r="K86" s="973"/>
      <c r="L86" s="973">
        <f>SUM(L87)</f>
        <v>22</v>
      </c>
      <c r="M86" s="973">
        <f>SUM(M87)</f>
        <v>37</v>
      </c>
      <c r="N86" s="976">
        <f t="shared" si="8"/>
        <v>59</v>
      </c>
      <c r="O86" s="973"/>
      <c r="P86" s="976">
        <f t="shared" si="11"/>
        <v>69</v>
      </c>
      <c r="Q86" s="976">
        <f t="shared" si="11"/>
        <v>62</v>
      </c>
      <c r="R86" s="974">
        <f t="shared" si="9"/>
        <v>131</v>
      </c>
      <c r="S86" s="78"/>
      <c r="T86" s="78"/>
    </row>
    <row r="87" spans="1:20" ht="9.9499999999999993" customHeight="1">
      <c r="A87" s="1461">
        <v>2</v>
      </c>
      <c r="B87" s="1461">
        <v>4</v>
      </c>
      <c r="C87" s="1461">
        <v>11</v>
      </c>
      <c r="D87" s="1426"/>
      <c r="E87" s="2212"/>
      <c r="F87" s="638"/>
      <c r="G87" s="64" t="s">
        <v>217</v>
      </c>
      <c r="H87" s="655">
        <v>47</v>
      </c>
      <c r="I87" s="1901">
        <v>25</v>
      </c>
      <c r="J87" s="470">
        <f t="shared" si="7"/>
        <v>72</v>
      </c>
      <c r="K87" s="655"/>
      <c r="L87" s="655">
        <v>22</v>
      </c>
      <c r="M87" s="655">
        <v>37</v>
      </c>
      <c r="N87" s="655">
        <f t="shared" si="8"/>
        <v>59</v>
      </c>
      <c r="O87" s="973"/>
      <c r="P87" s="470">
        <f t="shared" si="11"/>
        <v>69</v>
      </c>
      <c r="Q87" s="470">
        <f t="shared" si="11"/>
        <v>62</v>
      </c>
      <c r="R87" s="975">
        <f t="shared" si="9"/>
        <v>131</v>
      </c>
      <c r="S87" s="78"/>
      <c r="T87" s="78"/>
    </row>
    <row r="88" spans="1:20" ht="12" customHeight="1">
      <c r="A88" s="1461"/>
      <c r="B88" s="1461"/>
      <c r="C88" s="1461"/>
      <c r="D88" s="1426"/>
      <c r="E88" s="2211">
        <v>1403</v>
      </c>
      <c r="F88" s="29" t="s">
        <v>39</v>
      </c>
      <c r="G88" s="123"/>
      <c r="H88" s="969">
        <f>SUM(H89+H91+H93)</f>
        <v>79</v>
      </c>
      <c r="I88" s="969">
        <f>SUM(I89+I91+I93)</f>
        <v>98</v>
      </c>
      <c r="J88" s="969">
        <f>SUM(H88:I88)</f>
        <v>177</v>
      </c>
      <c r="K88" s="969"/>
      <c r="L88" s="969">
        <f>SUM(L89+L91+L93)</f>
        <v>272</v>
      </c>
      <c r="M88" s="969">
        <f>SUM(M89+M91+M93)</f>
        <v>432</v>
      </c>
      <c r="N88" s="969">
        <f>SUM(L88:M88)</f>
        <v>704</v>
      </c>
      <c r="O88" s="969"/>
      <c r="P88" s="405">
        <f t="shared" si="11"/>
        <v>351</v>
      </c>
      <c r="Q88" s="405">
        <f t="shared" si="11"/>
        <v>530</v>
      </c>
      <c r="R88" s="468">
        <f>SUM(P88:Q88)</f>
        <v>881</v>
      </c>
      <c r="S88" s="78"/>
      <c r="T88" s="78"/>
    </row>
    <row r="89" spans="1:20" ht="11.1" customHeight="1">
      <c r="A89" s="1461"/>
      <c r="B89" s="1461"/>
      <c r="C89" s="1461"/>
      <c r="D89" s="1426"/>
      <c r="E89" s="2212"/>
      <c r="F89" s="640" t="s">
        <v>40</v>
      </c>
      <c r="G89" s="64"/>
      <c r="H89" s="973">
        <f>SUM(H90:H90)</f>
        <v>10</v>
      </c>
      <c r="I89" s="973">
        <f>SUM(I90:I90)</f>
        <v>21</v>
      </c>
      <c r="J89" s="973">
        <f>SUM(H89:I89)</f>
        <v>31</v>
      </c>
      <c r="K89" s="973"/>
      <c r="L89" s="973">
        <f>SUM(L90:L90)</f>
        <v>83</v>
      </c>
      <c r="M89" s="973">
        <f>SUM(M90:M90)</f>
        <v>153</v>
      </c>
      <c r="N89" s="973">
        <f>SUM(L89:M89)</f>
        <v>236</v>
      </c>
      <c r="O89" s="973"/>
      <c r="P89" s="976">
        <f t="shared" si="11"/>
        <v>93</v>
      </c>
      <c r="Q89" s="976">
        <f t="shared" si="11"/>
        <v>174</v>
      </c>
      <c r="R89" s="974">
        <f>SUM(P89:Q89)</f>
        <v>267</v>
      </c>
      <c r="S89" s="78"/>
      <c r="T89" s="78"/>
    </row>
    <row r="90" spans="1:20" ht="9.9499999999999993" customHeight="1">
      <c r="A90" s="1461">
        <v>3</v>
      </c>
      <c r="B90" s="1461">
        <v>5</v>
      </c>
      <c r="C90" s="1461">
        <v>11</v>
      </c>
      <c r="D90" s="1426"/>
      <c r="E90" s="2212"/>
      <c r="F90" s="638"/>
      <c r="G90" s="64" t="s">
        <v>218</v>
      </c>
      <c r="H90" s="655">
        <v>10</v>
      </c>
      <c r="I90" s="1901">
        <v>21</v>
      </c>
      <c r="J90" s="470">
        <f t="shared" ref="J90:J95" si="12">SUM(H90:I90)</f>
        <v>31</v>
      </c>
      <c r="K90" s="655"/>
      <c r="L90" s="655">
        <v>83</v>
      </c>
      <c r="M90" s="655">
        <v>153</v>
      </c>
      <c r="N90" s="655">
        <f t="shared" ref="N90:N95" si="13">L90+M90</f>
        <v>236</v>
      </c>
      <c r="O90" s="470"/>
      <c r="P90" s="470">
        <f t="shared" si="11"/>
        <v>93</v>
      </c>
      <c r="Q90" s="470">
        <f t="shared" si="11"/>
        <v>174</v>
      </c>
      <c r="R90" s="975">
        <f t="shared" ref="R90:R95" si="14">SUM(P90:Q90)</f>
        <v>267</v>
      </c>
      <c r="S90" s="78"/>
      <c r="T90" s="78"/>
    </row>
    <row r="91" spans="1:20" ht="11.1" customHeight="1">
      <c r="A91" s="1461"/>
      <c r="B91" s="1461"/>
      <c r="C91" s="1461"/>
      <c r="D91" s="1426"/>
      <c r="E91" s="2212"/>
      <c r="F91" s="640" t="s">
        <v>41</v>
      </c>
      <c r="G91" s="64"/>
      <c r="H91" s="973">
        <f>SUM(H92:H92)</f>
        <v>24</v>
      </c>
      <c r="I91" s="973">
        <f>SUM(I92:I92)</f>
        <v>10</v>
      </c>
      <c r="J91" s="976">
        <f t="shared" si="12"/>
        <v>34</v>
      </c>
      <c r="K91" s="973"/>
      <c r="L91" s="973">
        <f>SUM(L92:L92)</f>
        <v>70</v>
      </c>
      <c r="M91" s="973">
        <f>SUM(M92:M92)</f>
        <v>93</v>
      </c>
      <c r="N91" s="976">
        <f t="shared" si="13"/>
        <v>163</v>
      </c>
      <c r="O91" s="973"/>
      <c r="P91" s="976">
        <f t="shared" si="11"/>
        <v>94</v>
      </c>
      <c r="Q91" s="976">
        <f t="shared" si="11"/>
        <v>103</v>
      </c>
      <c r="R91" s="974">
        <f t="shared" si="14"/>
        <v>197</v>
      </c>
      <c r="S91" s="78"/>
      <c r="T91" s="78"/>
    </row>
    <row r="92" spans="1:20" ht="9.75" customHeight="1">
      <c r="A92" s="1461">
        <v>3</v>
      </c>
      <c r="B92" s="1461">
        <v>5</v>
      </c>
      <c r="C92" s="1461">
        <v>8</v>
      </c>
      <c r="D92" s="1426"/>
      <c r="E92" s="2212"/>
      <c r="F92" s="638"/>
      <c r="G92" s="64" t="s">
        <v>338</v>
      </c>
      <c r="H92" s="655">
        <v>24</v>
      </c>
      <c r="I92" s="1901">
        <v>10</v>
      </c>
      <c r="J92" s="470">
        <f t="shared" si="12"/>
        <v>34</v>
      </c>
      <c r="K92" s="655"/>
      <c r="L92" s="655">
        <v>70</v>
      </c>
      <c r="M92" s="655">
        <v>93</v>
      </c>
      <c r="N92" s="655">
        <f t="shared" si="13"/>
        <v>163</v>
      </c>
      <c r="O92" s="470"/>
      <c r="P92" s="470">
        <f t="shared" si="11"/>
        <v>94</v>
      </c>
      <c r="Q92" s="470">
        <f t="shared" si="11"/>
        <v>103</v>
      </c>
      <c r="R92" s="975">
        <f t="shared" si="14"/>
        <v>197</v>
      </c>
      <c r="S92" s="78"/>
      <c r="T92" s="78"/>
    </row>
    <row r="93" spans="1:20" ht="11.1" customHeight="1">
      <c r="A93" s="1461"/>
      <c r="B93" s="1461"/>
      <c r="C93" s="1461"/>
      <c r="D93" s="1426"/>
      <c r="E93" s="2212"/>
      <c r="F93" s="640" t="s">
        <v>42</v>
      </c>
      <c r="G93" s="64"/>
      <c r="H93" s="973">
        <f>SUM(H94:H95)</f>
        <v>45</v>
      </c>
      <c r="I93" s="973">
        <f>SUM(I94:I95)</f>
        <v>67</v>
      </c>
      <c r="J93" s="976">
        <f t="shared" si="12"/>
        <v>112</v>
      </c>
      <c r="K93" s="973"/>
      <c r="L93" s="973">
        <f>SUM(L94:L95)</f>
        <v>119</v>
      </c>
      <c r="M93" s="973">
        <f>SUM(M94:M95)</f>
        <v>186</v>
      </c>
      <c r="N93" s="976">
        <f t="shared" si="13"/>
        <v>305</v>
      </c>
      <c r="O93" s="973"/>
      <c r="P93" s="976">
        <f t="shared" si="11"/>
        <v>164</v>
      </c>
      <c r="Q93" s="976">
        <f t="shared" si="11"/>
        <v>253</v>
      </c>
      <c r="R93" s="974">
        <f t="shared" si="14"/>
        <v>417</v>
      </c>
      <c r="S93" s="78"/>
      <c r="T93" s="78"/>
    </row>
    <row r="94" spans="1:20" ht="9.9499999999999993" customHeight="1">
      <c r="A94" s="1461">
        <v>3</v>
      </c>
      <c r="B94" s="1461">
        <v>5</v>
      </c>
      <c r="C94" s="1461">
        <v>10</v>
      </c>
      <c r="D94" s="1426"/>
      <c r="E94" s="2316"/>
      <c r="F94" s="638"/>
      <c r="G94" s="64" t="s">
        <v>218</v>
      </c>
      <c r="H94" s="655">
        <v>33</v>
      </c>
      <c r="I94" s="1901">
        <v>50</v>
      </c>
      <c r="J94" s="470">
        <f t="shared" si="12"/>
        <v>83</v>
      </c>
      <c r="K94" s="655"/>
      <c r="L94" s="655">
        <v>104</v>
      </c>
      <c r="M94" s="655">
        <v>159</v>
      </c>
      <c r="N94" s="655">
        <f t="shared" si="13"/>
        <v>263</v>
      </c>
      <c r="O94" s="470"/>
      <c r="P94" s="470">
        <f t="shared" si="11"/>
        <v>137</v>
      </c>
      <c r="Q94" s="470">
        <f t="shared" si="11"/>
        <v>209</v>
      </c>
      <c r="R94" s="975">
        <f t="shared" si="14"/>
        <v>346</v>
      </c>
      <c r="S94" s="78"/>
      <c r="T94" s="78"/>
    </row>
    <row r="95" spans="1:20" ht="9.9499999999999993" customHeight="1">
      <c r="A95" s="1461">
        <v>3</v>
      </c>
      <c r="B95" s="1461">
        <v>5</v>
      </c>
      <c r="C95" s="1461">
        <v>10</v>
      </c>
      <c r="D95" s="1426"/>
      <c r="E95" s="2274"/>
      <c r="F95" s="648"/>
      <c r="G95" s="150" t="s">
        <v>219</v>
      </c>
      <c r="H95" s="1905">
        <v>12</v>
      </c>
      <c r="I95" s="1906">
        <v>17</v>
      </c>
      <c r="J95" s="470">
        <f t="shared" si="12"/>
        <v>29</v>
      </c>
      <c r="K95" s="1905"/>
      <c r="L95" s="1905">
        <v>15</v>
      </c>
      <c r="M95" s="1905">
        <v>27</v>
      </c>
      <c r="N95" s="978">
        <f t="shared" si="13"/>
        <v>42</v>
      </c>
      <c r="O95" s="978"/>
      <c r="P95" s="978">
        <f t="shared" si="11"/>
        <v>27</v>
      </c>
      <c r="Q95" s="978">
        <f t="shared" si="11"/>
        <v>44</v>
      </c>
      <c r="R95" s="1044">
        <f t="shared" si="14"/>
        <v>71</v>
      </c>
      <c r="S95" s="78"/>
      <c r="T95" s="78"/>
    </row>
    <row r="96" spans="1:20" ht="9.9499999999999993" customHeight="1">
      <c r="A96" s="1461"/>
      <c r="B96" s="1461"/>
      <c r="C96" s="1461"/>
      <c r="D96" s="1426"/>
      <c r="E96" s="979"/>
      <c r="F96" s="653"/>
      <c r="G96" s="64"/>
      <c r="H96" s="1461"/>
      <c r="I96" s="180"/>
      <c r="J96" s="1014"/>
      <c r="K96" s="1456"/>
      <c r="L96" s="1461"/>
      <c r="M96" s="1461"/>
      <c r="N96" s="980"/>
      <c r="O96" s="980"/>
      <c r="P96" s="980"/>
      <c r="Q96" s="980"/>
      <c r="R96" s="1735" t="s">
        <v>220</v>
      </c>
      <c r="S96" s="78"/>
      <c r="T96" s="78"/>
    </row>
    <row r="97" spans="1:252" ht="9.9499999999999993" customHeight="1">
      <c r="A97" s="1461"/>
      <c r="B97" s="1461"/>
      <c r="C97" s="1461"/>
      <c r="D97" s="1426"/>
      <c r="E97" s="979"/>
      <c r="F97" s="92"/>
      <c r="G97" s="64"/>
      <c r="H97" s="1461"/>
      <c r="I97" s="228"/>
      <c r="J97" s="1907"/>
      <c r="K97" s="1461"/>
      <c r="L97" s="1461"/>
      <c r="M97" s="1461"/>
      <c r="N97" s="694"/>
      <c r="O97" s="694"/>
      <c r="P97" s="694"/>
      <c r="Q97" s="694" t="s">
        <v>221</v>
      </c>
      <c r="R97" s="694"/>
    </row>
    <row r="98" spans="1:252" s="83" customFormat="1" ht="12.75" customHeight="1">
      <c r="A98" s="1461"/>
      <c r="B98" s="1461"/>
      <c r="C98" s="1461"/>
      <c r="D98" s="1426"/>
      <c r="E98" s="2282" t="s">
        <v>2</v>
      </c>
      <c r="F98" s="954"/>
      <c r="G98" s="954"/>
      <c r="H98" s="2288" t="s">
        <v>1131</v>
      </c>
      <c r="I98" s="2288"/>
      <c r="J98" s="2288"/>
      <c r="K98" s="956"/>
      <c r="L98" s="2745" t="s">
        <v>1132</v>
      </c>
      <c r="M98" s="2745"/>
      <c r="N98" s="2745"/>
      <c r="O98" s="1895"/>
      <c r="P98" s="1895"/>
      <c r="Q98" s="1895"/>
      <c r="R98" s="957"/>
      <c r="S98" s="278"/>
      <c r="V98" s="92"/>
    </row>
    <row r="99" spans="1:252" ht="12.75" customHeight="1">
      <c r="A99" s="1461" t="s">
        <v>9</v>
      </c>
      <c r="B99" s="1461" t="s">
        <v>10</v>
      </c>
      <c r="C99" s="1461" t="s">
        <v>11</v>
      </c>
      <c r="D99" s="1426"/>
      <c r="E99" s="2357"/>
      <c r="F99" s="958"/>
      <c r="G99" s="959" t="s">
        <v>327</v>
      </c>
      <c r="H99" s="2289"/>
      <c r="I99" s="2289"/>
      <c r="J99" s="2289"/>
      <c r="K99" s="1896"/>
      <c r="L99" s="2746"/>
      <c r="M99" s="2746"/>
      <c r="N99" s="2746"/>
      <c r="O99" s="1896"/>
      <c r="P99" s="2746" t="s">
        <v>112</v>
      </c>
      <c r="Q99" s="2746"/>
      <c r="R99" s="2291" t="s">
        <v>8</v>
      </c>
      <c r="S99" s="78"/>
      <c r="T99" s="1461"/>
    </row>
    <row r="100" spans="1:252">
      <c r="A100" s="1461"/>
      <c r="B100" s="1461"/>
      <c r="C100" s="1461"/>
      <c r="D100" s="1426"/>
      <c r="E100" s="2358"/>
      <c r="F100" s="961"/>
      <c r="G100" s="962"/>
      <c r="H100" s="1897" t="s">
        <v>18</v>
      </c>
      <c r="I100" s="1897" t="s">
        <v>19</v>
      </c>
      <c r="J100" s="964" t="s">
        <v>8</v>
      </c>
      <c r="K100" s="1897"/>
      <c r="L100" s="1897" t="s">
        <v>18</v>
      </c>
      <c r="M100" s="1897" t="s">
        <v>19</v>
      </c>
      <c r="N100" s="964" t="s">
        <v>8</v>
      </c>
      <c r="O100" s="1897"/>
      <c r="P100" s="1897" t="s">
        <v>18</v>
      </c>
      <c r="Q100" s="1897" t="s">
        <v>19</v>
      </c>
      <c r="R100" s="2292"/>
      <c r="S100" s="78"/>
      <c r="T100" s="83"/>
    </row>
    <row r="101" spans="1:252" ht="12" customHeight="1">
      <c r="A101" s="1461"/>
      <c r="B101" s="1461"/>
      <c r="C101" s="1461"/>
      <c r="D101" s="1426"/>
      <c r="E101" s="2204">
        <v>1404</v>
      </c>
      <c r="F101" s="29" t="s">
        <v>43</v>
      </c>
      <c r="G101" s="123"/>
      <c r="H101" s="968">
        <f>SUM(H102+H107)</f>
        <v>208</v>
      </c>
      <c r="I101" s="968">
        <f>SUM(I102+I107)</f>
        <v>36</v>
      </c>
      <c r="J101" s="968">
        <f>SUM(H101:I101)</f>
        <v>244</v>
      </c>
      <c r="K101" s="968"/>
      <c r="L101" s="968">
        <f>SUM(L102+L107)</f>
        <v>1498</v>
      </c>
      <c r="M101" s="968">
        <f>SUM(M102+M107)</f>
        <v>607</v>
      </c>
      <c r="N101" s="968">
        <f>SUM(L101:M101)</f>
        <v>2105</v>
      </c>
      <c r="O101" s="968"/>
      <c r="P101" s="969">
        <f>SUM(H101+L101)</f>
        <v>1706</v>
      </c>
      <c r="Q101" s="969">
        <f>SUM(I101+M101)</f>
        <v>643</v>
      </c>
      <c r="R101" s="970">
        <f t="shared" ref="R101:R152" si="15">SUM(P101:Q101)</f>
        <v>2349</v>
      </c>
    </row>
    <row r="102" spans="1:252" ht="11.1" customHeight="1">
      <c r="A102" s="1461"/>
      <c r="B102" s="1461"/>
      <c r="C102" s="1461"/>
      <c r="D102" s="1426"/>
      <c r="E102" s="2205"/>
      <c r="F102" s="636" t="s">
        <v>128</v>
      </c>
      <c r="G102" s="64"/>
      <c r="H102" s="972">
        <f>SUM(H103:H106)</f>
        <v>98</v>
      </c>
      <c r="I102" s="972">
        <f>SUM(I103:I106)</f>
        <v>11</v>
      </c>
      <c r="J102" s="972">
        <f>SUM(H102:I102)</f>
        <v>109</v>
      </c>
      <c r="K102" s="972"/>
      <c r="L102" s="972">
        <f>SUM(L103:L106)</f>
        <v>977</v>
      </c>
      <c r="M102" s="972">
        <f>SUM(M103:M106)</f>
        <v>246</v>
      </c>
      <c r="N102" s="972">
        <f>SUM(L102:M102)</f>
        <v>1223</v>
      </c>
      <c r="O102" s="972"/>
      <c r="P102" s="973">
        <f>SUM(H102+L102)</f>
        <v>1075</v>
      </c>
      <c r="Q102" s="973">
        <f>SUM(I102+M102)</f>
        <v>257</v>
      </c>
      <c r="R102" s="985">
        <f t="shared" si="15"/>
        <v>1332</v>
      </c>
    </row>
    <row r="103" spans="1:252" ht="9.9499999999999993" customHeight="1">
      <c r="A103" s="1461">
        <v>4</v>
      </c>
      <c r="B103" s="1461">
        <v>6</v>
      </c>
      <c r="C103" s="1461">
        <v>11</v>
      </c>
      <c r="D103" s="1426"/>
      <c r="E103" s="2206"/>
      <c r="F103" s="631"/>
      <c r="G103" s="64" t="s">
        <v>339</v>
      </c>
      <c r="H103" s="1909">
        <v>0</v>
      </c>
      <c r="I103" s="1910">
        <v>0</v>
      </c>
      <c r="J103" s="470">
        <f t="shared" ref="J103:J179" si="16">H103+I103</f>
        <v>0</v>
      </c>
      <c r="K103" s="1909"/>
      <c r="L103" s="1909">
        <v>545</v>
      </c>
      <c r="M103" s="1909">
        <v>142</v>
      </c>
      <c r="N103" s="655">
        <f t="shared" ref="N103:N179" si="17">L103+M103</f>
        <v>687</v>
      </c>
      <c r="O103" s="470"/>
      <c r="P103" s="470">
        <f t="shared" ref="P103:Q109" si="18">SUM(H103+L103)</f>
        <v>545</v>
      </c>
      <c r="Q103" s="470">
        <f t="shared" si="18"/>
        <v>142</v>
      </c>
      <c r="R103" s="975">
        <f t="shared" si="15"/>
        <v>687</v>
      </c>
    </row>
    <row r="104" spans="1:252" ht="9.9499999999999993" customHeight="1">
      <c r="A104" s="180">
        <v>4</v>
      </c>
      <c r="B104" s="180">
        <v>6</v>
      </c>
      <c r="C104" s="180">
        <v>11</v>
      </c>
      <c r="D104" s="64"/>
      <c r="E104" s="2206"/>
      <c r="F104" s="245"/>
      <c r="G104" s="64" t="s">
        <v>222</v>
      </c>
      <c r="H104" s="180">
        <v>98</v>
      </c>
      <c r="I104" s="180">
        <v>11</v>
      </c>
      <c r="J104" s="470">
        <f t="shared" si="16"/>
        <v>109</v>
      </c>
      <c r="K104" s="64"/>
      <c r="L104" s="180">
        <v>432</v>
      </c>
      <c r="M104" s="180">
        <v>104</v>
      </c>
      <c r="N104" s="655">
        <f t="shared" si="17"/>
        <v>536</v>
      </c>
      <c r="O104" s="64"/>
      <c r="P104" s="470">
        <f t="shared" si="18"/>
        <v>530</v>
      </c>
      <c r="Q104" s="470">
        <f t="shared" si="18"/>
        <v>115</v>
      </c>
      <c r="R104" s="975">
        <f>SUM(P104:Q104)</f>
        <v>645</v>
      </c>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c r="DF104" s="64"/>
      <c r="DG104" s="64"/>
      <c r="DH104" s="64"/>
      <c r="DI104" s="64"/>
      <c r="DJ104" s="64"/>
      <c r="DK104" s="64"/>
      <c r="DL104" s="64"/>
      <c r="DM104" s="64"/>
      <c r="DN104" s="64"/>
      <c r="DO104" s="64"/>
      <c r="DP104" s="64"/>
      <c r="DQ104" s="64"/>
      <c r="DR104" s="64"/>
      <c r="DS104" s="64"/>
      <c r="DT104" s="64"/>
      <c r="DU104" s="64"/>
      <c r="DV104" s="64"/>
      <c r="DW104" s="64"/>
      <c r="DX104" s="64"/>
      <c r="DY104" s="64"/>
      <c r="DZ104" s="64"/>
      <c r="EA104" s="64"/>
      <c r="EB104" s="64"/>
      <c r="EC104" s="64"/>
      <c r="ED104" s="64"/>
      <c r="EE104" s="64"/>
      <c r="EF104" s="64"/>
      <c r="EG104" s="64"/>
      <c r="EH104" s="64"/>
      <c r="EI104" s="64"/>
      <c r="EJ104" s="64"/>
      <c r="EK104" s="64"/>
      <c r="EL104" s="64"/>
      <c r="EM104" s="64"/>
      <c r="EN104" s="64"/>
      <c r="EO104" s="64"/>
      <c r="EP104" s="64"/>
      <c r="EQ104" s="64"/>
      <c r="ER104" s="64"/>
      <c r="ES104" s="64"/>
      <c r="ET104" s="64"/>
      <c r="EU104" s="64"/>
      <c r="EV104" s="64"/>
      <c r="EW104" s="64"/>
      <c r="EX104" s="64"/>
      <c r="EY104" s="64"/>
      <c r="EZ104" s="64"/>
      <c r="FA104" s="64"/>
      <c r="FB104" s="64"/>
      <c r="FC104" s="64"/>
      <c r="FD104" s="64"/>
      <c r="FE104" s="64"/>
      <c r="FF104" s="64"/>
      <c r="FG104" s="64"/>
      <c r="FH104" s="64"/>
      <c r="FI104" s="64"/>
      <c r="FJ104" s="64"/>
      <c r="FK104" s="64"/>
      <c r="FL104" s="64"/>
      <c r="FM104" s="64"/>
      <c r="FN104" s="64"/>
      <c r="FO104" s="64"/>
      <c r="FP104" s="64"/>
      <c r="FQ104" s="64"/>
      <c r="FR104" s="64"/>
      <c r="FS104" s="64"/>
      <c r="FT104" s="64"/>
      <c r="FU104" s="64"/>
      <c r="FV104" s="64"/>
      <c r="FW104" s="64"/>
      <c r="FX104" s="64"/>
      <c r="FY104" s="64"/>
      <c r="FZ104" s="64"/>
      <c r="GA104" s="64"/>
      <c r="GB104" s="64"/>
      <c r="GC104" s="64"/>
      <c r="GD104" s="64"/>
      <c r="GE104" s="64"/>
      <c r="GF104" s="64"/>
      <c r="GG104" s="64"/>
      <c r="GH104" s="64"/>
      <c r="GI104" s="64"/>
      <c r="GJ104" s="64"/>
      <c r="GK104" s="64"/>
      <c r="GL104" s="64"/>
      <c r="GM104" s="64"/>
      <c r="GN104" s="64"/>
      <c r="GO104" s="64"/>
      <c r="GP104" s="64"/>
      <c r="GQ104" s="64"/>
      <c r="GR104" s="64"/>
      <c r="GS104" s="64"/>
      <c r="GT104" s="64"/>
      <c r="GU104" s="64"/>
      <c r="GV104" s="64"/>
      <c r="GW104" s="64"/>
      <c r="GX104" s="64"/>
      <c r="GY104" s="64"/>
      <c r="GZ104" s="64"/>
      <c r="HA104" s="64"/>
      <c r="HB104" s="64"/>
      <c r="HC104" s="64"/>
      <c r="HD104" s="64"/>
      <c r="HE104" s="64"/>
      <c r="HF104" s="64"/>
      <c r="HG104" s="64"/>
      <c r="HH104" s="64"/>
      <c r="HI104" s="64"/>
      <c r="HJ104" s="64"/>
      <c r="HK104" s="64"/>
      <c r="HL104" s="64"/>
      <c r="HM104" s="64"/>
      <c r="HN104" s="64"/>
      <c r="HO104" s="64"/>
      <c r="HP104" s="64"/>
      <c r="HQ104" s="64"/>
      <c r="HR104" s="64"/>
      <c r="HS104" s="64"/>
      <c r="HT104" s="64"/>
      <c r="HU104" s="64"/>
      <c r="HV104" s="64"/>
      <c r="HW104" s="64"/>
      <c r="HX104" s="64"/>
      <c r="HY104" s="64"/>
      <c r="HZ104" s="64"/>
      <c r="IA104" s="64"/>
      <c r="IB104" s="64"/>
      <c r="IC104" s="64"/>
      <c r="ID104" s="64"/>
      <c r="IE104" s="64"/>
      <c r="IF104" s="64"/>
      <c r="IG104" s="64"/>
      <c r="IH104" s="64"/>
      <c r="II104" s="64"/>
      <c r="IJ104" s="64"/>
      <c r="IK104" s="64"/>
      <c r="IL104" s="64"/>
      <c r="IM104" s="64"/>
      <c r="IN104" s="64"/>
      <c r="IO104" s="64"/>
      <c r="IP104" s="64"/>
      <c r="IQ104" s="64"/>
      <c r="IR104" s="64"/>
    </row>
    <row r="105" spans="1:252" ht="9.9499999999999993" customHeight="1">
      <c r="A105" s="180">
        <v>4</v>
      </c>
      <c r="B105" s="180">
        <v>6</v>
      </c>
      <c r="C105" s="180">
        <v>11</v>
      </c>
      <c r="D105" s="64"/>
      <c r="E105" s="2206"/>
      <c r="F105" s="245"/>
      <c r="G105" s="64" t="s">
        <v>340</v>
      </c>
      <c r="H105" s="180">
        <v>0</v>
      </c>
      <c r="I105" s="180">
        <v>0</v>
      </c>
      <c r="J105" s="470">
        <f t="shared" si="16"/>
        <v>0</v>
      </c>
      <c r="K105" s="64"/>
      <c r="L105" s="180">
        <v>0</v>
      </c>
      <c r="M105" s="180">
        <v>0</v>
      </c>
      <c r="N105" s="655">
        <f>L105+M105</f>
        <v>0</v>
      </c>
      <c r="O105" s="64"/>
      <c r="P105" s="470">
        <f t="shared" si="18"/>
        <v>0</v>
      </c>
      <c r="Q105" s="470">
        <f t="shared" si="18"/>
        <v>0</v>
      </c>
      <c r="R105" s="975">
        <f>SUM(P105:Q105)</f>
        <v>0</v>
      </c>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c r="GV105" s="64"/>
      <c r="GW105" s="64"/>
      <c r="GX105" s="64"/>
      <c r="GY105" s="64"/>
      <c r="GZ105" s="64"/>
      <c r="HA105" s="64"/>
      <c r="HB105" s="64"/>
      <c r="HC105" s="64"/>
      <c r="HD105" s="64"/>
      <c r="HE105" s="64"/>
      <c r="HF105" s="64"/>
      <c r="HG105" s="64"/>
      <c r="HH105" s="64"/>
      <c r="HI105" s="64"/>
      <c r="HJ105" s="64"/>
      <c r="HK105" s="64"/>
      <c r="HL105" s="64"/>
      <c r="HM105" s="64"/>
      <c r="HN105" s="64"/>
      <c r="HO105" s="64"/>
      <c r="HP105" s="64"/>
      <c r="HQ105" s="64"/>
      <c r="HR105" s="64"/>
      <c r="HS105" s="64"/>
      <c r="HT105" s="64"/>
      <c r="HU105" s="64"/>
      <c r="HV105" s="64"/>
      <c r="HW105" s="64"/>
      <c r="HX105" s="64"/>
      <c r="HY105" s="64"/>
      <c r="HZ105" s="64"/>
      <c r="IA105" s="64"/>
      <c r="IB105" s="64"/>
      <c r="IC105" s="64"/>
      <c r="ID105" s="64"/>
      <c r="IE105" s="64"/>
      <c r="IF105" s="64"/>
      <c r="IG105" s="64"/>
      <c r="IH105" s="64"/>
      <c r="II105" s="64"/>
      <c r="IJ105" s="64"/>
      <c r="IK105" s="64"/>
      <c r="IL105" s="64"/>
      <c r="IM105" s="64"/>
      <c r="IN105" s="64"/>
      <c r="IO105" s="64"/>
      <c r="IP105" s="64"/>
      <c r="IQ105" s="64"/>
      <c r="IR105" s="64"/>
    </row>
    <row r="106" spans="1:252" ht="9.9499999999999993" customHeight="1">
      <c r="A106" s="180">
        <v>4</v>
      </c>
      <c r="B106" s="180">
        <v>6</v>
      </c>
      <c r="C106" s="180">
        <v>11</v>
      </c>
      <c r="D106" s="64"/>
      <c r="E106" s="2206"/>
      <c r="F106" s="245"/>
      <c r="G106" s="64" t="s">
        <v>341</v>
      </c>
      <c r="H106" s="180">
        <v>0</v>
      </c>
      <c r="I106" s="180">
        <v>0</v>
      </c>
      <c r="J106" s="470">
        <f t="shared" si="16"/>
        <v>0</v>
      </c>
      <c r="K106" s="64"/>
      <c r="L106" s="180">
        <v>0</v>
      </c>
      <c r="M106" s="180">
        <v>0</v>
      </c>
      <c r="N106" s="655">
        <f>L106+M106</f>
        <v>0</v>
      </c>
      <c r="O106" s="64"/>
      <c r="P106" s="470">
        <f t="shared" si="18"/>
        <v>0</v>
      </c>
      <c r="Q106" s="470">
        <f t="shared" si="18"/>
        <v>0</v>
      </c>
      <c r="R106" s="975">
        <f>SUM(P106:Q106)</f>
        <v>0</v>
      </c>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4"/>
      <c r="HT106" s="64"/>
      <c r="HU106" s="64"/>
      <c r="HV106" s="64"/>
      <c r="HW106" s="64"/>
      <c r="HX106" s="64"/>
      <c r="HY106" s="64"/>
      <c r="HZ106" s="64"/>
      <c r="IA106" s="64"/>
      <c r="IB106" s="64"/>
      <c r="IC106" s="64"/>
      <c r="ID106" s="64"/>
      <c r="IE106" s="64"/>
      <c r="IF106" s="64"/>
      <c r="IG106" s="64"/>
      <c r="IH106" s="64"/>
      <c r="II106" s="64"/>
      <c r="IJ106" s="64"/>
      <c r="IK106" s="64"/>
      <c r="IL106" s="64"/>
      <c r="IM106" s="64"/>
      <c r="IN106" s="64"/>
      <c r="IO106" s="64"/>
      <c r="IP106" s="64"/>
      <c r="IQ106" s="64"/>
      <c r="IR106" s="64"/>
    </row>
    <row r="107" spans="1:252" ht="11.1" customHeight="1">
      <c r="A107" s="1461"/>
      <c r="B107" s="1461"/>
      <c r="C107" s="1461"/>
      <c r="D107" s="1426"/>
      <c r="E107" s="2205"/>
      <c r="F107" s="636" t="s">
        <v>45</v>
      </c>
      <c r="G107" s="64"/>
      <c r="H107" s="986">
        <f>SUM(H108:H109)</f>
        <v>110</v>
      </c>
      <c r="I107" s="986">
        <f>SUM(I108:I109)</f>
        <v>25</v>
      </c>
      <c r="J107" s="976">
        <f t="shared" si="16"/>
        <v>135</v>
      </c>
      <c r="K107" s="986"/>
      <c r="L107" s="986">
        <f>SUM(L108:L109)</f>
        <v>521</v>
      </c>
      <c r="M107" s="986">
        <f>SUM(M108:M109)</f>
        <v>361</v>
      </c>
      <c r="N107" s="976">
        <f t="shared" si="17"/>
        <v>882</v>
      </c>
      <c r="O107" s="986"/>
      <c r="P107" s="973">
        <f t="shared" si="18"/>
        <v>631</v>
      </c>
      <c r="Q107" s="973">
        <f t="shared" si="18"/>
        <v>386</v>
      </c>
      <c r="R107" s="985">
        <f t="shared" si="15"/>
        <v>1017</v>
      </c>
    </row>
    <row r="108" spans="1:252" ht="9.9499999999999993" customHeight="1">
      <c r="A108" s="1461">
        <v>4</v>
      </c>
      <c r="B108" s="1461">
        <v>6</v>
      </c>
      <c r="C108" s="1461">
        <v>11</v>
      </c>
      <c r="D108" s="1426"/>
      <c r="E108" s="2206"/>
      <c r="F108" s="631"/>
      <c r="G108" s="64" t="s">
        <v>342</v>
      </c>
      <c r="H108" s="1909">
        <v>0</v>
      </c>
      <c r="I108" s="1910">
        <v>0</v>
      </c>
      <c r="J108" s="470">
        <f t="shared" si="16"/>
        <v>0</v>
      </c>
      <c r="K108" s="1909"/>
      <c r="L108" s="1909">
        <v>0</v>
      </c>
      <c r="M108" s="1909">
        <v>0</v>
      </c>
      <c r="N108" s="655">
        <f t="shared" si="17"/>
        <v>0</v>
      </c>
      <c r="O108" s="470"/>
      <c r="P108" s="470">
        <f t="shared" si="18"/>
        <v>0</v>
      </c>
      <c r="Q108" s="470">
        <f t="shared" si="18"/>
        <v>0</v>
      </c>
      <c r="R108" s="975">
        <f t="shared" si="15"/>
        <v>0</v>
      </c>
    </row>
    <row r="109" spans="1:252" ht="9.9499999999999993" customHeight="1">
      <c r="A109" s="1461">
        <v>4</v>
      </c>
      <c r="B109" s="1461">
        <v>6</v>
      </c>
      <c r="C109" s="1461">
        <v>11</v>
      </c>
      <c r="D109" s="1426"/>
      <c r="E109" s="1321"/>
      <c r="F109" s="631"/>
      <c r="G109" s="64" t="s">
        <v>343</v>
      </c>
      <c r="H109" s="1909">
        <v>110</v>
      </c>
      <c r="I109" s="1910">
        <v>25</v>
      </c>
      <c r="J109" s="978">
        <f t="shared" si="16"/>
        <v>135</v>
      </c>
      <c r="K109" s="1909"/>
      <c r="L109" s="1909">
        <v>521</v>
      </c>
      <c r="M109" s="1909">
        <v>361</v>
      </c>
      <c r="N109" s="1905">
        <f t="shared" si="17"/>
        <v>882</v>
      </c>
      <c r="O109" s="470"/>
      <c r="P109" s="470">
        <f t="shared" si="18"/>
        <v>631</v>
      </c>
      <c r="Q109" s="470">
        <f t="shared" si="18"/>
        <v>386</v>
      </c>
      <c r="R109" s="975">
        <f t="shared" si="15"/>
        <v>1017</v>
      </c>
    </row>
    <row r="110" spans="1:252" ht="12" customHeight="1">
      <c r="A110" s="1461"/>
      <c r="B110" s="1461"/>
      <c r="C110" s="1461"/>
      <c r="D110" s="1426"/>
      <c r="E110" s="2355">
        <v>1405</v>
      </c>
      <c r="F110" s="13" t="s">
        <v>46</v>
      </c>
      <c r="G110" s="14"/>
      <c r="H110" s="1042">
        <f>SUM(H111+H120+H133+H136)</f>
        <v>247</v>
      </c>
      <c r="I110" s="1042">
        <f>SUM(I111+I120+I133+I136)</f>
        <v>341</v>
      </c>
      <c r="J110" s="393">
        <f t="shared" si="16"/>
        <v>588</v>
      </c>
      <c r="K110" s="1042"/>
      <c r="L110" s="1042">
        <f>SUM(L111+L120+L133+L136)</f>
        <v>1072</v>
      </c>
      <c r="M110" s="1042">
        <f>SUM(M111+M120+M133+M136)</f>
        <v>1590</v>
      </c>
      <c r="N110" s="405">
        <f t="shared" si="17"/>
        <v>2662</v>
      </c>
      <c r="O110" s="1042"/>
      <c r="P110" s="969">
        <f>SUM(H110+L110)</f>
        <v>1319</v>
      </c>
      <c r="Q110" s="969">
        <f>SUM(I110+M110)</f>
        <v>1931</v>
      </c>
      <c r="R110" s="970">
        <f t="shared" si="15"/>
        <v>3250</v>
      </c>
    </row>
    <row r="111" spans="1:252" ht="11.1" customHeight="1">
      <c r="B111" s="1461"/>
      <c r="C111" s="1461"/>
      <c r="D111" s="1426"/>
      <c r="E111" s="2316"/>
      <c r="F111" s="636" t="s">
        <v>47</v>
      </c>
      <c r="G111" s="64"/>
      <c r="H111" s="986">
        <f>SUM(H112:H119)</f>
        <v>83</v>
      </c>
      <c r="I111" s="986">
        <f>SUM(I112:I119)</f>
        <v>71</v>
      </c>
      <c r="J111" s="976">
        <f t="shared" si="16"/>
        <v>154</v>
      </c>
      <c r="K111" s="986"/>
      <c r="L111" s="986">
        <f>SUM(L112:L119)</f>
        <v>221</v>
      </c>
      <c r="M111" s="986">
        <f>SUM(M112:M119)</f>
        <v>175</v>
      </c>
      <c r="N111" s="976">
        <f t="shared" si="17"/>
        <v>396</v>
      </c>
      <c r="O111" s="986"/>
      <c r="P111" s="986">
        <f t="shared" ref="P111:Q132" si="19">SUM(H111+L111)</f>
        <v>304</v>
      </c>
      <c r="Q111" s="986">
        <f t="shared" si="19"/>
        <v>246</v>
      </c>
      <c r="R111" s="987">
        <f t="shared" si="15"/>
        <v>550</v>
      </c>
    </row>
    <row r="112" spans="1:252" ht="9.9499999999999993" customHeight="1">
      <c r="A112" s="298">
        <v>5</v>
      </c>
      <c r="B112" s="1461">
        <v>4</v>
      </c>
      <c r="C112" s="1461">
        <v>8</v>
      </c>
      <c r="D112" s="1426"/>
      <c r="E112" s="2316"/>
      <c r="F112" s="638"/>
      <c r="G112" s="64" t="s">
        <v>344</v>
      </c>
      <c r="H112" s="1909">
        <v>0</v>
      </c>
      <c r="I112" s="1910">
        <v>0</v>
      </c>
      <c r="J112" s="470">
        <f t="shared" si="16"/>
        <v>0</v>
      </c>
      <c r="K112" s="1909"/>
      <c r="L112" s="1909">
        <v>0</v>
      </c>
      <c r="M112" s="1909">
        <v>0</v>
      </c>
      <c r="N112" s="655">
        <f t="shared" si="17"/>
        <v>0</v>
      </c>
      <c r="O112" s="470"/>
      <c r="P112" s="988">
        <f t="shared" si="19"/>
        <v>0</v>
      </c>
      <c r="Q112" s="988">
        <f t="shared" si="19"/>
        <v>0</v>
      </c>
      <c r="R112" s="989">
        <f t="shared" si="15"/>
        <v>0</v>
      </c>
    </row>
    <row r="113" spans="1:18" ht="9.9499999999999993" customHeight="1">
      <c r="A113" s="298">
        <v>5</v>
      </c>
      <c r="B113" s="1461">
        <v>4</v>
      </c>
      <c r="C113" s="1461">
        <v>8</v>
      </c>
      <c r="D113" s="1426"/>
      <c r="E113" s="2316"/>
      <c r="F113" s="638"/>
      <c r="G113" s="64" t="s">
        <v>226</v>
      </c>
      <c r="H113" s="1909">
        <v>5</v>
      </c>
      <c r="I113" s="1910">
        <v>8</v>
      </c>
      <c r="J113" s="470">
        <f t="shared" si="16"/>
        <v>13</v>
      </c>
      <c r="K113" s="1909"/>
      <c r="L113" s="1909">
        <v>38</v>
      </c>
      <c r="M113" s="1909">
        <v>23</v>
      </c>
      <c r="N113" s="655">
        <f t="shared" si="17"/>
        <v>61</v>
      </c>
      <c r="O113" s="470"/>
      <c r="P113" s="988">
        <f>SUM(H113+L113)</f>
        <v>43</v>
      </c>
      <c r="Q113" s="988">
        <f>SUM(I113+M113)</f>
        <v>31</v>
      </c>
      <c r="R113" s="989">
        <f>SUM(P113:Q113)</f>
        <v>74</v>
      </c>
    </row>
    <row r="114" spans="1:18" ht="9.9499999999999993" customHeight="1">
      <c r="A114" s="298">
        <v>5</v>
      </c>
      <c r="B114" s="1461">
        <v>4</v>
      </c>
      <c r="C114" s="1461">
        <v>8</v>
      </c>
      <c r="D114" s="1426"/>
      <c r="E114" s="2316"/>
      <c r="F114" s="638"/>
      <c r="G114" s="64" t="s">
        <v>345</v>
      </c>
      <c r="H114" s="1909">
        <v>0</v>
      </c>
      <c r="I114" s="1910">
        <v>0</v>
      </c>
      <c r="J114" s="470">
        <f t="shared" si="16"/>
        <v>0</v>
      </c>
      <c r="K114" s="1909"/>
      <c r="L114" s="1909">
        <v>0</v>
      </c>
      <c r="M114" s="1909">
        <v>0</v>
      </c>
      <c r="N114" s="655">
        <f t="shared" si="17"/>
        <v>0</v>
      </c>
      <c r="O114" s="470"/>
      <c r="P114" s="988">
        <f t="shared" si="19"/>
        <v>0</v>
      </c>
      <c r="Q114" s="988">
        <f t="shared" si="19"/>
        <v>0</v>
      </c>
      <c r="R114" s="989">
        <f t="shared" si="15"/>
        <v>0</v>
      </c>
    </row>
    <row r="115" spans="1:18" s="83" customFormat="1" ht="9.9499999999999993" customHeight="1">
      <c r="A115" s="298">
        <v>5</v>
      </c>
      <c r="B115" s="1461">
        <v>4</v>
      </c>
      <c r="C115" s="1461">
        <v>8</v>
      </c>
      <c r="D115" s="1426"/>
      <c r="E115" s="2316"/>
      <c r="F115" s="631"/>
      <c r="G115" s="64" t="s">
        <v>227</v>
      </c>
      <c r="H115" s="1909">
        <v>58</v>
      </c>
      <c r="I115" s="1910">
        <v>44</v>
      </c>
      <c r="J115" s="470">
        <f t="shared" si="16"/>
        <v>102</v>
      </c>
      <c r="K115" s="1909"/>
      <c r="L115" s="1909">
        <v>111</v>
      </c>
      <c r="M115" s="1909">
        <v>91</v>
      </c>
      <c r="N115" s="655">
        <f t="shared" si="17"/>
        <v>202</v>
      </c>
      <c r="O115" s="470"/>
      <c r="P115" s="988">
        <f t="shared" si="19"/>
        <v>169</v>
      </c>
      <c r="Q115" s="988">
        <f t="shared" si="19"/>
        <v>135</v>
      </c>
      <c r="R115" s="989">
        <f t="shared" si="15"/>
        <v>304</v>
      </c>
    </row>
    <row r="116" spans="1:18" s="83" customFormat="1" ht="9.9499999999999993" customHeight="1">
      <c r="A116" s="298">
        <v>5</v>
      </c>
      <c r="B116" s="1461">
        <v>4</v>
      </c>
      <c r="C116" s="1461">
        <v>8</v>
      </c>
      <c r="D116" s="1426"/>
      <c r="E116" s="2316"/>
      <c r="F116" s="631"/>
      <c r="G116" s="64" t="s">
        <v>369</v>
      </c>
      <c r="H116" s="1909">
        <v>0</v>
      </c>
      <c r="I116" s="1910">
        <v>0</v>
      </c>
      <c r="J116" s="470">
        <f t="shared" si="16"/>
        <v>0</v>
      </c>
      <c r="K116" s="1909"/>
      <c r="L116" s="1909">
        <v>0</v>
      </c>
      <c r="M116" s="1909">
        <v>0</v>
      </c>
      <c r="N116" s="655">
        <f t="shared" si="17"/>
        <v>0</v>
      </c>
      <c r="O116" s="470"/>
      <c r="P116" s="988">
        <f t="shared" si="19"/>
        <v>0</v>
      </c>
      <c r="Q116" s="988">
        <f t="shared" si="19"/>
        <v>0</v>
      </c>
      <c r="R116" s="989">
        <f t="shared" si="15"/>
        <v>0</v>
      </c>
    </row>
    <row r="117" spans="1:18" s="83" customFormat="1" ht="9.9499999999999993" customHeight="1">
      <c r="A117" s="298">
        <v>5</v>
      </c>
      <c r="B117" s="1461">
        <v>4</v>
      </c>
      <c r="C117" s="1461">
        <v>8</v>
      </c>
      <c r="D117" s="1426"/>
      <c r="E117" s="2316"/>
      <c r="F117" s="631"/>
      <c r="G117" s="64" t="s">
        <v>228</v>
      </c>
      <c r="H117" s="1909">
        <v>10</v>
      </c>
      <c r="I117" s="1910">
        <v>7</v>
      </c>
      <c r="J117" s="470">
        <f t="shared" si="16"/>
        <v>17</v>
      </c>
      <c r="K117" s="1909"/>
      <c r="L117" s="1909">
        <v>31</v>
      </c>
      <c r="M117" s="1909">
        <v>11</v>
      </c>
      <c r="N117" s="655">
        <f t="shared" si="17"/>
        <v>42</v>
      </c>
      <c r="O117" s="470"/>
      <c r="P117" s="988">
        <f t="shared" si="19"/>
        <v>41</v>
      </c>
      <c r="Q117" s="988">
        <f t="shared" si="19"/>
        <v>18</v>
      </c>
      <c r="R117" s="989">
        <f t="shared" si="15"/>
        <v>59</v>
      </c>
    </row>
    <row r="118" spans="1:18" s="83" customFormat="1" ht="9.9499999999999993" customHeight="1">
      <c r="A118" s="298">
        <v>5</v>
      </c>
      <c r="B118" s="1461">
        <v>4</v>
      </c>
      <c r="C118" s="1461">
        <v>8</v>
      </c>
      <c r="D118" s="1426"/>
      <c r="E118" s="2316"/>
      <c r="F118" s="631"/>
      <c r="G118" s="64" t="s">
        <v>346</v>
      </c>
      <c r="H118" s="1909">
        <v>0</v>
      </c>
      <c r="I118" s="1910">
        <v>0</v>
      </c>
      <c r="J118" s="470">
        <f t="shared" si="16"/>
        <v>0</v>
      </c>
      <c r="K118" s="1909"/>
      <c r="L118" s="1909">
        <v>0</v>
      </c>
      <c r="M118" s="1909">
        <v>0</v>
      </c>
      <c r="N118" s="655">
        <f t="shared" si="17"/>
        <v>0</v>
      </c>
      <c r="O118" s="470"/>
      <c r="P118" s="988">
        <f t="shared" si="19"/>
        <v>0</v>
      </c>
      <c r="Q118" s="988">
        <f t="shared" si="19"/>
        <v>0</v>
      </c>
      <c r="R118" s="989">
        <f t="shared" si="15"/>
        <v>0</v>
      </c>
    </row>
    <row r="119" spans="1:18" ht="9.9499999999999993" customHeight="1">
      <c r="A119" s="298">
        <v>5</v>
      </c>
      <c r="B119" s="1461">
        <v>4</v>
      </c>
      <c r="C119" s="1461">
        <v>8</v>
      </c>
      <c r="D119" s="1426"/>
      <c r="E119" s="2316"/>
      <c r="F119" s="631"/>
      <c r="G119" s="64" t="s">
        <v>229</v>
      </c>
      <c r="H119" s="1909">
        <v>10</v>
      </c>
      <c r="I119" s="1910">
        <v>12</v>
      </c>
      <c r="J119" s="470">
        <f t="shared" si="16"/>
        <v>22</v>
      </c>
      <c r="K119" s="1909"/>
      <c r="L119" s="1909">
        <v>41</v>
      </c>
      <c r="M119" s="1909">
        <v>50</v>
      </c>
      <c r="N119" s="655">
        <f t="shared" si="17"/>
        <v>91</v>
      </c>
      <c r="O119" s="470"/>
      <c r="P119" s="988">
        <f t="shared" si="19"/>
        <v>51</v>
      </c>
      <c r="Q119" s="988">
        <f t="shared" si="19"/>
        <v>62</v>
      </c>
      <c r="R119" s="989">
        <f t="shared" si="15"/>
        <v>113</v>
      </c>
    </row>
    <row r="120" spans="1:18" ht="11.1" customHeight="1">
      <c r="B120" s="1461"/>
      <c r="C120" s="1461"/>
      <c r="D120" s="1426"/>
      <c r="E120" s="2316"/>
      <c r="F120" s="636" t="s">
        <v>48</v>
      </c>
      <c r="G120" s="19"/>
      <c r="H120" s="986">
        <f>SUM(H121:H132)</f>
        <v>126</v>
      </c>
      <c r="I120" s="986">
        <f>SUM(I121:I132)</f>
        <v>164</v>
      </c>
      <c r="J120" s="976">
        <f t="shared" si="16"/>
        <v>290</v>
      </c>
      <c r="K120" s="986"/>
      <c r="L120" s="986">
        <f>SUM(L121:L132)</f>
        <v>688</v>
      </c>
      <c r="M120" s="986">
        <f>SUM(M121:M132)</f>
        <v>986</v>
      </c>
      <c r="N120" s="976">
        <f t="shared" si="17"/>
        <v>1674</v>
      </c>
      <c r="O120" s="986"/>
      <c r="P120" s="986">
        <f t="shared" si="19"/>
        <v>814</v>
      </c>
      <c r="Q120" s="986">
        <f t="shared" si="19"/>
        <v>1150</v>
      </c>
      <c r="R120" s="987">
        <f t="shared" si="15"/>
        <v>1964</v>
      </c>
    </row>
    <row r="121" spans="1:18" ht="9.9499999999999993" customHeight="1">
      <c r="A121" s="298">
        <v>5</v>
      </c>
      <c r="B121" s="1461">
        <v>5</v>
      </c>
      <c r="C121" s="1461">
        <v>11</v>
      </c>
      <c r="D121" s="1426"/>
      <c r="E121" s="2316"/>
      <c r="F121" s="636"/>
      <c r="G121" s="64" t="s">
        <v>370</v>
      </c>
      <c r="H121" s="1909">
        <v>0</v>
      </c>
      <c r="I121" s="1910">
        <v>0</v>
      </c>
      <c r="J121" s="470">
        <f t="shared" si="16"/>
        <v>0</v>
      </c>
      <c r="K121" s="1909"/>
      <c r="L121" s="1909">
        <v>0</v>
      </c>
      <c r="M121" s="1909">
        <v>0</v>
      </c>
      <c r="N121" s="655">
        <f t="shared" si="17"/>
        <v>0</v>
      </c>
      <c r="O121" s="470"/>
      <c r="P121" s="988">
        <f t="shared" si="19"/>
        <v>0</v>
      </c>
      <c r="Q121" s="988">
        <f t="shared" si="19"/>
        <v>0</v>
      </c>
      <c r="R121" s="989">
        <f t="shared" si="15"/>
        <v>0</v>
      </c>
    </row>
    <row r="122" spans="1:18" ht="9.9499999999999993" customHeight="1">
      <c r="A122" s="298">
        <v>5</v>
      </c>
      <c r="B122" s="1461">
        <v>5</v>
      </c>
      <c r="C122" s="1461">
        <v>11</v>
      </c>
      <c r="D122" s="1426"/>
      <c r="E122" s="2316"/>
      <c r="F122" s="638"/>
      <c r="G122" s="64" t="s">
        <v>230</v>
      </c>
      <c r="H122" s="1909">
        <v>4</v>
      </c>
      <c r="I122" s="1910">
        <v>3</v>
      </c>
      <c r="J122" s="470">
        <f t="shared" si="16"/>
        <v>7</v>
      </c>
      <c r="K122" s="1909"/>
      <c r="L122" s="1909">
        <v>12</v>
      </c>
      <c r="M122" s="1909">
        <v>28</v>
      </c>
      <c r="N122" s="655">
        <f t="shared" si="17"/>
        <v>40</v>
      </c>
      <c r="O122" s="470"/>
      <c r="P122" s="988">
        <f t="shared" si="19"/>
        <v>16</v>
      </c>
      <c r="Q122" s="988">
        <f t="shared" si="19"/>
        <v>31</v>
      </c>
      <c r="R122" s="989">
        <f t="shared" si="15"/>
        <v>47</v>
      </c>
    </row>
    <row r="123" spans="1:18" ht="9.9499999999999993" customHeight="1">
      <c r="A123" s="298">
        <v>5</v>
      </c>
      <c r="B123" s="1461">
        <v>5</v>
      </c>
      <c r="C123" s="1461">
        <v>11</v>
      </c>
      <c r="D123" s="1426"/>
      <c r="E123" s="2316"/>
      <c r="F123" s="638"/>
      <c r="G123" s="64" t="s">
        <v>348</v>
      </c>
      <c r="H123" s="1909">
        <v>0</v>
      </c>
      <c r="I123" s="1910">
        <v>0</v>
      </c>
      <c r="J123" s="470">
        <f t="shared" si="16"/>
        <v>0</v>
      </c>
      <c r="K123" s="1909"/>
      <c r="L123" s="1909">
        <v>60</v>
      </c>
      <c r="M123" s="1909">
        <v>71</v>
      </c>
      <c r="N123" s="655">
        <f t="shared" si="17"/>
        <v>131</v>
      </c>
      <c r="O123" s="470"/>
      <c r="P123" s="988">
        <f t="shared" si="19"/>
        <v>60</v>
      </c>
      <c r="Q123" s="988">
        <f t="shared" si="19"/>
        <v>71</v>
      </c>
      <c r="R123" s="989">
        <f t="shared" si="15"/>
        <v>131</v>
      </c>
    </row>
    <row r="124" spans="1:18" ht="9.9499999999999993" customHeight="1">
      <c r="A124" s="298">
        <v>5</v>
      </c>
      <c r="B124" s="1461">
        <v>5</v>
      </c>
      <c r="C124" s="1461">
        <v>11</v>
      </c>
      <c r="D124" s="1426"/>
      <c r="E124" s="2316"/>
      <c r="F124" s="638"/>
      <c r="G124" s="64" t="s">
        <v>231</v>
      </c>
      <c r="H124" s="1909">
        <v>43</v>
      </c>
      <c r="I124" s="1910">
        <v>28</v>
      </c>
      <c r="J124" s="470">
        <f t="shared" si="16"/>
        <v>71</v>
      </c>
      <c r="K124" s="1909"/>
      <c r="L124" s="1909">
        <v>279</v>
      </c>
      <c r="M124" s="1909">
        <v>255</v>
      </c>
      <c r="N124" s="655">
        <f t="shared" si="17"/>
        <v>534</v>
      </c>
      <c r="O124" s="470"/>
      <c r="P124" s="988">
        <f t="shared" si="19"/>
        <v>322</v>
      </c>
      <c r="Q124" s="988">
        <f t="shared" si="19"/>
        <v>283</v>
      </c>
      <c r="R124" s="989">
        <f t="shared" si="15"/>
        <v>605</v>
      </c>
    </row>
    <row r="125" spans="1:18" ht="9.9499999999999993" customHeight="1">
      <c r="A125" s="298">
        <v>5</v>
      </c>
      <c r="B125" s="1461">
        <v>5</v>
      </c>
      <c r="C125" s="1461">
        <v>11</v>
      </c>
      <c r="D125" s="1426"/>
      <c r="E125" s="2316"/>
      <c r="F125" s="638"/>
      <c r="G125" s="64" t="s">
        <v>349</v>
      </c>
      <c r="H125" s="1909">
        <v>0</v>
      </c>
      <c r="I125" s="1910">
        <v>0</v>
      </c>
      <c r="J125" s="470">
        <f t="shared" si="16"/>
        <v>0</v>
      </c>
      <c r="K125" s="1909"/>
      <c r="L125" s="1909">
        <v>0</v>
      </c>
      <c r="M125" s="1909">
        <v>0</v>
      </c>
      <c r="N125" s="655">
        <f t="shared" si="17"/>
        <v>0</v>
      </c>
      <c r="O125" s="470"/>
      <c r="P125" s="988">
        <f t="shared" si="19"/>
        <v>0</v>
      </c>
      <c r="Q125" s="988">
        <f t="shared" si="19"/>
        <v>0</v>
      </c>
      <c r="R125" s="989">
        <f t="shared" si="15"/>
        <v>0</v>
      </c>
    </row>
    <row r="126" spans="1:18" ht="9.9499999999999993" customHeight="1">
      <c r="A126" s="298">
        <v>5</v>
      </c>
      <c r="B126" s="1461">
        <v>5</v>
      </c>
      <c r="C126" s="1461">
        <v>11</v>
      </c>
      <c r="D126" s="1426"/>
      <c r="E126" s="2316"/>
      <c r="F126" s="638"/>
      <c r="G126" s="64" t="s">
        <v>232</v>
      </c>
      <c r="H126" s="1909">
        <v>6</v>
      </c>
      <c r="I126" s="1910">
        <v>2</v>
      </c>
      <c r="J126" s="470">
        <f t="shared" si="16"/>
        <v>8</v>
      </c>
      <c r="K126" s="1909"/>
      <c r="L126" s="1909">
        <v>19</v>
      </c>
      <c r="M126" s="1909">
        <v>6</v>
      </c>
      <c r="N126" s="655">
        <f t="shared" si="17"/>
        <v>25</v>
      </c>
      <c r="O126" s="470"/>
      <c r="P126" s="988">
        <f t="shared" si="19"/>
        <v>25</v>
      </c>
      <c r="Q126" s="988">
        <f t="shared" si="19"/>
        <v>8</v>
      </c>
      <c r="R126" s="989">
        <f t="shared" si="15"/>
        <v>33</v>
      </c>
    </row>
    <row r="127" spans="1:18" ht="9.9499999999999993" customHeight="1">
      <c r="A127" s="298">
        <v>5</v>
      </c>
      <c r="B127" s="1461">
        <v>5</v>
      </c>
      <c r="C127" s="1461">
        <v>11</v>
      </c>
      <c r="D127" s="1426"/>
      <c r="E127" s="2316"/>
      <c r="F127" s="638"/>
      <c r="G127" s="64" t="s">
        <v>371</v>
      </c>
      <c r="H127" s="1909">
        <v>0</v>
      </c>
      <c r="I127" s="1910">
        <v>0</v>
      </c>
      <c r="J127" s="470">
        <f t="shared" si="16"/>
        <v>0</v>
      </c>
      <c r="K127" s="1909"/>
      <c r="L127" s="1909">
        <v>1</v>
      </c>
      <c r="M127" s="1909">
        <v>2</v>
      </c>
      <c r="N127" s="655">
        <f t="shared" si="17"/>
        <v>3</v>
      </c>
      <c r="O127" s="470"/>
      <c r="P127" s="988">
        <f>SUM(H127+L127)</f>
        <v>1</v>
      </c>
      <c r="Q127" s="988">
        <f>SUM(I127+M127)</f>
        <v>2</v>
      </c>
      <c r="R127" s="989">
        <f>SUM(P127:Q127)</f>
        <v>3</v>
      </c>
    </row>
    <row r="128" spans="1:18" ht="9.9499999999999993" customHeight="1">
      <c r="A128" s="298">
        <v>5</v>
      </c>
      <c r="B128" s="1461">
        <v>5</v>
      </c>
      <c r="C128" s="1461">
        <v>11</v>
      </c>
      <c r="D128" s="1426"/>
      <c r="E128" s="2316"/>
      <c r="F128" s="638"/>
      <c r="G128" s="64" t="s">
        <v>350</v>
      </c>
      <c r="H128" s="1909">
        <v>0</v>
      </c>
      <c r="I128" s="1910">
        <v>0</v>
      </c>
      <c r="J128" s="470">
        <f t="shared" si="16"/>
        <v>0</v>
      </c>
      <c r="K128" s="1909"/>
      <c r="L128" s="1909">
        <v>29</v>
      </c>
      <c r="M128" s="1909">
        <v>44</v>
      </c>
      <c r="N128" s="655">
        <f t="shared" si="17"/>
        <v>73</v>
      </c>
      <c r="O128" s="470"/>
      <c r="P128" s="988">
        <f>SUM(H128+L128)</f>
        <v>29</v>
      </c>
      <c r="Q128" s="988">
        <f>SUM(I128+M128)</f>
        <v>44</v>
      </c>
      <c r="R128" s="989">
        <f>SUM(P128:Q128)</f>
        <v>73</v>
      </c>
    </row>
    <row r="129" spans="1:20" ht="9.9499999999999993" customHeight="1">
      <c r="A129" s="298">
        <v>5</v>
      </c>
      <c r="B129" s="1461">
        <v>5</v>
      </c>
      <c r="C129" s="1461">
        <v>11</v>
      </c>
      <c r="D129" s="1426"/>
      <c r="E129" s="2316"/>
      <c r="F129" s="638"/>
      <c r="G129" s="64" t="s">
        <v>351</v>
      </c>
      <c r="H129" s="1909">
        <v>10</v>
      </c>
      <c r="I129" s="1910">
        <v>22</v>
      </c>
      <c r="J129" s="470">
        <f t="shared" si="16"/>
        <v>32</v>
      </c>
      <c r="K129" s="1909"/>
      <c r="L129" s="1909">
        <v>13</v>
      </c>
      <c r="M129" s="1909">
        <v>37</v>
      </c>
      <c r="N129" s="655">
        <f t="shared" si="17"/>
        <v>50</v>
      </c>
      <c r="O129" s="470"/>
      <c r="P129" s="988">
        <f t="shared" si="19"/>
        <v>23</v>
      </c>
      <c r="Q129" s="988">
        <f t="shared" si="19"/>
        <v>59</v>
      </c>
      <c r="R129" s="989">
        <f t="shared" si="15"/>
        <v>82</v>
      </c>
    </row>
    <row r="130" spans="1:20" ht="9.9499999999999993" customHeight="1">
      <c r="A130" s="298">
        <v>5</v>
      </c>
      <c r="B130" s="1461">
        <v>5</v>
      </c>
      <c r="C130" s="1461">
        <v>11</v>
      </c>
      <c r="D130" s="1426"/>
      <c r="E130" s="2316"/>
      <c r="F130" s="638"/>
      <c r="G130" s="64" t="s">
        <v>352</v>
      </c>
      <c r="H130" s="1909">
        <v>0</v>
      </c>
      <c r="I130" s="1910">
        <v>0</v>
      </c>
      <c r="J130" s="470">
        <f t="shared" si="16"/>
        <v>0</v>
      </c>
      <c r="K130" s="1909"/>
      <c r="L130" s="1909">
        <v>0</v>
      </c>
      <c r="M130" s="1909">
        <v>0</v>
      </c>
      <c r="N130" s="655">
        <f t="shared" si="17"/>
        <v>0</v>
      </c>
      <c r="O130" s="470"/>
      <c r="P130" s="988">
        <f t="shared" si="19"/>
        <v>0</v>
      </c>
      <c r="Q130" s="988">
        <f t="shared" si="19"/>
        <v>0</v>
      </c>
      <c r="R130" s="989">
        <f t="shared" si="15"/>
        <v>0</v>
      </c>
    </row>
    <row r="131" spans="1:20" ht="9.9499999999999993" customHeight="1">
      <c r="A131" s="298">
        <v>5</v>
      </c>
      <c r="B131" s="1461">
        <v>5</v>
      </c>
      <c r="C131" s="1461">
        <v>11</v>
      </c>
      <c r="D131" s="1426"/>
      <c r="E131" s="2316"/>
      <c r="F131" s="638"/>
      <c r="G131" s="64" t="s">
        <v>353</v>
      </c>
      <c r="H131" s="1909">
        <v>42</v>
      </c>
      <c r="I131" s="1910">
        <v>98</v>
      </c>
      <c r="J131" s="470">
        <f t="shared" si="16"/>
        <v>140</v>
      </c>
      <c r="K131" s="1909"/>
      <c r="L131" s="1909">
        <v>257</v>
      </c>
      <c r="M131" s="1909">
        <v>523</v>
      </c>
      <c r="N131" s="655">
        <f t="shared" si="17"/>
        <v>780</v>
      </c>
      <c r="O131" s="470"/>
      <c r="P131" s="988">
        <f t="shared" si="19"/>
        <v>299</v>
      </c>
      <c r="Q131" s="988">
        <f t="shared" si="19"/>
        <v>621</v>
      </c>
      <c r="R131" s="989">
        <f t="shared" si="15"/>
        <v>920</v>
      </c>
    </row>
    <row r="132" spans="1:20" ht="9.75" customHeight="1">
      <c r="A132" s="298">
        <v>5</v>
      </c>
      <c r="B132" s="1461">
        <v>5</v>
      </c>
      <c r="C132" s="1461">
        <v>11</v>
      </c>
      <c r="D132" s="1426"/>
      <c r="E132" s="2316"/>
      <c r="F132" s="638"/>
      <c r="G132" s="64" t="s">
        <v>235</v>
      </c>
      <c r="H132" s="1909">
        <v>21</v>
      </c>
      <c r="I132" s="1910">
        <v>11</v>
      </c>
      <c r="J132" s="470">
        <f t="shared" si="16"/>
        <v>32</v>
      </c>
      <c r="K132" s="1909"/>
      <c r="L132" s="1909">
        <v>18</v>
      </c>
      <c r="M132" s="1909">
        <v>20</v>
      </c>
      <c r="N132" s="655">
        <f t="shared" si="17"/>
        <v>38</v>
      </c>
      <c r="O132" s="470"/>
      <c r="P132" s="988">
        <f t="shared" si="19"/>
        <v>39</v>
      </c>
      <c r="Q132" s="988">
        <f t="shared" si="19"/>
        <v>31</v>
      </c>
      <c r="R132" s="989">
        <f t="shared" si="15"/>
        <v>70</v>
      </c>
    </row>
    <row r="133" spans="1:20" ht="9.75" customHeight="1">
      <c r="B133" s="1461"/>
      <c r="C133" s="1461"/>
      <c r="D133" s="1426"/>
      <c r="E133" s="2316"/>
      <c r="F133" s="990" t="s">
        <v>49</v>
      </c>
      <c r="G133" s="59"/>
      <c r="H133" s="986">
        <f>SUM(H134:H135)</f>
        <v>21</v>
      </c>
      <c r="I133" s="986">
        <f>SUM(I134:I135)</f>
        <v>47</v>
      </c>
      <c r="J133" s="976">
        <f t="shared" si="16"/>
        <v>68</v>
      </c>
      <c r="K133" s="986"/>
      <c r="L133" s="986">
        <f>SUM(L134:L135)</f>
        <v>123</v>
      </c>
      <c r="M133" s="986">
        <f>SUM(M134:M135)</f>
        <v>341</v>
      </c>
      <c r="N133" s="976">
        <f t="shared" si="17"/>
        <v>464</v>
      </c>
      <c r="O133" s="986"/>
      <c r="P133" s="976">
        <f t="shared" ref="P133:Q138" si="20">SUM(H133+L133)</f>
        <v>144</v>
      </c>
      <c r="Q133" s="976">
        <f t="shared" si="20"/>
        <v>388</v>
      </c>
      <c r="R133" s="992">
        <f t="shared" si="15"/>
        <v>532</v>
      </c>
    </row>
    <row r="134" spans="1:20" ht="9.9499999999999993" customHeight="1">
      <c r="A134" s="298">
        <v>5</v>
      </c>
      <c r="B134" s="1461">
        <v>5</v>
      </c>
      <c r="C134" s="1461">
        <v>10</v>
      </c>
      <c r="D134" s="1426"/>
      <c r="E134" s="2316"/>
      <c r="F134" s="638"/>
      <c r="G134" s="64" t="s">
        <v>352</v>
      </c>
      <c r="H134" s="1909">
        <v>0</v>
      </c>
      <c r="I134" s="1910">
        <v>0</v>
      </c>
      <c r="J134" s="470">
        <f t="shared" si="16"/>
        <v>0</v>
      </c>
      <c r="K134" s="1909"/>
      <c r="L134" s="1909">
        <v>0</v>
      </c>
      <c r="M134" s="1909">
        <v>0</v>
      </c>
      <c r="N134" s="655">
        <f t="shared" si="17"/>
        <v>0</v>
      </c>
      <c r="O134" s="470"/>
      <c r="P134" s="470">
        <f t="shared" si="20"/>
        <v>0</v>
      </c>
      <c r="Q134" s="470">
        <f t="shared" si="20"/>
        <v>0</v>
      </c>
      <c r="R134" s="989">
        <f t="shared" si="15"/>
        <v>0</v>
      </c>
    </row>
    <row r="135" spans="1:20" ht="9.9499999999999993" customHeight="1">
      <c r="A135" s="298">
        <v>5</v>
      </c>
      <c r="B135" s="1461">
        <v>5</v>
      </c>
      <c r="C135" s="1461">
        <v>10</v>
      </c>
      <c r="D135" s="1426"/>
      <c r="E135" s="2316"/>
      <c r="F135" s="638"/>
      <c r="G135" s="64" t="s">
        <v>317</v>
      </c>
      <c r="H135" s="1909">
        <v>21</v>
      </c>
      <c r="I135" s="1910">
        <v>47</v>
      </c>
      <c r="J135" s="470">
        <f t="shared" si="16"/>
        <v>68</v>
      </c>
      <c r="K135" s="1909"/>
      <c r="L135" s="1909">
        <v>123</v>
      </c>
      <c r="M135" s="1909">
        <v>341</v>
      </c>
      <c r="N135" s="655">
        <f t="shared" si="17"/>
        <v>464</v>
      </c>
      <c r="O135" s="470"/>
      <c r="P135" s="470">
        <f t="shared" si="20"/>
        <v>144</v>
      </c>
      <c r="Q135" s="470">
        <f t="shared" si="20"/>
        <v>388</v>
      </c>
      <c r="R135" s="989">
        <f t="shared" si="15"/>
        <v>532</v>
      </c>
    </row>
    <row r="136" spans="1:20" ht="9.9499999999999993" customHeight="1">
      <c r="B136" s="1461"/>
      <c r="C136" s="1461"/>
      <c r="D136" s="1426"/>
      <c r="E136" s="2316"/>
      <c r="F136" s="990" t="s">
        <v>50</v>
      </c>
      <c r="G136" s="59"/>
      <c r="H136" s="986">
        <f>SUM(H137:H139)</f>
        <v>17</v>
      </c>
      <c r="I136" s="986">
        <f>SUM(I137:I139)</f>
        <v>59</v>
      </c>
      <c r="J136" s="976">
        <f t="shared" si="16"/>
        <v>76</v>
      </c>
      <c r="K136" s="986"/>
      <c r="L136" s="986">
        <f>SUM(L137:L139)</f>
        <v>40</v>
      </c>
      <c r="M136" s="986">
        <f>SUM(M137:M139)</f>
        <v>88</v>
      </c>
      <c r="N136" s="976">
        <f t="shared" si="17"/>
        <v>128</v>
      </c>
      <c r="O136" s="986"/>
      <c r="P136" s="976">
        <f t="shared" si="20"/>
        <v>57</v>
      </c>
      <c r="Q136" s="976">
        <f t="shared" si="20"/>
        <v>147</v>
      </c>
      <c r="R136" s="992">
        <f t="shared" si="15"/>
        <v>204</v>
      </c>
    </row>
    <row r="137" spans="1:20" ht="9.9499999999999993" customHeight="1">
      <c r="A137" s="298">
        <v>5</v>
      </c>
      <c r="B137" s="1461">
        <v>5</v>
      </c>
      <c r="C137" s="1461">
        <v>13</v>
      </c>
      <c r="D137" s="1426"/>
      <c r="E137" s="2316"/>
      <c r="F137" s="638"/>
      <c r="G137" s="64" t="s">
        <v>352</v>
      </c>
      <c r="H137" s="988">
        <v>0</v>
      </c>
      <c r="I137" s="1352">
        <v>0</v>
      </c>
      <c r="J137" s="470">
        <f t="shared" si="16"/>
        <v>0</v>
      </c>
      <c r="K137" s="988"/>
      <c r="L137" s="988">
        <v>0</v>
      </c>
      <c r="M137" s="988">
        <v>0</v>
      </c>
      <c r="N137" s="655">
        <f t="shared" si="17"/>
        <v>0</v>
      </c>
      <c r="O137" s="470"/>
      <c r="P137" s="470">
        <f t="shared" si="20"/>
        <v>0</v>
      </c>
      <c r="Q137" s="470">
        <f t="shared" si="20"/>
        <v>0</v>
      </c>
      <c r="R137" s="989">
        <f t="shared" si="15"/>
        <v>0</v>
      </c>
    </row>
    <row r="138" spans="1:20" ht="9.9499999999999993" customHeight="1">
      <c r="A138" s="298">
        <v>5</v>
      </c>
      <c r="B138" s="1461">
        <v>5</v>
      </c>
      <c r="C138" s="1461">
        <v>13</v>
      </c>
      <c r="D138" s="1426"/>
      <c r="E138" s="2316"/>
      <c r="F138" s="638"/>
      <c r="G138" s="64" t="s">
        <v>353</v>
      </c>
      <c r="H138" s="988">
        <v>15</v>
      </c>
      <c r="I138" s="1352">
        <v>28</v>
      </c>
      <c r="J138" s="470">
        <f t="shared" si="16"/>
        <v>43</v>
      </c>
      <c r="K138" s="988"/>
      <c r="L138" s="988">
        <v>35</v>
      </c>
      <c r="M138" s="988">
        <v>44</v>
      </c>
      <c r="N138" s="655">
        <f t="shared" si="17"/>
        <v>79</v>
      </c>
      <c r="O138" s="470"/>
      <c r="P138" s="470">
        <f t="shared" si="20"/>
        <v>50</v>
      </c>
      <c r="Q138" s="470">
        <f t="shared" si="20"/>
        <v>72</v>
      </c>
      <c r="R138" s="989">
        <f t="shared" si="15"/>
        <v>122</v>
      </c>
    </row>
    <row r="139" spans="1:20" ht="9.9499999999999993" customHeight="1">
      <c r="A139" s="298">
        <v>5</v>
      </c>
      <c r="B139" s="1461">
        <v>5</v>
      </c>
      <c r="C139" s="1461">
        <v>13</v>
      </c>
      <c r="D139" s="1426"/>
      <c r="E139" s="1325"/>
      <c r="F139" s="648"/>
      <c r="G139" s="150" t="s">
        <v>236</v>
      </c>
      <c r="H139" s="1349">
        <v>2</v>
      </c>
      <c r="I139" s="1914">
        <v>31</v>
      </c>
      <c r="J139" s="470">
        <f t="shared" si="16"/>
        <v>33</v>
      </c>
      <c r="K139" s="1349"/>
      <c r="L139" s="1349">
        <v>5</v>
      </c>
      <c r="M139" s="1349">
        <v>44</v>
      </c>
      <c r="N139" s="655">
        <f t="shared" si="17"/>
        <v>49</v>
      </c>
      <c r="O139" s="978"/>
      <c r="P139" s="470">
        <f>SUM(H139+L139)</f>
        <v>7</v>
      </c>
      <c r="Q139" s="470">
        <f>SUM(I139+M139)</f>
        <v>75</v>
      </c>
      <c r="R139" s="989">
        <f>SUM(P139:Q139)</f>
        <v>82</v>
      </c>
    </row>
    <row r="140" spans="1:20" ht="12" customHeight="1">
      <c r="B140" s="1461"/>
      <c r="C140" s="1461"/>
      <c r="D140" s="1426"/>
      <c r="E140" s="2211">
        <v>1406</v>
      </c>
      <c r="F140" s="29" t="s">
        <v>51</v>
      </c>
      <c r="G140" s="123"/>
      <c r="H140" s="1042">
        <f>SUM(H141+H147+H145+H151+H149)</f>
        <v>139</v>
      </c>
      <c r="I140" s="1042">
        <f>SUM(I141+I147+I145+I151+I149)</f>
        <v>167</v>
      </c>
      <c r="J140" s="405">
        <f t="shared" si="16"/>
        <v>306</v>
      </c>
      <c r="K140" s="1042"/>
      <c r="L140" s="1042">
        <f>SUM(L141+L147+L145+L151+L149)</f>
        <v>1160</v>
      </c>
      <c r="M140" s="1042">
        <f>SUM(M141+M147+M145+M151+M149)</f>
        <v>1259</v>
      </c>
      <c r="N140" s="405">
        <f t="shared" si="17"/>
        <v>2419</v>
      </c>
      <c r="O140" s="1042"/>
      <c r="P140" s="405">
        <f t="shared" ref="P140:Q152" si="21">SUM(H140+L140)</f>
        <v>1299</v>
      </c>
      <c r="Q140" s="405">
        <f t="shared" si="21"/>
        <v>1426</v>
      </c>
      <c r="R140" s="994">
        <f t="shared" si="15"/>
        <v>2725</v>
      </c>
    </row>
    <row r="141" spans="1:20" ht="11.1" customHeight="1">
      <c r="B141" s="1461"/>
      <c r="C141" s="1461"/>
      <c r="D141" s="1426"/>
      <c r="E141" s="2212"/>
      <c r="F141" s="636" t="s">
        <v>52</v>
      </c>
      <c r="G141" s="64"/>
      <c r="H141" s="1915">
        <f>SUM(H142:H144)</f>
        <v>65</v>
      </c>
      <c r="I141" s="1915">
        <f>SUM(I142:I144)</f>
        <v>101</v>
      </c>
      <c r="J141" s="976">
        <f t="shared" si="16"/>
        <v>166</v>
      </c>
      <c r="K141" s="986"/>
      <c r="L141" s="986">
        <f>SUM(L142:L144)</f>
        <v>564</v>
      </c>
      <c r="M141" s="986">
        <f>SUM(M142:M144)</f>
        <v>665</v>
      </c>
      <c r="N141" s="976">
        <f t="shared" si="17"/>
        <v>1229</v>
      </c>
      <c r="O141" s="986"/>
      <c r="P141" s="976">
        <f t="shared" si="21"/>
        <v>629</v>
      </c>
      <c r="Q141" s="976">
        <f t="shared" si="21"/>
        <v>766</v>
      </c>
      <c r="R141" s="992">
        <f t="shared" si="15"/>
        <v>1395</v>
      </c>
    </row>
    <row r="142" spans="1:20" ht="9.9499999999999993" customHeight="1">
      <c r="A142" s="298">
        <v>6</v>
      </c>
      <c r="B142" s="1461">
        <v>2</v>
      </c>
      <c r="C142" s="1461">
        <v>11</v>
      </c>
      <c r="D142" s="1426"/>
      <c r="E142" s="2212"/>
      <c r="F142" s="681"/>
      <c r="G142" s="64" t="s">
        <v>237</v>
      </c>
      <c r="H142" s="1909">
        <v>10</v>
      </c>
      <c r="I142" s="1910">
        <v>24</v>
      </c>
      <c r="J142" s="470">
        <f t="shared" si="16"/>
        <v>34</v>
      </c>
      <c r="K142" s="1909"/>
      <c r="L142" s="1909">
        <v>68</v>
      </c>
      <c r="M142" s="1909">
        <v>153</v>
      </c>
      <c r="N142" s="655">
        <f t="shared" si="17"/>
        <v>221</v>
      </c>
      <c r="O142" s="470"/>
      <c r="P142" s="470">
        <f t="shared" si="21"/>
        <v>78</v>
      </c>
      <c r="Q142" s="470">
        <f t="shared" si="21"/>
        <v>177</v>
      </c>
      <c r="R142" s="989">
        <f t="shared" si="15"/>
        <v>255</v>
      </c>
    </row>
    <row r="143" spans="1:20" ht="9.9499999999999993" customHeight="1">
      <c r="A143" s="298">
        <v>6</v>
      </c>
      <c r="B143" s="1461">
        <v>2</v>
      </c>
      <c r="C143" s="1461">
        <v>11</v>
      </c>
      <c r="D143" s="1426"/>
      <c r="E143" s="2212"/>
      <c r="F143" s="681"/>
      <c r="G143" s="64" t="s">
        <v>355</v>
      </c>
      <c r="H143" s="1909">
        <v>0</v>
      </c>
      <c r="I143" s="1910">
        <v>0</v>
      </c>
      <c r="J143" s="470">
        <f t="shared" si="16"/>
        <v>0</v>
      </c>
      <c r="K143" s="1909"/>
      <c r="L143" s="1909">
        <v>11</v>
      </c>
      <c r="M143" s="1909">
        <v>6</v>
      </c>
      <c r="N143" s="655">
        <f t="shared" si="17"/>
        <v>17</v>
      </c>
      <c r="O143" s="470"/>
      <c r="P143" s="470">
        <f t="shared" si="21"/>
        <v>11</v>
      </c>
      <c r="Q143" s="470">
        <f t="shared" si="21"/>
        <v>6</v>
      </c>
      <c r="R143" s="989">
        <f t="shared" si="15"/>
        <v>17</v>
      </c>
      <c r="T143" s="469"/>
    </row>
    <row r="144" spans="1:20" ht="9.9499999999999993" customHeight="1">
      <c r="A144" s="298">
        <v>6</v>
      </c>
      <c r="B144" s="1461">
        <v>2</v>
      </c>
      <c r="C144" s="1461">
        <v>11</v>
      </c>
      <c r="D144" s="1426"/>
      <c r="E144" s="2212"/>
      <c r="F144" s="681"/>
      <c r="G144" s="64" t="s">
        <v>238</v>
      </c>
      <c r="H144" s="1909">
        <v>55</v>
      </c>
      <c r="I144" s="1910">
        <v>77</v>
      </c>
      <c r="J144" s="470">
        <f t="shared" si="16"/>
        <v>132</v>
      </c>
      <c r="K144" s="1909"/>
      <c r="L144" s="1909">
        <v>485</v>
      </c>
      <c r="M144" s="1909">
        <v>506</v>
      </c>
      <c r="N144" s="655">
        <f t="shared" si="17"/>
        <v>991</v>
      </c>
      <c r="O144" s="470"/>
      <c r="P144" s="470">
        <f t="shared" si="21"/>
        <v>540</v>
      </c>
      <c r="Q144" s="470">
        <f t="shared" si="21"/>
        <v>583</v>
      </c>
      <c r="R144" s="989">
        <f t="shared" si="15"/>
        <v>1123</v>
      </c>
    </row>
    <row r="145" spans="1:18" ht="9.9499999999999993" customHeight="1">
      <c r="B145" s="1461"/>
      <c r="C145" s="1461"/>
      <c r="D145" s="1426"/>
      <c r="E145" s="2212"/>
      <c r="F145" s="636" t="s">
        <v>263</v>
      </c>
      <c r="G145" s="64"/>
      <c r="H145" s="986">
        <f>SUM(H146:H146)</f>
        <v>25</v>
      </c>
      <c r="I145" s="986">
        <f>SUM(I146:I146)</f>
        <v>26</v>
      </c>
      <c r="J145" s="976">
        <f>H145+I145</f>
        <v>51</v>
      </c>
      <c r="K145" s="986"/>
      <c r="L145" s="986">
        <f>SUM(L146:L146)</f>
        <v>282</v>
      </c>
      <c r="M145" s="986">
        <f>SUM(M146:M146)</f>
        <v>262</v>
      </c>
      <c r="N145" s="976">
        <f>L145+M145</f>
        <v>544</v>
      </c>
      <c r="O145" s="986"/>
      <c r="P145" s="976">
        <f>SUM(H145+L145)</f>
        <v>307</v>
      </c>
      <c r="Q145" s="976">
        <f>SUM(I145+M145)</f>
        <v>288</v>
      </c>
      <c r="R145" s="992">
        <f>SUM(P145:Q145)</f>
        <v>595</v>
      </c>
    </row>
    <row r="146" spans="1:18" ht="9.9499999999999993" customHeight="1">
      <c r="A146" s="298">
        <v>6</v>
      </c>
      <c r="B146" s="1461">
        <v>2</v>
      </c>
      <c r="C146" s="1461">
        <v>10</v>
      </c>
      <c r="D146" s="1426"/>
      <c r="E146" s="2212"/>
      <c r="F146" s="681"/>
      <c r="G146" s="64" t="s">
        <v>241</v>
      </c>
      <c r="H146" s="1909">
        <v>25</v>
      </c>
      <c r="I146" s="1910">
        <v>26</v>
      </c>
      <c r="J146" s="470">
        <f>H146+I146</f>
        <v>51</v>
      </c>
      <c r="K146" s="1909"/>
      <c r="L146" s="1909">
        <v>282</v>
      </c>
      <c r="M146" s="1909">
        <v>262</v>
      </c>
      <c r="N146" s="655">
        <f>L146+M146</f>
        <v>544</v>
      </c>
      <c r="O146" s="470"/>
      <c r="P146" s="470">
        <f>SUM(H146+L146)</f>
        <v>307</v>
      </c>
      <c r="Q146" s="470">
        <f>SUM(I146+M146)</f>
        <v>288</v>
      </c>
      <c r="R146" s="989">
        <f>SUM(P146:Q146)</f>
        <v>595</v>
      </c>
    </row>
    <row r="147" spans="1:18" ht="11.1" customHeight="1">
      <c r="B147" s="1461"/>
      <c r="C147" s="1461"/>
      <c r="D147" s="1426"/>
      <c r="E147" s="2212"/>
      <c r="F147" s="636" t="s">
        <v>53</v>
      </c>
      <c r="G147" s="64"/>
      <c r="H147" s="986">
        <f>SUM(H148)</f>
        <v>18</v>
      </c>
      <c r="I147" s="986">
        <f>SUM(I148)</f>
        <v>15</v>
      </c>
      <c r="J147" s="976">
        <f t="shared" si="16"/>
        <v>33</v>
      </c>
      <c r="K147" s="986"/>
      <c r="L147" s="986">
        <f>SUM(L148)</f>
        <v>178</v>
      </c>
      <c r="M147" s="986">
        <f>SUM(M148)</f>
        <v>203</v>
      </c>
      <c r="N147" s="976">
        <f t="shared" si="17"/>
        <v>381</v>
      </c>
      <c r="O147" s="986"/>
      <c r="P147" s="976">
        <f t="shared" si="21"/>
        <v>196</v>
      </c>
      <c r="Q147" s="976">
        <f t="shared" si="21"/>
        <v>218</v>
      </c>
      <c r="R147" s="992">
        <f t="shared" si="15"/>
        <v>414</v>
      </c>
    </row>
    <row r="148" spans="1:18" ht="9.9499999999999993" customHeight="1">
      <c r="A148" s="298">
        <v>6</v>
      </c>
      <c r="B148" s="1461">
        <v>2</v>
      </c>
      <c r="C148" s="1461">
        <v>10</v>
      </c>
      <c r="D148" s="1426"/>
      <c r="E148" s="2212"/>
      <c r="F148" s="631"/>
      <c r="G148" s="64" t="s">
        <v>239</v>
      </c>
      <c r="H148" s="1909">
        <v>18</v>
      </c>
      <c r="I148" s="1910">
        <v>15</v>
      </c>
      <c r="J148" s="470">
        <f t="shared" si="16"/>
        <v>33</v>
      </c>
      <c r="K148" s="1909"/>
      <c r="L148" s="1909">
        <v>178</v>
      </c>
      <c r="M148" s="1909">
        <v>203</v>
      </c>
      <c r="N148" s="655">
        <f t="shared" si="17"/>
        <v>381</v>
      </c>
      <c r="O148" s="470"/>
      <c r="P148" s="470">
        <f t="shared" si="21"/>
        <v>196</v>
      </c>
      <c r="Q148" s="470">
        <f t="shared" si="21"/>
        <v>218</v>
      </c>
      <c r="R148" s="989">
        <f t="shared" si="15"/>
        <v>414</v>
      </c>
    </row>
    <row r="149" spans="1:18" ht="9.9499999999999993" customHeight="1">
      <c r="B149" s="1461"/>
      <c r="C149" s="1461"/>
      <c r="D149" s="1426"/>
      <c r="E149" s="2212"/>
      <c r="F149" s="636" t="s">
        <v>96</v>
      </c>
      <c r="G149" s="64"/>
      <c r="H149" s="991">
        <f>SUM(H150)</f>
        <v>31</v>
      </c>
      <c r="I149" s="991">
        <f>SUM(I150)</f>
        <v>25</v>
      </c>
      <c r="J149" s="976">
        <f>H149+I149</f>
        <v>56</v>
      </c>
      <c r="K149" s="991"/>
      <c r="L149" s="991">
        <f>SUM(L150)</f>
        <v>136</v>
      </c>
      <c r="M149" s="991">
        <f>SUM(M150)</f>
        <v>129</v>
      </c>
      <c r="N149" s="976">
        <f>L149+M149</f>
        <v>265</v>
      </c>
      <c r="O149" s="976"/>
      <c r="P149" s="976">
        <f>SUM(H149+L149)</f>
        <v>167</v>
      </c>
      <c r="Q149" s="976">
        <f>SUM(I149+M149)</f>
        <v>154</v>
      </c>
      <c r="R149" s="992">
        <f>SUM(P149:Q149)</f>
        <v>321</v>
      </c>
    </row>
    <row r="150" spans="1:18" ht="9.9499999999999993" customHeight="1">
      <c r="A150" s="298">
        <v>6</v>
      </c>
      <c r="B150" s="1461">
        <v>2</v>
      </c>
      <c r="C150" s="1461">
        <v>6</v>
      </c>
      <c r="D150" s="1426"/>
      <c r="E150" s="2212"/>
      <c r="F150" s="631"/>
      <c r="G150" s="64" t="s">
        <v>264</v>
      </c>
      <c r="H150" s="1909">
        <v>31</v>
      </c>
      <c r="I150" s="1910">
        <v>25</v>
      </c>
      <c r="J150" s="470">
        <f t="shared" si="16"/>
        <v>56</v>
      </c>
      <c r="K150" s="1909"/>
      <c r="L150" s="1909">
        <v>136</v>
      </c>
      <c r="M150" s="1909">
        <v>129</v>
      </c>
      <c r="N150" s="655">
        <f t="shared" si="17"/>
        <v>265</v>
      </c>
      <c r="O150" s="470"/>
      <c r="P150" s="470">
        <f t="shared" si="21"/>
        <v>167</v>
      </c>
      <c r="Q150" s="470">
        <f t="shared" si="21"/>
        <v>154</v>
      </c>
      <c r="R150" s="989">
        <f t="shared" si="15"/>
        <v>321</v>
      </c>
    </row>
    <row r="151" spans="1:18" ht="11.1" customHeight="1">
      <c r="B151" s="1461"/>
      <c r="C151" s="1461"/>
      <c r="D151" s="1426"/>
      <c r="E151" s="2212"/>
      <c r="F151" s="636" t="s">
        <v>56</v>
      </c>
      <c r="G151" s="64"/>
      <c r="H151" s="986">
        <f>SUM(H152)</f>
        <v>0</v>
      </c>
      <c r="I151" s="986">
        <f>SUM(I152)</f>
        <v>0</v>
      </c>
      <c r="J151" s="976">
        <f t="shared" si="16"/>
        <v>0</v>
      </c>
      <c r="K151" s="986"/>
      <c r="L151" s="986">
        <f>SUM(L152)</f>
        <v>0</v>
      </c>
      <c r="M151" s="986">
        <f>SUM(M152)</f>
        <v>0</v>
      </c>
      <c r="N151" s="976">
        <f t="shared" si="17"/>
        <v>0</v>
      </c>
      <c r="O151" s="986"/>
      <c r="P151" s="976">
        <f t="shared" si="21"/>
        <v>0</v>
      </c>
      <c r="Q151" s="976">
        <f t="shared" si="21"/>
        <v>0</v>
      </c>
      <c r="R151" s="992">
        <f t="shared" si="15"/>
        <v>0</v>
      </c>
    </row>
    <row r="152" spans="1:18" ht="9.9499999999999993" customHeight="1">
      <c r="A152" s="298">
        <v>6</v>
      </c>
      <c r="B152" s="1461">
        <v>4</v>
      </c>
      <c r="C152" s="1461">
        <v>11</v>
      </c>
      <c r="D152" s="1426"/>
      <c r="E152" s="2213"/>
      <c r="F152" s="631"/>
      <c r="G152" s="64" t="s">
        <v>242</v>
      </c>
      <c r="H152" s="1909">
        <v>0</v>
      </c>
      <c r="I152" s="1910">
        <v>0</v>
      </c>
      <c r="J152" s="978">
        <f t="shared" si="16"/>
        <v>0</v>
      </c>
      <c r="K152" s="1909"/>
      <c r="L152" s="1909">
        <v>0</v>
      </c>
      <c r="M152" s="1909">
        <v>0</v>
      </c>
      <c r="N152" s="1905">
        <f t="shared" si="17"/>
        <v>0</v>
      </c>
      <c r="O152" s="470"/>
      <c r="P152" s="470">
        <f t="shared" si="21"/>
        <v>0</v>
      </c>
      <c r="Q152" s="470">
        <f t="shared" si="21"/>
        <v>0</v>
      </c>
      <c r="R152" s="989">
        <f t="shared" si="15"/>
        <v>0</v>
      </c>
    </row>
    <row r="153" spans="1:18" ht="12" customHeight="1">
      <c r="B153" s="1461"/>
      <c r="C153" s="1461"/>
      <c r="D153" s="1426"/>
      <c r="E153" s="2204">
        <v>1407</v>
      </c>
      <c r="F153" s="13" t="s">
        <v>58</v>
      </c>
      <c r="G153" s="123"/>
      <c r="H153" s="1042">
        <f>SUM(H154+H161+H164)</f>
        <v>111</v>
      </c>
      <c r="I153" s="1042">
        <f>SUM(I154+I161+I164)</f>
        <v>69</v>
      </c>
      <c r="J153" s="405">
        <f t="shared" si="16"/>
        <v>180</v>
      </c>
      <c r="K153" s="1042">
        <f>SUM(K154+K161)</f>
        <v>0</v>
      </c>
      <c r="L153" s="1042">
        <f>SUM(L154+L161+L164)</f>
        <v>167</v>
      </c>
      <c r="M153" s="1042">
        <f>SUM(M154+M161+M164)</f>
        <v>141</v>
      </c>
      <c r="N153" s="405">
        <f t="shared" si="17"/>
        <v>308</v>
      </c>
      <c r="O153" s="1042"/>
      <c r="P153" s="405">
        <f>SUM(H153+L153)</f>
        <v>278</v>
      </c>
      <c r="Q153" s="405">
        <f>SUM(I153+M153)</f>
        <v>210</v>
      </c>
      <c r="R153" s="994">
        <f>SUM(P153:Q153)</f>
        <v>488</v>
      </c>
    </row>
    <row r="154" spans="1:18" ht="11.1" customHeight="1">
      <c r="B154" s="1461"/>
      <c r="C154" s="1461"/>
      <c r="D154" s="1426"/>
      <c r="E154" s="2205"/>
      <c r="F154" s="636" t="s">
        <v>59</v>
      </c>
      <c r="G154" s="64"/>
      <c r="H154" s="986">
        <f>SUM(H155:H160)</f>
        <v>81</v>
      </c>
      <c r="I154" s="986">
        <f>SUM(I155:I160)</f>
        <v>34</v>
      </c>
      <c r="J154" s="976">
        <f t="shared" si="16"/>
        <v>115</v>
      </c>
      <c r="K154" s="986"/>
      <c r="L154" s="986">
        <f>SUM(L155:L160)</f>
        <v>61</v>
      </c>
      <c r="M154" s="986">
        <f>SUM(M155:M160)</f>
        <v>39</v>
      </c>
      <c r="N154" s="976">
        <f t="shared" si="17"/>
        <v>100</v>
      </c>
      <c r="O154" s="986"/>
      <c r="P154" s="976">
        <f>SUM(H154+L154)</f>
        <v>142</v>
      </c>
      <c r="Q154" s="976">
        <f>SUM(I154+M154)</f>
        <v>73</v>
      </c>
      <c r="R154" s="992">
        <f>SUM(P154:Q154)</f>
        <v>215</v>
      </c>
    </row>
    <row r="155" spans="1:18" ht="11.1" customHeight="1">
      <c r="A155" s="298">
        <v>7</v>
      </c>
      <c r="B155" s="1461">
        <v>3</v>
      </c>
      <c r="C155" s="1461">
        <v>11</v>
      </c>
      <c r="D155" s="1426"/>
      <c r="E155" s="2205"/>
      <c r="F155" s="636"/>
      <c r="G155" s="64" t="s">
        <v>356</v>
      </c>
      <c r="H155" s="988">
        <v>0</v>
      </c>
      <c r="I155" s="1352">
        <v>0</v>
      </c>
      <c r="J155" s="470">
        <f t="shared" si="16"/>
        <v>0</v>
      </c>
      <c r="K155" s="986"/>
      <c r="L155" s="988">
        <v>0</v>
      </c>
      <c r="M155" s="988">
        <v>0</v>
      </c>
      <c r="N155" s="655">
        <f t="shared" si="17"/>
        <v>0</v>
      </c>
      <c r="O155" s="986"/>
      <c r="P155" s="470">
        <f t="shared" ref="P155:Q176" si="22">SUM(H155+L155)</f>
        <v>0</v>
      </c>
      <c r="Q155" s="470">
        <f t="shared" si="22"/>
        <v>0</v>
      </c>
      <c r="R155" s="989">
        <f t="shared" ref="R155:R179" si="23">SUM(P155:Q155)</f>
        <v>0</v>
      </c>
    </row>
    <row r="156" spans="1:18" ht="9.9499999999999993" customHeight="1">
      <c r="A156" s="298">
        <v>7</v>
      </c>
      <c r="B156" s="1461">
        <v>3</v>
      </c>
      <c r="C156" s="1461">
        <v>11</v>
      </c>
      <c r="D156" s="1426"/>
      <c r="E156" s="2205"/>
      <c r="F156" s="640"/>
      <c r="G156" s="64" t="s">
        <v>243</v>
      </c>
      <c r="H156" s="1909">
        <v>30</v>
      </c>
      <c r="I156" s="1910">
        <v>7</v>
      </c>
      <c r="J156" s="470">
        <f t="shared" si="16"/>
        <v>37</v>
      </c>
      <c r="K156" s="1909"/>
      <c r="L156" s="1909">
        <v>21</v>
      </c>
      <c r="M156" s="1909">
        <v>5</v>
      </c>
      <c r="N156" s="655">
        <f t="shared" si="17"/>
        <v>26</v>
      </c>
      <c r="O156" s="470"/>
      <c r="P156" s="470">
        <f t="shared" si="22"/>
        <v>51</v>
      </c>
      <c r="Q156" s="470">
        <f t="shared" si="22"/>
        <v>12</v>
      </c>
      <c r="R156" s="989">
        <f t="shared" si="23"/>
        <v>63</v>
      </c>
    </row>
    <row r="157" spans="1:18" ht="9.9499999999999993" customHeight="1">
      <c r="A157" s="298">
        <v>7</v>
      </c>
      <c r="B157" s="1461">
        <v>3</v>
      </c>
      <c r="C157" s="1461">
        <v>11</v>
      </c>
      <c r="D157" s="1426"/>
      <c r="E157" s="2205"/>
      <c r="F157" s="640"/>
      <c r="G157" s="64" t="s">
        <v>244</v>
      </c>
      <c r="H157" s="1909">
        <v>23</v>
      </c>
      <c r="I157" s="1910">
        <v>6</v>
      </c>
      <c r="J157" s="470">
        <f t="shared" si="16"/>
        <v>29</v>
      </c>
      <c r="K157" s="1909"/>
      <c r="L157" s="1909">
        <v>22</v>
      </c>
      <c r="M157" s="1909">
        <v>8</v>
      </c>
      <c r="N157" s="655">
        <f t="shared" si="17"/>
        <v>30</v>
      </c>
      <c r="O157" s="470"/>
      <c r="P157" s="470">
        <f t="shared" si="22"/>
        <v>45</v>
      </c>
      <c r="Q157" s="470">
        <f t="shared" si="22"/>
        <v>14</v>
      </c>
      <c r="R157" s="989">
        <f>SUM(P157:Q157)</f>
        <v>59</v>
      </c>
    </row>
    <row r="158" spans="1:18" ht="9.9499999999999993" customHeight="1">
      <c r="A158" s="298">
        <v>7</v>
      </c>
      <c r="B158" s="1461">
        <v>3</v>
      </c>
      <c r="C158" s="1461">
        <v>11</v>
      </c>
      <c r="D158" s="1426"/>
      <c r="E158" s="2205"/>
      <c r="F158" s="640"/>
      <c r="G158" s="64" t="s">
        <v>357</v>
      </c>
      <c r="H158" s="1909">
        <v>0</v>
      </c>
      <c r="I158" s="1910">
        <v>0</v>
      </c>
      <c r="J158" s="470">
        <f t="shared" si="16"/>
        <v>0</v>
      </c>
      <c r="K158" s="1909"/>
      <c r="L158" s="1909">
        <v>1</v>
      </c>
      <c r="M158" s="1909">
        <v>0</v>
      </c>
      <c r="N158" s="655">
        <f t="shared" si="17"/>
        <v>1</v>
      </c>
      <c r="O158" s="470"/>
      <c r="P158" s="470">
        <f t="shared" si="22"/>
        <v>1</v>
      </c>
      <c r="Q158" s="470">
        <f t="shared" si="22"/>
        <v>0</v>
      </c>
      <c r="R158" s="989">
        <f>SUM(P158:Q158)</f>
        <v>1</v>
      </c>
    </row>
    <row r="159" spans="1:18" ht="9.9499999999999993" customHeight="1">
      <c r="A159" s="298">
        <v>7</v>
      </c>
      <c r="B159" s="1461">
        <v>3</v>
      </c>
      <c r="C159" s="1461">
        <v>11</v>
      </c>
      <c r="D159" s="1426"/>
      <c r="E159" s="2205"/>
      <c r="F159" s="631"/>
      <c r="G159" s="64" t="s">
        <v>273</v>
      </c>
      <c r="H159" s="1909">
        <v>15</v>
      </c>
      <c r="I159" s="1910">
        <v>10</v>
      </c>
      <c r="J159" s="470">
        <f t="shared" si="16"/>
        <v>25</v>
      </c>
      <c r="K159" s="1909"/>
      <c r="L159" s="1909">
        <v>14</v>
      </c>
      <c r="M159" s="1909">
        <v>23</v>
      </c>
      <c r="N159" s="655">
        <f t="shared" si="17"/>
        <v>37</v>
      </c>
      <c r="O159" s="470"/>
      <c r="P159" s="470">
        <f t="shared" si="22"/>
        <v>29</v>
      </c>
      <c r="Q159" s="470">
        <f t="shared" si="22"/>
        <v>33</v>
      </c>
      <c r="R159" s="989">
        <f>SUM(P159:Q159)</f>
        <v>62</v>
      </c>
    </row>
    <row r="160" spans="1:18" ht="9.9499999999999993" customHeight="1">
      <c r="A160" s="298">
        <v>7</v>
      </c>
      <c r="B160" s="1461">
        <v>3</v>
      </c>
      <c r="C160" s="1461">
        <v>11</v>
      </c>
      <c r="D160" s="1426"/>
      <c r="E160" s="2205"/>
      <c r="F160" s="631"/>
      <c r="G160" s="64" t="s">
        <v>246</v>
      </c>
      <c r="H160" s="1909">
        <v>13</v>
      </c>
      <c r="I160" s="1910">
        <v>11</v>
      </c>
      <c r="J160" s="470">
        <f t="shared" si="16"/>
        <v>24</v>
      </c>
      <c r="K160" s="1909"/>
      <c r="L160" s="1909">
        <v>3</v>
      </c>
      <c r="M160" s="1909">
        <v>3</v>
      </c>
      <c r="N160" s="655">
        <f t="shared" si="17"/>
        <v>6</v>
      </c>
      <c r="O160" s="470"/>
      <c r="P160" s="470">
        <f t="shared" si="22"/>
        <v>16</v>
      </c>
      <c r="Q160" s="470">
        <f t="shared" si="22"/>
        <v>14</v>
      </c>
      <c r="R160" s="989">
        <f>SUM(P160:Q160)</f>
        <v>30</v>
      </c>
    </row>
    <row r="161" spans="1:18" ht="11.1" customHeight="1">
      <c r="B161" s="1461"/>
      <c r="C161" s="1461"/>
      <c r="D161" s="1426"/>
      <c r="E161" s="2205"/>
      <c r="F161" s="640" t="s">
        <v>60</v>
      </c>
      <c r="G161" s="19"/>
      <c r="H161" s="986">
        <f>SUM(H162+H163)</f>
        <v>20</v>
      </c>
      <c r="I161" s="986">
        <f>SUM(I162+I163)</f>
        <v>22</v>
      </c>
      <c r="J161" s="976">
        <f t="shared" si="16"/>
        <v>42</v>
      </c>
      <c r="K161" s="986"/>
      <c r="L161" s="986">
        <f>SUM(L162+L163)</f>
        <v>74</v>
      </c>
      <c r="M161" s="986">
        <f>SUM(M162+M163)</f>
        <v>76</v>
      </c>
      <c r="N161" s="976">
        <f t="shared" si="17"/>
        <v>150</v>
      </c>
      <c r="O161" s="986"/>
      <c r="P161" s="976">
        <f t="shared" si="22"/>
        <v>94</v>
      </c>
      <c r="Q161" s="976">
        <f t="shared" si="22"/>
        <v>98</v>
      </c>
      <c r="R161" s="992">
        <f t="shared" si="23"/>
        <v>192</v>
      </c>
    </row>
    <row r="162" spans="1:18" ht="9.9499999999999993" customHeight="1">
      <c r="A162" s="298">
        <v>7</v>
      </c>
      <c r="B162" s="1461">
        <v>6</v>
      </c>
      <c r="C162" s="1461">
        <v>10</v>
      </c>
      <c r="D162" s="1426"/>
      <c r="E162" s="2205"/>
      <c r="F162" s="638"/>
      <c r="G162" s="64" t="s">
        <v>372</v>
      </c>
      <c r="H162" s="1909">
        <v>0</v>
      </c>
      <c r="I162" s="1910">
        <v>0</v>
      </c>
      <c r="J162" s="470">
        <f t="shared" si="16"/>
        <v>0</v>
      </c>
      <c r="K162" s="1909"/>
      <c r="L162" s="1909">
        <v>74</v>
      </c>
      <c r="M162" s="1909">
        <v>76</v>
      </c>
      <c r="N162" s="655">
        <f t="shared" si="17"/>
        <v>150</v>
      </c>
      <c r="O162" s="470"/>
      <c r="P162" s="470">
        <f t="shared" si="22"/>
        <v>74</v>
      </c>
      <c r="Q162" s="470">
        <f t="shared" si="22"/>
        <v>76</v>
      </c>
      <c r="R162" s="989">
        <f t="shared" si="23"/>
        <v>150</v>
      </c>
    </row>
    <row r="163" spans="1:18" ht="9.9499999999999993" customHeight="1">
      <c r="A163" s="298">
        <v>7</v>
      </c>
      <c r="B163" s="1461">
        <v>6</v>
      </c>
      <c r="C163" s="1461">
        <v>10</v>
      </c>
      <c r="D163" s="1426"/>
      <c r="E163" s="2205"/>
      <c r="F163" s="638"/>
      <c r="G163" s="64" t="s">
        <v>247</v>
      </c>
      <c r="H163" s="1909">
        <v>20</v>
      </c>
      <c r="I163" s="1910">
        <v>22</v>
      </c>
      <c r="J163" s="470">
        <f t="shared" si="16"/>
        <v>42</v>
      </c>
      <c r="K163" s="1909"/>
      <c r="L163" s="1909">
        <v>0</v>
      </c>
      <c r="M163" s="1909">
        <v>0</v>
      </c>
      <c r="N163" s="655">
        <f>L163+M163</f>
        <v>0</v>
      </c>
      <c r="O163" s="470"/>
      <c r="P163" s="470">
        <f>SUM(H163+L163)</f>
        <v>20</v>
      </c>
      <c r="Q163" s="470">
        <f>SUM(I163+M163)</f>
        <v>22</v>
      </c>
      <c r="R163" s="989">
        <f>SUM(P163:Q163)</f>
        <v>42</v>
      </c>
    </row>
    <row r="164" spans="1:18" s="683" customFormat="1" ht="9.9499999999999993" customHeight="1">
      <c r="A164" s="550"/>
      <c r="B164" s="996"/>
      <c r="C164" s="996"/>
      <c r="D164" s="997"/>
      <c r="E164" s="2205"/>
      <c r="F164" s="640" t="s">
        <v>84</v>
      </c>
      <c r="G164" s="19"/>
      <c r="H164" s="991">
        <f>SUM(H165)</f>
        <v>10</v>
      </c>
      <c r="I164" s="991">
        <f>SUM(I165)</f>
        <v>13</v>
      </c>
      <c r="J164" s="976">
        <f>H164+I164</f>
        <v>23</v>
      </c>
      <c r="K164" s="991"/>
      <c r="L164" s="991">
        <f>SUM(L165)</f>
        <v>32</v>
      </c>
      <c r="M164" s="991">
        <f>SUM(M165)</f>
        <v>26</v>
      </c>
      <c r="N164" s="976">
        <f>L164+M164</f>
        <v>58</v>
      </c>
      <c r="O164" s="976"/>
      <c r="P164" s="976">
        <f>SUM(H164+L164)</f>
        <v>42</v>
      </c>
      <c r="Q164" s="976">
        <f>SUM(I164+M164)</f>
        <v>39</v>
      </c>
      <c r="R164" s="992">
        <f>SUM(P164:Q164)</f>
        <v>81</v>
      </c>
    </row>
    <row r="165" spans="1:18" ht="9.9499999999999993" customHeight="1">
      <c r="A165" s="298">
        <v>7</v>
      </c>
      <c r="B165" s="1461">
        <v>6</v>
      </c>
      <c r="C165" s="1461">
        <v>10</v>
      </c>
      <c r="D165" s="1426"/>
      <c r="E165" s="2205"/>
      <c r="F165" s="631"/>
      <c r="G165" s="64" t="s">
        <v>248</v>
      </c>
      <c r="H165" s="1909">
        <v>10</v>
      </c>
      <c r="I165" s="1910">
        <v>13</v>
      </c>
      <c r="J165" s="978">
        <f t="shared" si="16"/>
        <v>23</v>
      </c>
      <c r="K165" s="1909"/>
      <c r="L165" s="1909">
        <v>32</v>
      </c>
      <c r="M165" s="1909">
        <v>26</v>
      </c>
      <c r="N165" s="1905">
        <f t="shared" si="17"/>
        <v>58</v>
      </c>
      <c r="O165" s="470"/>
      <c r="P165" s="470">
        <f t="shared" si="22"/>
        <v>42</v>
      </c>
      <c r="Q165" s="470">
        <f t="shared" si="22"/>
        <v>39</v>
      </c>
      <c r="R165" s="989">
        <f t="shared" si="23"/>
        <v>81</v>
      </c>
    </row>
    <row r="166" spans="1:18" ht="12" customHeight="1">
      <c r="B166" s="1461"/>
      <c r="C166" s="1461"/>
      <c r="D166" s="1426"/>
      <c r="E166" s="2204">
        <v>1408</v>
      </c>
      <c r="F166" s="13" t="s">
        <v>63</v>
      </c>
      <c r="G166" s="40"/>
      <c r="H166" s="1042">
        <f>SUM(H167+H170+H173+H177)</f>
        <v>134</v>
      </c>
      <c r="I166" s="1042">
        <f>SUM(I167+I170+I173+I177)</f>
        <v>102</v>
      </c>
      <c r="J166" s="405">
        <f t="shared" si="16"/>
        <v>236</v>
      </c>
      <c r="K166" s="1042"/>
      <c r="L166" s="1042">
        <f>SUM(L167+L170+L173+L177)</f>
        <v>631</v>
      </c>
      <c r="M166" s="1042">
        <f>SUM(M167+M170+M173+M177)</f>
        <v>682</v>
      </c>
      <c r="N166" s="405">
        <f t="shared" si="17"/>
        <v>1313</v>
      </c>
      <c r="O166" s="1042"/>
      <c r="P166" s="405">
        <f t="shared" si="22"/>
        <v>765</v>
      </c>
      <c r="Q166" s="405">
        <f t="shared" si="22"/>
        <v>784</v>
      </c>
      <c r="R166" s="994">
        <f t="shared" si="23"/>
        <v>1549</v>
      </c>
    </row>
    <row r="167" spans="1:18" ht="12" customHeight="1">
      <c r="B167" s="1461"/>
      <c r="C167" s="1461"/>
      <c r="D167" s="1426"/>
      <c r="E167" s="2205"/>
      <c r="F167" s="636" t="s">
        <v>64</v>
      </c>
      <c r="G167" s="64"/>
      <c r="H167" s="986">
        <f>SUM(H168:H169)</f>
        <v>70</v>
      </c>
      <c r="I167" s="986">
        <f>SUM(I168:I169)</f>
        <v>63</v>
      </c>
      <c r="J167" s="976">
        <f t="shared" si="16"/>
        <v>133</v>
      </c>
      <c r="K167" s="986"/>
      <c r="L167" s="986">
        <f>SUM(L168:L169)</f>
        <v>509</v>
      </c>
      <c r="M167" s="986">
        <f>SUM(M168:M169)</f>
        <v>575</v>
      </c>
      <c r="N167" s="976">
        <f t="shared" si="17"/>
        <v>1084</v>
      </c>
      <c r="O167" s="986"/>
      <c r="P167" s="986">
        <f t="shared" si="22"/>
        <v>579</v>
      </c>
      <c r="Q167" s="986">
        <f t="shared" si="22"/>
        <v>638</v>
      </c>
      <c r="R167" s="987">
        <f t="shared" si="23"/>
        <v>1217</v>
      </c>
    </row>
    <row r="168" spans="1:18" ht="12" customHeight="1">
      <c r="A168" s="298">
        <v>8</v>
      </c>
      <c r="B168" s="1461">
        <v>4</v>
      </c>
      <c r="C168" s="1461">
        <v>8</v>
      </c>
      <c r="D168" s="1426"/>
      <c r="E168" s="2205"/>
      <c r="F168" s="636"/>
      <c r="G168" s="64" t="s">
        <v>358</v>
      </c>
      <c r="H168" s="988">
        <v>0</v>
      </c>
      <c r="I168" s="988">
        <v>0</v>
      </c>
      <c r="J168" s="470">
        <f t="shared" si="16"/>
        <v>0</v>
      </c>
      <c r="K168" s="988"/>
      <c r="L168" s="988">
        <v>447</v>
      </c>
      <c r="M168" s="988">
        <v>490</v>
      </c>
      <c r="N168" s="470">
        <f>L168+M168</f>
        <v>937</v>
      </c>
      <c r="O168" s="988"/>
      <c r="P168" s="988">
        <f>SUM(H168+L168)</f>
        <v>447</v>
      </c>
      <c r="Q168" s="988">
        <f>SUM(I168+M168)</f>
        <v>490</v>
      </c>
      <c r="R168" s="989">
        <f t="shared" si="23"/>
        <v>937</v>
      </c>
    </row>
    <row r="169" spans="1:18" ht="12" customHeight="1">
      <c r="A169" s="298">
        <v>8</v>
      </c>
      <c r="B169" s="1461">
        <v>4</v>
      </c>
      <c r="C169" s="1461">
        <v>8</v>
      </c>
      <c r="D169" s="1426"/>
      <c r="E169" s="2205"/>
      <c r="F169" s="631"/>
      <c r="G169" s="64" t="s">
        <v>250</v>
      </c>
      <c r="H169" s="1909">
        <v>70</v>
      </c>
      <c r="I169" s="1910">
        <v>63</v>
      </c>
      <c r="J169" s="470">
        <f t="shared" si="16"/>
        <v>133</v>
      </c>
      <c r="K169" s="1909"/>
      <c r="L169" s="1909">
        <v>62</v>
      </c>
      <c r="M169" s="1909">
        <v>85</v>
      </c>
      <c r="N169" s="655">
        <f t="shared" si="17"/>
        <v>147</v>
      </c>
      <c r="O169" s="470"/>
      <c r="P169" s="988">
        <f t="shared" si="22"/>
        <v>132</v>
      </c>
      <c r="Q169" s="988">
        <f t="shared" si="22"/>
        <v>148</v>
      </c>
      <c r="R169" s="989">
        <f t="shared" si="23"/>
        <v>280</v>
      </c>
    </row>
    <row r="170" spans="1:18" ht="12" customHeight="1">
      <c r="B170" s="1461"/>
      <c r="C170" s="1461"/>
      <c r="D170" s="1426"/>
      <c r="E170" s="2205"/>
      <c r="F170" s="998" t="s">
        <v>65</v>
      </c>
      <c r="G170" s="19"/>
      <c r="H170" s="996">
        <f>SUM(H171:H172)</f>
        <v>0</v>
      </c>
      <c r="I170" s="996">
        <f>SUM(I171:I172)</f>
        <v>0</v>
      </c>
      <c r="J170" s="976">
        <f t="shared" si="16"/>
        <v>0</v>
      </c>
      <c r="K170" s="996"/>
      <c r="L170" s="996">
        <f>SUM(L171:L172)</f>
        <v>19</v>
      </c>
      <c r="M170" s="996">
        <f>SUM(M171:M172)</f>
        <v>23</v>
      </c>
      <c r="N170" s="976">
        <f t="shared" si="17"/>
        <v>42</v>
      </c>
      <c r="O170" s="976"/>
      <c r="P170" s="976">
        <f t="shared" si="22"/>
        <v>19</v>
      </c>
      <c r="Q170" s="976">
        <f t="shared" si="22"/>
        <v>23</v>
      </c>
      <c r="R170" s="992">
        <f t="shared" si="23"/>
        <v>42</v>
      </c>
    </row>
    <row r="171" spans="1:18" ht="12" customHeight="1">
      <c r="A171" s="298">
        <v>8</v>
      </c>
      <c r="B171" s="1461">
        <v>4</v>
      </c>
      <c r="C171" s="1461">
        <v>6</v>
      </c>
      <c r="D171" s="1426"/>
      <c r="E171" s="2205"/>
      <c r="F171" s="998"/>
      <c r="G171" s="195" t="s">
        <v>251</v>
      </c>
      <c r="H171" s="1639">
        <v>0</v>
      </c>
      <c r="I171" s="1639">
        <v>0</v>
      </c>
      <c r="J171" s="470">
        <f t="shared" si="16"/>
        <v>0</v>
      </c>
      <c r="K171" s="1639"/>
      <c r="L171" s="1639">
        <v>19</v>
      </c>
      <c r="M171" s="1639">
        <v>23</v>
      </c>
      <c r="N171" s="470">
        <f t="shared" si="17"/>
        <v>42</v>
      </c>
      <c r="O171" s="976"/>
      <c r="P171" s="470">
        <f>SUM(H171+L171)</f>
        <v>19</v>
      </c>
      <c r="Q171" s="470">
        <f>SUM(I171+M171)</f>
        <v>23</v>
      </c>
      <c r="R171" s="989">
        <f t="shared" si="23"/>
        <v>42</v>
      </c>
    </row>
    <row r="172" spans="1:18" ht="12" customHeight="1">
      <c r="A172" s="298">
        <v>8</v>
      </c>
      <c r="B172" s="1461">
        <v>4</v>
      </c>
      <c r="C172" s="1461">
        <v>6</v>
      </c>
      <c r="D172" s="1426"/>
      <c r="E172" s="2205"/>
      <c r="F172" s="998"/>
      <c r="G172" s="195" t="s">
        <v>373</v>
      </c>
      <c r="H172" s="1639">
        <v>0</v>
      </c>
      <c r="I172" s="1639">
        <v>0</v>
      </c>
      <c r="J172" s="470">
        <f t="shared" si="16"/>
        <v>0</v>
      </c>
      <c r="K172" s="1639"/>
      <c r="L172" s="1639">
        <v>0</v>
      </c>
      <c r="M172" s="1639">
        <v>0</v>
      </c>
      <c r="N172" s="470">
        <f>L172+M172</f>
        <v>0</v>
      </c>
      <c r="O172" s="976"/>
      <c r="P172" s="470">
        <f>SUM(H172+L172)</f>
        <v>0</v>
      </c>
      <c r="Q172" s="470">
        <f>SUM(I172+M172)</f>
        <v>0</v>
      </c>
      <c r="R172" s="989">
        <f t="shared" si="23"/>
        <v>0</v>
      </c>
    </row>
    <row r="173" spans="1:18" ht="11.1" customHeight="1">
      <c r="B173" s="1461"/>
      <c r="C173" s="1461"/>
      <c r="D173" s="1426"/>
      <c r="E173" s="2205"/>
      <c r="F173" s="640" t="s">
        <v>66</v>
      </c>
      <c r="G173" s="64"/>
      <c r="H173" s="986">
        <f>SUM(H174:H176)</f>
        <v>33</v>
      </c>
      <c r="I173" s="986">
        <f>SUM(I174:I176)</f>
        <v>19</v>
      </c>
      <c r="J173" s="976">
        <f t="shared" si="16"/>
        <v>52</v>
      </c>
      <c r="K173" s="986"/>
      <c r="L173" s="986">
        <f>SUM(L174:L176)</f>
        <v>51</v>
      </c>
      <c r="M173" s="986">
        <f>SUM(M174:M176)</f>
        <v>35</v>
      </c>
      <c r="N173" s="976">
        <f t="shared" si="17"/>
        <v>86</v>
      </c>
      <c r="O173" s="986"/>
      <c r="P173" s="976">
        <f t="shared" si="22"/>
        <v>84</v>
      </c>
      <c r="Q173" s="976">
        <f t="shared" si="22"/>
        <v>54</v>
      </c>
      <c r="R173" s="992">
        <f t="shared" si="23"/>
        <v>138</v>
      </c>
    </row>
    <row r="174" spans="1:18" ht="9.9499999999999993" customHeight="1">
      <c r="A174" s="298">
        <v>8</v>
      </c>
      <c r="B174" s="1461">
        <v>4</v>
      </c>
      <c r="C174" s="1461">
        <v>11</v>
      </c>
      <c r="D174" s="1426"/>
      <c r="E174" s="2205"/>
      <c r="F174" s="640"/>
      <c r="G174" s="64" t="s">
        <v>253</v>
      </c>
      <c r="H174" s="1909">
        <v>6</v>
      </c>
      <c r="I174" s="1910">
        <v>8</v>
      </c>
      <c r="J174" s="470">
        <f t="shared" si="16"/>
        <v>14</v>
      </c>
      <c r="K174" s="1909"/>
      <c r="L174" s="1909">
        <v>22</v>
      </c>
      <c r="M174" s="1909">
        <v>12</v>
      </c>
      <c r="N174" s="655">
        <f t="shared" si="17"/>
        <v>34</v>
      </c>
      <c r="O174" s="470"/>
      <c r="P174" s="470">
        <f t="shared" si="22"/>
        <v>28</v>
      </c>
      <c r="Q174" s="470">
        <f t="shared" si="22"/>
        <v>20</v>
      </c>
      <c r="R174" s="989">
        <f t="shared" si="23"/>
        <v>48</v>
      </c>
    </row>
    <row r="175" spans="1:18" ht="9.9499999999999993" customHeight="1">
      <c r="A175" s="298">
        <v>8</v>
      </c>
      <c r="B175" s="298">
        <v>3</v>
      </c>
      <c r="C175" s="298">
        <v>11</v>
      </c>
      <c r="E175" s="2205"/>
      <c r="F175" s="640"/>
      <c r="G175" s="64" t="s">
        <v>360</v>
      </c>
      <c r="H175" s="1909">
        <v>17</v>
      </c>
      <c r="I175" s="1910">
        <v>6</v>
      </c>
      <c r="J175" s="470">
        <f t="shared" si="16"/>
        <v>23</v>
      </c>
      <c r="K175" s="1909"/>
      <c r="L175" s="1909">
        <v>24</v>
      </c>
      <c r="M175" s="1909">
        <v>16</v>
      </c>
      <c r="N175" s="655">
        <f t="shared" si="17"/>
        <v>40</v>
      </c>
      <c r="O175" s="470"/>
      <c r="P175" s="470">
        <f t="shared" si="22"/>
        <v>41</v>
      </c>
      <c r="Q175" s="470">
        <f t="shared" si="22"/>
        <v>22</v>
      </c>
      <c r="R175" s="989">
        <f t="shared" si="23"/>
        <v>63</v>
      </c>
    </row>
    <row r="176" spans="1:18" ht="9.9499999999999993" customHeight="1">
      <c r="A176" s="298">
        <v>8</v>
      </c>
      <c r="B176" s="298">
        <v>4</v>
      </c>
      <c r="C176" s="298">
        <v>11</v>
      </c>
      <c r="E176" s="2205"/>
      <c r="F176" s="640"/>
      <c r="G176" s="64" t="s">
        <v>361</v>
      </c>
      <c r="H176" s="1909">
        <v>10</v>
      </c>
      <c r="I176" s="1910">
        <v>5</v>
      </c>
      <c r="J176" s="470">
        <f t="shared" si="16"/>
        <v>15</v>
      </c>
      <c r="K176" s="1909"/>
      <c r="L176" s="1909">
        <v>5</v>
      </c>
      <c r="M176" s="1909">
        <v>7</v>
      </c>
      <c r="N176" s="655">
        <f t="shared" si="17"/>
        <v>12</v>
      </c>
      <c r="O176" s="470"/>
      <c r="P176" s="470">
        <f t="shared" si="22"/>
        <v>15</v>
      </c>
      <c r="Q176" s="470">
        <f t="shared" si="22"/>
        <v>12</v>
      </c>
      <c r="R176" s="989">
        <f t="shared" si="23"/>
        <v>27</v>
      </c>
    </row>
    <row r="177" spans="1:20" ht="11.1" customHeight="1">
      <c r="E177" s="2205"/>
      <c r="F177" s="640" t="s">
        <v>67</v>
      </c>
      <c r="G177" s="19"/>
      <c r="H177" s="986">
        <f>SUM(H178)</f>
        <v>31</v>
      </c>
      <c r="I177" s="986">
        <f>SUM(I178)</f>
        <v>20</v>
      </c>
      <c r="J177" s="976">
        <f t="shared" si="16"/>
        <v>51</v>
      </c>
      <c r="K177" s="986"/>
      <c r="L177" s="986">
        <f>SUM(L178)</f>
        <v>52</v>
      </c>
      <c r="M177" s="986">
        <f>SUM(M178)</f>
        <v>49</v>
      </c>
      <c r="N177" s="976">
        <f t="shared" si="17"/>
        <v>101</v>
      </c>
      <c r="O177" s="986"/>
      <c r="P177" s="976">
        <f t="shared" ref="P177:Q183" si="24">SUM(H177+L177)</f>
        <v>83</v>
      </c>
      <c r="Q177" s="976">
        <f t="shared" si="24"/>
        <v>69</v>
      </c>
      <c r="R177" s="992">
        <f t="shared" si="23"/>
        <v>152</v>
      </c>
    </row>
    <row r="178" spans="1:20" ht="9.9499999999999993" customHeight="1">
      <c r="A178" s="298">
        <v>8</v>
      </c>
      <c r="B178" s="298">
        <v>4</v>
      </c>
      <c r="C178" s="298">
        <v>11</v>
      </c>
      <c r="E178" s="2205"/>
      <c r="F178" s="638"/>
      <c r="G178" s="64" t="s">
        <v>256</v>
      </c>
      <c r="H178" s="1909">
        <v>31</v>
      </c>
      <c r="I178" s="1910">
        <v>20</v>
      </c>
      <c r="J178" s="978">
        <f t="shared" si="16"/>
        <v>51</v>
      </c>
      <c r="K178" s="1909"/>
      <c r="L178" s="1909">
        <v>52</v>
      </c>
      <c r="M178" s="1909">
        <v>49</v>
      </c>
      <c r="N178" s="1905">
        <f t="shared" si="17"/>
        <v>101</v>
      </c>
      <c r="O178" s="470"/>
      <c r="P178" s="470">
        <f t="shared" si="24"/>
        <v>83</v>
      </c>
      <c r="Q178" s="470">
        <f t="shared" si="24"/>
        <v>69</v>
      </c>
      <c r="R178" s="989">
        <f t="shared" si="23"/>
        <v>152</v>
      </c>
    </row>
    <row r="179" spans="1:20" ht="12" customHeight="1">
      <c r="E179" s="2204">
        <v>1624</v>
      </c>
      <c r="F179" s="40" t="s">
        <v>68</v>
      </c>
      <c r="G179" s="999"/>
      <c r="H179" s="993">
        <f>SUM(H180+H182)</f>
        <v>8</v>
      </c>
      <c r="I179" s="993">
        <f>SUM(I180+I182)</f>
        <v>16</v>
      </c>
      <c r="J179" s="405">
        <f t="shared" si="16"/>
        <v>24</v>
      </c>
      <c r="K179" s="993"/>
      <c r="L179" s="993">
        <f>SUM(L180+L182)</f>
        <v>29</v>
      </c>
      <c r="M179" s="993">
        <f>SUM(M180+M182)</f>
        <v>52</v>
      </c>
      <c r="N179" s="405">
        <f t="shared" si="17"/>
        <v>81</v>
      </c>
      <c r="O179" s="993"/>
      <c r="P179" s="405">
        <f t="shared" si="24"/>
        <v>37</v>
      </c>
      <c r="Q179" s="405">
        <f t="shared" si="24"/>
        <v>68</v>
      </c>
      <c r="R179" s="994">
        <f t="shared" si="23"/>
        <v>105</v>
      </c>
    </row>
    <row r="180" spans="1:20" ht="10.5" customHeight="1">
      <c r="E180" s="2205"/>
      <c r="F180" s="678" t="s">
        <v>69</v>
      </c>
      <c r="G180" s="64"/>
      <c r="H180" s="986">
        <f>SUM(H181)</f>
        <v>2</v>
      </c>
      <c r="I180" s="986">
        <f>SUM(I181)</f>
        <v>5</v>
      </c>
      <c r="J180" s="976">
        <f>H180+I180</f>
        <v>7</v>
      </c>
      <c r="K180" s="986"/>
      <c r="L180" s="986">
        <f>SUM(L181)</f>
        <v>11</v>
      </c>
      <c r="M180" s="986">
        <f>SUM(M181)</f>
        <v>15</v>
      </c>
      <c r="N180" s="976">
        <f>L180+M180</f>
        <v>26</v>
      </c>
      <c r="O180" s="986"/>
      <c r="P180" s="976">
        <f t="shared" si="24"/>
        <v>13</v>
      </c>
      <c r="Q180" s="976">
        <f t="shared" si="24"/>
        <v>20</v>
      </c>
      <c r="R180" s="992">
        <f>SUM(P180:Q180)</f>
        <v>33</v>
      </c>
    </row>
    <row r="181" spans="1:20" ht="10.5" customHeight="1">
      <c r="A181" s="298">
        <v>9</v>
      </c>
      <c r="B181" s="298">
        <v>4</v>
      </c>
      <c r="C181" s="298">
        <v>8</v>
      </c>
      <c r="E181" s="2205"/>
      <c r="F181" s="638"/>
      <c r="G181" s="64" t="s">
        <v>258</v>
      </c>
      <c r="H181" s="1909">
        <v>2</v>
      </c>
      <c r="I181" s="1910">
        <v>5</v>
      </c>
      <c r="J181" s="470">
        <f>H181+I181</f>
        <v>7</v>
      </c>
      <c r="K181" s="1909"/>
      <c r="L181" s="1909">
        <v>11</v>
      </c>
      <c r="M181" s="1909">
        <v>15</v>
      </c>
      <c r="N181" s="655">
        <f>L181+M181</f>
        <v>26</v>
      </c>
      <c r="O181" s="470"/>
      <c r="P181" s="470">
        <f t="shared" si="24"/>
        <v>13</v>
      </c>
      <c r="Q181" s="470">
        <f t="shared" si="24"/>
        <v>20</v>
      </c>
      <c r="R181" s="989">
        <f>SUM(P181:Q181)</f>
        <v>33</v>
      </c>
      <c r="T181" s="469"/>
    </row>
    <row r="182" spans="1:20" ht="10.5" customHeight="1">
      <c r="E182" s="2205"/>
      <c r="F182" s="636" t="s">
        <v>71</v>
      </c>
      <c r="G182" s="64"/>
      <c r="H182" s="986">
        <f>SUM(H183)</f>
        <v>6</v>
      </c>
      <c r="I182" s="986">
        <f>SUM(I183)</f>
        <v>11</v>
      </c>
      <c r="J182" s="976">
        <f>H182+I182</f>
        <v>17</v>
      </c>
      <c r="K182" s="986"/>
      <c r="L182" s="986">
        <f>SUM(L183)</f>
        <v>18</v>
      </c>
      <c r="M182" s="986">
        <f>SUM(M183)</f>
        <v>37</v>
      </c>
      <c r="N182" s="976">
        <f>L182+M182</f>
        <v>55</v>
      </c>
      <c r="O182" s="986"/>
      <c r="P182" s="976">
        <f t="shared" si="24"/>
        <v>24</v>
      </c>
      <c r="Q182" s="976">
        <f t="shared" si="24"/>
        <v>48</v>
      </c>
      <c r="R182" s="992">
        <f>SUM(P182:Q182)</f>
        <v>72</v>
      </c>
    </row>
    <row r="183" spans="1:20" ht="10.5" customHeight="1">
      <c r="A183" s="298">
        <v>9</v>
      </c>
      <c r="B183" s="298">
        <v>5</v>
      </c>
      <c r="C183" s="298">
        <v>11</v>
      </c>
      <c r="E183" s="2207"/>
      <c r="F183" s="631"/>
      <c r="G183" s="64" t="s">
        <v>259</v>
      </c>
      <c r="H183" s="1909">
        <v>6</v>
      </c>
      <c r="I183" s="1910">
        <v>11</v>
      </c>
      <c r="J183" s="470">
        <f>H183+I183</f>
        <v>17</v>
      </c>
      <c r="K183" s="1909"/>
      <c r="L183" s="1909">
        <v>18</v>
      </c>
      <c r="M183" s="1909">
        <v>37</v>
      </c>
      <c r="N183" s="470">
        <f>L183+M183</f>
        <v>55</v>
      </c>
      <c r="O183" s="470"/>
      <c r="P183" s="470">
        <f t="shared" si="24"/>
        <v>24</v>
      </c>
      <c r="Q183" s="470">
        <f t="shared" si="24"/>
        <v>48</v>
      </c>
      <c r="R183" s="989">
        <f>SUM(P183:Q183)</f>
        <v>72</v>
      </c>
    </row>
    <row r="184" spans="1:20" ht="12" customHeight="1">
      <c r="A184" s="305"/>
      <c r="B184" s="305"/>
      <c r="C184" s="305"/>
      <c r="D184" s="79"/>
      <c r="F184" s="2256" t="s">
        <v>8</v>
      </c>
      <c r="G184" s="2257"/>
      <c r="H184" s="1457">
        <f>SUM(H8+H42+H88+H101+H110+H140+H153+H166+H179)</f>
        <v>2180</v>
      </c>
      <c r="I184" s="1457">
        <f>SUM(I8+I42+I88+I101+I110+I140+I153+I166+I179)</f>
        <v>1706</v>
      </c>
      <c r="J184" s="1457">
        <f>SUM(J8+J42+J88+J101+J110+J140+J153+J166+J179)</f>
        <v>3886</v>
      </c>
      <c r="K184" s="1457"/>
      <c r="L184" s="1457">
        <f>SUM(L8+L42+L88+L101+L110+L140+L153+L166+L179)</f>
        <v>9601</v>
      </c>
      <c r="M184" s="1457">
        <f>SUM(M8+M42+M88+M101+M110+M140+M153+M166+M179)</f>
        <v>8665</v>
      </c>
      <c r="N184" s="1457">
        <f>SUM(N8+N42+N88+N101+N110+N140+N153+N166+N179)</f>
        <v>18266</v>
      </c>
      <c r="O184" s="1457"/>
      <c r="P184" s="1457">
        <f>SUM(P8+P42+P88+P101+P110+P140+P153+P166+P179)</f>
        <v>11781</v>
      </c>
      <c r="Q184" s="1457">
        <f>SUM(Q8+Q42+Q88+Q101+Q110+Q140+Q153+Q166+Q179)</f>
        <v>10371</v>
      </c>
      <c r="R184" s="1001">
        <f>SUM(R8+R42+R88+R101+R110+R140+R153+R166+R179)</f>
        <v>22152</v>
      </c>
    </row>
    <row r="185" spans="1:20" ht="9.9499999999999993" customHeight="1">
      <c r="A185" s="305"/>
      <c r="B185" s="305"/>
      <c r="C185" s="305"/>
      <c r="D185" s="79"/>
      <c r="F185" s="92" t="s">
        <v>362</v>
      </c>
      <c r="G185" s="1003"/>
      <c r="H185" s="980"/>
      <c r="I185" s="1916"/>
      <c r="J185" s="980"/>
      <c r="K185" s="980"/>
      <c r="L185" s="980"/>
      <c r="M185" s="980"/>
      <c r="N185" s="980"/>
      <c r="O185" s="980"/>
      <c r="P185" s="980"/>
      <c r="Q185" s="980"/>
      <c r="R185" s="980"/>
    </row>
    <row r="186" spans="1:20" ht="9.9499999999999993" customHeight="1">
      <c r="A186" s="305"/>
      <c r="B186" s="305"/>
      <c r="C186" s="305"/>
      <c r="D186" s="79"/>
      <c r="F186" s="92" t="s">
        <v>374</v>
      </c>
      <c r="G186" s="1003"/>
      <c r="H186" s="980"/>
      <c r="I186" s="1916"/>
      <c r="J186" s="980"/>
      <c r="K186" s="980"/>
      <c r="L186" s="980"/>
      <c r="M186" s="980"/>
      <c r="N186" s="980"/>
      <c r="O186" s="980"/>
      <c r="P186" s="980"/>
      <c r="Q186" s="980"/>
      <c r="R186" s="980"/>
    </row>
    <row r="187" spans="1:20" ht="9" customHeight="1">
      <c r="A187" s="305"/>
      <c r="B187" s="305"/>
      <c r="C187" s="305"/>
      <c r="D187" s="79"/>
    </row>
    <row r="188" spans="1:20" ht="9" customHeight="1">
      <c r="A188" s="305"/>
      <c r="B188" s="305"/>
      <c r="C188" s="305"/>
      <c r="D188" s="79"/>
    </row>
    <row r="189" spans="1:20" ht="9" customHeight="1">
      <c r="A189" s="305"/>
      <c r="B189" s="305"/>
      <c r="C189" s="305"/>
      <c r="D189" s="79"/>
    </row>
    <row r="190" spans="1:20" ht="9" customHeight="1">
      <c r="A190" s="305"/>
      <c r="B190" s="305"/>
      <c r="C190" s="305"/>
      <c r="D190" s="79"/>
    </row>
    <row r="191" spans="1:20" ht="9" customHeight="1">
      <c r="A191" s="305"/>
      <c r="B191" s="305"/>
      <c r="C191" s="305"/>
      <c r="D191" s="79"/>
    </row>
    <row r="192" spans="1:20" ht="9" customHeight="1">
      <c r="A192" s="305"/>
      <c r="B192" s="305"/>
      <c r="C192" s="305"/>
      <c r="D192" s="79"/>
    </row>
    <row r="193" spans="1:4" ht="9" customHeight="1">
      <c r="A193" s="305"/>
      <c r="B193" s="305"/>
      <c r="C193" s="305"/>
      <c r="D193" s="79"/>
    </row>
    <row r="194" spans="1:4" ht="9" customHeight="1">
      <c r="A194" s="305"/>
      <c r="B194" s="305"/>
      <c r="C194" s="305"/>
      <c r="D194" s="79"/>
    </row>
    <row r="195" spans="1:4" ht="9" customHeight="1">
      <c r="A195" s="305"/>
      <c r="B195" s="305"/>
      <c r="C195" s="305"/>
      <c r="D195" s="79"/>
    </row>
    <row r="196" spans="1:4" ht="9" customHeight="1">
      <c r="A196" s="305"/>
      <c r="B196" s="305"/>
      <c r="C196" s="305"/>
      <c r="D196" s="79"/>
    </row>
    <row r="197" spans="1:4" ht="9" customHeight="1">
      <c r="A197" s="305"/>
      <c r="B197" s="305"/>
      <c r="C197" s="305"/>
      <c r="D197" s="79"/>
    </row>
    <row r="198" spans="1:4" ht="9" customHeight="1">
      <c r="A198" s="305"/>
      <c r="B198" s="305"/>
      <c r="C198" s="305"/>
      <c r="D198" s="79"/>
    </row>
    <row r="199" spans="1:4" ht="9" customHeight="1">
      <c r="A199" s="305"/>
      <c r="B199" s="305"/>
      <c r="C199" s="305"/>
      <c r="D199" s="79"/>
    </row>
    <row r="200" spans="1:4" ht="9" customHeight="1">
      <c r="A200" s="305"/>
      <c r="B200" s="305"/>
      <c r="C200" s="305"/>
      <c r="D200" s="79"/>
    </row>
    <row r="201" spans="1:4" ht="9" customHeight="1">
      <c r="A201" s="305"/>
      <c r="B201" s="305"/>
      <c r="C201" s="305"/>
      <c r="D201" s="79"/>
    </row>
    <row r="202" spans="1:4" ht="9" customHeight="1">
      <c r="A202" s="305"/>
      <c r="B202" s="305"/>
      <c r="C202" s="305"/>
      <c r="D202" s="79"/>
    </row>
    <row r="203" spans="1:4" ht="9" customHeight="1">
      <c r="A203" s="305"/>
      <c r="B203" s="305"/>
      <c r="C203" s="305"/>
      <c r="D203" s="79"/>
    </row>
    <row r="204" spans="1:4" ht="9" customHeight="1">
      <c r="A204" s="305"/>
      <c r="B204" s="305"/>
      <c r="C204" s="305"/>
      <c r="D204" s="79"/>
    </row>
    <row r="205" spans="1:4" ht="9" customHeight="1">
      <c r="A205" s="305"/>
      <c r="B205" s="305"/>
      <c r="C205" s="305"/>
      <c r="D205" s="79"/>
    </row>
    <row r="206" spans="1:4" ht="9" customHeight="1">
      <c r="A206" s="305"/>
      <c r="B206" s="305"/>
      <c r="C206" s="305"/>
      <c r="D206" s="79"/>
    </row>
    <row r="207" spans="1:4" ht="9" customHeight="1">
      <c r="A207" s="305"/>
      <c r="B207" s="305"/>
      <c r="C207" s="305"/>
      <c r="D207" s="79"/>
    </row>
    <row r="208" spans="1:4" ht="9" customHeight="1">
      <c r="A208" s="305"/>
      <c r="B208" s="305"/>
      <c r="C208" s="305"/>
      <c r="D208" s="79"/>
    </row>
    <row r="209" spans="1:4" ht="9" customHeight="1">
      <c r="A209" s="305"/>
      <c r="B209" s="305"/>
      <c r="C209" s="305"/>
      <c r="D209" s="79"/>
    </row>
    <row r="210" spans="1:4" ht="9" customHeight="1">
      <c r="A210" s="305"/>
      <c r="B210" s="305"/>
      <c r="C210" s="305"/>
      <c r="D210" s="79"/>
    </row>
    <row r="211" spans="1:4" ht="9" customHeight="1">
      <c r="A211" s="305"/>
      <c r="B211" s="305"/>
      <c r="C211" s="305"/>
      <c r="D211" s="79"/>
    </row>
    <row r="212" spans="1:4" ht="9" customHeight="1">
      <c r="A212" s="305"/>
      <c r="B212" s="305"/>
      <c r="C212" s="305"/>
      <c r="D212" s="79"/>
    </row>
    <row r="213" spans="1:4" ht="9" customHeight="1">
      <c r="A213" s="305"/>
      <c r="B213" s="305"/>
      <c r="C213" s="305"/>
      <c r="D213" s="79"/>
    </row>
    <row r="214" spans="1:4" ht="9" customHeight="1">
      <c r="A214" s="305"/>
      <c r="B214" s="305"/>
      <c r="C214" s="305"/>
      <c r="D214" s="79"/>
    </row>
    <row r="215" spans="1:4" ht="9" customHeight="1">
      <c r="A215" s="305"/>
      <c r="B215" s="305"/>
      <c r="C215" s="305"/>
      <c r="D215" s="79"/>
    </row>
    <row r="216" spans="1:4" ht="9" customHeight="1">
      <c r="A216" s="305"/>
      <c r="B216" s="305"/>
      <c r="C216" s="305"/>
      <c r="D216" s="79"/>
    </row>
    <row r="217" spans="1:4" ht="9" customHeight="1">
      <c r="A217" s="305"/>
      <c r="B217" s="305"/>
      <c r="C217" s="305"/>
      <c r="D217" s="79"/>
    </row>
    <row r="218" spans="1:4" ht="9" customHeight="1">
      <c r="A218" s="305"/>
      <c r="B218" s="305"/>
      <c r="C218" s="305"/>
      <c r="D218" s="79"/>
    </row>
    <row r="219" spans="1:4" ht="9" customHeight="1">
      <c r="A219" s="305"/>
      <c r="B219" s="305"/>
      <c r="C219" s="305"/>
      <c r="D219" s="79"/>
    </row>
    <row r="220" spans="1:4" ht="9" customHeight="1">
      <c r="A220" s="305"/>
      <c r="B220" s="305"/>
      <c r="C220" s="305"/>
      <c r="D220" s="79"/>
    </row>
    <row r="221" spans="1:4" ht="9" customHeight="1">
      <c r="A221" s="305"/>
      <c r="B221" s="305"/>
      <c r="C221" s="305"/>
      <c r="D221" s="79"/>
    </row>
    <row r="222" spans="1:4" ht="9" customHeight="1">
      <c r="A222" s="305"/>
      <c r="B222" s="305"/>
      <c r="C222" s="305"/>
      <c r="D222" s="79"/>
    </row>
    <row r="223" spans="1:4" ht="9" customHeight="1">
      <c r="A223" s="305"/>
      <c r="B223" s="305"/>
      <c r="C223" s="305"/>
      <c r="D223" s="79"/>
    </row>
    <row r="224" spans="1:4" ht="9" customHeight="1">
      <c r="A224" s="305"/>
      <c r="B224" s="305"/>
      <c r="C224" s="305"/>
      <c r="D224" s="79"/>
    </row>
    <row r="225" spans="1:4" ht="9" customHeight="1">
      <c r="A225" s="305"/>
      <c r="B225" s="305"/>
      <c r="C225" s="305"/>
      <c r="D225" s="79"/>
    </row>
    <row r="226" spans="1:4" ht="9" customHeight="1">
      <c r="A226" s="305"/>
      <c r="B226" s="305"/>
      <c r="C226" s="305"/>
      <c r="D226" s="79"/>
    </row>
    <row r="227" spans="1:4" ht="9" customHeight="1">
      <c r="A227" s="305"/>
      <c r="B227" s="305"/>
      <c r="C227" s="305"/>
      <c r="D227" s="79"/>
    </row>
    <row r="228" spans="1:4" ht="9" customHeight="1">
      <c r="A228" s="305"/>
      <c r="B228" s="305"/>
      <c r="C228" s="305"/>
      <c r="D228" s="79"/>
    </row>
    <row r="229" spans="1:4" ht="9" customHeight="1">
      <c r="A229" s="305"/>
      <c r="B229" s="305"/>
      <c r="C229" s="305"/>
      <c r="D229" s="79"/>
    </row>
    <row r="230" spans="1:4" ht="9" customHeight="1">
      <c r="A230" s="305"/>
      <c r="B230" s="305"/>
      <c r="C230" s="305"/>
      <c r="D230" s="79"/>
    </row>
    <row r="231" spans="1:4" ht="9" customHeight="1">
      <c r="A231" s="305"/>
      <c r="B231" s="305"/>
      <c r="C231" s="305"/>
      <c r="D231" s="79"/>
    </row>
    <row r="232" spans="1:4" ht="9" customHeight="1">
      <c r="A232" s="305"/>
      <c r="B232" s="305"/>
      <c r="C232" s="305"/>
      <c r="D232" s="79"/>
    </row>
    <row r="233" spans="1:4" ht="9" customHeight="1">
      <c r="A233" s="305"/>
      <c r="B233" s="305"/>
      <c r="C233" s="305"/>
      <c r="D233" s="79"/>
    </row>
    <row r="234" spans="1:4" ht="9" customHeight="1">
      <c r="A234" s="305"/>
      <c r="B234" s="305"/>
      <c r="C234" s="305"/>
      <c r="D234" s="79"/>
    </row>
    <row r="235" spans="1:4" ht="9" customHeight="1">
      <c r="A235" s="305"/>
      <c r="B235" s="305"/>
      <c r="C235" s="305"/>
      <c r="D235" s="79"/>
    </row>
    <row r="236" spans="1:4" ht="9" customHeight="1">
      <c r="A236" s="305"/>
      <c r="B236" s="305"/>
      <c r="C236" s="305"/>
      <c r="D236" s="79"/>
    </row>
    <row r="237" spans="1:4" ht="9" customHeight="1">
      <c r="A237" s="305"/>
      <c r="B237" s="305"/>
      <c r="C237" s="305"/>
      <c r="D237" s="79"/>
    </row>
    <row r="238" spans="1:4" ht="9" customHeight="1">
      <c r="A238" s="305"/>
      <c r="B238" s="305"/>
      <c r="C238" s="305"/>
      <c r="D238" s="79"/>
    </row>
    <row r="239" spans="1:4" ht="9" customHeight="1">
      <c r="A239" s="305"/>
      <c r="B239" s="305"/>
      <c r="C239" s="305"/>
      <c r="D239" s="79"/>
    </row>
    <row r="240" spans="1:4" ht="9" customHeight="1">
      <c r="A240" s="305"/>
      <c r="B240" s="305"/>
      <c r="C240" s="305"/>
      <c r="D240" s="79"/>
    </row>
    <row r="241" spans="1:4" ht="9" customHeight="1">
      <c r="A241" s="305"/>
      <c r="B241" s="305"/>
      <c r="C241" s="305"/>
      <c r="D241" s="79"/>
    </row>
    <row r="242" spans="1:4" ht="9" customHeight="1">
      <c r="A242" s="305"/>
      <c r="B242" s="305"/>
      <c r="C242" s="305"/>
      <c r="D242" s="79"/>
    </row>
    <row r="243" spans="1:4" ht="9" customHeight="1">
      <c r="A243" s="305"/>
      <c r="B243" s="305"/>
      <c r="C243" s="305"/>
      <c r="D243" s="79"/>
    </row>
    <row r="244" spans="1:4" ht="9" customHeight="1">
      <c r="A244" s="305"/>
      <c r="B244" s="305"/>
      <c r="C244" s="305"/>
      <c r="D244" s="79"/>
    </row>
    <row r="245" spans="1:4" ht="9" customHeight="1">
      <c r="A245" s="305"/>
      <c r="B245" s="305"/>
      <c r="C245" s="305"/>
      <c r="D245" s="79"/>
    </row>
    <row r="246" spans="1:4" ht="9" customHeight="1">
      <c r="A246" s="305"/>
      <c r="B246" s="305"/>
      <c r="C246" s="305"/>
      <c r="D246" s="79"/>
    </row>
    <row r="247" spans="1:4" ht="9" customHeight="1">
      <c r="A247" s="305"/>
      <c r="B247" s="305"/>
      <c r="C247" s="305"/>
      <c r="D247" s="79"/>
    </row>
    <row r="248" spans="1:4" ht="9" customHeight="1">
      <c r="A248" s="305"/>
      <c r="B248" s="305"/>
      <c r="C248" s="305"/>
      <c r="D248" s="79"/>
    </row>
    <row r="249" spans="1:4" ht="9" customHeight="1">
      <c r="A249" s="305"/>
      <c r="B249" s="305"/>
      <c r="C249" s="305"/>
      <c r="D249" s="79"/>
    </row>
    <row r="250" spans="1:4" ht="9" customHeight="1">
      <c r="A250" s="305"/>
      <c r="B250" s="305"/>
      <c r="C250" s="305"/>
      <c r="D250" s="79"/>
    </row>
    <row r="251" spans="1:4" ht="9" customHeight="1">
      <c r="A251" s="305"/>
      <c r="B251" s="305"/>
      <c r="C251" s="305"/>
      <c r="D251" s="79"/>
    </row>
    <row r="252" spans="1:4" ht="9" customHeight="1">
      <c r="A252" s="305"/>
      <c r="B252" s="305"/>
      <c r="C252" s="305"/>
      <c r="D252" s="79"/>
    </row>
    <row r="253" spans="1:4" ht="9" customHeight="1">
      <c r="A253" s="305"/>
      <c r="B253" s="305"/>
      <c r="C253" s="305"/>
      <c r="D253" s="79"/>
    </row>
    <row r="254" spans="1:4" ht="9" customHeight="1">
      <c r="A254" s="305"/>
      <c r="B254" s="305"/>
      <c r="C254" s="305"/>
      <c r="D254" s="79"/>
    </row>
    <row r="255" spans="1:4" ht="9" customHeight="1">
      <c r="A255" s="305"/>
      <c r="B255" s="305"/>
      <c r="C255" s="305"/>
      <c r="D255" s="79"/>
    </row>
    <row r="256" spans="1:4" ht="9" customHeight="1">
      <c r="A256" s="305"/>
      <c r="B256" s="305"/>
      <c r="C256" s="305"/>
      <c r="D256" s="79"/>
    </row>
    <row r="257" spans="1:17" ht="9" customHeight="1">
      <c r="A257" s="305"/>
      <c r="B257" s="305"/>
      <c r="C257" s="305"/>
      <c r="D257" s="79"/>
    </row>
    <row r="258" spans="1:17" ht="9" customHeight="1">
      <c r="A258" s="305"/>
      <c r="B258" s="305"/>
      <c r="C258" s="305"/>
      <c r="D258" s="79"/>
    </row>
    <row r="259" spans="1:17" ht="9" customHeight="1">
      <c r="A259" s="305"/>
      <c r="B259" s="305"/>
      <c r="C259" s="305"/>
      <c r="D259" s="79"/>
    </row>
    <row r="260" spans="1:17" ht="9" customHeight="1">
      <c r="A260" s="305"/>
      <c r="B260" s="305"/>
      <c r="C260" s="305"/>
      <c r="D260" s="79"/>
    </row>
    <row r="261" spans="1:17" ht="9" customHeight="1">
      <c r="A261" s="305"/>
      <c r="B261" s="305"/>
      <c r="C261" s="305"/>
      <c r="D261" s="79"/>
    </row>
    <row r="262" spans="1:17" ht="9" customHeight="1">
      <c r="A262" s="305"/>
      <c r="B262" s="305"/>
      <c r="C262" s="305"/>
      <c r="D262" s="79"/>
    </row>
    <row r="263" spans="1:17" ht="9" customHeight="1">
      <c r="A263" s="305"/>
      <c r="B263" s="305"/>
      <c r="C263" s="305"/>
      <c r="D263" s="79"/>
    </row>
    <row r="264" spans="1:17" ht="9" customHeight="1">
      <c r="A264" s="305"/>
      <c r="B264" s="305"/>
      <c r="C264" s="305"/>
      <c r="D264" s="79"/>
    </row>
    <row r="265" spans="1:17" ht="9" customHeight="1">
      <c r="A265" s="305"/>
      <c r="B265" s="305"/>
      <c r="C265" s="305"/>
      <c r="D265" s="79"/>
      <c r="F265" s="92"/>
      <c r="G265" s="64"/>
      <c r="H265" s="307"/>
      <c r="I265" s="275"/>
      <c r="J265" s="308"/>
      <c r="K265" s="307"/>
      <c r="L265" s="307"/>
      <c r="M265" s="307"/>
      <c r="N265" s="308"/>
      <c r="O265" s="308"/>
      <c r="P265" s="308"/>
      <c r="Q265" s="308"/>
    </row>
    <row r="266" spans="1:17" ht="9" customHeight="1">
      <c r="A266" s="305"/>
      <c r="B266" s="305"/>
      <c r="C266" s="305"/>
      <c r="D266" s="79"/>
    </row>
    <row r="267" spans="1:17" ht="9" customHeight="1">
      <c r="A267" s="305"/>
      <c r="B267" s="305"/>
      <c r="C267" s="305"/>
      <c r="D267" s="79"/>
    </row>
    <row r="268" spans="1:17" ht="9" customHeight="1">
      <c r="A268" s="305"/>
      <c r="B268" s="305"/>
      <c r="C268" s="305"/>
      <c r="D268" s="79"/>
    </row>
    <row r="269" spans="1:17" ht="9" customHeight="1">
      <c r="A269" s="305"/>
      <c r="B269" s="305"/>
      <c r="C269" s="305"/>
      <c r="D269" s="79"/>
    </row>
    <row r="270" spans="1:17" ht="9" customHeight="1">
      <c r="A270" s="305"/>
      <c r="B270" s="305"/>
      <c r="C270" s="305"/>
      <c r="D270" s="79"/>
    </row>
    <row r="271" spans="1:17" ht="9" customHeight="1">
      <c r="A271" s="305"/>
      <c r="B271" s="305"/>
      <c r="C271" s="305"/>
      <c r="D271" s="79"/>
    </row>
    <row r="272" spans="1:17" ht="9" customHeight="1">
      <c r="A272" s="305"/>
      <c r="B272" s="305"/>
      <c r="C272" s="305"/>
      <c r="D272" s="79"/>
    </row>
    <row r="273" spans="1:4" ht="9" customHeight="1">
      <c r="A273" s="305"/>
      <c r="B273" s="305"/>
      <c r="C273" s="305"/>
      <c r="D273" s="79"/>
    </row>
    <row r="274" spans="1:4" ht="9" customHeight="1">
      <c r="A274" s="305"/>
      <c r="B274" s="305"/>
      <c r="C274" s="305"/>
      <c r="D274" s="79"/>
    </row>
    <row r="275" spans="1:4" ht="9" customHeight="1">
      <c r="A275" s="305"/>
      <c r="B275" s="305"/>
      <c r="C275" s="305"/>
      <c r="D275" s="79"/>
    </row>
    <row r="276" spans="1:4" ht="9" customHeight="1">
      <c r="A276" s="305"/>
      <c r="B276" s="305"/>
      <c r="C276" s="305"/>
      <c r="D276" s="79"/>
    </row>
    <row r="277" spans="1:4" ht="9" customHeight="1">
      <c r="A277" s="305"/>
      <c r="B277" s="305"/>
      <c r="C277" s="305"/>
      <c r="D277" s="79"/>
    </row>
    <row r="278" spans="1:4" ht="9" customHeight="1">
      <c r="A278" s="305"/>
      <c r="B278" s="305"/>
      <c r="C278" s="305"/>
      <c r="D278" s="79"/>
    </row>
    <row r="279" spans="1:4" ht="9" customHeight="1">
      <c r="A279" s="305"/>
      <c r="B279" s="305"/>
      <c r="C279" s="305"/>
      <c r="D279" s="79"/>
    </row>
    <row r="280" spans="1:4" ht="9" customHeight="1">
      <c r="A280" s="305"/>
      <c r="B280" s="305"/>
      <c r="C280" s="305"/>
      <c r="D280" s="79"/>
    </row>
    <row r="281" spans="1:4" ht="9" customHeight="1">
      <c r="A281" s="305"/>
      <c r="B281" s="305"/>
      <c r="C281" s="305"/>
      <c r="D281" s="79"/>
    </row>
    <row r="282" spans="1:4" ht="9" customHeight="1">
      <c r="A282" s="305"/>
      <c r="B282" s="305"/>
      <c r="C282" s="305"/>
      <c r="D282" s="79"/>
    </row>
    <row r="283" spans="1:4" ht="9" customHeight="1">
      <c r="A283" s="305"/>
      <c r="B283" s="305"/>
      <c r="C283" s="305"/>
      <c r="D283" s="79"/>
    </row>
    <row r="284" spans="1:4" ht="9" customHeight="1">
      <c r="A284" s="305"/>
      <c r="B284" s="305"/>
      <c r="C284" s="305"/>
      <c r="D284" s="79"/>
    </row>
    <row r="285" spans="1:4" ht="9" customHeight="1">
      <c r="A285" s="305"/>
      <c r="B285" s="305"/>
      <c r="C285" s="305"/>
      <c r="D285" s="79"/>
    </row>
    <row r="286" spans="1:4" ht="9" customHeight="1">
      <c r="A286" s="305"/>
      <c r="B286" s="305"/>
      <c r="C286" s="305"/>
      <c r="D286" s="79"/>
    </row>
    <row r="287" spans="1:4" ht="9" customHeight="1">
      <c r="A287" s="305"/>
      <c r="B287" s="305"/>
      <c r="C287" s="305"/>
      <c r="D287" s="79"/>
    </row>
    <row r="288" spans="1:4" ht="9" customHeight="1">
      <c r="A288" s="305"/>
      <c r="B288" s="305"/>
      <c r="C288" s="305"/>
      <c r="D288" s="79"/>
    </row>
    <row r="289" spans="1:4" ht="9" customHeight="1">
      <c r="A289" s="305"/>
      <c r="B289" s="305"/>
      <c r="C289" s="305"/>
      <c r="D289" s="79"/>
    </row>
    <row r="290" spans="1:4" ht="9" customHeight="1">
      <c r="A290" s="305"/>
      <c r="B290" s="305"/>
      <c r="C290" s="305"/>
      <c r="D290" s="79"/>
    </row>
    <row r="291" spans="1:4" ht="9" customHeight="1">
      <c r="A291" s="305"/>
      <c r="B291" s="305"/>
      <c r="C291" s="305"/>
      <c r="D291" s="79"/>
    </row>
    <row r="292" spans="1:4" ht="9" customHeight="1">
      <c r="A292" s="305"/>
      <c r="B292" s="305"/>
      <c r="C292" s="305"/>
      <c r="D292" s="79"/>
    </row>
    <row r="293" spans="1:4" ht="9" customHeight="1">
      <c r="A293" s="305"/>
      <c r="B293" s="305"/>
      <c r="C293" s="305"/>
      <c r="D293" s="79"/>
    </row>
    <row r="294" spans="1:4" ht="9" customHeight="1">
      <c r="A294" s="305"/>
      <c r="B294" s="305"/>
      <c r="C294" s="305"/>
      <c r="D294" s="79"/>
    </row>
    <row r="295" spans="1:4" ht="9" customHeight="1">
      <c r="A295" s="305"/>
      <c r="B295" s="305"/>
      <c r="C295" s="305"/>
      <c r="D295" s="79"/>
    </row>
    <row r="296" spans="1:4" ht="9" customHeight="1">
      <c r="A296" s="305"/>
      <c r="B296" s="305"/>
      <c r="C296" s="305"/>
      <c r="D296" s="79"/>
    </row>
    <row r="297" spans="1:4" ht="9" customHeight="1">
      <c r="A297" s="305"/>
      <c r="B297" s="305"/>
      <c r="C297" s="305"/>
      <c r="D297" s="79"/>
    </row>
    <row r="298" spans="1:4" ht="9" customHeight="1">
      <c r="A298" s="305"/>
      <c r="B298" s="305"/>
      <c r="C298" s="305"/>
      <c r="D298" s="79"/>
    </row>
    <row r="299" spans="1:4" ht="9" customHeight="1">
      <c r="A299" s="305"/>
      <c r="B299" s="305"/>
      <c r="C299" s="305"/>
      <c r="D299" s="79"/>
    </row>
    <row r="300" spans="1:4" ht="9" customHeight="1">
      <c r="A300" s="305"/>
      <c r="B300" s="305"/>
      <c r="C300" s="305"/>
      <c r="D300" s="79"/>
    </row>
    <row r="301" spans="1:4" ht="9" customHeight="1">
      <c r="A301" s="305"/>
      <c r="B301" s="305"/>
      <c r="C301" s="305"/>
      <c r="D301" s="79"/>
    </row>
    <row r="302" spans="1:4" ht="9" customHeight="1">
      <c r="A302" s="305"/>
      <c r="B302" s="305"/>
      <c r="C302" s="305"/>
      <c r="D302" s="79"/>
    </row>
    <row r="303" spans="1:4" ht="9" customHeight="1">
      <c r="A303" s="305"/>
      <c r="B303" s="305"/>
      <c r="C303" s="305"/>
      <c r="D303" s="79"/>
    </row>
    <row r="304" spans="1:4" ht="9" customHeight="1">
      <c r="A304" s="305"/>
      <c r="B304" s="305"/>
      <c r="C304" s="305"/>
      <c r="D304" s="79"/>
    </row>
    <row r="305" spans="1:4" ht="9" customHeight="1">
      <c r="A305" s="305"/>
      <c r="B305" s="305"/>
      <c r="C305" s="305"/>
      <c r="D305" s="79"/>
    </row>
    <row r="306" spans="1:4" ht="9" customHeight="1">
      <c r="A306" s="305"/>
      <c r="B306" s="305"/>
      <c r="C306" s="305"/>
      <c r="D306" s="79"/>
    </row>
    <row r="307" spans="1:4" ht="9" customHeight="1">
      <c r="A307" s="305"/>
      <c r="B307" s="305"/>
      <c r="C307" s="305"/>
      <c r="D307" s="79"/>
    </row>
    <row r="308" spans="1:4" ht="9" customHeight="1">
      <c r="A308" s="305"/>
      <c r="B308" s="305"/>
      <c r="C308" s="305"/>
      <c r="D308" s="79"/>
    </row>
    <row r="309" spans="1:4" ht="9" customHeight="1">
      <c r="A309" s="305"/>
      <c r="B309" s="305"/>
      <c r="C309" s="305"/>
      <c r="D309" s="79"/>
    </row>
    <row r="310" spans="1:4" ht="9" customHeight="1">
      <c r="A310" s="305"/>
      <c r="B310" s="305"/>
      <c r="C310" s="305"/>
      <c r="D310" s="79"/>
    </row>
    <row r="311" spans="1:4" ht="9" customHeight="1">
      <c r="A311" s="305"/>
      <c r="B311" s="305"/>
      <c r="C311" s="305"/>
      <c r="D311" s="79"/>
    </row>
    <row r="312" spans="1:4" ht="9" customHeight="1">
      <c r="A312" s="305"/>
      <c r="B312" s="305"/>
      <c r="C312" s="305"/>
      <c r="D312" s="79"/>
    </row>
    <row r="313" spans="1:4" ht="9" customHeight="1">
      <c r="A313" s="305"/>
      <c r="B313" s="305"/>
      <c r="C313" s="305"/>
      <c r="D313" s="79"/>
    </row>
    <row r="314" spans="1:4" ht="9" customHeight="1">
      <c r="A314" s="305"/>
      <c r="B314" s="305"/>
      <c r="C314" s="305"/>
      <c r="D314" s="79"/>
    </row>
    <row r="315" spans="1:4" ht="9" customHeight="1">
      <c r="A315" s="305"/>
      <c r="B315" s="305"/>
      <c r="C315" s="305"/>
      <c r="D315" s="79"/>
    </row>
    <row r="316" spans="1:4" ht="9" customHeight="1">
      <c r="A316" s="305"/>
      <c r="B316" s="305"/>
      <c r="C316" s="305"/>
      <c r="D316" s="79"/>
    </row>
    <row r="317" spans="1:4" ht="9" customHeight="1">
      <c r="A317" s="305"/>
      <c r="B317" s="305"/>
      <c r="C317" s="305"/>
      <c r="D317" s="79"/>
    </row>
    <row r="318" spans="1:4" ht="9" customHeight="1">
      <c r="A318" s="305"/>
      <c r="B318" s="305"/>
      <c r="C318" s="305"/>
      <c r="D318" s="79"/>
    </row>
    <row r="319" spans="1:4" ht="9" customHeight="1">
      <c r="A319" s="305"/>
      <c r="B319" s="305"/>
      <c r="C319" s="305"/>
      <c r="D319" s="79"/>
    </row>
    <row r="320" spans="1:4" ht="9" customHeight="1">
      <c r="A320" s="305"/>
      <c r="B320" s="305"/>
      <c r="C320" s="305"/>
      <c r="D320" s="79"/>
    </row>
    <row r="321" spans="1:4" ht="9" customHeight="1">
      <c r="A321" s="305"/>
      <c r="B321" s="305"/>
      <c r="C321" s="305"/>
      <c r="D321" s="79"/>
    </row>
    <row r="322" spans="1:4" ht="9" customHeight="1">
      <c r="A322" s="305"/>
      <c r="B322" s="305"/>
      <c r="C322" s="305"/>
      <c r="D322" s="79"/>
    </row>
    <row r="323" spans="1:4" ht="9" customHeight="1">
      <c r="A323" s="305"/>
      <c r="B323" s="305"/>
      <c r="C323" s="305"/>
      <c r="D323" s="79"/>
    </row>
    <row r="324" spans="1:4" ht="9" customHeight="1">
      <c r="A324" s="305"/>
      <c r="B324" s="305"/>
      <c r="C324" s="305"/>
      <c r="D324" s="79"/>
    </row>
    <row r="325" spans="1:4" ht="9" customHeight="1">
      <c r="A325" s="305"/>
      <c r="B325" s="305"/>
      <c r="C325" s="305"/>
      <c r="D325" s="79"/>
    </row>
    <row r="326" spans="1:4" ht="9" customHeight="1">
      <c r="A326" s="305"/>
      <c r="B326" s="305"/>
      <c r="C326" s="305"/>
      <c r="D326" s="79"/>
    </row>
    <row r="327" spans="1:4" ht="9" customHeight="1">
      <c r="A327" s="305"/>
      <c r="B327" s="305"/>
      <c r="C327" s="305"/>
      <c r="D327" s="79"/>
    </row>
    <row r="328" spans="1:4" ht="9" customHeight="1">
      <c r="A328" s="305"/>
      <c r="B328" s="305"/>
      <c r="C328" s="305"/>
      <c r="D328" s="79"/>
    </row>
    <row r="329" spans="1:4" ht="9" customHeight="1">
      <c r="A329" s="305"/>
      <c r="B329" s="305"/>
      <c r="C329" s="305"/>
      <c r="D329" s="79"/>
    </row>
    <row r="330" spans="1:4" ht="9" customHeight="1">
      <c r="A330" s="305"/>
      <c r="B330" s="305"/>
      <c r="C330" s="305"/>
      <c r="D330" s="79"/>
    </row>
    <row r="331" spans="1:4" ht="9" customHeight="1">
      <c r="A331" s="305"/>
      <c r="B331" s="305"/>
      <c r="C331" s="305"/>
      <c r="D331" s="79"/>
    </row>
    <row r="332" spans="1:4" ht="9" customHeight="1">
      <c r="A332" s="305"/>
      <c r="B332" s="305"/>
      <c r="C332" s="305"/>
      <c r="D332" s="79"/>
    </row>
    <row r="333" spans="1:4" ht="9" customHeight="1">
      <c r="A333" s="305"/>
      <c r="B333" s="305"/>
      <c r="C333" s="305"/>
      <c r="D333" s="79"/>
    </row>
    <row r="334" spans="1:4" ht="9" customHeight="1">
      <c r="A334" s="305"/>
      <c r="B334" s="305"/>
      <c r="C334" s="305"/>
      <c r="D334" s="79"/>
    </row>
    <row r="335" spans="1:4" ht="9" customHeight="1">
      <c r="A335" s="305"/>
      <c r="B335" s="305"/>
      <c r="C335" s="305"/>
      <c r="D335" s="79"/>
    </row>
    <row r="336" spans="1:4" ht="9" customHeight="1">
      <c r="A336" s="305"/>
      <c r="B336" s="305"/>
      <c r="C336" s="305"/>
      <c r="D336" s="79"/>
    </row>
    <row r="337" spans="1:4" ht="9" customHeight="1">
      <c r="A337" s="305"/>
      <c r="B337" s="305"/>
      <c r="C337" s="305"/>
      <c r="D337" s="79"/>
    </row>
    <row r="338" spans="1:4" ht="9" customHeight="1">
      <c r="A338" s="305"/>
      <c r="B338" s="305"/>
      <c r="C338" s="305"/>
      <c r="D338" s="79"/>
    </row>
    <row r="339" spans="1:4" ht="9" customHeight="1">
      <c r="A339" s="305"/>
      <c r="B339" s="305"/>
      <c r="C339" s="305"/>
      <c r="D339" s="79"/>
    </row>
    <row r="340" spans="1:4" ht="9" customHeight="1">
      <c r="A340" s="305"/>
      <c r="B340" s="305"/>
      <c r="C340" s="305"/>
      <c r="D340" s="79"/>
    </row>
    <row r="341" spans="1:4" ht="9" customHeight="1">
      <c r="A341" s="305"/>
      <c r="B341" s="305"/>
      <c r="C341" s="305"/>
      <c r="D341" s="79"/>
    </row>
    <row r="342" spans="1:4" ht="9" customHeight="1">
      <c r="A342" s="305"/>
      <c r="B342" s="305"/>
      <c r="C342" s="305"/>
      <c r="D342" s="79"/>
    </row>
    <row r="343" spans="1:4" ht="9" customHeight="1">
      <c r="A343" s="305"/>
      <c r="B343" s="305"/>
      <c r="C343" s="305"/>
      <c r="D343" s="79"/>
    </row>
    <row r="344" spans="1:4" ht="9" customHeight="1">
      <c r="A344" s="305"/>
      <c r="B344" s="305"/>
      <c r="C344" s="305"/>
      <c r="D344" s="79"/>
    </row>
    <row r="345" spans="1:4" ht="9" customHeight="1">
      <c r="A345" s="305"/>
      <c r="B345" s="305"/>
      <c r="C345" s="305"/>
      <c r="D345" s="79"/>
    </row>
    <row r="346" spans="1:4" ht="9" customHeight="1">
      <c r="A346" s="305"/>
      <c r="B346" s="305"/>
      <c r="C346" s="305"/>
      <c r="D346" s="79"/>
    </row>
    <row r="347" spans="1:4" ht="9" customHeight="1">
      <c r="A347" s="305"/>
      <c r="B347" s="305"/>
      <c r="C347" s="305"/>
      <c r="D347" s="79"/>
    </row>
    <row r="348" spans="1:4" ht="9" customHeight="1">
      <c r="A348" s="305"/>
      <c r="B348" s="305"/>
      <c r="C348" s="305"/>
      <c r="D348" s="79"/>
    </row>
    <row r="349" spans="1:4" ht="9" customHeight="1">
      <c r="A349" s="305"/>
      <c r="B349" s="305"/>
      <c r="C349" s="305"/>
      <c r="D349" s="79"/>
    </row>
    <row r="350" spans="1:4" ht="9" customHeight="1">
      <c r="A350" s="305"/>
      <c r="B350" s="305"/>
      <c r="C350" s="305"/>
      <c r="D350" s="79"/>
    </row>
    <row r="351" spans="1:4" ht="9" customHeight="1">
      <c r="A351" s="305"/>
      <c r="B351" s="305"/>
      <c r="C351" s="305"/>
      <c r="D351" s="79"/>
    </row>
    <row r="352" spans="1:4" ht="9" customHeight="1">
      <c r="A352" s="305"/>
      <c r="B352" s="305"/>
      <c r="C352" s="305"/>
      <c r="D352" s="79"/>
    </row>
    <row r="353" spans="1:4" ht="9" customHeight="1">
      <c r="A353" s="305"/>
      <c r="B353" s="305"/>
      <c r="C353" s="305"/>
      <c r="D353" s="79"/>
    </row>
    <row r="354" spans="1:4" ht="9" customHeight="1">
      <c r="A354" s="305"/>
      <c r="B354" s="305"/>
      <c r="C354" s="305"/>
      <c r="D354" s="79"/>
    </row>
    <row r="355" spans="1:4" ht="9" customHeight="1">
      <c r="A355" s="305"/>
      <c r="B355" s="305"/>
      <c r="C355" s="305"/>
      <c r="D355" s="79"/>
    </row>
    <row r="356" spans="1:4" ht="9" customHeight="1">
      <c r="A356" s="305"/>
      <c r="B356" s="305"/>
      <c r="C356" s="305"/>
      <c r="D356" s="79"/>
    </row>
    <row r="357" spans="1:4" ht="9" customHeight="1">
      <c r="A357" s="305"/>
      <c r="B357" s="305"/>
      <c r="C357" s="305"/>
      <c r="D357" s="79"/>
    </row>
    <row r="358" spans="1:4" ht="9" customHeight="1">
      <c r="A358" s="305"/>
      <c r="B358" s="305"/>
      <c r="C358" s="305"/>
      <c r="D358" s="79"/>
    </row>
    <row r="359" spans="1:4" ht="9" customHeight="1">
      <c r="A359" s="305"/>
      <c r="B359" s="305"/>
      <c r="C359" s="305"/>
      <c r="D359" s="79"/>
    </row>
    <row r="360" spans="1:4" ht="9" customHeight="1">
      <c r="A360" s="305"/>
      <c r="B360" s="305"/>
      <c r="C360" s="305"/>
      <c r="D360" s="79"/>
    </row>
    <row r="361" spans="1:4" ht="9" customHeight="1">
      <c r="A361" s="305"/>
      <c r="B361" s="305"/>
      <c r="C361" s="305"/>
      <c r="D361" s="79"/>
    </row>
    <row r="362" spans="1:4" ht="9" customHeight="1">
      <c r="A362" s="305"/>
      <c r="B362" s="305"/>
      <c r="C362" s="305"/>
      <c r="D362" s="79"/>
    </row>
    <row r="363" spans="1:4" ht="9" customHeight="1">
      <c r="A363" s="305"/>
      <c r="B363" s="305"/>
      <c r="C363" s="305"/>
      <c r="D363" s="79"/>
    </row>
    <row r="364" spans="1:4" ht="9" customHeight="1">
      <c r="A364" s="305"/>
      <c r="B364" s="305"/>
      <c r="C364" s="305"/>
      <c r="D364" s="79"/>
    </row>
    <row r="365" spans="1:4" ht="9" customHeight="1">
      <c r="A365" s="305"/>
      <c r="B365" s="305"/>
      <c r="C365" s="305"/>
      <c r="D365" s="79"/>
    </row>
    <row r="366" spans="1:4" ht="9" customHeight="1">
      <c r="A366" s="305"/>
      <c r="B366" s="305"/>
      <c r="C366" s="305"/>
      <c r="D366" s="79"/>
    </row>
    <row r="367" spans="1:4" ht="9" customHeight="1">
      <c r="A367" s="305"/>
      <c r="B367" s="305"/>
      <c r="C367" s="305"/>
      <c r="D367" s="79"/>
    </row>
    <row r="368" spans="1:4" ht="9" customHeight="1">
      <c r="A368" s="305"/>
      <c r="B368" s="305"/>
      <c r="C368" s="305"/>
      <c r="D368" s="79"/>
    </row>
    <row r="369" spans="1:4" ht="9" customHeight="1">
      <c r="A369" s="305"/>
      <c r="B369" s="305"/>
      <c r="C369" s="305"/>
      <c r="D369" s="79"/>
    </row>
    <row r="370" spans="1:4" ht="9" customHeight="1">
      <c r="A370" s="305"/>
      <c r="B370" s="305"/>
      <c r="C370" s="305"/>
      <c r="D370" s="79"/>
    </row>
    <row r="371" spans="1:4" ht="9" customHeight="1">
      <c r="A371" s="305"/>
      <c r="B371" s="305"/>
      <c r="C371" s="305"/>
      <c r="D371" s="79"/>
    </row>
    <row r="372" spans="1:4" ht="9" customHeight="1">
      <c r="A372" s="305"/>
      <c r="B372" s="305"/>
      <c r="C372" s="305"/>
      <c r="D372" s="79"/>
    </row>
    <row r="373" spans="1:4" ht="9" customHeight="1">
      <c r="A373" s="305"/>
      <c r="B373" s="305"/>
      <c r="C373" s="305"/>
      <c r="D373" s="79"/>
    </row>
    <row r="374" spans="1:4" ht="9" customHeight="1">
      <c r="A374" s="305"/>
      <c r="B374" s="305"/>
      <c r="C374" s="305"/>
      <c r="D374" s="79"/>
    </row>
    <row r="375" spans="1:4" ht="9" customHeight="1">
      <c r="A375" s="305"/>
      <c r="B375" s="305"/>
      <c r="C375" s="305"/>
      <c r="D375" s="79"/>
    </row>
    <row r="376" spans="1:4" ht="9" customHeight="1">
      <c r="A376" s="305"/>
      <c r="B376" s="305"/>
      <c r="C376" s="305"/>
      <c r="D376" s="79"/>
    </row>
    <row r="377" spans="1:4" ht="9" customHeight="1">
      <c r="A377" s="305"/>
      <c r="B377" s="305"/>
      <c r="C377" s="305"/>
      <c r="D377" s="79"/>
    </row>
    <row r="378" spans="1:4" ht="9" customHeight="1">
      <c r="A378" s="305"/>
      <c r="B378" s="305"/>
      <c r="C378" s="305"/>
      <c r="D378" s="79"/>
    </row>
    <row r="379" spans="1:4" ht="9" customHeight="1">
      <c r="A379" s="305"/>
      <c r="B379" s="305"/>
      <c r="C379" s="305"/>
      <c r="D379" s="79"/>
    </row>
    <row r="380" spans="1:4" ht="9" customHeight="1">
      <c r="A380" s="305"/>
      <c r="B380" s="305"/>
      <c r="C380" s="305"/>
      <c r="D380" s="79"/>
    </row>
    <row r="381" spans="1:4" ht="9" customHeight="1">
      <c r="A381" s="305"/>
      <c r="B381" s="305"/>
      <c r="C381" s="305"/>
      <c r="D381" s="79"/>
    </row>
    <row r="382" spans="1:4" ht="9" customHeight="1">
      <c r="A382" s="305"/>
      <c r="B382" s="305"/>
      <c r="C382" s="305"/>
      <c r="D382" s="79"/>
    </row>
    <row r="383" spans="1:4" ht="9" customHeight="1">
      <c r="A383" s="305"/>
      <c r="B383" s="305"/>
      <c r="C383" s="305"/>
      <c r="D383" s="79"/>
    </row>
    <row r="384" spans="1:4" ht="9" customHeight="1">
      <c r="A384" s="305"/>
      <c r="B384" s="305"/>
      <c r="C384" s="305"/>
      <c r="D384" s="79"/>
    </row>
    <row r="385" spans="1:4" ht="9" customHeight="1">
      <c r="A385" s="305"/>
      <c r="B385" s="305"/>
      <c r="C385" s="305"/>
      <c r="D385" s="79"/>
    </row>
    <row r="386" spans="1:4" ht="9" customHeight="1">
      <c r="A386" s="305"/>
      <c r="B386" s="305"/>
      <c r="C386" s="305"/>
      <c r="D386" s="79"/>
    </row>
    <row r="387" spans="1:4" ht="9" customHeight="1">
      <c r="A387" s="305"/>
      <c r="B387" s="305"/>
      <c r="C387" s="305"/>
      <c r="D387" s="79"/>
    </row>
    <row r="388" spans="1:4" ht="9" customHeight="1">
      <c r="A388" s="305"/>
      <c r="B388" s="305"/>
      <c r="C388" s="305"/>
      <c r="D388" s="79"/>
    </row>
    <row r="389" spans="1:4" ht="9" customHeight="1">
      <c r="A389" s="305"/>
      <c r="B389" s="305"/>
      <c r="C389" s="305"/>
      <c r="D389" s="79"/>
    </row>
    <row r="390" spans="1:4" ht="9" customHeight="1">
      <c r="A390" s="305"/>
      <c r="B390" s="305"/>
      <c r="C390" s="305"/>
      <c r="D390" s="79"/>
    </row>
    <row r="391" spans="1:4" ht="9" customHeight="1">
      <c r="A391" s="305"/>
      <c r="B391" s="305"/>
      <c r="C391" s="305"/>
      <c r="D391" s="79"/>
    </row>
    <row r="392" spans="1:4" ht="9" customHeight="1">
      <c r="A392" s="305"/>
      <c r="B392" s="305"/>
      <c r="C392" s="305"/>
      <c r="D392" s="79"/>
    </row>
    <row r="393" spans="1:4" ht="9" customHeight="1">
      <c r="A393" s="305"/>
      <c r="B393" s="305"/>
      <c r="C393" s="305"/>
      <c r="D393" s="79"/>
    </row>
    <row r="394" spans="1:4" ht="9" customHeight="1">
      <c r="A394" s="305"/>
      <c r="B394" s="305"/>
      <c r="C394" s="305"/>
      <c r="D394" s="79"/>
    </row>
    <row r="395" spans="1:4" ht="9" customHeight="1">
      <c r="A395" s="305"/>
      <c r="B395" s="305"/>
      <c r="C395" s="305"/>
      <c r="D395" s="79"/>
    </row>
    <row r="396" spans="1:4" ht="9" customHeight="1">
      <c r="A396" s="305"/>
      <c r="B396" s="305"/>
      <c r="C396" s="305"/>
      <c r="D396" s="79"/>
    </row>
    <row r="397" spans="1:4" ht="9" customHeight="1">
      <c r="A397" s="305"/>
      <c r="B397" s="305"/>
      <c r="C397" s="305"/>
      <c r="D397" s="79"/>
    </row>
    <row r="398" spans="1:4" ht="9" customHeight="1">
      <c r="A398" s="305"/>
      <c r="B398" s="305"/>
      <c r="C398" s="305"/>
      <c r="D398" s="79"/>
    </row>
    <row r="399" spans="1:4" ht="9" customHeight="1">
      <c r="A399" s="305"/>
      <c r="B399" s="305"/>
      <c r="C399" s="305"/>
      <c r="D399" s="79"/>
    </row>
    <row r="400" spans="1:4" ht="9" customHeight="1">
      <c r="A400" s="305"/>
      <c r="B400" s="305"/>
      <c r="C400" s="305"/>
      <c r="D400" s="79"/>
    </row>
    <row r="401" spans="1:4" ht="9" customHeight="1">
      <c r="A401" s="305"/>
      <c r="B401" s="305"/>
      <c r="C401" s="305"/>
      <c r="D401" s="79"/>
    </row>
    <row r="402" spans="1:4" ht="9" customHeight="1">
      <c r="A402" s="305"/>
      <c r="B402" s="305"/>
      <c r="C402" s="305"/>
      <c r="D402" s="79"/>
    </row>
    <row r="403" spans="1:4" ht="9" customHeight="1">
      <c r="A403" s="305"/>
      <c r="B403" s="305"/>
      <c r="C403" s="305"/>
      <c r="D403" s="79"/>
    </row>
    <row r="404" spans="1:4" ht="9" customHeight="1">
      <c r="A404" s="305"/>
      <c r="B404" s="305"/>
      <c r="C404" s="305"/>
      <c r="D404" s="79"/>
    </row>
    <row r="405" spans="1:4" ht="9" customHeight="1">
      <c r="A405" s="305"/>
      <c r="B405" s="305"/>
      <c r="C405" s="305"/>
      <c r="D405" s="79"/>
    </row>
    <row r="406" spans="1:4" ht="9" customHeight="1">
      <c r="A406" s="305"/>
      <c r="B406" s="305"/>
      <c r="C406" s="305"/>
      <c r="D406" s="79"/>
    </row>
    <row r="407" spans="1:4" ht="9" customHeight="1">
      <c r="A407" s="305"/>
      <c r="B407" s="305"/>
      <c r="C407" s="305"/>
      <c r="D407" s="79"/>
    </row>
    <row r="408" spans="1:4" ht="9" customHeight="1">
      <c r="A408" s="305"/>
      <c r="B408" s="305"/>
      <c r="C408" s="305"/>
      <c r="D408" s="79"/>
    </row>
    <row r="409" spans="1:4" ht="9" customHeight="1">
      <c r="A409" s="305"/>
      <c r="B409" s="305"/>
      <c r="C409" s="305"/>
      <c r="D409" s="79"/>
    </row>
    <row r="410" spans="1:4" ht="9" customHeight="1">
      <c r="A410" s="305"/>
      <c r="B410" s="305"/>
      <c r="C410" s="305"/>
      <c r="D410" s="79"/>
    </row>
    <row r="411" spans="1:4" ht="9" customHeight="1">
      <c r="A411" s="305"/>
      <c r="B411" s="305"/>
      <c r="C411" s="305"/>
      <c r="D411" s="79"/>
    </row>
    <row r="412" spans="1:4" ht="9" customHeight="1">
      <c r="A412" s="305"/>
      <c r="B412" s="305"/>
      <c r="C412" s="305"/>
      <c r="D412" s="79"/>
    </row>
    <row r="413" spans="1:4" ht="9" customHeight="1">
      <c r="A413" s="305"/>
      <c r="B413" s="305"/>
      <c r="C413" s="305"/>
      <c r="D413" s="79"/>
    </row>
    <row r="414" spans="1:4" ht="9" customHeight="1">
      <c r="A414" s="305"/>
      <c r="B414" s="305"/>
      <c r="C414" s="305"/>
      <c r="D414" s="79"/>
    </row>
    <row r="415" spans="1:4" ht="9" customHeight="1">
      <c r="A415" s="305"/>
      <c r="B415" s="305"/>
      <c r="C415" s="305"/>
      <c r="D415" s="79"/>
    </row>
    <row r="416" spans="1:4" ht="9" customHeight="1">
      <c r="A416" s="305"/>
      <c r="B416" s="305"/>
      <c r="C416" s="305"/>
      <c r="D416" s="79"/>
    </row>
    <row r="417" spans="1:4" ht="9" customHeight="1">
      <c r="A417" s="305"/>
      <c r="B417" s="305"/>
      <c r="C417" s="305"/>
      <c r="D417" s="79"/>
    </row>
    <row r="418" spans="1:4" ht="9" customHeight="1">
      <c r="A418" s="305"/>
      <c r="B418" s="305"/>
      <c r="C418" s="305"/>
      <c r="D418" s="79"/>
    </row>
    <row r="419" spans="1:4" ht="9" customHeight="1">
      <c r="A419" s="305"/>
      <c r="B419" s="305"/>
      <c r="C419" s="305"/>
      <c r="D419" s="79"/>
    </row>
    <row r="420" spans="1:4" ht="9" customHeight="1">
      <c r="A420" s="305"/>
      <c r="B420" s="305"/>
      <c r="C420" s="305"/>
      <c r="D420" s="79"/>
    </row>
    <row r="421" spans="1:4" ht="9" customHeight="1">
      <c r="A421" s="305"/>
      <c r="B421" s="305"/>
      <c r="C421" s="305"/>
      <c r="D421" s="79"/>
    </row>
    <row r="422" spans="1:4" ht="9" customHeight="1">
      <c r="A422" s="305"/>
      <c r="B422" s="305"/>
      <c r="C422" s="305"/>
      <c r="D422" s="79"/>
    </row>
    <row r="423" spans="1:4" ht="9" customHeight="1">
      <c r="A423" s="305"/>
      <c r="B423" s="305"/>
      <c r="C423" s="305"/>
      <c r="D423" s="79"/>
    </row>
    <row r="424" spans="1:4" ht="9" customHeight="1">
      <c r="A424" s="305"/>
      <c r="B424" s="305"/>
      <c r="C424" s="305"/>
      <c r="D424" s="79"/>
    </row>
    <row r="425" spans="1:4" ht="9" customHeight="1">
      <c r="A425" s="305"/>
      <c r="B425" s="305"/>
      <c r="C425" s="305"/>
      <c r="D425" s="79"/>
    </row>
    <row r="426" spans="1:4" ht="9" customHeight="1">
      <c r="A426" s="305"/>
      <c r="B426" s="305"/>
      <c r="C426" s="305"/>
      <c r="D426" s="79"/>
    </row>
    <row r="427" spans="1:4" ht="9" customHeight="1">
      <c r="A427" s="305"/>
      <c r="B427" s="305"/>
      <c r="C427" s="305"/>
      <c r="D427" s="79"/>
    </row>
    <row r="428" spans="1:4" ht="9" customHeight="1">
      <c r="A428" s="305"/>
      <c r="B428" s="305"/>
      <c r="C428" s="305"/>
      <c r="D428" s="79"/>
    </row>
    <row r="429" spans="1:4" ht="9" customHeight="1">
      <c r="A429" s="305"/>
      <c r="B429" s="305"/>
      <c r="C429" s="305"/>
      <c r="D429" s="79"/>
    </row>
    <row r="430" spans="1:4" ht="9" customHeight="1">
      <c r="A430" s="305"/>
      <c r="B430" s="305"/>
      <c r="C430" s="305"/>
      <c r="D430" s="79"/>
    </row>
    <row r="431" spans="1:4" ht="9" customHeight="1">
      <c r="A431" s="305"/>
      <c r="B431" s="305"/>
      <c r="C431" s="305"/>
      <c r="D431" s="79"/>
    </row>
    <row r="432" spans="1:4" ht="9" customHeight="1">
      <c r="A432" s="305"/>
      <c r="B432" s="305"/>
      <c r="C432" s="305"/>
      <c r="D432" s="79"/>
    </row>
    <row r="433" spans="1:4" ht="9" customHeight="1">
      <c r="A433" s="305"/>
      <c r="B433" s="305"/>
      <c r="C433" s="305"/>
      <c r="D433" s="79"/>
    </row>
    <row r="434" spans="1:4" ht="9" customHeight="1">
      <c r="A434" s="305"/>
      <c r="B434" s="305"/>
      <c r="C434" s="305"/>
      <c r="D434" s="79"/>
    </row>
    <row r="435" spans="1:4" ht="9" customHeight="1">
      <c r="A435" s="305"/>
      <c r="B435" s="305"/>
      <c r="C435" s="305"/>
      <c r="D435" s="79"/>
    </row>
    <row r="436" spans="1:4" ht="9" customHeight="1">
      <c r="A436" s="305"/>
      <c r="B436" s="305"/>
      <c r="C436" s="305"/>
      <c r="D436" s="79"/>
    </row>
    <row r="437" spans="1:4" ht="9" customHeight="1">
      <c r="A437" s="305"/>
      <c r="B437" s="305"/>
      <c r="C437" s="305"/>
      <c r="D437" s="79"/>
    </row>
    <row r="438" spans="1:4" ht="9" customHeight="1">
      <c r="A438" s="305"/>
      <c r="B438" s="305"/>
      <c r="C438" s="305"/>
      <c r="D438" s="79"/>
    </row>
    <row r="439" spans="1:4" ht="9" customHeight="1">
      <c r="A439" s="305"/>
      <c r="B439" s="305"/>
      <c r="C439" s="305"/>
      <c r="D439" s="79"/>
    </row>
    <row r="440" spans="1:4" ht="9" customHeight="1">
      <c r="A440" s="305"/>
      <c r="B440" s="305"/>
      <c r="C440" s="305"/>
      <c r="D440" s="79"/>
    </row>
    <row r="441" spans="1:4" ht="9" customHeight="1">
      <c r="A441" s="305"/>
      <c r="B441" s="305"/>
      <c r="C441" s="305"/>
      <c r="D441" s="79"/>
    </row>
    <row r="442" spans="1:4" ht="9" customHeight="1">
      <c r="A442" s="305"/>
      <c r="B442" s="305"/>
      <c r="C442" s="305"/>
      <c r="D442" s="79"/>
    </row>
    <row r="443" spans="1:4" ht="9" customHeight="1">
      <c r="A443" s="305"/>
      <c r="B443" s="305"/>
      <c r="C443" s="305"/>
      <c r="D443" s="79"/>
    </row>
    <row r="444" spans="1:4" ht="9" customHeight="1">
      <c r="A444" s="305"/>
      <c r="B444" s="305"/>
      <c r="C444" s="305"/>
      <c r="D444" s="79"/>
    </row>
    <row r="445" spans="1:4" ht="9" customHeight="1">
      <c r="A445" s="305"/>
      <c r="B445" s="305"/>
      <c r="C445" s="305"/>
      <c r="D445" s="79"/>
    </row>
    <row r="446" spans="1:4" ht="9" customHeight="1">
      <c r="A446" s="305"/>
      <c r="B446" s="305"/>
      <c r="C446" s="305"/>
      <c r="D446" s="79"/>
    </row>
    <row r="447" spans="1:4" ht="9" customHeight="1">
      <c r="A447" s="305"/>
      <c r="B447" s="305"/>
      <c r="C447" s="305"/>
      <c r="D447" s="79"/>
    </row>
    <row r="448" spans="1:4" ht="9" customHeight="1">
      <c r="A448" s="305"/>
      <c r="B448" s="305"/>
      <c r="C448" s="305"/>
      <c r="D448" s="79"/>
    </row>
    <row r="449" spans="1:4" ht="9" customHeight="1">
      <c r="A449" s="305"/>
      <c r="B449" s="305"/>
      <c r="C449" s="305"/>
      <c r="D449" s="79"/>
    </row>
    <row r="450" spans="1:4" ht="9" customHeight="1">
      <c r="A450" s="305"/>
      <c r="B450" s="305"/>
      <c r="C450" s="305"/>
      <c r="D450" s="79"/>
    </row>
    <row r="451" spans="1:4" ht="9" customHeight="1">
      <c r="A451" s="305"/>
      <c r="B451" s="305"/>
      <c r="C451" s="305"/>
      <c r="D451" s="79"/>
    </row>
    <row r="452" spans="1:4" ht="9" customHeight="1">
      <c r="A452" s="305"/>
      <c r="B452" s="305"/>
      <c r="C452" s="305"/>
      <c r="D452" s="79"/>
    </row>
    <row r="453" spans="1:4" ht="9" customHeight="1">
      <c r="A453" s="305"/>
      <c r="B453" s="305"/>
      <c r="C453" s="305"/>
      <c r="D453" s="79"/>
    </row>
    <row r="454" spans="1:4" ht="9" customHeight="1">
      <c r="A454" s="305"/>
      <c r="B454" s="305"/>
      <c r="C454" s="305"/>
      <c r="D454" s="79"/>
    </row>
    <row r="455" spans="1:4" ht="9" customHeight="1">
      <c r="A455" s="305"/>
      <c r="B455" s="305"/>
      <c r="C455" s="305"/>
      <c r="D455" s="79"/>
    </row>
    <row r="456" spans="1:4" ht="9" customHeight="1">
      <c r="A456" s="305"/>
      <c r="B456" s="305"/>
      <c r="C456" s="305"/>
      <c r="D456" s="79"/>
    </row>
    <row r="457" spans="1:4" ht="9" customHeight="1">
      <c r="A457" s="305"/>
      <c r="B457" s="305"/>
      <c r="C457" s="305"/>
      <c r="D457" s="79"/>
    </row>
    <row r="458" spans="1:4" ht="9" customHeight="1">
      <c r="A458" s="305"/>
      <c r="B458" s="305"/>
      <c r="C458" s="305"/>
      <c r="D458" s="79"/>
    </row>
    <row r="459" spans="1:4" ht="9" customHeight="1">
      <c r="A459" s="305"/>
      <c r="B459" s="305"/>
      <c r="C459" s="305"/>
      <c r="D459" s="79"/>
    </row>
    <row r="460" spans="1:4" ht="9" customHeight="1">
      <c r="A460" s="305"/>
      <c r="B460" s="305"/>
      <c r="C460" s="305"/>
      <c r="D460" s="79"/>
    </row>
    <row r="461" spans="1:4" ht="9" customHeight="1">
      <c r="A461" s="305"/>
      <c r="B461" s="305"/>
      <c r="C461" s="305"/>
      <c r="D461" s="79"/>
    </row>
    <row r="462" spans="1:4" ht="9" customHeight="1">
      <c r="A462" s="305"/>
      <c r="B462" s="305"/>
      <c r="C462" s="305"/>
      <c r="D462" s="79"/>
    </row>
    <row r="463" spans="1:4" ht="9" customHeight="1">
      <c r="A463" s="305"/>
      <c r="B463" s="305"/>
      <c r="C463" s="305"/>
      <c r="D463" s="79"/>
    </row>
    <row r="464" spans="1:4" ht="9" customHeight="1">
      <c r="A464" s="305"/>
      <c r="B464" s="305"/>
      <c r="C464" s="305"/>
      <c r="D464" s="79"/>
    </row>
    <row r="465" spans="1:4" ht="9" customHeight="1">
      <c r="A465" s="305"/>
      <c r="B465" s="305"/>
      <c r="C465" s="305"/>
      <c r="D465" s="79"/>
    </row>
    <row r="466" spans="1:4" ht="9" customHeight="1">
      <c r="A466" s="305"/>
      <c r="B466" s="305"/>
      <c r="C466" s="305"/>
      <c r="D466" s="79"/>
    </row>
    <row r="467" spans="1:4" ht="9" customHeight="1">
      <c r="A467" s="305"/>
      <c r="B467" s="305"/>
      <c r="C467" s="305"/>
      <c r="D467" s="79"/>
    </row>
    <row r="468" spans="1:4" ht="9" customHeight="1">
      <c r="A468" s="305"/>
      <c r="B468" s="305"/>
      <c r="C468" s="305"/>
      <c r="D468" s="79"/>
    </row>
    <row r="469" spans="1:4" ht="9" customHeight="1">
      <c r="A469" s="305"/>
      <c r="B469" s="305"/>
      <c r="C469" s="305"/>
      <c r="D469" s="79"/>
    </row>
    <row r="470" spans="1:4" ht="9" customHeight="1">
      <c r="A470" s="305"/>
      <c r="B470" s="305"/>
      <c r="C470" s="305"/>
      <c r="D470" s="79"/>
    </row>
    <row r="471" spans="1:4" ht="9" customHeight="1">
      <c r="A471" s="305"/>
      <c r="B471" s="305"/>
      <c r="C471" s="305"/>
      <c r="D471" s="79"/>
    </row>
    <row r="472" spans="1:4" ht="9" customHeight="1">
      <c r="A472" s="305"/>
      <c r="B472" s="305"/>
      <c r="C472" s="305"/>
      <c r="D472" s="79"/>
    </row>
    <row r="473" spans="1:4" ht="9" customHeight="1">
      <c r="A473" s="305"/>
      <c r="B473" s="305"/>
      <c r="C473" s="305"/>
      <c r="D473" s="79"/>
    </row>
    <row r="474" spans="1:4" ht="9" customHeight="1">
      <c r="A474" s="305"/>
      <c r="B474" s="305"/>
      <c r="C474" s="305"/>
      <c r="D474" s="79"/>
    </row>
    <row r="475" spans="1:4" ht="9" customHeight="1">
      <c r="A475" s="305"/>
      <c r="B475" s="305"/>
      <c r="C475" s="305"/>
      <c r="D475" s="79"/>
    </row>
    <row r="476" spans="1:4" ht="9" customHeight="1">
      <c r="A476" s="305"/>
      <c r="B476" s="305"/>
      <c r="C476" s="305"/>
      <c r="D476" s="79"/>
    </row>
    <row r="477" spans="1:4" ht="9" customHeight="1">
      <c r="A477" s="305"/>
      <c r="B477" s="305"/>
      <c r="C477" s="305"/>
      <c r="D477" s="79"/>
    </row>
    <row r="478" spans="1:4" ht="9" customHeight="1">
      <c r="A478" s="305"/>
      <c r="B478" s="305"/>
      <c r="C478" s="305"/>
      <c r="D478" s="79"/>
    </row>
    <row r="479" spans="1:4" ht="9" customHeight="1">
      <c r="A479" s="305"/>
      <c r="B479" s="305"/>
      <c r="C479" s="305"/>
      <c r="D479" s="79"/>
    </row>
    <row r="480" spans="1:4" ht="9" customHeight="1">
      <c r="A480" s="305"/>
      <c r="B480" s="305"/>
      <c r="C480" s="305"/>
      <c r="D480" s="79"/>
    </row>
    <row r="481" spans="1:4" ht="9" customHeight="1">
      <c r="A481" s="305"/>
      <c r="B481" s="305"/>
      <c r="C481" s="305"/>
      <c r="D481" s="79"/>
    </row>
    <row r="482" spans="1:4" ht="9" customHeight="1">
      <c r="A482" s="305"/>
      <c r="B482" s="305"/>
      <c r="C482" s="305"/>
      <c r="D482" s="79"/>
    </row>
    <row r="483" spans="1:4" ht="9" customHeight="1">
      <c r="A483" s="305"/>
      <c r="B483" s="305"/>
      <c r="C483" s="305"/>
      <c r="D483" s="79"/>
    </row>
    <row r="484" spans="1:4" ht="9" customHeight="1">
      <c r="A484" s="305"/>
      <c r="B484" s="305"/>
      <c r="C484" s="305"/>
      <c r="D484" s="79"/>
    </row>
    <row r="485" spans="1:4" ht="9" customHeight="1">
      <c r="A485" s="305"/>
      <c r="B485" s="305"/>
      <c r="C485" s="305"/>
      <c r="D485" s="79"/>
    </row>
    <row r="486" spans="1:4" ht="9" customHeight="1">
      <c r="A486" s="305"/>
      <c r="B486" s="305"/>
      <c r="C486" s="305"/>
      <c r="D486" s="79"/>
    </row>
    <row r="487" spans="1:4" ht="9" customHeight="1">
      <c r="A487" s="305"/>
      <c r="B487" s="305"/>
      <c r="C487" s="305"/>
      <c r="D487" s="79"/>
    </row>
    <row r="488" spans="1:4" ht="9" customHeight="1">
      <c r="A488" s="305"/>
      <c r="B488" s="305"/>
      <c r="C488" s="305"/>
      <c r="D488" s="79"/>
    </row>
    <row r="489" spans="1:4" ht="9" customHeight="1">
      <c r="A489" s="305"/>
      <c r="B489" s="305"/>
      <c r="C489" s="305"/>
      <c r="D489" s="79"/>
    </row>
    <row r="490" spans="1:4" ht="9" customHeight="1">
      <c r="A490" s="305"/>
      <c r="B490" s="305"/>
      <c r="C490" s="305"/>
      <c r="D490" s="79"/>
    </row>
    <row r="491" spans="1:4" ht="9" customHeight="1">
      <c r="A491" s="305"/>
      <c r="B491" s="305"/>
      <c r="C491" s="305"/>
      <c r="D491" s="79"/>
    </row>
    <row r="492" spans="1:4" ht="9" customHeight="1">
      <c r="A492" s="305"/>
      <c r="B492" s="305"/>
      <c r="C492" s="305"/>
      <c r="D492" s="79"/>
    </row>
    <row r="493" spans="1:4" ht="9" customHeight="1">
      <c r="A493" s="305"/>
      <c r="B493" s="305"/>
      <c r="C493" s="305"/>
      <c r="D493" s="79"/>
    </row>
    <row r="494" spans="1:4" ht="9" customHeight="1">
      <c r="A494" s="305"/>
      <c r="B494" s="305"/>
      <c r="C494" s="305"/>
      <c r="D494" s="79"/>
    </row>
    <row r="495" spans="1:4" ht="9" customHeight="1">
      <c r="A495" s="305"/>
      <c r="B495" s="305"/>
      <c r="C495" s="305"/>
      <c r="D495" s="79"/>
    </row>
    <row r="496" spans="1:4" ht="9" customHeight="1">
      <c r="A496" s="305"/>
      <c r="B496" s="305"/>
      <c r="C496" s="305"/>
      <c r="D496" s="79"/>
    </row>
    <row r="497" spans="1:4" ht="9" customHeight="1">
      <c r="A497" s="305"/>
      <c r="B497" s="305"/>
      <c r="C497" s="305"/>
      <c r="D497" s="79"/>
    </row>
    <row r="498" spans="1:4" ht="9" customHeight="1">
      <c r="A498" s="305"/>
      <c r="B498" s="305"/>
      <c r="C498" s="305"/>
      <c r="D498" s="79"/>
    </row>
    <row r="499" spans="1:4" ht="9" customHeight="1">
      <c r="A499" s="305"/>
      <c r="B499" s="305"/>
      <c r="C499" s="305"/>
      <c r="D499" s="79"/>
    </row>
    <row r="500" spans="1:4" ht="9" customHeight="1">
      <c r="A500" s="305"/>
      <c r="B500" s="305"/>
      <c r="C500" s="305"/>
      <c r="D500" s="79"/>
    </row>
    <row r="501" spans="1:4" ht="9" customHeight="1">
      <c r="A501" s="305"/>
      <c r="B501" s="305"/>
      <c r="C501" s="305"/>
      <c r="D501" s="79"/>
    </row>
    <row r="502" spans="1:4" ht="9" customHeight="1">
      <c r="A502" s="305"/>
      <c r="B502" s="305"/>
      <c r="C502" s="305"/>
      <c r="D502" s="79"/>
    </row>
    <row r="503" spans="1:4" ht="9" customHeight="1">
      <c r="A503" s="305"/>
      <c r="B503" s="305"/>
      <c r="C503" s="305"/>
      <c r="D503" s="79"/>
    </row>
    <row r="504" spans="1:4" ht="9" customHeight="1">
      <c r="A504" s="305"/>
      <c r="B504" s="305"/>
      <c r="C504" s="305"/>
      <c r="D504" s="79"/>
    </row>
    <row r="505" spans="1:4" ht="9" customHeight="1">
      <c r="A505" s="305"/>
      <c r="B505" s="305"/>
      <c r="C505" s="305"/>
      <c r="D505" s="79"/>
    </row>
    <row r="506" spans="1:4" ht="9" customHeight="1">
      <c r="A506" s="305"/>
      <c r="B506" s="305"/>
      <c r="C506" s="305"/>
      <c r="D506" s="79"/>
    </row>
    <row r="507" spans="1:4" ht="9" customHeight="1">
      <c r="A507" s="305"/>
      <c r="B507" s="305"/>
      <c r="C507" s="305"/>
      <c r="D507" s="79"/>
    </row>
    <row r="508" spans="1:4" ht="9" customHeight="1">
      <c r="A508" s="305"/>
      <c r="B508" s="305"/>
      <c r="C508" s="305"/>
      <c r="D508" s="79"/>
    </row>
    <row r="509" spans="1:4" ht="9" customHeight="1">
      <c r="A509" s="305"/>
      <c r="B509" s="305"/>
      <c r="C509" s="305"/>
      <c r="D509" s="79"/>
    </row>
    <row r="510" spans="1:4" ht="9" customHeight="1">
      <c r="A510" s="305"/>
      <c r="B510" s="305"/>
      <c r="C510" s="305"/>
      <c r="D510" s="79"/>
    </row>
    <row r="511" spans="1:4" ht="9" customHeight="1">
      <c r="A511" s="305"/>
      <c r="B511" s="305"/>
      <c r="C511" s="305"/>
      <c r="D511" s="79"/>
    </row>
    <row r="512" spans="1:4" ht="9" customHeight="1">
      <c r="A512" s="305"/>
      <c r="B512" s="305"/>
      <c r="C512" s="305"/>
      <c r="D512" s="79"/>
    </row>
    <row r="513" spans="1:4" ht="9" customHeight="1">
      <c r="A513" s="305"/>
      <c r="B513" s="305"/>
      <c r="C513" s="305"/>
      <c r="D513" s="79"/>
    </row>
    <row r="514" spans="1:4" ht="9" customHeight="1">
      <c r="A514" s="305"/>
      <c r="B514" s="305"/>
      <c r="C514" s="305"/>
      <c r="D514" s="79"/>
    </row>
    <row r="515" spans="1:4" ht="9" customHeight="1">
      <c r="A515" s="305"/>
      <c r="B515" s="305"/>
      <c r="C515" s="305"/>
      <c r="D515" s="79"/>
    </row>
    <row r="516" spans="1:4" ht="9" customHeight="1">
      <c r="A516" s="305"/>
      <c r="B516" s="305"/>
      <c r="C516" s="305"/>
      <c r="D516" s="79"/>
    </row>
    <row r="517" spans="1:4" ht="9" customHeight="1">
      <c r="A517" s="305"/>
      <c r="B517" s="305"/>
      <c r="C517" s="305"/>
      <c r="D517" s="79"/>
    </row>
    <row r="518" spans="1:4" ht="9" customHeight="1">
      <c r="A518" s="305"/>
      <c r="B518" s="305"/>
      <c r="C518" s="305"/>
      <c r="D518" s="79"/>
    </row>
    <row r="519" spans="1:4" ht="9" customHeight="1">
      <c r="A519" s="305"/>
      <c r="B519" s="305"/>
      <c r="C519" s="305"/>
      <c r="D519" s="79"/>
    </row>
    <row r="520" spans="1:4" ht="9" customHeight="1">
      <c r="A520" s="305"/>
      <c r="B520" s="305"/>
      <c r="C520" s="305"/>
      <c r="D520" s="79"/>
    </row>
    <row r="521" spans="1:4" ht="9" customHeight="1">
      <c r="A521" s="305"/>
      <c r="B521" s="305"/>
      <c r="C521" s="305"/>
      <c r="D521" s="79"/>
    </row>
    <row r="522" spans="1:4" ht="9" customHeight="1">
      <c r="A522" s="305"/>
      <c r="B522" s="305"/>
      <c r="C522" s="305"/>
      <c r="D522" s="79"/>
    </row>
    <row r="523" spans="1:4" ht="9" customHeight="1">
      <c r="A523" s="305"/>
      <c r="B523" s="305"/>
      <c r="C523" s="305"/>
      <c r="D523" s="79"/>
    </row>
    <row r="524" spans="1:4" ht="9" customHeight="1">
      <c r="A524" s="305"/>
      <c r="B524" s="305"/>
      <c r="C524" s="305"/>
      <c r="D524" s="79"/>
    </row>
    <row r="525" spans="1:4" ht="9" customHeight="1">
      <c r="A525" s="305"/>
      <c r="B525" s="305"/>
      <c r="C525" s="305"/>
      <c r="D525" s="79"/>
    </row>
    <row r="526" spans="1:4" ht="9" customHeight="1">
      <c r="A526" s="305"/>
      <c r="B526" s="305"/>
      <c r="C526" s="305"/>
      <c r="D526" s="79"/>
    </row>
    <row r="527" spans="1:4" ht="9" customHeight="1">
      <c r="A527" s="305"/>
      <c r="B527" s="305"/>
      <c r="C527" s="305"/>
      <c r="D527" s="79"/>
    </row>
    <row r="528" spans="1:4" ht="9" customHeight="1">
      <c r="A528" s="305"/>
      <c r="B528" s="305"/>
      <c r="C528" s="305"/>
      <c r="D528" s="79"/>
    </row>
    <row r="529" spans="1:4" ht="9" customHeight="1">
      <c r="A529" s="305"/>
      <c r="B529" s="305"/>
      <c r="C529" s="305"/>
      <c r="D529" s="79"/>
    </row>
    <row r="530" spans="1:4" ht="9" customHeight="1">
      <c r="A530" s="305"/>
      <c r="B530" s="305"/>
      <c r="C530" s="305"/>
      <c r="D530" s="79"/>
    </row>
  </sheetData>
  <mergeCells count="23">
    <mergeCell ref="E2:R2"/>
    <mergeCell ref="W2:AK2"/>
    <mergeCell ref="E3:R3"/>
    <mergeCell ref="E5:E7"/>
    <mergeCell ref="H5:J6"/>
    <mergeCell ref="L5:N6"/>
    <mergeCell ref="P6:Q6"/>
    <mergeCell ref="R6:R7"/>
    <mergeCell ref="E8:E41"/>
    <mergeCell ref="E42:E87"/>
    <mergeCell ref="E88:E95"/>
    <mergeCell ref="E98:E100"/>
    <mergeCell ref="H98:J99"/>
    <mergeCell ref="E166:E178"/>
    <mergeCell ref="E179:E183"/>
    <mergeCell ref="F184:G184"/>
    <mergeCell ref="P99:Q99"/>
    <mergeCell ref="R99:R100"/>
    <mergeCell ref="E101:E108"/>
    <mergeCell ref="E110:E138"/>
    <mergeCell ref="E140:E152"/>
    <mergeCell ref="E153:E165"/>
    <mergeCell ref="L98:N99"/>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3"/>
  <sheetViews>
    <sheetView topLeftCell="G1" workbookViewId="0">
      <selection activeCell="K12" sqref="K12"/>
    </sheetView>
  </sheetViews>
  <sheetFormatPr baseColWidth="10" defaultRowHeight="12.75"/>
  <cols>
    <col min="1" max="1" width="2.28515625" style="221" hidden="1" customWidth="1"/>
    <col min="2" max="2" width="3.28515625" style="221" hidden="1" customWidth="1"/>
    <col min="3" max="3" width="2.7109375" style="221" hidden="1" customWidth="1"/>
    <col min="4" max="4" width="1" style="221" customWidth="1"/>
    <col min="5" max="5" width="6.85546875" style="309" customWidth="1"/>
    <col min="6" max="6" width="2.28515625" style="79" customWidth="1"/>
    <col min="7" max="7" width="63.85546875" style="79" customWidth="1"/>
    <col min="8" max="9" width="6.28515625" style="2199" customWidth="1"/>
    <col min="10" max="10" width="6.7109375" style="305" bestFit="1" customWidth="1"/>
    <col min="11" max="12" width="11.42578125" style="79"/>
    <col min="13" max="13" width="4.7109375" style="79" customWidth="1"/>
    <col min="14" max="14" width="7.5703125" style="79" bestFit="1"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9" width="0" style="79" hidden="1" customWidth="1"/>
    <col min="260" max="260" width="1" style="79" customWidth="1"/>
    <col min="261" max="261" width="6.85546875" style="79" customWidth="1"/>
    <col min="262" max="262" width="2.28515625" style="79" customWidth="1"/>
    <col min="263" max="263" width="63.85546875" style="79" customWidth="1"/>
    <col min="264" max="265" width="6.28515625" style="79" customWidth="1"/>
    <col min="266" max="266" width="6.7109375" style="79" bestFit="1" customWidth="1"/>
    <col min="267" max="268" width="11.42578125" style="79"/>
    <col min="269" max="269" width="4.7109375" style="79" customWidth="1"/>
    <col min="270" max="270" width="7.5703125" style="79" bestFit="1"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5" width="0" style="79" hidden="1" customWidth="1"/>
    <col min="516" max="516" width="1" style="79" customWidth="1"/>
    <col min="517" max="517" width="6.85546875" style="79" customWidth="1"/>
    <col min="518" max="518" width="2.28515625" style="79" customWidth="1"/>
    <col min="519" max="519" width="63.85546875" style="79" customWidth="1"/>
    <col min="520" max="521" width="6.28515625" style="79" customWidth="1"/>
    <col min="522" max="522" width="6.7109375" style="79" bestFit="1" customWidth="1"/>
    <col min="523" max="524" width="11.42578125" style="79"/>
    <col min="525" max="525" width="4.7109375" style="79" customWidth="1"/>
    <col min="526" max="526" width="7.5703125" style="79" bestFit="1"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71" width="0" style="79" hidden="1" customWidth="1"/>
    <col min="772" max="772" width="1" style="79" customWidth="1"/>
    <col min="773" max="773" width="6.85546875" style="79" customWidth="1"/>
    <col min="774" max="774" width="2.28515625" style="79" customWidth="1"/>
    <col min="775" max="775" width="63.85546875" style="79" customWidth="1"/>
    <col min="776" max="777" width="6.28515625" style="79" customWidth="1"/>
    <col min="778" max="778" width="6.7109375" style="79" bestFit="1" customWidth="1"/>
    <col min="779" max="780" width="11.42578125" style="79"/>
    <col min="781" max="781" width="4.7109375" style="79" customWidth="1"/>
    <col min="782" max="782" width="7.5703125" style="79" bestFit="1"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7" width="0" style="79" hidden="1" customWidth="1"/>
    <col min="1028" max="1028" width="1" style="79" customWidth="1"/>
    <col min="1029" max="1029" width="6.85546875" style="79" customWidth="1"/>
    <col min="1030" max="1030" width="2.28515625" style="79" customWidth="1"/>
    <col min="1031" max="1031" width="63.85546875" style="79" customWidth="1"/>
    <col min="1032" max="1033" width="6.28515625" style="79" customWidth="1"/>
    <col min="1034" max="1034" width="6.7109375" style="79" bestFit="1" customWidth="1"/>
    <col min="1035" max="1036" width="11.42578125" style="79"/>
    <col min="1037" max="1037" width="4.7109375" style="79" customWidth="1"/>
    <col min="1038" max="1038" width="7.5703125" style="79" bestFit="1"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3" width="0" style="79" hidden="1" customWidth="1"/>
    <col min="1284" max="1284" width="1" style="79" customWidth="1"/>
    <col min="1285" max="1285" width="6.85546875" style="79" customWidth="1"/>
    <col min="1286" max="1286" width="2.28515625" style="79" customWidth="1"/>
    <col min="1287" max="1287" width="63.85546875" style="79" customWidth="1"/>
    <col min="1288" max="1289" width="6.28515625" style="79" customWidth="1"/>
    <col min="1290" max="1290" width="6.7109375" style="79" bestFit="1" customWidth="1"/>
    <col min="1291" max="1292" width="11.42578125" style="79"/>
    <col min="1293" max="1293" width="4.7109375" style="79" customWidth="1"/>
    <col min="1294" max="1294" width="7.5703125" style="79" bestFit="1"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9" width="0" style="79" hidden="1" customWidth="1"/>
    <col min="1540" max="1540" width="1" style="79" customWidth="1"/>
    <col min="1541" max="1541" width="6.85546875" style="79" customWidth="1"/>
    <col min="1542" max="1542" width="2.28515625" style="79" customWidth="1"/>
    <col min="1543" max="1543" width="63.85546875" style="79" customWidth="1"/>
    <col min="1544" max="1545" width="6.28515625" style="79" customWidth="1"/>
    <col min="1546" max="1546" width="6.7109375" style="79" bestFit="1" customWidth="1"/>
    <col min="1547" max="1548" width="11.42578125" style="79"/>
    <col min="1549" max="1549" width="4.7109375" style="79" customWidth="1"/>
    <col min="1550" max="1550" width="7.5703125" style="79" bestFit="1"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5" width="0" style="79" hidden="1" customWidth="1"/>
    <col min="1796" max="1796" width="1" style="79" customWidth="1"/>
    <col min="1797" max="1797" width="6.85546875" style="79" customWidth="1"/>
    <col min="1798" max="1798" width="2.28515625" style="79" customWidth="1"/>
    <col min="1799" max="1799" width="63.85546875" style="79" customWidth="1"/>
    <col min="1800" max="1801" width="6.28515625" style="79" customWidth="1"/>
    <col min="1802" max="1802" width="6.7109375" style="79" bestFit="1" customWidth="1"/>
    <col min="1803" max="1804" width="11.42578125" style="79"/>
    <col min="1805" max="1805" width="4.7109375" style="79" customWidth="1"/>
    <col min="1806" max="1806" width="7.5703125" style="79" bestFit="1"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51" width="0" style="79" hidden="1" customWidth="1"/>
    <col min="2052" max="2052" width="1" style="79" customWidth="1"/>
    <col min="2053" max="2053" width="6.85546875" style="79" customWidth="1"/>
    <col min="2054" max="2054" width="2.28515625" style="79" customWidth="1"/>
    <col min="2055" max="2055" width="63.85546875" style="79" customWidth="1"/>
    <col min="2056" max="2057" width="6.28515625" style="79" customWidth="1"/>
    <col min="2058" max="2058" width="6.7109375" style="79" bestFit="1" customWidth="1"/>
    <col min="2059" max="2060" width="11.42578125" style="79"/>
    <col min="2061" max="2061" width="4.7109375" style="79" customWidth="1"/>
    <col min="2062" max="2062" width="7.5703125" style="79" bestFit="1"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7" width="0" style="79" hidden="1" customWidth="1"/>
    <col min="2308" max="2308" width="1" style="79" customWidth="1"/>
    <col min="2309" max="2309" width="6.85546875" style="79" customWidth="1"/>
    <col min="2310" max="2310" width="2.28515625" style="79" customWidth="1"/>
    <col min="2311" max="2311" width="63.85546875" style="79" customWidth="1"/>
    <col min="2312" max="2313" width="6.28515625" style="79" customWidth="1"/>
    <col min="2314" max="2314" width="6.7109375" style="79" bestFit="1" customWidth="1"/>
    <col min="2315" max="2316" width="11.42578125" style="79"/>
    <col min="2317" max="2317" width="4.7109375" style="79" customWidth="1"/>
    <col min="2318" max="2318" width="7.5703125" style="79" bestFit="1"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3" width="0" style="79" hidden="1" customWidth="1"/>
    <col min="2564" max="2564" width="1" style="79" customWidth="1"/>
    <col min="2565" max="2565" width="6.85546875" style="79" customWidth="1"/>
    <col min="2566" max="2566" width="2.28515625" style="79" customWidth="1"/>
    <col min="2567" max="2567" width="63.85546875" style="79" customWidth="1"/>
    <col min="2568" max="2569" width="6.28515625" style="79" customWidth="1"/>
    <col min="2570" max="2570" width="6.7109375" style="79" bestFit="1" customWidth="1"/>
    <col min="2571" max="2572" width="11.42578125" style="79"/>
    <col min="2573" max="2573" width="4.7109375" style="79" customWidth="1"/>
    <col min="2574" max="2574" width="7.5703125" style="79" bestFit="1"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9" width="0" style="79" hidden="1" customWidth="1"/>
    <col min="2820" max="2820" width="1" style="79" customWidth="1"/>
    <col min="2821" max="2821" width="6.85546875" style="79" customWidth="1"/>
    <col min="2822" max="2822" width="2.28515625" style="79" customWidth="1"/>
    <col min="2823" max="2823" width="63.85546875" style="79" customWidth="1"/>
    <col min="2824" max="2825" width="6.28515625" style="79" customWidth="1"/>
    <col min="2826" max="2826" width="6.7109375" style="79" bestFit="1" customWidth="1"/>
    <col min="2827" max="2828" width="11.42578125" style="79"/>
    <col min="2829" max="2829" width="4.7109375" style="79" customWidth="1"/>
    <col min="2830" max="2830" width="7.5703125" style="79" bestFit="1"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5" width="0" style="79" hidden="1" customWidth="1"/>
    <col min="3076" max="3076" width="1" style="79" customWidth="1"/>
    <col min="3077" max="3077" width="6.85546875" style="79" customWidth="1"/>
    <col min="3078" max="3078" width="2.28515625" style="79" customWidth="1"/>
    <col min="3079" max="3079" width="63.85546875" style="79" customWidth="1"/>
    <col min="3080" max="3081" width="6.28515625" style="79" customWidth="1"/>
    <col min="3082" max="3082" width="6.7109375" style="79" bestFit="1" customWidth="1"/>
    <col min="3083" max="3084" width="11.42578125" style="79"/>
    <col min="3085" max="3085" width="4.7109375" style="79" customWidth="1"/>
    <col min="3086" max="3086" width="7.5703125" style="79" bestFit="1"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31" width="0" style="79" hidden="1" customWidth="1"/>
    <col min="3332" max="3332" width="1" style="79" customWidth="1"/>
    <col min="3333" max="3333" width="6.85546875" style="79" customWidth="1"/>
    <col min="3334" max="3334" width="2.28515625" style="79" customWidth="1"/>
    <col min="3335" max="3335" width="63.85546875" style="79" customWidth="1"/>
    <col min="3336" max="3337" width="6.28515625" style="79" customWidth="1"/>
    <col min="3338" max="3338" width="6.7109375" style="79" bestFit="1" customWidth="1"/>
    <col min="3339" max="3340" width="11.42578125" style="79"/>
    <col min="3341" max="3341" width="4.7109375" style="79" customWidth="1"/>
    <col min="3342" max="3342" width="7.5703125" style="79" bestFit="1"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7" width="0" style="79" hidden="1" customWidth="1"/>
    <col min="3588" max="3588" width="1" style="79" customWidth="1"/>
    <col min="3589" max="3589" width="6.85546875" style="79" customWidth="1"/>
    <col min="3590" max="3590" width="2.28515625" style="79" customWidth="1"/>
    <col min="3591" max="3591" width="63.85546875" style="79" customWidth="1"/>
    <col min="3592" max="3593" width="6.28515625" style="79" customWidth="1"/>
    <col min="3594" max="3594" width="6.7109375" style="79" bestFit="1" customWidth="1"/>
    <col min="3595" max="3596" width="11.42578125" style="79"/>
    <col min="3597" max="3597" width="4.7109375" style="79" customWidth="1"/>
    <col min="3598" max="3598" width="7.5703125" style="79" bestFit="1"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3" width="0" style="79" hidden="1" customWidth="1"/>
    <col min="3844" max="3844" width="1" style="79" customWidth="1"/>
    <col min="3845" max="3845" width="6.85546875" style="79" customWidth="1"/>
    <col min="3846" max="3846" width="2.28515625" style="79" customWidth="1"/>
    <col min="3847" max="3847" width="63.85546875" style="79" customWidth="1"/>
    <col min="3848" max="3849" width="6.28515625" style="79" customWidth="1"/>
    <col min="3850" max="3850" width="6.7109375" style="79" bestFit="1" customWidth="1"/>
    <col min="3851" max="3852" width="11.42578125" style="79"/>
    <col min="3853" max="3853" width="4.7109375" style="79" customWidth="1"/>
    <col min="3854" max="3854" width="7.5703125" style="79" bestFit="1"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9" width="0" style="79" hidden="1" customWidth="1"/>
    <col min="4100" max="4100" width="1" style="79" customWidth="1"/>
    <col min="4101" max="4101" width="6.85546875" style="79" customWidth="1"/>
    <col min="4102" max="4102" width="2.28515625" style="79" customWidth="1"/>
    <col min="4103" max="4103" width="63.85546875" style="79" customWidth="1"/>
    <col min="4104" max="4105" width="6.28515625" style="79" customWidth="1"/>
    <col min="4106" max="4106" width="6.7109375" style="79" bestFit="1" customWidth="1"/>
    <col min="4107" max="4108" width="11.42578125" style="79"/>
    <col min="4109" max="4109" width="4.7109375" style="79" customWidth="1"/>
    <col min="4110" max="4110" width="7.5703125" style="79" bestFit="1"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5" width="0" style="79" hidden="1" customWidth="1"/>
    <col min="4356" max="4356" width="1" style="79" customWidth="1"/>
    <col min="4357" max="4357" width="6.85546875" style="79" customWidth="1"/>
    <col min="4358" max="4358" width="2.28515625" style="79" customWidth="1"/>
    <col min="4359" max="4359" width="63.85546875" style="79" customWidth="1"/>
    <col min="4360" max="4361" width="6.28515625" style="79" customWidth="1"/>
    <col min="4362" max="4362" width="6.7109375" style="79" bestFit="1" customWidth="1"/>
    <col min="4363" max="4364" width="11.42578125" style="79"/>
    <col min="4365" max="4365" width="4.7109375" style="79" customWidth="1"/>
    <col min="4366" max="4366" width="7.5703125" style="79" bestFit="1"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11" width="0" style="79" hidden="1" customWidth="1"/>
    <col min="4612" max="4612" width="1" style="79" customWidth="1"/>
    <col min="4613" max="4613" width="6.85546875" style="79" customWidth="1"/>
    <col min="4614" max="4614" width="2.28515625" style="79" customWidth="1"/>
    <col min="4615" max="4615" width="63.85546875" style="79" customWidth="1"/>
    <col min="4616" max="4617" width="6.28515625" style="79" customWidth="1"/>
    <col min="4618" max="4618" width="6.7109375" style="79" bestFit="1" customWidth="1"/>
    <col min="4619" max="4620" width="11.42578125" style="79"/>
    <col min="4621" max="4621" width="4.7109375" style="79" customWidth="1"/>
    <col min="4622" max="4622" width="7.5703125" style="79" bestFit="1"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7" width="0" style="79" hidden="1" customWidth="1"/>
    <col min="4868" max="4868" width="1" style="79" customWidth="1"/>
    <col min="4869" max="4869" width="6.85546875" style="79" customWidth="1"/>
    <col min="4870" max="4870" width="2.28515625" style="79" customWidth="1"/>
    <col min="4871" max="4871" width="63.85546875" style="79" customWidth="1"/>
    <col min="4872" max="4873" width="6.28515625" style="79" customWidth="1"/>
    <col min="4874" max="4874" width="6.7109375" style="79" bestFit="1" customWidth="1"/>
    <col min="4875" max="4876" width="11.42578125" style="79"/>
    <col min="4877" max="4877" width="4.7109375" style="79" customWidth="1"/>
    <col min="4878" max="4878" width="7.5703125" style="79" bestFit="1"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3" width="0" style="79" hidden="1" customWidth="1"/>
    <col min="5124" max="5124" width="1" style="79" customWidth="1"/>
    <col min="5125" max="5125" width="6.85546875" style="79" customWidth="1"/>
    <col min="5126" max="5126" width="2.28515625" style="79" customWidth="1"/>
    <col min="5127" max="5127" width="63.85546875" style="79" customWidth="1"/>
    <col min="5128" max="5129" width="6.28515625" style="79" customWidth="1"/>
    <col min="5130" max="5130" width="6.7109375" style="79" bestFit="1" customWidth="1"/>
    <col min="5131" max="5132" width="11.42578125" style="79"/>
    <col min="5133" max="5133" width="4.7109375" style="79" customWidth="1"/>
    <col min="5134" max="5134" width="7.5703125" style="79" bestFit="1"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9" width="0" style="79" hidden="1" customWidth="1"/>
    <col min="5380" max="5380" width="1" style="79" customWidth="1"/>
    <col min="5381" max="5381" width="6.85546875" style="79" customWidth="1"/>
    <col min="5382" max="5382" width="2.28515625" style="79" customWidth="1"/>
    <col min="5383" max="5383" width="63.85546875" style="79" customWidth="1"/>
    <col min="5384" max="5385" width="6.28515625" style="79" customWidth="1"/>
    <col min="5386" max="5386" width="6.7109375" style="79" bestFit="1" customWidth="1"/>
    <col min="5387" max="5388" width="11.42578125" style="79"/>
    <col min="5389" max="5389" width="4.7109375" style="79" customWidth="1"/>
    <col min="5390" max="5390" width="7.5703125" style="79" bestFit="1"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5" width="0" style="79" hidden="1" customWidth="1"/>
    <col min="5636" max="5636" width="1" style="79" customWidth="1"/>
    <col min="5637" max="5637" width="6.85546875" style="79" customWidth="1"/>
    <col min="5638" max="5638" width="2.28515625" style="79" customWidth="1"/>
    <col min="5639" max="5639" width="63.85546875" style="79" customWidth="1"/>
    <col min="5640" max="5641" width="6.28515625" style="79" customWidth="1"/>
    <col min="5642" max="5642" width="6.7109375" style="79" bestFit="1" customWidth="1"/>
    <col min="5643" max="5644" width="11.42578125" style="79"/>
    <col min="5645" max="5645" width="4.7109375" style="79" customWidth="1"/>
    <col min="5646" max="5646" width="7.5703125" style="79" bestFit="1"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91" width="0" style="79" hidden="1" customWidth="1"/>
    <col min="5892" max="5892" width="1" style="79" customWidth="1"/>
    <col min="5893" max="5893" width="6.85546875" style="79" customWidth="1"/>
    <col min="5894" max="5894" width="2.28515625" style="79" customWidth="1"/>
    <col min="5895" max="5895" width="63.85546875" style="79" customWidth="1"/>
    <col min="5896" max="5897" width="6.28515625" style="79" customWidth="1"/>
    <col min="5898" max="5898" width="6.7109375" style="79" bestFit="1" customWidth="1"/>
    <col min="5899" max="5900" width="11.42578125" style="79"/>
    <col min="5901" max="5901" width="4.7109375" style="79" customWidth="1"/>
    <col min="5902" max="5902" width="7.5703125" style="79" bestFit="1"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7" width="0" style="79" hidden="1" customWidth="1"/>
    <col min="6148" max="6148" width="1" style="79" customWidth="1"/>
    <col min="6149" max="6149" width="6.85546875" style="79" customWidth="1"/>
    <col min="6150" max="6150" width="2.28515625" style="79" customWidth="1"/>
    <col min="6151" max="6151" width="63.85546875" style="79" customWidth="1"/>
    <col min="6152" max="6153" width="6.28515625" style="79" customWidth="1"/>
    <col min="6154" max="6154" width="6.7109375" style="79" bestFit="1" customWidth="1"/>
    <col min="6155" max="6156" width="11.42578125" style="79"/>
    <col min="6157" max="6157" width="4.7109375" style="79" customWidth="1"/>
    <col min="6158" max="6158" width="7.5703125" style="79" bestFit="1"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3" width="0" style="79" hidden="1" customWidth="1"/>
    <col min="6404" max="6404" width="1" style="79" customWidth="1"/>
    <col min="6405" max="6405" width="6.85546875" style="79" customWidth="1"/>
    <col min="6406" max="6406" width="2.28515625" style="79" customWidth="1"/>
    <col min="6407" max="6407" width="63.85546875" style="79" customWidth="1"/>
    <col min="6408" max="6409" width="6.28515625" style="79" customWidth="1"/>
    <col min="6410" max="6410" width="6.7109375" style="79" bestFit="1" customWidth="1"/>
    <col min="6411" max="6412" width="11.42578125" style="79"/>
    <col min="6413" max="6413" width="4.7109375" style="79" customWidth="1"/>
    <col min="6414" max="6414" width="7.5703125" style="79" bestFit="1"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9" width="0" style="79" hidden="1" customWidth="1"/>
    <col min="6660" max="6660" width="1" style="79" customWidth="1"/>
    <col min="6661" max="6661" width="6.85546875" style="79" customWidth="1"/>
    <col min="6662" max="6662" width="2.28515625" style="79" customWidth="1"/>
    <col min="6663" max="6663" width="63.85546875" style="79" customWidth="1"/>
    <col min="6664" max="6665" width="6.28515625" style="79" customWidth="1"/>
    <col min="6666" max="6666" width="6.7109375" style="79" bestFit="1" customWidth="1"/>
    <col min="6667" max="6668" width="11.42578125" style="79"/>
    <col min="6669" max="6669" width="4.7109375" style="79" customWidth="1"/>
    <col min="6670" max="6670" width="7.5703125" style="79" bestFit="1"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5" width="0" style="79" hidden="1" customWidth="1"/>
    <col min="6916" max="6916" width="1" style="79" customWidth="1"/>
    <col min="6917" max="6917" width="6.85546875" style="79" customWidth="1"/>
    <col min="6918" max="6918" width="2.28515625" style="79" customWidth="1"/>
    <col min="6919" max="6919" width="63.85546875" style="79" customWidth="1"/>
    <col min="6920" max="6921" width="6.28515625" style="79" customWidth="1"/>
    <col min="6922" max="6922" width="6.7109375" style="79" bestFit="1" customWidth="1"/>
    <col min="6923" max="6924" width="11.42578125" style="79"/>
    <col min="6925" max="6925" width="4.7109375" style="79" customWidth="1"/>
    <col min="6926" max="6926" width="7.5703125" style="79" bestFit="1"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71" width="0" style="79" hidden="1" customWidth="1"/>
    <col min="7172" max="7172" width="1" style="79" customWidth="1"/>
    <col min="7173" max="7173" width="6.85546875" style="79" customWidth="1"/>
    <col min="7174" max="7174" width="2.28515625" style="79" customWidth="1"/>
    <col min="7175" max="7175" width="63.85546875" style="79" customWidth="1"/>
    <col min="7176" max="7177" width="6.28515625" style="79" customWidth="1"/>
    <col min="7178" max="7178" width="6.7109375" style="79" bestFit="1" customWidth="1"/>
    <col min="7179" max="7180" width="11.42578125" style="79"/>
    <col min="7181" max="7181" width="4.7109375" style="79" customWidth="1"/>
    <col min="7182" max="7182" width="7.5703125" style="79" bestFit="1"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7" width="0" style="79" hidden="1" customWidth="1"/>
    <col min="7428" max="7428" width="1" style="79" customWidth="1"/>
    <col min="7429" max="7429" width="6.85546875" style="79" customWidth="1"/>
    <col min="7430" max="7430" width="2.28515625" style="79" customWidth="1"/>
    <col min="7431" max="7431" width="63.85546875" style="79" customWidth="1"/>
    <col min="7432" max="7433" width="6.28515625" style="79" customWidth="1"/>
    <col min="7434" max="7434" width="6.7109375" style="79" bestFit="1" customWidth="1"/>
    <col min="7435" max="7436" width="11.42578125" style="79"/>
    <col min="7437" max="7437" width="4.7109375" style="79" customWidth="1"/>
    <col min="7438" max="7438" width="7.5703125" style="79" bestFit="1"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3" width="0" style="79" hidden="1" customWidth="1"/>
    <col min="7684" max="7684" width="1" style="79" customWidth="1"/>
    <col min="7685" max="7685" width="6.85546875" style="79" customWidth="1"/>
    <col min="7686" max="7686" width="2.28515625" style="79" customWidth="1"/>
    <col min="7687" max="7687" width="63.85546875" style="79" customWidth="1"/>
    <col min="7688" max="7689" width="6.28515625" style="79" customWidth="1"/>
    <col min="7690" max="7690" width="6.7109375" style="79" bestFit="1" customWidth="1"/>
    <col min="7691" max="7692" width="11.42578125" style="79"/>
    <col min="7693" max="7693" width="4.7109375" style="79" customWidth="1"/>
    <col min="7694" max="7694" width="7.5703125" style="79" bestFit="1"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9" width="0" style="79" hidden="1" customWidth="1"/>
    <col min="7940" max="7940" width="1" style="79" customWidth="1"/>
    <col min="7941" max="7941" width="6.85546875" style="79" customWidth="1"/>
    <col min="7942" max="7942" width="2.28515625" style="79" customWidth="1"/>
    <col min="7943" max="7943" width="63.85546875" style="79" customWidth="1"/>
    <col min="7944" max="7945" width="6.28515625" style="79" customWidth="1"/>
    <col min="7946" max="7946" width="6.7109375" style="79" bestFit="1" customWidth="1"/>
    <col min="7947" max="7948" width="11.42578125" style="79"/>
    <col min="7949" max="7949" width="4.7109375" style="79" customWidth="1"/>
    <col min="7950" max="7950" width="7.5703125" style="79" bestFit="1"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5" width="0" style="79" hidden="1" customWidth="1"/>
    <col min="8196" max="8196" width="1" style="79" customWidth="1"/>
    <col min="8197" max="8197" width="6.85546875" style="79" customWidth="1"/>
    <col min="8198" max="8198" width="2.28515625" style="79" customWidth="1"/>
    <col min="8199" max="8199" width="63.85546875" style="79" customWidth="1"/>
    <col min="8200" max="8201" width="6.28515625" style="79" customWidth="1"/>
    <col min="8202" max="8202" width="6.7109375" style="79" bestFit="1" customWidth="1"/>
    <col min="8203" max="8204" width="11.42578125" style="79"/>
    <col min="8205" max="8205" width="4.7109375" style="79" customWidth="1"/>
    <col min="8206" max="8206" width="7.5703125" style="79" bestFit="1"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51" width="0" style="79" hidden="1" customWidth="1"/>
    <col min="8452" max="8452" width="1" style="79" customWidth="1"/>
    <col min="8453" max="8453" width="6.85546875" style="79" customWidth="1"/>
    <col min="8454" max="8454" width="2.28515625" style="79" customWidth="1"/>
    <col min="8455" max="8455" width="63.85546875" style="79" customWidth="1"/>
    <col min="8456" max="8457" width="6.28515625" style="79" customWidth="1"/>
    <col min="8458" max="8458" width="6.7109375" style="79" bestFit="1" customWidth="1"/>
    <col min="8459" max="8460" width="11.42578125" style="79"/>
    <col min="8461" max="8461" width="4.7109375" style="79" customWidth="1"/>
    <col min="8462" max="8462" width="7.5703125" style="79" bestFit="1"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7" width="0" style="79" hidden="1" customWidth="1"/>
    <col min="8708" max="8708" width="1" style="79" customWidth="1"/>
    <col min="8709" max="8709" width="6.85546875" style="79" customWidth="1"/>
    <col min="8710" max="8710" width="2.28515625" style="79" customWidth="1"/>
    <col min="8711" max="8711" width="63.85546875" style="79" customWidth="1"/>
    <col min="8712" max="8713" width="6.28515625" style="79" customWidth="1"/>
    <col min="8714" max="8714" width="6.7109375" style="79" bestFit="1" customWidth="1"/>
    <col min="8715" max="8716" width="11.42578125" style="79"/>
    <col min="8717" max="8717" width="4.7109375" style="79" customWidth="1"/>
    <col min="8718" max="8718" width="7.5703125" style="79" bestFit="1"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3" width="0" style="79" hidden="1" customWidth="1"/>
    <col min="8964" max="8964" width="1" style="79" customWidth="1"/>
    <col min="8965" max="8965" width="6.85546875" style="79" customWidth="1"/>
    <col min="8966" max="8966" width="2.28515625" style="79" customWidth="1"/>
    <col min="8967" max="8967" width="63.85546875" style="79" customWidth="1"/>
    <col min="8968" max="8969" width="6.28515625" style="79" customWidth="1"/>
    <col min="8970" max="8970" width="6.7109375" style="79" bestFit="1" customWidth="1"/>
    <col min="8971" max="8972" width="11.42578125" style="79"/>
    <col min="8973" max="8973" width="4.7109375" style="79" customWidth="1"/>
    <col min="8974" max="8974" width="7.5703125" style="79" bestFit="1"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9" width="0" style="79" hidden="1" customWidth="1"/>
    <col min="9220" max="9220" width="1" style="79" customWidth="1"/>
    <col min="9221" max="9221" width="6.85546875" style="79" customWidth="1"/>
    <col min="9222" max="9222" width="2.28515625" style="79" customWidth="1"/>
    <col min="9223" max="9223" width="63.85546875" style="79" customWidth="1"/>
    <col min="9224" max="9225" width="6.28515625" style="79" customWidth="1"/>
    <col min="9226" max="9226" width="6.7109375" style="79" bestFit="1" customWidth="1"/>
    <col min="9227" max="9228" width="11.42578125" style="79"/>
    <col min="9229" max="9229" width="4.7109375" style="79" customWidth="1"/>
    <col min="9230" max="9230" width="7.5703125" style="79" bestFit="1"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5" width="0" style="79" hidden="1" customWidth="1"/>
    <col min="9476" max="9476" width="1" style="79" customWidth="1"/>
    <col min="9477" max="9477" width="6.85546875" style="79" customWidth="1"/>
    <col min="9478" max="9478" width="2.28515625" style="79" customWidth="1"/>
    <col min="9479" max="9479" width="63.85546875" style="79" customWidth="1"/>
    <col min="9480" max="9481" width="6.28515625" style="79" customWidth="1"/>
    <col min="9482" max="9482" width="6.7109375" style="79" bestFit="1" customWidth="1"/>
    <col min="9483" max="9484" width="11.42578125" style="79"/>
    <col min="9485" max="9485" width="4.7109375" style="79" customWidth="1"/>
    <col min="9486" max="9486" width="7.5703125" style="79" bestFit="1"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31" width="0" style="79" hidden="1" customWidth="1"/>
    <col min="9732" max="9732" width="1" style="79" customWidth="1"/>
    <col min="9733" max="9733" width="6.85546875" style="79" customWidth="1"/>
    <col min="9734" max="9734" width="2.28515625" style="79" customWidth="1"/>
    <col min="9735" max="9735" width="63.85546875" style="79" customWidth="1"/>
    <col min="9736" max="9737" width="6.28515625" style="79" customWidth="1"/>
    <col min="9738" max="9738" width="6.7109375" style="79" bestFit="1" customWidth="1"/>
    <col min="9739" max="9740" width="11.42578125" style="79"/>
    <col min="9741" max="9741" width="4.7109375" style="79" customWidth="1"/>
    <col min="9742" max="9742" width="7.5703125" style="79" bestFit="1"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7" width="0" style="79" hidden="1" customWidth="1"/>
    <col min="9988" max="9988" width="1" style="79" customWidth="1"/>
    <col min="9989" max="9989" width="6.85546875" style="79" customWidth="1"/>
    <col min="9990" max="9990" width="2.28515625" style="79" customWidth="1"/>
    <col min="9991" max="9991" width="63.85546875" style="79" customWidth="1"/>
    <col min="9992" max="9993" width="6.28515625" style="79" customWidth="1"/>
    <col min="9994" max="9994" width="6.7109375" style="79" bestFit="1" customWidth="1"/>
    <col min="9995" max="9996" width="11.42578125" style="79"/>
    <col min="9997" max="9997" width="4.7109375" style="79" customWidth="1"/>
    <col min="9998" max="9998" width="7.5703125" style="79" bestFit="1"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3" width="0" style="79" hidden="1" customWidth="1"/>
    <col min="10244" max="10244" width="1" style="79" customWidth="1"/>
    <col min="10245" max="10245" width="6.85546875" style="79" customWidth="1"/>
    <col min="10246" max="10246" width="2.28515625" style="79" customWidth="1"/>
    <col min="10247" max="10247" width="63.85546875" style="79" customWidth="1"/>
    <col min="10248" max="10249" width="6.28515625" style="79" customWidth="1"/>
    <col min="10250" max="10250" width="6.7109375" style="79" bestFit="1" customWidth="1"/>
    <col min="10251" max="10252" width="11.42578125" style="79"/>
    <col min="10253" max="10253" width="4.7109375" style="79" customWidth="1"/>
    <col min="10254" max="10254" width="7.5703125" style="79" bestFit="1"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9" width="0" style="79" hidden="1" customWidth="1"/>
    <col min="10500" max="10500" width="1" style="79" customWidth="1"/>
    <col min="10501" max="10501" width="6.85546875" style="79" customWidth="1"/>
    <col min="10502" max="10502" width="2.28515625" style="79" customWidth="1"/>
    <col min="10503" max="10503" width="63.85546875" style="79" customWidth="1"/>
    <col min="10504" max="10505" width="6.28515625" style="79" customWidth="1"/>
    <col min="10506" max="10506" width="6.7109375" style="79" bestFit="1" customWidth="1"/>
    <col min="10507" max="10508" width="11.42578125" style="79"/>
    <col min="10509" max="10509" width="4.7109375" style="79" customWidth="1"/>
    <col min="10510" max="10510" width="7.5703125" style="79" bestFit="1"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5" width="0" style="79" hidden="1" customWidth="1"/>
    <col min="10756" max="10756" width="1" style="79" customWidth="1"/>
    <col min="10757" max="10757" width="6.85546875" style="79" customWidth="1"/>
    <col min="10758" max="10758" width="2.28515625" style="79" customWidth="1"/>
    <col min="10759" max="10759" width="63.85546875" style="79" customWidth="1"/>
    <col min="10760" max="10761" width="6.28515625" style="79" customWidth="1"/>
    <col min="10762" max="10762" width="6.7109375" style="79" bestFit="1" customWidth="1"/>
    <col min="10763" max="10764" width="11.42578125" style="79"/>
    <col min="10765" max="10765" width="4.7109375" style="79" customWidth="1"/>
    <col min="10766" max="10766" width="7.5703125" style="79" bestFit="1"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11" width="0" style="79" hidden="1" customWidth="1"/>
    <col min="11012" max="11012" width="1" style="79" customWidth="1"/>
    <col min="11013" max="11013" width="6.85546875" style="79" customWidth="1"/>
    <col min="11014" max="11014" width="2.28515625" style="79" customWidth="1"/>
    <col min="11015" max="11015" width="63.85546875" style="79" customWidth="1"/>
    <col min="11016" max="11017" width="6.28515625" style="79" customWidth="1"/>
    <col min="11018" max="11018" width="6.7109375" style="79" bestFit="1" customWidth="1"/>
    <col min="11019" max="11020" width="11.42578125" style="79"/>
    <col min="11021" max="11021" width="4.7109375" style="79" customWidth="1"/>
    <col min="11022" max="11022" width="7.5703125" style="79" bestFit="1"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7" width="0" style="79" hidden="1" customWidth="1"/>
    <col min="11268" max="11268" width="1" style="79" customWidth="1"/>
    <col min="11269" max="11269" width="6.85546875" style="79" customWidth="1"/>
    <col min="11270" max="11270" width="2.28515625" style="79" customWidth="1"/>
    <col min="11271" max="11271" width="63.85546875" style="79" customWidth="1"/>
    <col min="11272" max="11273" width="6.28515625" style="79" customWidth="1"/>
    <col min="11274" max="11274" width="6.7109375" style="79" bestFit="1" customWidth="1"/>
    <col min="11275" max="11276" width="11.42578125" style="79"/>
    <col min="11277" max="11277" width="4.7109375" style="79" customWidth="1"/>
    <col min="11278" max="11278" width="7.5703125" style="79" bestFit="1"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3" width="0" style="79" hidden="1" customWidth="1"/>
    <col min="11524" max="11524" width="1" style="79" customWidth="1"/>
    <col min="11525" max="11525" width="6.85546875" style="79" customWidth="1"/>
    <col min="11526" max="11526" width="2.28515625" style="79" customWidth="1"/>
    <col min="11527" max="11527" width="63.85546875" style="79" customWidth="1"/>
    <col min="11528" max="11529" width="6.28515625" style="79" customWidth="1"/>
    <col min="11530" max="11530" width="6.7109375" style="79" bestFit="1" customWidth="1"/>
    <col min="11531" max="11532" width="11.42578125" style="79"/>
    <col min="11533" max="11533" width="4.7109375" style="79" customWidth="1"/>
    <col min="11534" max="11534" width="7.5703125" style="79" bestFit="1"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9" width="0" style="79" hidden="1" customWidth="1"/>
    <col min="11780" max="11780" width="1" style="79" customWidth="1"/>
    <col min="11781" max="11781" width="6.85546875" style="79" customWidth="1"/>
    <col min="11782" max="11782" width="2.28515625" style="79" customWidth="1"/>
    <col min="11783" max="11783" width="63.85546875" style="79" customWidth="1"/>
    <col min="11784" max="11785" width="6.28515625" style="79" customWidth="1"/>
    <col min="11786" max="11786" width="6.7109375" style="79" bestFit="1" customWidth="1"/>
    <col min="11787" max="11788" width="11.42578125" style="79"/>
    <col min="11789" max="11789" width="4.7109375" style="79" customWidth="1"/>
    <col min="11790" max="11790" width="7.5703125" style="79" bestFit="1"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5" width="0" style="79" hidden="1" customWidth="1"/>
    <col min="12036" max="12036" width="1" style="79" customWidth="1"/>
    <col min="12037" max="12037" width="6.85546875" style="79" customWidth="1"/>
    <col min="12038" max="12038" width="2.28515625" style="79" customWidth="1"/>
    <col min="12039" max="12039" width="63.85546875" style="79" customWidth="1"/>
    <col min="12040" max="12041" width="6.28515625" style="79" customWidth="1"/>
    <col min="12042" max="12042" width="6.7109375" style="79" bestFit="1" customWidth="1"/>
    <col min="12043" max="12044" width="11.42578125" style="79"/>
    <col min="12045" max="12045" width="4.7109375" style="79" customWidth="1"/>
    <col min="12046" max="12046" width="7.5703125" style="79" bestFit="1"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91" width="0" style="79" hidden="1" customWidth="1"/>
    <col min="12292" max="12292" width="1" style="79" customWidth="1"/>
    <col min="12293" max="12293" width="6.85546875" style="79" customWidth="1"/>
    <col min="12294" max="12294" width="2.28515625" style="79" customWidth="1"/>
    <col min="12295" max="12295" width="63.85546875" style="79" customWidth="1"/>
    <col min="12296" max="12297" width="6.28515625" style="79" customWidth="1"/>
    <col min="12298" max="12298" width="6.7109375" style="79" bestFit="1" customWidth="1"/>
    <col min="12299" max="12300" width="11.42578125" style="79"/>
    <col min="12301" max="12301" width="4.7109375" style="79" customWidth="1"/>
    <col min="12302" max="12302" width="7.5703125" style="79" bestFit="1"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7" width="0" style="79" hidden="1" customWidth="1"/>
    <col min="12548" max="12548" width="1" style="79" customWidth="1"/>
    <col min="12549" max="12549" width="6.85546875" style="79" customWidth="1"/>
    <col min="12550" max="12550" width="2.28515625" style="79" customWidth="1"/>
    <col min="12551" max="12551" width="63.85546875" style="79" customWidth="1"/>
    <col min="12552" max="12553" width="6.28515625" style="79" customWidth="1"/>
    <col min="12554" max="12554" width="6.7109375" style="79" bestFit="1" customWidth="1"/>
    <col min="12555" max="12556" width="11.42578125" style="79"/>
    <col min="12557" max="12557" width="4.7109375" style="79" customWidth="1"/>
    <col min="12558" max="12558" width="7.5703125" style="79" bestFit="1"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3" width="0" style="79" hidden="1" customWidth="1"/>
    <col min="12804" max="12804" width="1" style="79" customWidth="1"/>
    <col min="12805" max="12805" width="6.85546875" style="79" customWidth="1"/>
    <col min="12806" max="12806" width="2.28515625" style="79" customWidth="1"/>
    <col min="12807" max="12807" width="63.85546875" style="79" customWidth="1"/>
    <col min="12808" max="12809" width="6.28515625" style="79" customWidth="1"/>
    <col min="12810" max="12810" width="6.7109375" style="79" bestFit="1" customWidth="1"/>
    <col min="12811" max="12812" width="11.42578125" style="79"/>
    <col min="12813" max="12813" width="4.7109375" style="79" customWidth="1"/>
    <col min="12814" max="12814" width="7.5703125" style="79" bestFit="1"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9" width="0" style="79" hidden="1" customWidth="1"/>
    <col min="13060" max="13060" width="1" style="79" customWidth="1"/>
    <col min="13061" max="13061" width="6.85546875" style="79" customWidth="1"/>
    <col min="13062" max="13062" width="2.28515625" style="79" customWidth="1"/>
    <col min="13063" max="13063" width="63.85546875" style="79" customWidth="1"/>
    <col min="13064" max="13065" width="6.28515625" style="79" customWidth="1"/>
    <col min="13066" max="13066" width="6.7109375" style="79" bestFit="1" customWidth="1"/>
    <col min="13067" max="13068" width="11.42578125" style="79"/>
    <col min="13069" max="13069" width="4.7109375" style="79" customWidth="1"/>
    <col min="13070" max="13070" width="7.5703125" style="79" bestFit="1"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5" width="0" style="79" hidden="1" customWidth="1"/>
    <col min="13316" max="13316" width="1" style="79" customWidth="1"/>
    <col min="13317" max="13317" width="6.85546875" style="79" customWidth="1"/>
    <col min="13318" max="13318" width="2.28515625" style="79" customWidth="1"/>
    <col min="13319" max="13319" width="63.85546875" style="79" customWidth="1"/>
    <col min="13320" max="13321" width="6.28515625" style="79" customWidth="1"/>
    <col min="13322" max="13322" width="6.7109375" style="79" bestFit="1" customWidth="1"/>
    <col min="13323" max="13324" width="11.42578125" style="79"/>
    <col min="13325" max="13325" width="4.7109375" style="79" customWidth="1"/>
    <col min="13326" max="13326" width="7.5703125" style="79" bestFit="1"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71" width="0" style="79" hidden="1" customWidth="1"/>
    <col min="13572" max="13572" width="1" style="79" customWidth="1"/>
    <col min="13573" max="13573" width="6.85546875" style="79" customWidth="1"/>
    <col min="13574" max="13574" width="2.28515625" style="79" customWidth="1"/>
    <col min="13575" max="13575" width="63.85546875" style="79" customWidth="1"/>
    <col min="13576" max="13577" width="6.28515625" style="79" customWidth="1"/>
    <col min="13578" max="13578" width="6.7109375" style="79" bestFit="1" customWidth="1"/>
    <col min="13579" max="13580" width="11.42578125" style="79"/>
    <col min="13581" max="13581" width="4.7109375" style="79" customWidth="1"/>
    <col min="13582" max="13582" width="7.5703125" style="79" bestFit="1"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7" width="0" style="79" hidden="1" customWidth="1"/>
    <col min="13828" max="13828" width="1" style="79" customWidth="1"/>
    <col min="13829" max="13829" width="6.85546875" style="79" customWidth="1"/>
    <col min="13830" max="13830" width="2.28515625" style="79" customWidth="1"/>
    <col min="13831" max="13831" width="63.85546875" style="79" customWidth="1"/>
    <col min="13832" max="13833" width="6.28515625" style="79" customWidth="1"/>
    <col min="13834" max="13834" width="6.7109375" style="79" bestFit="1" customWidth="1"/>
    <col min="13835" max="13836" width="11.42578125" style="79"/>
    <col min="13837" max="13837" width="4.7109375" style="79" customWidth="1"/>
    <col min="13838" max="13838" width="7.5703125" style="79" bestFit="1"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3" width="0" style="79" hidden="1" customWidth="1"/>
    <col min="14084" max="14084" width="1" style="79" customWidth="1"/>
    <col min="14085" max="14085" width="6.85546875" style="79" customWidth="1"/>
    <col min="14086" max="14086" width="2.28515625" style="79" customWidth="1"/>
    <col min="14087" max="14087" width="63.85546875" style="79" customWidth="1"/>
    <col min="14088" max="14089" width="6.28515625" style="79" customWidth="1"/>
    <col min="14090" max="14090" width="6.7109375" style="79" bestFit="1" customWidth="1"/>
    <col min="14091" max="14092" width="11.42578125" style="79"/>
    <col min="14093" max="14093" width="4.7109375" style="79" customWidth="1"/>
    <col min="14094" max="14094" width="7.5703125" style="79" bestFit="1"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9" width="0" style="79" hidden="1" customWidth="1"/>
    <col min="14340" max="14340" width="1" style="79" customWidth="1"/>
    <col min="14341" max="14341" width="6.85546875" style="79" customWidth="1"/>
    <col min="14342" max="14342" width="2.28515625" style="79" customWidth="1"/>
    <col min="14343" max="14343" width="63.85546875" style="79" customWidth="1"/>
    <col min="14344" max="14345" width="6.28515625" style="79" customWidth="1"/>
    <col min="14346" max="14346" width="6.7109375" style="79" bestFit="1" customWidth="1"/>
    <col min="14347" max="14348" width="11.42578125" style="79"/>
    <col min="14349" max="14349" width="4.7109375" style="79" customWidth="1"/>
    <col min="14350" max="14350" width="7.5703125" style="79" bestFit="1"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5" width="0" style="79" hidden="1" customWidth="1"/>
    <col min="14596" max="14596" width="1" style="79" customWidth="1"/>
    <col min="14597" max="14597" width="6.85546875" style="79" customWidth="1"/>
    <col min="14598" max="14598" width="2.28515625" style="79" customWidth="1"/>
    <col min="14599" max="14599" width="63.85546875" style="79" customWidth="1"/>
    <col min="14600" max="14601" width="6.28515625" style="79" customWidth="1"/>
    <col min="14602" max="14602" width="6.7109375" style="79" bestFit="1" customWidth="1"/>
    <col min="14603" max="14604" width="11.42578125" style="79"/>
    <col min="14605" max="14605" width="4.7109375" style="79" customWidth="1"/>
    <col min="14606" max="14606" width="7.5703125" style="79" bestFit="1"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51" width="0" style="79" hidden="1" customWidth="1"/>
    <col min="14852" max="14852" width="1" style="79" customWidth="1"/>
    <col min="14853" max="14853" width="6.85546875" style="79" customWidth="1"/>
    <col min="14854" max="14854" width="2.28515625" style="79" customWidth="1"/>
    <col min="14855" max="14855" width="63.85546875" style="79" customWidth="1"/>
    <col min="14856" max="14857" width="6.28515625" style="79" customWidth="1"/>
    <col min="14858" max="14858" width="6.7109375" style="79" bestFit="1" customWidth="1"/>
    <col min="14859" max="14860" width="11.42578125" style="79"/>
    <col min="14861" max="14861" width="4.7109375" style="79" customWidth="1"/>
    <col min="14862" max="14862" width="7.5703125" style="79" bestFit="1"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7" width="0" style="79" hidden="1" customWidth="1"/>
    <col min="15108" max="15108" width="1" style="79" customWidth="1"/>
    <col min="15109" max="15109" width="6.85546875" style="79" customWidth="1"/>
    <col min="15110" max="15110" width="2.28515625" style="79" customWidth="1"/>
    <col min="15111" max="15111" width="63.85546875" style="79" customWidth="1"/>
    <col min="15112" max="15113" width="6.28515625" style="79" customWidth="1"/>
    <col min="15114" max="15114" width="6.7109375" style="79" bestFit="1" customWidth="1"/>
    <col min="15115" max="15116" width="11.42578125" style="79"/>
    <col min="15117" max="15117" width="4.7109375" style="79" customWidth="1"/>
    <col min="15118" max="15118" width="7.5703125" style="79" bestFit="1"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3" width="0" style="79" hidden="1" customWidth="1"/>
    <col min="15364" max="15364" width="1" style="79" customWidth="1"/>
    <col min="15365" max="15365" width="6.85546875" style="79" customWidth="1"/>
    <col min="15366" max="15366" width="2.28515625" style="79" customWidth="1"/>
    <col min="15367" max="15367" width="63.85546875" style="79" customWidth="1"/>
    <col min="15368" max="15369" width="6.28515625" style="79" customWidth="1"/>
    <col min="15370" max="15370" width="6.7109375" style="79" bestFit="1" customWidth="1"/>
    <col min="15371" max="15372" width="11.42578125" style="79"/>
    <col min="15373" max="15373" width="4.7109375" style="79" customWidth="1"/>
    <col min="15374" max="15374" width="7.5703125" style="79" bestFit="1"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9" width="0" style="79" hidden="1" customWidth="1"/>
    <col min="15620" max="15620" width="1" style="79" customWidth="1"/>
    <col min="15621" max="15621" width="6.85546875" style="79" customWidth="1"/>
    <col min="15622" max="15622" width="2.28515625" style="79" customWidth="1"/>
    <col min="15623" max="15623" width="63.85546875" style="79" customWidth="1"/>
    <col min="15624" max="15625" width="6.28515625" style="79" customWidth="1"/>
    <col min="15626" max="15626" width="6.7109375" style="79" bestFit="1" customWidth="1"/>
    <col min="15627" max="15628" width="11.42578125" style="79"/>
    <col min="15629" max="15629" width="4.7109375" style="79" customWidth="1"/>
    <col min="15630" max="15630" width="7.5703125" style="79" bestFit="1"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5" width="0" style="79" hidden="1" customWidth="1"/>
    <col min="15876" max="15876" width="1" style="79" customWidth="1"/>
    <col min="15877" max="15877" width="6.85546875" style="79" customWidth="1"/>
    <col min="15878" max="15878" width="2.28515625" style="79" customWidth="1"/>
    <col min="15879" max="15879" width="63.85546875" style="79" customWidth="1"/>
    <col min="15880" max="15881" width="6.28515625" style="79" customWidth="1"/>
    <col min="15882" max="15882" width="6.7109375" style="79" bestFit="1" customWidth="1"/>
    <col min="15883" max="15884" width="11.42578125" style="79"/>
    <col min="15885" max="15885" width="4.7109375" style="79" customWidth="1"/>
    <col min="15886" max="15886" width="7.5703125" style="79" bestFit="1"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31" width="0" style="79" hidden="1" customWidth="1"/>
    <col min="16132" max="16132" width="1" style="79" customWidth="1"/>
    <col min="16133" max="16133" width="6.85546875" style="79" customWidth="1"/>
    <col min="16134" max="16134" width="2.28515625" style="79" customWidth="1"/>
    <col min="16135" max="16135" width="63.85546875" style="79" customWidth="1"/>
    <col min="16136" max="16137" width="6.28515625" style="79" customWidth="1"/>
    <col min="16138" max="16138" width="6.7109375" style="79" bestFit="1" customWidth="1"/>
    <col min="16139" max="16140" width="11.42578125" style="79"/>
    <col min="16141" max="16141" width="4.7109375" style="79" customWidth="1"/>
    <col min="16142" max="16142" width="7.5703125" style="79" bestFit="1"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2.75" customHeight="1">
      <c r="A1" s="1461"/>
      <c r="B1" s="1461"/>
      <c r="C1" s="1461"/>
      <c r="D1" s="1461"/>
      <c r="E1" s="2281" t="s">
        <v>1507</v>
      </c>
      <c r="F1" s="2281"/>
      <c r="G1" s="2281"/>
      <c r="H1" s="2281"/>
      <c r="I1" s="2281"/>
      <c r="J1" s="2281"/>
      <c r="K1" s="78"/>
      <c r="L1" s="83"/>
      <c r="M1" s="83"/>
      <c r="N1" s="2281"/>
      <c r="O1" s="2281"/>
      <c r="P1" s="2281"/>
      <c r="Q1" s="2281"/>
      <c r="R1" s="2281"/>
      <c r="S1" s="2281"/>
      <c r="T1" s="2281"/>
      <c r="U1" s="2281"/>
      <c r="V1" s="2281"/>
      <c r="W1" s="2281"/>
      <c r="X1" s="2281"/>
      <c r="Y1" s="2281"/>
      <c r="Z1" s="2281"/>
      <c r="AA1" s="2281"/>
      <c r="AB1" s="2281"/>
    </row>
    <row r="2" spans="1:31" s="83" customFormat="1" ht="12.75" customHeight="1">
      <c r="A2" s="1461"/>
      <c r="B2" s="1461"/>
      <c r="C2" s="1324"/>
      <c r="D2" s="1324"/>
      <c r="E2" s="2281" t="s">
        <v>1</v>
      </c>
      <c r="F2" s="2281"/>
      <c r="G2" s="2281"/>
      <c r="H2" s="2281"/>
      <c r="I2" s="2281"/>
      <c r="J2" s="2281"/>
      <c r="K2" s="278"/>
      <c r="L2" s="86"/>
      <c r="M2" s="86"/>
      <c r="N2" s="87"/>
      <c r="AD2" s="88"/>
      <c r="AE2" s="88"/>
    </row>
    <row r="3" spans="1:31" s="83" customFormat="1" ht="3" customHeight="1">
      <c r="A3" s="1461"/>
      <c r="B3" s="1461"/>
      <c r="C3" s="1461"/>
      <c r="D3" s="1461"/>
      <c r="E3" s="310"/>
      <c r="G3" s="92"/>
      <c r="H3" s="2157"/>
      <c r="I3" s="2158"/>
      <c r="J3" s="277"/>
      <c r="K3" s="278"/>
      <c r="N3" s="92"/>
    </row>
    <row r="4" spans="1:31" s="83" customFormat="1" ht="4.5" customHeight="1">
      <c r="A4" s="1461"/>
      <c r="B4" s="1461"/>
      <c r="C4" s="1461"/>
      <c r="D4" s="1461"/>
      <c r="E4" s="2282" t="s">
        <v>2</v>
      </c>
      <c r="F4" s="2285" t="s">
        <v>327</v>
      </c>
      <c r="G4" s="2285"/>
      <c r="H4" s="2793" t="s">
        <v>18</v>
      </c>
      <c r="I4" s="2793" t="s">
        <v>19</v>
      </c>
      <c r="J4" s="2796" t="s">
        <v>8</v>
      </c>
      <c r="K4" s="278"/>
      <c r="N4" s="92"/>
    </row>
    <row r="5" spans="1:31" ht="12" customHeight="1">
      <c r="A5" s="1461" t="s">
        <v>9</v>
      </c>
      <c r="B5" s="1461" t="s">
        <v>10</v>
      </c>
      <c r="C5" s="1461" t="s">
        <v>11</v>
      </c>
      <c r="D5" s="1461"/>
      <c r="E5" s="2357"/>
      <c r="F5" s="2286"/>
      <c r="G5" s="2286"/>
      <c r="H5" s="2794"/>
      <c r="I5" s="2794"/>
      <c r="J5" s="2797"/>
      <c r="K5" s="78"/>
      <c r="L5" s="1461"/>
    </row>
    <row r="6" spans="1:31" ht="12" customHeight="1">
      <c r="A6" s="1461"/>
      <c r="B6" s="1461"/>
      <c r="C6" s="1461"/>
      <c r="D6" s="1461"/>
      <c r="E6" s="2358"/>
      <c r="F6" s="2287"/>
      <c r="G6" s="2287"/>
      <c r="H6" s="2795"/>
      <c r="I6" s="2795"/>
      <c r="J6" s="2798"/>
      <c r="K6" s="78"/>
      <c r="L6" s="83"/>
    </row>
    <row r="7" spans="1:31" ht="12" customHeight="1">
      <c r="A7" s="1461"/>
      <c r="B7" s="1461"/>
      <c r="C7" s="1461"/>
      <c r="D7" s="1461"/>
      <c r="E7" s="2211">
        <v>1401</v>
      </c>
      <c r="F7" s="318" t="s">
        <v>20</v>
      </c>
      <c r="G7" s="492"/>
      <c r="H7" s="2161">
        <f>SUM(H8,H11,H15,H20,H29,H33,H35)</f>
        <v>193</v>
      </c>
      <c r="I7" s="2161">
        <f>SUM(I8,I11,I15,I20,I29,I33,I35)</f>
        <v>61</v>
      </c>
      <c r="J7" s="2162">
        <f>SUM(H7:I7)</f>
        <v>254</v>
      </c>
      <c r="K7" s="78"/>
      <c r="L7" s="83"/>
    </row>
    <row r="8" spans="1:31" ht="12" customHeight="1">
      <c r="A8" s="1461"/>
      <c r="B8" s="1461"/>
      <c r="C8" s="2163"/>
      <c r="D8" s="2163"/>
      <c r="E8" s="2212"/>
      <c r="F8" s="623" t="s">
        <v>21</v>
      </c>
      <c r="G8" s="624"/>
      <c r="H8" s="2164">
        <f>SUM(H9:H10)</f>
        <v>24</v>
      </c>
      <c r="I8" s="2165">
        <f>SUM(I9:I10)</f>
        <v>6</v>
      </c>
      <c r="J8" s="2166">
        <f>SUM(H8:I8)</f>
        <v>30</v>
      </c>
      <c r="K8" s="78"/>
      <c r="L8" s="78"/>
    </row>
    <row r="9" spans="1:31" ht="12" customHeight="1">
      <c r="A9" s="1461">
        <v>1</v>
      </c>
      <c r="B9" s="2167">
        <v>1</v>
      </c>
      <c r="C9" s="2167">
        <v>11</v>
      </c>
      <c r="D9" s="2167"/>
      <c r="E9" s="2316"/>
      <c r="F9" s="631"/>
      <c r="G9" s="89" t="s">
        <v>193</v>
      </c>
      <c r="H9" s="2168">
        <v>24</v>
      </c>
      <c r="I9" s="2168">
        <v>6</v>
      </c>
      <c r="J9" s="2169">
        <f>SUM(H9:I9)</f>
        <v>30</v>
      </c>
      <c r="K9" s="78"/>
      <c r="L9" s="2170"/>
    </row>
    <row r="10" spans="1:31" ht="12" customHeight="1">
      <c r="A10" s="1461">
        <v>1</v>
      </c>
      <c r="B10" s="2167">
        <v>1</v>
      </c>
      <c r="C10" s="2167">
        <v>7</v>
      </c>
      <c r="D10" s="2167"/>
      <c r="E10" s="2212"/>
      <c r="F10" s="631"/>
      <c r="G10" s="64" t="s">
        <v>194</v>
      </c>
      <c r="H10" s="2168">
        <v>0</v>
      </c>
      <c r="I10" s="2168">
        <v>0</v>
      </c>
      <c r="J10" s="2169">
        <f t="shared" ref="J10:J86" si="0">SUM(H10:I10)</f>
        <v>0</v>
      </c>
      <c r="K10" s="78"/>
      <c r="L10" s="2170"/>
    </row>
    <row r="11" spans="1:31" ht="12" customHeight="1">
      <c r="A11" s="1461"/>
      <c r="B11" s="2167"/>
      <c r="C11" s="2167"/>
      <c r="D11" s="2167"/>
      <c r="E11" s="2212"/>
      <c r="F11" s="636" t="s">
        <v>22</v>
      </c>
      <c r="G11" s="92"/>
      <c r="H11" s="2164">
        <f>SUM(H12:H14)</f>
        <v>62</v>
      </c>
      <c r="I11" s="2164">
        <f>SUM(I12:I14)</f>
        <v>11</v>
      </c>
      <c r="J11" s="2171">
        <f t="shared" si="0"/>
        <v>73</v>
      </c>
      <c r="K11" s="78"/>
      <c r="L11" s="2170"/>
    </row>
    <row r="12" spans="1:31" ht="12" customHeight="1">
      <c r="A12" s="1461">
        <v>1</v>
      </c>
      <c r="B12" s="2167">
        <v>1</v>
      </c>
      <c r="C12" s="2167">
        <v>5</v>
      </c>
      <c r="D12" s="2167"/>
      <c r="E12" s="2212"/>
      <c r="F12" s="636"/>
      <c r="G12" s="92" t="s">
        <v>195</v>
      </c>
      <c r="H12" s="2164">
        <v>0</v>
      </c>
      <c r="I12" s="2164">
        <v>0</v>
      </c>
      <c r="J12" s="2172">
        <f t="shared" si="0"/>
        <v>0</v>
      </c>
      <c r="K12" s="78"/>
      <c r="L12" s="2170"/>
    </row>
    <row r="13" spans="1:31" ht="12" customHeight="1">
      <c r="A13" s="1461">
        <v>1</v>
      </c>
      <c r="B13" s="2167">
        <v>1</v>
      </c>
      <c r="C13" s="2167">
        <v>5</v>
      </c>
      <c r="D13" s="2167"/>
      <c r="E13" s="2212"/>
      <c r="F13" s="631"/>
      <c r="G13" s="92" t="s">
        <v>1508</v>
      </c>
      <c r="H13" s="2168">
        <v>45</v>
      </c>
      <c r="I13" s="2168">
        <v>7</v>
      </c>
      <c r="J13" s="2169">
        <f t="shared" si="0"/>
        <v>52</v>
      </c>
      <c r="K13" s="78"/>
      <c r="L13" s="2170"/>
      <c r="N13" s="465"/>
    </row>
    <row r="14" spans="1:31" ht="12" customHeight="1">
      <c r="A14" s="1461">
        <v>1</v>
      </c>
      <c r="B14" s="2167">
        <v>1</v>
      </c>
      <c r="C14" s="2167">
        <v>5</v>
      </c>
      <c r="D14" s="2167"/>
      <c r="E14" s="2212"/>
      <c r="F14" s="631"/>
      <c r="G14" s="92" t="s">
        <v>197</v>
      </c>
      <c r="H14" s="2168">
        <v>17</v>
      </c>
      <c r="I14" s="2168">
        <v>4</v>
      </c>
      <c r="J14" s="2169">
        <f t="shared" si="0"/>
        <v>21</v>
      </c>
      <c r="K14" s="78"/>
      <c r="L14" s="2170"/>
    </row>
    <row r="15" spans="1:31" ht="12" customHeight="1">
      <c r="A15" s="1461"/>
      <c r="B15" s="2167"/>
      <c r="C15" s="2167"/>
      <c r="D15" s="2167"/>
      <c r="E15" s="2212"/>
      <c r="F15" s="636" t="s">
        <v>23</v>
      </c>
      <c r="G15" s="92"/>
      <c r="H15" s="2164">
        <f>SUM(H16:H19)</f>
        <v>10</v>
      </c>
      <c r="I15" s="2164">
        <f>SUM(I16:I19)</f>
        <v>1</v>
      </c>
      <c r="J15" s="2171">
        <f t="shared" si="0"/>
        <v>11</v>
      </c>
      <c r="K15" s="78"/>
      <c r="L15" s="78"/>
    </row>
    <row r="16" spans="1:31" ht="12" customHeight="1">
      <c r="A16" s="1461">
        <v>1</v>
      </c>
      <c r="B16" s="2167">
        <v>1</v>
      </c>
      <c r="C16" s="2167">
        <v>12</v>
      </c>
      <c r="D16" s="2167"/>
      <c r="E16" s="2212"/>
      <c r="F16" s="638"/>
      <c r="G16" s="92" t="s">
        <v>332</v>
      </c>
      <c r="H16" s="2168">
        <v>10</v>
      </c>
      <c r="I16" s="2168">
        <v>1</v>
      </c>
      <c r="J16" s="2169">
        <f>SUM(H16:I16)</f>
        <v>11</v>
      </c>
      <c r="K16" s="78"/>
      <c r="L16" s="78"/>
    </row>
    <row r="17" spans="1:12" ht="12" customHeight="1">
      <c r="A17" s="1461">
        <v>1</v>
      </c>
      <c r="B17" s="2167">
        <v>1</v>
      </c>
      <c r="C17" s="2167">
        <v>12</v>
      </c>
      <c r="D17" s="2167"/>
      <c r="E17" s="2212"/>
      <c r="F17" s="638"/>
      <c r="G17" s="92" t="s">
        <v>195</v>
      </c>
      <c r="H17" s="2168">
        <v>0</v>
      </c>
      <c r="I17" s="2168">
        <v>0</v>
      </c>
      <c r="J17" s="2169">
        <f>SUM(H17:I17)</f>
        <v>0</v>
      </c>
      <c r="K17" s="78"/>
      <c r="L17" s="78"/>
    </row>
    <row r="18" spans="1:12" ht="12" customHeight="1">
      <c r="A18" s="1461">
        <v>1</v>
      </c>
      <c r="B18" s="2167">
        <v>1</v>
      </c>
      <c r="C18" s="2167">
        <v>12</v>
      </c>
      <c r="D18" s="2167"/>
      <c r="E18" s="2212"/>
      <c r="F18" s="638"/>
      <c r="G18" s="92" t="s">
        <v>198</v>
      </c>
      <c r="H18" s="2168">
        <v>0</v>
      </c>
      <c r="I18" s="2168">
        <v>0</v>
      </c>
      <c r="J18" s="2169">
        <f>SUM(H18:I18)</f>
        <v>0</v>
      </c>
      <c r="K18" s="78"/>
      <c r="L18" s="78"/>
    </row>
    <row r="19" spans="1:12" ht="12" customHeight="1">
      <c r="A19" s="1461">
        <v>1</v>
      </c>
      <c r="B19" s="2167">
        <v>1</v>
      </c>
      <c r="C19" s="2167">
        <v>12</v>
      </c>
      <c r="D19" s="2167"/>
      <c r="E19" s="2212"/>
      <c r="F19" s="638"/>
      <c r="G19" s="92" t="s">
        <v>199</v>
      </c>
      <c r="H19" s="2168">
        <v>0</v>
      </c>
      <c r="I19" s="2168">
        <v>0</v>
      </c>
      <c r="J19" s="2169">
        <f>SUM(H19:I19)</f>
        <v>0</v>
      </c>
      <c r="K19" s="78"/>
      <c r="L19" s="78"/>
    </row>
    <row r="20" spans="1:12" ht="12" customHeight="1">
      <c r="A20" s="1461"/>
      <c r="B20" s="2167"/>
      <c r="C20" s="2167"/>
      <c r="D20" s="2167"/>
      <c r="E20" s="2212"/>
      <c r="F20" s="639" t="s">
        <v>24</v>
      </c>
      <c r="G20" s="167"/>
      <c r="H20" s="2164">
        <f>SUM(H21:H28)</f>
        <v>55</v>
      </c>
      <c r="I20" s="2164">
        <f>SUM(I21:I28)</f>
        <v>21</v>
      </c>
      <c r="J20" s="2171">
        <f t="shared" si="0"/>
        <v>76</v>
      </c>
      <c r="K20" s="78"/>
      <c r="L20" s="78"/>
    </row>
    <row r="21" spans="1:12" ht="12" customHeight="1">
      <c r="A21" s="1461">
        <v>1</v>
      </c>
      <c r="B21" s="2167">
        <v>1</v>
      </c>
      <c r="C21" s="2167">
        <v>2</v>
      </c>
      <c r="D21" s="2167"/>
      <c r="E21" s="2212"/>
      <c r="F21" s="639"/>
      <c r="G21" s="322" t="s">
        <v>277</v>
      </c>
      <c r="H21" s="2173">
        <v>0</v>
      </c>
      <c r="I21" s="2173">
        <v>0</v>
      </c>
      <c r="J21" s="2172">
        <f t="shared" si="0"/>
        <v>0</v>
      </c>
      <c r="K21" s="78"/>
      <c r="L21" s="78"/>
    </row>
    <row r="22" spans="1:12" ht="12" customHeight="1">
      <c r="A22" s="1461">
        <v>1</v>
      </c>
      <c r="B22" s="2167">
        <v>1</v>
      </c>
      <c r="C22" s="2167">
        <v>2</v>
      </c>
      <c r="D22" s="2167"/>
      <c r="E22" s="2212"/>
      <c r="F22" s="638"/>
      <c r="G22" s="92" t="s">
        <v>200</v>
      </c>
      <c r="H22" s="2168">
        <v>13</v>
      </c>
      <c r="I22" s="2168">
        <v>5</v>
      </c>
      <c r="J22" s="2169">
        <f t="shared" si="0"/>
        <v>18</v>
      </c>
      <c r="K22" s="78"/>
      <c r="L22" s="78"/>
    </row>
    <row r="23" spans="1:12" ht="12" customHeight="1">
      <c r="A23" s="1461">
        <v>1</v>
      </c>
      <c r="B23" s="2167">
        <v>1</v>
      </c>
      <c r="C23" s="2167">
        <v>2</v>
      </c>
      <c r="D23" s="2167"/>
      <c r="E23" s="2212"/>
      <c r="F23" s="631"/>
      <c r="G23" s="92" t="s">
        <v>201</v>
      </c>
      <c r="H23" s="2168">
        <v>3</v>
      </c>
      <c r="I23" s="2168">
        <v>5</v>
      </c>
      <c r="J23" s="2169">
        <f t="shared" si="0"/>
        <v>8</v>
      </c>
      <c r="K23" s="78"/>
      <c r="L23" s="78"/>
    </row>
    <row r="24" spans="1:12" ht="12" customHeight="1">
      <c r="A24" s="1461">
        <v>1</v>
      </c>
      <c r="B24" s="2167">
        <v>1</v>
      </c>
      <c r="C24" s="2167">
        <v>2</v>
      </c>
      <c r="D24" s="2167"/>
      <c r="E24" s="2212"/>
      <c r="F24" s="638"/>
      <c r="G24" s="92" t="s">
        <v>261</v>
      </c>
      <c r="H24" s="2168">
        <v>2</v>
      </c>
      <c r="I24" s="2168">
        <v>4</v>
      </c>
      <c r="J24" s="2169">
        <f t="shared" si="0"/>
        <v>6</v>
      </c>
      <c r="K24" s="78"/>
      <c r="L24" s="78"/>
    </row>
    <row r="25" spans="1:12" ht="12" customHeight="1">
      <c r="A25" s="1461">
        <v>1</v>
      </c>
      <c r="B25" s="2167">
        <v>1</v>
      </c>
      <c r="C25" s="2167">
        <v>2</v>
      </c>
      <c r="D25" s="2167"/>
      <c r="E25" s="2212"/>
      <c r="F25" s="631"/>
      <c r="G25" s="92" t="s">
        <v>203</v>
      </c>
      <c r="H25" s="2168">
        <v>7</v>
      </c>
      <c r="I25" s="2168">
        <v>1</v>
      </c>
      <c r="J25" s="2169">
        <f t="shared" si="0"/>
        <v>8</v>
      </c>
      <c r="K25" s="78"/>
      <c r="L25" s="78"/>
    </row>
    <row r="26" spans="1:12" ht="12" customHeight="1">
      <c r="A26" s="1461">
        <v>1</v>
      </c>
      <c r="B26" s="2167">
        <v>1</v>
      </c>
      <c r="C26" s="2167">
        <v>2</v>
      </c>
      <c r="D26" s="2167"/>
      <c r="E26" s="2212"/>
      <c r="F26" s="631"/>
      <c r="G26" s="92" t="s">
        <v>197</v>
      </c>
      <c r="H26" s="2168">
        <v>0</v>
      </c>
      <c r="I26" s="2168">
        <v>0</v>
      </c>
      <c r="J26" s="2169">
        <f t="shared" si="0"/>
        <v>0</v>
      </c>
      <c r="K26" s="78"/>
      <c r="L26" s="78"/>
    </row>
    <row r="27" spans="1:12" ht="12" customHeight="1">
      <c r="A27" s="1461">
        <v>1</v>
      </c>
      <c r="B27" s="2167">
        <v>1</v>
      </c>
      <c r="C27" s="2167">
        <v>2</v>
      </c>
      <c r="D27" s="2167"/>
      <c r="E27" s="2212"/>
      <c r="F27" s="631"/>
      <c r="G27" s="92" t="s">
        <v>204</v>
      </c>
      <c r="H27" s="2168">
        <v>30</v>
      </c>
      <c r="I27" s="2168">
        <v>6</v>
      </c>
      <c r="J27" s="2169">
        <f t="shared" si="0"/>
        <v>36</v>
      </c>
      <c r="K27" s="78"/>
      <c r="L27" s="78"/>
    </row>
    <row r="28" spans="1:12" ht="12" customHeight="1">
      <c r="A28" s="1461">
        <v>1</v>
      </c>
      <c r="B28" s="2167">
        <v>1</v>
      </c>
      <c r="C28" s="2167">
        <v>2</v>
      </c>
      <c r="D28" s="2167"/>
      <c r="E28" s="2212"/>
      <c r="F28" s="631"/>
      <c r="G28" s="64" t="s">
        <v>334</v>
      </c>
      <c r="H28" s="2168">
        <v>0</v>
      </c>
      <c r="I28" s="2168">
        <v>0</v>
      </c>
      <c r="J28" s="2169">
        <f t="shared" si="0"/>
        <v>0</v>
      </c>
      <c r="K28" s="78"/>
      <c r="L28" s="78"/>
    </row>
    <row r="29" spans="1:12" ht="12" customHeight="1">
      <c r="A29" s="1461"/>
      <c r="B29" s="2167"/>
      <c r="C29" s="2167"/>
      <c r="D29" s="2167"/>
      <c r="E29" s="2212"/>
      <c r="F29" s="639" t="s">
        <v>25</v>
      </c>
      <c r="G29" s="92"/>
      <c r="H29" s="2164">
        <f>SUM(H30:H32)</f>
        <v>21</v>
      </c>
      <c r="I29" s="2164">
        <f>SUM(I30:I32)</f>
        <v>10</v>
      </c>
      <c r="J29" s="2171">
        <f t="shared" si="0"/>
        <v>31</v>
      </c>
      <c r="K29" s="78"/>
      <c r="L29" s="78"/>
    </row>
    <row r="30" spans="1:12" ht="12" customHeight="1">
      <c r="A30" s="1461">
        <v>1</v>
      </c>
      <c r="B30" s="2167">
        <v>1</v>
      </c>
      <c r="C30" s="2167">
        <v>4</v>
      </c>
      <c r="D30" s="2167"/>
      <c r="E30" s="2212"/>
      <c r="F30" s="631"/>
      <c r="G30" s="322" t="s">
        <v>277</v>
      </c>
      <c r="H30" s="2168">
        <v>0</v>
      </c>
      <c r="I30" s="2168">
        <v>0</v>
      </c>
      <c r="J30" s="2169">
        <f t="shared" si="0"/>
        <v>0</v>
      </c>
      <c r="K30" s="78"/>
      <c r="L30" s="78"/>
    </row>
    <row r="31" spans="1:12" ht="12" customHeight="1">
      <c r="A31" s="1461">
        <v>1</v>
      </c>
      <c r="B31" s="2167">
        <v>1</v>
      </c>
      <c r="C31" s="2167">
        <v>4</v>
      </c>
      <c r="D31" s="2167"/>
      <c r="E31" s="2212"/>
      <c r="F31" s="631"/>
      <c r="G31" s="92" t="s">
        <v>200</v>
      </c>
      <c r="H31" s="2168">
        <v>9</v>
      </c>
      <c r="I31" s="2168">
        <v>7</v>
      </c>
      <c r="J31" s="2169">
        <f t="shared" si="0"/>
        <v>16</v>
      </c>
      <c r="K31" s="78"/>
      <c r="L31" s="78"/>
    </row>
    <row r="32" spans="1:12" ht="12" customHeight="1">
      <c r="A32" s="1461">
        <v>1</v>
      </c>
      <c r="B32" s="2167">
        <v>1</v>
      </c>
      <c r="C32" s="2167">
        <v>4</v>
      </c>
      <c r="D32" s="2167"/>
      <c r="E32" s="2212"/>
      <c r="F32" s="631"/>
      <c r="G32" s="64" t="s">
        <v>193</v>
      </c>
      <c r="H32" s="2168">
        <v>12</v>
      </c>
      <c r="I32" s="2168">
        <v>3</v>
      </c>
      <c r="J32" s="2169">
        <f t="shared" si="0"/>
        <v>15</v>
      </c>
      <c r="K32" s="78"/>
      <c r="L32" s="78"/>
    </row>
    <row r="33" spans="1:12" ht="12.75" customHeight="1">
      <c r="A33" s="1461"/>
      <c r="B33" s="2167"/>
      <c r="C33" s="2167"/>
      <c r="D33" s="2167"/>
      <c r="E33" s="2212"/>
      <c r="F33" s="640" t="s">
        <v>26</v>
      </c>
      <c r="G33" s="92"/>
      <c r="H33" s="2164">
        <f>SUM(H34)</f>
        <v>21</v>
      </c>
      <c r="I33" s="2164">
        <f>SUM(I34)</f>
        <v>12</v>
      </c>
      <c r="J33" s="2171">
        <f t="shared" si="0"/>
        <v>33</v>
      </c>
      <c r="K33" s="78"/>
      <c r="L33" s="78"/>
    </row>
    <row r="34" spans="1:12" ht="12.75" customHeight="1">
      <c r="A34" s="1461">
        <v>1</v>
      </c>
      <c r="B34" s="2167">
        <v>1</v>
      </c>
      <c r="C34" s="2167">
        <v>1</v>
      </c>
      <c r="D34" s="2167"/>
      <c r="E34" s="2212"/>
      <c r="F34" s="638"/>
      <c r="G34" s="92" t="s">
        <v>206</v>
      </c>
      <c r="H34" s="2168">
        <v>21</v>
      </c>
      <c r="I34" s="2168">
        <v>12</v>
      </c>
      <c r="J34" s="2169">
        <f t="shared" si="0"/>
        <v>33</v>
      </c>
      <c r="K34" s="78"/>
      <c r="L34" s="78"/>
    </row>
    <row r="35" spans="1:12" s="683" customFormat="1" ht="12.75" customHeight="1">
      <c r="A35" s="996"/>
      <c r="B35" s="2174"/>
      <c r="C35" s="2174"/>
      <c r="D35" s="2174"/>
      <c r="E35" s="1326"/>
      <c r="F35" s="640" t="s">
        <v>27</v>
      </c>
      <c r="G35" s="175"/>
      <c r="H35" s="2175">
        <f>SUM(H36)</f>
        <v>0</v>
      </c>
      <c r="I35" s="2175">
        <f>SUM(I36)</f>
        <v>0</v>
      </c>
      <c r="J35" s="2176">
        <f t="shared" si="0"/>
        <v>0</v>
      </c>
      <c r="K35" s="977"/>
      <c r="L35" s="977"/>
    </row>
    <row r="36" spans="1:12" ht="12.75" customHeight="1">
      <c r="A36" s="1461">
        <v>1</v>
      </c>
      <c r="B36" s="2167">
        <v>1</v>
      </c>
      <c r="C36" s="2167">
        <v>14</v>
      </c>
      <c r="D36" s="2167"/>
      <c r="E36" s="1322"/>
      <c r="F36" s="638"/>
      <c r="G36" s="92" t="s">
        <v>207</v>
      </c>
      <c r="H36" s="2168">
        <v>0</v>
      </c>
      <c r="I36" s="2168">
        <v>0</v>
      </c>
      <c r="J36" s="2169">
        <f t="shared" si="0"/>
        <v>0</v>
      </c>
      <c r="K36" s="78"/>
      <c r="L36" s="78"/>
    </row>
    <row r="37" spans="1:12" ht="12.75" customHeight="1">
      <c r="A37" s="1461"/>
      <c r="B37" s="2167"/>
      <c r="C37" s="2167"/>
      <c r="D37" s="2167"/>
      <c r="E37" s="2211">
        <v>1402</v>
      </c>
      <c r="F37" s="29" t="s">
        <v>29</v>
      </c>
      <c r="G37" s="123"/>
      <c r="H37" s="2177">
        <f>SUM(H38,H47,H52,H59,H64,H68,H72,H76)</f>
        <v>213</v>
      </c>
      <c r="I37" s="2177">
        <f>SUM(I38,I47,I52,I59,I64,I68,I72,I76)</f>
        <v>290</v>
      </c>
      <c r="J37" s="622">
        <f t="shared" si="0"/>
        <v>503</v>
      </c>
      <c r="K37" s="78"/>
      <c r="L37" s="78"/>
    </row>
    <row r="38" spans="1:12" ht="12" customHeight="1">
      <c r="A38" s="1461"/>
      <c r="B38" s="2167"/>
      <c r="C38" s="2167"/>
      <c r="D38" s="2167"/>
      <c r="E38" s="2212"/>
      <c r="F38" s="636" t="s">
        <v>114</v>
      </c>
      <c r="G38" s="92"/>
      <c r="H38" s="2178">
        <f>SUM(H39:H46)</f>
        <v>129</v>
      </c>
      <c r="I38" s="2178">
        <f>SUM(I39:I46)</f>
        <v>169</v>
      </c>
      <c r="J38" s="2171">
        <f t="shared" si="0"/>
        <v>298</v>
      </c>
      <c r="K38" s="78"/>
      <c r="L38" s="78"/>
    </row>
    <row r="39" spans="1:12" ht="12" customHeight="1">
      <c r="A39" s="1461">
        <v>2</v>
      </c>
      <c r="B39" s="2167">
        <v>4</v>
      </c>
      <c r="C39" s="2167">
        <v>11</v>
      </c>
      <c r="D39" s="2167"/>
      <c r="E39" s="2212"/>
      <c r="F39" s="631"/>
      <c r="G39" s="92" t="s">
        <v>335</v>
      </c>
      <c r="H39" s="2179">
        <v>56</v>
      </c>
      <c r="I39" s="2179">
        <v>57</v>
      </c>
      <c r="J39" s="2169">
        <f t="shared" si="0"/>
        <v>113</v>
      </c>
      <c r="K39" s="78"/>
      <c r="L39" s="78"/>
    </row>
    <row r="40" spans="1:12" ht="12" customHeight="1">
      <c r="A40" s="1461">
        <v>2</v>
      </c>
      <c r="B40" s="2167">
        <v>4</v>
      </c>
      <c r="C40" s="2167">
        <v>11</v>
      </c>
      <c r="D40" s="2167"/>
      <c r="E40" s="2212"/>
      <c r="F40" s="631"/>
      <c r="G40" s="92" t="s">
        <v>208</v>
      </c>
      <c r="H40" s="2179">
        <v>0</v>
      </c>
      <c r="I40" s="2179">
        <v>0</v>
      </c>
      <c r="J40" s="2169">
        <f t="shared" si="0"/>
        <v>0</v>
      </c>
      <c r="K40" s="78"/>
      <c r="L40" s="78"/>
    </row>
    <row r="41" spans="1:12" ht="12" customHeight="1">
      <c r="A41" s="1461">
        <v>2</v>
      </c>
      <c r="B41" s="2167">
        <v>4</v>
      </c>
      <c r="C41" s="2167">
        <v>11</v>
      </c>
      <c r="D41" s="2167"/>
      <c r="E41" s="2212"/>
      <c r="F41" s="631"/>
      <c r="G41" s="92" t="s">
        <v>336</v>
      </c>
      <c r="H41" s="2179">
        <v>41</v>
      </c>
      <c r="I41" s="2179">
        <v>57</v>
      </c>
      <c r="J41" s="2169">
        <f t="shared" si="0"/>
        <v>98</v>
      </c>
      <c r="K41" s="78"/>
      <c r="L41" s="78"/>
    </row>
    <row r="42" spans="1:12" ht="12" customHeight="1">
      <c r="A42" s="1461">
        <v>2</v>
      </c>
      <c r="B42" s="2167">
        <v>4</v>
      </c>
      <c r="C42" s="2167">
        <v>11</v>
      </c>
      <c r="D42" s="2167"/>
      <c r="E42" s="2212"/>
      <c r="F42" s="631"/>
      <c r="G42" s="92" t="s">
        <v>209</v>
      </c>
      <c r="H42" s="2179">
        <v>0</v>
      </c>
      <c r="I42" s="2179">
        <v>0</v>
      </c>
      <c r="J42" s="2169">
        <f t="shared" si="0"/>
        <v>0</v>
      </c>
      <c r="K42" s="78"/>
      <c r="L42" s="78"/>
    </row>
    <row r="43" spans="1:12" ht="12" customHeight="1">
      <c r="A43" s="1461">
        <v>2</v>
      </c>
      <c r="B43" s="2167">
        <v>4</v>
      </c>
      <c r="C43" s="2167">
        <v>11</v>
      </c>
      <c r="D43" s="2167"/>
      <c r="E43" s="2212"/>
      <c r="F43" s="631"/>
      <c r="G43" s="92" t="s">
        <v>337</v>
      </c>
      <c r="H43" s="2179">
        <v>12</v>
      </c>
      <c r="I43" s="2179">
        <v>47</v>
      </c>
      <c r="J43" s="2169">
        <f t="shared" si="0"/>
        <v>59</v>
      </c>
      <c r="K43" s="78"/>
      <c r="L43" s="78"/>
    </row>
    <row r="44" spans="1:12" ht="12" customHeight="1">
      <c r="A44" s="1461">
        <v>2</v>
      </c>
      <c r="B44" s="2167">
        <v>4</v>
      </c>
      <c r="C44" s="2167">
        <v>11</v>
      </c>
      <c r="D44" s="2167"/>
      <c r="E44" s="2212"/>
      <c r="F44" s="631"/>
      <c r="G44" s="92" t="s">
        <v>210</v>
      </c>
      <c r="H44" s="2179">
        <v>0</v>
      </c>
      <c r="I44" s="2179">
        <v>0</v>
      </c>
      <c r="J44" s="2169">
        <f t="shared" si="0"/>
        <v>0</v>
      </c>
      <c r="K44" s="78"/>
      <c r="L44" s="78"/>
    </row>
    <row r="45" spans="1:12" ht="12" customHeight="1">
      <c r="A45" s="1461">
        <v>2</v>
      </c>
      <c r="B45" s="2167">
        <v>6</v>
      </c>
      <c r="C45" s="2167">
        <v>11</v>
      </c>
      <c r="D45" s="2167"/>
      <c r="E45" s="2212"/>
      <c r="F45" s="631"/>
      <c r="G45" s="92" t="s">
        <v>211</v>
      </c>
      <c r="H45" s="2179">
        <v>0</v>
      </c>
      <c r="I45" s="2179">
        <v>0</v>
      </c>
      <c r="J45" s="2169">
        <f t="shared" si="0"/>
        <v>0</v>
      </c>
      <c r="K45" s="78"/>
      <c r="L45" s="78"/>
    </row>
    <row r="46" spans="1:12" ht="12" customHeight="1">
      <c r="A46" s="1461">
        <v>2</v>
      </c>
      <c r="B46" s="2167">
        <v>6</v>
      </c>
      <c r="C46" s="2167">
        <v>11</v>
      </c>
      <c r="D46" s="2167"/>
      <c r="E46" s="2212"/>
      <c r="F46" s="638"/>
      <c r="G46" s="92" t="s">
        <v>212</v>
      </c>
      <c r="H46" s="2179">
        <v>20</v>
      </c>
      <c r="I46" s="2179">
        <v>8</v>
      </c>
      <c r="J46" s="2169">
        <f t="shared" si="0"/>
        <v>28</v>
      </c>
      <c r="K46" s="78"/>
      <c r="L46" s="78"/>
    </row>
    <row r="47" spans="1:12" ht="12" customHeight="1">
      <c r="A47" s="1461"/>
      <c r="B47" s="2167"/>
      <c r="C47" s="2167"/>
      <c r="D47" s="2167"/>
      <c r="E47" s="2212"/>
      <c r="F47" s="636" t="s">
        <v>31</v>
      </c>
      <c r="G47" s="92"/>
      <c r="H47" s="2178">
        <f>SUM(H48:H51)</f>
        <v>21</v>
      </c>
      <c r="I47" s="2178">
        <f>SUM(I48:I51)</f>
        <v>25</v>
      </c>
      <c r="J47" s="2171">
        <f t="shared" si="0"/>
        <v>46</v>
      </c>
      <c r="K47" s="78"/>
      <c r="L47" s="78"/>
    </row>
    <row r="48" spans="1:12" ht="12" customHeight="1">
      <c r="A48" s="1461">
        <v>2</v>
      </c>
      <c r="B48" s="2167">
        <v>4</v>
      </c>
      <c r="C48" s="2167">
        <v>10</v>
      </c>
      <c r="D48" s="2167"/>
      <c r="E48" s="2212"/>
      <c r="F48" s="631"/>
      <c r="G48" s="92" t="s">
        <v>336</v>
      </c>
      <c r="H48" s="2179">
        <v>15</v>
      </c>
      <c r="I48" s="2179">
        <v>24</v>
      </c>
      <c r="J48" s="2169">
        <f t="shared" si="0"/>
        <v>39</v>
      </c>
      <c r="K48" s="78"/>
      <c r="L48" s="78"/>
    </row>
    <row r="49" spans="1:12" ht="12" customHeight="1">
      <c r="A49" s="1461">
        <v>2</v>
      </c>
      <c r="B49" s="2167">
        <v>4</v>
      </c>
      <c r="C49" s="2167">
        <v>10</v>
      </c>
      <c r="D49" s="2167"/>
      <c r="E49" s="2212"/>
      <c r="F49" s="631"/>
      <c r="G49" s="92" t="s">
        <v>209</v>
      </c>
      <c r="H49" s="2179">
        <v>0</v>
      </c>
      <c r="I49" s="2179">
        <v>0</v>
      </c>
      <c r="J49" s="2169">
        <f t="shared" si="0"/>
        <v>0</v>
      </c>
      <c r="K49" s="78"/>
      <c r="L49" s="78"/>
    </row>
    <row r="50" spans="1:12" ht="12" customHeight="1">
      <c r="A50" s="1461">
        <v>2</v>
      </c>
      <c r="B50" s="2167">
        <v>6</v>
      </c>
      <c r="C50" s="2167">
        <v>10</v>
      </c>
      <c r="D50" s="2167"/>
      <c r="E50" s="2212"/>
      <c r="F50" s="631"/>
      <c r="G50" s="92" t="s">
        <v>211</v>
      </c>
      <c r="H50" s="2179">
        <v>0</v>
      </c>
      <c r="I50" s="2179">
        <v>0</v>
      </c>
      <c r="J50" s="2169">
        <f t="shared" si="0"/>
        <v>0</v>
      </c>
      <c r="K50" s="78"/>
      <c r="L50" s="78"/>
    </row>
    <row r="51" spans="1:12" ht="12" customHeight="1">
      <c r="A51" s="1461">
        <v>2</v>
      </c>
      <c r="B51" s="2167">
        <v>6</v>
      </c>
      <c r="C51" s="2167">
        <v>10</v>
      </c>
      <c r="D51" s="2167"/>
      <c r="E51" s="2212"/>
      <c r="F51" s="631"/>
      <c r="G51" s="92" t="s">
        <v>212</v>
      </c>
      <c r="H51" s="2179">
        <v>6</v>
      </c>
      <c r="I51" s="2179">
        <v>1</v>
      </c>
      <c r="J51" s="2169">
        <f t="shared" si="0"/>
        <v>7</v>
      </c>
      <c r="K51" s="78"/>
      <c r="L51" s="78"/>
    </row>
    <row r="52" spans="1:12" ht="12" customHeight="1">
      <c r="A52" s="1461"/>
      <c r="B52" s="2167"/>
      <c r="C52" s="2167"/>
      <c r="D52" s="2167"/>
      <c r="E52" s="2212"/>
      <c r="F52" s="636" t="s">
        <v>32</v>
      </c>
      <c r="G52" s="92"/>
      <c r="H52" s="2178">
        <f>SUM(H53:H58)</f>
        <v>40</v>
      </c>
      <c r="I52" s="2178">
        <f>SUM(I53:I58)</f>
        <v>57</v>
      </c>
      <c r="J52" s="2171">
        <f t="shared" si="0"/>
        <v>97</v>
      </c>
      <c r="K52" s="78"/>
      <c r="L52" s="78"/>
    </row>
    <row r="53" spans="1:12" ht="12" customHeight="1">
      <c r="A53" s="1461">
        <v>2</v>
      </c>
      <c r="B53" s="2167">
        <v>4</v>
      </c>
      <c r="C53" s="2167">
        <v>10</v>
      </c>
      <c r="D53" s="2167"/>
      <c r="E53" s="2212"/>
      <c r="F53" s="631"/>
      <c r="G53" s="92" t="s">
        <v>335</v>
      </c>
      <c r="H53" s="2179">
        <v>27</v>
      </c>
      <c r="I53" s="2179">
        <v>41</v>
      </c>
      <c r="J53" s="2169">
        <f t="shared" si="0"/>
        <v>68</v>
      </c>
      <c r="K53" s="78"/>
      <c r="L53" s="78"/>
    </row>
    <row r="54" spans="1:12" ht="12" customHeight="1">
      <c r="A54" s="1461">
        <v>2</v>
      </c>
      <c r="B54" s="2167">
        <v>4</v>
      </c>
      <c r="C54" s="2167">
        <v>10</v>
      </c>
      <c r="D54" s="2167"/>
      <c r="E54" s="2212"/>
      <c r="F54" s="631"/>
      <c r="G54" s="92" t="s">
        <v>208</v>
      </c>
      <c r="H54" s="2179">
        <v>0</v>
      </c>
      <c r="I54" s="2179">
        <v>0</v>
      </c>
      <c r="J54" s="2169">
        <f t="shared" si="0"/>
        <v>0</v>
      </c>
      <c r="K54" s="78"/>
      <c r="L54" s="78"/>
    </row>
    <row r="55" spans="1:12" ht="12" customHeight="1">
      <c r="A55" s="1461">
        <v>2</v>
      </c>
      <c r="B55" s="2167">
        <v>4</v>
      </c>
      <c r="C55" s="2167">
        <v>10</v>
      </c>
      <c r="D55" s="2167"/>
      <c r="E55" s="2212"/>
      <c r="F55" s="631"/>
      <c r="G55" s="92" t="s">
        <v>213</v>
      </c>
      <c r="H55" s="2179">
        <v>4</v>
      </c>
      <c r="I55" s="2179">
        <v>2</v>
      </c>
      <c r="J55" s="2169">
        <f t="shared" si="0"/>
        <v>6</v>
      </c>
      <c r="K55" s="78"/>
      <c r="L55" s="78"/>
    </row>
    <row r="56" spans="1:12" ht="12" customHeight="1">
      <c r="A56" s="1461">
        <v>2</v>
      </c>
      <c r="B56" s="2167">
        <v>4</v>
      </c>
      <c r="C56" s="2167">
        <v>10</v>
      </c>
      <c r="D56" s="2167"/>
      <c r="E56" s="2212"/>
      <c r="F56" s="631"/>
      <c r="G56" s="92" t="s">
        <v>214</v>
      </c>
      <c r="H56" s="2179">
        <v>3</v>
      </c>
      <c r="I56" s="2179">
        <v>4</v>
      </c>
      <c r="J56" s="2169">
        <f t="shared" si="0"/>
        <v>7</v>
      </c>
      <c r="K56" s="78"/>
      <c r="L56" s="78"/>
    </row>
    <row r="57" spans="1:12" ht="12" customHeight="1">
      <c r="A57" s="1461">
        <v>2</v>
      </c>
      <c r="B57" s="2167">
        <v>4</v>
      </c>
      <c r="C57" s="2167">
        <v>10</v>
      </c>
      <c r="D57" s="2167"/>
      <c r="E57" s="2212"/>
      <c r="F57" s="631"/>
      <c r="G57" s="92" t="s">
        <v>337</v>
      </c>
      <c r="H57" s="2179">
        <v>6</v>
      </c>
      <c r="I57" s="2179">
        <v>10</v>
      </c>
      <c r="J57" s="2169">
        <f t="shared" si="0"/>
        <v>16</v>
      </c>
      <c r="K57" s="78"/>
      <c r="L57" s="78"/>
    </row>
    <row r="58" spans="1:12" ht="12" customHeight="1">
      <c r="A58" s="1461">
        <v>2</v>
      </c>
      <c r="B58" s="2167">
        <v>4</v>
      </c>
      <c r="C58" s="2167">
        <v>10</v>
      </c>
      <c r="D58" s="2167"/>
      <c r="E58" s="2212"/>
      <c r="F58" s="631"/>
      <c r="G58" s="92" t="s">
        <v>215</v>
      </c>
      <c r="H58" s="2179">
        <v>0</v>
      </c>
      <c r="I58" s="2179">
        <v>0</v>
      </c>
      <c r="J58" s="2169">
        <f t="shared" si="0"/>
        <v>0</v>
      </c>
      <c r="K58" s="78"/>
      <c r="L58" s="78"/>
    </row>
    <row r="59" spans="1:12" ht="12" customHeight="1">
      <c r="A59" s="1461"/>
      <c r="B59" s="2167"/>
      <c r="C59" s="2167"/>
      <c r="D59" s="2167"/>
      <c r="E59" s="2212"/>
      <c r="F59" s="636" t="s">
        <v>131</v>
      </c>
      <c r="G59" s="92"/>
      <c r="H59" s="2178">
        <f>SUM(H60:H63)</f>
        <v>19</v>
      </c>
      <c r="I59" s="2178">
        <f>SUM(I60:I63)</f>
        <v>37</v>
      </c>
      <c r="J59" s="2171">
        <f t="shared" si="0"/>
        <v>56</v>
      </c>
      <c r="K59" s="78"/>
      <c r="L59" s="78"/>
    </row>
    <row r="60" spans="1:12" ht="12" customHeight="1">
      <c r="A60" s="1461">
        <v>2</v>
      </c>
      <c r="B60" s="2167">
        <v>4</v>
      </c>
      <c r="C60" s="2167">
        <v>3</v>
      </c>
      <c r="D60" s="2167"/>
      <c r="E60" s="2212"/>
      <c r="F60" s="636"/>
      <c r="G60" s="92" t="s">
        <v>335</v>
      </c>
      <c r="H60" s="2180">
        <v>6</v>
      </c>
      <c r="I60" s="2180">
        <v>19</v>
      </c>
      <c r="J60" s="2172">
        <f t="shared" si="0"/>
        <v>25</v>
      </c>
      <c r="K60" s="78"/>
      <c r="L60" s="78"/>
    </row>
    <row r="61" spans="1:12" ht="12" customHeight="1">
      <c r="A61" s="1461">
        <v>2</v>
      </c>
      <c r="B61" s="2167">
        <v>4</v>
      </c>
      <c r="C61" s="2167">
        <v>3</v>
      </c>
      <c r="D61" s="2167"/>
      <c r="E61" s="2212"/>
      <c r="F61" s="638"/>
      <c r="G61" s="92" t="s">
        <v>208</v>
      </c>
      <c r="H61" s="2179">
        <v>0</v>
      </c>
      <c r="I61" s="2179">
        <v>0</v>
      </c>
      <c r="J61" s="2169">
        <f t="shared" si="0"/>
        <v>0</v>
      </c>
      <c r="K61" s="78"/>
      <c r="L61" s="78"/>
    </row>
    <row r="62" spans="1:12" ht="12" customHeight="1">
      <c r="A62" s="1461">
        <v>2</v>
      </c>
      <c r="B62" s="2167">
        <v>4</v>
      </c>
      <c r="C62" s="2167">
        <v>3</v>
      </c>
      <c r="D62" s="2167"/>
      <c r="E62" s="2212"/>
      <c r="F62" s="638"/>
      <c r="G62" s="92" t="s">
        <v>336</v>
      </c>
      <c r="H62" s="2179">
        <v>13</v>
      </c>
      <c r="I62" s="2179">
        <v>18</v>
      </c>
      <c r="J62" s="2169">
        <f t="shared" si="0"/>
        <v>31</v>
      </c>
      <c r="K62" s="78"/>
      <c r="L62" s="78"/>
    </row>
    <row r="63" spans="1:12" ht="12" customHeight="1">
      <c r="A63" s="1461">
        <v>2</v>
      </c>
      <c r="B63" s="2167">
        <v>4</v>
      </c>
      <c r="C63" s="2167">
        <v>3</v>
      </c>
      <c r="D63" s="2167"/>
      <c r="E63" s="2212"/>
      <c r="F63" s="638"/>
      <c r="G63" s="92" t="s">
        <v>209</v>
      </c>
      <c r="H63" s="2179">
        <v>0</v>
      </c>
      <c r="I63" s="2179">
        <v>0</v>
      </c>
      <c r="J63" s="2169">
        <f t="shared" si="0"/>
        <v>0</v>
      </c>
      <c r="K63" s="78"/>
      <c r="L63" s="78"/>
    </row>
    <row r="64" spans="1:12" ht="12" customHeight="1">
      <c r="A64" s="1461"/>
      <c r="B64" s="2167"/>
      <c r="C64" s="2167"/>
      <c r="D64" s="2167"/>
      <c r="E64" s="2212"/>
      <c r="F64" s="636" t="s">
        <v>132</v>
      </c>
      <c r="G64" s="92"/>
      <c r="H64" s="2178">
        <f>SUM(H65:H67)</f>
        <v>3</v>
      </c>
      <c r="I64" s="2178">
        <f>SUM(I65:I67)</f>
        <v>2</v>
      </c>
      <c r="J64" s="2171">
        <f t="shared" si="0"/>
        <v>5</v>
      </c>
      <c r="K64" s="78"/>
      <c r="L64" s="78"/>
    </row>
    <row r="65" spans="1:12" ht="12" customHeight="1">
      <c r="A65" s="1461">
        <v>2</v>
      </c>
      <c r="B65" s="2167">
        <v>4</v>
      </c>
      <c r="C65" s="2167">
        <v>7</v>
      </c>
      <c r="D65" s="2167"/>
      <c r="E65" s="2212"/>
      <c r="F65" s="631"/>
      <c r="G65" s="92" t="s">
        <v>208</v>
      </c>
      <c r="H65" s="2179">
        <v>0</v>
      </c>
      <c r="I65" s="2179">
        <v>0</v>
      </c>
      <c r="J65" s="2169">
        <f t="shared" si="0"/>
        <v>0</v>
      </c>
      <c r="K65" s="78"/>
      <c r="L65" s="78"/>
    </row>
    <row r="66" spans="1:12" ht="12" customHeight="1">
      <c r="A66" s="1461">
        <v>2</v>
      </c>
      <c r="B66" s="2167">
        <v>4</v>
      </c>
      <c r="C66" s="2167">
        <v>7</v>
      </c>
      <c r="D66" s="2167"/>
      <c r="E66" s="2212"/>
      <c r="F66" s="631"/>
      <c r="G66" s="92" t="s">
        <v>1509</v>
      </c>
      <c r="H66" s="2179">
        <v>3</v>
      </c>
      <c r="I66" s="2179">
        <v>2</v>
      </c>
      <c r="J66" s="2169">
        <f t="shared" si="0"/>
        <v>5</v>
      </c>
      <c r="K66" s="78"/>
      <c r="L66" s="78"/>
    </row>
    <row r="67" spans="1:12" ht="12" customHeight="1">
      <c r="A67" s="1461">
        <v>2</v>
      </c>
      <c r="B67" s="2167">
        <v>4</v>
      </c>
      <c r="C67" s="2167">
        <v>7</v>
      </c>
      <c r="D67" s="2167"/>
      <c r="E67" s="2212"/>
      <c r="F67" s="631"/>
      <c r="G67" s="92" t="s">
        <v>209</v>
      </c>
      <c r="H67" s="2179">
        <v>0</v>
      </c>
      <c r="I67" s="2179">
        <v>0</v>
      </c>
      <c r="J67" s="2169">
        <f t="shared" si="0"/>
        <v>0</v>
      </c>
      <c r="K67" s="78"/>
      <c r="L67" s="78"/>
    </row>
    <row r="68" spans="1:12" ht="12" customHeight="1">
      <c r="A68" s="1461"/>
      <c r="B68" s="2167"/>
      <c r="C68" s="2167"/>
      <c r="D68" s="2167"/>
      <c r="E68" s="2212"/>
      <c r="F68" s="636" t="s">
        <v>35</v>
      </c>
      <c r="G68" s="92"/>
      <c r="H68" s="2178">
        <f>SUM(H69:H71)</f>
        <v>1</v>
      </c>
      <c r="I68" s="2178">
        <f>SUM(I69:I71)</f>
        <v>0</v>
      </c>
      <c r="J68" s="2171">
        <f t="shared" si="0"/>
        <v>1</v>
      </c>
      <c r="K68" s="78"/>
      <c r="L68" s="78"/>
    </row>
    <row r="69" spans="1:12" ht="12" customHeight="1">
      <c r="A69" s="1461">
        <v>2</v>
      </c>
      <c r="B69" s="2167">
        <v>4</v>
      </c>
      <c r="C69" s="2167">
        <v>1</v>
      </c>
      <c r="D69" s="2167"/>
      <c r="E69" s="2212"/>
      <c r="F69" s="636"/>
      <c r="G69" s="92" t="s">
        <v>208</v>
      </c>
      <c r="H69" s="2180">
        <v>1</v>
      </c>
      <c r="I69" s="2180">
        <v>0</v>
      </c>
      <c r="J69" s="2172">
        <f t="shared" si="0"/>
        <v>1</v>
      </c>
      <c r="K69" s="78"/>
      <c r="L69" s="78"/>
    </row>
    <row r="70" spans="1:12" ht="12" customHeight="1">
      <c r="A70" s="1461">
        <v>2</v>
      </c>
      <c r="B70" s="2167">
        <v>4</v>
      </c>
      <c r="C70" s="2167">
        <v>1</v>
      </c>
      <c r="D70" s="2167"/>
      <c r="E70" s="2212"/>
      <c r="F70" s="638"/>
      <c r="G70" s="92" t="s">
        <v>208</v>
      </c>
      <c r="H70" s="2179">
        <v>0</v>
      </c>
      <c r="I70" s="2179">
        <v>0</v>
      </c>
      <c r="J70" s="2169">
        <f t="shared" si="0"/>
        <v>0</v>
      </c>
      <c r="K70" s="78"/>
      <c r="L70" s="78"/>
    </row>
    <row r="71" spans="1:12" ht="12" customHeight="1">
      <c r="A71" s="1461">
        <v>2</v>
      </c>
      <c r="B71" s="2167">
        <v>4</v>
      </c>
      <c r="C71" s="2167">
        <v>1</v>
      </c>
      <c r="D71" s="2167"/>
      <c r="E71" s="2212"/>
      <c r="F71" s="638"/>
      <c r="G71" s="92" t="s">
        <v>209</v>
      </c>
      <c r="H71" s="2179">
        <v>0</v>
      </c>
      <c r="I71" s="2179">
        <v>0</v>
      </c>
      <c r="J71" s="2169">
        <f t="shared" si="0"/>
        <v>0</v>
      </c>
      <c r="K71" s="78"/>
      <c r="L71" s="78"/>
    </row>
    <row r="72" spans="1:12" ht="12" customHeight="1">
      <c r="A72" s="1461"/>
      <c r="B72" s="2167"/>
      <c r="C72" s="2167"/>
      <c r="D72" s="2167"/>
      <c r="E72" s="2212"/>
      <c r="F72" s="636" t="s">
        <v>133</v>
      </c>
      <c r="G72" s="92"/>
      <c r="H72" s="2178">
        <f>SUM(H73:H75)</f>
        <v>0</v>
      </c>
      <c r="I72" s="2178">
        <f>SUM(I73:I75)</f>
        <v>0</v>
      </c>
      <c r="J72" s="2171">
        <f>SUM(H72:I72)</f>
        <v>0</v>
      </c>
      <c r="K72" s="78"/>
      <c r="L72" s="78"/>
    </row>
    <row r="73" spans="1:12" ht="12" customHeight="1">
      <c r="A73" s="1461">
        <v>2</v>
      </c>
      <c r="B73" s="2167">
        <v>4</v>
      </c>
      <c r="C73" s="2167">
        <v>9</v>
      </c>
      <c r="D73" s="2167"/>
      <c r="E73" s="2212"/>
      <c r="F73" s="348"/>
      <c r="G73" s="92" t="s">
        <v>208</v>
      </c>
      <c r="H73" s="2179">
        <v>0</v>
      </c>
      <c r="I73" s="2179">
        <v>0</v>
      </c>
      <c r="J73" s="2169">
        <f t="shared" si="0"/>
        <v>0</v>
      </c>
      <c r="K73" s="78"/>
      <c r="L73" s="78"/>
    </row>
    <row r="74" spans="1:12" ht="12" customHeight="1">
      <c r="A74" s="1461">
        <v>2</v>
      </c>
      <c r="B74" s="2167">
        <v>4</v>
      </c>
      <c r="C74" s="2167">
        <v>9</v>
      </c>
      <c r="D74" s="2167"/>
      <c r="E74" s="2212"/>
      <c r="F74" s="348"/>
      <c r="G74" s="92" t="s">
        <v>209</v>
      </c>
      <c r="H74" s="2179">
        <v>0</v>
      </c>
      <c r="I74" s="2179">
        <v>0</v>
      </c>
      <c r="J74" s="2169">
        <f t="shared" si="0"/>
        <v>0</v>
      </c>
      <c r="K74" s="78"/>
      <c r="L74" s="78"/>
    </row>
    <row r="75" spans="1:12" ht="12" customHeight="1">
      <c r="A75" s="1461">
        <v>2</v>
      </c>
      <c r="B75" s="2167">
        <v>4</v>
      </c>
      <c r="C75" s="2167">
        <v>9</v>
      </c>
      <c r="D75" s="2167"/>
      <c r="E75" s="2212"/>
      <c r="F75" s="348"/>
      <c r="G75" s="92" t="s">
        <v>215</v>
      </c>
      <c r="H75" s="2179">
        <v>0</v>
      </c>
      <c r="I75" s="2179">
        <v>0</v>
      </c>
      <c r="J75" s="2169">
        <f t="shared" si="0"/>
        <v>0</v>
      </c>
      <c r="K75" s="78"/>
      <c r="L75" s="78"/>
    </row>
    <row r="76" spans="1:12" ht="12" customHeight="1">
      <c r="A76" s="1461"/>
      <c r="B76" s="2167"/>
      <c r="C76" s="2167"/>
      <c r="D76" s="2167"/>
      <c r="E76" s="2212"/>
      <c r="F76" s="640" t="s">
        <v>37</v>
      </c>
      <c r="G76" s="175"/>
      <c r="H76" s="2178">
        <f>SUM(H77)</f>
        <v>0</v>
      </c>
      <c r="I76" s="2178">
        <f>SUM(I77)</f>
        <v>0</v>
      </c>
      <c r="J76" s="2171">
        <f t="shared" si="0"/>
        <v>0</v>
      </c>
      <c r="K76" s="78"/>
      <c r="L76" s="78"/>
    </row>
    <row r="77" spans="1:12" ht="12" customHeight="1">
      <c r="A77" s="1461">
        <v>2</v>
      </c>
      <c r="B77" s="2167">
        <v>4</v>
      </c>
      <c r="C77" s="2167">
        <v>11</v>
      </c>
      <c r="D77" s="2167"/>
      <c r="E77" s="2213"/>
      <c r="F77" s="638"/>
      <c r="G77" s="92" t="s">
        <v>217</v>
      </c>
      <c r="H77" s="2179">
        <v>0</v>
      </c>
      <c r="I77" s="2179">
        <v>0</v>
      </c>
      <c r="J77" s="2169">
        <f t="shared" si="0"/>
        <v>0</v>
      </c>
      <c r="K77" s="78"/>
      <c r="L77" s="78"/>
    </row>
    <row r="78" spans="1:12" ht="12.75" customHeight="1">
      <c r="A78" s="1461"/>
      <c r="B78" s="2167"/>
      <c r="C78" s="2167"/>
      <c r="D78" s="2167"/>
      <c r="E78" s="2211">
        <v>1403</v>
      </c>
      <c r="F78" s="29" t="s">
        <v>39</v>
      </c>
      <c r="G78" s="123"/>
      <c r="H78" s="2177">
        <f>SUM(H79+H81+H83)</f>
        <v>28</v>
      </c>
      <c r="I78" s="2177">
        <f>SUM(I79+I81+I83)</f>
        <v>21</v>
      </c>
      <c r="J78" s="622">
        <f t="shared" si="0"/>
        <v>49</v>
      </c>
      <c r="K78" s="78"/>
      <c r="L78" s="78"/>
    </row>
    <row r="79" spans="1:12" ht="12" customHeight="1">
      <c r="A79" s="1461"/>
      <c r="B79" s="2167"/>
      <c r="C79" s="2167"/>
      <c r="D79" s="2167"/>
      <c r="E79" s="2212"/>
      <c r="F79" s="640" t="s">
        <v>40</v>
      </c>
      <c r="G79" s="92"/>
      <c r="H79" s="2164">
        <f>SUM(H80:H80)</f>
        <v>9</v>
      </c>
      <c r="I79" s="2164">
        <f>SUM(I80:I80)</f>
        <v>9</v>
      </c>
      <c r="J79" s="2171">
        <f t="shared" si="0"/>
        <v>18</v>
      </c>
      <c r="K79" s="78"/>
      <c r="L79" s="78"/>
    </row>
    <row r="80" spans="1:12" ht="12" customHeight="1">
      <c r="A80" s="1461">
        <v>3</v>
      </c>
      <c r="B80" s="2167">
        <v>5</v>
      </c>
      <c r="C80" s="2167">
        <v>11</v>
      </c>
      <c r="D80" s="2167"/>
      <c r="E80" s="2212"/>
      <c r="F80" s="638"/>
      <c r="G80" s="92" t="s">
        <v>218</v>
      </c>
      <c r="H80" s="2168">
        <v>9</v>
      </c>
      <c r="I80" s="2168">
        <v>9</v>
      </c>
      <c r="J80" s="2169">
        <f t="shared" si="0"/>
        <v>18</v>
      </c>
      <c r="K80" s="78"/>
      <c r="L80" s="78"/>
    </row>
    <row r="81" spans="1:14" ht="12" customHeight="1">
      <c r="A81" s="1461"/>
      <c r="B81" s="2167"/>
      <c r="C81" s="2167"/>
      <c r="D81" s="2167"/>
      <c r="E81" s="2212"/>
      <c r="F81" s="640" t="s">
        <v>41</v>
      </c>
      <c r="G81" s="92"/>
      <c r="H81" s="2178">
        <f>SUM(H82)</f>
        <v>4</v>
      </c>
      <c r="I81" s="2178">
        <f>SUM(I82)</f>
        <v>5</v>
      </c>
      <c r="J81" s="2171">
        <f t="shared" si="0"/>
        <v>9</v>
      </c>
      <c r="K81" s="78"/>
      <c r="L81" s="78"/>
    </row>
    <row r="82" spans="1:14" ht="12" customHeight="1">
      <c r="A82" s="1461">
        <v>3</v>
      </c>
      <c r="B82" s="2167">
        <v>5</v>
      </c>
      <c r="C82" s="2167">
        <v>8</v>
      </c>
      <c r="D82" s="2167"/>
      <c r="E82" s="2212"/>
      <c r="F82" s="638"/>
      <c r="G82" s="92" t="s">
        <v>218</v>
      </c>
      <c r="H82" s="2168">
        <v>4</v>
      </c>
      <c r="I82" s="2168">
        <v>5</v>
      </c>
      <c r="J82" s="2169">
        <f t="shared" si="0"/>
        <v>9</v>
      </c>
      <c r="K82" s="78"/>
      <c r="L82" s="78"/>
    </row>
    <row r="83" spans="1:14" ht="12" customHeight="1">
      <c r="A83" s="1461"/>
      <c r="B83" s="2167"/>
      <c r="C83" s="2167"/>
      <c r="D83" s="2167"/>
      <c r="E83" s="2212"/>
      <c r="F83" s="640" t="s">
        <v>42</v>
      </c>
      <c r="G83" s="92"/>
      <c r="H83" s="2178">
        <f>SUM(H84:H86)</f>
        <v>15</v>
      </c>
      <c r="I83" s="2178">
        <f>SUM(I84:I86)</f>
        <v>7</v>
      </c>
      <c r="J83" s="2171">
        <f t="shared" si="0"/>
        <v>22</v>
      </c>
      <c r="K83" s="78"/>
      <c r="L83" s="78"/>
    </row>
    <row r="84" spans="1:14" ht="12" customHeight="1">
      <c r="A84" s="1461">
        <v>3</v>
      </c>
      <c r="B84" s="2167">
        <v>5</v>
      </c>
      <c r="C84" s="2167">
        <v>10</v>
      </c>
      <c r="D84" s="2167"/>
      <c r="E84" s="2316"/>
      <c r="F84" s="638"/>
      <c r="G84" s="92" t="s">
        <v>218</v>
      </c>
      <c r="H84" s="2179">
        <v>8</v>
      </c>
      <c r="I84" s="2179">
        <v>4</v>
      </c>
      <c r="J84" s="2169">
        <f t="shared" si="0"/>
        <v>12</v>
      </c>
      <c r="K84" s="78"/>
      <c r="L84" s="78"/>
    </row>
    <row r="85" spans="1:14" ht="12" customHeight="1">
      <c r="A85" s="1461">
        <v>3</v>
      </c>
      <c r="B85" s="2167">
        <v>5</v>
      </c>
      <c r="C85" s="2167">
        <v>10</v>
      </c>
      <c r="D85" s="2167"/>
      <c r="E85" s="2316"/>
      <c r="F85" s="638"/>
      <c r="G85" s="92" t="s">
        <v>1510</v>
      </c>
      <c r="H85" s="2179">
        <v>7</v>
      </c>
      <c r="I85" s="2179">
        <v>3</v>
      </c>
      <c r="J85" s="2169">
        <f t="shared" si="0"/>
        <v>10</v>
      </c>
      <c r="K85" s="78"/>
      <c r="L85" s="78"/>
    </row>
    <row r="86" spans="1:14" ht="12" customHeight="1">
      <c r="A86" s="1461">
        <v>3</v>
      </c>
      <c r="B86" s="2167">
        <v>5</v>
      </c>
      <c r="C86" s="2167">
        <v>10</v>
      </c>
      <c r="D86" s="2167"/>
      <c r="E86" s="2274"/>
      <c r="F86" s="648"/>
      <c r="G86" s="314" t="s">
        <v>219</v>
      </c>
      <c r="H86" s="2181">
        <v>0</v>
      </c>
      <c r="I86" s="2181">
        <v>0</v>
      </c>
      <c r="J86" s="2182">
        <f t="shared" si="0"/>
        <v>0</v>
      </c>
      <c r="K86" s="78"/>
      <c r="L86" s="78"/>
    </row>
    <row r="87" spans="1:14" ht="12" customHeight="1">
      <c r="A87" s="1461"/>
      <c r="B87" s="2167"/>
      <c r="C87" s="2167"/>
      <c r="D87" s="2167"/>
      <c r="E87" s="310"/>
      <c r="F87" s="979"/>
      <c r="G87" s="653"/>
      <c r="H87" s="2183"/>
      <c r="I87" s="2183"/>
      <c r="J87" s="88" t="s">
        <v>220</v>
      </c>
      <c r="K87" s="78"/>
      <c r="L87" s="78"/>
    </row>
    <row r="88" spans="1:14" ht="12" customHeight="1">
      <c r="A88" s="1461"/>
      <c r="B88" s="2167"/>
      <c r="C88" s="2167"/>
      <c r="D88" s="2167"/>
      <c r="E88" s="310"/>
      <c r="F88" s="979"/>
      <c r="G88" s="92"/>
      <c r="H88" s="2183"/>
      <c r="I88" s="2184"/>
      <c r="J88" s="2184" t="s">
        <v>271</v>
      </c>
    </row>
    <row r="89" spans="1:14" s="83" customFormat="1" ht="4.5" customHeight="1">
      <c r="A89" s="1461"/>
      <c r="B89" s="1461"/>
      <c r="C89" s="1461"/>
      <c r="D89" s="1461"/>
      <c r="E89" s="2282" t="s">
        <v>2</v>
      </c>
      <c r="F89" s="2285" t="s">
        <v>327</v>
      </c>
      <c r="G89" s="2285"/>
      <c r="H89" s="2793" t="s">
        <v>18</v>
      </c>
      <c r="I89" s="2793" t="s">
        <v>19</v>
      </c>
      <c r="J89" s="2796" t="s">
        <v>8</v>
      </c>
      <c r="K89" s="278"/>
      <c r="N89" s="92"/>
    </row>
    <row r="90" spans="1:14" ht="12" customHeight="1">
      <c r="A90" s="1461" t="s">
        <v>9</v>
      </c>
      <c r="B90" s="1461" t="s">
        <v>10</v>
      </c>
      <c r="C90" s="1461" t="s">
        <v>11</v>
      </c>
      <c r="D90" s="1461"/>
      <c r="E90" s="2357"/>
      <c r="F90" s="2286"/>
      <c r="G90" s="2286"/>
      <c r="H90" s="2794"/>
      <c r="I90" s="2794"/>
      <c r="J90" s="2797"/>
      <c r="K90" s="78"/>
      <c r="L90" s="1461"/>
    </row>
    <row r="91" spans="1:14" ht="12" customHeight="1">
      <c r="A91" s="1461"/>
      <c r="B91" s="1461"/>
      <c r="C91" s="1461"/>
      <c r="D91" s="1461"/>
      <c r="E91" s="2358"/>
      <c r="F91" s="2287"/>
      <c r="G91" s="2287"/>
      <c r="H91" s="2795"/>
      <c r="I91" s="2795"/>
      <c r="J91" s="2798"/>
      <c r="K91" s="78"/>
      <c r="L91" s="83"/>
    </row>
    <row r="92" spans="1:14">
      <c r="A92" s="1461"/>
      <c r="B92" s="2167"/>
      <c r="C92" s="2167"/>
      <c r="D92" s="2167"/>
      <c r="E92" s="2204">
        <v>1404</v>
      </c>
      <c r="F92" s="29" t="s">
        <v>43</v>
      </c>
      <c r="G92" s="123"/>
      <c r="H92" s="2185">
        <f>SUM(H93,H98)</f>
        <v>131</v>
      </c>
      <c r="I92" s="2185">
        <f>SUM(I93,I98)</f>
        <v>69</v>
      </c>
      <c r="J92" s="2186">
        <f t="shared" ref="J92:J161" si="1">SUM(H92:I92)</f>
        <v>200</v>
      </c>
    </row>
    <row r="93" spans="1:14" ht="12" customHeight="1">
      <c r="A93" s="1461"/>
      <c r="B93" s="2167"/>
      <c r="C93" s="2167"/>
      <c r="D93" s="2167"/>
      <c r="E93" s="2205"/>
      <c r="F93" s="636" t="s">
        <v>128</v>
      </c>
      <c r="G93" s="92"/>
      <c r="H93" s="2187">
        <f>SUM(H94:H97)</f>
        <v>66</v>
      </c>
      <c r="I93" s="2187">
        <f>SUM(I94:I97)</f>
        <v>30</v>
      </c>
      <c r="J93" s="2188">
        <f t="shared" si="1"/>
        <v>96</v>
      </c>
    </row>
    <row r="94" spans="1:14" ht="12" customHeight="1">
      <c r="A94" s="1461">
        <v>4</v>
      </c>
      <c r="B94" s="2167">
        <v>6</v>
      </c>
      <c r="C94" s="2167">
        <v>11</v>
      </c>
      <c r="D94" s="2167"/>
      <c r="E94" s="2206"/>
      <c r="F94" s="631"/>
      <c r="G94" s="92" t="s">
        <v>339</v>
      </c>
      <c r="H94" s="2179">
        <v>66</v>
      </c>
      <c r="I94" s="2179">
        <v>30</v>
      </c>
      <c r="J94" s="1139">
        <f t="shared" si="1"/>
        <v>96</v>
      </c>
    </row>
    <row r="95" spans="1:14" ht="12" customHeight="1">
      <c r="A95" s="1461">
        <v>4</v>
      </c>
      <c r="B95" s="2167">
        <v>6</v>
      </c>
      <c r="C95" s="2167">
        <v>11</v>
      </c>
      <c r="D95" s="2167"/>
      <c r="E95" s="2206"/>
      <c r="F95" s="631"/>
      <c r="G95" s="92" t="s">
        <v>222</v>
      </c>
      <c r="H95" s="2179">
        <v>0</v>
      </c>
      <c r="I95" s="2179">
        <v>0</v>
      </c>
      <c r="J95" s="1139">
        <f t="shared" si="1"/>
        <v>0</v>
      </c>
    </row>
    <row r="96" spans="1:14" ht="12" customHeight="1">
      <c r="A96" s="1461">
        <v>4</v>
      </c>
      <c r="B96" s="2167">
        <v>6</v>
      </c>
      <c r="C96" s="2167">
        <v>11</v>
      </c>
      <c r="D96" s="2167"/>
      <c r="E96" s="2206"/>
      <c r="F96" s="631"/>
      <c r="G96" s="92" t="s">
        <v>340</v>
      </c>
      <c r="H96" s="2179">
        <v>0</v>
      </c>
      <c r="I96" s="2179">
        <v>0</v>
      </c>
      <c r="J96" s="1139">
        <f t="shared" si="1"/>
        <v>0</v>
      </c>
    </row>
    <row r="97" spans="1:10" ht="12" customHeight="1">
      <c r="A97" s="1461">
        <v>4</v>
      </c>
      <c r="B97" s="2167">
        <v>6</v>
      </c>
      <c r="C97" s="2167">
        <v>11</v>
      </c>
      <c r="D97" s="2167"/>
      <c r="E97" s="2206"/>
      <c r="F97" s="631"/>
      <c r="G97" s="92" t="s">
        <v>341</v>
      </c>
      <c r="H97" s="2179">
        <v>0</v>
      </c>
      <c r="I97" s="2179">
        <v>0</v>
      </c>
      <c r="J97" s="1139">
        <f t="shared" si="1"/>
        <v>0</v>
      </c>
    </row>
    <row r="98" spans="1:10" ht="12" customHeight="1">
      <c r="A98" s="1461"/>
      <c r="B98" s="2167"/>
      <c r="C98" s="2167"/>
      <c r="D98" s="2167"/>
      <c r="E98" s="2205"/>
      <c r="F98" s="636" t="s">
        <v>45</v>
      </c>
      <c r="G98" s="92"/>
      <c r="H98" s="2189">
        <f>SUM(H99:H100)</f>
        <v>65</v>
      </c>
      <c r="I98" s="2189">
        <f>SUM(I99:I100)</f>
        <v>39</v>
      </c>
      <c r="J98" s="1138">
        <f t="shared" si="1"/>
        <v>104</v>
      </c>
    </row>
    <row r="99" spans="1:10" ht="12" customHeight="1">
      <c r="A99" s="1461">
        <v>4</v>
      </c>
      <c r="B99" s="2167">
        <v>6</v>
      </c>
      <c r="C99" s="2167">
        <v>11</v>
      </c>
      <c r="D99" s="2167"/>
      <c r="E99" s="2206"/>
      <c r="F99" s="636"/>
      <c r="G99" s="92" t="s">
        <v>342</v>
      </c>
      <c r="H99" s="2180">
        <v>65</v>
      </c>
      <c r="I99" s="2180">
        <v>39</v>
      </c>
      <c r="J99" s="2190">
        <f t="shared" si="1"/>
        <v>104</v>
      </c>
    </row>
    <row r="100" spans="1:10" ht="12" customHeight="1">
      <c r="A100" s="1461">
        <v>4</v>
      </c>
      <c r="B100" s="2167">
        <v>6</v>
      </c>
      <c r="C100" s="2167">
        <v>11</v>
      </c>
      <c r="D100" s="2167"/>
      <c r="E100" s="2206"/>
      <c r="F100" s="631"/>
      <c r="G100" s="92" t="s">
        <v>225</v>
      </c>
      <c r="H100" s="2180">
        <v>0</v>
      </c>
      <c r="I100" s="2180">
        <v>0</v>
      </c>
      <c r="J100" s="2190">
        <f t="shared" si="1"/>
        <v>0</v>
      </c>
    </row>
    <row r="101" spans="1:10" ht="12.75" customHeight="1">
      <c r="A101" s="1461"/>
      <c r="B101" s="2167"/>
      <c r="C101" s="2167"/>
      <c r="D101" s="2167"/>
      <c r="E101" s="2211">
        <v>1405</v>
      </c>
      <c r="F101" s="13" t="s">
        <v>46</v>
      </c>
      <c r="G101" s="14"/>
      <c r="H101" s="2191">
        <f>SUM(H102,H111,H122+H125)</f>
        <v>113</v>
      </c>
      <c r="I101" s="2191">
        <f>SUM(I102,I111,I122+I125)</f>
        <v>190</v>
      </c>
      <c r="J101" s="1135">
        <f t="shared" si="1"/>
        <v>303</v>
      </c>
    </row>
    <row r="102" spans="1:10" ht="12" customHeight="1">
      <c r="B102" s="2192"/>
      <c r="C102" s="2167"/>
      <c r="D102" s="2167"/>
      <c r="E102" s="2212"/>
      <c r="F102" s="636" t="s">
        <v>47</v>
      </c>
      <c r="G102" s="92"/>
      <c r="H102" s="2189">
        <f>SUM(H103:H110)</f>
        <v>31</v>
      </c>
      <c r="I102" s="2189">
        <f>SUM(I103:I110)</f>
        <v>39</v>
      </c>
      <c r="J102" s="1138">
        <f t="shared" si="1"/>
        <v>70</v>
      </c>
    </row>
    <row r="103" spans="1:10" ht="12" customHeight="1">
      <c r="A103" s="221">
        <v>5</v>
      </c>
      <c r="B103" s="2192">
        <v>4</v>
      </c>
      <c r="C103" s="2167">
        <v>8</v>
      </c>
      <c r="D103" s="2167"/>
      <c r="E103" s="2212"/>
      <c r="F103" s="638"/>
      <c r="G103" s="92" t="s">
        <v>344</v>
      </c>
      <c r="H103" s="2180">
        <v>0</v>
      </c>
      <c r="I103" s="2180">
        <v>0</v>
      </c>
      <c r="J103" s="2190">
        <f t="shared" si="1"/>
        <v>0</v>
      </c>
    </row>
    <row r="104" spans="1:10" ht="12" customHeight="1">
      <c r="A104" s="221">
        <v>5</v>
      </c>
      <c r="B104" s="2192">
        <v>4</v>
      </c>
      <c r="C104" s="2167">
        <v>8</v>
      </c>
      <c r="D104" s="2167"/>
      <c r="E104" s="2212"/>
      <c r="F104" s="638"/>
      <c r="G104" s="92" t="s">
        <v>226</v>
      </c>
      <c r="H104" s="2180">
        <v>1</v>
      </c>
      <c r="I104" s="2180">
        <v>5</v>
      </c>
      <c r="J104" s="2190">
        <f t="shared" si="1"/>
        <v>6</v>
      </c>
    </row>
    <row r="105" spans="1:10" ht="12" customHeight="1">
      <c r="A105" s="221">
        <v>5</v>
      </c>
      <c r="B105" s="2192">
        <v>4</v>
      </c>
      <c r="C105" s="2167">
        <v>8</v>
      </c>
      <c r="D105" s="2167"/>
      <c r="E105" s="2212"/>
      <c r="F105" s="638"/>
      <c r="G105" s="92" t="s">
        <v>345</v>
      </c>
      <c r="H105" s="2180">
        <v>19</v>
      </c>
      <c r="I105" s="2180">
        <v>23</v>
      </c>
      <c r="J105" s="2190">
        <f t="shared" si="1"/>
        <v>42</v>
      </c>
    </row>
    <row r="106" spans="1:10" s="83" customFormat="1" ht="12" customHeight="1">
      <c r="A106" s="221">
        <v>5</v>
      </c>
      <c r="B106" s="2192">
        <v>4</v>
      </c>
      <c r="C106" s="2167">
        <v>8</v>
      </c>
      <c r="D106" s="2167"/>
      <c r="E106" s="2212"/>
      <c r="F106" s="631"/>
      <c r="G106" s="92" t="s">
        <v>227</v>
      </c>
      <c r="H106" s="2180">
        <v>0</v>
      </c>
      <c r="I106" s="2180">
        <v>0</v>
      </c>
      <c r="J106" s="2190">
        <f t="shared" si="1"/>
        <v>0</v>
      </c>
    </row>
    <row r="107" spans="1:10" s="83" customFormat="1" ht="12" customHeight="1">
      <c r="A107" s="221">
        <v>5</v>
      </c>
      <c r="B107" s="2192">
        <v>4</v>
      </c>
      <c r="C107" s="2167">
        <v>8</v>
      </c>
      <c r="D107" s="2167"/>
      <c r="E107" s="2212"/>
      <c r="F107" s="631"/>
      <c r="G107" s="92" t="s">
        <v>369</v>
      </c>
      <c r="H107" s="2180">
        <v>0</v>
      </c>
      <c r="I107" s="2180">
        <v>1</v>
      </c>
      <c r="J107" s="2190">
        <f t="shared" si="1"/>
        <v>1</v>
      </c>
    </row>
    <row r="108" spans="1:10" s="83" customFormat="1" ht="12" customHeight="1">
      <c r="A108" s="221">
        <v>5</v>
      </c>
      <c r="B108" s="2192">
        <v>4</v>
      </c>
      <c r="C108" s="2167">
        <v>8</v>
      </c>
      <c r="D108" s="2167"/>
      <c r="E108" s="2212"/>
      <c r="F108" s="631"/>
      <c r="G108" s="92" t="s">
        <v>228</v>
      </c>
      <c r="H108" s="2180">
        <v>4</v>
      </c>
      <c r="I108" s="2180">
        <v>2</v>
      </c>
      <c r="J108" s="2190">
        <f t="shared" si="1"/>
        <v>6</v>
      </c>
    </row>
    <row r="109" spans="1:10" s="83" customFormat="1" ht="12" customHeight="1">
      <c r="A109" s="221">
        <v>5</v>
      </c>
      <c r="B109" s="2192">
        <v>4</v>
      </c>
      <c r="C109" s="2167">
        <v>8</v>
      </c>
      <c r="D109" s="2167"/>
      <c r="E109" s="2212"/>
      <c r="F109" s="631"/>
      <c r="G109" s="92" t="s">
        <v>346</v>
      </c>
      <c r="H109" s="2180">
        <v>0</v>
      </c>
      <c r="I109" s="2180">
        <v>0</v>
      </c>
      <c r="J109" s="2190">
        <f t="shared" si="1"/>
        <v>0</v>
      </c>
    </row>
    <row r="110" spans="1:10" ht="12" customHeight="1">
      <c r="A110" s="221">
        <v>5</v>
      </c>
      <c r="B110" s="2192">
        <v>4</v>
      </c>
      <c r="C110" s="2167">
        <v>8</v>
      </c>
      <c r="D110" s="2167"/>
      <c r="E110" s="2212"/>
      <c r="F110" s="631"/>
      <c r="G110" s="92" t="s">
        <v>229</v>
      </c>
      <c r="H110" s="2180">
        <v>7</v>
      </c>
      <c r="I110" s="2180">
        <v>8</v>
      </c>
      <c r="J110" s="2190">
        <f t="shared" si="1"/>
        <v>15</v>
      </c>
    </row>
    <row r="111" spans="1:10" ht="12" customHeight="1">
      <c r="B111" s="2192"/>
      <c r="C111" s="2167"/>
      <c r="D111" s="2167"/>
      <c r="E111" s="2212"/>
      <c r="F111" s="636" t="s">
        <v>48</v>
      </c>
      <c r="G111" s="92"/>
      <c r="H111" s="2189">
        <f>SUM(H112:H121)</f>
        <v>57</v>
      </c>
      <c r="I111" s="2189">
        <f>SUM(I112:I121)</f>
        <v>98</v>
      </c>
      <c r="J111" s="1138">
        <f t="shared" si="1"/>
        <v>155</v>
      </c>
    </row>
    <row r="112" spans="1:10" ht="12" customHeight="1">
      <c r="A112" s="221">
        <v>5</v>
      </c>
      <c r="B112" s="2192">
        <v>5</v>
      </c>
      <c r="C112" s="2167">
        <v>11</v>
      </c>
      <c r="D112" s="2167"/>
      <c r="E112" s="2212"/>
      <c r="F112" s="638"/>
      <c r="G112" s="92" t="s">
        <v>230</v>
      </c>
      <c r="H112" s="2180">
        <v>1</v>
      </c>
      <c r="I112" s="2180">
        <v>1</v>
      </c>
      <c r="J112" s="2190">
        <f t="shared" si="1"/>
        <v>2</v>
      </c>
    </row>
    <row r="113" spans="1:10" ht="12" customHeight="1">
      <c r="A113" s="221">
        <v>5</v>
      </c>
      <c r="B113" s="2192">
        <v>5</v>
      </c>
      <c r="C113" s="2167">
        <v>11</v>
      </c>
      <c r="D113" s="2167"/>
      <c r="E113" s="2212"/>
      <c r="F113" s="638"/>
      <c r="G113" s="92" t="s">
        <v>348</v>
      </c>
      <c r="H113" s="2180">
        <v>18</v>
      </c>
      <c r="I113" s="2180">
        <v>13</v>
      </c>
      <c r="J113" s="2190">
        <f t="shared" si="1"/>
        <v>31</v>
      </c>
    </row>
    <row r="114" spans="1:10" ht="12" customHeight="1">
      <c r="A114" s="221">
        <v>5</v>
      </c>
      <c r="B114" s="2192">
        <v>5</v>
      </c>
      <c r="C114" s="2167">
        <v>11</v>
      </c>
      <c r="D114" s="2167"/>
      <c r="E114" s="2212"/>
      <c r="F114" s="638"/>
      <c r="G114" s="92" t="s">
        <v>231</v>
      </c>
      <c r="H114" s="2180">
        <v>4</v>
      </c>
      <c r="I114" s="2180">
        <v>1</v>
      </c>
      <c r="J114" s="2190">
        <f t="shared" si="1"/>
        <v>5</v>
      </c>
    </row>
    <row r="115" spans="1:10" ht="12" customHeight="1">
      <c r="A115" s="221">
        <v>5</v>
      </c>
      <c r="B115" s="2192">
        <v>5</v>
      </c>
      <c r="C115" s="2167">
        <v>11</v>
      </c>
      <c r="D115" s="2167"/>
      <c r="E115" s="2212"/>
      <c r="F115" s="638"/>
      <c r="G115" s="92" t="s">
        <v>349</v>
      </c>
      <c r="H115" s="2180">
        <v>0</v>
      </c>
      <c r="I115" s="2180">
        <v>0</v>
      </c>
      <c r="J115" s="2190">
        <f t="shared" si="1"/>
        <v>0</v>
      </c>
    </row>
    <row r="116" spans="1:10" ht="12" customHeight="1">
      <c r="A116" s="221">
        <v>5</v>
      </c>
      <c r="B116" s="2192">
        <v>5</v>
      </c>
      <c r="C116" s="2167">
        <v>11</v>
      </c>
      <c r="D116" s="2167"/>
      <c r="E116" s="2212"/>
      <c r="F116" s="638"/>
      <c r="G116" s="92" t="s">
        <v>232</v>
      </c>
      <c r="H116" s="2180">
        <v>8</v>
      </c>
      <c r="I116" s="2180">
        <v>1</v>
      </c>
      <c r="J116" s="2190">
        <f t="shared" si="1"/>
        <v>9</v>
      </c>
    </row>
    <row r="117" spans="1:10" ht="12" customHeight="1">
      <c r="A117" s="221">
        <v>5</v>
      </c>
      <c r="B117" s="2192">
        <v>5</v>
      </c>
      <c r="C117" s="2167">
        <v>11</v>
      </c>
      <c r="D117" s="2167"/>
      <c r="E117" s="2212"/>
      <c r="F117" s="638"/>
      <c r="G117" s="92" t="s">
        <v>350</v>
      </c>
      <c r="H117" s="2180">
        <v>2</v>
      </c>
      <c r="I117" s="2180">
        <v>15</v>
      </c>
      <c r="J117" s="2190">
        <f t="shared" si="1"/>
        <v>17</v>
      </c>
    </row>
    <row r="118" spans="1:10" ht="12" customHeight="1">
      <c r="A118" s="221">
        <v>5</v>
      </c>
      <c r="B118" s="2192">
        <v>5</v>
      </c>
      <c r="C118" s="2167">
        <v>11</v>
      </c>
      <c r="D118" s="2167"/>
      <c r="E118" s="2212"/>
      <c r="F118" s="638"/>
      <c r="G118" s="92" t="s">
        <v>233</v>
      </c>
      <c r="H118" s="2180">
        <v>0</v>
      </c>
      <c r="I118" s="2180">
        <v>0</v>
      </c>
      <c r="J118" s="2190">
        <f t="shared" si="1"/>
        <v>0</v>
      </c>
    </row>
    <row r="119" spans="1:10" ht="12" customHeight="1">
      <c r="A119" s="221">
        <v>5</v>
      </c>
      <c r="B119" s="2192">
        <v>5</v>
      </c>
      <c r="C119" s="2167">
        <v>11</v>
      </c>
      <c r="D119" s="2167"/>
      <c r="E119" s="2212"/>
      <c r="F119" s="638"/>
      <c r="G119" s="92" t="s">
        <v>352</v>
      </c>
      <c r="H119" s="2180">
        <v>0</v>
      </c>
      <c r="I119" s="2180">
        <v>1</v>
      </c>
      <c r="J119" s="2190">
        <f t="shared" si="1"/>
        <v>1</v>
      </c>
    </row>
    <row r="120" spans="1:10" ht="12" customHeight="1">
      <c r="A120" s="221">
        <v>5</v>
      </c>
      <c r="B120" s="2192">
        <v>5</v>
      </c>
      <c r="C120" s="2167">
        <v>11</v>
      </c>
      <c r="D120" s="2167"/>
      <c r="E120" s="2212"/>
      <c r="F120" s="638"/>
      <c r="G120" s="92" t="s">
        <v>234</v>
      </c>
      <c r="H120" s="2180">
        <v>20</v>
      </c>
      <c r="I120" s="2180">
        <v>66</v>
      </c>
      <c r="J120" s="2190">
        <f t="shared" si="1"/>
        <v>86</v>
      </c>
    </row>
    <row r="121" spans="1:10" ht="12" customHeight="1">
      <c r="A121" s="221">
        <v>5</v>
      </c>
      <c r="B121" s="2192">
        <v>5</v>
      </c>
      <c r="C121" s="2167">
        <v>11</v>
      </c>
      <c r="D121" s="2167"/>
      <c r="E121" s="2212"/>
      <c r="F121" s="638"/>
      <c r="G121" s="89" t="s">
        <v>235</v>
      </c>
      <c r="H121" s="2180">
        <v>4</v>
      </c>
      <c r="I121" s="2180">
        <v>0</v>
      </c>
      <c r="J121" s="2190">
        <f t="shared" si="1"/>
        <v>4</v>
      </c>
    </row>
    <row r="122" spans="1:10" ht="12" customHeight="1">
      <c r="B122" s="2192"/>
      <c r="C122" s="2167"/>
      <c r="D122" s="2167"/>
      <c r="E122" s="2212"/>
      <c r="F122" s="19" t="s">
        <v>49</v>
      </c>
      <c r="G122" s="59"/>
      <c r="H122" s="2175">
        <f>SUM(H123:H124)</f>
        <v>18</v>
      </c>
      <c r="I122" s="2175">
        <f>SUM(I123:I124)</f>
        <v>40</v>
      </c>
      <c r="J122" s="1138">
        <f t="shared" si="1"/>
        <v>58</v>
      </c>
    </row>
    <row r="123" spans="1:10" ht="12" customHeight="1">
      <c r="A123" s="221">
        <v>5</v>
      </c>
      <c r="B123" s="2192">
        <v>5</v>
      </c>
      <c r="C123" s="2167">
        <v>10</v>
      </c>
      <c r="D123" s="2167"/>
      <c r="E123" s="2212"/>
      <c r="F123" s="19"/>
      <c r="G123" s="92" t="s">
        <v>352</v>
      </c>
      <c r="H123" s="2173">
        <v>1</v>
      </c>
      <c r="I123" s="2173">
        <v>0</v>
      </c>
      <c r="J123" s="2190">
        <f t="shared" si="1"/>
        <v>1</v>
      </c>
    </row>
    <row r="124" spans="1:10" ht="12" customHeight="1">
      <c r="A124" s="221">
        <v>5</v>
      </c>
      <c r="B124" s="2192">
        <v>5</v>
      </c>
      <c r="C124" s="2167">
        <v>10</v>
      </c>
      <c r="D124" s="2167"/>
      <c r="E124" s="2212"/>
      <c r="F124" s="638"/>
      <c r="G124" s="92" t="s">
        <v>317</v>
      </c>
      <c r="H124" s="2173">
        <v>17</v>
      </c>
      <c r="I124" s="2173">
        <v>40</v>
      </c>
      <c r="J124" s="2190">
        <f t="shared" si="1"/>
        <v>57</v>
      </c>
    </row>
    <row r="125" spans="1:10" ht="12" customHeight="1">
      <c r="B125" s="2192"/>
      <c r="C125" s="2167"/>
      <c r="D125" s="2167"/>
      <c r="E125" s="2212"/>
      <c r="F125" s="19" t="s">
        <v>50</v>
      </c>
      <c r="G125" s="59"/>
      <c r="H125" s="2175">
        <f>SUM(H126)</f>
        <v>7</v>
      </c>
      <c r="I125" s="2175">
        <f>SUM(I126)</f>
        <v>13</v>
      </c>
      <c r="J125" s="1138">
        <f t="shared" si="1"/>
        <v>20</v>
      </c>
    </row>
    <row r="126" spans="1:10" ht="12" customHeight="1">
      <c r="A126" s="221">
        <v>5</v>
      </c>
      <c r="B126" s="2192">
        <v>5</v>
      </c>
      <c r="C126" s="2167">
        <v>13</v>
      </c>
      <c r="D126" s="2167"/>
      <c r="E126" s="2212"/>
      <c r="F126" s="638"/>
      <c r="G126" s="92" t="s">
        <v>317</v>
      </c>
      <c r="H126" s="2173">
        <v>7</v>
      </c>
      <c r="I126" s="2173">
        <v>13</v>
      </c>
      <c r="J126" s="2190">
        <f t="shared" si="1"/>
        <v>20</v>
      </c>
    </row>
    <row r="127" spans="1:10" ht="12" customHeight="1">
      <c r="A127" s="221">
        <v>5</v>
      </c>
      <c r="B127" s="2192">
        <v>5</v>
      </c>
      <c r="C127" s="2167">
        <v>13</v>
      </c>
      <c r="D127" s="2167"/>
      <c r="E127" s="1322"/>
      <c r="F127" s="638"/>
      <c r="G127" s="92" t="s">
        <v>236</v>
      </c>
      <c r="H127" s="2173">
        <v>0</v>
      </c>
      <c r="I127" s="2173">
        <v>0</v>
      </c>
      <c r="J127" s="2190">
        <f t="shared" si="1"/>
        <v>0</v>
      </c>
    </row>
    <row r="128" spans="1:10" ht="12.75" customHeight="1">
      <c r="B128" s="2192"/>
      <c r="C128" s="2167"/>
      <c r="D128" s="2167"/>
      <c r="E128" s="2211">
        <v>1406</v>
      </c>
      <c r="F128" s="29" t="s">
        <v>51</v>
      </c>
      <c r="G128" s="123"/>
      <c r="H128" s="2191">
        <f>SUM(H129,H133,H137,H139,H135)</f>
        <v>236</v>
      </c>
      <c r="I128" s="2191">
        <f>SUM(I129,I133,I137,I139,I135)</f>
        <v>216</v>
      </c>
      <c r="J128" s="1135">
        <f t="shared" si="1"/>
        <v>452</v>
      </c>
    </row>
    <row r="129" spans="1:10" ht="12" customHeight="1">
      <c r="B129" s="2192"/>
      <c r="C129" s="2167"/>
      <c r="D129" s="2167"/>
      <c r="E129" s="2212"/>
      <c r="F129" s="636" t="s">
        <v>52</v>
      </c>
      <c r="G129" s="92"/>
      <c r="H129" s="2189">
        <f>SUM(H130:H132)</f>
        <v>190</v>
      </c>
      <c r="I129" s="2189">
        <f>SUM(I130:I132)</f>
        <v>170</v>
      </c>
      <c r="J129" s="1138">
        <f t="shared" si="1"/>
        <v>360</v>
      </c>
    </row>
    <row r="130" spans="1:10" ht="12" customHeight="1">
      <c r="A130" s="221">
        <v>6</v>
      </c>
      <c r="B130" s="2192">
        <v>2</v>
      </c>
      <c r="C130" s="2167">
        <v>11</v>
      </c>
      <c r="D130" s="2167"/>
      <c r="E130" s="2212"/>
      <c r="F130" s="636"/>
      <c r="G130" s="92" t="s">
        <v>324</v>
      </c>
      <c r="H130" s="2180">
        <v>9</v>
      </c>
      <c r="I130" s="2180">
        <v>17</v>
      </c>
      <c r="J130" s="2190">
        <f t="shared" si="1"/>
        <v>26</v>
      </c>
    </row>
    <row r="131" spans="1:10" ht="12" customHeight="1">
      <c r="A131" s="221">
        <v>6</v>
      </c>
      <c r="B131" s="2192">
        <v>2</v>
      </c>
      <c r="C131" s="2167">
        <v>11</v>
      </c>
      <c r="D131" s="2167"/>
      <c r="E131" s="2212"/>
      <c r="F131" s="636"/>
      <c r="G131" s="92" t="s">
        <v>355</v>
      </c>
      <c r="H131" s="2180">
        <v>96</v>
      </c>
      <c r="I131" s="2180">
        <v>74</v>
      </c>
      <c r="J131" s="2190">
        <f t="shared" si="1"/>
        <v>170</v>
      </c>
    </row>
    <row r="132" spans="1:10" ht="12" customHeight="1">
      <c r="A132" s="221">
        <v>6</v>
      </c>
      <c r="B132" s="2192">
        <v>2</v>
      </c>
      <c r="C132" s="2167">
        <v>11</v>
      </c>
      <c r="D132" s="2167"/>
      <c r="E132" s="2212"/>
      <c r="F132" s="681"/>
      <c r="G132" s="92" t="s">
        <v>238</v>
      </c>
      <c r="H132" s="2180">
        <v>85</v>
      </c>
      <c r="I132" s="2180">
        <v>79</v>
      </c>
      <c r="J132" s="2190">
        <f t="shared" si="1"/>
        <v>164</v>
      </c>
    </row>
    <row r="133" spans="1:10" ht="12" customHeight="1">
      <c r="B133" s="2192"/>
      <c r="C133" s="2167"/>
      <c r="D133" s="2167"/>
      <c r="E133" s="2212"/>
      <c r="F133" s="636" t="s">
        <v>53</v>
      </c>
      <c r="G133" s="92"/>
      <c r="H133" s="2189">
        <f>SUM(H134)</f>
        <v>32</v>
      </c>
      <c r="I133" s="2189">
        <f>SUM(I134)</f>
        <v>28</v>
      </c>
      <c r="J133" s="1138">
        <f t="shared" si="1"/>
        <v>60</v>
      </c>
    </row>
    <row r="134" spans="1:10" ht="12" customHeight="1">
      <c r="A134" s="221">
        <v>6</v>
      </c>
      <c r="B134" s="2192">
        <v>2</v>
      </c>
      <c r="C134" s="2167">
        <v>10</v>
      </c>
      <c r="D134" s="2167"/>
      <c r="E134" s="2212"/>
      <c r="F134" s="631"/>
      <c r="G134" s="92" t="s">
        <v>239</v>
      </c>
      <c r="H134" s="2180">
        <v>32</v>
      </c>
      <c r="I134" s="2180">
        <v>28</v>
      </c>
      <c r="J134" s="2190">
        <f t="shared" si="1"/>
        <v>60</v>
      </c>
    </row>
    <row r="135" spans="1:10" ht="12" customHeight="1">
      <c r="B135" s="2192"/>
      <c r="C135" s="2167"/>
      <c r="D135" s="2167"/>
      <c r="E135" s="2212"/>
      <c r="F135" s="636" t="s">
        <v>96</v>
      </c>
      <c r="G135" s="92"/>
      <c r="H135" s="2189">
        <f>SUM(H136)</f>
        <v>12</v>
      </c>
      <c r="I135" s="2189">
        <f>SUM(I136)</f>
        <v>17</v>
      </c>
      <c r="J135" s="1138">
        <f t="shared" si="1"/>
        <v>29</v>
      </c>
    </row>
    <row r="136" spans="1:10" ht="12" customHeight="1">
      <c r="A136" s="221">
        <v>6</v>
      </c>
      <c r="B136" s="2192">
        <v>2</v>
      </c>
      <c r="C136" s="2167">
        <v>6</v>
      </c>
      <c r="D136" s="2167"/>
      <c r="E136" s="2212"/>
      <c r="F136" s="631"/>
      <c r="G136" s="92" t="s">
        <v>264</v>
      </c>
      <c r="H136" s="2180">
        <v>12</v>
      </c>
      <c r="I136" s="2180">
        <v>17</v>
      </c>
      <c r="J136" s="2190">
        <f t="shared" si="1"/>
        <v>29</v>
      </c>
    </row>
    <row r="137" spans="1:10" ht="12" customHeight="1">
      <c r="B137" s="2192"/>
      <c r="C137" s="2167"/>
      <c r="D137" s="2167"/>
      <c r="E137" s="2212"/>
      <c r="F137" s="636" t="s">
        <v>240</v>
      </c>
      <c r="G137" s="92"/>
      <c r="H137" s="2175">
        <f>SUM(H138)</f>
        <v>0</v>
      </c>
      <c r="I137" s="2175">
        <f>SUM(I138)</f>
        <v>0</v>
      </c>
      <c r="J137" s="1138">
        <f t="shared" si="1"/>
        <v>0</v>
      </c>
    </row>
    <row r="138" spans="1:10" ht="12" customHeight="1">
      <c r="A138" s="221">
        <v>6</v>
      </c>
      <c r="B138" s="2192">
        <v>2</v>
      </c>
      <c r="C138" s="2167">
        <v>10</v>
      </c>
      <c r="D138" s="2167"/>
      <c r="E138" s="2212"/>
      <c r="F138" s="681"/>
      <c r="G138" s="92" t="s">
        <v>241</v>
      </c>
      <c r="H138" s="2180">
        <v>0</v>
      </c>
      <c r="I138" s="2180">
        <v>0</v>
      </c>
      <c r="J138" s="2190">
        <f t="shared" si="1"/>
        <v>0</v>
      </c>
    </row>
    <row r="139" spans="1:10" ht="12" customHeight="1">
      <c r="B139" s="2192"/>
      <c r="C139" s="2167"/>
      <c r="D139" s="2167"/>
      <c r="E139" s="2212"/>
      <c r="F139" s="636" t="s">
        <v>56</v>
      </c>
      <c r="G139" s="92"/>
      <c r="H139" s="2189">
        <f>SUM(H140)</f>
        <v>2</v>
      </c>
      <c r="I139" s="2189">
        <f>SUM(I140)</f>
        <v>1</v>
      </c>
      <c r="J139" s="1138">
        <f t="shared" si="1"/>
        <v>3</v>
      </c>
    </row>
    <row r="140" spans="1:10" ht="12" customHeight="1">
      <c r="A140" s="221">
        <v>6</v>
      </c>
      <c r="B140" s="2192">
        <v>4</v>
      </c>
      <c r="C140" s="2167">
        <v>11</v>
      </c>
      <c r="D140" s="2167"/>
      <c r="E140" s="2213"/>
      <c r="F140" s="631"/>
      <c r="G140" s="92" t="s">
        <v>242</v>
      </c>
      <c r="H140" s="2180">
        <v>2</v>
      </c>
      <c r="I140" s="2180">
        <v>1</v>
      </c>
      <c r="J140" s="2190">
        <f t="shared" si="1"/>
        <v>3</v>
      </c>
    </row>
    <row r="141" spans="1:10" ht="12.75" customHeight="1">
      <c r="B141" s="2192"/>
      <c r="C141" s="2167"/>
      <c r="D141" s="2167"/>
      <c r="E141" s="2204">
        <v>1407</v>
      </c>
      <c r="F141" s="13" t="s">
        <v>58</v>
      </c>
      <c r="G141" s="123"/>
      <c r="H141" s="2191">
        <f>SUM(H142+H146+H149)</f>
        <v>16</v>
      </c>
      <c r="I141" s="2191">
        <f>SUM(I142+I146+I149)</f>
        <v>21</v>
      </c>
      <c r="J141" s="1135">
        <f t="shared" si="1"/>
        <v>37</v>
      </c>
    </row>
    <row r="142" spans="1:10" ht="12" customHeight="1">
      <c r="B142" s="2192"/>
      <c r="C142" s="2167"/>
      <c r="D142" s="2167"/>
      <c r="E142" s="2205"/>
      <c r="F142" s="636" t="s">
        <v>59</v>
      </c>
      <c r="G142" s="92"/>
      <c r="H142" s="2189">
        <f>SUM(H143:H145)</f>
        <v>7</v>
      </c>
      <c r="I142" s="2189">
        <f>SUM(I143:I145)</f>
        <v>12</v>
      </c>
      <c r="J142" s="1138">
        <f t="shared" si="1"/>
        <v>19</v>
      </c>
    </row>
    <row r="143" spans="1:10" ht="12" customHeight="1">
      <c r="A143" s="221">
        <v>7</v>
      </c>
      <c r="B143" s="2192">
        <v>3</v>
      </c>
      <c r="C143" s="2167">
        <v>11</v>
      </c>
      <c r="D143" s="2167"/>
      <c r="E143" s="2205"/>
      <c r="F143" s="640"/>
      <c r="G143" s="92" t="s">
        <v>243</v>
      </c>
      <c r="H143" s="2180">
        <v>5</v>
      </c>
      <c r="I143" s="2180">
        <v>9</v>
      </c>
      <c r="J143" s="2190">
        <f t="shared" si="1"/>
        <v>14</v>
      </c>
    </row>
    <row r="144" spans="1:10" ht="12" customHeight="1">
      <c r="A144" s="221">
        <v>7</v>
      </c>
      <c r="B144" s="2192">
        <v>3</v>
      </c>
      <c r="C144" s="2167">
        <v>11</v>
      </c>
      <c r="D144" s="2167"/>
      <c r="E144" s="2205"/>
      <c r="F144" s="640"/>
      <c r="G144" s="92" t="s">
        <v>357</v>
      </c>
      <c r="H144" s="2180">
        <v>1</v>
      </c>
      <c r="I144" s="2180">
        <v>2</v>
      </c>
      <c r="J144" s="2190">
        <f t="shared" si="1"/>
        <v>3</v>
      </c>
    </row>
    <row r="145" spans="1:10" ht="12" customHeight="1">
      <c r="A145" s="221">
        <v>7</v>
      </c>
      <c r="B145" s="2192">
        <v>3</v>
      </c>
      <c r="C145" s="2167">
        <v>11</v>
      </c>
      <c r="D145" s="2167"/>
      <c r="E145" s="2205"/>
      <c r="F145" s="631"/>
      <c r="G145" s="92" t="s">
        <v>273</v>
      </c>
      <c r="H145" s="2173">
        <v>1</v>
      </c>
      <c r="I145" s="2173">
        <v>1</v>
      </c>
      <c r="J145" s="2190">
        <f t="shared" si="1"/>
        <v>2</v>
      </c>
    </row>
    <row r="146" spans="1:10" ht="12" customHeight="1">
      <c r="B146" s="2192"/>
      <c r="C146" s="2167"/>
      <c r="D146" s="2167"/>
      <c r="E146" s="2205"/>
      <c r="F146" s="640" t="s">
        <v>60</v>
      </c>
      <c r="G146" s="175"/>
      <c r="H146" s="2189">
        <f>SUM(H147:H148)</f>
        <v>6</v>
      </c>
      <c r="I146" s="2189">
        <f>SUM(I147:I148)</f>
        <v>7</v>
      </c>
      <c r="J146" s="1138">
        <f t="shared" si="1"/>
        <v>13</v>
      </c>
    </row>
    <row r="147" spans="1:10" ht="12" customHeight="1">
      <c r="A147" s="221">
        <v>7</v>
      </c>
      <c r="B147" s="2192">
        <v>6</v>
      </c>
      <c r="C147" s="2167">
        <v>10</v>
      </c>
      <c r="D147" s="2167"/>
      <c r="E147" s="2205"/>
      <c r="F147" s="640"/>
      <c r="G147" s="92" t="s">
        <v>372</v>
      </c>
      <c r="H147" s="2180">
        <v>6</v>
      </c>
      <c r="I147" s="2180">
        <v>7</v>
      </c>
      <c r="J147" s="2190">
        <f t="shared" si="1"/>
        <v>13</v>
      </c>
    </row>
    <row r="148" spans="1:10" ht="12" customHeight="1">
      <c r="A148" s="221">
        <v>7</v>
      </c>
      <c r="B148" s="2192">
        <v>6</v>
      </c>
      <c r="C148" s="2167">
        <v>10</v>
      </c>
      <c r="D148" s="2167"/>
      <c r="E148" s="2205"/>
      <c r="F148" s="638"/>
      <c r="G148" s="92" t="s">
        <v>247</v>
      </c>
      <c r="H148" s="2180">
        <v>0</v>
      </c>
      <c r="I148" s="2180">
        <v>0</v>
      </c>
      <c r="J148" s="2190">
        <f t="shared" si="1"/>
        <v>0</v>
      </c>
    </row>
    <row r="149" spans="1:10" s="683" customFormat="1" ht="12" customHeight="1">
      <c r="A149" s="995"/>
      <c r="B149" s="2193"/>
      <c r="C149" s="2174"/>
      <c r="D149" s="2174"/>
      <c r="E149" s="2205"/>
      <c r="F149" s="640" t="s">
        <v>84</v>
      </c>
      <c r="G149" s="175"/>
      <c r="H149" s="2189">
        <f>SUM(H150)</f>
        <v>3</v>
      </c>
      <c r="I149" s="2189">
        <f>SUM(I150)</f>
        <v>2</v>
      </c>
      <c r="J149" s="1138">
        <f t="shared" si="1"/>
        <v>5</v>
      </c>
    </row>
    <row r="150" spans="1:10" ht="12" customHeight="1">
      <c r="A150" s="221">
        <v>7</v>
      </c>
      <c r="B150" s="2192">
        <v>6</v>
      </c>
      <c r="C150" s="2167">
        <v>10</v>
      </c>
      <c r="D150" s="2167"/>
      <c r="E150" s="2205"/>
      <c r="F150" s="631"/>
      <c r="G150" s="92" t="s">
        <v>248</v>
      </c>
      <c r="H150" s="2180">
        <v>3</v>
      </c>
      <c r="I150" s="2180">
        <v>2</v>
      </c>
      <c r="J150" s="2190">
        <f t="shared" si="1"/>
        <v>5</v>
      </c>
    </row>
    <row r="151" spans="1:10" ht="12.75" customHeight="1">
      <c r="B151" s="2192"/>
      <c r="C151" s="2167"/>
      <c r="D151" s="2167"/>
      <c r="E151" s="2204">
        <v>1408</v>
      </c>
      <c r="F151" s="13" t="s">
        <v>63</v>
      </c>
      <c r="G151" s="40"/>
      <c r="H151" s="2191">
        <f>SUM(H157,H161,H152+H155)</f>
        <v>46</v>
      </c>
      <c r="I151" s="2191">
        <f>SUM(I157,I161,I152+I155)</f>
        <v>78</v>
      </c>
      <c r="J151" s="1135">
        <f t="shared" si="1"/>
        <v>124</v>
      </c>
    </row>
    <row r="152" spans="1:10" ht="12" customHeight="1">
      <c r="B152" s="2192"/>
      <c r="C152" s="2167"/>
      <c r="D152" s="2167"/>
      <c r="E152" s="2205"/>
      <c r="F152" s="636" t="s">
        <v>64</v>
      </c>
      <c r="G152" s="92"/>
      <c r="H152" s="2175">
        <f>SUM(H153:H154)</f>
        <v>40</v>
      </c>
      <c r="I152" s="2175">
        <f>SUM(I153:I154)</f>
        <v>63</v>
      </c>
      <c r="J152" s="1138">
        <f t="shared" si="1"/>
        <v>103</v>
      </c>
    </row>
    <row r="153" spans="1:10" ht="12" customHeight="1">
      <c r="A153" s="221">
        <v>8</v>
      </c>
      <c r="B153" s="2192">
        <v>4</v>
      </c>
      <c r="C153" s="2167">
        <v>8</v>
      </c>
      <c r="D153" s="2167"/>
      <c r="E153" s="2205"/>
      <c r="F153" s="636"/>
      <c r="G153" s="92" t="s">
        <v>358</v>
      </c>
      <c r="H153" s="2173">
        <v>40</v>
      </c>
      <c r="I153" s="2173">
        <v>63</v>
      </c>
      <c r="J153" s="2190">
        <f t="shared" si="1"/>
        <v>103</v>
      </c>
    </row>
    <row r="154" spans="1:10" ht="12" customHeight="1">
      <c r="A154" s="221">
        <v>8</v>
      </c>
      <c r="B154" s="2192">
        <v>4</v>
      </c>
      <c r="C154" s="2167">
        <v>8</v>
      </c>
      <c r="D154" s="2167"/>
      <c r="E154" s="2205"/>
      <c r="F154" s="631"/>
      <c r="G154" s="92" t="s">
        <v>250</v>
      </c>
      <c r="H154" s="2180">
        <v>0</v>
      </c>
      <c r="I154" s="2180">
        <v>0</v>
      </c>
      <c r="J154" s="2190">
        <f t="shared" si="1"/>
        <v>0</v>
      </c>
    </row>
    <row r="155" spans="1:10" ht="12" customHeight="1">
      <c r="B155" s="2192"/>
      <c r="C155" s="2167"/>
      <c r="D155" s="2167"/>
      <c r="E155" s="2205"/>
      <c r="F155" s="640" t="s">
        <v>65</v>
      </c>
      <c r="G155" s="175"/>
      <c r="H155" s="2189">
        <f>SUM(H156)</f>
        <v>0</v>
      </c>
      <c r="I155" s="2189">
        <f>SUM(I156)</f>
        <v>0</v>
      </c>
      <c r="J155" s="1138">
        <f t="shared" si="1"/>
        <v>0</v>
      </c>
    </row>
    <row r="156" spans="1:10" ht="12" customHeight="1">
      <c r="A156" s="221">
        <v>8</v>
      </c>
      <c r="B156" s="2192">
        <v>4</v>
      </c>
      <c r="C156" s="2167">
        <v>6</v>
      </c>
      <c r="D156" s="2167"/>
      <c r="E156" s="2205"/>
      <c r="F156" s="638"/>
      <c r="G156" s="92" t="s">
        <v>373</v>
      </c>
      <c r="H156" s="2180">
        <v>0</v>
      </c>
      <c r="I156" s="2180">
        <v>0</v>
      </c>
      <c r="J156" s="2190">
        <f t="shared" si="1"/>
        <v>0</v>
      </c>
    </row>
    <row r="157" spans="1:10" ht="12" customHeight="1">
      <c r="B157" s="2192"/>
      <c r="C157" s="2167"/>
      <c r="D157" s="2167"/>
      <c r="E157" s="2205"/>
      <c r="F157" s="640" t="s">
        <v>66</v>
      </c>
      <c r="G157" s="92"/>
      <c r="H157" s="2175">
        <f>SUM(H158:H160)</f>
        <v>4</v>
      </c>
      <c r="I157" s="2189">
        <f>SUM(I158:I160)</f>
        <v>4</v>
      </c>
      <c r="J157" s="1138">
        <f t="shared" si="1"/>
        <v>8</v>
      </c>
    </row>
    <row r="158" spans="1:10" ht="12" customHeight="1">
      <c r="A158" s="221">
        <v>8</v>
      </c>
      <c r="B158" s="2192">
        <v>4</v>
      </c>
      <c r="C158" s="2167">
        <v>11</v>
      </c>
      <c r="D158" s="2167"/>
      <c r="E158" s="2205"/>
      <c r="F158" s="640"/>
      <c r="G158" s="92" t="s">
        <v>253</v>
      </c>
      <c r="H158" s="2173">
        <v>2</v>
      </c>
      <c r="I158" s="2180">
        <v>3</v>
      </c>
      <c r="J158" s="2190">
        <f t="shared" si="1"/>
        <v>5</v>
      </c>
    </row>
    <row r="159" spans="1:10" ht="12" customHeight="1">
      <c r="A159" s="221">
        <v>8</v>
      </c>
      <c r="B159" s="2192">
        <v>3</v>
      </c>
      <c r="C159" s="2192">
        <v>11</v>
      </c>
      <c r="D159" s="2192"/>
      <c r="E159" s="2205"/>
      <c r="F159" s="640"/>
      <c r="G159" s="92" t="s">
        <v>254</v>
      </c>
      <c r="H159" s="2173">
        <v>1</v>
      </c>
      <c r="I159" s="2180">
        <v>0</v>
      </c>
      <c r="J159" s="2190">
        <f t="shared" si="1"/>
        <v>1</v>
      </c>
    </row>
    <row r="160" spans="1:10" ht="12" customHeight="1">
      <c r="A160" s="221">
        <v>8</v>
      </c>
      <c r="B160" s="2192">
        <v>4</v>
      </c>
      <c r="C160" s="2192">
        <v>11</v>
      </c>
      <c r="D160" s="2192"/>
      <c r="E160" s="2205"/>
      <c r="F160" s="640"/>
      <c r="G160" s="92" t="s">
        <v>255</v>
      </c>
      <c r="H160" s="2173">
        <v>1</v>
      </c>
      <c r="I160" s="2180">
        <v>1</v>
      </c>
      <c r="J160" s="2190">
        <f t="shared" si="1"/>
        <v>2</v>
      </c>
    </row>
    <row r="161" spans="1:10" ht="12" customHeight="1">
      <c r="B161" s="2192"/>
      <c r="C161" s="2192"/>
      <c r="D161" s="2192"/>
      <c r="E161" s="2205"/>
      <c r="F161" s="640" t="s">
        <v>67</v>
      </c>
      <c r="G161" s="175"/>
      <c r="H161" s="2175">
        <f>SUM(H162)</f>
        <v>2</v>
      </c>
      <c r="I161" s="2189">
        <f>SUM(I162)</f>
        <v>11</v>
      </c>
      <c r="J161" s="1138">
        <f t="shared" si="1"/>
        <v>13</v>
      </c>
    </row>
    <row r="162" spans="1:10" ht="12" customHeight="1">
      <c r="A162" s="221">
        <v>8</v>
      </c>
      <c r="B162" s="2192">
        <v>4</v>
      </c>
      <c r="C162" s="2192">
        <v>11</v>
      </c>
      <c r="D162" s="2192"/>
      <c r="E162" s="2205"/>
      <c r="F162" s="638"/>
      <c r="G162" s="92" t="s">
        <v>256</v>
      </c>
      <c r="H162" s="2173">
        <v>2</v>
      </c>
      <c r="I162" s="2173">
        <v>11</v>
      </c>
      <c r="J162" s="2190">
        <f t="shared" ref="J162:J168" si="2">SUM(H162:I162)</f>
        <v>13</v>
      </c>
    </row>
    <row r="163" spans="1:10" ht="12.75" customHeight="1">
      <c r="B163" s="2192"/>
      <c r="C163" s="2192"/>
      <c r="D163" s="2192"/>
      <c r="E163" s="2204">
        <v>1624</v>
      </c>
      <c r="F163" s="13" t="s">
        <v>68</v>
      </c>
      <c r="G163" s="123"/>
      <c r="H163" s="2194">
        <f>SUM(H164+H166)</f>
        <v>1</v>
      </c>
      <c r="I163" s="2194">
        <f>SUM(I164+I166)</f>
        <v>1</v>
      </c>
      <c r="J163" s="1135">
        <f t="shared" si="2"/>
        <v>2</v>
      </c>
    </row>
    <row r="164" spans="1:10" ht="12" customHeight="1">
      <c r="B164" s="2192"/>
      <c r="C164" s="2192"/>
      <c r="D164" s="2192"/>
      <c r="E164" s="2205"/>
      <c r="F164" s="678" t="s">
        <v>69</v>
      </c>
      <c r="G164" s="64"/>
      <c r="H164" s="2189">
        <f>SUM(H165)</f>
        <v>1</v>
      </c>
      <c r="I164" s="2189">
        <f>SUM(I165)</f>
        <v>1</v>
      </c>
      <c r="J164" s="1138">
        <f t="shared" si="2"/>
        <v>2</v>
      </c>
    </row>
    <row r="165" spans="1:10" ht="12" customHeight="1">
      <c r="A165" s="221">
        <v>9</v>
      </c>
      <c r="B165" s="2192">
        <v>4</v>
      </c>
      <c r="C165" s="2192">
        <v>8</v>
      </c>
      <c r="D165" s="2192"/>
      <c r="E165" s="2205"/>
      <c r="F165" s="638"/>
      <c r="G165" s="92" t="s">
        <v>258</v>
      </c>
      <c r="H165" s="2180">
        <v>1</v>
      </c>
      <c r="I165" s="2180">
        <v>1</v>
      </c>
      <c r="J165" s="2190">
        <f t="shared" si="2"/>
        <v>2</v>
      </c>
    </row>
    <row r="166" spans="1:10" ht="12" customHeight="1">
      <c r="B166" s="2192"/>
      <c r="C166" s="2192"/>
      <c r="D166" s="2192"/>
      <c r="E166" s="2205"/>
      <c r="F166" s="636" t="s">
        <v>71</v>
      </c>
      <c r="G166" s="92"/>
      <c r="H166" s="2175">
        <f>SUM(H167)</f>
        <v>0</v>
      </c>
      <c r="I166" s="2175">
        <f>SUM(I167)</f>
        <v>0</v>
      </c>
      <c r="J166" s="1138">
        <f t="shared" si="2"/>
        <v>0</v>
      </c>
    </row>
    <row r="167" spans="1:10" ht="12" customHeight="1">
      <c r="A167" s="221">
        <v>9</v>
      </c>
      <c r="B167" s="2192">
        <v>5</v>
      </c>
      <c r="C167" s="2192">
        <v>11</v>
      </c>
      <c r="D167" s="2192"/>
      <c r="E167" s="2207"/>
      <c r="F167" s="1083"/>
      <c r="G167" s="314" t="s">
        <v>259</v>
      </c>
      <c r="H167" s="2195">
        <v>0</v>
      </c>
      <c r="I167" s="2195">
        <v>0</v>
      </c>
      <c r="J167" s="2190">
        <f t="shared" si="2"/>
        <v>0</v>
      </c>
    </row>
    <row r="168" spans="1:10">
      <c r="B168" s="2192"/>
      <c r="C168" s="2192"/>
      <c r="D168" s="2192"/>
      <c r="E168" s="79"/>
      <c r="F168" s="2256" t="s">
        <v>8</v>
      </c>
      <c r="G168" s="2257"/>
      <c r="H168" s="2194">
        <f>SUM(H7+H37+H78+H92+H101+H128+H141+H151+H163)</f>
        <v>977</v>
      </c>
      <c r="I168" s="2194">
        <f>SUM(I7+I37+I78+I92+I101+I128+I141+I151+I163)</f>
        <v>947</v>
      </c>
      <c r="J168" s="2196">
        <f t="shared" si="2"/>
        <v>1924</v>
      </c>
    </row>
    <row r="169" spans="1:10" ht="12" customHeight="1">
      <c r="B169" s="2192"/>
      <c r="C169" s="2192"/>
      <c r="D169" s="2192"/>
      <c r="E169" s="79"/>
      <c r="F169" s="2383" t="s">
        <v>1511</v>
      </c>
      <c r="G169" s="2383"/>
      <c r="H169" s="2383"/>
      <c r="I169" s="2383"/>
      <c r="J169" s="2383"/>
    </row>
    <row r="170" spans="1:10" ht="9.75" customHeight="1">
      <c r="B170" s="2192"/>
      <c r="C170" s="2192"/>
      <c r="D170" s="2192"/>
      <c r="E170" s="79"/>
      <c r="F170" s="2792" t="s">
        <v>363</v>
      </c>
      <c r="G170" s="2792"/>
      <c r="H170" s="2792"/>
      <c r="I170" s="2792"/>
      <c r="J170" s="2792"/>
    </row>
    <row r="171" spans="1:10" ht="9" customHeight="1">
      <c r="B171" s="2192"/>
      <c r="F171" s="75"/>
      <c r="G171" s="75"/>
      <c r="H171" s="2198"/>
      <c r="I171" s="2198"/>
      <c r="J171" s="562"/>
    </row>
    <row r="172" spans="1:10" ht="9" customHeight="1">
      <c r="B172" s="2192"/>
      <c r="F172" s="75"/>
      <c r="G172" s="75"/>
      <c r="H172" s="2198"/>
      <c r="I172" s="2198"/>
      <c r="J172" s="562"/>
    </row>
    <row r="173" spans="1:10" ht="9" customHeight="1">
      <c r="B173" s="2192"/>
      <c r="F173" s="75"/>
      <c r="G173" s="75"/>
      <c r="H173" s="2198"/>
      <c r="I173" s="2198"/>
      <c r="J173" s="562"/>
    </row>
    <row r="174" spans="1:10" ht="9" customHeight="1">
      <c r="B174" s="2192"/>
      <c r="F174" s="75"/>
      <c r="G174" s="75"/>
      <c r="H174" s="2198"/>
      <c r="I174" s="2198"/>
      <c r="J174" s="562"/>
    </row>
    <row r="175" spans="1:10" ht="9" customHeight="1">
      <c r="B175" s="2192"/>
      <c r="F175" s="75"/>
      <c r="G175" s="75"/>
      <c r="H175" s="2198"/>
      <c r="I175" s="2198"/>
      <c r="J175" s="562"/>
    </row>
    <row r="176" spans="1:10" ht="9" customHeight="1">
      <c r="B176" s="2192"/>
      <c r="F176" s="75"/>
      <c r="G176" s="75"/>
      <c r="H176" s="2198"/>
      <c r="I176" s="2198"/>
      <c r="J176" s="562"/>
    </row>
    <row r="177" spans="2:10" ht="9" customHeight="1">
      <c r="B177" s="2192"/>
      <c r="F177" s="75"/>
      <c r="G177" s="75"/>
      <c r="H177" s="2198"/>
      <c r="I177" s="2198"/>
      <c r="J177" s="562"/>
    </row>
    <row r="178" spans="2:10" ht="9" customHeight="1">
      <c r="F178" s="75"/>
      <c r="G178" s="75"/>
      <c r="H178" s="2198"/>
      <c r="I178" s="2198"/>
      <c r="J178" s="562"/>
    </row>
    <row r="179" spans="2:10" ht="9" customHeight="1">
      <c r="F179" s="75"/>
      <c r="G179" s="75"/>
      <c r="H179" s="2198"/>
      <c r="I179" s="2198"/>
      <c r="J179" s="562"/>
    </row>
    <row r="180" spans="2:10" ht="9" customHeight="1">
      <c r="F180" s="75"/>
      <c r="G180" s="75"/>
      <c r="H180" s="2198"/>
      <c r="I180" s="2198"/>
      <c r="J180" s="562"/>
    </row>
    <row r="181" spans="2:10" ht="9" customHeight="1">
      <c r="F181" s="75"/>
      <c r="G181" s="75"/>
      <c r="H181" s="2198"/>
      <c r="I181" s="2198"/>
      <c r="J181" s="562"/>
    </row>
    <row r="182" spans="2:10" ht="9" customHeight="1">
      <c r="F182" s="75"/>
      <c r="G182" s="75"/>
      <c r="H182" s="2198"/>
      <c r="I182" s="2198"/>
      <c r="J182" s="562"/>
    </row>
    <row r="183" spans="2:10" ht="9" customHeight="1">
      <c r="F183" s="75"/>
      <c r="G183" s="75"/>
      <c r="H183" s="2198"/>
      <c r="I183" s="2198"/>
      <c r="J183" s="562"/>
    </row>
    <row r="184" spans="2:10" ht="9" customHeight="1"/>
    <row r="185" spans="2:10" ht="9" customHeight="1"/>
    <row r="186" spans="2:10" ht="9" customHeight="1"/>
    <row r="187" spans="2:10" ht="9" customHeight="1"/>
    <row r="188" spans="2:10" ht="9" customHeight="1"/>
    <row r="189" spans="2:10" ht="9" customHeight="1"/>
    <row r="190" spans="2:10" ht="9" customHeight="1"/>
    <row r="191" spans="2:10" ht="9" customHeight="1"/>
    <row r="192" spans="2:10"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7:10" ht="9" customHeight="1"/>
    <row r="242" spans="7:10" ht="9" customHeight="1"/>
    <row r="243" spans="7:10" ht="9" customHeight="1"/>
    <row r="244" spans="7:10" ht="9" customHeight="1"/>
    <row r="245" spans="7:10" ht="9" customHeight="1"/>
    <row r="246" spans="7:10" ht="9" customHeight="1"/>
    <row r="247" spans="7:10" ht="9" customHeight="1"/>
    <row r="248" spans="7:10" ht="9" customHeight="1">
      <c r="G248" s="92"/>
      <c r="H248" s="2200"/>
      <c r="I248" s="2200"/>
      <c r="J248" s="308"/>
    </row>
    <row r="249" spans="7:10" ht="9" customHeight="1"/>
    <row r="250" spans="7:10" ht="9" customHeight="1"/>
    <row r="251" spans="7:10" ht="9" customHeight="1"/>
    <row r="252" spans="7:10" ht="9" customHeight="1"/>
    <row r="253" spans="7:10" ht="9" customHeight="1"/>
    <row r="254" spans="7:10" ht="9" customHeight="1"/>
    <row r="255" spans="7:10" ht="9" customHeight="1"/>
    <row r="256" spans="7: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sheetData>
  <mergeCells count="25">
    <mergeCell ref="E1:J1"/>
    <mergeCell ref="N1:AB1"/>
    <mergeCell ref="E2:J2"/>
    <mergeCell ref="E4:E6"/>
    <mergeCell ref="F4:G6"/>
    <mergeCell ref="H4:H6"/>
    <mergeCell ref="I4:I6"/>
    <mergeCell ref="J4:J6"/>
    <mergeCell ref="E141:E150"/>
    <mergeCell ref="E7:E34"/>
    <mergeCell ref="E37:E77"/>
    <mergeCell ref="E78:E86"/>
    <mergeCell ref="E89:E91"/>
    <mergeCell ref="I89:I91"/>
    <mergeCell ref="J89:J91"/>
    <mergeCell ref="E92:E100"/>
    <mergeCell ref="E101:E126"/>
    <mergeCell ref="E128:E140"/>
    <mergeCell ref="F89:G91"/>
    <mergeCell ref="H89:H91"/>
    <mergeCell ref="E151:E162"/>
    <mergeCell ref="E163:E167"/>
    <mergeCell ref="F168:G168"/>
    <mergeCell ref="F169:J169"/>
    <mergeCell ref="F170:J170"/>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3"/>
  <sheetViews>
    <sheetView workbookViewId="0">
      <selection activeCell="G23" sqref="G23"/>
    </sheetView>
  </sheetViews>
  <sheetFormatPr baseColWidth="10" defaultRowHeight="12.75"/>
  <cols>
    <col min="1" max="1" width="2" style="221" customWidth="1"/>
    <col min="2" max="2" width="1.85546875" style="221" customWidth="1"/>
    <col min="3" max="3" width="2.7109375" style="221" customWidth="1"/>
    <col min="4" max="4" width="1.28515625" style="221" customWidth="1"/>
    <col min="5" max="5" width="8" style="309" customWidth="1"/>
    <col min="6" max="6" width="2.28515625" style="79" customWidth="1"/>
    <col min="7" max="7" width="63.85546875" style="79" customWidth="1"/>
    <col min="8" max="9" width="6.28515625" style="2199" customWidth="1"/>
    <col min="10" max="10" width="6.7109375" style="305" bestFit="1" customWidth="1"/>
    <col min="11" max="12" width="11.42578125" style="79"/>
    <col min="13" max="13" width="4.7109375" style="79" customWidth="1"/>
    <col min="14" max="14" width="7.5703125" style="79" bestFit="1"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7" width="2" style="79" customWidth="1"/>
    <col min="258" max="258" width="1.85546875" style="79" customWidth="1"/>
    <col min="259" max="259" width="2.7109375" style="79" customWidth="1"/>
    <col min="260" max="260" width="1.28515625" style="79" customWidth="1"/>
    <col min="261" max="261" width="8" style="79" customWidth="1"/>
    <col min="262" max="262" width="2.28515625" style="79" customWidth="1"/>
    <col min="263" max="263" width="63.85546875" style="79" customWidth="1"/>
    <col min="264" max="265" width="6.28515625" style="79" customWidth="1"/>
    <col min="266" max="266" width="6.7109375" style="79" bestFit="1" customWidth="1"/>
    <col min="267" max="268" width="11.42578125" style="79"/>
    <col min="269" max="269" width="4.7109375" style="79" customWidth="1"/>
    <col min="270" max="270" width="7.5703125" style="79" bestFit="1"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3" width="2" style="79" customWidth="1"/>
    <col min="514" max="514" width="1.85546875" style="79" customWidth="1"/>
    <col min="515" max="515" width="2.7109375" style="79" customWidth="1"/>
    <col min="516" max="516" width="1.28515625" style="79" customWidth="1"/>
    <col min="517" max="517" width="8" style="79" customWidth="1"/>
    <col min="518" max="518" width="2.28515625" style="79" customWidth="1"/>
    <col min="519" max="519" width="63.85546875" style="79" customWidth="1"/>
    <col min="520" max="521" width="6.28515625" style="79" customWidth="1"/>
    <col min="522" max="522" width="6.7109375" style="79" bestFit="1" customWidth="1"/>
    <col min="523" max="524" width="11.42578125" style="79"/>
    <col min="525" max="525" width="4.7109375" style="79" customWidth="1"/>
    <col min="526" max="526" width="7.5703125" style="79" bestFit="1"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69" width="2" style="79" customWidth="1"/>
    <col min="770" max="770" width="1.85546875" style="79" customWidth="1"/>
    <col min="771" max="771" width="2.7109375" style="79" customWidth="1"/>
    <col min="772" max="772" width="1.28515625" style="79" customWidth="1"/>
    <col min="773" max="773" width="8" style="79" customWidth="1"/>
    <col min="774" max="774" width="2.28515625" style="79" customWidth="1"/>
    <col min="775" max="775" width="63.85546875" style="79" customWidth="1"/>
    <col min="776" max="777" width="6.28515625" style="79" customWidth="1"/>
    <col min="778" max="778" width="6.7109375" style="79" bestFit="1" customWidth="1"/>
    <col min="779" max="780" width="11.42578125" style="79"/>
    <col min="781" max="781" width="4.7109375" style="79" customWidth="1"/>
    <col min="782" max="782" width="7.5703125" style="79" bestFit="1"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5" width="2" style="79" customWidth="1"/>
    <col min="1026" max="1026" width="1.85546875" style="79" customWidth="1"/>
    <col min="1027" max="1027" width="2.7109375" style="79" customWidth="1"/>
    <col min="1028" max="1028" width="1.28515625" style="79" customWidth="1"/>
    <col min="1029" max="1029" width="8" style="79" customWidth="1"/>
    <col min="1030" max="1030" width="2.28515625" style="79" customWidth="1"/>
    <col min="1031" max="1031" width="63.85546875" style="79" customWidth="1"/>
    <col min="1032" max="1033" width="6.28515625" style="79" customWidth="1"/>
    <col min="1034" max="1034" width="6.7109375" style="79" bestFit="1" customWidth="1"/>
    <col min="1035" max="1036" width="11.42578125" style="79"/>
    <col min="1037" max="1037" width="4.7109375" style="79" customWidth="1"/>
    <col min="1038" max="1038" width="7.5703125" style="79" bestFit="1"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1" width="2" style="79" customWidth="1"/>
    <col min="1282" max="1282" width="1.85546875" style="79" customWidth="1"/>
    <col min="1283" max="1283" width="2.7109375" style="79" customWidth="1"/>
    <col min="1284" max="1284" width="1.28515625" style="79" customWidth="1"/>
    <col min="1285" max="1285" width="8" style="79" customWidth="1"/>
    <col min="1286" max="1286" width="2.28515625" style="79" customWidth="1"/>
    <col min="1287" max="1287" width="63.85546875" style="79" customWidth="1"/>
    <col min="1288" max="1289" width="6.28515625" style="79" customWidth="1"/>
    <col min="1290" max="1290" width="6.7109375" style="79" bestFit="1" customWidth="1"/>
    <col min="1291" max="1292" width="11.42578125" style="79"/>
    <col min="1293" max="1293" width="4.7109375" style="79" customWidth="1"/>
    <col min="1294" max="1294" width="7.5703125" style="79" bestFit="1"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7" width="2" style="79" customWidth="1"/>
    <col min="1538" max="1538" width="1.85546875" style="79" customWidth="1"/>
    <col min="1539" max="1539" width="2.7109375" style="79" customWidth="1"/>
    <col min="1540" max="1540" width="1.28515625" style="79" customWidth="1"/>
    <col min="1541" max="1541" width="8" style="79" customWidth="1"/>
    <col min="1542" max="1542" width="2.28515625" style="79" customWidth="1"/>
    <col min="1543" max="1543" width="63.85546875" style="79" customWidth="1"/>
    <col min="1544" max="1545" width="6.28515625" style="79" customWidth="1"/>
    <col min="1546" max="1546" width="6.7109375" style="79" bestFit="1" customWidth="1"/>
    <col min="1547" max="1548" width="11.42578125" style="79"/>
    <col min="1549" max="1549" width="4.7109375" style="79" customWidth="1"/>
    <col min="1550" max="1550" width="7.5703125" style="79" bestFit="1"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3" width="2" style="79" customWidth="1"/>
    <col min="1794" max="1794" width="1.85546875" style="79" customWidth="1"/>
    <col min="1795" max="1795" width="2.7109375" style="79" customWidth="1"/>
    <col min="1796" max="1796" width="1.28515625" style="79" customWidth="1"/>
    <col min="1797" max="1797" width="8" style="79" customWidth="1"/>
    <col min="1798" max="1798" width="2.28515625" style="79" customWidth="1"/>
    <col min="1799" max="1799" width="63.85546875" style="79" customWidth="1"/>
    <col min="1800" max="1801" width="6.28515625" style="79" customWidth="1"/>
    <col min="1802" max="1802" width="6.7109375" style="79" bestFit="1" customWidth="1"/>
    <col min="1803" max="1804" width="11.42578125" style="79"/>
    <col min="1805" max="1805" width="4.7109375" style="79" customWidth="1"/>
    <col min="1806" max="1806" width="7.5703125" style="79" bestFit="1"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49" width="2" style="79" customWidth="1"/>
    <col min="2050" max="2050" width="1.85546875" style="79" customWidth="1"/>
    <col min="2051" max="2051" width="2.7109375" style="79" customWidth="1"/>
    <col min="2052" max="2052" width="1.28515625" style="79" customWidth="1"/>
    <col min="2053" max="2053" width="8" style="79" customWidth="1"/>
    <col min="2054" max="2054" width="2.28515625" style="79" customWidth="1"/>
    <col min="2055" max="2055" width="63.85546875" style="79" customWidth="1"/>
    <col min="2056" max="2057" width="6.28515625" style="79" customWidth="1"/>
    <col min="2058" max="2058" width="6.7109375" style="79" bestFit="1" customWidth="1"/>
    <col min="2059" max="2060" width="11.42578125" style="79"/>
    <col min="2061" max="2061" width="4.7109375" style="79" customWidth="1"/>
    <col min="2062" max="2062" width="7.5703125" style="79" bestFit="1"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5" width="2" style="79" customWidth="1"/>
    <col min="2306" max="2306" width="1.85546875" style="79" customWidth="1"/>
    <col min="2307" max="2307" width="2.7109375" style="79" customWidth="1"/>
    <col min="2308" max="2308" width="1.28515625" style="79" customWidth="1"/>
    <col min="2309" max="2309" width="8" style="79" customWidth="1"/>
    <col min="2310" max="2310" width="2.28515625" style="79" customWidth="1"/>
    <col min="2311" max="2311" width="63.85546875" style="79" customWidth="1"/>
    <col min="2312" max="2313" width="6.28515625" style="79" customWidth="1"/>
    <col min="2314" max="2314" width="6.7109375" style="79" bestFit="1" customWidth="1"/>
    <col min="2315" max="2316" width="11.42578125" style="79"/>
    <col min="2317" max="2317" width="4.7109375" style="79" customWidth="1"/>
    <col min="2318" max="2318" width="7.5703125" style="79" bestFit="1"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1" width="2" style="79" customWidth="1"/>
    <col min="2562" max="2562" width="1.85546875" style="79" customWidth="1"/>
    <col min="2563" max="2563" width="2.7109375" style="79" customWidth="1"/>
    <col min="2564" max="2564" width="1.28515625" style="79" customWidth="1"/>
    <col min="2565" max="2565" width="8" style="79" customWidth="1"/>
    <col min="2566" max="2566" width="2.28515625" style="79" customWidth="1"/>
    <col min="2567" max="2567" width="63.85546875" style="79" customWidth="1"/>
    <col min="2568" max="2569" width="6.28515625" style="79" customWidth="1"/>
    <col min="2570" max="2570" width="6.7109375" style="79" bestFit="1" customWidth="1"/>
    <col min="2571" max="2572" width="11.42578125" style="79"/>
    <col min="2573" max="2573" width="4.7109375" style="79" customWidth="1"/>
    <col min="2574" max="2574" width="7.5703125" style="79" bestFit="1"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7" width="2" style="79" customWidth="1"/>
    <col min="2818" max="2818" width="1.85546875" style="79" customWidth="1"/>
    <col min="2819" max="2819" width="2.7109375" style="79" customWidth="1"/>
    <col min="2820" max="2820" width="1.28515625" style="79" customWidth="1"/>
    <col min="2821" max="2821" width="8" style="79" customWidth="1"/>
    <col min="2822" max="2822" width="2.28515625" style="79" customWidth="1"/>
    <col min="2823" max="2823" width="63.85546875" style="79" customWidth="1"/>
    <col min="2824" max="2825" width="6.28515625" style="79" customWidth="1"/>
    <col min="2826" max="2826" width="6.7109375" style="79" bestFit="1" customWidth="1"/>
    <col min="2827" max="2828" width="11.42578125" style="79"/>
    <col min="2829" max="2829" width="4.7109375" style="79" customWidth="1"/>
    <col min="2830" max="2830" width="7.5703125" style="79" bestFit="1"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3" width="2" style="79" customWidth="1"/>
    <col min="3074" max="3074" width="1.85546875" style="79" customWidth="1"/>
    <col min="3075" max="3075" width="2.7109375" style="79" customWidth="1"/>
    <col min="3076" max="3076" width="1.28515625" style="79" customWidth="1"/>
    <col min="3077" max="3077" width="8" style="79" customWidth="1"/>
    <col min="3078" max="3078" width="2.28515625" style="79" customWidth="1"/>
    <col min="3079" max="3079" width="63.85546875" style="79" customWidth="1"/>
    <col min="3080" max="3081" width="6.28515625" style="79" customWidth="1"/>
    <col min="3082" max="3082" width="6.7109375" style="79" bestFit="1" customWidth="1"/>
    <col min="3083" max="3084" width="11.42578125" style="79"/>
    <col min="3085" max="3085" width="4.7109375" style="79" customWidth="1"/>
    <col min="3086" max="3086" width="7.5703125" style="79" bestFit="1"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29" width="2" style="79" customWidth="1"/>
    <col min="3330" max="3330" width="1.85546875" style="79" customWidth="1"/>
    <col min="3331" max="3331" width="2.7109375" style="79" customWidth="1"/>
    <col min="3332" max="3332" width="1.28515625" style="79" customWidth="1"/>
    <col min="3333" max="3333" width="8" style="79" customWidth="1"/>
    <col min="3334" max="3334" width="2.28515625" style="79" customWidth="1"/>
    <col min="3335" max="3335" width="63.85546875" style="79" customWidth="1"/>
    <col min="3336" max="3337" width="6.28515625" style="79" customWidth="1"/>
    <col min="3338" max="3338" width="6.7109375" style="79" bestFit="1" customWidth="1"/>
    <col min="3339" max="3340" width="11.42578125" style="79"/>
    <col min="3341" max="3341" width="4.7109375" style="79" customWidth="1"/>
    <col min="3342" max="3342" width="7.5703125" style="79" bestFit="1"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5" width="2" style="79" customWidth="1"/>
    <col min="3586" max="3586" width="1.85546875" style="79" customWidth="1"/>
    <col min="3587" max="3587" width="2.7109375" style="79" customWidth="1"/>
    <col min="3588" max="3588" width="1.28515625" style="79" customWidth="1"/>
    <col min="3589" max="3589" width="8" style="79" customWidth="1"/>
    <col min="3590" max="3590" width="2.28515625" style="79" customWidth="1"/>
    <col min="3591" max="3591" width="63.85546875" style="79" customWidth="1"/>
    <col min="3592" max="3593" width="6.28515625" style="79" customWidth="1"/>
    <col min="3594" max="3594" width="6.7109375" style="79" bestFit="1" customWidth="1"/>
    <col min="3595" max="3596" width="11.42578125" style="79"/>
    <col min="3597" max="3597" width="4.7109375" style="79" customWidth="1"/>
    <col min="3598" max="3598" width="7.5703125" style="79" bestFit="1"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1" width="2" style="79" customWidth="1"/>
    <col min="3842" max="3842" width="1.85546875" style="79" customWidth="1"/>
    <col min="3843" max="3843" width="2.7109375" style="79" customWidth="1"/>
    <col min="3844" max="3844" width="1.28515625" style="79" customWidth="1"/>
    <col min="3845" max="3845" width="8" style="79" customWidth="1"/>
    <col min="3846" max="3846" width="2.28515625" style="79" customWidth="1"/>
    <col min="3847" max="3847" width="63.85546875" style="79" customWidth="1"/>
    <col min="3848" max="3849" width="6.28515625" style="79" customWidth="1"/>
    <col min="3850" max="3850" width="6.7109375" style="79" bestFit="1" customWidth="1"/>
    <col min="3851" max="3852" width="11.42578125" style="79"/>
    <col min="3853" max="3853" width="4.7109375" style="79" customWidth="1"/>
    <col min="3854" max="3854" width="7.5703125" style="79" bestFit="1"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7" width="2" style="79" customWidth="1"/>
    <col min="4098" max="4098" width="1.85546875" style="79" customWidth="1"/>
    <col min="4099" max="4099" width="2.7109375" style="79" customWidth="1"/>
    <col min="4100" max="4100" width="1.28515625" style="79" customWidth="1"/>
    <col min="4101" max="4101" width="8" style="79" customWidth="1"/>
    <col min="4102" max="4102" width="2.28515625" style="79" customWidth="1"/>
    <col min="4103" max="4103" width="63.85546875" style="79" customWidth="1"/>
    <col min="4104" max="4105" width="6.28515625" style="79" customWidth="1"/>
    <col min="4106" max="4106" width="6.7109375" style="79" bestFit="1" customWidth="1"/>
    <col min="4107" max="4108" width="11.42578125" style="79"/>
    <col min="4109" max="4109" width="4.7109375" style="79" customWidth="1"/>
    <col min="4110" max="4110" width="7.5703125" style="79" bestFit="1"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3" width="2" style="79" customWidth="1"/>
    <col min="4354" max="4354" width="1.85546875" style="79" customWidth="1"/>
    <col min="4355" max="4355" width="2.7109375" style="79" customWidth="1"/>
    <col min="4356" max="4356" width="1.28515625" style="79" customWidth="1"/>
    <col min="4357" max="4357" width="8" style="79" customWidth="1"/>
    <col min="4358" max="4358" width="2.28515625" style="79" customWidth="1"/>
    <col min="4359" max="4359" width="63.85546875" style="79" customWidth="1"/>
    <col min="4360" max="4361" width="6.28515625" style="79" customWidth="1"/>
    <col min="4362" max="4362" width="6.7109375" style="79" bestFit="1" customWidth="1"/>
    <col min="4363" max="4364" width="11.42578125" style="79"/>
    <col min="4365" max="4365" width="4.7109375" style="79" customWidth="1"/>
    <col min="4366" max="4366" width="7.5703125" style="79" bestFit="1"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09" width="2" style="79" customWidth="1"/>
    <col min="4610" max="4610" width="1.85546875" style="79" customWidth="1"/>
    <col min="4611" max="4611" width="2.7109375" style="79" customWidth="1"/>
    <col min="4612" max="4612" width="1.28515625" style="79" customWidth="1"/>
    <col min="4613" max="4613" width="8" style="79" customWidth="1"/>
    <col min="4614" max="4614" width="2.28515625" style="79" customWidth="1"/>
    <col min="4615" max="4615" width="63.85546875" style="79" customWidth="1"/>
    <col min="4616" max="4617" width="6.28515625" style="79" customWidth="1"/>
    <col min="4618" max="4618" width="6.7109375" style="79" bestFit="1" customWidth="1"/>
    <col min="4619" max="4620" width="11.42578125" style="79"/>
    <col min="4621" max="4621" width="4.7109375" style="79" customWidth="1"/>
    <col min="4622" max="4622" width="7.5703125" style="79" bestFit="1"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5" width="2" style="79" customWidth="1"/>
    <col min="4866" max="4866" width="1.85546875" style="79" customWidth="1"/>
    <col min="4867" max="4867" width="2.7109375" style="79" customWidth="1"/>
    <col min="4868" max="4868" width="1.28515625" style="79" customWidth="1"/>
    <col min="4869" max="4869" width="8" style="79" customWidth="1"/>
    <col min="4870" max="4870" width="2.28515625" style="79" customWidth="1"/>
    <col min="4871" max="4871" width="63.85546875" style="79" customWidth="1"/>
    <col min="4872" max="4873" width="6.28515625" style="79" customWidth="1"/>
    <col min="4874" max="4874" width="6.7109375" style="79" bestFit="1" customWidth="1"/>
    <col min="4875" max="4876" width="11.42578125" style="79"/>
    <col min="4877" max="4877" width="4.7109375" style="79" customWidth="1"/>
    <col min="4878" max="4878" width="7.5703125" style="79" bestFit="1"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1" width="2" style="79" customWidth="1"/>
    <col min="5122" max="5122" width="1.85546875" style="79" customWidth="1"/>
    <col min="5123" max="5123" width="2.7109375" style="79" customWidth="1"/>
    <col min="5124" max="5124" width="1.28515625" style="79" customWidth="1"/>
    <col min="5125" max="5125" width="8" style="79" customWidth="1"/>
    <col min="5126" max="5126" width="2.28515625" style="79" customWidth="1"/>
    <col min="5127" max="5127" width="63.85546875" style="79" customWidth="1"/>
    <col min="5128" max="5129" width="6.28515625" style="79" customWidth="1"/>
    <col min="5130" max="5130" width="6.7109375" style="79" bestFit="1" customWidth="1"/>
    <col min="5131" max="5132" width="11.42578125" style="79"/>
    <col min="5133" max="5133" width="4.7109375" style="79" customWidth="1"/>
    <col min="5134" max="5134" width="7.5703125" style="79" bestFit="1"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7" width="2" style="79" customWidth="1"/>
    <col min="5378" max="5378" width="1.85546875" style="79" customWidth="1"/>
    <col min="5379" max="5379" width="2.7109375" style="79" customWidth="1"/>
    <col min="5380" max="5380" width="1.28515625" style="79" customWidth="1"/>
    <col min="5381" max="5381" width="8" style="79" customWidth="1"/>
    <col min="5382" max="5382" width="2.28515625" style="79" customWidth="1"/>
    <col min="5383" max="5383" width="63.85546875" style="79" customWidth="1"/>
    <col min="5384" max="5385" width="6.28515625" style="79" customWidth="1"/>
    <col min="5386" max="5386" width="6.7109375" style="79" bestFit="1" customWidth="1"/>
    <col min="5387" max="5388" width="11.42578125" style="79"/>
    <col min="5389" max="5389" width="4.7109375" style="79" customWidth="1"/>
    <col min="5390" max="5390" width="7.5703125" style="79" bestFit="1"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3" width="2" style="79" customWidth="1"/>
    <col min="5634" max="5634" width="1.85546875" style="79" customWidth="1"/>
    <col min="5635" max="5635" width="2.7109375" style="79" customWidth="1"/>
    <col min="5636" max="5636" width="1.28515625" style="79" customWidth="1"/>
    <col min="5637" max="5637" width="8" style="79" customWidth="1"/>
    <col min="5638" max="5638" width="2.28515625" style="79" customWidth="1"/>
    <col min="5639" max="5639" width="63.85546875" style="79" customWidth="1"/>
    <col min="5640" max="5641" width="6.28515625" style="79" customWidth="1"/>
    <col min="5642" max="5642" width="6.7109375" style="79" bestFit="1" customWidth="1"/>
    <col min="5643" max="5644" width="11.42578125" style="79"/>
    <col min="5645" max="5645" width="4.7109375" style="79" customWidth="1"/>
    <col min="5646" max="5646" width="7.5703125" style="79" bestFit="1"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89" width="2" style="79" customWidth="1"/>
    <col min="5890" max="5890" width="1.85546875" style="79" customWidth="1"/>
    <col min="5891" max="5891" width="2.7109375" style="79" customWidth="1"/>
    <col min="5892" max="5892" width="1.28515625" style="79" customWidth="1"/>
    <col min="5893" max="5893" width="8" style="79" customWidth="1"/>
    <col min="5894" max="5894" width="2.28515625" style="79" customWidth="1"/>
    <col min="5895" max="5895" width="63.85546875" style="79" customWidth="1"/>
    <col min="5896" max="5897" width="6.28515625" style="79" customWidth="1"/>
    <col min="5898" max="5898" width="6.7109375" style="79" bestFit="1" customWidth="1"/>
    <col min="5899" max="5900" width="11.42578125" style="79"/>
    <col min="5901" max="5901" width="4.7109375" style="79" customWidth="1"/>
    <col min="5902" max="5902" width="7.5703125" style="79" bestFit="1"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5" width="2" style="79" customWidth="1"/>
    <col min="6146" max="6146" width="1.85546875" style="79" customWidth="1"/>
    <col min="6147" max="6147" width="2.7109375" style="79" customWidth="1"/>
    <col min="6148" max="6148" width="1.28515625" style="79" customWidth="1"/>
    <col min="6149" max="6149" width="8" style="79" customWidth="1"/>
    <col min="6150" max="6150" width="2.28515625" style="79" customWidth="1"/>
    <col min="6151" max="6151" width="63.85546875" style="79" customWidth="1"/>
    <col min="6152" max="6153" width="6.28515625" style="79" customWidth="1"/>
    <col min="6154" max="6154" width="6.7109375" style="79" bestFit="1" customWidth="1"/>
    <col min="6155" max="6156" width="11.42578125" style="79"/>
    <col min="6157" max="6157" width="4.7109375" style="79" customWidth="1"/>
    <col min="6158" max="6158" width="7.5703125" style="79" bestFit="1"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1" width="2" style="79" customWidth="1"/>
    <col min="6402" max="6402" width="1.85546875" style="79" customWidth="1"/>
    <col min="6403" max="6403" width="2.7109375" style="79" customWidth="1"/>
    <col min="6404" max="6404" width="1.28515625" style="79" customWidth="1"/>
    <col min="6405" max="6405" width="8" style="79" customWidth="1"/>
    <col min="6406" max="6406" width="2.28515625" style="79" customWidth="1"/>
    <col min="6407" max="6407" width="63.85546875" style="79" customWidth="1"/>
    <col min="6408" max="6409" width="6.28515625" style="79" customWidth="1"/>
    <col min="6410" max="6410" width="6.7109375" style="79" bestFit="1" customWidth="1"/>
    <col min="6411" max="6412" width="11.42578125" style="79"/>
    <col min="6413" max="6413" width="4.7109375" style="79" customWidth="1"/>
    <col min="6414" max="6414" width="7.5703125" style="79" bestFit="1"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7" width="2" style="79" customWidth="1"/>
    <col min="6658" max="6658" width="1.85546875" style="79" customWidth="1"/>
    <col min="6659" max="6659" width="2.7109375" style="79" customWidth="1"/>
    <col min="6660" max="6660" width="1.28515625" style="79" customWidth="1"/>
    <col min="6661" max="6661" width="8" style="79" customWidth="1"/>
    <col min="6662" max="6662" width="2.28515625" style="79" customWidth="1"/>
    <col min="6663" max="6663" width="63.85546875" style="79" customWidth="1"/>
    <col min="6664" max="6665" width="6.28515625" style="79" customWidth="1"/>
    <col min="6666" max="6666" width="6.7109375" style="79" bestFit="1" customWidth="1"/>
    <col min="6667" max="6668" width="11.42578125" style="79"/>
    <col min="6669" max="6669" width="4.7109375" style="79" customWidth="1"/>
    <col min="6670" max="6670" width="7.5703125" style="79" bestFit="1"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3" width="2" style="79" customWidth="1"/>
    <col min="6914" max="6914" width="1.85546875" style="79" customWidth="1"/>
    <col min="6915" max="6915" width="2.7109375" style="79" customWidth="1"/>
    <col min="6916" max="6916" width="1.28515625" style="79" customWidth="1"/>
    <col min="6917" max="6917" width="8" style="79" customWidth="1"/>
    <col min="6918" max="6918" width="2.28515625" style="79" customWidth="1"/>
    <col min="6919" max="6919" width="63.85546875" style="79" customWidth="1"/>
    <col min="6920" max="6921" width="6.28515625" style="79" customWidth="1"/>
    <col min="6922" max="6922" width="6.7109375" style="79" bestFit="1" customWidth="1"/>
    <col min="6923" max="6924" width="11.42578125" style="79"/>
    <col min="6925" max="6925" width="4.7109375" style="79" customWidth="1"/>
    <col min="6926" max="6926" width="7.5703125" style="79" bestFit="1"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69" width="2" style="79" customWidth="1"/>
    <col min="7170" max="7170" width="1.85546875" style="79" customWidth="1"/>
    <col min="7171" max="7171" width="2.7109375" style="79" customWidth="1"/>
    <col min="7172" max="7172" width="1.28515625" style="79" customWidth="1"/>
    <col min="7173" max="7173" width="8" style="79" customWidth="1"/>
    <col min="7174" max="7174" width="2.28515625" style="79" customWidth="1"/>
    <col min="7175" max="7175" width="63.85546875" style="79" customWidth="1"/>
    <col min="7176" max="7177" width="6.28515625" style="79" customWidth="1"/>
    <col min="7178" max="7178" width="6.7109375" style="79" bestFit="1" customWidth="1"/>
    <col min="7179" max="7180" width="11.42578125" style="79"/>
    <col min="7181" max="7181" width="4.7109375" style="79" customWidth="1"/>
    <col min="7182" max="7182" width="7.5703125" style="79" bestFit="1"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5" width="2" style="79" customWidth="1"/>
    <col min="7426" max="7426" width="1.85546875" style="79" customWidth="1"/>
    <col min="7427" max="7427" width="2.7109375" style="79" customWidth="1"/>
    <col min="7428" max="7428" width="1.28515625" style="79" customWidth="1"/>
    <col min="7429" max="7429" width="8" style="79" customWidth="1"/>
    <col min="7430" max="7430" width="2.28515625" style="79" customWidth="1"/>
    <col min="7431" max="7431" width="63.85546875" style="79" customWidth="1"/>
    <col min="7432" max="7433" width="6.28515625" style="79" customWidth="1"/>
    <col min="7434" max="7434" width="6.7109375" style="79" bestFit="1" customWidth="1"/>
    <col min="7435" max="7436" width="11.42578125" style="79"/>
    <col min="7437" max="7437" width="4.7109375" style="79" customWidth="1"/>
    <col min="7438" max="7438" width="7.5703125" style="79" bestFit="1"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1" width="2" style="79" customWidth="1"/>
    <col min="7682" max="7682" width="1.85546875" style="79" customWidth="1"/>
    <col min="7683" max="7683" width="2.7109375" style="79" customWidth="1"/>
    <col min="7684" max="7684" width="1.28515625" style="79" customWidth="1"/>
    <col min="7685" max="7685" width="8" style="79" customWidth="1"/>
    <col min="7686" max="7686" width="2.28515625" style="79" customWidth="1"/>
    <col min="7687" max="7687" width="63.85546875" style="79" customWidth="1"/>
    <col min="7688" max="7689" width="6.28515625" style="79" customWidth="1"/>
    <col min="7690" max="7690" width="6.7109375" style="79" bestFit="1" customWidth="1"/>
    <col min="7691" max="7692" width="11.42578125" style="79"/>
    <col min="7693" max="7693" width="4.7109375" style="79" customWidth="1"/>
    <col min="7694" max="7694" width="7.5703125" style="79" bestFit="1"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7" width="2" style="79" customWidth="1"/>
    <col min="7938" max="7938" width="1.85546875" style="79" customWidth="1"/>
    <col min="7939" max="7939" width="2.7109375" style="79" customWidth="1"/>
    <col min="7940" max="7940" width="1.28515625" style="79" customWidth="1"/>
    <col min="7941" max="7941" width="8" style="79" customWidth="1"/>
    <col min="7942" max="7942" width="2.28515625" style="79" customWidth="1"/>
    <col min="7943" max="7943" width="63.85546875" style="79" customWidth="1"/>
    <col min="7944" max="7945" width="6.28515625" style="79" customWidth="1"/>
    <col min="7946" max="7946" width="6.7109375" style="79" bestFit="1" customWidth="1"/>
    <col min="7947" max="7948" width="11.42578125" style="79"/>
    <col min="7949" max="7949" width="4.7109375" style="79" customWidth="1"/>
    <col min="7950" max="7950" width="7.5703125" style="79" bestFit="1"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3" width="2" style="79" customWidth="1"/>
    <col min="8194" max="8194" width="1.85546875" style="79" customWidth="1"/>
    <col min="8195" max="8195" width="2.7109375" style="79" customWidth="1"/>
    <col min="8196" max="8196" width="1.28515625" style="79" customWidth="1"/>
    <col min="8197" max="8197" width="8" style="79" customWidth="1"/>
    <col min="8198" max="8198" width="2.28515625" style="79" customWidth="1"/>
    <col min="8199" max="8199" width="63.85546875" style="79" customWidth="1"/>
    <col min="8200" max="8201" width="6.28515625" style="79" customWidth="1"/>
    <col min="8202" max="8202" width="6.7109375" style="79" bestFit="1" customWidth="1"/>
    <col min="8203" max="8204" width="11.42578125" style="79"/>
    <col min="8205" max="8205" width="4.7109375" style="79" customWidth="1"/>
    <col min="8206" max="8206" width="7.5703125" style="79" bestFit="1"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49" width="2" style="79" customWidth="1"/>
    <col min="8450" max="8450" width="1.85546875" style="79" customWidth="1"/>
    <col min="8451" max="8451" width="2.7109375" style="79" customWidth="1"/>
    <col min="8452" max="8452" width="1.28515625" style="79" customWidth="1"/>
    <col min="8453" max="8453" width="8" style="79" customWidth="1"/>
    <col min="8454" max="8454" width="2.28515625" style="79" customWidth="1"/>
    <col min="8455" max="8455" width="63.85546875" style="79" customWidth="1"/>
    <col min="8456" max="8457" width="6.28515625" style="79" customWidth="1"/>
    <col min="8458" max="8458" width="6.7109375" style="79" bestFit="1" customWidth="1"/>
    <col min="8459" max="8460" width="11.42578125" style="79"/>
    <col min="8461" max="8461" width="4.7109375" style="79" customWidth="1"/>
    <col min="8462" max="8462" width="7.5703125" style="79" bestFit="1"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5" width="2" style="79" customWidth="1"/>
    <col min="8706" max="8706" width="1.85546875" style="79" customWidth="1"/>
    <col min="8707" max="8707" width="2.7109375" style="79" customWidth="1"/>
    <col min="8708" max="8708" width="1.28515625" style="79" customWidth="1"/>
    <col min="8709" max="8709" width="8" style="79" customWidth="1"/>
    <col min="8710" max="8710" width="2.28515625" style="79" customWidth="1"/>
    <col min="8711" max="8711" width="63.85546875" style="79" customWidth="1"/>
    <col min="8712" max="8713" width="6.28515625" style="79" customWidth="1"/>
    <col min="8714" max="8714" width="6.7109375" style="79" bestFit="1" customWidth="1"/>
    <col min="8715" max="8716" width="11.42578125" style="79"/>
    <col min="8717" max="8717" width="4.7109375" style="79" customWidth="1"/>
    <col min="8718" max="8718" width="7.5703125" style="79" bestFit="1"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1" width="2" style="79" customWidth="1"/>
    <col min="8962" max="8962" width="1.85546875" style="79" customWidth="1"/>
    <col min="8963" max="8963" width="2.7109375" style="79" customWidth="1"/>
    <col min="8964" max="8964" width="1.28515625" style="79" customWidth="1"/>
    <col min="8965" max="8965" width="8" style="79" customWidth="1"/>
    <col min="8966" max="8966" width="2.28515625" style="79" customWidth="1"/>
    <col min="8967" max="8967" width="63.85546875" style="79" customWidth="1"/>
    <col min="8968" max="8969" width="6.28515625" style="79" customWidth="1"/>
    <col min="8970" max="8970" width="6.7109375" style="79" bestFit="1" customWidth="1"/>
    <col min="8971" max="8972" width="11.42578125" style="79"/>
    <col min="8973" max="8973" width="4.7109375" style="79" customWidth="1"/>
    <col min="8974" max="8974" width="7.5703125" style="79" bestFit="1"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7" width="2" style="79" customWidth="1"/>
    <col min="9218" max="9218" width="1.85546875" style="79" customWidth="1"/>
    <col min="9219" max="9219" width="2.7109375" style="79" customWidth="1"/>
    <col min="9220" max="9220" width="1.28515625" style="79" customWidth="1"/>
    <col min="9221" max="9221" width="8" style="79" customWidth="1"/>
    <col min="9222" max="9222" width="2.28515625" style="79" customWidth="1"/>
    <col min="9223" max="9223" width="63.85546875" style="79" customWidth="1"/>
    <col min="9224" max="9225" width="6.28515625" style="79" customWidth="1"/>
    <col min="9226" max="9226" width="6.7109375" style="79" bestFit="1" customWidth="1"/>
    <col min="9227" max="9228" width="11.42578125" style="79"/>
    <col min="9229" max="9229" width="4.7109375" style="79" customWidth="1"/>
    <col min="9230" max="9230" width="7.5703125" style="79" bestFit="1"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3" width="2" style="79" customWidth="1"/>
    <col min="9474" max="9474" width="1.85546875" style="79" customWidth="1"/>
    <col min="9475" max="9475" width="2.7109375" style="79" customWidth="1"/>
    <col min="9476" max="9476" width="1.28515625" style="79" customWidth="1"/>
    <col min="9477" max="9477" width="8" style="79" customWidth="1"/>
    <col min="9478" max="9478" width="2.28515625" style="79" customWidth="1"/>
    <col min="9479" max="9479" width="63.85546875" style="79" customWidth="1"/>
    <col min="9480" max="9481" width="6.28515625" style="79" customWidth="1"/>
    <col min="9482" max="9482" width="6.7109375" style="79" bestFit="1" customWidth="1"/>
    <col min="9483" max="9484" width="11.42578125" style="79"/>
    <col min="9485" max="9485" width="4.7109375" style="79" customWidth="1"/>
    <col min="9486" max="9486" width="7.5703125" style="79" bestFit="1"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29" width="2" style="79" customWidth="1"/>
    <col min="9730" max="9730" width="1.85546875" style="79" customWidth="1"/>
    <col min="9731" max="9731" width="2.7109375" style="79" customWidth="1"/>
    <col min="9732" max="9732" width="1.28515625" style="79" customWidth="1"/>
    <col min="9733" max="9733" width="8" style="79" customWidth="1"/>
    <col min="9734" max="9734" width="2.28515625" style="79" customWidth="1"/>
    <col min="9735" max="9735" width="63.85546875" style="79" customWidth="1"/>
    <col min="9736" max="9737" width="6.28515625" style="79" customWidth="1"/>
    <col min="9738" max="9738" width="6.7109375" style="79" bestFit="1" customWidth="1"/>
    <col min="9739" max="9740" width="11.42578125" style="79"/>
    <col min="9741" max="9741" width="4.7109375" style="79" customWidth="1"/>
    <col min="9742" max="9742" width="7.5703125" style="79" bestFit="1"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5" width="2" style="79" customWidth="1"/>
    <col min="9986" max="9986" width="1.85546875" style="79" customWidth="1"/>
    <col min="9987" max="9987" width="2.7109375" style="79" customWidth="1"/>
    <col min="9988" max="9988" width="1.28515625" style="79" customWidth="1"/>
    <col min="9989" max="9989" width="8" style="79" customWidth="1"/>
    <col min="9990" max="9990" width="2.28515625" style="79" customWidth="1"/>
    <col min="9991" max="9991" width="63.85546875" style="79" customWidth="1"/>
    <col min="9992" max="9993" width="6.28515625" style="79" customWidth="1"/>
    <col min="9994" max="9994" width="6.7109375" style="79" bestFit="1" customWidth="1"/>
    <col min="9995" max="9996" width="11.42578125" style="79"/>
    <col min="9997" max="9997" width="4.7109375" style="79" customWidth="1"/>
    <col min="9998" max="9998" width="7.5703125" style="79" bestFit="1"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1" width="2" style="79" customWidth="1"/>
    <col min="10242" max="10242" width="1.85546875" style="79" customWidth="1"/>
    <col min="10243" max="10243" width="2.7109375" style="79" customWidth="1"/>
    <col min="10244" max="10244" width="1.28515625" style="79" customWidth="1"/>
    <col min="10245" max="10245" width="8" style="79" customWidth="1"/>
    <col min="10246" max="10246" width="2.28515625" style="79" customWidth="1"/>
    <col min="10247" max="10247" width="63.85546875" style="79" customWidth="1"/>
    <col min="10248" max="10249" width="6.28515625" style="79" customWidth="1"/>
    <col min="10250" max="10250" width="6.7109375" style="79" bestFit="1" customWidth="1"/>
    <col min="10251" max="10252" width="11.42578125" style="79"/>
    <col min="10253" max="10253" width="4.7109375" style="79" customWidth="1"/>
    <col min="10254" max="10254" width="7.5703125" style="79" bestFit="1"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7" width="2" style="79" customWidth="1"/>
    <col min="10498" max="10498" width="1.85546875" style="79" customWidth="1"/>
    <col min="10499" max="10499" width="2.7109375" style="79" customWidth="1"/>
    <col min="10500" max="10500" width="1.28515625" style="79" customWidth="1"/>
    <col min="10501" max="10501" width="8" style="79" customWidth="1"/>
    <col min="10502" max="10502" width="2.28515625" style="79" customWidth="1"/>
    <col min="10503" max="10503" width="63.85546875" style="79" customWidth="1"/>
    <col min="10504" max="10505" width="6.28515625" style="79" customWidth="1"/>
    <col min="10506" max="10506" width="6.7109375" style="79" bestFit="1" customWidth="1"/>
    <col min="10507" max="10508" width="11.42578125" style="79"/>
    <col min="10509" max="10509" width="4.7109375" style="79" customWidth="1"/>
    <col min="10510" max="10510" width="7.5703125" style="79" bestFit="1"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3" width="2" style="79" customWidth="1"/>
    <col min="10754" max="10754" width="1.85546875" style="79" customWidth="1"/>
    <col min="10755" max="10755" width="2.7109375" style="79" customWidth="1"/>
    <col min="10756" max="10756" width="1.28515625" style="79" customWidth="1"/>
    <col min="10757" max="10757" width="8" style="79" customWidth="1"/>
    <col min="10758" max="10758" width="2.28515625" style="79" customWidth="1"/>
    <col min="10759" max="10759" width="63.85546875" style="79" customWidth="1"/>
    <col min="10760" max="10761" width="6.28515625" style="79" customWidth="1"/>
    <col min="10762" max="10762" width="6.7109375" style="79" bestFit="1" customWidth="1"/>
    <col min="10763" max="10764" width="11.42578125" style="79"/>
    <col min="10765" max="10765" width="4.7109375" style="79" customWidth="1"/>
    <col min="10766" max="10766" width="7.5703125" style="79" bestFit="1"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09" width="2" style="79" customWidth="1"/>
    <col min="11010" max="11010" width="1.85546875" style="79" customWidth="1"/>
    <col min="11011" max="11011" width="2.7109375" style="79" customWidth="1"/>
    <col min="11012" max="11012" width="1.28515625" style="79" customWidth="1"/>
    <col min="11013" max="11013" width="8" style="79" customWidth="1"/>
    <col min="11014" max="11014" width="2.28515625" style="79" customWidth="1"/>
    <col min="11015" max="11015" width="63.85546875" style="79" customWidth="1"/>
    <col min="11016" max="11017" width="6.28515625" style="79" customWidth="1"/>
    <col min="11018" max="11018" width="6.7109375" style="79" bestFit="1" customWidth="1"/>
    <col min="11019" max="11020" width="11.42578125" style="79"/>
    <col min="11021" max="11021" width="4.7109375" style="79" customWidth="1"/>
    <col min="11022" max="11022" width="7.5703125" style="79" bestFit="1"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5" width="2" style="79" customWidth="1"/>
    <col min="11266" max="11266" width="1.85546875" style="79" customWidth="1"/>
    <col min="11267" max="11267" width="2.7109375" style="79" customWidth="1"/>
    <col min="11268" max="11268" width="1.28515625" style="79" customWidth="1"/>
    <col min="11269" max="11269" width="8" style="79" customWidth="1"/>
    <col min="11270" max="11270" width="2.28515625" style="79" customWidth="1"/>
    <col min="11271" max="11271" width="63.85546875" style="79" customWidth="1"/>
    <col min="11272" max="11273" width="6.28515625" style="79" customWidth="1"/>
    <col min="11274" max="11274" width="6.7109375" style="79" bestFit="1" customWidth="1"/>
    <col min="11275" max="11276" width="11.42578125" style="79"/>
    <col min="11277" max="11277" width="4.7109375" style="79" customWidth="1"/>
    <col min="11278" max="11278" width="7.5703125" style="79" bestFit="1"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1" width="2" style="79" customWidth="1"/>
    <col min="11522" max="11522" width="1.85546875" style="79" customWidth="1"/>
    <col min="11523" max="11523" width="2.7109375" style="79" customWidth="1"/>
    <col min="11524" max="11524" width="1.28515625" style="79" customWidth="1"/>
    <col min="11525" max="11525" width="8" style="79" customWidth="1"/>
    <col min="11526" max="11526" width="2.28515625" style="79" customWidth="1"/>
    <col min="11527" max="11527" width="63.85546875" style="79" customWidth="1"/>
    <col min="11528" max="11529" width="6.28515625" style="79" customWidth="1"/>
    <col min="11530" max="11530" width="6.7109375" style="79" bestFit="1" customWidth="1"/>
    <col min="11531" max="11532" width="11.42578125" style="79"/>
    <col min="11533" max="11533" width="4.7109375" style="79" customWidth="1"/>
    <col min="11534" max="11534" width="7.5703125" style="79" bestFit="1"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7" width="2" style="79" customWidth="1"/>
    <col min="11778" max="11778" width="1.85546875" style="79" customWidth="1"/>
    <col min="11779" max="11779" width="2.7109375" style="79" customWidth="1"/>
    <col min="11780" max="11780" width="1.28515625" style="79" customWidth="1"/>
    <col min="11781" max="11781" width="8" style="79" customWidth="1"/>
    <col min="11782" max="11782" width="2.28515625" style="79" customWidth="1"/>
    <col min="11783" max="11783" width="63.85546875" style="79" customWidth="1"/>
    <col min="11784" max="11785" width="6.28515625" style="79" customWidth="1"/>
    <col min="11786" max="11786" width="6.7109375" style="79" bestFit="1" customWidth="1"/>
    <col min="11787" max="11788" width="11.42578125" style="79"/>
    <col min="11789" max="11789" width="4.7109375" style="79" customWidth="1"/>
    <col min="11790" max="11790" width="7.5703125" style="79" bestFit="1"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3" width="2" style="79" customWidth="1"/>
    <col min="12034" max="12034" width="1.85546875" style="79" customWidth="1"/>
    <col min="12035" max="12035" width="2.7109375" style="79" customWidth="1"/>
    <col min="12036" max="12036" width="1.28515625" style="79" customWidth="1"/>
    <col min="12037" max="12037" width="8" style="79" customWidth="1"/>
    <col min="12038" max="12038" width="2.28515625" style="79" customWidth="1"/>
    <col min="12039" max="12039" width="63.85546875" style="79" customWidth="1"/>
    <col min="12040" max="12041" width="6.28515625" style="79" customWidth="1"/>
    <col min="12042" max="12042" width="6.7109375" style="79" bestFit="1" customWidth="1"/>
    <col min="12043" max="12044" width="11.42578125" style="79"/>
    <col min="12045" max="12045" width="4.7109375" style="79" customWidth="1"/>
    <col min="12046" max="12046" width="7.5703125" style="79" bestFit="1"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89" width="2" style="79" customWidth="1"/>
    <col min="12290" max="12290" width="1.85546875" style="79" customWidth="1"/>
    <col min="12291" max="12291" width="2.7109375" style="79" customWidth="1"/>
    <col min="12292" max="12292" width="1.28515625" style="79" customWidth="1"/>
    <col min="12293" max="12293" width="8" style="79" customWidth="1"/>
    <col min="12294" max="12294" width="2.28515625" style="79" customWidth="1"/>
    <col min="12295" max="12295" width="63.85546875" style="79" customWidth="1"/>
    <col min="12296" max="12297" width="6.28515625" style="79" customWidth="1"/>
    <col min="12298" max="12298" width="6.7109375" style="79" bestFit="1" customWidth="1"/>
    <col min="12299" max="12300" width="11.42578125" style="79"/>
    <col min="12301" max="12301" width="4.7109375" style="79" customWidth="1"/>
    <col min="12302" max="12302" width="7.5703125" style="79" bestFit="1"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5" width="2" style="79" customWidth="1"/>
    <col min="12546" max="12546" width="1.85546875" style="79" customWidth="1"/>
    <col min="12547" max="12547" width="2.7109375" style="79" customWidth="1"/>
    <col min="12548" max="12548" width="1.28515625" style="79" customWidth="1"/>
    <col min="12549" max="12549" width="8" style="79" customWidth="1"/>
    <col min="12550" max="12550" width="2.28515625" style="79" customWidth="1"/>
    <col min="12551" max="12551" width="63.85546875" style="79" customWidth="1"/>
    <col min="12552" max="12553" width="6.28515625" style="79" customWidth="1"/>
    <col min="12554" max="12554" width="6.7109375" style="79" bestFit="1" customWidth="1"/>
    <col min="12555" max="12556" width="11.42578125" style="79"/>
    <col min="12557" max="12557" width="4.7109375" style="79" customWidth="1"/>
    <col min="12558" max="12558" width="7.5703125" style="79" bestFit="1"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1" width="2" style="79" customWidth="1"/>
    <col min="12802" max="12802" width="1.85546875" style="79" customWidth="1"/>
    <col min="12803" max="12803" width="2.7109375" style="79" customWidth="1"/>
    <col min="12804" max="12804" width="1.28515625" style="79" customWidth="1"/>
    <col min="12805" max="12805" width="8" style="79" customWidth="1"/>
    <col min="12806" max="12806" width="2.28515625" style="79" customWidth="1"/>
    <col min="12807" max="12807" width="63.85546875" style="79" customWidth="1"/>
    <col min="12808" max="12809" width="6.28515625" style="79" customWidth="1"/>
    <col min="12810" max="12810" width="6.7109375" style="79" bestFit="1" customWidth="1"/>
    <col min="12811" max="12812" width="11.42578125" style="79"/>
    <col min="12813" max="12813" width="4.7109375" style="79" customWidth="1"/>
    <col min="12814" max="12814" width="7.5703125" style="79" bestFit="1"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7" width="2" style="79" customWidth="1"/>
    <col min="13058" max="13058" width="1.85546875" style="79" customWidth="1"/>
    <col min="13059" max="13059" width="2.7109375" style="79" customWidth="1"/>
    <col min="13060" max="13060" width="1.28515625" style="79" customWidth="1"/>
    <col min="13061" max="13061" width="8" style="79" customWidth="1"/>
    <col min="13062" max="13062" width="2.28515625" style="79" customWidth="1"/>
    <col min="13063" max="13063" width="63.85546875" style="79" customWidth="1"/>
    <col min="13064" max="13065" width="6.28515625" style="79" customWidth="1"/>
    <col min="13066" max="13066" width="6.7109375" style="79" bestFit="1" customWidth="1"/>
    <col min="13067" max="13068" width="11.42578125" style="79"/>
    <col min="13069" max="13069" width="4.7109375" style="79" customWidth="1"/>
    <col min="13070" max="13070" width="7.5703125" style="79" bestFit="1"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3" width="2" style="79" customWidth="1"/>
    <col min="13314" max="13314" width="1.85546875" style="79" customWidth="1"/>
    <col min="13315" max="13315" width="2.7109375" style="79" customWidth="1"/>
    <col min="13316" max="13316" width="1.28515625" style="79" customWidth="1"/>
    <col min="13317" max="13317" width="8" style="79" customWidth="1"/>
    <col min="13318" max="13318" width="2.28515625" style="79" customWidth="1"/>
    <col min="13319" max="13319" width="63.85546875" style="79" customWidth="1"/>
    <col min="13320" max="13321" width="6.28515625" style="79" customWidth="1"/>
    <col min="13322" max="13322" width="6.7109375" style="79" bestFit="1" customWidth="1"/>
    <col min="13323" max="13324" width="11.42578125" style="79"/>
    <col min="13325" max="13325" width="4.7109375" style="79" customWidth="1"/>
    <col min="13326" max="13326" width="7.5703125" style="79" bestFit="1"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69" width="2" style="79" customWidth="1"/>
    <col min="13570" max="13570" width="1.85546875" style="79" customWidth="1"/>
    <col min="13571" max="13571" width="2.7109375" style="79" customWidth="1"/>
    <col min="13572" max="13572" width="1.28515625" style="79" customWidth="1"/>
    <col min="13573" max="13573" width="8" style="79" customWidth="1"/>
    <col min="13574" max="13574" width="2.28515625" style="79" customWidth="1"/>
    <col min="13575" max="13575" width="63.85546875" style="79" customWidth="1"/>
    <col min="13576" max="13577" width="6.28515625" style="79" customWidth="1"/>
    <col min="13578" max="13578" width="6.7109375" style="79" bestFit="1" customWidth="1"/>
    <col min="13579" max="13580" width="11.42578125" style="79"/>
    <col min="13581" max="13581" width="4.7109375" style="79" customWidth="1"/>
    <col min="13582" max="13582" width="7.5703125" style="79" bestFit="1"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5" width="2" style="79" customWidth="1"/>
    <col min="13826" max="13826" width="1.85546875" style="79" customWidth="1"/>
    <col min="13827" max="13827" width="2.7109375" style="79" customWidth="1"/>
    <col min="13828" max="13828" width="1.28515625" style="79" customWidth="1"/>
    <col min="13829" max="13829" width="8" style="79" customWidth="1"/>
    <col min="13830" max="13830" width="2.28515625" style="79" customWidth="1"/>
    <col min="13831" max="13831" width="63.85546875" style="79" customWidth="1"/>
    <col min="13832" max="13833" width="6.28515625" style="79" customWidth="1"/>
    <col min="13834" max="13834" width="6.7109375" style="79" bestFit="1" customWidth="1"/>
    <col min="13835" max="13836" width="11.42578125" style="79"/>
    <col min="13837" max="13837" width="4.7109375" style="79" customWidth="1"/>
    <col min="13838" max="13838" width="7.5703125" style="79" bestFit="1"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1" width="2" style="79" customWidth="1"/>
    <col min="14082" max="14082" width="1.85546875" style="79" customWidth="1"/>
    <col min="14083" max="14083" width="2.7109375" style="79" customWidth="1"/>
    <col min="14084" max="14084" width="1.28515625" style="79" customWidth="1"/>
    <col min="14085" max="14085" width="8" style="79" customWidth="1"/>
    <col min="14086" max="14086" width="2.28515625" style="79" customWidth="1"/>
    <col min="14087" max="14087" width="63.85546875" style="79" customWidth="1"/>
    <col min="14088" max="14089" width="6.28515625" style="79" customWidth="1"/>
    <col min="14090" max="14090" width="6.7109375" style="79" bestFit="1" customWidth="1"/>
    <col min="14091" max="14092" width="11.42578125" style="79"/>
    <col min="14093" max="14093" width="4.7109375" style="79" customWidth="1"/>
    <col min="14094" max="14094" width="7.5703125" style="79" bestFit="1"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7" width="2" style="79" customWidth="1"/>
    <col min="14338" max="14338" width="1.85546875" style="79" customWidth="1"/>
    <col min="14339" max="14339" width="2.7109375" style="79" customWidth="1"/>
    <col min="14340" max="14340" width="1.28515625" style="79" customWidth="1"/>
    <col min="14341" max="14341" width="8" style="79" customWidth="1"/>
    <col min="14342" max="14342" width="2.28515625" style="79" customWidth="1"/>
    <col min="14343" max="14343" width="63.85546875" style="79" customWidth="1"/>
    <col min="14344" max="14345" width="6.28515625" style="79" customWidth="1"/>
    <col min="14346" max="14346" width="6.7109375" style="79" bestFit="1" customWidth="1"/>
    <col min="14347" max="14348" width="11.42578125" style="79"/>
    <col min="14349" max="14349" width="4.7109375" style="79" customWidth="1"/>
    <col min="14350" max="14350" width="7.5703125" style="79" bestFit="1"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3" width="2" style="79" customWidth="1"/>
    <col min="14594" max="14594" width="1.85546875" style="79" customWidth="1"/>
    <col min="14595" max="14595" width="2.7109375" style="79" customWidth="1"/>
    <col min="14596" max="14596" width="1.28515625" style="79" customWidth="1"/>
    <col min="14597" max="14597" width="8" style="79" customWidth="1"/>
    <col min="14598" max="14598" width="2.28515625" style="79" customWidth="1"/>
    <col min="14599" max="14599" width="63.85546875" style="79" customWidth="1"/>
    <col min="14600" max="14601" width="6.28515625" style="79" customWidth="1"/>
    <col min="14602" max="14602" width="6.7109375" style="79" bestFit="1" customWidth="1"/>
    <col min="14603" max="14604" width="11.42578125" style="79"/>
    <col min="14605" max="14605" width="4.7109375" style="79" customWidth="1"/>
    <col min="14606" max="14606" width="7.5703125" style="79" bestFit="1"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49" width="2" style="79" customWidth="1"/>
    <col min="14850" max="14850" width="1.85546875" style="79" customWidth="1"/>
    <col min="14851" max="14851" width="2.7109375" style="79" customWidth="1"/>
    <col min="14852" max="14852" width="1.28515625" style="79" customWidth="1"/>
    <col min="14853" max="14853" width="8" style="79" customWidth="1"/>
    <col min="14854" max="14854" width="2.28515625" style="79" customWidth="1"/>
    <col min="14855" max="14855" width="63.85546875" style="79" customWidth="1"/>
    <col min="14856" max="14857" width="6.28515625" style="79" customWidth="1"/>
    <col min="14858" max="14858" width="6.7109375" style="79" bestFit="1" customWidth="1"/>
    <col min="14859" max="14860" width="11.42578125" style="79"/>
    <col min="14861" max="14861" width="4.7109375" style="79" customWidth="1"/>
    <col min="14862" max="14862" width="7.5703125" style="79" bestFit="1"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5" width="2" style="79" customWidth="1"/>
    <col min="15106" max="15106" width="1.85546875" style="79" customWidth="1"/>
    <col min="15107" max="15107" width="2.7109375" style="79" customWidth="1"/>
    <col min="15108" max="15108" width="1.28515625" style="79" customWidth="1"/>
    <col min="15109" max="15109" width="8" style="79" customWidth="1"/>
    <col min="15110" max="15110" width="2.28515625" style="79" customWidth="1"/>
    <col min="15111" max="15111" width="63.85546875" style="79" customWidth="1"/>
    <col min="15112" max="15113" width="6.28515625" style="79" customWidth="1"/>
    <col min="15114" max="15114" width="6.7109375" style="79" bestFit="1" customWidth="1"/>
    <col min="15115" max="15116" width="11.42578125" style="79"/>
    <col min="15117" max="15117" width="4.7109375" style="79" customWidth="1"/>
    <col min="15118" max="15118" width="7.5703125" style="79" bestFit="1"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1" width="2" style="79" customWidth="1"/>
    <col min="15362" max="15362" width="1.85546875" style="79" customWidth="1"/>
    <col min="15363" max="15363" width="2.7109375" style="79" customWidth="1"/>
    <col min="15364" max="15364" width="1.28515625" style="79" customWidth="1"/>
    <col min="15365" max="15365" width="8" style="79" customWidth="1"/>
    <col min="15366" max="15366" width="2.28515625" style="79" customWidth="1"/>
    <col min="15367" max="15367" width="63.85546875" style="79" customWidth="1"/>
    <col min="15368" max="15369" width="6.28515625" style="79" customWidth="1"/>
    <col min="15370" max="15370" width="6.7109375" style="79" bestFit="1" customWidth="1"/>
    <col min="15371" max="15372" width="11.42578125" style="79"/>
    <col min="15373" max="15373" width="4.7109375" style="79" customWidth="1"/>
    <col min="15374" max="15374" width="7.5703125" style="79" bestFit="1"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7" width="2" style="79" customWidth="1"/>
    <col min="15618" max="15618" width="1.85546875" style="79" customWidth="1"/>
    <col min="15619" max="15619" width="2.7109375" style="79" customWidth="1"/>
    <col min="15620" max="15620" width="1.28515625" style="79" customWidth="1"/>
    <col min="15621" max="15621" width="8" style="79" customWidth="1"/>
    <col min="15622" max="15622" width="2.28515625" style="79" customWidth="1"/>
    <col min="15623" max="15623" width="63.85546875" style="79" customWidth="1"/>
    <col min="15624" max="15625" width="6.28515625" style="79" customWidth="1"/>
    <col min="15626" max="15626" width="6.7109375" style="79" bestFit="1" customWidth="1"/>
    <col min="15627" max="15628" width="11.42578125" style="79"/>
    <col min="15629" max="15629" width="4.7109375" style="79" customWidth="1"/>
    <col min="15630" max="15630" width="7.5703125" style="79" bestFit="1"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3" width="2" style="79" customWidth="1"/>
    <col min="15874" max="15874" width="1.85546875" style="79" customWidth="1"/>
    <col min="15875" max="15875" width="2.7109375" style="79" customWidth="1"/>
    <col min="15876" max="15876" width="1.28515625" style="79" customWidth="1"/>
    <col min="15877" max="15877" width="8" style="79" customWidth="1"/>
    <col min="15878" max="15878" width="2.28515625" style="79" customWidth="1"/>
    <col min="15879" max="15879" width="63.85546875" style="79" customWidth="1"/>
    <col min="15880" max="15881" width="6.28515625" style="79" customWidth="1"/>
    <col min="15882" max="15882" width="6.7109375" style="79" bestFit="1" customWidth="1"/>
    <col min="15883" max="15884" width="11.42578125" style="79"/>
    <col min="15885" max="15885" width="4.7109375" style="79" customWidth="1"/>
    <col min="15886" max="15886" width="7.5703125" style="79" bestFit="1"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29" width="2" style="79" customWidth="1"/>
    <col min="16130" max="16130" width="1.85546875" style="79" customWidth="1"/>
    <col min="16131" max="16131" width="2.7109375" style="79" customWidth="1"/>
    <col min="16132" max="16132" width="1.28515625" style="79" customWidth="1"/>
    <col min="16133" max="16133" width="8" style="79" customWidth="1"/>
    <col min="16134" max="16134" width="2.28515625" style="79" customWidth="1"/>
    <col min="16135" max="16135" width="63.85546875" style="79" customWidth="1"/>
    <col min="16136" max="16137" width="6.28515625" style="79" customWidth="1"/>
    <col min="16138" max="16138" width="6.7109375" style="79" bestFit="1" customWidth="1"/>
    <col min="16139" max="16140" width="11.42578125" style="79"/>
    <col min="16141" max="16141" width="4.7109375" style="79" customWidth="1"/>
    <col min="16142" max="16142" width="7.5703125" style="79" bestFit="1"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2.75" customHeight="1">
      <c r="A1" s="1461"/>
      <c r="B1" s="1461"/>
      <c r="C1" s="1461"/>
      <c r="D1" s="1461"/>
      <c r="E1" s="2281" t="s">
        <v>1507</v>
      </c>
      <c r="F1" s="2281"/>
      <c r="G1" s="2281"/>
      <c r="H1" s="2281"/>
      <c r="I1" s="2281"/>
      <c r="J1" s="2281"/>
      <c r="K1" s="78"/>
      <c r="L1" s="83"/>
      <c r="M1" s="83"/>
      <c r="N1" s="2281"/>
      <c r="O1" s="2281"/>
      <c r="P1" s="2281"/>
      <c r="Q1" s="2281"/>
      <c r="R1" s="2281"/>
      <c r="S1" s="2281"/>
      <c r="T1" s="2281"/>
      <c r="U1" s="2281"/>
      <c r="V1" s="2281"/>
      <c r="W1" s="2281"/>
      <c r="X1" s="2281"/>
      <c r="Y1" s="2281"/>
      <c r="Z1" s="2281"/>
      <c r="AA1" s="2281"/>
      <c r="AB1" s="2281"/>
    </row>
    <row r="2" spans="1:31" s="83" customFormat="1" ht="12.75" customHeight="1">
      <c r="A2" s="1461"/>
      <c r="B2" s="1461"/>
      <c r="C2" s="1324"/>
      <c r="D2" s="1324"/>
      <c r="E2" s="2281" t="s">
        <v>77</v>
      </c>
      <c r="F2" s="2281"/>
      <c r="G2" s="2281"/>
      <c r="H2" s="2281"/>
      <c r="I2" s="2281"/>
      <c r="J2" s="2281"/>
      <c r="K2" s="278"/>
      <c r="L2" s="86"/>
      <c r="M2" s="86"/>
      <c r="N2" s="87"/>
      <c r="AD2" s="88"/>
      <c r="AE2" s="88"/>
    </row>
    <row r="3" spans="1:31" s="83" customFormat="1" ht="3" customHeight="1">
      <c r="A3" s="1461"/>
      <c r="B3" s="1461"/>
      <c r="C3" s="1461"/>
      <c r="D3" s="1461"/>
      <c r="E3" s="310"/>
      <c r="G3" s="92"/>
      <c r="H3" s="2157"/>
      <c r="I3" s="2158"/>
      <c r="J3" s="277"/>
      <c r="K3" s="278"/>
      <c r="N3" s="92"/>
    </row>
    <row r="4" spans="1:31" s="83" customFormat="1" ht="4.5" customHeight="1">
      <c r="A4" s="1461"/>
      <c r="B4" s="1461"/>
      <c r="C4" s="1461"/>
      <c r="D4" s="1461"/>
      <c r="E4" s="2282" t="s">
        <v>2</v>
      </c>
      <c r="F4" s="2285" t="s">
        <v>327</v>
      </c>
      <c r="G4" s="2285"/>
      <c r="H4" s="2793" t="s">
        <v>18</v>
      </c>
      <c r="I4" s="2793" t="s">
        <v>19</v>
      </c>
      <c r="J4" s="2796" t="s">
        <v>8</v>
      </c>
      <c r="K4" s="278"/>
      <c r="N4" s="92"/>
    </row>
    <row r="5" spans="1:31" ht="12" customHeight="1">
      <c r="A5" s="1461" t="s">
        <v>9</v>
      </c>
      <c r="B5" s="1461" t="s">
        <v>10</v>
      </c>
      <c r="C5" s="1461" t="s">
        <v>11</v>
      </c>
      <c r="D5" s="1461"/>
      <c r="E5" s="2357"/>
      <c r="F5" s="2286"/>
      <c r="G5" s="2286"/>
      <c r="H5" s="2794"/>
      <c r="I5" s="2794"/>
      <c r="J5" s="2797"/>
      <c r="K5" s="78"/>
      <c r="L5" s="1461"/>
    </row>
    <row r="6" spans="1:31" ht="12" customHeight="1">
      <c r="A6" s="1461"/>
      <c r="B6" s="1461"/>
      <c r="C6" s="1461"/>
      <c r="D6" s="1461"/>
      <c r="E6" s="2358"/>
      <c r="F6" s="2287"/>
      <c r="G6" s="2287"/>
      <c r="H6" s="2795"/>
      <c r="I6" s="2795"/>
      <c r="J6" s="2798"/>
      <c r="K6" s="78"/>
      <c r="L6" s="83"/>
    </row>
    <row r="7" spans="1:31" ht="12.75" customHeight="1">
      <c r="A7" s="1461"/>
      <c r="B7" s="1461"/>
      <c r="C7" s="1461"/>
      <c r="D7" s="1461"/>
      <c r="E7" s="2211">
        <v>1401</v>
      </c>
      <c r="F7" s="318" t="s">
        <v>20</v>
      </c>
      <c r="G7" s="492"/>
      <c r="H7" s="2194">
        <f>SUM(H8,H12,H16,H20,H29,H33,H35)</f>
        <v>139</v>
      </c>
      <c r="I7" s="2194">
        <f>SUM(I8,I12,I16,I20,I29,I33,I35)</f>
        <v>65</v>
      </c>
      <c r="J7" s="2201">
        <f>SUM(J8,J12,J16,J20,J29,J33)</f>
        <v>204</v>
      </c>
      <c r="K7" s="78"/>
      <c r="L7" s="83"/>
    </row>
    <row r="8" spans="1:31" ht="12" customHeight="1">
      <c r="A8" s="1461"/>
      <c r="B8" s="1461"/>
      <c r="C8" s="2163"/>
      <c r="D8" s="2163"/>
      <c r="E8" s="2212"/>
      <c r="F8" s="623" t="s">
        <v>21</v>
      </c>
      <c r="G8" s="624"/>
      <c r="H8" s="2164">
        <f>SUM(H9:H11)</f>
        <v>63</v>
      </c>
      <c r="I8" s="2164">
        <f>SUM(I9:I11)</f>
        <v>50</v>
      </c>
      <c r="J8" s="2166">
        <f>SUM(H8:I8)</f>
        <v>113</v>
      </c>
      <c r="K8" s="78"/>
      <c r="L8" s="78"/>
    </row>
    <row r="9" spans="1:31" ht="12" customHeight="1">
      <c r="A9" s="1461">
        <v>1</v>
      </c>
      <c r="B9" s="1461">
        <v>1</v>
      </c>
      <c r="C9" s="2167">
        <v>11</v>
      </c>
      <c r="D9" s="2163"/>
      <c r="E9" s="2316"/>
      <c r="F9" s="640"/>
      <c r="G9" s="89" t="s">
        <v>1512</v>
      </c>
      <c r="H9" s="2173">
        <v>20</v>
      </c>
      <c r="I9" s="2173">
        <v>27</v>
      </c>
      <c r="J9" s="2172">
        <f>SUM(H9:I9)</f>
        <v>47</v>
      </c>
      <c r="K9" s="78"/>
      <c r="L9" s="78"/>
    </row>
    <row r="10" spans="1:31" ht="12" customHeight="1">
      <c r="A10" s="1461">
        <v>1</v>
      </c>
      <c r="B10" s="2167">
        <v>1</v>
      </c>
      <c r="C10" s="2167">
        <v>11</v>
      </c>
      <c r="D10" s="2167"/>
      <c r="E10" s="2316"/>
      <c r="F10" s="631"/>
      <c r="G10" s="89" t="s">
        <v>193</v>
      </c>
      <c r="H10" s="2168">
        <v>11</v>
      </c>
      <c r="I10" s="2168">
        <v>8</v>
      </c>
      <c r="J10" s="2169">
        <f>SUM(H10:I10)</f>
        <v>19</v>
      </c>
      <c r="K10" s="78"/>
      <c r="L10" s="2170"/>
    </row>
    <row r="11" spans="1:31" ht="12" customHeight="1">
      <c r="A11" s="1461">
        <v>1</v>
      </c>
      <c r="B11" s="2167">
        <v>1</v>
      </c>
      <c r="C11" s="2167">
        <v>7</v>
      </c>
      <c r="D11" s="2167"/>
      <c r="E11" s="2212"/>
      <c r="F11" s="631"/>
      <c r="G11" s="64" t="s">
        <v>194</v>
      </c>
      <c r="H11" s="2168">
        <v>32</v>
      </c>
      <c r="I11" s="2168">
        <v>15</v>
      </c>
      <c r="J11" s="2169">
        <f t="shared" ref="J11:J76" si="0">SUM(H11:I11)</f>
        <v>47</v>
      </c>
      <c r="K11" s="78"/>
      <c r="L11" s="2170"/>
    </row>
    <row r="12" spans="1:31" ht="12" customHeight="1">
      <c r="A12" s="1461"/>
      <c r="B12" s="2167"/>
      <c r="C12" s="2167"/>
      <c r="D12" s="2167"/>
      <c r="E12" s="2212"/>
      <c r="F12" s="636" t="s">
        <v>22</v>
      </c>
      <c r="G12" s="92"/>
      <c r="H12" s="2175">
        <f>SUM(H13:H15)</f>
        <v>19</v>
      </c>
      <c r="I12" s="2175">
        <f>SUM(I13:I15)</f>
        <v>4</v>
      </c>
      <c r="J12" s="2176">
        <f t="shared" si="0"/>
        <v>23</v>
      </c>
      <c r="K12" s="78"/>
      <c r="L12" s="2170"/>
    </row>
    <row r="13" spans="1:31" ht="12" customHeight="1">
      <c r="A13" s="1461">
        <v>1</v>
      </c>
      <c r="B13" s="2167">
        <v>1</v>
      </c>
      <c r="C13" s="2167">
        <v>5</v>
      </c>
      <c r="D13" s="2167"/>
      <c r="E13" s="2212"/>
      <c r="F13" s="636"/>
      <c r="G13" s="92" t="s">
        <v>195</v>
      </c>
      <c r="H13" s="2175">
        <v>0</v>
      </c>
      <c r="I13" s="2175">
        <v>0</v>
      </c>
      <c r="J13" s="2172">
        <f t="shared" si="0"/>
        <v>0</v>
      </c>
      <c r="K13" s="78"/>
      <c r="L13" s="2170"/>
    </row>
    <row r="14" spans="1:31" ht="12" customHeight="1">
      <c r="A14" s="1461">
        <v>1</v>
      </c>
      <c r="B14" s="2167">
        <v>1</v>
      </c>
      <c r="C14" s="2167">
        <v>5</v>
      </c>
      <c r="D14" s="2167"/>
      <c r="E14" s="2212"/>
      <c r="F14" s="631"/>
      <c r="G14" s="92" t="s">
        <v>196</v>
      </c>
      <c r="H14" s="2168">
        <v>19</v>
      </c>
      <c r="I14" s="2168">
        <v>4</v>
      </c>
      <c r="J14" s="2169">
        <f t="shared" si="0"/>
        <v>23</v>
      </c>
      <c r="K14" s="78"/>
      <c r="L14" s="2170"/>
      <c r="N14" s="465"/>
    </row>
    <row r="15" spans="1:31" ht="12" customHeight="1">
      <c r="A15" s="1461">
        <v>1</v>
      </c>
      <c r="B15" s="2167">
        <v>1</v>
      </c>
      <c r="C15" s="2167">
        <v>5</v>
      </c>
      <c r="D15" s="2167"/>
      <c r="E15" s="2212"/>
      <c r="F15" s="631"/>
      <c r="G15" s="92" t="s">
        <v>197</v>
      </c>
      <c r="H15" s="2168">
        <v>0</v>
      </c>
      <c r="I15" s="2168">
        <v>0</v>
      </c>
      <c r="J15" s="2169">
        <f t="shared" si="0"/>
        <v>0</v>
      </c>
      <c r="K15" s="78"/>
      <c r="L15" s="2170"/>
    </row>
    <row r="16" spans="1:31" ht="12" customHeight="1">
      <c r="A16" s="1461"/>
      <c r="B16" s="2167"/>
      <c r="C16" s="2167"/>
      <c r="D16" s="2167"/>
      <c r="E16" s="2212"/>
      <c r="F16" s="636" t="s">
        <v>23</v>
      </c>
      <c r="G16" s="92"/>
      <c r="H16" s="2175">
        <f>SUM(H17:H19)</f>
        <v>53</v>
      </c>
      <c r="I16" s="2175">
        <f>SUM(I17:I19)</f>
        <v>10</v>
      </c>
      <c r="J16" s="2176">
        <f t="shared" si="0"/>
        <v>63</v>
      </c>
      <c r="K16" s="78"/>
      <c r="L16" s="78"/>
    </row>
    <row r="17" spans="1:12" ht="12" customHeight="1">
      <c r="A17" s="1461">
        <v>1</v>
      </c>
      <c r="B17" s="2167">
        <v>1</v>
      </c>
      <c r="C17" s="2167">
        <v>12</v>
      </c>
      <c r="D17" s="2167"/>
      <c r="E17" s="2212"/>
      <c r="F17" s="638"/>
      <c r="G17" s="92" t="s">
        <v>195</v>
      </c>
      <c r="H17" s="2168">
        <v>53</v>
      </c>
      <c r="I17" s="2168">
        <v>10</v>
      </c>
      <c r="J17" s="2169">
        <f>SUM(H17:I17)</f>
        <v>63</v>
      </c>
      <c r="K17" s="78"/>
      <c r="L17" s="78"/>
    </row>
    <row r="18" spans="1:12" ht="12" customHeight="1">
      <c r="A18" s="1461">
        <v>1</v>
      </c>
      <c r="B18" s="2167">
        <v>1</v>
      </c>
      <c r="C18" s="2167">
        <v>12</v>
      </c>
      <c r="D18" s="2167"/>
      <c r="E18" s="2212"/>
      <c r="F18" s="638"/>
      <c r="G18" s="92" t="s">
        <v>198</v>
      </c>
      <c r="H18" s="2168">
        <v>0</v>
      </c>
      <c r="I18" s="2168">
        <v>0</v>
      </c>
      <c r="J18" s="2169">
        <f>SUM(H18:I18)</f>
        <v>0</v>
      </c>
      <c r="K18" s="78"/>
      <c r="L18" s="78"/>
    </row>
    <row r="19" spans="1:12" ht="12" customHeight="1">
      <c r="A19" s="1461">
        <v>1</v>
      </c>
      <c r="B19" s="2167">
        <v>1</v>
      </c>
      <c r="C19" s="2167">
        <v>12</v>
      </c>
      <c r="D19" s="2167"/>
      <c r="E19" s="2212"/>
      <c r="F19" s="638"/>
      <c r="G19" s="92" t="s">
        <v>199</v>
      </c>
      <c r="H19" s="2168">
        <v>0</v>
      </c>
      <c r="I19" s="2168">
        <v>0</v>
      </c>
      <c r="J19" s="2169">
        <f>SUM(H19:I19)</f>
        <v>0</v>
      </c>
      <c r="K19" s="78"/>
      <c r="L19" s="78"/>
    </row>
    <row r="20" spans="1:12" ht="12" customHeight="1">
      <c r="A20" s="1461"/>
      <c r="B20" s="2167"/>
      <c r="C20" s="2167"/>
      <c r="D20" s="2167"/>
      <c r="E20" s="2212"/>
      <c r="F20" s="639" t="s">
        <v>24</v>
      </c>
      <c r="G20" s="167"/>
      <c r="H20" s="2175">
        <f>SUM(H21:H28)</f>
        <v>2</v>
      </c>
      <c r="I20" s="2175">
        <f>SUM(I21:I28)</f>
        <v>1</v>
      </c>
      <c r="J20" s="2176">
        <f t="shared" si="0"/>
        <v>3</v>
      </c>
      <c r="K20" s="78"/>
      <c r="L20" s="78"/>
    </row>
    <row r="21" spans="1:12" ht="12" customHeight="1">
      <c r="A21" s="1461">
        <v>1</v>
      </c>
      <c r="B21" s="2167">
        <v>1</v>
      </c>
      <c r="C21" s="2167">
        <v>2</v>
      </c>
      <c r="D21" s="2167"/>
      <c r="E21" s="2212"/>
      <c r="F21" s="638"/>
      <c r="G21" s="92" t="s">
        <v>195</v>
      </c>
      <c r="H21" s="2168">
        <v>0</v>
      </c>
      <c r="I21" s="2168">
        <v>0</v>
      </c>
      <c r="J21" s="2169">
        <f t="shared" si="0"/>
        <v>0</v>
      </c>
      <c r="K21" s="78"/>
      <c r="L21" s="78"/>
    </row>
    <row r="22" spans="1:12" ht="12" customHeight="1">
      <c r="A22" s="1461">
        <v>1</v>
      </c>
      <c r="B22" s="2167">
        <v>1</v>
      </c>
      <c r="C22" s="2167">
        <v>2</v>
      </c>
      <c r="D22" s="2167"/>
      <c r="E22" s="2212"/>
      <c r="F22" s="638"/>
      <c r="G22" s="92" t="s">
        <v>200</v>
      </c>
      <c r="H22" s="2168">
        <v>0</v>
      </c>
      <c r="I22" s="2168">
        <v>0</v>
      </c>
      <c r="J22" s="2169">
        <f t="shared" si="0"/>
        <v>0</v>
      </c>
      <c r="K22" s="78"/>
      <c r="L22" s="78"/>
    </row>
    <row r="23" spans="1:12" ht="12" customHeight="1">
      <c r="A23" s="1461">
        <v>1</v>
      </c>
      <c r="B23" s="2167">
        <v>1</v>
      </c>
      <c r="C23" s="2167">
        <v>2</v>
      </c>
      <c r="D23" s="2167"/>
      <c r="E23" s="2212"/>
      <c r="F23" s="631"/>
      <c r="G23" s="92" t="s">
        <v>201</v>
      </c>
      <c r="H23" s="2168">
        <v>0</v>
      </c>
      <c r="I23" s="2168">
        <v>0</v>
      </c>
      <c r="J23" s="2169">
        <f t="shared" si="0"/>
        <v>0</v>
      </c>
      <c r="K23" s="78"/>
      <c r="L23" s="78"/>
    </row>
    <row r="24" spans="1:12" ht="12" customHeight="1">
      <c r="A24" s="1461">
        <v>1</v>
      </c>
      <c r="B24" s="2167">
        <v>1</v>
      </c>
      <c r="C24" s="2167">
        <v>2</v>
      </c>
      <c r="D24" s="2167"/>
      <c r="E24" s="2212"/>
      <c r="F24" s="638"/>
      <c r="G24" s="92" t="s">
        <v>202</v>
      </c>
      <c r="H24" s="2168">
        <v>0</v>
      </c>
      <c r="I24" s="2168">
        <v>0</v>
      </c>
      <c r="J24" s="2169">
        <f t="shared" si="0"/>
        <v>0</v>
      </c>
      <c r="K24" s="78"/>
      <c r="L24" s="78"/>
    </row>
    <row r="25" spans="1:12" ht="12" customHeight="1">
      <c r="A25" s="1461">
        <v>1</v>
      </c>
      <c r="B25" s="2167">
        <v>1</v>
      </c>
      <c r="C25" s="2167">
        <v>2</v>
      </c>
      <c r="D25" s="2167"/>
      <c r="E25" s="2212"/>
      <c r="F25" s="631"/>
      <c r="G25" s="92" t="s">
        <v>203</v>
      </c>
      <c r="H25" s="2168">
        <v>0</v>
      </c>
      <c r="I25" s="2168">
        <v>0</v>
      </c>
      <c r="J25" s="2169">
        <f t="shared" si="0"/>
        <v>0</v>
      </c>
      <c r="K25" s="78"/>
      <c r="L25" s="78"/>
    </row>
    <row r="26" spans="1:12" ht="12" customHeight="1">
      <c r="A26" s="1461">
        <v>1</v>
      </c>
      <c r="B26" s="2167">
        <v>1</v>
      </c>
      <c r="C26" s="2167">
        <v>2</v>
      </c>
      <c r="D26" s="2167"/>
      <c r="E26" s="2212"/>
      <c r="F26" s="631"/>
      <c r="G26" s="92" t="s">
        <v>197</v>
      </c>
      <c r="H26" s="2168">
        <v>0</v>
      </c>
      <c r="I26" s="2168">
        <v>0</v>
      </c>
      <c r="J26" s="2169">
        <f t="shared" si="0"/>
        <v>0</v>
      </c>
      <c r="K26" s="78"/>
      <c r="L26" s="78"/>
    </row>
    <row r="27" spans="1:12" ht="12" customHeight="1">
      <c r="A27" s="1461">
        <v>1</v>
      </c>
      <c r="B27" s="2167">
        <v>1</v>
      </c>
      <c r="C27" s="2167">
        <v>2</v>
      </c>
      <c r="D27" s="2167"/>
      <c r="E27" s="2212"/>
      <c r="F27" s="631"/>
      <c r="G27" s="92" t="s">
        <v>204</v>
      </c>
      <c r="H27" s="2168">
        <v>0</v>
      </c>
      <c r="I27" s="2168">
        <v>0</v>
      </c>
      <c r="J27" s="2169">
        <f t="shared" si="0"/>
        <v>0</v>
      </c>
      <c r="K27" s="78"/>
      <c r="L27" s="78"/>
    </row>
    <row r="28" spans="1:12" ht="12" customHeight="1">
      <c r="A28" s="1461">
        <v>1</v>
      </c>
      <c r="B28" s="2167">
        <v>1</v>
      </c>
      <c r="C28" s="2167">
        <v>2</v>
      </c>
      <c r="D28" s="2167"/>
      <c r="E28" s="2212"/>
      <c r="F28" s="631"/>
      <c r="G28" s="64" t="s">
        <v>334</v>
      </c>
      <c r="H28" s="2168">
        <v>2</v>
      </c>
      <c r="I28" s="2168">
        <v>1</v>
      </c>
      <c r="J28" s="2169">
        <f t="shared" si="0"/>
        <v>3</v>
      </c>
      <c r="K28" s="78"/>
      <c r="L28" s="78"/>
    </row>
    <row r="29" spans="1:12" ht="12" customHeight="1">
      <c r="A29" s="1461"/>
      <c r="B29" s="2167"/>
      <c r="C29" s="2167"/>
      <c r="D29" s="2167"/>
      <c r="E29" s="2212"/>
      <c r="F29" s="639" t="s">
        <v>25</v>
      </c>
      <c r="G29" s="92"/>
      <c r="H29" s="2175">
        <f>SUM(H30:H32)</f>
        <v>1</v>
      </c>
      <c r="I29" s="2175">
        <f>SUM(I30:I32)</f>
        <v>0</v>
      </c>
      <c r="J29" s="2176">
        <f t="shared" si="0"/>
        <v>1</v>
      </c>
      <c r="K29" s="78"/>
      <c r="L29" s="78"/>
    </row>
    <row r="30" spans="1:12" ht="12" customHeight="1">
      <c r="A30" s="1461">
        <v>1</v>
      </c>
      <c r="B30" s="2167">
        <v>1</v>
      </c>
      <c r="C30" s="2167">
        <v>4</v>
      </c>
      <c r="D30" s="2167"/>
      <c r="E30" s="2212"/>
      <c r="F30" s="631"/>
      <c r="G30" s="92" t="s">
        <v>195</v>
      </c>
      <c r="H30" s="2168">
        <v>0</v>
      </c>
      <c r="I30" s="2168">
        <v>0</v>
      </c>
      <c r="J30" s="2169">
        <f t="shared" si="0"/>
        <v>0</v>
      </c>
      <c r="K30" s="78"/>
      <c r="L30" s="78"/>
    </row>
    <row r="31" spans="1:12" ht="12" customHeight="1">
      <c r="A31" s="1461">
        <v>1</v>
      </c>
      <c r="B31" s="2167">
        <v>1</v>
      </c>
      <c r="C31" s="2167">
        <v>4</v>
      </c>
      <c r="D31" s="2167"/>
      <c r="E31" s="2212"/>
      <c r="F31" s="631"/>
      <c r="G31" s="92" t="s">
        <v>200</v>
      </c>
      <c r="H31" s="2168">
        <v>0</v>
      </c>
      <c r="I31" s="2168">
        <v>0</v>
      </c>
      <c r="J31" s="2169">
        <f t="shared" si="0"/>
        <v>0</v>
      </c>
      <c r="K31" s="78"/>
      <c r="L31" s="78"/>
    </row>
    <row r="32" spans="1:12" ht="12" customHeight="1">
      <c r="A32" s="1461">
        <v>1</v>
      </c>
      <c r="B32" s="2167">
        <v>1</v>
      </c>
      <c r="C32" s="2167">
        <v>4</v>
      </c>
      <c r="D32" s="2167"/>
      <c r="E32" s="2212"/>
      <c r="F32" s="631"/>
      <c r="G32" s="64" t="s">
        <v>193</v>
      </c>
      <c r="H32" s="2168">
        <v>1</v>
      </c>
      <c r="I32" s="2168">
        <v>0</v>
      </c>
      <c r="J32" s="2169">
        <f t="shared" si="0"/>
        <v>1</v>
      </c>
      <c r="K32" s="78"/>
      <c r="L32" s="78"/>
    </row>
    <row r="33" spans="1:12" ht="12.75" customHeight="1">
      <c r="A33" s="1461"/>
      <c r="B33" s="2167"/>
      <c r="C33" s="2167"/>
      <c r="D33" s="2167"/>
      <c r="E33" s="2212"/>
      <c r="F33" s="640" t="s">
        <v>26</v>
      </c>
      <c r="G33" s="92"/>
      <c r="H33" s="2175">
        <f>SUM(H34)</f>
        <v>1</v>
      </c>
      <c r="I33" s="2175">
        <f>SUM(I34)</f>
        <v>0</v>
      </c>
      <c r="J33" s="2176">
        <f t="shared" si="0"/>
        <v>1</v>
      </c>
      <c r="K33" s="78"/>
      <c r="L33" s="78"/>
    </row>
    <row r="34" spans="1:12" ht="12.75" customHeight="1">
      <c r="A34" s="1461">
        <v>1</v>
      </c>
      <c r="B34" s="2167">
        <v>1</v>
      </c>
      <c r="C34" s="2167">
        <v>1</v>
      </c>
      <c r="D34" s="2167"/>
      <c r="E34" s="2212"/>
      <c r="F34" s="638"/>
      <c r="G34" s="92" t="s">
        <v>206</v>
      </c>
      <c r="H34" s="2168">
        <v>1</v>
      </c>
      <c r="I34" s="2168">
        <v>0</v>
      </c>
      <c r="J34" s="2169">
        <f t="shared" si="0"/>
        <v>1</v>
      </c>
      <c r="K34" s="78"/>
      <c r="L34" s="78"/>
    </row>
    <row r="35" spans="1:12" ht="12.75" customHeight="1">
      <c r="A35" s="1461"/>
      <c r="B35" s="2167"/>
      <c r="C35" s="2167"/>
      <c r="D35" s="2167"/>
      <c r="E35" s="1322"/>
      <c r="F35" s="640" t="s">
        <v>27</v>
      </c>
      <c r="G35" s="175"/>
      <c r="H35" s="2175">
        <f>SUM(H36)</f>
        <v>0</v>
      </c>
      <c r="I35" s="2175">
        <f>SUM(I36)</f>
        <v>0</v>
      </c>
      <c r="J35" s="2176">
        <f t="shared" si="0"/>
        <v>0</v>
      </c>
      <c r="K35" s="78"/>
      <c r="L35" s="78"/>
    </row>
    <row r="36" spans="1:12" ht="12.75" customHeight="1">
      <c r="A36" s="1461">
        <v>1</v>
      </c>
      <c r="B36" s="2167">
        <v>1</v>
      </c>
      <c r="C36" s="2167">
        <v>14</v>
      </c>
      <c r="D36" s="2167"/>
      <c r="E36" s="1322"/>
      <c r="F36" s="638"/>
      <c r="G36" s="92" t="s">
        <v>207</v>
      </c>
      <c r="H36" s="2168">
        <v>0</v>
      </c>
      <c r="I36" s="2168">
        <v>0</v>
      </c>
      <c r="J36" s="2169">
        <f t="shared" si="0"/>
        <v>0</v>
      </c>
      <c r="K36" s="78"/>
      <c r="L36" s="78"/>
    </row>
    <row r="37" spans="1:12" ht="12.75" customHeight="1">
      <c r="A37" s="1461"/>
      <c r="B37" s="2167"/>
      <c r="C37" s="2167"/>
      <c r="D37" s="2167"/>
      <c r="E37" s="2211">
        <v>1402</v>
      </c>
      <c r="F37" s="29" t="s">
        <v>29</v>
      </c>
      <c r="G37" s="123"/>
      <c r="H37" s="2191">
        <f>SUM(H38+H44+H48+H53+H56+H60+H63+H67)</f>
        <v>385</v>
      </c>
      <c r="I37" s="2191">
        <f>SUM(I38,I44,I48,I53,I56,I60,I63,I67)</f>
        <v>477</v>
      </c>
      <c r="J37" s="642">
        <f t="shared" si="0"/>
        <v>862</v>
      </c>
      <c r="K37" s="78"/>
      <c r="L37" s="78"/>
    </row>
    <row r="38" spans="1:12" ht="12" customHeight="1">
      <c r="A38" s="1461"/>
      <c r="B38" s="2167"/>
      <c r="C38" s="2167"/>
      <c r="D38" s="2167"/>
      <c r="E38" s="2212"/>
      <c r="F38" s="636" t="s">
        <v>114</v>
      </c>
      <c r="G38" s="92"/>
      <c r="H38" s="2189">
        <f>SUM(H39:H43)</f>
        <v>165</v>
      </c>
      <c r="I38" s="2189">
        <f>SUM(I39:I43)</f>
        <v>212</v>
      </c>
      <c r="J38" s="2176">
        <f t="shared" si="0"/>
        <v>377</v>
      </c>
      <c r="K38" s="78"/>
      <c r="L38" s="78"/>
    </row>
    <row r="39" spans="1:12" ht="12" customHeight="1">
      <c r="A39" s="1461">
        <v>2</v>
      </c>
      <c r="B39" s="2167">
        <v>4</v>
      </c>
      <c r="C39" s="2167">
        <v>11</v>
      </c>
      <c r="D39" s="2167"/>
      <c r="E39" s="2212"/>
      <c r="F39" s="631"/>
      <c r="G39" s="92" t="s">
        <v>208</v>
      </c>
      <c r="H39" s="2179">
        <v>50</v>
      </c>
      <c r="I39" s="2179">
        <v>63</v>
      </c>
      <c r="J39" s="2169">
        <f t="shared" si="0"/>
        <v>113</v>
      </c>
      <c r="K39" s="78"/>
      <c r="L39" s="78"/>
    </row>
    <row r="40" spans="1:12" ht="12" customHeight="1">
      <c r="A40" s="1461">
        <v>2</v>
      </c>
      <c r="B40" s="2167">
        <v>4</v>
      </c>
      <c r="C40" s="2167">
        <v>11</v>
      </c>
      <c r="D40" s="2167"/>
      <c r="E40" s="2212"/>
      <c r="F40" s="631"/>
      <c r="G40" s="92" t="s">
        <v>209</v>
      </c>
      <c r="H40" s="2179">
        <v>53</v>
      </c>
      <c r="I40" s="2179">
        <v>66</v>
      </c>
      <c r="J40" s="2169">
        <f t="shared" si="0"/>
        <v>119</v>
      </c>
      <c r="K40" s="78"/>
      <c r="L40" s="78"/>
    </row>
    <row r="41" spans="1:12" ht="12" customHeight="1">
      <c r="A41" s="1461">
        <v>2</v>
      </c>
      <c r="B41" s="2167">
        <v>4</v>
      </c>
      <c r="C41" s="2167">
        <v>11</v>
      </c>
      <c r="D41" s="2167"/>
      <c r="E41" s="2212"/>
      <c r="F41" s="631"/>
      <c r="G41" s="92" t="s">
        <v>210</v>
      </c>
      <c r="H41" s="2179">
        <v>21</v>
      </c>
      <c r="I41" s="2179">
        <v>70</v>
      </c>
      <c r="J41" s="2169">
        <f t="shared" si="0"/>
        <v>91</v>
      </c>
      <c r="K41" s="78"/>
      <c r="L41" s="78"/>
    </row>
    <row r="42" spans="1:12" ht="12" customHeight="1">
      <c r="A42" s="1461">
        <v>2</v>
      </c>
      <c r="B42" s="2167">
        <v>6</v>
      </c>
      <c r="C42" s="2167">
        <v>11</v>
      </c>
      <c r="D42" s="2167"/>
      <c r="E42" s="2212"/>
      <c r="F42" s="631"/>
      <c r="G42" s="92" t="s">
        <v>1513</v>
      </c>
      <c r="H42" s="2179">
        <v>0</v>
      </c>
      <c r="I42" s="2179">
        <v>0</v>
      </c>
      <c r="J42" s="2169">
        <f t="shared" si="0"/>
        <v>0</v>
      </c>
      <c r="K42" s="78"/>
      <c r="L42" s="78"/>
    </row>
    <row r="43" spans="1:12" ht="12" customHeight="1">
      <c r="A43" s="1461">
        <v>2</v>
      </c>
      <c r="B43" s="2167">
        <v>6</v>
      </c>
      <c r="C43" s="2167">
        <v>11</v>
      </c>
      <c r="D43" s="2167"/>
      <c r="E43" s="2212"/>
      <c r="F43" s="638"/>
      <c r="G43" s="92" t="s">
        <v>212</v>
      </c>
      <c r="H43" s="2179">
        <v>41</v>
      </c>
      <c r="I43" s="2179">
        <v>13</v>
      </c>
      <c r="J43" s="2169">
        <f t="shared" si="0"/>
        <v>54</v>
      </c>
      <c r="K43" s="78"/>
      <c r="L43" s="78"/>
    </row>
    <row r="44" spans="1:12" ht="12" customHeight="1">
      <c r="A44" s="1461"/>
      <c r="B44" s="2167"/>
      <c r="C44" s="2167"/>
      <c r="D44" s="2167"/>
      <c r="E44" s="2212"/>
      <c r="F44" s="636" t="s">
        <v>31</v>
      </c>
      <c r="G44" s="92"/>
      <c r="H44" s="2189">
        <f>SUM(H45:H47)</f>
        <v>43</v>
      </c>
      <c r="I44" s="2189">
        <f>SUM(I45:I47)</f>
        <v>50</v>
      </c>
      <c r="J44" s="2176">
        <f t="shared" si="0"/>
        <v>93</v>
      </c>
      <c r="K44" s="78"/>
      <c r="L44" s="78"/>
    </row>
    <row r="45" spans="1:12" ht="12" customHeight="1">
      <c r="A45" s="1461">
        <v>2</v>
      </c>
      <c r="B45" s="2167">
        <v>4</v>
      </c>
      <c r="C45" s="2167">
        <v>10</v>
      </c>
      <c r="D45" s="2167"/>
      <c r="E45" s="2212"/>
      <c r="F45" s="631"/>
      <c r="G45" s="92" t="s">
        <v>209</v>
      </c>
      <c r="H45" s="2179">
        <v>23</v>
      </c>
      <c r="I45" s="2179">
        <v>47</v>
      </c>
      <c r="J45" s="2169">
        <f t="shared" si="0"/>
        <v>70</v>
      </c>
      <c r="K45" s="78"/>
      <c r="L45" s="78"/>
    </row>
    <row r="46" spans="1:12" ht="12" customHeight="1">
      <c r="A46" s="1461">
        <v>2</v>
      </c>
      <c r="B46" s="2167">
        <v>6</v>
      </c>
      <c r="C46" s="2167">
        <v>10</v>
      </c>
      <c r="D46" s="2167"/>
      <c r="E46" s="2212"/>
      <c r="F46" s="631"/>
      <c r="G46" s="92" t="s">
        <v>1513</v>
      </c>
      <c r="H46" s="2179">
        <v>0</v>
      </c>
      <c r="I46" s="2179">
        <v>0</v>
      </c>
      <c r="J46" s="2169">
        <f t="shared" si="0"/>
        <v>0</v>
      </c>
      <c r="K46" s="78"/>
      <c r="L46" s="78"/>
    </row>
    <row r="47" spans="1:12" ht="12" customHeight="1">
      <c r="A47" s="1461">
        <v>2</v>
      </c>
      <c r="B47" s="2167">
        <v>6</v>
      </c>
      <c r="C47" s="2167">
        <v>10</v>
      </c>
      <c r="D47" s="2167"/>
      <c r="E47" s="2212"/>
      <c r="F47" s="631"/>
      <c r="G47" s="92" t="s">
        <v>212</v>
      </c>
      <c r="H47" s="2179">
        <v>20</v>
      </c>
      <c r="I47" s="2179">
        <v>3</v>
      </c>
      <c r="J47" s="2169">
        <f t="shared" si="0"/>
        <v>23</v>
      </c>
      <c r="K47" s="78"/>
      <c r="L47" s="78"/>
    </row>
    <row r="48" spans="1:12" ht="12" customHeight="1">
      <c r="A48" s="1461"/>
      <c r="B48" s="2167"/>
      <c r="C48" s="2167"/>
      <c r="D48" s="2167"/>
      <c r="E48" s="2212"/>
      <c r="F48" s="636" t="s">
        <v>32</v>
      </c>
      <c r="G48" s="92"/>
      <c r="H48" s="2189">
        <f>SUM(H49:H52)</f>
        <v>35</v>
      </c>
      <c r="I48" s="2189">
        <f>SUM(I49:I52)</f>
        <v>56</v>
      </c>
      <c r="J48" s="2176">
        <f t="shared" si="0"/>
        <v>91</v>
      </c>
      <c r="K48" s="78"/>
      <c r="L48" s="78"/>
    </row>
    <row r="49" spans="1:12" ht="12" customHeight="1">
      <c r="A49" s="1461">
        <v>2</v>
      </c>
      <c r="B49" s="2167">
        <v>4</v>
      </c>
      <c r="C49" s="2167">
        <v>10</v>
      </c>
      <c r="D49" s="2167"/>
      <c r="E49" s="2212"/>
      <c r="F49" s="631"/>
      <c r="G49" s="92" t="s">
        <v>208</v>
      </c>
      <c r="H49" s="2179">
        <v>11</v>
      </c>
      <c r="I49" s="2179">
        <v>10</v>
      </c>
      <c r="J49" s="2169">
        <f t="shared" si="0"/>
        <v>21</v>
      </c>
      <c r="K49" s="78"/>
      <c r="L49" s="78"/>
    </row>
    <row r="50" spans="1:12" ht="12" customHeight="1">
      <c r="A50" s="1461">
        <v>2</v>
      </c>
      <c r="B50" s="2167">
        <v>4</v>
      </c>
      <c r="C50" s="2167">
        <v>10</v>
      </c>
      <c r="D50" s="2167"/>
      <c r="E50" s="2212"/>
      <c r="F50" s="631"/>
      <c r="G50" s="92" t="s">
        <v>213</v>
      </c>
      <c r="H50" s="2179">
        <v>5</v>
      </c>
      <c r="I50" s="2179">
        <v>4</v>
      </c>
      <c r="J50" s="2169">
        <f t="shared" si="0"/>
        <v>9</v>
      </c>
      <c r="K50" s="78"/>
      <c r="L50" s="78"/>
    </row>
    <row r="51" spans="1:12" ht="12" customHeight="1">
      <c r="A51" s="1461">
        <v>2</v>
      </c>
      <c r="B51" s="2167">
        <v>4</v>
      </c>
      <c r="C51" s="2167">
        <v>10</v>
      </c>
      <c r="D51" s="2167"/>
      <c r="E51" s="2212"/>
      <c r="F51" s="631"/>
      <c r="G51" s="92" t="s">
        <v>214</v>
      </c>
      <c r="H51" s="2179">
        <v>8</v>
      </c>
      <c r="I51" s="2179">
        <v>10</v>
      </c>
      <c r="J51" s="2169">
        <f t="shared" si="0"/>
        <v>18</v>
      </c>
      <c r="K51" s="78"/>
      <c r="L51" s="78"/>
    </row>
    <row r="52" spans="1:12" ht="12" customHeight="1">
      <c r="A52" s="1461">
        <v>2</v>
      </c>
      <c r="B52" s="2167">
        <v>4</v>
      </c>
      <c r="C52" s="2167">
        <v>10</v>
      </c>
      <c r="D52" s="2167"/>
      <c r="E52" s="2212"/>
      <c r="F52" s="631"/>
      <c r="G52" s="92" t="s">
        <v>215</v>
      </c>
      <c r="H52" s="2179">
        <v>11</v>
      </c>
      <c r="I52" s="2179">
        <v>32</v>
      </c>
      <c r="J52" s="2169">
        <f t="shared" si="0"/>
        <v>43</v>
      </c>
      <c r="K52" s="78"/>
      <c r="L52" s="78"/>
    </row>
    <row r="53" spans="1:12" ht="12" customHeight="1">
      <c r="A53" s="1461"/>
      <c r="B53" s="2167"/>
      <c r="C53" s="2167"/>
      <c r="D53" s="2167"/>
      <c r="E53" s="2212"/>
      <c r="F53" s="636" t="s">
        <v>131</v>
      </c>
      <c r="G53" s="92"/>
      <c r="H53" s="2189">
        <f>SUM(H54:H55)</f>
        <v>60</v>
      </c>
      <c r="I53" s="2189">
        <f>SUM(I54:I55)</f>
        <v>74</v>
      </c>
      <c r="J53" s="2176">
        <f t="shared" si="0"/>
        <v>134</v>
      </c>
      <c r="K53" s="78"/>
      <c r="L53" s="78"/>
    </row>
    <row r="54" spans="1:12" ht="12" customHeight="1">
      <c r="A54" s="1461">
        <v>2</v>
      </c>
      <c r="B54" s="2167">
        <v>4</v>
      </c>
      <c r="C54" s="2167">
        <v>3</v>
      </c>
      <c r="D54" s="2167"/>
      <c r="E54" s="2212"/>
      <c r="F54" s="638"/>
      <c r="G54" s="92" t="s">
        <v>208</v>
      </c>
      <c r="H54" s="2179">
        <v>33</v>
      </c>
      <c r="I54" s="2179">
        <v>29</v>
      </c>
      <c r="J54" s="2169">
        <f t="shared" si="0"/>
        <v>62</v>
      </c>
      <c r="K54" s="78"/>
      <c r="L54" s="78"/>
    </row>
    <row r="55" spans="1:12" ht="12" customHeight="1">
      <c r="A55" s="1461">
        <v>2</v>
      </c>
      <c r="B55" s="2167">
        <v>4</v>
      </c>
      <c r="C55" s="2167">
        <v>3</v>
      </c>
      <c r="D55" s="2167"/>
      <c r="E55" s="2212"/>
      <c r="F55" s="638"/>
      <c r="G55" s="92" t="s">
        <v>209</v>
      </c>
      <c r="H55" s="2179">
        <v>27</v>
      </c>
      <c r="I55" s="2179">
        <v>45</v>
      </c>
      <c r="J55" s="2169">
        <f t="shared" si="0"/>
        <v>72</v>
      </c>
      <c r="K55" s="78"/>
      <c r="L55" s="78"/>
    </row>
    <row r="56" spans="1:12" ht="12" customHeight="1">
      <c r="A56" s="1461"/>
      <c r="B56" s="2167"/>
      <c r="C56" s="2167"/>
      <c r="D56" s="2167"/>
      <c r="E56" s="2212"/>
      <c r="F56" s="636" t="s">
        <v>132</v>
      </c>
      <c r="G56" s="92"/>
      <c r="H56" s="2189">
        <f>SUM(H57:H59)</f>
        <v>32</v>
      </c>
      <c r="I56" s="2189">
        <f>SUM(I57:I59)</f>
        <v>29</v>
      </c>
      <c r="J56" s="2176">
        <f t="shared" si="0"/>
        <v>61</v>
      </c>
      <c r="K56" s="78"/>
      <c r="L56" s="78"/>
    </row>
    <row r="57" spans="1:12" ht="12" customHeight="1">
      <c r="A57" s="1461">
        <v>2</v>
      </c>
      <c r="B57" s="2167">
        <v>4</v>
      </c>
      <c r="C57" s="2167">
        <v>7</v>
      </c>
      <c r="D57" s="2167"/>
      <c r="E57" s="2212"/>
      <c r="F57" s="631"/>
      <c r="G57" s="92" t="s">
        <v>208</v>
      </c>
      <c r="H57" s="2179">
        <v>16</v>
      </c>
      <c r="I57" s="2179">
        <v>12</v>
      </c>
      <c r="J57" s="2169">
        <f t="shared" si="0"/>
        <v>28</v>
      </c>
      <c r="K57" s="78"/>
      <c r="L57" s="78"/>
    </row>
    <row r="58" spans="1:12" ht="12" customHeight="1">
      <c r="A58" s="1461">
        <v>2</v>
      </c>
      <c r="B58" s="2167">
        <v>4</v>
      </c>
      <c r="C58" s="2167">
        <v>7</v>
      </c>
      <c r="D58" s="2167"/>
      <c r="E58" s="2212"/>
      <c r="F58" s="631"/>
      <c r="G58" s="92" t="s">
        <v>216</v>
      </c>
      <c r="H58" s="2179">
        <v>0</v>
      </c>
      <c r="I58" s="2179">
        <v>0</v>
      </c>
      <c r="J58" s="2169">
        <f t="shared" si="0"/>
        <v>0</v>
      </c>
      <c r="K58" s="78"/>
      <c r="L58" s="78"/>
    </row>
    <row r="59" spans="1:12" ht="12" customHeight="1">
      <c r="A59" s="1461">
        <v>2</v>
      </c>
      <c r="B59" s="2167">
        <v>4</v>
      </c>
      <c r="C59" s="2167">
        <v>7</v>
      </c>
      <c r="D59" s="2167"/>
      <c r="E59" s="2212"/>
      <c r="F59" s="631"/>
      <c r="G59" s="92" t="s">
        <v>209</v>
      </c>
      <c r="H59" s="2179">
        <v>16</v>
      </c>
      <c r="I59" s="2179">
        <v>17</v>
      </c>
      <c r="J59" s="2169">
        <f t="shared" si="0"/>
        <v>33</v>
      </c>
      <c r="K59" s="78"/>
      <c r="L59" s="78"/>
    </row>
    <row r="60" spans="1:12" ht="12" customHeight="1">
      <c r="A60" s="1461"/>
      <c r="B60" s="2167"/>
      <c r="C60" s="2167"/>
      <c r="D60" s="2167"/>
      <c r="E60" s="2212"/>
      <c r="F60" s="636" t="s">
        <v>35</v>
      </c>
      <c r="G60" s="92"/>
      <c r="H60" s="2189">
        <f>SUM(H61:H62)</f>
        <v>15</v>
      </c>
      <c r="I60" s="2189">
        <f>SUM(I61:I62)</f>
        <v>23</v>
      </c>
      <c r="J60" s="2176">
        <f t="shared" si="0"/>
        <v>38</v>
      </c>
      <c r="K60" s="78"/>
      <c r="L60" s="78"/>
    </row>
    <row r="61" spans="1:12" ht="12" customHeight="1">
      <c r="A61" s="1461">
        <v>2</v>
      </c>
      <c r="B61" s="2167">
        <v>4</v>
      </c>
      <c r="C61" s="2167">
        <v>1</v>
      </c>
      <c r="D61" s="2167"/>
      <c r="E61" s="2212"/>
      <c r="F61" s="638"/>
      <c r="G61" s="92" t="s">
        <v>208</v>
      </c>
      <c r="H61" s="2179">
        <v>8</v>
      </c>
      <c r="I61" s="2179">
        <v>11</v>
      </c>
      <c r="J61" s="2169">
        <f t="shared" si="0"/>
        <v>19</v>
      </c>
      <c r="K61" s="78"/>
      <c r="L61" s="78"/>
    </row>
    <row r="62" spans="1:12" ht="12" customHeight="1">
      <c r="A62" s="1461">
        <v>2</v>
      </c>
      <c r="B62" s="2167">
        <v>4</v>
      </c>
      <c r="C62" s="2167">
        <v>1</v>
      </c>
      <c r="D62" s="2167"/>
      <c r="E62" s="2212"/>
      <c r="F62" s="638"/>
      <c r="G62" s="92" t="s">
        <v>209</v>
      </c>
      <c r="H62" s="2179">
        <v>7</v>
      </c>
      <c r="I62" s="2179">
        <v>12</v>
      </c>
      <c r="J62" s="2169">
        <f t="shared" si="0"/>
        <v>19</v>
      </c>
      <c r="K62" s="78"/>
      <c r="L62" s="78"/>
    </row>
    <row r="63" spans="1:12" ht="12" customHeight="1">
      <c r="A63" s="1461"/>
      <c r="B63" s="2167"/>
      <c r="C63" s="2167"/>
      <c r="D63" s="2167"/>
      <c r="E63" s="2212"/>
      <c r="F63" s="636" t="s">
        <v>1514</v>
      </c>
      <c r="G63" s="92"/>
      <c r="H63" s="2189">
        <f>SUM(H64:H66)</f>
        <v>33</v>
      </c>
      <c r="I63" s="2189">
        <f>SUM(I64:I66)</f>
        <v>29</v>
      </c>
      <c r="J63" s="2176">
        <f>SUM(H63:I63)</f>
        <v>62</v>
      </c>
      <c r="K63" s="78"/>
      <c r="L63" s="78"/>
    </row>
    <row r="64" spans="1:12" ht="12" customHeight="1">
      <c r="A64" s="1461">
        <v>2</v>
      </c>
      <c r="B64" s="2167">
        <v>4</v>
      </c>
      <c r="C64" s="2167">
        <v>9</v>
      </c>
      <c r="D64" s="2167"/>
      <c r="E64" s="2212"/>
      <c r="F64" s="348"/>
      <c r="G64" s="92" t="s">
        <v>208</v>
      </c>
      <c r="H64" s="2179">
        <v>18</v>
      </c>
      <c r="I64" s="2179">
        <v>19</v>
      </c>
      <c r="J64" s="2169">
        <f t="shared" si="0"/>
        <v>37</v>
      </c>
      <c r="K64" s="78"/>
      <c r="L64" s="78"/>
    </row>
    <row r="65" spans="1:14" ht="12" customHeight="1">
      <c r="A65" s="1461">
        <v>2</v>
      </c>
      <c r="B65" s="2167">
        <v>4</v>
      </c>
      <c r="C65" s="2167">
        <v>9</v>
      </c>
      <c r="D65" s="2167"/>
      <c r="E65" s="2212"/>
      <c r="F65" s="348"/>
      <c r="G65" s="92" t="s">
        <v>209</v>
      </c>
      <c r="H65" s="2179">
        <v>15</v>
      </c>
      <c r="I65" s="2179">
        <v>10</v>
      </c>
      <c r="J65" s="2169">
        <f t="shared" si="0"/>
        <v>25</v>
      </c>
      <c r="K65" s="78"/>
      <c r="L65" s="78"/>
    </row>
    <row r="66" spans="1:14" ht="12" customHeight="1">
      <c r="A66" s="1461">
        <v>2</v>
      </c>
      <c r="B66" s="2167">
        <v>4</v>
      </c>
      <c r="C66" s="2167">
        <v>9</v>
      </c>
      <c r="D66" s="2167"/>
      <c r="E66" s="2212"/>
      <c r="F66" s="348"/>
      <c r="G66" s="92" t="s">
        <v>215</v>
      </c>
      <c r="H66" s="2179">
        <v>0</v>
      </c>
      <c r="I66" s="2179">
        <v>0</v>
      </c>
      <c r="J66" s="2169">
        <f t="shared" si="0"/>
        <v>0</v>
      </c>
      <c r="K66" s="78"/>
      <c r="L66" s="78"/>
    </row>
    <row r="67" spans="1:14" ht="12" customHeight="1">
      <c r="A67" s="1461"/>
      <c r="B67" s="2167"/>
      <c r="C67" s="2167"/>
      <c r="D67" s="2167"/>
      <c r="E67" s="2212"/>
      <c r="F67" s="640" t="s">
        <v>37</v>
      </c>
      <c r="G67" s="175"/>
      <c r="H67" s="2189">
        <f>SUM(H68)</f>
        <v>2</v>
      </c>
      <c r="I67" s="2189">
        <f>SUM(I68)</f>
        <v>4</v>
      </c>
      <c r="J67" s="2176">
        <f t="shared" si="0"/>
        <v>6</v>
      </c>
      <c r="K67" s="78"/>
      <c r="L67" s="78"/>
    </row>
    <row r="68" spans="1:14" ht="12" customHeight="1">
      <c r="A68" s="1461">
        <v>2</v>
      </c>
      <c r="B68" s="2167">
        <v>4</v>
      </c>
      <c r="C68" s="2167">
        <v>11</v>
      </c>
      <c r="D68" s="2167"/>
      <c r="E68" s="2213"/>
      <c r="F68" s="638"/>
      <c r="G68" s="92" t="s">
        <v>217</v>
      </c>
      <c r="H68" s="2180">
        <v>2</v>
      </c>
      <c r="I68" s="2180">
        <v>4</v>
      </c>
      <c r="J68" s="2169">
        <f t="shared" si="0"/>
        <v>6</v>
      </c>
      <c r="K68" s="78"/>
      <c r="L68" s="78"/>
    </row>
    <row r="69" spans="1:14" ht="12.75" customHeight="1">
      <c r="A69" s="1461"/>
      <c r="B69" s="2167"/>
      <c r="C69" s="2167"/>
      <c r="D69" s="2167"/>
      <c r="E69" s="2211">
        <v>1403</v>
      </c>
      <c r="F69" s="29" t="s">
        <v>39</v>
      </c>
      <c r="G69" s="123"/>
      <c r="H69" s="2191">
        <f>SUM(H70+H72+H74)</f>
        <v>34</v>
      </c>
      <c r="I69" s="2191">
        <f>SUM(I70+I72+I74)</f>
        <v>72</v>
      </c>
      <c r="J69" s="642">
        <f t="shared" si="0"/>
        <v>106</v>
      </c>
      <c r="K69" s="78"/>
      <c r="L69" s="78"/>
    </row>
    <row r="70" spans="1:14" ht="12" customHeight="1">
      <c r="A70" s="1461"/>
      <c r="B70" s="2167"/>
      <c r="C70" s="2167"/>
      <c r="D70" s="2167"/>
      <c r="E70" s="2212"/>
      <c r="F70" s="640" t="s">
        <v>40</v>
      </c>
      <c r="G70" s="92"/>
      <c r="H70" s="2175">
        <f>SUM(H71:H71)</f>
        <v>13</v>
      </c>
      <c r="I70" s="2175">
        <f>SUM(I71:I71)</f>
        <v>31</v>
      </c>
      <c r="J70" s="2176">
        <f t="shared" si="0"/>
        <v>44</v>
      </c>
      <c r="K70" s="78"/>
      <c r="L70" s="78"/>
    </row>
    <row r="71" spans="1:14" ht="12" customHeight="1">
      <c r="A71" s="1461">
        <v>3</v>
      </c>
      <c r="B71" s="2167">
        <v>5</v>
      </c>
      <c r="C71" s="2167">
        <v>11</v>
      </c>
      <c r="D71" s="2167"/>
      <c r="E71" s="2212"/>
      <c r="F71" s="638"/>
      <c r="G71" s="92" t="s">
        <v>218</v>
      </c>
      <c r="H71" s="2173">
        <v>13</v>
      </c>
      <c r="I71" s="2173">
        <v>31</v>
      </c>
      <c r="J71" s="2169">
        <f t="shared" si="0"/>
        <v>44</v>
      </c>
      <c r="K71" s="78"/>
      <c r="L71" s="78"/>
    </row>
    <row r="72" spans="1:14" ht="12" customHeight="1">
      <c r="A72" s="1461"/>
      <c r="B72" s="2167"/>
      <c r="C72" s="2167"/>
      <c r="D72" s="2167"/>
      <c r="E72" s="2212"/>
      <c r="F72" s="640" t="s">
        <v>41</v>
      </c>
      <c r="G72" s="92"/>
      <c r="H72" s="2189">
        <f>SUM(H73)</f>
        <v>9</v>
      </c>
      <c r="I72" s="2189">
        <f>SUM(I73)</f>
        <v>16</v>
      </c>
      <c r="J72" s="2176">
        <f t="shared" si="0"/>
        <v>25</v>
      </c>
      <c r="K72" s="78"/>
      <c r="L72" s="78"/>
    </row>
    <row r="73" spans="1:14" ht="12" customHeight="1">
      <c r="A73" s="1461">
        <v>3</v>
      </c>
      <c r="B73" s="2167">
        <v>5</v>
      </c>
      <c r="C73" s="2167">
        <v>8</v>
      </c>
      <c r="D73" s="2167"/>
      <c r="E73" s="2212"/>
      <c r="F73" s="638"/>
      <c r="G73" s="92" t="s">
        <v>218</v>
      </c>
      <c r="H73" s="2173">
        <v>9</v>
      </c>
      <c r="I73" s="2173">
        <v>16</v>
      </c>
      <c r="J73" s="2169">
        <f t="shared" si="0"/>
        <v>25</v>
      </c>
      <c r="K73" s="78"/>
      <c r="L73" s="78"/>
    </row>
    <row r="74" spans="1:14" ht="12" customHeight="1">
      <c r="A74" s="1461"/>
      <c r="B74" s="2167"/>
      <c r="C74" s="2167"/>
      <c r="D74" s="2167"/>
      <c r="E74" s="2212"/>
      <c r="F74" s="640" t="s">
        <v>42</v>
      </c>
      <c r="G74" s="92"/>
      <c r="H74" s="2189">
        <f>SUM(H75:H76)</f>
        <v>12</v>
      </c>
      <c r="I74" s="2189">
        <f>SUM(I75:I76)</f>
        <v>25</v>
      </c>
      <c r="J74" s="2176">
        <f t="shared" si="0"/>
        <v>37</v>
      </c>
      <c r="K74" s="78"/>
      <c r="L74" s="78"/>
    </row>
    <row r="75" spans="1:14" ht="12" customHeight="1">
      <c r="A75" s="1461">
        <v>3</v>
      </c>
      <c r="B75" s="2167">
        <v>5</v>
      </c>
      <c r="C75" s="2167">
        <v>10</v>
      </c>
      <c r="D75" s="2167"/>
      <c r="E75" s="2316"/>
      <c r="F75" s="638"/>
      <c r="G75" s="92" t="s">
        <v>218</v>
      </c>
      <c r="H75" s="2180">
        <v>10</v>
      </c>
      <c r="I75" s="2180">
        <v>23</v>
      </c>
      <c r="J75" s="2169">
        <f t="shared" si="0"/>
        <v>33</v>
      </c>
      <c r="K75" s="78"/>
      <c r="L75" s="78"/>
    </row>
    <row r="76" spans="1:14" ht="12" customHeight="1">
      <c r="A76" s="1461">
        <v>3</v>
      </c>
      <c r="B76" s="2167">
        <v>5</v>
      </c>
      <c r="C76" s="2167">
        <v>10</v>
      </c>
      <c r="D76" s="2167"/>
      <c r="E76" s="2274"/>
      <c r="F76" s="648"/>
      <c r="G76" s="314" t="s">
        <v>219</v>
      </c>
      <c r="H76" s="2202">
        <v>2</v>
      </c>
      <c r="I76" s="2202">
        <v>2</v>
      </c>
      <c r="J76" s="2182">
        <f t="shared" si="0"/>
        <v>4</v>
      </c>
      <c r="K76" s="78"/>
      <c r="L76" s="78"/>
    </row>
    <row r="77" spans="1:14" ht="12" customHeight="1">
      <c r="A77" s="1461"/>
      <c r="B77" s="2167"/>
      <c r="C77" s="2167"/>
      <c r="D77" s="2167"/>
      <c r="E77" s="310"/>
      <c r="F77" s="979"/>
      <c r="G77" s="653"/>
      <c r="H77" s="2183"/>
      <c r="I77" s="2183"/>
      <c r="J77" s="88" t="s">
        <v>220</v>
      </c>
      <c r="K77" s="78"/>
      <c r="L77" s="78"/>
    </row>
    <row r="78" spans="1:14" ht="12" customHeight="1">
      <c r="A78" s="1461"/>
      <c r="B78" s="2167"/>
      <c r="C78" s="2167"/>
      <c r="D78" s="2167"/>
      <c r="E78" s="310"/>
      <c r="F78" s="979"/>
      <c r="G78" s="92"/>
      <c r="H78" s="2183"/>
      <c r="I78" s="2184"/>
      <c r="J78" s="2184" t="s">
        <v>271</v>
      </c>
    </row>
    <row r="79" spans="1:14" s="83" customFormat="1" ht="4.5" customHeight="1">
      <c r="A79" s="1461"/>
      <c r="B79" s="1461"/>
      <c r="C79" s="1461"/>
      <c r="D79" s="1461"/>
      <c r="E79" s="2282" t="s">
        <v>2</v>
      </c>
      <c r="F79" s="2285" t="s">
        <v>327</v>
      </c>
      <c r="G79" s="2285"/>
      <c r="H79" s="2793" t="s">
        <v>18</v>
      </c>
      <c r="I79" s="2793" t="s">
        <v>19</v>
      </c>
      <c r="J79" s="2796" t="s">
        <v>8</v>
      </c>
      <c r="K79" s="278"/>
      <c r="N79" s="92"/>
    </row>
    <row r="80" spans="1:14" ht="12" customHeight="1">
      <c r="A80" s="1461" t="s">
        <v>9</v>
      </c>
      <c r="B80" s="1461" t="s">
        <v>10</v>
      </c>
      <c r="C80" s="1461" t="s">
        <v>11</v>
      </c>
      <c r="D80" s="1461"/>
      <c r="E80" s="2357"/>
      <c r="F80" s="2286"/>
      <c r="G80" s="2286"/>
      <c r="H80" s="2794"/>
      <c r="I80" s="2794"/>
      <c r="J80" s="2797"/>
      <c r="K80" s="78"/>
      <c r="L80" s="1461"/>
    </row>
    <row r="81" spans="1:12" ht="12" customHeight="1">
      <c r="A81" s="1461"/>
      <c r="B81" s="1461"/>
      <c r="C81" s="1461"/>
      <c r="D81" s="1461"/>
      <c r="E81" s="2358"/>
      <c r="F81" s="2287"/>
      <c r="G81" s="2287"/>
      <c r="H81" s="2795"/>
      <c r="I81" s="2795"/>
      <c r="J81" s="2798"/>
      <c r="K81" s="78"/>
      <c r="L81" s="83"/>
    </row>
    <row r="82" spans="1:12" ht="12.75" customHeight="1">
      <c r="A82" s="1461"/>
      <c r="B82" s="2167"/>
      <c r="C82" s="2167"/>
      <c r="D82" s="2167"/>
      <c r="E82" s="2204">
        <v>1404</v>
      </c>
      <c r="F82" s="29" t="s">
        <v>43</v>
      </c>
      <c r="G82" s="123"/>
      <c r="H82" s="2185">
        <f>SUM(H83,H88)</f>
        <v>98</v>
      </c>
      <c r="I82" s="2185">
        <f>SUM(I83,I88)</f>
        <v>58</v>
      </c>
      <c r="J82" s="2186">
        <f t="shared" ref="J82:J145" si="1">SUM(H82:I82)</f>
        <v>156</v>
      </c>
    </row>
    <row r="83" spans="1:12" ht="12" customHeight="1">
      <c r="A83" s="1461"/>
      <c r="B83" s="2167"/>
      <c r="C83" s="2167"/>
      <c r="D83" s="2167"/>
      <c r="E83" s="2205"/>
      <c r="F83" s="636" t="s">
        <v>128</v>
      </c>
      <c r="G83" s="92"/>
      <c r="H83" s="2187">
        <f>SUM(H84:H87)</f>
        <v>72</v>
      </c>
      <c r="I83" s="2187">
        <f>SUM(I84:I87)</f>
        <v>29</v>
      </c>
      <c r="J83" s="2188">
        <f t="shared" si="1"/>
        <v>101</v>
      </c>
    </row>
    <row r="84" spans="1:12" ht="12" customHeight="1">
      <c r="A84" s="1461">
        <v>4</v>
      </c>
      <c r="B84" s="2167">
        <v>6</v>
      </c>
      <c r="C84" s="2167">
        <v>11</v>
      </c>
      <c r="D84" s="2167"/>
      <c r="E84" s="2206"/>
      <c r="F84" s="631"/>
      <c r="G84" s="92" t="s">
        <v>339</v>
      </c>
      <c r="H84" s="2179">
        <v>72</v>
      </c>
      <c r="I84" s="2179">
        <v>29</v>
      </c>
      <c r="J84" s="1139">
        <f t="shared" si="1"/>
        <v>101</v>
      </c>
    </row>
    <row r="85" spans="1:12" ht="12" customHeight="1">
      <c r="A85" s="1461">
        <v>4</v>
      </c>
      <c r="B85" s="2167">
        <v>6</v>
      </c>
      <c r="C85" s="2167">
        <v>11</v>
      </c>
      <c r="D85" s="2167"/>
      <c r="E85" s="2206"/>
      <c r="F85" s="631"/>
      <c r="G85" s="92" t="s">
        <v>222</v>
      </c>
      <c r="H85" s="2179">
        <v>0</v>
      </c>
      <c r="I85" s="2179">
        <v>0</v>
      </c>
      <c r="J85" s="1139">
        <f t="shared" si="1"/>
        <v>0</v>
      </c>
    </row>
    <row r="86" spans="1:12" ht="12" customHeight="1">
      <c r="A86" s="1461">
        <v>4</v>
      </c>
      <c r="B86" s="2167">
        <v>6</v>
      </c>
      <c r="C86" s="2167">
        <v>11</v>
      </c>
      <c r="D86" s="2167"/>
      <c r="E86" s="2206"/>
      <c r="F86" s="631"/>
      <c r="G86" s="92" t="s">
        <v>340</v>
      </c>
      <c r="H86" s="2179">
        <v>0</v>
      </c>
      <c r="I86" s="2179">
        <v>0</v>
      </c>
      <c r="J86" s="1139">
        <f t="shared" si="1"/>
        <v>0</v>
      </c>
    </row>
    <row r="87" spans="1:12" ht="12" customHeight="1">
      <c r="A87" s="1461">
        <v>4</v>
      </c>
      <c r="B87" s="2167">
        <v>6</v>
      </c>
      <c r="C87" s="2167">
        <v>11</v>
      </c>
      <c r="D87" s="2167"/>
      <c r="E87" s="2206"/>
      <c r="F87" s="631"/>
      <c r="G87" s="92" t="s">
        <v>341</v>
      </c>
      <c r="H87" s="2179">
        <v>0</v>
      </c>
      <c r="I87" s="2179">
        <v>0</v>
      </c>
      <c r="J87" s="1139">
        <f t="shared" si="1"/>
        <v>0</v>
      </c>
    </row>
    <row r="88" spans="1:12" ht="12" customHeight="1">
      <c r="A88" s="1461"/>
      <c r="B88" s="2167"/>
      <c r="C88" s="2167"/>
      <c r="D88" s="2167"/>
      <c r="E88" s="2205"/>
      <c r="F88" s="636" t="s">
        <v>45</v>
      </c>
      <c r="G88" s="92"/>
      <c r="H88" s="2189">
        <f>SUM(H89)</f>
        <v>26</v>
      </c>
      <c r="I88" s="2189">
        <f>SUM(I89)</f>
        <v>29</v>
      </c>
      <c r="J88" s="1138">
        <f t="shared" si="1"/>
        <v>55</v>
      </c>
    </row>
    <row r="89" spans="1:12" ht="12" customHeight="1">
      <c r="A89" s="1461">
        <v>4</v>
      </c>
      <c r="B89" s="2167">
        <v>6</v>
      </c>
      <c r="C89" s="2167">
        <v>11</v>
      </c>
      <c r="D89" s="2167"/>
      <c r="E89" s="2206"/>
      <c r="F89" s="631"/>
      <c r="G89" s="92" t="s">
        <v>225</v>
      </c>
      <c r="H89" s="2179">
        <v>26</v>
      </c>
      <c r="I89" s="2179">
        <v>29</v>
      </c>
      <c r="J89" s="1139">
        <f t="shared" si="1"/>
        <v>55</v>
      </c>
    </row>
    <row r="90" spans="1:12">
      <c r="A90" s="1461"/>
      <c r="B90" s="2167"/>
      <c r="C90" s="2167"/>
      <c r="D90" s="2167"/>
      <c r="E90" s="2211">
        <v>1405</v>
      </c>
      <c r="F90" s="13" t="s">
        <v>46</v>
      </c>
      <c r="G90" s="14"/>
      <c r="H90" s="2191">
        <f>SUM(H91,H96,H105+H107)</f>
        <v>112</v>
      </c>
      <c r="I90" s="2191">
        <f>SUM(I91,I96,I105+I107)</f>
        <v>188</v>
      </c>
      <c r="J90" s="1135">
        <f t="shared" si="1"/>
        <v>300</v>
      </c>
    </row>
    <row r="91" spans="1:12" ht="12" customHeight="1">
      <c r="B91" s="2192"/>
      <c r="C91" s="2167"/>
      <c r="D91" s="2167"/>
      <c r="E91" s="2212"/>
      <c r="F91" s="636" t="s">
        <v>47</v>
      </c>
      <c r="G91" s="92"/>
      <c r="H91" s="2189">
        <f>SUM(H92:H95)</f>
        <v>15</v>
      </c>
      <c r="I91" s="2189">
        <f>SUM(I92:I95)</f>
        <v>8</v>
      </c>
      <c r="J91" s="1138">
        <f t="shared" si="1"/>
        <v>23</v>
      </c>
    </row>
    <row r="92" spans="1:12" ht="12" customHeight="1">
      <c r="A92" s="221">
        <v>5</v>
      </c>
      <c r="B92" s="2192">
        <v>4</v>
      </c>
      <c r="C92" s="2167">
        <v>8</v>
      </c>
      <c r="D92" s="2167"/>
      <c r="E92" s="2212"/>
      <c r="F92" s="638"/>
      <c r="G92" s="92" t="s">
        <v>226</v>
      </c>
      <c r="H92" s="2179">
        <v>3</v>
      </c>
      <c r="I92" s="2179">
        <v>2</v>
      </c>
      <c r="J92" s="1139">
        <f t="shared" si="1"/>
        <v>5</v>
      </c>
    </row>
    <row r="93" spans="1:12" s="83" customFormat="1" ht="12" customHeight="1">
      <c r="A93" s="221">
        <v>5</v>
      </c>
      <c r="B93" s="2192">
        <v>4</v>
      </c>
      <c r="C93" s="2167">
        <v>8</v>
      </c>
      <c r="D93" s="2167"/>
      <c r="E93" s="2212"/>
      <c r="F93" s="631"/>
      <c r="G93" s="92" t="s">
        <v>227</v>
      </c>
      <c r="H93" s="2179">
        <v>1</v>
      </c>
      <c r="I93" s="2179">
        <v>2</v>
      </c>
      <c r="J93" s="1139">
        <f t="shared" si="1"/>
        <v>3</v>
      </c>
    </row>
    <row r="94" spans="1:12" s="83" customFormat="1" ht="12" customHeight="1">
      <c r="A94" s="221">
        <v>5</v>
      </c>
      <c r="B94" s="2192">
        <v>4</v>
      </c>
      <c r="C94" s="2167">
        <v>8</v>
      </c>
      <c r="D94" s="2167"/>
      <c r="E94" s="2212"/>
      <c r="F94" s="631"/>
      <c r="G94" s="92" t="s">
        <v>228</v>
      </c>
      <c r="H94" s="2179">
        <v>6</v>
      </c>
      <c r="I94" s="2179">
        <v>2</v>
      </c>
      <c r="J94" s="1139">
        <f t="shared" si="1"/>
        <v>8</v>
      </c>
    </row>
    <row r="95" spans="1:12" ht="12" customHeight="1">
      <c r="A95" s="221">
        <v>5</v>
      </c>
      <c r="B95" s="2192">
        <v>4</v>
      </c>
      <c r="C95" s="2167">
        <v>8</v>
      </c>
      <c r="D95" s="2167"/>
      <c r="E95" s="2212"/>
      <c r="F95" s="631"/>
      <c r="G95" s="92" t="s">
        <v>229</v>
      </c>
      <c r="H95" s="2179">
        <v>5</v>
      </c>
      <c r="I95" s="2179">
        <v>2</v>
      </c>
      <c r="J95" s="1139">
        <f t="shared" si="1"/>
        <v>7</v>
      </c>
    </row>
    <row r="96" spans="1:12" ht="12" customHeight="1">
      <c r="B96" s="2192"/>
      <c r="C96" s="2167"/>
      <c r="D96" s="2167"/>
      <c r="E96" s="2212"/>
      <c r="F96" s="636" t="s">
        <v>48</v>
      </c>
      <c r="G96" s="92"/>
      <c r="H96" s="2189">
        <f>SUM(H97:H104)</f>
        <v>71</v>
      </c>
      <c r="I96" s="2189">
        <f>SUM(I97:I104)</f>
        <v>130</v>
      </c>
      <c r="J96" s="1138">
        <f t="shared" si="1"/>
        <v>201</v>
      </c>
    </row>
    <row r="97" spans="1:10" ht="12" customHeight="1">
      <c r="A97" s="221">
        <v>5</v>
      </c>
      <c r="B97" s="2192">
        <v>5</v>
      </c>
      <c r="C97" s="2167">
        <v>11</v>
      </c>
      <c r="D97" s="2167"/>
      <c r="E97" s="2212"/>
      <c r="F97" s="638"/>
      <c r="G97" s="92" t="s">
        <v>230</v>
      </c>
      <c r="H97" s="2179">
        <v>5</v>
      </c>
      <c r="I97" s="2179">
        <v>5</v>
      </c>
      <c r="J97" s="1139">
        <f t="shared" si="1"/>
        <v>10</v>
      </c>
    </row>
    <row r="98" spans="1:10" ht="12" customHeight="1">
      <c r="A98" s="221">
        <v>5</v>
      </c>
      <c r="B98" s="2192">
        <v>5</v>
      </c>
      <c r="C98" s="2167">
        <v>11</v>
      </c>
      <c r="D98" s="2167"/>
      <c r="E98" s="2212"/>
      <c r="F98" s="638"/>
      <c r="G98" s="92" t="s">
        <v>348</v>
      </c>
      <c r="H98" s="2179">
        <v>29</v>
      </c>
      <c r="I98" s="2179">
        <v>40</v>
      </c>
      <c r="J98" s="1139">
        <f t="shared" si="1"/>
        <v>69</v>
      </c>
    </row>
    <row r="99" spans="1:10" ht="12" customHeight="1">
      <c r="A99" s="221">
        <v>5</v>
      </c>
      <c r="B99" s="2192">
        <v>5</v>
      </c>
      <c r="C99" s="2167">
        <v>11</v>
      </c>
      <c r="D99" s="2167"/>
      <c r="E99" s="2212"/>
      <c r="F99" s="638"/>
      <c r="G99" s="92" t="s">
        <v>231</v>
      </c>
      <c r="H99" s="2179">
        <v>2</v>
      </c>
      <c r="I99" s="2179">
        <v>0</v>
      </c>
      <c r="J99" s="1139">
        <f t="shared" si="1"/>
        <v>2</v>
      </c>
    </row>
    <row r="100" spans="1:10" ht="12" customHeight="1">
      <c r="A100" s="221">
        <v>5</v>
      </c>
      <c r="B100" s="2192">
        <v>5</v>
      </c>
      <c r="C100" s="2167">
        <v>11</v>
      </c>
      <c r="D100" s="2167"/>
      <c r="E100" s="2212"/>
      <c r="F100" s="638"/>
      <c r="G100" s="92" t="s">
        <v>232</v>
      </c>
      <c r="H100" s="2179">
        <v>0</v>
      </c>
      <c r="I100" s="2179">
        <v>0</v>
      </c>
      <c r="J100" s="1139">
        <f t="shared" si="1"/>
        <v>0</v>
      </c>
    </row>
    <row r="101" spans="1:10" ht="12" customHeight="1">
      <c r="A101" s="221">
        <v>5</v>
      </c>
      <c r="B101" s="2192">
        <v>5</v>
      </c>
      <c r="C101" s="2167">
        <v>11</v>
      </c>
      <c r="D101" s="2167"/>
      <c r="E101" s="2212"/>
      <c r="F101" s="638"/>
      <c r="G101" s="92" t="s">
        <v>350</v>
      </c>
      <c r="H101" s="2179">
        <v>7</v>
      </c>
      <c r="I101" s="2179">
        <v>10</v>
      </c>
      <c r="J101" s="1139">
        <f t="shared" si="1"/>
        <v>17</v>
      </c>
    </row>
    <row r="102" spans="1:10" ht="12" customHeight="1">
      <c r="A102" s="221">
        <v>5</v>
      </c>
      <c r="B102" s="2192">
        <v>5</v>
      </c>
      <c r="C102" s="2167">
        <v>11</v>
      </c>
      <c r="D102" s="2167"/>
      <c r="E102" s="2212"/>
      <c r="F102" s="638"/>
      <c r="G102" s="92" t="s">
        <v>233</v>
      </c>
      <c r="H102" s="2179">
        <v>0</v>
      </c>
      <c r="I102" s="2179">
        <v>0</v>
      </c>
      <c r="J102" s="1139">
        <f t="shared" si="1"/>
        <v>0</v>
      </c>
    </row>
    <row r="103" spans="1:10" ht="12" customHeight="1">
      <c r="A103" s="221">
        <v>5</v>
      </c>
      <c r="B103" s="2192">
        <v>5</v>
      </c>
      <c r="C103" s="2167">
        <v>11</v>
      </c>
      <c r="D103" s="2167"/>
      <c r="E103" s="2212"/>
      <c r="F103" s="638"/>
      <c r="G103" s="92" t="s">
        <v>234</v>
      </c>
      <c r="H103" s="2179">
        <v>27</v>
      </c>
      <c r="I103" s="2179">
        <v>75</v>
      </c>
      <c r="J103" s="1139">
        <f t="shared" si="1"/>
        <v>102</v>
      </c>
    </row>
    <row r="104" spans="1:10" ht="12" customHeight="1">
      <c r="A104" s="221">
        <v>5</v>
      </c>
      <c r="B104" s="2192">
        <v>5</v>
      </c>
      <c r="C104" s="2167">
        <v>11</v>
      </c>
      <c r="D104" s="2167"/>
      <c r="E104" s="2212"/>
      <c r="F104" s="638"/>
      <c r="G104" s="89" t="s">
        <v>235</v>
      </c>
      <c r="H104" s="2179">
        <v>1</v>
      </c>
      <c r="I104" s="2179">
        <v>0</v>
      </c>
      <c r="J104" s="1139">
        <f t="shared" si="1"/>
        <v>1</v>
      </c>
    </row>
    <row r="105" spans="1:10" ht="12" customHeight="1">
      <c r="B105" s="2192"/>
      <c r="C105" s="2167"/>
      <c r="D105" s="2167"/>
      <c r="E105" s="2212"/>
      <c r="F105" s="19" t="s">
        <v>49</v>
      </c>
      <c r="G105" s="59"/>
      <c r="H105" s="2175">
        <f>SUM(H106)</f>
        <v>26</v>
      </c>
      <c r="I105" s="2175">
        <f>SUM(I106)</f>
        <v>50</v>
      </c>
      <c r="J105" s="1138">
        <f t="shared" si="1"/>
        <v>76</v>
      </c>
    </row>
    <row r="106" spans="1:10" ht="12" customHeight="1">
      <c r="A106" s="221">
        <v>5</v>
      </c>
      <c r="B106" s="2192">
        <v>5</v>
      </c>
      <c r="C106" s="2167">
        <v>10</v>
      </c>
      <c r="D106" s="2167"/>
      <c r="E106" s="2212"/>
      <c r="F106" s="638"/>
      <c r="G106" s="92" t="s">
        <v>317</v>
      </c>
      <c r="H106" s="2168">
        <v>26</v>
      </c>
      <c r="I106" s="2168">
        <v>50</v>
      </c>
      <c r="J106" s="1139">
        <f t="shared" si="1"/>
        <v>76</v>
      </c>
    </row>
    <row r="107" spans="1:10" ht="12" customHeight="1">
      <c r="B107" s="2192"/>
      <c r="C107" s="2167"/>
      <c r="D107" s="2167"/>
      <c r="E107" s="2212"/>
      <c r="F107" s="19" t="s">
        <v>50</v>
      </c>
      <c r="G107" s="59"/>
      <c r="H107" s="2175">
        <f>SUM(H108)</f>
        <v>0</v>
      </c>
      <c r="I107" s="2175">
        <f>SUM(I108)</f>
        <v>0</v>
      </c>
      <c r="J107" s="1138">
        <f t="shared" si="1"/>
        <v>0</v>
      </c>
    </row>
    <row r="108" spans="1:10" ht="12" customHeight="1">
      <c r="A108" s="221">
        <v>5</v>
      </c>
      <c r="B108" s="2192">
        <v>5</v>
      </c>
      <c r="C108" s="2167">
        <v>13</v>
      </c>
      <c r="D108" s="2167"/>
      <c r="E108" s="2212"/>
      <c r="F108" s="638"/>
      <c r="G108" s="92" t="s">
        <v>317</v>
      </c>
      <c r="H108" s="2168">
        <v>0</v>
      </c>
      <c r="I108" s="2168">
        <v>0</v>
      </c>
      <c r="J108" s="1139">
        <f t="shared" si="1"/>
        <v>0</v>
      </c>
    </row>
    <row r="109" spans="1:10" ht="12.75" customHeight="1">
      <c r="B109" s="2192"/>
      <c r="C109" s="2167"/>
      <c r="D109" s="2167"/>
      <c r="E109" s="2211">
        <v>1406</v>
      </c>
      <c r="F109" s="29" t="s">
        <v>51</v>
      </c>
      <c r="G109" s="123"/>
      <c r="H109" s="2191">
        <f>SUM(H110,H116,H114,H120,H118)</f>
        <v>44</v>
      </c>
      <c r="I109" s="2191">
        <f>SUM(I110,I116,I114,I120,I118)</f>
        <v>52</v>
      </c>
      <c r="J109" s="1135">
        <f t="shared" si="1"/>
        <v>96</v>
      </c>
    </row>
    <row r="110" spans="1:10" ht="12" customHeight="1">
      <c r="B110" s="2192"/>
      <c r="C110" s="2167"/>
      <c r="D110" s="2167"/>
      <c r="E110" s="2212"/>
      <c r="F110" s="636" t="s">
        <v>52</v>
      </c>
      <c r="G110" s="92"/>
      <c r="H110" s="2189">
        <f>SUM(H111:H113)</f>
        <v>12</v>
      </c>
      <c r="I110" s="2189">
        <f>SUM(I111:I113)</f>
        <v>24</v>
      </c>
      <c r="J110" s="1138">
        <f t="shared" si="1"/>
        <v>36</v>
      </c>
    </row>
    <row r="111" spans="1:10" ht="12" customHeight="1">
      <c r="A111" s="221">
        <v>6</v>
      </c>
      <c r="B111" s="2192">
        <v>2</v>
      </c>
      <c r="C111" s="2167">
        <v>11</v>
      </c>
      <c r="D111" s="2167"/>
      <c r="E111" s="2212"/>
      <c r="F111" s="636"/>
      <c r="G111" s="92" t="s">
        <v>324</v>
      </c>
      <c r="H111" s="2180">
        <v>12</v>
      </c>
      <c r="I111" s="2180">
        <v>24</v>
      </c>
      <c r="J111" s="1139">
        <f t="shared" si="1"/>
        <v>36</v>
      </c>
    </row>
    <row r="112" spans="1:10" ht="12" customHeight="1">
      <c r="A112" s="221">
        <v>6</v>
      </c>
      <c r="B112" s="2192">
        <v>2</v>
      </c>
      <c r="C112" s="2167">
        <v>11</v>
      </c>
      <c r="D112" s="2167"/>
      <c r="E112" s="2212"/>
      <c r="F112" s="636"/>
      <c r="G112" s="92" t="s">
        <v>355</v>
      </c>
      <c r="H112" s="2180">
        <v>0</v>
      </c>
      <c r="I112" s="2180">
        <v>0</v>
      </c>
      <c r="J112" s="1139">
        <f t="shared" si="1"/>
        <v>0</v>
      </c>
    </row>
    <row r="113" spans="1:10" ht="12" customHeight="1">
      <c r="A113" s="221">
        <v>6</v>
      </c>
      <c r="B113" s="2192">
        <v>2</v>
      </c>
      <c r="C113" s="2167">
        <v>11</v>
      </c>
      <c r="D113" s="2167"/>
      <c r="E113" s="2212"/>
      <c r="F113" s="681"/>
      <c r="G113" s="92" t="s">
        <v>238</v>
      </c>
      <c r="H113" s="2179">
        <v>0</v>
      </c>
      <c r="I113" s="2179">
        <v>0</v>
      </c>
      <c r="J113" s="1139">
        <f t="shared" si="1"/>
        <v>0</v>
      </c>
    </row>
    <row r="114" spans="1:10" ht="12" customHeight="1">
      <c r="B114" s="2192"/>
      <c r="C114" s="2167"/>
      <c r="D114" s="2167"/>
      <c r="E114" s="2212"/>
      <c r="F114" s="636" t="s">
        <v>263</v>
      </c>
      <c r="G114" s="92"/>
      <c r="H114" s="2175">
        <f>SUM(H115)</f>
        <v>0</v>
      </c>
      <c r="I114" s="2175">
        <f>SUM(I115)</f>
        <v>0</v>
      </c>
      <c r="J114" s="1138">
        <f>SUM(H114:I114)</f>
        <v>0</v>
      </c>
    </row>
    <row r="115" spans="1:10" ht="12" customHeight="1">
      <c r="A115" s="221">
        <v>6</v>
      </c>
      <c r="B115" s="2192">
        <v>2</v>
      </c>
      <c r="C115" s="2167">
        <v>10</v>
      </c>
      <c r="D115" s="2167"/>
      <c r="E115" s="2212"/>
      <c r="F115" s="681"/>
      <c r="G115" s="92" t="s">
        <v>241</v>
      </c>
      <c r="H115" s="2180">
        <v>0</v>
      </c>
      <c r="I115" s="2180">
        <v>0</v>
      </c>
      <c r="J115" s="1139">
        <f>SUM(H115:I115)</f>
        <v>0</v>
      </c>
    </row>
    <row r="116" spans="1:10" ht="12" customHeight="1">
      <c r="B116" s="2192"/>
      <c r="C116" s="2167"/>
      <c r="D116" s="2167"/>
      <c r="E116" s="2212"/>
      <c r="F116" s="636" t="s">
        <v>53</v>
      </c>
      <c r="G116" s="92"/>
      <c r="H116" s="2189">
        <f>SUM(H117)</f>
        <v>20</v>
      </c>
      <c r="I116" s="2189">
        <f>SUM(I117)</f>
        <v>19</v>
      </c>
      <c r="J116" s="1138">
        <f t="shared" si="1"/>
        <v>39</v>
      </c>
    </row>
    <row r="117" spans="1:10" ht="12" customHeight="1">
      <c r="A117" s="221">
        <v>6</v>
      </c>
      <c r="B117" s="2192">
        <v>2</v>
      </c>
      <c r="C117" s="2167">
        <v>10</v>
      </c>
      <c r="D117" s="2167"/>
      <c r="E117" s="2212"/>
      <c r="F117" s="631"/>
      <c r="G117" s="92" t="s">
        <v>239</v>
      </c>
      <c r="H117" s="2180">
        <v>20</v>
      </c>
      <c r="I117" s="2180">
        <v>19</v>
      </c>
      <c r="J117" s="1139">
        <f t="shared" si="1"/>
        <v>39</v>
      </c>
    </row>
    <row r="118" spans="1:10" ht="12" customHeight="1">
      <c r="B118" s="2192"/>
      <c r="C118" s="2167"/>
      <c r="D118" s="2167"/>
      <c r="E118" s="2212"/>
      <c r="F118" s="636" t="s">
        <v>96</v>
      </c>
      <c r="G118" s="92"/>
      <c r="H118" s="2189">
        <f>SUM(H119)</f>
        <v>12</v>
      </c>
      <c r="I118" s="2189">
        <f>SUM(I119)</f>
        <v>9</v>
      </c>
      <c r="J118" s="1138">
        <f t="shared" si="1"/>
        <v>21</v>
      </c>
    </row>
    <row r="119" spans="1:10" ht="12" customHeight="1">
      <c r="A119" s="221">
        <v>6</v>
      </c>
      <c r="B119" s="2192">
        <v>2</v>
      </c>
      <c r="C119" s="2167">
        <v>6</v>
      </c>
      <c r="D119" s="2167"/>
      <c r="E119" s="2212"/>
      <c r="F119" s="631"/>
      <c r="G119" s="92" t="s">
        <v>264</v>
      </c>
      <c r="H119" s="2180">
        <v>12</v>
      </c>
      <c r="I119" s="2180">
        <v>9</v>
      </c>
      <c r="J119" s="1139">
        <f t="shared" si="1"/>
        <v>21</v>
      </c>
    </row>
    <row r="120" spans="1:10" ht="12" customHeight="1">
      <c r="B120" s="2192"/>
      <c r="C120" s="2167"/>
      <c r="D120" s="2167"/>
      <c r="E120" s="2212"/>
      <c r="F120" s="636" t="s">
        <v>56</v>
      </c>
      <c r="G120" s="92"/>
      <c r="H120" s="2189">
        <f>SUM(H121)</f>
        <v>0</v>
      </c>
      <c r="I120" s="2189">
        <f>SUM(I121)</f>
        <v>0</v>
      </c>
      <c r="J120" s="1138">
        <f t="shared" si="1"/>
        <v>0</v>
      </c>
    </row>
    <row r="121" spans="1:10" ht="12" customHeight="1">
      <c r="A121" s="221">
        <v>6</v>
      </c>
      <c r="B121" s="2192">
        <v>4</v>
      </c>
      <c r="C121" s="2167">
        <v>11</v>
      </c>
      <c r="D121" s="2167"/>
      <c r="E121" s="2213"/>
      <c r="F121" s="631"/>
      <c r="G121" s="92" t="s">
        <v>242</v>
      </c>
      <c r="H121" s="2180">
        <v>0</v>
      </c>
      <c r="I121" s="2180">
        <v>0</v>
      </c>
      <c r="J121" s="1139">
        <f t="shared" si="1"/>
        <v>0</v>
      </c>
    </row>
    <row r="122" spans="1:10" ht="12.75" customHeight="1">
      <c r="B122" s="2192"/>
      <c r="C122" s="2167"/>
      <c r="D122" s="2167"/>
      <c r="E122" s="2204">
        <v>1407</v>
      </c>
      <c r="F122" s="13" t="s">
        <v>58</v>
      </c>
      <c r="G122" s="123"/>
      <c r="H122" s="2191">
        <f>SUM(H123+H128+H130)</f>
        <v>12</v>
      </c>
      <c r="I122" s="2191">
        <f>SUM(I123+I128+I130)</f>
        <v>14</v>
      </c>
      <c r="J122" s="1135">
        <f t="shared" si="1"/>
        <v>26</v>
      </c>
    </row>
    <row r="123" spans="1:10" ht="12" customHeight="1">
      <c r="B123" s="2192"/>
      <c r="C123" s="2167"/>
      <c r="D123" s="2167"/>
      <c r="E123" s="2205"/>
      <c r="F123" s="636" t="s">
        <v>59</v>
      </c>
      <c r="G123" s="92"/>
      <c r="H123" s="2189">
        <f>SUM(H124:H127)</f>
        <v>0</v>
      </c>
      <c r="I123" s="2189">
        <f>SUM(I124:I127)</f>
        <v>1</v>
      </c>
      <c r="J123" s="1139">
        <f t="shared" si="1"/>
        <v>1</v>
      </c>
    </row>
    <row r="124" spans="1:10" ht="12" customHeight="1">
      <c r="A124" s="221">
        <v>7</v>
      </c>
      <c r="B124" s="2192">
        <v>3</v>
      </c>
      <c r="C124" s="2167">
        <v>11</v>
      </c>
      <c r="D124" s="2167"/>
      <c r="E124" s="2205"/>
      <c r="F124" s="640"/>
      <c r="G124" s="92" t="s">
        <v>356</v>
      </c>
      <c r="H124" s="2180">
        <v>0</v>
      </c>
      <c r="I124" s="2180">
        <v>0</v>
      </c>
      <c r="J124" s="1139">
        <f t="shared" si="1"/>
        <v>0</v>
      </c>
    </row>
    <row r="125" spans="1:10" ht="12" customHeight="1">
      <c r="A125" s="221">
        <v>7</v>
      </c>
      <c r="B125" s="2192">
        <v>3</v>
      </c>
      <c r="C125" s="2167">
        <v>11</v>
      </c>
      <c r="D125" s="2167"/>
      <c r="E125" s="2205"/>
      <c r="F125" s="640"/>
      <c r="G125" s="92" t="s">
        <v>243</v>
      </c>
      <c r="H125" s="2180">
        <v>0</v>
      </c>
      <c r="I125" s="2180">
        <v>0</v>
      </c>
      <c r="J125" s="1139">
        <f t="shared" si="1"/>
        <v>0</v>
      </c>
    </row>
    <row r="126" spans="1:10" ht="12" customHeight="1">
      <c r="A126" s="221">
        <v>7</v>
      </c>
      <c r="B126" s="2192">
        <v>3</v>
      </c>
      <c r="C126" s="2167">
        <v>11</v>
      </c>
      <c r="D126" s="2167"/>
      <c r="E126" s="2205"/>
      <c r="F126" s="640"/>
      <c r="G126" s="92" t="s">
        <v>357</v>
      </c>
      <c r="H126" s="2180">
        <v>0</v>
      </c>
      <c r="I126" s="2180">
        <v>0</v>
      </c>
      <c r="J126" s="1139">
        <f t="shared" si="1"/>
        <v>0</v>
      </c>
    </row>
    <row r="127" spans="1:10" ht="12" customHeight="1">
      <c r="A127" s="221">
        <v>7</v>
      </c>
      <c r="B127" s="2192">
        <v>3</v>
      </c>
      <c r="C127" s="2167">
        <v>11</v>
      </c>
      <c r="D127" s="2167"/>
      <c r="E127" s="2205"/>
      <c r="F127" s="631"/>
      <c r="G127" s="92" t="s">
        <v>273</v>
      </c>
      <c r="H127" s="2173">
        <v>0</v>
      </c>
      <c r="I127" s="2173">
        <v>1</v>
      </c>
      <c r="J127" s="1139">
        <f t="shared" si="1"/>
        <v>1</v>
      </c>
    </row>
    <row r="128" spans="1:10" ht="12" customHeight="1">
      <c r="B128" s="2192"/>
      <c r="C128" s="2167"/>
      <c r="D128" s="2167"/>
      <c r="E128" s="2205"/>
      <c r="F128" s="640" t="s">
        <v>60</v>
      </c>
      <c r="G128" s="175"/>
      <c r="H128" s="2189">
        <f>SUM(H129)</f>
        <v>11</v>
      </c>
      <c r="I128" s="2189">
        <f>SUM(I129)</f>
        <v>12</v>
      </c>
      <c r="J128" s="1139">
        <f t="shared" si="1"/>
        <v>23</v>
      </c>
    </row>
    <row r="129" spans="1:10" ht="12" customHeight="1">
      <c r="A129" s="221">
        <v>7</v>
      </c>
      <c r="B129" s="2192">
        <v>6</v>
      </c>
      <c r="C129" s="2167">
        <v>10</v>
      </c>
      <c r="D129" s="2167"/>
      <c r="E129" s="2205"/>
      <c r="F129" s="638"/>
      <c r="G129" s="92" t="s">
        <v>247</v>
      </c>
      <c r="H129" s="2180">
        <v>11</v>
      </c>
      <c r="I129" s="2180">
        <v>12</v>
      </c>
      <c r="J129" s="1139">
        <f t="shared" si="1"/>
        <v>23</v>
      </c>
    </row>
    <row r="130" spans="1:10" s="683" customFormat="1" ht="12" customHeight="1">
      <c r="A130" s="995"/>
      <c r="B130" s="2193"/>
      <c r="C130" s="2174"/>
      <c r="D130" s="2174"/>
      <c r="E130" s="2205"/>
      <c r="F130" s="640" t="s">
        <v>84</v>
      </c>
      <c r="G130" s="175"/>
      <c r="H130" s="2189">
        <f>SUM(H131)</f>
        <v>1</v>
      </c>
      <c r="I130" s="2189">
        <f>SUM(I131)</f>
        <v>1</v>
      </c>
      <c r="J130" s="1138">
        <f t="shared" si="1"/>
        <v>2</v>
      </c>
    </row>
    <row r="131" spans="1:10" ht="12.75" customHeight="1">
      <c r="A131" s="221">
        <v>7</v>
      </c>
      <c r="B131" s="2192">
        <v>6</v>
      </c>
      <c r="C131" s="2167">
        <v>10</v>
      </c>
      <c r="D131" s="2167"/>
      <c r="E131" s="2205"/>
      <c r="F131" s="631"/>
      <c r="G131" s="92" t="s">
        <v>248</v>
      </c>
      <c r="H131" s="2180">
        <v>1</v>
      </c>
      <c r="I131" s="2180">
        <v>1</v>
      </c>
      <c r="J131" s="1139">
        <f t="shared" si="1"/>
        <v>2</v>
      </c>
    </row>
    <row r="132" spans="1:10" ht="12" customHeight="1">
      <c r="B132" s="2192"/>
      <c r="C132" s="2167"/>
      <c r="D132" s="2167"/>
      <c r="E132" s="2204">
        <v>1408</v>
      </c>
      <c r="F132" s="13" t="s">
        <v>63</v>
      </c>
      <c r="G132" s="40"/>
      <c r="H132" s="2191">
        <f>SUM(H137,H141,H133+H135)</f>
        <v>85</v>
      </c>
      <c r="I132" s="2191">
        <f>SUM(I137,I141,I133+I135)</f>
        <v>81</v>
      </c>
      <c r="J132" s="1135">
        <f t="shared" si="1"/>
        <v>166</v>
      </c>
    </row>
    <row r="133" spans="1:10" ht="12" customHeight="1">
      <c r="B133" s="2192"/>
      <c r="C133" s="2167"/>
      <c r="D133" s="2167"/>
      <c r="E133" s="2205"/>
      <c r="F133" s="636" t="s">
        <v>64</v>
      </c>
      <c r="G133" s="92"/>
      <c r="H133" s="2175">
        <f>SUM(H134)</f>
        <v>68</v>
      </c>
      <c r="I133" s="2175">
        <f>SUM(I134)</f>
        <v>72</v>
      </c>
      <c r="J133" s="1138">
        <f t="shared" si="1"/>
        <v>140</v>
      </c>
    </row>
    <row r="134" spans="1:10" ht="12" customHeight="1">
      <c r="A134" s="221">
        <v>8</v>
      </c>
      <c r="B134" s="2192">
        <v>4</v>
      </c>
      <c r="C134" s="2167">
        <v>8</v>
      </c>
      <c r="D134" s="2167"/>
      <c r="E134" s="2205"/>
      <c r="F134" s="631"/>
      <c r="G134" s="92" t="s">
        <v>250</v>
      </c>
      <c r="H134" s="2179">
        <v>68</v>
      </c>
      <c r="I134" s="2179">
        <v>72</v>
      </c>
      <c r="J134" s="1139">
        <f t="shared" si="1"/>
        <v>140</v>
      </c>
    </row>
    <row r="135" spans="1:10" ht="12" customHeight="1">
      <c r="B135" s="2192"/>
      <c r="C135" s="2167"/>
      <c r="D135" s="2167"/>
      <c r="E135" s="2205"/>
      <c r="F135" s="640" t="s">
        <v>65</v>
      </c>
      <c r="G135" s="175"/>
      <c r="H135" s="2189">
        <f>SUM(H136)</f>
        <v>0</v>
      </c>
      <c r="I135" s="2189">
        <f>SUM(I136)</f>
        <v>0</v>
      </c>
      <c r="J135" s="1138">
        <f t="shared" si="1"/>
        <v>0</v>
      </c>
    </row>
    <row r="136" spans="1:10" ht="12" customHeight="1">
      <c r="A136" s="221">
        <v>8</v>
      </c>
      <c r="B136" s="2192">
        <v>4</v>
      </c>
      <c r="C136" s="2167">
        <v>6</v>
      </c>
      <c r="D136" s="2167"/>
      <c r="E136" s="2205"/>
      <c r="F136" s="638"/>
      <c r="G136" s="92" t="s">
        <v>373</v>
      </c>
      <c r="H136" s="2179"/>
      <c r="I136" s="2179"/>
      <c r="J136" s="1139">
        <f t="shared" si="1"/>
        <v>0</v>
      </c>
    </row>
    <row r="137" spans="1:10" ht="12" customHeight="1">
      <c r="B137" s="2192"/>
      <c r="C137" s="2167"/>
      <c r="D137" s="2167"/>
      <c r="E137" s="2205"/>
      <c r="F137" s="640" t="s">
        <v>66</v>
      </c>
      <c r="G137" s="92"/>
      <c r="H137" s="2175">
        <f>SUM(H138:H140)</f>
        <v>10</v>
      </c>
      <c r="I137" s="2189">
        <f>SUM(I138:I140)</f>
        <v>1</v>
      </c>
      <c r="J137" s="1138">
        <f t="shared" si="1"/>
        <v>11</v>
      </c>
    </row>
    <row r="138" spans="1:10" ht="12" customHeight="1">
      <c r="A138" s="221">
        <v>8</v>
      </c>
      <c r="B138" s="2192">
        <v>4</v>
      </c>
      <c r="C138" s="2167">
        <v>11</v>
      </c>
      <c r="D138" s="2167"/>
      <c r="E138" s="2205"/>
      <c r="F138" s="640"/>
      <c r="G138" s="92" t="s">
        <v>253</v>
      </c>
      <c r="H138" s="2173">
        <v>4</v>
      </c>
      <c r="I138" s="2180">
        <v>0</v>
      </c>
      <c r="J138" s="1139">
        <f t="shared" si="1"/>
        <v>4</v>
      </c>
    </row>
    <row r="139" spans="1:10" ht="12" customHeight="1">
      <c r="A139" s="221">
        <v>8</v>
      </c>
      <c r="B139" s="2192">
        <v>3</v>
      </c>
      <c r="C139" s="2192">
        <v>11</v>
      </c>
      <c r="D139" s="2192"/>
      <c r="E139" s="2205"/>
      <c r="F139" s="640"/>
      <c r="G139" s="92" t="s">
        <v>254</v>
      </c>
      <c r="H139" s="2173">
        <v>4</v>
      </c>
      <c r="I139" s="2180">
        <v>0</v>
      </c>
      <c r="J139" s="1139">
        <f t="shared" si="1"/>
        <v>4</v>
      </c>
    </row>
    <row r="140" spans="1:10" ht="12" customHeight="1">
      <c r="A140" s="221">
        <v>8</v>
      </c>
      <c r="B140" s="2192">
        <v>4</v>
      </c>
      <c r="C140" s="2192">
        <v>11</v>
      </c>
      <c r="D140" s="2192"/>
      <c r="E140" s="2205"/>
      <c r="F140" s="640"/>
      <c r="G140" s="92" t="s">
        <v>255</v>
      </c>
      <c r="H140" s="2173">
        <v>2</v>
      </c>
      <c r="I140" s="2180">
        <v>1</v>
      </c>
      <c r="J140" s="1139">
        <f t="shared" si="1"/>
        <v>3</v>
      </c>
    </row>
    <row r="141" spans="1:10" ht="12" customHeight="1">
      <c r="B141" s="2192"/>
      <c r="C141" s="2192"/>
      <c r="D141" s="2192"/>
      <c r="E141" s="2205"/>
      <c r="F141" s="640" t="s">
        <v>67</v>
      </c>
      <c r="G141" s="175"/>
      <c r="H141" s="2175">
        <f>SUM(H142)</f>
        <v>7</v>
      </c>
      <c r="I141" s="2189">
        <f>SUM(I142)</f>
        <v>8</v>
      </c>
      <c r="J141" s="1138">
        <f t="shared" si="1"/>
        <v>15</v>
      </c>
    </row>
    <row r="142" spans="1:10" ht="12" customHeight="1">
      <c r="A142" s="221">
        <v>8</v>
      </c>
      <c r="B142" s="2192">
        <v>4</v>
      </c>
      <c r="C142" s="2192">
        <v>11</v>
      </c>
      <c r="D142" s="2192"/>
      <c r="E142" s="2205"/>
      <c r="F142" s="638"/>
      <c r="G142" s="92" t="s">
        <v>256</v>
      </c>
      <c r="H142" s="2173">
        <v>7</v>
      </c>
      <c r="I142" s="2173">
        <v>8</v>
      </c>
      <c r="J142" s="1139">
        <f t="shared" si="1"/>
        <v>15</v>
      </c>
    </row>
    <row r="143" spans="1:10" ht="12.75" customHeight="1">
      <c r="B143" s="2192"/>
      <c r="C143" s="2192"/>
      <c r="D143" s="2192"/>
      <c r="E143" s="2204">
        <v>1624</v>
      </c>
      <c r="F143" s="13" t="s">
        <v>68</v>
      </c>
      <c r="G143" s="123"/>
      <c r="H143" s="2194">
        <f>SUM(H144+H146)</f>
        <v>8</v>
      </c>
      <c r="I143" s="2194">
        <f>SUM(I144+I146)</f>
        <v>10</v>
      </c>
      <c r="J143" s="1135">
        <f t="shared" si="1"/>
        <v>18</v>
      </c>
    </row>
    <row r="144" spans="1:10" ht="12" customHeight="1">
      <c r="B144" s="2192"/>
      <c r="C144" s="2192"/>
      <c r="D144" s="2192"/>
      <c r="E144" s="2205"/>
      <c r="F144" s="678" t="s">
        <v>69</v>
      </c>
      <c r="G144" s="64"/>
      <c r="H144" s="2189">
        <f>SUM(H145)</f>
        <v>4</v>
      </c>
      <c r="I144" s="2189">
        <f>SUM(I145)</f>
        <v>2</v>
      </c>
      <c r="J144" s="1138">
        <f t="shared" si="1"/>
        <v>6</v>
      </c>
    </row>
    <row r="145" spans="1:10" ht="12" customHeight="1">
      <c r="A145" s="221">
        <v>9</v>
      </c>
      <c r="B145" s="2192">
        <v>4</v>
      </c>
      <c r="C145" s="2192">
        <v>8</v>
      </c>
      <c r="D145" s="2192"/>
      <c r="E145" s="2205"/>
      <c r="F145" s="638"/>
      <c r="G145" s="92" t="s">
        <v>258</v>
      </c>
      <c r="H145" s="2179">
        <v>4</v>
      </c>
      <c r="I145" s="2179">
        <v>2</v>
      </c>
      <c r="J145" s="1139">
        <f t="shared" si="1"/>
        <v>6</v>
      </c>
    </row>
    <row r="146" spans="1:10" ht="12" customHeight="1">
      <c r="B146" s="2192"/>
      <c r="C146" s="2192"/>
      <c r="D146" s="2192"/>
      <c r="E146" s="2205"/>
      <c r="F146" s="636" t="s">
        <v>71</v>
      </c>
      <c r="G146" s="92"/>
      <c r="H146" s="2175">
        <f>SUM(H147)</f>
        <v>4</v>
      </c>
      <c r="I146" s="2175">
        <f>SUM(I147)</f>
        <v>8</v>
      </c>
      <c r="J146" s="1138">
        <f>SUM(H146:I146)</f>
        <v>12</v>
      </c>
    </row>
    <row r="147" spans="1:10" ht="12" customHeight="1">
      <c r="A147" s="221">
        <v>9</v>
      </c>
      <c r="B147" s="2192">
        <v>5</v>
      </c>
      <c r="C147" s="2192">
        <v>11</v>
      </c>
      <c r="D147" s="2192"/>
      <c r="E147" s="2207"/>
      <c r="F147" s="1083"/>
      <c r="G147" s="314" t="s">
        <v>259</v>
      </c>
      <c r="H147" s="2203">
        <v>4</v>
      </c>
      <c r="I147" s="2203">
        <v>8</v>
      </c>
      <c r="J147" s="1139">
        <f>SUM(H147:I147)</f>
        <v>12</v>
      </c>
    </row>
    <row r="148" spans="1:10">
      <c r="B148" s="2192"/>
      <c r="C148" s="2192"/>
      <c r="D148" s="2192"/>
      <c r="E148" s="79"/>
      <c r="F148" s="2256" t="s">
        <v>8</v>
      </c>
      <c r="G148" s="2257"/>
      <c r="H148" s="2194">
        <f>SUM(H7+H37+H69+H82+H90+H109+H122+H132+H143)</f>
        <v>917</v>
      </c>
      <c r="I148" s="2194">
        <f>SUM(I7+I37+I69+I82+I90+I109+I122+I132+I143)</f>
        <v>1017</v>
      </c>
      <c r="J148" s="2201">
        <f>SUM(H148:I148)</f>
        <v>1934</v>
      </c>
    </row>
    <row r="149" spans="1:10" ht="12" customHeight="1">
      <c r="B149" s="2192"/>
      <c r="C149" s="2192"/>
      <c r="D149" s="2192"/>
      <c r="E149" s="79"/>
      <c r="F149" s="2383" t="s">
        <v>1511</v>
      </c>
      <c r="G149" s="2383"/>
      <c r="H149" s="2383"/>
      <c r="I149" s="2383"/>
      <c r="J149" s="2383"/>
    </row>
    <row r="150" spans="1:10" ht="9.75" customHeight="1">
      <c r="B150" s="2192"/>
      <c r="C150" s="2192"/>
      <c r="D150" s="2192"/>
      <c r="E150" s="79"/>
      <c r="F150" s="2792" t="s">
        <v>363</v>
      </c>
      <c r="G150" s="2792"/>
      <c r="H150" s="2792"/>
      <c r="I150" s="2792"/>
      <c r="J150" s="2792"/>
    </row>
    <row r="151" spans="1:10" ht="9" customHeight="1">
      <c r="B151" s="2192"/>
      <c r="F151" s="75"/>
      <c r="G151" s="75"/>
      <c r="H151" s="2198"/>
      <c r="I151" s="2198"/>
      <c r="J151" s="562"/>
    </row>
    <row r="152" spans="1:10" ht="9" customHeight="1">
      <c r="B152" s="2192"/>
      <c r="F152" s="75"/>
      <c r="G152" s="75"/>
      <c r="H152" s="2198"/>
      <c r="I152" s="2198"/>
      <c r="J152" s="562"/>
    </row>
    <row r="153" spans="1:10" ht="9" customHeight="1">
      <c r="B153" s="2192"/>
      <c r="F153" s="75"/>
      <c r="G153" s="75"/>
      <c r="H153" s="2198"/>
      <c r="I153" s="2198"/>
      <c r="J153" s="562"/>
    </row>
    <row r="154" spans="1:10" ht="9" customHeight="1">
      <c r="B154" s="2192"/>
      <c r="F154" s="75"/>
      <c r="G154" s="75"/>
      <c r="H154" s="2198"/>
      <c r="I154" s="2198"/>
      <c r="J154" s="562"/>
    </row>
    <row r="155" spans="1:10" ht="9" customHeight="1">
      <c r="B155" s="2192"/>
      <c r="F155" s="75"/>
      <c r="G155" s="75"/>
      <c r="H155" s="2198"/>
      <c r="I155" s="2198"/>
      <c r="J155" s="562"/>
    </row>
    <row r="156" spans="1:10" ht="9" customHeight="1">
      <c r="B156" s="2192"/>
      <c r="F156" s="75"/>
      <c r="G156" s="75"/>
      <c r="H156" s="2198"/>
      <c r="I156" s="2198"/>
      <c r="J156" s="562"/>
    </row>
    <row r="157" spans="1:10" ht="9" customHeight="1">
      <c r="B157" s="2192"/>
      <c r="F157" s="75"/>
      <c r="G157" s="75"/>
      <c r="H157" s="2198"/>
      <c r="I157" s="2198"/>
      <c r="J157" s="562"/>
    </row>
    <row r="158" spans="1:10" ht="9" customHeight="1">
      <c r="F158" s="75"/>
      <c r="G158" s="75"/>
      <c r="H158" s="2198"/>
      <c r="I158" s="2198"/>
      <c r="J158" s="562"/>
    </row>
    <row r="159" spans="1:10" ht="9" customHeight="1">
      <c r="F159" s="75"/>
      <c r="G159" s="75"/>
      <c r="H159" s="2198"/>
      <c r="I159" s="2198"/>
      <c r="J159" s="562"/>
    </row>
    <row r="160" spans="1:10" ht="9" customHeight="1">
      <c r="F160" s="75"/>
      <c r="G160" s="75"/>
      <c r="H160" s="2198"/>
      <c r="I160" s="2198"/>
      <c r="J160" s="562"/>
    </row>
    <row r="161" spans="6:10" ht="9" customHeight="1">
      <c r="F161" s="75"/>
      <c r="G161" s="75"/>
      <c r="H161" s="2198"/>
      <c r="I161" s="2198"/>
      <c r="J161" s="562"/>
    </row>
    <row r="162" spans="6:10" ht="9" customHeight="1">
      <c r="F162" s="75"/>
      <c r="G162" s="75"/>
      <c r="H162" s="2198"/>
      <c r="I162" s="2198"/>
      <c r="J162" s="562"/>
    </row>
    <row r="163" spans="6:10" ht="9" customHeight="1">
      <c r="F163" s="75"/>
      <c r="G163" s="75"/>
      <c r="H163" s="2198"/>
      <c r="I163" s="2198"/>
      <c r="J163" s="562"/>
    </row>
    <row r="164" spans="6:10" ht="9" customHeight="1"/>
    <row r="165" spans="6:10" ht="9" customHeight="1"/>
    <row r="166" spans="6:10" ht="9" customHeight="1"/>
    <row r="167" spans="6:10" ht="9" customHeight="1"/>
    <row r="168" spans="6:10" ht="9" customHeight="1"/>
    <row r="169" spans="6:10" ht="9" customHeight="1"/>
    <row r="170" spans="6:10" ht="9" customHeight="1"/>
    <row r="171" spans="6:10" ht="9" customHeight="1"/>
    <row r="172" spans="6:10" ht="9" customHeight="1"/>
    <row r="173" spans="6:10" ht="9" customHeight="1"/>
    <row r="174" spans="6:10" ht="9" customHeight="1"/>
    <row r="175" spans="6:10" ht="9" customHeight="1"/>
    <row r="176" spans="6: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7:10" ht="9" customHeight="1"/>
    <row r="226" spans="7:10" ht="9" customHeight="1"/>
    <row r="227" spans="7:10" ht="9" customHeight="1"/>
    <row r="228" spans="7:10" ht="9" customHeight="1">
      <c r="G228" s="92"/>
      <c r="H228" s="2200"/>
      <c r="I228" s="2200"/>
      <c r="J228" s="308"/>
    </row>
    <row r="229" spans="7:10" ht="9" customHeight="1"/>
    <row r="230" spans="7:10" ht="9" customHeight="1"/>
    <row r="231" spans="7:10" ht="9" customHeight="1"/>
    <row r="232" spans="7:10" ht="9" customHeight="1"/>
    <row r="233" spans="7:10" ht="9" customHeight="1"/>
    <row r="234" spans="7:10" ht="9" customHeight="1"/>
    <row r="235" spans="7:10" ht="9" customHeight="1"/>
    <row r="236" spans="7:10" ht="9" customHeight="1"/>
    <row r="237" spans="7:10" ht="9" customHeight="1"/>
    <row r="238" spans="7:10" ht="9" customHeight="1"/>
    <row r="239" spans="7:10" ht="9" customHeight="1"/>
    <row r="240" spans="7:1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sheetData>
  <mergeCells count="25">
    <mergeCell ref="E1:J1"/>
    <mergeCell ref="N1:AB1"/>
    <mergeCell ref="E2:J2"/>
    <mergeCell ref="E4:E6"/>
    <mergeCell ref="F4:G6"/>
    <mergeCell ref="H4:H6"/>
    <mergeCell ref="I4:I6"/>
    <mergeCell ref="J4:J6"/>
    <mergeCell ref="E122:E131"/>
    <mergeCell ref="E7:E34"/>
    <mergeCell ref="E37:E68"/>
    <mergeCell ref="E69:E76"/>
    <mergeCell ref="E79:E81"/>
    <mergeCell ref="I79:I81"/>
    <mergeCell ref="J79:J81"/>
    <mergeCell ref="E82:E89"/>
    <mergeCell ref="E90:E108"/>
    <mergeCell ref="E109:E121"/>
    <mergeCell ref="F79:G81"/>
    <mergeCell ref="H79:H81"/>
    <mergeCell ref="E132:E142"/>
    <mergeCell ref="E143:E147"/>
    <mergeCell ref="F148:G148"/>
    <mergeCell ref="F149:J149"/>
    <mergeCell ref="F150:J150"/>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9"/>
  <sheetViews>
    <sheetView topLeftCell="D1" workbookViewId="0">
      <selection activeCell="F22" sqref="F22"/>
    </sheetView>
  </sheetViews>
  <sheetFormatPr baseColWidth="10" defaultRowHeight="14.25"/>
  <cols>
    <col min="1" max="2" width="2.140625" style="2834" hidden="1" customWidth="1"/>
    <col min="3" max="3" width="3" style="2834" hidden="1" customWidth="1"/>
    <col min="4" max="4" width="0.7109375" style="2834" customWidth="1"/>
    <col min="5" max="5" width="7" style="2834" customWidth="1"/>
    <col min="6" max="6" width="81.85546875" style="2834" customWidth="1"/>
    <col min="7" max="9" width="6.7109375" style="18" customWidth="1"/>
    <col min="10" max="10" width="0.85546875" style="18" customWidth="1"/>
    <col min="11" max="13" width="6.7109375" style="18" customWidth="1"/>
    <col min="14" max="14" width="0.85546875" style="18" customWidth="1"/>
    <col min="15" max="17" width="6.7109375" style="18" customWidth="1"/>
    <col min="18" max="18" width="0.85546875" style="18" customWidth="1"/>
    <col min="19" max="21" width="6.7109375" style="18" customWidth="1"/>
    <col min="22" max="22" width="0.85546875" style="18" customWidth="1"/>
    <col min="23" max="25" width="6.7109375" style="18" customWidth="1"/>
    <col min="26" max="26" width="0.85546875" style="18" customWidth="1"/>
    <col min="27" max="28" width="6.7109375" style="18" customWidth="1"/>
    <col min="29" max="29" width="8" style="18" customWidth="1"/>
    <col min="30" max="256" width="11.42578125" style="2834"/>
    <col min="257" max="259" width="0" style="2834" hidden="1" customWidth="1"/>
    <col min="260" max="260" width="0.7109375" style="2834" customWidth="1"/>
    <col min="261" max="261" width="7" style="2834" customWidth="1"/>
    <col min="262" max="262" width="81.85546875" style="2834" customWidth="1"/>
    <col min="263" max="265" width="6.7109375" style="2834" customWidth="1"/>
    <col min="266" max="266" width="0.85546875" style="2834" customWidth="1"/>
    <col min="267" max="269" width="6.7109375" style="2834" customWidth="1"/>
    <col min="270" max="270" width="0.85546875" style="2834" customWidth="1"/>
    <col min="271" max="273" width="6.7109375" style="2834" customWidth="1"/>
    <col min="274" max="274" width="0.85546875" style="2834" customWidth="1"/>
    <col min="275" max="277" width="6.7109375" style="2834" customWidth="1"/>
    <col min="278" max="278" width="0.85546875" style="2834" customWidth="1"/>
    <col min="279" max="281" width="6.7109375" style="2834" customWidth="1"/>
    <col min="282" max="282" width="0.85546875" style="2834" customWidth="1"/>
    <col min="283" max="284" width="6.7109375" style="2834" customWidth="1"/>
    <col min="285" max="285" width="8" style="2834" customWidth="1"/>
    <col min="286" max="512" width="11.42578125" style="2834"/>
    <col min="513" max="515" width="0" style="2834" hidden="1" customWidth="1"/>
    <col min="516" max="516" width="0.7109375" style="2834" customWidth="1"/>
    <col min="517" max="517" width="7" style="2834" customWidth="1"/>
    <col min="518" max="518" width="81.85546875" style="2834" customWidth="1"/>
    <col min="519" max="521" width="6.7109375" style="2834" customWidth="1"/>
    <col min="522" max="522" width="0.85546875" style="2834" customWidth="1"/>
    <col min="523" max="525" width="6.7109375" style="2834" customWidth="1"/>
    <col min="526" max="526" width="0.85546875" style="2834" customWidth="1"/>
    <col min="527" max="529" width="6.7109375" style="2834" customWidth="1"/>
    <col min="530" max="530" width="0.85546875" style="2834" customWidth="1"/>
    <col min="531" max="533" width="6.7109375" style="2834" customWidth="1"/>
    <col min="534" max="534" width="0.85546875" style="2834" customWidth="1"/>
    <col min="535" max="537" width="6.7109375" style="2834" customWidth="1"/>
    <col min="538" max="538" width="0.85546875" style="2834" customWidth="1"/>
    <col min="539" max="540" width="6.7109375" style="2834" customWidth="1"/>
    <col min="541" max="541" width="8" style="2834" customWidth="1"/>
    <col min="542" max="768" width="11.42578125" style="2834"/>
    <col min="769" max="771" width="0" style="2834" hidden="1" customWidth="1"/>
    <col min="772" max="772" width="0.7109375" style="2834" customWidth="1"/>
    <col min="773" max="773" width="7" style="2834" customWidth="1"/>
    <col min="774" max="774" width="81.85546875" style="2834" customWidth="1"/>
    <col min="775" max="777" width="6.7109375" style="2834" customWidth="1"/>
    <col min="778" max="778" width="0.85546875" style="2834" customWidth="1"/>
    <col min="779" max="781" width="6.7109375" style="2834" customWidth="1"/>
    <col min="782" max="782" width="0.85546875" style="2834" customWidth="1"/>
    <col min="783" max="785" width="6.7109375" style="2834" customWidth="1"/>
    <col min="786" max="786" width="0.85546875" style="2834" customWidth="1"/>
    <col min="787" max="789" width="6.7109375" style="2834" customWidth="1"/>
    <col min="790" max="790" width="0.85546875" style="2834" customWidth="1"/>
    <col min="791" max="793" width="6.7109375" style="2834" customWidth="1"/>
    <col min="794" max="794" width="0.85546875" style="2834" customWidth="1"/>
    <col min="795" max="796" width="6.7109375" style="2834" customWidth="1"/>
    <col min="797" max="797" width="8" style="2834" customWidth="1"/>
    <col min="798" max="1024" width="11.42578125" style="2834"/>
    <col min="1025" max="1027" width="0" style="2834" hidden="1" customWidth="1"/>
    <col min="1028" max="1028" width="0.7109375" style="2834" customWidth="1"/>
    <col min="1029" max="1029" width="7" style="2834" customWidth="1"/>
    <col min="1030" max="1030" width="81.85546875" style="2834" customWidth="1"/>
    <col min="1031" max="1033" width="6.7109375" style="2834" customWidth="1"/>
    <col min="1034" max="1034" width="0.85546875" style="2834" customWidth="1"/>
    <col min="1035" max="1037" width="6.7109375" style="2834" customWidth="1"/>
    <col min="1038" max="1038" width="0.85546875" style="2834" customWidth="1"/>
    <col min="1039" max="1041" width="6.7109375" style="2834" customWidth="1"/>
    <col min="1042" max="1042" width="0.85546875" style="2834" customWidth="1"/>
    <col min="1043" max="1045" width="6.7109375" style="2834" customWidth="1"/>
    <col min="1046" max="1046" width="0.85546875" style="2834" customWidth="1"/>
    <col min="1047" max="1049" width="6.7109375" style="2834" customWidth="1"/>
    <col min="1050" max="1050" width="0.85546875" style="2834" customWidth="1"/>
    <col min="1051" max="1052" width="6.7109375" style="2834" customWidth="1"/>
    <col min="1053" max="1053" width="8" style="2834" customWidth="1"/>
    <col min="1054" max="1280" width="11.42578125" style="2834"/>
    <col min="1281" max="1283" width="0" style="2834" hidden="1" customWidth="1"/>
    <col min="1284" max="1284" width="0.7109375" style="2834" customWidth="1"/>
    <col min="1285" max="1285" width="7" style="2834" customWidth="1"/>
    <col min="1286" max="1286" width="81.85546875" style="2834" customWidth="1"/>
    <col min="1287" max="1289" width="6.7109375" style="2834" customWidth="1"/>
    <col min="1290" max="1290" width="0.85546875" style="2834" customWidth="1"/>
    <col min="1291" max="1293" width="6.7109375" style="2834" customWidth="1"/>
    <col min="1294" max="1294" width="0.85546875" style="2834" customWidth="1"/>
    <col min="1295" max="1297" width="6.7109375" style="2834" customWidth="1"/>
    <col min="1298" max="1298" width="0.85546875" style="2834" customWidth="1"/>
    <col min="1299" max="1301" width="6.7109375" style="2834" customWidth="1"/>
    <col min="1302" max="1302" width="0.85546875" style="2834" customWidth="1"/>
    <col min="1303" max="1305" width="6.7109375" style="2834" customWidth="1"/>
    <col min="1306" max="1306" width="0.85546875" style="2834" customWidth="1"/>
    <col min="1307" max="1308" width="6.7109375" style="2834" customWidth="1"/>
    <col min="1309" max="1309" width="8" style="2834" customWidth="1"/>
    <col min="1310" max="1536" width="11.42578125" style="2834"/>
    <col min="1537" max="1539" width="0" style="2834" hidden="1" customWidth="1"/>
    <col min="1540" max="1540" width="0.7109375" style="2834" customWidth="1"/>
    <col min="1541" max="1541" width="7" style="2834" customWidth="1"/>
    <col min="1542" max="1542" width="81.85546875" style="2834" customWidth="1"/>
    <col min="1543" max="1545" width="6.7109375" style="2834" customWidth="1"/>
    <col min="1546" max="1546" width="0.85546875" style="2834" customWidth="1"/>
    <col min="1547" max="1549" width="6.7109375" style="2834" customWidth="1"/>
    <col min="1550" max="1550" width="0.85546875" style="2834" customWidth="1"/>
    <col min="1551" max="1553" width="6.7109375" style="2834" customWidth="1"/>
    <col min="1554" max="1554" width="0.85546875" style="2834" customWidth="1"/>
    <col min="1555" max="1557" width="6.7109375" style="2834" customWidth="1"/>
    <col min="1558" max="1558" width="0.85546875" style="2834" customWidth="1"/>
    <col min="1559" max="1561" width="6.7109375" style="2834" customWidth="1"/>
    <col min="1562" max="1562" width="0.85546875" style="2834" customWidth="1"/>
    <col min="1563" max="1564" width="6.7109375" style="2834" customWidth="1"/>
    <col min="1565" max="1565" width="8" style="2834" customWidth="1"/>
    <col min="1566" max="1792" width="11.42578125" style="2834"/>
    <col min="1793" max="1795" width="0" style="2834" hidden="1" customWidth="1"/>
    <col min="1796" max="1796" width="0.7109375" style="2834" customWidth="1"/>
    <col min="1797" max="1797" width="7" style="2834" customWidth="1"/>
    <col min="1798" max="1798" width="81.85546875" style="2834" customWidth="1"/>
    <col min="1799" max="1801" width="6.7109375" style="2834" customWidth="1"/>
    <col min="1802" max="1802" width="0.85546875" style="2834" customWidth="1"/>
    <col min="1803" max="1805" width="6.7109375" style="2834" customWidth="1"/>
    <col min="1806" max="1806" width="0.85546875" style="2834" customWidth="1"/>
    <col min="1807" max="1809" width="6.7109375" style="2834" customWidth="1"/>
    <col min="1810" max="1810" width="0.85546875" style="2834" customWidth="1"/>
    <col min="1811" max="1813" width="6.7109375" style="2834" customWidth="1"/>
    <col min="1814" max="1814" width="0.85546875" style="2834" customWidth="1"/>
    <col min="1815" max="1817" width="6.7109375" style="2834" customWidth="1"/>
    <col min="1818" max="1818" width="0.85546875" style="2834" customWidth="1"/>
    <col min="1819" max="1820" width="6.7109375" style="2834" customWidth="1"/>
    <col min="1821" max="1821" width="8" style="2834" customWidth="1"/>
    <col min="1822" max="2048" width="11.42578125" style="2834"/>
    <col min="2049" max="2051" width="0" style="2834" hidden="1" customWidth="1"/>
    <col min="2052" max="2052" width="0.7109375" style="2834" customWidth="1"/>
    <col min="2053" max="2053" width="7" style="2834" customWidth="1"/>
    <col min="2054" max="2054" width="81.85546875" style="2834" customWidth="1"/>
    <col min="2055" max="2057" width="6.7109375" style="2834" customWidth="1"/>
    <col min="2058" max="2058" width="0.85546875" style="2834" customWidth="1"/>
    <col min="2059" max="2061" width="6.7109375" style="2834" customWidth="1"/>
    <col min="2062" max="2062" width="0.85546875" style="2834" customWidth="1"/>
    <col min="2063" max="2065" width="6.7109375" style="2834" customWidth="1"/>
    <col min="2066" max="2066" width="0.85546875" style="2834" customWidth="1"/>
    <col min="2067" max="2069" width="6.7109375" style="2834" customWidth="1"/>
    <col min="2070" max="2070" width="0.85546875" style="2834" customWidth="1"/>
    <col min="2071" max="2073" width="6.7109375" style="2834" customWidth="1"/>
    <col min="2074" max="2074" width="0.85546875" style="2834" customWidth="1"/>
    <col min="2075" max="2076" width="6.7109375" style="2834" customWidth="1"/>
    <col min="2077" max="2077" width="8" style="2834" customWidth="1"/>
    <col min="2078" max="2304" width="11.42578125" style="2834"/>
    <col min="2305" max="2307" width="0" style="2834" hidden="1" customWidth="1"/>
    <col min="2308" max="2308" width="0.7109375" style="2834" customWidth="1"/>
    <col min="2309" max="2309" width="7" style="2834" customWidth="1"/>
    <col min="2310" max="2310" width="81.85546875" style="2834" customWidth="1"/>
    <col min="2311" max="2313" width="6.7109375" style="2834" customWidth="1"/>
    <col min="2314" max="2314" width="0.85546875" style="2834" customWidth="1"/>
    <col min="2315" max="2317" width="6.7109375" style="2834" customWidth="1"/>
    <col min="2318" max="2318" width="0.85546875" style="2834" customWidth="1"/>
    <col min="2319" max="2321" width="6.7109375" style="2834" customWidth="1"/>
    <col min="2322" max="2322" width="0.85546875" style="2834" customWidth="1"/>
    <col min="2323" max="2325" width="6.7109375" style="2834" customWidth="1"/>
    <col min="2326" max="2326" width="0.85546875" style="2834" customWidth="1"/>
    <col min="2327" max="2329" width="6.7109375" style="2834" customWidth="1"/>
    <col min="2330" max="2330" width="0.85546875" style="2834" customWidth="1"/>
    <col min="2331" max="2332" width="6.7109375" style="2834" customWidth="1"/>
    <col min="2333" max="2333" width="8" style="2834" customWidth="1"/>
    <col min="2334" max="2560" width="11.42578125" style="2834"/>
    <col min="2561" max="2563" width="0" style="2834" hidden="1" customWidth="1"/>
    <col min="2564" max="2564" width="0.7109375" style="2834" customWidth="1"/>
    <col min="2565" max="2565" width="7" style="2834" customWidth="1"/>
    <col min="2566" max="2566" width="81.85546875" style="2834" customWidth="1"/>
    <col min="2567" max="2569" width="6.7109375" style="2834" customWidth="1"/>
    <col min="2570" max="2570" width="0.85546875" style="2834" customWidth="1"/>
    <col min="2571" max="2573" width="6.7109375" style="2834" customWidth="1"/>
    <col min="2574" max="2574" width="0.85546875" style="2834" customWidth="1"/>
    <col min="2575" max="2577" width="6.7109375" style="2834" customWidth="1"/>
    <col min="2578" max="2578" width="0.85546875" style="2834" customWidth="1"/>
    <col min="2579" max="2581" width="6.7109375" style="2834" customWidth="1"/>
    <col min="2582" max="2582" width="0.85546875" style="2834" customWidth="1"/>
    <col min="2583" max="2585" width="6.7109375" style="2834" customWidth="1"/>
    <col min="2586" max="2586" width="0.85546875" style="2834" customWidth="1"/>
    <col min="2587" max="2588" width="6.7109375" style="2834" customWidth="1"/>
    <col min="2589" max="2589" width="8" style="2834" customWidth="1"/>
    <col min="2590" max="2816" width="11.42578125" style="2834"/>
    <col min="2817" max="2819" width="0" style="2834" hidden="1" customWidth="1"/>
    <col min="2820" max="2820" width="0.7109375" style="2834" customWidth="1"/>
    <col min="2821" max="2821" width="7" style="2834" customWidth="1"/>
    <col min="2822" max="2822" width="81.85546875" style="2834" customWidth="1"/>
    <col min="2823" max="2825" width="6.7109375" style="2834" customWidth="1"/>
    <col min="2826" max="2826" width="0.85546875" style="2834" customWidth="1"/>
    <col min="2827" max="2829" width="6.7109375" style="2834" customWidth="1"/>
    <col min="2830" max="2830" width="0.85546875" style="2834" customWidth="1"/>
    <col min="2831" max="2833" width="6.7109375" style="2834" customWidth="1"/>
    <col min="2834" max="2834" width="0.85546875" style="2834" customWidth="1"/>
    <col min="2835" max="2837" width="6.7109375" style="2834" customWidth="1"/>
    <col min="2838" max="2838" width="0.85546875" style="2834" customWidth="1"/>
    <col min="2839" max="2841" width="6.7109375" style="2834" customWidth="1"/>
    <col min="2842" max="2842" width="0.85546875" style="2834" customWidth="1"/>
    <col min="2843" max="2844" width="6.7109375" style="2834" customWidth="1"/>
    <col min="2845" max="2845" width="8" style="2834" customWidth="1"/>
    <col min="2846" max="3072" width="11.42578125" style="2834"/>
    <col min="3073" max="3075" width="0" style="2834" hidden="1" customWidth="1"/>
    <col min="3076" max="3076" width="0.7109375" style="2834" customWidth="1"/>
    <col min="3077" max="3077" width="7" style="2834" customWidth="1"/>
    <col min="3078" max="3078" width="81.85546875" style="2834" customWidth="1"/>
    <col min="3079" max="3081" width="6.7109375" style="2834" customWidth="1"/>
    <col min="3082" max="3082" width="0.85546875" style="2834" customWidth="1"/>
    <col min="3083" max="3085" width="6.7109375" style="2834" customWidth="1"/>
    <col min="3086" max="3086" width="0.85546875" style="2834" customWidth="1"/>
    <col min="3087" max="3089" width="6.7109375" style="2834" customWidth="1"/>
    <col min="3090" max="3090" width="0.85546875" style="2834" customWidth="1"/>
    <col min="3091" max="3093" width="6.7109375" style="2834" customWidth="1"/>
    <col min="3094" max="3094" width="0.85546875" style="2834" customWidth="1"/>
    <col min="3095" max="3097" width="6.7109375" style="2834" customWidth="1"/>
    <col min="3098" max="3098" width="0.85546875" style="2834" customWidth="1"/>
    <col min="3099" max="3100" width="6.7109375" style="2834" customWidth="1"/>
    <col min="3101" max="3101" width="8" style="2834" customWidth="1"/>
    <col min="3102" max="3328" width="11.42578125" style="2834"/>
    <col min="3329" max="3331" width="0" style="2834" hidden="1" customWidth="1"/>
    <col min="3332" max="3332" width="0.7109375" style="2834" customWidth="1"/>
    <col min="3333" max="3333" width="7" style="2834" customWidth="1"/>
    <col min="3334" max="3334" width="81.85546875" style="2834" customWidth="1"/>
    <col min="3335" max="3337" width="6.7109375" style="2834" customWidth="1"/>
    <col min="3338" max="3338" width="0.85546875" style="2834" customWidth="1"/>
    <col min="3339" max="3341" width="6.7109375" style="2834" customWidth="1"/>
    <col min="3342" max="3342" width="0.85546875" style="2834" customWidth="1"/>
    <col min="3343" max="3345" width="6.7109375" style="2834" customWidth="1"/>
    <col min="3346" max="3346" width="0.85546875" style="2834" customWidth="1"/>
    <col min="3347" max="3349" width="6.7109375" style="2834" customWidth="1"/>
    <col min="3350" max="3350" width="0.85546875" style="2834" customWidth="1"/>
    <col min="3351" max="3353" width="6.7109375" style="2834" customWidth="1"/>
    <col min="3354" max="3354" width="0.85546875" style="2834" customWidth="1"/>
    <col min="3355" max="3356" width="6.7109375" style="2834" customWidth="1"/>
    <col min="3357" max="3357" width="8" style="2834" customWidth="1"/>
    <col min="3358" max="3584" width="11.42578125" style="2834"/>
    <col min="3585" max="3587" width="0" style="2834" hidden="1" customWidth="1"/>
    <col min="3588" max="3588" width="0.7109375" style="2834" customWidth="1"/>
    <col min="3589" max="3589" width="7" style="2834" customWidth="1"/>
    <col min="3590" max="3590" width="81.85546875" style="2834" customWidth="1"/>
    <col min="3591" max="3593" width="6.7109375" style="2834" customWidth="1"/>
    <col min="3594" max="3594" width="0.85546875" style="2834" customWidth="1"/>
    <col min="3595" max="3597" width="6.7109375" style="2834" customWidth="1"/>
    <col min="3598" max="3598" width="0.85546875" style="2834" customWidth="1"/>
    <col min="3599" max="3601" width="6.7109375" style="2834" customWidth="1"/>
    <col min="3602" max="3602" width="0.85546875" style="2834" customWidth="1"/>
    <col min="3603" max="3605" width="6.7109375" style="2834" customWidth="1"/>
    <col min="3606" max="3606" width="0.85546875" style="2834" customWidth="1"/>
    <col min="3607" max="3609" width="6.7109375" style="2834" customWidth="1"/>
    <col min="3610" max="3610" width="0.85546875" style="2834" customWidth="1"/>
    <col min="3611" max="3612" width="6.7109375" style="2834" customWidth="1"/>
    <col min="3613" max="3613" width="8" style="2834" customWidth="1"/>
    <col min="3614" max="3840" width="11.42578125" style="2834"/>
    <col min="3841" max="3843" width="0" style="2834" hidden="1" customWidth="1"/>
    <col min="3844" max="3844" width="0.7109375" style="2834" customWidth="1"/>
    <col min="3845" max="3845" width="7" style="2834" customWidth="1"/>
    <col min="3846" max="3846" width="81.85546875" style="2834" customWidth="1"/>
    <col min="3847" max="3849" width="6.7109375" style="2834" customWidth="1"/>
    <col min="3850" max="3850" width="0.85546875" style="2834" customWidth="1"/>
    <col min="3851" max="3853" width="6.7109375" style="2834" customWidth="1"/>
    <col min="3854" max="3854" width="0.85546875" style="2834" customWidth="1"/>
    <col min="3855" max="3857" width="6.7109375" style="2834" customWidth="1"/>
    <col min="3858" max="3858" width="0.85546875" style="2834" customWidth="1"/>
    <col min="3859" max="3861" width="6.7109375" style="2834" customWidth="1"/>
    <col min="3862" max="3862" width="0.85546875" style="2834" customWidth="1"/>
    <col min="3863" max="3865" width="6.7109375" style="2834" customWidth="1"/>
    <col min="3866" max="3866" width="0.85546875" style="2834" customWidth="1"/>
    <col min="3867" max="3868" width="6.7109375" style="2834" customWidth="1"/>
    <col min="3869" max="3869" width="8" style="2834" customWidth="1"/>
    <col min="3870" max="4096" width="11.42578125" style="2834"/>
    <col min="4097" max="4099" width="0" style="2834" hidden="1" customWidth="1"/>
    <col min="4100" max="4100" width="0.7109375" style="2834" customWidth="1"/>
    <col min="4101" max="4101" width="7" style="2834" customWidth="1"/>
    <col min="4102" max="4102" width="81.85546875" style="2834" customWidth="1"/>
    <col min="4103" max="4105" width="6.7109375" style="2834" customWidth="1"/>
    <col min="4106" max="4106" width="0.85546875" style="2834" customWidth="1"/>
    <col min="4107" max="4109" width="6.7109375" style="2834" customWidth="1"/>
    <col min="4110" max="4110" width="0.85546875" style="2834" customWidth="1"/>
    <col min="4111" max="4113" width="6.7109375" style="2834" customWidth="1"/>
    <col min="4114" max="4114" width="0.85546875" style="2834" customWidth="1"/>
    <col min="4115" max="4117" width="6.7109375" style="2834" customWidth="1"/>
    <col min="4118" max="4118" width="0.85546875" style="2834" customWidth="1"/>
    <col min="4119" max="4121" width="6.7109375" style="2834" customWidth="1"/>
    <col min="4122" max="4122" width="0.85546875" style="2834" customWidth="1"/>
    <col min="4123" max="4124" width="6.7109375" style="2834" customWidth="1"/>
    <col min="4125" max="4125" width="8" style="2834" customWidth="1"/>
    <col min="4126" max="4352" width="11.42578125" style="2834"/>
    <col min="4353" max="4355" width="0" style="2834" hidden="1" customWidth="1"/>
    <col min="4356" max="4356" width="0.7109375" style="2834" customWidth="1"/>
    <col min="4357" max="4357" width="7" style="2834" customWidth="1"/>
    <col min="4358" max="4358" width="81.85546875" style="2834" customWidth="1"/>
    <col min="4359" max="4361" width="6.7109375" style="2834" customWidth="1"/>
    <col min="4362" max="4362" width="0.85546875" style="2834" customWidth="1"/>
    <col min="4363" max="4365" width="6.7109375" style="2834" customWidth="1"/>
    <col min="4366" max="4366" width="0.85546875" style="2834" customWidth="1"/>
    <col min="4367" max="4369" width="6.7109375" style="2834" customWidth="1"/>
    <col min="4370" max="4370" width="0.85546875" style="2834" customWidth="1"/>
    <col min="4371" max="4373" width="6.7109375" style="2834" customWidth="1"/>
    <col min="4374" max="4374" width="0.85546875" style="2834" customWidth="1"/>
    <col min="4375" max="4377" width="6.7109375" style="2834" customWidth="1"/>
    <col min="4378" max="4378" width="0.85546875" style="2834" customWidth="1"/>
    <col min="4379" max="4380" width="6.7109375" style="2834" customWidth="1"/>
    <col min="4381" max="4381" width="8" style="2834" customWidth="1"/>
    <col min="4382" max="4608" width="11.42578125" style="2834"/>
    <col min="4609" max="4611" width="0" style="2834" hidden="1" customWidth="1"/>
    <col min="4612" max="4612" width="0.7109375" style="2834" customWidth="1"/>
    <col min="4613" max="4613" width="7" style="2834" customWidth="1"/>
    <col min="4614" max="4614" width="81.85546875" style="2834" customWidth="1"/>
    <col min="4615" max="4617" width="6.7109375" style="2834" customWidth="1"/>
    <col min="4618" max="4618" width="0.85546875" style="2834" customWidth="1"/>
    <col min="4619" max="4621" width="6.7109375" style="2834" customWidth="1"/>
    <col min="4622" max="4622" width="0.85546875" style="2834" customWidth="1"/>
    <col min="4623" max="4625" width="6.7109375" style="2834" customWidth="1"/>
    <col min="4626" max="4626" width="0.85546875" style="2834" customWidth="1"/>
    <col min="4627" max="4629" width="6.7109375" style="2834" customWidth="1"/>
    <col min="4630" max="4630" width="0.85546875" style="2834" customWidth="1"/>
    <col min="4631" max="4633" width="6.7109375" style="2834" customWidth="1"/>
    <col min="4634" max="4634" width="0.85546875" style="2834" customWidth="1"/>
    <col min="4635" max="4636" width="6.7109375" style="2834" customWidth="1"/>
    <col min="4637" max="4637" width="8" style="2834" customWidth="1"/>
    <col min="4638" max="4864" width="11.42578125" style="2834"/>
    <col min="4865" max="4867" width="0" style="2834" hidden="1" customWidth="1"/>
    <col min="4868" max="4868" width="0.7109375" style="2834" customWidth="1"/>
    <col min="4869" max="4869" width="7" style="2834" customWidth="1"/>
    <col min="4870" max="4870" width="81.85546875" style="2834" customWidth="1"/>
    <col min="4871" max="4873" width="6.7109375" style="2834" customWidth="1"/>
    <col min="4874" max="4874" width="0.85546875" style="2834" customWidth="1"/>
    <col min="4875" max="4877" width="6.7109375" style="2834" customWidth="1"/>
    <col min="4878" max="4878" width="0.85546875" style="2834" customWidth="1"/>
    <col min="4879" max="4881" width="6.7109375" style="2834" customWidth="1"/>
    <col min="4882" max="4882" width="0.85546875" style="2834" customWidth="1"/>
    <col min="4883" max="4885" width="6.7109375" style="2834" customWidth="1"/>
    <col min="4886" max="4886" width="0.85546875" style="2834" customWidth="1"/>
    <col min="4887" max="4889" width="6.7109375" style="2834" customWidth="1"/>
    <col min="4890" max="4890" width="0.85546875" style="2834" customWidth="1"/>
    <col min="4891" max="4892" width="6.7109375" style="2834" customWidth="1"/>
    <col min="4893" max="4893" width="8" style="2834" customWidth="1"/>
    <col min="4894" max="5120" width="11.42578125" style="2834"/>
    <col min="5121" max="5123" width="0" style="2834" hidden="1" customWidth="1"/>
    <col min="5124" max="5124" width="0.7109375" style="2834" customWidth="1"/>
    <col min="5125" max="5125" width="7" style="2834" customWidth="1"/>
    <col min="5126" max="5126" width="81.85546875" style="2834" customWidth="1"/>
    <col min="5127" max="5129" width="6.7109375" style="2834" customWidth="1"/>
    <col min="5130" max="5130" width="0.85546875" style="2834" customWidth="1"/>
    <col min="5131" max="5133" width="6.7109375" style="2834" customWidth="1"/>
    <col min="5134" max="5134" width="0.85546875" style="2834" customWidth="1"/>
    <col min="5135" max="5137" width="6.7109375" style="2834" customWidth="1"/>
    <col min="5138" max="5138" width="0.85546875" style="2834" customWidth="1"/>
    <col min="5139" max="5141" width="6.7109375" style="2834" customWidth="1"/>
    <col min="5142" max="5142" width="0.85546875" style="2834" customWidth="1"/>
    <col min="5143" max="5145" width="6.7109375" style="2834" customWidth="1"/>
    <col min="5146" max="5146" width="0.85546875" style="2834" customWidth="1"/>
    <col min="5147" max="5148" width="6.7109375" style="2834" customWidth="1"/>
    <col min="5149" max="5149" width="8" style="2834" customWidth="1"/>
    <col min="5150" max="5376" width="11.42578125" style="2834"/>
    <col min="5377" max="5379" width="0" style="2834" hidden="1" customWidth="1"/>
    <col min="5380" max="5380" width="0.7109375" style="2834" customWidth="1"/>
    <col min="5381" max="5381" width="7" style="2834" customWidth="1"/>
    <col min="5382" max="5382" width="81.85546875" style="2834" customWidth="1"/>
    <col min="5383" max="5385" width="6.7109375" style="2834" customWidth="1"/>
    <col min="5386" max="5386" width="0.85546875" style="2834" customWidth="1"/>
    <col min="5387" max="5389" width="6.7109375" style="2834" customWidth="1"/>
    <col min="5390" max="5390" width="0.85546875" style="2834" customWidth="1"/>
    <col min="5391" max="5393" width="6.7109375" style="2834" customWidth="1"/>
    <col min="5394" max="5394" width="0.85546875" style="2834" customWidth="1"/>
    <col min="5395" max="5397" width="6.7109375" style="2834" customWidth="1"/>
    <col min="5398" max="5398" width="0.85546875" style="2834" customWidth="1"/>
    <col min="5399" max="5401" width="6.7109375" style="2834" customWidth="1"/>
    <col min="5402" max="5402" width="0.85546875" style="2834" customWidth="1"/>
    <col min="5403" max="5404" width="6.7109375" style="2834" customWidth="1"/>
    <col min="5405" max="5405" width="8" style="2834" customWidth="1"/>
    <col min="5406" max="5632" width="11.42578125" style="2834"/>
    <col min="5633" max="5635" width="0" style="2834" hidden="1" customWidth="1"/>
    <col min="5636" max="5636" width="0.7109375" style="2834" customWidth="1"/>
    <col min="5637" max="5637" width="7" style="2834" customWidth="1"/>
    <col min="5638" max="5638" width="81.85546875" style="2834" customWidth="1"/>
    <col min="5639" max="5641" width="6.7109375" style="2834" customWidth="1"/>
    <col min="5642" max="5642" width="0.85546875" style="2834" customWidth="1"/>
    <col min="5643" max="5645" width="6.7109375" style="2834" customWidth="1"/>
    <col min="5646" max="5646" width="0.85546875" style="2834" customWidth="1"/>
    <col min="5647" max="5649" width="6.7109375" style="2834" customWidth="1"/>
    <col min="5650" max="5650" width="0.85546875" style="2834" customWidth="1"/>
    <col min="5651" max="5653" width="6.7109375" style="2834" customWidth="1"/>
    <col min="5654" max="5654" width="0.85546875" style="2834" customWidth="1"/>
    <col min="5655" max="5657" width="6.7109375" style="2834" customWidth="1"/>
    <col min="5658" max="5658" width="0.85546875" style="2834" customWidth="1"/>
    <col min="5659" max="5660" width="6.7109375" style="2834" customWidth="1"/>
    <col min="5661" max="5661" width="8" style="2834" customWidth="1"/>
    <col min="5662" max="5888" width="11.42578125" style="2834"/>
    <col min="5889" max="5891" width="0" style="2834" hidden="1" customWidth="1"/>
    <col min="5892" max="5892" width="0.7109375" style="2834" customWidth="1"/>
    <col min="5893" max="5893" width="7" style="2834" customWidth="1"/>
    <col min="5894" max="5894" width="81.85546875" style="2834" customWidth="1"/>
    <col min="5895" max="5897" width="6.7109375" style="2834" customWidth="1"/>
    <col min="5898" max="5898" width="0.85546875" style="2834" customWidth="1"/>
    <col min="5899" max="5901" width="6.7109375" style="2834" customWidth="1"/>
    <col min="5902" max="5902" width="0.85546875" style="2834" customWidth="1"/>
    <col min="5903" max="5905" width="6.7109375" style="2834" customWidth="1"/>
    <col min="5906" max="5906" width="0.85546875" style="2834" customWidth="1"/>
    <col min="5907" max="5909" width="6.7109375" style="2834" customWidth="1"/>
    <col min="5910" max="5910" width="0.85546875" style="2834" customWidth="1"/>
    <col min="5911" max="5913" width="6.7109375" style="2834" customWidth="1"/>
    <col min="5914" max="5914" width="0.85546875" style="2834" customWidth="1"/>
    <col min="5915" max="5916" width="6.7109375" style="2834" customWidth="1"/>
    <col min="5917" max="5917" width="8" style="2834" customWidth="1"/>
    <col min="5918" max="6144" width="11.42578125" style="2834"/>
    <col min="6145" max="6147" width="0" style="2834" hidden="1" customWidth="1"/>
    <col min="6148" max="6148" width="0.7109375" style="2834" customWidth="1"/>
    <col min="6149" max="6149" width="7" style="2834" customWidth="1"/>
    <col min="6150" max="6150" width="81.85546875" style="2834" customWidth="1"/>
    <col min="6151" max="6153" width="6.7109375" style="2834" customWidth="1"/>
    <col min="6154" max="6154" width="0.85546875" style="2834" customWidth="1"/>
    <col min="6155" max="6157" width="6.7109375" style="2834" customWidth="1"/>
    <col min="6158" max="6158" width="0.85546875" style="2834" customWidth="1"/>
    <col min="6159" max="6161" width="6.7109375" style="2834" customWidth="1"/>
    <col min="6162" max="6162" width="0.85546875" style="2834" customWidth="1"/>
    <col min="6163" max="6165" width="6.7109375" style="2834" customWidth="1"/>
    <col min="6166" max="6166" width="0.85546875" style="2834" customWidth="1"/>
    <col min="6167" max="6169" width="6.7109375" style="2834" customWidth="1"/>
    <col min="6170" max="6170" width="0.85546875" style="2834" customWidth="1"/>
    <col min="6171" max="6172" width="6.7109375" style="2834" customWidth="1"/>
    <col min="6173" max="6173" width="8" style="2834" customWidth="1"/>
    <col min="6174" max="6400" width="11.42578125" style="2834"/>
    <col min="6401" max="6403" width="0" style="2834" hidden="1" customWidth="1"/>
    <col min="6404" max="6404" width="0.7109375" style="2834" customWidth="1"/>
    <col min="6405" max="6405" width="7" style="2834" customWidth="1"/>
    <col min="6406" max="6406" width="81.85546875" style="2834" customWidth="1"/>
    <col min="6407" max="6409" width="6.7109375" style="2834" customWidth="1"/>
    <col min="6410" max="6410" width="0.85546875" style="2834" customWidth="1"/>
    <col min="6411" max="6413" width="6.7109375" style="2834" customWidth="1"/>
    <col min="6414" max="6414" width="0.85546875" style="2834" customWidth="1"/>
    <col min="6415" max="6417" width="6.7109375" style="2834" customWidth="1"/>
    <col min="6418" max="6418" width="0.85546875" style="2834" customWidth="1"/>
    <col min="6419" max="6421" width="6.7109375" style="2834" customWidth="1"/>
    <col min="6422" max="6422" width="0.85546875" style="2834" customWidth="1"/>
    <col min="6423" max="6425" width="6.7109375" style="2834" customWidth="1"/>
    <col min="6426" max="6426" width="0.85546875" style="2834" customWidth="1"/>
    <col min="6427" max="6428" width="6.7109375" style="2834" customWidth="1"/>
    <col min="6429" max="6429" width="8" style="2834" customWidth="1"/>
    <col min="6430" max="6656" width="11.42578125" style="2834"/>
    <col min="6657" max="6659" width="0" style="2834" hidden="1" customWidth="1"/>
    <col min="6660" max="6660" width="0.7109375" style="2834" customWidth="1"/>
    <col min="6661" max="6661" width="7" style="2834" customWidth="1"/>
    <col min="6662" max="6662" width="81.85546875" style="2834" customWidth="1"/>
    <col min="6663" max="6665" width="6.7109375" style="2834" customWidth="1"/>
    <col min="6666" max="6666" width="0.85546875" style="2834" customWidth="1"/>
    <col min="6667" max="6669" width="6.7109375" style="2834" customWidth="1"/>
    <col min="6670" max="6670" width="0.85546875" style="2834" customWidth="1"/>
    <col min="6671" max="6673" width="6.7109375" style="2834" customWidth="1"/>
    <col min="6674" max="6674" width="0.85546875" style="2834" customWidth="1"/>
    <col min="6675" max="6677" width="6.7109375" style="2834" customWidth="1"/>
    <col min="6678" max="6678" width="0.85546875" style="2834" customWidth="1"/>
    <col min="6679" max="6681" width="6.7109375" style="2834" customWidth="1"/>
    <col min="6682" max="6682" width="0.85546875" style="2834" customWidth="1"/>
    <col min="6683" max="6684" width="6.7109375" style="2834" customWidth="1"/>
    <col min="6685" max="6685" width="8" style="2834" customWidth="1"/>
    <col min="6686" max="6912" width="11.42578125" style="2834"/>
    <col min="6913" max="6915" width="0" style="2834" hidden="1" customWidth="1"/>
    <col min="6916" max="6916" width="0.7109375" style="2834" customWidth="1"/>
    <col min="6917" max="6917" width="7" style="2834" customWidth="1"/>
    <col min="6918" max="6918" width="81.85546875" style="2834" customWidth="1"/>
    <col min="6919" max="6921" width="6.7109375" style="2834" customWidth="1"/>
    <col min="6922" max="6922" width="0.85546875" style="2834" customWidth="1"/>
    <col min="6923" max="6925" width="6.7109375" style="2834" customWidth="1"/>
    <col min="6926" max="6926" width="0.85546875" style="2834" customWidth="1"/>
    <col min="6927" max="6929" width="6.7109375" style="2834" customWidth="1"/>
    <col min="6930" max="6930" width="0.85546875" style="2834" customWidth="1"/>
    <col min="6931" max="6933" width="6.7109375" style="2834" customWidth="1"/>
    <col min="6934" max="6934" width="0.85546875" style="2834" customWidth="1"/>
    <col min="6935" max="6937" width="6.7109375" style="2834" customWidth="1"/>
    <col min="6938" max="6938" width="0.85546875" style="2834" customWidth="1"/>
    <col min="6939" max="6940" width="6.7109375" style="2834" customWidth="1"/>
    <col min="6941" max="6941" width="8" style="2834" customWidth="1"/>
    <col min="6942" max="7168" width="11.42578125" style="2834"/>
    <col min="7169" max="7171" width="0" style="2834" hidden="1" customWidth="1"/>
    <col min="7172" max="7172" width="0.7109375" style="2834" customWidth="1"/>
    <col min="7173" max="7173" width="7" style="2834" customWidth="1"/>
    <col min="7174" max="7174" width="81.85546875" style="2834" customWidth="1"/>
    <col min="7175" max="7177" width="6.7109375" style="2834" customWidth="1"/>
    <col min="7178" max="7178" width="0.85546875" style="2834" customWidth="1"/>
    <col min="7179" max="7181" width="6.7109375" style="2834" customWidth="1"/>
    <col min="7182" max="7182" width="0.85546875" style="2834" customWidth="1"/>
    <col min="7183" max="7185" width="6.7109375" style="2834" customWidth="1"/>
    <col min="7186" max="7186" width="0.85546875" style="2834" customWidth="1"/>
    <col min="7187" max="7189" width="6.7109375" style="2834" customWidth="1"/>
    <col min="7190" max="7190" width="0.85546875" style="2834" customWidth="1"/>
    <col min="7191" max="7193" width="6.7109375" style="2834" customWidth="1"/>
    <col min="7194" max="7194" width="0.85546875" style="2834" customWidth="1"/>
    <col min="7195" max="7196" width="6.7109375" style="2834" customWidth="1"/>
    <col min="7197" max="7197" width="8" style="2834" customWidth="1"/>
    <col min="7198" max="7424" width="11.42578125" style="2834"/>
    <col min="7425" max="7427" width="0" style="2834" hidden="1" customWidth="1"/>
    <col min="7428" max="7428" width="0.7109375" style="2834" customWidth="1"/>
    <col min="7429" max="7429" width="7" style="2834" customWidth="1"/>
    <col min="7430" max="7430" width="81.85546875" style="2834" customWidth="1"/>
    <col min="7431" max="7433" width="6.7109375" style="2834" customWidth="1"/>
    <col min="7434" max="7434" width="0.85546875" style="2834" customWidth="1"/>
    <col min="7435" max="7437" width="6.7109375" style="2834" customWidth="1"/>
    <col min="7438" max="7438" width="0.85546875" style="2834" customWidth="1"/>
    <col min="7439" max="7441" width="6.7109375" style="2834" customWidth="1"/>
    <col min="7442" max="7442" width="0.85546875" style="2834" customWidth="1"/>
    <col min="7443" max="7445" width="6.7109375" style="2834" customWidth="1"/>
    <col min="7446" max="7446" width="0.85546875" style="2834" customWidth="1"/>
    <col min="7447" max="7449" width="6.7109375" style="2834" customWidth="1"/>
    <col min="7450" max="7450" width="0.85546875" style="2834" customWidth="1"/>
    <col min="7451" max="7452" width="6.7109375" style="2834" customWidth="1"/>
    <col min="7453" max="7453" width="8" style="2834" customWidth="1"/>
    <col min="7454" max="7680" width="11.42578125" style="2834"/>
    <col min="7681" max="7683" width="0" style="2834" hidden="1" customWidth="1"/>
    <col min="7684" max="7684" width="0.7109375" style="2834" customWidth="1"/>
    <col min="7685" max="7685" width="7" style="2834" customWidth="1"/>
    <col min="7686" max="7686" width="81.85546875" style="2834" customWidth="1"/>
    <col min="7687" max="7689" width="6.7109375" style="2834" customWidth="1"/>
    <col min="7690" max="7690" width="0.85546875" style="2834" customWidth="1"/>
    <col min="7691" max="7693" width="6.7109375" style="2834" customWidth="1"/>
    <col min="7694" max="7694" width="0.85546875" style="2834" customWidth="1"/>
    <col min="7695" max="7697" width="6.7109375" style="2834" customWidth="1"/>
    <col min="7698" max="7698" width="0.85546875" style="2834" customWidth="1"/>
    <col min="7699" max="7701" width="6.7109375" style="2834" customWidth="1"/>
    <col min="7702" max="7702" width="0.85546875" style="2834" customWidth="1"/>
    <col min="7703" max="7705" width="6.7109375" style="2834" customWidth="1"/>
    <col min="7706" max="7706" width="0.85546875" style="2834" customWidth="1"/>
    <col min="7707" max="7708" width="6.7109375" style="2834" customWidth="1"/>
    <col min="7709" max="7709" width="8" style="2834" customWidth="1"/>
    <col min="7710" max="7936" width="11.42578125" style="2834"/>
    <col min="7937" max="7939" width="0" style="2834" hidden="1" customWidth="1"/>
    <col min="7940" max="7940" width="0.7109375" style="2834" customWidth="1"/>
    <col min="7941" max="7941" width="7" style="2834" customWidth="1"/>
    <col min="7942" max="7942" width="81.85546875" style="2834" customWidth="1"/>
    <col min="7943" max="7945" width="6.7109375" style="2834" customWidth="1"/>
    <col min="7946" max="7946" width="0.85546875" style="2834" customWidth="1"/>
    <col min="7947" max="7949" width="6.7109375" style="2834" customWidth="1"/>
    <col min="7950" max="7950" width="0.85546875" style="2834" customWidth="1"/>
    <col min="7951" max="7953" width="6.7109375" style="2834" customWidth="1"/>
    <col min="7954" max="7954" width="0.85546875" style="2834" customWidth="1"/>
    <col min="7955" max="7957" width="6.7109375" style="2834" customWidth="1"/>
    <col min="7958" max="7958" width="0.85546875" style="2834" customWidth="1"/>
    <col min="7959" max="7961" width="6.7109375" style="2834" customWidth="1"/>
    <col min="7962" max="7962" width="0.85546875" style="2834" customWidth="1"/>
    <col min="7963" max="7964" width="6.7109375" style="2834" customWidth="1"/>
    <col min="7965" max="7965" width="8" style="2834" customWidth="1"/>
    <col min="7966" max="8192" width="11.42578125" style="2834"/>
    <col min="8193" max="8195" width="0" style="2834" hidden="1" customWidth="1"/>
    <col min="8196" max="8196" width="0.7109375" style="2834" customWidth="1"/>
    <col min="8197" max="8197" width="7" style="2834" customWidth="1"/>
    <col min="8198" max="8198" width="81.85546875" style="2834" customWidth="1"/>
    <col min="8199" max="8201" width="6.7109375" style="2834" customWidth="1"/>
    <col min="8202" max="8202" width="0.85546875" style="2834" customWidth="1"/>
    <col min="8203" max="8205" width="6.7109375" style="2834" customWidth="1"/>
    <col min="8206" max="8206" width="0.85546875" style="2834" customWidth="1"/>
    <col min="8207" max="8209" width="6.7109375" style="2834" customWidth="1"/>
    <col min="8210" max="8210" width="0.85546875" style="2834" customWidth="1"/>
    <col min="8211" max="8213" width="6.7109375" style="2834" customWidth="1"/>
    <col min="8214" max="8214" width="0.85546875" style="2834" customWidth="1"/>
    <col min="8215" max="8217" width="6.7109375" style="2834" customWidth="1"/>
    <col min="8218" max="8218" width="0.85546875" style="2834" customWidth="1"/>
    <col min="8219" max="8220" width="6.7109375" style="2834" customWidth="1"/>
    <col min="8221" max="8221" width="8" style="2834" customWidth="1"/>
    <col min="8222" max="8448" width="11.42578125" style="2834"/>
    <col min="8449" max="8451" width="0" style="2834" hidden="1" customWidth="1"/>
    <col min="8452" max="8452" width="0.7109375" style="2834" customWidth="1"/>
    <col min="8453" max="8453" width="7" style="2834" customWidth="1"/>
    <col min="8454" max="8454" width="81.85546875" style="2834" customWidth="1"/>
    <col min="8455" max="8457" width="6.7109375" style="2834" customWidth="1"/>
    <col min="8458" max="8458" width="0.85546875" style="2834" customWidth="1"/>
    <col min="8459" max="8461" width="6.7109375" style="2834" customWidth="1"/>
    <col min="8462" max="8462" width="0.85546875" style="2834" customWidth="1"/>
    <col min="8463" max="8465" width="6.7109375" style="2834" customWidth="1"/>
    <col min="8466" max="8466" width="0.85546875" style="2834" customWidth="1"/>
    <col min="8467" max="8469" width="6.7109375" style="2834" customWidth="1"/>
    <col min="8470" max="8470" width="0.85546875" style="2834" customWidth="1"/>
    <col min="8471" max="8473" width="6.7109375" style="2834" customWidth="1"/>
    <col min="8474" max="8474" width="0.85546875" style="2834" customWidth="1"/>
    <col min="8475" max="8476" width="6.7109375" style="2834" customWidth="1"/>
    <col min="8477" max="8477" width="8" style="2834" customWidth="1"/>
    <col min="8478" max="8704" width="11.42578125" style="2834"/>
    <col min="8705" max="8707" width="0" style="2834" hidden="1" customWidth="1"/>
    <col min="8708" max="8708" width="0.7109375" style="2834" customWidth="1"/>
    <col min="8709" max="8709" width="7" style="2834" customWidth="1"/>
    <col min="8710" max="8710" width="81.85546875" style="2834" customWidth="1"/>
    <col min="8711" max="8713" width="6.7109375" style="2834" customWidth="1"/>
    <col min="8714" max="8714" width="0.85546875" style="2834" customWidth="1"/>
    <col min="8715" max="8717" width="6.7109375" style="2834" customWidth="1"/>
    <col min="8718" max="8718" width="0.85546875" style="2834" customWidth="1"/>
    <col min="8719" max="8721" width="6.7109375" style="2834" customWidth="1"/>
    <col min="8722" max="8722" width="0.85546875" style="2834" customWidth="1"/>
    <col min="8723" max="8725" width="6.7109375" style="2834" customWidth="1"/>
    <col min="8726" max="8726" width="0.85546875" style="2834" customWidth="1"/>
    <col min="8727" max="8729" width="6.7109375" style="2834" customWidth="1"/>
    <col min="8730" max="8730" width="0.85546875" style="2834" customWidth="1"/>
    <col min="8731" max="8732" width="6.7109375" style="2834" customWidth="1"/>
    <col min="8733" max="8733" width="8" style="2834" customWidth="1"/>
    <col min="8734" max="8960" width="11.42578125" style="2834"/>
    <col min="8961" max="8963" width="0" style="2834" hidden="1" customWidth="1"/>
    <col min="8964" max="8964" width="0.7109375" style="2834" customWidth="1"/>
    <col min="8965" max="8965" width="7" style="2834" customWidth="1"/>
    <col min="8966" max="8966" width="81.85546875" style="2834" customWidth="1"/>
    <col min="8967" max="8969" width="6.7109375" style="2834" customWidth="1"/>
    <col min="8970" max="8970" width="0.85546875" style="2834" customWidth="1"/>
    <col min="8971" max="8973" width="6.7109375" style="2834" customWidth="1"/>
    <col min="8974" max="8974" width="0.85546875" style="2834" customWidth="1"/>
    <col min="8975" max="8977" width="6.7109375" style="2834" customWidth="1"/>
    <col min="8978" max="8978" width="0.85546875" style="2834" customWidth="1"/>
    <col min="8979" max="8981" width="6.7109375" style="2834" customWidth="1"/>
    <col min="8982" max="8982" width="0.85546875" style="2834" customWidth="1"/>
    <col min="8983" max="8985" width="6.7109375" style="2834" customWidth="1"/>
    <col min="8986" max="8986" width="0.85546875" style="2834" customWidth="1"/>
    <col min="8987" max="8988" width="6.7109375" style="2834" customWidth="1"/>
    <col min="8989" max="8989" width="8" style="2834" customWidth="1"/>
    <col min="8990" max="9216" width="11.42578125" style="2834"/>
    <col min="9217" max="9219" width="0" style="2834" hidden="1" customWidth="1"/>
    <col min="9220" max="9220" width="0.7109375" style="2834" customWidth="1"/>
    <col min="9221" max="9221" width="7" style="2834" customWidth="1"/>
    <col min="9222" max="9222" width="81.85546875" style="2834" customWidth="1"/>
    <col min="9223" max="9225" width="6.7109375" style="2834" customWidth="1"/>
    <col min="9226" max="9226" width="0.85546875" style="2834" customWidth="1"/>
    <col min="9227" max="9229" width="6.7109375" style="2834" customWidth="1"/>
    <col min="9230" max="9230" width="0.85546875" style="2834" customWidth="1"/>
    <col min="9231" max="9233" width="6.7109375" style="2834" customWidth="1"/>
    <col min="9234" max="9234" width="0.85546875" style="2834" customWidth="1"/>
    <col min="9235" max="9237" width="6.7109375" style="2834" customWidth="1"/>
    <col min="9238" max="9238" width="0.85546875" style="2834" customWidth="1"/>
    <col min="9239" max="9241" width="6.7109375" style="2834" customWidth="1"/>
    <col min="9242" max="9242" width="0.85546875" style="2834" customWidth="1"/>
    <col min="9243" max="9244" width="6.7109375" style="2834" customWidth="1"/>
    <col min="9245" max="9245" width="8" style="2834" customWidth="1"/>
    <col min="9246" max="9472" width="11.42578125" style="2834"/>
    <col min="9473" max="9475" width="0" style="2834" hidden="1" customWidth="1"/>
    <col min="9476" max="9476" width="0.7109375" style="2834" customWidth="1"/>
    <col min="9477" max="9477" width="7" style="2834" customWidth="1"/>
    <col min="9478" max="9478" width="81.85546875" style="2834" customWidth="1"/>
    <col min="9479" max="9481" width="6.7109375" style="2834" customWidth="1"/>
    <col min="9482" max="9482" width="0.85546875" style="2834" customWidth="1"/>
    <col min="9483" max="9485" width="6.7109375" style="2834" customWidth="1"/>
    <col min="9486" max="9486" width="0.85546875" style="2834" customWidth="1"/>
    <col min="9487" max="9489" width="6.7109375" style="2834" customWidth="1"/>
    <col min="9490" max="9490" width="0.85546875" style="2834" customWidth="1"/>
    <col min="9491" max="9493" width="6.7109375" style="2834" customWidth="1"/>
    <col min="9494" max="9494" width="0.85546875" style="2834" customWidth="1"/>
    <col min="9495" max="9497" width="6.7109375" style="2834" customWidth="1"/>
    <col min="9498" max="9498" width="0.85546875" style="2834" customWidth="1"/>
    <col min="9499" max="9500" width="6.7109375" style="2834" customWidth="1"/>
    <col min="9501" max="9501" width="8" style="2834" customWidth="1"/>
    <col min="9502" max="9728" width="11.42578125" style="2834"/>
    <col min="9729" max="9731" width="0" style="2834" hidden="1" customWidth="1"/>
    <col min="9732" max="9732" width="0.7109375" style="2834" customWidth="1"/>
    <col min="9733" max="9733" width="7" style="2834" customWidth="1"/>
    <col min="9734" max="9734" width="81.85546875" style="2834" customWidth="1"/>
    <col min="9735" max="9737" width="6.7109375" style="2834" customWidth="1"/>
    <col min="9738" max="9738" width="0.85546875" style="2834" customWidth="1"/>
    <col min="9739" max="9741" width="6.7109375" style="2834" customWidth="1"/>
    <col min="9742" max="9742" width="0.85546875" style="2834" customWidth="1"/>
    <col min="9743" max="9745" width="6.7109375" style="2834" customWidth="1"/>
    <col min="9746" max="9746" width="0.85546875" style="2834" customWidth="1"/>
    <col min="9747" max="9749" width="6.7109375" style="2834" customWidth="1"/>
    <col min="9750" max="9750" width="0.85546875" style="2834" customWidth="1"/>
    <col min="9751" max="9753" width="6.7109375" style="2834" customWidth="1"/>
    <col min="9754" max="9754" width="0.85546875" style="2834" customWidth="1"/>
    <col min="9755" max="9756" width="6.7109375" style="2834" customWidth="1"/>
    <col min="9757" max="9757" width="8" style="2834" customWidth="1"/>
    <col min="9758" max="9984" width="11.42578125" style="2834"/>
    <col min="9985" max="9987" width="0" style="2834" hidden="1" customWidth="1"/>
    <col min="9988" max="9988" width="0.7109375" style="2834" customWidth="1"/>
    <col min="9989" max="9989" width="7" style="2834" customWidth="1"/>
    <col min="9990" max="9990" width="81.85546875" style="2834" customWidth="1"/>
    <col min="9991" max="9993" width="6.7109375" style="2834" customWidth="1"/>
    <col min="9994" max="9994" width="0.85546875" style="2834" customWidth="1"/>
    <col min="9995" max="9997" width="6.7109375" style="2834" customWidth="1"/>
    <col min="9998" max="9998" width="0.85546875" style="2834" customWidth="1"/>
    <col min="9999" max="10001" width="6.7109375" style="2834" customWidth="1"/>
    <col min="10002" max="10002" width="0.85546875" style="2834" customWidth="1"/>
    <col min="10003" max="10005" width="6.7109375" style="2834" customWidth="1"/>
    <col min="10006" max="10006" width="0.85546875" style="2834" customWidth="1"/>
    <col min="10007" max="10009" width="6.7109375" style="2834" customWidth="1"/>
    <col min="10010" max="10010" width="0.85546875" style="2834" customWidth="1"/>
    <col min="10011" max="10012" width="6.7109375" style="2834" customWidth="1"/>
    <col min="10013" max="10013" width="8" style="2834" customWidth="1"/>
    <col min="10014" max="10240" width="11.42578125" style="2834"/>
    <col min="10241" max="10243" width="0" style="2834" hidden="1" customWidth="1"/>
    <col min="10244" max="10244" width="0.7109375" style="2834" customWidth="1"/>
    <col min="10245" max="10245" width="7" style="2834" customWidth="1"/>
    <col min="10246" max="10246" width="81.85546875" style="2834" customWidth="1"/>
    <col min="10247" max="10249" width="6.7109375" style="2834" customWidth="1"/>
    <col min="10250" max="10250" width="0.85546875" style="2834" customWidth="1"/>
    <col min="10251" max="10253" width="6.7109375" style="2834" customWidth="1"/>
    <col min="10254" max="10254" width="0.85546875" style="2834" customWidth="1"/>
    <col min="10255" max="10257" width="6.7109375" style="2834" customWidth="1"/>
    <col min="10258" max="10258" width="0.85546875" style="2834" customWidth="1"/>
    <col min="10259" max="10261" width="6.7109375" style="2834" customWidth="1"/>
    <col min="10262" max="10262" width="0.85546875" style="2834" customWidth="1"/>
    <col min="10263" max="10265" width="6.7109375" style="2834" customWidth="1"/>
    <col min="10266" max="10266" width="0.85546875" style="2834" customWidth="1"/>
    <col min="10267" max="10268" width="6.7109375" style="2834" customWidth="1"/>
    <col min="10269" max="10269" width="8" style="2834" customWidth="1"/>
    <col min="10270" max="10496" width="11.42578125" style="2834"/>
    <col min="10497" max="10499" width="0" style="2834" hidden="1" customWidth="1"/>
    <col min="10500" max="10500" width="0.7109375" style="2834" customWidth="1"/>
    <col min="10501" max="10501" width="7" style="2834" customWidth="1"/>
    <col min="10502" max="10502" width="81.85546875" style="2834" customWidth="1"/>
    <col min="10503" max="10505" width="6.7109375" style="2834" customWidth="1"/>
    <col min="10506" max="10506" width="0.85546875" style="2834" customWidth="1"/>
    <col min="10507" max="10509" width="6.7109375" style="2834" customWidth="1"/>
    <col min="10510" max="10510" width="0.85546875" style="2834" customWidth="1"/>
    <col min="10511" max="10513" width="6.7109375" style="2834" customWidth="1"/>
    <col min="10514" max="10514" width="0.85546875" style="2834" customWidth="1"/>
    <col min="10515" max="10517" width="6.7109375" style="2834" customWidth="1"/>
    <col min="10518" max="10518" width="0.85546875" style="2834" customWidth="1"/>
    <col min="10519" max="10521" width="6.7109375" style="2834" customWidth="1"/>
    <col min="10522" max="10522" width="0.85546875" style="2834" customWidth="1"/>
    <col min="10523" max="10524" width="6.7109375" style="2834" customWidth="1"/>
    <col min="10525" max="10525" width="8" style="2834" customWidth="1"/>
    <col min="10526" max="10752" width="11.42578125" style="2834"/>
    <col min="10753" max="10755" width="0" style="2834" hidden="1" customWidth="1"/>
    <col min="10756" max="10756" width="0.7109375" style="2834" customWidth="1"/>
    <col min="10757" max="10757" width="7" style="2834" customWidth="1"/>
    <col min="10758" max="10758" width="81.85546875" style="2834" customWidth="1"/>
    <col min="10759" max="10761" width="6.7109375" style="2834" customWidth="1"/>
    <col min="10762" max="10762" width="0.85546875" style="2834" customWidth="1"/>
    <col min="10763" max="10765" width="6.7109375" style="2834" customWidth="1"/>
    <col min="10766" max="10766" width="0.85546875" style="2834" customWidth="1"/>
    <col min="10767" max="10769" width="6.7109375" style="2834" customWidth="1"/>
    <col min="10770" max="10770" width="0.85546875" style="2834" customWidth="1"/>
    <col min="10771" max="10773" width="6.7109375" style="2834" customWidth="1"/>
    <col min="10774" max="10774" width="0.85546875" style="2834" customWidth="1"/>
    <col min="10775" max="10777" width="6.7109375" style="2834" customWidth="1"/>
    <col min="10778" max="10778" width="0.85546875" style="2834" customWidth="1"/>
    <col min="10779" max="10780" width="6.7109375" style="2834" customWidth="1"/>
    <col min="10781" max="10781" width="8" style="2834" customWidth="1"/>
    <col min="10782" max="11008" width="11.42578125" style="2834"/>
    <col min="11009" max="11011" width="0" style="2834" hidden="1" customWidth="1"/>
    <col min="11012" max="11012" width="0.7109375" style="2834" customWidth="1"/>
    <col min="11013" max="11013" width="7" style="2834" customWidth="1"/>
    <col min="11014" max="11014" width="81.85546875" style="2834" customWidth="1"/>
    <col min="11015" max="11017" width="6.7109375" style="2834" customWidth="1"/>
    <col min="11018" max="11018" width="0.85546875" style="2834" customWidth="1"/>
    <col min="11019" max="11021" width="6.7109375" style="2834" customWidth="1"/>
    <col min="11022" max="11022" width="0.85546875" style="2834" customWidth="1"/>
    <col min="11023" max="11025" width="6.7109375" style="2834" customWidth="1"/>
    <col min="11026" max="11026" width="0.85546875" style="2834" customWidth="1"/>
    <col min="11027" max="11029" width="6.7109375" style="2834" customWidth="1"/>
    <col min="11030" max="11030" width="0.85546875" style="2834" customWidth="1"/>
    <col min="11031" max="11033" width="6.7109375" style="2834" customWidth="1"/>
    <col min="11034" max="11034" width="0.85546875" style="2834" customWidth="1"/>
    <col min="11035" max="11036" width="6.7109375" style="2834" customWidth="1"/>
    <col min="11037" max="11037" width="8" style="2834" customWidth="1"/>
    <col min="11038" max="11264" width="11.42578125" style="2834"/>
    <col min="11265" max="11267" width="0" style="2834" hidden="1" customWidth="1"/>
    <col min="11268" max="11268" width="0.7109375" style="2834" customWidth="1"/>
    <col min="11269" max="11269" width="7" style="2834" customWidth="1"/>
    <col min="11270" max="11270" width="81.85546875" style="2834" customWidth="1"/>
    <col min="11271" max="11273" width="6.7109375" style="2834" customWidth="1"/>
    <col min="11274" max="11274" width="0.85546875" style="2834" customWidth="1"/>
    <col min="11275" max="11277" width="6.7109375" style="2834" customWidth="1"/>
    <col min="11278" max="11278" width="0.85546875" style="2834" customWidth="1"/>
    <col min="11279" max="11281" width="6.7109375" style="2834" customWidth="1"/>
    <col min="11282" max="11282" width="0.85546875" style="2834" customWidth="1"/>
    <col min="11283" max="11285" width="6.7109375" style="2834" customWidth="1"/>
    <col min="11286" max="11286" width="0.85546875" style="2834" customWidth="1"/>
    <col min="11287" max="11289" width="6.7109375" style="2834" customWidth="1"/>
    <col min="11290" max="11290" width="0.85546875" style="2834" customWidth="1"/>
    <col min="11291" max="11292" width="6.7109375" style="2834" customWidth="1"/>
    <col min="11293" max="11293" width="8" style="2834" customWidth="1"/>
    <col min="11294" max="11520" width="11.42578125" style="2834"/>
    <col min="11521" max="11523" width="0" style="2834" hidden="1" customWidth="1"/>
    <col min="11524" max="11524" width="0.7109375" style="2834" customWidth="1"/>
    <col min="11525" max="11525" width="7" style="2834" customWidth="1"/>
    <col min="11526" max="11526" width="81.85546875" style="2834" customWidth="1"/>
    <col min="11527" max="11529" width="6.7109375" style="2834" customWidth="1"/>
    <col min="11530" max="11530" width="0.85546875" style="2834" customWidth="1"/>
    <col min="11531" max="11533" width="6.7109375" style="2834" customWidth="1"/>
    <col min="11534" max="11534" width="0.85546875" style="2834" customWidth="1"/>
    <col min="11535" max="11537" width="6.7109375" style="2834" customWidth="1"/>
    <col min="11538" max="11538" width="0.85546875" style="2834" customWidth="1"/>
    <col min="11539" max="11541" width="6.7109375" style="2834" customWidth="1"/>
    <col min="11542" max="11542" width="0.85546875" style="2834" customWidth="1"/>
    <col min="11543" max="11545" width="6.7109375" style="2834" customWidth="1"/>
    <col min="11546" max="11546" width="0.85546875" style="2834" customWidth="1"/>
    <col min="11547" max="11548" width="6.7109375" style="2834" customWidth="1"/>
    <col min="11549" max="11549" width="8" style="2834" customWidth="1"/>
    <col min="11550" max="11776" width="11.42578125" style="2834"/>
    <col min="11777" max="11779" width="0" style="2834" hidden="1" customWidth="1"/>
    <col min="11780" max="11780" width="0.7109375" style="2834" customWidth="1"/>
    <col min="11781" max="11781" width="7" style="2834" customWidth="1"/>
    <col min="11782" max="11782" width="81.85546875" style="2834" customWidth="1"/>
    <col min="11783" max="11785" width="6.7109375" style="2834" customWidth="1"/>
    <col min="11786" max="11786" width="0.85546875" style="2834" customWidth="1"/>
    <col min="11787" max="11789" width="6.7109375" style="2834" customWidth="1"/>
    <col min="11790" max="11790" width="0.85546875" style="2834" customWidth="1"/>
    <col min="11791" max="11793" width="6.7109375" style="2834" customWidth="1"/>
    <col min="11794" max="11794" width="0.85546875" style="2834" customWidth="1"/>
    <col min="11795" max="11797" width="6.7109375" style="2834" customWidth="1"/>
    <col min="11798" max="11798" width="0.85546875" style="2834" customWidth="1"/>
    <col min="11799" max="11801" width="6.7109375" style="2834" customWidth="1"/>
    <col min="11802" max="11802" width="0.85546875" style="2834" customWidth="1"/>
    <col min="11803" max="11804" width="6.7109375" style="2834" customWidth="1"/>
    <col min="11805" max="11805" width="8" style="2834" customWidth="1"/>
    <col min="11806" max="12032" width="11.42578125" style="2834"/>
    <col min="12033" max="12035" width="0" style="2834" hidden="1" customWidth="1"/>
    <col min="12036" max="12036" width="0.7109375" style="2834" customWidth="1"/>
    <col min="12037" max="12037" width="7" style="2834" customWidth="1"/>
    <col min="12038" max="12038" width="81.85546875" style="2834" customWidth="1"/>
    <col min="12039" max="12041" width="6.7109375" style="2834" customWidth="1"/>
    <col min="12042" max="12042" width="0.85546875" style="2834" customWidth="1"/>
    <col min="12043" max="12045" width="6.7109375" style="2834" customWidth="1"/>
    <col min="12046" max="12046" width="0.85546875" style="2834" customWidth="1"/>
    <col min="12047" max="12049" width="6.7109375" style="2834" customWidth="1"/>
    <col min="12050" max="12050" width="0.85546875" style="2834" customWidth="1"/>
    <col min="12051" max="12053" width="6.7109375" style="2834" customWidth="1"/>
    <col min="12054" max="12054" width="0.85546875" style="2834" customWidth="1"/>
    <col min="12055" max="12057" width="6.7109375" style="2834" customWidth="1"/>
    <col min="12058" max="12058" width="0.85546875" style="2834" customWidth="1"/>
    <col min="12059" max="12060" width="6.7109375" style="2834" customWidth="1"/>
    <col min="12061" max="12061" width="8" style="2834" customWidth="1"/>
    <col min="12062" max="12288" width="11.42578125" style="2834"/>
    <col min="12289" max="12291" width="0" style="2834" hidden="1" customWidth="1"/>
    <col min="12292" max="12292" width="0.7109375" style="2834" customWidth="1"/>
    <col min="12293" max="12293" width="7" style="2834" customWidth="1"/>
    <col min="12294" max="12294" width="81.85546875" style="2834" customWidth="1"/>
    <col min="12295" max="12297" width="6.7109375" style="2834" customWidth="1"/>
    <col min="12298" max="12298" width="0.85546875" style="2834" customWidth="1"/>
    <col min="12299" max="12301" width="6.7109375" style="2834" customWidth="1"/>
    <col min="12302" max="12302" width="0.85546875" style="2834" customWidth="1"/>
    <col min="12303" max="12305" width="6.7109375" style="2834" customWidth="1"/>
    <col min="12306" max="12306" width="0.85546875" style="2834" customWidth="1"/>
    <col min="12307" max="12309" width="6.7109375" style="2834" customWidth="1"/>
    <col min="12310" max="12310" width="0.85546875" style="2834" customWidth="1"/>
    <col min="12311" max="12313" width="6.7109375" style="2834" customWidth="1"/>
    <col min="12314" max="12314" width="0.85546875" style="2834" customWidth="1"/>
    <col min="12315" max="12316" width="6.7109375" style="2834" customWidth="1"/>
    <col min="12317" max="12317" width="8" style="2834" customWidth="1"/>
    <col min="12318" max="12544" width="11.42578125" style="2834"/>
    <col min="12545" max="12547" width="0" style="2834" hidden="1" customWidth="1"/>
    <col min="12548" max="12548" width="0.7109375" style="2834" customWidth="1"/>
    <col min="12549" max="12549" width="7" style="2834" customWidth="1"/>
    <col min="12550" max="12550" width="81.85546875" style="2834" customWidth="1"/>
    <col min="12551" max="12553" width="6.7109375" style="2834" customWidth="1"/>
    <col min="12554" max="12554" width="0.85546875" style="2834" customWidth="1"/>
    <col min="12555" max="12557" width="6.7109375" style="2834" customWidth="1"/>
    <col min="12558" max="12558" width="0.85546875" style="2834" customWidth="1"/>
    <col min="12559" max="12561" width="6.7109375" style="2834" customWidth="1"/>
    <col min="12562" max="12562" width="0.85546875" style="2834" customWidth="1"/>
    <col min="12563" max="12565" width="6.7109375" style="2834" customWidth="1"/>
    <col min="12566" max="12566" width="0.85546875" style="2834" customWidth="1"/>
    <col min="12567" max="12569" width="6.7109375" style="2834" customWidth="1"/>
    <col min="12570" max="12570" width="0.85546875" style="2834" customWidth="1"/>
    <col min="12571" max="12572" width="6.7109375" style="2834" customWidth="1"/>
    <col min="12573" max="12573" width="8" style="2834" customWidth="1"/>
    <col min="12574" max="12800" width="11.42578125" style="2834"/>
    <col min="12801" max="12803" width="0" style="2834" hidden="1" customWidth="1"/>
    <col min="12804" max="12804" width="0.7109375" style="2834" customWidth="1"/>
    <col min="12805" max="12805" width="7" style="2834" customWidth="1"/>
    <col min="12806" max="12806" width="81.85546875" style="2834" customWidth="1"/>
    <col min="12807" max="12809" width="6.7109375" style="2834" customWidth="1"/>
    <col min="12810" max="12810" width="0.85546875" style="2834" customWidth="1"/>
    <col min="12811" max="12813" width="6.7109375" style="2834" customWidth="1"/>
    <col min="12814" max="12814" width="0.85546875" style="2834" customWidth="1"/>
    <col min="12815" max="12817" width="6.7109375" style="2834" customWidth="1"/>
    <col min="12818" max="12818" width="0.85546875" style="2834" customWidth="1"/>
    <col min="12819" max="12821" width="6.7109375" style="2834" customWidth="1"/>
    <col min="12822" max="12822" width="0.85546875" style="2834" customWidth="1"/>
    <col min="12823" max="12825" width="6.7109375" style="2834" customWidth="1"/>
    <col min="12826" max="12826" width="0.85546875" style="2834" customWidth="1"/>
    <col min="12827" max="12828" width="6.7109375" style="2834" customWidth="1"/>
    <col min="12829" max="12829" width="8" style="2834" customWidth="1"/>
    <col min="12830" max="13056" width="11.42578125" style="2834"/>
    <col min="13057" max="13059" width="0" style="2834" hidden="1" customWidth="1"/>
    <col min="13060" max="13060" width="0.7109375" style="2834" customWidth="1"/>
    <col min="13061" max="13061" width="7" style="2834" customWidth="1"/>
    <col min="13062" max="13062" width="81.85546875" style="2834" customWidth="1"/>
    <col min="13063" max="13065" width="6.7109375" style="2834" customWidth="1"/>
    <col min="13066" max="13066" width="0.85546875" style="2834" customWidth="1"/>
    <col min="13067" max="13069" width="6.7109375" style="2834" customWidth="1"/>
    <col min="13070" max="13070" width="0.85546875" style="2834" customWidth="1"/>
    <col min="13071" max="13073" width="6.7109375" style="2834" customWidth="1"/>
    <col min="13074" max="13074" width="0.85546875" style="2834" customWidth="1"/>
    <col min="13075" max="13077" width="6.7109375" style="2834" customWidth="1"/>
    <col min="13078" max="13078" width="0.85546875" style="2834" customWidth="1"/>
    <col min="13079" max="13081" width="6.7109375" style="2834" customWidth="1"/>
    <col min="13082" max="13082" width="0.85546875" style="2834" customWidth="1"/>
    <col min="13083" max="13084" width="6.7109375" style="2834" customWidth="1"/>
    <col min="13085" max="13085" width="8" style="2834" customWidth="1"/>
    <col min="13086" max="13312" width="11.42578125" style="2834"/>
    <col min="13313" max="13315" width="0" style="2834" hidden="1" customWidth="1"/>
    <col min="13316" max="13316" width="0.7109375" style="2834" customWidth="1"/>
    <col min="13317" max="13317" width="7" style="2834" customWidth="1"/>
    <col min="13318" max="13318" width="81.85546875" style="2834" customWidth="1"/>
    <col min="13319" max="13321" width="6.7109375" style="2834" customWidth="1"/>
    <col min="13322" max="13322" width="0.85546875" style="2834" customWidth="1"/>
    <col min="13323" max="13325" width="6.7109375" style="2834" customWidth="1"/>
    <col min="13326" max="13326" width="0.85546875" style="2834" customWidth="1"/>
    <col min="13327" max="13329" width="6.7109375" style="2834" customWidth="1"/>
    <col min="13330" max="13330" width="0.85546875" style="2834" customWidth="1"/>
    <col min="13331" max="13333" width="6.7109375" style="2834" customWidth="1"/>
    <col min="13334" max="13334" width="0.85546875" style="2834" customWidth="1"/>
    <col min="13335" max="13337" width="6.7109375" style="2834" customWidth="1"/>
    <col min="13338" max="13338" width="0.85546875" style="2834" customWidth="1"/>
    <col min="13339" max="13340" width="6.7109375" style="2834" customWidth="1"/>
    <col min="13341" max="13341" width="8" style="2834" customWidth="1"/>
    <col min="13342" max="13568" width="11.42578125" style="2834"/>
    <col min="13569" max="13571" width="0" style="2834" hidden="1" customWidth="1"/>
    <col min="13572" max="13572" width="0.7109375" style="2834" customWidth="1"/>
    <col min="13573" max="13573" width="7" style="2834" customWidth="1"/>
    <col min="13574" max="13574" width="81.85546875" style="2834" customWidth="1"/>
    <col min="13575" max="13577" width="6.7109375" style="2834" customWidth="1"/>
    <col min="13578" max="13578" width="0.85546875" style="2834" customWidth="1"/>
    <col min="13579" max="13581" width="6.7109375" style="2834" customWidth="1"/>
    <col min="13582" max="13582" width="0.85546875" style="2834" customWidth="1"/>
    <col min="13583" max="13585" width="6.7109375" style="2834" customWidth="1"/>
    <col min="13586" max="13586" width="0.85546875" style="2834" customWidth="1"/>
    <col min="13587" max="13589" width="6.7109375" style="2834" customWidth="1"/>
    <col min="13590" max="13590" width="0.85546875" style="2834" customWidth="1"/>
    <col min="13591" max="13593" width="6.7109375" style="2834" customWidth="1"/>
    <col min="13594" max="13594" width="0.85546875" style="2834" customWidth="1"/>
    <col min="13595" max="13596" width="6.7109375" style="2834" customWidth="1"/>
    <col min="13597" max="13597" width="8" style="2834" customWidth="1"/>
    <col min="13598" max="13824" width="11.42578125" style="2834"/>
    <col min="13825" max="13827" width="0" style="2834" hidden="1" customWidth="1"/>
    <col min="13828" max="13828" width="0.7109375" style="2834" customWidth="1"/>
    <col min="13829" max="13829" width="7" style="2834" customWidth="1"/>
    <col min="13830" max="13830" width="81.85546875" style="2834" customWidth="1"/>
    <col min="13831" max="13833" width="6.7109375" style="2834" customWidth="1"/>
    <col min="13834" max="13834" width="0.85546875" style="2834" customWidth="1"/>
    <col min="13835" max="13837" width="6.7109375" style="2834" customWidth="1"/>
    <col min="13838" max="13838" width="0.85546875" style="2834" customWidth="1"/>
    <col min="13839" max="13841" width="6.7109375" style="2834" customWidth="1"/>
    <col min="13842" max="13842" width="0.85546875" style="2834" customWidth="1"/>
    <col min="13843" max="13845" width="6.7109375" style="2834" customWidth="1"/>
    <col min="13846" max="13846" width="0.85546875" style="2834" customWidth="1"/>
    <col min="13847" max="13849" width="6.7109375" style="2834" customWidth="1"/>
    <col min="13850" max="13850" width="0.85546875" style="2834" customWidth="1"/>
    <col min="13851" max="13852" width="6.7109375" style="2834" customWidth="1"/>
    <col min="13853" max="13853" width="8" style="2834" customWidth="1"/>
    <col min="13854" max="14080" width="11.42578125" style="2834"/>
    <col min="14081" max="14083" width="0" style="2834" hidden="1" customWidth="1"/>
    <col min="14084" max="14084" width="0.7109375" style="2834" customWidth="1"/>
    <col min="14085" max="14085" width="7" style="2834" customWidth="1"/>
    <col min="14086" max="14086" width="81.85546875" style="2834" customWidth="1"/>
    <col min="14087" max="14089" width="6.7109375" style="2834" customWidth="1"/>
    <col min="14090" max="14090" width="0.85546875" style="2834" customWidth="1"/>
    <col min="14091" max="14093" width="6.7109375" style="2834" customWidth="1"/>
    <col min="14094" max="14094" width="0.85546875" style="2834" customWidth="1"/>
    <col min="14095" max="14097" width="6.7109375" style="2834" customWidth="1"/>
    <col min="14098" max="14098" width="0.85546875" style="2834" customWidth="1"/>
    <col min="14099" max="14101" width="6.7109375" style="2834" customWidth="1"/>
    <col min="14102" max="14102" width="0.85546875" style="2834" customWidth="1"/>
    <col min="14103" max="14105" width="6.7109375" style="2834" customWidth="1"/>
    <col min="14106" max="14106" width="0.85546875" style="2834" customWidth="1"/>
    <col min="14107" max="14108" width="6.7109375" style="2834" customWidth="1"/>
    <col min="14109" max="14109" width="8" style="2834" customWidth="1"/>
    <col min="14110" max="14336" width="11.42578125" style="2834"/>
    <col min="14337" max="14339" width="0" style="2834" hidden="1" customWidth="1"/>
    <col min="14340" max="14340" width="0.7109375" style="2834" customWidth="1"/>
    <col min="14341" max="14341" width="7" style="2834" customWidth="1"/>
    <col min="14342" max="14342" width="81.85546875" style="2834" customWidth="1"/>
    <col min="14343" max="14345" width="6.7109375" style="2834" customWidth="1"/>
    <col min="14346" max="14346" width="0.85546875" style="2834" customWidth="1"/>
    <col min="14347" max="14349" width="6.7109375" style="2834" customWidth="1"/>
    <col min="14350" max="14350" width="0.85546875" style="2834" customWidth="1"/>
    <col min="14351" max="14353" width="6.7109375" style="2834" customWidth="1"/>
    <col min="14354" max="14354" width="0.85546875" style="2834" customWidth="1"/>
    <col min="14355" max="14357" width="6.7109375" style="2834" customWidth="1"/>
    <col min="14358" max="14358" width="0.85546875" style="2834" customWidth="1"/>
    <col min="14359" max="14361" width="6.7109375" style="2834" customWidth="1"/>
    <col min="14362" max="14362" width="0.85546875" style="2834" customWidth="1"/>
    <col min="14363" max="14364" width="6.7109375" style="2834" customWidth="1"/>
    <col min="14365" max="14365" width="8" style="2834" customWidth="1"/>
    <col min="14366" max="14592" width="11.42578125" style="2834"/>
    <col min="14593" max="14595" width="0" style="2834" hidden="1" customWidth="1"/>
    <col min="14596" max="14596" width="0.7109375" style="2834" customWidth="1"/>
    <col min="14597" max="14597" width="7" style="2834" customWidth="1"/>
    <col min="14598" max="14598" width="81.85546875" style="2834" customWidth="1"/>
    <col min="14599" max="14601" width="6.7109375" style="2834" customWidth="1"/>
    <col min="14602" max="14602" width="0.85546875" style="2834" customWidth="1"/>
    <col min="14603" max="14605" width="6.7109375" style="2834" customWidth="1"/>
    <col min="14606" max="14606" width="0.85546875" style="2834" customWidth="1"/>
    <col min="14607" max="14609" width="6.7109375" style="2834" customWidth="1"/>
    <col min="14610" max="14610" width="0.85546875" style="2834" customWidth="1"/>
    <col min="14611" max="14613" width="6.7109375" style="2834" customWidth="1"/>
    <col min="14614" max="14614" width="0.85546875" style="2834" customWidth="1"/>
    <col min="14615" max="14617" width="6.7109375" style="2834" customWidth="1"/>
    <col min="14618" max="14618" width="0.85546875" style="2834" customWidth="1"/>
    <col min="14619" max="14620" width="6.7109375" style="2834" customWidth="1"/>
    <col min="14621" max="14621" width="8" style="2834" customWidth="1"/>
    <col min="14622" max="14848" width="11.42578125" style="2834"/>
    <col min="14849" max="14851" width="0" style="2834" hidden="1" customWidth="1"/>
    <col min="14852" max="14852" width="0.7109375" style="2834" customWidth="1"/>
    <col min="14853" max="14853" width="7" style="2834" customWidth="1"/>
    <col min="14854" max="14854" width="81.85546875" style="2834" customWidth="1"/>
    <col min="14855" max="14857" width="6.7109375" style="2834" customWidth="1"/>
    <col min="14858" max="14858" width="0.85546875" style="2834" customWidth="1"/>
    <col min="14859" max="14861" width="6.7109375" style="2834" customWidth="1"/>
    <col min="14862" max="14862" width="0.85546875" style="2834" customWidth="1"/>
    <col min="14863" max="14865" width="6.7109375" style="2834" customWidth="1"/>
    <col min="14866" max="14866" width="0.85546875" style="2834" customWidth="1"/>
    <col min="14867" max="14869" width="6.7109375" style="2834" customWidth="1"/>
    <col min="14870" max="14870" width="0.85546875" style="2834" customWidth="1"/>
    <col min="14871" max="14873" width="6.7109375" style="2834" customWidth="1"/>
    <col min="14874" max="14874" width="0.85546875" style="2834" customWidth="1"/>
    <col min="14875" max="14876" width="6.7109375" style="2834" customWidth="1"/>
    <col min="14877" max="14877" width="8" style="2834" customWidth="1"/>
    <col min="14878" max="15104" width="11.42578125" style="2834"/>
    <col min="15105" max="15107" width="0" style="2834" hidden="1" customWidth="1"/>
    <col min="15108" max="15108" width="0.7109375" style="2834" customWidth="1"/>
    <col min="15109" max="15109" width="7" style="2834" customWidth="1"/>
    <col min="15110" max="15110" width="81.85546875" style="2834" customWidth="1"/>
    <col min="15111" max="15113" width="6.7109375" style="2834" customWidth="1"/>
    <col min="15114" max="15114" width="0.85546875" style="2834" customWidth="1"/>
    <col min="15115" max="15117" width="6.7109375" style="2834" customWidth="1"/>
    <col min="15118" max="15118" width="0.85546875" style="2834" customWidth="1"/>
    <col min="15119" max="15121" width="6.7109375" style="2834" customWidth="1"/>
    <col min="15122" max="15122" width="0.85546875" style="2834" customWidth="1"/>
    <col min="15123" max="15125" width="6.7109375" style="2834" customWidth="1"/>
    <col min="15126" max="15126" width="0.85546875" style="2834" customWidth="1"/>
    <col min="15127" max="15129" width="6.7109375" style="2834" customWidth="1"/>
    <col min="15130" max="15130" width="0.85546875" style="2834" customWidth="1"/>
    <col min="15131" max="15132" width="6.7109375" style="2834" customWidth="1"/>
    <col min="15133" max="15133" width="8" style="2834" customWidth="1"/>
    <col min="15134" max="15360" width="11.42578125" style="2834"/>
    <col min="15361" max="15363" width="0" style="2834" hidden="1" customWidth="1"/>
    <col min="15364" max="15364" width="0.7109375" style="2834" customWidth="1"/>
    <col min="15365" max="15365" width="7" style="2834" customWidth="1"/>
    <col min="15366" max="15366" width="81.85546875" style="2834" customWidth="1"/>
    <col min="15367" max="15369" width="6.7109375" style="2834" customWidth="1"/>
    <col min="15370" max="15370" width="0.85546875" style="2834" customWidth="1"/>
    <col min="15371" max="15373" width="6.7109375" style="2834" customWidth="1"/>
    <col min="15374" max="15374" width="0.85546875" style="2834" customWidth="1"/>
    <col min="15375" max="15377" width="6.7109375" style="2834" customWidth="1"/>
    <col min="15378" max="15378" width="0.85546875" style="2834" customWidth="1"/>
    <col min="15379" max="15381" width="6.7109375" style="2834" customWidth="1"/>
    <col min="15382" max="15382" width="0.85546875" style="2834" customWidth="1"/>
    <col min="15383" max="15385" width="6.7109375" style="2834" customWidth="1"/>
    <col min="15386" max="15386" width="0.85546875" style="2834" customWidth="1"/>
    <col min="15387" max="15388" width="6.7109375" style="2834" customWidth="1"/>
    <col min="15389" max="15389" width="8" style="2834" customWidth="1"/>
    <col min="15390" max="15616" width="11.42578125" style="2834"/>
    <col min="15617" max="15619" width="0" style="2834" hidden="1" customWidth="1"/>
    <col min="15620" max="15620" width="0.7109375" style="2834" customWidth="1"/>
    <col min="15621" max="15621" width="7" style="2834" customWidth="1"/>
    <col min="15622" max="15622" width="81.85546875" style="2834" customWidth="1"/>
    <col min="15623" max="15625" width="6.7109375" style="2834" customWidth="1"/>
    <col min="15626" max="15626" width="0.85546875" style="2834" customWidth="1"/>
    <col min="15627" max="15629" width="6.7109375" style="2834" customWidth="1"/>
    <col min="15630" max="15630" width="0.85546875" style="2834" customWidth="1"/>
    <col min="15631" max="15633" width="6.7109375" style="2834" customWidth="1"/>
    <col min="15634" max="15634" width="0.85546875" style="2834" customWidth="1"/>
    <col min="15635" max="15637" width="6.7109375" style="2834" customWidth="1"/>
    <col min="15638" max="15638" width="0.85546875" style="2834" customWidth="1"/>
    <col min="15639" max="15641" width="6.7109375" style="2834" customWidth="1"/>
    <col min="15642" max="15642" width="0.85546875" style="2834" customWidth="1"/>
    <col min="15643" max="15644" width="6.7109375" style="2834" customWidth="1"/>
    <col min="15645" max="15645" width="8" style="2834" customWidth="1"/>
    <col min="15646" max="15872" width="11.42578125" style="2834"/>
    <col min="15873" max="15875" width="0" style="2834" hidden="1" customWidth="1"/>
    <col min="15876" max="15876" width="0.7109375" style="2834" customWidth="1"/>
    <col min="15877" max="15877" width="7" style="2834" customWidth="1"/>
    <col min="15878" max="15878" width="81.85546875" style="2834" customWidth="1"/>
    <col min="15879" max="15881" width="6.7109375" style="2834" customWidth="1"/>
    <col min="15882" max="15882" width="0.85546875" style="2834" customWidth="1"/>
    <col min="15883" max="15885" width="6.7109375" style="2834" customWidth="1"/>
    <col min="15886" max="15886" width="0.85546875" style="2834" customWidth="1"/>
    <col min="15887" max="15889" width="6.7109375" style="2834" customWidth="1"/>
    <col min="15890" max="15890" width="0.85546875" style="2834" customWidth="1"/>
    <col min="15891" max="15893" width="6.7109375" style="2834" customWidth="1"/>
    <col min="15894" max="15894" width="0.85546875" style="2834" customWidth="1"/>
    <col min="15895" max="15897" width="6.7109375" style="2834" customWidth="1"/>
    <col min="15898" max="15898" width="0.85546875" style="2834" customWidth="1"/>
    <col min="15899" max="15900" width="6.7109375" style="2834" customWidth="1"/>
    <col min="15901" max="15901" width="8" style="2834" customWidth="1"/>
    <col min="15902" max="16128" width="11.42578125" style="2834"/>
    <col min="16129" max="16131" width="0" style="2834" hidden="1" customWidth="1"/>
    <col min="16132" max="16132" width="0.7109375" style="2834" customWidth="1"/>
    <col min="16133" max="16133" width="7" style="2834" customWidth="1"/>
    <col min="16134" max="16134" width="81.85546875" style="2834" customWidth="1"/>
    <col min="16135" max="16137" width="6.7109375" style="2834" customWidth="1"/>
    <col min="16138" max="16138" width="0.85546875" style="2834" customWidth="1"/>
    <col min="16139" max="16141" width="6.7109375" style="2834" customWidth="1"/>
    <col min="16142" max="16142" width="0.85546875" style="2834" customWidth="1"/>
    <col min="16143" max="16145" width="6.7109375" style="2834" customWidth="1"/>
    <col min="16146" max="16146" width="0.85546875" style="2834" customWidth="1"/>
    <col min="16147" max="16149" width="6.7109375" style="2834" customWidth="1"/>
    <col min="16150" max="16150" width="0.85546875" style="2834" customWidth="1"/>
    <col min="16151" max="16153" width="6.7109375" style="2834" customWidth="1"/>
    <col min="16154" max="16154" width="0.85546875" style="2834" customWidth="1"/>
    <col min="16155" max="16156" width="6.7109375" style="2834" customWidth="1"/>
    <col min="16157" max="16157" width="8" style="2834" customWidth="1"/>
    <col min="16158" max="16384" width="11.42578125" style="2834"/>
  </cols>
  <sheetData>
    <row r="1" spans="1:29" s="2799" customFormat="1" ht="15">
      <c r="E1" s="2800" t="s">
        <v>1516</v>
      </c>
      <c r="F1" s="2800"/>
      <c r="G1" s="2800"/>
      <c r="H1" s="2800"/>
      <c r="I1" s="2800"/>
      <c r="J1" s="2800"/>
      <c r="K1" s="2800"/>
      <c r="L1" s="2800"/>
      <c r="M1" s="2800"/>
      <c r="N1" s="2800"/>
      <c r="O1" s="2800"/>
      <c r="P1" s="2800"/>
      <c r="Q1" s="2800"/>
      <c r="R1" s="2800"/>
      <c r="S1" s="2800"/>
      <c r="T1" s="2800"/>
      <c r="U1" s="2800"/>
      <c r="V1" s="2800"/>
      <c r="W1" s="2800"/>
      <c r="X1" s="2800"/>
      <c r="Y1" s="2800"/>
      <c r="Z1" s="2800"/>
      <c r="AA1" s="2800"/>
      <c r="AB1" s="2800"/>
      <c r="AC1" s="2800"/>
    </row>
    <row r="2" spans="1:29" s="2799" customFormat="1" ht="15">
      <c r="E2" s="2800" t="s">
        <v>1</v>
      </c>
      <c r="F2" s="2800"/>
      <c r="G2" s="2800"/>
      <c r="H2" s="2800"/>
      <c r="I2" s="2800"/>
      <c r="J2" s="2800"/>
      <c r="K2" s="2800"/>
      <c r="L2" s="2800"/>
      <c r="M2" s="2800"/>
      <c r="N2" s="2800"/>
      <c r="O2" s="2800"/>
      <c r="P2" s="2800"/>
      <c r="Q2" s="2800"/>
      <c r="R2" s="2800"/>
      <c r="S2" s="2800"/>
      <c r="T2" s="2800"/>
      <c r="U2" s="2800"/>
      <c r="V2" s="2800"/>
      <c r="W2" s="2800"/>
      <c r="X2" s="2800"/>
      <c r="Y2" s="2800"/>
      <c r="Z2" s="2800"/>
      <c r="AA2" s="2800"/>
      <c r="AB2" s="2800"/>
      <c r="AC2" s="2800"/>
    </row>
    <row r="3" spans="1:29" s="2801" customFormat="1" ht="15">
      <c r="F3" s="2802"/>
      <c r="G3" s="2803"/>
      <c r="H3" s="2803"/>
      <c r="I3" s="2803"/>
      <c r="J3" s="2803"/>
      <c r="K3" s="2803"/>
      <c r="L3" s="2803"/>
      <c r="M3" s="2803"/>
      <c r="N3" s="2803"/>
      <c r="O3" s="2803"/>
      <c r="P3" s="2803"/>
      <c r="Q3" s="2803"/>
      <c r="R3" s="2803"/>
      <c r="S3" s="2803"/>
      <c r="T3" s="2803"/>
      <c r="U3" s="2803"/>
      <c r="V3" s="2803"/>
      <c r="W3" s="2803"/>
      <c r="X3" s="2803"/>
      <c r="Y3" s="2803"/>
      <c r="Z3" s="2803"/>
      <c r="AA3" s="2803"/>
      <c r="AB3" s="2803"/>
      <c r="AC3" s="2803"/>
    </row>
    <row r="4" spans="1:29" s="2804" customFormat="1" ht="14.25" customHeight="1">
      <c r="E4" s="2805" t="s">
        <v>122</v>
      </c>
      <c r="F4" s="2806" t="s">
        <v>327</v>
      </c>
      <c r="G4" s="2807" t="s">
        <v>285</v>
      </c>
      <c r="H4" s="2807"/>
      <c r="I4" s="2807"/>
      <c r="J4" s="2808"/>
      <c r="K4" s="2807" t="s">
        <v>1517</v>
      </c>
      <c r="L4" s="2807"/>
      <c r="M4" s="2807"/>
      <c r="N4" s="2808"/>
      <c r="O4" s="2807" t="s">
        <v>1518</v>
      </c>
      <c r="P4" s="2807"/>
      <c r="Q4" s="2807"/>
      <c r="R4" s="2808"/>
      <c r="S4" s="2807" t="s">
        <v>1519</v>
      </c>
      <c r="T4" s="2807"/>
      <c r="U4" s="2807"/>
      <c r="V4" s="2808"/>
      <c r="W4" s="2807" t="s">
        <v>1520</v>
      </c>
      <c r="X4" s="2807"/>
      <c r="Y4" s="2807"/>
      <c r="Z4" s="2808"/>
      <c r="AA4" s="2807" t="s">
        <v>8</v>
      </c>
      <c r="AB4" s="2807"/>
      <c r="AC4" s="2809"/>
    </row>
    <row r="5" spans="1:29" s="2804" customFormat="1" ht="14.25" customHeight="1">
      <c r="A5" s="2107" t="s">
        <v>9</v>
      </c>
      <c r="B5" s="2107" t="s">
        <v>10</v>
      </c>
      <c r="C5" s="2107" t="s">
        <v>11</v>
      </c>
      <c r="E5" s="2810"/>
      <c r="F5" s="2806"/>
      <c r="G5" s="2811" t="s">
        <v>18</v>
      </c>
      <c r="H5" s="2811" t="s">
        <v>19</v>
      </c>
      <c r="I5" s="2811" t="s">
        <v>8</v>
      </c>
      <c r="J5" s="2811"/>
      <c r="K5" s="2811" t="s">
        <v>18</v>
      </c>
      <c r="L5" s="2811" t="s">
        <v>19</v>
      </c>
      <c r="M5" s="2811" t="s">
        <v>8</v>
      </c>
      <c r="N5" s="2811"/>
      <c r="O5" s="2811" t="s">
        <v>18</v>
      </c>
      <c r="P5" s="2811" t="s">
        <v>19</v>
      </c>
      <c r="Q5" s="2811" t="s">
        <v>8</v>
      </c>
      <c r="R5" s="2811"/>
      <c r="S5" s="2811" t="s">
        <v>18</v>
      </c>
      <c r="T5" s="2811" t="s">
        <v>19</v>
      </c>
      <c r="U5" s="2811" t="s">
        <v>8</v>
      </c>
      <c r="V5" s="2811"/>
      <c r="W5" s="2811" t="s">
        <v>18</v>
      </c>
      <c r="X5" s="2811" t="s">
        <v>19</v>
      </c>
      <c r="Y5" s="2811" t="s">
        <v>8</v>
      </c>
      <c r="Z5" s="2811"/>
      <c r="AA5" s="2811" t="s">
        <v>18</v>
      </c>
      <c r="AB5" s="2811" t="s">
        <v>19</v>
      </c>
      <c r="AC5" s="2812" t="s">
        <v>8</v>
      </c>
    </row>
    <row r="6" spans="1:29" s="2799" customFormat="1" ht="14.25" customHeight="1">
      <c r="A6" s="2813"/>
      <c r="B6" s="2813"/>
      <c r="C6" s="2813"/>
      <c r="E6" s="2814">
        <v>1401</v>
      </c>
      <c r="F6" s="2815" t="s">
        <v>20</v>
      </c>
      <c r="G6" s="2811">
        <f>SUM(G7+G10+G16+G23+G32+G36+G38)</f>
        <v>80</v>
      </c>
      <c r="H6" s="2811">
        <f>SUM(H7+H10+H16+H23+H32+H36+H38)</f>
        <v>29</v>
      </c>
      <c r="I6" s="2811">
        <f>SUM(G6:H6)</f>
        <v>109</v>
      </c>
      <c r="J6" s="2811"/>
      <c r="K6" s="2811">
        <f>SUM(K7+K10+K16+K23+K32+K36+K38)</f>
        <v>25</v>
      </c>
      <c r="L6" s="2811">
        <f>SUM(L7+L10+L16+L23+L32+L36+L38)</f>
        <v>5</v>
      </c>
      <c r="M6" s="2811">
        <f>SUM(K6:L6)</f>
        <v>30</v>
      </c>
      <c r="N6" s="2811"/>
      <c r="O6" s="2811">
        <f>SUM(O7+O10+O16+O23+O32+O36+O38)</f>
        <v>7</v>
      </c>
      <c r="P6" s="2811">
        <f>SUM(P7+P10+P16+P23+P32+P36+P38)</f>
        <v>2</v>
      </c>
      <c r="Q6" s="2811">
        <f>SUM(O6:P6)</f>
        <v>9</v>
      </c>
      <c r="R6" s="2811"/>
      <c r="S6" s="2811">
        <f>SUM(S7+S10+S16+S23+S32+S36+S38)</f>
        <v>0</v>
      </c>
      <c r="T6" s="2811">
        <f>SUM(T7+T10+T16+T23+T32+T36+T38)</f>
        <v>0</v>
      </c>
      <c r="U6" s="2811">
        <f>SUM(S6:T6)</f>
        <v>0</v>
      </c>
      <c r="V6" s="2811"/>
      <c r="W6" s="2811">
        <f>SUM(W7+W10+W16+W23+W32+W36+W38)</f>
        <v>1</v>
      </c>
      <c r="X6" s="2811">
        <f>SUM(X7+X10+X16+X23+X32+X36+X38)</f>
        <v>1</v>
      </c>
      <c r="Y6" s="2811">
        <f>SUM(W6:X6)</f>
        <v>2</v>
      </c>
      <c r="Z6" s="2811"/>
      <c r="AA6" s="2811">
        <f>SUM(G6+K6+O6+S6+W6)</f>
        <v>113</v>
      </c>
      <c r="AB6" s="2811">
        <f>SUM(H6+L6+P6+T6+X6)</f>
        <v>37</v>
      </c>
      <c r="AC6" s="2812">
        <f>SUM(AA6:AB6)</f>
        <v>150</v>
      </c>
    </row>
    <row r="7" spans="1:29" s="2816" customFormat="1" ht="14.25" customHeight="1">
      <c r="A7" s="2813"/>
      <c r="B7" s="2813"/>
      <c r="C7" s="2813"/>
      <c r="E7" s="2817"/>
      <c r="F7" s="2818" t="s">
        <v>21</v>
      </c>
      <c r="G7" s="2803">
        <f>SUM(G8:G9)</f>
        <v>24</v>
      </c>
      <c r="H7" s="2803">
        <f>SUM(H8:H9)</f>
        <v>17</v>
      </c>
      <c r="I7" s="2803">
        <f>SUM(G7:H7)</f>
        <v>41</v>
      </c>
      <c r="J7" s="2803"/>
      <c r="K7" s="2803">
        <f>SUM(K8:K9)</f>
        <v>1</v>
      </c>
      <c r="L7" s="2803">
        <f>SUM(L8:L9)</f>
        <v>1</v>
      </c>
      <c r="M7" s="2803">
        <f>SUM(K7:L7)</f>
        <v>2</v>
      </c>
      <c r="N7" s="2803"/>
      <c r="O7" s="2803">
        <f>SUM(O8:O9)</f>
        <v>0</v>
      </c>
      <c r="P7" s="2803">
        <f>SUM(P8:P9)</f>
        <v>0</v>
      </c>
      <c r="Q7" s="2803">
        <f>SUM(O7:P7)</f>
        <v>0</v>
      </c>
      <c r="R7" s="2803"/>
      <c r="S7" s="2803">
        <f>SUM(S8:S9)</f>
        <v>0</v>
      </c>
      <c r="T7" s="2803">
        <f>SUM(T8:T9)</f>
        <v>0</v>
      </c>
      <c r="U7" s="2803">
        <f>SUM(S7:T7)</f>
        <v>0</v>
      </c>
      <c r="V7" s="2803"/>
      <c r="W7" s="2803">
        <f>SUM(W8:W9)</f>
        <v>0</v>
      </c>
      <c r="X7" s="2803">
        <f>SUM(X8:X9)</f>
        <v>0</v>
      </c>
      <c r="Y7" s="2803">
        <f>SUM(W7:X7)</f>
        <v>0</v>
      </c>
      <c r="Z7" s="2803"/>
      <c r="AA7" s="2803">
        <f>SUM(G7+K7+O7+S7+W7)</f>
        <v>25</v>
      </c>
      <c r="AB7" s="2803">
        <f>SUM(H7+L7+P7+T7+X7)</f>
        <v>18</v>
      </c>
      <c r="AC7" s="2819">
        <f>SUM(I7+M7+Q7+U7+Y7)</f>
        <v>43</v>
      </c>
    </row>
    <row r="8" spans="1:29" s="2820" customFormat="1" ht="14.25" customHeight="1">
      <c r="A8" s="2813">
        <v>1</v>
      </c>
      <c r="B8" s="2813">
        <v>1</v>
      </c>
      <c r="C8" s="2813">
        <v>11</v>
      </c>
      <c r="E8" s="2817"/>
      <c r="F8" s="2821" t="s">
        <v>1521</v>
      </c>
      <c r="G8" s="1477">
        <v>24</v>
      </c>
      <c r="H8" s="1477">
        <v>17</v>
      </c>
      <c r="I8" s="1477">
        <f t="shared" ref="I8:I80" si="0">SUM(G8:H8)</f>
        <v>41</v>
      </c>
      <c r="J8" s="1477"/>
      <c r="K8" s="1477">
        <v>1</v>
      </c>
      <c r="L8" s="1477">
        <v>1</v>
      </c>
      <c r="M8" s="1477">
        <f t="shared" ref="M8:M80" si="1">SUM(K8:L8)</f>
        <v>2</v>
      </c>
      <c r="N8" s="1477"/>
      <c r="O8" s="1477">
        <v>0</v>
      </c>
      <c r="P8" s="1477">
        <v>0</v>
      </c>
      <c r="Q8" s="1477">
        <f t="shared" ref="Q8:Q80" si="2">SUM(O8:P8)</f>
        <v>0</v>
      </c>
      <c r="R8" s="1477"/>
      <c r="S8" s="1477">
        <v>0</v>
      </c>
      <c r="T8" s="1477">
        <v>0</v>
      </c>
      <c r="U8" s="1477">
        <f t="shared" ref="U8:U80" si="3">SUM(S8:T8)</f>
        <v>0</v>
      </c>
      <c r="V8" s="1477"/>
      <c r="W8" s="1477">
        <v>0</v>
      </c>
      <c r="X8" s="1477">
        <v>0</v>
      </c>
      <c r="Y8" s="1477">
        <f t="shared" ref="Y8:Y80" si="4">SUM(W8:X8)</f>
        <v>0</v>
      </c>
      <c r="Z8" s="1477"/>
      <c r="AA8" s="1477">
        <f t="shared" ref="AA8:AC80" si="5">SUM(G8+K8+O8+S8+W8)</f>
        <v>25</v>
      </c>
      <c r="AB8" s="1477">
        <f t="shared" si="5"/>
        <v>18</v>
      </c>
      <c r="AC8" s="2822">
        <f t="shared" si="5"/>
        <v>43</v>
      </c>
    </row>
    <row r="9" spans="1:29" s="2820" customFormat="1" ht="14.25" customHeight="1">
      <c r="A9" s="2813">
        <v>1</v>
      </c>
      <c r="B9" s="2813">
        <v>1</v>
      </c>
      <c r="C9" s="2813">
        <v>7</v>
      </c>
      <c r="E9" s="2817"/>
      <c r="F9" s="2821" t="s">
        <v>1522</v>
      </c>
      <c r="G9" s="1477">
        <v>0</v>
      </c>
      <c r="H9" s="1477">
        <v>0</v>
      </c>
      <c r="I9" s="1477">
        <f t="shared" si="0"/>
        <v>0</v>
      </c>
      <c r="J9" s="1477"/>
      <c r="K9" s="1477">
        <v>0</v>
      </c>
      <c r="L9" s="1477">
        <v>0</v>
      </c>
      <c r="M9" s="1477">
        <f t="shared" si="1"/>
        <v>0</v>
      </c>
      <c r="N9" s="1477"/>
      <c r="O9" s="1477">
        <v>0</v>
      </c>
      <c r="P9" s="1477">
        <v>0</v>
      </c>
      <c r="Q9" s="1477">
        <f t="shared" si="2"/>
        <v>0</v>
      </c>
      <c r="R9" s="1477"/>
      <c r="S9" s="1477">
        <v>0</v>
      </c>
      <c r="T9" s="1477">
        <v>0</v>
      </c>
      <c r="U9" s="1477">
        <f t="shared" si="3"/>
        <v>0</v>
      </c>
      <c r="V9" s="1477"/>
      <c r="W9" s="1477">
        <v>0</v>
      </c>
      <c r="X9" s="1477">
        <v>0</v>
      </c>
      <c r="Y9" s="1477">
        <f t="shared" si="4"/>
        <v>0</v>
      </c>
      <c r="Z9" s="1477"/>
      <c r="AA9" s="1477">
        <f t="shared" si="5"/>
        <v>0</v>
      </c>
      <c r="AB9" s="1477">
        <f t="shared" si="5"/>
        <v>0</v>
      </c>
      <c r="AC9" s="2822">
        <f t="shared" si="5"/>
        <v>0</v>
      </c>
    </row>
    <row r="10" spans="1:29" s="2816" customFormat="1" ht="14.25" customHeight="1">
      <c r="A10" s="2813"/>
      <c r="B10" s="2813"/>
      <c r="C10" s="2813"/>
      <c r="E10" s="2817"/>
      <c r="F10" s="2823" t="s">
        <v>22</v>
      </c>
      <c r="G10" s="2803">
        <f>SUM(G11:G15)</f>
        <v>22</v>
      </c>
      <c r="H10" s="2803">
        <f>SUM(H11:H15)</f>
        <v>5</v>
      </c>
      <c r="I10" s="2803">
        <f t="shared" ref="I10:I39" si="6">SUM(G10:H10)</f>
        <v>27</v>
      </c>
      <c r="J10" s="2803"/>
      <c r="K10" s="2803">
        <f>SUM(K11:K15)</f>
        <v>0</v>
      </c>
      <c r="L10" s="2803">
        <f>SUM(L11:L15)</f>
        <v>0</v>
      </c>
      <c r="M10" s="2803">
        <f t="shared" si="1"/>
        <v>0</v>
      </c>
      <c r="N10" s="2803"/>
      <c r="O10" s="2803">
        <f>SUM(O11:O15)</f>
        <v>0</v>
      </c>
      <c r="P10" s="2803">
        <f>SUM(P11:P15)</f>
        <v>1</v>
      </c>
      <c r="Q10" s="2803">
        <f>SUM(O10:P10)</f>
        <v>1</v>
      </c>
      <c r="R10" s="2803"/>
      <c r="S10" s="2803">
        <f>SUM(S11:S15)</f>
        <v>0</v>
      </c>
      <c r="T10" s="2803">
        <f>SUM(T11:T15)</f>
        <v>0</v>
      </c>
      <c r="U10" s="2803">
        <f t="shared" si="3"/>
        <v>0</v>
      </c>
      <c r="V10" s="2803"/>
      <c r="W10" s="2803">
        <f>SUM(W11:W15)</f>
        <v>0</v>
      </c>
      <c r="X10" s="2803">
        <f>SUM(X11:X15)</f>
        <v>0</v>
      </c>
      <c r="Y10" s="2803">
        <f t="shared" si="4"/>
        <v>0</v>
      </c>
      <c r="Z10" s="2803"/>
      <c r="AA10" s="2803">
        <f t="shared" si="5"/>
        <v>22</v>
      </c>
      <c r="AB10" s="2803">
        <f t="shared" si="5"/>
        <v>6</v>
      </c>
      <c r="AC10" s="2819">
        <f>SUM(I10+M10+Q10+U10+Y10)</f>
        <v>28</v>
      </c>
    </row>
    <row r="11" spans="1:29" s="2820" customFormat="1" ht="14.25" customHeight="1">
      <c r="A11" s="2813">
        <v>1</v>
      </c>
      <c r="B11" s="2813">
        <v>1</v>
      </c>
      <c r="C11" s="2813">
        <v>5</v>
      </c>
      <c r="E11" s="2817"/>
      <c r="F11" s="2824" t="s">
        <v>195</v>
      </c>
      <c r="G11" s="1477">
        <v>0</v>
      </c>
      <c r="H11" s="1477">
        <v>0</v>
      </c>
      <c r="I11" s="1477">
        <f t="shared" si="6"/>
        <v>0</v>
      </c>
      <c r="J11" s="1477"/>
      <c r="K11" s="1477">
        <v>0</v>
      </c>
      <c r="L11" s="1477">
        <v>0</v>
      </c>
      <c r="M11" s="1477">
        <f t="shared" si="1"/>
        <v>0</v>
      </c>
      <c r="N11" s="1477"/>
      <c r="O11" s="1477">
        <v>0</v>
      </c>
      <c r="P11" s="1477">
        <v>0</v>
      </c>
      <c r="Q11" s="1477">
        <f>SUM(O11:P11)</f>
        <v>0</v>
      </c>
      <c r="R11" s="1477"/>
      <c r="S11" s="1477">
        <v>0</v>
      </c>
      <c r="T11" s="1477">
        <v>0</v>
      </c>
      <c r="U11" s="1477">
        <f t="shared" si="3"/>
        <v>0</v>
      </c>
      <c r="V11" s="1477"/>
      <c r="W11" s="1477">
        <v>0</v>
      </c>
      <c r="X11" s="1477">
        <v>0</v>
      </c>
      <c r="Y11" s="1477">
        <f t="shared" si="4"/>
        <v>0</v>
      </c>
      <c r="Z11" s="1477"/>
      <c r="AA11" s="1477">
        <f t="shared" si="5"/>
        <v>0</v>
      </c>
      <c r="AB11" s="1477">
        <f t="shared" si="5"/>
        <v>0</v>
      </c>
      <c r="AC11" s="2822">
        <f>SUM(I11+M11+Q11+U11+Y11)</f>
        <v>0</v>
      </c>
    </row>
    <row r="12" spans="1:29" s="2820" customFormat="1" ht="14.25" customHeight="1">
      <c r="A12" s="2813">
        <v>1</v>
      </c>
      <c r="B12" s="2813">
        <v>1</v>
      </c>
      <c r="C12" s="2813">
        <v>5</v>
      </c>
      <c r="E12" s="2817"/>
      <c r="F12" s="2824" t="s">
        <v>1523</v>
      </c>
      <c r="G12" s="1477">
        <v>0</v>
      </c>
      <c r="H12" s="1477">
        <v>0</v>
      </c>
      <c r="I12" s="1477">
        <f t="shared" si="6"/>
        <v>0</v>
      </c>
      <c r="J12" s="1477"/>
      <c r="K12" s="1477">
        <v>0</v>
      </c>
      <c r="L12" s="1477">
        <v>0</v>
      </c>
      <c r="M12" s="1477">
        <f t="shared" si="1"/>
        <v>0</v>
      </c>
      <c r="N12" s="1477"/>
      <c r="O12" s="1477">
        <v>0</v>
      </c>
      <c r="P12" s="1477">
        <v>0</v>
      </c>
      <c r="Q12" s="1477">
        <f t="shared" ref="Q12:Q39" si="7">SUM(O12:P12)</f>
        <v>0</v>
      </c>
      <c r="R12" s="1477"/>
      <c r="S12" s="1477">
        <v>0</v>
      </c>
      <c r="T12" s="1477">
        <v>0</v>
      </c>
      <c r="U12" s="1477">
        <f t="shared" si="3"/>
        <v>0</v>
      </c>
      <c r="V12" s="1477"/>
      <c r="W12" s="1477">
        <v>0</v>
      </c>
      <c r="X12" s="1477">
        <v>0</v>
      </c>
      <c r="Y12" s="1477">
        <f t="shared" si="4"/>
        <v>0</v>
      </c>
      <c r="Z12" s="1477"/>
      <c r="AA12" s="1477">
        <f t="shared" si="5"/>
        <v>0</v>
      </c>
      <c r="AB12" s="1477">
        <f t="shared" si="5"/>
        <v>0</v>
      </c>
      <c r="AC12" s="2822">
        <f t="shared" si="5"/>
        <v>0</v>
      </c>
    </row>
    <row r="13" spans="1:29" s="2820" customFormat="1" ht="14.25" customHeight="1">
      <c r="A13" s="2813">
        <v>1</v>
      </c>
      <c r="B13" s="2813">
        <v>1</v>
      </c>
      <c r="C13" s="2813">
        <v>5</v>
      </c>
      <c r="E13" s="2817"/>
      <c r="F13" s="2824" t="s">
        <v>196</v>
      </c>
      <c r="G13" s="1477">
        <v>21</v>
      </c>
      <c r="H13" s="1477">
        <v>4</v>
      </c>
      <c r="I13" s="1477">
        <f t="shared" si="6"/>
        <v>25</v>
      </c>
      <c r="J13" s="1477"/>
      <c r="K13" s="1477">
        <v>0</v>
      </c>
      <c r="L13" s="1477">
        <v>0</v>
      </c>
      <c r="M13" s="1477">
        <f t="shared" si="1"/>
        <v>0</v>
      </c>
      <c r="N13" s="1477"/>
      <c r="O13" s="1477">
        <v>0</v>
      </c>
      <c r="P13" s="1477">
        <v>1</v>
      </c>
      <c r="Q13" s="1477">
        <f t="shared" si="7"/>
        <v>1</v>
      </c>
      <c r="R13" s="1477"/>
      <c r="S13" s="1477">
        <v>0</v>
      </c>
      <c r="T13" s="1477">
        <v>0</v>
      </c>
      <c r="U13" s="1477">
        <f t="shared" si="3"/>
        <v>0</v>
      </c>
      <c r="V13" s="1477"/>
      <c r="W13" s="1477">
        <v>0</v>
      </c>
      <c r="X13" s="1477">
        <v>0</v>
      </c>
      <c r="Y13" s="1477">
        <f t="shared" si="4"/>
        <v>0</v>
      </c>
      <c r="Z13" s="1477"/>
      <c r="AA13" s="1477">
        <f t="shared" si="5"/>
        <v>21</v>
      </c>
      <c r="AB13" s="1477">
        <f t="shared" si="5"/>
        <v>5</v>
      </c>
      <c r="AC13" s="2822">
        <f t="shared" si="5"/>
        <v>26</v>
      </c>
    </row>
    <row r="14" spans="1:29" s="2820" customFormat="1" ht="14.25" customHeight="1">
      <c r="A14" s="2813">
        <v>1</v>
      </c>
      <c r="B14" s="2813">
        <v>1</v>
      </c>
      <c r="C14" s="2813">
        <v>5</v>
      </c>
      <c r="E14" s="2817"/>
      <c r="F14" s="2824" t="s">
        <v>1524</v>
      </c>
      <c r="G14" s="1477">
        <v>0</v>
      </c>
      <c r="H14" s="1477">
        <v>0</v>
      </c>
      <c r="I14" s="1477">
        <f t="shared" si="6"/>
        <v>0</v>
      </c>
      <c r="J14" s="1477"/>
      <c r="K14" s="1477">
        <v>0</v>
      </c>
      <c r="L14" s="1477">
        <v>0</v>
      </c>
      <c r="M14" s="1477">
        <f t="shared" si="1"/>
        <v>0</v>
      </c>
      <c r="N14" s="1477"/>
      <c r="O14" s="1477">
        <v>0</v>
      </c>
      <c r="P14" s="1477">
        <v>0</v>
      </c>
      <c r="Q14" s="1477">
        <f t="shared" si="7"/>
        <v>0</v>
      </c>
      <c r="R14" s="1477"/>
      <c r="S14" s="1477">
        <v>0</v>
      </c>
      <c r="T14" s="1477">
        <v>0</v>
      </c>
      <c r="U14" s="1477">
        <f t="shared" si="3"/>
        <v>0</v>
      </c>
      <c r="V14" s="1477"/>
      <c r="W14" s="1477">
        <v>0</v>
      </c>
      <c r="X14" s="1477">
        <v>0</v>
      </c>
      <c r="Y14" s="1477">
        <f t="shared" si="4"/>
        <v>0</v>
      </c>
      <c r="Z14" s="1477"/>
      <c r="AA14" s="1477">
        <f t="shared" si="5"/>
        <v>0</v>
      </c>
      <c r="AB14" s="1477">
        <f t="shared" si="5"/>
        <v>0</v>
      </c>
      <c r="AC14" s="2822">
        <f t="shared" si="5"/>
        <v>0</v>
      </c>
    </row>
    <row r="15" spans="1:29" s="2820" customFormat="1" ht="14.25" customHeight="1">
      <c r="A15" s="2813">
        <v>1</v>
      </c>
      <c r="B15" s="2813">
        <v>1</v>
      </c>
      <c r="C15" s="2813">
        <v>5</v>
      </c>
      <c r="E15" s="2817"/>
      <c r="F15" s="2824" t="s">
        <v>197</v>
      </c>
      <c r="G15" s="1477">
        <v>1</v>
      </c>
      <c r="H15" s="1477">
        <v>1</v>
      </c>
      <c r="I15" s="1477">
        <f t="shared" si="6"/>
        <v>2</v>
      </c>
      <c r="J15" s="1477"/>
      <c r="K15" s="1477">
        <v>0</v>
      </c>
      <c r="L15" s="1477">
        <v>0</v>
      </c>
      <c r="M15" s="1477">
        <f t="shared" si="1"/>
        <v>0</v>
      </c>
      <c r="N15" s="1477"/>
      <c r="O15" s="1477">
        <v>0</v>
      </c>
      <c r="P15" s="1477">
        <v>0</v>
      </c>
      <c r="Q15" s="1477">
        <f t="shared" si="7"/>
        <v>0</v>
      </c>
      <c r="R15" s="1477"/>
      <c r="S15" s="1477">
        <v>0</v>
      </c>
      <c r="T15" s="1477">
        <v>0</v>
      </c>
      <c r="U15" s="1477">
        <f t="shared" si="3"/>
        <v>0</v>
      </c>
      <c r="V15" s="1477"/>
      <c r="W15" s="1477">
        <v>0</v>
      </c>
      <c r="X15" s="1477">
        <v>0</v>
      </c>
      <c r="Y15" s="1477">
        <f t="shared" si="4"/>
        <v>0</v>
      </c>
      <c r="Z15" s="1477"/>
      <c r="AA15" s="1477">
        <f t="shared" si="5"/>
        <v>1</v>
      </c>
      <c r="AB15" s="1477">
        <f t="shared" si="5"/>
        <v>1</v>
      </c>
      <c r="AC15" s="2822">
        <f t="shared" si="5"/>
        <v>2</v>
      </c>
    </row>
    <row r="16" spans="1:29" s="2816" customFormat="1" ht="14.25" customHeight="1">
      <c r="A16" s="2813"/>
      <c r="B16" s="2813"/>
      <c r="C16" s="2813"/>
      <c r="E16" s="2817"/>
      <c r="F16" s="2823" t="s">
        <v>23</v>
      </c>
      <c r="G16" s="2803">
        <f>SUM(G17:G22)</f>
        <v>27</v>
      </c>
      <c r="H16" s="2803">
        <f>SUM(H17:H22)</f>
        <v>3</v>
      </c>
      <c r="I16" s="2803">
        <f t="shared" si="6"/>
        <v>30</v>
      </c>
      <c r="J16" s="2803"/>
      <c r="K16" s="2803">
        <f>SUM(K17:K22)</f>
        <v>1</v>
      </c>
      <c r="L16" s="2803">
        <f>SUM(L17:L22)</f>
        <v>0</v>
      </c>
      <c r="M16" s="2803">
        <f t="shared" si="1"/>
        <v>1</v>
      </c>
      <c r="N16" s="2803"/>
      <c r="O16" s="2803">
        <f>SUM(O17:O22)</f>
        <v>7</v>
      </c>
      <c r="P16" s="2803">
        <f>SUM(P17:P22)</f>
        <v>1</v>
      </c>
      <c r="Q16" s="2803">
        <f t="shared" si="7"/>
        <v>8</v>
      </c>
      <c r="R16" s="2803"/>
      <c r="S16" s="2803">
        <f>SUM(S17:S22)</f>
        <v>0</v>
      </c>
      <c r="T16" s="2803">
        <f>SUM(T17:T22)</f>
        <v>0</v>
      </c>
      <c r="U16" s="2803">
        <f t="shared" si="3"/>
        <v>0</v>
      </c>
      <c r="V16" s="2803"/>
      <c r="W16" s="2803">
        <f>SUM(W17:W22)</f>
        <v>0</v>
      </c>
      <c r="X16" s="2803">
        <f>SUM(X17:X22)</f>
        <v>0</v>
      </c>
      <c r="Y16" s="2803">
        <f t="shared" si="4"/>
        <v>0</v>
      </c>
      <c r="Z16" s="2803"/>
      <c r="AA16" s="2803">
        <f t="shared" si="5"/>
        <v>35</v>
      </c>
      <c r="AB16" s="2803">
        <f t="shared" si="5"/>
        <v>4</v>
      </c>
      <c r="AC16" s="2819">
        <f t="shared" si="5"/>
        <v>39</v>
      </c>
    </row>
    <row r="17" spans="1:29" s="2820" customFormat="1" ht="14.25" customHeight="1">
      <c r="A17" s="2813">
        <v>1</v>
      </c>
      <c r="B17" s="2813">
        <v>1</v>
      </c>
      <c r="C17" s="2813">
        <v>12</v>
      </c>
      <c r="E17" s="2817"/>
      <c r="F17" s="2824" t="s">
        <v>277</v>
      </c>
      <c r="G17" s="1477">
        <v>25</v>
      </c>
      <c r="H17" s="1477">
        <v>3</v>
      </c>
      <c r="I17" s="1477">
        <f t="shared" si="6"/>
        <v>28</v>
      </c>
      <c r="J17" s="1477"/>
      <c r="K17" s="1477">
        <v>1</v>
      </c>
      <c r="L17" s="1477">
        <v>0</v>
      </c>
      <c r="M17" s="1477">
        <f t="shared" si="1"/>
        <v>1</v>
      </c>
      <c r="N17" s="1477"/>
      <c r="O17" s="1477">
        <v>7</v>
      </c>
      <c r="P17" s="1477">
        <v>1</v>
      </c>
      <c r="Q17" s="1477">
        <f t="shared" si="7"/>
        <v>8</v>
      </c>
      <c r="R17" s="1477"/>
      <c r="S17" s="1477">
        <v>0</v>
      </c>
      <c r="T17" s="1477">
        <v>0</v>
      </c>
      <c r="U17" s="1477">
        <f t="shared" si="3"/>
        <v>0</v>
      </c>
      <c r="V17" s="1477"/>
      <c r="W17" s="1477">
        <v>0</v>
      </c>
      <c r="X17" s="1477">
        <v>0</v>
      </c>
      <c r="Y17" s="1477">
        <f t="shared" si="4"/>
        <v>0</v>
      </c>
      <c r="Z17" s="1477"/>
      <c r="AA17" s="1477">
        <f t="shared" si="5"/>
        <v>33</v>
      </c>
      <c r="AB17" s="1477">
        <f t="shared" si="5"/>
        <v>4</v>
      </c>
      <c r="AC17" s="2822">
        <f t="shared" si="5"/>
        <v>37</v>
      </c>
    </row>
    <row r="18" spans="1:29" s="2820" customFormat="1" ht="14.25" customHeight="1">
      <c r="A18" s="2813">
        <v>1</v>
      </c>
      <c r="B18" s="2813">
        <v>1</v>
      </c>
      <c r="C18" s="2813">
        <v>12</v>
      </c>
      <c r="E18" s="2817"/>
      <c r="F18" s="2824" t="s">
        <v>198</v>
      </c>
      <c r="G18" s="1477">
        <v>0</v>
      </c>
      <c r="H18" s="1477">
        <v>0</v>
      </c>
      <c r="I18" s="1477">
        <f t="shared" si="6"/>
        <v>0</v>
      </c>
      <c r="J18" s="1477"/>
      <c r="K18" s="1477">
        <v>0</v>
      </c>
      <c r="L18" s="1477">
        <v>0</v>
      </c>
      <c r="M18" s="1477">
        <f t="shared" si="1"/>
        <v>0</v>
      </c>
      <c r="N18" s="1477"/>
      <c r="O18" s="1477">
        <v>0</v>
      </c>
      <c r="P18" s="1477">
        <v>0</v>
      </c>
      <c r="Q18" s="1477">
        <f t="shared" si="7"/>
        <v>0</v>
      </c>
      <c r="R18" s="1477"/>
      <c r="S18" s="1477">
        <v>0</v>
      </c>
      <c r="T18" s="1477">
        <v>0</v>
      </c>
      <c r="U18" s="1477">
        <f t="shared" si="3"/>
        <v>0</v>
      </c>
      <c r="V18" s="1477"/>
      <c r="W18" s="1477">
        <v>0</v>
      </c>
      <c r="X18" s="1477">
        <v>0</v>
      </c>
      <c r="Y18" s="1477">
        <f t="shared" si="4"/>
        <v>0</v>
      </c>
      <c r="Z18" s="1477"/>
      <c r="AA18" s="1477">
        <f t="shared" si="5"/>
        <v>0</v>
      </c>
      <c r="AB18" s="1477">
        <f t="shared" si="5"/>
        <v>0</v>
      </c>
      <c r="AC18" s="2822">
        <f t="shared" si="5"/>
        <v>0</v>
      </c>
    </row>
    <row r="19" spans="1:29" s="2820" customFormat="1" ht="14.25" customHeight="1">
      <c r="A19" s="2813">
        <v>1</v>
      </c>
      <c r="B19" s="2813">
        <v>1</v>
      </c>
      <c r="C19" s="2813">
        <v>12</v>
      </c>
      <c r="E19" s="2817"/>
      <c r="F19" s="2824" t="s">
        <v>1525</v>
      </c>
      <c r="G19" s="1477">
        <v>0</v>
      </c>
      <c r="H19" s="1477">
        <v>0</v>
      </c>
      <c r="I19" s="1477">
        <f t="shared" si="6"/>
        <v>0</v>
      </c>
      <c r="J19" s="1477"/>
      <c r="K19" s="1477">
        <v>0</v>
      </c>
      <c r="L19" s="1477">
        <v>0</v>
      </c>
      <c r="M19" s="1477">
        <f t="shared" si="1"/>
        <v>0</v>
      </c>
      <c r="N19" s="1477"/>
      <c r="O19" s="1477">
        <v>0</v>
      </c>
      <c r="P19" s="1477">
        <v>0</v>
      </c>
      <c r="Q19" s="1477">
        <f t="shared" si="7"/>
        <v>0</v>
      </c>
      <c r="R19" s="1477"/>
      <c r="S19" s="1477">
        <v>0</v>
      </c>
      <c r="T19" s="1477">
        <v>0</v>
      </c>
      <c r="U19" s="1477">
        <f t="shared" si="3"/>
        <v>0</v>
      </c>
      <c r="V19" s="1477"/>
      <c r="W19" s="1477">
        <v>0</v>
      </c>
      <c r="X19" s="1477">
        <v>0</v>
      </c>
      <c r="Y19" s="1477">
        <f t="shared" si="4"/>
        <v>0</v>
      </c>
      <c r="Z19" s="1477"/>
      <c r="AA19" s="1477">
        <f t="shared" si="5"/>
        <v>0</v>
      </c>
      <c r="AB19" s="1477">
        <f t="shared" si="5"/>
        <v>0</v>
      </c>
      <c r="AC19" s="2822">
        <f t="shared" si="5"/>
        <v>0</v>
      </c>
    </row>
    <row r="20" spans="1:29" s="2820" customFormat="1" ht="14.25" customHeight="1">
      <c r="A20" s="2813">
        <v>1</v>
      </c>
      <c r="B20" s="2813">
        <v>1</v>
      </c>
      <c r="C20" s="2813">
        <v>12</v>
      </c>
      <c r="E20" s="2817"/>
      <c r="F20" s="2824" t="s">
        <v>1526</v>
      </c>
      <c r="G20" s="1477">
        <v>2</v>
      </c>
      <c r="H20" s="1477">
        <v>0</v>
      </c>
      <c r="I20" s="1477">
        <f t="shared" si="6"/>
        <v>2</v>
      </c>
      <c r="J20" s="1477"/>
      <c r="K20" s="1477">
        <v>0</v>
      </c>
      <c r="L20" s="1477">
        <v>0</v>
      </c>
      <c r="M20" s="1477">
        <f t="shared" si="1"/>
        <v>0</v>
      </c>
      <c r="N20" s="1477"/>
      <c r="O20" s="1477">
        <v>0</v>
      </c>
      <c r="P20" s="1477">
        <v>0</v>
      </c>
      <c r="Q20" s="1477">
        <f t="shared" si="7"/>
        <v>0</v>
      </c>
      <c r="R20" s="1477"/>
      <c r="S20" s="1477">
        <v>0</v>
      </c>
      <c r="T20" s="1477">
        <v>0</v>
      </c>
      <c r="U20" s="1477">
        <f t="shared" si="3"/>
        <v>0</v>
      </c>
      <c r="V20" s="1477"/>
      <c r="W20" s="1477">
        <v>0</v>
      </c>
      <c r="X20" s="1477">
        <v>0</v>
      </c>
      <c r="Y20" s="1477">
        <f t="shared" si="4"/>
        <v>0</v>
      </c>
      <c r="Z20" s="1477"/>
      <c r="AA20" s="1477">
        <f t="shared" si="5"/>
        <v>2</v>
      </c>
      <c r="AB20" s="1477">
        <f t="shared" si="5"/>
        <v>0</v>
      </c>
      <c r="AC20" s="2822">
        <f t="shared" si="5"/>
        <v>2</v>
      </c>
    </row>
    <row r="21" spans="1:29" s="2820" customFormat="1" ht="14.25" customHeight="1">
      <c r="A21" s="2813">
        <v>1</v>
      </c>
      <c r="B21" s="2813">
        <v>1</v>
      </c>
      <c r="C21" s="2813">
        <v>12</v>
      </c>
      <c r="E21" s="2817"/>
      <c r="F21" s="2824" t="s">
        <v>1523</v>
      </c>
      <c r="G21" s="1477">
        <v>0</v>
      </c>
      <c r="H21" s="1477">
        <v>0</v>
      </c>
      <c r="I21" s="1477">
        <f t="shared" si="6"/>
        <v>0</v>
      </c>
      <c r="J21" s="1477"/>
      <c r="K21" s="1477">
        <v>0</v>
      </c>
      <c r="L21" s="1477">
        <v>0</v>
      </c>
      <c r="M21" s="1477">
        <f t="shared" si="1"/>
        <v>0</v>
      </c>
      <c r="N21" s="1477"/>
      <c r="O21" s="1477">
        <v>0</v>
      </c>
      <c r="P21" s="1477">
        <v>0</v>
      </c>
      <c r="Q21" s="1477">
        <f t="shared" si="7"/>
        <v>0</v>
      </c>
      <c r="R21" s="1477"/>
      <c r="S21" s="1477">
        <v>0</v>
      </c>
      <c r="T21" s="1477">
        <v>0</v>
      </c>
      <c r="U21" s="1477">
        <f t="shared" si="3"/>
        <v>0</v>
      </c>
      <c r="V21" s="1477"/>
      <c r="W21" s="1477">
        <v>0</v>
      </c>
      <c r="X21" s="1477">
        <v>0</v>
      </c>
      <c r="Y21" s="1477">
        <f t="shared" si="4"/>
        <v>0</v>
      </c>
      <c r="Z21" s="1477"/>
      <c r="AA21" s="1477">
        <f t="shared" si="5"/>
        <v>0</v>
      </c>
      <c r="AB21" s="1477">
        <f t="shared" si="5"/>
        <v>0</v>
      </c>
      <c r="AC21" s="2822">
        <f t="shared" si="5"/>
        <v>0</v>
      </c>
    </row>
    <row r="22" spans="1:29" s="2820" customFormat="1" ht="14.25" customHeight="1">
      <c r="A22" s="2813">
        <v>1</v>
      </c>
      <c r="B22" s="2813">
        <v>1</v>
      </c>
      <c r="C22" s="2813">
        <v>12</v>
      </c>
      <c r="E22" s="2817"/>
      <c r="F22" s="2824" t="s">
        <v>199</v>
      </c>
      <c r="G22" s="1477">
        <v>0</v>
      </c>
      <c r="H22" s="1477">
        <v>0</v>
      </c>
      <c r="I22" s="1477">
        <f t="shared" si="6"/>
        <v>0</v>
      </c>
      <c r="J22" s="1477"/>
      <c r="K22" s="1477">
        <v>0</v>
      </c>
      <c r="L22" s="1477">
        <v>0</v>
      </c>
      <c r="M22" s="1477">
        <f t="shared" si="1"/>
        <v>0</v>
      </c>
      <c r="N22" s="1477"/>
      <c r="O22" s="1477">
        <v>0</v>
      </c>
      <c r="P22" s="1477">
        <v>0</v>
      </c>
      <c r="Q22" s="1477">
        <f t="shared" si="7"/>
        <v>0</v>
      </c>
      <c r="R22" s="1477"/>
      <c r="S22" s="1477">
        <v>0</v>
      </c>
      <c r="T22" s="1477">
        <v>0</v>
      </c>
      <c r="U22" s="1477">
        <f t="shared" si="3"/>
        <v>0</v>
      </c>
      <c r="V22" s="1477"/>
      <c r="W22" s="1477">
        <v>0</v>
      </c>
      <c r="X22" s="1477">
        <v>0</v>
      </c>
      <c r="Y22" s="1477">
        <f t="shared" si="4"/>
        <v>0</v>
      </c>
      <c r="Z22" s="1477"/>
      <c r="AA22" s="1477">
        <f t="shared" si="5"/>
        <v>0</v>
      </c>
      <c r="AB22" s="1477">
        <f t="shared" si="5"/>
        <v>0</v>
      </c>
      <c r="AC22" s="2822">
        <f t="shared" si="5"/>
        <v>0</v>
      </c>
    </row>
    <row r="23" spans="1:29" s="2816" customFormat="1" ht="14.25" customHeight="1">
      <c r="A23" s="2813"/>
      <c r="B23" s="2813"/>
      <c r="C23" s="2813"/>
      <c r="E23" s="2817"/>
      <c r="F23" s="2823" t="s">
        <v>24</v>
      </c>
      <c r="G23" s="2803">
        <f>SUM(G24:G31)</f>
        <v>3</v>
      </c>
      <c r="H23" s="2803">
        <f>SUM(H24:H31)</f>
        <v>2</v>
      </c>
      <c r="I23" s="2803">
        <f t="shared" si="6"/>
        <v>5</v>
      </c>
      <c r="J23" s="2803"/>
      <c r="K23" s="2803">
        <f>SUM(K24:K31)</f>
        <v>20</v>
      </c>
      <c r="L23" s="2803">
        <f>SUM(L24:L31)</f>
        <v>2</v>
      </c>
      <c r="M23" s="2803">
        <f t="shared" si="1"/>
        <v>22</v>
      </c>
      <c r="N23" s="2803"/>
      <c r="O23" s="2803">
        <f>SUM(O24:O31)</f>
        <v>0</v>
      </c>
      <c r="P23" s="2803">
        <f>SUM(P24:P31)</f>
        <v>0</v>
      </c>
      <c r="Q23" s="2803">
        <f t="shared" si="7"/>
        <v>0</v>
      </c>
      <c r="R23" s="2803"/>
      <c r="S23" s="2803">
        <f>SUM(S24:S31)</f>
        <v>0</v>
      </c>
      <c r="T23" s="2803">
        <f>SUM(T24:T31)</f>
        <v>0</v>
      </c>
      <c r="U23" s="2803">
        <f t="shared" si="3"/>
        <v>0</v>
      </c>
      <c r="V23" s="2803"/>
      <c r="W23" s="2803">
        <f>SUM(W24:W31)</f>
        <v>1</v>
      </c>
      <c r="X23" s="2803">
        <f>SUM(X24:X31)</f>
        <v>1</v>
      </c>
      <c r="Y23" s="2803">
        <f t="shared" si="4"/>
        <v>2</v>
      </c>
      <c r="Z23" s="2803"/>
      <c r="AA23" s="2803">
        <f t="shared" si="5"/>
        <v>24</v>
      </c>
      <c r="AB23" s="2803">
        <f t="shared" si="5"/>
        <v>5</v>
      </c>
      <c r="AC23" s="2819">
        <f t="shared" si="5"/>
        <v>29</v>
      </c>
    </row>
    <row r="24" spans="1:29" s="2820" customFormat="1" ht="14.25" customHeight="1">
      <c r="A24" s="2813">
        <v>1</v>
      </c>
      <c r="B24" s="2813">
        <v>1</v>
      </c>
      <c r="C24" s="2813">
        <v>2</v>
      </c>
      <c r="E24" s="2817"/>
      <c r="F24" s="2824" t="s">
        <v>277</v>
      </c>
      <c r="G24" s="1477">
        <v>0</v>
      </c>
      <c r="H24" s="1477">
        <v>0</v>
      </c>
      <c r="I24" s="1477">
        <f t="shared" si="6"/>
        <v>0</v>
      </c>
      <c r="J24" s="1477"/>
      <c r="K24" s="1477">
        <v>0</v>
      </c>
      <c r="L24" s="1477">
        <v>0</v>
      </c>
      <c r="M24" s="1477">
        <f t="shared" si="1"/>
        <v>0</v>
      </c>
      <c r="N24" s="1477"/>
      <c r="O24" s="1477">
        <v>0</v>
      </c>
      <c r="P24" s="1477">
        <v>0</v>
      </c>
      <c r="Q24" s="1477">
        <f t="shared" si="7"/>
        <v>0</v>
      </c>
      <c r="R24" s="1477"/>
      <c r="S24" s="1477">
        <v>0</v>
      </c>
      <c r="T24" s="1477">
        <v>0</v>
      </c>
      <c r="U24" s="1477">
        <f t="shared" si="3"/>
        <v>0</v>
      </c>
      <c r="V24" s="1477"/>
      <c r="W24" s="1477">
        <v>0</v>
      </c>
      <c r="X24" s="1477">
        <v>0</v>
      </c>
      <c r="Y24" s="1477">
        <f t="shared" si="4"/>
        <v>0</v>
      </c>
      <c r="Z24" s="1477"/>
      <c r="AA24" s="1477">
        <f t="shared" si="5"/>
        <v>0</v>
      </c>
      <c r="AB24" s="1477">
        <f t="shared" si="5"/>
        <v>0</v>
      </c>
      <c r="AC24" s="2822">
        <f t="shared" si="5"/>
        <v>0</v>
      </c>
    </row>
    <row r="25" spans="1:29" s="2820" customFormat="1" ht="14.25" customHeight="1">
      <c r="A25" s="2813">
        <v>1</v>
      </c>
      <c r="B25" s="2813">
        <v>1</v>
      </c>
      <c r="C25" s="2813">
        <v>2</v>
      </c>
      <c r="E25" s="2817"/>
      <c r="F25" s="2824" t="s">
        <v>200</v>
      </c>
      <c r="G25" s="1477">
        <v>2</v>
      </c>
      <c r="H25" s="1477">
        <v>0</v>
      </c>
      <c r="I25" s="1477">
        <f t="shared" si="6"/>
        <v>2</v>
      </c>
      <c r="J25" s="1477"/>
      <c r="K25" s="1477">
        <v>5</v>
      </c>
      <c r="L25" s="1477">
        <v>0</v>
      </c>
      <c r="M25" s="1477">
        <f t="shared" si="1"/>
        <v>5</v>
      </c>
      <c r="N25" s="1477"/>
      <c r="O25" s="1477">
        <v>0</v>
      </c>
      <c r="P25" s="1477">
        <v>0</v>
      </c>
      <c r="Q25" s="1477">
        <f t="shared" si="7"/>
        <v>0</v>
      </c>
      <c r="R25" s="1477"/>
      <c r="S25" s="1477">
        <v>0</v>
      </c>
      <c r="T25" s="1477">
        <v>0</v>
      </c>
      <c r="U25" s="1477">
        <f t="shared" si="3"/>
        <v>0</v>
      </c>
      <c r="V25" s="1477"/>
      <c r="W25" s="1477">
        <v>0</v>
      </c>
      <c r="X25" s="1477">
        <v>1</v>
      </c>
      <c r="Y25" s="1477">
        <f t="shared" si="4"/>
        <v>1</v>
      </c>
      <c r="Z25" s="1477"/>
      <c r="AA25" s="1477">
        <f t="shared" si="5"/>
        <v>7</v>
      </c>
      <c r="AB25" s="1477">
        <f t="shared" si="5"/>
        <v>1</v>
      </c>
      <c r="AC25" s="2822">
        <f t="shared" si="5"/>
        <v>8</v>
      </c>
    </row>
    <row r="26" spans="1:29" s="2820" customFormat="1" ht="14.25" customHeight="1">
      <c r="A26" s="2813">
        <v>1</v>
      </c>
      <c r="B26" s="2813">
        <v>1</v>
      </c>
      <c r="C26" s="2813">
        <v>2</v>
      </c>
      <c r="E26" s="2817"/>
      <c r="F26" s="2824" t="s">
        <v>201</v>
      </c>
      <c r="G26" s="1477">
        <v>0</v>
      </c>
      <c r="H26" s="1477">
        <v>0</v>
      </c>
      <c r="I26" s="1477">
        <f t="shared" si="6"/>
        <v>0</v>
      </c>
      <c r="J26" s="1477"/>
      <c r="K26" s="1477">
        <v>0</v>
      </c>
      <c r="L26" s="1477">
        <v>0</v>
      </c>
      <c r="M26" s="1477">
        <f t="shared" si="1"/>
        <v>0</v>
      </c>
      <c r="N26" s="1477"/>
      <c r="O26" s="1477">
        <v>0</v>
      </c>
      <c r="P26" s="1477">
        <v>0</v>
      </c>
      <c r="Q26" s="1477">
        <f t="shared" si="7"/>
        <v>0</v>
      </c>
      <c r="R26" s="1477"/>
      <c r="S26" s="1477">
        <v>0</v>
      </c>
      <c r="T26" s="1477">
        <v>0</v>
      </c>
      <c r="U26" s="1477">
        <f t="shared" si="3"/>
        <v>0</v>
      </c>
      <c r="V26" s="1477"/>
      <c r="W26" s="1477">
        <v>0</v>
      </c>
      <c r="X26" s="1477">
        <v>0</v>
      </c>
      <c r="Y26" s="1477">
        <f t="shared" si="4"/>
        <v>0</v>
      </c>
      <c r="Z26" s="1477"/>
      <c r="AA26" s="1477">
        <f t="shared" si="5"/>
        <v>0</v>
      </c>
      <c r="AB26" s="1477">
        <f t="shared" si="5"/>
        <v>0</v>
      </c>
      <c r="AC26" s="2822">
        <f t="shared" si="5"/>
        <v>0</v>
      </c>
    </row>
    <row r="27" spans="1:29" s="2820" customFormat="1" ht="14.25" customHeight="1">
      <c r="A27" s="2813">
        <v>1</v>
      </c>
      <c r="B27" s="2813">
        <v>1</v>
      </c>
      <c r="C27" s="2813">
        <v>2</v>
      </c>
      <c r="E27" s="2817"/>
      <c r="F27" s="2824" t="s">
        <v>261</v>
      </c>
      <c r="G27" s="1477">
        <v>0</v>
      </c>
      <c r="H27" s="1477">
        <v>1</v>
      </c>
      <c r="I27" s="1477">
        <f t="shared" si="6"/>
        <v>1</v>
      </c>
      <c r="J27" s="1477"/>
      <c r="K27" s="1477">
        <v>1</v>
      </c>
      <c r="L27" s="1477">
        <v>1</v>
      </c>
      <c r="M27" s="1477">
        <f t="shared" si="1"/>
        <v>2</v>
      </c>
      <c r="N27" s="1477"/>
      <c r="O27" s="1477">
        <v>0</v>
      </c>
      <c r="P27" s="1477">
        <v>0</v>
      </c>
      <c r="Q27" s="1477">
        <f t="shared" si="7"/>
        <v>0</v>
      </c>
      <c r="R27" s="1477"/>
      <c r="S27" s="1477">
        <v>0</v>
      </c>
      <c r="T27" s="1477">
        <v>0</v>
      </c>
      <c r="U27" s="1477">
        <f t="shared" si="3"/>
        <v>0</v>
      </c>
      <c r="V27" s="1477"/>
      <c r="W27" s="1477">
        <v>0</v>
      </c>
      <c r="X27" s="1477">
        <v>0</v>
      </c>
      <c r="Y27" s="1477">
        <f t="shared" si="4"/>
        <v>0</v>
      </c>
      <c r="Z27" s="1477"/>
      <c r="AA27" s="1477">
        <f t="shared" si="5"/>
        <v>1</v>
      </c>
      <c r="AB27" s="1477">
        <f t="shared" si="5"/>
        <v>2</v>
      </c>
      <c r="AC27" s="2822">
        <f t="shared" si="5"/>
        <v>3</v>
      </c>
    </row>
    <row r="28" spans="1:29" s="2820" customFormat="1" ht="14.25" customHeight="1">
      <c r="A28" s="2813">
        <v>1</v>
      </c>
      <c r="B28" s="2813">
        <v>1</v>
      </c>
      <c r="C28" s="2813">
        <v>2</v>
      </c>
      <c r="E28" s="2817"/>
      <c r="F28" s="2824" t="s">
        <v>203</v>
      </c>
      <c r="G28" s="1477">
        <v>1</v>
      </c>
      <c r="H28" s="1477">
        <v>1</v>
      </c>
      <c r="I28" s="1477">
        <f t="shared" si="6"/>
        <v>2</v>
      </c>
      <c r="J28" s="1477"/>
      <c r="K28" s="1477">
        <v>1</v>
      </c>
      <c r="L28" s="1477">
        <v>0</v>
      </c>
      <c r="M28" s="1477">
        <f t="shared" si="1"/>
        <v>1</v>
      </c>
      <c r="N28" s="1477"/>
      <c r="O28" s="1477">
        <v>0</v>
      </c>
      <c r="P28" s="1477">
        <v>0</v>
      </c>
      <c r="Q28" s="1477">
        <f t="shared" si="7"/>
        <v>0</v>
      </c>
      <c r="R28" s="1477"/>
      <c r="S28" s="1477">
        <v>0</v>
      </c>
      <c r="T28" s="1477">
        <v>0</v>
      </c>
      <c r="U28" s="1477">
        <f t="shared" si="3"/>
        <v>0</v>
      </c>
      <c r="V28" s="1477"/>
      <c r="W28" s="1477">
        <v>1</v>
      </c>
      <c r="X28" s="1477">
        <v>0</v>
      </c>
      <c r="Y28" s="1477">
        <f t="shared" si="4"/>
        <v>1</v>
      </c>
      <c r="Z28" s="1477"/>
      <c r="AA28" s="1477">
        <f t="shared" si="5"/>
        <v>3</v>
      </c>
      <c r="AB28" s="1477">
        <f t="shared" si="5"/>
        <v>1</v>
      </c>
      <c r="AC28" s="2822">
        <f t="shared" si="5"/>
        <v>4</v>
      </c>
    </row>
    <row r="29" spans="1:29" s="2820" customFormat="1" ht="14.25" customHeight="1">
      <c r="A29" s="2813">
        <v>1</v>
      </c>
      <c r="B29" s="2813">
        <v>1</v>
      </c>
      <c r="C29" s="2813">
        <v>2</v>
      </c>
      <c r="E29" s="2817"/>
      <c r="F29" s="2824" t="s">
        <v>197</v>
      </c>
      <c r="G29" s="1477">
        <v>0</v>
      </c>
      <c r="H29" s="1477">
        <v>0</v>
      </c>
      <c r="I29" s="1477">
        <f t="shared" si="6"/>
        <v>0</v>
      </c>
      <c r="J29" s="1477"/>
      <c r="K29" s="1477">
        <v>0</v>
      </c>
      <c r="L29" s="1477">
        <v>0</v>
      </c>
      <c r="M29" s="1477">
        <f t="shared" si="1"/>
        <v>0</v>
      </c>
      <c r="N29" s="1477"/>
      <c r="O29" s="1477">
        <v>0</v>
      </c>
      <c r="P29" s="1477">
        <v>0</v>
      </c>
      <c r="Q29" s="1477">
        <f t="shared" si="7"/>
        <v>0</v>
      </c>
      <c r="R29" s="1477"/>
      <c r="S29" s="1477">
        <v>0</v>
      </c>
      <c r="T29" s="1477">
        <v>0</v>
      </c>
      <c r="U29" s="1477">
        <f t="shared" si="3"/>
        <v>0</v>
      </c>
      <c r="V29" s="1477"/>
      <c r="W29" s="1477">
        <v>0</v>
      </c>
      <c r="X29" s="1477">
        <v>0</v>
      </c>
      <c r="Y29" s="1477">
        <f t="shared" si="4"/>
        <v>0</v>
      </c>
      <c r="Z29" s="1477"/>
      <c r="AA29" s="1477">
        <f t="shared" si="5"/>
        <v>0</v>
      </c>
      <c r="AB29" s="1477">
        <f t="shared" si="5"/>
        <v>0</v>
      </c>
      <c r="AC29" s="2822">
        <f t="shared" si="5"/>
        <v>0</v>
      </c>
    </row>
    <row r="30" spans="1:29" s="2820" customFormat="1" ht="14.25" customHeight="1">
      <c r="A30" s="2813">
        <v>1</v>
      </c>
      <c r="B30" s="2813">
        <v>1</v>
      </c>
      <c r="C30" s="2813">
        <v>2</v>
      </c>
      <c r="E30" s="2817"/>
      <c r="F30" s="2824" t="s">
        <v>204</v>
      </c>
      <c r="G30" s="1477">
        <v>0</v>
      </c>
      <c r="H30" s="1477">
        <v>0</v>
      </c>
      <c r="I30" s="1477">
        <f t="shared" si="6"/>
        <v>0</v>
      </c>
      <c r="J30" s="1477"/>
      <c r="K30" s="1477">
        <v>13</v>
      </c>
      <c r="L30" s="1477">
        <v>1</v>
      </c>
      <c r="M30" s="1477">
        <f t="shared" si="1"/>
        <v>14</v>
      </c>
      <c r="N30" s="1477"/>
      <c r="O30" s="1477">
        <v>0</v>
      </c>
      <c r="P30" s="1477">
        <v>0</v>
      </c>
      <c r="Q30" s="1477">
        <f t="shared" si="7"/>
        <v>0</v>
      </c>
      <c r="R30" s="1477"/>
      <c r="S30" s="1477">
        <v>0</v>
      </c>
      <c r="T30" s="1477">
        <v>0</v>
      </c>
      <c r="U30" s="1477">
        <f t="shared" si="3"/>
        <v>0</v>
      </c>
      <c r="V30" s="1477"/>
      <c r="W30" s="1477">
        <v>0</v>
      </c>
      <c r="X30" s="1477">
        <v>0</v>
      </c>
      <c r="Y30" s="1477">
        <f t="shared" si="4"/>
        <v>0</v>
      </c>
      <c r="Z30" s="1477"/>
      <c r="AA30" s="1477">
        <f t="shared" si="5"/>
        <v>13</v>
      </c>
      <c r="AB30" s="1477">
        <f t="shared" si="5"/>
        <v>1</v>
      </c>
      <c r="AC30" s="2822">
        <f t="shared" si="5"/>
        <v>14</v>
      </c>
    </row>
    <row r="31" spans="1:29" s="2820" customFormat="1" ht="14.25" customHeight="1">
      <c r="A31" s="2813">
        <v>1</v>
      </c>
      <c r="B31" s="2813">
        <v>1</v>
      </c>
      <c r="C31" s="2813">
        <v>2</v>
      </c>
      <c r="E31" s="2817"/>
      <c r="F31" s="2824" t="s">
        <v>205</v>
      </c>
      <c r="G31" s="1477">
        <v>0</v>
      </c>
      <c r="H31" s="1477">
        <v>0</v>
      </c>
      <c r="I31" s="1477">
        <f t="shared" si="6"/>
        <v>0</v>
      </c>
      <c r="J31" s="1477"/>
      <c r="K31" s="1477">
        <v>0</v>
      </c>
      <c r="L31" s="1477">
        <v>0</v>
      </c>
      <c r="M31" s="1477">
        <f t="shared" si="1"/>
        <v>0</v>
      </c>
      <c r="N31" s="1477"/>
      <c r="O31" s="1477">
        <v>0</v>
      </c>
      <c r="P31" s="1477">
        <v>0</v>
      </c>
      <c r="Q31" s="1477">
        <f t="shared" si="7"/>
        <v>0</v>
      </c>
      <c r="R31" s="1477"/>
      <c r="S31" s="1477">
        <v>0</v>
      </c>
      <c r="T31" s="1477">
        <v>0</v>
      </c>
      <c r="U31" s="1477">
        <f t="shared" si="3"/>
        <v>0</v>
      </c>
      <c r="V31" s="1477"/>
      <c r="W31" s="1477">
        <v>0</v>
      </c>
      <c r="X31" s="1477">
        <v>0</v>
      </c>
      <c r="Y31" s="1477">
        <f t="shared" si="4"/>
        <v>0</v>
      </c>
      <c r="Z31" s="1477"/>
      <c r="AA31" s="1477">
        <f t="shared" si="5"/>
        <v>0</v>
      </c>
      <c r="AB31" s="1477">
        <f t="shared" si="5"/>
        <v>0</v>
      </c>
      <c r="AC31" s="2822">
        <f t="shared" si="5"/>
        <v>0</v>
      </c>
    </row>
    <row r="32" spans="1:29" s="2816" customFormat="1" ht="14.25" customHeight="1">
      <c r="A32" s="2813"/>
      <c r="B32" s="2813"/>
      <c r="C32" s="2813"/>
      <c r="E32" s="2817"/>
      <c r="F32" s="2823" t="s">
        <v>25</v>
      </c>
      <c r="G32" s="2803">
        <f>SUM(G33:G35)</f>
        <v>4</v>
      </c>
      <c r="H32" s="2803">
        <f>SUM(H33:H35)</f>
        <v>2</v>
      </c>
      <c r="I32" s="2803">
        <f t="shared" si="6"/>
        <v>6</v>
      </c>
      <c r="J32" s="2803"/>
      <c r="K32" s="2803">
        <f>SUM(K33:K35)</f>
        <v>0</v>
      </c>
      <c r="L32" s="2803">
        <f>SUM(L33:L35)</f>
        <v>0</v>
      </c>
      <c r="M32" s="2803">
        <f t="shared" si="1"/>
        <v>0</v>
      </c>
      <c r="N32" s="2803"/>
      <c r="O32" s="2803">
        <f>SUM(O33:O35)</f>
        <v>0</v>
      </c>
      <c r="P32" s="2803">
        <f>SUM(P33:P35)</f>
        <v>0</v>
      </c>
      <c r="Q32" s="2803">
        <f t="shared" si="7"/>
        <v>0</v>
      </c>
      <c r="R32" s="2803"/>
      <c r="S32" s="2803">
        <f>SUM(S33:S35)</f>
        <v>0</v>
      </c>
      <c r="T32" s="2803">
        <f>SUM(T33:T35)</f>
        <v>0</v>
      </c>
      <c r="U32" s="2803">
        <f t="shared" si="3"/>
        <v>0</v>
      </c>
      <c r="V32" s="2803"/>
      <c r="W32" s="2803">
        <f>SUM(W33:W35)</f>
        <v>0</v>
      </c>
      <c r="X32" s="2803">
        <f>SUM(X33:X35)</f>
        <v>0</v>
      </c>
      <c r="Y32" s="2803">
        <f t="shared" si="4"/>
        <v>0</v>
      </c>
      <c r="Z32" s="2803"/>
      <c r="AA32" s="2803">
        <f t="shared" si="5"/>
        <v>4</v>
      </c>
      <c r="AB32" s="2803">
        <f t="shared" si="5"/>
        <v>2</v>
      </c>
      <c r="AC32" s="2819">
        <f t="shared" si="5"/>
        <v>6</v>
      </c>
    </row>
    <row r="33" spans="1:29" s="2816" customFormat="1" ht="14.25" customHeight="1">
      <c r="A33" s="2813">
        <v>1</v>
      </c>
      <c r="B33" s="2813">
        <v>1</v>
      </c>
      <c r="C33" s="2813">
        <v>4</v>
      </c>
      <c r="E33" s="2817"/>
      <c r="F33" s="2824" t="s">
        <v>277</v>
      </c>
      <c r="G33" s="1477">
        <v>0</v>
      </c>
      <c r="H33" s="1477">
        <v>0</v>
      </c>
      <c r="I33" s="1477">
        <f t="shared" si="6"/>
        <v>0</v>
      </c>
      <c r="J33" s="1477"/>
      <c r="K33" s="1477">
        <v>0</v>
      </c>
      <c r="L33" s="1477">
        <v>0</v>
      </c>
      <c r="M33" s="1477">
        <f t="shared" si="1"/>
        <v>0</v>
      </c>
      <c r="N33" s="1477"/>
      <c r="O33" s="1477">
        <v>0</v>
      </c>
      <c r="P33" s="1477">
        <v>0</v>
      </c>
      <c r="Q33" s="1477">
        <f t="shared" si="7"/>
        <v>0</v>
      </c>
      <c r="R33" s="1477"/>
      <c r="S33" s="1477">
        <v>0</v>
      </c>
      <c r="T33" s="1477">
        <v>0</v>
      </c>
      <c r="U33" s="1477">
        <f t="shared" si="3"/>
        <v>0</v>
      </c>
      <c r="V33" s="1477"/>
      <c r="W33" s="1477">
        <v>0</v>
      </c>
      <c r="X33" s="1477">
        <v>0</v>
      </c>
      <c r="Y33" s="1477">
        <f t="shared" si="4"/>
        <v>0</v>
      </c>
      <c r="Z33" s="1477"/>
      <c r="AA33" s="1477">
        <f t="shared" si="5"/>
        <v>0</v>
      </c>
      <c r="AB33" s="1477">
        <f t="shared" si="5"/>
        <v>0</v>
      </c>
      <c r="AC33" s="2822">
        <f t="shared" si="5"/>
        <v>0</v>
      </c>
    </row>
    <row r="34" spans="1:29" s="2820" customFormat="1" ht="14.25" customHeight="1">
      <c r="A34" s="2813">
        <v>1</v>
      </c>
      <c r="B34" s="2813">
        <v>1</v>
      </c>
      <c r="C34" s="2813">
        <v>4</v>
      </c>
      <c r="E34" s="2817"/>
      <c r="F34" s="2824" t="s">
        <v>200</v>
      </c>
      <c r="G34" s="1477">
        <v>0</v>
      </c>
      <c r="H34" s="1477">
        <v>1</v>
      </c>
      <c r="I34" s="1477">
        <f t="shared" si="6"/>
        <v>1</v>
      </c>
      <c r="J34" s="1477"/>
      <c r="K34" s="1477">
        <v>0</v>
      </c>
      <c r="L34" s="1477">
        <v>0</v>
      </c>
      <c r="M34" s="1477">
        <f t="shared" si="1"/>
        <v>0</v>
      </c>
      <c r="N34" s="1477"/>
      <c r="O34" s="1477">
        <v>0</v>
      </c>
      <c r="P34" s="1477">
        <v>0</v>
      </c>
      <c r="Q34" s="1477">
        <f t="shared" si="7"/>
        <v>0</v>
      </c>
      <c r="R34" s="1477"/>
      <c r="S34" s="1477">
        <v>0</v>
      </c>
      <c r="T34" s="1477">
        <v>0</v>
      </c>
      <c r="U34" s="1477">
        <f t="shared" si="3"/>
        <v>0</v>
      </c>
      <c r="V34" s="1477"/>
      <c r="W34" s="1477">
        <v>0</v>
      </c>
      <c r="X34" s="1477">
        <v>0</v>
      </c>
      <c r="Y34" s="1477">
        <f t="shared" si="4"/>
        <v>0</v>
      </c>
      <c r="Z34" s="1477"/>
      <c r="AA34" s="1477">
        <f t="shared" si="5"/>
        <v>0</v>
      </c>
      <c r="AB34" s="1477">
        <f t="shared" si="5"/>
        <v>1</v>
      </c>
      <c r="AC34" s="2822">
        <f t="shared" si="5"/>
        <v>1</v>
      </c>
    </row>
    <row r="35" spans="1:29" s="2820" customFormat="1" ht="14.25" customHeight="1">
      <c r="A35" s="2813">
        <v>1</v>
      </c>
      <c r="B35" s="2813">
        <v>1</v>
      </c>
      <c r="C35" s="2813">
        <v>4</v>
      </c>
      <c r="E35" s="2817"/>
      <c r="F35" s="2824" t="s">
        <v>1521</v>
      </c>
      <c r="G35" s="1477">
        <v>4</v>
      </c>
      <c r="H35" s="1477">
        <v>1</v>
      </c>
      <c r="I35" s="1477">
        <f t="shared" si="6"/>
        <v>5</v>
      </c>
      <c r="J35" s="1477"/>
      <c r="K35" s="1477">
        <v>0</v>
      </c>
      <c r="L35" s="1477">
        <v>0</v>
      </c>
      <c r="M35" s="1477">
        <f t="shared" si="1"/>
        <v>0</v>
      </c>
      <c r="N35" s="1477"/>
      <c r="O35" s="1477">
        <v>0</v>
      </c>
      <c r="P35" s="1477">
        <v>0</v>
      </c>
      <c r="Q35" s="1477">
        <f t="shared" si="7"/>
        <v>0</v>
      </c>
      <c r="R35" s="1477"/>
      <c r="S35" s="1477">
        <v>0</v>
      </c>
      <c r="T35" s="1477">
        <v>0</v>
      </c>
      <c r="U35" s="1477">
        <f t="shared" si="3"/>
        <v>0</v>
      </c>
      <c r="V35" s="1477"/>
      <c r="W35" s="1477">
        <v>0</v>
      </c>
      <c r="X35" s="1477">
        <v>0</v>
      </c>
      <c r="Y35" s="1477">
        <f t="shared" si="4"/>
        <v>0</v>
      </c>
      <c r="Z35" s="1477"/>
      <c r="AA35" s="1477">
        <f t="shared" si="5"/>
        <v>4</v>
      </c>
      <c r="AB35" s="1477">
        <f t="shared" si="5"/>
        <v>1</v>
      </c>
      <c r="AC35" s="2822">
        <f t="shared" si="5"/>
        <v>5</v>
      </c>
    </row>
    <row r="36" spans="1:29" s="2816" customFormat="1" ht="14.25" customHeight="1">
      <c r="A36" s="2813"/>
      <c r="B36" s="2813"/>
      <c r="C36" s="2813"/>
      <c r="E36" s="2817"/>
      <c r="F36" s="2823" t="s">
        <v>26</v>
      </c>
      <c r="G36" s="2803">
        <f>SUM(G37)</f>
        <v>0</v>
      </c>
      <c r="H36" s="2803">
        <f>SUM(H37)</f>
        <v>0</v>
      </c>
      <c r="I36" s="2803">
        <f t="shared" si="6"/>
        <v>0</v>
      </c>
      <c r="J36" s="2803"/>
      <c r="K36" s="2803">
        <f>SUM(K37)</f>
        <v>3</v>
      </c>
      <c r="L36" s="2803">
        <f>SUM(L37)</f>
        <v>2</v>
      </c>
      <c r="M36" s="2803">
        <f t="shared" si="1"/>
        <v>5</v>
      </c>
      <c r="N36" s="2803"/>
      <c r="O36" s="2803">
        <f>SUM(O37)</f>
        <v>0</v>
      </c>
      <c r="P36" s="2803">
        <f>SUM(P37)</f>
        <v>0</v>
      </c>
      <c r="Q36" s="2803">
        <f t="shared" si="7"/>
        <v>0</v>
      </c>
      <c r="R36" s="2803"/>
      <c r="S36" s="2803">
        <f>SUM(S37)</f>
        <v>0</v>
      </c>
      <c r="T36" s="2803">
        <f>SUM(T37)</f>
        <v>0</v>
      </c>
      <c r="U36" s="2803">
        <f t="shared" si="3"/>
        <v>0</v>
      </c>
      <c r="V36" s="2803"/>
      <c r="W36" s="2803">
        <f>SUM(W37)</f>
        <v>0</v>
      </c>
      <c r="X36" s="2803">
        <f>SUM(X37)</f>
        <v>0</v>
      </c>
      <c r="Y36" s="2803">
        <f t="shared" si="4"/>
        <v>0</v>
      </c>
      <c r="Z36" s="2803"/>
      <c r="AA36" s="2803">
        <f t="shared" si="5"/>
        <v>3</v>
      </c>
      <c r="AB36" s="2803">
        <f t="shared" si="5"/>
        <v>2</v>
      </c>
      <c r="AC36" s="2819">
        <f t="shared" si="5"/>
        <v>5</v>
      </c>
    </row>
    <row r="37" spans="1:29" s="2820" customFormat="1" ht="14.25" customHeight="1">
      <c r="A37" s="2813">
        <v>1</v>
      </c>
      <c r="B37" s="2813">
        <v>1</v>
      </c>
      <c r="C37" s="2813">
        <v>1</v>
      </c>
      <c r="E37" s="2817"/>
      <c r="F37" s="2824" t="s">
        <v>206</v>
      </c>
      <c r="G37" s="1477">
        <v>0</v>
      </c>
      <c r="H37" s="1477">
        <v>0</v>
      </c>
      <c r="I37" s="1477">
        <f t="shared" si="6"/>
        <v>0</v>
      </c>
      <c r="J37" s="1477"/>
      <c r="K37" s="1477">
        <v>3</v>
      </c>
      <c r="L37" s="1477">
        <v>2</v>
      </c>
      <c r="M37" s="1477">
        <f t="shared" si="1"/>
        <v>5</v>
      </c>
      <c r="N37" s="1477"/>
      <c r="O37" s="1477">
        <v>0</v>
      </c>
      <c r="P37" s="1477">
        <v>0</v>
      </c>
      <c r="Q37" s="1477">
        <f t="shared" si="7"/>
        <v>0</v>
      </c>
      <c r="R37" s="1477"/>
      <c r="S37" s="1477">
        <v>0</v>
      </c>
      <c r="T37" s="1477">
        <v>0</v>
      </c>
      <c r="U37" s="1477">
        <f t="shared" si="3"/>
        <v>0</v>
      </c>
      <c r="V37" s="1477"/>
      <c r="W37" s="1477">
        <v>0</v>
      </c>
      <c r="X37" s="1477">
        <v>0</v>
      </c>
      <c r="Y37" s="1477">
        <f t="shared" si="4"/>
        <v>0</v>
      </c>
      <c r="Z37" s="1477"/>
      <c r="AA37" s="1477">
        <f>SUM(G37+K37+O37+S37+W37)</f>
        <v>3</v>
      </c>
      <c r="AB37" s="1477">
        <f t="shared" si="5"/>
        <v>2</v>
      </c>
      <c r="AC37" s="2822">
        <f t="shared" si="5"/>
        <v>5</v>
      </c>
    </row>
    <row r="38" spans="1:29" s="2820" customFormat="1" ht="14.25" customHeight="1">
      <c r="A38" s="2813"/>
      <c r="B38" s="2813"/>
      <c r="C38" s="2813"/>
      <c r="E38" s="2817"/>
      <c r="F38" s="2823" t="s">
        <v>27</v>
      </c>
      <c r="G38" s="2803">
        <f>SUM(G39)</f>
        <v>0</v>
      </c>
      <c r="H38" s="2803">
        <f>SUM(H39)</f>
        <v>0</v>
      </c>
      <c r="I38" s="2803">
        <f t="shared" si="6"/>
        <v>0</v>
      </c>
      <c r="J38" s="2803"/>
      <c r="K38" s="2803">
        <f>SUM(K39)</f>
        <v>0</v>
      </c>
      <c r="L38" s="2803">
        <f>SUM(L39)</f>
        <v>0</v>
      </c>
      <c r="M38" s="2803">
        <f t="shared" si="1"/>
        <v>0</v>
      </c>
      <c r="N38" s="2803"/>
      <c r="O38" s="2803">
        <f>SUM(O39)</f>
        <v>0</v>
      </c>
      <c r="P38" s="2803">
        <f>SUM(P39)</f>
        <v>0</v>
      </c>
      <c r="Q38" s="2803">
        <f t="shared" si="7"/>
        <v>0</v>
      </c>
      <c r="R38" s="2803"/>
      <c r="S38" s="2803">
        <f>SUM(S39)</f>
        <v>0</v>
      </c>
      <c r="T38" s="2803">
        <f>SUM(T39)</f>
        <v>0</v>
      </c>
      <c r="U38" s="2803">
        <f t="shared" si="3"/>
        <v>0</v>
      </c>
      <c r="V38" s="2803"/>
      <c r="W38" s="2803">
        <f>SUM(W39)</f>
        <v>0</v>
      </c>
      <c r="X38" s="2803">
        <f>SUM(X39)</f>
        <v>0</v>
      </c>
      <c r="Y38" s="2803">
        <f t="shared" si="4"/>
        <v>0</v>
      </c>
      <c r="Z38" s="2803"/>
      <c r="AA38" s="2803">
        <f>SUM(G38+K38+O38+S38+W38)</f>
        <v>0</v>
      </c>
      <c r="AB38" s="2803">
        <f t="shared" si="5"/>
        <v>0</v>
      </c>
      <c r="AC38" s="2819">
        <f t="shared" si="5"/>
        <v>0</v>
      </c>
    </row>
    <row r="39" spans="1:29" s="2820" customFormat="1" ht="14.25" customHeight="1">
      <c r="A39" s="2813">
        <v>1</v>
      </c>
      <c r="B39" s="2813">
        <v>1</v>
      </c>
      <c r="C39" s="2813">
        <v>14</v>
      </c>
      <c r="E39" s="2825"/>
      <c r="F39" s="2824" t="s">
        <v>207</v>
      </c>
      <c r="G39" s="1477">
        <v>0</v>
      </c>
      <c r="H39" s="1477">
        <v>0</v>
      </c>
      <c r="I39" s="1477">
        <f t="shared" si="6"/>
        <v>0</v>
      </c>
      <c r="J39" s="1477"/>
      <c r="K39" s="1477">
        <v>0</v>
      </c>
      <c r="L39" s="1477">
        <v>0</v>
      </c>
      <c r="M39" s="1477">
        <f t="shared" si="1"/>
        <v>0</v>
      </c>
      <c r="N39" s="1477"/>
      <c r="O39" s="1477">
        <v>0</v>
      </c>
      <c r="P39" s="1477">
        <v>0</v>
      </c>
      <c r="Q39" s="1477">
        <f t="shared" si="7"/>
        <v>0</v>
      </c>
      <c r="R39" s="1477"/>
      <c r="S39" s="1477">
        <v>0</v>
      </c>
      <c r="T39" s="1477">
        <v>0</v>
      </c>
      <c r="U39" s="1477">
        <f t="shared" si="3"/>
        <v>0</v>
      </c>
      <c r="V39" s="1477"/>
      <c r="W39" s="1477">
        <v>0</v>
      </c>
      <c r="X39" s="1477">
        <v>0</v>
      </c>
      <c r="Y39" s="1477">
        <f t="shared" si="4"/>
        <v>0</v>
      </c>
      <c r="Z39" s="1477"/>
      <c r="AA39" s="1477">
        <f>SUM(G39+K39+O39+S39+W39)</f>
        <v>0</v>
      </c>
      <c r="AB39" s="1477">
        <f t="shared" si="5"/>
        <v>0</v>
      </c>
      <c r="AC39" s="2822">
        <f t="shared" si="5"/>
        <v>0</v>
      </c>
    </row>
    <row r="40" spans="1:29" s="2799" customFormat="1" ht="14.25" customHeight="1">
      <c r="E40" s="2814">
        <v>1402</v>
      </c>
      <c r="F40" s="2815" t="s">
        <v>29</v>
      </c>
      <c r="G40" s="2826">
        <f>SUM(G41+G51+G56+G62+G66+G72+G76+G82)</f>
        <v>88</v>
      </c>
      <c r="H40" s="2826">
        <f>SUM(H41+H51+H56+H62+H66+H72+H76+H82)</f>
        <v>95</v>
      </c>
      <c r="I40" s="2826">
        <f>SUM(G40:H40)</f>
        <v>183</v>
      </c>
      <c r="J40" s="2826"/>
      <c r="K40" s="2826">
        <f>SUM(K41+K51+K56+K62+K66+K72+K76+K82)</f>
        <v>204</v>
      </c>
      <c r="L40" s="2826">
        <f>SUM(L41+L51+L56+L62+L66+L72+L76+L82)</f>
        <v>265</v>
      </c>
      <c r="M40" s="2826">
        <f>SUM(K40:L40)</f>
        <v>469</v>
      </c>
      <c r="N40" s="2826"/>
      <c r="O40" s="2826">
        <f>SUM(O41+O51+O56+O62+O66+O72+O76+O82)</f>
        <v>5</v>
      </c>
      <c r="P40" s="2826">
        <f>SUM(P41+P51+P56+P62+P66+P72+P76+P82)</f>
        <v>6</v>
      </c>
      <c r="Q40" s="2826">
        <f>SUM(O40:P40)</f>
        <v>11</v>
      </c>
      <c r="R40" s="2826"/>
      <c r="S40" s="2826">
        <f>SUM(S41+S51+S56+S62+S66+S72+S76+S82)</f>
        <v>6</v>
      </c>
      <c r="T40" s="2826">
        <f>SUM(T41+T51+T56+T62+T66+T72+T76+T82)</f>
        <v>7</v>
      </c>
      <c r="U40" s="2826">
        <f>SUM(S40:T40)</f>
        <v>13</v>
      </c>
      <c r="V40" s="2826"/>
      <c r="W40" s="2826">
        <f>SUM(W41+W51+W56+W62+W66+W72+W76+W82)</f>
        <v>30</v>
      </c>
      <c r="X40" s="2826">
        <f>SUM(X41+X51+X56+X62+X66+X72+X76+X82)</f>
        <v>51</v>
      </c>
      <c r="Y40" s="2826">
        <f>SUM(W40:X40)</f>
        <v>81</v>
      </c>
      <c r="Z40" s="2826"/>
      <c r="AA40" s="2826">
        <f t="shared" si="5"/>
        <v>333</v>
      </c>
      <c r="AB40" s="2826">
        <f t="shared" si="5"/>
        <v>424</v>
      </c>
      <c r="AC40" s="2827">
        <f t="shared" si="5"/>
        <v>757</v>
      </c>
    </row>
    <row r="41" spans="1:29" s="2816" customFormat="1" ht="14.25" customHeight="1">
      <c r="E41" s="2817"/>
      <c r="F41" s="2818" t="s">
        <v>114</v>
      </c>
      <c r="G41" s="2803">
        <f>SUM(G42:G50)</f>
        <v>51</v>
      </c>
      <c r="H41" s="2803">
        <f>SUM(H42:H50)</f>
        <v>59</v>
      </c>
      <c r="I41" s="2803">
        <f>SUM(G41:H41)</f>
        <v>110</v>
      </c>
      <c r="J41" s="2803"/>
      <c r="K41" s="2803">
        <f>SUM(K42:K50)</f>
        <v>90</v>
      </c>
      <c r="L41" s="2803">
        <f>SUM(L42:L50)</f>
        <v>119</v>
      </c>
      <c r="M41" s="2803">
        <f>SUM(K41:L41)</f>
        <v>209</v>
      </c>
      <c r="N41" s="2803"/>
      <c r="O41" s="2803">
        <f>SUM(O42:O50)</f>
        <v>5</v>
      </c>
      <c r="P41" s="2803">
        <f>SUM(P42:P50)</f>
        <v>3</v>
      </c>
      <c r="Q41" s="2803">
        <f>SUM(O41:P41)</f>
        <v>8</v>
      </c>
      <c r="R41" s="2803"/>
      <c r="S41" s="2803">
        <f>SUM(S42:S50)</f>
        <v>3</v>
      </c>
      <c r="T41" s="2803">
        <f>SUM(T42:T50)</f>
        <v>3</v>
      </c>
      <c r="U41" s="2803">
        <f>SUM(S41:T41)</f>
        <v>6</v>
      </c>
      <c r="V41" s="2803"/>
      <c r="W41" s="2803">
        <f>SUM(W42:W50)</f>
        <v>1</v>
      </c>
      <c r="X41" s="2803">
        <f>SUM(X42:X50)</f>
        <v>3</v>
      </c>
      <c r="Y41" s="2803">
        <f>SUM(W41:X41)</f>
        <v>4</v>
      </c>
      <c r="Z41" s="2803"/>
      <c r="AA41" s="2803">
        <f t="shared" si="5"/>
        <v>150</v>
      </c>
      <c r="AB41" s="2803">
        <f t="shared" si="5"/>
        <v>187</v>
      </c>
      <c r="AC41" s="2819">
        <f t="shared" si="5"/>
        <v>337</v>
      </c>
    </row>
    <row r="42" spans="1:29" s="2820" customFormat="1" ht="14.25" customHeight="1">
      <c r="A42" s="2813">
        <v>2</v>
      </c>
      <c r="B42" s="2813">
        <v>4</v>
      </c>
      <c r="C42" s="2813">
        <v>11</v>
      </c>
      <c r="E42" s="2817"/>
      <c r="F42" s="2821" t="s">
        <v>1527</v>
      </c>
      <c r="G42" s="1477">
        <v>20</v>
      </c>
      <c r="H42" s="1477">
        <v>17</v>
      </c>
      <c r="I42" s="1477">
        <f t="shared" si="0"/>
        <v>37</v>
      </c>
      <c r="J42" s="1477"/>
      <c r="K42" s="1477">
        <v>36</v>
      </c>
      <c r="L42" s="1477">
        <v>38</v>
      </c>
      <c r="M42" s="1477">
        <f t="shared" si="1"/>
        <v>74</v>
      </c>
      <c r="N42" s="1477"/>
      <c r="O42" s="1477">
        <v>2</v>
      </c>
      <c r="P42" s="1477">
        <v>1</v>
      </c>
      <c r="Q42" s="1477">
        <f t="shared" si="2"/>
        <v>3</v>
      </c>
      <c r="R42" s="1477"/>
      <c r="S42" s="1477">
        <v>0</v>
      </c>
      <c r="T42" s="1477">
        <v>0</v>
      </c>
      <c r="U42" s="1477">
        <f t="shared" si="3"/>
        <v>0</v>
      </c>
      <c r="V42" s="1477"/>
      <c r="W42" s="1477">
        <v>1</v>
      </c>
      <c r="X42" s="1477">
        <v>1</v>
      </c>
      <c r="Y42" s="1477">
        <f t="shared" si="4"/>
        <v>2</v>
      </c>
      <c r="Z42" s="1477"/>
      <c r="AA42" s="1477">
        <f t="shared" si="5"/>
        <v>59</v>
      </c>
      <c r="AB42" s="1477">
        <f t="shared" si="5"/>
        <v>57</v>
      </c>
      <c r="AC42" s="2822">
        <f t="shared" si="5"/>
        <v>116</v>
      </c>
    </row>
    <row r="43" spans="1:29" s="2820" customFormat="1" ht="14.25" customHeight="1">
      <c r="A43" s="2813">
        <v>2</v>
      </c>
      <c r="B43" s="2813">
        <v>4</v>
      </c>
      <c r="C43" s="2813">
        <v>11</v>
      </c>
      <c r="E43" s="2817"/>
      <c r="F43" s="2821" t="s">
        <v>1528</v>
      </c>
      <c r="G43" s="1477">
        <v>0</v>
      </c>
      <c r="H43" s="1477">
        <v>0</v>
      </c>
      <c r="I43" s="1477">
        <f t="shared" si="0"/>
        <v>0</v>
      </c>
      <c r="J43" s="1477"/>
      <c r="K43" s="1477">
        <v>0</v>
      </c>
      <c r="L43" s="1477">
        <v>1</v>
      </c>
      <c r="M43" s="1477">
        <f t="shared" si="1"/>
        <v>1</v>
      </c>
      <c r="N43" s="1477"/>
      <c r="O43" s="1477">
        <v>0</v>
      </c>
      <c r="P43" s="1477">
        <v>0</v>
      </c>
      <c r="Q43" s="1477">
        <f t="shared" si="2"/>
        <v>0</v>
      </c>
      <c r="R43" s="1477"/>
      <c r="S43" s="1477">
        <v>0</v>
      </c>
      <c r="T43" s="1477">
        <v>0</v>
      </c>
      <c r="U43" s="1477">
        <f t="shared" si="3"/>
        <v>0</v>
      </c>
      <c r="V43" s="1477"/>
      <c r="W43" s="1477">
        <v>0</v>
      </c>
      <c r="X43" s="1477">
        <v>0</v>
      </c>
      <c r="Y43" s="1477">
        <f t="shared" si="4"/>
        <v>0</v>
      </c>
      <c r="Z43" s="1477"/>
      <c r="AA43" s="1477">
        <f t="shared" si="5"/>
        <v>0</v>
      </c>
      <c r="AB43" s="1477">
        <f t="shared" si="5"/>
        <v>1</v>
      </c>
      <c r="AC43" s="2822">
        <f t="shared" si="5"/>
        <v>1</v>
      </c>
    </row>
    <row r="44" spans="1:29" s="2820" customFormat="1" ht="14.25" customHeight="1">
      <c r="A44" s="2813">
        <v>2</v>
      </c>
      <c r="B44" s="2813">
        <v>4</v>
      </c>
      <c r="C44" s="2813">
        <v>11</v>
      </c>
      <c r="E44" s="2817"/>
      <c r="F44" s="2821" t="s">
        <v>1529</v>
      </c>
      <c r="G44" s="1477">
        <v>0</v>
      </c>
      <c r="H44" s="1477">
        <v>0</v>
      </c>
      <c r="I44" s="1477">
        <f t="shared" si="0"/>
        <v>0</v>
      </c>
      <c r="J44" s="1477"/>
      <c r="K44" s="1477">
        <v>2</v>
      </c>
      <c r="L44" s="1477">
        <v>0</v>
      </c>
      <c r="M44" s="1477">
        <f t="shared" si="1"/>
        <v>2</v>
      </c>
      <c r="N44" s="1477"/>
      <c r="O44" s="1477">
        <v>0</v>
      </c>
      <c r="P44" s="1477">
        <v>0</v>
      </c>
      <c r="Q44" s="1477">
        <f t="shared" si="2"/>
        <v>0</v>
      </c>
      <c r="R44" s="1477"/>
      <c r="S44" s="1477">
        <v>0</v>
      </c>
      <c r="T44" s="1477">
        <v>0</v>
      </c>
      <c r="U44" s="1477">
        <f t="shared" si="3"/>
        <v>0</v>
      </c>
      <c r="V44" s="1477"/>
      <c r="W44" s="1477">
        <v>0</v>
      </c>
      <c r="X44" s="1477">
        <v>0</v>
      </c>
      <c r="Y44" s="1477">
        <f t="shared" si="4"/>
        <v>0</v>
      </c>
      <c r="Z44" s="1477"/>
      <c r="AA44" s="1477">
        <f t="shared" si="5"/>
        <v>2</v>
      </c>
      <c r="AB44" s="1477">
        <f t="shared" si="5"/>
        <v>0</v>
      </c>
      <c r="AC44" s="2822">
        <f t="shared" si="5"/>
        <v>2</v>
      </c>
    </row>
    <row r="45" spans="1:29" s="2820" customFormat="1" ht="14.25" customHeight="1">
      <c r="A45" s="2813">
        <v>2</v>
      </c>
      <c r="B45" s="2813">
        <v>4</v>
      </c>
      <c r="C45" s="2813">
        <v>11</v>
      </c>
      <c r="E45" s="2817"/>
      <c r="F45" s="2821" t="s">
        <v>325</v>
      </c>
      <c r="G45" s="1477">
        <v>17</v>
      </c>
      <c r="H45" s="1477">
        <v>10</v>
      </c>
      <c r="I45" s="1477">
        <f t="shared" si="0"/>
        <v>27</v>
      </c>
      <c r="J45" s="1477"/>
      <c r="K45" s="1477">
        <v>35</v>
      </c>
      <c r="L45" s="1477">
        <v>38</v>
      </c>
      <c r="M45" s="1477">
        <f t="shared" si="1"/>
        <v>73</v>
      </c>
      <c r="N45" s="1477"/>
      <c r="O45" s="1477">
        <v>1</v>
      </c>
      <c r="P45" s="1477">
        <v>1</v>
      </c>
      <c r="Q45" s="1477">
        <f t="shared" si="2"/>
        <v>2</v>
      </c>
      <c r="R45" s="1477"/>
      <c r="S45" s="1477">
        <v>1</v>
      </c>
      <c r="T45" s="1477">
        <v>1</v>
      </c>
      <c r="U45" s="1477">
        <f t="shared" si="3"/>
        <v>2</v>
      </c>
      <c r="V45" s="1477"/>
      <c r="W45" s="1477">
        <v>0</v>
      </c>
      <c r="X45" s="1477">
        <v>2</v>
      </c>
      <c r="Y45" s="1477">
        <f t="shared" si="4"/>
        <v>2</v>
      </c>
      <c r="Z45" s="1477"/>
      <c r="AA45" s="1477">
        <f t="shared" si="5"/>
        <v>54</v>
      </c>
      <c r="AB45" s="1477">
        <f t="shared" si="5"/>
        <v>52</v>
      </c>
      <c r="AC45" s="2822">
        <f t="shared" si="5"/>
        <v>106</v>
      </c>
    </row>
    <row r="46" spans="1:29" s="2820" customFormat="1" ht="14.25" customHeight="1">
      <c r="A46" s="2813">
        <v>2</v>
      </c>
      <c r="B46" s="2813">
        <v>4</v>
      </c>
      <c r="C46" s="2813">
        <v>11</v>
      </c>
      <c r="E46" s="2817"/>
      <c r="F46" s="2821" t="s">
        <v>1530</v>
      </c>
      <c r="G46" s="1477">
        <v>0</v>
      </c>
      <c r="H46" s="1477">
        <v>0</v>
      </c>
      <c r="I46" s="1477">
        <f t="shared" si="0"/>
        <v>0</v>
      </c>
      <c r="J46" s="1477"/>
      <c r="K46" s="1477">
        <v>1</v>
      </c>
      <c r="L46" s="1477">
        <v>1</v>
      </c>
      <c r="M46" s="1477">
        <f t="shared" si="1"/>
        <v>2</v>
      </c>
      <c r="N46" s="1477"/>
      <c r="O46" s="1477">
        <v>0</v>
      </c>
      <c r="P46" s="1477">
        <v>0</v>
      </c>
      <c r="Q46" s="1477">
        <f t="shared" si="2"/>
        <v>0</v>
      </c>
      <c r="R46" s="1477"/>
      <c r="S46" s="1477">
        <v>1</v>
      </c>
      <c r="T46" s="1477">
        <v>0</v>
      </c>
      <c r="U46" s="1477">
        <f t="shared" si="3"/>
        <v>1</v>
      </c>
      <c r="V46" s="1477"/>
      <c r="W46" s="1477">
        <v>0</v>
      </c>
      <c r="X46" s="1477">
        <v>0</v>
      </c>
      <c r="Y46" s="1477">
        <f t="shared" si="4"/>
        <v>0</v>
      </c>
      <c r="Z46" s="1477"/>
      <c r="AA46" s="1477">
        <f t="shared" si="5"/>
        <v>2</v>
      </c>
      <c r="AB46" s="1477">
        <f t="shared" si="5"/>
        <v>1</v>
      </c>
      <c r="AC46" s="2822">
        <f t="shared" si="5"/>
        <v>3</v>
      </c>
    </row>
    <row r="47" spans="1:29" s="2820" customFormat="1" ht="14.25" customHeight="1">
      <c r="A47" s="2813">
        <v>2</v>
      </c>
      <c r="B47" s="2813">
        <v>4</v>
      </c>
      <c r="C47" s="2813">
        <v>11</v>
      </c>
      <c r="E47" s="2817"/>
      <c r="F47" s="2821" t="s">
        <v>210</v>
      </c>
      <c r="G47" s="1477">
        <v>7</v>
      </c>
      <c r="H47" s="1477">
        <v>32</v>
      </c>
      <c r="I47" s="1477">
        <f t="shared" si="0"/>
        <v>39</v>
      </c>
      <c r="J47" s="1477"/>
      <c r="K47" s="1477">
        <v>5</v>
      </c>
      <c r="L47" s="1477">
        <v>37</v>
      </c>
      <c r="M47" s="1477">
        <f t="shared" si="1"/>
        <v>42</v>
      </c>
      <c r="N47" s="1477"/>
      <c r="O47" s="1477">
        <v>0</v>
      </c>
      <c r="P47" s="1477">
        <v>1</v>
      </c>
      <c r="Q47" s="1477">
        <f t="shared" si="2"/>
        <v>1</v>
      </c>
      <c r="R47" s="1477"/>
      <c r="S47" s="1477">
        <v>1</v>
      </c>
      <c r="T47" s="1477">
        <v>2</v>
      </c>
      <c r="U47" s="1477">
        <f t="shared" si="3"/>
        <v>3</v>
      </c>
      <c r="V47" s="1477"/>
      <c r="W47" s="1477">
        <v>0</v>
      </c>
      <c r="X47" s="1477">
        <v>0</v>
      </c>
      <c r="Y47" s="1477">
        <f t="shared" si="4"/>
        <v>0</v>
      </c>
      <c r="Z47" s="1477"/>
      <c r="AA47" s="1477">
        <f t="shared" si="5"/>
        <v>13</v>
      </c>
      <c r="AB47" s="1477">
        <f t="shared" si="5"/>
        <v>72</v>
      </c>
      <c r="AC47" s="2822">
        <f t="shared" si="5"/>
        <v>85</v>
      </c>
    </row>
    <row r="48" spans="1:29" s="2820" customFormat="1" ht="14.25" customHeight="1">
      <c r="A48" s="2813">
        <v>2</v>
      </c>
      <c r="B48" s="2813">
        <v>6</v>
      </c>
      <c r="C48" s="2813">
        <v>11</v>
      </c>
      <c r="E48" s="2817"/>
      <c r="F48" s="2821" t="s">
        <v>1531</v>
      </c>
      <c r="G48" s="1477">
        <v>0</v>
      </c>
      <c r="H48" s="1477">
        <v>0</v>
      </c>
      <c r="I48" s="1477">
        <f t="shared" si="0"/>
        <v>0</v>
      </c>
      <c r="J48" s="1477"/>
      <c r="K48" s="1477">
        <v>1</v>
      </c>
      <c r="L48" s="1477">
        <v>0</v>
      </c>
      <c r="M48" s="1477">
        <f t="shared" si="1"/>
        <v>1</v>
      </c>
      <c r="N48" s="1477"/>
      <c r="O48" s="1477">
        <v>0</v>
      </c>
      <c r="P48" s="1477">
        <v>0</v>
      </c>
      <c r="Q48" s="1477">
        <f t="shared" si="2"/>
        <v>0</v>
      </c>
      <c r="R48" s="1477"/>
      <c r="S48" s="1477">
        <v>0</v>
      </c>
      <c r="T48" s="1477">
        <v>0</v>
      </c>
      <c r="U48" s="1477">
        <f t="shared" si="3"/>
        <v>0</v>
      </c>
      <c r="V48" s="1477"/>
      <c r="W48" s="1477">
        <v>0</v>
      </c>
      <c r="X48" s="1477">
        <v>0</v>
      </c>
      <c r="Y48" s="1477">
        <f t="shared" si="4"/>
        <v>0</v>
      </c>
      <c r="Z48" s="1477"/>
      <c r="AA48" s="1477">
        <f t="shared" si="5"/>
        <v>1</v>
      </c>
      <c r="AB48" s="1477">
        <f t="shared" si="5"/>
        <v>0</v>
      </c>
      <c r="AC48" s="2822">
        <f t="shared" si="5"/>
        <v>1</v>
      </c>
    </row>
    <row r="49" spans="1:29" s="2820" customFormat="1" ht="14.25" customHeight="1">
      <c r="A49" s="2813">
        <v>2</v>
      </c>
      <c r="B49" s="2813">
        <v>6</v>
      </c>
      <c r="C49" s="2813">
        <v>11</v>
      </c>
      <c r="E49" s="2817"/>
      <c r="F49" s="2821" t="s">
        <v>211</v>
      </c>
      <c r="G49" s="1477">
        <v>0</v>
      </c>
      <c r="H49" s="1477">
        <v>0</v>
      </c>
      <c r="I49" s="1477">
        <f>SUM(G49:H49)</f>
        <v>0</v>
      </c>
      <c r="J49" s="1477"/>
      <c r="K49" s="1477">
        <v>0</v>
      </c>
      <c r="L49" s="1477">
        <v>0</v>
      </c>
      <c r="M49" s="1477">
        <f>SUM(K49:L49)</f>
        <v>0</v>
      </c>
      <c r="N49" s="1477"/>
      <c r="O49" s="1477">
        <v>0</v>
      </c>
      <c r="P49" s="1477">
        <v>0</v>
      </c>
      <c r="Q49" s="1477">
        <f>SUM(O49:P49)</f>
        <v>0</v>
      </c>
      <c r="R49" s="1477"/>
      <c r="S49" s="1477">
        <v>0</v>
      </c>
      <c r="T49" s="1477">
        <v>0</v>
      </c>
      <c r="U49" s="1477">
        <f>SUM(S49:T49)</f>
        <v>0</v>
      </c>
      <c r="V49" s="1477"/>
      <c r="W49" s="1477">
        <v>0</v>
      </c>
      <c r="X49" s="1477">
        <v>0</v>
      </c>
      <c r="Y49" s="1477">
        <f>SUM(W49:X49)</f>
        <v>0</v>
      </c>
      <c r="Z49" s="1477"/>
      <c r="AA49" s="1477">
        <f>SUM(G49+K49+O49+S49+W49)</f>
        <v>0</v>
      </c>
      <c r="AB49" s="1477">
        <f>SUM(H49+L49+P49+T49+X49)</f>
        <v>0</v>
      </c>
      <c r="AC49" s="2822">
        <f>SUM(I49+M49+Q49+U49+Y49)</f>
        <v>0</v>
      </c>
    </row>
    <row r="50" spans="1:29" s="2820" customFormat="1" ht="14.25" customHeight="1">
      <c r="A50" s="2813">
        <v>2</v>
      </c>
      <c r="B50" s="2813">
        <v>6</v>
      </c>
      <c r="C50" s="2813">
        <v>11</v>
      </c>
      <c r="E50" s="2817"/>
      <c r="F50" s="2821" t="s">
        <v>212</v>
      </c>
      <c r="G50" s="1477">
        <v>7</v>
      </c>
      <c r="H50" s="1477">
        <v>0</v>
      </c>
      <c r="I50" s="1477">
        <f t="shared" si="0"/>
        <v>7</v>
      </c>
      <c r="J50" s="1477"/>
      <c r="K50" s="1477">
        <v>10</v>
      </c>
      <c r="L50" s="1477">
        <v>4</v>
      </c>
      <c r="M50" s="1477">
        <f t="shared" si="1"/>
        <v>14</v>
      </c>
      <c r="N50" s="1477"/>
      <c r="O50" s="1477">
        <v>2</v>
      </c>
      <c r="P50" s="1477">
        <v>0</v>
      </c>
      <c r="Q50" s="1477">
        <f t="shared" si="2"/>
        <v>2</v>
      </c>
      <c r="R50" s="1477"/>
      <c r="S50" s="1477">
        <v>0</v>
      </c>
      <c r="T50" s="1477">
        <v>0</v>
      </c>
      <c r="U50" s="1477">
        <f t="shared" si="3"/>
        <v>0</v>
      </c>
      <c r="V50" s="1477"/>
      <c r="W50" s="1477">
        <v>0</v>
      </c>
      <c r="X50" s="1477">
        <v>0</v>
      </c>
      <c r="Y50" s="1477">
        <f t="shared" si="4"/>
        <v>0</v>
      </c>
      <c r="Z50" s="1477"/>
      <c r="AA50" s="1477">
        <f t="shared" si="5"/>
        <v>19</v>
      </c>
      <c r="AB50" s="1477">
        <f t="shared" si="5"/>
        <v>4</v>
      </c>
      <c r="AC50" s="2822">
        <f t="shared" si="5"/>
        <v>23</v>
      </c>
    </row>
    <row r="51" spans="1:29" s="2816" customFormat="1" ht="14.25" customHeight="1">
      <c r="A51" s="2813"/>
      <c r="B51" s="2813"/>
      <c r="C51" s="2813"/>
      <c r="E51" s="2817"/>
      <c r="F51" s="2818" t="s">
        <v>31</v>
      </c>
      <c r="G51" s="2803">
        <f>SUM(G52:G55)</f>
        <v>12</v>
      </c>
      <c r="H51" s="2803">
        <f>SUM(H52:H55)</f>
        <v>8</v>
      </c>
      <c r="I51" s="2803">
        <f t="shared" si="0"/>
        <v>20</v>
      </c>
      <c r="J51" s="2803"/>
      <c r="K51" s="2803">
        <f>SUM(K52:K55)</f>
        <v>24</v>
      </c>
      <c r="L51" s="2803">
        <f>SUM(L52:L55)</f>
        <v>35</v>
      </c>
      <c r="M51" s="2803">
        <f t="shared" si="1"/>
        <v>59</v>
      </c>
      <c r="N51" s="2803"/>
      <c r="O51" s="2803">
        <f>SUM(O52:O55)</f>
        <v>0</v>
      </c>
      <c r="P51" s="2803">
        <f>SUM(P52:P55)</f>
        <v>1</v>
      </c>
      <c r="Q51" s="2803">
        <f t="shared" si="2"/>
        <v>1</v>
      </c>
      <c r="R51" s="2803"/>
      <c r="S51" s="2803">
        <f>SUM(S52:S55)</f>
        <v>2</v>
      </c>
      <c r="T51" s="2803">
        <f>SUM(T52:T55)</f>
        <v>1</v>
      </c>
      <c r="U51" s="2803">
        <f t="shared" si="3"/>
        <v>3</v>
      </c>
      <c r="V51" s="2803"/>
      <c r="W51" s="2803">
        <f>SUM(W52:W55)</f>
        <v>1</v>
      </c>
      <c r="X51" s="2803">
        <f>SUM(X52:X55)</f>
        <v>4</v>
      </c>
      <c r="Y51" s="2803">
        <f t="shared" si="4"/>
        <v>5</v>
      </c>
      <c r="Z51" s="2803"/>
      <c r="AA51" s="2803">
        <f t="shared" si="5"/>
        <v>39</v>
      </c>
      <c r="AB51" s="2803">
        <f t="shared" si="5"/>
        <v>49</v>
      </c>
      <c r="AC51" s="2819">
        <f t="shared" si="5"/>
        <v>88</v>
      </c>
    </row>
    <row r="52" spans="1:29" s="2820" customFormat="1" ht="14.25" customHeight="1">
      <c r="A52" s="2813">
        <v>2</v>
      </c>
      <c r="B52" s="2813">
        <v>4</v>
      </c>
      <c r="C52" s="2813">
        <v>10</v>
      </c>
      <c r="E52" s="2817"/>
      <c r="F52" s="2821" t="s">
        <v>325</v>
      </c>
      <c r="G52" s="1477">
        <v>5</v>
      </c>
      <c r="H52" s="1477">
        <v>5</v>
      </c>
      <c r="I52" s="1477">
        <f t="shared" si="0"/>
        <v>10</v>
      </c>
      <c r="J52" s="1477"/>
      <c r="K52" s="1477">
        <v>23</v>
      </c>
      <c r="L52" s="1477">
        <v>33</v>
      </c>
      <c r="M52" s="1477">
        <f t="shared" si="1"/>
        <v>56</v>
      </c>
      <c r="N52" s="1477"/>
      <c r="O52" s="1477">
        <v>0</v>
      </c>
      <c r="P52" s="1477">
        <v>0</v>
      </c>
      <c r="Q52" s="1477">
        <f t="shared" si="2"/>
        <v>0</v>
      </c>
      <c r="R52" s="1477"/>
      <c r="S52" s="1477">
        <v>1</v>
      </c>
      <c r="T52" s="1477">
        <v>0</v>
      </c>
      <c r="U52" s="1477">
        <f t="shared" si="3"/>
        <v>1</v>
      </c>
      <c r="V52" s="1477"/>
      <c r="W52" s="1477">
        <v>1</v>
      </c>
      <c r="X52" s="1477">
        <v>4</v>
      </c>
      <c r="Y52" s="1477">
        <f t="shared" si="4"/>
        <v>5</v>
      </c>
      <c r="Z52" s="1477"/>
      <c r="AA52" s="1477">
        <f t="shared" si="5"/>
        <v>30</v>
      </c>
      <c r="AB52" s="1477">
        <f t="shared" si="5"/>
        <v>42</v>
      </c>
      <c r="AC52" s="2822">
        <f t="shared" si="5"/>
        <v>72</v>
      </c>
    </row>
    <row r="53" spans="1:29" s="2820" customFormat="1" ht="14.25" customHeight="1">
      <c r="A53" s="2813">
        <v>2</v>
      </c>
      <c r="B53" s="2813">
        <v>4</v>
      </c>
      <c r="C53" s="2813">
        <v>10</v>
      </c>
      <c r="E53" s="2817"/>
      <c r="F53" s="2821" t="s">
        <v>1530</v>
      </c>
      <c r="G53" s="1477">
        <v>0</v>
      </c>
      <c r="H53" s="1477">
        <v>0</v>
      </c>
      <c r="I53" s="1477">
        <f t="shared" si="0"/>
        <v>0</v>
      </c>
      <c r="J53" s="1477"/>
      <c r="K53" s="1477">
        <v>1</v>
      </c>
      <c r="L53" s="1477">
        <v>2</v>
      </c>
      <c r="M53" s="1477">
        <f t="shared" si="1"/>
        <v>3</v>
      </c>
      <c r="N53" s="1477"/>
      <c r="O53" s="1477">
        <v>0</v>
      </c>
      <c r="P53" s="1477">
        <v>0</v>
      </c>
      <c r="Q53" s="1477">
        <f t="shared" si="2"/>
        <v>0</v>
      </c>
      <c r="R53" s="1477"/>
      <c r="S53" s="1477">
        <v>0</v>
      </c>
      <c r="T53" s="1477">
        <v>0</v>
      </c>
      <c r="U53" s="1477">
        <f t="shared" si="3"/>
        <v>0</v>
      </c>
      <c r="V53" s="1477"/>
      <c r="W53" s="1477">
        <v>0</v>
      </c>
      <c r="X53" s="1477">
        <v>0</v>
      </c>
      <c r="Y53" s="1477">
        <f t="shared" si="4"/>
        <v>0</v>
      </c>
      <c r="Z53" s="1477"/>
      <c r="AA53" s="1477">
        <f t="shared" si="5"/>
        <v>1</v>
      </c>
      <c r="AB53" s="1477">
        <f t="shared" si="5"/>
        <v>2</v>
      </c>
      <c r="AC53" s="2822">
        <f t="shared" si="5"/>
        <v>3</v>
      </c>
    </row>
    <row r="54" spans="1:29" s="2820" customFormat="1" ht="14.25" customHeight="1">
      <c r="A54" s="2813">
        <v>2</v>
      </c>
      <c r="B54" s="2813">
        <v>6</v>
      </c>
      <c r="C54" s="2813">
        <v>10</v>
      </c>
      <c r="E54" s="2817"/>
      <c r="F54" s="2821" t="s">
        <v>211</v>
      </c>
      <c r="G54" s="1477">
        <v>0</v>
      </c>
      <c r="H54" s="1477">
        <v>0</v>
      </c>
      <c r="I54" s="1477">
        <f>SUM(G54:H54)</f>
        <v>0</v>
      </c>
      <c r="J54" s="1477"/>
      <c r="K54" s="1477">
        <v>0</v>
      </c>
      <c r="L54" s="1477">
        <v>0</v>
      </c>
      <c r="M54" s="1477">
        <f>SUM(K54:L54)</f>
        <v>0</v>
      </c>
      <c r="N54" s="1477"/>
      <c r="O54" s="1477">
        <v>0</v>
      </c>
      <c r="P54" s="1477">
        <v>0</v>
      </c>
      <c r="Q54" s="1477">
        <f>SUM(O54:P54)</f>
        <v>0</v>
      </c>
      <c r="R54" s="1477"/>
      <c r="S54" s="1477">
        <v>0</v>
      </c>
      <c r="T54" s="1477">
        <v>0</v>
      </c>
      <c r="U54" s="1477">
        <f>SUM(S54:T54)</f>
        <v>0</v>
      </c>
      <c r="V54" s="1477"/>
      <c r="W54" s="1477">
        <v>0</v>
      </c>
      <c r="X54" s="1477">
        <v>0</v>
      </c>
      <c r="Y54" s="1477">
        <f>SUM(W54:X54)</f>
        <v>0</v>
      </c>
      <c r="Z54" s="1477"/>
      <c r="AA54" s="1477">
        <f>SUM(G54+K54+O54+S54+W54)</f>
        <v>0</v>
      </c>
      <c r="AB54" s="1477">
        <f>SUM(H54+L54+P54+T54+X54)</f>
        <v>0</v>
      </c>
      <c r="AC54" s="2822">
        <f>SUM(I54+M54+Q54+U54+Y54)</f>
        <v>0</v>
      </c>
    </row>
    <row r="55" spans="1:29" s="2820" customFormat="1" ht="14.25" customHeight="1">
      <c r="A55" s="2813">
        <v>2</v>
      </c>
      <c r="B55" s="2813">
        <v>6</v>
      </c>
      <c r="C55" s="2813">
        <v>10</v>
      </c>
      <c r="E55" s="2817"/>
      <c r="F55" s="2821" t="s">
        <v>212</v>
      </c>
      <c r="G55" s="1477">
        <v>7</v>
      </c>
      <c r="H55" s="1477">
        <v>3</v>
      </c>
      <c r="I55" s="1477">
        <f t="shared" si="0"/>
        <v>10</v>
      </c>
      <c r="J55" s="1477"/>
      <c r="K55" s="1477">
        <v>0</v>
      </c>
      <c r="L55" s="1477">
        <v>0</v>
      </c>
      <c r="M55" s="1477">
        <f t="shared" si="1"/>
        <v>0</v>
      </c>
      <c r="N55" s="1477"/>
      <c r="O55" s="1477">
        <v>0</v>
      </c>
      <c r="P55" s="1477">
        <v>1</v>
      </c>
      <c r="Q55" s="1477">
        <f t="shared" si="2"/>
        <v>1</v>
      </c>
      <c r="R55" s="1477"/>
      <c r="S55" s="1477">
        <v>1</v>
      </c>
      <c r="T55" s="1477">
        <v>1</v>
      </c>
      <c r="U55" s="1477">
        <f t="shared" si="3"/>
        <v>2</v>
      </c>
      <c r="V55" s="1477"/>
      <c r="W55" s="1477">
        <v>0</v>
      </c>
      <c r="X55" s="1477">
        <v>0</v>
      </c>
      <c r="Y55" s="1477">
        <f t="shared" si="4"/>
        <v>0</v>
      </c>
      <c r="Z55" s="1477"/>
      <c r="AA55" s="1477">
        <f t="shared" si="5"/>
        <v>8</v>
      </c>
      <c r="AB55" s="1477">
        <f t="shared" si="5"/>
        <v>5</v>
      </c>
      <c r="AC55" s="2822">
        <f t="shared" si="5"/>
        <v>13</v>
      </c>
    </row>
    <row r="56" spans="1:29" s="2816" customFormat="1" ht="14.25" customHeight="1">
      <c r="A56" s="2813"/>
      <c r="B56" s="2813"/>
      <c r="C56" s="2813"/>
      <c r="E56" s="2817"/>
      <c r="F56" s="2818" t="s">
        <v>32</v>
      </c>
      <c r="G56" s="2803">
        <f>SUM(G57:G61)</f>
        <v>2</v>
      </c>
      <c r="H56" s="2803">
        <f>SUM(H57:H61)</f>
        <v>1</v>
      </c>
      <c r="I56" s="2803">
        <f t="shared" si="0"/>
        <v>3</v>
      </c>
      <c r="J56" s="2803"/>
      <c r="K56" s="2803">
        <f>SUM(K57:K61)</f>
        <v>34</v>
      </c>
      <c r="L56" s="2803">
        <f>SUM(L57:L61)</f>
        <v>38</v>
      </c>
      <c r="M56" s="2803">
        <f t="shared" si="1"/>
        <v>72</v>
      </c>
      <c r="N56" s="2803"/>
      <c r="O56" s="2803">
        <f>SUM(O57:O61)</f>
        <v>0</v>
      </c>
      <c r="P56" s="2803">
        <f>SUM(P57:P61)</f>
        <v>2</v>
      </c>
      <c r="Q56" s="2803">
        <f>SUM(O56:P56)</f>
        <v>2</v>
      </c>
      <c r="R56" s="2803"/>
      <c r="S56" s="2803">
        <f>SUM(S57:S61)</f>
        <v>1</v>
      </c>
      <c r="T56" s="2803">
        <f>SUM(T57:T61)</f>
        <v>3</v>
      </c>
      <c r="U56" s="2803">
        <f t="shared" si="3"/>
        <v>4</v>
      </c>
      <c r="V56" s="2803"/>
      <c r="W56" s="2803">
        <f>SUM(W57:W61)</f>
        <v>5</v>
      </c>
      <c r="X56" s="2803">
        <f>SUM(X57:X61)</f>
        <v>9</v>
      </c>
      <c r="Y56" s="2803">
        <f t="shared" si="4"/>
        <v>14</v>
      </c>
      <c r="Z56" s="2803"/>
      <c r="AA56" s="2803">
        <f>SUM(G56+K56+O56+S56+W56)</f>
        <v>42</v>
      </c>
      <c r="AB56" s="2803">
        <f>SUM(H56+L56+P56+T56+X56)</f>
        <v>53</v>
      </c>
      <c r="AC56" s="2819">
        <f t="shared" si="5"/>
        <v>95</v>
      </c>
    </row>
    <row r="57" spans="1:29" s="2820" customFormat="1" ht="14.25" customHeight="1">
      <c r="A57" s="2813">
        <v>2</v>
      </c>
      <c r="B57" s="2813">
        <v>4</v>
      </c>
      <c r="C57" s="2813">
        <v>10</v>
      </c>
      <c r="E57" s="2817"/>
      <c r="F57" s="2821" t="s">
        <v>1527</v>
      </c>
      <c r="G57" s="1477">
        <v>0</v>
      </c>
      <c r="H57" s="1477">
        <v>0</v>
      </c>
      <c r="I57" s="1477">
        <f t="shared" si="0"/>
        <v>0</v>
      </c>
      <c r="J57" s="1477"/>
      <c r="K57" s="1477">
        <v>17</v>
      </c>
      <c r="L57" s="1477">
        <v>15</v>
      </c>
      <c r="M57" s="1477">
        <f t="shared" si="1"/>
        <v>32</v>
      </c>
      <c r="N57" s="1477"/>
      <c r="O57" s="1477">
        <v>0</v>
      </c>
      <c r="P57" s="1477">
        <v>1</v>
      </c>
      <c r="Q57" s="1477">
        <f t="shared" si="2"/>
        <v>1</v>
      </c>
      <c r="R57" s="1477"/>
      <c r="S57" s="1477">
        <v>0</v>
      </c>
      <c r="T57" s="1477">
        <v>1</v>
      </c>
      <c r="U57" s="1477">
        <f t="shared" si="3"/>
        <v>1</v>
      </c>
      <c r="V57" s="1477"/>
      <c r="W57" s="1477">
        <v>2</v>
      </c>
      <c r="X57" s="1477">
        <v>0</v>
      </c>
      <c r="Y57" s="1477">
        <f t="shared" si="4"/>
        <v>2</v>
      </c>
      <c r="Z57" s="1477"/>
      <c r="AA57" s="1477">
        <f t="shared" si="5"/>
        <v>19</v>
      </c>
      <c r="AB57" s="1477">
        <f t="shared" si="5"/>
        <v>17</v>
      </c>
      <c r="AC57" s="2822">
        <f t="shared" si="5"/>
        <v>36</v>
      </c>
    </row>
    <row r="58" spans="1:29" s="2820" customFormat="1" ht="14.25" customHeight="1">
      <c r="A58" s="2813">
        <v>2</v>
      </c>
      <c r="B58" s="2813">
        <v>4</v>
      </c>
      <c r="C58" s="2813">
        <v>10</v>
      </c>
      <c r="E58" s="2817"/>
      <c r="F58" s="2821" t="s">
        <v>1529</v>
      </c>
      <c r="G58" s="1477">
        <v>0</v>
      </c>
      <c r="H58" s="1477">
        <v>0</v>
      </c>
      <c r="I58" s="1477">
        <f t="shared" si="0"/>
        <v>0</v>
      </c>
      <c r="J58" s="1477"/>
      <c r="K58" s="1477">
        <v>0</v>
      </c>
      <c r="L58" s="1477">
        <v>1</v>
      </c>
      <c r="M58" s="1477">
        <f t="shared" si="1"/>
        <v>1</v>
      </c>
      <c r="N58" s="1477"/>
      <c r="O58" s="1477">
        <v>0</v>
      </c>
      <c r="P58" s="1477">
        <v>0</v>
      </c>
      <c r="Q58" s="1477">
        <f t="shared" si="2"/>
        <v>0</v>
      </c>
      <c r="R58" s="1477"/>
      <c r="S58" s="1477">
        <v>0</v>
      </c>
      <c r="T58" s="1477">
        <v>0</v>
      </c>
      <c r="U58" s="1477">
        <f t="shared" si="3"/>
        <v>0</v>
      </c>
      <c r="V58" s="1477"/>
      <c r="W58" s="1477">
        <v>0</v>
      </c>
      <c r="X58" s="1477">
        <v>0</v>
      </c>
      <c r="Y58" s="1477">
        <f t="shared" si="4"/>
        <v>0</v>
      </c>
      <c r="Z58" s="1477"/>
      <c r="AA58" s="1477">
        <f t="shared" si="5"/>
        <v>0</v>
      </c>
      <c r="AB58" s="1477">
        <f t="shared" si="5"/>
        <v>1</v>
      </c>
      <c r="AC58" s="2822">
        <f t="shared" si="5"/>
        <v>1</v>
      </c>
    </row>
    <row r="59" spans="1:29" s="2820" customFormat="1" ht="14.25" customHeight="1">
      <c r="A59" s="2813">
        <v>2</v>
      </c>
      <c r="B59" s="2813">
        <v>4</v>
      </c>
      <c r="C59" s="2813">
        <v>10</v>
      </c>
      <c r="E59" s="2817"/>
      <c r="F59" s="2821" t="s">
        <v>213</v>
      </c>
      <c r="G59" s="1477">
        <v>2</v>
      </c>
      <c r="H59" s="1477">
        <v>0</v>
      </c>
      <c r="I59" s="1477">
        <f t="shared" si="0"/>
        <v>2</v>
      </c>
      <c r="J59" s="1477"/>
      <c r="K59" s="1477">
        <v>8</v>
      </c>
      <c r="L59" s="1477">
        <v>5</v>
      </c>
      <c r="M59" s="1477">
        <f t="shared" si="1"/>
        <v>13</v>
      </c>
      <c r="N59" s="1477"/>
      <c r="O59" s="1477">
        <v>0</v>
      </c>
      <c r="P59" s="1477">
        <v>0</v>
      </c>
      <c r="Q59" s="1477">
        <f t="shared" si="2"/>
        <v>0</v>
      </c>
      <c r="R59" s="1477"/>
      <c r="S59" s="1477">
        <v>0</v>
      </c>
      <c r="T59" s="1477">
        <v>0</v>
      </c>
      <c r="U59" s="1477">
        <f t="shared" si="3"/>
        <v>0</v>
      </c>
      <c r="V59" s="1477"/>
      <c r="W59" s="1477">
        <v>0</v>
      </c>
      <c r="X59" s="1477">
        <v>1</v>
      </c>
      <c r="Y59" s="1477">
        <f t="shared" si="4"/>
        <v>1</v>
      </c>
      <c r="Z59" s="1477"/>
      <c r="AA59" s="1477">
        <f t="shared" si="5"/>
        <v>10</v>
      </c>
      <c r="AB59" s="1477">
        <f t="shared" si="5"/>
        <v>6</v>
      </c>
      <c r="AC59" s="2822">
        <f t="shared" si="5"/>
        <v>16</v>
      </c>
    </row>
    <row r="60" spans="1:29" s="2820" customFormat="1" ht="14.25" customHeight="1">
      <c r="A60" s="2813">
        <v>2</v>
      </c>
      <c r="B60" s="2813">
        <v>4</v>
      </c>
      <c r="C60" s="2813">
        <v>10</v>
      </c>
      <c r="E60" s="2817"/>
      <c r="F60" s="2821" t="s">
        <v>214</v>
      </c>
      <c r="G60" s="1477">
        <v>0</v>
      </c>
      <c r="H60" s="1477">
        <v>0</v>
      </c>
      <c r="I60" s="1477">
        <f t="shared" si="0"/>
        <v>0</v>
      </c>
      <c r="J60" s="1477"/>
      <c r="K60" s="1477">
        <v>2</v>
      </c>
      <c r="L60" s="1477">
        <v>3</v>
      </c>
      <c r="M60" s="1477">
        <f t="shared" si="1"/>
        <v>5</v>
      </c>
      <c r="N60" s="1477"/>
      <c r="O60" s="1477">
        <v>0</v>
      </c>
      <c r="P60" s="1477">
        <v>1</v>
      </c>
      <c r="Q60" s="1477">
        <f t="shared" si="2"/>
        <v>1</v>
      </c>
      <c r="R60" s="1477"/>
      <c r="S60" s="1477">
        <v>0</v>
      </c>
      <c r="T60" s="1477">
        <v>1</v>
      </c>
      <c r="U60" s="1477">
        <f t="shared" si="3"/>
        <v>1</v>
      </c>
      <c r="V60" s="1477"/>
      <c r="W60" s="1477">
        <v>0</v>
      </c>
      <c r="X60" s="1477">
        <v>0</v>
      </c>
      <c r="Y60" s="1477">
        <f t="shared" si="4"/>
        <v>0</v>
      </c>
      <c r="Z60" s="1477"/>
      <c r="AA60" s="1477">
        <f t="shared" si="5"/>
        <v>2</v>
      </c>
      <c r="AB60" s="1477">
        <f t="shared" si="5"/>
        <v>5</v>
      </c>
      <c r="AC60" s="2822">
        <f t="shared" si="5"/>
        <v>7</v>
      </c>
    </row>
    <row r="61" spans="1:29" s="2820" customFormat="1" ht="14.25" customHeight="1">
      <c r="A61" s="2813">
        <v>2</v>
      </c>
      <c r="B61" s="2813">
        <v>4</v>
      </c>
      <c r="C61" s="2813">
        <v>10</v>
      </c>
      <c r="E61" s="2817"/>
      <c r="F61" s="2821" t="s">
        <v>210</v>
      </c>
      <c r="G61" s="1477">
        <v>0</v>
      </c>
      <c r="H61" s="1477">
        <v>1</v>
      </c>
      <c r="I61" s="1477">
        <f t="shared" si="0"/>
        <v>1</v>
      </c>
      <c r="J61" s="1477"/>
      <c r="K61" s="1477">
        <v>7</v>
      </c>
      <c r="L61" s="1477">
        <v>14</v>
      </c>
      <c r="M61" s="1477">
        <f t="shared" si="1"/>
        <v>21</v>
      </c>
      <c r="N61" s="1477"/>
      <c r="O61" s="1477">
        <v>0</v>
      </c>
      <c r="P61" s="1477">
        <v>0</v>
      </c>
      <c r="Q61" s="1477">
        <f t="shared" si="2"/>
        <v>0</v>
      </c>
      <c r="R61" s="1477"/>
      <c r="S61" s="1477">
        <v>1</v>
      </c>
      <c r="T61" s="1477">
        <v>1</v>
      </c>
      <c r="U61" s="1477">
        <f t="shared" si="3"/>
        <v>2</v>
      </c>
      <c r="V61" s="1477"/>
      <c r="W61" s="1477">
        <v>3</v>
      </c>
      <c r="X61" s="1477">
        <v>8</v>
      </c>
      <c r="Y61" s="1477">
        <f t="shared" si="4"/>
        <v>11</v>
      </c>
      <c r="Z61" s="1477"/>
      <c r="AA61" s="1477">
        <f t="shared" si="5"/>
        <v>11</v>
      </c>
      <c r="AB61" s="1477">
        <f t="shared" si="5"/>
        <v>24</v>
      </c>
      <c r="AC61" s="2822">
        <f t="shared" si="5"/>
        <v>35</v>
      </c>
    </row>
    <row r="62" spans="1:29" s="2816" customFormat="1" ht="14.25" customHeight="1">
      <c r="A62" s="2813"/>
      <c r="B62" s="2813"/>
      <c r="C62" s="2813"/>
      <c r="E62" s="2817"/>
      <c r="F62" s="2818" t="s">
        <v>33</v>
      </c>
      <c r="G62" s="2803">
        <f>SUM(G63:G65)</f>
        <v>9</v>
      </c>
      <c r="H62" s="2803">
        <f>SUM(H63:H65)</f>
        <v>18</v>
      </c>
      <c r="I62" s="2803">
        <f t="shared" si="0"/>
        <v>27</v>
      </c>
      <c r="J62" s="2803"/>
      <c r="K62" s="2803">
        <f>SUM(K63:K65)</f>
        <v>27</v>
      </c>
      <c r="L62" s="2803">
        <f>SUM(L63:L65)</f>
        <v>25</v>
      </c>
      <c r="M62" s="2803">
        <f t="shared" si="1"/>
        <v>52</v>
      </c>
      <c r="N62" s="2803"/>
      <c r="O62" s="2803">
        <f>SUM(O63:O65)</f>
        <v>0</v>
      </c>
      <c r="P62" s="2803">
        <f>SUM(P63:P65)</f>
        <v>0</v>
      </c>
      <c r="Q62" s="2803">
        <f t="shared" si="2"/>
        <v>0</v>
      </c>
      <c r="R62" s="2803"/>
      <c r="S62" s="2803">
        <f>SUM(S63:S65)</f>
        <v>0</v>
      </c>
      <c r="T62" s="2803">
        <f>SUM(T63:T65)</f>
        <v>0</v>
      </c>
      <c r="U62" s="2803">
        <f t="shared" si="3"/>
        <v>0</v>
      </c>
      <c r="V62" s="2803"/>
      <c r="W62" s="2803">
        <f>SUM(W63:W65)</f>
        <v>17</v>
      </c>
      <c r="X62" s="2803">
        <f>SUM(X63:X65)</f>
        <v>17</v>
      </c>
      <c r="Y62" s="2803">
        <f t="shared" si="4"/>
        <v>34</v>
      </c>
      <c r="Z62" s="2803"/>
      <c r="AA62" s="2803">
        <f t="shared" si="5"/>
        <v>53</v>
      </c>
      <c r="AB62" s="2803">
        <f t="shared" si="5"/>
        <v>60</v>
      </c>
      <c r="AC62" s="2819">
        <f t="shared" si="5"/>
        <v>113</v>
      </c>
    </row>
    <row r="63" spans="1:29" s="2820" customFormat="1" ht="14.25" customHeight="1">
      <c r="A63" s="2813">
        <v>2</v>
      </c>
      <c r="B63" s="2813">
        <v>4</v>
      </c>
      <c r="C63" s="2813">
        <v>3</v>
      </c>
      <c r="E63" s="2817"/>
      <c r="F63" s="2821" t="s">
        <v>1527</v>
      </c>
      <c r="G63" s="1477">
        <v>8</v>
      </c>
      <c r="H63" s="1477">
        <v>18</v>
      </c>
      <c r="I63" s="1477">
        <f t="shared" si="0"/>
        <v>26</v>
      </c>
      <c r="J63" s="1477"/>
      <c r="K63" s="1477">
        <v>11</v>
      </c>
      <c r="L63" s="1477">
        <v>9</v>
      </c>
      <c r="M63" s="1477">
        <f t="shared" si="1"/>
        <v>20</v>
      </c>
      <c r="N63" s="1477"/>
      <c r="O63" s="1477">
        <v>0</v>
      </c>
      <c r="P63" s="1477">
        <v>0</v>
      </c>
      <c r="Q63" s="1477">
        <f t="shared" si="2"/>
        <v>0</v>
      </c>
      <c r="R63" s="1477"/>
      <c r="S63" s="1477">
        <v>0</v>
      </c>
      <c r="T63" s="1477">
        <v>0</v>
      </c>
      <c r="U63" s="1477">
        <f t="shared" si="3"/>
        <v>0</v>
      </c>
      <c r="V63" s="1477"/>
      <c r="W63" s="1477">
        <v>5</v>
      </c>
      <c r="X63" s="1477">
        <v>4</v>
      </c>
      <c r="Y63" s="1477">
        <f t="shared" si="4"/>
        <v>9</v>
      </c>
      <c r="Z63" s="1477"/>
      <c r="AA63" s="1477">
        <f t="shared" si="5"/>
        <v>24</v>
      </c>
      <c r="AB63" s="1477">
        <f t="shared" si="5"/>
        <v>31</v>
      </c>
      <c r="AC63" s="2822">
        <f t="shared" si="5"/>
        <v>55</v>
      </c>
    </row>
    <row r="64" spans="1:29" s="2820" customFormat="1" ht="14.25" customHeight="1">
      <c r="A64" s="2813">
        <v>2</v>
      </c>
      <c r="B64" s="2813">
        <v>4</v>
      </c>
      <c r="C64" s="2813">
        <v>3</v>
      </c>
      <c r="E64" s="2817"/>
      <c r="F64" s="2821" t="s">
        <v>325</v>
      </c>
      <c r="G64" s="1477">
        <v>1</v>
      </c>
      <c r="H64" s="1477">
        <v>0</v>
      </c>
      <c r="I64" s="1477">
        <f t="shared" si="0"/>
        <v>1</v>
      </c>
      <c r="J64" s="1477"/>
      <c r="K64" s="1477">
        <v>16</v>
      </c>
      <c r="L64" s="1477">
        <v>16</v>
      </c>
      <c r="M64" s="1477">
        <f t="shared" si="1"/>
        <v>32</v>
      </c>
      <c r="N64" s="1477"/>
      <c r="O64" s="1477">
        <v>0</v>
      </c>
      <c r="P64" s="1477">
        <v>0</v>
      </c>
      <c r="Q64" s="1477">
        <f t="shared" si="2"/>
        <v>0</v>
      </c>
      <c r="R64" s="1477"/>
      <c r="S64" s="1477">
        <v>0</v>
      </c>
      <c r="T64" s="1477">
        <v>0</v>
      </c>
      <c r="U64" s="1477">
        <f t="shared" si="3"/>
        <v>0</v>
      </c>
      <c r="V64" s="1477"/>
      <c r="W64" s="1477">
        <v>12</v>
      </c>
      <c r="X64" s="1477">
        <v>13</v>
      </c>
      <c r="Y64" s="1477">
        <f t="shared" si="4"/>
        <v>25</v>
      </c>
      <c r="Z64" s="1477"/>
      <c r="AA64" s="1477">
        <f t="shared" si="5"/>
        <v>29</v>
      </c>
      <c r="AB64" s="1477">
        <f t="shared" si="5"/>
        <v>29</v>
      </c>
      <c r="AC64" s="2822">
        <f t="shared" si="5"/>
        <v>58</v>
      </c>
    </row>
    <row r="65" spans="1:29" s="2820" customFormat="1" ht="14.25" customHeight="1">
      <c r="A65" s="2813">
        <v>2</v>
      </c>
      <c r="B65" s="2813">
        <v>4</v>
      </c>
      <c r="C65" s="2813">
        <v>3</v>
      </c>
      <c r="E65" s="2817"/>
      <c r="F65" s="2821" t="s">
        <v>1530</v>
      </c>
      <c r="G65" s="1477">
        <v>0</v>
      </c>
      <c r="H65" s="1477">
        <v>0</v>
      </c>
      <c r="I65" s="1477">
        <f t="shared" si="0"/>
        <v>0</v>
      </c>
      <c r="J65" s="1477"/>
      <c r="K65" s="1477">
        <v>0</v>
      </c>
      <c r="L65" s="1477">
        <v>0</v>
      </c>
      <c r="M65" s="1477">
        <f t="shared" si="1"/>
        <v>0</v>
      </c>
      <c r="N65" s="1477"/>
      <c r="O65" s="1477">
        <v>0</v>
      </c>
      <c r="P65" s="1477">
        <v>0</v>
      </c>
      <c r="Q65" s="1477">
        <f t="shared" si="2"/>
        <v>0</v>
      </c>
      <c r="R65" s="1477"/>
      <c r="S65" s="1477">
        <v>0</v>
      </c>
      <c r="T65" s="1477">
        <v>0</v>
      </c>
      <c r="U65" s="1477">
        <f t="shared" si="3"/>
        <v>0</v>
      </c>
      <c r="V65" s="1477"/>
      <c r="W65" s="1477">
        <v>0</v>
      </c>
      <c r="X65" s="1477">
        <v>0</v>
      </c>
      <c r="Y65" s="1477">
        <f t="shared" si="4"/>
        <v>0</v>
      </c>
      <c r="Z65" s="1477"/>
      <c r="AA65" s="1477">
        <f t="shared" si="5"/>
        <v>0</v>
      </c>
      <c r="AB65" s="1477">
        <f t="shared" si="5"/>
        <v>0</v>
      </c>
      <c r="AC65" s="2822">
        <f t="shared" si="5"/>
        <v>0</v>
      </c>
    </row>
    <row r="66" spans="1:29" s="2816" customFormat="1" ht="14.25" customHeight="1">
      <c r="A66" s="2813"/>
      <c r="B66" s="2813"/>
      <c r="C66" s="2813"/>
      <c r="E66" s="2817"/>
      <c r="F66" s="2818" t="s">
        <v>34</v>
      </c>
      <c r="G66" s="2803">
        <f>SUM(G67:G71)</f>
        <v>0</v>
      </c>
      <c r="H66" s="2803">
        <f>SUM(H67:H71)</f>
        <v>0</v>
      </c>
      <c r="I66" s="2803">
        <f t="shared" si="0"/>
        <v>0</v>
      </c>
      <c r="J66" s="2803"/>
      <c r="K66" s="2803">
        <f>SUM(K67:K71)</f>
        <v>7</v>
      </c>
      <c r="L66" s="2803">
        <f>SUM(L67:L71)</f>
        <v>15</v>
      </c>
      <c r="M66" s="2803">
        <f t="shared" si="1"/>
        <v>22</v>
      </c>
      <c r="N66" s="2803"/>
      <c r="O66" s="2803">
        <f>SUM(O67:O71)</f>
        <v>0</v>
      </c>
      <c r="P66" s="2803">
        <f>SUM(P67:P71)</f>
        <v>0</v>
      </c>
      <c r="Q66" s="2803">
        <f t="shared" si="2"/>
        <v>0</v>
      </c>
      <c r="R66" s="2803"/>
      <c r="S66" s="2803">
        <f>SUM(S67:S71)</f>
        <v>0</v>
      </c>
      <c r="T66" s="2803">
        <f>SUM(T67:T71)</f>
        <v>0</v>
      </c>
      <c r="U66" s="2803">
        <f t="shared" si="3"/>
        <v>0</v>
      </c>
      <c r="V66" s="2803"/>
      <c r="W66" s="2803">
        <f>SUM(W67:W71)</f>
        <v>3</v>
      </c>
      <c r="X66" s="2803">
        <f>SUM(X67:X71)</f>
        <v>10</v>
      </c>
      <c r="Y66" s="2803">
        <f t="shared" si="4"/>
        <v>13</v>
      </c>
      <c r="Z66" s="2803"/>
      <c r="AA66" s="2803">
        <f t="shared" si="5"/>
        <v>10</v>
      </c>
      <c r="AB66" s="2803">
        <f t="shared" si="5"/>
        <v>25</v>
      </c>
      <c r="AC66" s="2819">
        <f t="shared" si="5"/>
        <v>35</v>
      </c>
    </row>
    <row r="67" spans="1:29" s="2820" customFormat="1" ht="14.25" customHeight="1">
      <c r="A67" s="2813">
        <v>2</v>
      </c>
      <c r="B67" s="2813">
        <v>4</v>
      </c>
      <c r="C67" s="2813">
        <v>7</v>
      </c>
      <c r="E67" s="2817"/>
      <c r="F67" s="2821" t="s">
        <v>1527</v>
      </c>
      <c r="G67" s="1477">
        <v>0</v>
      </c>
      <c r="H67" s="1477">
        <v>0</v>
      </c>
      <c r="I67" s="1477">
        <f t="shared" si="0"/>
        <v>0</v>
      </c>
      <c r="J67" s="1477"/>
      <c r="K67" s="1477">
        <v>5</v>
      </c>
      <c r="L67" s="1477">
        <v>8</v>
      </c>
      <c r="M67" s="1477">
        <f t="shared" si="1"/>
        <v>13</v>
      </c>
      <c r="N67" s="1477"/>
      <c r="O67" s="1477">
        <v>0</v>
      </c>
      <c r="P67" s="1477">
        <v>0</v>
      </c>
      <c r="Q67" s="1477">
        <f t="shared" si="2"/>
        <v>0</v>
      </c>
      <c r="R67" s="1477"/>
      <c r="S67" s="1477">
        <v>0</v>
      </c>
      <c r="T67" s="1477">
        <v>0</v>
      </c>
      <c r="U67" s="1477">
        <f t="shared" si="3"/>
        <v>0</v>
      </c>
      <c r="V67" s="1477"/>
      <c r="W67" s="1477">
        <v>2</v>
      </c>
      <c r="X67" s="1477">
        <v>4</v>
      </c>
      <c r="Y67" s="1477">
        <f t="shared" si="4"/>
        <v>6</v>
      </c>
      <c r="Z67" s="1477"/>
      <c r="AA67" s="1477">
        <f t="shared" si="5"/>
        <v>7</v>
      </c>
      <c r="AB67" s="1477">
        <f t="shared" si="5"/>
        <v>12</v>
      </c>
      <c r="AC67" s="2822">
        <f t="shared" si="5"/>
        <v>19</v>
      </c>
    </row>
    <row r="68" spans="1:29" s="2820" customFormat="1" ht="14.25" customHeight="1">
      <c r="A68" s="2813">
        <v>2</v>
      </c>
      <c r="B68" s="2813">
        <v>4</v>
      </c>
      <c r="C68" s="2813">
        <v>7</v>
      </c>
      <c r="E68" s="2817"/>
      <c r="F68" s="2821" t="s">
        <v>1529</v>
      </c>
      <c r="G68" s="1477">
        <v>0</v>
      </c>
      <c r="H68" s="1477">
        <v>0</v>
      </c>
      <c r="I68" s="1477">
        <f t="shared" si="0"/>
        <v>0</v>
      </c>
      <c r="J68" s="1477"/>
      <c r="K68" s="1477">
        <v>0</v>
      </c>
      <c r="L68" s="1477">
        <v>1</v>
      </c>
      <c r="M68" s="1477">
        <f t="shared" si="1"/>
        <v>1</v>
      </c>
      <c r="N68" s="1477"/>
      <c r="O68" s="1477">
        <v>0</v>
      </c>
      <c r="P68" s="1477">
        <v>0</v>
      </c>
      <c r="Q68" s="1477">
        <f t="shared" si="2"/>
        <v>0</v>
      </c>
      <c r="R68" s="1477"/>
      <c r="S68" s="1477">
        <v>0</v>
      </c>
      <c r="T68" s="1477">
        <v>0</v>
      </c>
      <c r="U68" s="1477">
        <f t="shared" si="3"/>
        <v>0</v>
      </c>
      <c r="V68" s="1477"/>
      <c r="W68" s="1477">
        <v>0</v>
      </c>
      <c r="X68" s="1477">
        <v>0</v>
      </c>
      <c r="Y68" s="1477">
        <f t="shared" si="4"/>
        <v>0</v>
      </c>
      <c r="Z68" s="1477"/>
      <c r="AA68" s="1477">
        <f t="shared" si="5"/>
        <v>0</v>
      </c>
      <c r="AB68" s="1477">
        <f t="shared" si="5"/>
        <v>1</v>
      </c>
      <c r="AC68" s="2822">
        <f t="shared" si="5"/>
        <v>1</v>
      </c>
    </row>
    <row r="69" spans="1:29" s="2820" customFormat="1" ht="14.25" customHeight="1">
      <c r="A69" s="2813">
        <v>2</v>
      </c>
      <c r="B69" s="2813">
        <v>4</v>
      </c>
      <c r="C69" s="2813">
        <v>7</v>
      </c>
      <c r="E69" s="2817"/>
      <c r="F69" s="2821" t="s">
        <v>213</v>
      </c>
      <c r="G69" s="1477">
        <v>0</v>
      </c>
      <c r="H69" s="1477">
        <v>0</v>
      </c>
      <c r="I69" s="1477">
        <f t="shared" si="0"/>
        <v>0</v>
      </c>
      <c r="J69" s="1477"/>
      <c r="K69" s="1477">
        <v>0</v>
      </c>
      <c r="L69" s="1477">
        <v>0</v>
      </c>
      <c r="M69" s="1477">
        <f t="shared" si="1"/>
        <v>0</v>
      </c>
      <c r="N69" s="1477"/>
      <c r="O69" s="1477">
        <v>0</v>
      </c>
      <c r="P69" s="1477">
        <v>0</v>
      </c>
      <c r="Q69" s="1477">
        <f t="shared" si="2"/>
        <v>0</v>
      </c>
      <c r="R69" s="1477"/>
      <c r="S69" s="1477">
        <v>0</v>
      </c>
      <c r="T69" s="1477">
        <v>0</v>
      </c>
      <c r="U69" s="1477">
        <f t="shared" si="3"/>
        <v>0</v>
      </c>
      <c r="V69" s="1477"/>
      <c r="W69" s="1477">
        <v>0</v>
      </c>
      <c r="X69" s="1477">
        <v>0</v>
      </c>
      <c r="Y69" s="1477">
        <f t="shared" si="4"/>
        <v>0</v>
      </c>
      <c r="Z69" s="1477"/>
      <c r="AA69" s="1477">
        <f t="shared" si="5"/>
        <v>0</v>
      </c>
      <c r="AB69" s="1477">
        <f t="shared" si="5"/>
        <v>0</v>
      </c>
      <c r="AC69" s="2822">
        <f t="shared" si="5"/>
        <v>0</v>
      </c>
    </row>
    <row r="70" spans="1:29" s="2820" customFormat="1" ht="14.25" customHeight="1">
      <c r="A70" s="2813">
        <v>2</v>
      </c>
      <c r="B70" s="2813">
        <v>4</v>
      </c>
      <c r="C70" s="2813">
        <v>7</v>
      </c>
      <c r="E70" s="2817"/>
      <c r="F70" s="2821" t="s">
        <v>1530</v>
      </c>
      <c r="G70" s="1477">
        <v>0</v>
      </c>
      <c r="H70" s="1477">
        <v>0</v>
      </c>
      <c r="I70" s="1477">
        <f t="shared" si="0"/>
        <v>0</v>
      </c>
      <c r="J70" s="1477"/>
      <c r="K70" s="1477">
        <v>0</v>
      </c>
      <c r="L70" s="1477">
        <v>1</v>
      </c>
      <c r="M70" s="1477">
        <f>SUM(K70:L70)</f>
        <v>1</v>
      </c>
      <c r="N70" s="1477"/>
      <c r="O70" s="1477">
        <v>0</v>
      </c>
      <c r="P70" s="1477">
        <v>0</v>
      </c>
      <c r="Q70" s="1477">
        <f>SUM(O70:P70)</f>
        <v>0</v>
      </c>
      <c r="R70" s="1477"/>
      <c r="S70" s="1477">
        <v>0</v>
      </c>
      <c r="T70" s="1477">
        <v>0</v>
      </c>
      <c r="U70" s="1477">
        <f>SUM(S70:T70)</f>
        <v>0</v>
      </c>
      <c r="V70" s="1477"/>
      <c r="W70" s="1477">
        <v>0</v>
      </c>
      <c r="X70" s="1477">
        <v>0</v>
      </c>
      <c r="Y70" s="1477">
        <f>SUM(W70:X70)</f>
        <v>0</v>
      </c>
      <c r="Z70" s="1477"/>
      <c r="AA70" s="1477">
        <f>SUM(G70+K70+O70+S70+W70)</f>
        <v>0</v>
      </c>
      <c r="AB70" s="1477">
        <f>SUM(H70+L70+P70+T70+X70)</f>
        <v>1</v>
      </c>
      <c r="AC70" s="2822">
        <f>SUM(I70+M70+Q70+U70+Y70)</f>
        <v>1</v>
      </c>
    </row>
    <row r="71" spans="1:29" s="2820" customFormat="1" ht="14.25" customHeight="1">
      <c r="A71" s="2813">
        <v>2</v>
      </c>
      <c r="B71" s="2813">
        <v>4</v>
      </c>
      <c r="C71" s="2813">
        <v>7</v>
      </c>
      <c r="E71" s="2817"/>
      <c r="F71" s="2821" t="s">
        <v>325</v>
      </c>
      <c r="G71" s="1477">
        <v>0</v>
      </c>
      <c r="H71" s="1477">
        <v>0</v>
      </c>
      <c r="I71" s="1477">
        <f t="shared" si="0"/>
        <v>0</v>
      </c>
      <c r="J71" s="1477"/>
      <c r="K71" s="1477">
        <v>2</v>
      </c>
      <c r="L71" s="1477">
        <v>5</v>
      </c>
      <c r="M71" s="1477">
        <f t="shared" si="1"/>
        <v>7</v>
      </c>
      <c r="N71" s="1477"/>
      <c r="O71" s="1477">
        <v>0</v>
      </c>
      <c r="P71" s="1477">
        <v>0</v>
      </c>
      <c r="Q71" s="1477">
        <f t="shared" si="2"/>
        <v>0</v>
      </c>
      <c r="R71" s="1477"/>
      <c r="S71" s="1477">
        <v>0</v>
      </c>
      <c r="T71" s="1477">
        <v>0</v>
      </c>
      <c r="U71" s="1477">
        <f t="shared" si="3"/>
        <v>0</v>
      </c>
      <c r="V71" s="1477"/>
      <c r="W71" s="1477">
        <v>1</v>
      </c>
      <c r="X71" s="1477">
        <v>6</v>
      </c>
      <c r="Y71" s="1477">
        <f t="shared" si="4"/>
        <v>7</v>
      </c>
      <c r="Z71" s="1477"/>
      <c r="AA71" s="1477">
        <f t="shared" si="5"/>
        <v>3</v>
      </c>
      <c r="AB71" s="1477">
        <f t="shared" si="5"/>
        <v>11</v>
      </c>
      <c r="AC71" s="2822">
        <f t="shared" si="5"/>
        <v>14</v>
      </c>
    </row>
    <row r="72" spans="1:29" s="2816" customFormat="1" ht="14.25" customHeight="1">
      <c r="A72" s="2813"/>
      <c r="B72" s="2813"/>
      <c r="C72" s="2813"/>
      <c r="E72" s="2817"/>
      <c r="F72" s="2818" t="s">
        <v>35</v>
      </c>
      <c r="G72" s="2803">
        <f>SUM(G73:G75)</f>
        <v>4</v>
      </c>
      <c r="H72" s="2803">
        <f>SUM(H73:H75)</f>
        <v>2</v>
      </c>
      <c r="I72" s="2803">
        <f t="shared" si="0"/>
        <v>6</v>
      </c>
      <c r="J72" s="2803"/>
      <c r="K72" s="2803">
        <f>SUM(K73:K75)</f>
        <v>9</v>
      </c>
      <c r="L72" s="2803">
        <f>SUM(L73:L75)</f>
        <v>11</v>
      </c>
      <c r="M72" s="2803">
        <f t="shared" si="1"/>
        <v>20</v>
      </c>
      <c r="N72" s="2803"/>
      <c r="O72" s="2803">
        <f>SUM(O73:O75)</f>
        <v>0</v>
      </c>
      <c r="P72" s="2803">
        <f>SUM(P73:P75)</f>
        <v>0</v>
      </c>
      <c r="Q72" s="2803">
        <f t="shared" si="2"/>
        <v>0</v>
      </c>
      <c r="R72" s="2803"/>
      <c r="S72" s="2803">
        <f>SUM(S73:S75)</f>
        <v>0</v>
      </c>
      <c r="T72" s="2803">
        <f>SUM(T73:T75)</f>
        <v>0</v>
      </c>
      <c r="U72" s="2803">
        <f t="shared" si="3"/>
        <v>0</v>
      </c>
      <c r="V72" s="2803"/>
      <c r="W72" s="2803">
        <f>SUM(W73:W75)</f>
        <v>2</v>
      </c>
      <c r="X72" s="2803">
        <f>SUM(X73:X75)</f>
        <v>5</v>
      </c>
      <c r="Y72" s="2803">
        <f t="shared" si="4"/>
        <v>7</v>
      </c>
      <c r="Z72" s="2803"/>
      <c r="AA72" s="2803">
        <f t="shared" si="5"/>
        <v>15</v>
      </c>
      <c r="AB72" s="2803">
        <f t="shared" si="5"/>
        <v>18</v>
      </c>
      <c r="AC72" s="2819">
        <f t="shared" si="5"/>
        <v>33</v>
      </c>
    </row>
    <row r="73" spans="1:29" s="2820" customFormat="1" ht="14.25" customHeight="1">
      <c r="A73" s="2813">
        <v>2</v>
      </c>
      <c r="B73" s="2813">
        <v>4</v>
      </c>
      <c r="C73" s="2813">
        <v>1</v>
      </c>
      <c r="E73" s="2817"/>
      <c r="F73" s="2821" t="s">
        <v>1527</v>
      </c>
      <c r="G73" s="1477">
        <v>1</v>
      </c>
      <c r="H73" s="1477">
        <v>1</v>
      </c>
      <c r="I73" s="1477">
        <f t="shared" si="0"/>
        <v>2</v>
      </c>
      <c r="J73" s="1477"/>
      <c r="K73" s="1477">
        <v>6</v>
      </c>
      <c r="L73" s="1477">
        <v>7</v>
      </c>
      <c r="M73" s="1477">
        <f t="shared" si="1"/>
        <v>13</v>
      </c>
      <c r="N73" s="1477"/>
      <c r="O73" s="1477">
        <v>0</v>
      </c>
      <c r="P73" s="1477">
        <v>0</v>
      </c>
      <c r="Q73" s="1477">
        <f t="shared" si="2"/>
        <v>0</v>
      </c>
      <c r="R73" s="1477"/>
      <c r="S73" s="1477">
        <v>0</v>
      </c>
      <c r="T73" s="1477">
        <v>0</v>
      </c>
      <c r="U73" s="1477">
        <f t="shared" si="3"/>
        <v>0</v>
      </c>
      <c r="V73" s="1477"/>
      <c r="W73" s="1477">
        <v>1</v>
      </c>
      <c r="X73" s="1477">
        <v>0</v>
      </c>
      <c r="Y73" s="1477">
        <f t="shared" si="4"/>
        <v>1</v>
      </c>
      <c r="Z73" s="1477"/>
      <c r="AA73" s="1477">
        <f t="shared" si="5"/>
        <v>8</v>
      </c>
      <c r="AB73" s="1477">
        <f t="shared" si="5"/>
        <v>8</v>
      </c>
      <c r="AC73" s="2822">
        <f t="shared" si="5"/>
        <v>16</v>
      </c>
    </row>
    <row r="74" spans="1:29" s="2820" customFormat="1" ht="14.25" customHeight="1">
      <c r="A74" s="2813">
        <v>2</v>
      </c>
      <c r="B74" s="2813">
        <v>4</v>
      </c>
      <c r="C74" s="2813">
        <v>1</v>
      </c>
      <c r="E74" s="2817"/>
      <c r="F74" s="2821" t="s">
        <v>1530</v>
      </c>
      <c r="G74" s="1477">
        <v>0</v>
      </c>
      <c r="H74" s="1477">
        <v>0</v>
      </c>
      <c r="I74" s="1477">
        <f t="shared" si="0"/>
        <v>0</v>
      </c>
      <c r="J74" s="1477"/>
      <c r="K74" s="1477">
        <v>0</v>
      </c>
      <c r="L74" s="1477">
        <v>0</v>
      </c>
      <c r="M74" s="1477">
        <f t="shared" si="1"/>
        <v>0</v>
      </c>
      <c r="N74" s="1477"/>
      <c r="O74" s="1477">
        <v>0</v>
      </c>
      <c r="P74" s="1477">
        <v>0</v>
      </c>
      <c r="Q74" s="1477">
        <f t="shared" si="2"/>
        <v>0</v>
      </c>
      <c r="R74" s="1477"/>
      <c r="S74" s="1477">
        <v>0</v>
      </c>
      <c r="T74" s="1477">
        <v>0</v>
      </c>
      <c r="U74" s="1477">
        <f t="shared" si="3"/>
        <v>0</v>
      </c>
      <c r="V74" s="1477"/>
      <c r="W74" s="1477">
        <v>0</v>
      </c>
      <c r="X74" s="1477">
        <v>0</v>
      </c>
      <c r="Y74" s="1477">
        <f t="shared" si="4"/>
        <v>0</v>
      </c>
      <c r="Z74" s="1477"/>
      <c r="AA74" s="1477">
        <f t="shared" si="5"/>
        <v>0</v>
      </c>
      <c r="AB74" s="1477">
        <f t="shared" si="5"/>
        <v>0</v>
      </c>
      <c r="AC74" s="2822">
        <f t="shared" si="5"/>
        <v>0</v>
      </c>
    </row>
    <row r="75" spans="1:29" s="2820" customFormat="1" ht="14.25" customHeight="1">
      <c r="A75" s="2813">
        <v>2</v>
      </c>
      <c r="B75" s="2813">
        <v>4</v>
      </c>
      <c r="C75" s="2813">
        <v>1</v>
      </c>
      <c r="E75" s="2817"/>
      <c r="F75" s="2820" t="s">
        <v>325</v>
      </c>
      <c r="G75" s="1477">
        <v>3</v>
      </c>
      <c r="H75" s="1477">
        <v>1</v>
      </c>
      <c r="I75" s="1477">
        <f t="shared" si="0"/>
        <v>4</v>
      </c>
      <c r="J75" s="1477"/>
      <c r="K75" s="1477">
        <v>3</v>
      </c>
      <c r="L75" s="1477">
        <v>4</v>
      </c>
      <c r="M75" s="1477">
        <f t="shared" si="1"/>
        <v>7</v>
      </c>
      <c r="N75" s="1477"/>
      <c r="O75" s="1477">
        <v>0</v>
      </c>
      <c r="P75" s="1477">
        <v>0</v>
      </c>
      <c r="Q75" s="1477">
        <f t="shared" si="2"/>
        <v>0</v>
      </c>
      <c r="R75" s="1477"/>
      <c r="S75" s="1477">
        <v>0</v>
      </c>
      <c r="T75" s="1477">
        <v>0</v>
      </c>
      <c r="U75" s="1477">
        <f t="shared" si="3"/>
        <v>0</v>
      </c>
      <c r="V75" s="1477"/>
      <c r="W75" s="1477">
        <v>1</v>
      </c>
      <c r="X75" s="1477">
        <v>5</v>
      </c>
      <c r="Y75" s="1477">
        <f t="shared" si="4"/>
        <v>6</v>
      </c>
      <c r="Z75" s="1477"/>
      <c r="AA75" s="1477">
        <f t="shared" si="5"/>
        <v>7</v>
      </c>
      <c r="AB75" s="1477">
        <f t="shared" si="5"/>
        <v>10</v>
      </c>
      <c r="AC75" s="2822">
        <f t="shared" si="5"/>
        <v>17</v>
      </c>
    </row>
    <row r="76" spans="1:29" s="2816" customFormat="1" ht="14.25" customHeight="1">
      <c r="E76" s="2817"/>
      <c r="F76" s="2818" t="s">
        <v>36</v>
      </c>
      <c r="G76" s="2803">
        <f>SUM(G77:G81)</f>
        <v>10</v>
      </c>
      <c r="H76" s="2803">
        <f>SUM(H77:H81)</f>
        <v>7</v>
      </c>
      <c r="I76" s="2803">
        <f t="shared" si="0"/>
        <v>17</v>
      </c>
      <c r="J76" s="2803"/>
      <c r="K76" s="2803">
        <f>SUM(K77:K81)</f>
        <v>13</v>
      </c>
      <c r="L76" s="2803">
        <f>SUM(L77:L81)</f>
        <v>20</v>
      </c>
      <c r="M76" s="2803">
        <f t="shared" si="1"/>
        <v>33</v>
      </c>
      <c r="N76" s="2803"/>
      <c r="O76" s="2803">
        <f>SUM(O77:O81)</f>
        <v>0</v>
      </c>
      <c r="P76" s="2803">
        <f>SUM(P77:P81)</f>
        <v>0</v>
      </c>
      <c r="Q76" s="2803">
        <f t="shared" si="2"/>
        <v>0</v>
      </c>
      <c r="R76" s="2803"/>
      <c r="S76" s="2803">
        <f>SUM(S77:S81)</f>
        <v>0</v>
      </c>
      <c r="T76" s="2803">
        <f>SUM(T77:T81)</f>
        <v>0</v>
      </c>
      <c r="U76" s="2803">
        <f t="shared" si="3"/>
        <v>0</v>
      </c>
      <c r="V76" s="2803"/>
      <c r="W76" s="2803">
        <f>SUM(W77:W81)</f>
        <v>0</v>
      </c>
      <c r="X76" s="2803">
        <f>SUM(X77:X81)</f>
        <v>1</v>
      </c>
      <c r="Y76" s="2803">
        <f t="shared" si="4"/>
        <v>1</v>
      </c>
      <c r="Z76" s="2803"/>
      <c r="AA76" s="2803">
        <f t="shared" si="5"/>
        <v>23</v>
      </c>
      <c r="AB76" s="2803">
        <f t="shared" si="5"/>
        <v>28</v>
      </c>
      <c r="AC76" s="2819">
        <f t="shared" si="5"/>
        <v>51</v>
      </c>
    </row>
    <row r="77" spans="1:29" s="2820" customFormat="1" ht="14.25" customHeight="1">
      <c r="A77" s="2813">
        <v>2</v>
      </c>
      <c r="B77" s="2813">
        <v>4</v>
      </c>
      <c r="C77" s="2813">
        <v>9</v>
      </c>
      <c r="E77" s="2817"/>
      <c r="F77" s="2821" t="s">
        <v>1527</v>
      </c>
      <c r="G77" s="1477">
        <v>3</v>
      </c>
      <c r="H77" s="1477">
        <v>0</v>
      </c>
      <c r="I77" s="1477">
        <f t="shared" si="0"/>
        <v>3</v>
      </c>
      <c r="J77" s="1477"/>
      <c r="K77" s="1477">
        <v>7</v>
      </c>
      <c r="L77" s="1477">
        <v>16</v>
      </c>
      <c r="M77" s="1477">
        <f t="shared" si="1"/>
        <v>23</v>
      </c>
      <c r="N77" s="1477"/>
      <c r="O77" s="1477">
        <v>0</v>
      </c>
      <c r="P77" s="1477">
        <v>0</v>
      </c>
      <c r="Q77" s="1477">
        <f t="shared" si="2"/>
        <v>0</v>
      </c>
      <c r="R77" s="1477"/>
      <c r="S77" s="1477">
        <v>0</v>
      </c>
      <c r="T77" s="1477">
        <v>0</v>
      </c>
      <c r="U77" s="1477">
        <f t="shared" si="3"/>
        <v>0</v>
      </c>
      <c r="V77" s="1477"/>
      <c r="W77" s="1477">
        <v>0</v>
      </c>
      <c r="X77" s="1477">
        <v>0</v>
      </c>
      <c r="Y77" s="1477">
        <f t="shared" si="4"/>
        <v>0</v>
      </c>
      <c r="Z77" s="1477"/>
      <c r="AA77" s="1477">
        <f t="shared" si="5"/>
        <v>10</v>
      </c>
      <c r="AB77" s="1477">
        <f t="shared" si="5"/>
        <v>16</v>
      </c>
      <c r="AC77" s="2822">
        <f t="shared" si="5"/>
        <v>26</v>
      </c>
    </row>
    <row r="78" spans="1:29" s="2820" customFormat="1" ht="14.25" customHeight="1">
      <c r="A78" s="2813">
        <v>2</v>
      </c>
      <c r="B78" s="2813">
        <v>4</v>
      </c>
      <c r="C78" s="2813">
        <v>9</v>
      </c>
      <c r="E78" s="2817"/>
      <c r="F78" s="2821" t="s">
        <v>1529</v>
      </c>
      <c r="G78" s="1477">
        <v>0</v>
      </c>
      <c r="H78" s="1477">
        <v>0</v>
      </c>
      <c r="I78" s="1477">
        <f t="shared" si="0"/>
        <v>0</v>
      </c>
      <c r="J78" s="1477"/>
      <c r="K78" s="1477">
        <v>0</v>
      </c>
      <c r="L78" s="1477">
        <v>0</v>
      </c>
      <c r="M78" s="1477">
        <f t="shared" si="1"/>
        <v>0</v>
      </c>
      <c r="N78" s="1477"/>
      <c r="O78" s="1477">
        <v>0</v>
      </c>
      <c r="P78" s="1477">
        <v>0</v>
      </c>
      <c r="Q78" s="1477">
        <f t="shared" si="2"/>
        <v>0</v>
      </c>
      <c r="R78" s="1477"/>
      <c r="S78" s="1477">
        <v>0</v>
      </c>
      <c r="T78" s="1477">
        <v>0</v>
      </c>
      <c r="U78" s="1477">
        <f t="shared" si="3"/>
        <v>0</v>
      </c>
      <c r="V78" s="1477"/>
      <c r="W78" s="1477">
        <v>0</v>
      </c>
      <c r="X78" s="1477">
        <v>1</v>
      </c>
      <c r="Y78" s="1477">
        <f t="shared" si="4"/>
        <v>1</v>
      </c>
      <c r="Z78" s="1477"/>
      <c r="AA78" s="1477">
        <f t="shared" si="5"/>
        <v>0</v>
      </c>
      <c r="AB78" s="1477">
        <f t="shared" si="5"/>
        <v>1</v>
      </c>
      <c r="AC78" s="2822">
        <f t="shared" si="5"/>
        <v>1</v>
      </c>
    </row>
    <row r="79" spans="1:29" s="2820" customFormat="1" ht="14.25" customHeight="1">
      <c r="A79" s="2813">
        <v>2</v>
      </c>
      <c r="B79" s="2813">
        <v>4</v>
      </c>
      <c r="C79" s="2813">
        <v>9</v>
      </c>
      <c r="E79" s="2817"/>
      <c r="F79" s="2821" t="s">
        <v>1530</v>
      </c>
      <c r="G79" s="1477">
        <v>0</v>
      </c>
      <c r="H79" s="1477">
        <v>0</v>
      </c>
      <c r="I79" s="1477">
        <f>SUM(G79:H79)</f>
        <v>0</v>
      </c>
      <c r="J79" s="1477"/>
      <c r="K79" s="1477">
        <v>1</v>
      </c>
      <c r="L79" s="1477">
        <v>0</v>
      </c>
      <c r="M79" s="1477">
        <f>SUM(K79:L79)</f>
        <v>1</v>
      </c>
      <c r="N79" s="1477"/>
      <c r="O79" s="1477">
        <v>0</v>
      </c>
      <c r="P79" s="1477">
        <v>0</v>
      </c>
      <c r="Q79" s="1477">
        <f>SUM(O79:P79)</f>
        <v>0</v>
      </c>
      <c r="R79" s="1477"/>
      <c r="S79" s="1477">
        <v>0</v>
      </c>
      <c r="T79" s="1477">
        <v>0</v>
      </c>
      <c r="U79" s="1477">
        <f>SUM(S79:T79)</f>
        <v>0</v>
      </c>
      <c r="V79" s="1477"/>
      <c r="W79" s="1477">
        <v>0</v>
      </c>
      <c r="X79" s="1477">
        <v>0</v>
      </c>
      <c r="Y79" s="1477">
        <f>SUM(W79:X79)</f>
        <v>0</v>
      </c>
      <c r="Z79" s="1477"/>
      <c r="AA79" s="1477">
        <f>SUM(G79+K79+O79+S79+W79)</f>
        <v>1</v>
      </c>
      <c r="AB79" s="1477">
        <f>SUM(H79+L79+P79+T79+X79)</f>
        <v>0</v>
      </c>
      <c r="AC79" s="2822">
        <f>SUM(I79+M79+Q79+U79+Y79)</f>
        <v>1</v>
      </c>
    </row>
    <row r="80" spans="1:29" s="2820" customFormat="1" ht="14.25" customHeight="1">
      <c r="A80" s="2813">
        <v>2</v>
      </c>
      <c r="B80" s="2813">
        <v>4</v>
      </c>
      <c r="C80" s="2813">
        <v>9</v>
      </c>
      <c r="E80" s="2817"/>
      <c r="F80" s="2821" t="s">
        <v>325</v>
      </c>
      <c r="G80" s="1477">
        <v>7</v>
      </c>
      <c r="H80" s="1477">
        <v>7</v>
      </c>
      <c r="I80" s="1477">
        <f t="shared" si="0"/>
        <v>14</v>
      </c>
      <c r="J80" s="1477"/>
      <c r="K80" s="1477">
        <v>5</v>
      </c>
      <c r="L80" s="1477">
        <v>4</v>
      </c>
      <c r="M80" s="1477">
        <f t="shared" si="1"/>
        <v>9</v>
      </c>
      <c r="N80" s="1477"/>
      <c r="O80" s="1477">
        <v>0</v>
      </c>
      <c r="P80" s="1477">
        <v>0</v>
      </c>
      <c r="Q80" s="1477">
        <f t="shared" si="2"/>
        <v>0</v>
      </c>
      <c r="R80" s="1477"/>
      <c r="S80" s="1477">
        <v>0</v>
      </c>
      <c r="T80" s="1477">
        <v>0</v>
      </c>
      <c r="U80" s="1477">
        <f t="shared" si="3"/>
        <v>0</v>
      </c>
      <c r="V80" s="1477"/>
      <c r="W80" s="1477">
        <v>0</v>
      </c>
      <c r="X80" s="1477">
        <v>0</v>
      </c>
      <c r="Y80" s="1477">
        <f t="shared" si="4"/>
        <v>0</v>
      </c>
      <c r="Z80" s="1477"/>
      <c r="AA80" s="1477">
        <f t="shared" si="5"/>
        <v>12</v>
      </c>
      <c r="AB80" s="1477">
        <f t="shared" si="5"/>
        <v>11</v>
      </c>
      <c r="AC80" s="2822">
        <f t="shared" si="5"/>
        <v>23</v>
      </c>
    </row>
    <row r="81" spans="1:31" s="2820" customFormat="1" ht="14.25" customHeight="1">
      <c r="A81" s="2813">
        <v>2</v>
      </c>
      <c r="B81" s="2813">
        <v>4</v>
      </c>
      <c r="C81" s="2813">
        <v>9</v>
      </c>
      <c r="E81" s="2817"/>
      <c r="F81" s="2821" t="s">
        <v>210</v>
      </c>
      <c r="G81" s="1477">
        <v>0</v>
      </c>
      <c r="H81" s="1477">
        <v>0</v>
      </c>
      <c r="I81" s="1477">
        <f t="shared" ref="I81:I152" si="8">SUM(G81:H81)</f>
        <v>0</v>
      </c>
      <c r="J81" s="1477"/>
      <c r="K81" s="1477">
        <v>0</v>
      </c>
      <c r="L81" s="1477">
        <v>0</v>
      </c>
      <c r="M81" s="1477">
        <f t="shared" ref="M81:M152" si="9">SUM(K81:L81)</f>
        <v>0</v>
      </c>
      <c r="N81" s="1477"/>
      <c r="O81" s="1477">
        <v>0</v>
      </c>
      <c r="P81" s="1477">
        <v>0</v>
      </c>
      <c r="Q81" s="1477">
        <f t="shared" ref="Q81:Q152" si="10">SUM(O81:P81)</f>
        <v>0</v>
      </c>
      <c r="R81" s="1477"/>
      <c r="S81" s="1477">
        <v>0</v>
      </c>
      <c r="T81" s="1477">
        <v>0</v>
      </c>
      <c r="U81" s="1477">
        <f t="shared" ref="U81:U152" si="11">SUM(S81:T81)</f>
        <v>0</v>
      </c>
      <c r="V81" s="1477"/>
      <c r="W81" s="1477">
        <v>0</v>
      </c>
      <c r="X81" s="1477">
        <v>0</v>
      </c>
      <c r="Y81" s="1477">
        <f t="shared" ref="Y81:Y152" si="12">SUM(W81:X81)</f>
        <v>0</v>
      </c>
      <c r="Z81" s="1477"/>
      <c r="AA81" s="1477">
        <f t="shared" ref="AA81:AC152" si="13">SUM(G81+K81+O81+S81+W81)</f>
        <v>0</v>
      </c>
      <c r="AB81" s="1477">
        <f t="shared" si="13"/>
        <v>0</v>
      </c>
      <c r="AC81" s="2822">
        <f t="shared" si="13"/>
        <v>0</v>
      </c>
    </row>
    <row r="82" spans="1:31" s="2816" customFormat="1" ht="14.25" customHeight="1">
      <c r="A82" s="2813"/>
      <c r="B82" s="2813"/>
      <c r="C82" s="2813"/>
      <c r="E82" s="2817"/>
      <c r="F82" s="2818" t="s">
        <v>1532</v>
      </c>
      <c r="G82" s="2803">
        <f>SUM(G83)</f>
        <v>0</v>
      </c>
      <c r="H82" s="2803">
        <f>SUM(H83)</f>
        <v>0</v>
      </c>
      <c r="I82" s="2803">
        <f t="shared" si="8"/>
        <v>0</v>
      </c>
      <c r="J82" s="2803"/>
      <c r="K82" s="2803">
        <f>SUM(K83)</f>
        <v>0</v>
      </c>
      <c r="L82" s="2803">
        <f>SUM(L83)</f>
        <v>2</v>
      </c>
      <c r="M82" s="2803">
        <f t="shared" si="9"/>
        <v>2</v>
      </c>
      <c r="N82" s="2803"/>
      <c r="O82" s="2803">
        <f>SUM(O83)</f>
        <v>0</v>
      </c>
      <c r="P82" s="2803">
        <f>SUM(P83)</f>
        <v>0</v>
      </c>
      <c r="Q82" s="2803">
        <f t="shared" si="10"/>
        <v>0</v>
      </c>
      <c r="R82" s="2803"/>
      <c r="S82" s="2803">
        <f>SUM(S83)</f>
        <v>0</v>
      </c>
      <c r="T82" s="2803">
        <f>SUM(T83)</f>
        <v>0</v>
      </c>
      <c r="U82" s="2803">
        <f t="shared" si="11"/>
        <v>0</v>
      </c>
      <c r="V82" s="2803"/>
      <c r="W82" s="2803">
        <f>SUM(W83)</f>
        <v>1</v>
      </c>
      <c r="X82" s="2803">
        <f>SUM(X83)</f>
        <v>2</v>
      </c>
      <c r="Y82" s="2803">
        <f t="shared" si="12"/>
        <v>3</v>
      </c>
      <c r="Z82" s="2803"/>
      <c r="AA82" s="2803">
        <f t="shared" si="13"/>
        <v>1</v>
      </c>
      <c r="AB82" s="2803">
        <f t="shared" si="13"/>
        <v>4</v>
      </c>
      <c r="AC82" s="2819">
        <f t="shared" si="13"/>
        <v>5</v>
      </c>
    </row>
    <row r="83" spans="1:31" s="2820" customFormat="1" ht="14.25" customHeight="1">
      <c r="A83" s="2813">
        <v>2</v>
      </c>
      <c r="B83" s="2813">
        <v>4</v>
      </c>
      <c r="C83" s="2813">
        <v>11</v>
      </c>
      <c r="E83" s="2825"/>
      <c r="F83" s="2821" t="s">
        <v>217</v>
      </c>
      <c r="G83" s="1477">
        <v>0</v>
      </c>
      <c r="H83" s="1477">
        <v>0</v>
      </c>
      <c r="I83" s="1480">
        <f t="shared" si="8"/>
        <v>0</v>
      </c>
      <c r="J83" s="1477"/>
      <c r="K83" s="1477">
        <v>0</v>
      </c>
      <c r="L83" s="1477">
        <v>2</v>
      </c>
      <c r="M83" s="1477">
        <f t="shared" si="9"/>
        <v>2</v>
      </c>
      <c r="N83" s="1477"/>
      <c r="O83" s="1477">
        <v>0</v>
      </c>
      <c r="P83" s="1477">
        <v>0</v>
      </c>
      <c r="Q83" s="1477">
        <f t="shared" si="10"/>
        <v>0</v>
      </c>
      <c r="R83" s="1477"/>
      <c r="S83" s="1477">
        <v>0</v>
      </c>
      <c r="T83" s="1477">
        <v>0</v>
      </c>
      <c r="U83" s="1477">
        <f t="shared" si="11"/>
        <v>0</v>
      </c>
      <c r="V83" s="1477"/>
      <c r="W83" s="1477">
        <v>1</v>
      </c>
      <c r="X83" s="1477">
        <v>2</v>
      </c>
      <c r="Y83" s="1477">
        <f t="shared" si="12"/>
        <v>3</v>
      </c>
      <c r="Z83" s="1477"/>
      <c r="AA83" s="1477">
        <f t="shared" si="13"/>
        <v>1</v>
      </c>
      <c r="AB83" s="1477">
        <f t="shared" si="13"/>
        <v>4</v>
      </c>
      <c r="AC83" s="2822">
        <f t="shared" si="13"/>
        <v>5</v>
      </c>
    </row>
    <row r="84" spans="1:31" s="2799" customFormat="1" ht="14.25" customHeight="1">
      <c r="E84" s="2814">
        <v>1403</v>
      </c>
      <c r="F84" s="2815" t="s">
        <v>659</v>
      </c>
      <c r="G84" s="2826">
        <f>SUM(G85+G88+G90)</f>
        <v>6</v>
      </c>
      <c r="H84" s="2826">
        <f>SUM(H85+H88+H90)</f>
        <v>13</v>
      </c>
      <c r="I84" s="2826">
        <f t="shared" si="8"/>
        <v>19</v>
      </c>
      <c r="J84" s="2826"/>
      <c r="K84" s="2826">
        <f>SUM(K85+K88+K90)</f>
        <v>25</v>
      </c>
      <c r="L84" s="2826">
        <f>SUM(L85+L88+L90)</f>
        <v>21</v>
      </c>
      <c r="M84" s="2826">
        <f t="shared" si="9"/>
        <v>46</v>
      </c>
      <c r="N84" s="2826"/>
      <c r="O84" s="2826">
        <f>SUM(O85+O88+O90)</f>
        <v>0</v>
      </c>
      <c r="P84" s="2826">
        <f>SUM(P85+P88+P90)</f>
        <v>0</v>
      </c>
      <c r="Q84" s="2826">
        <f t="shared" si="10"/>
        <v>0</v>
      </c>
      <c r="R84" s="2826"/>
      <c r="S84" s="2826">
        <f>SUM(S85+S88+S90)</f>
        <v>9</v>
      </c>
      <c r="T84" s="2826">
        <f>SUM(T85+T88+T90)</f>
        <v>7</v>
      </c>
      <c r="U84" s="2826">
        <f t="shared" si="11"/>
        <v>16</v>
      </c>
      <c r="V84" s="2826"/>
      <c r="W84" s="2826">
        <f>SUM(W85+W88+W90)</f>
        <v>4</v>
      </c>
      <c r="X84" s="2826">
        <f>SUM(X85+X88+X90)</f>
        <v>12</v>
      </c>
      <c r="Y84" s="2826">
        <f t="shared" si="12"/>
        <v>16</v>
      </c>
      <c r="Z84" s="2826"/>
      <c r="AA84" s="2826">
        <f t="shared" si="13"/>
        <v>44</v>
      </c>
      <c r="AB84" s="2826">
        <f t="shared" si="13"/>
        <v>53</v>
      </c>
      <c r="AC84" s="2827">
        <f t="shared" si="13"/>
        <v>97</v>
      </c>
    </row>
    <row r="85" spans="1:31" s="2816" customFormat="1" ht="14.25" customHeight="1">
      <c r="E85" s="2817"/>
      <c r="F85" s="2818" t="s">
        <v>40</v>
      </c>
      <c r="G85" s="2803">
        <f>SUM(G86:G87)</f>
        <v>2</v>
      </c>
      <c r="H85" s="2803">
        <f>SUM(H86:H87)</f>
        <v>4</v>
      </c>
      <c r="I85" s="2803">
        <f t="shared" si="8"/>
        <v>6</v>
      </c>
      <c r="J85" s="2803"/>
      <c r="K85" s="2803">
        <f>SUM(K86:K87)</f>
        <v>14</v>
      </c>
      <c r="L85" s="2803">
        <f>SUM(L86:L87)</f>
        <v>6</v>
      </c>
      <c r="M85" s="2803">
        <f t="shared" si="9"/>
        <v>20</v>
      </c>
      <c r="N85" s="2803"/>
      <c r="O85" s="2803">
        <f>SUM(O86:O87)</f>
        <v>0</v>
      </c>
      <c r="P85" s="2803">
        <f>SUM(P86:P87)</f>
        <v>0</v>
      </c>
      <c r="Q85" s="2803">
        <f t="shared" si="10"/>
        <v>0</v>
      </c>
      <c r="R85" s="2803"/>
      <c r="S85" s="2803">
        <f>SUM(S86:S87)</f>
        <v>3</v>
      </c>
      <c r="T85" s="2803">
        <f>SUM(T86:T87)</f>
        <v>2</v>
      </c>
      <c r="U85" s="2803">
        <f t="shared" si="11"/>
        <v>5</v>
      </c>
      <c r="V85" s="2803"/>
      <c r="W85" s="2803">
        <f>SUM(W86:W87)</f>
        <v>3</v>
      </c>
      <c r="X85" s="2803">
        <f>SUM(X86:X87)</f>
        <v>8</v>
      </c>
      <c r="Y85" s="2803">
        <f t="shared" si="12"/>
        <v>11</v>
      </c>
      <c r="Z85" s="2803"/>
      <c r="AA85" s="2803">
        <f t="shared" si="13"/>
        <v>22</v>
      </c>
      <c r="AB85" s="2803">
        <f t="shared" si="13"/>
        <v>20</v>
      </c>
      <c r="AC85" s="2819">
        <f t="shared" si="13"/>
        <v>42</v>
      </c>
    </row>
    <row r="86" spans="1:31" s="2816" customFormat="1" ht="14.25" customHeight="1">
      <c r="A86" s="2813">
        <v>3</v>
      </c>
      <c r="B86" s="2813">
        <v>5</v>
      </c>
      <c r="C86" s="2813">
        <v>11</v>
      </c>
      <c r="E86" s="2817"/>
      <c r="F86" s="2821" t="s">
        <v>1533</v>
      </c>
      <c r="G86" s="1477">
        <v>0</v>
      </c>
      <c r="H86" s="1477">
        <v>0</v>
      </c>
      <c r="I86" s="1477">
        <f t="shared" si="8"/>
        <v>0</v>
      </c>
      <c r="J86" s="1477"/>
      <c r="K86" s="1477">
        <v>0</v>
      </c>
      <c r="L86" s="1477">
        <v>1</v>
      </c>
      <c r="M86" s="1477">
        <f t="shared" si="9"/>
        <v>1</v>
      </c>
      <c r="N86" s="1477"/>
      <c r="O86" s="1477">
        <v>0</v>
      </c>
      <c r="P86" s="1477">
        <v>0</v>
      </c>
      <c r="Q86" s="1477">
        <f t="shared" si="10"/>
        <v>0</v>
      </c>
      <c r="R86" s="1477"/>
      <c r="S86" s="1477">
        <v>0</v>
      </c>
      <c r="T86" s="1477">
        <v>0</v>
      </c>
      <c r="U86" s="1477">
        <f>SUM(S86:T86)</f>
        <v>0</v>
      </c>
      <c r="V86" s="1477"/>
      <c r="W86" s="1477">
        <f>SUM(W88)</f>
        <v>0</v>
      </c>
      <c r="X86" s="1477">
        <f>SUM(X88)</f>
        <v>0</v>
      </c>
      <c r="Y86" s="1477">
        <f>SUM(W86:X86)</f>
        <v>0</v>
      </c>
      <c r="Z86" s="1477"/>
      <c r="AA86" s="1477">
        <f>SUM(G86+K86+O86+S86+W86)</f>
        <v>0</v>
      </c>
      <c r="AB86" s="1477">
        <f>SUM(H86+L86+P86+T86+X86)</f>
        <v>1</v>
      </c>
      <c r="AC86" s="2822">
        <f>SUM(I86+M86+Q86+U86+Y86)</f>
        <v>1</v>
      </c>
    </row>
    <row r="87" spans="1:31" s="2820" customFormat="1" ht="14.25" customHeight="1">
      <c r="A87" s="2813">
        <v>3</v>
      </c>
      <c r="B87" s="2813">
        <v>5</v>
      </c>
      <c r="C87" s="2813">
        <v>11</v>
      </c>
      <c r="E87" s="2817"/>
      <c r="F87" s="2821" t="s">
        <v>218</v>
      </c>
      <c r="G87" s="1477">
        <v>2</v>
      </c>
      <c r="H87" s="1477">
        <v>4</v>
      </c>
      <c r="I87" s="1477">
        <f t="shared" si="8"/>
        <v>6</v>
      </c>
      <c r="J87" s="1477"/>
      <c r="K87" s="1477">
        <v>14</v>
      </c>
      <c r="L87" s="1477">
        <v>5</v>
      </c>
      <c r="M87" s="1477">
        <f t="shared" si="9"/>
        <v>19</v>
      </c>
      <c r="N87" s="1477"/>
      <c r="O87" s="1477">
        <v>0</v>
      </c>
      <c r="P87" s="1477">
        <v>0</v>
      </c>
      <c r="Q87" s="1477">
        <f t="shared" si="10"/>
        <v>0</v>
      </c>
      <c r="R87" s="1477"/>
      <c r="S87" s="1477">
        <v>3</v>
      </c>
      <c r="T87" s="1477">
        <v>2</v>
      </c>
      <c r="U87" s="1477">
        <f t="shared" si="11"/>
        <v>5</v>
      </c>
      <c r="V87" s="1477"/>
      <c r="W87" s="1477">
        <v>3</v>
      </c>
      <c r="X87" s="1477">
        <v>8</v>
      </c>
      <c r="Y87" s="1477">
        <f t="shared" si="12"/>
        <v>11</v>
      </c>
      <c r="Z87" s="1477"/>
      <c r="AA87" s="1477">
        <f t="shared" si="13"/>
        <v>22</v>
      </c>
      <c r="AB87" s="1477">
        <f t="shared" si="13"/>
        <v>19</v>
      </c>
      <c r="AC87" s="2822">
        <f t="shared" si="13"/>
        <v>41</v>
      </c>
    </row>
    <row r="88" spans="1:31" s="2816" customFormat="1" ht="14.25" customHeight="1">
      <c r="A88" s="2813"/>
      <c r="B88" s="2813"/>
      <c r="C88" s="2813"/>
      <c r="E88" s="2817"/>
      <c r="F88" s="2818" t="s">
        <v>41</v>
      </c>
      <c r="G88" s="2803">
        <f>SUM(G89)</f>
        <v>2</v>
      </c>
      <c r="H88" s="2803">
        <f>SUM(H89)</f>
        <v>4</v>
      </c>
      <c r="I88" s="2803">
        <f t="shared" si="8"/>
        <v>6</v>
      </c>
      <c r="J88" s="2803"/>
      <c r="K88" s="2803">
        <f>SUM(K89)</f>
        <v>11</v>
      </c>
      <c r="L88" s="2803">
        <f>SUM(L89)</f>
        <v>10</v>
      </c>
      <c r="M88" s="2803">
        <f t="shared" si="9"/>
        <v>21</v>
      </c>
      <c r="N88" s="2803"/>
      <c r="O88" s="2803">
        <f>SUM(O89)</f>
        <v>0</v>
      </c>
      <c r="P88" s="2803">
        <f>SUM(P89)</f>
        <v>0</v>
      </c>
      <c r="Q88" s="2803">
        <f t="shared" si="10"/>
        <v>0</v>
      </c>
      <c r="R88" s="2803"/>
      <c r="S88" s="2803">
        <f>SUM(S89)</f>
        <v>3</v>
      </c>
      <c r="T88" s="2803">
        <f>SUM(T89)</f>
        <v>3</v>
      </c>
      <c r="U88" s="2803">
        <f t="shared" si="11"/>
        <v>6</v>
      </c>
      <c r="V88" s="2803"/>
      <c r="W88" s="2803">
        <f>SUM(W89)</f>
        <v>0</v>
      </c>
      <c r="X88" s="2803">
        <f>SUM(X89)</f>
        <v>0</v>
      </c>
      <c r="Y88" s="2803">
        <f t="shared" si="12"/>
        <v>0</v>
      </c>
      <c r="Z88" s="2803"/>
      <c r="AA88" s="2803">
        <f t="shared" si="13"/>
        <v>16</v>
      </c>
      <c r="AB88" s="2803">
        <f t="shared" si="13"/>
        <v>17</v>
      </c>
      <c r="AC88" s="2819">
        <f t="shared" si="13"/>
        <v>33</v>
      </c>
    </row>
    <row r="89" spans="1:31" s="2820" customFormat="1" ht="14.25" customHeight="1">
      <c r="A89" s="2813">
        <v>3</v>
      </c>
      <c r="B89" s="2813">
        <v>5</v>
      </c>
      <c r="C89" s="2813">
        <v>8</v>
      </c>
      <c r="E89" s="2817"/>
      <c r="F89" s="2821" t="s">
        <v>218</v>
      </c>
      <c r="G89" s="1477">
        <v>2</v>
      </c>
      <c r="H89" s="1477">
        <v>4</v>
      </c>
      <c r="I89" s="1477">
        <f t="shared" si="8"/>
        <v>6</v>
      </c>
      <c r="J89" s="1477"/>
      <c r="K89" s="1477">
        <v>11</v>
      </c>
      <c r="L89" s="1477">
        <v>10</v>
      </c>
      <c r="M89" s="1477">
        <f t="shared" si="9"/>
        <v>21</v>
      </c>
      <c r="N89" s="1477"/>
      <c r="O89" s="1477">
        <v>0</v>
      </c>
      <c r="P89" s="1477">
        <v>0</v>
      </c>
      <c r="Q89" s="1477">
        <f t="shared" si="10"/>
        <v>0</v>
      </c>
      <c r="R89" s="1477"/>
      <c r="S89" s="1477">
        <v>3</v>
      </c>
      <c r="T89" s="1477">
        <v>3</v>
      </c>
      <c r="U89" s="1477">
        <f t="shared" si="11"/>
        <v>6</v>
      </c>
      <c r="V89" s="1477"/>
      <c r="W89" s="1477">
        <v>0</v>
      </c>
      <c r="X89" s="1477">
        <v>0</v>
      </c>
      <c r="Y89" s="1477">
        <f t="shared" si="12"/>
        <v>0</v>
      </c>
      <c r="Z89" s="1477"/>
      <c r="AA89" s="1477">
        <f t="shared" si="13"/>
        <v>16</v>
      </c>
      <c r="AB89" s="1477">
        <f t="shared" si="13"/>
        <v>17</v>
      </c>
      <c r="AC89" s="2822">
        <f t="shared" si="13"/>
        <v>33</v>
      </c>
    </row>
    <row r="90" spans="1:31" s="2816" customFormat="1" ht="14.25" customHeight="1">
      <c r="A90" s="2813"/>
      <c r="B90" s="2813"/>
      <c r="C90" s="2813"/>
      <c r="E90" s="2817"/>
      <c r="F90" s="2818" t="s">
        <v>42</v>
      </c>
      <c r="G90" s="2803">
        <f>SUM(G91:G92)</f>
        <v>2</v>
      </c>
      <c r="H90" s="2803">
        <f>SUM(H91:H92)</f>
        <v>5</v>
      </c>
      <c r="I90" s="2803">
        <f t="shared" si="8"/>
        <v>7</v>
      </c>
      <c r="J90" s="2803"/>
      <c r="K90" s="2803">
        <f>SUM(K91:K92)</f>
        <v>0</v>
      </c>
      <c r="L90" s="2803">
        <f>SUM(L91:L92)</f>
        <v>5</v>
      </c>
      <c r="M90" s="2803">
        <f t="shared" si="9"/>
        <v>5</v>
      </c>
      <c r="N90" s="2803"/>
      <c r="O90" s="2803">
        <f>SUM(O91:O92)</f>
        <v>0</v>
      </c>
      <c r="P90" s="2803">
        <f>SUM(P91:P92)</f>
        <v>0</v>
      </c>
      <c r="Q90" s="2803">
        <f t="shared" si="10"/>
        <v>0</v>
      </c>
      <c r="R90" s="2803"/>
      <c r="S90" s="2803">
        <f>SUM(S91:S92)</f>
        <v>3</v>
      </c>
      <c r="T90" s="2803">
        <f>SUM(T91:T92)</f>
        <v>2</v>
      </c>
      <c r="U90" s="2803">
        <f t="shared" si="11"/>
        <v>5</v>
      </c>
      <c r="V90" s="2803"/>
      <c r="W90" s="2803">
        <f>SUM(W91:W92)</f>
        <v>1</v>
      </c>
      <c r="X90" s="2803">
        <f>SUM(X91:X92)</f>
        <v>4</v>
      </c>
      <c r="Y90" s="2803">
        <f t="shared" si="12"/>
        <v>5</v>
      </c>
      <c r="Z90" s="2803"/>
      <c r="AA90" s="2803">
        <f t="shared" si="13"/>
        <v>6</v>
      </c>
      <c r="AB90" s="2803">
        <f t="shared" si="13"/>
        <v>16</v>
      </c>
      <c r="AC90" s="2819">
        <f t="shared" si="13"/>
        <v>22</v>
      </c>
    </row>
    <row r="91" spans="1:31" s="2820" customFormat="1" ht="14.25" customHeight="1">
      <c r="A91" s="2813">
        <v>3</v>
      </c>
      <c r="B91" s="2813">
        <v>5</v>
      </c>
      <c r="C91" s="2813">
        <v>10</v>
      </c>
      <c r="E91" s="2817"/>
      <c r="F91" s="2821" t="s">
        <v>218</v>
      </c>
      <c r="G91" s="1477">
        <v>2</v>
      </c>
      <c r="H91" s="1477">
        <v>5</v>
      </c>
      <c r="I91" s="1477">
        <f t="shared" si="8"/>
        <v>7</v>
      </c>
      <c r="J91" s="1477"/>
      <c r="K91" s="1477">
        <v>0</v>
      </c>
      <c r="L91" s="1477">
        <v>5</v>
      </c>
      <c r="M91" s="1477">
        <f t="shared" si="9"/>
        <v>5</v>
      </c>
      <c r="N91" s="1477"/>
      <c r="O91" s="1477">
        <v>0</v>
      </c>
      <c r="P91" s="1477">
        <v>0</v>
      </c>
      <c r="Q91" s="1477">
        <f t="shared" si="10"/>
        <v>0</v>
      </c>
      <c r="R91" s="1477"/>
      <c r="S91" s="1477">
        <v>3</v>
      </c>
      <c r="T91" s="1477">
        <v>2</v>
      </c>
      <c r="U91" s="1477">
        <f t="shared" si="11"/>
        <v>5</v>
      </c>
      <c r="V91" s="1477"/>
      <c r="W91" s="1477">
        <v>0</v>
      </c>
      <c r="X91" s="1477">
        <v>4</v>
      </c>
      <c r="Y91" s="1477">
        <f t="shared" si="12"/>
        <v>4</v>
      </c>
      <c r="Z91" s="1477"/>
      <c r="AA91" s="1477">
        <f t="shared" si="13"/>
        <v>5</v>
      </c>
      <c r="AB91" s="1477">
        <f t="shared" si="13"/>
        <v>16</v>
      </c>
      <c r="AC91" s="2822">
        <f t="shared" si="13"/>
        <v>21</v>
      </c>
    </row>
    <row r="92" spans="1:31" s="2820" customFormat="1" ht="14.25" customHeight="1">
      <c r="A92" s="2813">
        <v>3</v>
      </c>
      <c r="B92" s="2813">
        <v>5</v>
      </c>
      <c r="C92" s="2813">
        <v>10</v>
      </c>
      <c r="E92" s="2825"/>
      <c r="F92" s="2828" t="s">
        <v>219</v>
      </c>
      <c r="G92" s="1480">
        <v>0</v>
      </c>
      <c r="H92" s="1480">
        <v>0</v>
      </c>
      <c r="I92" s="1480">
        <f t="shared" si="8"/>
        <v>0</v>
      </c>
      <c r="J92" s="1480"/>
      <c r="K92" s="1480">
        <v>0</v>
      </c>
      <c r="L92" s="1480">
        <v>0</v>
      </c>
      <c r="M92" s="1480">
        <f t="shared" si="9"/>
        <v>0</v>
      </c>
      <c r="N92" s="1480"/>
      <c r="O92" s="1480">
        <v>0</v>
      </c>
      <c r="P92" s="1480">
        <v>0</v>
      </c>
      <c r="Q92" s="1480">
        <f t="shared" si="10"/>
        <v>0</v>
      </c>
      <c r="R92" s="1480"/>
      <c r="S92" s="1480">
        <v>0</v>
      </c>
      <c r="T92" s="1480">
        <v>0</v>
      </c>
      <c r="U92" s="1480">
        <f t="shared" si="11"/>
        <v>0</v>
      </c>
      <c r="V92" s="1480"/>
      <c r="W92" s="1480">
        <v>1</v>
      </c>
      <c r="X92" s="1480">
        <v>0</v>
      </c>
      <c r="Y92" s="1480">
        <f t="shared" si="12"/>
        <v>1</v>
      </c>
      <c r="Z92" s="1480"/>
      <c r="AA92" s="1480">
        <f t="shared" si="13"/>
        <v>1</v>
      </c>
      <c r="AB92" s="1480">
        <f t="shared" si="13"/>
        <v>0</v>
      </c>
      <c r="AC92" s="2829">
        <f t="shared" si="13"/>
        <v>1</v>
      </c>
    </row>
    <row r="93" spans="1:31" s="2820" customFormat="1" ht="14.25" customHeight="1">
      <c r="E93" s="2830"/>
      <c r="F93" s="2824"/>
      <c r="G93" s="25"/>
      <c r="H93" s="25"/>
      <c r="I93" s="25"/>
      <c r="J93" s="25"/>
      <c r="K93" s="25"/>
      <c r="L93" s="25"/>
      <c r="M93" s="25"/>
      <c r="N93" s="25"/>
      <c r="O93" s="25"/>
      <c r="P93" s="25"/>
      <c r="Q93" s="25"/>
      <c r="R93" s="25"/>
      <c r="S93" s="25"/>
      <c r="T93" s="25"/>
      <c r="U93" s="25"/>
      <c r="V93" s="25"/>
      <c r="W93" s="25"/>
      <c r="X93" s="25"/>
      <c r="Y93" s="25"/>
      <c r="Z93" s="25"/>
      <c r="AA93" s="25"/>
      <c r="AB93" s="25" t="s">
        <v>220</v>
      </c>
      <c r="AC93" s="25"/>
      <c r="AD93" s="2824"/>
      <c r="AE93" s="2824"/>
    </row>
    <row r="94" spans="1:31" s="2820" customFormat="1" ht="14.25" customHeight="1">
      <c r="E94" s="2830"/>
      <c r="F94" s="2824"/>
      <c r="G94" s="25"/>
      <c r="H94" s="25"/>
      <c r="I94" s="25"/>
      <c r="J94" s="25"/>
      <c r="K94" s="25"/>
      <c r="L94" s="25"/>
      <c r="M94" s="25"/>
      <c r="N94" s="25"/>
      <c r="O94" s="25"/>
      <c r="P94" s="25"/>
      <c r="Q94" s="25"/>
      <c r="R94" s="25"/>
      <c r="S94" s="25"/>
      <c r="T94" s="25"/>
      <c r="U94" s="25"/>
      <c r="V94" s="25"/>
      <c r="W94" s="25"/>
      <c r="X94" s="25"/>
      <c r="Y94" s="25"/>
      <c r="Z94" s="25"/>
      <c r="AA94" s="25"/>
      <c r="AB94" s="25"/>
      <c r="AC94" s="25"/>
      <c r="AD94" s="2824"/>
      <c r="AE94" s="2824"/>
    </row>
    <row r="95" spans="1:31" s="2820" customFormat="1" ht="14.25" customHeight="1">
      <c r="E95" s="2830"/>
      <c r="F95" s="2824"/>
      <c r="G95" s="25"/>
      <c r="H95" s="25"/>
      <c r="I95" s="25"/>
      <c r="J95" s="25"/>
      <c r="K95" s="25"/>
      <c r="L95" s="25"/>
      <c r="M95" s="25"/>
      <c r="N95" s="25"/>
      <c r="O95" s="25"/>
      <c r="P95" s="25"/>
      <c r="Q95" s="25"/>
      <c r="R95" s="25"/>
      <c r="S95" s="25"/>
      <c r="T95" s="25"/>
      <c r="U95" s="25"/>
      <c r="V95" s="25"/>
      <c r="W95" s="25"/>
      <c r="X95" s="25"/>
      <c r="Y95" s="25"/>
      <c r="Z95" s="25"/>
      <c r="AA95" s="25"/>
      <c r="AB95" s="25" t="s">
        <v>1534</v>
      </c>
      <c r="AC95" s="25"/>
    </row>
    <row r="96" spans="1:31" s="2804" customFormat="1" ht="14.25" customHeight="1">
      <c r="E96" s="2805" t="s">
        <v>122</v>
      </c>
      <c r="F96" s="2806" t="s">
        <v>327</v>
      </c>
      <c r="G96" s="2807" t="s">
        <v>285</v>
      </c>
      <c r="H96" s="2807"/>
      <c r="I96" s="2807"/>
      <c r="J96" s="2808"/>
      <c r="K96" s="2807" t="s">
        <v>1517</v>
      </c>
      <c r="L96" s="2807"/>
      <c r="M96" s="2807"/>
      <c r="N96" s="2808"/>
      <c r="O96" s="2807" t="s">
        <v>1518</v>
      </c>
      <c r="P96" s="2807"/>
      <c r="Q96" s="2807"/>
      <c r="R96" s="2808"/>
      <c r="S96" s="2807" t="s">
        <v>1519</v>
      </c>
      <c r="T96" s="2807"/>
      <c r="U96" s="2807"/>
      <c r="V96" s="2808"/>
      <c r="W96" s="2807" t="s">
        <v>1520</v>
      </c>
      <c r="X96" s="2807"/>
      <c r="Y96" s="2807"/>
      <c r="Z96" s="2808"/>
      <c r="AA96" s="2807" t="s">
        <v>8</v>
      </c>
      <c r="AB96" s="2807"/>
      <c r="AC96" s="2809"/>
    </row>
    <row r="97" spans="1:29" s="2804" customFormat="1" ht="14.25" customHeight="1">
      <c r="E97" s="2810"/>
      <c r="F97" s="2806"/>
      <c r="G97" s="2811" t="s">
        <v>18</v>
      </c>
      <c r="H97" s="2811" t="s">
        <v>19</v>
      </c>
      <c r="I97" s="2811" t="s">
        <v>8</v>
      </c>
      <c r="J97" s="2811"/>
      <c r="K97" s="2811" t="s">
        <v>18</v>
      </c>
      <c r="L97" s="2811" t="s">
        <v>19</v>
      </c>
      <c r="M97" s="2811" t="s">
        <v>8</v>
      </c>
      <c r="N97" s="2811"/>
      <c r="O97" s="2811" t="s">
        <v>18</v>
      </c>
      <c r="P97" s="2811" t="s">
        <v>19</v>
      </c>
      <c r="Q97" s="2811" t="s">
        <v>8</v>
      </c>
      <c r="R97" s="2811"/>
      <c r="S97" s="2811" t="s">
        <v>18</v>
      </c>
      <c r="T97" s="2811" t="s">
        <v>19</v>
      </c>
      <c r="U97" s="2811" t="s">
        <v>8</v>
      </c>
      <c r="V97" s="2811"/>
      <c r="W97" s="2811" t="s">
        <v>18</v>
      </c>
      <c r="X97" s="2811" t="s">
        <v>19</v>
      </c>
      <c r="Y97" s="2811" t="s">
        <v>8</v>
      </c>
      <c r="Z97" s="2811"/>
      <c r="AA97" s="2811" t="s">
        <v>18</v>
      </c>
      <c r="AB97" s="2811" t="s">
        <v>19</v>
      </c>
      <c r="AC97" s="2812" t="s">
        <v>8</v>
      </c>
    </row>
    <row r="98" spans="1:29" s="2799" customFormat="1" ht="14.25" customHeight="1">
      <c r="E98" s="2814">
        <v>1404</v>
      </c>
      <c r="F98" s="2815" t="s">
        <v>43</v>
      </c>
      <c r="G98" s="2826">
        <f>SUM(G99+G103)</f>
        <v>117</v>
      </c>
      <c r="H98" s="2826">
        <f>SUM(H99+H103)</f>
        <v>38</v>
      </c>
      <c r="I98" s="2826">
        <f t="shared" si="8"/>
        <v>155</v>
      </c>
      <c r="J98" s="2826"/>
      <c r="K98" s="2826">
        <f>SUM(K99+K103)</f>
        <v>9</v>
      </c>
      <c r="L98" s="2826">
        <f>SUM(L99+L103)</f>
        <v>5</v>
      </c>
      <c r="M98" s="2826">
        <f t="shared" si="9"/>
        <v>14</v>
      </c>
      <c r="N98" s="2826"/>
      <c r="O98" s="2826">
        <f>SUM(O99+O103)</f>
        <v>1</v>
      </c>
      <c r="P98" s="2826">
        <f>SUM(P99+P103)</f>
        <v>0</v>
      </c>
      <c r="Q98" s="2826">
        <f t="shared" si="10"/>
        <v>1</v>
      </c>
      <c r="R98" s="2826"/>
      <c r="S98" s="2826">
        <f>SUM(S99+S103)</f>
        <v>1</v>
      </c>
      <c r="T98" s="2826">
        <f>SUM(T99+T103)</f>
        <v>0</v>
      </c>
      <c r="U98" s="2826">
        <f t="shared" si="11"/>
        <v>1</v>
      </c>
      <c r="V98" s="2826"/>
      <c r="W98" s="2826">
        <f>SUM(W99+W103)</f>
        <v>0</v>
      </c>
      <c r="X98" s="2826">
        <f>SUM(X99+X103)</f>
        <v>0</v>
      </c>
      <c r="Y98" s="2826">
        <f t="shared" si="12"/>
        <v>0</v>
      </c>
      <c r="Z98" s="2826"/>
      <c r="AA98" s="2826">
        <f t="shared" si="13"/>
        <v>128</v>
      </c>
      <c r="AB98" s="2826">
        <f t="shared" si="13"/>
        <v>43</v>
      </c>
      <c r="AC98" s="2827">
        <f t="shared" si="13"/>
        <v>171</v>
      </c>
    </row>
    <row r="99" spans="1:29" s="2816" customFormat="1" ht="14.25" customHeight="1">
      <c r="E99" s="2817"/>
      <c r="F99" s="2831" t="s">
        <v>44</v>
      </c>
      <c r="G99" s="2832">
        <f>SUM(G100:G102)</f>
        <v>90</v>
      </c>
      <c r="H99" s="2832">
        <f>SUM(H100:H102)</f>
        <v>21</v>
      </c>
      <c r="I99" s="2832">
        <f t="shared" si="8"/>
        <v>111</v>
      </c>
      <c r="J99" s="2832"/>
      <c r="K99" s="2832">
        <f>SUM(K100:K102)</f>
        <v>1</v>
      </c>
      <c r="L99" s="2832">
        <f>SUM(L100:L102)</f>
        <v>0</v>
      </c>
      <c r="M99" s="2832">
        <f t="shared" si="9"/>
        <v>1</v>
      </c>
      <c r="N99" s="2832"/>
      <c r="O99" s="2832">
        <f>SUM(O100:O102)</f>
        <v>1</v>
      </c>
      <c r="P99" s="2832">
        <f>SUM(P100:P102)</f>
        <v>0</v>
      </c>
      <c r="Q99" s="2832">
        <f t="shared" si="10"/>
        <v>1</v>
      </c>
      <c r="R99" s="2832"/>
      <c r="S99" s="2832">
        <f>SUM(S100:S102)</f>
        <v>0</v>
      </c>
      <c r="T99" s="2832">
        <f>SUM(T100:T102)</f>
        <v>0</v>
      </c>
      <c r="U99" s="2832">
        <f t="shared" si="11"/>
        <v>0</v>
      </c>
      <c r="V99" s="2832"/>
      <c r="W99" s="2832">
        <f>SUM(W100:W102)</f>
        <v>0</v>
      </c>
      <c r="X99" s="2832">
        <f>SUM(X100:X102)</f>
        <v>0</v>
      </c>
      <c r="Y99" s="2832">
        <f t="shared" si="12"/>
        <v>0</v>
      </c>
      <c r="Z99" s="2832"/>
      <c r="AA99" s="2832">
        <f>SUM(G99+K99+O99+S99+W99)</f>
        <v>92</v>
      </c>
      <c r="AB99" s="2832">
        <f t="shared" ref="AB99:AC102" si="14">SUM(H99+L99+P99+T99+X99)</f>
        <v>21</v>
      </c>
      <c r="AC99" s="2833">
        <f t="shared" si="14"/>
        <v>113</v>
      </c>
    </row>
    <row r="100" spans="1:29" s="2820" customFormat="1" ht="14.25" customHeight="1">
      <c r="A100" s="2813">
        <v>4</v>
      </c>
      <c r="B100" s="2813">
        <v>6</v>
      </c>
      <c r="C100" s="2813">
        <v>11</v>
      </c>
      <c r="E100" s="2817"/>
      <c r="F100" s="2824" t="s">
        <v>222</v>
      </c>
      <c r="G100" s="1477">
        <v>90</v>
      </c>
      <c r="H100" s="1477">
        <v>21</v>
      </c>
      <c r="I100" s="1477">
        <f t="shared" si="8"/>
        <v>111</v>
      </c>
      <c r="J100" s="1477"/>
      <c r="K100" s="1477">
        <v>1</v>
      </c>
      <c r="L100" s="1477">
        <v>0</v>
      </c>
      <c r="M100" s="1477">
        <f t="shared" si="9"/>
        <v>1</v>
      </c>
      <c r="N100" s="1477"/>
      <c r="O100" s="1477">
        <v>1</v>
      </c>
      <c r="P100" s="1477">
        <v>0</v>
      </c>
      <c r="Q100" s="1477">
        <f t="shared" si="10"/>
        <v>1</v>
      </c>
      <c r="R100" s="1477"/>
      <c r="S100" s="1477">
        <v>0</v>
      </c>
      <c r="T100" s="1477">
        <v>0</v>
      </c>
      <c r="U100" s="1477">
        <f t="shared" si="11"/>
        <v>0</v>
      </c>
      <c r="V100" s="1477"/>
      <c r="W100" s="1477">
        <v>0</v>
      </c>
      <c r="X100" s="1477">
        <v>0</v>
      </c>
      <c r="Y100" s="1477">
        <f t="shared" si="12"/>
        <v>0</v>
      </c>
      <c r="Z100" s="1477"/>
      <c r="AA100" s="1477">
        <f>SUM(G100+K100+O100+S100+W100)</f>
        <v>92</v>
      </c>
      <c r="AB100" s="1477">
        <f t="shared" si="14"/>
        <v>21</v>
      </c>
      <c r="AC100" s="2822">
        <f t="shared" si="14"/>
        <v>113</v>
      </c>
    </row>
    <row r="101" spans="1:29" s="2820" customFormat="1" ht="14.25" customHeight="1">
      <c r="A101" s="2813">
        <v>4</v>
      </c>
      <c r="B101" s="2813">
        <v>6</v>
      </c>
      <c r="C101" s="2813">
        <v>11</v>
      </c>
      <c r="E101" s="2817"/>
      <c r="F101" s="2824" t="s">
        <v>340</v>
      </c>
      <c r="G101" s="1477">
        <v>0</v>
      </c>
      <c r="H101" s="1477">
        <v>0</v>
      </c>
      <c r="I101" s="1477">
        <f t="shared" si="8"/>
        <v>0</v>
      </c>
      <c r="J101" s="1477"/>
      <c r="K101" s="1477">
        <v>0</v>
      </c>
      <c r="L101" s="1477">
        <v>0</v>
      </c>
      <c r="M101" s="1477">
        <f t="shared" si="9"/>
        <v>0</v>
      </c>
      <c r="N101" s="1477"/>
      <c r="O101" s="1477">
        <v>0</v>
      </c>
      <c r="P101" s="1477">
        <v>0</v>
      </c>
      <c r="Q101" s="1477">
        <f t="shared" si="10"/>
        <v>0</v>
      </c>
      <c r="R101" s="1477"/>
      <c r="S101" s="1477">
        <v>0</v>
      </c>
      <c r="T101" s="1477">
        <v>0</v>
      </c>
      <c r="U101" s="1477">
        <f t="shared" si="11"/>
        <v>0</v>
      </c>
      <c r="V101" s="1477"/>
      <c r="W101" s="1477">
        <v>0</v>
      </c>
      <c r="X101" s="1477">
        <v>0</v>
      </c>
      <c r="Y101" s="1477">
        <f t="shared" si="12"/>
        <v>0</v>
      </c>
      <c r="Z101" s="1477"/>
      <c r="AA101" s="1477">
        <f>SUM(G101+K101+O101+S101+W101)</f>
        <v>0</v>
      </c>
      <c r="AB101" s="1477">
        <f t="shared" si="14"/>
        <v>0</v>
      </c>
      <c r="AC101" s="2822">
        <f t="shared" si="14"/>
        <v>0</v>
      </c>
    </row>
    <row r="102" spans="1:29" s="2820" customFormat="1" ht="14.25" customHeight="1">
      <c r="A102" s="2813">
        <v>4</v>
      </c>
      <c r="B102" s="2813">
        <v>6</v>
      </c>
      <c r="C102" s="2813">
        <v>11</v>
      </c>
      <c r="E102" s="2817"/>
      <c r="F102" s="2824" t="s">
        <v>341</v>
      </c>
      <c r="G102" s="1477">
        <v>0</v>
      </c>
      <c r="H102" s="1477">
        <v>0</v>
      </c>
      <c r="I102" s="1477">
        <f t="shared" si="8"/>
        <v>0</v>
      </c>
      <c r="J102" s="1477"/>
      <c r="K102" s="1477">
        <v>0</v>
      </c>
      <c r="L102" s="1477">
        <v>0</v>
      </c>
      <c r="M102" s="1477">
        <f t="shared" si="9"/>
        <v>0</v>
      </c>
      <c r="N102" s="1477"/>
      <c r="O102" s="1477">
        <v>0</v>
      </c>
      <c r="P102" s="1477">
        <v>0</v>
      </c>
      <c r="Q102" s="1477">
        <f t="shared" si="10"/>
        <v>0</v>
      </c>
      <c r="R102" s="1477"/>
      <c r="S102" s="1477">
        <v>0</v>
      </c>
      <c r="T102" s="1477">
        <v>0</v>
      </c>
      <c r="U102" s="1477">
        <f t="shared" si="11"/>
        <v>0</v>
      </c>
      <c r="V102" s="1477"/>
      <c r="W102" s="1477">
        <v>0</v>
      </c>
      <c r="X102" s="1477">
        <v>0</v>
      </c>
      <c r="Y102" s="1477">
        <f t="shared" si="12"/>
        <v>0</v>
      </c>
      <c r="Z102" s="1477"/>
      <c r="AA102" s="1477">
        <f>SUM(G102+K102+O102+S102+W102)</f>
        <v>0</v>
      </c>
      <c r="AB102" s="1477">
        <f t="shared" si="14"/>
        <v>0</v>
      </c>
      <c r="AC102" s="2822">
        <f t="shared" si="14"/>
        <v>0</v>
      </c>
    </row>
    <row r="103" spans="1:29" s="2816" customFormat="1" ht="14.25" customHeight="1">
      <c r="A103" s="2813"/>
      <c r="B103" s="2813"/>
      <c r="C103" s="2813"/>
      <c r="E103" s="2817"/>
      <c r="F103" s="2818" t="s">
        <v>45</v>
      </c>
      <c r="G103" s="2803">
        <f>SUM(G104)</f>
        <v>27</v>
      </c>
      <c r="H103" s="2803">
        <f>SUM(H104)</f>
        <v>17</v>
      </c>
      <c r="I103" s="2803">
        <f t="shared" si="8"/>
        <v>44</v>
      </c>
      <c r="J103" s="2803"/>
      <c r="K103" s="2803">
        <f>SUM(K104)</f>
        <v>8</v>
      </c>
      <c r="L103" s="2803">
        <f>SUM(L104)</f>
        <v>5</v>
      </c>
      <c r="M103" s="2803">
        <f t="shared" si="9"/>
        <v>13</v>
      </c>
      <c r="N103" s="2803"/>
      <c r="O103" s="2803">
        <f>SUM(O104)</f>
        <v>0</v>
      </c>
      <c r="P103" s="2803">
        <f>SUM(P104)</f>
        <v>0</v>
      </c>
      <c r="Q103" s="2803">
        <f t="shared" si="10"/>
        <v>0</v>
      </c>
      <c r="R103" s="2803"/>
      <c r="S103" s="2803">
        <f>SUM(S104)</f>
        <v>1</v>
      </c>
      <c r="T103" s="2803">
        <f>SUM(T104)</f>
        <v>0</v>
      </c>
      <c r="U103" s="2803">
        <f t="shared" si="11"/>
        <v>1</v>
      </c>
      <c r="V103" s="2803"/>
      <c r="W103" s="2803">
        <f>SUM(W104)</f>
        <v>0</v>
      </c>
      <c r="X103" s="2803">
        <f>SUM(X104)</f>
        <v>0</v>
      </c>
      <c r="Y103" s="2803">
        <f t="shared" si="12"/>
        <v>0</v>
      </c>
      <c r="Z103" s="2803"/>
      <c r="AA103" s="2803">
        <f t="shared" si="13"/>
        <v>36</v>
      </c>
      <c r="AB103" s="2803">
        <f t="shared" si="13"/>
        <v>22</v>
      </c>
      <c r="AC103" s="2819">
        <f t="shared" si="13"/>
        <v>58</v>
      </c>
    </row>
    <row r="104" spans="1:29" s="2820" customFormat="1" ht="14.25" customHeight="1">
      <c r="A104" s="2813">
        <v>4</v>
      </c>
      <c r="B104" s="2813">
        <v>6</v>
      </c>
      <c r="C104" s="2813">
        <v>11</v>
      </c>
      <c r="E104" s="2825"/>
      <c r="F104" s="2821" t="s">
        <v>225</v>
      </c>
      <c r="G104" s="1477">
        <v>27</v>
      </c>
      <c r="H104" s="1477">
        <v>17</v>
      </c>
      <c r="I104" s="1477">
        <f t="shared" si="8"/>
        <v>44</v>
      </c>
      <c r="J104" s="1477"/>
      <c r="K104" s="1477">
        <v>8</v>
      </c>
      <c r="L104" s="1477">
        <v>5</v>
      </c>
      <c r="M104" s="1477">
        <f t="shared" si="9"/>
        <v>13</v>
      </c>
      <c r="N104" s="1477"/>
      <c r="O104" s="1477">
        <v>0</v>
      </c>
      <c r="P104" s="1477">
        <v>0</v>
      </c>
      <c r="Q104" s="1477">
        <f t="shared" si="10"/>
        <v>0</v>
      </c>
      <c r="R104" s="1477"/>
      <c r="S104" s="1477">
        <v>1</v>
      </c>
      <c r="T104" s="1477">
        <v>0</v>
      </c>
      <c r="U104" s="1477">
        <f t="shared" si="11"/>
        <v>1</v>
      </c>
      <c r="V104" s="1477"/>
      <c r="W104" s="1477">
        <v>0</v>
      </c>
      <c r="X104" s="1477">
        <v>0</v>
      </c>
      <c r="Y104" s="1477">
        <f t="shared" si="12"/>
        <v>0</v>
      </c>
      <c r="Z104" s="1477"/>
      <c r="AA104" s="1477">
        <f t="shared" si="13"/>
        <v>36</v>
      </c>
      <c r="AB104" s="1477">
        <f t="shared" si="13"/>
        <v>22</v>
      </c>
      <c r="AC104" s="2822">
        <f t="shared" si="13"/>
        <v>58</v>
      </c>
    </row>
    <row r="105" spans="1:29" ht="14.25" customHeight="1">
      <c r="E105" s="2814">
        <v>1405</v>
      </c>
      <c r="F105" s="2815" t="s">
        <v>46</v>
      </c>
      <c r="G105" s="2826">
        <f>SUM(G106+G111+G121+G123)</f>
        <v>58</v>
      </c>
      <c r="H105" s="2826">
        <f>SUM(H106+H111+H121+H123)</f>
        <v>131</v>
      </c>
      <c r="I105" s="2826">
        <f t="shared" si="8"/>
        <v>189</v>
      </c>
      <c r="J105" s="2826"/>
      <c r="K105" s="2826">
        <f>SUM(K106+K111+K121+K123)</f>
        <v>20</v>
      </c>
      <c r="L105" s="2826">
        <f>SUM(L106+L111+L121+L123)</f>
        <v>24</v>
      </c>
      <c r="M105" s="2826">
        <f t="shared" si="9"/>
        <v>44</v>
      </c>
      <c r="N105" s="2826"/>
      <c r="O105" s="2826">
        <f>SUM(O106+O111+O121+O123)</f>
        <v>1</v>
      </c>
      <c r="P105" s="2826">
        <f>SUM(P106+P111+P121+P123)</f>
        <v>0</v>
      </c>
      <c r="Q105" s="2826">
        <f t="shared" si="10"/>
        <v>1</v>
      </c>
      <c r="R105" s="2826"/>
      <c r="S105" s="2826">
        <f>SUM(S106+S111+S121+S123)</f>
        <v>3</v>
      </c>
      <c r="T105" s="2826">
        <f>SUM(T106+T111+T121+T123)</f>
        <v>6</v>
      </c>
      <c r="U105" s="2826">
        <f t="shared" si="11"/>
        <v>9</v>
      </c>
      <c r="V105" s="2826"/>
      <c r="W105" s="2826">
        <f>SUM(W106+W111+W121+W123)</f>
        <v>3</v>
      </c>
      <c r="X105" s="2826">
        <f>SUM(X106+X111+X121+X123)</f>
        <v>5</v>
      </c>
      <c r="Y105" s="2826">
        <f t="shared" si="12"/>
        <v>8</v>
      </c>
      <c r="Z105" s="2826"/>
      <c r="AA105" s="2826">
        <f t="shared" si="13"/>
        <v>85</v>
      </c>
      <c r="AB105" s="2826">
        <f t="shared" si="13"/>
        <v>166</v>
      </c>
      <c r="AC105" s="2827">
        <f t="shared" si="13"/>
        <v>251</v>
      </c>
    </row>
    <row r="106" spans="1:29" s="2816" customFormat="1" ht="14.25" customHeight="1">
      <c r="E106" s="2817"/>
      <c r="F106" s="2818" t="s">
        <v>47</v>
      </c>
      <c r="G106" s="2803">
        <f>SUM(G107:G110)</f>
        <v>7</v>
      </c>
      <c r="H106" s="2803">
        <f>SUM(H107:H110)</f>
        <v>17</v>
      </c>
      <c r="I106" s="2803">
        <f t="shared" si="8"/>
        <v>24</v>
      </c>
      <c r="J106" s="2803"/>
      <c r="K106" s="2803">
        <f>SUM(K107:K110)</f>
        <v>8</v>
      </c>
      <c r="L106" s="2803">
        <f>SUM(L107:L110)</f>
        <v>5</v>
      </c>
      <c r="M106" s="2803">
        <f t="shared" si="9"/>
        <v>13</v>
      </c>
      <c r="N106" s="2803"/>
      <c r="O106" s="2803">
        <f>SUM(O107:O110)</f>
        <v>0</v>
      </c>
      <c r="P106" s="2803">
        <f>SUM(P107:P110)</f>
        <v>0</v>
      </c>
      <c r="Q106" s="2803">
        <f t="shared" si="10"/>
        <v>0</v>
      </c>
      <c r="R106" s="2803"/>
      <c r="S106" s="2803">
        <f>SUM(S107:S110)</f>
        <v>1</v>
      </c>
      <c r="T106" s="2803">
        <f>SUM(T107:T110)</f>
        <v>5</v>
      </c>
      <c r="U106" s="2803">
        <f t="shared" si="11"/>
        <v>6</v>
      </c>
      <c r="V106" s="2803"/>
      <c r="W106" s="2803">
        <f>SUM(W107:W110)</f>
        <v>0</v>
      </c>
      <c r="X106" s="2803">
        <f>SUM(X107:X110)</f>
        <v>1</v>
      </c>
      <c r="Y106" s="2803">
        <f t="shared" si="12"/>
        <v>1</v>
      </c>
      <c r="Z106" s="2803"/>
      <c r="AA106" s="2803">
        <f t="shared" si="13"/>
        <v>16</v>
      </c>
      <c r="AB106" s="2803">
        <f t="shared" si="13"/>
        <v>28</v>
      </c>
      <c r="AC106" s="2819">
        <f t="shared" si="13"/>
        <v>44</v>
      </c>
    </row>
    <row r="107" spans="1:29" s="2820" customFormat="1" ht="14.25" customHeight="1">
      <c r="A107" s="2813">
        <v>5</v>
      </c>
      <c r="B107" s="2813">
        <v>4</v>
      </c>
      <c r="C107" s="2813">
        <v>8</v>
      </c>
      <c r="E107" s="2817"/>
      <c r="F107" s="2821" t="s">
        <v>226</v>
      </c>
      <c r="G107" s="1477">
        <v>0</v>
      </c>
      <c r="H107" s="1477">
        <v>2</v>
      </c>
      <c r="I107" s="1477">
        <f t="shared" si="8"/>
        <v>2</v>
      </c>
      <c r="J107" s="1477"/>
      <c r="K107" s="1477">
        <v>1</v>
      </c>
      <c r="L107" s="1477">
        <v>1</v>
      </c>
      <c r="M107" s="1477">
        <f t="shared" si="9"/>
        <v>2</v>
      </c>
      <c r="N107" s="1477"/>
      <c r="O107" s="1477">
        <v>0</v>
      </c>
      <c r="P107" s="1477">
        <v>0</v>
      </c>
      <c r="Q107" s="1477">
        <f t="shared" si="10"/>
        <v>0</v>
      </c>
      <c r="R107" s="1477"/>
      <c r="S107" s="1477">
        <v>0</v>
      </c>
      <c r="T107" s="1477">
        <v>0</v>
      </c>
      <c r="U107" s="1477">
        <f t="shared" si="11"/>
        <v>0</v>
      </c>
      <c r="V107" s="1477"/>
      <c r="W107" s="1477">
        <v>0</v>
      </c>
      <c r="X107" s="1477">
        <v>1</v>
      </c>
      <c r="Y107" s="1477">
        <f t="shared" si="12"/>
        <v>1</v>
      </c>
      <c r="Z107" s="1477"/>
      <c r="AA107" s="1477">
        <f t="shared" si="13"/>
        <v>1</v>
      </c>
      <c r="AB107" s="1477">
        <f t="shared" si="13"/>
        <v>4</v>
      </c>
      <c r="AC107" s="2822">
        <f t="shared" si="13"/>
        <v>5</v>
      </c>
    </row>
    <row r="108" spans="1:29" s="2820" customFormat="1" ht="14.25" customHeight="1">
      <c r="A108" s="2813">
        <v>5</v>
      </c>
      <c r="B108" s="2813">
        <v>4</v>
      </c>
      <c r="C108" s="2813">
        <v>8</v>
      </c>
      <c r="E108" s="2817"/>
      <c r="F108" s="2821" t="s">
        <v>227</v>
      </c>
      <c r="G108" s="1477">
        <v>3</v>
      </c>
      <c r="H108" s="1477">
        <v>6</v>
      </c>
      <c r="I108" s="1477">
        <f t="shared" si="8"/>
        <v>9</v>
      </c>
      <c r="J108" s="1477"/>
      <c r="K108" s="1477">
        <v>5</v>
      </c>
      <c r="L108" s="1477">
        <v>4</v>
      </c>
      <c r="M108" s="1477">
        <f t="shared" si="9"/>
        <v>9</v>
      </c>
      <c r="N108" s="1477"/>
      <c r="O108" s="1477">
        <v>0</v>
      </c>
      <c r="P108" s="1477">
        <v>0</v>
      </c>
      <c r="Q108" s="1477">
        <f t="shared" si="10"/>
        <v>0</v>
      </c>
      <c r="R108" s="1477"/>
      <c r="S108" s="1477">
        <v>1</v>
      </c>
      <c r="T108" s="1477">
        <v>1</v>
      </c>
      <c r="U108" s="1477">
        <f t="shared" si="11"/>
        <v>2</v>
      </c>
      <c r="V108" s="1477"/>
      <c r="W108" s="1477">
        <v>0</v>
      </c>
      <c r="X108" s="1477">
        <v>0</v>
      </c>
      <c r="Y108" s="1477">
        <f t="shared" si="12"/>
        <v>0</v>
      </c>
      <c r="Z108" s="1477"/>
      <c r="AA108" s="1477">
        <f t="shared" si="13"/>
        <v>9</v>
      </c>
      <c r="AB108" s="1477">
        <f t="shared" si="13"/>
        <v>11</v>
      </c>
      <c r="AC108" s="2822">
        <f t="shared" si="13"/>
        <v>20</v>
      </c>
    </row>
    <row r="109" spans="1:29" s="2820" customFormat="1" ht="14.25" customHeight="1">
      <c r="A109" s="2813">
        <v>5</v>
      </c>
      <c r="B109" s="2813">
        <v>4</v>
      </c>
      <c r="C109" s="2813">
        <v>8</v>
      </c>
      <c r="E109" s="2817"/>
      <c r="F109" s="2821" t="s">
        <v>228</v>
      </c>
      <c r="G109" s="1477">
        <v>1</v>
      </c>
      <c r="H109" s="1477">
        <v>2</v>
      </c>
      <c r="I109" s="1477">
        <f t="shared" si="8"/>
        <v>3</v>
      </c>
      <c r="J109" s="1477"/>
      <c r="K109" s="1477">
        <v>2</v>
      </c>
      <c r="L109" s="1477">
        <v>0</v>
      </c>
      <c r="M109" s="1477">
        <f t="shared" si="9"/>
        <v>2</v>
      </c>
      <c r="N109" s="1477"/>
      <c r="O109" s="1477">
        <v>0</v>
      </c>
      <c r="P109" s="1477">
        <v>0</v>
      </c>
      <c r="Q109" s="1477">
        <f t="shared" si="10"/>
        <v>0</v>
      </c>
      <c r="R109" s="1477"/>
      <c r="S109" s="1477">
        <v>0</v>
      </c>
      <c r="T109" s="1477">
        <v>2</v>
      </c>
      <c r="U109" s="1477">
        <f t="shared" si="11"/>
        <v>2</v>
      </c>
      <c r="V109" s="1477"/>
      <c r="W109" s="1477">
        <v>0</v>
      </c>
      <c r="X109" s="1477">
        <v>0</v>
      </c>
      <c r="Y109" s="1477">
        <f t="shared" si="12"/>
        <v>0</v>
      </c>
      <c r="Z109" s="1477"/>
      <c r="AA109" s="1477">
        <f t="shared" si="13"/>
        <v>3</v>
      </c>
      <c r="AB109" s="1477">
        <f t="shared" si="13"/>
        <v>4</v>
      </c>
      <c r="AC109" s="2822">
        <f t="shared" si="13"/>
        <v>7</v>
      </c>
    </row>
    <row r="110" spans="1:29" s="2820" customFormat="1" ht="14.25" customHeight="1">
      <c r="A110" s="2813">
        <v>5</v>
      </c>
      <c r="B110" s="2813">
        <v>4</v>
      </c>
      <c r="C110" s="2813">
        <v>8</v>
      </c>
      <c r="E110" s="2817"/>
      <c r="F110" s="2821" t="s">
        <v>229</v>
      </c>
      <c r="G110" s="1477">
        <v>3</v>
      </c>
      <c r="H110" s="1477">
        <v>7</v>
      </c>
      <c r="I110" s="1477">
        <f t="shared" si="8"/>
        <v>10</v>
      </c>
      <c r="J110" s="1477"/>
      <c r="K110" s="1477">
        <v>0</v>
      </c>
      <c r="L110" s="1477">
        <v>0</v>
      </c>
      <c r="M110" s="1477">
        <f t="shared" si="9"/>
        <v>0</v>
      </c>
      <c r="N110" s="1477"/>
      <c r="O110" s="1477">
        <v>0</v>
      </c>
      <c r="P110" s="1477">
        <v>0</v>
      </c>
      <c r="Q110" s="1477">
        <f t="shared" si="10"/>
        <v>0</v>
      </c>
      <c r="R110" s="1477"/>
      <c r="S110" s="1477">
        <v>0</v>
      </c>
      <c r="T110" s="1477">
        <v>2</v>
      </c>
      <c r="U110" s="1477">
        <f t="shared" si="11"/>
        <v>2</v>
      </c>
      <c r="V110" s="1477"/>
      <c r="W110" s="1477">
        <v>0</v>
      </c>
      <c r="X110" s="1477">
        <v>0</v>
      </c>
      <c r="Y110" s="1477">
        <f t="shared" si="12"/>
        <v>0</v>
      </c>
      <c r="Z110" s="1477"/>
      <c r="AA110" s="1477">
        <f t="shared" si="13"/>
        <v>3</v>
      </c>
      <c r="AB110" s="1477">
        <f t="shared" si="13"/>
        <v>9</v>
      </c>
      <c r="AC110" s="2822">
        <f t="shared" si="13"/>
        <v>12</v>
      </c>
    </row>
    <row r="111" spans="1:29" s="2816" customFormat="1" ht="14.25" customHeight="1">
      <c r="E111" s="2817"/>
      <c r="F111" s="2818" t="s">
        <v>48</v>
      </c>
      <c r="G111" s="2803">
        <f>SUM(G112:G120)</f>
        <v>36</v>
      </c>
      <c r="H111" s="2803">
        <f>SUM(H112:H120)</f>
        <v>73</v>
      </c>
      <c r="I111" s="2803">
        <f t="shared" si="8"/>
        <v>109</v>
      </c>
      <c r="J111" s="2803"/>
      <c r="K111" s="2803">
        <f>SUM(K112:K120)</f>
        <v>12</v>
      </c>
      <c r="L111" s="2803">
        <f>SUM(L112:L120)</f>
        <v>19</v>
      </c>
      <c r="M111" s="2803">
        <f t="shared" si="9"/>
        <v>31</v>
      </c>
      <c r="N111" s="2803"/>
      <c r="O111" s="2803">
        <f>SUM(O112:O120)</f>
        <v>1</v>
      </c>
      <c r="P111" s="2803">
        <f>SUM(P112:P120)</f>
        <v>0</v>
      </c>
      <c r="Q111" s="2803">
        <f t="shared" si="10"/>
        <v>1</v>
      </c>
      <c r="R111" s="2803"/>
      <c r="S111" s="2803">
        <f>SUM(S112:S120)</f>
        <v>2</v>
      </c>
      <c r="T111" s="2803">
        <f>SUM(T112:T120)</f>
        <v>1</v>
      </c>
      <c r="U111" s="2803">
        <f t="shared" si="11"/>
        <v>3</v>
      </c>
      <c r="V111" s="2803"/>
      <c r="W111" s="2803">
        <f>SUM(W112:W120)</f>
        <v>2</v>
      </c>
      <c r="X111" s="2803">
        <f>SUM(X112:X120)</f>
        <v>1</v>
      </c>
      <c r="Y111" s="2803">
        <f t="shared" si="12"/>
        <v>3</v>
      </c>
      <c r="Z111" s="2803"/>
      <c r="AA111" s="2803">
        <f t="shared" si="13"/>
        <v>53</v>
      </c>
      <c r="AB111" s="2803">
        <f t="shared" si="13"/>
        <v>94</v>
      </c>
      <c r="AC111" s="2819">
        <f t="shared" si="13"/>
        <v>147</v>
      </c>
    </row>
    <row r="112" spans="1:29" s="2820" customFormat="1" ht="14.25" customHeight="1">
      <c r="A112" s="2813">
        <v>5</v>
      </c>
      <c r="B112" s="2813">
        <v>5</v>
      </c>
      <c r="C112" s="2813">
        <v>11</v>
      </c>
      <c r="E112" s="2817"/>
      <c r="F112" s="2821" t="s">
        <v>1535</v>
      </c>
      <c r="G112" s="1477">
        <v>0</v>
      </c>
      <c r="H112" s="1477">
        <v>0</v>
      </c>
      <c r="I112" s="1477">
        <f t="shared" si="8"/>
        <v>0</v>
      </c>
      <c r="J112" s="1477"/>
      <c r="K112" s="1477">
        <v>1</v>
      </c>
      <c r="L112" s="1477">
        <v>0</v>
      </c>
      <c r="M112" s="1477">
        <f t="shared" si="9"/>
        <v>1</v>
      </c>
      <c r="N112" s="1477"/>
      <c r="O112" s="1477">
        <v>0</v>
      </c>
      <c r="P112" s="1477">
        <v>0</v>
      </c>
      <c r="Q112" s="1477">
        <f t="shared" si="10"/>
        <v>0</v>
      </c>
      <c r="R112" s="1477"/>
      <c r="S112" s="1477">
        <v>0</v>
      </c>
      <c r="T112" s="1477">
        <v>0</v>
      </c>
      <c r="U112" s="1477">
        <f t="shared" si="11"/>
        <v>0</v>
      </c>
      <c r="V112" s="1477"/>
      <c r="W112" s="1477">
        <v>0</v>
      </c>
      <c r="X112" s="1477">
        <v>0</v>
      </c>
      <c r="Y112" s="1477">
        <f t="shared" si="12"/>
        <v>0</v>
      </c>
      <c r="Z112" s="1477"/>
      <c r="AA112" s="1477">
        <f t="shared" si="13"/>
        <v>1</v>
      </c>
      <c r="AB112" s="1477">
        <f t="shared" si="13"/>
        <v>0</v>
      </c>
      <c r="AC112" s="2822">
        <f t="shared" si="13"/>
        <v>1</v>
      </c>
    </row>
    <row r="113" spans="1:29" s="2820" customFormat="1" ht="14.25" customHeight="1">
      <c r="A113" s="2813">
        <v>5</v>
      </c>
      <c r="B113" s="2813">
        <v>5</v>
      </c>
      <c r="C113" s="2813">
        <v>11</v>
      </c>
      <c r="E113" s="2817"/>
      <c r="F113" s="2821" t="s">
        <v>230</v>
      </c>
      <c r="G113" s="1477">
        <v>2</v>
      </c>
      <c r="H113" s="1477">
        <v>0</v>
      </c>
      <c r="I113" s="1477">
        <f t="shared" si="8"/>
        <v>2</v>
      </c>
      <c r="J113" s="1477"/>
      <c r="K113" s="1477">
        <v>0</v>
      </c>
      <c r="L113" s="1477">
        <v>0</v>
      </c>
      <c r="M113" s="1477">
        <f t="shared" si="9"/>
        <v>0</v>
      </c>
      <c r="N113" s="1477"/>
      <c r="O113" s="1477">
        <v>0</v>
      </c>
      <c r="P113" s="1477">
        <v>0</v>
      </c>
      <c r="Q113" s="1477">
        <f t="shared" si="10"/>
        <v>0</v>
      </c>
      <c r="R113" s="1477"/>
      <c r="S113" s="1477">
        <v>0</v>
      </c>
      <c r="T113" s="1477">
        <v>0</v>
      </c>
      <c r="U113" s="1477">
        <f t="shared" si="11"/>
        <v>0</v>
      </c>
      <c r="V113" s="1477"/>
      <c r="W113" s="1477">
        <v>0</v>
      </c>
      <c r="X113" s="1477">
        <v>0</v>
      </c>
      <c r="Y113" s="1477">
        <f t="shared" si="12"/>
        <v>0</v>
      </c>
      <c r="Z113" s="1477"/>
      <c r="AA113" s="1477">
        <f t="shared" si="13"/>
        <v>2</v>
      </c>
      <c r="AB113" s="1477">
        <f t="shared" si="13"/>
        <v>0</v>
      </c>
      <c r="AC113" s="2822">
        <f t="shared" si="13"/>
        <v>2</v>
      </c>
    </row>
    <row r="114" spans="1:29" s="2820" customFormat="1" ht="14.25" customHeight="1">
      <c r="A114" s="2813">
        <v>5</v>
      </c>
      <c r="B114" s="2813">
        <v>5</v>
      </c>
      <c r="C114" s="2813">
        <v>11</v>
      </c>
      <c r="E114" s="2817"/>
      <c r="F114" s="2821" t="s">
        <v>1536</v>
      </c>
      <c r="G114" s="1477">
        <v>1</v>
      </c>
      <c r="H114" s="1477">
        <v>0</v>
      </c>
      <c r="I114" s="1477">
        <f t="shared" si="8"/>
        <v>1</v>
      </c>
      <c r="J114" s="1477"/>
      <c r="K114" s="1477">
        <v>0</v>
      </c>
      <c r="L114" s="1477">
        <v>0</v>
      </c>
      <c r="M114" s="1477">
        <f t="shared" si="9"/>
        <v>0</v>
      </c>
      <c r="N114" s="1477"/>
      <c r="O114" s="1477">
        <v>0</v>
      </c>
      <c r="P114" s="1477">
        <v>0</v>
      </c>
      <c r="Q114" s="1477">
        <f t="shared" si="10"/>
        <v>0</v>
      </c>
      <c r="R114" s="1477"/>
      <c r="S114" s="1477">
        <v>0</v>
      </c>
      <c r="T114" s="1477">
        <v>0</v>
      </c>
      <c r="U114" s="1477">
        <f t="shared" si="11"/>
        <v>0</v>
      </c>
      <c r="V114" s="1477"/>
      <c r="W114" s="1477">
        <v>0</v>
      </c>
      <c r="X114" s="1477">
        <v>0</v>
      </c>
      <c r="Y114" s="1477">
        <f t="shared" si="12"/>
        <v>0</v>
      </c>
      <c r="Z114" s="1477"/>
      <c r="AA114" s="1477">
        <f t="shared" si="13"/>
        <v>1</v>
      </c>
      <c r="AB114" s="1477">
        <f t="shared" si="13"/>
        <v>0</v>
      </c>
      <c r="AC114" s="2822">
        <f t="shared" si="13"/>
        <v>1</v>
      </c>
    </row>
    <row r="115" spans="1:29" s="2820" customFormat="1" ht="14.25" customHeight="1">
      <c r="A115" s="2813">
        <v>5</v>
      </c>
      <c r="B115" s="2813">
        <v>5</v>
      </c>
      <c r="C115" s="2813">
        <v>11</v>
      </c>
      <c r="E115" s="2817"/>
      <c r="F115" s="2821" t="s">
        <v>231</v>
      </c>
      <c r="G115" s="1477">
        <v>8</v>
      </c>
      <c r="H115" s="1477">
        <v>15</v>
      </c>
      <c r="I115" s="1477">
        <f t="shared" si="8"/>
        <v>23</v>
      </c>
      <c r="J115" s="1477"/>
      <c r="K115" s="1477">
        <v>5</v>
      </c>
      <c r="L115" s="1477">
        <v>8</v>
      </c>
      <c r="M115" s="1477">
        <f t="shared" si="9"/>
        <v>13</v>
      </c>
      <c r="N115" s="1477"/>
      <c r="O115" s="1477">
        <v>0</v>
      </c>
      <c r="P115" s="1477">
        <v>0</v>
      </c>
      <c r="Q115" s="1477">
        <f t="shared" si="10"/>
        <v>0</v>
      </c>
      <c r="R115" s="1477"/>
      <c r="S115" s="1477">
        <v>0</v>
      </c>
      <c r="T115" s="1477">
        <v>0</v>
      </c>
      <c r="U115" s="1477">
        <f t="shared" si="11"/>
        <v>0</v>
      </c>
      <c r="V115" s="1477"/>
      <c r="W115" s="1477">
        <v>0</v>
      </c>
      <c r="X115" s="1477">
        <v>1</v>
      </c>
      <c r="Y115" s="1477">
        <f t="shared" si="12"/>
        <v>1</v>
      </c>
      <c r="Z115" s="1477"/>
      <c r="AA115" s="1477">
        <f t="shared" si="13"/>
        <v>13</v>
      </c>
      <c r="AB115" s="1477">
        <f t="shared" si="13"/>
        <v>24</v>
      </c>
      <c r="AC115" s="2822">
        <f t="shared" si="13"/>
        <v>37</v>
      </c>
    </row>
    <row r="116" spans="1:29" s="2820" customFormat="1" ht="14.25" customHeight="1">
      <c r="A116" s="2813">
        <v>5</v>
      </c>
      <c r="B116" s="2813">
        <v>5</v>
      </c>
      <c r="C116" s="2813">
        <v>11</v>
      </c>
      <c r="E116" s="2817"/>
      <c r="F116" s="2821" t="s">
        <v>232</v>
      </c>
      <c r="G116" s="1477">
        <v>2</v>
      </c>
      <c r="H116" s="1477">
        <v>2</v>
      </c>
      <c r="I116" s="1477">
        <f t="shared" si="8"/>
        <v>4</v>
      </c>
      <c r="J116" s="1477"/>
      <c r="K116" s="1477">
        <v>0</v>
      </c>
      <c r="L116" s="1477">
        <v>0</v>
      </c>
      <c r="M116" s="1477">
        <f t="shared" si="9"/>
        <v>0</v>
      </c>
      <c r="N116" s="1477"/>
      <c r="O116" s="1477">
        <v>0</v>
      </c>
      <c r="P116" s="1477">
        <v>0</v>
      </c>
      <c r="Q116" s="1477">
        <f t="shared" si="10"/>
        <v>0</v>
      </c>
      <c r="R116" s="1477"/>
      <c r="S116" s="1477">
        <v>0</v>
      </c>
      <c r="T116" s="1477">
        <v>0</v>
      </c>
      <c r="U116" s="1477">
        <f t="shared" si="11"/>
        <v>0</v>
      </c>
      <c r="V116" s="1477"/>
      <c r="W116" s="1477">
        <v>0</v>
      </c>
      <c r="X116" s="1477">
        <v>0</v>
      </c>
      <c r="Y116" s="1477">
        <f t="shared" si="12"/>
        <v>0</v>
      </c>
      <c r="Z116" s="1477"/>
      <c r="AA116" s="1477">
        <f t="shared" si="13"/>
        <v>2</v>
      </c>
      <c r="AB116" s="1477">
        <f t="shared" si="13"/>
        <v>2</v>
      </c>
      <c r="AC116" s="2822">
        <f t="shared" si="13"/>
        <v>4</v>
      </c>
    </row>
    <row r="117" spans="1:29" s="2820" customFormat="1" ht="14.25" customHeight="1">
      <c r="A117" s="2813">
        <v>5</v>
      </c>
      <c r="B117" s="2813">
        <v>5</v>
      </c>
      <c r="C117" s="2813">
        <v>11</v>
      </c>
      <c r="E117" s="2817"/>
      <c r="F117" s="2821" t="s">
        <v>371</v>
      </c>
      <c r="G117" s="1477">
        <v>0</v>
      </c>
      <c r="H117" s="1477">
        <v>0</v>
      </c>
      <c r="I117" s="1477">
        <f t="shared" si="8"/>
        <v>0</v>
      </c>
      <c r="J117" s="1477"/>
      <c r="K117" s="1477">
        <v>0</v>
      </c>
      <c r="L117" s="1477">
        <v>0</v>
      </c>
      <c r="M117" s="1477">
        <f t="shared" si="9"/>
        <v>0</v>
      </c>
      <c r="N117" s="1477"/>
      <c r="O117" s="1477">
        <v>0</v>
      </c>
      <c r="P117" s="1477">
        <v>0</v>
      </c>
      <c r="Q117" s="1477">
        <f t="shared" si="10"/>
        <v>0</v>
      </c>
      <c r="R117" s="1477"/>
      <c r="S117" s="1477">
        <v>1</v>
      </c>
      <c r="T117" s="1477">
        <v>0</v>
      </c>
      <c r="U117" s="1477">
        <f t="shared" si="11"/>
        <v>1</v>
      </c>
      <c r="V117" s="1477"/>
      <c r="W117" s="1477">
        <v>0</v>
      </c>
      <c r="X117" s="1477">
        <v>0</v>
      </c>
      <c r="Y117" s="1477">
        <f t="shared" si="12"/>
        <v>0</v>
      </c>
      <c r="Z117" s="1477"/>
      <c r="AA117" s="1477">
        <f t="shared" si="13"/>
        <v>1</v>
      </c>
      <c r="AB117" s="1477">
        <f t="shared" si="13"/>
        <v>0</v>
      </c>
      <c r="AC117" s="2822">
        <f t="shared" si="13"/>
        <v>1</v>
      </c>
    </row>
    <row r="118" spans="1:29" s="2820" customFormat="1" ht="14.25" customHeight="1">
      <c r="A118" s="2813">
        <v>5</v>
      </c>
      <c r="B118" s="2813">
        <v>5</v>
      </c>
      <c r="C118" s="2813">
        <v>11</v>
      </c>
      <c r="E118" s="2817"/>
      <c r="F118" s="2821" t="s">
        <v>233</v>
      </c>
      <c r="G118" s="1477">
        <v>4</v>
      </c>
      <c r="H118" s="1477">
        <v>5</v>
      </c>
      <c r="I118" s="1477">
        <f t="shared" si="8"/>
        <v>9</v>
      </c>
      <c r="J118" s="1477"/>
      <c r="K118" s="1477">
        <v>0</v>
      </c>
      <c r="L118" s="1477">
        <v>1</v>
      </c>
      <c r="M118" s="1477">
        <f t="shared" si="9"/>
        <v>1</v>
      </c>
      <c r="N118" s="1477"/>
      <c r="O118" s="1477">
        <v>0</v>
      </c>
      <c r="P118" s="1477">
        <v>0</v>
      </c>
      <c r="Q118" s="1477">
        <f t="shared" si="10"/>
        <v>0</v>
      </c>
      <c r="R118" s="1477"/>
      <c r="S118" s="1477">
        <v>0</v>
      </c>
      <c r="T118" s="1477">
        <v>1</v>
      </c>
      <c r="U118" s="1477">
        <f t="shared" si="11"/>
        <v>1</v>
      </c>
      <c r="V118" s="1477"/>
      <c r="W118" s="1477">
        <v>0</v>
      </c>
      <c r="X118" s="1477">
        <v>0</v>
      </c>
      <c r="Y118" s="1477">
        <f t="shared" si="12"/>
        <v>0</v>
      </c>
      <c r="Z118" s="1477"/>
      <c r="AA118" s="1477">
        <f t="shared" si="13"/>
        <v>4</v>
      </c>
      <c r="AB118" s="1477">
        <f t="shared" si="13"/>
        <v>7</v>
      </c>
      <c r="AC118" s="2822">
        <f t="shared" si="13"/>
        <v>11</v>
      </c>
    </row>
    <row r="119" spans="1:29" s="2820" customFormat="1" ht="14.25" customHeight="1">
      <c r="A119" s="2813">
        <v>5</v>
      </c>
      <c r="B119" s="2813">
        <v>5</v>
      </c>
      <c r="C119" s="2813">
        <v>11</v>
      </c>
      <c r="E119" s="2817"/>
      <c r="F119" s="2821" t="s">
        <v>234</v>
      </c>
      <c r="G119" s="1477">
        <v>19</v>
      </c>
      <c r="H119" s="1477">
        <v>51</v>
      </c>
      <c r="I119" s="1477">
        <f t="shared" si="8"/>
        <v>70</v>
      </c>
      <c r="J119" s="1477"/>
      <c r="K119" s="1477">
        <v>6</v>
      </c>
      <c r="L119" s="1477">
        <v>10</v>
      </c>
      <c r="M119" s="1477">
        <f t="shared" si="9"/>
        <v>16</v>
      </c>
      <c r="N119" s="1477"/>
      <c r="O119" s="1477">
        <v>1</v>
      </c>
      <c r="P119" s="1477">
        <v>0</v>
      </c>
      <c r="Q119" s="1477">
        <f t="shared" si="10"/>
        <v>1</v>
      </c>
      <c r="R119" s="1477"/>
      <c r="S119" s="1477">
        <v>1</v>
      </c>
      <c r="T119" s="1477">
        <v>0</v>
      </c>
      <c r="U119" s="1477">
        <f t="shared" si="11"/>
        <v>1</v>
      </c>
      <c r="V119" s="1477"/>
      <c r="W119" s="1477">
        <v>0</v>
      </c>
      <c r="X119" s="1477">
        <v>0</v>
      </c>
      <c r="Y119" s="1477">
        <f t="shared" si="12"/>
        <v>0</v>
      </c>
      <c r="Z119" s="1477"/>
      <c r="AA119" s="1477">
        <f t="shared" si="13"/>
        <v>27</v>
      </c>
      <c r="AB119" s="1477">
        <f t="shared" si="13"/>
        <v>61</v>
      </c>
      <c r="AC119" s="2822">
        <f t="shared" si="13"/>
        <v>88</v>
      </c>
    </row>
    <row r="120" spans="1:29" s="2820" customFormat="1" ht="14.25" customHeight="1">
      <c r="A120" s="2813">
        <v>5</v>
      </c>
      <c r="B120" s="2813">
        <v>5</v>
      </c>
      <c r="C120" s="2813">
        <v>11</v>
      </c>
      <c r="E120" s="2817"/>
      <c r="F120" s="2821" t="s">
        <v>235</v>
      </c>
      <c r="G120" s="1477">
        <v>0</v>
      </c>
      <c r="H120" s="1477">
        <v>0</v>
      </c>
      <c r="I120" s="1477">
        <f t="shared" si="8"/>
        <v>0</v>
      </c>
      <c r="J120" s="1477"/>
      <c r="K120" s="1477">
        <v>0</v>
      </c>
      <c r="L120" s="1477">
        <v>0</v>
      </c>
      <c r="M120" s="1477">
        <f t="shared" si="9"/>
        <v>0</v>
      </c>
      <c r="N120" s="1477"/>
      <c r="O120" s="1477">
        <v>0</v>
      </c>
      <c r="P120" s="1477">
        <v>0</v>
      </c>
      <c r="Q120" s="1477">
        <f t="shared" si="10"/>
        <v>0</v>
      </c>
      <c r="R120" s="1477"/>
      <c r="S120" s="1477">
        <v>0</v>
      </c>
      <c r="T120" s="1477">
        <v>0</v>
      </c>
      <c r="U120" s="1477">
        <f t="shared" si="11"/>
        <v>0</v>
      </c>
      <c r="V120" s="1477"/>
      <c r="W120" s="1477">
        <v>2</v>
      </c>
      <c r="X120" s="1477">
        <v>0</v>
      </c>
      <c r="Y120" s="1477">
        <f t="shared" si="12"/>
        <v>2</v>
      </c>
      <c r="Z120" s="1477"/>
      <c r="AA120" s="1477">
        <f t="shared" si="13"/>
        <v>2</v>
      </c>
      <c r="AB120" s="1477">
        <f t="shared" si="13"/>
        <v>0</v>
      </c>
      <c r="AC120" s="2822">
        <f t="shared" si="13"/>
        <v>2</v>
      </c>
    </row>
    <row r="121" spans="1:29" s="2816" customFormat="1" ht="14.25" customHeight="1">
      <c r="A121" s="2813"/>
      <c r="B121" s="2813"/>
      <c r="C121" s="2813"/>
      <c r="E121" s="2817"/>
      <c r="F121" s="2818" t="s">
        <v>49</v>
      </c>
      <c r="G121" s="2803">
        <f>SUM(G122)</f>
        <v>10</v>
      </c>
      <c r="H121" s="2803">
        <f>SUM(H122)</f>
        <v>30</v>
      </c>
      <c r="I121" s="2803">
        <f t="shared" si="8"/>
        <v>40</v>
      </c>
      <c r="J121" s="2803"/>
      <c r="K121" s="2803">
        <f>SUM(K122)</f>
        <v>0</v>
      </c>
      <c r="L121" s="2803">
        <f>SUM(L122)</f>
        <v>0</v>
      </c>
      <c r="M121" s="2803">
        <f t="shared" si="9"/>
        <v>0</v>
      </c>
      <c r="N121" s="2803"/>
      <c r="O121" s="2803">
        <f>SUM(O122)</f>
        <v>0</v>
      </c>
      <c r="P121" s="2803">
        <f>SUM(P122)</f>
        <v>0</v>
      </c>
      <c r="Q121" s="2803">
        <f t="shared" si="10"/>
        <v>0</v>
      </c>
      <c r="R121" s="2803"/>
      <c r="S121" s="2803">
        <f>SUM(S122)</f>
        <v>0</v>
      </c>
      <c r="T121" s="2803">
        <f>SUM(T122)</f>
        <v>0</v>
      </c>
      <c r="U121" s="2803">
        <f t="shared" si="11"/>
        <v>0</v>
      </c>
      <c r="V121" s="2803"/>
      <c r="W121" s="2803">
        <f>SUM(W122)</f>
        <v>0</v>
      </c>
      <c r="X121" s="2803">
        <f>SUM(X122)</f>
        <v>1</v>
      </c>
      <c r="Y121" s="2803">
        <f t="shared" si="12"/>
        <v>1</v>
      </c>
      <c r="Z121" s="2803"/>
      <c r="AA121" s="2803">
        <f t="shared" si="13"/>
        <v>10</v>
      </c>
      <c r="AB121" s="2803">
        <f t="shared" si="13"/>
        <v>31</v>
      </c>
      <c r="AC121" s="2819">
        <f t="shared" si="13"/>
        <v>41</v>
      </c>
    </row>
    <row r="122" spans="1:29" s="2820" customFormat="1" ht="14.25" customHeight="1">
      <c r="A122" s="2813">
        <v>5</v>
      </c>
      <c r="B122" s="2813">
        <v>5</v>
      </c>
      <c r="C122" s="2813">
        <v>10</v>
      </c>
      <c r="E122" s="2817"/>
      <c r="F122" s="2821" t="s">
        <v>234</v>
      </c>
      <c r="G122" s="1477">
        <v>10</v>
      </c>
      <c r="H122" s="1477">
        <v>30</v>
      </c>
      <c r="I122" s="1477">
        <f t="shared" si="8"/>
        <v>40</v>
      </c>
      <c r="J122" s="1477"/>
      <c r="K122" s="1477">
        <v>0</v>
      </c>
      <c r="L122" s="1477">
        <v>0</v>
      </c>
      <c r="M122" s="1477">
        <f t="shared" si="9"/>
        <v>0</v>
      </c>
      <c r="N122" s="1477"/>
      <c r="O122" s="1477">
        <v>0</v>
      </c>
      <c r="P122" s="1477">
        <v>0</v>
      </c>
      <c r="Q122" s="1477">
        <f t="shared" si="10"/>
        <v>0</v>
      </c>
      <c r="R122" s="1477"/>
      <c r="S122" s="1477">
        <v>0</v>
      </c>
      <c r="T122" s="1477">
        <v>0</v>
      </c>
      <c r="U122" s="1477">
        <f t="shared" si="11"/>
        <v>0</v>
      </c>
      <c r="V122" s="1477"/>
      <c r="W122" s="1477">
        <v>0</v>
      </c>
      <c r="X122" s="1477">
        <v>1</v>
      </c>
      <c r="Y122" s="1477">
        <f t="shared" si="12"/>
        <v>1</v>
      </c>
      <c r="Z122" s="1477"/>
      <c r="AA122" s="1477">
        <f t="shared" si="13"/>
        <v>10</v>
      </c>
      <c r="AB122" s="1477">
        <f t="shared" si="13"/>
        <v>31</v>
      </c>
      <c r="AC122" s="2822">
        <f t="shared" si="13"/>
        <v>41</v>
      </c>
    </row>
    <row r="123" spans="1:29" s="2816" customFormat="1" ht="14.25" customHeight="1">
      <c r="A123" s="2813"/>
      <c r="B123" s="2813"/>
      <c r="C123" s="2813"/>
      <c r="E123" s="2817"/>
      <c r="F123" s="2818" t="s">
        <v>50</v>
      </c>
      <c r="G123" s="2803">
        <f>SUM(G124:G125)</f>
        <v>5</v>
      </c>
      <c r="H123" s="2803">
        <f>SUM(H124:H125)</f>
        <v>11</v>
      </c>
      <c r="I123" s="2803">
        <f t="shared" si="8"/>
        <v>16</v>
      </c>
      <c r="J123" s="2803"/>
      <c r="K123" s="2803">
        <f>SUM(K124:K125)</f>
        <v>0</v>
      </c>
      <c r="L123" s="2803">
        <f>SUM(L124:L125)</f>
        <v>0</v>
      </c>
      <c r="M123" s="2803">
        <f t="shared" si="9"/>
        <v>0</v>
      </c>
      <c r="N123" s="2803"/>
      <c r="O123" s="2803">
        <f>SUM(O124:O125)</f>
        <v>0</v>
      </c>
      <c r="P123" s="2803">
        <f>SUM(P124:P125)</f>
        <v>0</v>
      </c>
      <c r="Q123" s="2803">
        <f t="shared" si="10"/>
        <v>0</v>
      </c>
      <c r="R123" s="2803"/>
      <c r="S123" s="2803">
        <f>SUM(S124:S125)</f>
        <v>0</v>
      </c>
      <c r="T123" s="2803">
        <f>SUM(T124:T125)</f>
        <v>0</v>
      </c>
      <c r="U123" s="2803">
        <f t="shared" si="11"/>
        <v>0</v>
      </c>
      <c r="V123" s="2803"/>
      <c r="W123" s="2803">
        <f>SUM(W124:W125)</f>
        <v>1</v>
      </c>
      <c r="X123" s="2803">
        <f>SUM(X124:X125)</f>
        <v>2</v>
      </c>
      <c r="Y123" s="2803">
        <f t="shared" si="12"/>
        <v>3</v>
      </c>
      <c r="Z123" s="2803"/>
      <c r="AA123" s="2803">
        <f t="shared" si="13"/>
        <v>6</v>
      </c>
      <c r="AB123" s="2803">
        <f t="shared" si="13"/>
        <v>13</v>
      </c>
      <c r="AC123" s="2819">
        <f t="shared" si="13"/>
        <v>19</v>
      </c>
    </row>
    <row r="124" spans="1:29" s="2820" customFormat="1" ht="14.25" customHeight="1">
      <c r="A124" s="2813">
        <v>5</v>
      </c>
      <c r="B124" s="2813">
        <v>5</v>
      </c>
      <c r="C124" s="2813">
        <v>13</v>
      </c>
      <c r="E124" s="2817"/>
      <c r="F124" s="2821" t="s">
        <v>234</v>
      </c>
      <c r="G124" s="1477">
        <v>5</v>
      </c>
      <c r="H124" s="1477">
        <v>11</v>
      </c>
      <c r="I124" s="1477">
        <f t="shared" si="8"/>
        <v>16</v>
      </c>
      <c r="J124" s="1477"/>
      <c r="K124" s="1477">
        <v>0</v>
      </c>
      <c r="L124" s="1477">
        <v>0</v>
      </c>
      <c r="M124" s="1477">
        <f t="shared" si="9"/>
        <v>0</v>
      </c>
      <c r="N124" s="1477"/>
      <c r="O124" s="1477">
        <v>0</v>
      </c>
      <c r="P124" s="1477">
        <v>0</v>
      </c>
      <c r="Q124" s="1477">
        <f t="shared" si="10"/>
        <v>0</v>
      </c>
      <c r="R124" s="1477"/>
      <c r="S124" s="1477">
        <v>0</v>
      </c>
      <c r="T124" s="1477">
        <v>0</v>
      </c>
      <c r="U124" s="1477">
        <f t="shared" si="11"/>
        <v>0</v>
      </c>
      <c r="V124" s="1477"/>
      <c r="W124" s="1477">
        <v>1</v>
      </c>
      <c r="X124" s="1477">
        <v>2</v>
      </c>
      <c r="Y124" s="1477">
        <f t="shared" si="12"/>
        <v>3</v>
      </c>
      <c r="Z124" s="1477"/>
      <c r="AA124" s="1477">
        <f t="shared" si="13"/>
        <v>6</v>
      </c>
      <c r="AB124" s="1477">
        <f t="shared" si="13"/>
        <v>13</v>
      </c>
      <c r="AC124" s="2822">
        <f t="shared" si="13"/>
        <v>19</v>
      </c>
    </row>
    <row r="125" spans="1:29" s="2820" customFormat="1" ht="14.25" customHeight="1">
      <c r="A125" s="2813">
        <v>5</v>
      </c>
      <c r="B125" s="2813">
        <v>5</v>
      </c>
      <c r="C125" s="2813">
        <v>13</v>
      </c>
      <c r="E125" s="2835"/>
      <c r="F125" s="2821" t="s">
        <v>236</v>
      </c>
      <c r="G125" s="1477">
        <v>0</v>
      </c>
      <c r="H125" s="1477">
        <v>0</v>
      </c>
      <c r="I125" s="1477">
        <f t="shared" si="8"/>
        <v>0</v>
      </c>
      <c r="J125" s="1477"/>
      <c r="K125" s="1477">
        <v>0</v>
      </c>
      <c r="L125" s="1477">
        <v>0</v>
      </c>
      <c r="M125" s="1477">
        <f t="shared" si="9"/>
        <v>0</v>
      </c>
      <c r="N125" s="1477"/>
      <c r="O125" s="1477">
        <v>0</v>
      </c>
      <c r="P125" s="1477">
        <v>0</v>
      </c>
      <c r="Q125" s="1477">
        <f t="shared" si="10"/>
        <v>0</v>
      </c>
      <c r="R125" s="1477"/>
      <c r="S125" s="1477">
        <v>0</v>
      </c>
      <c r="T125" s="1477">
        <v>0</v>
      </c>
      <c r="U125" s="1477">
        <f t="shared" si="11"/>
        <v>0</v>
      </c>
      <c r="V125" s="1477"/>
      <c r="W125" s="1477">
        <v>0</v>
      </c>
      <c r="X125" s="1477">
        <v>0</v>
      </c>
      <c r="Y125" s="1477">
        <f t="shared" si="12"/>
        <v>0</v>
      </c>
      <c r="Z125" s="1477"/>
      <c r="AA125" s="1477">
        <f>SUM(G125+K125+O125+S125+W125)</f>
        <v>0</v>
      </c>
      <c r="AB125" s="1477">
        <f>SUM(H125+L125+P125+T125+X125)</f>
        <v>0</v>
      </c>
      <c r="AC125" s="2822">
        <f>SUM(I125+M125+Q125+U125+Y125)</f>
        <v>0</v>
      </c>
    </row>
    <row r="126" spans="1:29" s="2799" customFormat="1" ht="14.25" customHeight="1">
      <c r="E126" s="2814">
        <v>1406</v>
      </c>
      <c r="F126" s="2815" t="s">
        <v>51</v>
      </c>
      <c r="G126" s="2826">
        <f>SUM(G127+G130+G134+G136+G132)</f>
        <v>19</v>
      </c>
      <c r="H126" s="2826">
        <f>SUM(H127+H130+H134+H136+H132)</f>
        <v>28</v>
      </c>
      <c r="I126" s="2826">
        <f t="shared" si="8"/>
        <v>47</v>
      </c>
      <c r="J126" s="2826"/>
      <c r="K126" s="2826">
        <f>SUM(K127+K130+K134+K136+K132)</f>
        <v>7</v>
      </c>
      <c r="L126" s="2826">
        <f>SUM(L127+L130+L134+L136+L132)</f>
        <v>3</v>
      </c>
      <c r="M126" s="2826">
        <f t="shared" si="9"/>
        <v>10</v>
      </c>
      <c r="N126" s="2826"/>
      <c r="O126" s="2826">
        <f>SUM(O127+O130+O134+O136+O132)</f>
        <v>54</v>
      </c>
      <c r="P126" s="2826">
        <f>SUM(P127+P130+P134+P136+P132)</f>
        <v>75</v>
      </c>
      <c r="Q126" s="2826">
        <f t="shared" si="10"/>
        <v>129</v>
      </c>
      <c r="R126" s="2826"/>
      <c r="S126" s="2826">
        <f>SUM(S127+S130+S134+S136+S132)</f>
        <v>4</v>
      </c>
      <c r="T126" s="2826">
        <f>SUM(T127+T130+T134+T136+T132)</f>
        <v>1</v>
      </c>
      <c r="U126" s="2826">
        <f t="shared" si="11"/>
        <v>5</v>
      </c>
      <c r="V126" s="2826"/>
      <c r="W126" s="2826">
        <f>SUM(W127+W130+W134+W136+W132)</f>
        <v>11</v>
      </c>
      <c r="X126" s="2826">
        <f>SUM(X127+X130+X134+X136+X132)</f>
        <v>11</v>
      </c>
      <c r="Y126" s="2826">
        <f t="shared" si="12"/>
        <v>22</v>
      </c>
      <c r="Z126" s="2826"/>
      <c r="AA126" s="2826">
        <f t="shared" si="13"/>
        <v>95</v>
      </c>
      <c r="AB126" s="2826">
        <f t="shared" si="13"/>
        <v>118</v>
      </c>
      <c r="AC126" s="2827">
        <f t="shared" si="13"/>
        <v>213</v>
      </c>
    </row>
    <row r="127" spans="1:29" s="2816" customFormat="1" ht="14.25" customHeight="1">
      <c r="E127" s="2817"/>
      <c r="F127" s="2818" t="s">
        <v>52</v>
      </c>
      <c r="G127" s="2803">
        <f>SUM(G128:G129)</f>
        <v>4</v>
      </c>
      <c r="H127" s="2803">
        <f>SUM(H128:H129)</f>
        <v>11</v>
      </c>
      <c r="I127" s="2803">
        <f t="shared" si="8"/>
        <v>15</v>
      </c>
      <c r="J127" s="2803"/>
      <c r="K127" s="2803">
        <f>SUM(K128:K129)</f>
        <v>0</v>
      </c>
      <c r="L127" s="2803">
        <f>SUM(L128:L129)</f>
        <v>1</v>
      </c>
      <c r="M127" s="2803">
        <f t="shared" si="9"/>
        <v>1</v>
      </c>
      <c r="N127" s="2803"/>
      <c r="O127" s="2803">
        <f>SUM(O128:O129)</f>
        <v>54</v>
      </c>
      <c r="P127" s="2803">
        <f>SUM(P128:P129)</f>
        <v>74</v>
      </c>
      <c r="Q127" s="2803">
        <f t="shared" si="10"/>
        <v>128</v>
      </c>
      <c r="R127" s="2803"/>
      <c r="S127" s="2803">
        <f>SUM(S128:S129)</f>
        <v>0</v>
      </c>
      <c r="T127" s="2803">
        <f>SUM(T128:T129)</f>
        <v>0</v>
      </c>
      <c r="U127" s="2803">
        <f t="shared" si="11"/>
        <v>0</v>
      </c>
      <c r="V127" s="2803"/>
      <c r="W127" s="2803">
        <f>SUM(W128:W129)</f>
        <v>8</v>
      </c>
      <c r="X127" s="2803">
        <f>SUM(X128:X129)</f>
        <v>8</v>
      </c>
      <c r="Y127" s="2803">
        <f t="shared" si="12"/>
        <v>16</v>
      </c>
      <c r="Z127" s="2803"/>
      <c r="AA127" s="2803">
        <f t="shared" si="13"/>
        <v>66</v>
      </c>
      <c r="AB127" s="2803">
        <f t="shared" si="13"/>
        <v>94</v>
      </c>
      <c r="AC127" s="2819">
        <f t="shared" si="13"/>
        <v>160</v>
      </c>
    </row>
    <row r="128" spans="1:29" s="2820" customFormat="1" ht="14.25" customHeight="1">
      <c r="A128" s="2813">
        <v>6</v>
      </c>
      <c r="B128" s="2813">
        <v>2</v>
      </c>
      <c r="C128" s="2813">
        <v>11</v>
      </c>
      <c r="E128" s="2817"/>
      <c r="F128" s="2821" t="s">
        <v>324</v>
      </c>
      <c r="G128" s="1477">
        <v>3</v>
      </c>
      <c r="H128" s="1477">
        <v>4</v>
      </c>
      <c r="I128" s="1477">
        <f t="shared" si="8"/>
        <v>7</v>
      </c>
      <c r="J128" s="1477"/>
      <c r="K128" s="1477">
        <v>0</v>
      </c>
      <c r="L128" s="1477">
        <v>1</v>
      </c>
      <c r="M128" s="1477">
        <f t="shared" si="9"/>
        <v>1</v>
      </c>
      <c r="N128" s="1477"/>
      <c r="O128" s="1477">
        <v>0</v>
      </c>
      <c r="P128" s="1477">
        <v>0</v>
      </c>
      <c r="Q128" s="1477">
        <f t="shared" si="10"/>
        <v>0</v>
      </c>
      <c r="R128" s="1477"/>
      <c r="S128" s="1477">
        <v>0</v>
      </c>
      <c r="T128" s="1477">
        <v>0</v>
      </c>
      <c r="U128" s="1477">
        <f t="shared" si="11"/>
        <v>0</v>
      </c>
      <c r="V128" s="1477"/>
      <c r="W128" s="1477">
        <v>0</v>
      </c>
      <c r="X128" s="1477">
        <v>0</v>
      </c>
      <c r="Y128" s="1477">
        <f t="shared" si="12"/>
        <v>0</v>
      </c>
      <c r="Z128" s="1477"/>
      <c r="AA128" s="1477">
        <f t="shared" si="13"/>
        <v>3</v>
      </c>
      <c r="AB128" s="1477">
        <f t="shared" si="13"/>
        <v>5</v>
      </c>
      <c r="AC128" s="2822">
        <f t="shared" si="13"/>
        <v>8</v>
      </c>
    </row>
    <row r="129" spans="1:29" s="2820" customFormat="1" ht="14.25" customHeight="1">
      <c r="A129" s="2813">
        <v>6</v>
      </c>
      <c r="B129" s="2813">
        <v>2</v>
      </c>
      <c r="C129" s="2813">
        <v>11</v>
      </c>
      <c r="E129" s="2817"/>
      <c r="F129" s="2821" t="s">
        <v>238</v>
      </c>
      <c r="G129" s="1477">
        <v>1</v>
      </c>
      <c r="H129" s="1477">
        <v>7</v>
      </c>
      <c r="I129" s="1477">
        <f t="shared" si="8"/>
        <v>8</v>
      </c>
      <c r="J129" s="1477"/>
      <c r="K129" s="1477">
        <v>0</v>
      </c>
      <c r="L129" s="1477">
        <v>0</v>
      </c>
      <c r="M129" s="1477">
        <f t="shared" si="9"/>
        <v>0</v>
      </c>
      <c r="N129" s="1477"/>
      <c r="O129" s="1477">
        <v>54</v>
      </c>
      <c r="P129" s="1477">
        <v>74</v>
      </c>
      <c r="Q129" s="1477">
        <f t="shared" si="10"/>
        <v>128</v>
      </c>
      <c r="R129" s="1477"/>
      <c r="S129" s="1477">
        <v>0</v>
      </c>
      <c r="T129" s="1477">
        <v>0</v>
      </c>
      <c r="U129" s="1477">
        <f t="shared" si="11"/>
        <v>0</v>
      </c>
      <c r="V129" s="1477"/>
      <c r="W129" s="1477">
        <v>8</v>
      </c>
      <c r="X129" s="1477">
        <v>8</v>
      </c>
      <c r="Y129" s="1477">
        <f t="shared" si="12"/>
        <v>16</v>
      </c>
      <c r="Z129" s="1477"/>
      <c r="AA129" s="1477">
        <f t="shared" si="13"/>
        <v>63</v>
      </c>
      <c r="AB129" s="1477">
        <f t="shared" si="13"/>
        <v>89</v>
      </c>
      <c r="AC129" s="2822">
        <f t="shared" si="13"/>
        <v>152</v>
      </c>
    </row>
    <row r="130" spans="1:29" s="2816" customFormat="1" ht="14.25" customHeight="1">
      <c r="A130" s="2813"/>
      <c r="B130" s="2813"/>
      <c r="C130" s="2813"/>
      <c r="E130" s="2817"/>
      <c r="F130" s="2823" t="s">
        <v>53</v>
      </c>
      <c r="G130" s="2803">
        <f>SUM(G131)</f>
        <v>12</v>
      </c>
      <c r="H130" s="2803">
        <f>SUM(H131)</f>
        <v>17</v>
      </c>
      <c r="I130" s="2803">
        <f t="shared" si="8"/>
        <v>29</v>
      </c>
      <c r="J130" s="2803"/>
      <c r="K130" s="2803">
        <f>SUM(K131)</f>
        <v>0</v>
      </c>
      <c r="L130" s="2803">
        <f>SUM(L131)</f>
        <v>0</v>
      </c>
      <c r="M130" s="2803">
        <f t="shared" si="9"/>
        <v>0</v>
      </c>
      <c r="N130" s="2803"/>
      <c r="O130" s="2803">
        <f>SUM(O131)</f>
        <v>0</v>
      </c>
      <c r="P130" s="2803">
        <f>SUM(P131)</f>
        <v>1</v>
      </c>
      <c r="Q130" s="2803">
        <f t="shared" si="10"/>
        <v>1</v>
      </c>
      <c r="R130" s="2803"/>
      <c r="S130" s="2803">
        <f>SUM(S131)</f>
        <v>3</v>
      </c>
      <c r="T130" s="2803">
        <f>SUM(T131)</f>
        <v>1</v>
      </c>
      <c r="U130" s="2803">
        <f t="shared" si="11"/>
        <v>4</v>
      </c>
      <c r="V130" s="2803"/>
      <c r="W130" s="2803">
        <f>SUM(W131)</f>
        <v>0</v>
      </c>
      <c r="X130" s="2803">
        <f>SUM(X131)</f>
        <v>1</v>
      </c>
      <c r="Y130" s="2803">
        <f t="shared" si="12"/>
        <v>1</v>
      </c>
      <c r="Z130" s="2803"/>
      <c r="AA130" s="2803">
        <f>SUM(G130+K130+O130+S130+W130)</f>
        <v>15</v>
      </c>
      <c r="AB130" s="2803">
        <f>SUM(H130+L130+P130+T130+X130)</f>
        <v>20</v>
      </c>
      <c r="AC130" s="2819">
        <f t="shared" ref="AB130:AC135" si="15">SUM(I130+M130+Q130+U130+Y130)</f>
        <v>35</v>
      </c>
    </row>
    <row r="131" spans="1:29" s="2820" customFormat="1" ht="14.25" customHeight="1">
      <c r="A131" s="2813">
        <v>6</v>
      </c>
      <c r="B131" s="2813">
        <v>2</v>
      </c>
      <c r="C131" s="2813">
        <v>10</v>
      </c>
      <c r="E131" s="2817"/>
      <c r="F131" s="2824" t="s">
        <v>239</v>
      </c>
      <c r="G131" s="1477">
        <v>12</v>
      </c>
      <c r="H131" s="1477">
        <v>17</v>
      </c>
      <c r="I131" s="1477">
        <f t="shared" si="8"/>
        <v>29</v>
      </c>
      <c r="J131" s="1477"/>
      <c r="K131" s="1477">
        <v>0</v>
      </c>
      <c r="L131" s="1477">
        <v>0</v>
      </c>
      <c r="M131" s="1477">
        <f t="shared" si="9"/>
        <v>0</v>
      </c>
      <c r="N131" s="1477"/>
      <c r="O131" s="1477">
        <v>0</v>
      </c>
      <c r="P131" s="1477">
        <v>1</v>
      </c>
      <c r="Q131" s="1477">
        <f t="shared" si="10"/>
        <v>1</v>
      </c>
      <c r="R131" s="1477"/>
      <c r="S131" s="1477">
        <v>3</v>
      </c>
      <c r="T131" s="1477">
        <v>1</v>
      </c>
      <c r="U131" s="1477">
        <f t="shared" si="11"/>
        <v>4</v>
      </c>
      <c r="V131" s="1477"/>
      <c r="W131" s="1477">
        <v>0</v>
      </c>
      <c r="X131" s="1477">
        <v>1</v>
      </c>
      <c r="Y131" s="1477">
        <f t="shared" si="12"/>
        <v>1</v>
      </c>
      <c r="Z131" s="1477"/>
      <c r="AA131" s="1477">
        <f>SUM(G131+K131+O131+S131+W131)</f>
        <v>15</v>
      </c>
      <c r="AB131" s="1477">
        <f t="shared" si="15"/>
        <v>20</v>
      </c>
      <c r="AC131" s="2822">
        <f t="shared" si="15"/>
        <v>35</v>
      </c>
    </row>
    <row r="132" spans="1:29" s="2820" customFormat="1" ht="14.25" customHeight="1">
      <c r="A132" s="2813"/>
      <c r="B132" s="2813"/>
      <c r="C132" s="2813"/>
      <c r="E132" s="2817"/>
      <c r="F132" s="2823" t="s">
        <v>96</v>
      </c>
      <c r="G132" s="2803">
        <f>SUM(G133)</f>
        <v>3</v>
      </c>
      <c r="H132" s="2803">
        <f>SUM(H133)</f>
        <v>0</v>
      </c>
      <c r="I132" s="2803">
        <f t="shared" si="8"/>
        <v>3</v>
      </c>
      <c r="J132" s="2803"/>
      <c r="K132" s="2803">
        <f>SUM(K133)</f>
        <v>0</v>
      </c>
      <c r="L132" s="2803">
        <f>SUM(L133)</f>
        <v>0</v>
      </c>
      <c r="M132" s="2803">
        <f t="shared" si="9"/>
        <v>0</v>
      </c>
      <c r="N132" s="2803"/>
      <c r="O132" s="2803">
        <f>SUM(O133)</f>
        <v>0</v>
      </c>
      <c r="P132" s="2803">
        <f>SUM(P133)</f>
        <v>0</v>
      </c>
      <c r="Q132" s="2803">
        <f t="shared" si="10"/>
        <v>0</v>
      </c>
      <c r="R132" s="2803"/>
      <c r="S132" s="2803">
        <f>SUM(S133)</f>
        <v>0</v>
      </c>
      <c r="T132" s="2803">
        <f>SUM(T133)</f>
        <v>0</v>
      </c>
      <c r="U132" s="2803">
        <f t="shared" si="11"/>
        <v>0</v>
      </c>
      <c r="V132" s="2803"/>
      <c r="W132" s="2803">
        <f>SUM(W133)</f>
        <v>3</v>
      </c>
      <c r="X132" s="2803">
        <f>SUM(X133)</f>
        <v>1</v>
      </c>
      <c r="Y132" s="2803">
        <f t="shared" si="12"/>
        <v>4</v>
      </c>
      <c r="Z132" s="2803"/>
      <c r="AA132" s="2803">
        <f>SUM(G132+K132+O132+S132+W132)</f>
        <v>6</v>
      </c>
      <c r="AB132" s="2803">
        <f t="shared" si="15"/>
        <v>1</v>
      </c>
      <c r="AC132" s="2819">
        <f t="shared" si="15"/>
        <v>7</v>
      </c>
    </row>
    <row r="133" spans="1:29" s="2820" customFormat="1" ht="14.25" customHeight="1">
      <c r="A133" s="2813">
        <v>6</v>
      </c>
      <c r="B133" s="2813">
        <v>2</v>
      </c>
      <c r="C133" s="2813">
        <v>6</v>
      </c>
      <c r="E133" s="2817"/>
      <c r="F133" s="2824" t="s">
        <v>239</v>
      </c>
      <c r="G133" s="1477">
        <v>3</v>
      </c>
      <c r="H133" s="1477">
        <v>0</v>
      </c>
      <c r="I133" s="1477">
        <f t="shared" si="8"/>
        <v>3</v>
      </c>
      <c r="J133" s="1477"/>
      <c r="K133" s="1477">
        <v>0</v>
      </c>
      <c r="L133" s="1477">
        <v>0</v>
      </c>
      <c r="M133" s="1477">
        <f t="shared" si="9"/>
        <v>0</v>
      </c>
      <c r="N133" s="1477"/>
      <c r="O133" s="1477">
        <v>0</v>
      </c>
      <c r="P133" s="1477">
        <v>0</v>
      </c>
      <c r="Q133" s="1477">
        <f t="shared" si="10"/>
        <v>0</v>
      </c>
      <c r="R133" s="1477"/>
      <c r="S133" s="1477">
        <v>0</v>
      </c>
      <c r="T133" s="1477">
        <v>0</v>
      </c>
      <c r="U133" s="1477">
        <f t="shared" si="11"/>
        <v>0</v>
      </c>
      <c r="V133" s="1477"/>
      <c r="W133" s="1477">
        <v>3</v>
      </c>
      <c r="X133" s="1477">
        <v>1</v>
      </c>
      <c r="Y133" s="1477">
        <f t="shared" si="12"/>
        <v>4</v>
      </c>
      <c r="Z133" s="1477"/>
      <c r="AA133" s="1477">
        <f>SUM(G133+K133+O133+S133+W133)</f>
        <v>6</v>
      </c>
      <c r="AB133" s="1477">
        <f t="shared" si="15"/>
        <v>1</v>
      </c>
      <c r="AC133" s="2822">
        <f t="shared" si="15"/>
        <v>7</v>
      </c>
    </row>
    <row r="134" spans="1:29" s="2816" customFormat="1" ht="14.25" customHeight="1">
      <c r="A134" s="2813"/>
      <c r="B134" s="2813"/>
      <c r="C134" s="2813"/>
      <c r="E134" s="2817"/>
      <c r="F134" s="2823" t="s">
        <v>240</v>
      </c>
      <c r="G134" s="2803">
        <f>SUM(G135)</f>
        <v>0</v>
      </c>
      <c r="H134" s="2803">
        <f>SUM(H135)</f>
        <v>0</v>
      </c>
      <c r="I134" s="2803">
        <f t="shared" si="8"/>
        <v>0</v>
      </c>
      <c r="J134" s="2803"/>
      <c r="K134" s="2803">
        <f>SUM(K135)</f>
        <v>0</v>
      </c>
      <c r="L134" s="2803">
        <f>SUM(L135)</f>
        <v>0</v>
      </c>
      <c r="M134" s="2803">
        <f t="shared" si="9"/>
        <v>0</v>
      </c>
      <c r="N134" s="2803"/>
      <c r="O134" s="2803">
        <f>SUM(O135)</f>
        <v>0</v>
      </c>
      <c r="P134" s="2803">
        <f>SUM(P135)</f>
        <v>0</v>
      </c>
      <c r="Q134" s="2803">
        <f t="shared" si="10"/>
        <v>0</v>
      </c>
      <c r="R134" s="2803"/>
      <c r="S134" s="2803">
        <f>SUM(S135)</f>
        <v>0</v>
      </c>
      <c r="T134" s="2803">
        <f>SUM(T135)</f>
        <v>0</v>
      </c>
      <c r="U134" s="2803">
        <f t="shared" si="11"/>
        <v>0</v>
      </c>
      <c r="V134" s="2803"/>
      <c r="W134" s="2803">
        <f>SUM(W135)</f>
        <v>0</v>
      </c>
      <c r="X134" s="2803">
        <f>SUM(X135)</f>
        <v>0</v>
      </c>
      <c r="Y134" s="2803">
        <f t="shared" si="12"/>
        <v>0</v>
      </c>
      <c r="Z134" s="2803"/>
      <c r="AA134" s="2803">
        <f>SUM(G134+K134+O134+S134+W134)</f>
        <v>0</v>
      </c>
      <c r="AB134" s="2803">
        <f t="shared" si="15"/>
        <v>0</v>
      </c>
      <c r="AC134" s="2819">
        <f t="shared" si="15"/>
        <v>0</v>
      </c>
    </row>
    <row r="135" spans="1:29" s="2820" customFormat="1" ht="14.25" customHeight="1">
      <c r="A135" s="2813">
        <v>6</v>
      </c>
      <c r="B135" s="2813">
        <v>2</v>
      </c>
      <c r="C135" s="2813">
        <v>10</v>
      </c>
      <c r="E135" s="2817"/>
      <c r="F135" s="2824" t="s">
        <v>238</v>
      </c>
      <c r="G135" s="1477">
        <v>0</v>
      </c>
      <c r="H135" s="1477">
        <v>0</v>
      </c>
      <c r="I135" s="1477">
        <f t="shared" si="8"/>
        <v>0</v>
      </c>
      <c r="J135" s="1477"/>
      <c r="K135" s="1477">
        <v>0</v>
      </c>
      <c r="L135" s="1477">
        <v>0</v>
      </c>
      <c r="M135" s="1477">
        <f t="shared" si="9"/>
        <v>0</v>
      </c>
      <c r="N135" s="1477"/>
      <c r="O135" s="1477">
        <v>0</v>
      </c>
      <c r="P135" s="1477">
        <v>0</v>
      </c>
      <c r="Q135" s="1477">
        <f t="shared" si="10"/>
        <v>0</v>
      </c>
      <c r="R135" s="1477"/>
      <c r="S135" s="1477">
        <v>0</v>
      </c>
      <c r="T135" s="1477">
        <v>0</v>
      </c>
      <c r="U135" s="1477">
        <f t="shared" si="11"/>
        <v>0</v>
      </c>
      <c r="V135" s="1477"/>
      <c r="W135" s="1477">
        <v>0</v>
      </c>
      <c r="X135" s="1477">
        <v>0</v>
      </c>
      <c r="Y135" s="1477">
        <f t="shared" si="12"/>
        <v>0</v>
      </c>
      <c r="Z135" s="1477"/>
      <c r="AA135" s="1477">
        <f>SUM(G135+K135+O135+S135+W135)</f>
        <v>0</v>
      </c>
      <c r="AB135" s="1477">
        <f t="shared" si="15"/>
        <v>0</v>
      </c>
      <c r="AC135" s="2822">
        <f t="shared" si="15"/>
        <v>0</v>
      </c>
    </row>
    <row r="136" spans="1:29" s="2816" customFormat="1" ht="14.25" customHeight="1">
      <c r="A136" s="2813"/>
      <c r="B136" s="2813"/>
      <c r="C136" s="2813"/>
      <c r="E136" s="2817"/>
      <c r="F136" s="2818" t="s">
        <v>56</v>
      </c>
      <c r="G136" s="2803">
        <f>SUM(G137)</f>
        <v>0</v>
      </c>
      <c r="H136" s="2803">
        <f>SUM(H137)</f>
        <v>0</v>
      </c>
      <c r="I136" s="2803">
        <f t="shared" si="8"/>
        <v>0</v>
      </c>
      <c r="J136" s="2803"/>
      <c r="K136" s="2803">
        <f>SUM(K137)</f>
        <v>7</v>
      </c>
      <c r="L136" s="2803">
        <f>SUM(L137)</f>
        <v>2</v>
      </c>
      <c r="M136" s="2803">
        <f t="shared" si="9"/>
        <v>9</v>
      </c>
      <c r="N136" s="2803"/>
      <c r="O136" s="2803">
        <f>SUM(O137)</f>
        <v>0</v>
      </c>
      <c r="P136" s="2803">
        <f>SUM(P137)</f>
        <v>0</v>
      </c>
      <c r="Q136" s="2803">
        <f t="shared" si="10"/>
        <v>0</v>
      </c>
      <c r="R136" s="2803"/>
      <c r="S136" s="2803">
        <f>SUM(S137)</f>
        <v>1</v>
      </c>
      <c r="T136" s="2803">
        <f>SUM(T137)</f>
        <v>0</v>
      </c>
      <c r="U136" s="2803">
        <f t="shared" si="11"/>
        <v>1</v>
      </c>
      <c r="V136" s="2803"/>
      <c r="W136" s="2803">
        <f>SUM(W137)</f>
        <v>0</v>
      </c>
      <c r="X136" s="2803">
        <f>SUM(X137)</f>
        <v>1</v>
      </c>
      <c r="Y136" s="2803">
        <f t="shared" si="12"/>
        <v>1</v>
      </c>
      <c r="Z136" s="2803"/>
      <c r="AA136" s="2803">
        <f t="shared" si="13"/>
        <v>8</v>
      </c>
      <c r="AB136" s="2803">
        <f t="shared" si="13"/>
        <v>3</v>
      </c>
      <c r="AC136" s="2819">
        <f t="shared" si="13"/>
        <v>11</v>
      </c>
    </row>
    <row r="137" spans="1:29" s="2820" customFormat="1" ht="14.25" customHeight="1">
      <c r="A137" s="2813">
        <v>6</v>
      </c>
      <c r="B137" s="2813">
        <v>4</v>
      </c>
      <c r="C137" s="2813">
        <v>11</v>
      </c>
      <c r="E137" s="2825"/>
      <c r="F137" s="2821" t="s">
        <v>242</v>
      </c>
      <c r="G137" s="1477">
        <v>0</v>
      </c>
      <c r="H137" s="1477">
        <v>0</v>
      </c>
      <c r="I137" s="1477">
        <f t="shared" si="8"/>
        <v>0</v>
      </c>
      <c r="J137" s="1477"/>
      <c r="K137" s="1477">
        <v>7</v>
      </c>
      <c r="L137" s="1477">
        <v>2</v>
      </c>
      <c r="M137" s="1477">
        <f t="shared" si="9"/>
        <v>9</v>
      </c>
      <c r="N137" s="1477"/>
      <c r="O137" s="1477">
        <v>0</v>
      </c>
      <c r="P137" s="1477">
        <v>0</v>
      </c>
      <c r="Q137" s="1477">
        <f t="shared" si="10"/>
        <v>0</v>
      </c>
      <c r="R137" s="1477"/>
      <c r="S137" s="1477">
        <v>1</v>
      </c>
      <c r="T137" s="1477">
        <v>0</v>
      </c>
      <c r="U137" s="1477">
        <f t="shared" si="11"/>
        <v>1</v>
      </c>
      <c r="V137" s="1477"/>
      <c r="W137" s="1477">
        <v>0</v>
      </c>
      <c r="X137" s="1477">
        <v>1</v>
      </c>
      <c r="Y137" s="1477">
        <f t="shared" si="12"/>
        <v>1</v>
      </c>
      <c r="Z137" s="1477"/>
      <c r="AA137" s="1477">
        <f t="shared" si="13"/>
        <v>8</v>
      </c>
      <c r="AB137" s="1477">
        <f t="shared" si="13"/>
        <v>3</v>
      </c>
      <c r="AC137" s="2822">
        <f t="shared" si="13"/>
        <v>11</v>
      </c>
    </row>
    <row r="138" spans="1:29" s="2799" customFormat="1" ht="14.25" customHeight="1">
      <c r="E138" s="2814">
        <v>1407</v>
      </c>
      <c r="F138" s="2815" t="s">
        <v>58</v>
      </c>
      <c r="G138" s="2826">
        <f>SUM(G139+G144+G146)</f>
        <v>15</v>
      </c>
      <c r="H138" s="2826">
        <f>SUM(H139+H144+H146)</f>
        <v>7</v>
      </c>
      <c r="I138" s="2826">
        <f t="shared" si="8"/>
        <v>22</v>
      </c>
      <c r="J138" s="2826"/>
      <c r="K138" s="2826">
        <f>SUM(K139+K144+K146)</f>
        <v>0</v>
      </c>
      <c r="L138" s="2826">
        <f>SUM(L139+L144+L146)</f>
        <v>0</v>
      </c>
      <c r="M138" s="2826">
        <f t="shared" si="9"/>
        <v>0</v>
      </c>
      <c r="N138" s="2826"/>
      <c r="O138" s="2826">
        <f>SUM(O139+O144+O146)</f>
        <v>0</v>
      </c>
      <c r="P138" s="2826">
        <f>SUM(P139+P144+P146)</f>
        <v>0</v>
      </c>
      <c r="Q138" s="2826">
        <f t="shared" si="10"/>
        <v>0</v>
      </c>
      <c r="R138" s="2826"/>
      <c r="S138" s="2826">
        <f>SUM(S139+S144+S146)</f>
        <v>0</v>
      </c>
      <c r="T138" s="2826">
        <f>SUM(T139+T144+T146)</f>
        <v>0</v>
      </c>
      <c r="U138" s="2826">
        <f t="shared" si="11"/>
        <v>0</v>
      </c>
      <c r="V138" s="2826"/>
      <c r="W138" s="2826">
        <f>SUM(W139+W144+W146)</f>
        <v>0</v>
      </c>
      <c r="X138" s="2826">
        <f>SUM(X139+X144+X146)</f>
        <v>0</v>
      </c>
      <c r="Y138" s="2826">
        <f t="shared" si="12"/>
        <v>0</v>
      </c>
      <c r="Z138" s="2826"/>
      <c r="AA138" s="2826">
        <f t="shared" ref="AA138:AA147" si="16">SUM(G138+K138+O138+S138+W138)</f>
        <v>15</v>
      </c>
      <c r="AB138" s="2826">
        <f t="shared" ref="AB138:AC147" si="17">SUM(H138+L138+P138+T138+X138)</f>
        <v>7</v>
      </c>
      <c r="AC138" s="2827">
        <f t="shared" si="17"/>
        <v>22</v>
      </c>
    </row>
    <row r="139" spans="1:29" s="2816" customFormat="1" ht="14.25" customHeight="1">
      <c r="E139" s="2817"/>
      <c r="F139" s="2823" t="s">
        <v>59</v>
      </c>
      <c r="G139" s="2803">
        <f>SUM(G140:G143)</f>
        <v>7</v>
      </c>
      <c r="H139" s="2803">
        <f>SUM(H140:H143)</f>
        <v>2</v>
      </c>
      <c r="I139" s="2803">
        <f t="shared" si="8"/>
        <v>9</v>
      </c>
      <c r="J139" s="2803"/>
      <c r="K139" s="2803">
        <f>SUM(K140:K143)</f>
        <v>0</v>
      </c>
      <c r="L139" s="2803">
        <f>SUM(L140:L143)</f>
        <v>0</v>
      </c>
      <c r="M139" s="2803">
        <f t="shared" si="9"/>
        <v>0</v>
      </c>
      <c r="N139" s="2803"/>
      <c r="O139" s="2803">
        <f>SUM(O140:O143)</f>
        <v>0</v>
      </c>
      <c r="P139" s="2803">
        <f>SUM(P140:P143)</f>
        <v>0</v>
      </c>
      <c r="Q139" s="2803">
        <f t="shared" si="10"/>
        <v>0</v>
      </c>
      <c r="R139" s="2803"/>
      <c r="S139" s="2803">
        <f>SUM(S140:S143)</f>
        <v>0</v>
      </c>
      <c r="T139" s="2803">
        <f>SUM(T140:T143)</f>
        <v>0</v>
      </c>
      <c r="U139" s="2803">
        <f t="shared" si="11"/>
        <v>0</v>
      </c>
      <c r="V139" s="2803"/>
      <c r="W139" s="2803">
        <f>SUM(W140:W143)</f>
        <v>0</v>
      </c>
      <c r="X139" s="2803">
        <f>SUM(X140:X143)</f>
        <v>0</v>
      </c>
      <c r="Y139" s="2803">
        <f t="shared" si="12"/>
        <v>0</v>
      </c>
      <c r="Z139" s="2803"/>
      <c r="AA139" s="2803">
        <f t="shared" si="16"/>
        <v>7</v>
      </c>
      <c r="AB139" s="2803">
        <f t="shared" si="17"/>
        <v>2</v>
      </c>
      <c r="AC139" s="2819">
        <f t="shared" si="17"/>
        <v>9</v>
      </c>
    </row>
    <row r="140" spans="1:29" s="2820" customFormat="1" ht="14.25" customHeight="1">
      <c r="A140" s="2813">
        <v>7</v>
      </c>
      <c r="B140" s="2813">
        <v>3</v>
      </c>
      <c r="C140" s="2813">
        <v>11</v>
      </c>
      <c r="E140" s="2817"/>
      <c r="F140" s="2824" t="s">
        <v>243</v>
      </c>
      <c r="G140" s="1477">
        <v>5</v>
      </c>
      <c r="H140" s="1477">
        <v>0</v>
      </c>
      <c r="I140" s="1477">
        <f t="shared" si="8"/>
        <v>5</v>
      </c>
      <c r="J140" s="1477"/>
      <c r="K140" s="1477">
        <v>0</v>
      </c>
      <c r="L140" s="1477">
        <v>0</v>
      </c>
      <c r="M140" s="1477">
        <f t="shared" si="9"/>
        <v>0</v>
      </c>
      <c r="N140" s="1477"/>
      <c r="O140" s="1477">
        <v>0</v>
      </c>
      <c r="P140" s="1477">
        <v>0</v>
      </c>
      <c r="Q140" s="1477">
        <f t="shared" si="10"/>
        <v>0</v>
      </c>
      <c r="R140" s="1477"/>
      <c r="S140" s="1477">
        <v>0</v>
      </c>
      <c r="T140" s="1477">
        <v>0</v>
      </c>
      <c r="U140" s="1477">
        <f t="shared" si="11"/>
        <v>0</v>
      </c>
      <c r="V140" s="1477"/>
      <c r="W140" s="1477">
        <v>0</v>
      </c>
      <c r="X140" s="1477">
        <v>0</v>
      </c>
      <c r="Y140" s="1477">
        <f t="shared" si="12"/>
        <v>0</v>
      </c>
      <c r="Z140" s="1477"/>
      <c r="AA140" s="1477">
        <f t="shared" si="16"/>
        <v>5</v>
      </c>
      <c r="AB140" s="1477">
        <f t="shared" si="17"/>
        <v>0</v>
      </c>
      <c r="AC140" s="2822">
        <f t="shared" si="17"/>
        <v>5</v>
      </c>
    </row>
    <row r="141" spans="1:29" s="2820" customFormat="1" ht="14.25" customHeight="1">
      <c r="A141" s="2813">
        <v>7</v>
      </c>
      <c r="B141" s="2813">
        <v>3</v>
      </c>
      <c r="C141" s="2813">
        <v>11</v>
      </c>
      <c r="E141" s="2817"/>
      <c r="F141" s="2824" t="s">
        <v>244</v>
      </c>
      <c r="G141" s="1477">
        <v>0</v>
      </c>
      <c r="H141" s="1477">
        <v>0</v>
      </c>
      <c r="I141" s="1477">
        <f t="shared" si="8"/>
        <v>0</v>
      </c>
      <c r="J141" s="1477"/>
      <c r="K141" s="1477">
        <v>0</v>
      </c>
      <c r="L141" s="1477">
        <v>0</v>
      </c>
      <c r="M141" s="1477">
        <f t="shared" si="9"/>
        <v>0</v>
      </c>
      <c r="N141" s="1477"/>
      <c r="O141" s="1477">
        <v>0</v>
      </c>
      <c r="P141" s="1477">
        <v>0</v>
      </c>
      <c r="Q141" s="1477">
        <f t="shared" si="10"/>
        <v>0</v>
      </c>
      <c r="R141" s="1477"/>
      <c r="S141" s="1477">
        <v>0</v>
      </c>
      <c r="T141" s="1477">
        <v>0</v>
      </c>
      <c r="U141" s="1477">
        <f t="shared" si="11"/>
        <v>0</v>
      </c>
      <c r="V141" s="1477"/>
      <c r="W141" s="1477">
        <v>0</v>
      </c>
      <c r="X141" s="1477">
        <v>0</v>
      </c>
      <c r="Y141" s="1477">
        <f t="shared" si="12"/>
        <v>0</v>
      </c>
      <c r="Z141" s="1477"/>
      <c r="AA141" s="1477">
        <f t="shared" si="16"/>
        <v>0</v>
      </c>
      <c r="AB141" s="1477">
        <f t="shared" si="17"/>
        <v>0</v>
      </c>
      <c r="AC141" s="2822">
        <f t="shared" si="17"/>
        <v>0</v>
      </c>
    </row>
    <row r="142" spans="1:29" s="2820" customFormat="1" ht="14.25" customHeight="1">
      <c r="A142" s="2813">
        <v>7</v>
      </c>
      <c r="B142" s="2813">
        <v>3</v>
      </c>
      <c r="C142" s="2813">
        <v>11</v>
      </c>
      <c r="E142" s="2817"/>
      <c r="F142" s="2824" t="s">
        <v>273</v>
      </c>
      <c r="G142" s="1477">
        <v>2</v>
      </c>
      <c r="H142" s="1477">
        <v>2</v>
      </c>
      <c r="I142" s="1477">
        <f t="shared" si="8"/>
        <v>4</v>
      </c>
      <c r="J142" s="1477"/>
      <c r="K142" s="1477">
        <v>0</v>
      </c>
      <c r="L142" s="1477">
        <v>0</v>
      </c>
      <c r="M142" s="1477">
        <f t="shared" si="9"/>
        <v>0</v>
      </c>
      <c r="N142" s="1477"/>
      <c r="O142" s="1477">
        <v>0</v>
      </c>
      <c r="P142" s="1477">
        <v>0</v>
      </c>
      <c r="Q142" s="1477">
        <f t="shared" si="10"/>
        <v>0</v>
      </c>
      <c r="R142" s="1477"/>
      <c r="S142" s="1477">
        <v>0</v>
      </c>
      <c r="T142" s="1477">
        <v>0</v>
      </c>
      <c r="U142" s="1477">
        <f t="shared" si="11"/>
        <v>0</v>
      </c>
      <c r="V142" s="1477"/>
      <c r="W142" s="1477">
        <v>0</v>
      </c>
      <c r="X142" s="1477">
        <v>0</v>
      </c>
      <c r="Y142" s="1477">
        <f t="shared" si="12"/>
        <v>0</v>
      </c>
      <c r="Z142" s="1477"/>
      <c r="AA142" s="1477">
        <f t="shared" si="16"/>
        <v>2</v>
      </c>
      <c r="AB142" s="1477">
        <f t="shared" si="17"/>
        <v>2</v>
      </c>
      <c r="AC142" s="2822">
        <f t="shared" si="17"/>
        <v>4</v>
      </c>
    </row>
    <row r="143" spans="1:29" s="2820" customFormat="1" ht="14.25" customHeight="1">
      <c r="A143" s="2813">
        <v>7</v>
      </c>
      <c r="B143" s="2813">
        <v>3</v>
      </c>
      <c r="C143" s="2813">
        <v>11</v>
      </c>
      <c r="E143" s="2817"/>
      <c r="F143" s="2824" t="s">
        <v>246</v>
      </c>
      <c r="G143" s="1477">
        <v>0</v>
      </c>
      <c r="H143" s="1477">
        <v>0</v>
      </c>
      <c r="I143" s="1477">
        <f t="shared" si="8"/>
        <v>0</v>
      </c>
      <c r="J143" s="1477"/>
      <c r="K143" s="1477">
        <v>0</v>
      </c>
      <c r="L143" s="1477">
        <v>0</v>
      </c>
      <c r="M143" s="1477">
        <f t="shared" si="9"/>
        <v>0</v>
      </c>
      <c r="N143" s="1477"/>
      <c r="O143" s="1477">
        <v>0</v>
      </c>
      <c r="P143" s="1477">
        <v>0</v>
      </c>
      <c r="Q143" s="1477">
        <f t="shared" si="10"/>
        <v>0</v>
      </c>
      <c r="R143" s="1477"/>
      <c r="S143" s="1477">
        <v>0</v>
      </c>
      <c r="T143" s="1477">
        <v>0</v>
      </c>
      <c r="U143" s="1477">
        <f t="shared" si="11"/>
        <v>0</v>
      </c>
      <c r="V143" s="1477"/>
      <c r="W143" s="1477">
        <v>0</v>
      </c>
      <c r="X143" s="1477">
        <v>0</v>
      </c>
      <c r="Y143" s="1477">
        <f t="shared" si="12"/>
        <v>0</v>
      </c>
      <c r="Z143" s="1477"/>
      <c r="AA143" s="1477">
        <f t="shared" si="16"/>
        <v>0</v>
      </c>
      <c r="AB143" s="1477">
        <f t="shared" si="17"/>
        <v>0</v>
      </c>
      <c r="AC143" s="2822">
        <f t="shared" si="17"/>
        <v>0</v>
      </c>
    </row>
    <row r="144" spans="1:29" s="2816" customFormat="1" ht="14.25" customHeight="1">
      <c r="A144" s="2813"/>
      <c r="B144" s="2813"/>
      <c r="C144" s="2813"/>
      <c r="E144" s="2817"/>
      <c r="F144" s="2823" t="s">
        <v>60</v>
      </c>
      <c r="G144" s="2803">
        <f>SUM(G145)</f>
        <v>8</v>
      </c>
      <c r="H144" s="2803">
        <f>SUM(H145)</f>
        <v>4</v>
      </c>
      <c r="I144" s="2803">
        <f t="shared" si="8"/>
        <v>12</v>
      </c>
      <c r="J144" s="2803"/>
      <c r="K144" s="2803">
        <f>SUM(K145)</f>
        <v>0</v>
      </c>
      <c r="L144" s="2803">
        <f>SUM(L145)</f>
        <v>0</v>
      </c>
      <c r="M144" s="2803">
        <f t="shared" si="9"/>
        <v>0</v>
      </c>
      <c r="N144" s="2803"/>
      <c r="O144" s="2803">
        <f>SUM(O145)</f>
        <v>0</v>
      </c>
      <c r="P144" s="2803">
        <f>SUM(P145)</f>
        <v>0</v>
      </c>
      <c r="Q144" s="2803">
        <f t="shared" si="10"/>
        <v>0</v>
      </c>
      <c r="R144" s="2803"/>
      <c r="S144" s="2803">
        <f>SUM(S145)</f>
        <v>0</v>
      </c>
      <c r="T144" s="2803">
        <f>SUM(T145)</f>
        <v>0</v>
      </c>
      <c r="U144" s="2803">
        <f t="shared" si="11"/>
        <v>0</v>
      </c>
      <c r="V144" s="2803"/>
      <c r="W144" s="2803">
        <f>SUM(W145)</f>
        <v>0</v>
      </c>
      <c r="X144" s="2803">
        <f>SUM(X145)</f>
        <v>0</v>
      </c>
      <c r="Y144" s="2803">
        <f t="shared" si="12"/>
        <v>0</v>
      </c>
      <c r="Z144" s="2803"/>
      <c r="AA144" s="2803">
        <f t="shared" si="16"/>
        <v>8</v>
      </c>
      <c r="AB144" s="2803">
        <f t="shared" si="17"/>
        <v>4</v>
      </c>
      <c r="AC144" s="2819">
        <f t="shared" si="17"/>
        <v>12</v>
      </c>
    </row>
    <row r="145" spans="1:29" s="2820" customFormat="1" ht="14.25" customHeight="1">
      <c r="A145" s="2813">
        <v>7</v>
      </c>
      <c r="B145" s="2813">
        <v>6</v>
      </c>
      <c r="C145" s="2813">
        <v>10</v>
      </c>
      <c r="E145" s="2817"/>
      <c r="F145" s="2824" t="s">
        <v>247</v>
      </c>
      <c r="G145" s="1477">
        <v>8</v>
      </c>
      <c r="H145" s="1477">
        <v>4</v>
      </c>
      <c r="I145" s="1477">
        <f t="shared" si="8"/>
        <v>12</v>
      </c>
      <c r="J145" s="1477"/>
      <c r="K145" s="1477">
        <v>0</v>
      </c>
      <c r="L145" s="1477">
        <v>0</v>
      </c>
      <c r="M145" s="1477">
        <f t="shared" si="9"/>
        <v>0</v>
      </c>
      <c r="N145" s="1477"/>
      <c r="O145" s="1477">
        <v>0</v>
      </c>
      <c r="P145" s="1477">
        <v>0</v>
      </c>
      <c r="Q145" s="1477">
        <f t="shared" si="10"/>
        <v>0</v>
      </c>
      <c r="R145" s="1477"/>
      <c r="S145" s="1477">
        <v>0</v>
      </c>
      <c r="T145" s="1477">
        <v>0</v>
      </c>
      <c r="U145" s="1477">
        <f t="shared" si="11"/>
        <v>0</v>
      </c>
      <c r="V145" s="1477"/>
      <c r="W145" s="1477">
        <v>0</v>
      </c>
      <c r="X145" s="1477">
        <v>0</v>
      </c>
      <c r="Y145" s="1477">
        <f t="shared" si="12"/>
        <v>0</v>
      </c>
      <c r="Z145" s="1477"/>
      <c r="AA145" s="1477">
        <f t="shared" si="16"/>
        <v>8</v>
      </c>
      <c r="AB145" s="1477">
        <f t="shared" si="17"/>
        <v>4</v>
      </c>
      <c r="AC145" s="2822">
        <f t="shared" si="17"/>
        <v>12</v>
      </c>
    </row>
    <row r="146" spans="1:29" s="2820" customFormat="1" ht="14.25" customHeight="1">
      <c r="A146" s="2813"/>
      <c r="B146" s="2813"/>
      <c r="C146" s="2813"/>
      <c r="E146" s="2817"/>
      <c r="F146" s="2823" t="s">
        <v>84</v>
      </c>
      <c r="G146" s="2803">
        <f>SUM(G147)</f>
        <v>0</v>
      </c>
      <c r="H146" s="2803">
        <f>SUM(H147)</f>
        <v>1</v>
      </c>
      <c r="I146" s="2803">
        <f t="shared" si="8"/>
        <v>1</v>
      </c>
      <c r="J146" s="2803"/>
      <c r="K146" s="2803">
        <f>SUM(K147)</f>
        <v>0</v>
      </c>
      <c r="L146" s="2803">
        <f>SUM(L147)</f>
        <v>0</v>
      </c>
      <c r="M146" s="2803">
        <f t="shared" si="9"/>
        <v>0</v>
      </c>
      <c r="N146" s="2803"/>
      <c r="O146" s="2803">
        <f>SUM(O147)</f>
        <v>0</v>
      </c>
      <c r="P146" s="2803">
        <f>SUM(P147)</f>
        <v>0</v>
      </c>
      <c r="Q146" s="2803">
        <f t="shared" si="10"/>
        <v>0</v>
      </c>
      <c r="R146" s="2803"/>
      <c r="S146" s="2803">
        <f>SUM(S147)</f>
        <v>0</v>
      </c>
      <c r="T146" s="2803">
        <f>SUM(T147)</f>
        <v>0</v>
      </c>
      <c r="U146" s="2803">
        <f t="shared" si="11"/>
        <v>0</v>
      </c>
      <c r="V146" s="2803"/>
      <c r="W146" s="2803">
        <f>SUM(W147)</f>
        <v>0</v>
      </c>
      <c r="X146" s="2803">
        <f>SUM(X147)</f>
        <v>0</v>
      </c>
      <c r="Y146" s="2803">
        <f t="shared" si="12"/>
        <v>0</v>
      </c>
      <c r="Z146" s="2803"/>
      <c r="AA146" s="2803">
        <f t="shared" si="16"/>
        <v>0</v>
      </c>
      <c r="AB146" s="2803">
        <f t="shared" si="17"/>
        <v>1</v>
      </c>
      <c r="AC146" s="2819">
        <f t="shared" si="17"/>
        <v>1</v>
      </c>
    </row>
    <row r="147" spans="1:29" s="2820" customFormat="1" ht="14.25" customHeight="1">
      <c r="A147" s="2813">
        <v>7</v>
      </c>
      <c r="B147" s="2813">
        <v>6</v>
      </c>
      <c r="C147" s="2813">
        <v>10</v>
      </c>
      <c r="E147" s="2825"/>
      <c r="F147" s="2824" t="s">
        <v>248</v>
      </c>
      <c r="G147" s="1477">
        <v>0</v>
      </c>
      <c r="H147" s="1477">
        <v>1</v>
      </c>
      <c r="I147" s="1477">
        <f t="shared" si="8"/>
        <v>1</v>
      </c>
      <c r="J147" s="1477"/>
      <c r="K147" s="1477">
        <v>0</v>
      </c>
      <c r="L147" s="1477">
        <v>0</v>
      </c>
      <c r="M147" s="1477">
        <f t="shared" si="9"/>
        <v>0</v>
      </c>
      <c r="N147" s="1477"/>
      <c r="O147" s="1477">
        <v>0</v>
      </c>
      <c r="P147" s="1477">
        <v>0</v>
      </c>
      <c r="Q147" s="1477">
        <f t="shared" si="10"/>
        <v>0</v>
      </c>
      <c r="R147" s="1477"/>
      <c r="S147" s="1477">
        <v>0</v>
      </c>
      <c r="T147" s="1477">
        <v>0</v>
      </c>
      <c r="U147" s="1477">
        <f t="shared" si="11"/>
        <v>0</v>
      </c>
      <c r="V147" s="1477"/>
      <c r="W147" s="1477">
        <v>0</v>
      </c>
      <c r="X147" s="1477">
        <v>0</v>
      </c>
      <c r="Y147" s="1477">
        <f t="shared" si="12"/>
        <v>0</v>
      </c>
      <c r="Z147" s="1477"/>
      <c r="AA147" s="1477">
        <f t="shared" si="16"/>
        <v>0</v>
      </c>
      <c r="AB147" s="1477">
        <f t="shared" si="17"/>
        <v>1</v>
      </c>
      <c r="AC147" s="2822">
        <f t="shared" si="17"/>
        <v>1</v>
      </c>
    </row>
    <row r="148" spans="1:29" s="2799" customFormat="1" ht="14.25" customHeight="1">
      <c r="E148" s="2814">
        <v>1408</v>
      </c>
      <c r="F148" s="2815" t="s">
        <v>63</v>
      </c>
      <c r="G148" s="2826">
        <f>SUM(G149+G152+G154+G158)</f>
        <v>10</v>
      </c>
      <c r="H148" s="2826">
        <f>SUM(H149+H152+H154+H158)</f>
        <v>13</v>
      </c>
      <c r="I148" s="2811">
        <f t="shared" si="8"/>
        <v>23</v>
      </c>
      <c r="J148" s="2811"/>
      <c r="K148" s="2811">
        <f>SUM(K149+K152+K154+K158)</f>
        <v>37</v>
      </c>
      <c r="L148" s="2811">
        <f>SUM(L149+L152+L154+L158)</f>
        <v>27</v>
      </c>
      <c r="M148" s="2811">
        <f t="shared" si="9"/>
        <v>64</v>
      </c>
      <c r="N148" s="2811"/>
      <c r="O148" s="2811">
        <f>SUM(O149+O152+O154+O158)</f>
        <v>1</v>
      </c>
      <c r="P148" s="2811">
        <f>SUM(P149+P152+P154+P158)</f>
        <v>0</v>
      </c>
      <c r="Q148" s="2811">
        <f t="shared" si="10"/>
        <v>1</v>
      </c>
      <c r="R148" s="2811"/>
      <c r="S148" s="2811">
        <f>SUM(S149+S152+S154+S158)</f>
        <v>2</v>
      </c>
      <c r="T148" s="2811">
        <f>SUM(T149+T152+T154+T158)</f>
        <v>0</v>
      </c>
      <c r="U148" s="2811">
        <f t="shared" si="11"/>
        <v>2</v>
      </c>
      <c r="V148" s="2811"/>
      <c r="W148" s="2811">
        <f>SUM(W149+W152+W154+W158)</f>
        <v>11</v>
      </c>
      <c r="X148" s="2811">
        <f>SUM(X149+X152+X154+X158)</f>
        <v>13</v>
      </c>
      <c r="Y148" s="2811">
        <f t="shared" si="12"/>
        <v>24</v>
      </c>
      <c r="Z148" s="2811"/>
      <c r="AA148" s="2826">
        <f t="shared" si="13"/>
        <v>61</v>
      </c>
      <c r="AB148" s="2826">
        <f t="shared" si="13"/>
        <v>53</v>
      </c>
      <c r="AC148" s="2827">
        <f t="shared" si="13"/>
        <v>114</v>
      </c>
    </row>
    <row r="149" spans="1:29" s="2816" customFormat="1" ht="14.25" customHeight="1">
      <c r="E149" s="2817"/>
      <c r="F149" s="2818" t="s">
        <v>64</v>
      </c>
      <c r="G149" s="2803">
        <f>SUM(G150:G151)</f>
        <v>9</v>
      </c>
      <c r="H149" s="2803">
        <f>SUM(H150:H151)</f>
        <v>12</v>
      </c>
      <c r="I149" s="2803">
        <f t="shared" si="8"/>
        <v>21</v>
      </c>
      <c r="J149" s="2803"/>
      <c r="K149" s="2803">
        <f>SUM(K150:K151)</f>
        <v>36</v>
      </c>
      <c r="L149" s="2803">
        <f>SUM(L150:L151)</f>
        <v>24</v>
      </c>
      <c r="M149" s="2803">
        <f t="shared" si="9"/>
        <v>60</v>
      </c>
      <c r="N149" s="2803"/>
      <c r="O149" s="2803">
        <f>SUM(O150:O151)</f>
        <v>1</v>
      </c>
      <c r="P149" s="2803">
        <f>SUM(P150:P151)</f>
        <v>0</v>
      </c>
      <c r="Q149" s="2803">
        <f t="shared" si="10"/>
        <v>1</v>
      </c>
      <c r="R149" s="2803"/>
      <c r="S149" s="2803">
        <f>SUM(S150:S151)</f>
        <v>2</v>
      </c>
      <c r="T149" s="2803">
        <f>SUM(T150:T151)</f>
        <v>0</v>
      </c>
      <c r="U149" s="2803">
        <f t="shared" si="11"/>
        <v>2</v>
      </c>
      <c r="V149" s="2803"/>
      <c r="W149" s="2803">
        <f>SUM(W150:W151)</f>
        <v>8</v>
      </c>
      <c r="X149" s="2803">
        <f>SUM(X150:X151)</f>
        <v>8</v>
      </c>
      <c r="Y149" s="2803">
        <f t="shared" si="12"/>
        <v>16</v>
      </c>
      <c r="Z149" s="2803"/>
      <c r="AA149" s="2803">
        <f t="shared" si="13"/>
        <v>56</v>
      </c>
      <c r="AB149" s="2803">
        <f t="shared" si="13"/>
        <v>44</v>
      </c>
      <c r="AC149" s="2819">
        <f t="shared" si="13"/>
        <v>100</v>
      </c>
    </row>
    <row r="150" spans="1:29" s="2820" customFormat="1" ht="14.25" customHeight="1">
      <c r="A150" s="2813">
        <v>8</v>
      </c>
      <c r="B150" s="2813">
        <v>4</v>
      </c>
      <c r="C150" s="2813">
        <v>8</v>
      </c>
      <c r="E150" s="2817"/>
      <c r="F150" s="2821" t="s">
        <v>250</v>
      </c>
      <c r="G150" s="1477">
        <v>9</v>
      </c>
      <c r="H150" s="1477">
        <v>12</v>
      </c>
      <c r="I150" s="1477">
        <f t="shared" si="8"/>
        <v>21</v>
      </c>
      <c r="J150" s="1477"/>
      <c r="K150" s="1477">
        <v>36</v>
      </c>
      <c r="L150" s="1477">
        <v>24</v>
      </c>
      <c r="M150" s="1477">
        <f t="shared" si="9"/>
        <v>60</v>
      </c>
      <c r="N150" s="1477"/>
      <c r="O150" s="1477">
        <v>1</v>
      </c>
      <c r="P150" s="1477">
        <v>0</v>
      </c>
      <c r="Q150" s="1477">
        <f t="shared" si="10"/>
        <v>1</v>
      </c>
      <c r="R150" s="1477"/>
      <c r="S150" s="1477">
        <v>2</v>
      </c>
      <c r="T150" s="1477">
        <v>0</v>
      </c>
      <c r="U150" s="1477">
        <f t="shared" si="11"/>
        <v>2</v>
      </c>
      <c r="V150" s="1477"/>
      <c r="W150" s="1477">
        <v>8</v>
      </c>
      <c r="X150" s="1477">
        <v>8</v>
      </c>
      <c r="Y150" s="1477">
        <f t="shared" si="12"/>
        <v>16</v>
      </c>
      <c r="Z150" s="1477"/>
      <c r="AA150" s="1477">
        <f t="shared" si="13"/>
        <v>56</v>
      </c>
      <c r="AB150" s="1477">
        <f t="shared" si="13"/>
        <v>44</v>
      </c>
      <c r="AC150" s="2822">
        <f t="shared" si="13"/>
        <v>100</v>
      </c>
    </row>
    <row r="151" spans="1:29" s="2820" customFormat="1" ht="14.25" customHeight="1">
      <c r="A151" s="2813">
        <v>8</v>
      </c>
      <c r="B151" s="2813">
        <v>4</v>
      </c>
      <c r="C151" s="2813">
        <v>8</v>
      </c>
      <c r="E151" s="2817"/>
      <c r="F151" s="2821" t="s">
        <v>373</v>
      </c>
      <c r="G151" s="1477">
        <v>0</v>
      </c>
      <c r="H151" s="1477">
        <v>0</v>
      </c>
      <c r="I151" s="1477">
        <f t="shared" si="8"/>
        <v>0</v>
      </c>
      <c r="J151" s="1477"/>
      <c r="K151" s="1477">
        <v>0</v>
      </c>
      <c r="L151" s="1477">
        <v>0</v>
      </c>
      <c r="M151" s="1477">
        <f t="shared" si="9"/>
        <v>0</v>
      </c>
      <c r="N151" s="1477"/>
      <c r="O151" s="1477">
        <v>0</v>
      </c>
      <c r="P151" s="1477">
        <v>0</v>
      </c>
      <c r="Q151" s="1477">
        <f t="shared" si="10"/>
        <v>0</v>
      </c>
      <c r="R151" s="1477"/>
      <c r="S151" s="1477">
        <v>0</v>
      </c>
      <c r="T151" s="1477">
        <v>0</v>
      </c>
      <c r="U151" s="1477">
        <f t="shared" si="11"/>
        <v>0</v>
      </c>
      <c r="V151" s="1477"/>
      <c r="W151" s="1477">
        <v>0</v>
      </c>
      <c r="X151" s="1477">
        <v>0</v>
      </c>
      <c r="Y151" s="1477">
        <f t="shared" si="12"/>
        <v>0</v>
      </c>
      <c r="Z151" s="1477"/>
      <c r="AA151" s="1477">
        <f t="shared" si="13"/>
        <v>0</v>
      </c>
      <c r="AB151" s="1477">
        <f t="shared" si="13"/>
        <v>0</v>
      </c>
      <c r="AC151" s="2822">
        <f t="shared" si="13"/>
        <v>0</v>
      </c>
    </row>
    <row r="152" spans="1:29" s="2816" customFormat="1" ht="14.25" customHeight="1">
      <c r="A152" s="2813"/>
      <c r="B152" s="2813"/>
      <c r="C152" s="2813"/>
      <c r="E152" s="2817"/>
      <c r="F152" s="2818" t="s">
        <v>65</v>
      </c>
      <c r="G152" s="2803">
        <f>SUM(G153)</f>
        <v>0</v>
      </c>
      <c r="H152" s="2803">
        <f>SUM(H153)</f>
        <v>0</v>
      </c>
      <c r="I152" s="2803">
        <f t="shared" si="8"/>
        <v>0</v>
      </c>
      <c r="J152" s="2803"/>
      <c r="K152" s="2803">
        <f>SUM(K153)</f>
        <v>0</v>
      </c>
      <c r="L152" s="2803">
        <f>SUM(L153)</f>
        <v>0</v>
      </c>
      <c r="M152" s="2803">
        <f t="shared" si="9"/>
        <v>0</v>
      </c>
      <c r="N152" s="2803"/>
      <c r="O152" s="2803">
        <f>SUM(O153)</f>
        <v>0</v>
      </c>
      <c r="P152" s="2803">
        <f>SUM(P153)</f>
        <v>0</v>
      </c>
      <c r="Q152" s="2803">
        <f t="shared" si="10"/>
        <v>0</v>
      </c>
      <c r="R152" s="2803"/>
      <c r="S152" s="2803">
        <f>SUM(S153)</f>
        <v>0</v>
      </c>
      <c r="T152" s="2803">
        <f>SUM(T153)</f>
        <v>0</v>
      </c>
      <c r="U152" s="2803">
        <f t="shared" si="11"/>
        <v>0</v>
      </c>
      <c r="V152" s="2803"/>
      <c r="W152" s="2803">
        <f>SUM(W153)</f>
        <v>0</v>
      </c>
      <c r="X152" s="2803">
        <f>SUM(X153)</f>
        <v>0</v>
      </c>
      <c r="Y152" s="2803">
        <f t="shared" si="12"/>
        <v>0</v>
      </c>
      <c r="Z152" s="2803"/>
      <c r="AA152" s="2803">
        <f t="shared" si="13"/>
        <v>0</v>
      </c>
      <c r="AB152" s="2803">
        <f t="shared" si="13"/>
        <v>0</v>
      </c>
      <c r="AC152" s="2819">
        <f t="shared" si="13"/>
        <v>0</v>
      </c>
    </row>
    <row r="153" spans="1:29" s="2820" customFormat="1" ht="14.25" customHeight="1">
      <c r="A153" s="2813">
        <v>8</v>
      </c>
      <c r="B153" s="2813">
        <v>4</v>
      </c>
      <c r="C153" s="2813">
        <v>6</v>
      </c>
      <c r="E153" s="2817"/>
      <c r="F153" s="2821" t="s">
        <v>251</v>
      </c>
      <c r="G153" s="1477">
        <v>0</v>
      </c>
      <c r="H153" s="1477">
        <v>0</v>
      </c>
      <c r="I153" s="1477">
        <f t="shared" ref="I153:I164" si="18">SUM(G153:H153)</f>
        <v>0</v>
      </c>
      <c r="J153" s="1477"/>
      <c r="K153" s="1477">
        <v>0</v>
      </c>
      <c r="L153" s="1477">
        <v>0</v>
      </c>
      <c r="M153" s="1477">
        <f t="shared" ref="M153:M164" si="19">SUM(K153:L153)</f>
        <v>0</v>
      </c>
      <c r="N153" s="1477"/>
      <c r="O153" s="1477">
        <v>0</v>
      </c>
      <c r="P153" s="1477">
        <v>0</v>
      </c>
      <c r="Q153" s="1477">
        <f t="shared" ref="Q153:Q164" si="20">SUM(O153:P153)</f>
        <v>0</v>
      </c>
      <c r="R153" s="1477"/>
      <c r="S153" s="1477">
        <v>0</v>
      </c>
      <c r="T153" s="1477">
        <v>0</v>
      </c>
      <c r="U153" s="1477">
        <f t="shared" ref="U153:U164" si="21">SUM(S153:T153)</f>
        <v>0</v>
      </c>
      <c r="V153" s="1477"/>
      <c r="W153" s="1477">
        <v>0</v>
      </c>
      <c r="X153" s="1477">
        <v>0</v>
      </c>
      <c r="Y153" s="1477">
        <f t="shared" ref="Y153:Y164" si="22">SUM(W153:X153)</f>
        <v>0</v>
      </c>
      <c r="Z153" s="1477"/>
      <c r="AA153" s="1477">
        <f t="shared" ref="AA153:AC164" si="23">SUM(G153+K153+O153+S153+W153)</f>
        <v>0</v>
      </c>
      <c r="AB153" s="1477">
        <f t="shared" si="23"/>
        <v>0</v>
      </c>
      <c r="AC153" s="2822">
        <f t="shared" si="23"/>
        <v>0</v>
      </c>
    </row>
    <row r="154" spans="1:29" s="2816" customFormat="1" ht="14.25" customHeight="1">
      <c r="E154" s="2817"/>
      <c r="F154" s="2818" t="s">
        <v>66</v>
      </c>
      <c r="G154" s="2803">
        <f>SUM(G155:G157)</f>
        <v>1</v>
      </c>
      <c r="H154" s="2803">
        <f>SUM(H155:H157)</f>
        <v>1</v>
      </c>
      <c r="I154" s="2803">
        <f t="shared" si="18"/>
        <v>2</v>
      </c>
      <c r="J154" s="2803"/>
      <c r="K154" s="2803">
        <f>SUM(K155:K157)</f>
        <v>1</v>
      </c>
      <c r="L154" s="2803">
        <f>SUM(L155:L157)</f>
        <v>3</v>
      </c>
      <c r="M154" s="2803">
        <f t="shared" si="19"/>
        <v>4</v>
      </c>
      <c r="N154" s="2803"/>
      <c r="O154" s="2803">
        <f>SUM(O155:O157)</f>
        <v>0</v>
      </c>
      <c r="P154" s="2803">
        <f>SUM(P155:P157)</f>
        <v>0</v>
      </c>
      <c r="Q154" s="2803">
        <f t="shared" si="20"/>
        <v>0</v>
      </c>
      <c r="R154" s="2803"/>
      <c r="S154" s="2803">
        <f>SUM(S155:S157)</f>
        <v>0</v>
      </c>
      <c r="T154" s="2803">
        <f>SUM(T155:T157)</f>
        <v>0</v>
      </c>
      <c r="U154" s="2803">
        <f t="shared" si="21"/>
        <v>0</v>
      </c>
      <c r="V154" s="2803"/>
      <c r="W154" s="2803">
        <f>SUM(W155:W157)</f>
        <v>1</v>
      </c>
      <c r="X154" s="2803">
        <f>SUM(X155:X157)</f>
        <v>0</v>
      </c>
      <c r="Y154" s="2803">
        <f t="shared" si="22"/>
        <v>1</v>
      </c>
      <c r="Z154" s="2803"/>
      <c r="AA154" s="2803">
        <f t="shared" si="23"/>
        <v>3</v>
      </c>
      <c r="AB154" s="2803">
        <f t="shared" si="23"/>
        <v>4</v>
      </c>
      <c r="AC154" s="2819">
        <f t="shared" si="23"/>
        <v>7</v>
      </c>
    </row>
    <row r="155" spans="1:29" s="2820" customFormat="1" ht="14.25" customHeight="1">
      <c r="A155" s="2813">
        <v>8</v>
      </c>
      <c r="B155" s="2813">
        <v>4</v>
      </c>
      <c r="C155" s="2813">
        <v>11</v>
      </c>
      <c r="E155" s="2817"/>
      <c r="F155" s="2821" t="s">
        <v>253</v>
      </c>
      <c r="G155" s="1477">
        <v>0</v>
      </c>
      <c r="H155" s="1477">
        <v>0</v>
      </c>
      <c r="I155" s="1477">
        <f t="shared" si="18"/>
        <v>0</v>
      </c>
      <c r="J155" s="1477"/>
      <c r="K155" s="1477">
        <v>0</v>
      </c>
      <c r="L155" s="1477">
        <v>1</v>
      </c>
      <c r="M155" s="1477">
        <f t="shared" si="19"/>
        <v>1</v>
      </c>
      <c r="N155" s="1477"/>
      <c r="O155" s="1477">
        <v>0</v>
      </c>
      <c r="P155" s="1477">
        <v>0</v>
      </c>
      <c r="Q155" s="1477">
        <f t="shared" si="20"/>
        <v>0</v>
      </c>
      <c r="R155" s="1477"/>
      <c r="S155" s="1477">
        <v>0</v>
      </c>
      <c r="T155" s="1477">
        <v>0</v>
      </c>
      <c r="U155" s="1477">
        <f t="shared" si="21"/>
        <v>0</v>
      </c>
      <c r="V155" s="1477"/>
      <c r="W155" s="1477">
        <v>1</v>
      </c>
      <c r="X155" s="1477">
        <v>0</v>
      </c>
      <c r="Y155" s="1477">
        <f t="shared" si="22"/>
        <v>1</v>
      </c>
      <c r="Z155" s="1477"/>
      <c r="AA155" s="1477">
        <f t="shared" si="23"/>
        <v>1</v>
      </c>
      <c r="AB155" s="1477">
        <f t="shared" si="23"/>
        <v>1</v>
      </c>
      <c r="AC155" s="2822">
        <f t="shared" si="23"/>
        <v>2</v>
      </c>
    </row>
    <row r="156" spans="1:29" s="2820" customFormat="1" ht="14.25" customHeight="1">
      <c r="A156" s="2813">
        <v>8</v>
      </c>
      <c r="B156" s="2813">
        <v>3</v>
      </c>
      <c r="C156" s="2813">
        <v>11</v>
      </c>
      <c r="E156" s="2817"/>
      <c r="F156" s="2821" t="s">
        <v>254</v>
      </c>
      <c r="G156" s="1477">
        <v>1</v>
      </c>
      <c r="H156" s="1477">
        <v>0</v>
      </c>
      <c r="I156" s="1477">
        <f t="shared" si="18"/>
        <v>1</v>
      </c>
      <c r="J156" s="1477"/>
      <c r="K156" s="1477">
        <v>0</v>
      </c>
      <c r="L156" s="1477">
        <v>0</v>
      </c>
      <c r="M156" s="1477">
        <f t="shared" si="19"/>
        <v>0</v>
      </c>
      <c r="N156" s="1477"/>
      <c r="O156" s="1477">
        <v>0</v>
      </c>
      <c r="P156" s="1477">
        <v>0</v>
      </c>
      <c r="Q156" s="1477">
        <f t="shared" si="20"/>
        <v>0</v>
      </c>
      <c r="R156" s="1477"/>
      <c r="S156" s="1477">
        <v>0</v>
      </c>
      <c r="T156" s="1477">
        <v>0</v>
      </c>
      <c r="U156" s="1477">
        <f t="shared" si="21"/>
        <v>0</v>
      </c>
      <c r="V156" s="1477"/>
      <c r="W156" s="1477">
        <v>0</v>
      </c>
      <c r="X156" s="1477">
        <v>0</v>
      </c>
      <c r="Y156" s="1477">
        <f t="shared" si="22"/>
        <v>0</v>
      </c>
      <c r="Z156" s="1477"/>
      <c r="AA156" s="1477">
        <f t="shared" si="23"/>
        <v>1</v>
      </c>
      <c r="AB156" s="1477">
        <f t="shared" si="23"/>
        <v>0</v>
      </c>
      <c r="AC156" s="2822">
        <f t="shared" si="23"/>
        <v>1</v>
      </c>
    </row>
    <row r="157" spans="1:29" s="2820" customFormat="1" ht="14.25" customHeight="1">
      <c r="A157" s="2813">
        <v>8</v>
      </c>
      <c r="B157" s="2813">
        <v>4</v>
      </c>
      <c r="C157" s="2813">
        <v>11</v>
      </c>
      <c r="E157" s="2817"/>
      <c r="F157" s="2821" t="s">
        <v>255</v>
      </c>
      <c r="G157" s="1477">
        <v>0</v>
      </c>
      <c r="H157" s="1477">
        <v>1</v>
      </c>
      <c r="I157" s="1477">
        <f t="shared" si="18"/>
        <v>1</v>
      </c>
      <c r="J157" s="1477"/>
      <c r="K157" s="1477">
        <v>1</v>
      </c>
      <c r="L157" s="1477">
        <v>2</v>
      </c>
      <c r="M157" s="1477">
        <f t="shared" si="19"/>
        <v>3</v>
      </c>
      <c r="N157" s="1477"/>
      <c r="O157" s="1477">
        <v>0</v>
      </c>
      <c r="P157" s="1477">
        <v>0</v>
      </c>
      <c r="Q157" s="1477">
        <f t="shared" si="20"/>
        <v>0</v>
      </c>
      <c r="R157" s="1477"/>
      <c r="S157" s="1477">
        <v>0</v>
      </c>
      <c r="T157" s="1477">
        <v>0</v>
      </c>
      <c r="U157" s="1477">
        <f t="shared" si="21"/>
        <v>0</v>
      </c>
      <c r="V157" s="1477"/>
      <c r="W157" s="1477">
        <v>0</v>
      </c>
      <c r="X157" s="1477">
        <v>0</v>
      </c>
      <c r="Y157" s="1477">
        <f t="shared" si="22"/>
        <v>0</v>
      </c>
      <c r="Z157" s="1477"/>
      <c r="AA157" s="1477">
        <f t="shared" si="23"/>
        <v>1</v>
      </c>
      <c r="AB157" s="1477">
        <f t="shared" si="23"/>
        <v>3</v>
      </c>
      <c r="AC157" s="2822">
        <f t="shared" si="23"/>
        <v>4</v>
      </c>
    </row>
    <row r="158" spans="1:29" s="2816" customFormat="1" ht="14.25" customHeight="1">
      <c r="A158" s="2813"/>
      <c r="B158" s="2813"/>
      <c r="C158" s="2813"/>
      <c r="E158" s="2817"/>
      <c r="F158" s="2818" t="s">
        <v>67</v>
      </c>
      <c r="G158" s="2803">
        <f>SUM(G159)</f>
        <v>0</v>
      </c>
      <c r="H158" s="2803">
        <f>SUM(H159)</f>
        <v>0</v>
      </c>
      <c r="I158" s="2803">
        <f t="shared" si="18"/>
        <v>0</v>
      </c>
      <c r="J158" s="2803"/>
      <c r="K158" s="2803">
        <f>SUM(K159)</f>
        <v>0</v>
      </c>
      <c r="L158" s="2803">
        <f>SUM(L159)</f>
        <v>0</v>
      </c>
      <c r="M158" s="2803">
        <f t="shared" si="19"/>
        <v>0</v>
      </c>
      <c r="N158" s="2803"/>
      <c r="O158" s="2803">
        <f>SUM(O159)</f>
        <v>0</v>
      </c>
      <c r="P158" s="2803">
        <f>SUM(P159)</f>
        <v>0</v>
      </c>
      <c r="Q158" s="2803">
        <f t="shared" si="20"/>
        <v>0</v>
      </c>
      <c r="R158" s="2803"/>
      <c r="S158" s="2803">
        <f>SUM(S159)</f>
        <v>0</v>
      </c>
      <c r="T158" s="2803">
        <f>SUM(T159)</f>
        <v>0</v>
      </c>
      <c r="U158" s="2803">
        <f t="shared" si="21"/>
        <v>0</v>
      </c>
      <c r="V158" s="2803"/>
      <c r="W158" s="2803">
        <f>SUM(W159)</f>
        <v>2</v>
      </c>
      <c r="X158" s="2803">
        <f>SUM(X159)</f>
        <v>5</v>
      </c>
      <c r="Y158" s="2803">
        <f t="shared" si="22"/>
        <v>7</v>
      </c>
      <c r="Z158" s="2803"/>
      <c r="AA158" s="2803">
        <f t="shared" si="23"/>
        <v>2</v>
      </c>
      <c r="AB158" s="2803">
        <f t="shared" si="23"/>
        <v>5</v>
      </c>
      <c r="AC158" s="2819">
        <f t="shared" si="23"/>
        <v>7</v>
      </c>
    </row>
    <row r="159" spans="1:29" s="2820" customFormat="1" ht="14.25" customHeight="1">
      <c r="A159" s="2813">
        <v>8</v>
      </c>
      <c r="B159" s="2813">
        <v>4</v>
      </c>
      <c r="C159" s="2813">
        <v>11</v>
      </c>
      <c r="E159" s="2825"/>
      <c r="F159" s="2821" t="s">
        <v>256</v>
      </c>
      <c r="G159" s="1477">
        <v>0</v>
      </c>
      <c r="H159" s="1477">
        <v>0</v>
      </c>
      <c r="I159" s="1480">
        <f t="shared" si="18"/>
        <v>0</v>
      </c>
      <c r="J159" s="1480"/>
      <c r="K159" s="1480">
        <v>0</v>
      </c>
      <c r="L159" s="1480">
        <v>0</v>
      </c>
      <c r="M159" s="1480">
        <f t="shared" si="19"/>
        <v>0</v>
      </c>
      <c r="N159" s="1480"/>
      <c r="O159" s="1480">
        <v>0</v>
      </c>
      <c r="P159" s="1480">
        <v>0</v>
      </c>
      <c r="Q159" s="1480">
        <f t="shared" si="20"/>
        <v>0</v>
      </c>
      <c r="R159" s="1480"/>
      <c r="S159" s="1480">
        <v>0</v>
      </c>
      <c r="T159" s="1480">
        <v>0</v>
      </c>
      <c r="U159" s="1480">
        <f t="shared" si="21"/>
        <v>0</v>
      </c>
      <c r="V159" s="1480"/>
      <c r="W159" s="1480">
        <v>2</v>
      </c>
      <c r="X159" s="1480">
        <v>5</v>
      </c>
      <c r="Y159" s="1480">
        <f t="shared" si="22"/>
        <v>7</v>
      </c>
      <c r="Z159" s="1480"/>
      <c r="AA159" s="1480">
        <f t="shared" si="23"/>
        <v>2</v>
      </c>
      <c r="AB159" s="1480">
        <f t="shared" si="23"/>
        <v>5</v>
      </c>
      <c r="AC159" s="2822">
        <f t="shared" si="23"/>
        <v>7</v>
      </c>
    </row>
    <row r="160" spans="1:29" s="2799" customFormat="1" ht="14.25" customHeight="1">
      <c r="E160" s="2814">
        <v>1624</v>
      </c>
      <c r="F160" s="2815" t="s">
        <v>68</v>
      </c>
      <c r="G160" s="2826">
        <f>SUM(G161+G163)</f>
        <v>0</v>
      </c>
      <c r="H160" s="2826">
        <f>SUM(H161+H163)</f>
        <v>0</v>
      </c>
      <c r="I160" s="2811">
        <f t="shared" si="18"/>
        <v>0</v>
      </c>
      <c r="J160" s="2811"/>
      <c r="K160" s="2811">
        <f>SUM(K161+K163)</f>
        <v>0</v>
      </c>
      <c r="L160" s="2811">
        <f>SUM(L161+L163)</f>
        <v>0</v>
      </c>
      <c r="M160" s="2811">
        <f t="shared" si="19"/>
        <v>0</v>
      </c>
      <c r="N160" s="2811"/>
      <c r="O160" s="2811">
        <f>SUM(O161+O163)</f>
        <v>0</v>
      </c>
      <c r="P160" s="2811">
        <f>SUM(P161+P163)</f>
        <v>0</v>
      </c>
      <c r="Q160" s="2811">
        <f t="shared" si="20"/>
        <v>0</v>
      </c>
      <c r="R160" s="2811"/>
      <c r="S160" s="2811">
        <f>SUM(S161+S163)</f>
        <v>0</v>
      </c>
      <c r="T160" s="2811">
        <f>SUM(T161+T163)</f>
        <v>0</v>
      </c>
      <c r="U160" s="2811">
        <f t="shared" si="21"/>
        <v>0</v>
      </c>
      <c r="V160" s="2811"/>
      <c r="W160" s="2811">
        <f>SUM(W161+W163)</f>
        <v>0</v>
      </c>
      <c r="X160" s="2811">
        <f>SUM(X161+X163)</f>
        <v>0</v>
      </c>
      <c r="Y160" s="2811">
        <f t="shared" si="22"/>
        <v>0</v>
      </c>
      <c r="Z160" s="2811"/>
      <c r="AA160" s="2811">
        <f t="shared" si="23"/>
        <v>0</v>
      </c>
      <c r="AB160" s="2811">
        <f t="shared" si="23"/>
        <v>0</v>
      </c>
      <c r="AC160" s="2827">
        <f t="shared" si="23"/>
        <v>0</v>
      </c>
    </row>
    <row r="161" spans="1:29" s="2816" customFormat="1" ht="14.25" customHeight="1">
      <c r="E161" s="2817"/>
      <c r="F161" s="2836" t="s">
        <v>69</v>
      </c>
      <c r="G161" s="2837">
        <f>SUM(G162)</f>
        <v>0</v>
      </c>
      <c r="H161" s="2837">
        <f>SUM(H162)</f>
        <v>0</v>
      </c>
      <c r="I161" s="2837">
        <f t="shared" si="18"/>
        <v>0</v>
      </c>
      <c r="J161" s="2837"/>
      <c r="K161" s="2837">
        <f>SUM(K162)</f>
        <v>0</v>
      </c>
      <c r="L161" s="2837">
        <f>SUM(L162)</f>
        <v>0</v>
      </c>
      <c r="M161" s="2837">
        <f t="shared" si="19"/>
        <v>0</v>
      </c>
      <c r="N161" s="2837"/>
      <c r="O161" s="2837">
        <f>SUM(O162)</f>
        <v>0</v>
      </c>
      <c r="P161" s="2837">
        <f>SUM(P162)</f>
        <v>0</v>
      </c>
      <c r="Q161" s="2837">
        <f t="shared" si="20"/>
        <v>0</v>
      </c>
      <c r="R161" s="2837"/>
      <c r="S161" s="2837">
        <f>SUM(S162)</f>
        <v>0</v>
      </c>
      <c r="T161" s="2837">
        <f>SUM(T162)</f>
        <v>0</v>
      </c>
      <c r="U161" s="2837">
        <f t="shared" si="21"/>
        <v>0</v>
      </c>
      <c r="V161" s="2837"/>
      <c r="W161" s="2837">
        <f>SUM(W162)</f>
        <v>0</v>
      </c>
      <c r="X161" s="2837">
        <f>SUM(X162)</f>
        <v>0</v>
      </c>
      <c r="Y161" s="2837">
        <f t="shared" si="22"/>
        <v>0</v>
      </c>
      <c r="Z161" s="2837"/>
      <c r="AA161" s="2837">
        <f t="shared" si="23"/>
        <v>0</v>
      </c>
      <c r="AB161" s="2837">
        <f t="shared" si="23"/>
        <v>0</v>
      </c>
      <c r="AC161" s="2838">
        <f t="shared" si="23"/>
        <v>0</v>
      </c>
    </row>
    <row r="162" spans="1:29" s="2820" customFormat="1" ht="14.25" customHeight="1">
      <c r="A162" s="2813">
        <v>9</v>
      </c>
      <c r="B162" s="2813">
        <v>4</v>
      </c>
      <c r="C162" s="2813">
        <v>8</v>
      </c>
      <c r="E162" s="2817"/>
      <c r="F162" s="2821" t="s">
        <v>258</v>
      </c>
      <c r="G162" s="1477">
        <v>0</v>
      </c>
      <c r="H162" s="1477">
        <v>0</v>
      </c>
      <c r="I162" s="1477">
        <f t="shared" si="18"/>
        <v>0</v>
      </c>
      <c r="J162" s="1477"/>
      <c r="K162" s="1477">
        <v>0</v>
      </c>
      <c r="L162" s="1477">
        <v>0</v>
      </c>
      <c r="M162" s="1477">
        <f t="shared" si="19"/>
        <v>0</v>
      </c>
      <c r="N162" s="1477"/>
      <c r="O162" s="1477">
        <v>0</v>
      </c>
      <c r="P162" s="1477">
        <v>0</v>
      </c>
      <c r="Q162" s="1477">
        <f t="shared" si="20"/>
        <v>0</v>
      </c>
      <c r="R162" s="1477"/>
      <c r="S162" s="1477">
        <v>0</v>
      </c>
      <c r="T162" s="1477">
        <v>0</v>
      </c>
      <c r="U162" s="1477">
        <f t="shared" si="21"/>
        <v>0</v>
      </c>
      <c r="V162" s="1477"/>
      <c r="W162" s="1477">
        <v>0</v>
      </c>
      <c r="X162" s="1477">
        <v>0</v>
      </c>
      <c r="Y162" s="1477">
        <f t="shared" si="22"/>
        <v>0</v>
      </c>
      <c r="Z162" s="1477"/>
      <c r="AA162" s="1477">
        <f t="shared" si="23"/>
        <v>0</v>
      </c>
      <c r="AB162" s="1477">
        <f t="shared" si="23"/>
        <v>0</v>
      </c>
      <c r="AC162" s="2822">
        <f t="shared" si="23"/>
        <v>0</v>
      </c>
    </row>
    <row r="163" spans="1:29" s="2816" customFormat="1" ht="14.25" customHeight="1">
      <c r="A163" s="2813"/>
      <c r="B163" s="2813"/>
      <c r="C163" s="2813"/>
      <c r="E163" s="2817"/>
      <c r="F163" s="2818" t="s">
        <v>71</v>
      </c>
      <c r="G163" s="2803">
        <f>SUM(G164)</f>
        <v>0</v>
      </c>
      <c r="H163" s="2803">
        <f>SUM(H164)</f>
        <v>0</v>
      </c>
      <c r="I163" s="2803">
        <f t="shared" si="18"/>
        <v>0</v>
      </c>
      <c r="J163" s="2803"/>
      <c r="K163" s="2803">
        <f>SUM(K164)</f>
        <v>0</v>
      </c>
      <c r="L163" s="2803">
        <f>SUM(L164)</f>
        <v>0</v>
      </c>
      <c r="M163" s="2803">
        <f t="shared" si="19"/>
        <v>0</v>
      </c>
      <c r="N163" s="2803"/>
      <c r="O163" s="2803">
        <f>SUM(O164)</f>
        <v>0</v>
      </c>
      <c r="P163" s="2803">
        <f>SUM(P164)</f>
        <v>0</v>
      </c>
      <c r="Q163" s="2803">
        <f t="shared" si="20"/>
        <v>0</v>
      </c>
      <c r="R163" s="2803"/>
      <c r="S163" s="2803">
        <f>SUM(S164)</f>
        <v>0</v>
      </c>
      <c r="T163" s="2803">
        <f>SUM(T164)</f>
        <v>0</v>
      </c>
      <c r="U163" s="2803">
        <f t="shared" si="21"/>
        <v>0</v>
      </c>
      <c r="V163" s="2803"/>
      <c r="W163" s="2803">
        <f>SUM(W164)</f>
        <v>0</v>
      </c>
      <c r="X163" s="2803">
        <f>SUM(X164)</f>
        <v>0</v>
      </c>
      <c r="Y163" s="2803">
        <f t="shared" si="22"/>
        <v>0</v>
      </c>
      <c r="Z163" s="2803"/>
      <c r="AA163" s="2803">
        <f t="shared" si="23"/>
        <v>0</v>
      </c>
      <c r="AB163" s="2803">
        <f t="shared" si="23"/>
        <v>0</v>
      </c>
      <c r="AC163" s="2819">
        <f t="shared" si="23"/>
        <v>0</v>
      </c>
    </row>
    <row r="164" spans="1:29" s="2820" customFormat="1" ht="14.25" customHeight="1">
      <c r="A164" s="2813">
        <v>9</v>
      </c>
      <c r="B164" s="2813">
        <v>5</v>
      </c>
      <c r="C164" s="2813">
        <v>11</v>
      </c>
      <c r="E164" s="2825"/>
      <c r="F164" s="2828" t="s">
        <v>259</v>
      </c>
      <c r="G164" s="1480">
        <v>0</v>
      </c>
      <c r="H164" s="1480">
        <v>0</v>
      </c>
      <c r="I164" s="1480">
        <f t="shared" si="18"/>
        <v>0</v>
      </c>
      <c r="J164" s="1480"/>
      <c r="K164" s="1480">
        <v>0</v>
      </c>
      <c r="L164" s="1480">
        <v>0</v>
      </c>
      <c r="M164" s="1480">
        <f t="shared" si="19"/>
        <v>0</v>
      </c>
      <c r="N164" s="1480"/>
      <c r="O164" s="1480">
        <v>0</v>
      </c>
      <c r="P164" s="1480">
        <v>0</v>
      </c>
      <c r="Q164" s="1480">
        <f t="shared" si="20"/>
        <v>0</v>
      </c>
      <c r="R164" s="1480"/>
      <c r="S164" s="1480">
        <v>0</v>
      </c>
      <c r="T164" s="1480">
        <v>0</v>
      </c>
      <c r="U164" s="1480">
        <f t="shared" si="21"/>
        <v>0</v>
      </c>
      <c r="V164" s="1480"/>
      <c r="W164" s="1480">
        <v>0</v>
      </c>
      <c r="X164" s="1480">
        <v>0</v>
      </c>
      <c r="Y164" s="1480">
        <f t="shared" si="22"/>
        <v>0</v>
      </c>
      <c r="Z164" s="1480"/>
      <c r="AA164" s="1480">
        <f t="shared" si="23"/>
        <v>0</v>
      </c>
      <c r="AB164" s="1480">
        <f t="shared" si="23"/>
        <v>0</v>
      </c>
      <c r="AC164" s="2829">
        <f t="shared" si="23"/>
        <v>0</v>
      </c>
    </row>
    <row r="165" spans="1:29" s="2839" customFormat="1" ht="14.25" customHeight="1">
      <c r="F165" s="2840" t="s">
        <v>158</v>
      </c>
      <c r="G165" s="2811">
        <f>SUM(G6+G40+G84+G98+G105+G126+G138+G148+G160)</f>
        <v>393</v>
      </c>
      <c r="H165" s="2811">
        <f>SUM(H6+H40+H84+H98+H105+H126+H138+H148+H160)</f>
        <v>354</v>
      </c>
      <c r="I165" s="2811">
        <f>SUM(I6+I40+I84+I98+I105+I126+I138+I148+I160)</f>
        <v>747</v>
      </c>
      <c r="J165" s="2811"/>
      <c r="K165" s="2811">
        <f>SUM(K6+K40+K84+K98+K105+K126+K138+K148+K160)</f>
        <v>327</v>
      </c>
      <c r="L165" s="2811">
        <f>SUM(L6+L40+L84+L98+L105+L126+L138+L148+L160)</f>
        <v>350</v>
      </c>
      <c r="M165" s="2811">
        <f>SUM(M6+M40+M84+M98+M105+M126+M138+M148+M160)</f>
        <v>677</v>
      </c>
      <c r="N165" s="2811"/>
      <c r="O165" s="2811">
        <f>SUM(O6+O40+O84+O98+O105+O126+O138+O148+O160)</f>
        <v>69</v>
      </c>
      <c r="P165" s="2811">
        <f>SUM(P6+P40+P84+P98+P105+P126+P138+P148+P160)</f>
        <v>83</v>
      </c>
      <c r="Q165" s="2811">
        <f>SUM(Q6+Q40+Q84+Q98+Q105+Q126+Q138+Q148+Q160)</f>
        <v>152</v>
      </c>
      <c r="R165" s="2811"/>
      <c r="S165" s="2811">
        <f>SUM(S6+S40+S84+S98+S105+S126+S138+S148+S160)</f>
        <v>25</v>
      </c>
      <c r="T165" s="2811">
        <f>SUM(T6+T40+T84+T98+T105+T126+T138+T148+T160)</f>
        <v>21</v>
      </c>
      <c r="U165" s="2811">
        <f>SUM(U6+U40+U84+U98+U105+U126+U138+U148+U160)</f>
        <v>46</v>
      </c>
      <c r="V165" s="2811"/>
      <c r="W165" s="2811">
        <f>SUM(W6+W40+W84+W98+W105+W126+W138+W148+W160)</f>
        <v>60</v>
      </c>
      <c r="X165" s="2811">
        <f>SUM(X6+X40+X84+X98+X105+X126+X138+X148+X160)</f>
        <v>93</v>
      </c>
      <c r="Y165" s="2811">
        <f>SUM(Y6+Y40+Y84+Y98+Y105+Y126+Y138+Y148+Y160)</f>
        <v>153</v>
      </c>
      <c r="Z165" s="2811"/>
      <c r="AA165" s="2811">
        <f>SUM(AA6+AA40+AA84+AA98+AA105+AA126+AA138+AA148+AA160)</f>
        <v>874</v>
      </c>
      <c r="AB165" s="2811">
        <f>SUM(AB6+AB40+AB84+AB98+AB105+AB126+AB138+AB148+AB160)</f>
        <v>901</v>
      </c>
      <c r="AC165" s="2841">
        <f>SUM(AC6+AC40+AC84+AC98+AC105+AC126+AC138+AC148+AC160)</f>
        <v>1775</v>
      </c>
    </row>
    <row r="166" spans="1:29" s="2799" customFormat="1" ht="14.25" customHeight="1">
      <c r="F166" s="2842" t="s">
        <v>362</v>
      </c>
      <c r="G166" s="2843"/>
      <c r="H166" s="2843"/>
      <c r="I166" s="2843"/>
      <c r="J166" s="2843"/>
      <c r="K166" s="2843"/>
      <c r="L166" s="2843"/>
      <c r="M166" s="2843"/>
      <c r="N166" s="2843"/>
      <c r="O166" s="2843"/>
      <c r="P166" s="2843"/>
      <c r="Q166" s="2843"/>
      <c r="R166" s="2843"/>
      <c r="S166" s="2843"/>
      <c r="T166" s="2843"/>
      <c r="U166" s="2843"/>
      <c r="V166" s="2843"/>
      <c r="W166" s="2843"/>
      <c r="X166" s="2843"/>
      <c r="Y166" s="2843"/>
      <c r="Z166" s="2843"/>
      <c r="AA166" s="2843"/>
      <c r="AB166" s="2843"/>
      <c r="AC166" s="2844"/>
    </row>
    <row r="167" spans="1:29" s="2799" customFormat="1" ht="14.25" customHeight="1">
      <c r="F167" s="2842" t="s">
        <v>1537</v>
      </c>
      <c r="G167" s="2843"/>
      <c r="H167" s="2843"/>
      <c r="I167" s="2843"/>
      <c r="J167" s="2843"/>
      <c r="K167" s="2843"/>
      <c r="L167" s="2843"/>
      <c r="M167" s="2843"/>
      <c r="N167" s="2843"/>
      <c r="O167" s="2843"/>
      <c r="P167" s="2843"/>
      <c r="Q167" s="2843"/>
      <c r="R167" s="2843"/>
      <c r="S167" s="2843"/>
      <c r="T167" s="2843"/>
      <c r="U167" s="2843"/>
      <c r="V167" s="2843"/>
      <c r="W167" s="2843"/>
      <c r="X167" s="2843"/>
      <c r="Y167" s="2843"/>
      <c r="Z167" s="2843"/>
      <c r="AA167" s="2843"/>
      <c r="AB167" s="2843"/>
      <c r="AC167" s="2844"/>
    </row>
    <row r="168" spans="1:29" s="2799" customFormat="1" ht="14.25" customHeight="1">
      <c r="F168" s="2842" t="s">
        <v>363</v>
      </c>
      <c r="G168" s="2843"/>
      <c r="H168" s="2843"/>
      <c r="I168" s="2843"/>
      <c r="J168" s="2843"/>
      <c r="K168" s="2843"/>
      <c r="L168" s="2843"/>
      <c r="M168" s="2843"/>
      <c r="N168" s="2843"/>
      <c r="O168" s="2843"/>
      <c r="P168" s="2843"/>
      <c r="Q168" s="2843"/>
      <c r="R168" s="2843"/>
      <c r="S168" s="2843"/>
      <c r="T168" s="2843"/>
      <c r="U168" s="2843"/>
      <c r="V168" s="2843"/>
      <c r="W168" s="2843"/>
      <c r="X168" s="2843"/>
      <c r="Y168" s="2843"/>
      <c r="Z168" s="2843"/>
      <c r="AA168" s="2843"/>
      <c r="AB168" s="2843"/>
      <c r="AC168" s="2844"/>
    </row>
    <row r="169" spans="1:29" s="2799" customFormat="1" ht="14.25" customHeight="1">
      <c r="F169" s="2845"/>
      <c r="G169" s="2843"/>
      <c r="H169" s="2843"/>
      <c r="I169" s="2843"/>
      <c r="J169" s="2843"/>
      <c r="K169" s="2843"/>
      <c r="L169" s="2843"/>
      <c r="M169" s="2843"/>
      <c r="N169" s="2843"/>
      <c r="O169" s="2843"/>
      <c r="P169" s="2843"/>
      <c r="Q169" s="2843"/>
      <c r="R169" s="2843"/>
      <c r="S169" s="2843"/>
      <c r="T169" s="2843"/>
      <c r="U169" s="2843"/>
      <c r="V169" s="2843"/>
      <c r="W169" s="2843"/>
      <c r="X169" s="2843"/>
      <c r="Y169" s="2843"/>
      <c r="Z169" s="2843"/>
      <c r="AA169" s="2843"/>
      <c r="AB169" s="2843"/>
      <c r="AC169" s="2844"/>
    </row>
  </sheetData>
  <mergeCells count="27">
    <mergeCell ref="E105:E124"/>
    <mergeCell ref="E126:E137"/>
    <mergeCell ref="E138:E147"/>
    <mergeCell ref="E148:E159"/>
    <mergeCell ref="E160:E164"/>
    <mergeCell ref="K96:M96"/>
    <mergeCell ref="O96:Q96"/>
    <mergeCell ref="S96:U96"/>
    <mergeCell ref="W96:Y96"/>
    <mergeCell ref="AA96:AC96"/>
    <mergeCell ref="E98:E104"/>
    <mergeCell ref="E6:E39"/>
    <mergeCell ref="E40:E83"/>
    <mergeCell ref="E84:E92"/>
    <mergeCell ref="E96:E97"/>
    <mergeCell ref="F96:F97"/>
    <mergeCell ref="G96:I96"/>
    <mergeCell ref="E1:AC1"/>
    <mergeCell ref="E2:AC2"/>
    <mergeCell ref="E4:E5"/>
    <mergeCell ref="F4:F5"/>
    <mergeCell ref="G4:I4"/>
    <mergeCell ref="K4:M4"/>
    <mergeCell ref="O4:Q4"/>
    <mergeCell ref="S4:U4"/>
    <mergeCell ref="W4:Y4"/>
    <mergeCell ref="AA4:AC4"/>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4"/>
  <sheetViews>
    <sheetView topLeftCell="D1" workbookViewId="0">
      <selection activeCell="F17" sqref="F17"/>
    </sheetView>
  </sheetViews>
  <sheetFormatPr baseColWidth="10" defaultRowHeight="15"/>
  <cols>
    <col min="1" max="1" width="2" style="2813" customWidth="1"/>
    <col min="2" max="2" width="2.5703125" style="2813" customWidth="1"/>
    <col min="3" max="3" width="4.28515625" style="2813" customWidth="1"/>
    <col min="4" max="4" width="1.5703125" style="2834" customWidth="1"/>
    <col min="5" max="5" width="7" style="2799" customWidth="1"/>
    <col min="6" max="6" width="81.85546875" style="2834" customWidth="1"/>
    <col min="7" max="9" width="6.7109375" style="18" customWidth="1"/>
    <col min="10" max="10" width="0.85546875" style="18" customWidth="1"/>
    <col min="11" max="13" width="6.7109375" style="18" customWidth="1"/>
    <col min="14" max="14" width="0.85546875" style="18" customWidth="1"/>
    <col min="15" max="17" width="6.7109375" style="18" customWidth="1"/>
    <col min="18" max="18" width="0.85546875" style="18" customWidth="1"/>
    <col min="19" max="21" width="6.7109375" style="18" customWidth="1"/>
    <col min="22" max="22" width="0.85546875" style="18" customWidth="1"/>
    <col min="23" max="25" width="6.7109375" style="18" customWidth="1"/>
    <col min="26" max="26" width="0.85546875" style="18" customWidth="1"/>
    <col min="27" max="28" width="6.7109375" style="18" customWidth="1"/>
    <col min="29" max="29" width="8" style="18" customWidth="1"/>
    <col min="30" max="256" width="11.42578125" style="2834"/>
    <col min="257" max="257" width="2" style="2834" customWidth="1"/>
    <col min="258" max="258" width="2.5703125" style="2834" customWidth="1"/>
    <col min="259" max="259" width="4.28515625" style="2834" customWidth="1"/>
    <col min="260" max="260" width="1.5703125" style="2834" customWidth="1"/>
    <col min="261" max="261" width="7" style="2834" customWidth="1"/>
    <col min="262" max="262" width="81.85546875" style="2834" customWidth="1"/>
    <col min="263" max="265" width="6.7109375" style="2834" customWidth="1"/>
    <col min="266" max="266" width="0.85546875" style="2834" customWidth="1"/>
    <col min="267" max="269" width="6.7109375" style="2834" customWidth="1"/>
    <col min="270" max="270" width="0.85546875" style="2834" customWidth="1"/>
    <col min="271" max="273" width="6.7109375" style="2834" customWidth="1"/>
    <col min="274" max="274" width="0.85546875" style="2834" customWidth="1"/>
    <col min="275" max="277" width="6.7109375" style="2834" customWidth="1"/>
    <col min="278" max="278" width="0.85546875" style="2834" customWidth="1"/>
    <col min="279" max="281" width="6.7109375" style="2834" customWidth="1"/>
    <col min="282" max="282" width="0.85546875" style="2834" customWidth="1"/>
    <col min="283" max="284" width="6.7109375" style="2834" customWidth="1"/>
    <col min="285" max="285" width="8" style="2834" customWidth="1"/>
    <col min="286" max="512" width="11.42578125" style="2834"/>
    <col min="513" max="513" width="2" style="2834" customWidth="1"/>
    <col min="514" max="514" width="2.5703125" style="2834" customWidth="1"/>
    <col min="515" max="515" width="4.28515625" style="2834" customWidth="1"/>
    <col min="516" max="516" width="1.5703125" style="2834" customWidth="1"/>
    <col min="517" max="517" width="7" style="2834" customWidth="1"/>
    <col min="518" max="518" width="81.85546875" style="2834" customWidth="1"/>
    <col min="519" max="521" width="6.7109375" style="2834" customWidth="1"/>
    <col min="522" max="522" width="0.85546875" style="2834" customWidth="1"/>
    <col min="523" max="525" width="6.7109375" style="2834" customWidth="1"/>
    <col min="526" max="526" width="0.85546875" style="2834" customWidth="1"/>
    <col min="527" max="529" width="6.7109375" style="2834" customWidth="1"/>
    <col min="530" max="530" width="0.85546875" style="2834" customWidth="1"/>
    <col min="531" max="533" width="6.7109375" style="2834" customWidth="1"/>
    <col min="534" max="534" width="0.85546875" style="2834" customWidth="1"/>
    <col min="535" max="537" width="6.7109375" style="2834" customWidth="1"/>
    <col min="538" max="538" width="0.85546875" style="2834" customWidth="1"/>
    <col min="539" max="540" width="6.7109375" style="2834" customWidth="1"/>
    <col min="541" max="541" width="8" style="2834" customWidth="1"/>
    <col min="542" max="768" width="11.42578125" style="2834"/>
    <col min="769" max="769" width="2" style="2834" customWidth="1"/>
    <col min="770" max="770" width="2.5703125" style="2834" customWidth="1"/>
    <col min="771" max="771" width="4.28515625" style="2834" customWidth="1"/>
    <col min="772" max="772" width="1.5703125" style="2834" customWidth="1"/>
    <col min="773" max="773" width="7" style="2834" customWidth="1"/>
    <col min="774" max="774" width="81.85546875" style="2834" customWidth="1"/>
    <col min="775" max="777" width="6.7109375" style="2834" customWidth="1"/>
    <col min="778" max="778" width="0.85546875" style="2834" customWidth="1"/>
    <col min="779" max="781" width="6.7109375" style="2834" customWidth="1"/>
    <col min="782" max="782" width="0.85546875" style="2834" customWidth="1"/>
    <col min="783" max="785" width="6.7109375" style="2834" customWidth="1"/>
    <col min="786" max="786" width="0.85546875" style="2834" customWidth="1"/>
    <col min="787" max="789" width="6.7109375" style="2834" customWidth="1"/>
    <col min="790" max="790" width="0.85546875" style="2834" customWidth="1"/>
    <col min="791" max="793" width="6.7109375" style="2834" customWidth="1"/>
    <col min="794" max="794" width="0.85546875" style="2834" customWidth="1"/>
    <col min="795" max="796" width="6.7109375" style="2834" customWidth="1"/>
    <col min="797" max="797" width="8" style="2834" customWidth="1"/>
    <col min="798" max="1024" width="11.42578125" style="2834"/>
    <col min="1025" max="1025" width="2" style="2834" customWidth="1"/>
    <col min="1026" max="1026" width="2.5703125" style="2834" customWidth="1"/>
    <col min="1027" max="1027" width="4.28515625" style="2834" customWidth="1"/>
    <col min="1028" max="1028" width="1.5703125" style="2834" customWidth="1"/>
    <col min="1029" max="1029" width="7" style="2834" customWidth="1"/>
    <col min="1030" max="1030" width="81.85546875" style="2834" customWidth="1"/>
    <col min="1031" max="1033" width="6.7109375" style="2834" customWidth="1"/>
    <col min="1034" max="1034" width="0.85546875" style="2834" customWidth="1"/>
    <col min="1035" max="1037" width="6.7109375" style="2834" customWidth="1"/>
    <col min="1038" max="1038" width="0.85546875" style="2834" customWidth="1"/>
    <col min="1039" max="1041" width="6.7109375" style="2834" customWidth="1"/>
    <col min="1042" max="1042" width="0.85546875" style="2834" customWidth="1"/>
    <col min="1043" max="1045" width="6.7109375" style="2834" customWidth="1"/>
    <col min="1046" max="1046" width="0.85546875" style="2834" customWidth="1"/>
    <col min="1047" max="1049" width="6.7109375" style="2834" customWidth="1"/>
    <col min="1050" max="1050" width="0.85546875" style="2834" customWidth="1"/>
    <col min="1051" max="1052" width="6.7109375" style="2834" customWidth="1"/>
    <col min="1053" max="1053" width="8" style="2834" customWidth="1"/>
    <col min="1054" max="1280" width="11.42578125" style="2834"/>
    <col min="1281" max="1281" width="2" style="2834" customWidth="1"/>
    <col min="1282" max="1282" width="2.5703125" style="2834" customWidth="1"/>
    <col min="1283" max="1283" width="4.28515625" style="2834" customWidth="1"/>
    <col min="1284" max="1284" width="1.5703125" style="2834" customWidth="1"/>
    <col min="1285" max="1285" width="7" style="2834" customWidth="1"/>
    <col min="1286" max="1286" width="81.85546875" style="2834" customWidth="1"/>
    <col min="1287" max="1289" width="6.7109375" style="2834" customWidth="1"/>
    <col min="1290" max="1290" width="0.85546875" style="2834" customWidth="1"/>
    <col min="1291" max="1293" width="6.7109375" style="2834" customWidth="1"/>
    <col min="1294" max="1294" width="0.85546875" style="2834" customWidth="1"/>
    <col min="1295" max="1297" width="6.7109375" style="2834" customWidth="1"/>
    <col min="1298" max="1298" width="0.85546875" style="2834" customWidth="1"/>
    <col min="1299" max="1301" width="6.7109375" style="2834" customWidth="1"/>
    <col min="1302" max="1302" width="0.85546875" style="2834" customWidth="1"/>
    <col min="1303" max="1305" width="6.7109375" style="2834" customWidth="1"/>
    <col min="1306" max="1306" width="0.85546875" style="2834" customWidth="1"/>
    <col min="1307" max="1308" width="6.7109375" style="2834" customWidth="1"/>
    <col min="1309" max="1309" width="8" style="2834" customWidth="1"/>
    <col min="1310" max="1536" width="11.42578125" style="2834"/>
    <col min="1537" max="1537" width="2" style="2834" customWidth="1"/>
    <col min="1538" max="1538" width="2.5703125" style="2834" customWidth="1"/>
    <col min="1539" max="1539" width="4.28515625" style="2834" customWidth="1"/>
    <col min="1540" max="1540" width="1.5703125" style="2834" customWidth="1"/>
    <col min="1541" max="1541" width="7" style="2834" customWidth="1"/>
    <col min="1542" max="1542" width="81.85546875" style="2834" customWidth="1"/>
    <col min="1543" max="1545" width="6.7109375" style="2834" customWidth="1"/>
    <col min="1546" max="1546" width="0.85546875" style="2834" customWidth="1"/>
    <col min="1547" max="1549" width="6.7109375" style="2834" customWidth="1"/>
    <col min="1550" max="1550" width="0.85546875" style="2834" customWidth="1"/>
    <col min="1551" max="1553" width="6.7109375" style="2834" customWidth="1"/>
    <col min="1554" max="1554" width="0.85546875" style="2834" customWidth="1"/>
    <col min="1555" max="1557" width="6.7109375" style="2834" customWidth="1"/>
    <col min="1558" max="1558" width="0.85546875" style="2834" customWidth="1"/>
    <col min="1559" max="1561" width="6.7109375" style="2834" customWidth="1"/>
    <col min="1562" max="1562" width="0.85546875" style="2834" customWidth="1"/>
    <col min="1563" max="1564" width="6.7109375" style="2834" customWidth="1"/>
    <col min="1565" max="1565" width="8" style="2834" customWidth="1"/>
    <col min="1566" max="1792" width="11.42578125" style="2834"/>
    <col min="1793" max="1793" width="2" style="2834" customWidth="1"/>
    <col min="1794" max="1794" width="2.5703125" style="2834" customWidth="1"/>
    <col min="1795" max="1795" width="4.28515625" style="2834" customWidth="1"/>
    <col min="1796" max="1796" width="1.5703125" style="2834" customWidth="1"/>
    <col min="1797" max="1797" width="7" style="2834" customWidth="1"/>
    <col min="1798" max="1798" width="81.85546875" style="2834" customWidth="1"/>
    <col min="1799" max="1801" width="6.7109375" style="2834" customWidth="1"/>
    <col min="1802" max="1802" width="0.85546875" style="2834" customWidth="1"/>
    <col min="1803" max="1805" width="6.7109375" style="2834" customWidth="1"/>
    <col min="1806" max="1806" width="0.85546875" style="2834" customWidth="1"/>
    <col min="1807" max="1809" width="6.7109375" style="2834" customWidth="1"/>
    <col min="1810" max="1810" width="0.85546875" style="2834" customWidth="1"/>
    <col min="1811" max="1813" width="6.7109375" style="2834" customWidth="1"/>
    <col min="1814" max="1814" width="0.85546875" style="2834" customWidth="1"/>
    <col min="1815" max="1817" width="6.7109375" style="2834" customWidth="1"/>
    <col min="1818" max="1818" width="0.85546875" style="2834" customWidth="1"/>
    <col min="1819" max="1820" width="6.7109375" style="2834" customWidth="1"/>
    <col min="1821" max="1821" width="8" style="2834" customWidth="1"/>
    <col min="1822" max="2048" width="11.42578125" style="2834"/>
    <col min="2049" max="2049" width="2" style="2834" customWidth="1"/>
    <col min="2050" max="2050" width="2.5703125" style="2834" customWidth="1"/>
    <col min="2051" max="2051" width="4.28515625" style="2834" customWidth="1"/>
    <col min="2052" max="2052" width="1.5703125" style="2834" customWidth="1"/>
    <col min="2053" max="2053" width="7" style="2834" customWidth="1"/>
    <col min="2054" max="2054" width="81.85546875" style="2834" customWidth="1"/>
    <col min="2055" max="2057" width="6.7109375" style="2834" customWidth="1"/>
    <col min="2058" max="2058" width="0.85546875" style="2834" customWidth="1"/>
    <col min="2059" max="2061" width="6.7109375" style="2834" customWidth="1"/>
    <col min="2062" max="2062" width="0.85546875" style="2834" customWidth="1"/>
    <col min="2063" max="2065" width="6.7109375" style="2834" customWidth="1"/>
    <col min="2066" max="2066" width="0.85546875" style="2834" customWidth="1"/>
    <col min="2067" max="2069" width="6.7109375" style="2834" customWidth="1"/>
    <col min="2070" max="2070" width="0.85546875" style="2834" customWidth="1"/>
    <col min="2071" max="2073" width="6.7109375" style="2834" customWidth="1"/>
    <col min="2074" max="2074" width="0.85546875" style="2834" customWidth="1"/>
    <col min="2075" max="2076" width="6.7109375" style="2834" customWidth="1"/>
    <col min="2077" max="2077" width="8" style="2834" customWidth="1"/>
    <col min="2078" max="2304" width="11.42578125" style="2834"/>
    <col min="2305" max="2305" width="2" style="2834" customWidth="1"/>
    <col min="2306" max="2306" width="2.5703125" style="2834" customWidth="1"/>
    <col min="2307" max="2307" width="4.28515625" style="2834" customWidth="1"/>
    <col min="2308" max="2308" width="1.5703125" style="2834" customWidth="1"/>
    <col min="2309" max="2309" width="7" style="2834" customWidth="1"/>
    <col min="2310" max="2310" width="81.85546875" style="2834" customWidth="1"/>
    <col min="2311" max="2313" width="6.7109375" style="2834" customWidth="1"/>
    <col min="2314" max="2314" width="0.85546875" style="2834" customWidth="1"/>
    <col min="2315" max="2317" width="6.7109375" style="2834" customWidth="1"/>
    <col min="2318" max="2318" width="0.85546875" style="2834" customWidth="1"/>
    <col min="2319" max="2321" width="6.7109375" style="2834" customWidth="1"/>
    <col min="2322" max="2322" width="0.85546875" style="2834" customWidth="1"/>
    <col min="2323" max="2325" width="6.7109375" style="2834" customWidth="1"/>
    <col min="2326" max="2326" width="0.85546875" style="2834" customWidth="1"/>
    <col min="2327" max="2329" width="6.7109375" style="2834" customWidth="1"/>
    <col min="2330" max="2330" width="0.85546875" style="2834" customWidth="1"/>
    <col min="2331" max="2332" width="6.7109375" style="2834" customWidth="1"/>
    <col min="2333" max="2333" width="8" style="2834" customWidth="1"/>
    <col min="2334" max="2560" width="11.42578125" style="2834"/>
    <col min="2561" max="2561" width="2" style="2834" customWidth="1"/>
    <col min="2562" max="2562" width="2.5703125" style="2834" customWidth="1"/>
    <col min="2563" max="2563" width="4.28515625" style="2834" customWidth="1"/>
    <col min="2564" max="2564" width="1.5703125" style="2834" customWidth="1"/>
    <col min="2565" max="2565" width="7" style="2834" customWidth="1"/>
    <col min="2566" max="2566" width="81.85546875" style="2834" customWidth="1"/>
    <col min="2567" max="2569" width="6.7109375" style="2834" customWidth="1"/>
    <col min="2570" max="2570" width="0.85546875" style="2834" customWidth="1"/>
    <col min="2571" max="2573" width="6.7109375" style="2834" customWidth="1"/>
    <col min="2574" max="2574" width="0.85546875" style="2834" customWidth="1"/>
    <col min="2575" max="2577" width="6.7109375" style="2834" customWidth="1"/>
    <col min="2578" max="2578" width="0.85546875" style="2834" customWidth="1"/>
    <col min="2579" max="2581" width="6.7109375" style="2834" customWidth="1"/>
    <col min="2582" max="2582" width="0.85546875" style="2834" customWidth="1"/>
    <col min="2583" max="2585" width="6.7109375" style="2834" customWidth="1"/>
    <col min="2586" max="2586" width="0.85546875" style="2834" customWidth="1"/>
    <col min="2587" max="2588" width="6.7109375" style="2834" customWidth="1"/>
    <col min="2589" max="2589" width="8" style="2834" customWidth="1"/>
    <col min="2590" max="2816" width="11.42578125" style="2834"/>
    <col min="2817" max="2817" width="2" style="2834" customWidth="1"/>
    <col min="2818" max="2818" width="2.5703125" style="2834" customWidth="1"/>
    <col min="2819" max="2819" width="4.28515625" style="2834" customWidth="1"/>
    <col min="2820" max="2820" width="1.5703125" style="2834" customWidth="1"/>
    <col min="2821" max="2821" width="7" style="2834" customWidth="1"/>
    <col min="2822" max="2822" width="81.85546875" style="2834" customWidth="1"/>
    <col min="2823" max="2825" width="6.7109375" style="2834" customWidth="1"/>
    <col min="2826" max="2826" width="0.85546875" style="2834" customWidth="1"/>
    <col min="2827" max="2829" width="6.7109375" style="2834" customWidth="1"/>
    <col min="2830" max="2830" width="0.85546875" style="2834" customWidth="1"/>
    <col min="2831" max="2833" width="6.7109375" style="2834" customWidth="1"/>
    <col min="2834" max="2834" width="0.85546875" style="2834" customWidth="1"/>
    <col min="2835" max="2837" width="6.7109375" style="2834" customWidth="1"/>
    <col min="2838" max="2838" width="0.85546875" style="2834" customWidth="1"/>
    <col min="2839" max="2841" width="6.7109375" style="2834" customWidth="1"/>
    <col min="2842" max="2842" width="0.85546875" style="2834" customWidth="1"/>
    <col min="2843" max="2844" width="6.7109375" style="2834" customWidth="1"/>
    <col min="2845" max="2845" width="8" style="2834" customWidth="1"/>
    <col min="2846" max="3072" width="11.42578125" style="2834"/>
    <col min="3073" max="3073" width="2" style="2834" customWidth="1"/>
    <col min="3074" max="3074" width="2.5703125" style="2834" customWidth="1"/>
    <col min="3075" max="3075" width="4.28515625" style="2834" customWidth="1"/>
    <col min="3076" max="3076" width="1.5703125" style="2834" customWidth="1"/>
    <col min="3077" max="3077" width="7" style="2834" customWidth="1"/>
    <col min="3078" max="3078" width="81.85546875" style="2834" customWidth="1"/>
    <col min="3079" max="3081" width="6.7109375" style="2834" customWidth="1"/>
    <col min="3082" max="3082" width="0.85546875" style="2834" customWidth="1"/>
    <col min="3083" max="3085" width="6.7109375" style="2834" customWidth="1"/>
    <col min="3086" max="3086" width="0.85546875" style="2834" customWidth="1"/>
    <col min="3087" max="3089" width="6.7109375" style="2834" customWidth="1"/>
    <col min="3090" max="3090" width="0.85546875" style="2834" customWidth="1"/>
    <col min="3091" max="3093" width="6.7109375" style="2834" customWidth="1"/>
    <col min="3094" max="3094" width="0.85546875" style="2834" customWidth="1"/>
    <col min="3095" max="3097" width="6.7109375" style="2834" customWidth="1"/>
    <col min="3098" max="3098" width="0.85546875" style="2834" customWidth="1"/>
    <col min="3099" max="3100" width="6.7109375" style="2834" customWidth="1"/>
    <col min="3101" max="3101" width="8" style="2834" customWidth="1"/>
    <col min="3102" max="3328" width="11.42578125" style="2834"/>
    <col min="3329" max="3329" width="2" style="2834" customWidth="1"/>
    <col min="3330" max="3330" width="2.5703125" style="2834" customWidth="1"/>
    <col min="3331" max="3331" width="4.28515625" style="2834" customWidth="1"/>
    <col min="3332" max="3332" width="1.5703125" style="2834" customWidth="1"/>
    <col min="3333" max="3333" width="7" style="2834" customWidth="1"/>
    <col min="3334" max="3334" width="81.85546875" style="2834" customWidth="1"/>
    <col min="3335" max="3337" width="6.7109375" style="2834" customWidth="1"/>
    <col min="3338" max="3338" width="0.85546875" style="2834" customWidth="1"/>
    <col min="3339" max="3341" width="6.7109375" style="2834" customWidth="1"/>
    <col min="3342" max="3342" width="0.85546875" style="2834" customWidth="1"/>
    <col min="3343" max="3345" width="6.7109375" style="2834" customWidth="1"/>
    <col min="3346" max="3346" width="0.85546875" style="2834" customWidth="1"/>
    <col min="3347" max="3349" width="6.7109375" style="2834" customWidth="1"/>
    <col min="3350" max="3350" width="0.85546875" style="2834" customWidth="1"/>
    <col min="3351" max="3353" width="6.7109375" style="2834" customWidth="1"/>
    <col min="3354" max="3354" width="0.85546875" style="2834" customWidth="1"/>
    <col min="3355" max="3356" width="6.7109375" style="2834" customWidth="1"/>
    <col min="3357" max="3357" width="8" style="2834" customWidth="1"/>
    <col min="3358" max="3584" width="11.42578125" style="2834"/>
    <col min="3585" max="3585" width="2" style="2834" customWidth="1"/>
    <col min="3586" max="3586" width="2.5703125" style="2834" customWidth="1"/>
    <col min="3587" max="3587" width="4.28515625" style="2834" customWidth="1"/>
    <col min="3588" max="3588" width="1.5703125" style="2834" customWidth="1"/>
    <col min="3589" max="3589" width="7" style="2834" customWidth="1"/>
    <col min="3590" max="3590" width="81.85546875" style="2834" customWidth="1"/>
    <col min="3591" max="3593" width="6.7109375" style="2834" customWidth="1"/>
    <col min="3594" max="3594" width="0.85546875" style="2834" customWidth="1"/>
    <col min="3595" max="3597" width="6.7109375" style="2834" customWidth="1"/>
    <col min="3598" max="3598" width="0.85546875" style="2834" customWidth="1"/>
    <col min="3599" max="3601" width="6.7109375" style="2834" customWidth="1"/>
    <col min="3602" max="3602" width="0.85546875" style="2834" customWidth="1"/>
    <col min="3603" max="3605" width="6.7109375" style="2834" customWidth="1"/>
    <col min="3606" max="3606" width="0.85546875" style="2834" customWidth="1"/>
    <col min="3607" max="3609" width="6.7109375" style="2834" customWidth="1"/>
    <col min="3610" max="3610" width="0.85546875" style="2834" customWidth="1"/>
    <col min="3611" max="3612" width="6.7109375" style="2834" customWidth="1"/>
    <col min="3613" max="3613" width="8" style="2834" customWidth="1"/>
    <col min="3614" max="3840" width="11.42578125" style="2834"/>
    <col min="3841" max="3841" width="2" style="2834" customWidth="1"/>
    <col min="3842" max="3842" width="2.5703125" style="2834" customWidth="1"/>
    <col min="3843" max="3843" width="4.28515625" style="2834" customWidth="1"/>
    <col min="3844" max="3844" width="1.5703125" style="2834" customWidth="1"/>
    <col min="3845" max="3845" width="7" style="2834" customWidth="1"/>
    <col min="3846" max="3846" width="81.85546875" style="2834" customWidth="1"/>
    <col min="3847" max="3849" width="6.7109375" style="2834" customWidth="1"/>
    <col min="3850" max="3850" width="0.85546875" style="2834" customWidth="1"/>
    <col min="3851" max="3853" width="6.7109375" style="2834" customWidth="1"/>
    <col min="3854" max="3854" width="0.85546875" style="2834" customWidth="1"/>
    <col min="3855" max="3857" width="6.7109375" style="2834" customWidth="1"/>
    <col min="3858" max="3858" width="0.85546875" style="2834" customWidth="1"/>
    <col min="3859" max="3861" width="6.7109375" style="2834" customWidth="1"/>
    <col min="3862" max="3862" width="0.85546875" style="2834" customWidth="1"/>
    <col min="3863" max="3865" width="6.7109375" style="2834" customWidth="1"/>
    <col min="3866" max="3866" width="0.85546875" style="2834" customWidth="1"/>
    <col min="3867" max="3868" width="6.7109375" style="2834" customWidth="1"/>
    <col min="3869" max="3869" width="8" style="2834" customWidth="1"/>
    <col min="3870" max="4096" width="11.42578125" style="2834"/>
    <col min="4097" max="4097" width="2" style="2834" customWidth="1"/>
    <col min="4098" max="4098" width="2.5703125" style="2834" customWidth="1"/>
    <col min="4099" max="4099" width="4.28515625" style="2834" customWidth="1"/>
    <col min="4100" max="4100" width="1.5703125" style="2834" customWidth="1"/>
    <col min="4101" max="4101" width="7" style="2834" customWidth="1"/>
    <col min="4102" max="4102" width="81.85546875" style="2834" customWidth="1"/>
    <col min="4103" max="4105" width="6.7109375" style="2834" customWidth="1"/>
    <col min="4106" max="4106" width="0.85546875" style="2834" customWidth="1"/>
    <col min="4107" max="4109" width="6.7109375" style="2834" customWidth="1"/>
    <col min="4110" max="4110" width="0.85546875" style="2834" customWidth="1"/>
    <col min="4111" max="4113" width="6.7109375" style="2834" customWidth="1"/>
    <col min="4114" max="4114" width="0.85546875" style="2834" customWidth="1"/>
    <col min="4115" max="4117" width="6.7109375" style="2834" customWidth="1"/>
    <col min="4118" max="4118" width="0.85546875" style="2834" customWidth="1"/>
    <col min="4119" max="4121" width="6.7109375" style="2834" customWidth="1"/>
    <col min="4122" max="4122" width="0.85546875" style="2834" customWidth="1"/>
    <col min="4123" max="4124" width="6.7109375" style="2834" customWidth="1"/>
    <col min="4125" max="4125" width="8" style="2834" customWidth="1"/>
    <col min="4126" max="4352" width="11.42578125" style="2834"/>
    <col min="4353" max="4353" width="2" style="2834" customWidth="1"/>
    <col min="4354" max="4354" width="2.5703125" style="2834" customWidth="1"/>
    <col min="4355" max="4355" width="4.28515625" style="2834" customWidth="1"/>
    <col min="4356" max="4356" width="1.5703125" style="2834" customWidth="1"/>
    <col min="4357" max="4357" width="7" style="2834" customWidth="1"/>
    <col min="4358" max="4358" width="81.85546875" style="2834" customWidth="1"/>
    <col min="4359" max="4361" width="6.7109375" style="2834" customWidth="1"/>
    <col min="4362" max="4362" width="0.85546875" style="2834" customWidth="1"/>
    <col min="4363" max="4365" width="6.7109375" style="2834" customWidth="1"/>
    <col min="4366" max="4366" width="0.85546875" style="2834" customWidth="1"/>
    <col min="4367" max="4369" width="6.7109375" style="2834" customWidth="1"/>
    <col min="4370" max="4370" width="0.85546875" style="2834" customWidth="1"/>
    <col min="4371" max="4373" width="6.7109375" style="2834" customWidth="1"/>
    <col min="4374" max="4374" width="0.85546875" style="2834" customWidth="1"/>
    <col min="4375" max="4377" width="6.7109375" style="2834" customWidth="1"/>
    <col min="4378" max="4378" width="0.85546875" style="2834" customWidth="1"/>
    <col min="4379" max="4380" width="6.7109375" style="2834" customWidth="1"/>
    <col min="4381" max="4381" width="8" style="2834" customWidth="1"/>
    <col min="4382" max="4608" width="11.42578125" style="2834"/>
    <col min="4609" max="4609" width="2" style="2834" customWidth="1"/>
    <col min="4610" max="4610" width="2.5703125" style="2834" customWidth="1"/>
    <col min="4611" max="4611" width="4.28515625" style="2834" customWidth="1"/>
    <col min="4612" max="4612" width="1.5703125" style="2834" customWidth="1"/>
    <col min="4613" max="4613" width="7" style="2834" customWidth="1"/>
    <col min="4614" max="4614" width="81.85546875" style="2834" customWidth="1"/>
    <col min="4615" max="4617" width="6.7109375" style="2834" customWidth="1"/>
    <col min="4618" max="4618" width="0.85546875" style="2834" customWidth="1"/>
    <col min="4619" max="4621" width="6.7109375" style="2834" customWidth="1"/>
    <col min="4622" max="4622" width="0.85546875" style="2834" customWidth="1"/>
    <col min="4623" max="4625" width="6.7109375" style="2834" customWidth="1"/>
    <col min="4626" max="4626" width="0.85546875" style="2834" customWidth="1"/>
    <col min="4627" max="4629" width="6.7109375" style="2834" customWidth="1"/>
    <col min="4630" max="4630" width="0.85546875" style="2834" customWidth="1"/>
    <col min="4631" max="4633" width="6.7109375" style="2834" customWidth="1"/>
    <col min="4634" max="4634" width="0.85546875" style="2834" customWidth="1"/>
    <col min="4635" max="4636" width="6.7109375" style="2834" customWidth="1"/>
    <col min="4637" max="4637" width="8" style="2834" customWidth="1"/>
    <col min="4638" max="4864" width="11.42578125" style="2834"/>
    <col min="4865" max="4865" width="2" style="2834" customWidth="1"/>
    <col min="4866" max="4866" width="2.5703125" style="2834" customWidth="1"/>
    <col min="4867" max="4867" width="4.28515625" style="2834" customWidth="1"/>
    <col min="4868" max="4868" width="1.5703125" style="2834" customWidth="1"/>
    <col min="4869" max="4869" width="7" style="2834" customWidth="1"/>
    <col min="4870" max="4870" width="81.85546875" style="2834" customWidth="1"/>
    <col min="4871" max="4873" width="6.7109375" style="2834" customWidth="1"/>
    <col min="4874" max="4874" width="0.85546875" style="2834" customWidth="1"/>
    <col min="4875" max="4877" width="6.7109375" style="2834" customWidth="1"/>
    <col min="4878" max="4878" width="0.85546875" style="2834" customWidth="1"/>
    <col min="4879" max="4881" width="6.7109375" style="2834" customWidth="1"/>
    <col min="4882" max="4882" width="0.85546875" style="2834" customWidth="1"/>
    <col min="4883" max="4885" width="6.7109375" style="2834" customWidth="1"/>
    <col min="4886" max="4886" width="0.85546875" style="2834" customWidth="1"/>
    <col min="4887" max="4889" width="6.7109375" style="2834" customWidth="1"/>
    <col min="4890" max="4890" width="0.85546875" style="2834" customWidth="1"/>
    <col min="4891" max="4892" width="6.7109375" style="2834" customWidth="1"/>
    <col min="4893" max="4893" width="8" style="2834" customWidth="1"/>
    <col min="4894" max="5120" width="11.42578125" style="2834"/>
    <col min="5121" max="5121" width="2" style="2834" customWidth="1"/>
    <col min="5122" max="5122" width="2.5703125" style="2834" customWidth="1"/>
    <col min="5123" max="5123" width="4.28515625" style="2834" customWidth="1"/>
    <col min="5124" max="5124" width="1.5703125" style="2834" customWidth="1"/>
    <col min="5125" max="5125" width="7" style="2834" customWidth="1"/>
    <col min="5126" max="5126" width="81.85546875" style="2834" customWidth="1"/>
    <col min="5127" max="5129" width="6.7109375" style="2834" customWidth="1"/>
    <col min="5130" max="5130" width="0.85546875" style="2834" customWidth="1"/>
    <col min="5131" max="5133" width="6.7109375" style="2834" customWidth="1"/>
    <col min="5134" max="5134" width="0.85546875" style="2834" customWidth="1"/>
    <col min="5135" max="5137" width="6.7109375" style="2834" customWidth="1"/>
    <col min="5138" max="5138" width="0.85546875" style="2834" customWidth="1"/>
    <col min="5139" max="5141" width="6.7109375" style="2834" customWidth="1"/>
    <col min="5142" max="5142" width="0.85546875" style="2834" customWidth="1"/>
    <col min="5143" max="5145" width="6.7109375" style="2834" customWidth="1"/>
    <col min="5146" max="5146" width="0.85546875" style="2834" customWidth="1"/>
    <col min="5147" max="5148" width="6.7109375" style="2834" customWidth="1"/>
    <col min="5149" max="5149" width="8" style="2834" customWidth="1"/>
    <col min="5150" max="5376" width="11.42578125" style="2834"/>
    <col min="5377" max="5377" width="2" style="2834" customWidth="1"/>
    <col min="5378" max="5378" width="2.5703125" style="2834" customWidth="1"/>
    <col min="5379" max="5379" width="4.28515625" style="2834" customWidth="1"/>
    <col min="5380" max="5380" width="1.5703125" style="2834" customWidth="1"/>
    <col min="5381" max="5381" width="7" style="2834" customWidth="1"/>
    <col min="5382" max="5382" width="81.85546875" style="2834" customWidth="1"/>
    <col min="5383" max="5385" width="6.7109375" style="2834" customWidth="1"/>
    <col min="5386" max="5386" width="0.85546875" style="2834" customWidth="1"/>
    <col min="5387" max="5389" width="6.7109375" style="2834" customWidth="1"/>
    <col min="5390" max="5390" width="0.85546875" style="2834" customWidth="1"/>
    <col min="5391" max="5393" width="6.7109375" style="2834" customWidth="1"/>
    <col min="5394" max="5394" width="0.85546875" style="2834" customWidth="1"/>
    <col min="5395" max="5397" width="6.7109375" style="2834" customWidth="1"/>
    <col min="5398" max="5398" width="0.85546875" style="2834" customWidth="1"/>
    <col min="5399" max="5401" width="6.7109375" style="2834" customWidth="1"/>
    <col min="5402" max="5402" width="0.85546875" style="2834" customWidth="1"/>
    <col min="5403" max="5404" width="6.7109375" style="2834" customWidth="1"/>
    <col min="5405" max="5405" width="8" style="2834" customWidth="1"/>
    <col min="5406" max="5632" width="11.42578125" style="2834"/>
    <col min="5633" max="5633" width="2" style="2834" customWidth="1"/>
    <col min="5634" max="5634" width="2.5703125" style="2834" customWidth="1"/>
    <col min="5635" max="5635" width="4.28515625" style="2834" customWidth="1"/>
    <col min="5636" max="5636" width="1.5703125" style="2834" customWidth="1"/>
    <col min="5637" max="5637" width="7" style="2834" customWidth="1"/>
    <col min="5638" max="5638" width="81.85546875" style="2834" customWidth="1"/>
    <col min="5639" max="5641" width="6.7109375" style="2834" customWidth="1"/>
    <col min="5642" max="5642" width="0.85546875" style="2834" customWidth="1"/>
    <col min="5643" max="5645" width="6.7109375" style="2834" customWidth="1"/>
    <col min="5646" max="5646" width="0.85546875" style="2834" customWidth="1"/>
    <col min="5647" max="5649" width="6.7109375" style="2834" customWidth="1"/>
    <col min="5650" max="5650" width="0.85546875" style="2834" customWidth="1"/>
    <col min="5651" max="5653" width="6.7109375" style="2834" customWidth="1"/>
    <col min="5654" max="5654" width="0.85546875" style="2834" customWidth="1"/>
    <col min="5655" max="5657" width="6.7109375" style="2834" customWidth="1"/>
    <col min="5658" max="5658" width="0.85546875" style="2834" customWidth="1"/>
    <col min="5659" max="5660" width="6.7109375" style="2834" customWidth="1"/>
    <col min="5661" max="5661" width="8" style="2834" customWidth="1"/>
    <col min="5662" max="5888" width="11.42578125" style="2834"/>
    <col min="5889" max="5889" width="2" style="2834" customWidth="1"/>
    <col min="5890" max="5890" width="2.5703125" style="2834" customWidth="1"/>
    <col min="5891" max="5891" width="4.28515625" style="2834" customWidth="1"/>
    <col min="5892" max="5892" width="1.5703125" style="2834" customWidth="1"/>
    <col min="5893" max="5893" width="7" style="2834" customWidth="1"/>
    <col min="5894" max="5894" width="81.85546875" style="2834" customWidth="1"/>
    <col min="5895" max="5897" width="6.7109375" style="2834" customWidth="1"/>
    <col min="5898" max="5898" width="0.85546875" style="2834" customWidth="1"/>
    <col min="5899" max="5901" width="6.7109375" style="2834" customWidth="1"/>
    <col min="5902" max="5902" width="0.85546875" style="2834" customWidth="1"/>
    <col min="5903" max="5905" width="6.7109375" style="2834" customWidth="1"/>
    <col min="5906" max="5906" width="0.85546875" style="2834" customWidth="1"/>
    <col min="5907" max="5909" width="6.7109375" style="2834" customWidth="1"/>
    <col min="5910" max="5910" width="0.85546875" style="2834" customWidth="1"/>
    <col min="5911" max="5913" width="6.7109375" style="2834" customWidth="1"/>
    <col min="5914" max="5914" width="0.85546875" style="2834" customWidth="1"/>
    <col min="5915" max="5916" width="6.7109375" style="2834" customWidth="1"/>
    <col min="5917" max="5917" width="8" style="2834" customWidth="1"/>
    <col min="5918" max="6144" width="11.42578125" style="2834"/>
    <col min="6145" max="6145" width="2" style="2834" customWidth="1"/>
    <col min="6146" max="6146" width="2.5703125" style="2834" customWidth="1"/>
    <col min="6147" max="6147" width="4.28515625" style="2834" customWidth="1"/>
    <col min="6148" max="6148" width="1.5703125" style="2834" customWidth="1"/>
    <col min="6149" max="6149" width="7" style="2834" customWidth="1"/>
    <col min="6150" max="6150" width="81.85546875" style="2834" customWidth="1"/>
    <col min="6151" max="6153" width="6.7109375" style="2834" customWidth="1"/>
    <col min="6154" max="6154" width="0.85546875" style="2834" customWidth="1"/>
    <col min="6155" max="6157" width="6.7109375" style="2834" customWidth="1"/>
    <col min="6158" max="6158" width="0.85546875" style="2834" customWidth="1"/>
    <col min="6159" max="6161" width="6.7109375" style="2834" customWidth="1"/>
    <col min="6162" max="6162" width="0.85546875" style="2834" customWidth="1"/>
    <col min="6163" max="6165" width="6.7109375" style="2834" customWidth="1"/>
    <col min="6166" max="6166" width="0.85546875" style="2834" customWidth="1"/>
    <col min="6167" max="6169" width="6.7109375" style="2834" customWidth="1"/>
    <col min="6170" max="6170" width="0.85546875" style="2834" customWidth="1"/>
    <col min="6171" max="6172" width="6.7109375" style="2834" customWidth="1"/>
    <col min="6173" max="6173" width="8" style="2834" customWidth="1"/>
    <col min="6174" max="6400" width="11.42578125" style="2834"/>
    <col min="6401" max="6401" width="2" style="2834" customWidth="1"/>
    <col min="6402" max="6402" width="2.5703125" style="2834" customWidth="1"/>
    <col min="6403" max="6403" width="4.28515625" style="2834" customWidth="1"/>
    <col min="6404" max="6404" width="1.5703125" style="2834" customWidth="1"/>
    <col min="6405" max="6405" width="7" style="2834" customWidth="1"/>
    <col min="6406" max="6406" width="81.85546875" style="2834" customWidth="1"/>
    <col min="6407" max="6409" width="6.7109375" style="2834" customWidth="1"/>
    <col min="6410" max="6410" width="0.85546875" style="2834" customWidth="1"/>
    <col min="6411" max="6413" width="6.7109375" style="2834" customWidth="1"/>
    <col min="6414" max="6414" width="0.85546875" style="2834" customWidth="1"/>
    <col min="6415" max="6417" width="6.7109375" style="2834" customWidth="1"/>
    <col min="6418" max="6418" width="0.85546875" style="2834" customWidth="1"/>
    <col min="6419" max="6421" width="6.7109375" style="2834" customWidth="1"/>
    <col min="6422" max="6422" width="0.85546875" style="2834" customWidth="1"/>
    <col min="6423" max="6425" width="6.7109375" style="2834" customWidth="1"/>
    <col min="6426" max="6426" width="0.85546875" style="2834" customWidth="1"/>
    <col min="6427" max="6428" width="6.7109375" style="2834" customWidth="1"/>
    <col min="6429" max="6429" width="8" style="2834" customWidth="1"/>
    <col min="6430" max="6656" width="11.42578125" style="2834"/>
    <col min="6657" max="6657" width="2" style="2834" customWidth="1"/>
    <col min="6658" max="6658" width="2.5703125" style="2834" customWidth="1"/>
    <col min="6659" max="6659" width="4.28515625" style="2834" customWidth="1"/>
    <col min="6660" max="6660" width="1.5703125" style="2834" customWidth="1"/>
    <col min="6661" max="6661" width="7" style="2834" customWidth="1"/>
    <col min="6662" max="6662" width="81.85546875" style="2834" customWidth="1"/>
    <col min="6663" max="6665" width="6.7109375" style="2834" customWidth="1"/>
    <col min="6666" max="6666" width="0.85546875" style="2834" customWidth="1"/>
    <col min="6667" max="6669" width="6.7109375" style="2834" customWidth="1"/>
    <col min="6670" max="6670" width="0.85546875" style="2834" customWidth="1"/>
    <col min="6671" max="6673" width="6.7109375" style="2834" customWidth="1"/>
    <col min="6674" max="6674" width="0.85546875" style="2834" customWidth="1"/>
    <col min="6675" max="6677" width="6.7109375" style="2834" customWidth="1"/>
    <col min="6678" max="6678" width="0.85546875" style="2834" customWidth="1"/>
    <col min="6679" max="6681" width="6.7109375" style="2834" customWidth="1"/>
    <col min="6682" max="6682" width="0.85546875" style="2834" customWidth="1"/>
    <col min="6683" max="6684" width="6.7109375" style="2834" customWidth="1"/>
    <col min="6685" max="6685" width="8" style="2834" customWidth="1"/>
    <col min="6686" max="6912" width="11.42578125" style="2834"/>
    <col min="6913" max="6913" width="2" style="2834" customWidth="1"/>
    <col min="6914" max="6914" width="2.5703125" style="2834" customWidth="1"/>
    <col min="6915" max="6915" width="4.28515625" style="2834" customWidth="1"/>
    <col min="6916" max="6916" width="1.5703125" style="2834" customWidth="1"/>
    <col min="6917" max="6917" width="7" style="2834" customWidth="1"/>
    <col min="6918" max="6918" width="81.85546875" style="2834" customWidth="1"/>
    <col min="6919" max="6921" width="6.7109375" style="2834" customWidth="1"/>
    <col min="6922" max="6922" width="0.85546875" style="2834" customWidth="1"/>
    <col min="6923" max="6925" width="6.7109375" style="2834" customWidth="1"/>
    <col min="6926" max="6926" width="0.85546875" style="2834" customWidth="1"/>
    <col min="6927" max="6929" width="6.7109375" style="2834" customWidth="1"/>
    <col min="6930" max="6930" width="0.85546875" style="2834" customWidth="1"/>
    <col min="6931" max="6933" width="6.7109375" style="2834" customWidth="1"/>
    <col min="6934" max="6934" width="0.85546875" style="2834" customWidth="1"/>
    <col min="6935" max="6937" width="6.7109375" style="2834" customWidth="1"/>
    <col min="6938" max="6938" width="0.85546875" style="2834" customWidth="1"/>
    <col min="6939" max="6940" width="6.7109375" style="2834" customWidth="1"/>
    <col min="6941" max="6941" width="8" style="2834" customWidth="1"/>
    <col min="6942" max="7168" width="11.42578125" style="2834"/>
    <col min="7169" max="7169" width="2" style="2834" customWidth="1"/>
    <col min="7170" max="7170" width="2.5703125" style="2834" customWidth="1"/>
    <col min="7171" max="7171" width="4.28515625" style="2834" customWidth="1"/>
    <col min="7172" max="7172" width="1.5703125" style="2834" customWidth="1"/>
    <col min="7173" max="7173" width="7" style="2834" customWidth="1"/>
    <col min="7174" max="7174" width="81.85546875" style="2834" customWidth="1"/>
    <col min="7175" max="7177" width="6.7109375" style="2834" customWidth="1"/>
    <col min="7178" max="7178" width="0.85546875" style="2834" customWidth="1"/>
    <col min="7179" max="7181" width="6.7109375" style="2834" customWidth="1"/>
    <col min="7182" max="7182" width="0.85546875" style="2834" customWidth="1"/>
    <col min="7183" max="7185" width="6.7109375" style="2834" customWidth="1"/>
    <col min="7186" max="7186" width="0.85546875" style="2834" customWidth="1"/>
    <col min="7187" max="7189" width="6.7109375" style="2834" customWidth="1"/>
    <col min="7190" max="7190" width="0.85546875" style="2834" customWidth="1"/>
    <col min="7191" max="7193" width="6.7109375" style="2834" customWidth="1"/>
    <col min="7194" max="7194" width="0.85546875" style="2834" customWidth="1"/>
    <col min="7195" max="7196" width="6.7109375" style="2834" customWidth="1"/>
    <col min="7197" max="7197" width="8" style="2834" customWidth="1"/>
    <col min="7198" max="7424" width="11.42578125" style="2834"/>
    <col min="7425" max="7425" width="2" style="2834" customWidth="1"/>
    <col min="7426" max="7426" width="2.5703125" style="2834" customWidth="1"/>
    <col min="7427" max="7427" width="4.28515625" style="2834" customWidth="1"/>
    <col min="7428" max="7428" width="1.5703125" style="2834" customWidth="1"/>
    <col min="7429" max="7429" width="7" style="2834" customWidth="1"/>
    <col min="7430" max="7430" width="81.85546875" style="2834" customWidth="1"/>
    <col min="7431" max="7433" width="6.7109375" style="2834" customWidth="1"/>
    <col min="7434" max="7434" width="0.85546875" style="2834" customWidth="1"/>
    <col min="7435" max="7437" width="6.7109375" style="2834" customWidth="1"/>
    <col min="7438" max="7438" width="0.85546875" style="2834" customWidth="1"/>
    <col min="7439" max="7441" width="6.7109375" style="2834" customWidth="1"/>
    <col min="7442" max="7442" width="0.85546875" style="2834" customWidth="1"/>
    <col min="7443" max="7445" width="6.7109375" style="2834" customWidth="1"/>
    <col min="7446" max="7446" width="0.85546875" style="2834" customWidth="1"/>
    <col min="7447" max="7449" width="6.7109375" style="2834" customWidth="1"/>
    <col min="7450" max="7450" width="0.85546875" style="2834" customWidth="1"/>
    <col min="7451" max="7452" width="6.7109375" style="2834" customWidth="1"/>
    <col min="7453" max="7453" width="8" style="2834" customWidth="1"/>
    <col min="7454" max="7680" width="11.42578125" style="2834"/>
    <col min="7681" max="7681" width="2" style="2834" customWidth="1"/>
    <col min="7682" max="7682" width="2.5703125" style="2834" customWidth="1"/>
    <col min="7683" max="7683" width="4.28515625" style="2834" customWidth="1"/>
    <col min="7684" max="7684" width="1.5703125" style="2834" customWidth="1"/>
    <col min="7685" max="7685" width="7" style="2834" customWidth="1"/>
    <col min="7686" max="7686" width="81.85546875" style="2834" customWidth="1"/>
    <col min="7687" max="7689" width="6.7109375" style="2834" customWidth="1"/>
    <col min="7690" max="7690" width="0.85546875" style="2834" customWidth="1"/>
    <col min="7691" max="7693" width="6.7109375" style="2834" customWidth="1"/>
    <col min="7694" max="7694" width="0.85546875" style="2834" customWidth="1"/>
    <col min="7695" max="7697" width="6.7109375" style="2834" customWidth="1"/>
    <col min="7698" max="7698" width="0.85546875" style="2834" customWidth="1"/>
    <col min="7699" max="7701" width="6.7109375" style="2834" customWidth="1"/>
    <col min="7702" max="7702" width="0.85546875" style="2834" customWidth="1"/>
    <col min="7703" max="7705" width="6.7109375" style="2834" customWidth="1"/>
    <col min="7706" max="7706" width="0.85546875" style="2834" customWidth="1"/>
    <col min="7707" max="7708" width="6.7109375" style="2834" customWidth="1"/>
    <col min="7709" max="7709" width="8" style="2834" customWidth="1"/>
    <col min="7710" max="7936" width="11.42578125" style="2834"/>
    <col min="7937" max="7937" width="2" style="2834" customWidth="1"/>
    <col min="7938" max="7938" width="2.5703125" style="2834" customWidth="1"/>
    <col min="7939" max="7939" width="4.28515625" style="2834" customWidth="1"/>
    <col min="7940" max="7940" width="1.5703125" style="2834" customWidth="1"/>
    <col min="7941" max="7941" width="7" style="2834" customWidth="1"/>
    <col min="7942" max="7942" width="81.85546875" style="2834" customWidth="1"/>
    <col min="7943" max="7945" width="6.7109375" style="2834" customWidth="1"/>
    <col min="7946" max="7946" width="0.85546875" style="2834" customWidth="1"/>
    <col min="7947" max="7949" width="6.7109375" style="2834" customWidth="1"/>
    <col min="7950" max="7950" width="0.85546875" style="2834" customWidth="1"/>
    <col min="7951" max="7953" width="6.7109375" style="2834" customWidth="1"/>
    <col min="7954" max="7954" width="0.85546875" style="2834" customWidth="1"/>
    <col min="7955" max="7957" width="6.7109375" style="2834" customWidth="1"/>
    <col min="7958" max="7958" width="0.85546875" style="2834" customWidth="1"/>
    <col min="7959" max="7961" width="6.7109375" style="2834" customWidth="1"/>
    <col min="7962" max="7962" width="0.85546875" style="2834" customWidth="1"/>
    <col min="7963" max="7964" width="6.7109375" style="2834" customWidth="1"/>
    <col min="7965" max="7965" width="8" style="2834" customWidth="1"/>
    <col min="7966" max="8192" width="11.42578125" style="2834"/>
    <col min="8193" max="8193" width="2" style="2834" customWidth="1"/>
    <col min="8194" max="8194" width="2.5703125" style="2834" customWidth="1"/>
    <col min="8195" max="8195" width="4.28515625" style="2834" customWidth="1"/>
    <col min="8196" max="8196" width="1.5703125" style="2834" customWidth="1"/>
    <col min="8197" max="8197" width="7" style="2834" customWidth="1"/>
    <col min="8198" max="8198" width="81.85546875" style="2834" customWidth="1"/>
    <col min="8199" max="8201" width="6.7109375" style="2834" customWidth="1"/>
    <col min="8202" max="8202" width="0.85546875" style="2834" customWidth="1"/>
    <col min="8203" max="8205" width="6.7109375" style="2834" customWidth="1"/>
    <col min="8206" max="8206" width="0.85546875" style="2834" customWidth="1"/>
    <col min="8207" max="8209" width="6.7109375" style="2834" customWidth="1"/>
    <col min="8210" max="8210" width="0.85546875" style="2834" customWidth="1"/>
    <col min="8211" max="8213" width="6.7109375" style="2834" customWidth="1"/>
    <col min="8214" max="8214" width="0.85546875" style="2834" customWidth="1"/>
    <col min="8215" max="8217" width="6.7109375" style="2834" customWidth="1"/>
    <col min="8218" max="8218" width="0.85546875" style="2834" customWidth="1"/>
    <col min="8219" max="8220" width="6.7109375" style="2834" customWidth="1"/>
    <col min="8221" max="8221" width="8" style="2834" customWidth="1"/>
    <col min="8222" max="8448" width="11.42578125" style="2834"/>
    <col min="8449" max="8449" width="2" style="2834" customWidth="1"/>
    <col min="8450" max="8450" width="2.5703125" style="2834" customWidth="1"/>
    <col min="8451" max="8451" width="4.28515625" style="2834" customWidth="1"/>
    <col min="8452" max="8452" width="1.5703125" style="2834" customWidth="1"/>
    <col min="8453" max="8453" width="7" style="2834" customWidth="1"/>
    <col min="8454" max="8454" width="81.85546875" style="2834" customWidth="1"/>
    <col min="8455" max="8457" width="6.7109375" style="2834" customWidth="1"/>
    <col min="8458" max="8458" width="0.85546875" style="2834" customWidth="1"/>
    <col min="8459" max="8461" width="6.7109375" style="2834" customWidth="1"/>
    <col min="8462" max="8462" width="0.85546875" style="2834" customWidth="1"/>
    <col min="8463" max="8465" width="6.7109375" style="2834" customWidth="1"/>
    <col min="8466" max="8466" width="0.85546875" style="2834" customWidth="1"/>
    <col min="8467" max="8469" width="6.7109375" style="2834" customWidth="1"/>
    <col min="8470" max="8470" width="0.85546875" style="2834" customWidth="1"/>
    <col min="8471" max="8473" width="6.7109375" style="2834" customWidth="1"/>
    <col min="8474" max="8474" width="0.85546875" style="2834" customWidth="1"/>
    <col min="8475" max="8476" width="6.7109375" style="2834" customWidth="1"/>
    <col min="8477" max="8477" width="8" style="2834" customWidth="1"/>
    <col min="8478" max="8704" width="11.42578125" style="2834"/>
    <col min="8705" max="8705" width="2" style="2834" customWidth="1"/>
    <col min="8706" max="8706" width="2.5703125" style="2834" customWidth="1"/>
    <col min="8707" max="8707" width="4.28515625" style="2834" customWidth="1"/>
    <col min="8708" max="8708" width="1.5703125" style="2834" customWidth="1"/>
    <col min="8709" max="8709" width="7" style="2834" customWidth="1"/>
    <col min="8710" max="8710" width="81.85546875" style="2834" customWidth="1"/>
    <col min="8711" max="8713" width="6.7109375" style="2834" customWidth="1"/>
    <col min="8714" max="8714" width="0.85546875" style="2834" customWidth="1"/>
    <col min="8715" max="8717" width="6.7109375" style="2834" customWidth="1"/>
    <col min="8718" max="8718" width="0.85546875" style="2834" customWidth="1"/>
    <col min="8719" max="8721" width="6.7109375" style="2834" customWidth="1"/>
    <col min="8722" max="8722" width="0.85546875" style="2834" customWidth="1"/>
    <col min="8723" max="8725" width="6.7109375" style="2834" customWidth="1"/>
    <col min="8726" max="8726" width="0.85546875" style="2834" customWidth="1"/>
    <col min="8727" max="8729" width="6.7109375" style="2834" customWidth="1"/>
    <col min="8730" max="8730" width="0.85546875" style="2834" customWidth="1"/>
    <col min="8731" max="8732" width="6.7109375" style="2834" customWidth="1"/>
    <col min="8733" max="8733" width="8" style="2834" customWidth="1"/>
    <col min="8734" max="8960" width="11.42578125" style="2834"/>
    <col min="8961" max="8961" width="2" style="2834" customWidth="1"/>
    <col min="8962" max="8962" width="2.5703125" style="2834" customWidth="1"/>
    <col min="8963" max="8963" width="4.28515625" style="2834" customWidth="1"/>
    <col min="8964" max="8964" width="1.5703125" style="2834" customWidth="1"/>
    <col min="8965" max="8965" width="7" style="2834" customWidth="1"/>
    <col min="8966" max="8966" width="81.85546875" style="2834" customWidth="1"/>
    <col min="8967" max="8969" width="6.7109375" style="2834" customWidth="1"/>
    <col min="8970" max="8970" width="0.85546875" style="2834" customWidth="1"/>
    <col min="8971" max="8973" width="6.7109375" style="2834" customWidth="1"/>
    <col min="8974" max="8974" width="0.85546875" style="2834" customWidth="1"/>
    <col min="8975" max="8977" width="6.7109375" style="2834" customWidth="1"/>
    <col min="8978" max="8978" width="0.85546875" style="2834" customWidth="1"/>
    <col min="8979" max="8981" width="6.7109375" style="2834" customWidth="1"/>
    <col min="8982" max="8982" width="0.85546875" style="2834" customWidth="1"/>
    <col min="8983" max="8985" width="6.7109375" style="2834" customWidth="1"/>
    <col min="8986" max="8986" width="0.85546875" style="2834" customWidth="1"/>
    <col min="8987" max="8988" width="6.7109375" style="2834" customWidth="1"/>
    <col min="8989" max="8989" width="8" style="2834" customWidth="1"/>
    <col min="8990" max="9216" width="11.42578125" style="2834"/>
    <col min="9217" max="9217" width="2" style="2834" customWidth="1"/>
    <col min="9218" max="9218" width="2.5703125" style="2834" customWidth="1"/>
    <col min="9219" max="9219" width="4.28515625" style="2834" customWidth="1"/>
    <col min="9220" max="9220" width="1.5703125" style="2834" customWidth="1"/>
    <col min="9221" max="9221" width="7" style="2834" customWidth="1"/>
    <col min="9222" max="9222" width="81.85546875" style="2834" customWidth="1"/>
    <col min="9223" max="9225" width="6.7109375" style="2834" customWidth="1"/>
    <col min="9226" max="9226" width="0.85546875" style="2834" customWidth="1"/>
    <col min="9227" max="9229" width="6.7109375" style="2834" customWidth="1"/>
    <col min="9230" max="9230" width="0.85546875" style="2834" customWidth="1"/>
    <col min="9231" max="9233" width="6.7109375" style="2834" customWidth="1"/>
    <col min="9234" max="9234" width="0.85546875" style="2834" customWidth="1"/>
    <col min="9235" max="9237" width="6.7109375" style="2834" customWidth="1"/>
    <col min="9238" max="9238" width="0.85546875" style="2834" customWidth="1"/>
    <col min="9239" max="9241" width="6.7109375" style="2834" customWidth="1"/>
    <col min="9242" max="9242" width="0.85546875" style="2834" customWidth="1"/>
    <col min="9243" max="9244" width="6.7109375" style="2834" customWidth="1"/>
    <col min="9245" max="9245" width="8" style="2834" customWidth="1"/>
    <col min="9246" max="9472" width="11.42578125" style="2834"/>
    <col min="9473" max="9473" width="2" style="2834" customWidth="1"/>
    <col min="9474" max="9474" width="2.5703125" style="2834" customWidth="1"/>
    <col min="9475" max="9475" width="4.28515625" style="2834" customWidth="1"/>
    <col min="9476" max="9476" width="1.5703125" style="2834" customWidth="1"/>
    <col min="9477" max="9477" width="7" style="2834" customWidth="1"/>
    <col min="9478" max="9478" width="81.85546875" style="2834" customWidth="1"/>
    <col min="9479" max="9481" width="6.7109375" style="2834" customWidth="1"/>
    <col min="9482" max="9482" width="0.85546875" style="2834" customWidth="1"/>
    <col min="9483" max="9485" width="6.7109375" style="2834" customWidth="1"/>
    <col min="9486" max="9486" width="0.85546875" style="2834" customWidth="1"/>
    <col min="9487" max="9489" width="6.7109375" style="2834" customWidth="1"/>
    <col min="9490" max="9490" width="0.85546875" style="2834" customWidth="1"/>
    <col min="9491" max="9493" width="6.7109375" style="2834" customWidth="1"/>
    <col min="9494" max="9494" width="0.85546875" style="2834" customWidth="1"/>
    <col min="9495" max="9497" width="6.7109375" style="2834" customWidth="1"/>
    <col min="9498" max="9498" width="0.85546875" style="2834" customWidth="1"/>
    <col min="9499" max="9500" width="6.7109375" style="2834" customWidth="1"/>
    <col min="9501" max="9501" width="8" style="2834" customWidth="1"/>
    <col min="9502" max="9728" width="11.42578125" style="2834"/>
    <col min="9729" max="9729" width="2" style="2834" customWidth="1"/>
    <col min="9730" max="9730" width="2.5703125" style="2834" customWidth="1"/>
    <col min="9731" max="9731" width="4.28515625" style="2834" customWidth="1"/>
    <col min="9732" max="9732" width="1.5703125" style="2834" customWidth="1"/>
    <col min="9733" max="9733" width="7" style="2834" customWidth="1"/>
    <col min="9734" max="9734" width="81.85546875" style="2834" customWidth="1"/>
    <col min="9735" max="9737" width="6.7109375" style="2834" customWidth="1"/>
    <col min="9738" max="9738" width="0.85546875" style="2834" customWidth="1"/>
    <col min="9739" max="9741" width="6.7109375" style="2834" customWidth="1"/>
    <col min="9742" max="9742" width="0.85546875" style="2834" customWidth="1"/>
    <col min="9743" max="9745" width="6.7109375" style="2834" customWidth="1"/>
    <col min="9746" max="9746" width="0.85546875" style="2834" customWidth="1"/>
    <col min="9747" max="9749" width="6.7109375" style="2834" customWidth="1"/>
    <col min="9750" max="9750" width="0.85546875" style="2834" customWidth="1"/>
    <col min="9751" max="9753" width="6.7109375" style="2834" customWidth="1"/>
    <col min="9754" max="9754" width="0.85546875" style="2834" customWidth="1"/>
    <col min="9755" max="9756" width="6.7109375" style="2834" customWidth="1"/>
    <col min="9757" max="9757" width="8" style="2834" customWidth="1"/>
    <col min="9758" max="9984" width="11.42578125" style="2834"/>
    <col min="9985" max="9985" width="2" style="2834" customWidth="1"/>
    <col min="9986" max="9986" width="2.5703125" style="2834" customWidth="1"/>
    <col min="9987" max="9987" width="4.28515625" style="2834" customWidth="1"/>
    <col min="9988" max="9988" width="1.5703125" style="2834" customWidth="1"/>
    <col min="9989" max="9989" width="7" style="2834" customWidth="1"/>
    <col min="9990" max="9990" width="81.85546875" style="2834" customWidth="1"/>
    <col min="9991" max="9993" width="6.7109375" style="2834" customWidth="1"/>
    <col min="9994" max="9994" width="0.85546875" style="2834" customWidth="1"/>
    <col min="9995" max="9997" width="6.7109375" style="2834" customWidth="1"/>
    <col min="9998" max="9998" width="0.85546875" style="2834" customWidth="1"/>
    <col min="9999" max="10001" width="6.7109375" style="2834" customWidth="1"/>
    <col min="10002" max="10002" width="0.85546875" style="2834" customWidth="1"/>
    <col min="10003" max="10005" width="6.7109375" style="2834" customWidth="1"/>
    <col min="10006" max="10006" width="0.85546875" style="2834" customWidth="1"/>
    <col min="10007" max="10009" width="6.7109375" style="2834" customWidth="1"/>
    <col min="10010" max="10010" width="0.85546875" style="2834" customWidth="1"/>
    <col min="10011" max="10012" width="6.7109375" style="2834" customWidth="1"/>
    <col min="10013" max="10013" width="8" style="2834" customWidth="1"/>
    <col min="10014" max="10240" width="11.42578125" style="2834"/>
    <col min="10241" max="10241" width="2" style="2834" customWidth="1"/>
    <col min="10242" max="10242" width="2.5703125" style="2834" customWidth="1"/>
    <col min="10243" max="10243" width="4.28515625" style="2834" customWidth="1"/>
    <col min="10244" max="10244" width="1.5703125" style="2834" customWidth="1"/>
    <col min="10245" max="10245" width="7" style="2834" customWidth="1"/>
    <col min="10246" max="10246" width="81.85546875" style="2834" customWidth="1"/>
    <col min="10247" max="10249" width="6.7109375" style="2834" customWidth="1"/>
    <col min="10250" max="10250" width="0.85546875" style="2834" customWidth="1"/>
    <col min="10251" max="10253" width="6.7109375" style="2834" customWidth="1"/>
    <col min="10254" max="10254" width="0.85546875" style="2834" customWidth="1"/>
    <col min="10255" max="10257" width="6.7109375" style="2834" customWidth="1"/>
    <col min="10258" max="10258" width="0.85546875" style="2834" customWidth="1"/>
    <col min="10259" max="10261" width="6.7109375" style="2834" customWidth="1"/>
    <col min="10262" max="10262" width="0.85546875" style="2834" customWidth="1"/>
    <col min="10263" max="10265" width="6.7109375" style="2834" customWidth="1"/>
    <col min="10266" max="10266" width="0.85546875" style="2834" customWidth="1"/>
    <col min="10267" max="10268" width="6.7109375" style="2834" customWidth="1"/>
    <col min="10269" max="10269" width="8" style="2834" customWidth="1"/>
    <col min="10270" max="10496" width="11.42578125" style="2834"/>
    <col min="10497" max="10497" width="2" style="2834" customWidth="1"/>
    <col min="10498" max="10498" width="2.5703125" style="2834" customWidth="1"/>
    <col min="10499" max="10499" width="4.28515625" style="2834" customWidth="1"/>
    <col min="10500" max="10500" width="1.5703125" style="2834" customWidth="1"/>
    <col min="10501" max="10501" width="7" style="2834" customWidth="1"/>
    <col min="10502" max="10502" width="81.85546875" style="2834" customWidth="1"/>
    <col min="10503" max="10505" width="6.7109375" style="2834" customWidth="1"/>
    <col min="10506" max="10506" width="0.85546875" style="2834" customWidth="1"/>
    <col min="10507" max="10509" width="6.7109375" style="2834" customWidth="1"/>
    <col min="10510" max="10510" width="0.85546875" style="2834" customWidth="1"/>
    <col min="10511" max="10513" width="6.7109375" style="2834" customWidth="1"/>
    <col min="10514" max="10514" width="0.85546875" style="2834" customWidth="1"/>
    <col min="10515" max="10517" width="6.7109375" style="2834" customWidth="1"/>
    <col min="10518" max="10518" width="0.85546875" style="2834" customWidth="1"/>
    <col min="10519" max="10521" width="6.7109375" style="2834" customWidth="1"/>
    <col min="10522" max="10522" width="0.85546875" style="2834" customWidth="1"/>
    <col min="10523" max="10524" width="6.7109375" style="2834" customWidth="1"/>
    <col min="10525" max="10525" width="8" style="2834" customWidth="1"/>
    <col min="10526" max="10752" width="11.42578125" style="2834"/>
    <col min="10753" max="10753" width="2" style="2834" customWidth="1"/>
    <col min="10754" max="10754" width="2.5703125" style="2834" customWidth="1"/>
    <col min="10755" max="10755" width="4.28515625" style="2834" customWidth="1"/>
    <col min="10756" max="10756" width="1.5703125" style="2834" customWidth="1"/>
    <col min="10757" max="10757" width="7" style="2834" customWidth="1"/>
    <col min="10758" max="10758" width="81.85546875" style="2834" customWidth="1"/>
    <col min="10759" max="10761" width="6.7109375" style="2834" customWidth="1"/>
    <col min="10762" max="10762" width="0.85546875" style="2834" customWidth="1"/>
    <col min="10763" max="10765" width="6.7109375" style="2834" customWidth="1"/>
    <col min="10766" max="10766" width="0.85546875" style="2834" customWidth="1"/>
    <col min="10767" max="10769" width="6.7109375" style="2834" customWidth="1"/>
    <col min="10770" max="10770" width="0.85546875" style="2834" customWidth="1"/>
    <col min="10771" max="10773" width="6.7109375" style="2834" customWidth="1"/>
    <col min="10774" max="10774" width="0.85546875" style="2834" customWidth="1"/>
    <col min="10775" max="10777" width="6.7109375" style="2834" customWidth="1"/>
    <col min="10778" max="10778" width="0.85546875" style="2834" customWidth="1"/>
    <col min="10779" max="10780" width="6.7109375" style="2834" customWidth="1"/>
    <col min="10781" max="10781" width="8" style="2834" customWidth="1"/>
    <col min="10782" max="11008" width="11.42578125" style="2834"/>
    <col min="11009" max="11009" width="2" style="2834" customWidth="1"/>
    <col min="11010" max="11010" width="2.5703125" style="2834" customWidth="1"/>
    <col min="11011" max="11011" width="4.28515625" style="2834" customWidth="1"/>
    <col min="11012" max="11012" width="1.5703125" style="2834" customWidth="1"/>
    <col min="11013" max="11013" width="7" style="2834" customWidth="1"/>
    <col min="11014" max="11014" width="81.85546875" style="2834" customWidth="1"/>
    <col min="11015" max="11017" width="6.7109375" style="2834" customWidth="1"/>
    <col min="11018" max="11018" width="0.85546875" style="2834" customWidth="1"/>
    <col min="11019" max="11021" width="6.7109375" style="2834" customWidth="1"/>
    <col min="11022" max="11022" width="0.85546875" style="2834" customWidth="1"/>
    <col min="11023" max="11025" width="6.7109375" style="2834" customWidth="1"/>
    <col min="11026" max="11026" width="0.85546875" style="2834" customWidth="1"/>
    <col min="11027" max="11029" width="6.7109375" style="2834" customWidth="1"/>
    <col min="11030" max="11030" width="0.85546875" style="2834" customWidth="1"/>
    <col min="11031" max="11033" width="6.7109375" style="2834" customWidth="1"/>
    <col min="11034" max="11034" width="0.85546875" style="2834" customWidth="1"/>
    <col min="11035" max="11036" width="6.7109375" style="2834" customWidth="1"/>
    <col min="11037" max="11037" width="8" style="2834" customWidth="1"/>
    <col min="11038" max="11264" width="11.42578125" style="2834"/>
    <col min="11265" max="11265" width="2" style="2834" customWidth="1"/>
    <col min="11266" max="11266" width="2.5703125" style="2834" customWidth="1"/>
    <col min="11267" max="11267" width="4.28515625" style="2834" customWidth="1"/>
    <col min="11268" max="11268" width="1.5703125" style="2834" customWidth="1"/>
    <col min="11269" max="11269" width="7" style="2834" customWidth="1"/>
    <col min="11270" max="11270" width="81.85546875" style="2834" customWidth="1"/>
    <col min="11271" max="11273" width="6.7109375" style="2834" customWidth="1"/>
    <col min="11274" max="11274" width="0.85546875" style="2834" customWidth="1"/>
    <col min="11275" max="11277" width="6.7109375" style="2834" customWidth="1"/>
    <col min="11278" max="11278" width="0.85546875" style="2834" customWidth="1"/>
    <col min="11279" max="11281" width="6.7109375" style="2834" customWidth="1"/>
    <col min="11282" max="11282" width="0.85546875" style="2834" customWidth="1"/>
    <col min="11283" max="11285" width="6.7109375" style="2834" customWidth="1"/>
    <col min="11286" max="11286" width="0.85546875" style="2834" customWidth="1"/>
    <col min="11287" max="11289" width="6.7109375" style="2834" customWidth="1"/>
    <col min="11290" max="11290" width="0.85546875" style="2834" customWidth="1"/>
    <col min="11291" max="11292" width="6.7109375" style="2834" customWidth="1"/>
    <col min="11293" max="11293" width="8" style="2834" customWidth="1"/>
    <col min="11294" max="11520" width="11.42578125" style="2834"/>
    <col min="11521" max="11521" width="2" style="2834" customWidth="1"/>
    <col min="11522" max="11522" width="2.5703125" style="2834" customWidth="1"/>
    <col min="11523" max="11523" width="4.28515625" style="2834" customWidth="1"/>
    <col min="11524" max="11524" width="1.5703125" style="2834" customWidth="1"/>
    <col min="11525" max="11525" width="7" style="2834" customWidth="1"/>
    <col min="11526" max="11526" width="81.85546875" style="2834" customWidth="1"/>
    <col min="11527" max="11529" width="6.7109375" style="2834" customWidth="1"/>
    <col min="11530" max="11530" width="0.85546875" style="2834" customWidth="1"/>
    <col min="11531" max="11533" width="6.7109375" style="2834" customWidth="1"/>
    <col min="11534" max="11534" width="0.85546875" style="2834" customWidth="1"/>
    <col min="11535" max="11537" width="6.7109375" style="2834" customWidth="1"/>
    <col min="11538" max="11538" width="0.85546875" style="2834" customWidth="1"/>
    <col min="11539" max="11541" width="6.7109375" style="2834" customWidth="1"/>
    <col min="11542" max="11542" width="0.85546875" style="2834" customWidth="1"/>
    <col min="11543" max="11545" width="6.7109375" style="2834" customWidth="1"/>
    <col min="11546" max="11546" width="0.85546875" style="2834" customWidth="1"/>
    <col min="11547" max="11548" width="6.7109375" style="2834" customWidth="1"/>
    <col min="11549" max="11549" width="8" style="2834" customWidth="1"/>
    <col min="11550" max="11776" width="11.42578125" style="2834"/>
    <col min="11777" max="11777" width="2" style="2834" customWidth="1"/>
    <col min="11778" max="11778" width="2.5703125" style="2834" customWidth="1"/>
    <col min="11779" max="11779" width="4.28515625" style="2834" customWidth="1"/>
    <col min="11780" max="11780" width="1.5703125" style="2834" customWidth="1"/>
    <col min="11781" max="11781" width="7" style="2834" customWidth="1"/>
    <col min="11782" max="11782" width="81.85546875" style="2834" customWidth="1"/>
    <col min="11783" max="11785" width="6.7109375" style="2834" customWidth="1"/>
    <col min="11786" max="11786" width="0.85546875" style="2834" customWidth="1"/>
    <col min="11787" max="11789" width="6.7109375" style="2834" customWidth="1"/>
    <col min="11790" max="11790" width="0.85546875" style="2834" customWidth="1"/>
    <col min="11791" max="11793" width="6.7109375" style="2834" customWidth="1"/>
    <col min="11794" max="11794" width="0.85546875" style="2834" customWidth="1"/>
    <col min="11795" max="11797" width="6.7109375" style="2834" customWidth="1"/>
    <col min="11798" max="11798" width="0.85546875" style="2834" customWidth="1"/>
    <col min="11799" max="11801" width="6.7109375" style="2834" customWidth="1"/>
    <col min="11802" max="11802" width="0.85546875" style="2834" customWidth="1"/>
    <col min="11803" max="11804" width="6.7109375" style="2834" customWidth="1"/>
    <col min="11805" max="11805" width="8" style="2834" customWidth="1"/>
    <col min="11806" max="12032" width="11.42578125" style="2834"/>
    <col min="12033" max="12033" width="2" style="2834" customWidth="1"/>
    <col min="12034" max="12034" width="2.5703125" style="2834" customWidth="1"/>
    <col min="12035" max="12035" width="4.28515625" style="2834" customWidth="1"/>
    <col min="12036" max="12036" width="1.5703125" style="2834" customWidth="1"/>
    <col min="12037" max="12037" width="7" style="2834" customWidth="1"/>
    <col min="12038" max="12038" width="81.85546875" style="2834" customWidth="1"/>
    <col min="12039" max="12041" width="6.7109375" style="2834" customWidth="1"/>
    <col min="12042" max="12042" width="0.85546875" style="2834" customWidth="1"/>
    <col min="12043" max="12045" width="6.7109375" style="2834" customWidth="1"/>
    <col min="12046" max="12046" width="0.85546875" style="2834" customWidth="1"/>
    <col min="12047" max="12049" width="6.7109375" style="2834" customWidth="1"/>
    <col min="12050" max="12050" width="0.85546875" style="2834" customWidth="1"/>
    <col min="12051" max="12053" width="6.7109375" style="2834" customWidth="1"/>
    <col min="12054" max="12054" width="0.85546875" style="2834" customWidth="1"/>
    <col min="12055" max="12057" width="6.7109375" style="2834" customWidth="1"/>
    <col min="12058" max="12058" width="0.85546875" style="2834" customWidth="1"/>
    <col min="12059" max="12060" width="6.7109375" style="2834" customWidth="1"/>
    <col min="12061" max="12061" width="8" style="2834" customWidth="1"/>
    <col min="12062" max="12288" width="11.42578125" style="2834"/>
    <col min="12289" max="12289" width="2" style="2834" customWidth="1"/>
    <col min="12290" max="12290" width="2.5703125" style="2834" customWidth="1"/>
    <col min="12291" max="12291" width="4.28515625" style="2834" customWidth="1"/>
    <col min="12292" max="12292" width="1.5703125" style="2834" customWidth="1"/>
    <col min="12293" max="12293" width="7" style="2834" customWidth="1"/>
    <col min="12294" max="12294" width="81.85546875" style="2834" customWidth="1"/>
    <col min="12295" max="12297" width="6.7109375" style="2834" customWidth="1"/>
    <col min="12298" max="12298" width="0.85546875" style="2834" customWidth="1"/>
    <col min="12299" max="12301" width="6.7109375" style="2834" customWidth="1"/>
    <col min="12302" max="12302" width="0.85546875" style="2834" customWidth="1"/>
    <col min="12303" max="12305" width="6.7109375" style="2834" customWidth="1"/>
    <col min="12306" max="12306" width="0.85546875" style="2834" customWidth="1"/>
    <col min="12307" max="12309" width="6.7109375" style="2834" customWidth="1"/>
    <col min="12310" max="12310" width="0.85546875" style="2834" customWidth="1"/>
    <col min="12311" max="12313" width="6.7109375" style="2834" customWidth="1"/>
    <col min="12314" max="12314" width="0.85546875" style="2834" customWidth="1"/>
    <col min="12315" max="12316" width="6.7109375" style="2834" customWidth="1"/>
    <col min="12317" max="12317" width="8" style="2834" customWidth="1"/>
    <col min="12318" max="12544" width="11.42578125" style="2834"/>
    <col min="12545" max="12545" width="2" style="2834" customWidth="1"/>
    <col min="12546" max="12546" width="2.5703125" style="2834" customWidth="1"/>
    <col min="12547" max="12547" width="4.28515625" style="2834" customWidth="1"/>
    <col min="12548" max="12548" width="1.5703125" style="2834" customWidth="1"/>
    <col min="12549" max="12549" width="7" style="2834" customWidth="1"/>
    <col min="12550" max="12550" width="81.85546875" style="2834" customWidth="1"/>
    <col min="12551" max="12553" width="6.7109375" style="2834" customWidth="1"/>
    <col min="12554" max="12554" width="0.85546875" style="2834" customWidth="1"/>
    <col min="12555" max="12557" width="6.7109375" style="2834" customWidth="1"/>
    <col min="12558" max="12558" width="0.85546875" style="2834" customWidth="1"/>
    <col min="12559" max="12561" width="6.7109375" style="2834" customWidth="1"/>
    <col min="12562" max="12562" width="0.85546875" style="2834" customWidth="1"/>
    <col min="12563" max="12565" width="6.7109375" style="2834" customWidth="1"/>
    <col min="12566" max="12566" width="0.85546875" style="2834" customWidth="1"/>
    <col min="12567" max="12569" width="6.7109375" style="2834" customWidth="1"/>
    <col min="12570" max="12570" width="0.85546875" style="2834" customWidth="1"/>
    <col min="12571" max="12572" width="6.7109375" style="2834" customWidth="1"/>
    <col min="12573" max="12573" width="8" style="2834" customWidth="1"/>
    <col min="12574" max="12800" width="11.42578125" style="2834"/>
    <col min="12801" max="12801" width="2" style="2834" customWidth="1"/>
    <col min="12802" max="12802" width="2.5703125" style="2834" customWidth="1"/>
    <col min="12803" max="12803" width="4.28515625" style="2834" customWidth="1"/>
    <col min="12804" max="12804" width="1.5703125" style="2834" customWidth="1"/>
    <col min="12805" max="12805" width="7" style="2834" customWidth="1"/>
    <col min="12806" max="12806" width="81.85546875" style="2834" customWidth="1"/>
    <col min="12807" max="12809" width="6.7109375" style="2834" customWidth="1"/>
    <col min="12810" max="12810" width="0.85546875" style="2834" customWidth="1"/>
    <col min="12811" max="12813" width="6.7109375" style="2834" customWidth="1"/>
    <col min="12814" max="12814" width="0.85546875" style="2834" customWidth="1"/>
    <col min="12815" max="12817" width="6.7109375" style="2834" customWidth="1"/>
    <col min="12818" max="12818" width="0.85546875" style="2834" customWidth="1"/>
    <col min="12819" max="12821" width="6.7109375" style="2834" customWidth="1"/>
    <col min="12822" max="12822" width="0.85546875" style="2834" customWidth="1"/>
    <col min="12823" max="12825" width="6.7109375" style="2834" customWidth="1"/>
    <col min="12826" max="12826" width="0.85546875" style="2834" customWidth="1"/>
    <col min="12827" max="12828" width="6.7109375" style="2834" customWidth="1"/>
    <col min="12829" max="12829" width="8" style="2834" customWidth="1"/>
    <col min="12830" max="13056" width="11.42578125" style="2834"/>
    <col min="13057" max="13057" width="2" style="2834" customWidth="1"/>
    <col min="13058" max="13058" width="2.5703125" style="2834" customWidth="1"/>
    <col min="13059" max="13059" width="4.28515625" style="2834" customWidth="1"/>
    <col min="13060" max="13060" width="1.5703125" style="2834" customWidth="1"/>
    <col min="13061" max="13061" width="7" style="2834" customWidth="1"/>
    <col min="13062" max="13062" width="81.85546875" style="2834" customWidth="1"/>
    <col min="13063" max="13065" width="6.7109375" style="2834" customWidth="1"/>
    <col min="13066" max="13066" width="0.85546875" style="2834" customWidth="1"/>
    <col min="13067" max="13069" width="6.7109375" style="2834" customWidth="1"/>
    <col min="13070" max="13070" width="0.85546875" style="2834" customWidth="1"/>
    <col min="13071" max="13073" width="6.7109375" style="2834" customWidth="1"/>
    <col min="13074" max="13074" width="0.85546875" style="2834" customWidth="1"/>
    <col min="13075" max="13077" width="6.7109375" style="2834" customWidth="1"/>
    <col min="13078" max="13078" width="0.85546875" style="2834" customWidth="1"/>
    <col min="13079" max="13081" width="6.7109375" style="2834" customWidth="1"/>
    <col min="13082" max="13082" width="0.85546875" style="2834" customWidth="1"/>
    <col min="13083" max="13084" width="6.7109375" style="2834" customWidth="1"/>
    <col min="13085" max="13085" width="8" style="2834" customWidth="1"/>
    <col min="13086" max="13312" width="11.42578125" style="2834"/>
    <col min="13313" max="13313" width="2" style="2834" customWidth="1"/>
    <col min="13314" max="13314" width="2.5703125" style="2834" customWidth="1"/>
    <col min="13315" max="13315" width="4.28515625" style="2834" customWidth="1"/>
    <col min="13316" max="13316" width="1.5703125" style="2834" customWidth="1"/>
    <col min="13317" max="13317" width="7" style="2834" customWidth="1"/>
    <col min="13318" max="13318" width="81.85546875" style="2834" customWidth="1"/>
    <col min="13319" max="13321" width="6.7109375" style="2834" customWidth="1"/>
    <col min="13322" max="13322" width="0.85546875" style="2834" customWidth="1"/>
    <col min="13323" max="13325" width="6.7109375" style="2834" customWidth="1"/>
    <col min="13326" max="13326" width="0.85546875" style="2834" customWidth="1"/>
    <col min="13327" max="13329" width="6.7109375" style="2834" customWidth="1"/>
    <col min="13330" max="13330" width="0.85546875" style="2834" customWidth="1"/>
    <col min="13331" max="13333" width="6.7109375" style="2834" customWidth="1"/>
    <col min="13334" max="13334" width="0.85546875" style="2834" customWidth="1"/>
    <col min="13335" max="13337" width="6.7109375" style="2834" customWidth="1"/>
    <col min="13338" max="13338" width="0.85546875" style="2834" customWidth="1"/>
    <col min="13339" max="13340" width="6.7109375" style="2834" customWidth="1"/>
    <col min="13341" max="13341" width="8" style="2834" customWidth="1"/>
    <col min="13342" max="13568" width="11.42578125" style="2834"/>
    <col min="13569" max="13569" width="2" style="2834" customWidth="1"/>
    <col min="13570" max="13570" width="2.5703125" style="2834" customWidth="1"/>
    <col min="13571" max="13571" width="4.28515625" style="2834" customWidth="1"/>
    <col min="13572" max="13572" width="1.5703125" style="2834" customWidth="1"/>
    <col min="13573" max="13573" width="7" style="2834" customWidth="1"/>
    <col min="13574" max="13574" width="81.85546875" style="2834" customWidth="1"/>
    <col min="13575" max="13577" width="6.7109375" style="2834" customWidth="1"/>
    <col min="13578" max="13578" width="0.85546875" style="2834" customWidth="1"/>
    <col min="13579" max="13581" width="6.7109375" style="2834" customWidth="1"/>
    <col min="13582" max="13582" width="0.85546875" style="2834" customWidth="1"/>
    <col min="13583" max="13585" width="6.7109375" style="2834" customWidth="1"/>
    <col min="13586" max="13586" width="0.85546875" style="2834" customWidth="1"/>
    <col min="13587" max="13589" width="6.7109375" style="2834" customWidth="1"/>
    <col min="13590" max="13590" width="0.85546875" style="2834" customWidth="1"/>
    <col min="13591" max="13593" width="6.7109375" style="2834" customWidth="1"/>
    <col min="13594" max="13594" width="0.85546875" style="2834" customWidth="1"/>
    <col min="13595" max="13596" width="6.7109375" style="2834" customWidth="1"/>
    <col min="13597" max="13597" width="8" style="2834" customWidth="1"/>
    <col min="13598" max="13824" width="11.42578125" style="2834"/>
    <col min="13825" max="13825" width="2" style="2834" customWidth="1"/>
    <col min="13826" max="13826" width="2.5703125" style="2834" customWidth="1"/>
    <col min="13827" max="13827" width="4.28515625" style="2834" customWidth="1"/>
    <col min="13828" max="13828" width="1.5703125" style="2834" customWidth="1"/>
    <col min="13829" max="13829" width="7" style="2834" customWidth="1"/>
    <col min="13830" max="13830" width="81.85546875" style="2834" customWidth="1"/>
    <col min="13831" max="13833" width="6.7109375" style="2834" customWidth="1"/>
    <col min="13834" max="13834" width="0.85546875" style="2834" customWidth="1"/>
    <col min="13835" max="13837" width="6.7109375" style="2834" customWidth="1"/>
    <col min="13838" max="13838" width="0.85546875" style="2834" customWidth="1"/>
    <col min="13839" max="13841" width="6.7109375" style="2834" customWidth="1"/>
    <col min="13842" max="13842" width="0.85546875" style="2834" customWidth="1"/>
    <col min="13843" max="13845" width="6.7109375" style="2834" customWidth="1"/>
    <col min="13846" max="13846" width="0.85546875" style="2834" customWidth="1"/>
    <col min="13847" max="13849" width="6.7109375" style="2834" customWidth="1"/>
    <col min="13850" max="13850" width="0.85546875" style="2834" customWidth="1"/>
    <col min="13851" max="13852" width="6.7109375" style="2834" customWidth="1"/>
    <col min="13853" max="13853" width="8" style="2834" customWidth="1"/>
    <col min="13854" max="14080" width="11.42578125" style="2834"/>
    <col min="14081" max="14081" width="2" style="2834" customWidth="1"/>
    <col min="14082" max="14082" width="2.5703125" style="2834" customWidth="1"/>
    <col min="14083" max="14083" width="4.28515625" style="2834" customWidth="1"/>
    <col min="14084" max="14084" width="1.5703125" style="2834" customWidth="1"/>
    <col min="14085" max="14085" width="7" style="2834" customWidth="1"/>
    <col min="14086" max="14086" width="81.85546875" style="2834" customWidth="1"/>
    <col min="14087" max="14089" width="6.7109375" style="2834" customWidth="1"/>
    <col min="14090" max="14090" width="0.85546875" style="2834" customWidth="1"/>
    <col min="14091" max="14093" width="6.7109375" style="2834" customWidth="1"/>
    <col min="14094" max="14094" width="0.85546875" style="2834" customWidth="1"/>
    <col min="14095" max="14097" width="6.7109375" style="2834" customWidth="1"/>
    <col min="14098" max="14098" width="0.85546875" style="2834" customWidth="1"/>
    <col min="14099" max="14101" width="6.7109375" style="2834" customWidth="1"/>
    <col min="14102" max="14102" width="0.85546875" style="2834" customWidth="1"/>
    <col min="14103" max="14105" width="6.7109375" style="2834" customWidth="1"/>
    <col min="14106" max="14106" width="0.85546875" style="2834" customWidth="1"/>
    <col min="14107" max="14108" width="6.7109375" style="2834" customWidth="1"/>
    <col min="14109" max="14109" width="8" style="2834" customWidth="1"/>
    <col min="14110" max="14336" width="11.42578125" style="2834"/>
    <col min="14337" max="14337" width="2" style="2834" customWidth="1"/>
    <col min="14338" max="14338" width="2.5703125" style="2834" customWidth="1"/>
    <col min="14339" max="14339" width="4.28515625" style="2834" customWidth="1"/>
    <col min="14340" max="14340" width="1.5703125" style="2834" customWidth="1"/>
    <col min="14341" max="14341" width="7" style="2834" customWidth="1"/>
    <col min="14342" max="14342" width="81.85546875" style="2834" customWidth="1"/>
    <col min="14343" max="14345" width="6.7109375" style="2834" customWidth="1"/>
    <col min="14346" max="14346" width="0.85546875" style="2834" customWidth="1"/>
    <col min="14347" max="14349" width="6.7109375" style="2834" customWidth="1"/>
    <col min="14350" max="14350" width="0.85546875" style="2834" customWidth="1"/>
    <col min="14351" max="14353" width="6.7109375" style="2834" customWidth="1"/>
    <col min="14354" max="14354" width="0.85546875" style="2834" customWidth="1"/>
    <col min="14355" max="14357" width="6.7109375" style="2834" customWidth="1"/>
    <col min="14358" max="14358" width="0.85546875" style="2834" customWidth="1"/>
    <col min="14359" max="14361" width="6.7109375" style="2834" customWidth="1"/>
    <col min="14362" max="14362" width="0.85546875" style="2834" customWidth="1"/>
    <col min="14363" max="14364" width="6.7109375" style="2834" customWidth="1"/>
    <col min="14365" max="14365" width="8" style="2834" customWidth="1"/>
    <col min="14366" max="14592" width="11.42578125" style="2834"/>
    <col min="14593" max="14593" width="2" style="2834" customWidth="1"/>
    <col min="14594" max="14594" width="2.5703125" style="2834" customWidth="1"/>
    <col min="14595" max="14595" width="4.28515625" style="2834" customWidth="1"/>
    <col min="14596" max="14596" width="1.5703125" style="2834" customWidth="1"/>
    <col min="14597" max="14597" width="7" style="2834" customWidth="1"/>
    <col min="14598" max="14598" width="81.85546875" style="2834" customWidth="1"/>
    <col min="14599" max="14601" width="6.7109375" style="2834" customWidth="1"/>
    <col min="14602" max="14602" width="0.85546875" style="2834" customWidth="1"/>
    <col min="14603" max="14605" width="6.7109375" style="2834" customWidth="1"/>
    <col min="14606" max="14606" width="0.85546875" style="2834" customWidth="1"/>
    <col min="14607" max="14609" width="6.7109375" style="2834" customWidth="1"/>
    <col min="14610" max="14610" width="0.85546875" style="2834" customWidth="1"/>
    <col min="14611" max="14613" width="6.7109375" style="2834" customWidth="1"/>
    <col min="14614" max="14614" width="0.85546875" style="2834" customWidth="1"/>
    <col min="14615" max="14617" width="6.7109375" style="2834" customWidth="1"/>
    <col min="14618" max="14618" width="0.85546875" style="2834" customWidth="1"/>
    <col min="14619" max="14620" width="6.7109375" style="2834" customWidth="1"/>
    <col min="14621" max="14621" width="8" style="2834" customWidth="1"/>
    <col min="14622" max="14848" width="11.42578125" style="2834"/>
    <col min="14849" max="14849" width="2" style="2834" customWidth="1"/>
    <col min="14850" max="14850" width="2.5703125" style="2834" customWidth="1"/>
    <col min="14851" max="14851" width="4.28515625" style="2834" customWidth="1"/>
    <col min="14852" max="14852" width="1.5703125" style="2834" customWidth="1"/>
    <col min="14853" max="14853" width="7" style="2834" customWidth="1"/>
    <col min="14854" max="14854" width="81.85546875" style="2834" customWidth="1"/>
    <col min="14855" max="14857" width="6.7109375" style="2834" customWidth="1"/>
    <col min="14858" max="14858" width="0.85546875" style="2834" customWidth="1"/>
    <col min="14859" max="14861" width="6.7109375" style="2834" customWidth="1"/>
    <col min="14862" max="14862" width="0.85546875" style="2834" customWidth="1"/>
    <col min="14863" max="14865" width="6.7109375" style="2834" customWidth="1"/>
    <col min="14866" max="14866" width="0.85546875" style="2834" customWidth="1"/>
    <col min="14867" max="14869" width="6.7109375" style="2834" customWidth="1"/>
    <col min="14870" max="14870" width="0.85546875" style="2834" customWidth="1"/>
    <col min="14871" max="14873" width="6.7109375" style="2834" customWidth="1"/>
    <col min="14874" max="14874" width="0.85546875" style="2834" customWidth="1"/>
    <col min="14875" max="14876" width="6.7109375" style="2834" customWidth="1"/>
    <col min="14877" max="14877" width="8" style="2834" customWidth="1"/>
    <col min="14878" max="15104" width="11.42578125" style="2834"/>
    <col min="15105" max="15105" width="2" style="2834" customWidth="1"/>
    <col min="15106" max="15106" width="2.5703125" style="2834" customWidth="1"/>
    <col min="15107" max="15107" width="4.28515625" style="2834" customWidth="1"/>
    <col min="15108" max="15108" width="1.5703125" style="2834" customWidth="1"/>
    <col min="15109" max="15109" width="7" style="2834" customWidth="1"/>
    <col min="15110" max="15110" width="81.85546875" style="2834" customWidth="1"/>
    <col min="15111" max="15113" width="6.7109375" style="2834" customWidth="1"/>
    <col min="15114" max="15114" width="0.85546875" style="2834" customWidth="1"/>
    <col min="15115" max="15117" width="6.7109375" style="2834" customWidth="1"/>
    <col min="15118" max="15118" width="0.85546875" style="2834" customWidth="1"/>
    <col min="15119" max="15121" width="6.7109375" style="2834" customWidth="1"/>
    <col min="15122" max="15122" width="0.85546875" style="2834" customWidth="1"/>
    <col min="15123" max="15125" width="6.7109375" style="2834" customWidth="1"/>
    <col min="15126" max="15126" width="0.85546875" style="2834" customWidth="1"/>
    <col min="15127" max="15129" width="6.7109375" style="2834" customWidth="1"/>
    <col min="15130" max="15130" width="0.85546875" style="2834" customWidth="1"/>
    <col min="15131" max="15132" width="6.7109375" style="2834" customWidth="1"/>
    <col min="15133" max="15133" width="8" style="2834" customWidth="1"/>
    <col min="15134" max="15360" width="11.42578125" style="2834"/>
    <col min="15361" max="15361" width="2" style="2834" customWidth="1"/>
    <col min="15362" max="15362" width="2.5703125" style="2834" customWidth="1"/>
    <col min="15363" max="15363" width="4.28515625" style="2834" customWidth="1"/>
    <col min="15364" max="15364" width="1.5703125" style="2834" customWidth="1"/>
    <col min="15365" max="15365" width="7" style="2834" customWidth="1"/>
    <col min="15366" max="15366" width="81.85546875" style="2834" customWidth="1"/>
    <col min="15367" max="15369" width="6.7109375" style="2834" customWidth="1"/>
    <col min="15370" max="15370" width="0.85546875" style="2834" customWidth="1"/>
    <col min="15371" max="15373" width="6.7109375" style="2834" customWidth="1"/>
    <col min="15374" max="15374" width="0.85546875" style="2834" customWidth="1"/>
    <col min="15375" max="15377" width="6.7109375" style="2834" customWidth="1"/>
    <col min="15378" max="15378" width="0.85546875" style="2834" customWidth="1"/>
    <col min="15379" max="15381" width="6.7109375" style="2834" customWidth="1"/>
    <col min="15382" max="15382" width="0.85546875" style="2834" customWidth="1"/>
    <col min="15383" max="15385" width="6.7109375" style="2834" customWidth="1"/>
    <col min="15386" max="15386" width="0.85546875" style="2834" customWidth="1"/>
    <col min="15387" max="15388" width="6.7109375" style="2834" customWidth="1"/>
    <col min="15389" max="15389" width="8" style="2834" customWidth="1"/>
    <col min="15390" max="15616" width="11.42578125" style="2834"/>
    <col min="15617" max="15617" width="2" style="2834" customWidth="1"/>
    <col min="15618" max="15618" width="2.5703125" style="2834" customWidth="1"/>
    <col min="15619" max="15619" width="4.28515625" style="2834" customWidth="1"/>
    <col min="15620" max="15620" width="1.5703125" style="2834" customWidth="1"/>
    <col min="15621" max="15621" width="7" style="2834" customWidth="1"/>
    <col min="15622" max="15622" width="81.85546875" style="2834" customWidth="1"/>
    <col min="15623" max="15625" width="6.7109375" style="2834" customWidth="1"/>
    <col min="15626" max="15626" width="0.85546875" style="2834" customWidth="1"/>
    <col min="15627" max="15629" width="6.7109375" style="2834" customWidth="1"/>
    <col min="15630" max="15630" width="0.85546875" style="2834" customWidth="1"/>
    <col min="15631" max="15633" width="6.7109375" style="2834" customWidth="1"/>
    <col min="15634" max="15634" width="0.85546875" style="2834" customWidth="1"/>
    <col min="15635" max="15637" width="6.7109375" style="2834" customWidth="1"/>
    <col min="15638" max="15638" width="0.85546875" style="2834" customWidth="1"/>
    <col min="15639" max="15641" width="6.7109375" style="2834" customWidth="1"/>
    <col min="15642" max="15642" width="0.85546875" style="2834" customWidth="1"/>
    <col min="15643" max="15644" width="6.7109375" style="2834" customWidth="1"/>
    <col min="15645" max="15645" width="8" style="2834" customWidth="1"/>
    <col min="15646" max="15872" width="11.42578125" style="2834"/>
    <col min="15873" max="15873" width="2" style="2834" customWidth="1"/>
    <col min="15874" max="15874" width="2.5703125" style="2834" customWidth="1"/>
    <col min="15875" max="15875" width="4.28515625" style="2834" customWidth="1"/>
    <col min="15876" max="15876" width="1.5703125" style="2834" customWidth="1"/>
    <col min="15877" max="15877" width="7" style="2834" customWidth="1"/>
    <col min="15878" max="15878" width="81.85546875" style="2834" customWidth="1"/>
    <col min="15879" max="15881" width="6.7109375" style="2834" customWidth="1"/>
    <col min="15882" max="15882" width="0.85546875" style="2834" customWidth="1"/>
    <col min="15883" max="15885" width="6.7109375" style="2834" customWidth="1"/>
    <col min="15886" max="15886" width="0.85546875" style="2834" customWidth="1"/>
    <col min="15887" max="15889" width="6.7109375" style="2834" customWidth="1"/>
    <col min="15890" max="15890" width="0.85546875" style="2834" customWidth="1"/>
    <col min="15891" max="15893" width="6.7109375" style="2834" customWidth="1"/>
    <col min="15894" max="15894" width="0.85546875" style="2834" customWidth="1"/>
    <col min="15895" max="15897" width="6.7109375" style="2834" customWidth="1"/>
    <col min="15898" max="15898" width="0.85546875" style="2834" customWidth="1"/>
    <col min="15899" max="15900" width="6.7109375" style="2834" customWidth="1"/>
    <col min="15901" max="15901" width="8" style="2834" customWidth="1"/>
    <col min="15902" max="16128" width="11.42578125" style="2834"/>
    <col min="16129" max="16129" width="2" style="2834" customWidth="1"/>
    <col min="16130" max="16130" width="2.5703125" style="2834" customWidth="1"/>
    <col min="16131" max="16131" width="4.28515625" style="2834" customWidth="1"/>
    <col min="16132" max="16132" width="1.5703125" style="2834" customWidth="1"/>
    <col min="16133" max="16133" width="7" style="2834" customWidth="1"/>
    <col min="16134" max="16134" width="81.85546875" style="2834" customWidth="1"/>
    <col min="16135" max="16137" width="6.7109375" style="2834" customWidth="1"/>
    <col min="16138" max="16138" width="0.85546875" style="2834" customWidth="1"/>
    <col min="16139" max="16141" width="6.7109375" style="2834" customWidth="1"/>
    <col min="16142" max="16142" width="0.85546875" style="2834" customWidth="1"/>
    <col min="16143" max="16145" width="6.7109375" style="2834" customWidth="1"/>
    <col min="16146" max="16146" width="0.85546875" style="2834" customWidth="1"/>
    <col min="16147" max="16149" width="6.7109375" style="2834" customWidth="1"/>
    <col min="16150" max="16150" width="0.85546875" style="2834" customWidth="1"/>
    <col min="16151" max="16153" width="6.7109375" style="2834" customWidth="1"/>
    <col min="16154" max="16154" width="0.85546875" style="2834" customWidth="1"/>
    <col min="16155" max="16156" width="6.7109375" style="2834" customWidth="1"/>
    <col min="16157" max="16157" width="8" style="2834" customWidth="1"/>
    <col min="16158" max="16384" width="11.42578125" style="2834"/>
  </cols>
  <sheetData>
    <row r="1" spans="1:29" s="2799" customFormat="1">
      <c r="A1" s="2813"/>
      <c r="B1" s="2813"/>
      <c r="C1" s="2813"/>
      <c r="E1" s="2846" t="s">
        <v>1516</v>
      </c>
      <c r="F1" s="2846"/>
      <c r="G1" s="2846"/>
      <c r="H1" s="2846"/>
      <c r="I1" s="2846"/>
      <c r="J1" s="2846"/>
      <c r="K1" s="2846"/>
      <c r="L1" s="2846"/>
      <c r="M1" s="2846"/>
      <c r="N1" s="2846"/>
      <c r="O1" s="2846"/>
      <c r="P1" s="2846"/>
      <c r="Q1" s="2846"/>
      <c r="R1" s="2846"/>
      <c r="S1" s="2846"/>
      <c r="T1" s="2846"/>
      <c r="U1" s="2846"/>
      <c r="V1" s="2846"/>
      <c r="W1" s="2846"/>
      <c r="X1" s="2846"/>
      <c r="Y1" s="2846"/>
      <c r="Z1" s="2846"/>
      <c r="AA1" s="2846"/>
      <c r="AB1" s="2846"/>
      <c r="AC1" s="2846"/>
    </row>
    <row r="2" spans="1:29" s="2799" customFormat="1">
      <c r="A2" s="2813"/>
      <c r="B2" s="2813"/>
      <c r="C2" s="2813"/>
      <c r="E2" s="2846" t="s">
        <v>77</v>
      </c>
      <c r="F2" s="2846"/>
      <c r="G2" s="2846"/>
      <c r="H2" s="2846"/>
      <c r="I2" s="2846"/>
      <c r="J2" s="2846"/>
      <c r="K2" s="2846"/>
      <c r="L2" s="2846"/>
      <c r="M2" s="2846"/>
      <c r="N2" s="2846"/>
      <c r="O2" s="2846"/>
      <c r="P2" s="2846"/>
      <c r="Q2" s="2846"/>
      <c r="R2" s="2846"/>
      <c r="S2" s="2846"/>
      <c r="T2" s="2846"/>
      <c r="U2" s="2846"/>
      <c r="V2" s="2846"/>
      <c r="W2" s="2846"/>
      <c r="X2" s="2846"/>
      <c r="Y2" s="2846"/>
      <c r="Z2" s="2846"/>
      <c r="AA2" s="2846"/>
      <c r="AB2" s="2846"/>
      <c r="AC2" s="2846"/>
    </row>
    <row r="3" spans="1:29">
      <c r="E3" s="2801"/>
      <c r="F3" s="2847"/>
      <c r="G3" s="1477"/>
      <c r="H3" s="1477"/>
      <c r="I3" s="1477"/>
      <c r="J3" s="1477"/>
      <c r="K3" s="1477"/>
      <c r="L3" s="1477"/>
      <c r="M3" s="1477"/>
      <c r="N3" s="1477"/>
      <c r="O3" s="1477"/>
      <c r="P3" s="1477"/>
      <c r="Q3" s="1477"/>
      <c r="R3" s="1477"/>
      <c r="S3" s="1477"/>
      <c r="T3" s="1477"/>
      <c r="U3" s="1477"/>
      <c r="V3" s="1477"/>
      <c r="W3" s="1477"/>
      <c r="X3" s="1477"/>
      <c r="Y3" s="1477"/>
      <c r="Z3" s="1477"/>
      <c r="AA3" s="1477"/>
      <c r="AB3" s="1477"/>
      <c r="AC3" s="1477"/>
    </row>
    <row r="4" spans="1:29" s="2804" customFormat="1" ht="14.25" customHeight="1">
      <c r="A4" s="2813"/>
      <c r="B4" s="2813"/>
      <c r="C4" s="2813"/>
      <c r="E4" s="2805" t="s">
        <v>122</v>
      </c>
      <c r="F4" s="2806" t="s">
        <v>327</v>
      </c>
      <c r="G4" s="2807" t="s">
        <v>285</v>
      </c>
      <c r="H4" s="2807"/>
      <c r="I4" s="2807"/>
      <c r="J4" s="2808"/>
      <c r="K4" s="2807" t="s">
        <v>1517</v>
      </c>
      <c r="L4" s="2807"/>
      <c r="M4" s="2807"/>
      <c r="N4" s="2808"/>
      <c r="O4" s="2807" t="s">
        <v>1518</v>
      </c>
      <c r="P4" s="2807"/>
      <c r="Q4" s="2807"/>
      <c r="R4" s="2808"/>
      <c r="S4" s="2807" t="s">
        <v>1519</v>
      </c>
      <c r="T4" s="2807"/>
      <c r="U4" s="2807"/>
      <c r="V4" s="2808"/>
      <c r="W4" s="2807" t="s">
        <v>1520</v>
      </c>
      <c r="X4" s="2807"/>
      <c r="Y4" s="2807"/>
      <c r="Z4" s="2808"/>
      <c r="AA4" s="2807" t="s">
        <v>8</v>
      </c>
      <c r="AB4" s="2807"/>
      <c r="AC4" s="2809"/>
    </row>
    <row r="5" spans="1:29" s="2804" customFormat="1" ht="14.25" customHeight="1">
      <c r="A5" s="2107" t="s">
        <v>9</v>
      </c>
      <c r="B5" s="2107" t="s">
        <v>10</v>
      </c>
      <c r="C5" s="2107" t="s">
        <v>11</v>
      </c>
      <c r="E5" s="2810"/>
      <c r="F5" s="2806"/>
      <c r="G5" s="2811" t="s">
        <v>18</v>
      </c>
      <c r="H5" s="2811" t="s">
        <v>19</v>
      </c>
      <c r="I5" s="2811" t="s">
        <v>8</v>
      </c>
      <c r="J5" s="2811"/>
      <c r="K5" s="2811" t="s">
        <v>18</v>
      </c>
      <c r="L5" s="2811" t="s">
        <v>19</v>
      </c>
      <c r="M5" s="2811" t="s">
        <v>8</v>
      </c>
      <c r="N5" s="2811"/>
      <c r="O5" s="2811" t="s">
        <v>18</v>
      </c>
      <c r="P5" s="2811" t="s">
        <v>19</v>
      </c>
      <c r="Q5" s="2811" t="s">
        <v>8</v>
      </c>
      <c r="R5" s="2811"/>
      <c r="S5" s="2811" t="s">
        <v>18</v>
      </c>
      <c r="T5" s="2811" t="s">
        <v>19</v>
      </c>
      <c r="U5" s="2811" t="s">
        <v>8</v>
      </c>
      <c r="V5" s="2811"/>
      <c r="W5" s="2811" t="s">
        <v>18</v>
      </c>
      <c r="X5" s="2811" t="s">
        <v>19</v>
      </c>
      <c r="Y5" s="2811" t="s">
        <v>8</v>
      </c>
      <c r="Z5" s="2811"/>
      <c r="AA5" s="2811" t="s">
        <v>18</v>
      </c>
      <c r="AB5" s="2811" t="s">
        <v>19</v>
      </c>
      <c r="AC5" s="2812" t="s">
        <v>8</v>
      </c>
    </row>
    <row r="6" spans="1:29" s="2799" customFormat="1" ht="14.25" customHeight="1">
      <c r="A6" s="2813"/>
      <c r="B6" s="2813"/>
      <c r="C6" s="2813"/>
      <c r="E6" s="2814">
        <v>1401</v>
      </c>
      <c r="F6" s="2815" t="s">
        <v>20</v>
      </c>
      <c r="G6" s="2826">
        <f>SUM(G7+G10+G16+G23+G32+G36+G38)</f>
        <v>80</v>
      </c>
      <c r="H6" s="2826">
        <f>SUM(H7+H10+H16+H23+H32+H36+H38)</f>
        <v>36</v>
      </c>
      <c r="I6" s="2826">
        <f>SUM(G6:H6)</f>
        <v>116</v>
      </c>
      <c r="J6" s="2826"/>
      <c r="K6" s="2826">
        <f>SUM(K7+K10+K16+K23+K32+K36+K38)</f>
        <v>24</v>
      </c>
      <c r="L6" s="2826">
        <f>SUM(L7+L10+L16+L23+L32+L36+L38)</f>
        <v>5</v>
      </c>
      <c r="M6" s="2826">
        <f>SUM(K6:L6)</f>
        <v>29</v>
      </c>
      <c r="N6" s="2826"/>
      <c r="O6" s="2826">
        <f>SUM(O7+O10+O16+O23+O32+O36+O38)</f>
        <v>4</v>
      </c>
      <c r="P6" s="2826">
        <f>SUM(P7+P10+P16+P23+P32+P36+P38)</f>
        <v>2</v>
      </c>
      <c r="Q6" s="2826">
        <f>SUM(O6:P6)</f>
        <v>6</v>
      </c>
      <c r="R6" s="2826"/>
      <c r="S6" s="2826">
        <f>SUM(S7+S10+S16+S23+S32+S36+S38)</f>
        <v>0</v>
      </c>
      <c r="T6" s="2826">
        <f>SUM(T7+T10+T16+T23+T32+T36+T38)</f>
        <v>0</v>
      </c>
      <c r="U6" s="2826">
        <f>SUM(S6:T6)</f>
        <v>0</v>
      </c>
      <c r="V6" s="2826"/>
      <c r="W6" s="2826">
        <f>SUM(W7+W10+W16+W23+W32+W36+W38)</f>
        <v>3</v>
      </c>
      <c r="X6" s="2826">
        <f>SUM(X7+X10+X16+X23+X32+X36+X38)</f>
        <v>3</v>
      </c>
      <c r="Y6" s="2826">
        <f>SUM(W6:X6)</f>
        <v>6</v>
      </c>
      <c r="Z6" s="2826"/>
      <c r="AA6" s="2826">
        <f>SUM(G6+K6+O6+S6+W6)</f>
        <v>111</v>
      </c>
      <c r="AB6" s="2826">
        <f>SUM(H6+L6+P6+T6+X6)</f>
        <v>46</v>
      </c>
      <c r="AC6" s="2827">
        <f>SUM(I6+M6+Q6+U6+Y6)</f>
        <v>157</v>
      </c>
    </row>
    <row r="7" spans="1:29" s="2799" customFormat="1" ht="14.25" customHeight="1">
      <c r="A7" s="2813"/>
      <c r="B7" s="2813"/>
      <c r="C7" s="2813"/>
      <c r="E7" s="2817"/>
      <c r="F7" s="2823" t="s">
        <v>21</v>
      </c>
      <c r="G7" s="2803">
        <f>SUM(G8:G9)</f>
        <v>29</v>
      </c>
      <c r="H7" s="2803">
        <f>SUM(H8:H9)</f>
        <v>8</v>
      </c>
      <c r="I7" s="2803">
        <f t="shared" ref="I7:I75" si="0">SUM(G7:H7)</f>
        <v>37</v>
      </c>
      <c r="J7" s="2803"/>
      <c r="K7" s="2803">
        <f>SUM(K8:K9)</f>
        <v>4</v>
      </c>
      <c r="L7" s="2803">
        <f>SUM(L8:L9)</f>
        <v>3</v>
      </c>
      <c r="M7" s="2803">
        <f t="shared" ref="M7:M75" si="1">SUM(K7:L7)</f>
        <v>7</v>
      </c>
      <c r="N7" s="2803"/>
      <c r="O7" s="2803">
        <f>SUM(O8:O9)</f>
        <v>0</v>
      </c>
      <c r="P7" s="2803">
        <f>SUM(P8:P9)</f>
        <v>0</v>
      </c>
      <c r="Q7" s="2803">
        <f t="shared" ref="Q7:Q75" si="2">SUM(O7:P7)</f>
        <v>0</v>
      </c>
      <c r="R7" s="2803"/>
      <c r="S7" s="2803">
        <f>SUM(S8:S9)</f>
        <v>0</v>
      </c>
      <c r="T7" s="2803">
        <f>SUM(T8:T9)</f>
        <v>0</v>
      </c>
      <c r="U7" s="2803">
        <f t="shared" ref="U7:U75" si="3">SUM(S7:T7)</f>
        <v>0</v>
      </c>
      <c r="V7" s="2803"/>
      <c r="W7" s="2803">
        <f>SUM(W8:W9)</f>
        <v>0</v>
      </c>
      <c r="X7" s="2803">
        <f>SUM(X8:X9)</f>
        <v>0</v>
      </c>
      <c r="Y7" s="2803">
        <f t="shared" ref="Y7:Y75" si="4">SUM(W7:X7)</f>
        <v>0</v>
      </c>
      <c r="Z7" s="2803"/>
      <c r="AA7" s="2803">
        <f t="shared" ref="AA7:AC75" si="5">SUM(G7+K7+O7+S7+W7)</f>
        <v>33</v>
      </c>
      <c r="AB7" s="2803">
        <f t="shared" si="5"/>
        <v>11</v>
      </c>
      <c r="AC7" s="2819">
        <f t="shared" si="5"/>
        <v>44</v>
      </c>
    </row>
    <row r="8" spans="1:29" ht="14.25" customHeight="1">
      <c r="A8" s="2813">
        <v>1</v>
      </c>
      <c r="B8" s="2813">
        <v>1</v>
      </c>
      <c r="C8" s="2813">
        <v>11</v>
      </c>
      <c r="E8" s="2817"/>
      <c r="F8" s="2824" t="s">
        <v>1521</v>
      </c>
      <c r="G8" s="1469">
        <v>29</v>
      </c>
      <c r="H8" s="1477">
        <v>8</v>
      </c>
      <c r="I8" s="1477">
        <f t="shared" si="0"/>
        <v>37</v>
      </c>
      <c r="J8" s="1477"/>
      <c r="K8" s="1477">
        <v>4</v>
      </c>
      <c r="L8" s="1477">
        <v>3</v>
      </c>
      <c r="M8" s="1477">
        <f t="shared" si="1"/>
        <v>7</v>
      </c>
      <c r="N8" s="1477"/>
      <c r="O8" s="1477">
        <v>0</v>
      </c>
      <c r="P8" s="1477">
        <v>0</v>
      </c>
      <c r="Q8" s="1477">
        <f t="shared" si="2"/>
        <v>0</v>
      </c>
      <c r="R8" s="1477"/>
      <c r="S8" s="1477">
        <v>0</v>
      </c>
      <c r="T8" s="1477">
        <v>0</v>
      </c>
      <c r="U8" s="1477">
        <f t="shared" si="3"/>
        <v>0</v>
      </c>
      <c r="V8" s="1477"/>
      <c r="W8" s="1477">
        <v>0</v>
      </c>
      <c r="X8" s="1477">
        <v>0</v>
      </c>
      <c r="Y8" s="1477">
        <f t="shared" si="4"/>
        <v>0</v>
      </c>
      <c r="Z8" s="1477"/>
      <c r="AA8" s="1477">
        <f>SUM(G8+K8+O8+S8+W8)</f>
        <v>33</v>
      </c>
      <c r="AB8" s="1477">
        <f>SUM(H8+L8+P8+T8+X8)</f>
        <v>11</v>
      </c>
      <c r="AC8" s="2822">
        <f t="shared" si="5"/>
        <v>44</v>
      </c>
    </row>
    <row r="9" spans="1:29" ht="14.25" customHeight="1">
      <c r="A9" s="2813">
        <v>1</v>
      </c>
      <c r="B9" s="2813">
        <v>1</v>
      </c>
      <c r="C9" s="2813">
        <v>7</v>
      </c>
      <c r="E9" s="2817"/>
      <c r="F9" s="2824" t="s">
        <v>1522</v>
      </c>
      <c r="G9" s="1469">
        <v>0</v>
      </c>
      <c r="H9" s="1477">
        <v>0</v>
      </c>
      <c r="I9" s="1477">
        <f t="shared" si="0"/>
        <v>0</v>
      </c>
      <c r="J9" s="1477"/>
      <c r="K9" s="1477">
        <v>0</v>
      </c>
      <c r="L9" s="1477">
        <v>0</v>
      </c>
      <c r="M9" s="1477">
        <f t="shared" si="1"/>
        <v>0</v>
      </c>
      <c r="N9" s="1477"/>
      <c r="O9" s="1477">
        <v>0</v>
      </c>
      <c r="P9" s="1477">
        <v>0</v>
      </c>
      <c r="Q9" s="1477">
        <f t="shared" si="2"/>
        <v>0</v>
      </c>
      <c r="R9" s="1477"/>
      <c r="S9" s="1477">
        <v>0</v>
      </c>
      <c r="T9" s="1477">
        <v>0</v>
      </c>
      <c r="U9" s="1477">
        <f t="shared" si="3"/>
        <v>0</v>
      </c>
      <c r="V9" s="1477"/>
      <c r="W9" s="1477">
        <v>0</v>
      </c>
      <c r="X9" s="1477">
        <v>0</v>
      </c>
      <c r="Y9" s="1477">
        <f t="shared" si="4"/>
        <v>0</v>
      </c>
      <c r="Z9" s="1477"/>
      <c r="AA9" s="1477">
        <f t="shared" ref="AA9:AC37" si="6">SUM(G9+K9+O9+S9+W9)</f>
        <v>0</v>
      </c>
      <c r="AB9" s="1477">
        <f t="shared" si="6"/>
        <v>0</v>
      </c>
      <c r="AC9" s="2822">
        <f t="shared" si="5"/>
        <v>0</v>
      </c>
    </row>
    <row r="10" spans="1:29" s="2799" customFormat="1" ht="14.25" customHeight="1">
      <c r="A10" s="2813"/>
      <c r="B10" s="2813"/>
      <c r="C10" s="2813"/>
      <c r="E10" s="2817"/>
      <c r="F10" s="2823" t="s">
        <v>22</v>
      </c>
      <c r="G10" s="2832">
        <f>SUM(G11:G15)</f>
        <v>10</v>
      </c>
      <c r="H10" s="2803">
        <f>SUM(H11:H15)</f>
        <v>4</v>
      </c>
      <c r="I10" s="2803">
        <f t="shared" si="0"/>
        <v>14</v>
      </c>
      <c r="J10" s="2803"/>
      <c r="K10" s="2803">
        <f>SUM(K11:K15)</f>
        <v>0</v>
      </c>
      <c r="L10" s="2803">
        <f>SUM(L11:L15)</f>
        <v>0</v>
      </c>
      <c r="M10" s="2803">
        <f t="shared" si="1"/>
        <v>0</v>
      </c>
      <c r="N10" s="2803"/>
      <c r="O10" s="2803">
        <f>SUM(O11:O15)</f>
        <v>1</v>
      </c>
      <c r="P10" s="2803">
        <f>SUM(P11:P15)</f>
        <v>0</v>
      </c>
      <c r="Q10" s="2803">
        <f>SUM(O10:P10)</f>
        <v>1</v>
      </c>
      <c r="R10" s="2803"/>
      <c r="S10" s="2803">
        <f>SUM(S11:S15)</f>
        <v>0</v>
      </c>
      <c r="T10" s="2803">
        <f>SUM(T11:T15)</f>
        <v>0</v>
      </c>
      <c r="U10" s="2803">
        <f t="shared" si="3"/>
        <v>0</v>
      </c>
      <c r="V10" s="2803"/>
      <c r="W10" s="2803">
        <f>SUM(W11:W15)</f>
        <v>0</v>
      </c>
      <c r="X10" s="2803">
        <f>SUM(X11:X15)</f>
        <v>0</v>
      </c>
      <c r="Y10" s="2803">
        <f t="shared" si="4"/>
        <v>0</v>
      </c>
      <c r="Z10" s="2803"/>
      <c r="AA10" s="2803">
        <f t="shared" si="6"/>
        <v>11</v>
      </c>
      <c r="AB10" s="2803">
        <f t="shared" si="6"/>
        <v>4</v>
      </c>
      <c r="AC10" s="2819">
        <f>SUM(I10+M10+Q10+U10+Y10)</f>
        <v>15</v>
      </c>
    </row>
    <row r="11" spans="1:29" s="2799" customFormat="1" ht="14.25" customHeight="1">
      <c r="A11" s="2813">
        <v>1</v>
      </c>
      <c r="B11" s="2813">
        <v>1</v>
      </c>
      <c r="C11" s="2813">
        <v>5</v>
      </c>
      <c r="E11" s="2817"/>
      <c r="F11" s="2824" t="s">
        <v>195</v>
      </c>
      <c r="G11" s="1469">
        <v>0</v>
      </c>
      <c r="H11" s="1477">
        <v>0</v>
      </c>
      <c r="I11" s="1477">
        <f t="shared" si="0"/>
        <v>0</v>
      </c>
      <c r="J11" s="1477"/>
      <c r="K11" s="1477">
        <v>0</v>
      </c>
      <c r="L11" s="1477">
        <v>0</v>
      </c>
      <c r="M11" s="1477">
        <f t="shared" si="1"/>
        <v>0</v>
      </c>
      <c r="N11" s="1477"/>
      <c r="O11" s="1477">
        <v>0</v>
      </c>
      <c r="P11" s="1477">
        <v>0</v>
      </c>
      <c r="Q11" s="1477">
        <f>SUM(O11:P11)</f>
        <v>0</v>
      </c>
      <c r="R11" s="1477"/>
      <c r="S11" s="1477">
        <v>0</v>
      </c>
      <c r="T11" s="1477">
        <v>0</v>
      </c>
      <c r="U11" s="1477">
        <f t="shared" si="3"/>
        <v>0</v>
      </c>
      <c r="V11" s="1477"/>
      <c r="W11" s="1477">
        <v>0</v>
      </c>
      <c r="X11" s="1477">
        <v>0</v>
      </c>
      <c r="Y11" s="1477">
        <f t="shared" si="4"/>
        <v>0</v>
      </c>
      <c r="Z11" s="1477"/>
      <c r="AA11" s="1477">
        <f>SUM(G11+K11+O11+S11+W11)</f>
        <v>0</v>
      </c>
      <c r="AB11" s="1477">
        <f>SUM(H11+L11+P11+T11+X11)</f>
        <v>0</v>
      </c>
      <c r="AC11" s="2822">
        <f>SUM(I11+M11+Q11+U11+Y11)</f>
        <v>0</v>
      </c>
    </row>
    <row r="12" spans="1:29" ht="14.25" customHeight="1">
      <c r="A12" s="2813">
        <v>1</v>
      </c>
      <c r="B12" s="2813">
        <v>1</v>
      </c>
      <c r="C12" s="2813">
        <v>5</v>
      </c>
      <c r="E12" s="2817"/>
      <c r="F12" s="2824" t="s">
        <v>1523</v>
      </c>
      <c r="G12" s="1469">
        <v>0</v>
      </c>
      <c r="H12" s="1477">
        <v>0</v>
      </c>
      <c r="I12" s="1477">
        <f t="shared" si="0"/>
        <v>0</v>
      </c>
      <c r="J12" s="1477"/>
      <c r="K12" s="1477">
        <v>0</v>
      </c>
      <c r="L12" s="1477">
        <v>0</v>
      </c>
      <c r="M12" s="1477">
        <f t="shared" si="1"/>
        <v>0</v>
      </c>
      <c r="N12" s="1477"/>
      <c r="O12" s="1477">
        <v>0</v>
      </c>
      <c r="P12" s="1477">
        <v>0</v>
      </c>
      <c r="Q12" s="1477">
        <f t="shared" si="2"/>
        <v>0</v>
      </c>
      <c r="R12" s="1477"/>
      <c r="S12" s="1477">
        <v>0</v>
      </c>
      <c r="T12" s="1477">
        <v>0</v>
      </c>
      <c r="U12" s="1477">
        <f t="shared" si="3"/>
        <v>0</v>
      </c>
      <c r="V12" s="1477"/>
      <c r="W12" s="1477">
        <v>0</v>
      </c>
      <c r="X12" s="1477">
        <v>0</v>
      </c>
      <c r="Y12" s="1477">
        <f t="shared" si="4"/>
        <v>0</v>
      </c>
      <c r="Z12" s="1477"/>
      <c r="AA12" s="1477">
        <f t="shared" si="6"/>
        <v>0</v>
      </c>
      <c r="AB12" s="1477">
        <f t="shared" si="6"/>
        <v>0</v>
      </c>
      <c r="AC12" s="2822">
        <f t="shared" si="5"/>
        <v>0</v>
      </c>
    </row>
    <row r="13" spans="1:29" ht="14.25" customHeight="1">
      <c r="A13" s="2813">
        <v>1</v>
      </c>
      <c r="B13" s="2813">
        <v>1</v>
      </c>
      <c r="C13" s="2813">
        <v>5</v>
      </c>
      <c r="E13" s="2817"/>
      <c r="F13" s="2824" t="s">
        <v>196</v>
      </c>
      <c r="G13" s="1469">
        <v>9</v>
      </c>
      <c r="H13" s="1477">
        <v>2</v>
      </c>
      <c r="I13" s="1477">
        <f t="shared" si="0"/>
        <v>11</v>
      </c>
      <c r="J13" s="1477"/>
      <c r="K13" s="1477">
        <v>0</v>
      </c>
      <c r="L13" s="1477">
        <v>0</v>
      </c>
      <c r="M13" s="1477">
        <f t="shared" si="1"/>
        <v>0</v>
      </c>
      <c r="N13" s="1477"/>
      <c r="O13" s="1477">
        <v>0</v>
      </c>
      <c r="P13" s="1477">
        <v>0</v>
      </c>
      <c r="Q13" s="1477">
        <f t="shared" si="2"/>
        <v>0</v>
      </c>
      <c r="R13" s="1477"/>
      <c r="S13" s="1477">
        <v>0</v>
      </c>
      <c r="T13" s="1477">
        <v>0</v>
      </c>
      <c r="U13" s="1477">
        <f t="shared" si="3"/>
        <v>0</v>
      </c>
      <c r="V13" s="1477"/>
      <c r="W13" s="1477">
        <v>0</v>
      </c>
      <c r="X13" s="1477">
        <v>0</v>
      </c>
      <c r="Y13" s="1477">
        <f t="shared" si="4"/>
        <v>0</v>
      </c>
      <c r="Z13" s="1477"/>
      <c r="AA13" s="1477">
        <f t="shared" si="6"/>
        <v>9</v>
      </c>
      <c r="AB13" s="1477">
        <f t="shared" si="6"/>
        <v>2</v>
      </c>
      <c r="AC13" s="2822">
        <f t="shared" si="5"/>
        <v>11</v>
      </c>
    </row>
    <row r="14" spans="1:29" ht="14.25" customHeight="1">
      <c r="A14" s="2813">
        <v>1</v>
      </c>
      <c r="B14" s="2813">
        <v>1</v>
      </c>
      <c r="C14" s="2813">
        <v>5</v>
      </c>
      <c r="E14" s="2817"/>
      <c r="F14" s="2824" t="s">
        <v>1524</v>
      </c>
      <c r="G14" s="1469">
        <v>1</v>
      </c>
      <c r="H14" s="1477">
        <v>1</v>
      </c>
      <c r="I14" s="1477">
        <f t="shared" si="0"/>
        <v>2</v>
      </c>
      <c r="J14" s="1477"/>
      <c r="K14" s="1477">
        <v>0</v>
      </c>
      <c r="L14" s="1477">
        <v>0</v>
      </c>
      <c r="M14" s="1477">
        <f t="shared" si="1"/>
        <v>0</v>
      </c>
      <c r="N14" s="1477"/>
      <c r="O14" s="1477">
        <v>1</v>
      </c>
      <c r="P14" s="1477">
        <v>0</v>
      </c>
      <c r="Q14" s="1477">
        <f t="shared" si="2"/>
        <v>1</v>
      </c>
      <c r="R14" s="1477"/>
      <c r="S14" s="1477">
        <v>0</v>
      </c>
      <c r="T14" s="1477">
        <v>0</v>
      </c>
      <c r="U14" s="1477">
        <f t="shared" si="3"/>
        <v>0</v>
      </c>
      <c r="V14" s="1477"/>
      <c r="W14" s="1477">
        <v>0</v>
      </c>
      <c r="X14" s="1477">
        <v>0</v>
      </c>
      <c r="Y14" s="1477">
        <f t="shared" si="4"/>
        <v>0</v>
      </c>
      <c r="Z14" s="1477"/>
      <c r="AA14" s="1477">
        <f t="shared" si="6"/>
        <v>2</v>
      </c>
      <c r="AB14" s="1477">
        <f t="shared" si="6"/>
        <v>1</v>
      </c>
      <c r="AC14" s="2822">
        <f t="shared" si="5"/>
        <v>3</v>
      </c>
    </row>
    <row r="15" spans="1:29" ht="14.25" customHeight="1">
      <c r="A15" s="2813">
        <v>1</v>
      </c>
      <c r="B15" s="2813">
        <v>1</v>
      </c>
      <c r="C15" s="2813">
        <v>5</v>
      </c>
      <c r="E15" s="2817"/>
      <c r="F15" s="2824" t="s">
        <v>197</v>
      </c>
      <c r="G15" s="1469">
        <v>0</v>
      </c>
      <c r="H15" s="1477">
        <v>1</v>
      </c>
      <c r="I15" s="1477">
        <f t="shared" si="0"/>
        <v>1</v>
      </c>
      <c r="J15" s="1477"/>
      <c r="K15" s="1477">
        <v>0</v>
      </c>
      <c r="L15" s="1477">
        <v>0</v>
      </c>
      <c r="M15" s="1477">
        <f t="shared" si="1"/>
        <v>0</v>
      </c>
      <c r="N15" s="1477"/>
      <c r="O15" s="1477">
        <v>0</v>
      </c>
      <c r="P15" s="1477">
        <v>0</v>
      </c>
      <c r="Q15" s="1477">
        <f t="shared" si="2"/>
        <v>0</v>
      </c>
      <c r="R15" s="1477"/>
      <c r="S15" s="1477">
        <v>0</v>
      </c>
      <c r="T15" s="1477">
        <v>0</v>
      </c>
      <c r="U15" s="1477">
        <f t="shared" si="3"/>
        <v>0</v>
      </c>
      <c r="V15" s="1477"/>
      <c r="W15" s="1477">
        <v>0</v>
      </c>
      <c r="X15" s="1477">
        <v>0</v>
      </c>
      <c r="Y15" s="1477">
        <f t="shared" si="4"/>
        <v>0</v>
      </c>
      <c r="Z15" s="1477"/>
      <c r="AA15" s="1477">
        <f t="shared" si="6"/>
        <v>0</v>
      </c>
      <c r="AB15" s="1477">
        <f t="shared" si="6"/>
        <v>1</v>
      </c>
      <c r="AC15" s="2822">
        <f t="shared" si="5"/>
        <v>1</v>
      </c>
    </row>
    <row r="16" spans="1:29" s="2799" customFormat="1" ht="14.25" customHeight="1">
      <c r="A16" s="2813"/>
      <c r="B16" s="2813"/>
      <c r="C16" s="2813"/>
      <c r="E16" s="2817"/>
      <c r="F16" s="2823" t="s">
        <v>23</v>
      </c>
      <c r="G16" s="2832">
        <f>SUM(G17:G22)</f>
        <v>16</v>
      </c>
      <c r="H16" s="2803">
        <f>SUM(H17:H22)</f>
        <v>7</v>
      </c>
      <c r="I16" s="2803">
        <f t="shared" si="0"/>
        <v>23</v>
      </c>
      <c r="J16" s="2803"/>
      <c r="K16" s="2803">
        <f>SUM(K17:K22)</f>
        <v>0</v>
      </c>
      <c r="L16" s="2803">
        <f>SUM(L17:L22)</f>
        <v>0</v>
      </c>
      <c r="M16" s="2803">
        <f t="shared" si="1"/>
        <v>0</v>
      </c>
      <c r="N16" s="2803"/>
      <c r="O16" s="2803">
        <f>SUM(O17:O22)</f>
        <v>3</v>
      </c>
      <c r="P16" s="2803">
        <f>SUM(P17:P22)</f>
        <v>1</v>
      </c>
      <c r="Q16" s="2803">
        <f t="shared" si="2"/>
        <v>4</v>
      </c>
      <c r="R16" s="2803"/>
      <c r="S16" s="2803">
        <f>SUM(S17:S22)</f>
        <v>0</v>
      </c>
      <c r="T16" s="2803">
        <f>SUM(T17:T22)</f>
        <v>0</v>
      </c>
      <c r="U16" s="2803">
        <f t="shared" si="3"/>
        <v>0</v>
      </c>
      <c r="V16" s="2803"/>
      <c r="W16" s="2803">
        <f>SUM(W17:W22)</f>
        <v>0</v>
      </c>
      <c r="X16" s="2803">
        <f>SUM(X17:X22)</f>
        <v>0</v>
      </c>
      <c r="Y16" s="2803">
        <f t="shared" si="4"/>
        <v>0</v>
      </c>
      <c r="Z16" s="2803"/>
      <c r="AA16" s="2803">
        <f t="shared" si="6"/>
        <v>19</v>
      </c>
      <c r="AB16" s="2803">
        <f t="shared" si="6"/>
        <v>8</v>
      </c>
      <c r="AC16" s="2819">
        <f t="shared" si="5"/>
        <v>27</v>
      </c>
    </row>
    <row r="17" spans="1:29" ht="14.25" customHeight="1">
      <c r="A17" s="2813">
        <v>1</v>
      </c>
      <c r="B17" s="2813">
        <v>1</v>
      </c>
      <c r="C17" s="2813">
        <v>12</v>
      </c>
      <c r="E17" s="2817"/>
      <c r="F17" s="2824" t="s">
        <v>277</v>
      </c>
      <c r="G17" s="1469">
        <v>11</v>
      </c>
      <c r="H17" s="1477">
        <v>7</v>
      </c>
      <c r="I17" s="1477">
        <f t="shared" si="0"/>
        <v>18</v>
      </c>
      <c r="J17" s="1477"/>
      <c r="K17" s="1477">
        <v>0</v>
      </c>
      <c r="L17" s="1477">
        <v>0</v>
      </c>
      <c r="M17" s="1477">
        <f t="shared" si="1"/>
        <v>0</v>
      </c>
      <c r="N17" s="1477"/>
      <c r="O17" s="1477">
        <v>2</v>
      </c>
      <c r="P17" s="1477">
        <v>1</v>
      </c>
      <c r="Q17" s="1477">
        <f t="shared" si="2"/>
        <v>3</v>
      </c>
      <c r="R17" s="1477"/>
      <c r="S17" s="1477">
        <v>0</v>
      </c>
      <c r="T17" s="1477">
        <v>0</v>
      </c>
      <c r="U17" s="1477">
        <f t="shared" si="3"/>
        <v>0</v>
      </c>
      <c r="V17" s="1477"/>
      <c r="W17" s="1477">
        <v>0</v>
      </c>
      <c r="X17" s="1477">
        <v>0</v>
      </c>
      <c r="Y17" s="1477">
        <f t="shared" si="4"/>
        <v>0</v>
      </c>
      <c r="Z17" s="1477"/>
      <c r="AA17" s="1477">
        <f t="shared" si="6"/>
        <v>13</v>
      </c>
      <c r="AB17" s="1477">
        <f t="shared" si="6"/>
        <v>8</v>
      </c>
      <c r="AC17" s="2822">
        <f t="shared" si="5"/>
        <v>21</v>
      </c>
    </row>
    <row r="18" spans="1:29" ht="14.25" customHeight="1">
      <c r="A18" s="2813">
        <v>1</v>
      </c>
      <c r="B18" s="2813">
        <v>1</v>
      </c>
      <c r="C18" s="2813">
        <v>12</v>
      </c>
      <c r="E18" s="2817"/>
      <c r="F18" s="2824" t="s">
        <v>198</v>
      </c>
      <c r="G18" s="1469">
        <v>0</v>
      </c>
      <c r="H18" s="1477">
        <v>0</v>
      </c>
      <c r="I18" s="1477">
        <f>SUM(G18:H18)</f>
        <v>0</v>
      </c>
      <c r="J18" s="1477"/>
      <c r="K18" s="1477">
        <v>0</v>
      </c>
      <c r="L18" s="1477">
        <v>0</v>
      </c>
      <c r="M18" s="1477">
        <f>SUM(K18:L18)</f>
        <v>0</v>
      </c>
      <c r="N18" s="1477"/>
      <c r="O18" s="1477">
        <v>0</v>
      </c>
      <c r="P18" s="1477">
        <v>0</v>
      </c>
      <c r="Q18" s="1477">
        <f>SUM(O18:P18)</f>
        <v>0</v>
      </c>
      <c r="R18" s="1477"/>
      <c r="S18" s="1477">
        <v>0</v>
      </c>
      <c r="T18" s="1477">
        <v>0</v>
      </c>
      <c r="U18" s="1477">
        <f>SUM(S18:T18)</f>
        <v>0</v>
      </c>
      <c r="V18" s="1477"/>
      <c r="W18" s="1477">
        <v>0</v>
      </c>
      <c r="X18" s="1477">
        <v>0</v>
      </c>
      <c r="Y18" s="1477">
        <f>SUM(W18:X18)</f>
        <v>0</v>
      </c>
      <c r="Z18" s="1477"/>
      <c r="AA18" s="1477">
        <f t="shared" si="6"/>
        <v>0</v>
      </c>
      <c r="AB18" s="1477">
        <f t="shared" si="6"/>
        <v>0</v>
      </c>
      <c r="AC18" s="2822">
        <f t="shared" si="6"/>
        <v>0</v>
      </c>
    </row>
    <row r="19" spans="1:29" ht="14.25" customHeight="1">
      <c r="A19" s="2813">
        <v>1</v>
      </c>
      <c r="B19" s="2813">
        <v>1</v>
      </c>
      <c r="C19" s="2813">
        <v>12</v>
      </c>
      <c r="E19" s="2817"/>
      <c r="F19" s="2824" t="s">
        <v>1525</v>
      </c>
      <c r="G19" s="1469">
        <v>3</v>
      </c>
      <c r="H19" s="1477">
        <v>0</v>
      </c>
      <c r="I19" s="1477">
        <f>SUM(G19:H19)</f>
        <v>3</v>
      </c>
      <c r="J19" s="1477"/>
      <c r="K19" s="1477">
        <v>0</v>
      </c>
      <c r="L19" s="1477">
        <v>0</v>
      </c>
      <c r="M19" s="1477">
        <f>SUM(K19:L19)</f>
        <v>0</v>
      </c>
      <c r="N19" s="1477"/>
      <c r="O19" s="1477">
        <v>0</v>
      </c>
      <c r="P19" s="1477">
        <v>0</v>
      </c>
      <c r="Q19" s="1477">
        <f>SUM(O19:P19)</f>
        <v>0</v>
      </c>
      <c r="R19" s="1477"/>
      <c r="S19" s="1477">
        <v>0</v>
      </c>
      <c r="T19" s="1477">
        <v>0</v>
      </c>
      <c r="U19" s="1477">
        <f>SUM(S19:T19)</f>
        <v>0</v>
      </c>
      <c r="V19" s="1477"/>
      <c r="W19" s="1477">
        <v>0</v>
      </c>
      <c r="X19" s="1477">
        <v>0</v>
      </c>
      <c r="Y19" s="1477">
        <f>SUM(W19:X19)</f>
        <v>0</v>
      </c>
      <c r="Z19" s="1477"/>
      <c r="AA19" s="1477">
        <f t="shared" si="6"/>
        <v>3</v>
      </c>
      <c r="AB19" s="1477">
        <f t="shared" si="6"/>
        <v>0</v>
      </c>
      <c r="AC19" s="2822">
        <f t="shared" si="6"/>
        <v>3</v>
      </c>
    </row>
    <row r="20" spans="1:29" ht="14.25" customHeight="1">
      <c r="A20" s="2813">
        <v>1</v>
      </c>
      <c r="B20" s="2813">
        <v>1</v>
      </c>
      <c r="C20" s="2813">
        <v>12</v>
      </c>
      <c r="E20" s="2817"/>
      <c r="F20" s="2824" t="s">
        <v>1526</v>
      </c>
      <c r="G20" s="1469">
        <v>0</v>
      </c>
      <c r="H20" s="1477">
        <v>0</v>
      </c>
      <c r="I20" s="1477">
        <f>SUM(G20:H20)</f>
        <v>0</v>
      </c>
      <c r="J20" s="1477"/>
      <c r="K20" s="1477">
        <v>0</v>
      </c>
      <c r="L20" s="1477">
        <v>0</v>
      </c>
      <c r="M20" s="1477">
        <f>SUM(K20:L20)</f>
        <v>0</v>
      </c>
      <c r="N20" s="1477"/>
      <c r="O20" s="1477">
        <v>1</v>
      </c>
      <c r="P20" s="1477">
        <v>0</v>
      </c>
      <c r="Q20" s="1477">
        <f>SUM(O20:P20)</f>
        <v>1</v>
      </c>
      <c r="R20" s="1477"/>
      <c r="S20" s="1477">
        <v>0</v>
      </c>
      <c r="T20" s="1477">
        <v>0</v>
      </c>
      <c r="U20" s="1477">
        <f>SUM(S20:T20)</f>
        <v>0</v>
      </c>
      <c r="V20" s="1477"/>
      <c r="W20" s="1477">
        <v>0</v>
      </c>
      <c r="X20" s="1477">
        <v>0</v>
      </c>
      <c r="Y20" s="1477">
        <f>SUM(W20:X20)</f>
        <v>0</v>
      </c>
      <c r="Z20" s="1477"/>
      <c r="AA20" s="1477">
        <f t="shared" si="6"/>
        <v>1</v>
      </c>
      <c r="AB20" s="1477">
        <f t="shared" si="6"/>
        <v>0</v>
      </c>
      <c r="AC20" s="2822">
        <f t="shared" si="6"/>
        <v>1</v>
      </c>
    </row>
    <row r="21" spans="1:29" ht="14.25" customHeight="1">
      <c r="A21" s="2813">
        <v>1</v>
      </c>
      <c r="B21" s="2813">
        <v>1</v>
      </c>
      <c r="C21" s="2813">
        <v>12</v>
      </c>
      <c r="E21" s="2817"/>
      <c r="F21" s="2824" t="s">
        <v>1523</v>
      </c>
      <c r="G21" s="1469">
        <v>2</v>
      </c>
      <c r="H21" s="1477">
        <v>0</v>
      </c>
      <c r="I21" s="1477">
        <f>SUM(G21:H21)</f>
        <v>2</v>
      </c>
      <c r="J21" s="1477"/>
      <c r="K21" s="1477">
        <v>0</v>
      </c>
      <c r="L21" s="1477">
        <v>0</v>
      </c>
      <c r="M21" s="1477">
        <f>SUM(K21:L21)</f>
        <v>0</v>
      </c>
      <c r="N21" s="1477"/>
      <c r="O21" s="1477">
        <v>0</v>
      </c>
      <c r="P21" s="1477">
        <v>0</v>
      </c>
      <c r="Q21" s="1477">
        <f>SUM(O21:P21)</f>
        <v>0</v>
      </c>
      <c r="R21" s="1477"/>
      <c r="S21" s="1477">
        <v>0</v>
      </c>
      <c r="T21" s="1477">
        <v>0</v>
      </c>
      <c r="U21" s="1477">
        <f>SUM(S21:T21)</f>
        <v>0</v>
      </c>
      <c r="V21" s="1477"/>
      <c r="W21" s="1477">
        <v>0</v>
      </c>
      <c r="X21" s="1477">
        <v>0</v>
      </c>
      <c r="Y21" s="1477">
        <f>SUM(W21:X21)</f>
        <v>0</v>
      </c>
      <c r="Z21" s="1477"/>
      <c r="AA21" s="1477">
        <f t="shared" si="6"/>
        <v>2</v>
      </c>
      <c r="AB21" s="1477">
        <f t="shared" si="6"/>
        <v>0</v>
      </c>
      <c r="AC21" s="2822">
        <f t="shared" si="6"/>
        <v>2</v>
      </c>
    </row>
    <row r="22" spans="1:29" ht="14.25" customHeight="1">
      <c r="A22" s="2813">
        <v>1</v>
      </c>
      <c r="B22" s="2813">
        <v>1</v>
      </c>
      <c r="C22" s="2813">
        <v>12</v>
      </c>
      <c r="E22" s="2817"/>
      <c r="F22" s="2824" t="s">
        <v>199</v>
      </c>
      <c r="G22" s="1469">
        <v>0</v>
      </c>
      <c r="H22" s="1477">
        <v>0</v>
      </c>
      <c r="I22" s="1477">
        <f t="shared" si="0"/>
        <v>0</v>
      </c>
      <c r="J22" s="1477"/>
      <c r="K22" s="1477">
        <v>0</v>
      </c>
      <c r="L22" s="1477">
        <v>0</v>
      </c>
      <c r="M22" s="1477">
        <f t="shared" si="1"/>
        <v>0</v>
      </c>
      <c r="N22" s="1477"/>
      <c r="O22" s="1477">
        <v>0</v>
      </c>
      <c r="P22" s="1477">
        <v>0</v>
      </c>
      <c r="Q22" s="1477">
        <f t="shared" si="2"/>
        <v>0</v>
      </c>
      <c r="R22" s="1477"/>
      <c r="S22" s="1477">
        <v>0</v>
      </c>
      <c r="T22" s="1477">
        <v>0</v>
      </c>
      <c r="U22" s="1477">
        <f t="shared" si="3"/>
        <v>0</v>
      </c>
      <c r="V22" s="1477"/>
      <c r="W22" s="1477">
        <v>0</v>
      </c>
      <c r="X22" s="1477">
        <v>0</v>
      </c>
      <c r="Y22" s="1477">
        <f t="shared" si="4"/>
        <v>0</v>
      </c>
      <c r="Z22" s="1477"/>
      <c r="AA22" s="1477">
        <f t="shared" si="6"/>
        <v>0</v>
      </c>
      <c r="AB22" s="1477">
        <f t="shared" si="6"/>
        <v>0</v>
      </c>
      <c r="AC22" s="2822">
        <f t="shared" si="5"/>
        <v>0</v>
      </c>
    </row>
    <row r="23" spans="1:29" s="2799" customFormat="1" ht="14.25" customHeight="1">
      <c r="A23" s="2813"/>
      <c r="B23" s="2813"/>
      <c r="C23" s="2813"/>
      <c r="E23" s="2817"/>
      <c r="F23" s="2823" t="s">
        <v>24</v>
      </c>
      <c r="G23" s="2832">
        <f>SUM(G24:G31)</f>
        <v>4</v>
      </c>
      <c r="H23" s="2803">
        <f>SUM(H24:H31)</f>
        <v>4</v>
      </c>
      <c r="I23" s="2803">
        <f t="shared" si="0"/>
        <v>8</v>
      </c>
      <c r="J23" s="2803"/>
      <c r="K23" s="2803">
        <f>SUM(K24:K31)</f>
        <v>12</v>
      </c>
      <c r="L23" s="2803">
        <f>SUM(L24:L31)</f>
        <v>2</v>
      </c>
      <c r="M23" s="2803">
        <f t="shared" si="1"/>
        <v>14</v>
      </c>
      <c r="N23" s="2803"/>
      <c r="O23" s="2803">
        <f>SUM(O24:O31)</f>
        <v>0</v>
      </c>
      <c r="P23" s="2803">
        <f>SUM(P24:P31)</f>
        <v>0</v>
      </c>
      <c r="Q23" s="2803">
        <f t="shared" si="2"/>
        <v>0</v>
      </c>
      <c r="R23" s="2803"/>
      <c r="S23" s="2803">
        <f>SUM(S24:S31)</f>
        <v>0</v>
      </c>
      <c r="T23" s="2803">
        <f>SUM(T24:T31)</f>
        <v>0</v>
      </c>
      <c r="U23" s="2803">
        <f t="shared" si="3"/>
        <v>0</v>
      </c>
      <c r="V23" s="2803"/>
      <c r="W23" s="2803">
        <f>SUM(W24:W31)</f>
        <v>2</v>
      </c>
      <c r="X23" s="2803">
        <f>SUM(X24:X31)</f>
        <v>1</v>
      </c>
      <c r="Y23" s="2803">
        <f t="shared" si="4"/>
        <v>3</v>
      </c>
      <c r="Z23" s="2803"/>
      <c r="AA23" s="2803">
        <f t="shared" si="6"/>
        <v>18</v>
      </c>
      <c r="AB23" s="2803">
        <f t="shared" si="6"/>
        <v>7</v>
      </c>
      <c r="AC23" s="2819">
        <f t="shared" si="5"/>
        <v>25</v>
      </c>
    </row>
    <row r="24" spans="1:29" ht="14.25" customHeight="1">
      <c r="A24" s="2813">
        <v>1</v>
      </c>
      <c r="B24" s="2813">
        <v>1</v>
      </c>
      <c r="C24" s="2813">
        <v>2</v>
      </c>
      <c r="E24" s="2817"/>
      <c r="F24" s="2824" t="s">
        <v>277</v>
      </c>
      <c r="G24" s="1469">
        <v>0</v>
      </c>
      <c r="H24" s="1477">
        <v>0</v>
      </c>
      <c r="I24" s="1477">
        <f t="shared" si="0"/>
        <v>0</v>
      </c>
      <c r="J24" s="1477"/>
      <c r="K24" s="1477">
        <v>0</v>
      </c>
      <c r="L24" s="1477">
        <v>0</v>
      </c>
      <c r="M24" s="1477">
        <f t="shared" si="1"/>
        <v>0</v>
      </c>
      <c r="N24" s="1477"/>
      <c r="O24" s="1477">
        <v>0</v>
      </c>
      <c r="P24" s="1477">
        <v>0</v>
      </c>
      <c r="Q24" s="1477">
        <f t="shared" si="2"/>
        <v>0</v>
      </c>
      <c r="R24" s="1477"/>
      <c r="S24" s="1477">
        <v>0</v>
      </c>
      <c r="T24" s="1477">
        <v>0</v>
      </c>
      <c r="U24" s="1477">
        <f t="shared" si="3"/>
        <v>0</v>
      </c>
      <c r="V24" s="1477"/>
      <c r="W24" s="1477">
        <v>0</v>
      </c>
      <c r="X24" s="1477">
        <v>0</v>
      </c>
      <c r="Y24" s="1477">
        <f t="shared" si="4"/>
        <v>0</v>
      </c>
      <c r="Z24" s="1477"/>
      <c r="AA24" s="1477">
        <f t="shared" si="6"/>
        <v>0</v>
      </c>
      <c r="AB24" s="1477">
        <f t="shared" si="6"/>
        <v>0</v>
      </c>
      <c r="AC24" s="2822">
        <f t="shared" si="5"/>
        <v>0</v>
      </c>
    </row>
    <row r="25" spans="1:29" ht="14.25" customHeight="1">
      <c r="A25" s="2813">
        <v>1</v>
      </c>
      <c r="B25" s="2813">
        <v>1</v>
      </c>
      <c r="C25" s="2813">
        <v>2</v>
      </c>
      <c r="E25" s="2817"/>
      <c r="F25" s="2824" t="s">
        <v>200</v>
      </c>
      <c r="G25" s="1469">
        <v>2</v>
      </c>
      <c r="H25" s="1477">
        <v>1</v>
      </c>
      <c r="I25" s="1477">
        <f>SUM(G25:H25)</f>
        <v>3</v>
      </c>
      <c r="J25" s="1477"/>
      <c r="K25" s="1477">
        <v>0</v>
      </c>
      <c r="L25" s="1477">
        <v>0</v>
      </c>
      <c r="M25" s="1477">
        <f>SUM(K25:L25)</f>
        <v>0</v>
      </c>
      <c r="N25" s="1477"/>
      <c r="O25" s="1477">
        <v>0</v>
      </c>
      <c r="P25" s="1477">
        <v>0</v>
      </c>
      <c r="Q25" s="1477">
        <f>SUM(O25:P25)</f>
        <v>0</v>
      </c>
      <c r="R25" s="1477"/>
      <c r="S25" s="1477">
        <v>0</v>
      </c>
      <c r="T25" s="1477">
        <v>0</v>
      </c>
      <c r="U25" s="1477">
        <f>SUM(S25:T25)</f>
        <v>0</v>
      </c>
      <c r="V25" s="1477"/>
      <c r="W25" s="1477">
        <v>0</v>
      </c>
      <c r="X25" s="1477">
        <v>0</v>
      </c>
      <c r="Y25" s="1477">
        <f>SUM(W25:X25)</f>
        <v>0</v>
      </c>
      <c r="Z25" s="1477"/>
      <c r="AA25" s="1477">
        <f t="shared" si="6"/>
        <v>2</v>
      </c>
      <c r="AB25" s="1477">
        <f t="shared" si="6"/>
        <v>1</v>
      </c>
      <c r="AC25" s="2822">
        <f t="shared" si="6"/>
        <v>3</v>
      </c>
    </row>
    <row r="26" spans="1:29" ht="14.25" customHeight="1">
      <c r="A26" s="2813">
        <v>1</v>
      </c>
      <c r="B26" s="2813">
        <v>1</v>
      </c>
      <c r="C26" s="2813">
        <v>2</v>
      </c>
      <c r="E26" s="2817"/>
      <c r="F26" s="2824" t="s">
        <v>201</v>
      </c>
      <c r="G26" s="1469">
        <v>0</v>
      </c>
      <c r="H26" s="1477">
        <v>0</v>
      </c>
      <c r="I26" s="1477">
        <f>SUM(G26:H26)</f>
        <v>0</v>
      </c>
      <c r="J26" s="1477"/>
      <c r="K26" s="1477">
        <v>0</v>
      </c>
      <c r="L26" s="1477">
        <v>0</v>
      </c>
      <c r="M26" s="1477">
        <f>SUM(K26:L26)</f>
        <v>0</v>
      </c>
      <c r="N26" s="1477"/>
      <c r="O26" s="1477">
        <v>0</v>
      </c>
      <c r="P26" s="1477">
        <v>0</v>
      </c>
      <c r="Q26" s="1477">
        <f>SUM(O26:P26)</f>
        <v>0</v>
      </c>
      <c r="R26" s="1477"/>
      <c r="S26" s="1477">
        <v>0</v>
      </c>
      <c r="T26" s="1477">
        <v>0</v>
      </c>
      <c r="U26" s="1477">
        <f>SUM(S26:T26)</f>
        <v>0</v>
      </c>
      <c r="V26" s="1477"/>
      <c r="W26" s="1477">
        <v>1</v>
      </c>
      <c r="X26" s="1477">
        <v>1</v>
      </c>
      <c r="Y26" s="1477">
        <f>SUM(W26:X26)</f>
        <v>2</v>
      </c>
      <c r="Z26" s="1477"/>
      <c r="AA26" s="1477">
        <f t="shared" si="6"/>
        <v>1</v>
      </c>
      <c r="AB26" s="1477">
        <f t="shared" si="6"/>
        <v>1</v>
      </c>
      <c r="AC26" s="2822">
        <f t="shared" si="6"/>
        <v>2</v>
      </c>
    </row>
    <row r="27" spans="1:29" ht="14.25" customHeight="1">
      <c r="A27" s="2813">
        <v>1</v>
      </c>
      <c r="B27" s="2813">
        <v>1</v>
      </c>
      <c r="C27" s="2813">
        <v>2</v>
      </c>
      <c r="E27" s="2817"/>
      <c r="F27" s="2824" t="s">
        <v>261</v>
      </c>
      <c r="G27" s="1469">
        <v>1</v>
      </c>
      <c r="H27" s="1477">
        <v>3</v>
      </c>
      <c r="I27" s="1477">
        <f>SUM(G27:H27)</f>
        <v>4</v>
      </c>
      <c r="J27" s="1477"/>
      <c r="K27" s="1477">
        <v>0</v>
      </c>
      <c r="L27" s="1477">
        <v>0</v>
      </c>
      <c r="M27" s="1477">
        <f>SUM(K27:L27)</f>
        <v>0</v>
      </c>
      <c r="N27" s="1477"/>
      <c r="O27" s="1477">
        <v>0</v>
      </c>
      <c r="P27" s="1477">
        <v>0</v>
      </c>
      <c r="Q27" s="1477">
        <f>SUM(O27:P27)</f>
        <v>0</v>
      </c>
      <c r="R27" s="1477"/>
      <c r="S27" s="1477">
        <v>0</v>
      </c>
      <c r="T27" s="1477">
        <v>0</v>
      </c>
      <c r="U27" s="1477">
        <f>SUM(S27:T27)</f>
        <v>0</v>
      </c>
      <c r="V27" s="1477"/>
      <c r="W27" s="1477">
        <v>0</v>
      </c>
      <c r="X27" s="1477">
        <v>0</v>
      </c>
      <c r="Y27" s="1477">
        <f>SUM(W27:X27)</f>
        <v>0</v>
      </c>
      <c r="Z27" s="1477"/>
      <c r="AA27" s="1477">
        <f t="shared" si="6"/>
        <v>1</v>
      </c>
      <c r="AB27" s="1477">
        <f t="shared" si="6"/>
        <v>3</v>
      </c>
      <c r="AC27" s="2822">
        <f t="shared" si="6"/>
        <v>4</v>
      </c>
    </row>
    <row r="28" spans="1:29" ht="14.25" customHeight="1">
      <c r="A28" s="2813">
        <v>1</v>
      </c>
      <c r="B28" s="2813">
        <v>1</v>
      </c>
      <c r="C28" s="2813">
        <v>2</v>
      </c>
      <c r="E28" s="2817"/>
      <c r="F28" s="2824" t="s">
        <v>203</v>
      </c>
      <c r="G28" s="1469">
        <v>0</v>
      </c>
      <c r="H28" s="1477">
        <v>0</v>
      </c>
      <c r="I28" s="1477">
        <f>SUM(G28:H28)</f>
        <v>0</v>
      </c>
      <c r="J28" s="1477"/>
      <c r="K28" s="1477">
        <v>2</v>
      </c>
      <c r="L28" s="1477">
        <v>1</v>
      </c>
      <c r="M28" s="1477">
        <f>SUM(K28:L28)</f>
        <v>3</v>
      </c>
      <c r="N28" s="1477"/>
      <c r="O28" s="1477">
        <v>0</v>
      </c>
      <c r="P28" s="1477">
        <v>0</v>
      </c>
      <c r="Q28" s="1477">
        <f>SUM(O28:P28)</f>
        <v>0</v>
      </c>
      <c r="R28" s="1477"/>
      <c r="S28" s="1477">
        <v>0</v>
      </c>
      <c r="T28" s="1477">
        <v>0</v>
      </c>
      <c r="U28" s="1477">
        <f>SUM(S28:T28)</f>
        <v>0</v>
      </c>
      <c r="V28" s="1477"/>
      <c r="W28" s="1477">
        <v>1</v>
      </c>
      <c r="X28" s="1477">
        <v>0</v>
      </c>
      <c r="Y28" s="1477">
        <f>SUM(W28:X28)</f>
        <v>1</v>
      </c>
      <c r="Z28" s="1477"/>
      <c r="AA28" s="1477">
        <f t="shared" si="6"/>
        <v>3</v>
      </c>
      <c r="AB28" s="1477">
        <f t="shared" si="6"/>
        <v>1</v>
      </c>
      <c r="AC28" s="2822">
        <f t="shared" si="6"/>
        <v>4</v>
      </c>
    </row>
    <row r="29" spans="1:29" ht="14.25" customHeight="1">
      <c r="A29" s="2813">
        <v>1</v>
      </c>
      <c r="B29" s="2813">
        <v>1</v>
      </c>
      <c r="C29" s="2813">
        <v>2</v>
      </c>
      <c r="E29" s="2817"/>
      <c r="F29" s="2824" t="s">
        <v>197</v>
      </c>
      <c r="G29" s="1469">
        <v>0</v>
      </c>
      <c r="H29" s="1477">
        <v>0</v>
      </c>
      <c r="I29" s="1477">
        <f>SUM(G29:H29)</f>
        <v>0</v>
      </c>
      <c r="J29" s="1477"/>
      <c r="K29" s="1477">
        <v>0</v>
      </c>
      <c r="L29" s="1477">
        <v>0</v>
      </c>
      <c r="M29" s="1477">
        <f>SUM(K29:L29)</f>
        <v>0</v>
      </c>
      <c r="N29" s="1477"/>
      <c r="O29" s="1477">
        <v>0</v>
      </c>
      <c r="P29" s="1477">
        <v>0</v>
      </c>
      <c r="Q29" s="1477">
        <f>SUM(O29:P29)</f>
        <v>0</v>
      </c>
      <c r="R29" s="1477"/>
      <c r="S29" s="1477">
        <v>0</v>
      </c>
      <c r="T29" s="1477">
        <v>0</v>
      </c>
      <c r="U29" s="1477">
        <f>SUM(S29:T29)</f>
        <v>0</v>
      </c>
      <c r="V29" s="1477"/>
      <c r="W29" s="1477">
        <v>0</v>
      </c>
      <c r="X29" s="1477">
        <v>0</v>
      </c>
      <c r="Y29" s="1477">
        <f>SUM(W29:X29)</f>
        <v>0</v>
      </c>
      <c r="Z29" s="1477"/>
      <c r="AA29" s="1477">
        <f t="shared" si="6"/>
        <v>0</v>
      </c>
      <c r="AB29" s="1477">
        <f t="shared" si="6"/>
        <v>0</v>
      </c>
      <c r="AC29" s="2822">
        <f t="shared" si="6"/>
        <v>0</v>
      </c>
    </row>
    <row r="30" spans="1:29" ht="14.25" customHeight="1">
      <c r="A30" s="2813">
        <v>1</v>
      </c>
      <c r="B30" s="2813">
        <v>1</v>
      </c>
      <c r="C30" s="2813">
        <v>2</v>
      </c>
      <c r="E30" s="2817"/>
      <c r="F30" s="2824" t="s">
        <v>204</v>
      </c>
      <c r="G30" s="1469">
        <v>1</v>
      </c>
      <c r="H30" s="1477">
        <v>0</v>
      </c>
      <c r="I30" s="1477">
        <f t="shared" si="0"/>
        <v>1</v>
      </c>
      <c r="J30" s="1477"/>
      <c r="K30" s="1477">
        <v>10</v>
      </c>
      <c r="L30" s="1477">
        <v>1</v>
      </c>
      <c r="M30" s="1477">
        <f t="shared" si="1"/>
        <v>11</v>
      </c>
      <c r="N30" s="1477"/>
      <c r="O30" s="1477">
        <v>0</v>
      </c>
      <c r="P30" s="1477">
        <v>0</v>
      </c>
      <c r="Q30" s="1477">
        <f t="shared" si="2"/>
        <v>0</v>
      </c>
      <c r="R30" s="1477"/>
      <c r="S30" s="1477">
        <v>0</v>
      </c>
      <c r="T30" s="1477">
        <v>0</v>
      </c>
      <c r="U30" s="1477">
        <f t="shared" si="3"/>
        <v>0</v>
      </c>
      <c r="V30" s="1477"/>
      <c r="W30" s="1477">
        <v>0</v>
      </c>
      <c r="X30" s="1477">
        <v>0</v>
      </c>
      <c r="Y30" s="1477">
        <f t="shared" si="4"/>
        <v>0</v>
      </c>
      <c r="Z30" s="1477"/>
      <c r="AA30" s="1477">
        <f t="shared" si="6"/>
        <v>11</v>
      </c>
      <c r="AB30" s="1477">
        <f t="shared" si="6"/>
        <v>1</v>
      </c>
      <c r="AC30" s="2822">
        <f t="shared" si="5"/>
        <v>12</v>
      </c>
    </row>
    <row r="31" spans="1:29" ht="14.25" customHeight="1">
      <c r="A31" s="2813">
        <v>1</v>
      </c>
      <c r="B31" s="2813">
        <v>1</v>
      </c>
      <c r="C31" s="2813">
        <v>2</v>
      </c>
      <c r="E31" s="2817"/>
      <c r="F31" s="2824" t="s">
        <v>205</v>
      </c>
      <c r="G31" s="1469">
        <v>0</v>
      </c>
      <c r="H31" s="1477">
        <v>0</v>
      </c>
      <c r="I31" s="1477">
        <f t="shared" si="0"/>
        <v>0</v>
      </c>
      <c r="J31" s="1477"/>
      <c r="K31" s="1477">
        <v>0</v>
      </c>
      <c r="L31" s="1477">
        <v>0</v>
      </c>
      <c r="M31" s="1477">
        <f t="shared" si="1"/>
        <v>0</v>
      </c>
      <c r="N31" s="1477"/>
      <c r="O31" s="1477">
        <v>0</v>
      </c>
      <c r="P31" s="1477">
        <v>0</v>
      </c>
      <c r="Q31" s="1477">
        <f t="shared" si="2"/>
        <v>0</v>
      </c>
      <c r="R31" s="1477"/>
      <c r="S31" s="1477">
        <v>0</v>
      </c>
      <c r="T31" s="1477">
        <v>0</v>
      </c>
      <c r="U31" s="1477">
        <f t="shared" si="3"/>
        <v>0</v>
      </c>
      <c r="V31" s="1477"/>
      <c r="W31" s="1477">
        <v>0</v>
      </c>
      <c r="X31" s="1477">
        <v>0</v>
      </c>
      <c r="Y31" s="1477">
        <f t="shared" si="4"/>
        <v>0</v>
      </c>
      <c r="Z31" s="1477"/>
      <c r="AA31" s="1477">
        <f t="shared" si="6"/>
        <v>0</v>
      </c>
      <c r="AB31" s="1477">
        <f t="shared" si="6"/>
        <v>0</v>
      </c>
      <c r="AC31" s="2822">
        <f t="shared" si="5"/>
        <v>0</v>
      </c>
    </row>
    <row r="32" spans="1:29" s="2799" customFormat="1" ht="14.25" customHeight="1">
      <c r="A32" s="2813"/>
      <c r="B32" s="2813"/>
      <c r="C32" s="2813"/>
      <c r="E32" s="2817"/>
      <c r="F32" s="2823" t="s">
        <v>25</v>
      </c>
      <c r="G32" s="2832">
        <f>SUM(G33:G35)</f>
        <v>12</v>
      </c>
      <c r="H32" s="2803">
        <f>SUM(H33:H35)</f>
        <v>2</v>
      </c>
      <c r="I32" s="2803">
        <f t="shared" si="0"/>
        <v>14</v>
      </c>
      <c r="J32" s="2803"/>
      <c r="K32" s="2803">
        <f>SUM(K33:K35)</f>
        <v>2</v>
      </c>
      <c r="L32" s="2803">
        <f>SUM(L33:L35)</f>
        <v>0</v>
      </c>
      <c r="M32" s="2803">
        <f t="shared" si="1"/>
        <v>2</v>
      </c>
      <c r="N32" s="2803"/>
      <c r="O32" s="2803">
        <f>SUM(O33:O35)</f>
        <v>0</v>
      </c>
      <c r="P32" s="2803">
        <f>SUM(P33:P35)</f>
        <v>1</v>
      </c>
      <c r="Q32" s="2803">
        <f t="shared" si="2"/>
        <v>1</v>
      </c>
      <c r="R32" s="2803"/>
      <c r="S32" s="2803">
        <f>SUM(S33:S35)</f>
        <v>0</v>
      </c>
      <c r="T32" s="2803">
        <f>SUM(T33:T35)</f>
        <v>0</v>
      </c>
      <c r="U32" s="2803">
        <f t="shared" si="3"/>
        <v>0</v>
      </c>
      <c r="V32" s="2803"/>
      <c r="W32" s="2803">
        <f>SUM(W33:W35)</f>
        <v>0</v>
      </c>
      <c r="X32" s="2803">
        <f>SUM(X33:X35)</f>
        <v>2</v>
      </c>
      <c r="Y32" s="2803">
        <f t="shared" si="4"/>
        <v>2</v>
      </c>
      <c r="Z32" s="2803"/>
      <c r="AA32" s="2803">
        <f t="shared" si="6"/>
        <v>14</v>
      </c>
      <c r="AB32" s="2803">
        <f t="shared" si="6"/>
        <v>5</v>
      </c>
      <c r="AC32" s="2819">
        <f t="shared" si="5"/>
        <v>19</v>
      </c>
    </row>
    <row r="33" spans="1:29" ht="14.25" customHeight="1">
      <c r="A33" s="2813">
        <v>1</v>
      </c>
      <c r="B33" s="2813">
        <v>1</v>
      </c>
      <c r="C33" s="2813">
        <v>4</v>
      </c>
      <c r="E33" s="2817"/>
      <c r="F33" s="2824" t="s">
        <v>277</v>
      </c>
      <c r="G33" s="1469">
        <v>0</v>
      </c>
      <c r="H33" s="1477">
        <v>0</v>
      </c>
      <c r="I33" s="1477">
        <f t="shared" si="0"/>
        <v>0</v>
      </c>
      <c r="J33" s="1477"/>
      <c r="K33" s="1477">
        <v>0</v>
      </c>
      <c r="L33" s="1477">
        <v>0</v>
      </c>
      <c r="M33" s="1477">
        <f t="shared" si="1"/>
        <v>0</v>
      </c>
      <c r="N33" s="1477"/>
      <c r="O33" s="1477">
        <v>0</v>
      </c>
      <c r="P33" s="1477">
        <v>0</v>
      </c>
      <c r="Q33" s="1477">
        <f t="shared" si="2"/>
        <v>0</v>
      </c>
      <c r="R33" s="1477"/>
      <c r="S33" s="1477">
        <v>0</v>
      </c>
      <c r="T33" s="1477">
        <v>0</v>
      </c>
      <c r="U33" s="1477">
        <f t="shared" si="3"/>
        <v>0</v>
      </c>
      <c r="V33" s="1477"/>
      <c r="W33" s="1477">
        <v>0</v>
      </c>
      <c r="X33" s="1477">
        <v>0</v>
      </c>
      <c r="Y33" s="1477">
        <f t="shared" si="4"/>
        <v>0</v>
      </c>
      <c r="Z33" s="1477"/>
      <c r="AA33" s="1477">
        <f t="shared" si="6"/>
        <v>0</v>
      </c>
      <c r="AB33" s="1477">
        <f t="shared" si="6"/>
        <v>0</v>
      </c>
      <c r="AC33" s="2822">
        <f t="shared" si="5"/>
        <v>0</v>
      </c>
    </row>
    <row r="34" spans="1:29" ht="14.25" customHeight="1">
      <c r="A34" s="2813">
        <v>1</v>
      </c>
      <c r="B34" s="2813">
        <v>1</v>
      </c>
      <c r="C34" s="2813">
        <v>4</v>
      </c>
      <c r="E34" s="2817"/>
      <c r="F34" s="2824" t="s">
        <v>200</v>
      </c>
      <c r="G34" s="1469">
        <v>6</v>
      </c>
      <c r="H34" s="1477">
        <v>2</v>
      </c>
      <c r="I34" s="1477">
        <f>SUM(G34:H34)</f>
        <v>8</v>
      </c>
      <c r="J34" s="1477"/>
      <c r="K34" s="1477">
        <v>0</v>
      </c>
      <c r="L34" s="1477">
        <v>0</v>
      </c>
      <c r="M34" s="1477">
        <f>SUM(K34:L34)</f>
        <v>0</v>
      </c>
      <c r="N34" s="1477"/>
      <c r="O34" s="1477">
        <v>0</v>
      </c>
      <c r="P34" s="1477">
        <v>1</v>
      </c>
      <c r="Q34" s="1477">
        <f>SUM(O34:P34)</f>
        <v>1</v>
      </c>
      <c r="R34" s="1477"/>
      <c r="S34" s="1477">
        <v>0</v>
      </c>
      <c r="T34" s="1477">
        <v>0</v>
      </c>
      <c r="U34" s="1477">
        <f>SUM(S34:T34)</f>
        <v>0</v>
      </c>
      <c r="V34" s="1477"/>
      <c r="W34" s="1477">
        <v>0</v>
      </c>
      <c r="X34" s="1477">
        <v>1</v>
      </c>
      <c r="Y34" s="1477">
        <f>SUM(W34:X34)</f>
        <v>1</v>
      </c>
      <c r="Z34" s="1477"/>
      <c r="AA34" s="1477">
        <f>SUM(G34+K34+O34+S34+W34)</f>
        <v>6</v>
      </c>
      <c r="AB34" s="1477">
        <f>SUM(H34+L34+P34+T34+X34)</f>
        <v>4</v>
      </c>
      <c r="AC34" s="2822">
        <f>SUM(I34+M34+Q34+U34+Y34)</f>
        <v>10</v>
      </c>
    </row>
    <row r="35" spans="1:29" ht="14.25" customHeight="1">
      <c r="A35" s="2813">
        <v>1</v>
      </c>
      <c r="B35" s="2813">
        <v>1</v>
      </c>
      <c r="C35" s="2813">
        <v>4</v>
      </c>
      <c r="E35" s="2817"/>
      <c r="F35" s="2824" t="s">
        <v>1521</v>
      </c>
      <c r="G35" s="1469">
        <v>6</v>
      </c>
      <c r="H35" s="1477">
        <v>0</v>
      </c>
      <c r="I35" s="1477">
        <f t="shared" si="0"/>
        <v>6</v>
      </c>
      <c r="J35" s="1477"/>
      <c r="K35" s="1477">
        <v>2</v>
      </c>
      <c r="L35" s="1477">
        <v>0</v>
      </c>
      <c r="M35" s="1477">
        <f t="shared" si="1"/>
        <v>2</v>
      </c>
      <c r="N35" s="1477"/>
      <c r="O35" s="1477">
        <v>0</v>
      </c>
      <c r="P35" s="1477">
        <v>0</v>
      </c>
      <c r="Q35" s="1477">
        <f t="shared" si="2"/>
        <v>0</v>
      </c>
      <c r="R35" s="1477"/>
      <c r="S35" s="1477">
        <v>0</v>
      </c>
      <c r="T35" s="1477">
        <v>0</v>
      </c>
      <c r="U35" s="1477">
        <f t="shared" si="3"/>
        <v>0</v>
      </c>
      <c r="V35" s="1477"/>
      <c r="W35" s="1477">
        <v>0</v>
      </c>
      <c r="X35" s="1477">
        <v>1</v>
      </c>
      <c r="Y35" s="1477">
        <f t="shared" si="4"/>
        <v>1</v>
      </c>
      <c r="Z35" s="1477"/>
      <c r="AA35" s="1477">
        <f t="shared" si="6"/>
        <v>8</v>
      </c>
      <c r="AB35" s="1477">
        <f t="shared" si="6"/>
        <v>1</v>
      </c>
      <c r="AC35" s="2822">
        <f t="shared" si="5"/>
        <v>9</v>
      </c>
    </row>
    <row r="36" spans="1:29" s="2799" customFormat="1" ht="14.25" customHeight="1">
      <c r="A36" s="2813"/>
      <c r="B36" s="2813"/>
      <c r="C36" s="2813"/>
      <c r="E36" s="2817"/>
      <c r="F36" s="2823" t="s">
        <v>26</v>
      </c>
      <c r="G36" s="2832">
        <f>SUM(G37)</f>
        <v>9</v>
      </c>
      <c r="H36" s="2803">
        <f>SUM(H37)</f>
        <v>11</v>
      </c>
      <c r="I36" s="2803">
        <f t="shared" si="0"/>
        <v>20</v>
      </c>
      <c r="J36" s="2803"/>
      <c r="K36" s="2803">
        <f>SUM(K37)</f>
        <v>6</v>
      </c>
      <c r="L36" s="2803">
        <f>SUM(L37)</f>
        <v>0</v>
      </c>
      <c r="M36" s="2803">
        <f t="shared" si="1"/>
        <v>6</v>
      </c>
      <c r="N36" s="2803"/>
      <c r="O36" s="2803">
        <f>SUM(O37)</f>
        <v>0</v>
      </c>
      <c r="P36" s="2803">
        <f>SUM(P37)</f>
        <v>0</v>
      </c>
      <c r="Q36" s="2803">
        <f t="shared" si="2"/>
        <v>0</v>
      </c>
      <c r="R36" s="2803"/>
      <c r="S36" s="2803">
        <f>SUM(S37)</f>
        <v>0</v>
      </c>
      <c r="T36" s="2803">
        <f>SUM(T37)</f>
        <v>0</v>
      </c>
      <c r="U36" s="2803">
        <f t="shared" si="3"/>
        <v>0</v>
      </c>
      <c r="V36" s="2803"/>
      <c r="W36" s="2803">
        <f>SUM(W37)</f>
        <v>1</v>
      </c>
      <c r="X36" s="2803">
        <f>SUM(X37)</f>
        <v>0</v>
      </c>
      <c r="Y36" s="2803">
        <f t="shared" si="4"/>
        <v>1</v>
      </c>
      <c r="Z36" s="2803"/>
      <c r="AA36" s="2803">
        <f t="shared" si="6"/>
        <v>16</v>
      </c>
      <c r="AB36" s="2803">
        <f t="shared" si="6"/>
        <v>11</v>
      </c>
      <c r="AC36" s="2819">
        <f t="shared" si="5"/>
        <v>27</v>
      </c>
    </row>
    <row r="37" spans="1:29" ht="14.25" customHeight="1">
      <c r="A37" s="2813">
        <v>1</v>
      </c>
      <c r="B37" s="2813">
        <v>1</v>
      </c>
      <c r="C37" s="2813">
        <v>1</v>
      </c>
      <c r="E37" s="2817"/>
      <c r="F37" s="2824" t="s">
        <v>206</v>
      </c>
      <c r="G37" s="1469">
        <v>9</v>
      </c>
      <c r="H37" s="1477">
        <v>11</v>
      </c>
      <c r="I37" s="1477">
        <f t="shared" si="0"/>
        <v>20</v>
      </c>
      <c r="J37" s="1477"/>
      <c r="K37" s="1477">
        <v>6</v>
      </c>
      <c r="L37" s="1477">
        <v>0</v>
      </c>
      <c r="M37" s="1477">
        <f t="shared" si="1"/>
        <v>6</v>
      </c>
      <c r="N37" s="1477"/>
      <c r="O37" s="1477">
        <v>0</v>
      </c>
      <c r="P37" s="1477">
        <v>0</v>
      </c>
      <c r="Q37" s="1477">
        <f t="shared" si="2"/>
        <v>0</v>
      </c>
      <c r="R37" s="1477"/>
      <c r="S37" s="1477">
        <v>0</v>
      </c>
      <c r="T37" s="1477">
        <v>0</v>
      </c>
      <c r="U37" s="1477">
        <f t="shared" si="3"/>
        <v>0</v>
      </c>
      <c r="V37" s="1477"/>
      <c r="W37" s="1477">
        <v>1</v>
      </c>
      <c r="X37" s="1477">
        <v>0</v>
      </c>
      <c r="Y37" s="1477">
        <f t="shared" si="4"/>
        <v>1</v>
      </c>
      <c r="Z37" s="1477"/>
      <c r="AA37" s="1477">
        <f t="shared" si="6"/>
        <v>16</v>
      </c>
      <c r="AB37" s="1477">
        <f t="shared" si="6"/>
        <v>11</v>
      </c>
      <c r="AC37" s="2822">
        <f t="shared" si="5"/>
        <v>27</v>
      </c>
    </row>
    <row r="38" spans="1:29" s="2799" customFormat="1" ht="14.25" customHeight="1">
      <c r="A38" s="2848"/>
      <c r="B38" s="2848"/>
      <c r="C38" s="2848"/>
      <c r="E38" s="2817"/>
      <c r="F38" s="2823" t="s">
        <v>27</v>
      </c>
      <c r="G38" s="2803">
        <f>SUM(G39)</f>
        <v>0</v>
      </c>
      <c r="H38" s="2803">
        <f>SUM(H39)</f>
        <v>0</v>
      </c>
      <c r="I38" s="2803">
        <f>SUM(G38:H38)</f>
        <v>0</v>
      </c>
      <c r="J38" s="2803"/>
      <c r="K38" s="2803">
        <f>SUM(K39)</f>
        <v>0</v>
      </c>
      <c r="L38" s="2803">
        <f>SUM(L39)</f>
        <v>0</v>
      </c>
      <c r="M38" s="2803">
        <f>SUM(K38:L38)</f>
        <v>0</v>
      </c>
      <c r="N38" s="2803"/>
      <c r="O38" s="2803">
        <f>SUM(O39)</f>
        <v>0</v>
      </c>
      <c r="P38" s="2803">
        <f>SUM(P39)</f>
        <v>0</v>
      </c>
      <c r="Q38" s="2803">
        <f>SUM(O38:P38)</f>
        <v>0</v>
      </c>
      <c r="R38" s="2803"/>
      <c r="S38" s="2803">
        <f>SUM(S39)</f>
        <v>0</v>
      </c>
      <c r="T38" s="2803">
        <f>SUM(T39)</f>
        <v>0</v>
      </c>
      <c r="U38" s="2803">
        <f>SUM(S38:T38)</f>
        <v>0</v>
      </c>
      <c r="V38" s="2803"/>
      <c r="W38" s="2803">
        <f>SUM(W39)</f>
        <v>0</v>
      </c>
      <c r="X38" s="2803">
        <f>SUM(X39)</f>
        <v>0</v>
      </c>
      <c r="Y38" s="2803">
        <f>SUM(W38:X38)</f>
        <v>0</v>
      </c>
      <c r="Z38" s="2803"/>
      <c r="AA38" s="2803">
        <f t="shared" ref="AA38:AC39" si="7">SUM(G38+K38+O38+S38+W38)</f>
        <v>0</v>
      </c>
      <c r="AB38" s="2803">
        <f t="shared" si="7"/>
        <v>0</v>
      </c>
      <c r="AC38" s="2819">
        <f t="shared" si="7"/>
        <v>0</v>
      </c>
    </row>
    <row r="39" spans="1:29" ht="14.25" customHeight="1">
      <c r="A39" s="2813">
        <v>1</v>
      </c>
      <c r="B39" s="2813">
        <v>1</v>
      </c>
      <c r="C39" s="2813">
        <v>14</v>
      </c>
      <c r="E39" s="2825"/>
      <c r="F39" s="2824" t="s">
        <v>207</v>
      </c>
      <c r="G39" s="1477">
        <v>0</v>
      </c>
      <c r="H39" s="1477">
        <v>0</v>
      </c>
      <c r="I39" s="1477">
        <f>SUM(G39:H39)</f>
        <v>0</v>
      </c>
      <c r="J39" s="1477"/>
      <c r="K39" s="1477">
        <v>0</v>
      </c>
      <c r="L39" s="1477">
        <v>0</v>
      </c>
      <c r="M39" s="1477">
        <f>SUM(K39:L39)</f>
        <v>0</v>
      </c>
      <c r="N39" s="1477"/>
      <c r="O39" s="1477">
        <v>0</v>
      </c>
      <c r="P39" s="1477">
        <v>0</v>
      </c>
      <c r="Q39" s="1477">
        <f>SUM(O39:P39)</f>
        <v>0</v>
      </c>
      <c r="R39" s="1477"/>
      <c r="S39" s="1477">
        <v>0</v>
      </c>
      <c r="T39" s="1477">
        <v>0</v>
      </c>
      <c r="U39" s="1477">
        <f>SUM(S39:T39)</f>
        <v>0</v>
      </c>
      <c r="V39" s="1477"/>
      <c r="W39" s="1477">
        <v>0</v>
      </c>
      <c r="X39" s="1477">
        <v>0</v>
      </c>
      <c r="Y39" s="1477">
        <f>SUM(W39:X39)</f>
        <v>0</v>
      </c>
      <c r="Z39" s="1477"/>
      <c r="AA39" s="1477">
        <f t="shared" si="7"/>
        <v>0</v>
      </c>
      <c r="AB39" s="1477">
        <f t="shared" si="7"/>
        <v>0</v>
      </c>
      <c r="AC39" s="2822">
        <f t="shared" si="7"/>
        <v>0</v>
      </c>
    </row>
    <row r="40" spans="1:29" s="2799" customFormat="1" ht="14.25" customHeight="1">
      <c r="A40" s="2813"/>
      <c r="B40" s="2813"/>
      <c r="C40" s="2813"/>
      <c r="E40" s="2849">
        <v>1402</v>
      </c>
      <c r="F40" s="2815" t="s">
        <v>29</v>
      </c>
      <c r="G40" s="2826">
        <f>SUM(G41+G51+G56+G62+G66+G70+G73+G78)</f>
        <v>69</v>
      </c>
      <c r="H40" s="2826">
        <f>SUM(H41+H51+H56+H62+H66+H70+H73+H78)</f>
        <v>83</v>
      </c>
      <c r="I40" s="2826">
        <f t="shared" si="0"/>
        <v>152</v>
      </c>
      <c r="J40" s="2826"/>
      <c r="K40" s="2826">
        <f>SUM(K41+K51+K56+K62+K66+K70+K73+K78)</f>
        <v>117</v>
      </c>
      <c r="L40" s="2826">
        <f>SUM(L41+L51+L56+L62+L66+L70+L73+L78)</f>
        <v>166</v>
      </c>
      <c r="M40" s="2826">
        <f t="shared" si="1"/>
        <v>283</v>
      </c>
      <c r="N40" s="2826"/>
      <c r="O40" s="2826">
        <f>SUM(O41+O51+O56+O62+O66+O70+O73+O78)</f>
        <v>7</v>
      </c>
      <c r="P40" s="2826">
        <f>SUM(P41+P51+P56+P62+P66+P70+P73+P78)</f>
        <v>6</v>
      </c>
      <c r="Q40" s="2826">
        <f t="shared" si="2"/>
        <v>13</v>
      </c>
      <c r="R40" s="2826"/>
      <c r="S40" s="2826">
        <f>SUM(S41+S51+S56+S62+S66+S70+S73+S78)</f>
        <v>8</v>
      </c>
      <c r="T40" s="2826">
        <f>SUM(T41+T51+T56+T62+T66+T70+T73+T78)</f>
        <v>6</v>
      </c>
      <c r="U40" s="2826">
        <f t="shared" si="3"/>
        <v>14</v>
      </c>
      <c r="V40" s="2826"/>
      <c r="W40" s="2826">
        <f>SUM(W41+W51+W56+W62+W66+W70+W73+W78)</f>
        <v>10</v>
      </c>
      <c r="X40" s="2826">
        <f>SUM(X41+X51+X56+X62+X66+X70+X73+X78)</f>
        <v>18</v>
      </c>
      <c r="Y40" s="2826">
        <f t="shared" si="4"/>
        <v>28</v>
      </c>
      <c r="Z40" s="2826"/>
      <c r="AA40" s="2826">
        <f t="shared" si="5"/>
        <v>211</v>
      </c>
      <c r="AB40" s="2826">
        <f t="shared" si="5"/>
        <v>279</v>
      </c>
      <c r="AC40" s="2827">
        <f t="shared" si="5"/>
        <v>490</v>
      </c>
    </row>
    <row r="41" spans="1:29" s="2799" customFormat="1" ht="14.25" customHeight="1">
      <c r="A41" s="2813"/>
      <c r="B41" s="2813"/>
      <c r="C41" s="2813"/>
      <c r="E41" s="2849"/>
      <c r="F41" s="2823" t="s">
        <v>114</v>
      </c>
      <c r="G41" s="2803">
        <f>SUM(G42:G50)</f>
        <v>54</v>
      </c>
      <c r="H41" s="2803">
        <f>SUM(H42:H50)</f>
        <v>58</v>
      </c>
      <c r="I41" s="2803">
        <f t="shared" si="0"/>
        <v>112</v>
      </c>
      <c r="J41" s="2803"/>
      <c r="K41" s="2803">
        <f>SUM(K42:K50)</f>
        <v>64</v>
      </c>
      <c r="L41" s="2803">
        <f>SUM(L42:L50)</f>
        <v>88</v>
      </c>
      <c r="M41" s="2803">
        <f t="shared" si="1"/>
        <v>152</v>
      </c>
      <c r="N41" s="2803"/>
      <c r="O41" s="2803">
        <f>SUM(O42:O50)</f>
        <v>5</v>
      </c>
      <c r="P41" s="2803">
        <f>SUM(P42:P50)</f>
        <v>3</v>
      </c>
      <c r="Q41" s="2803">
        <f t="shared" si="2"/>
        <v>8</v>
      </c>
      <c r="R41" s="2803"/>
      <c r="S41" s="2803">
        <f>SUM(S42:S50)</f>
        <v>3</v>
      </c>
      <c r="T41" s="2803">
        <f>SUM(T42:T50)</f>
        <v>3</v>
      </c>
      <c r="U41" s="2803">
        <f t="shared" si="3"/>
        <v>6</v>
      </c>
      <c r="V41" s="2803"/>
      <c r="W41" s="2803">
        <f>SUM(W42:W50)</f>
        <v>0</v>
      </c>
      <c r="X41" s="2803">
        <f>SUM(X42:X50)</f>
        <v>2</v>
      </c>
      <c r="Y41" s="2803">
        <f t="shared" si="4"/>
        <v>2</v>
      </c>
      <c r="Z41" s="2803"/>
      <c r="AA41" s="2803">
        <f t="shared" si="5"/>
        <v>126</v>
      </c>
      <c r="AB41" s="2803">
        <f t="shared" si="5"/>
        <v>154</v>
      </c>
      <c r="AC41" s="2819">
        <f t="shared" si="5"/>
        <v>280</v>
      </c>
    </row>
    <row r="42" spans="1:29" ht="14.25" customHeight="1">
      <c r="A42" s="2813">
        <v>2</v>
      </c>
      <c r="B42" s="2813">
        <v>4</v>
      </c>
      <c r="C42" s="2813">
        <v>11</v>
      </c>
      <c r="E42" s="2849"/>
      <c r="F42" s="2824" t="s">
        <v>1527</v>
      </c>
      <c r="G42" s="1469">
        <v>16</v>
      </c>
      <c r="H42" s="1477">
        <v>18</v>
      </c>
      <c r="I42" s="1477">
        <f t="shared" si="0"/>
        <v>34</v>
      </c>
      <c r="J42" s="1477"/>
      <c r="K42" s="1477">
        <v>29</v>
      </c>
      <c r="L42" s="1477">
        <v>30</v>
      </c>
      <c r="M42" s="1477">
        <f t="shared" si="1"/>
        <v>59</v>
      </c>
      <c r="N42" s="1477"/>
      <c r="O42" s="1477">
        <v>0</v>
      </c>
      <c r="P42" s="1477">
        <v>1</v>
      </c>
      <c r="Q42" s="1477">
        <f t="shared" si="2"/>
        <v>1</v>
      </c>
      <c r="R42" s="1477"/>
      <c r="S42" s="1477">
        <v>2</v>
      </c>
      <c r="T42" s="1477">
        <v>2</v>
      </c>
      <c r="U42" s="1477">
        <f t="shared" si="3"/>
        <v>4</v>
      </c>
      <c r="V42" s="1477"/>
      <c r="W42" s="1477">
        <v>0</v>
      </c>
      <c r="X42" s="1477">
        <v>0</v>
      </c>
      <c r="Y42" s="1477">
        <f t="shared" si="4"/>
        <v>0</v>
      </c>
      <c r="Z42" s="1477"/>
      <c r="AA42" s="1477">
        <f t="shared" si="5"/>
        <v>47</v>
      </c>
      <c r="AB42" s="1477">
        <f t="shared" si="5"/>
        <v>51</v>
      </c>
      <c r="AC42" s="2822">
        <f t="shared" si="5"/>
        <v>98</v>
      </c>
    </row>
    <row r="43" spans="1:29" ht="14.25" customHeight="1">
      <c r="A43" s="2813">
        <v>2</v>
      </c>
      <c r="B43" s="2813">
        <v>4</v>
      </c>
      <c r="C43" s="2813">
        <v>11</v>
      </c>
      <c r="E43" s="2849"/>
      <c r="F43" s="2824" t="s">
        <v>1528</v>
      </c>
      <c r="G43" s="1469">
        <v>0</v>
      </c>
      <c r="H43" s="1477">
        <v>0</v>
      </c>
      <c r="I43" s="1477">
        <f>SUM(G43:H43)</f>
        <v>0</v>
      </c>
      <c r="J43" s="1477"/>
      <c r="K43" s="1477">
        <v>0</v>
      </c>
      <c r="L43" s="1477">
        <v>0</v>
      </c>
      <c r="M43" s="1477">
        <f>SUM(K43:L43)</f>
        <v>0</v>
      </c>
      <c r="N43" s="1477"/>
      <c r="O43" s="1477">
        <v>0</v>
      </c>
      <c r="P43" s="1477">
        <v>0</v>
      </c>
      <c r="Q43" s="1477">
        <f>SUM(O43:P43)</f>
        <v>0</v>
      </c>
      <c r="R43" s="1477"/>
      <c r="S43" s="1477">
        <v>0</v>
      </c>
      <c r="T43" s="1477">
        <v>0</v>
      </c>
      <c r="U43" s="1477">
        <f>SUM(S43:T43)</f>
        <v>0</v>
      </c>
      <c r="V43" s="1477"/>
      <c r="W43" s="1477">
        <v>0</v>
      </c>
      <c r="X43" s="1477">
        <v>0</v>
      </c>
      <c r="Y43" s="1477">
        <f>SUM(W43:X43)</f>
        <v>0</v>
      </c>
      <c r="Z43" s="1477"/>
      <c r="AA43" s="1477">
        <f>SUM(G43+K43+O43+S43+W43)</f>
        <v>0</v>
      </c>
      <c r="AB43" s="1477">
        <f>SUM(H43+L43+P43+T43+X43)</f>
        <v>0</v>
      </c>
      <c r="AC43" s="2822">
        <f>SUM(I43+M43+Q43+U43+Y43)</f>
        <v>0</v>
      </c>
    </row>
    <row r="44" spans="1:29" ht="14.25" customHeight="1">
      <c r="A44" s="2813">
        <v>2</v>
      </c>
      <c r="B44" s="2813">
        <v>4</v>
      </c>
      <c r="C44" s="2813">
        <v>11</v>
      </c>
      <c r="E44" s="2849"/>
      <c r="F44" s="2824" t="s">
        <v>1529</v>
      </c>
      <c r="G44" s="1469">
        <v>0</v>
      </c>
      <c r="H44" s="1477">
        <v>0</v>
      </c>
      <c r="I44" s="1477">
        <f t="shared" si="0"/>
        <v>0</v>
      </c>
      <c r="J44" s="1477"/>
      <c r="K44" s="1477">
        <v>0</v>
      </c>
      <c r="L44" s="1477">
        <v>1</v>
      </c>
      <c r="M44" s="1477">
        <f t="shared" si="1"/>
        <v>1</v>
      </c>
      <c r="N44" s="1477"/>
      <c r="O44" s="1477">
        <v>0</v>
      </c>
      <c r="P44" s="1477">
        <v>0</v>
      </c>
      <c r="Q44" s="1477">
        <f t="shared" si="2"/>
        <v>0</v>
      </c>
      <c r="R44" s="1477"/>
      <c r="S44" s="1477">
        <v>0</v>
      </c>
      <c r="T44" s="1477">
        <v>0</v>
      </c>
      <c r="U44" s="1477">
        <f t="shared" si="3"/>
        <v>0</v>
      </c>
      <c r="V44" s="1477"/>
      <c r="W44" s="1477">
        <v>0</v>
      </c>
      <c r="X44" s="1477">
        <v>0</v>
      </c>
      <c r="Y44" s="1477">
        <f t="shared" si="4"/>
        <v>0</v>
      </c>
      <c r="Z44" s="1477"/>
      <c r="AA44" s="1477">
        <f t="shared" si="5"/>
        <v>0</v>
      </c>
      <c r="AB44" s="1477">
        <f t="shared" si="5"/>
        <v>1</v>
      </c>
      <c r="AC44" s="2822">
        <f t="shared" si="5"/>
        <v>1</v>
      </c>
    </row>
    <row r="45" spans="1:29" ht="14.25" customHeight="1">
      <c r="A45" s="2813">
        <v>2</v>
      </c>
      <c r="B45" s="2813">
        <v>4</v>
      </c>
      <c r="C45" s="2813">
        <v>11</v>
      </c>
      <c r="E45" s="2849"/>
      <c r="F45" s="2824" t="s">
        <v>325</v>
      </c>
      <c r="G45" s="1469">
        <v>13</v>
      </c>
      <c r="H45" s="1477">
        <v>13</v>
      </c>
      <c r="I45" s="1477">
        <f t="shared" si="0"/>
        <v>26</v>
      </c>
      <c r="J45" s="1477"/>
      <c r="K45" s="1477">
        <v>19</v>
      </c>
      <c r="L45" s="1477">
        <v>45</v>
      </c>
      <c r="M45" s="1477">
        <f t="shared" si="1"/>
        <v>64</v>
      </c>
      <c r="N45" s="1477"/>
      <c r="O45" s="1477">
        <v>0</v>
      </c>
      <c r="P45" s="1477">
        <v>0</v>
      </c>
      <c r="Q45" s="1477">
        <f t="shared" si="2"/>
        <v>0</v>
      </c>
      <c r="R45" s="1477"/>
      <c r="S45" s="1477">
        <v>0</v>
      </c>
      <c r="T45" s="1477">
        <v>1</v>
      </c>
      <c r="U45" s="1477">
        <f t="shared" si="3"/>
        <v>1</v>
      </c>
      <c r="V45" s="1477"/>
      <c r="W45" s="1477">
        <v>0</v>
      </c>
      <c r="X45" s="1477">
        <v>1</v>
      </c>
      <c r="Y45" s="1477">
        <f t="shared" si="4"/>
        <v>1</v>
      </c>
      <c r="Z45" s="1477"/>
      <c r="AA45" s="1477">
        <f t="shared" si="5"/>
        <v>32</v>
      </c>
      <c r="AB45" s="1477">
        <f t="shared" si="5"/>
        <v>60</v>
      </c>
      <c r="AC45" s="2822">
        <f t="shared" si="5"/>
        <v>92</v>
      </c>
    </row>
    <row r="46" spans="1:29" ht="14.25" customHeight="1">
      <c r="A46" s="2813">
        <v>2</v>
      </c>
      <c r="B46" s="2813">
        <v>4</v>
      </c>
      <c r="C46" s="2813">
        <v>11</v>
      </c>
      <c r="E46" s="2849"/>
      <c r="F46" s="2824" t="s">
        <v>1530</v>
      </c>
      <c r="G46" s="1469">
        <v>0</v>
      </c>
      <c r="H46" s="1477">
        <v>0</v>
      </c>
      <c r="I46" s="1477">
        <f t="shared" si="0"/>
        <v>0</v>
      </c>
      <c r="J46" s="1477"/>
      <c r="K46" s="1477">
        <v>4</v>
      </c>
      <c r="L46" s="1477">
        <v>0</v>
      </c>
      <c r="M46" s="1477">
        <f t="shared" si="1"/>
        <v>4</v>
      </c>
      <c r="N46" s="1477"/>
      <c r="O46" s="1477">
        <v>1</v>
      </c>
      <c r="P46" s="1477">
        <v>0</v>
      </c>
      <c r="Q46" s="1477">
        <f t="shared" si="2"/>
        <v>1</v>
      </c>
      <c r="R46" s="1477"/>
      <c r="S46" s="1477">
        <v>1</v>
      </c>
      <c r="T46" s="1477">
        <v>0</v>
      </c>
      <c r="U46" s="1477">
        <f t="shared" si="3"/>
        <v>1</v>
      </c>
      <c r="V46" s="1477"/>
      <c r="W46" s="1477">
        <v>0</v>
      </c>
      <c r="X46" s="1477">
        <v>0</v>
      </c>
      <c r="Y46" s="1477">
        <f t="shared" si="4"/>
        <v>0</v>
      </c>
      <c r="Z46" s="1477"/>
      <c r="AA46" s="1477">
        <f t="shared" si="5"/>
        <v>6</v>
      </c>
      <c r="AB46" s="1477">
        <f t="shared" si="5"/>
        <v>0</v>
      </c>
      <c r="AC46" s="2822">
        <f t="shared" si="5"/>
        <v>6</v>
      </c>
    </row>
    <row r="47" spans="1:29" ht="14.25" customHeight="1">
      <c r="A47" s="2813">
        <v>2</v>
      </c>
      <c r="B47" s="2813">
        <v>4</v>
      </c>
      <c r="C47" s="2813">
        <v>11</v>
      </c>
      <c r="E47" s="2849"/>
      <c r="F47" s="2824" t="s">
        <v>210</v>
      </c>
      <c r="G47" s="1469">
        <v>7</v>
      </c>
      <c r="H47" s="1477">
        <v>23</v>
      </c>
      <c r="I47" s="1477">
        <f t="shared" si="0"/>
        <v>30</v>
      </c>
      <c r="J47" s="1477"/>
      <c r="K47" s="1477">
        <v>6</v>
      </c>
      <c r="L47" s="1477">
        <v>7</v>
      </c>
      <c r="M47" s="1477">
        <f t="shared" si="1"/>
        <v>13</v>
      </c>
      <c r="N47" s="1477"/>
      <c r="O47" s="1477">
        <v>1</v>
      </c>
      <c r="P47" s="1477">
        <v>2</v>
      </c>
      <c r="Q47" s="1477">
        <f t="shared" si="2"/>
        <v>3</v>
      </c>
      <c r="R47" s="1477"/>
      <c r="S47" s="1477">
        <v>0</v>
      </c>
      <c r="T47" s="1477">
        <v>0</v>
      </c>
      <c r="U47" s="1477">
        <f t="shared" si="3"/>
        <v>0</v>
      </c>
      <c r="V47" s="1477"/>
      <c r="W47" s="1477">
        <v>0</v>
      </c>
      <c r="X47" s="1477">
        <v>1</v>
      </c>
      <c r="Y47" s="1477">
        <f t="shared" si="4"/>
        <v>1</v>
      </c>
      <c r="Z47" s="1477"/>
      <c r="AA47" s="1477">
        <f t="shared" si="5"/>
        <v>14</v>
      </c>
      <c r="AB47" s="1477">
        <f t="shared" si="5"/>
        <v>33</v>
      </c>
      <c r="AC47" s="2822">
        <f t="shared" si="5"/>
        <v>47</v>
      </c>
    </row>
    <row r="48" spans="1:29" ht="14.25" customHeight="1">
      <c r="A48" s="2813">
        <v>2</v>
      </c>
      <c r="B48" s="2813">
        <v>6</v>
      </c>
      <c r="C48" s="2813">
        <v>11</v>
      </c>
      <c r="E48" s="2849"/>
      <c r="F48" s="2824" t="s">
        <v>1531</v>
      </c>
      <c r="G48" s="1469">
        <v>0</v>
      </c>
      <c r="H48" s="1477">
        <v>0</v>
      </c>
      <c r="I48" s="1477">
        <f t="shared" si="0"/>
        <v>0</v>
      </c>
      <c r="J48" s="1477"/>
      <c r="K48" s="1477">
        <v>0</v>
      </c>
      <c r="L48" s="1477">
        <v>0</v>
      </c>
      <c r="M48" s="1477">
        <f t="shared" si="1"/>
        <v>0</v>
      </c>
      <c r="N48" s="1477"/>
      <c r="O48" s="1477">
        <v>0</v>
      </c>
      <c r="P48" s="1477">
        <v>0</v>
      </c>
      <c r="Q48" s="1477">
        <f t="shared" si="2"/>
        <v>0</v>
      </c>
      <c r="R48" s="1477"/>
      <c r="S48" s="1477">
        <v>0</v>
      </c>
      <c r="T48" s="1477">
        <v>0</v>
      </c>
      <c r="U48" s="1477">
        <f t="shared" si="3"/>
        <v>0</v>
      </c>
      <c r="V48" s="1477"/>
      <c r="W48" s="1477">
        <v>0</v>
      </c>
      <c r="X48" s="1477">
        <v>0</v>
      </c>
      <c r="Y48" s="1477">
        <f t="shared" si="4"/>
        <v>0</v>
      </c>
      <c r="Z48" s="1477"/>
      <c r="AA48" s="1477">
        <f t="shared" si="5"/>
        <v>0</v>
      </c>
      <c r="AB48" s="1477">
        <f t="shared" si="5"/>
        <v>0</v>
      </c>
      <c r="AC48" s="2822">
        <f t="shared" si="5"/>
        <v>0</v>
      </c>
    </row>
    <row r="49" spans="1:29" ht="14.25" customHeight="1">
      <c r="A49" s="2813">
        <v>2</v>
      </c>
      <c r="B49" s="2813">
        <v>6</v>
      </c>
      <c r="C49" s="2813">
        <v>11</v>
      </c>
      <c r="E49" s="2849"/>
      <c r="F49" s="2824" t="s">
        <v>211</v>
      </c>
      <c r="G49" s="1469">
        <v>0</v>
      </c>
      <c r="H49" s="1477">
        <v>0</v>
      </c>
      <c r="I49" s="1477">
        <f>SUM(G49:H49)</f>
        <v>0</v>
      </c>
      <c r="J49" s="1477"/>
      <c r="K49" s="1477">
        <v>0</v>
      </c>
      <c r="L49" s="1477">
        <v>0</v>
      </c>
      <c r="M49" s="1477">
        <f>SUM(K49:L49)</f>
        <v>0</v>
      </c>
      <c r="N49" s="1477"/>
      <c r="O49" s="1477">
        <v>0</v>
      </c>
      <c r="P49" s="1477">
        <v>0</v>
      </c>
      <c r="Q49" s="1477">
        <f>SUM(O49:P49)</f>
        <v>0</v>
      </c>
      <c r="R49" s="1477"/>
      <c r="S49" s="1477">
        <v>0</v>
      </c>
      <c r="T49" s="1477">
        <v>0</v>
      </c>
      <c r="U49" s="1477">
        <f>SUM(S49:T49)</f>
        <v>0</v>
      </c>
      <c r="V49" s="1477"/>
      <c r="W49" s="1477">
        <v>0</v>
      </c>
      <c r="X49" s="1477">
        <v>0</v>
      </c>
      <c r="Y49" s="1477">
        <f>SUM(W49:X49)</f>
        <v>0</v>
      </c>
      <c r="Z49" s="1477"/>
      <c r="AA49" s="1477">
        <f>SUM(G49+K49+O49+S49+W49)</f>
        <v>0</v>
      </c>
      <c r="AB49" s="1477">
        <f>SUM(H49+L49+P49+T49+X49)</f>
        <v>0</v>
      </c>
      <c r="AC49" s="2822">
        <f>SUM(I49+M49+Q49+U49+Y49)</f>
        <v>0</v>
      </c>
    </row>
    <row r="50" spans="1:29" ht="14.25" customHeight="1">
      <c r="A50" s="2813">
        <v>2</v>
      </c>
      <c r="B50" s="2813">
        <v>6</v>
      </c>
      <c r="C50" s="2813">
        <v>11</v>
      </c>
      <c r="E50" s="2849"/>
      <c r="F50" s="2824" t="s">
        <v>212</v>
      </c>
      <c r="G50" s="1469">
        <v>18</v>
      </c>
      <c r="H50" s="1477">
        <v>4</v>
      </c>
      <c r="I50" s="1477">
        <f t="shared" si="0"/>
        <v>22</v>
      </c>
      <c r="J50" s="1477"/>
      <c r="K50" s="1477">
        <v>6</v>
      </c>
      <c r="L50" s="1477">
        <v>5</v>
      </c>
      <c r="M50" s="1477">
        <f t="shared" si="1"/>
        <v>11</v>
      </c>
      <c r="N50" s="1477"/>
      <c r="O50" s="1477">
        <v>3</v>
      </c>
      <c r="P50" s="1477">
        <v>0</v>
      </c>
      <c r="Q50" s="1477">
        <f t="shared" si="2"/>
        <v>3</v>
      </c>
      <c r="R50" s="1477"/>
      <c r="S50" s="1477">
        <v>0</v>
      </c>
      <c r="T50" s="1477">
        <v>0</v>
      </c>
      <c r="U50" s="1477">
        <f t="shared" si="3"/>
        <v>0</v>
      </c>
      <c r="V50" s="1477"/>
      <c r="W50" s="1477">
        <v>0</v>
      </c>
      <c r="X50" s="1477">
        <v>0</v>
      </c>
      <c r="Y50" s="1477">
        <f t="shared" si="4"/>
        <v>0</v>
      </c>
      <c r="Z50" s="1477"/>
      <c r="AA50" s="1477">
        <f t="shared" si="5"/>
        <v>27</v>
      </c>
      <c r="AB50" s="1477">
        <f t="shared" si="5"/>
        <v>9</v>
      </c>
      <c r="AC50" s="2822">
        <f t="shared" si="5"/>
        <v>36</v>
      </c>
    </row>
    <row r="51" spans="1:29" s="2799" customFormat="1" ht="14.25" customHeight="1">
      <c r="A51" s="2813"/>
      <c r="B51" s="2813"/>
      <c r="C51" s="2813"/>
      <c r="E51" s="2849"/>
      <c r="F51" s="2823" t="s">
        <v>31</v>
      </c>
      <c r="G51" s="2832">
        <f>SUM(G52:G55)</f>
        <v>5</v>
      </c>
      <c r="H51" s="2803">
        <f>SUM(H52:H55)</f>
        <v>1</v>
      </c>
      <c r="I51" s="2803">
        <f t="shared" si="0"/>
        <v>6</v>
      </c>
      <c r="J51" s="2803"/>
      <c r="K51" s="2803">
        <f>SUM(K52:K55)</f>
        <v>16</v>
      </c>
      <c r="L51" s="2803">
        <f>SUM(L52:L55)</f>
        <v>19</v>
      </c>
      <c r="M51" s="2803">
        <f t="shared" si="1"/>
        <v>35</v>
      </c>
      <c r="N51" s="2803"/>
      <c r="O51" s="2803">
        <f>SUM(O52:O55)</f>
        <v>2</v>
      </c>
      <c r="P51" s="2803">
        <f>SUM(P52:P55)</f>
        <v>2</v>
      </c>
      <c r="Q51" s="2803">
        <f t="shared" si="2"/>
        <v>4</v>
      </c>
      <c r="R51" s="2803"/>
      <c r="S51" s="2803">
        <f>SUM(S52:S55)</f>
        <v>3</v>
      </c>
      <c r="T51" s="2803">
        <f>SUM(T52:T55)</f>
        <v>1</v>
      </c>
      <c r="U51" s="2803">
        <f t="shared" si="3"/>
        <v>4</v>
      </c>
      <c r="V51" s="2803"/>
      <c r="W51" s="2803">
        <f>SUM(W52:W55)</f>
        <v>1</v>
      </c>
      <c r="X51" s="2803">
        <f>SUM(X52:X55)</f>
        <v>1</v>
      </c>
      <c r="Y51" s="2803">
        <f t="shared" si="4"/>
        <v>2</v>
      </c>
      <c r="Z51" s="2803"/>
      <c r="AA51" s="2803">
        <f t="shared" si="5"/>
        <v>27</v>
      </c>
      <c r="AB51" s="2803">
        <f t="shared" si="5"/>
        <v>24</v>
      </c>
      <c r="AC51" s="2819">
        <f t="shared" si="5"/>
        <v>51</v>
      </c>
    </row>
    <row r="52" spans="1:29" ht="14.25" customHeight="1">
      <c r="A52" s="2813">
        <v>2</v>
      </c>
      <c r="B52" s="2813">
        <v>4</v>
      </c>
      <c r="C52" s="2813">
        <v>10</v>
      </c>
      <c r="E52" s="2849"/>
      <c r="F52" s="2824" t="s">
        <v>325</v>
      </c>
      <c r="G52" s="1469">
        <v>0</v>
      </c>
      <c r="H52" s="1477">
        <v>1</v>
      </c>
      <c r="I52" s="1477">
        <f t="shared" si="0"/>
        <v>1</v>
      </c>
      <c r="J52" s="1477"/>
      <c r="K52" s="1477">
        <v>16</v>
      </c>
      <c r="L52" s="1477">
        <v>19</v>
      </c>
      <c r="M52" s="1477">
        <f t="shared" si="1"/>
        <v>35</v>
      </c>
      <c r="N52" s="1477"/>
      <c r="O52" s="1477">
        <v>2</v>
      </c>
      <c r="P52" s="1477">
        <v>1</v>
      </c>
      <c r="Q52" s="1477">
        <f t="shared" si="2"/>
        <v>3</v>
      </c>
      <c r="R52" s="1477"/>
      <c r="S52" s="1477">
        <v>3</v>
      </c>
      <c r="T52" s="1477">
        <v>1</v>
      </c>
      <c r="U52" s="1477">
        <f t="shared" si="3"/>
        <v>4</v>
      </c>
      <c r="V52" s="1477"/>
      <c r="W52" s="1477">
        <v>1</v>
      </c>
      <c r="X52" s="1477">
        <v>1</v>
      </c>
      <c r="Y52" s="1477">
        <f t="shared" si="4"/>
        <v>2</v>
      </c>
      <c r="Z52" s="1477"/>
      <c r="AA52" s="1477">
        <f t="shared" si="5"/>
        <v>22</v>
      </c>
      <c r="AB52" s="1477">
        <f t="shared" si="5"/>
        <v>23</v>
      </c>
      <c r="AC52" s="2822">
        <f t="shared" si="5"/>
        <v>45</v>
      </c>
    </row>
    <row r="53" spans="1:29" ht="14.25" customHeight="1">
      <c r="A53" s="2813">
        <v>2</v>
      </c>
      <c r="B53" s="2813">
        <v>4</v>
      </c>
      <c r="C53" s="2813">
        <v>10</v>
      </c>
      <c r="E53" s="2849"/>
      <c r="F53" s="2824" t="s">
        <v>1530</v>
      </c>
      <c r="G53" s="1469">
        <v>0</v>
      </c>
      <c r="H53" s="1477">
        <v>0</v>
      </c>
      <c r="I53" s="1477">
        <f t="shared" si="0"/>
        <v>0</v>
      </c>
      <c r="J53" s="1477"/>
      <c r="K53" s="1477">
        <v>0</v>
      </c>
      <c r="L53" s="1477">
        <v>0</v>
      </c>
      <c r="M53" s="1477">
        <f t="shared" si="1"/>
        <v>0</v>
      </c>
      <c r="N53" s="1477"/>
      <c r="O53" s="1477">
        <v>0</v>
      </c>
      <c r="P53" s="1477">
        <v>0</v>
      </c>
      <c r="Q53" s="1477">
        <f t="shared" si="2"/>
        <v>0</v>
      </c>
      <c r="R53" s="1477"/>
      <c r="S53" s="1477">
        <v>0</v>
      </c>
      <c r="T53" s="1477">
        <v>0</v>
      </c>
      <c r="U53" s="1477">
        <f t="shared" si="3"/>
        <v>0</v>
      </c>
      <c r="V53" s="1477"/>
      <c r="W53" s="1477">
        <v>0</v>
      </c>
      <c r="X53" s="1477">
        <v>0</v>
      </c>
      <c r="Y53" s="1477">
        <f t="shared" si="4"/>
        <v>0</v>
      </c>
      <c r="Z53" s="1477"/>
      <c r="AA53" s="1477">
        <f t="shared" si="5"/>
        <v>0</v>
      </c>
      <c r="AB53" s="1477">
        <f t="shared" si="5"/>
        <v>0</v>
      </c>
      <c r="AC53" s="2822">
        <f t="shared" si="5"/>
        <v>0</v>
      </c>
    </row>
    <row r="54" spans="1:29" ht="14.25" customHeight="1">
      <c r="A54" s="2813">
        <v>2</v>
      </c>
      <c r="B54" s="2813">
        <v>6</v>
      </c>
      <c r="C54" s="2813">
        <v>10</v>
      </c>
      <c r="E54" s="2849"/>
      <c r="F54" s="2824" t="s">
        <v>211</v>
      </c>
      <c r="G54" s="1469">
        <v>0</v>
      </c>
      <c r="H54" s="1477">
        <v>0</v>
      </c>
      <c r="I54" s="1477">
        <f>SUM(G54:H54)</f>
        <v>0</v>
      </c>
      <c r="J54" s="1477"/>
      <c r="K54" s="1477">
        <v>0</v>
      </c>
      <c r="L54" s="1477">
        <v>0</v>
      </c>
      <c r="M54" s="1477">
        <f>SUM(K54:L54)</f>
        <v>0</v>
      </c>
      <c r="N54" s="1477"/>
      <c r="O54" s="1477">
        <v>0</v>
      </c>
      <c r="P54" s="1477">
        <v>0</v>
      </c>
      <c r="Q54" s="1477">
        <f>SUM(O54:P54)</f>
        <v>0</v>
      </c>
      <c r="R54" s="1477"/>
      <c r="S54" s="1477">
        <v>0</v>
      </c>
      <c r="T54" s="1477">
        <v>0</v>
      </c>
      <c r="U54" s="1477">
        <f>SUM(S54:T54)</f>
        <v>0</v>
      </c>
      <c r="V54" s="1477"/>
      <c r="W54" s="1477">
        <v>0</v>
      </c>
      <c r="X54" s="1477">
        <v>0</v>
      </c>
      <c r="Y54" s="1477">
        <f>SUM(W54:X54)</f>
        <v>0</v>
      </c>
      <c r="Z54" s="1477"/>
      <c r="AA54" s="1477">
        <f>SUM(G54+K54+O54+S54+W54)</f>
        <v>0</v>
      </c>
      <c r="AB54" s="1477">
        <f>SUM(H54+L54+P54+T54+X54)</f>
        <v>0</v>
      </c>
      <c r="AC54" s="2822">
        <f>SUM(I54+M54+Q54+U54+Y54)</f>
        <v>0</v>
      </c>
    </row>
    <row r="55" spans="1:29" ht="14.25" customHeight="1">
      <c r="A55" s="2813">
        <v>2</v>
      </c>
      <c r="B55" s="2813">
        <v>6</v>
      </c>
      <c r="C55" s="2813">
        <v>10</v>
      </c>
      <c r="E55" s="2849"/>
      <c r="F55" s="2824" t="s">
        <v>212</v>
      </c>
      <c r="G55" s="1469">
        <v>5</v>
      </c>
      <c r="H55" s="1477">
        <v>0</v>
      </c>
      <c r="I55" s="1477">
        <f t="shared" si="0"/>
        <v>5</v>
      </c>
      <c r="J55" s="1477"/>
      <c r="K55" s="1477">
        <v>0</v>
      </c>
      <c r="L55" s="1477">
        <v>0</v>
      </c>
      <c r="M55" s="1477">
        <f t="shared" si="1"/>
        <v>0</v>
      </c>
      <c r="N55" s="1477"/>
      <c r="O55" s="1477">
        <v>0</v>
      </c>
      <c r="P55" s="1477">
        <v>1</v>
      </c>
      <c r="Q55" s="1477">
        <f t="shared" si="2"/>
        <v>1</v>
      </c>
      <c r="R55" s="1477"/>
      <c r="S55" s="1477">
        <v>0</v>
      </c>
      <c r="T55" s="1477">
        <v>0</v>
      </c>
      <c r="U55" s="1477">
        <f t="shared" si="3"/>
        <v>0</v>
      </c>
      <c r="V55" s="1477"/>
      <c r="W55" s="1477">
        <v>0</v>
      </c>
      <c r="X55" s="1477">
        <v>0</v>
      </c>
      <c r="Y55" s="1477">
        <f t="shared" si="4"/>
        <v>0</v>
      </c>
      <c r="Z55" s="1477"/>
      <c r="AA55" s="1477">
        <f t="shared" si="5"/>
        <v>5</v>
      </c>
      <c r="AB55" s="1477">
        <f t="shared" si="5"/>
        <v>1</v>
      </c>
      <c r="AC55" s="2822">
        <f t="shared" si="5"/>
        <v>6</v>
      </c>
    </row>
    <row r="56" spans="1:29" s="2799" customFormat="1" ht="14.25" customHeight="1">
      <c r="A56" s="2813"/>
      <c r="B56" s="2813"/>
      <c r="C56" s="2813"/>
      <c r="E56" s="2849"/>
      <c r="F56" s="2823" t="s">
        <v>32</v>
      </c>
      <c r="G56" s="2832">
        <f>SUM(G57:G61)</f>
        <v>6</v>
      </c>
      <c r="H56" s="2803">
        <f>SUM(H57:H61)</f>
        <v>14</v>
      </c>
      <c r="I56" s="2803">
        <f t="shared" si="0"/>
        <v>20</v>
      </c>
      <c r="J56" s="2803"/>
      <c r="K56" s="2803">
        <f>SUM(K57:K61)</f>
        <v>24</v>
      </c>
      <c r="L56" s="2803">
        <f>SUM(L57:L61)</f>
        <v>37</v>
      </c>
      <c r="M56" s="2803">
        <f t="shared" si="1"/>
        <v>61</v>
      </c>
      <c r="N56" s="2803"/>
      <c r="O56" s="2803">
        <f>SUM(O57:O61)</f>
        <v>0</v>
      </c>
      <c r="P56" s="2803">
        <f>SUM(P57:P61)</f>
        <v>1</v>
      </c>
      <c r="Q56" s="2803">
        <f t="shared" si="2"/>
        <v>1</v>
      </c>
      <c r="R56" s="2803"/>
      <c r="S56" s="2803">
        <f>SUM(S57:S61)</f>
        <v>1</v>
      </c>
      <c r="T56" s="2803">
        <f>SUM(T57:T61)</f>
        <v>2</v>
      </c>
      <c r="U56" s="2803">
        <f t="shared" si="3"/>
        <v>3</v>
      </c>
      <c r="V56" s="2803"/>
      <c r="W56" s="2803">
        <f>SUM(W57:W61)</f>
        <v>1</v>
      </c>
      <c r="X56" s="2803">
        <f>SUM(X57:X61)</f>
        <v>7</v>
      </c>
      <c r="Y56" s="2803">
        <f t="shared" si="4"/>
        <v>8</v>
      </c>
      <c r="Z56" s="2803"/>
      <c r="AA56" s="2803">
        <f t="shared" si="5"/>
        <v>32</v>
      </c>
      <c r="AB56" s="2803">
        <f t="shared" si="5"/>
        <v>61</v>
      </c>
      <c r="AC56" s="2819">
        <f t="shared" si="5"/>
        <v>93</v>
      </c>
    </row>
    <row r="57" spans="1:29" ht="14.25" customHeight="1">
      <c r="A57" s="2813">
        <v>2</v>
      </c>
      <c r="B57" s="2813">
        <v>4</v>
      </c>
      <c r="C57" s="2813">
        <v>10</v>
      </c>
      <c r="E57" s="2849"/>
      <c r="F57" s="2824" t="s">
        <v>1527</v>
      </c>
      <c r="G57" s="1469">
        <v>4</v>
      </c>
      <c r="H57" s="1477">
        <v>13</v>
      </c>
      <c r="I57" s="1477">
        <f t="shared" si="0"/>
        <v>17</v>
      </c>
      <c r="J57" s="1477"/>
      <c r="K57" s="1477">
        <v>16</v>
      </c>
      <c r="L57" s="1477">
        <v>18</v>
      </c>
      <c r="M57" s="1477">
        <f t="shared" si="1"/>
        <v>34</v>
      </c>
      <c r="N57" s="1477"/>
      <c r="O57" s="1477">
        <v>0</v>
      </c>
      <c r="P57" s="1477">
        <v>1</v>
      </c>
      <c r="Q57" s="1477">
        <f t="shared" si="2"/>
        <v>1</v>
      </c>
      <c r="R57" s="1477"/>
      <c r="S57" s="1477">
        <v>1</v>
      </c>
      <c r="T57" s="1477">
        <v>0</v>
      </c>
      <c r="U57" s="1477">
        <f t="shared" si="3"/>
        <v>1</v>
      </c>
      <c r="V57" s="1477"/>
      <c r="W57" s="1477">
        <v>0</v>
      </c>
      <c r="X57" s="1477">
        <v>1</v>
      </c>
      <c r="Y57" s="1477">
        <f t="shared" si="4"/>
        <v>1</v>
      </c>
      <c r="Z57" s="1477"/>
      <c r="AA57" s="1477">
        <f t="shared" si="5"/>
        <v>21</v>
      </c>
      <c r="AB57" s="1477">
        <f t="shared" si="5"/>
        <v>33</v>
      </c>
      <c r="AC57" s="2822">
        <f t="shared" si="5"/>
        <v>54</v>
      </c>
    </row>
    <row r="58" spans="1:29" ht="14.25" customHeight="1">
      <c r="A58" s="2813">
        <v>2</v>
      </c>
      <c r="B58" s="2813">
        <v>4</v>
      </c>
      <c r="C58" s="2813">
        <v>10</v>
      </c>
      <c r="E58" s="2849"/>
      <c r="F58" s="2824" t="s">
        <v>1529</v>
      </c>
      <c r="G58" s="1469">
        <v>0</v>
      </c>
      <c r="H58" s="1477">
        <v>0</v>
      </c>
      <c r="I58" s="1477">
        <f t="shared" si="0"/>
        <v>0</v>
      </c>
      <c r="J58" s="1477"/>
      <c r="K58" s="1477">
        <v>0</v>
      </c>
      <c r="L58" s="1477">
        <v>0</v>
      </c>
      <c r="M58" s="1477">
        <f t="shared" si="1"/>
        <v>0</v>
      </c>
      <c r="N58" s="1477"/>
      <c r="O58" s="1477">
        <v>0</v>
      </c>
      <c r="P58" s="1477">
        <v>0</v>
      </c>
      <c r="Q58" s="1477">
        <f t="shared" si="2"/>
        <v>0</v>
      </c>
      <c r="R58" s="1477"/>
      <c r="S58" s="1477">
        <v>0</v>
      </c>
      <c r="T58" s="1477">
        <v>0</v>
      </c>
      <c r="U58" s="1477">
        <f t="shared" si="3"/>
        <v>0</v>
      </c>
      <c r="V58" s="1477"/>
      <c r="W58" s="1477">
        <v>0</v>
      </c>
      <c r="X58" s="1477">
        <v>0</v>
      </c>
      <c r="Y58" s="1477">
        <f t="shared" si="4"/>
        <v>0</v>
      </c>
      <c r="Z58" s="1477"/>
      <c r="AA58" s="1477">
        <f t="shared" si="5"/>
        <v>0</v>
      </c>
      <c r="AB58" s="1477">
        <f t="shared" si="5"/>
        <v>0</v>
      </c>
      <c r="AC58" s="2822">
        <f t="shared" si="5"/>
        <v>0</v>
      </c>
    </row>
    <row r="59" spans="1:29" ht="14.25" customHeight="1">
      <c r="A59" s="2813">
        <v>2</v>
      </c>
      <c r="B59" s="2813">
        <v>4</v>
      </c>
      <c r="C59" s="2813">
        <v>10</v>
      </c>
      <c r="E59" s="2849"/>
      <c r="F59" s="2824" t="s">
        <v>213</v>
      </c>
      <c r="G59" s="1469">
        <v>2</v>
      </c>
      <c r="H59" s="1477">
        <v>0</v>
      </c>
      <c r="I59" s="1477">
        <f t="shared" si="0"/>
        <v>2</v>
      </c>
      <c r="J59" s="1477"/>
      <c r="K59" s="1477">
        <v>4</v>
      </c>
      <c r="L59" s="1477">
        <v>1</v>
      </c>
      <c r="M59" s="1477">
        <f t="shared" si="1"/>
        <v>5</v>
      </c>
      <c r="N59" s="1477"/>
      <c r="O59" s="1477">
        <v>0</v>
      </c>
      <c r="P59" s="1477">
        <v>0</v>
      </c>
      <c r="Q59" s="1477">
        <f t="shared" si="2"/>
        <v>0</v>
      </c>
      <c r="R59" s="1477"/>
      <c r="S59" s="1477">
        <v>0</v>
      </c>
      <c r="T59" s="1477">
        <v>1</v>
      </c>
      <c r="U59" s="1477">
        <f t="shared" si="3"/>
        <v>1</v>
      </c>
      <c r="V59" s="1477"/>
      <c r="W59" s="1477">
        <v>0</v>
      </c>
      <c r="X59" s="1477">
        <v>0</v>
      </c>
      <c r="Y59" s="1477">
        <f t="shared" si="4"/>
        <v>0</v>
      </c>
      <c r="Z59" s="1477"/>
      <c r="AA59" s="1477">
        <f t="shared" si="5"/>
        <v>6</v>
      </c>
      <c r="AB59" s="1477">
        <f t="shared" si="5"/>
        <v>2</v>
      </c>
      <c r="AC59" s="2822">
        <f t="shared" si="5"/>
        <v>8</v>
      </c>
    </row>
    <row r="60" spans="1:29" ht="14.25" customHeight="1">
      <c r="A60" s="2813">
        <v>2</v>
      </c>
      <c r="B60" s="2813">
        <v>4</v>
      </c>
      <c r="C60" s="2813">
        <v>10</v>
      </c>
      <c r="E60" s="2849"/>
      <c r="F60" s="2824" t="s">
        <v>214</v>
      </c>
      <c r="G60" s="1469">
        <v>0</v>
      </c>
      <c r="H60" s="1477">
        <v>0</v>
      </c>
      <c r="I60" s="1477">
        <f t="shared" si="0"/>
        <v>0</v>
      </c>
      <c r="J60" s="1477"/>
      <c r="K60" s="1477">
        <v>1</v>
      </c>
      <c r="L60" s="1477">
        <v>3</v>
      </c>
      <c r="M60" s="1477">
        <f t="shared" si="1"/>
        <v>4</v>
      </c>
      <c r="N60" s="1477"/>
      <c r="O60" s="1477">
        <v>0</v>
      </c>
      <c r="P60" s="1477">
        <v>0</v>
      </c>
      <c r="Q60" s="1477">
        <f t="shared" si="2"/>
        <v>0</v>
      </c>
      <c r="R60" s="1477"/>
      <c r="S60" s="1477">
        <v>0</v>
      </c>
      <c r="T60" s="1477">
        <v>1</v>
      </c>
      <c r="U60" s="1477">
        <f t="shared" si="3"/>
        <v>1</v>
      </c>
      <c r="V60" s="1477"/>
      <c r="W60" s="1477">
        <v>0</v>
      </c>
      <c r="X60" s="1477">
        <v>3</v>
      </c>
      <c r="Y60" s="1477">
        <f t="shared" si="4"/>
        <v>3</v>
      </c>
      <c r="Z60" s="1477"/>
      <c r="AA60" s="1477">
        <f t="shared" si="5"/>
        <v>1</v>
      </c>
      <c r="AB60" s="1477">
        <f t="shared" si="5"/>
        <v>7</v>
      </c>
      <c r="AC60" s="2822">
        <f t="shared" si="5"/>
        <v>8</v>
      </c>
    </row>
    <row r="61" spans="1:29" ht="14.25" customHeight="1">
      <c r="A61" s="2813">
        <v>2</v>
      </c>
      <c r="B61" s="2813">
        <v>4</v>
      </c>
      <c r="C61" s="2813">
        <v>10</v>
      </c>
      <c r="E61" s="2849"/>
      <c r="F61" s="2824" t="s">
        <v>210</v>
      </c>
      <c r="G61" s="1469">
        <v>0</v>
      </c>
      <c r="H61" s="1477">
        <v>1</v>
      </c>
      <c r="I61" s="1477">
        <f t="shared" si="0"/>
        <v>1</v>
      </c>
      <c r="J61" s="1477"/>
      <c r="K61" s="1477">
        <v>3</v>
      </c>
      <c r="L61" s="1477">
        <v>15</v>
      </c>
      <c r="M61" s="1477">
        <f t="shared" si="1"/>
        <v>18</v>
      </c>
      <c r="N61" s="1477"/>
      <c r="O61" s="1477">
        <v>0</v>
      </c>
      <c r="P61" s="1477">
        <v>0</v>
      </c>
      <c r="Q61" s="1477">
        <f t="shared" si="2"/>
        <v>0</v>
      </c>
      <c r="R61" s="1477"/>
      <c r="S61" s="1477">
        <v>0</v>
      </c>
      <c r="T61" s="1477">
        <v>0</v>
      </c>
      <c r="U61" s="1477">
        <f t="shared" si="3"/>
        <v>0</v>
      </c>
      <c r="V61" s="1477"/>
      <c r="W61" s="1477">
        <v>1</v>
      </c>
      <c r="X61" s="1477">
        <v>3</v>
      </c>
      <c r="Y61" s="1477">
        <f t="shared" si="4"/>
        <v>4</v>
      </c>
      <c r="Z61" s="1477"/>
      <c r="AA61" s="1477">
        <f t="shared" si="5"/>
        <v>4</v>
      </c>
      <c r="AB61" s="1477">
        <f t="shared" si="5"/>
        <v>19</v>
      </c>
      <c r="AC61" s="2822">
        <f t="shared" si="5"/>
        <v>23</v>
      </c>
    </row>
    <row r="62" spans="1:29" s="2799" customFormat="1" ht="14.25" customHeight="1">
      <c r="A62" s="2813"/>
      <c r="B62" s="2813"/>
      <c r="C62" s="2813"/>
      <c r="E62" s="2849"/>
      <c r="F62" s="2823" t="s">
        <v>33</v>
      </c>
      <c r="G62" s="2832">
        <f>SUM(G63:G65)</f>
        <v>4</v>
      </c>
      <c r="H62" s="2803">
        <f>SUM(H63:H65)</f>
        <v>10</v>
      </c>
      <c r="I62" s="2803">
        <f t="shared" si="0"/>
        <v>14</v>
      </c>
      <c r="J62" s="2803"/>
      <c r="K62" s="2803">
        <f>SUM(K63:K65)</f>
        <v>13</v>
      </c>
      <c r="L62" s="2803">
        <f>SUM(L63:L65)</f>
        <v>22</v>
      </c>
      <c r="M62" s="2803">
        <f t="shared" si="1"/>
        <v>35</v>
      </c>
      <c r="N62" s="2803"/>
      <c r="O62" s="2803">
        <f>SUM(O63:O65)</f>
        <v>0</v>
      </c>
      <c r="P62" s="2803">
        <f>SUM(P63:P65)</f>
        <v>0</v>
      </c>
      <c r="Q62" s="2803">
        <f t="shared" si="2"/>
        <v>0</v>
      </c>
      <c r="R62" s="2803"/>
      <c r="S62" s="2803">
        <f>SUM(S63:S65)</f>
        <v>0</v>
      </c>
      <c r="T62" s="2803">
        <f>SUM(T63:T65)</f>
        <v>0</v>
      </c>
      <c r="U62" s="2803">
        <f t="shared" si="3"/>
        <v>0</v>
      </c>
      <c r="V62" s="2803"/>
      <c r="W62" s="2803">
        <f>SUM(W63:W65)</f>
        <v>2</v>
      </c>
      <c r="X62" s="2803">
        <f>SUM(X63:X65)</f>
        <v>4</v>
      </c>
      <c r="Y62" s="2803">
        <f t="shared" si="4"/>
        <v>6</v>
      </c>
      <c r="Z62" s="2803"/>
      <c r="AA62" s="2803">
        <f t="shared" si="5"/>
        <v>19</v>
      </c>
      <c r="AB62" s="2803">
        <f t="shared" si="5"/>
        <v>36</v>
      </c>
      <c r="AC62" s="2819">
        <f t="shared" si="5"/>
        <v>55</v>
      </c>
    </row>
    <row r="63" spans="1:29" ht="14.25" customHeight="1">
      <c r="A63" s="2813">
        <v>2</v>
      </c>
      <c r="B63" s="2813">
        <v>4</v>
      </c>
      <c r="C63" s="2813">
        <v>3</v>
      </c>
      <c r="E63" s="2849"/>
      <c r="F63" s="2824" t="s">
        <v>1527</v>
      </c>
      <c r="G63" s="1469">
        <v>2</v>
      </c>
      <c r="H63" s="1477">
        <v>6</v>
      </c>
      <c r="I63" s="1477">
        <f t="shared" si="0"/>
        <v>8</v>
      </c>
      <c r="J63" s="1477"/>
      <c r="K63" s="1477">
        <v>3</v>
      </c>
      <c r="L63" s="1477">
        <v>12</v>
      </c>
      <c r="M63" s="1477">
        <f t="shared" si="1"/>
        <v>15</v>
      </c>
      <c r="N63" s="1477"/>
      <c r="O63" s="1477">
        <v>0</v>
      </c>
      <c r="P63" s="1477">
        <v>0</v>
      </c>
      <c r="Q63" s="1477">
        <f t="shared" si="2"/>
        <v>0</v>
      </c>
      <c r="R63" s="1477"/>
      <c r="S63" s="1477">
        <v>0</v>
      </c>
      <c r="T63" s="1477">
        <v>0</v>
      </c>
      <c r="U63" s="1477">
        <f t="shared" si="3"/>
        <v>0</v>
      </c>
      <c r="V63" s="1477"/>
      <c r="W63" s="1477">
        <v>1</v>
      </c>
      <c r="X63" s="1477">
        <v>0</v>
      </c>
      <c r="Y63" s="1477">
        <f t="shared" si="4"/>
        <v>1</v>
      </c>
      <c r="Z63" s="1477"/>
      <c r="AA63" s="1477">
        <f t="shared" si="5"/>
        <v>6</v>
      </c>
      <c r="AB63" s="1477">
        <f t="shared" si="5"/>
        <v>18</v>
      </c>
      <c r="AC63" s="2822">
        <f t="shared" si="5"/>
        <v>24</v>
      </c>
    </row>
    <row r="64" spans="1:29" ht="14.25" customHeight="1">
      <c r="A64" s="2813">
        <v>2</v>
      </c>
      <c r="B64" s="2813">
        <v>4</v>
      </c>
      <c r="C64" s="2813">
        <v>3</v>
      </c>
      <c r="E64" s="2849"/>
      <c r="F64" s="2824" t="s">
        <v>325</v>
      </c>
      <c r="G64" s="1469">
        <v>2</v>
      </c>
      <c r="H64" s="1477">
        <v>4</v>
      </c>
      <c r="I64" s="1477">
        <f t="shared" si="0"/>
        <v>6</v>
      </c>
      <c r="J64" s="1477"/>
      <c r="K64" s="1477">
        <v>10</v>
      </c>
      <c r="L64" s="1477">
        <v>10</v>
      </c>
      <c r="M64" s="1477">
        <f t="shared" si="1"/>
        <v>20</v>
      </c>
      <c r="N64" s="1477"/>
      <c r="O64" s="1477">
        <v>0</v>
      </c>
      <c r="P64" s="1477">
        <v>0</v>
      </c>
      <c r="Q64" s="1477">
        <f t="shared" si="2"/>
        <v>0</v>
      </c>
      <c r="R64" s="1477"/>
      <c r="S64" s="1477">
        <v>0</v>
      </c>
      <c r="T64" s="1477">
        <v>0</v>
      </c>
      <c r="U64" s="1477">
        <f t="shared" si="3"/>
        <v>0</v>
      </c>
      <c r="V64" s="1477"/>
      <c r="W64" s="1477">
        <v>1</v>
      </c>
      <c r="X64" s="1477">
        <v>4</v>
      </c>
      <c r="Y64" s="1477">
        <f t="shared" si="4"/>
        <v>5</v>
      </c>
      <c r="Z64" s="1477"/>
      <c r="AA64" s="1477">
        <f t="shared" si="5"/>
        <v>13</v>
      </c>
      <c r="AB64" s="1477">
        <f t="shared" si="5"/>
        <v>18</v>
      </c>
      <c r="AC64" s="2822">
        <f t="shared" si="5"/>
        <v>31</v>
      </c>
    </row>
    <row r="65" spans="1:29" ht="14.25" customHeight="1">
      <c r="A65" s="2813">
        <v>2</v>
      </c>
      <c r="B65" s="2813">
        <v>4</v>
      </c>
      <c r="C65" s="2813">
        <v>3</v>
      </c>
      <c r="E65" s="2849"/>
      <c r="F65" s="2824" t="s">
        <v>1530</v>
      </c>
      <c r="G65" s="1469">
        <v>0</v>
      </c>
      <c r="H65" s="1477">
        <v>0</v>
      </c>
      <c r="I65" s="1477">
        <f t="shared" si="0"/>
        <v>0</v>
      </c>
      <c r="J65" s="1477"/>
      <c r="K65" s="1477">
        <v>0</v>
      </c>
      <c r="L65" s="1477">
        <v>0</v>
      </c>
      <c r="M65" s="1477">
        <f t="shared" si="1"/>
        <v>0</v>
      </c>
      <c r="N65" s="1477"/>
      <c r="O65" s="1477">
        <v>0</v>
      </c>
      <c r="P65" s="1477">
        <v>0</v>
      </c>
      <c r="Q65" s="1477">
        <f t="shared" si="2"/>
        <v>0</v>
      </c>
      <c r="R65" s="1477"/>
      <c r="S65" s="1477">
        <v>0</v>
      </c>
      <c r="T65" s="1477">
        <v>0</v>
      </c>
      <c r="U65" s="1477">
        <f t="shared" si="3"/>
        <v>0</v>
      </c>
      <c r="V65" s="1477"/>
      <c r="W65" s="1477">
        <v>0</v>
      </c>
      <c r="X65" s="1477">
        <v>0</v>
      </c>
      <c r="Y65" s="1477">
        <f t="shared" si="4"/>
        <v>0</v>
      </c>
      <c r="Z65" s="1477"/>
      <c r="AA65" s="1477">
        <f t="shared" si="5"/>
        <v>0</v>
      </c>
      <c r="AB65" s="1477">
        <f t="shared" si="5"/>
        <v>0</v>
      </c>
      <c r="AC65" s="2822">
        <f t="shared" si="5"/>
        <v>0</v>
      </c>
    </row>
    <row r="66" spans="1:29" s="2799" customFormat="1" ht="14.25" customHeight="1">
      <c r="A66" s="2813"/>
      <c r="B66" s="2813"/>
      <c r="C66" s="2813"/>
      <c r="E66" s="2849"/>
      <c r="F66" s="2823" t="s">
        <v>34</v>
      </c>
      <c r="G66" s="2832">
        <f>SUM(G67:G69)</f>
        <v>0</v>
      </c>
      <c r="H66" s="2803">
        <f>SUM(H67:H69)</f>
        <v>0</v>
      </c>
      <c r="I66" s="2803">
        <f t="shared" si="0"/>
        <v>0</v>
      </c>
      <c r="J66" s="2803"/>
      <c r="K66" s="2803">
        <f>SUM(K67:K69)</f>
        <v>0</v>
      </c>
      <c r="L66" s="2803">
        <f>SUM(L67:L69)</f>
        <v>0</v>
      </c>
      <c r="M66" s="2803">
        <f t="shared" si="1"/>
        <v>0</v>
      </c>
      <c r="N66" s="2803"/>
      <c r="O66" s="2803">
        <f>SUM(O67:O69)</f>
        <v>0</v>
      </c>
      <c r="P66" s="2803">
        <f>SUM(P67:P69)</f>
        <v>0</v>
      </c>
      <c r="Q66" s="2803">
        <f t="shared" si="2"/>
        <v>0</v>
      </c>
      <c r="R66" s="2803"/>
      <c r="S66" s="2803">
        <f>SUM(S67:S69)</f>
        <v>0</v>
      </c>
      <c r="T66" s="2803">
        <f>SUM(T67:T69)</f>
        <v>0</v>
      </c>
      <c r="U66" s="2803">
        <f t="shared" si="3"/>
        <v>0</v>
      </c>
      <c r="V66" s="2803"/>
      <c r="W66" s="2803">
        <f>SUM(W67:W69)</f>
        <v>3</v>
      </c>
      <c r="X66" s="2803">
        <f>SUM(X67:X69)</f>
        <v>2</v>
      </c>
      <c r="Y66" s="2803">
        <f t="shared" si="4"/>
        <v>5</v>
      </c>
      <c r="Z66" s="2803"/>
      <c r="AA66" s="2803">
        <f t="shared" si="5"/>
        <v>3</v>
      </c>
      <c r="AB66" s="2803">
        <f t="shared" si="5"/>
        <v>2</v>
      </c>
      <c r="AC66" s="2819">
        <f t="shared" si="5"/>
        <v>5</v>
      </c>
    </row>
    <row r="67" spans="1:29" ht="14.25" customHeight="1">
      <c r="A67" s="2813">
        <v>2</v>
      </c>
      <c r="B67" s="2813">
        <v>4</v>
      </c>
      <c r="C67" s="2813">
        <v>7</v>
      </c>
      <c r="E67" s="2849"/>
      <c r="F67" s="2824" t="s">
        <v>1527</v>
      </c>
      <c r="G67" s="1469">
        <v>0</v>
      </c>
      <c r="H67" s="1477">
        <v>0</v>
      </c>
      <c r="I67" s="1477">
        <f t="shared" si="0"/>
        <v>0</v>
      </c>
      <c r="J67" s="1477"/>
      <c r="K67" s="1477">
        <v>0</v>
      </c>
      <c r="L67" s="1477">
        <v>0</v>
      </c>
      <c r="M67" s="1477">
        <f t="shared" si="1"/>
        <v>0</v>
      </c>
      <c r="N67" s="1477"/>
      <c r="O67" s="1477">
        <v>0</v>
      </c>
      <c r="P67" s="1477">
        <v>0</v>
      </c>
      <c r="Q67" s="1477">
        <f t="shared" si="2"/>
        <v>0</v>
      </c>
      <c r="R67" s="1477"/>
      <c r="S67" s="1477">
        <v>0</v>
      </c>
      <c r="T67" s="1477">
        <v>0</v>
      </c>
      <c r="U67" s="1477">
        <f t="shared" si="3"/>
        <v>0</v>
      </c>
      <c r="V67" s="1477"/>
      <c r="W67" s="1477">
        <v>0</v>
      </c>
      <c r="X67" s="1477">
        <v>0</v>
      </c>
      <c r="Y67" s="1477">
        <f t="shared" si="4"/>
        <v>0</v>
      </c>
      <c r="Z67" s="1477"/>
      <c r="AA67" s="1477">
        <f t="shared" si="5"/>
        <v>0</v>
      </c>
      <c r="AB67" s="1477">
        <f t="shared" si="5"/>
        <v>0</v>
      </c>
      <c r="AC67" s="2822">
        <f t="shared" si="5"/>
        <v>0</v>
      </c>
    </row>
    <row r="68" spans="1:29" ht="14.25" customHeight="1">
      <c r="A68" s="2813">
        <v>2</v>
      </c>
      <c r="B68" s="2813">
        <v>4</v>
      </c>
      <c r="C68" s="2813">
        <v>7</v>
      </c>
      <c r="E68" s="2849"/>
      <c r="F68" s="2824" t="s">
        <v>213</v>
      </c>
      <c r="G68" s="1469">
        <v>0</v>
      </c>
      <c r="H68" s="1477">
        <v>0</v>
      </c>
      <c r="I68" s="1477">
        <f t="shared" si="0"/>
        <v>0</v>
      </c>
      <c r="J68" s="1477"/>
      <c r="K68" s="1477">
        <v>0</v>
      </c>
      <c r="L68" s="1477">
        <v>0</v>
      </c>
      <c r="M68" s="1477">
        <f t="shared" si="1"/>
        <v>0</v>
      </c>
      <c r="N68" s="1477"/>
      <c r="O68" s="1477">
        <v>0</v>
      </c>
      <c r="P68" s="1477">
        <v>0</v>
      </c>
      <c r="Q68" s="1477">
        <f t="shared" si="2"/>
        <v>0</v>
      </c>
      <c r="R68" s="1477"/>
      <c r="S68" s="1477">
        <v>0</v>
      </c>
      <c r="T68" s="1477">
        <v>0</v>
      </c>
      <c r="U68" s="1477">
        <f t="shared" si="3"/>
        <v>0</v>
      </c>
      <c r="V68" s="1477"/>
      <c r="W68" s="1477">
        <v>3</v>
      </c>
      <c r="X68" s="1477">
        <v>2</v>
      </c>
      <c r="Y68" s="1477">
        <f t="shared" si="4"/>
        <v>5</v>
      </c>
      <c r="Z68" s="1477"/>
      <c r="AA68" s="1477">
        <f t="shared" si="5"/>
        <v>3</v>
      </c>
      <c r="AB68" s="1477">
        <f t="shared" si="5"/>
        <v>2</v>
      </c>
      <c r="AC68" s="2822">
        <f t="shared" si="5"/>
        <v>5</v>
      </c>
    </row>
    <row r="69" spans="1:29" ht="14.25" customHeight="1">
      <c r="A69" s="2813">
        <v>2</v>
      </c>
      <c r="B69" s="2813">
        <v>4</v>
      </c>
      <c r="C69" s="2813">
        <v>7</v>
      </c>
      <c r="E69" s="2849"/>
      <c r="F69" s="2824" t="s">
        <v>325</v>
      </c>
      <c r="G69" s="1469">
        <v>0</v>
      </c>
      <c r="H69" s="1477">
        <v>0</v>
      </c>
      <c r="I69" s="1477">
        <f t="shared" si="0"/>
        <v>0</v>
      </c>
      <c r="J69" s="1477"/>
      <c r="K69" s="1477">
        <v>0</v>
      </c>
      <c r="L69" s="1477">
        <v>0</v>
      </c>
      <c r="M69" s="1477">
        <f t="shared" si="1"/>
        <v>0</v>
      </c>
      <c r="N69" s="1477"/>
      <c r="O69" s="1477">
        <v>0</v>
      </c>
      <c r="P69" s="1477">
        <v>0</v>
      </c>
      <c r="Q69" s="1477">
        <f t="shared" si="2"/>
        <v>0</v>
      </c>
      <c r="R69" s="1477"/>
      <c r="S69" s="1477">
        <v>0</v>
      </c>
      <c r="T69" s="1477">
        <v>0</v>
      </c>
      <c r="U69" s="1477">
        <f t="shared" si="3"/>
        <v>0</v>
      </c>
      <c r="V69" s="1477"/>
      <c r="W69" s="1477">
        <v>0</v>
      </c>
      <c r="X69" s="1477">
        <v>0</v>
      </c>
      <c r="Y69" s="1477">
        <f t="shared" si="4"/>
        <v>0</v>
      </c>
      <c r="Z69" s="1477"/>
      <c r="AA69" s="1477">
        <f t="shared" si="5"/>
        <v>0</v>
      </c>
      <c r="AB69" s="1477">
        <f t="shared" si="5"/>
        <v>0</v>
      </c>
      <c r="AC69" s="2822">
        <f t="shared" si="5"/>
        <v>0</v>
      </c>
    </row>
    <row r="70" spans="1:29" s="2799" customFormat="1" ht="14.25" customHeight="1">
      <c r="A70" s="2813"/>
      <c r="B70" s="2813"/>
      <c r="C70" s="2813"/>
      <c r="E70" s="2849"/>
      <c r="F70" s="2823" t="s">
        <v>35</v>
      </c>
      <c r="G70" s="2832">
        <f>SUM(G71:G72)</f>
        <v>0</v>
      </c>
      <c r="H70" s="2803">
        <f>SUM(H71:H72)</f>
        <v>0</v>
      </c>
      <c r="I70" s="2803">
        <f t="shared" si="0"/>
        <v>0</v>
      </c>
      <c r="J70" s="2803"/>
      <c r="K70" s="2803">
        <f>SUM(K71:K72)</f>
        <v>0</v>
      </c>
      <c r="L70" s="2803">
        <f>SUM(L71:L72)</f>
        <v>0</v>
      </c>
      <c r="M70" s="2803">
        <f t="shared" si="1"/>
        <v>0</v>
      </c>
      <c r="N70" s="2803"/>
      <c r="O70" s="2803">
        <f>SUM(O71:O72)</f>
        <v>0</v>
      </c>
      <c r="P70" s="2803">
        <f>SUM(P71:P72)</f>
        <v>0</v>
      </c>
      <c r="Q70" s="2803">
        <f t="shared" si="2"/>
        <v>0</v>
      </c>
      <c r="R70" s="2803"/>
      <c r="S70" s="2803">
        <f>SUM(S71:S72)</f>
        <v>0</v>
      </c>
      <c r="T70" s="2803">
        <f>SUM(T71:T72)</f>
        <v>0</v>
      </c>
      <c r="U70" s="2803">
        <f t="shared" si="3"/>
        <v>0</v>
      </c>
      <c r="V70" s="2803"/>
      <c r="W70" s="2803">
        <f>SUM(W71:W72)</f>
        <v>0</v>
      </c>
      <c r="X70" s="2803">
        <f>SUM(X71:X72)</f>
        <v>0</v>
      </c>
      <c r="Y70" s="2803">
        <f t="shared" si="4"/>
        <v>0</v>
      </c>
      <c r="Z70" s="2803"/>
      <c r="AA70" s="2803">
        <f t="shared" si="5"/>
        <v>0</v>
      </c>
      <c r="AB70" s="2803">
        <f t="shared" si="5"/>
        <v>0</v>
      </c>
      <c r="AC70" s="2819">
        <f t="shared" si="5"/>
        <v>0</v>
      </c>
    </row>
    <row r="71" spans="1:29" ht="14.25" customHeight="1">
      <c r="A71" s="2813">
        <v>2</v>
      </c>
      <c r="B71" s="2813">
        <v>4</v>
      </c>
      <c r="C71" s="2813">
        <v>1</v>
      </c>
      <c r="E71" s="2849"/>
      <c r="F71" s="2824" t="s">
        <v>1527</v>
      </c>
      <c r="G71" s="1469">
        <v>0</v>
      </c>
      <c r="H71" s="1477">
        <v>0</v>
      </c>
      <c r="I71" s="1477">
        <f t="shared" si="0"/>
        <v>0</v>
      </c>
      <c r="J71" s="1477"/>
      <c r="K71" s="1477">
        <v>0</v>
      </c>
      <c r="L71" s="1477">
        <v>0</v>
      </c>
      <c r="M71" s="1477">
        <f t="shared" si="1"/>
        <v>0</v>
      </c>
      <c r="N71" s="1477"/>
      <c r="O71" s="1477">
        <v>0</v>
      </c>
      <c r="P71" s="1477">
        <v>0</v>
      </c>
      <c r="Q71" s="1477">
        <f t="shared" si="2"/>
        <v>0</v>
      </c>
      <c r="R71" s="1477"/>
      <c r="S71" s="1477">
        <v>0</v>
      </c>
      <c r="T71" s="1477">
        <v>0</v>
      </c>
      <c r="U71" s="1477">
        <f t="shared" si="3"/>
        <v>0</v>
      </c>
      <c r="V71" s="1477"/>
      <c r="W71" s="1477">
        <v>0</v>
      </c>
      <c r="X71" s="1477">
        <v>0</v>
      </c>
      <c r="Y71" s="1477">
        <f t="shared" si="4"/>
        <v>0</v>
      </c>
      <c r="Z71" s="1477"/>
      <c r="AA71" s="1477">
        <f t="shared" si="5"/>
        <v>0</v>
      </c>
      <c r="AB71" s="1477">
        <f t="shared" si="5"/>
        <v>0</v>
      </c>
      <c r="AC71" s="2822">
        <f t="shared" si="5"/>
        <v>0</v>
      </c>
    </row>
    <row r="72" spans="1:29" ht="14.25" customHeight="1">
      <c r="A72" s="2813">
        <v>2</v>
      </c>
      <c r="B72" s="2813">
        <v>4</v>
      </c>
      <c r="C72" s="2813">
        <v>1</v>
      </c>
      <c r="E72" s="2849"/>
      <c r="F72" s="2824" t="s">
        <v>325</v>
      </c>
      <c r="G72" s="1469">
        <v>0</v>
      </c>
      <c r="H72" s="1477">
        <v>0</v>
      </c>
      <c r="I72" s="1477">
        <f t="shared" si="0"/>
        <v>0</v>
      </c>
      <c r="J72" s="1477"/>
      <c r="K72" s="1477">
        <v>0</v>
      </c>
      <c r="L72" s="1477">
        <v>0</v>
      </c>
      <c r="M72" s="1477">
        <f t="shared" si="1"/>
        <v>0</v>
      </c>
      <c r="N72" s="1477"/>
      <c r="O72" s="1477">
        <v>0</v>
      </c>
      <c r="P72" s="1477">
        <v>0</v>
      </c>
      <c r="Q72" s="1477">
        <f t="shared" si="2"/>
        <v>0</v>
      </c>
      <c r="R72" s="1477"/>
      <c r="S72" s="1477">
        <v>0</v>
      </c>
      <c r="T72" s="1477">
        <v>0</v>
      </c>
      <c r="U72" s="1477">
        <f t="shared" si="3"/>
        <v>0</v>
      </c>
      <c r="V72" s="1477"/>
      <c r="W72" s="1477">
        <v>0</v>
      </c>
      <c r="X72" s="1477">
        <v>0</v>
      </c>
      <c r="Y72" s="1477">
        <f t="shared" si="4"/>
        <v>0</v>
      </c>
      <c r="Z72" s="1477"/>
      <c r="AA72" s="1477">
        <f t="shared" si="5"/>
        <v>0</v>
      </c>
      <c r="AB72" s="1477">
        <f t="shared" si="5"/>
        <v>0</v>
      </c>
      <c r="AC72" s="2822">
        <f t="shared" si="5"/>
        <v>0</v>
      </c>
    </row>
    <row r="73" spans="1:29" s="2799" customFormat="1" ht="14.25" customHeight="1">
      <c r="A73" s="2813"/>
      <c r="B73" s="2813"/>
      <c r="C73" s="2813"/>
      <c r="E73" s="2849"/>
      <c r="F73" s="2823" t="s">
        <v>36</v>
      </c>
      <c r="G73" s="2832">
        <f>SUM(G74:G77)</f>
        <v>0</v>
      </c>
      <c r="H73" s="2803">
        <f>SUM(H74:H77)</f>
        <v>0</v>
      </c>
      <c r="I73" s="2803">
        <f t="shared" si="0"/>
        <v>0</v>
      </c>
      <c r="J73" s="2803"/>
      <c r="K73" s="2803">
        <f>SUM(K74:K77)</f>
        <v>0</v>
      </c>
      <c r="L73" s="2803">
        <f>SUM(L74:L77)</f>
        <v>0</v>
      </c>
      <c r="M73" s="2803">
        <f t="shared" si="1"/>
        <v>0</v>
      </c>
      <c r="N73" s="2803"/>
      <c r="O73" s="2803">
        <f>SUM(O74:O77)</f>
        <v>0</v>
      </c>
      <c r="P73" s="2803">
        <f>SUM(P74:P77)</f>
        <v>0</v>
      </c>
      <c r="Q73" s="2803">
        <f t="shared" si="2"/>
        <v>0</v>
      </c>
      <c r="R73" s="2803"/>
      <c r="S73" s="2803">
        <f>SUM(S74:S77)</f>
        <v>1</v>
      </c>
      <c r="T73" s="2803">
        <f>SUM(T74:T77)</f>
        <v>0</v>
      </c>
      <c r="U73" s="2803">
        <f t="shared" si="3"/>
        <v>1</v>
      </c>
      <c r="V73" s="2803"/>
      <c r="W73" s="2803">
        <f>SUM(W74:W77)</f>
        <v>0</v>
      </c>
      <c r="X73" s="2803">
        <f>SUM(X74:X77)</f>
        <v>0</v>
      </c>
      <c r="Y73" s="2803">
        <f t="shared" si="4"/>
        <v>0</v>
      </c>
      <c r="Z73" s="2803"/>
      <c r="AA73" s="2803">
        <f t="shared" si="5"/>
        <v>1</v>
      </c>
      <c r="AB73" s="2803">
        <f t="shared" si="5"/>
        <v>0</v>
      </c>
      <c r="AC73" s="2819">
        <f t="shared" si="5"/>
        <v>1</v>
      </c>
    </row>
    <row r="74" spans="1:29" ht="14.25" customHeight="1">
      <c r="A74" s="2813">
        <v>2</v>
      </c>
      <c r="B74" s="2813">
        <v>4</v>
      </c>
      <c r="C74" s="2813">
        <v>9</v>
      </c>
      <c r="E74" s="2849"/>
      <c r="F74" s="2824" t="s">
        <v>1527</v>
      </c>
      <c r="G74" s="1469">
        <v>0</v>
      </c>
      <c r="H74" s="1477">
        <v>0</v>
      </c>
      <c r="I74" s="1477">
        <f t="shared" si="0"/>
        <v>0</v>
      </c>
      <c r="J74" s="1477"/>
      <c r="K74" s="1477">
        <v>0</v>
      </c>
      <c r="L74" s="1477">
        <v>0</v>
      </c>
      <c r="M74" s="1477">
        <f t="shared" si="1"/>
        <v>0</v>
      </c>
      <c r="N74" s="1477"/>
      <c r="O74" s="1477">
        <v>0</v>
      </c>
      <c r="P74" s="1477">
        <v>0</v>
      </c>
      <c r="Q74" s="1477">
        <f t="shared" si="2"/>
        <v>0</v>
      </c>
      <c r="R74" s="1477"/>
      <c r="S74" s="1477">
        <v>0</v>
      </c>
      <c r="T74" s="1477">
        <v>0</v>
      </c>
      <c r="U74" s="1477">
        <f t="shared" si="3"/>
        <v>0</v>
      </c>
      <c r="V74" s="1477"/>
      <c r="W74" s="1477">
        <v>0</v>
      </c>
      <c r="X74" s="1477">
        <v>0</v>
      </c>
      <c r="Y74" s="1477">
        <f t="shared" si="4"/>
        <v>0</v>
      </c>
      <c r="Z74" s="1477"/>
      <c r="AA74" s="1477">
        <f t="shared" si="5"/>
        <v>0</v>
      </c>
      <c r="AB74" s="1477">
        <f t="shared" si="5"/>
        <v>0</v>
      </c>
      <c r="AC74" s="2822">
        <f t="shared" si="5"/>
        <v>0</v>
      </c>
    </row>
    <row r="75" spans="1:29" ht="14.25" customHeight="1">
      <c r="A75" s="2813">
        <v>2</v>
      </c>
      <c r="B75" s="2813">
        <v>4</v>
      </c>
      <c r="C75" s="2813">
        <v>9</v>
      </c>
      <c r="E75" s="2849"/>
      <c r="F75" s="2824" t="s">
        <v>1529</v>
      </c>
      <c r="G75" s="1469">
        <v>0</v>
      </c>
      <c r="H75" s="1477">
        <v>0</v>
      </c>
      <c r="I75" s="1477">
        <f t="shared" si="0"/>
        <v>0</v>
      </c>
      <c r="J75" s="1477"/>
      <c r="K75" s="1477">
        <v>0</v>
      </c>
      <c r="L75" s="1477">
        <v>0</v>
      </c>
      <c r="M75" s="1477">
        <f t="shared" si="1"/>
        <v>0</v>
      </c>
      <c r="N75" s="1477"/>
      <c r="O75" s="1477">
        <v>0</v>
      </c>
      <c r="P75" s="1477">
        <v>0</v>
      </c>
      <c r="Q75" s="1477">
        <f t="shared" si="2"/>
        <v>0</v>
      </c>
      <c r="R75" s="1477"/>
      <c r="S75" s="1477">
        <v>0</v>
      </c>
      <c r="T75" s="1477">
        <v>0</v>
      </c>
      <c r="U75" s="1477">
        <f t="shared" si="3"/>
        <v>0</v>
      </c>
      <c r="V75" s="1477"/>
      <c r="W75" s="1477">
        <v>0</v>
      </c>
      <c r="X75" s="1477">
        <v>0</v>
      </c>
      <c r="Y75" s="1477">
        <f t="shared" si="4"/>
        <v>0</v>
      </c>
      <c r="Z75" s="1477"/>
      <c r="AA75" s="1477">
        <f t="shared" si="5"/>
        <v>0</v>
      </c>
      <c r="AB75" s="1477">
        <f t="shared" si="5"/>
        <v>0</v>
      </c>
      <c r="AC75" s="2822">
        <f t="shared" si="5"/>
        <v>0</v>
      </c>
    </row>
    <row r="76" spans="1:29" ht="14.25" customHeight="1">
      <c r="A76" s="2813">
        <v>2</v>
      </c>
      <c r="B76" s="2813">
        <v>4</v>
      </c>
      <c r="C76" s="2813">
        <v>9</v>
      </c>
      <c r="E76" s="2849"/>
      <c r="F76" s="2824" t="s">
        <v>325</v>
      </c>
      <c r="G76" s="1469">
        <v>0</v>
      </c>
      <c r="H76" s="1477">
        <v>0</v>
      </c>
      <c r="I76" s="1477">
        <f t="shared" ref="I76:I147" si="8">SUM(G76:H76)</f>
        <v>0</v>
      </c>
      <c r="J76" s="1477"/>
      <c r="K76" s="1477">
        <v>0</v>
      </c>
      <c r="L76" s="1477">
        <v>0</v>
      </c>
      <c r="M76" s="1477">
        <f t="shared" ref="M76:M147" si="9">SUM(K76:L76)</f>
        <v>0</v>
      </c>
      <c r="N76" s="1477"/>
      <c r="O76" s="1477">
        <v>0</v>
      </c>
      <c r="P76" s="1477">
        <v>0</v>
      </c>
      <c r="Q76" s="1477">
        <f t="shared" ref="Q76:Q147" si="10">SUM(O76:P76)</f>
        <v>0</v>
      </c>
      <c r="R76" s="1477"/>
      <c r="S76" s="1477">
        <v>1</v>
      </c>
      <c r="T76" s="1477">
        <v>0</v>
      </c>
      <c r="U76" s="1477">
        <f t="shared" ref="U76:U147" si="11">SUM(S76:T76)</f>
        <v>1</v>
      </c>
      <c r="V76" s="1477"/>
      <c r="W76" s="1477">
        <v>0</v>
      </c>
      <c r="X76" s="1477">
        <v>0</v>
      </c>
      <c r="Y76" s="1477">
        <f t="shared" ref="Y76:Y147" si="12">SUM(W76:X76)</f>
        <v>0</v>
      </c>
      <c r="Z76" s="1477"/>
      <c r="AA76" s="1477">
        <f t="shared" ref="AA76:AC147" si="13">SUM(G76+K76+O76+S76+W76)</f>
        <v>1</v>
      </c>
      <c r="AB76" s="1477">
        <f t="shared" ref="AB76:AC147" si="14">SUM(H76+L76+P76+T76+X76)</f>
        <v>0</v>
      </c>
      <c r="AC76" s="2822">
        <f t="shared" si="14"/>
        <v>1</v>
      </c>
    </row>
    <row r="77" spans="1:29" ht="14.25" customHeight="1">
      <c r="A77" s="2813">
        <v>2</v>
      </c>
      <c r="B77" s="2813">
        <v>4</v>
      </c>
      <c r="C77" s="2813">
        <v>9</v>
      </c>
      <c r="E77" s="2849"/>
      <c r="F77" s="2824" t="s">
        <v>210</v>
      </c>
      <c r="G77" s="1469">
        <v>0</v>
      </c>
      <c r="H77" s="1477">
        <v>0</v>
      </c>
      <c r="I77" s="1477">
        <f t="shared" si="8"/>
        <v>0</v>
      </c>
      <c r="J77" s="1477"/>
      <c r="K77" s="1477">
        <v>0</v>
      </c>
      <c r="L77" s="1477">
        <v>0</v>
      </c>
      <c r="M77" s="1477">
        <f t="shared" si="9"/>
        <v>0</v>
      </c>
      <c r="N77" s="1477"/>
      <c r="O77" s="1477">
        <v>0</v>
      </c>
      <c r="P77" s="1477">
        <v>0</v>
      </c>
      <c r="Q77" s="1477">
        <f t="shared" si="10"/>
        <v>0</v>
      </c>
      <c r="R77" s="1477"/>
      <c r="S77" s="1477">
        <v>0</v>
      </c>
      <c r="T77" s="1477">
        <v>0</v>
      </c>
      <c r="U77" s="1477">
        <f t="shared" si="11"/>
        <v>0</v>
      </c>
      <c r="V77" s="1477"/>
      <c r="W77" s="1477">
        <v>0</v>
      </c>
      <c r="X77" s="1477">
        <v>0</v>
      </c>
      <c r="Y77" s="1477">
        <f t="shared" si="12"/>
        <v>0</v>
      </c>
      <c r="Z77" s="1477"/>
      <c r="AA77" s="1477">
        <f t="shared" si="13"/>
        <v>0</v>
      </c>
      <c r="AB77" s="1477">
        <f t="shared" si="14"/>
        <v>0</v>
      </c>
      <c r="AC77" s="2822">
        <f t="shared" si="14"/>
        <v>0</v>
      </c>
    </row>
    <row r="78" spans="1:29" s="2799" customFormat="1" ht="14.25" customHeight="1">
      <c r="A78" s="2813"/>
      <c r="B78" s="2813"/>
      <c r="C78" s="2813"/>
      <c r="E78" s="2849"/>
      <c r="F78" s="2823" t="s">
        <v>1532</v>
      </c>
      <c r="G78" s="2832">
        <f>SUM(G79)</f>
        <v>0</v>
      </c>
      <c r="H78" s="2803">
        <f>SUM(H79)</f>
        <v>0</v>
      </c>
      <c r="I78" s="2803">
        <f t="shared" si="8"/>
        <v>0</v>
      </c>
      <c r="J78" s="2803"/>
      <c r="K78" s="2803">
        <f>SUM(K79)</f>
        <v>0</v>
      </c>
      <c r="L78" s="2803">
        <f>SUM(L79)</f>
        <v>0</v>
      </c>
      <c r="M78" s="2803">
        <f t="shared" si="9"/>
        <v>0</v>
      </c>
      <c r="N78" s="2803"/>
      <c r="O78" s="2803">
        <f>SUM(O79)</f>
        <v>0</v>
      </c>
      <c r="P78" s="2803">
        <f>SUM(P79)</f>
        <v>0</v>
      </c>
      <c r="Q78" s="2803">
        <f t="shared" si="10"/>
        <v>0</v>
      </c>
      <c r="R78" s="2803"/>
      <c r="S78" s="2803">
        <f>SUM(S79)</f>
        <v>0</v>
      </c>
      <c r="T78" s="2803">
        <f>SUM(T79)</f>
        <v>0</v>
      </c>
      <c r="U78" s="2803">
        <f t="shared" si="11"/>
        <v>0</v>
      </c>
      <c r="V78" s="2803"/>
      <c r="W78" s="2803">
        <f>SUM(W79)</f>
        <v>3</v>
      </c>
      <c r="X78" s="2803">
        <f>SUM(X79)</f>
        <v>2</v>
      </c>
      <c r="Y78" s="2803">
        <f t="shared" si="12"/>
        <v>5</v>
      </c>
      <c r="Z78" s="2803"/>
      <c r="AA78" s="2803">
        <f t="shared" si="13"/>
        <v>3</v>
      </c>
      <c r="AB78" s="2803">
        <f t="shared" si="14"/>
        <v>2</v>
      </c>
      <c r="AC78" s="2819">
        <f t="shared" si="14"/>
        <v>5</v>
      </c>
    </row>
    <row r="79" spans="1:29" ht="14.25" customHeight="1">
      <c r="A79" s="2813">
        <v>2</v>
      </c>
      <c r="B79" s="2813">
        <v>4</v>
      </c>
      <c r="C79" s="2813">
        <v>11</v>
      </c>
      <c r="E79" s="2849"/>
      <c r="F79" s="2824" t="s">
        <v>217</v>
      </c>
      <c r="G79" s="1469">
        <v>0</v>
      </c>
      <c r="H79" s="1477">
        <v>0</v>
      </c>
      <c r="I79" s="1477">
        <f t="shared" si="8"/>
        <v>0</v>
      </c>
      <c r="J79" s="1477"/>
      <c r="K79" s="1477">
        <v>0</v>
      </c>
      <c r="L79" s="1477">
        <v>0</v>
      </c>
      <c r="M79" s="1477">
        <f t="shared" si="9"/>
        <v>0</v>
      </c>
      <c r="N79" s="1477"/>
      <c r="O79" s="1477">
        <v>0</v>
      </c>
      <c r="P79" s="1477">
        <v>0</v>
      </c>
      <c r="Q79" s="1477">
        <f t="shared" si="10"/>
        <v>0</v>
      </c>
      <c r="R79" s="1477"/>
      <c r="S79" s="1477">
        <v>0</v>
      </c>
      <c r="T79" s="1477">
        <v>0</v>
      </c>
      <c r="U79" s="1477">
        <f t="shared" si="11"/>
        <v>0</v>
      </c>
      <c r="V79" s="1477"/>
      <c r="W79" s="1477">
        <v>3</v>
      </c>
      <c r="X79" s="1477">
        <v>2</v>
      </c>
      <c r="Y79" s="1477">
        <f t="shared" si="12"/>
        <v>5</v>
      </c>
      <c r="Z79" s="1477"/>
      <c r="AA79" s="1477">
        <f t="shared" si="13"/>
        <v>3</v>
      </c>
      <c r="AB79" s="1477">
        <f t="shared" si="14"/>
        <v>2</v>
      </c>
      <c r="AC79" s="2822">
        <f t="shared" si="14"/>
        <v>5</v>
      </c>
    </row>
    <row r="80" spans="1:29" s="2799" customFormat="1" ht="14.25" customHeight="1">
      <c r="A80" s="2813"/>
      <c r="B80" s="2813"/>
      <c r="C80" s="2813"/>
      <c r="E80" s="2849">
        <v>1403</v>
      </c>
      <c r="F80" s="2815" t="s">
        <v>659</v>
      </c>
      <c r="G80" s="2826">
        <f>SUM(G81+G84+G86)</f>
        <v>7</v>
      </c>
      <c r="H80" s="2826">
        <f>SUM(H81+H84+H86)</f>
        <v>9</v>
      </c>
      <c r="I80" s="2826">
        <f t="shared" si="8"/>
        <v>16</v>
      </c>
      <c r="J80" s="2826"/>
      <c r="K80" s="2826">
        <f>SUM(K81+K84+K86)</f>
        <v>23</v>
      </c>
      <c r="L80" s="2826">
        <f>SUM(L81+L84+L86)</f>
        <v>20</v>
      </c>
      <c r="M80" s="2826">
        <f t="shared" si="9"/>
        <v>43</v>
      </c>
      <c r="N80" s="2826"/>
      <c r="O80" s="2826">
        <f>SUM(O81+O84+O86)</f>
        <v>0</v>
      </c>
      <c r="P80" s="2826">
        <f>SUM(P81+P84+P86)</f>
        <v>0</v>
      </c>
      <c r="Q80" s="2826">
        <f t="shared" si="10"/>
        <v>0</v>
      </c>
      <c r="R80" s="2826"/>
      <c r="S80" s="2826">
        <f>SUM(S81+S84+S86)</f>
        <v>5</v>
      </c>
      <c r="T80" s="2826">
        <f>SUM(T81+T84+T86)</f>
        <v>7</v>
      </c>
      <c r="U80" s="2826">
        <f t="shared" si="11"/>
        <v>12</v>
      </c>
      <c r="V80" s="2826"/>
      <c r="W80" s="2826">
        <f>SUM(W81+W84+W86)</f>
        <v>3</v>
      </c>
      <c r="X80" s="2826">
        <f>SUM(X81+X84+X86)</f>
        <v>5</v>
      </c>
      <c r="Y80" s="2826">
        <f t="shared" si="12"/>
        <v>8</v>
      </c>
      <c r="Z80" s="2826"/>
      <c r="AA80" s="2826">
        <f t="shared" si="13"/>
        <v>38</v>
      </c>
      <c r="AB80" s="2826">
        <f t="shared" si="14"/>
        <v>41</v>
      </c>
      <c r="AC80" s="2827">
        <f t="shared" si="14"/>
        <v>79</v>
      </c>
    </row>
    <row r="81" spans="1:29" s="2799" customFormat="1" ht="14.25" customHeight="1">
      <c r="A81" s="2813"/>
      <c r="B81" s="2813"/>
      <c r="C81" s="2813"/>
      <c r="E81" s="2849"/>
      <c r="F81" s="2823" t="s">
        <v>40</v>
      </c>
      <c r="G81" s="2803">
        <f>SUM(G82:G83)</f>
        <v>5</v>
      </c>
      <c r="H81" s="2803">
        <f>SUM(H82:H83)</f>
        <v>4</v>
      </c>
      <c r="I81" s="2803">
        <f t="shared" si="8"/>
        <v>9</v>
      </c>
      <c r="J81" s="2803"/>
      <c r="K81" s="2803">
        <f>SUM(K82:K83)</f>
        <v>5</v>
      </c>
      <c r="L81" s="2803">
        <f>SUM(L82:L83)</f>
        <v>5</v>
      </c>
      <c r="M81" s="2803">
        <f t="shared" si="9"/>
        <v>10</v>
      </c>
      <c r="N81" s="2803"/>
      <c r="O81" s="2803">
        <f>SUM(O82:O83)</f>
        <v>0</v>
      </c>
      <c r="P81" s="2803">
        <f>SUM(P82:P83)</f>
        <v>0</v>
      </c>
      <c r="Q81" s="2803">
        <f t="shared" si="10"/>
        <v>0</v>
      </c>
      <c r="R81" s="2803"/>
      <c r="S81" s="2803">
        <f>SUM(S82:S83)</f>
        <v>0</v>
      </c>
      <c r="T81" s="2803">
        <f>SUM(T82:T83)</f>
        <v>5</v>
      </c>
      <c r="U81" s="2803">
        <f t="shared" si="11"/>
        <v>5</v>
      </c>
      <c r="V81" s="2803"/>
      <c r="W81" s="2803">
        <f>SUM(W82:W83)</f>
        <v>2</v>
      </c>
      <c r="X81" s="2803">
        <f>SUM(X82:X83)</f>
        <v>0</v>
      </c>
      <c r="Y81" s="2803">
        <f t="shared" si="12"/>
        <v>2</v>
      </c>
      <c r="Z81" s="2803"/>
      <c r="AA81" s="2803">
        <f t="shared" si="13"/>
        <v>12</v>
      </c>
      <c r="AB81" s="2803">
        <f t="shared" si="14"/>
        <v>14</v>
      </c>
      <c r="AC81" s="2819">
        <f t="shared" si="14"/>
        <v>26</v>
      </c>
    </row>
    <row r="82" spans="1:29" s="2799" customFormat="1" ht="14.25" customHeight="1">
      <c r="A82" s="2813">
        <v>3</v>
      </c>
      <c r="B82" s="2813">
        <v>5</v>
      </c>
      <c r="C82" s="2813">
        <v>11</v>
      </c>
      <c r="E82" s="2849"/>
      <c r="F82" s="2824" t="s">
        <v>1533</v>
      </c>
      <c r="G82" s="1469">
        <v>0</v>
      </c>
      <c r="H82" s="1477">
        <v>0</v>
      </c>
      <c r="I82" s="1477">
        <f t="shared" si="8"/>
        <v>0</v>
      </c>
      <c r="J82" s="1477"/>
      <c r="K82" s="1477">
        <v>0</v>
      </c>
      <c r="L82" s="1477">
        <v>0</v>
      </c>
      <c r="M82" s="1477">
        <f t="shared" si="9"/>
        <v>0</v>
      </c>
      <c r="N82" s="1477"/>
      <c r="O82" s="1477">
        <v>0</v>
      </c>
      <c r="P82" s="1477">
        <v>0</v>
      </c>
      <c r="Q82" s="1477">
        <f t="shared" si="10"/>
        <v>0</v>
      </c>
      <c r="R82" s="1477"/>
      <c r="S82" s="1477">
        <v>0</v>
      </c>
      <c r="T82" s="1477">
        <v>1</v>
      </c>
      <c r="U82" s="1477">
        <f t="shared" si="11"/>
        <v>1</v>
      </c>
      <c r="V82" s="1477"/>
      <c r="W82" s="1477">
        <v>0</v>
      </c>
      <c r="X82" s="1477">
        <v>0</v>
      </c>
      <c r="Y82" s="1477">
        <f t="shared" si="12"/>
        <v>0</v>
      </c>
      <c r="Z82" s="1477"/>
      <c r="AA82" s="1477">
        <f>SUM(G82+K82+O82+S82+W82)</f>
        <v>0</v>
      </c>
      <c r="AB82" s="1477">
        <f>SUM(H82+L82+P82+T82+X82)</f>
        <v>1</v>
      </c>
      <c r="AC82" s="2822">
        <f>SUM(I82+M82+Q82+U82+Y82)</f>
        <v>1</v>
      </c>
    </row>
    <row r="83" spans="1:29" ht="14.25" customHeight="1">
      <c r="A83" s="2813">
        <v>3</v>
      </c>
      <c r="B83" s="2813">
        <v>5</v>
      </c>
      <c r="C83" s="2813">
        <v>11</v>
      </c>
      <c r="E83" s="2849"/>
      <c r="F83" s="2824" t="s">
        <v>218</v>
      </c>
      <c r="G83" s="1469">
        <v>5</v>
      </c>
      <c r="H83" s="1477">
        <v>4</v>
      </c>
      <c r="I83" s="1477">
        <f t="shared" si="8"/>
        <v>9</v>
      </c>
      <c r="J83" s="1477"/>
      <c r="K83" s="1477">
        <v>5</v>
      </c>
      <c r="L83" s="1477">
        <v>5</v>
      </c>
      <c r="M83" s="1477">
        <f t="shared" si="9"/>
        <v>10</v>
      </c>
      <c r="N83" s="1477"/>
      <c r="O83" s="1477">
        <v>0</v>
      </c>
      <c r="P83" s="1477">
        <v>0</v>
      </c>
      <c r="Q83" s="1477">
        <f t="shared" si="10"/>
        <v>0</v>
      </c>
      <c r="R83" s="1477"/>
      <c r="S83" s="1477">
        <v>0</v>
      </c>
      <c r="T83" s="1477">
        <v>4</v>
      </c>
      <c r="U83" s="1477">
        <f t="shared" si="11"/>
        <v>4</v>
      </c>
      <c r="V83" s="1477"/>
      <c r="W83" s="1477">
        <v>2</v>
      </c>
      <c r="X83" s="1477">
        <v>0</v>
      </c>
      <c r="Y83" s="1477">
        <f t="shared" si="12"/>
        <v>2</v>
      </c>
      <c r="Z83" s="1477"/>
      <c r="AA83" s="1477">
        <f t="shared" si="13"/>
        <v>12</v>
      </c>
      <c r="AB83" s="1477">
        <f t="shared" si="14"/>
        <v>13</v>
      </c>
      <c r="AC83" s="2822">
        <f t="shared" si="14"/>
        <v>25</v>
      </c>
    </row>
    <row r="84" spans="1:29" s="2799" customFormat="1" ht="14.25" customHeight="1">
      <c r="A84" s="2813"/>
      <c r="B84" s="2813"/>
      <c r="C84" s="2813"/>
      <c r="E84" s="2849"/>
      <c r="F84" s="2823" t="s">
        <v>41</v>
      </c>
      <c r="G84" s="2832">
        <f>SUM(G85)</f>
        <v>0</v>
      </c>
      <c r="H84" s="2803">
        <f>SUM(H85)</f>
        <v>2</v>
      </c>
      <c r="I84" s="2803">
        <f t="shared" si="8"/>
        <v>2</v>
      </c>
      <c r="J84" s="2803"/>
      <c r="K84" s="2803">
        <f>SUM(K85)</f>
        <v>2</v>
      </c>
      <c r="L84" s="2803">
        <f>SUM(L85)</f>
        <v>5</v>
      </c>
      <c r="M84" s="2803">
        <f t="shared" si="9"/>
        <v>7</v>
      </c>
      <c r="N84" s="2803"/>
      <c r="O84" s="2803">
        <f>SUM(O85)</f>
        <v>0</v>
      </c>
      <c r="P84" s="2803">
        <f>SUM(P85)</f>
        <v>0</v>
      </c>
      <c r="Q84" s="2803">
        <f t="shared" si="10"/>
        <v>0</v>
      </c>
      <c r="R84" s="2803"/>
      <c r="S84" s="2803">
        <f>SUM(S85)</f>
        <v>2</v>
      </c>
      <c r="T84" s="2803">
        <f>SUM(T85)</f>
        <v>0</v>
      </c>
      <c r="U84" s="2803">
        <f t="shared" si="11"/>
        <v>2</v>
      </c>
      <c r="V84" s="2803"/>
      <c r="W84" s="2803">
        <f>SUM(W85)</f>
        <v>0</v>
      </c>
      <c r="X84" s="2803">
        <f>SUM(X85)</f>
        <v>1</v>
      </c>
      <c r="Y84" s="2803">
        <f t="shared" si="12"/>
        <v>1</v>
      </c>
      <c r="Z84" s="2803"/>
      <c r="AA84" s="2803">
        <f t="shared" si="13"/>
        <v>4</v>
      </c>
      <c r="AB84" s="2803">
        <f t="shared" si="14"/>
        <v>8</v>
      </c>
      <c r="AC84" s="2819">
        <f t="shared" si="14"/>
        <v>12</v>
      </c>
    </row>
    <row r="85" spans="1:29" ht="14.25" customHeight="1">
      <c r="A85" s="2813">
        <v>3</v>
      </c>
      <c r="B85" s="2813">
        <v>5</v>
      </c>
      <c r="C85" s="2813">
        <v>8</v>
      </c>
      <c r="E85" s="2849"/>
      <c r="F85" s="2824" t="s">
        <v>218</v>
      </c>
      <c r="G85" s="1469">
        <v>0</v>
      </c>
      <c r="H85" s="1477">
        <v>2</v>
      </c>
      <c r="I85" s="1477">
        <f t="shared" si="8"/>
        <v>2</v>
      </c>
      <c r="J85" s="1477"/>
      <c r="K85" s="1477">
        <v>2</v>
      </c>
      <c r="L85" s="1477">
        <v>5</v>
      </c>
      <c r="M85" s="1477">
        <f t="shared" si="9"/>
        <v>7</v>
      </c>
      <c r="N85" s="1477"/>
      <c r="O85" s="1477">
        <v>0</v>
      </c>
      <c r="P85" s="1477">
        <v>0</v>
      </c>
      <c r="Q85" s="1477">
        <f t="shared" si="10"/>
        <v>0</v>
      </c>
      <c r="R85" s="1477"/>
      <c r="S85" s="1477">
        <v>2</v>
      </c>
      <c r="T85" s="1477">
        <v>0</v>
      </c>
      <c r="U85" s="1477">
        <f t="shared" si="11"/>
        <v>2</v>
      </c>
      <c r="V85" s="1477"/>
      <c r="W85" s="1477">
        <v>0</v>
      </c>
      <c r="X85" s="1477">
        <v>1</v>
      </c>
      <c r="Y85" s="1477">
        <f t="shared" si="12"/>
        <v>1</v>
      </c>
      <c r="Z85" s="1477"/>
      <c r="AA85" s="1477">
        <f t="shared" si="13"/>
        <v>4</v>
      </c>
      <c r="AB85" s="1477">
        <f t="shared" si="14"/>
        <v>8</v>
      </c>
      <c r="AC85" s="2822">
        <f t="shared" si="14"/>
        <v>12</v>
      </c>
    </row>
    <row r="86" spans="1:29" s="2799" customFormat="1" ht="14.25" customHeight="1">
      <c r="A86" s="2813"/>
      <c r="B86" s="2813"/>
      <c r="C86" s="2813"/>
      <c r="E86" s="2849"/>
      <c r="F86" s="2823" t="s">
        <v>42</v>
      </c>
      <c r="G86" s="2832">
        <f>SUM(G87:G88)</f>
        <v>2</v>
      </c>
      <c r="H86" s="2803">
        <f>SUM(H87:H88)</f>
        <v>3</v>
      </c>
      <c r="I86" s="2803">
        <f t="shared" si="8"/>
        <v>5</v>
      </c>
      <c r="J86" s="2803"/>
      <c r="K86" s="2803">
        <f>SUM(K87:K88)</f>
        <v>16</v>
      </c>
      <c r="L86" s="2803">
        <f>SUM(L87:L88)</f>
        <v>10</v>
      </c>
      <c r="M86" s="2803">
        <f t="shared" si="9"/>
        <v>26</v>
      </c>
      <c r="N86" s="2803"/>
      <c r="O86" s="2803">
        <f>SUM(O87:O88)</f>
        <v>0</v>
      </c>
      <c r="P86" s="2803">
        <f>SUM(P87:P88)</f>
        <v>0</v>
      </c>
      <c r="Q86" s="2803">
        <f t="shared" si="10"/>
        <v>0</v>
      </c>
      <c r="R86" s="2803"/>
      <c r="S86" s="2803">
        <f>SUM(S87:S88)</f>
        <v>3</v>
      </c>
      <c r="T86" s="2803">
        <f>SUM(T87:T88)</f>
        <v>2</v>
      </c>
      <c r="U86" s="2803">
        <f t="shared" si="11"/>
        <v>5</v>
      </c>
      <c r="V86" s="2803"/>
      <c r="W86" s="2803">
        <f>SUM(W87:W88)</f>
        <v>1</v>
      </c>
      <c r="X86" s="2803">
        <f>SUM(X87:X88)</f>
        <v>4</v>
      </c>
      <c r="Y86" s="2803">
        <f t="shared" si="12"/>
        <v>5</v>
      </c>
      <c r="Z86" s="2803"/>
      <c r="AA86" s="2803">
        <f t="shared" si="13"/>
        <v>22</v>
      </c>
      <c r="AB86" s="2803">
        <f t="shared" si="14"/>
        <v>19</v>
      </c>
      <c r="AC86" s="2819">
        <f t="shared" si="14"/>
        <v>41</v>
      </c>
    </row>
    <row r="87" spans="1:29" ht="14.25" customHeight="1">
      <c r="A87" s="2813">
        <v>3</v>
      </c>
      <c r="B87" s="2813">
        <v>5</v>
      </c>
      <c r="C87" s="2813">
        <v>10</v>
      </c>
      <c r="E87" s="2849"/>
      <c r="F87" s="2824" t="s">
        <v>218</v>
      </c>
      <c r="G87" s="1469">
        <v>0</v>
      </c>
      <c r="H87" s="1477">
        <v>1</v>
      </c>
      <c r="I87" s="1477">
        <f t="shared" si="8"/>
        <v>1</v>
      </c>
      <c r="J87" s="1477"/>
      <c r="K87" s="1477">
        <v>2</v>
      </c>
      <c r="L87" s="1477">
        <v>0</v>
      </c>
      <c r="M87" s="1477">
        <f t="shared" si="9"/>
        <v>2</v>
      </c>
      <c r="N87" s="1477"/>
      <c r="O87" s="1477">
        <v>0</v>
      </c>
      <c r="P87" s="1477">
        <v>0</v>
      </c>
      <c r="Q87" s="1477">
        <f t="shared" si="10"/>
        <v>0</v>
      </c>
      <c r="R87" s="1477"/>
      <c r="S87" s="1477">
        <v>3</v>
      </c>
      <c r="T87" s="1477">
        <v>0</v>
      </c>
      <c r="U87" s="1477">
        <f t="shared" si="11"/>
        <v>3</v>
      </c>
      <c r="V87" s="1477"/>
      <c r="W87" s="1477">
        <v>1</v>
      </c>
      <c r="X87" s="1477">
        <v>2</v>
      </c>
      <c r="Y87" s="1477">
        <f t="shared" si="12"/>
        <v>3</v>
      </c>
      <c r="Z87" s="1477"/>
      <c r="AA87" s="1477">
        <f t="shared" si="13"/>
        <v>6</v>
      </c>
      <c r="AB87" s="1477">
        <f t="shared" si="14"/>
        <v>3</v>
      </c>
      <c r="AC87" s="2822">
        <f t="shared" si="14"/>
        <v>9</v>
      </c>
    </row>
    <row r="88" spans="1:29" ht="14.25" customHeight="1">
      <c r="A88" s="2813">
        <v>3</v>
      </c>
      <c r="B88" s="2813">
        <v>5</v>
      </c>
      <c r="C88" s="2813">
        <v>10</v>
      </c>
      <c r="E88" s="2849"/>
      <c r="F88" s="2850" t="s">
        <v>219</v>
      </c>
      <c r="G88" s="2851">
        <v>2</v>
      </c>
      <c r="H88" s="1480">
        <v>2</v>
      </c>
      <c r="I88" s="1480">
        <f t="shared" si="8"/>
        <v>4</v>
      </c>
      <c r="J88" s="1480"/>
      <c r="K88" s="1480">
        <v>14</v>
      </c>
      <c r="L88" s="1480">
        <v>10</v>
      </c>
      <c r="M88" s="1480">
        <f t="shared" si="9"/>
        <v>24</v>
      </c>
      <c r="N88" s="1480"/>
      <c r="O88" s="1480">
        <v>0</v>
      </c>
      <c r="P88" s="1480">
        <v>0</v>
      </c>
      <c r="Q88" s="1480">
        <f t="shared" si="10"/>
        <v>0</v>
      </c>
      <c r="R88" s="1480"/>
      <c r="S88" s="1480">
        <v>0</v>
      </c>
      <c r="T88" s="1480">
        <v>2</v>
      </c>
      <c r="U88" s="1480">
        <f t="shared" si="11"/>
        <v>2</v>
      </c>
      <c r="V88" s="1480"/>
      <c r="W88" s="1480">
        <v>0</v>
      </c>
      <c r="X88" s="1480">
        <v>2</v>
      </c>
      <c r="Y88" s="1480">
        <f t="shared" si="12"/>
        <v>2</v>
      </c>
      <c r="Z88" s="1480"/>
      <c r="AA88" s="1480">
        <f t="shared" si="13"/>
        <v>16</v>
      </c>
      <c r="AB88" s="1480">
        <f t="shared" si="14"/>
        <v>16</v>
      </c>
      <c r="AC88" s="2829">
        <f t="shared" si="14"/>
        <v>32</v>
      </c>
    </row>
    <row r="89" spans="1:29" ht="14.25" customHeight="1">
      <c r="E89" s="2830"/>
      <c r="F89" s="2824"/>
      <c r="G89" s="25"/>
      <c r="H89" s="25"/>
      <c r="I89" s="25"/>
      <c r="J89" s="25"/>
      <c r="K89" s="25"/>
      <c r="L89" s="25"/>
      <c r="M89" s="25"/>
      <c r="N89" s="25"/>
      <c r="O89" s="25"/>
      <c r="P89" s="25"/>
      <c r="Q89" s="25"/>
      <c r="R89" s="25"/>
      <c r="S89" s="25"/>
      <c r="T89" s="25"/>
      <c r="U89" s="25"/>
      <c r="V89" s="25"/>
      <c r="W89" s="25"/>
      <c r="X89" s="25"/>
      <c r="Y89" s="25"/>
      <c r="Z89" s="25"/>
      <c r="AA89" s="25"/>
      <c r="AB89" s="25"/>
      <c r="AC89" s="25" t="s">
        <v>220</v>
      </c>
    </row>
    <row r="90" spans="1:29" ht="14.25" customHeight="1">
      <c r="E90" s="2830"/>
      <c r="F90" s="2824"/>
      <c r="G90" s="25"/>
      <c r="H90" s="25"/>
      <c r="I90" s="25"/>
      <c r="J90" s="25"/>
      <c r="K90" s="25"/>
      <c r="L90" s="25"/>
      <c r="M90" s="25"/>
      <c r="N90" s="25"/>
      <c r="O90" s="25"/>
      <c r="P90" s="25"/>
      <c r="Q90" s="25"/>
      <c r="R90" s="25"/>
      <c r="S90" s="25"/>
      <c r="T90" s="25"/>
      <c r="U90" s="25"/>
      <c r="V90" s="25"/>
      <c r="W90" s="25"/>
      <c r="X90" s="25"/>
      <c r="Y90" s="25"/>
      <c r="Z90" s="25"/>
      <c r="AA90" s="25"/>
      <c r="AB90" s="25"/>
      <c r="AC90" s="25"/>
    </row>
    <row r="91" spans="1:29" ht="14.25" customHeight="1">
      <c r="E91" s="2830"/>
      <c r="F91" s="2824"/>
      <c r="G91" s="25"/>
      <c r="H91" s="25"/>
      <c r="I91" s="25"/>
      <c r="J91" s="25"/>
      <c r="K91" s="25"/>
      <c r="L91" s="25"/>
      <c r="M91" s="25"/>
      <c r="N91" s="25"/>
      <c r="O91" s="25"/>
      <c r="P91" s="25"/>
      <c r="Q91" s="25"/>
      <c r="R91" s="25"/>
      <c r="S91" s="25"/>
      <c r="T91" s="25"/>
      <c r="U91" s="25"/>
      <c r="V91" s="25"/>
      <c r="W91" s="25"/>
      <c r="X91" s="25"/>
      <c r="Y91" s="25"/>
      <c r="Z91" s="25"/>
      <c r="AA91" s="25"/>
      <c r="AB91" s="25" t="s">
        <v>1534</v>
      </c>
      <c r="AC91" s="25"/>
    </row>
    <row r="92" spans="1:29" s="2804" customFormat="1" ht="14.25" customHeight="1">
      <c r="A92" s="2813"/>
      <c r="B92" s="2813"/>
      <c r="C92" s="2813"/>
      <c r="E92" s="2805" t="s">
        <v>122</v>
      </c>
      <c r="F92" s="2806" t="s">
        <v>327</v>
      </c>
      <c r="G92" s="2807" t="s">
        <v>285</v>
      </c>
      <c r="H92" s="2807"/>
      <c r="I92" s="2807"/>
      <c r="J92" s="2808"/>
      <c r="K92" s="2807" t="s">
        <v>1517</v>
      </c>
      <c r="L92" s="2807"/>
      <c r="M92" s="2807"/>
      <c r="N92" s="2808"/>
      <c r="O92" s="2807" t="s">
        <v>1518</v>
      </c>
      <c r="P92" s="2807"/>
      <c r="Q92" s="2807"/>
      <c r="R92" s="2808"/>
      <c r="S92" s="2807" t="s">
        <v>1519</v>
      </c>
      <c r="T92" s="2807"/>
      <c r="U92" s="2807"/>
      <c r="V92" s="2808"/>
      <c r="W92" s="2807" t="s">
        <v>1520</v>
      </c>
      <c r="X92" s="2807"/>
      <c r="Y92" s="2807"/>
      <c r="Z92" s="2808"/>
      <c r="AA92" s="2807" t="s">
        <v>8</v>
      </c>
      <c r="AB92" s="2807"/>
      <c r="AC92" s="2809"/>
    </row>
    <row r="93" spans="1:29" s="2804" customFormat="1" ht="14.25" customHeight="1">
      <c r="A93" s="2813"/>
      <c r="B93" s="2813"/>
      <c r="C93" s="2813"/>
      <c r="E93" s="2810"/>
      <c r="F93" s="2806"/>
      <c r="G93" s="2811" t="s">
        <v>18</v>
      </c>
      <c r="H93" s="2811" t="s">
        <v>19</v>
      </c>
      <c r="I93" s="2811" t="s">
        <v>8</v>
      </c>
      <c r="J93" s="2811"/>
      <c r="K93" s="2811" t="s">
        <v>18</v>
      </c>
      <c r="L93" s="2811" t="s">
        <v>19</v>
      </c>
      <c r="M93" s="2811" t="s">
        <v>8</v>
      </c>
      <c r="N93" s="2811"/>
      <c r="O93" s="2811" t="s">
        <v>18</v>
      </c>
      <c r="P93" s="2811" t="s">
        <v>19</v>
      </c>
      <c r="Q93" s="2811" t="s">
        <v>8</v>
      </c>
      <c r="R93" s="2811"/>
      <c r="S93" s="2811" t="s">
        <v>18</v>
      </c>
      <c r="T93" s="2811" t="s">
        <v>19</v>
      </c>
      <c r="U93" s="2811" t="s">
        <v>8</v>
      </c>
      <c r="V93" s="2811"/>
      <c r="W93" s="2811" t="s">
        <v>18</v>
      </c>
      <c r="X93" s="2811" t="s">
        <v>19</v>
      </c>
      <c r="Y93" s="2811" t="s">
        <v>8</v>
      </c>
      <c r="Z93" s="2811"/>
      <c r="AA93" s="2811" t="s">
        <v>18</v>
      </c>
      <c r="AB93" s="2811" t="s">
        <v>19</v>
      </c>
      <c r="AC93" s="2812" t="s">
        <v>8</v>
      </c>
    </row>
    <row r="94" spans="1:29" s="2799" customFormat="1" ht="14.25" customHeight="1">
      <c r="A94" s="2813"/>
      <c r="B94" s="2813"/>
      <c r="C94" s="2813"/>
      <c r="E94" s="2852">
        <v>1404</v>
      </c>
      <c r="F94" s="2815" t="s">
        <v>43</v>
      </c>
      <c r="G94" s="2826">
        <f>SUM(G95+G99)</f>
        <v>111</v>
      </c>
      <c r="H94" s="2826">
        <f>SUM(H95+H99)</f>
        <v>77</v>
      </c>
      <c r="I94" s="2826">
        <f t="shared" si="8"/>
        <v>188</v>
      </c>
      <c r="J94" s="2826"/>
      <c r="K94" s="2826">
        <f>SUM(K95+K99)</f>
        <v>39</v>
      </c>
      <c r="L94" s="2826">
        <f>SUM(L95+L99)</f>
        <v>19</v>
      </c>
      <c r="M94" s="2826">
        <f t="shared" si="9"/>
        <v>58</v>
      </c>
      <c r="N94" s="2826"/>
      <c r="O94" s="2826">
        <f>SUM(O95+O99)</f>
        <v>1</v>
      </c>
      <c r="P94" s="2826">
        <f>SUM(P95+P99)</f>
        <v>0</v>
      </c>
      <c r="Q94" s="2826">
        <f t="shared" si="10"/>
        <v>1</v>
      </c>
      <c r="R94" s="2826"/>
      <c r="S94" s="2826">
        <f>SUM(S95+S99)</f>
        <v>0</v>
      </c>
      <c r="T94" s="2826">
        <f>SUM(T95+T99)</f>
        <v>1</v>
      </c>
      <c r="U94" s="2826">
        <f t="shared" si="11"/>
        <v>1</v>
      </c>
      <c r="V94" s="2826"/>
      <c r="W94" s="2826">
        <f>SUM(W95+W99)</f>
        <v>0</v>
      </c>
      <c r="X94" s="2826">
        <f>SUM(X95+X99)</f>
        <v>0</v>
      </c>
      <c r="Y94" s="2826">
        <f t="shared" si="12"/>
        <v>0</v>
      </c>
      <c r="Z94" s="2826"/>
      <c r="AA94" s="2826">
        <f t="shared" si="13"/>
        <v>151</v>
      </c>
      <c r="AB94" s="2826">
        <f t="shared" si="14"/>
        <v>97</v>
      </c>
      <c r="AC94" s="2827">
        <f t="shared" si="14"/>
        <v>248</v>
      </c>
    </row>
    <row r="95" spans="1:29" s="2799" customFormat="1" ht="14.25" customHeight="1">
      <c r="A95" s="2813"/>
      <c r="B95" s="2813"/>
      <c r="C95" s="2813"/>
      <c r="E95" s="2849"/>
      <c r="F95" s="2831" t="s">
        <v>44</v>
      </c>
      <c r="G95" s="2832">
        <f>SUM(G96:G98)</f>
        <v>63</v>
      </c>
      <c r="H95" s="2832">
        <f>SUM(H96:H98)</f>
        <v>29</v>
      </c>
      <c r="I95" s="2832">
        <f t="shared" si="8"/>
        <v>92</v>
      </c>
      <c r="J95" s="2832"/>
      <c r="K95" s="2832">
        <f>SUM(K96:K98)</f>
        <v>15</v>
      </c>
      <c r="L95" s="2832">
        <f>SUM(L96:L98)</f>
        <v>2</v>
      </c>
      <c r="M95" s="2832">
        <f t="shared" si="9"/>
        <v>17</v>
      </c>
      <c r="N95" s="2832"/>
      <c r="O95" s="2832">
        <f>SUM(O96:O98)</f>
        <v>1</v>
      </c>
      <c r="P95" s="2832">
        <f>SUM(P96:P98)</f>
        <v>0</v>
      </c>
      <c r="Q95" s="2832">
        <f t="shared" si="10"/>
        <v>1</v>
      </c>
      <c r="R95" s="2832"/>
      <c r="S95" s="2832">
        <f>SUM(S96:S98)</f>
        <v>0</v>
      </c>
      <c r="T95" s="2832">
        <f>SUM(T96:T98)</f>
        <v>0</v>
      </c>
      <c r="U95" s="2832">
        <f t="shared" si="11"/>
        <v>0</v>
      </c>
      <c r="V95" s="2832"/>
      <c r="W95" s="2832">
        <f>SUM(W96:W98)</f>
        <v>0</v>
      </c>
      <c r="X95" s="2832">
        <f>SUM(X96:X98)</f>
        <v>0</v>
      </c>
      <c r="Y95" s="2832">
        <f t="shared" si="12"/>
        <v>0</v>
      </c>
      <c r="Z95" s="2832"/>
      <c r="AA95" s="2832">
        <f t="shared" si="13"/>
        <v>79</v>
      </c>
      <c r="AB95" s="2832">
        <f t="shared" si="14"/>
        <v>31</v>
      </c>
      <c r="AC95" s="2833">
        <f t="shared" si="14"/>
        <v>110</v>
      </c>
    </row>
    <row r="96" spans="1:29" ht="14.25" customHeight="1">
      <c r="A96" s="2813">
        <v>4</v>
      </c>
      <c r="B96" s="2813">
        <v>6</v>
      </c>
      <c r="C96" s="2813">
        <v>11</v>
      </c>
      <c r="E96" s="2849"/>
      <c r="F96" s="2824" t="s">
        <v>222</v>
      </c>
      <c r="G96" s="1469">
        <v>63</v>
      </c>
      <c r="H96" s="1477">
        <v>29</v>
      </c>
      <c r="I96" s="1477">
        <f t="shared" si="8"/>
        <v>92</v>
      </c>
      <c r="J96" s="1477"/>
      <c r="K96" s="1477">
        <v>15</v>
      </c>
      <c r="L96" s="1477">
        <v>2</v>
      </c>
      <c r="M96" s="1477">
        <f t="shared" si="9"/>
        <v>17</v>
      </c>
      <c r="N96" s="1477"/>
      <c r="O96" s="1477">
        <v>1</v>
      </c>
      <c r="P96" s="1477">
        <v>0</v>
      </c>
      <c r="Q96" s="1477">
        <f t="shared" si="10"/>
        <v>1</v>
      </c>
      <c r="R96" s="1477"/>
      <c r="S96" s="1477">
        <v>0</v>
      </c>
      <c r="T96" s="1477">
        <v>0</v>
      </c>
      <c r="U96" s="1477">
        <f t="shared" si="11"/>
        <v>0</v>
      </c>
      <c r="V96" s="1477"/>
      <c r="W96" s="1477">
        <v>0</v>
      </c>
      <c r="X96" s="1477">
        <v>0</v>
      </c>
      <c r="Y96" s="1477">
        <f t="shared" si="12"/>
        <v>0</v>
      </c>
      <c r="Z96" s="1477"/>
      <c r="AA96" s="1477">
        <f t="shared" si="13"/>
        <v>79</v>
      </c>
      <c r="AB96" s="1477">
        <f t="shared" si="14"/>
        <v>31</v>
      </c>
      <c r="AC96" s="2822">
        <f t="shared" si="14"/>
        <v>110</v>
      </c>
    </row>
    <row r="97" spans="1:29" ht="14.25" customHeight="1">
      <c r="A97" s="2813">
        <v>4</v>
      </c>
      <c r="B97" s="2813">
        <v>6</v>
      </c>
      <c r="C97" s="2813">
        <v>11</v>
      </c>
      <c r="E97" s="2849"/>
      <c r="F97" s="2824" t="s">
        <v>340</v>
      </c>
      <c r="G97" s="1469">
        <v>0</v>
      </c>
      <c r="H97" s="1477">
        <v>0</v>
      </c>
      <c r="I97" s="1477">
        <f>SUM(G97:H97)</f>
        <v>0</v>
      </c>
      <c r="J97" s="1477"/>
      <c r="K97" s="1477">
        <v>0</v>
      </c>
      <c r="L97" s="1477">
        <v>0</v>
      </c>
      <c r="M97" s="1477">
        <f>SUM(K97:L97)</f>
        <v>0</v>
      </c>
      <c r="N97" s="1477"/>
      <c r="O97" s="1477">
        <v>0</v>
      </c>
      <c r="P97" s="1477">
        <v>0</v>
      </c>
      <c r="Q97" s="1477">
        <f>SUM(O97:P97)</f>
        <v>0</v>
      </c>
      <c r="R97" s="1477"/>
      <c r="S97" s="1477">
        <v>0</v>
      </c>
      <c r="T97" s="1477">
        <v>0</v>
      </c>
      <c r="U97" s="1477">
        <f>SUM(S97:T97)</f>
        <v>0</v>
      </c>
      <c r="V97" s="1477"/>
      <c r="W97" s="1477">
        <v>0</v>
      </c>
      <c r="X97" s="1477">
        <v>0</v>
      </c>
      <c r="Y97" s="1477">
        <f>SUM(W97:X97)</f>
        <v>0</v>
      </c>
      <c r="Z97" s="1477"/>
      <c r="AA97" s="1477">
        <f t="shared" si="13"/>
        <v>0</v>
      </c>
      <c r="AB97" s="1477">
        <f t="shared" si="13"/>
        <v>0</v>
      </c>
      <c r="AC97" s="2822">
        <f t="shared" si="13"/>
        <v>0</v>
      </c>
    </row>
    <row r="98" spans="1:29" ht="14.25" customHeight="1">
      <c r="A98" s="2813">
        <v>4</v>
      </c>
      <c r="B98" s="2813">
        <v>6</v>
      </c>
      <c r="C98" s="2813">
        <v>11</v>
      </c>
      <c r="E98" s="2849"/>
      <c r="F98" s="2824" t="s">
        <v>341</v>
      </c>
      <c r="G98" s="1469">
        <v>0</v>
      </c>
      <c r="H98" s="1477">
        <v>0</v>
      </c>
      <c r="I98" s="1477">
        <f>SUM(G98:H98)</f>
        <v>0</v>
      </c>
      <c r="J98" s="1477"/>
      <c r="K98" s="1477">
        <v>0</v>
      </c>
      <c r="L98" s="1477">
        <v>0</v>
      </c>
      <c r="M98" s="1477">
        <f>SUM(K98:L98)</f>
        <v>0</v>
      </c>
      <c r="N98" s="1477"/>
      <c r="O98" s="1477">
        <v>0</v>
      </c>
      <c r="P98" s="1477">
        <v>0</v>
      </c>
      <c r="Q98" s="1477">
        <f>SUM(O98:P98)</f>
        <v>0</v>
      </c>
      <c r="R98" s="1477"/>
      <c r="S98" s="1477">
        <v>0</v>
      </c>
      <c r="T98" s="1477">
        <v>0</v>
      </c>
      <c r="U98" s="1477">
        <f>SUM(S98:T98)</f>
        <v>0</v>
      </c>
      <c r="V98" s="1477"/>
      <c r="W98" s="1477">
        <v>0</v>
      </c>
      <c r="X98" s="1477">
        <v>0</v>
      </c>
      <c r="Y98" s="1477">
        <f>SUM(W98:X98)</f>
        <v>0</v>
      </c>
      <c r="Z98" s="1477"/>
      <c r="AA98" s="1477">
        <f t="shared" si="13"/>
        <v>0</v>
      </c>
      <c r="AB98" s="1477">
        <f t="shared" si="13"/>
        <v>0</v>
      </c>
      <c r="AC98" s="2822">
        <f t="shared" si="13"/>
        <v>0</v>
      </c>
    </row>
    <row r="99" spans="1:29" s="2799" customFormat="1" ht="14.25" customHeight="1">
      <c r="A99" s="2813"/>
      <c r="B99" s="2813"/>
      <c r="C99" s="2813"/>
      <c r="E99" s="2849"/>
      <c r="F99" s="2823" t="s">
        <v>45</v>
      </c>
      <c r="G99" s="2832">
        <f>SUM(G100)</f>
        <v>48</v>
      </c>
      <c r="H99" s="2803">
        <f>SUM(H100)</f>
        <v>48</v>
      </c>
      <c r="I99" s="2803">
        <f t="shared" si="8"/>
        <v>96</v>
      </c>
      <c r="J99" s="2803"/>
      <c r="K99" s="2803">
        <f>SUM(K100)</f>
        <v>24</v>
      </c>
      <c r="L99" s="2803">
        <f>SUM(L100)</f>
        <v>17</v>
      </c>
      <c r="M99" s="2803">
        <f t="shared" si="9"/>
        <v>41</v>
      </c>
      <c r="N99" s="2803"/>
      <c r="O99" s="2803">
        <f>SUM(O100)</f>
        <v>0</v>
      </c>
      <c r="P99" s="2803">
        <f>SUM(P100)</f>
        <v>0</v>
      </c>
      <c r="Q99" s="2803">
        <f t="shared" si="10"/>
        <v>0</v>
      </c>
      <c r="R99" s="2803"/>
      <c r="S99" s="2803">
        <f>SUM(S100)</f>
        <v>0</v>
      </c>
      <c r="T99" s="2803">
        <f>SUM(T100)</f>
        <v>1</v>
      </c>
      <c r="U99" s="2803">
        <f t="shared" si="11"/>
        <v>1</v>
      </c>
      <c r="V99" s="2803"/>
      <c r="W99" s="2803">
        <f>SUM(W100)</f>
        <v>0</v>
      </c>
      <c r="X99" s="2803">
        <f>SUM(X100)</f>
        <v>0</v>
      </c>
      <c r="Y99" s="2803">
        <f t="shared" si="12"/>
        <v>0</v>
      </c>
      <c r="Z99" s="2803"/>
      <c r="AA99" s="2803">
        <f t="shared" si="13"/>
        <v>72</v>
      </c>
      <c r="AB99" s="2803">
        <f t="shared" si="14"/>
        <v>66</v>
      </c>
      <c r="AC99" s="2819">
        <f t="shared" si="14"/>
        <v>138</v>
      </c>
    </row>
    <row r="100" spans="1:29" ht="14.25" customHeight="1">
      <c r="A100" s="2813">
        <v>4</v>
      </c>
      <c r="B100" s="2813">
        <v>6</v>
      </c>
      <c r="C100" s="2813">
        <v>11</v>
      </c>
      <c r="E100" s="2849"/>
      <c r="F100" s="2824" t="s">
        <v>225</v>
      </c>
      <c r="G100" s="1469">
        <v>48</v>
      </c>
      <c r="H100" s="1477">
        <v>48</v>
      </c>
      <c r="I100" s="1477">
        <f t="shared" si="8"/>
        <v>96</v>
      </c>
      <c r="J100" s="1477"/>
      <c r="K100" s="1477">
        <v>24</v>
      </c>
      <c r="L100" s="1477">
        <v>17</v>
      </c>
      <c r="M100" s="1477">
        <f t="shared" si="9"/>
        <v>41</v>
      </c>
      <c r="N100" s="1477"/>
      <c r="O100" s="1477">
        <v>0</v>
      </c>
      <c r="P100" s="1477">
        <v>0</v>
      </c>
      <c r="Q100" s="1477">
        <f t="shared" si="10"/>
        <v>0</v>
      </c>
      <c r="R100" s="1477"/>
      <c r="S100" s="1477">
        <v>0</v>
      </c>
      <c r="T100" s="1477">
        <v>1</v>
      </c>
      <c r="U100" s="1477">
        <f t="shared" si="11"/>
        <v>1</v>
      </c>
      <c r="V100" s="1477"/>
      <c r="W100" s="1477">
        <v>0</v>
      </c>
      <c r="X100" s="1477">
        <v>0</v>
      </c>
      <c r="Y100" s="1477">
        <f t="shared" si="12"/>
        <v>0</v>
      </c>
      <c r="Z100" s="1477"/>
      <c r="AA100" s="1477">
        <f t="shared" si="13"/>
        <v>72</v>
      </c>
      <c r="AB100" s="1477">
        <f t="shared" si="14"/>
        <v>66</v>
      </c>
      <c r="AC100" s="2822">
        <f t="shared" si="14"/>
        <v>138</v>
      </c>
    </row>
    <row r="101" spans="1:29" s="2799" customFormat="1" ht="14.25" customHeight="1">
      <c r="A101" s="2813"/>
      <c r="B101" s="2813"/>
      <c r="C101" s="2813"/>
      <c r="E101" s="2814">
        <v>1405</v>
      </c>
      <c r="F101" s="2815" t="s">
        <v>46</v>
      </c>
      <c r="G101" s="2826">
        <f>SUM(G102+G107+G117+G119)</f>
        <v>64</v>
      </c>
      <c r="H101" s="2826">
        <f>SUM(H102+H107+H117+H119)</f>
        <v>150</v>
      </c>
      <c r="I101" s="2826">
        <f t="shared" si="8"/>
        <v>214</v>
      </c>
      <c r="J101" s="2826"/>
      <c r="K101" s="2826">
        <f>SUM(K102+K107+K117+K119)</f>
        <v>20</v>
      </c>
      <c r="L101" s="2826">
        <f>SUM(L102+L107+L117+L119)</f>
        <v>28</v>
      </c>
      <c r="M101" s="2826">
        <f t="shared" si="9"/>
        <v>48</v>
      </c>
      <c r="N101" s="2826"/>
      <c r="O101" s="2826">
        <f>SUM(O102+O107+O117+O119)</f>
        <v>2</v>
      </c>
      <c r="P101" s="2826">
        <f>SUM(P102+P107+P117+P119)</f>
        <v>3</v>
      </c>
      <c r="Q101" s="2826">
        <f t="shared" si="10"/>
        <v>5</v>
      </c>
      <c r="R101" s="2826"/>
      <c r="S101" s="2826">
        <f>SUM(S102+S107+S117+S119)</f>
        <v>2</v>
      </c>
      <c r="T101" s="2826">
        <f>SUM(T102+T107+T117+T119)</f>
        <v>3</v>
      </c>
      <c r="U101" s="2826">
        <f t="shared" si="11"/>
        <v>5</v>
      </c>
      <c r="V101" s="2826"/>
      <c r="W101" s="2826">
        <f>SUM(W102+W107+W117+W119)</f>
        <v>2</v>
      </c>
      <c r="X101" s="2826">
        <f>SUM(X102+X107+X117+X119)</f>
        <v>2</v>
      </c>
      <c r="Y101" s="2826">
        <f t="shared" si="12"/>
        <v>4</v>
      </c>
      <c r="Z101" s="2826"/>
      <c r="AA101" s="2826">
        <f t="shared" si="13"/>
        <v>90</v>
      </c>
      <c r="AB101" s="2826">
        <f t="shared" si="14"/>
        <v>186</v>
      </c>
      <c r="AC101" s="2827">
        <f t="shared" si="14"/>
        <v>276</v>
      </c>
    </row>
    <row r="102" spans="1:29" s="2799" customFormat="1" ht="14.25" customHeight="1">
      <c r="A102" s="2813"/>
      <c r="B102" s="2813"/>
      <c r="C102" s="2813"/>
      <c r="E102" s="2817"/>
      <c r="F102" s="2823" t="s">
        <v>47</v>
      </c>
      <c r="G102" s="2803">
        <f>SUM(G103:G106)</f>
        <v>10</v>
      </c>
      <c r="H102" s="2803">
        <f>SUM(H103:H106)</f>
        <v>21</v>
      </c>
      <c r="I102" s="2803">
        <f t="shared" si="8"/>
        <v>31</v>
      </c>
      <c r="J102" s="2803"/>
      <c r="K102" s="2803">
        <f>SUM(K103:K106)</f>
        <v>7</v>
      </c>
      <c r="L102" s="2803">
        <f>SUM(L103:L106)</f>
        <v>7</v>
      </c>
      <c r="M102" s="2803">
        <f t="shared" si="9"/>
        <v>14</v>
      </c>
      <c r="N102" s="2803"/>
      <c r="O102" s="2803">
        <f>SUM(O103:O106)</f>
        <v>0</v>
      </c>
      <c r="P102" s="2803">
        <f>SUM(P103:P106)</f>
        <v>0</v>
      </c>
      <c r="Q102" s="2803">
        <f t="shared" si="10"/>
        <v>0</v>
      </c>
      <c r="R102" s="2803"/>
      <c r="S102" s="2803">
        <f>SUM(S103:S106)</f>
        <v>2</v>
      </c>
      <c r="T102" s="2803">
        <f>SUM(T103:T106)</f>
        <v>2</v>
      </c>
      <c r="U102" s="2803">
        <f t="shared" si="11"/>
        <v>4</v>
      </c>
      <c r="V102" s="2803"/>
      <c r="W102" s="2803">
        <f>SUM(W103:W106)</f>
        <v>0</v>
      </c>
      <c r="X102" s="2803">
        <f>SUM(X103:X106)</f>
        <v>0</v>
      </c>
      <c r="Y102" s="2803">
        <f t="shared" si="12"/>
        <v>0</v>
      </c>
      <c r="Z102" s="2803"/>
      <c r="AA102" s="2803">
        <f t="shared" si="13"/>
        <v>19</v>
      </c>
      <c r="AB102" s="2803">
        <f t="shared" si="14"/>
        <v>30</v>
      </c>
      <c r="AC102" s="2819">
        <f t="shared" si="14"/>
        <v>49</v>
      </c>
    </row>
    <row r="103" spans="1:29" ht="14.25" customHeight="1">
      <c r="A103" s="2813">
        <v>5</v>
      </c>
      <c r="B103" s="2813">
        <v>4</v>
      </c>
      <c r="C103" s="2813">
        <v>8</v>
      </c>
      <c r="E103" s="2817"/>
      <c r="F103" s="2824" t="s">
        <v>226</v>
      </c>
      <c r="G103" s="1469">
        <v>2</v>
      </c>
      <c r="H103" s="1477">
        <v>5</v>
      </c>
      <c r="I103" s="1477">
        <f t="shared" si="8"/>
        <v>7</v>
      </c>
      <c r="J103" s="1477"/>
      <c r="K103" s="1477">
        <v>0</v>
      </c>
      <c r="L103" s="1477">
        <v>1</v>
      </c>
      <c r="M103" s="1477">
        <f t="shared" si="9"/>
        <v>1</v>
      </c>
      <c r="N103" s="1477"/>
      <c r="O103" s="1477">
        <v>0</v>
      </c>
      <c r="P103" s="1477">
        <v>0</v>
      </c>
      <c r="Q103" s="1477">
        <f t="shared" si="10"/>
        <v>0</v>
      </c>
      <c r="R103" s="1477"/>
      <c r="S103" s="1477">
        <v>0</v>
      </c>
      <c r="T103" s="1477">
        <v>0</v>
      </c>
      <c r="U103" s="1477">
        <f t="shared" si="11"/>
        <v>0</v>
      </c>
      <c r="V103" s="1477"/>
      <c r="W103" s="1477">
        <v>0</v>
      </c>
      <c r="X103" s="1477">
        <v>0</v>
      </c>
      <c r="Y103" s="1477">
        <f t="shared" si="12"/>
        <v>0</v>
      </c>
      <c r="Z103" s="1477"/>
      <c r="AA103" s="1477">
        <f t="shared" si="13"/>
        <v>2</v>
      </c>
      <c r="AB103" s="1477">
        <f t="shared" si="14"/>
        <v>6</v>
      </c>
      <c r="AC103" s="2822">
        <f t="shared" si="14"/>
        <v>8</v>
      </c>
    </row>
    <row r="104" spans="1:29" ht="14.25" customHeight="1">
      <c r="A104" s="2813">
        <v>5</v>
      </c>
      <c r="B104" s="2813">
        <v>4</v>
      </c>
      <c r="C104" s="2813">
        <v>8</v>
      </c>
      <c r="E104" s="2817"/>
      <c r="F104" s="2824" t="s">
        <v>227</v>
      </c>
      <c r="G104" s="1469">
        <v>5</v>
      </c>
      <c r="H104" s="1477">
        <v>10</v>
      </c>
      <c r="I104" s="1477">
        <f t="shared" si="8"/>
        <v>15</v>
      </c>
      <c r="J104" s="1477"/>
      <c r="K104" s="1477">
        <v>2</v>
      </c>
      <c r="L104" s="1477">
        <v>2</v>
      </c>
      <c r="M104" s="1477">
        <f t="shared" si="9"/>
        <v>4</v>
      </c>
      <c r="N104" s="1477"/>
      <c r="O104" s="1477">
        <v>0</v>
      </c>
      <c r="P104" s="1477">
        <v>0</v>
      </c>
      <c r="Q104" s="1477">
        <f t="shared" si="10"/>
        <v>0</v>
      </c>
      <c r="R104" s="1477"/>
      <c r="S104" s="1477">
        <v>0</v>
      </c>
      <c r="T104" s="1477">
        <v>1</v>
      </c>
      <c r="U104" s="1477">
        <f t="shared" si="11"/>
        <v>1</v>
      </c>
      <c r="V104" s="1477"/>
      <c r="W104" s="1477">
        <v>0</v>
      </c>
      <c r="X104" s="1477">
        <v>0</v>
      </c>
      <c r="Y104" s="1477">
        <f t="shared" si="12"/>
        <v>0</v>
      </c>
      <c r="Z104" s="1477"/>
      <c r="AA104" s="1477">
        <f t="shared" si="13"/>
        <v>7</v>
      </c>
      <c r="AB104" s="1477">
        <f t="shared" si="14"/>
        <v>13</v>
      </c>
      <c r="AC104" s="2822">
        <f t="shared" si="14"/>
        <v>20</v>
      </c>
    </row>
    <row r="105" spans="1:29" ht="14.25" customHeight="1">
      <c r="A105" s="2813">
        <v>5</v>
      </c>
      <c r="B105" s="2813">
        <v>4</v>
      </c>
      <c r="C105" s="2813">
        <v>8</v>
      </c>
      <c r="E105" s="2817"/>
      <c r="F105" s="2824" t="s">
        <v>228</v>
      </c>
      <c r="G105" s="1469">
        <v>1</v>
      </c>
      <c r="H105" s="1477">
        <v>0</v>
      </c>
      <c r="I105" s="1477">
        <f t="shared" si="8"/>
        <v>1</v>
      </c>
      <c r="J105" s="1477"/>
      <c r="K105" s="1477">
        <v>5</v>
      </c>
      <c r="L105" s="1477">
        <v>1</v>
      </c>
      <c r="M105" s="1477">
        <f t="shared" si="9"/>
        <v>6</v>
      </c>
      <c r="N105" s="1477"/>
      <c r="O105" s="1477">
        <v>0</v>
      </c>
      <c r="P105" s="1477">
        <v>0</v>
      </c>
      <c r="Q105" s="1477">
        <f t="shared" si="10"/>
        <v>0</v>
      </c>
      <c r="R105" s="1477"/>
      <c r="S105" s="1477">
        <v>2</v>
      </c>
      <c r="T105" s="1477">
        <v>0</v>
      </c>
      <c r="U105" s="1477">
        <f t="shared" si="11"/>
        <v>2</v>
      </c>
      <c r="V105" s="1477"/>
      <c r="W105" s="1477">
        <v>0</v>
      </c>
      <c r="X105" s="1477">
        <v>0</v>
      </c>
      <c r="Y105" s="1477">
        <f t="shared" si="12"/>
        <v>0</v>
      </c>
      <c r="Z105" s="1477"/>
      <c r="AA105" s="1477">
        <f t="shared" si="13"/>
        <v>8</v>
      </c>
      <c r="AB105" s="1477">
        <f t="shared" si="14"/>
        <v>1</v>
      </c>
      <c r="AC105" s="2822">
        <f t="shared" si="14"/>
        <v>9</v>
      </c>
    </row>
    <row r="106" spans="1:29" ht="14.25" customHeight="1">
      <c r="A106" s="2813">
        <v>5</v>
      </c>
      <c r="B106" s="2813">
        <v>4</v>
      </c>
      <c r="C106" s="2813">
        <v>8</v>
      </c>
      <c r="E106" s="2817"/>
      <c r="F106" s="2824" t="s">
        <v>229</v>
      </c>
      <c r="G106" s="1469">
        <v>2</v>
      </c>
      <c r="H106" s="1477">
        <v>6</v>
      </c>
      <c r="I106" s="1477">
        <f t="shared" si="8"/>
        <v>8</v>
      </c>
      <c r="J106" s="1477"/>
      <c r="K106" s="1477">
        <v>0</v>
      </c>
      <c r="L106" s="1477">
        <v>3</v>
      </c>
      <c r="M106" s="1477">
        <f t="shared" si="9"/>
        <v>3</v>
      </c>
      <c r="N106" s="1477"/>
      <c r="O106" s="1477">
        <v>0</v>
      </c>
      <c r="P106" s="1477">
        <v>0</v>
      </c>
      <c r="Q106" s="1477">
        <f t="shared" si="10"/>
        <v>0</v>
      </c>
      <c r="R106" s="1477"/>
      <c r="S106" s="1477">
        <v>0</v>
      </c>
      <c r="T106" s="1477">
        <v>1</v>
      </c>
      <c r="U106" s="1477">
        <f t="shared" si="11"/>
        <v>1</v>
      </c>
      <c r="V106" s="1477"/>
      <c r="W106" s="1477">
        <v>0</v>
      </c>
      <c r="X106" s="1477">
        <v>0</v>
      </c>
      <c r="Y106" s="1477">
        <f t="shared" si="12"/>
        <v>0</v>
      </c>
      <c r="Z106" s="1477"/>
      <c r="AA106" s="1477">
        <f t="shared" si="13"/>
        <v>2</v>
      </c>
      <c r="AB106" s="1477">
        <f t="shared" si="14"/>
        <v>10</v>
      </c>
      <c r="AC106" s="2822">
        <f t="shared" si="14"/>
        <v>12</v>
      </c>
    </row>
    <row r="107" spans="1:29" s="2799" customFormat="1" ht="14.25" customHeight="1">
      <c r="A107" s="2813"/>
      <c r="B107" s="2813"/>
      <c r="C107" s="2813"/>
      <c r="E107" s="2817"/>
      <c r="F107" s="2823" t="s">
        <v>48</v>
      </c>
      <c r="G107" s="2832">
        <f>SUM(G108:G116)</f>
        <v>32</v>
      </c>
      <c r="H107" s="2803">
        <f>SUM(H108:H116)</f>
        <v>82</v>
      </c>
      <c r="I107" s="2803">
        <f t="shared" si="8"/>
        <v>114</v>
      </c>
      <c r="J107" s="2803"/>
      <c r="K107" s="2803">
        <f>SUM(K108:K116)</f>
        <v>13</v>
      </c>
      <c r="L107" s="2803">
        <f>SUM(L108:L116)</f>
        <v>21</v>
      </c>
      <c r="M107" s="2803">
        <f t="shared" si="9"/>
        <v>34</v>
      </c>
      <c r="N107" s="2803"/>
      <c r="O107" s="2803">
        <f>SUM(O108:O116)</f>
        <v>2</v>
      </c>
      <c r="P107" s="2803">
        <f>SUM(P108:P116)</f>
        <v>3</v>
      </c>
      <c r="Q107" s="2803">
        <f t="shared" si="10"/>
        <v>5</v>
      </c>
      <c r="R107" s="2803"/>
      <c r="S107" s="2803">
        <f>SUM(S108:S116)</f>
        <v>0</v>
      </c>
      <c r="T107" s="2803">
        <f>SUM(T108:T116)</f>
        <v>1</v>
      </c>
      <c r="U107" s="2803">
        <f t="shared" si="11"/>
        <v>1</v>
      </c>
      <c r="V107" s="2803"/>
      <c r="W107" s="2803">
        <f>SUM(W108:W116)</f>
        <v>2</v>
      </c>
      <c r="X107" s="2803">
        <f>SUM(X108:X116)</f>
        <v>2</v>
      </c>
      <c r="Y107" s="2803">
        <f t="shared" si="12"/>
        <v>4</v>
      </c>
      <c r="Z107" s="2803"/>
      <c r="AA107" s="2803">
        <f t="shared" si="13"/>
        <v>49</v>
      </c>
      <c r="AB107" s="2803">
        <f t="shared" si="14"/>
        <v>109</v>
      </c>
      <c r="AC107" s="2819">
        <f t="shared" si="14"/>
        <v>158</v>
      </c>
    </row>
    <row r="108" spans="1:29" ht="14.25" customHeight="1">
      <c r="A108" s="2813">
        <v>5</v>
      </c>
      <c r="B108" s="2813">
        <v>5</v>
      </c>
      <c r="C108" s="2813">
        <v>11</v>
      </c>
      <c r="E108" s="2817"/>
      <c r="F108" s="2824" t="s">
        <v>1535</v>
      </c>
      <c r="G108" s="1469">
        <v>0</v>
      </c>
      <c r="H108" s="1477">
        <v>0</v>
      </c>
      <c r="I108" s="1477">
        <f t="shared" si="8"/>
        <v>0</v>
      </c>
      <c r="J108" s="1477"/>
      <c r="K108" s="1477">
        <v>0</v>
      </c>
      <c r="L108" s="1477">
        <v>0</v>
      </c>
      <c r="M108" s="1477">
        <f t="shared" si="9"/>
        <v>0</v>
      </c>
      <c r="N108" s="1477"/>
      <c r="O108" s="1477">
        <v>0</v>
      </c>
      <c r="P108" s="1477">
        <v>0</v>
      </c>
      <c r="Q108" s="1477">
        <f t="shared" si="10"/>
        <v>0</v>
      </c>
      <c r="R108" s="1477"/>
      <c r="S108" s="1477">
        <v>0</v>
      </c>
      <c r="T108" s="1477">
        <v>0</v>
      </c>
      <c r="U108" s="1477">
        <f t="shared" si="11"/>
        <v>0</v>
      </c>
      <c r="V108" s="1477"/>
      <c r="W108" s="1477">
        <v>0</v>
      </c>
      <c r="X108" s="1477">
        <v>0</v>
      </c>
      <c r="Y108" s="1477">
        <f t="shared" si="12"/>
        <v>0</v>
      </c>
      <c r="Z108" s="1477"/>
      <c r="AA108" s="1477">
        <f t="shared" si="13"/>
        <v>0</v>
      </c>
      <c r="AB108" s="1477">
        <f t="shared" si="14"/>
        <v>0</v>
      </c>
      <c r="AC108" s="2822">
        <f t="shared" si="14"/>
        <v>0</v>
      </c>
    </row>
    <row r="109" spans="1:29" ht="14.25" customHeight="1">
      <c r="A109" s="2813">
        <v>5</v>
      </c>
      <c r="B109" s="2813">
        <v>5</v>
      </c>
      <c r="C109" s="2813">
        <v>11</v>
      </c>
      <c r="E109" s="2817"/>
      <c r="F109" s="2824" t="s">
        <v>230</v>
      </c>
      <c r="G109" s="1469">
        <v>1</v>
      </c>
      <c r="H109" s="1477">
        <v>0</v>
      </c>
      <c r="I109" s="1477">
        <f t="shared" si="8"/>
        <v>1</v>
      </c>
      <c r="J109" s="1477"/>
      <c r="K109" s="1477">
        <v>0</v>
      </c>
      <c r="L109" s="1477">
        <v>0</v>
      </c>
      <c r="M109" s="1477">
        <f t="shared" si="9"/>
        <v>0</v>
      </c>
      <c r="N109" s="1477"/>
      <c r="O109" s="1477">
        <v>0</v>
      </c>
      <c r="P109" s="1477">
        <v>0</v>
      </c>
      <c r="Q109" s="1477">
        <f t="shared" si="10"/>
        <v>0</v>
      </c>
      <c r="R109" s="1477"/>
      <c r="S109" s="1477">
        <v>0</v>
      </c>
      <c r="T109" s="1477">
        <v>0</v>
      </c>
      <c r="U109" s="1477">
        <f t="shared" si="11"/>
        <v>0</v>
      </c>
      <c r="V109" s="1477"/>
      <c r="W109" s="1477">
        <v>0</v>
      </c>
      <c r="X109" s="1477">
        <v>0</v>
      </c>
      <c r="Y109" s="1477">
        <f t="shared" si="12"/>
        <v>0</v>
      </c>
      <c r="Z109" s="1477"/>
      <c r="AA109" s="1477">
        <f t="shared" si="13"/>
        <v>1</v>
      </c>
      <c r="AB109" s="1477">
        <f t="shared" si="14"/>
        <v>0</v>
      </c>
      <c r="AC109" s="2822">
        <f t="shared" si="14"/>
        <v>1</v>
      </c>
    </row>
    <row r="110" spans="1:29" ht="14.25" customHeight="1">
      <c r="A110" s="2813">
        <v>5</v>
      </c>
      <c r="B110" s="2813">
        <v>5</v>
      </c>
      <c r="C110" s="2813">
        <v>11</v>
      </c>
      <c r="E110" s="2817"/>
      <c r="F110" s="2824" t="s">
        <v>1536</v>
      </c>
      <c r="G110" s="1469">
        <v>0</v>
      </c>
      <c r="H110" s="1477">
        <v>1</v>
      </c>
      <c r="I110" s="1477">
        <f t="shared" si="8"/>
        <v>1</v>
      </c>
      <c r="J110" s="1477"/>
      <c r="K110" s="1477">
        <v>0</v>
      </c>
      <c r="L110" s="1477">
        <v>2</v>
      </c>
      <c r="M110" s="1477">
        <f t="shared" si="9"/>
        <v>2</v>
      </c>
      <c r="N110" s="1477"/>
      <c r="O110" s="1477">
        <v>0</v>
      </c>
      <c r="P110" s="1477">
        <v>1</v>
      </c>
      <c r="Q110" s="1477">
        <f t="shared" si="10"/>
        <v>1</v>
      </c>
      <c r="R110" s="1477"/>
      <c r="S110" s="1477">
        <v>0</v>
      </c>
      <c r="T110" s="1477">
        <v>1</v>
      </c>
      <c r="U110" s="1477">
        <f t="shared" si="11"/>
        <v>1</v>
      </c>
      <c r="V110" s="1477"/>
      <c r="W110" s="1477">
        <v>0</v>
      </c>
      <c r="X110" s="1477">
        <v>0</v>
      </c>
      <c r="Y110" s="1477">
        <f t="shared" si="12"/>
        <v>0</v>
      </c>
      <c r="Z110" s="1477"/>
      <c r="AA110" s="1477">
        <f t="shared" si="13"/>
        <v>0</v>
      </c>
      <c r="AB110" s="1477">
        <f t="shared" si="14"/>
        <v>5</v>
      </c>
      <c r="AC110" s="2822">
        <f t="shared" si="14"/>
        <v>5</v>
      </c>
    </row>
    <row r="111" spans="1:29" ht="14.25" customHeight="1">
      <c r="A111" s="2813">
        <v>5</v>
      </c>
      <c r="B111" s="2813">
        <v>5</v>
      </c>
      <c r="C111" s="2813">
        <v>11</v>
      </c>
      <c r="E111" s="2817"/>
      <c r="F111" s="2824" t="s">
        <v>231</v>
      </c>
      <c r="G111" s="1469">
        <v>9</v>
      </c>
      <c r="H111" s="1477">
        <v>11</v>
      </c>
      <c r="I111" s="1477">
        <f t="shared" si="8"/>
        <v>20</v>
      </c>
      <c r="J111" s="1477"/>
      <c r="K111" s="1477">
        <v>4</v>
      </c>
      <c r="L111" s="1477">
        <v>10</v>
      </c>
      <c r="M111" s="1477">
        <f t="shared" si="9"/>
        <v>14</v>
      </c>
      <c r="N111" s="1477"/>
      <c r="O111" s="1477">
        <v>2</v>
      </c>
      <c r="P111" s="1477">
        <v>1</v>
      </c>
      <c r="Q111" s="1477">
        <f t="shared" si="10"/>
        <v>3</v>
      </c>
      <c r="R111" s="1477"/>
      <c r="S111" s="1477">
        <v>0</v>
      </c>
      <c r="T111" s="1477">
        <v>0</v>
      </c>
      <c r="U111" s="1477">
        <f t="shared" si="11"/>
        <v>0</v>
      </c>
      <c r="V111" s="1477"/>
      <c r="W111" s="1477">
        <v>0</v>
      </c>
      <c r="X111" s="1477">
        <v>0</v>
      </c>
      <c r="Y111" s="1477">
        <f t="shared" si="12"/>
        <v>0</v>
      </c>
      <c r="Z111" s="1477"/>
      <c r="AA111" s="1477">
        <f t="shared" si="13"/>
        <v>15</v>
      </c>
      <c r="AB111" s="1477">
        <f t="shared" si="14"/>
        <v>22</v>
      </c>
      <c r="AC111" s="2822">
        <f t="shared" si="14"/>
        <v>37</v>
      </c>
    </row>
    <row r="112" spans="1:29" ht="14.25" customHeight="1">
      <c r="A112" s="2813">
        <v>5</v>
      </c>
      <c r="B112" s="2813">
        <v>5</v>
      </c>
      <c r="C112" s="2813">
        <v>11</v>
      </c>
      <c r="E112" s="2817"/>
      <c r="F112" s="2824" t="s">
        <v>232</v>
      </c>
      <c r="G112" s="1469">
        <v>1</v>
      </c>
      <c r="H112" s="1477">
        <v>0</v>
      </c>
      <c r="I112" s="1477">
        <f t="shared" si="8"/>
        <v>1</v>
      </c>
      <c r="J112" s="1477"/>
      <c r="K112" s="1477">
        <v>6</v>
      </c>
      <c r="L112" s="1477">
        <v>4</v>
      </c>
      <c r="M112" s="1477">
        <f t="shared" si="9"/>
        <v>10</v>
      </c>
      <c r="N112" s="1477"/>
      <c r="O112" s="1477">
        <v>0</v>
      </c>
      <c r="P112" s="1477">
        <v>0</v>
      </c>
      <c r="Q112" s="1477">
        <f t="shared" si="10"/>
        <v>0</v>
      </c>
      <c r="R112" s="1477"/>
      <c r="S112" s="1477">
        <v>0</v>
      </c>
      <c r="T112" s="1477">
        <v>0</v>
      </c>
      <c r="U112" s="1477">
        <f t="shared" si="11"/>
        <v>0</v>
      </c>
      <c r="V112" s="1477"/>
      <c r="W112" s="1477">
        <v>0</v>
      </c>
      <c r="X112" s="1477">
        <v>0</v>
      </c>
      <c r="Y112" s="1477">
        <f t="shared" si="12"/>
        <v>0</v>
      </c>
      <c r="Z112" s="1477"/>
      <c r="AA112" s="1477">
        <f t="shared" si="13"/>
        <v>7</v>
      </c>
      <c r="AB112" s="1477">
        <f t="shared" si="14"/>
        <v>4</v>
      </c>
      <c r="AC112" s="2822">
        <f t="shared" si="14"/>
        <v>11</v>
      </c>
    </row>
    <row r="113" spans="1:29" ht="14.25" customHeight="1">
      <c r="A113" s="2813">
        <v>5</v>
      </c>
      <c r="B113" s="2813">
        <v>5</v>
      </c>
      <c r="C113" s="2813">
        <v>11</v>
      </c>
      <c r="E113" s="2817"/>
      <c r="F113" s="2824" t="s">
        <v>233</v>
      </c>
      <c r="G113" s="1469">
        <v>3</v>
      </c>
      <c r="H113" s="1477">
        <v>9</v>
      </c>
      <c r="I113" s="1477">
        <f t="shared" si="8"/>
        <v>12</v>
      </c>
      <c r="J113" s="1477"/>
      <c r="K113" s="1477">
        <v>1</v>
      </c>
      <c r="L113" s="1477">
        <v>2</v>
      </c>
      <c r="M113" s="1477">
        <f t="shared" si="9"/>
        <v>3</v>
      </c>
      <c r="N113" s="1477"/>
      <c r="O113" s="1477">
        <v>0</v>
      </c>
      <c r="P113" s="1477">
        <v>0</v>
      </c>
      <c r="Q113" s="1477">
        <f t="shared" si="10"/>
        <v>0</v>
      </c>
      <c r="R113" s="1477"/>
      <c r="S113" s="1477">
        <v>0</v>
      </c>
      <c r="T113" s="1477">
        <v>0</v>
      </c>
      <c r="U113" s="1477">
        <f t="shared" si="11"/>
        <v>0</v>
      </c>
      <c r="V113" s="1477"/>
      <c r="W113" s="1477">
        <v>1</v>
      </c>
      <c r="X113" s="1477">
        <v>1</v>
      </c>
      <c r="Y113" s="1477">
        <f t="shared" si="12"/>
        <v>2</v>
      </c>
      <c r="Z113" s="1477"/>
      <c r="AA113" s="1477">
        <f t="shared" si="13"/>
        <v>5</v>
      </c>
      <c r="AB113" s="1477">
        <f t="shared" si="14"/>
        <v>12</v>
      </c>
      <c r="AC113" s="2822">
        <f t="shared" si="14"/>
        <v>17</v>
      </c>
    </row>
    <row r="114" spans="1:29" ht="14.25" customHeight="1">
      <c r="A114" s="2813">
        <v>5</v>
      </c>
      <c r="B114" s="2813">
        <v>5</v>
      </c>
      <c r="C114" s="2813">
        <v>11</v>
      </c>
      <c r="E114" s="2817"/>
      <c r="F114" s="2824" t="s">
        <v>1538</v>
      </c>
      <c r="G114" s="1469">
        <v>0</v>
      </c>
      <c r="H114" s="1477">
        <v>0</v>
      </c>
      <c r="I114" s="1477">
        <f t="shared" si="8"/>
        <v>0</v>
      </c>
      <c r="J114" s="1477"/>
      <c r="K114" s="1477">
        <v>0</v>
      </c>
      <c r="L114" s="1477">
        <v>1</v>
      </c>
      <c r="M114" s="1477">
        <f t="shared" si="9"/>
        <v>1</v>
      </c>
      <c r="N114" s="1477"/>
      <c r="O114" s="1477">
        <v>0</v>
      </c>
      <c r="P114" s="1477">
        <v>0</v>
      </c>
      <c r="Q114" s="1477">
        <f t="shared" si="10"/>
        <v>0</v>
      </c>
      <c r="R114" s="1477"/>
      <c r="S114" s="1477">
        <v>0</v>
      </c>
      <c r="T114" s="1477">
        <v>0</v>
      </c>
      <c r="U114" s="1477">
        <f t="shared" si="11"/>
        <v>0</v>
      </c>
      <c r="V114" s="1477"/>
      <c r="W114" s="1477">
        <v>0</v>
      </c>
      <c r="X114" s="1477">
        <v>0</v>
      </c>
      <c r="Y114" s="1477">
        <f t="shared" si="12"/>
        <v>0</v>
      </c>
      <c r="Z114" s="1477"/>
      <c r="AA114" s="1477">
        <f t="shared" si="13"/>
        <v>0</v>
      </c>
      <c r="AB114" s="1477">
        <f t="shared" si="14"/>
        <v>1</v>
      </c>
      <c r="AC114" s="2822">
        <f t="shared" si="14"/>
        <v>1</v>
      </c>
    </row>
    <row r="115" spans="1:29" ht="14.25" customHeight="1">
      <c r="A115" s="2813">
        <v>5</v>
      </c>
      <c r="B115" s="2813">
        <v>5</v>
      </c>
      <c r="C115" s="2813">
        <v>11</v>
      </c>
      <c r="E115" s="2817"/>
      <c r="F115" s="2824" t="s">
        <v>234</v>
      </c>
      <c r="G115" s="1469">
        <v>18</v>
      </c>
      <c r="H115" s="1477">
        <v>60</v>
      </c>
      <c r="I115" s="1477">
        <f t="shared" si="8"/>
        <v>78</v>
      </c>
      <c r="J115" s="1477"/>
      <c r="K115" s="1477">
        <v>2</v>
      </c>
      <c r="L115" s="1477">
        <v>2</v>
      </c>
      <c r="M115" s="1477">
        <f t="shared" si="9"/>
        <v>4</v>
      </c>
      <c r="N115" s="1477"/>
      <c r="O115" s="1477">
        <v>0</v>
      </c>
      <c r="P115" s="1477">
        <v>1</v>
      </c>
      <c r="Q115" s="1477">
        <f t="shared" si="10"/>
        <v>1</v>
      </c>
      <c r="R115" s="1477"/>
      <c r="S115" s="1477">
        <v>0</v>
      </c>
      <c r="T115" s="1477">
        <v>0</v>
      </c>
      <c r="U115" s="1477">
        <f t="shared" si="11"/>
        <v>0</v>
      </c>
      <c r="V115" s="1477"/>
      <c r="W115" s="1477">
        <v>0</v>
      </c>
      <c r="X115" s="1477">
        <v>0</v>
      </c>
      <c r="Y115" s="1477">
        <f t="shared" si="12"/>
        <v>0</v>
      </c>
      <c r="Z115" s="1477"/>
      <c r="AA115" s="1477">
        <f t="shared" si="13"/>
        <v>20</v>
      </c>
      <c r="AB115" s="1477">
        <f t="shared" si="14"/>
        <v>63</v>
      </c>
      <c r="AC115" s="2822">
        <f t="shared" si="14"/>
        <v>83</v>
      </c>
    </row>
    <row r="116" spans="1:29" ht="14.25" customHeight="1">
      <c r="A116" s="2813">
        <v>5</v>
      </c>
      <c r="B116" s="2813">
        <v>5</v>
      </c>
      <c r="C116" s="2813">
        <v>11</v>
      </c>
      <c r="E116" s="2817"/>
      <c r="F116" s="2824" t="s">
        <v>235</v>
      </c>
      <c r="G116" s="1469">
        <v>0</v>
      </c>
      <c r="H116" s="1477">
        <v>1</v>
      </c>
      <c r="I116" s="1477">
        <f t="shared" si="8"/>
        <v>1</v>
      </c>
      <c r="J116" s="1477"/>
      <c r="K116" s="1477">
        <v>0</v>
      </c>
      <c r="L116" s="1477">
        <v>0</v>
      </c>
      <c r="M116" s="1477">
        <f t="shared" si="9"/>
        <v>0</v>
      </c>
      <c r="N116" s="1477"/>
      <c r="O116" s="1477">
        <v>0</v>
      </c>
      <c r="P116" s="1477">
        <v>0</v>
      </c>
      <c r="Q116" s="1477">
        <f t="shared" si="10"/>
        <v>0</v>
      </c>
      <c r="R116" s="1477"/>
      <c r="S116" s="1477">
        <v>0</v>
      </c>
      <c r="T116" s="1477">
        <v>0</v>
      </c>
      <c r="U116" s="1477">
        <f t="shared" si="11"/>
        <v>0</v>
      </c>
      <c r="V116" s="1477"/>
      <c r="W116" s="1477">
        <v>1</v>
      </c>
      <c r="X116" s="1477">
        <v>1</v>
      </c>
      <c r="Y116" s="1477">
        <f t="shared" si="12"/>
        <v>2</v>
      </c>
      <c r="Z116" s="1477"/>
      <c r="AA116" s="1477">
        <f t="shared" si="13"/>
        <v>1</v>
      </c>
      <c r="AB116" s="1477">
        <f t="shared" si="14"/>
        <v>2</v>
      </c>
      <c r="AC116" s="2822">
        <f t="shared" si="14"/>
        <v>3</v>
      </c>
    </row>
    <row r="117" spans="1:29" s="2799" customFormat="1" ht="14.25" customHeight="1">
      <c r="A117" s="2813"/>
      <c r="B117" s="2813"/>
      <c r="C117" s="2813"/>
      <c r="E117" s="2817"/>
      <c r="F117" s="2823" t="s">
        <v>49</v>
      </c>
      <c r="G117" s="2832">
        <f>SUM(G118)</f>
        <v>15</v>
      </c>
      <c r="H117" s="2803">
        <f>SUM(H118)</f>
        <v>35</v>
      </c>
      <c r="I117" s="2803">
        <f t="shared" si="8"/>
        <v>50</v>
      </c>
      <c r="J117" s="2803"/>
      <c r="K117" s="2803">
        <f>SUM(K118)</f>
        <v>0</v>
      </c>
      <c r="L117" s="2803">
        <f>SUM(L118)</f>
        <v>0</v>
      </c>
      <c r="M117" s="2803">
        <f t="shared" si="9"/>
        <v>0</v>
      </c>
      <c r="N117" s="2803"/>
      <c r="O117" s="2803">
        <f>SUM(O118)</f>
        <v>0</v>
      </c>
      <c r="P117" s="2803">
        <f>SUM(P118)</f>
        <v>0</v>
      </c>
      <c r="Q117" s="2803">
        <f t="shared" si="10"/>
        <v>0</v>
      </c>
      <c r="R117" s="2803"/>
      <c r="S117" s="2803">
        <f>SUM(S118)</f>
        <v>0</v>
      </c>
      <c r="T117" s="2803">
        <f>SUM(T118)</f>
        <v>0</v>
      </c>
      <c r="U117" s="2803">
        <f t="shared" si="11"/>
        <v>0</v>
      </c>
      <c r="V117" s="2803"/>
      <c r="W117" s="2803">
        <f>SUM(W118)</f>
        <v>0</v>
      </c>
      <c r="X117" s="2803">
        <f>SUM(X118)</f>
        <v>0</v>
      </c>
      <c r="Y117" s="2803">
        <f t="shared" si="12"/>
        <v>0</v>
      </c>
      <c r="Z117" s="2803"/>
      <c r="AA117" s="2803">
        <f t="shared" si="13"/>
        <v>15</v>
      </c>
      <c r="AB117" s="2803">
        <f t="shared" si="14"/>
        <v>35</v>
      </c>
      <c r="AC117" s="2819">
        <f t="shared" si="14"/>
        <v>50</v>
      </c>
    </row>
    <row r="118" spans="1:29" ht="14.25" customHeight="1">
      <c r="A118" s="2813">
        <v>5</v>
      </c>
      <c r="B118" s="2813">
        <v>5</v>
      </c>
      <c r="C118" s="2813">
        <v>10</v>
      </c>
      <c r="E118" s="2817"/>
      <c r="F118" s="2824" t="s">
        <v>234</v>
      </c>
      <c r="G118" s="1469">
        <v>15</v>
      </c>
      <c r="H118" s="1477">
        <v>35</v>
      </c>
      <c r="I118" s="1477">
        <f t="shared" si="8"/>
        <v>50</v>
      </c>
      <c r="J118" s="1477"/>
      <c r="K118" s="1477">
        <v>0</v>
      </c>
      <c r="L118" s="1477">
        <v>0</v>
      </c>
      <c r="M118" s="1477">
        <f t="shared" si="9"/>
        <v>0</v>
      </c>
      <c r="N118" s="1477"/>
      <c r="O118" s="1477">
        <v>0</v>
      </c>
      <c r="P118" s="1477">
        <v>0</v>
      </c>
      <c r="Q118" s="1477">
        <f t="shared" si="10"/>
        <v>0</v>
      </c>
      <c r="R118" s="1477"/>
      <c r="S118" s="1477">
        <v>0</v>
      </c>
      <c r="T118" s="1477">
        <v>0</v>
      </c>
      <c r="U118" s="1477">
        <f t="shared" si="11"/>
        <v>0</v>
      </c>
      <c r="V118" s="1477"/>
      <c r="W118" s="1477">
        <v>0</v>
      </c>
      <c r="X118" s="1477">
        <v>0</v>
      </c>
      <c r="Y118" s="1477">
        <f t="shared" si="12"/>
        <v>0</v>
      </c>
      <c r="Z118" s="1477"/>
      <c r="AA118" s="1477">
        <f t="shared" si="13"/>
        <v>15</v>
      </c>
      <c r="AB118" s="1477">
        <f t="shared" si="14"/>
        <v>35</v>
      </c>
      <c r="AC118" s="2822">
        <f t="shared" si="14"/>
        <v>50</v>
      </c>
    </row>
    <row r="119" spans="1:29" s="2799" customFormat="1" ht="14.25" customHeight="1">
      <c r="A119" s="2813"/>
      <c r="B119" s="2813"/>
      <c r="C119" s="2813"/>
      <c r="E119" s="2817"/>
      <c r="F119" s="2823" t="s">
        <v>50</v>
      </c>
      <c r="G119" s="2803">
        <f>SUM(G120:G121)</f>
        <v>7</v>
      </c>
      <c r="H119" s="2803">
        <f>SUM(H120:H121)</f>
        <v>12</v>
      </c>
      <c r="I119" s="2803">
        <f>SUM(G119:H119)</f>
        <v>19</v>
      </c>
      <c r="J119" s="2803">
        <f t="shared" ref="J119:X119" si="15">SUM(J120:J121)</f>
        <v>0</v>
      </c>
      <c r="K119" s="2803">
        <f t="shared" si="15"/>
        <v>0</v>
      </c>
      <c r="L119" s="2803">
        <f t="shared" si="15"/>
        <v>0</v>
      </c>
      <c r="M119" s="2832">
        <f t="shared" si="9"/>
        <v>0</v>
      </c>
      <c r="N119" s="2803">
        <f t="shared" si="15"/>
        <v>0</v>
      </c>
      <c r="O119" s="2803">
        <f t="shared" si="15"/>
        <v>0</v>
      </c>
      <c r="P119" s="2803">
        <f t="shared" si="15"/>
        <v>0</v>
      </c>
      <c r="Q119" s="2803">
        <f t="shared" si="10"/>
        <v>0</v>
      </c>
      <c r="R119" s="2803">
        <f t="shared" si="15"/>
        <v>0</v>
      </c>
      <c r="S119" s="2803">
        <f t="shared" si="15"/>
        <v>0</v>
      </c>
      <c r="T119" s="2803">
        <f t="shared" si="15"/>
        <v>0</v>
      </c>
      <c r="U119" s="2803">
        <f t="shared" si="11"/>
        <v>0</v>
      </c>
      <c r="V119" s="2803">
        <f t="shared" si="15"/>
        <v>0</v>
      </c>
      <c r="W119" s="2803">
        <f t="shared" si="15"/>
        <v>0</v>
      </c>
      <c r="X119" s="2803">
        <f t="shared" si="15"/>
        <v>0</v>
      </c>
      <c r="Y119" s="2803">
        <f t="shared" si="12"/>
        <v>0</v>
      </c>
      <c r="Z119" s="2803"/>
      <c r="AA119" s="2803">
        <f t="shared" si="13"/>
        <v>7</v>
      </c>
      <c r="AB119" s="2803">
        <f t="shared" si="14"/>
        <v>12</v>
      </c>
      <c r="AC119" s="2819">
        <f t="shared" si="14"/>
        <v>19</v>
      </c>
    </row>
    <row r="120" spans="1:29" ht="14.25" customHeight="1">
      <c r="A120" s="2813">
        <v>5</v>
      </c>
      <c r="B120" s="2813">
        <v>5</v>
      </c>
      <c r="C120" s="2813">
        <v>13</v>
      </c>
      <c r="E120" s="2817"/>
      <c r="F120" s="2824" t="s">
        <v>234</v>
      </c>
      <c r="G120" s="1469">
        <v>7</v>
      </c>
      <c r="H120" s="1477">
        <v>12</v>
      </c>
      <c r="I120" s="1477">
        <f t="shared" si="8"/>
        <v>19</v>
      </c>
      <c r="J120" s="1477"/>
      <c r="K120" s="1477">
        <v>0</v>
      </c>
      <c r="L120" s="1477">
        <v>0</v>
      </c>
      <c r="M120" s="1477">
        <f t="shared" si="9"/>
        <v>0</v>
      </c>
      <c r="N120" s="1477"/>
      <c r="O120" s="1477">
        <v>0</v>
      </c>
      <c r="P120" s="1477">
        <v>0</v>
      </c>
      <c r="Q120" s="1477">
        <f t="shared" si="10"/>
        <v>0</v>
      </c>
      <c r="R120" s="1477"/>
      <c r="S120" s="1477">
        <v>0</v>
      </c>
      <c r="T120" s="1477">
        <v>0</v>
      </c>
      <c r="U120" s="1477">
        <f t="shared" si="11"/>
        <v>0</v>
      </c>
      <c r="V120" s="1477"/>
      <c r="W120" s="1477">
        <v>0</v>
      </c>
      <c r="X120" s="1477">
        <v>0</v>
      </c>
      <c r="Y120" s="1477">
        <f t="shared" si="12"/>
        <v>0</v>
      </c>
      <c r="Z120" s="1477"/>
      <c r="AA120" s="1477">
        <f t="shared" si="13"/>
        <v>7</v>
      </c>
      <c r="AB120" s="1477">
        <f t="shared" si="14"/>
        <v>12</v>
      </c>
      <c r="AC120" s="2822">
        <f t="shared" si="14"/>
        <v>19</v>
      </c>
    </row>
    <row r="121" spans="1:29" ht="14.25" customHeight="1">
      <c r="A121" s="2813">
        <v>5</v>
      </c>
      <c r="B121" s="2813">
        <v>5</v>
      </c>
      <c r="C121" s="2813">
        <v>13</v>
      </c>
      <c r="E121" s="2825"/>
      <c r="F121" s="2824" t="s">
        <v>236</v>
      </c>
      <c r="G121" s="1469">
        <v>0</v>
      </c>
      <c r="H121" s="1477">
        <v>0</v>
      </c>
      <c r="I121" s="1477">
        <f t="shared" si="8"/>
        <v>0</v>
      </c>
      <c r="J121" s="1477"/>
      <c r="K121" s="1477">
        <v>0</v>
      </c>
      <c r="L121" s="1477">
        <v>0</v>
      </c>
      <c r="M121" s="1477">
        <f t="shared" si="9"/>
        <v>0</v>
      </c>
      <c r="N121" s="1477"/>
      <c r="O121" s="1477">
        <v>0</v>
      </c>
      <c r="P121" s="1477">
        <v>0</v>
      </c>
      <c r="Q121" s="1477">
        <f t="shared" si="10"/>
        <v>0</v>
      </c>
      <c r="R121" s="1477"/>
      <c r="S121" s="1477">
        <v>0</v>
      </c>
      <c r="T121" s="1477">
        <v>0</v>
      </c>
      <c r="U121" s="1477">
        <f t="shared" si="11"/>
        <v>0</v>
      </c>
      <c r="V121" s="1477"/>
      <c r="W121" s="1477">
        <v>0</v>
      </c>
      <c r="X121" s="1477">
        <v>0</v>
      </c>
      <c r="Y121" s="1477">
        <f t="shared" si="12"/>
        <v>0</v>
      </c>
      <c r="Z121" s="1477"/>
      <c r="AA121" s="1477">
        <f t="shared" si="13"/>
        <v>0</v>
      </c>
      <c r="AB121" s="1477">
        <f t="shared" si="14"/>
        <v>0</v>
      </c>
      <c r="AC121" s="2822">
        <f t="shared" si="14"/>
        <v>0</v>
      </c>
    </row>
    <row r="122" spans="1:29" s="2799" customFormat="1" ht="14.25" customHeight="1">
      <c r="A122" s="2813"/>
      <c r="B122" s="2813"/>
      <c r="C122" s="2813"/>
      <c r="E122" s="2849">
        <v>1406</v>
      </c>
      <c r="F122" s="2815" t="s">
        <v>51</v>
      </c>
      <c r="G122" s="2826">
        <f>SUM(G123+G128+G126+G132+G130)</f>
        <v>41</v>
      </c>
      <c r="H122" s="2826">
        <f>SUM(H123+H128+H126+H132+H130)</f>
        <v>50</v>
      </c>
      <c r="I122" s="2826">
        <f t="shared" si="8"/>
        <v>91</v>
      </c>
      <c r="J122" s="2826"/>
      <c r="K122" s="2826">
        <f>SUM(K123+K128+K126+K132+K130)</f>
        <v>0</v>
      </c>
      <c r="L122" s="2826">
        <f>SUM(L123+L128+L126+L132+L130)</f>
        <v>0</v>
      </c>
      <c r="M122" s="2826">
        <f t="shared" si="9"/>
        <v>0</v>
      </c>
      <c r="N122" s="2826"/>
      <c r="O122" s="2826">
        <f>SUM(O123+O128+O126+O132+O130)</f>
        <v>70</v>
      </c>
      <c r="P122" s="2826">
        <f>SUM(P123+P128+P126+P132+P130)</f>
        <v>66</v>
      </c>
      <c r="Q122" s="2826">
        <f t="shared" si="10"/>
        <v>136</v>
      </c>
      <c r="R122" s="2826"/>
      <c r="S122" s="2826">
        <f>SUM(S123+S128+S126+S132+S130)</f>
        <v>3</v>
      </c>
      <c r="T122" s="2826">
        <f>SUM(T123+T128+T126+T132+T130)</f>
        <v>2</v>
      </c>
      <c r="U122" s="2826">
        <f t="shared" si="11"/>
        <v>5</v>
      </c>
      <c r="V122" s="2826"/>
      <c r="W122" s="2826">
        <f>SUM(W123+W128+W126+W132+W130)</f>
        <v>4</v>
      </c>
      <c r="X122" s="2826">
        <f>SUM(X123+X128+X126+X132+X130)</f>
        <v>15</v>
      </c>
      <c r="Y122" s="2826">
        <f t="shared" si="12"/>
        <v>19</v>
      </c>
      <c r="Z122" s="2826"/>
      <c r="AA122" s="2826">
        <f t="shared" si="13"/>
        <v>118</v>
      </c>
      <c r="AB122" s="2826">
        <f t="shared" si="14"/>
        <v>133</v>
      </c>
      <c r="AC122" s="2827">
        <f t="shared" si="14"/>
        <v>251</v>
      </c>
    </row>
    <row r="123" spans="1:29" s="2799" customFormat="1" ht="14.25" customHeight="1">
      <c r="A123" s="2813"/>
      <c r="B123" s="2813"/>
      <c r="C123" s="2813"/>
      <c r="E123" s="2849"/>
      <c r="F123" s="2823" t="s">
        <v>52</v>
      </c>
      <c r="G123" s="2832">
        <f>SUM(G124:G125)</f>
        <v>6</v>
      </c>
      <c r="H123" s="2803">
        <f>SUM(H124:H125)</f>
        <v>13</v>
      </c>
      <c r="I123" s="2803">
        <f t="shared" si="8"/>
        <v>19</v>
      </c>
      <c r="J123" s="2803"/>
      <c r="K123" s="2803">
        <f>SUM(K124:K125)</f>
        <v>0</v>
      </c>
      <c r="L123" s="2803">
        <f>SUM(L124:L125)</f>
        <v>0</v>
      </c>
      <c r="M123" s="2803">
        <f t="shared" si="9"/>
        <v>0</v>
      </c>
      <c r="N123" s="2803"/>
      <c r="O123" s="2803">
        <f>SUM(O124:O125)</f>
        <v>69</v>
      </c>
      <c r="P123" s="2803">
        <f>SUM(P124:P125)</f>
        <v>66</v>
      </c>
      <c r="Q123" s="2803">
        <f t="shared" si="10"/>
        <v>135</v>
      </c>
      <c r="R123" s="2803"/>
      <c r="S123" s="2803">
        <f>SUM(S124:S125)</f>
        <v>1</v>
      </c>
      <c r="T123" s="2803">
        <f>SUM(T124:T125)</f>
        <v>0</v>
      </c>
      <c r="U123" s="2803">
        <f t="shared" si="11"/>
        <v>1</v>
      </c>
      <c r="V123" s="2803"/>
      <c r="W123" s="2803">
        <f>SUM(W124:W125)</f>
        <v>1</v>
      </c>
      <c r="X123" s="2803">
        <f>SUM(X124:X125)</f>
        <v>5</v>
      </c>
      <c r="Y123" s="2803">
        <f t="shared" si="12"/>
        <v>6</v>
      </c>
      <c r="Z123" s="2803"/>
      <c r="AA123" s="2803">
        <f t="shared" si="13"/>
        <v>77</v>
      </c>
      <c r="AB123" s="2803">
        <f t="shared" si="14"/>
        <v>84</v>
      </c>
      <c r="AC123" s="2819">
        <f t="shared" si="14"/>
        <v>161</v>
      </c>
    </row>
    <row r="124" spans="1:29" ht="14.25" customHeight="1">
      <c r="A124" s="2813">
        <v>6</v>
      </c>
      <c r="B124" s="2813">
        <v>2</v>
      </c>
      <c r="C124" s="2813">
        <v>11</v>
      </c>
      <c r="E124" s="2849"/>
      <c r="F124" s="2824" t="s">
        <v>324</v>
      </c>
      <c r="G124" s="1469">
        <v>0</v>
      </c>
      <c r="H124" s="1477">
        <v>8</v>
      </c>
      <c r="I124" s="1477">
        <f t="shared" si="8"/>
        <v>8</v>
      </c>
      <c r="J124" s="1477"/>
      <c r="K124" s="1477">
        <v>0</v>
      </c>
      <c r="L124" s="1477">
        <v>0</v>
      </c>
      <c r="M124" s="1477">
        <f t="shared" si="9"/>
        <v>0</v>
      </c>
      <c r="N124" s="1477"/>
      <c r="O124" s="1477">
        <v>0</v>
      </c>
      <c r="P124" s="1477">
        <v>0</v>
      </c>
      <c r="Q124" s="1477">
        <f t="shared" si="10"/>
        <v>0</v>
      </c>
      <c r="R124" s="1477"/>
      <c r="S124" s="1477">
        <v>0</v>
      </c>
      <c r="T124" s="1477">
        <v>0</v>
      </c>
      <c r="U124" s="1477">
        <f t="shared" si="11"/>
        <v>0</v>
      </c>
      <c r="V124" s="1477"/>
      <c r="W124" s="1477">
        <v>0</v>
      </c>
      <c r="X124" s="1477">
        <v>0</v>
      </c>
      <c r="Y124" s="1477">
        <f t="shared" si="12"/>
        <v>0</v>
      </c>
      <c r="Z124" s="1477"/>
      <c r="AA124" s="1477">
        <f t="shared" si="13"/>
        <v>0</v>
      </c>
      <c r="AB124" s="1477">
        <f t="shared" si="14"/>
        <v>8</v>
      </c>
      <c r="AC124" s="2822">
        <f t="shared" si="14"/>
        <v>8</v>
      </c>
    </row>
    <row r="125" spans="1:29" ht="14.25" customHeight="1">
      <c r="A125" s="2813">
        <v>6</v>
      </c>
      <c r="B125" s="2813">
        <v>2</v>
      </c>
      <c r="C125" s="2813">
        <v>11</v>
      </c>
      <c r="E125" s="2849"/>
      <c r="F125" s="2824" t="s">
        <v>238</v>
      </c>
      <c r="G125" s="1469">
        <v>6</v>
      </c>
      <c r="H125" s="1477">
        <v>5</v>
      </c>
      <c r="I125" s="1477">
        <f t="shared" si="8"/>
        <v>11</v>
      </c>
      <c r="J125" s="1477"/>
      <c r="K125" s="1477">
        <v>0</v>
      </c>
      <c r="L125" s="1477">
        <v>0</v>
      </c>
      <c r="M125" s="1477">
        <f t="shared" si="9"/>
        <v>0</v>
      </c>
      <c r="N125" s="1477"/>
      <c r="O125" s="1477">
        <v>69</v>
      </c>
      <c r="P125" s="1477">
        <v>66</v>
      </c>
      <c r="Q125" s="1477">
        <f t="shared" si="10"/>
        <v>135</v>
      </c>
      <c r="R125" s="1477"/>
      <c r="S125" s="1477">
        <v>1</v>
      </c>
      <c r="T125" s="1477">
        <v>0</v>
      </c>
      <c r="U125" s="1477">
        <f t="shared" si="11"/>
        <v>1</v>
      </c>
      <c r="V125" s="1477"/>
      <c r="W125" s="1477">
        <v>1</v>
      </c>
      <c r="X125" s="1477">
        <v>5</v>
      </c>
      <c r="Y125" s="1477">
        <f t="shared" si="12"/>
        <v>6</v>
      </c>
      <c r="Z125" s="1477"/>
      <c r="AA125" s="1477">
        <f t="shared" si="13"/>
        <v>77</v>
      </c>
      <c r="AB125" s="1477">
        <f t="shared" si="14"/>
        <v>76</v>
      </c>
      <c r="AC125" s="2822">
        <f t="shared" si="14"/>
        <v>153</v>
      </c>
    </row>
    <row r="126" spans="1:29" ht="14.25" customHeight="1">
      <c r="E126" s="2849"/>
      <c r="F126" s="2823" t="s">
        <v>263</v>
      </c>
      <c r="G126" s="2832">
        <f>SUM(G127)</f>
        <v>0</v>
      </c>
      <c r="H126" s="2803">
        <f>SUM(H127)</f>
        <v>0</v>
      </c>
      <c r="I126" s="2803">
        <f>SUM(G126:H126)</f>
        <v>0</v>
      </c>
      <c r="J126" s="2803"/>
      <c r="K126" s="2803">
        <f>SUM(K127)</f>
        <v>0</v>
      </c>
      <c r="L126" s="2803">
        <f>SUM(L127)</f>
        <v>0</v>
      </c>
      <c r="M126" s="2803">
        <f>SUM(K126:L126)</f>
        <v>0</v>
      </c>
      <c r="N126" s="2803"/>
      <c r="O126" s="2803">
        <f>SUM(O127)</f>
        <v>0</v>
      </c>
      <c r="P126" s="2803">
        <f>SUM(P127)</f>
        <v>0</v>
      </c>
      <c r="Q126" s="2803">
        <f>SUM(O126:P126)</f>
        <v>0</v>
      </c>
      <c r="R126" s="2803"/>
      <c r="S126" s="2803">
        <f>SUM(S127)</f>
        <v>0</v>
      </c>
      <c r="T126" s="2803">
        <f>SUM(T127)</f>
        <v>0</v>
      </c>
      <c r="U126" s="2803">
        <f>SUM(S126:T126)</f>
        <v>0</v>
      </c>
      <c r="V126" s="2803"/>
      <c r="W126" s="2803">
        <f>SUM(W127)</f>
        <v>0</v>
      </c>
      <c r="X126" s="2803">
        <f>SUM(X127)</f>
        <v>0</v>
      </c>
      <c r="Y126" s="2803">
        <f>SUM(W126:X126)</f>
        <v>0</v>
      </c>
      <c r="Z126" s="2803"/>
      <c r="AA126" s="2803">
        <f t="shared" si="13"/>
        <v>0</v>
      </c>
      <c r="AB126" s="2803">
        <f t="shared" si="13"/>
        <v>0</v>
      </c>
      <c r="AC126" s="2819">
        <f t="shared" si="13"/>
        <v>0</v>
      </c>
    </row>
    <row r="127" spans="1:29" ht="14.25" customHeight="1">
      <c r="A127" s="2813">
        <v>6</v>
      </c>
      <c r="B127" s="2813">
        <v>2</v>
      </c>
      <c r="C127" s="2813">
        <v>10</v>
      </c>
      <c r="E127" s="2849"/>
      <c r="F127" s="2824" t="s">
        <v>238</v>
      </c>
      <c r="G127" s="1469">
        <v>0</v>
      </c>
      <c r="H127" s="1477">
        <v>0</v>
      </c>
      <c r="I127" s="1477">
        <f>SUM(G127:H127)</f>
        <v>0</v>
      </c>
      <c r="J127" s="1477"/>
      <c r="K127" s="1477">
        <v>0</v>
      </c>
      <c r="L127" s="1477">
        <v>0</v>
      </c>
      <c r="M127" s="1477">
        <f>SUM(K127:L127)</f>
        <v>0</v>
      </c>
      <c r="N127" s="1477"/>
      <c r="O127" s="1477">
        <v>0</v>
      </c>
      <c r="P127" s="1477">
        <v>0</v>
      </c>
      <c r="Q127" s="1477">
        <f>SUM(O127:P127)</f>
        <v>0</v>
      </c>
      <c r="R127" s="1477"/>
      <c r="S127" s="1477">
        <v>0</v>
      </c>
      <c r="T127" s="1477">
        <v>0</v>
      </c>
      <c r="U127" s="1477">
        <f>SUM(S127:T127)</f>
        <v>0</v>
      </c>
      <c r="V127" s="1477"/>
      <c r="W127" s="1477">
        <v>0</v>
      </c>
      <c r="X127" s="1477">
        <v>0</v>
      </c>
      <c r="Y127" s="1477">
        <f>SUM(W127:X127)</f>
        <v>0</v>
      </c>
      <c r="Z127" s="1477"/>
      <c r="AA127" s="1477">
        <f t="shared" si="13"/>
        <v>0</v>
      </c>
      <c r="AB127" s="1477">
        <f t="shared" si="13"/>
        <v>0</v>
      </c>
      <c r="AC127" s="2822">
        <f t="shared" si="13"/>
        <v>0</v>
      </c>
    </row>
    <row r="128" spans="1:29" s="2799" customFormat="1" ht="14.25" customHeight="1">
      <c r="A128" s="2813"/>
      <c r="B128" s="2813"/>
      <c r="C128" s="2813"/>
      <c r="E128" s="2849"/>
      <c r="F128" s="2823" t="s">
        <v>53</v>
      </c>
      <c r="G128" s="2832">
        <f>SUM(G129)</f>
        <v>25</v>
      </c>
      <c r="H128" s="2803">
        <f>SUM(H129)</f>
        <v>28</v>
      </c>
      <c r="I128" s="2803">
        <f>SUM(G128:H128)</f>
        <v>53</v>
      </c>
      <c r="J128" s="2803"/>
      <c r="K128" s="2803">
        <f>SUM(K129)</f>
        <v>0</v>
      </c>
      <c r="L128" s="2803">
        <f>SUM(L129)</f>
        <v>0</v>
      </c>
      <c r="M128" s="2803">
        <f t="shared" si="9"/>
        <v>0</v>
      </c>
      <c r="N128" s="2803"/>
      <c r="O128" s="2803">
        <f>SUM(O129)</f>
        <v>1</v>
      </c>
      <c r="P128" s="2803">
        <f>SUM(P129)</f>
        <v>0</v>
      </c>
      <c r="Q128" s="2803">
        <f t="shared" si="10"/>
        <v>1</v>
      </c>
      <c r="R128" s="2803"/>
      <c r="S128" s="2803">
        <f>SUM(S129)</f>
        <v>1</v>
      </c>
      <c r="T128" s="2803">
        <f>SUM(T129)</f>
        <v>2</v>
      </c>
      <c r="U128" s="2803">
        <f>SUM(S128:T128)</f>
        <v>3</v>
      </c>
      <c r="V128" s="2803"/>
      <c r="W128" s="2803">
        <f>SUM(W129)</f>
        <v>1</v>
      </c>
      <c r="X128" s="2803">
        <f>SUM(X129)</f>
        <v>2</v>
      </c>
      <c r="Y128" s="2803">
        <f t="shared" si="12"/>
        <v>3</v>
      </c>
      <c r="Z128" s="2803"/>
      <c r="AA128" s="2803">
        <f>SUM(G128+K128+O128+S128+W128)</f>
        <v>28</v>
      </c>
      <c r="AB128" s="2803">
        <f>SUM(H128+L128+P128+T128+X128)</f>
        <v>32</v>
      </c>
      <c r="AC128" s="2819">
        <f t="shared" si="14"/>
        <v>60</v>
      </c>
    </row>
    <row r="129" spans="1:31" ht="14.25" customHeight="1">
      <c r="A129" s="2813">
        <v>6</v>
      </c>
      <c r="B129" s="2813">
        <v>2</v>
      </c>
      <c r="C129" s="2813">
        <v>10</v>
      </c>
      <c r="E129" s="2849"/>
      <c r="F129" s="2824" t="s">
        <v>239</v>
      </c>
      <c r="G129" s="1469">
        <v>25</v>
      </c>
      <c r="H129" s="1477">
        <v>28</v>
      </c>
      <c r="I129" s="1477">
        <f t="shared" si="8"/>
        <v>53</v>
      </c>
      <c r="J129" s="1477"/>
      <c r="K129" s="1477">
        <v>0</v>
      </c>
      <c r="L129" s="1477">
        <v>0</v>
      </c>
      <c r="M129" s="1477">
        <f t="shared" si="9"/>
        <v>0</v>
      </c>
      <c r="N129" s="1477"/>
      <c r="O129" s="1477">
        <v>1</v>
      </c>
      <c r="P129" s="1477">
        <v>0</v>
      </c>
      <c r="Q129" s="1477">
        <f t="shared" si="10"/>
        <v>1</v>
      </c>
      <c r="R129" s="1477"/>
      <c r="S129" s="1477">
        <v>1</v>
      </c>
      <c r="T129" s="1477">
        <v>2</v>
      </c>
      <c r="U129" s="1477">
        <f t="shared" si="11"/>
        <v>3</v>
      </c>
      <c r="V129" s="1477"/>
      <c r="W129" s="1477">
        <v>1</v>
      </c>
      <c r="X129" s="1477">
        <v>2</v>
      </c>
      <c r="Y129" s="1477">
        <f t="shared" si="12"/>
        <v>3</v>
      </c>
      <c r="Z129" s="1477"/>
      <c r="AA129" s="1477">
        <f t="shared" si="13"/>
        <v>28</v>
      </c>
      <c r="AB129" s="1477">
        <f t="shared" si="14"/>
        <v>32</v>
      </c>
      <c r="AC129" s="2822">
        <f t="shared" si="14"/>
        <v>60</v>
      </c>
    </row>
    <row r="130" spans="1:31" s="2799" customFormat="1" ht="14.25" customHeight="1">
      <c r="A130" s="2848"/>
      <c r="B130" s="2848"/>
      <c r="C130" s="2848"/>
      <c r="E130" s="2849"/>
      <c r="F130" s="2823" t="s">
        <v>96</v>
      </c>
      <c r="G130" s="2832">
        <f>SUM(G131)</f>
        <v>9</v>
      </c>
      <c r="H130" s="2803">
        <f>SUM(H131)</f>
        <v>9</v>
      </c>
      <c r="I130" s="2803">
        <f>SUM(G130:H130)</f>
        <v>18</v>
      </c>
      <c r="J130" s="2803"/>
      <c r="K130" s="2803">
        <f>SUM(K131)</f>
        <v>0</v>
      </c>
      <c r="L130" s="2803">
        <f>SUM(L131)</f>
        <v>0</v>
      </c>
      <c r="M130" s="2803">
        <f>SUM(K130:L130)</f>
        <v>0</v>
      </c>
      <c r="N130" s="2803"/>
      <c r="O130" s="2803">
        <f>SUM(O131)</f>
        <v>0</v>
      </c>
      <c r="P130" s="2803">
        <f>SUM(P131)</f>
        <v>0</v>
      </c>
      <c r="Q130" s="2803">
        <f>SUM(O130:P130)</f>
        <v>0</v>
      </c>
      <c r="R130" s="2803"/>
      <c r="S130" s="2803">
        <f>SUM(S131)</f>
        <v>1</v>
      </c>
      <c r="T130" s="2803">
        <f>SUM(T131)</f>
        <v>0</v>
      </c>
      <c r="U130" s="2803">
        <f>SUM(S130:T130)</f>
        <v>1</v>
      </c>
      <c r="V130" s="2803"/>
      <c r="W130" s="2803">
        <f>SUM(W131)</f>
        <v>1</v>
      </c>
      <c r="X130" s="2803">
        <f>SUM(X131)</f>
        <v>8</v>
      </c>
      <c r="Y130" s="2803">
        <f>SUM(W130:X130)</f>
        <v>9</v>
      </c>
      <c r="Z130" s="2803"/>
      <c r="AA130" s="2803">
        <f>SUM(G130+K130+O130+S130+W130)</f>
        <v>11</v>
      </c>
      <c r="AB130" s="2803">
        <f>SUM(H130+L130+P130+T130+X130)</f>
        <v>17</v>
      </c>
      <c r="AC130" s="2819">
        <f>SUM(I130+M130+Q130+U130+Y130)</f>
        <v>28</v>
      </c>
    </row>
    <row r="131" spans="1:31" ht="14.25" customHeight="1">
      <c r="A131" s="2813">
        <v>6</v>
      </c>
      <c r="B131" s="2813">
        <v>2</v>
      </c>
      <c r="C131" s="2813">
        <v>6</v>
      </c>
      <c r="E131" s="2849"/>
      <c r="F131" s="2824" t="s">
        <v>239</v>
      </c>
      <c r="G131" s="1469">
        <v>9</v>
      </c>
      <c r="H131" s="1477">
        <v>9</v>
      </c>
      <c r="I131" s="1477">
        <f t="shared" si="8"/>
        <v>18</v>
      </c>
      <c r="J131" s="1477"/>
      <c r="K131" s="1477">
        <v>0</v>
      </c>
      <c r="L131" s="1477">
        <v>0</v>
      </c>
      <c r="M131" s="1477">
        <f t="shared" si="9"/>
        <v>0</v>
      </c>
      <c r="N131" s="1477"/>
      <c r="O131" s="1477">
        <v>0</v>
      </c>
      <c r="P131" s="1477">
        <v>0</v>
      </c>
      <c r="Q131" s="1477">
        <f t="shared" si="10"/>
        <v>0</v>
      </c>
      <c r="R131" s="1477"/>
      <c r="S131" s="1477">
        <v>1</v>
      </c>
      <c r="T131" s="1477">
        <v>0</v>
      </c>
      <c r="U131" s="1477">
        <f t="shared" si="11"/>
        <v>1</v>
      </c>
      <c r="V131" s="1477"/>
      <c r="W131" s="1477">
        <v>1</v>
      </c>
      <c r="X131" s="1477">
        <v>8</v>
      </c>
      <c r="Y131" s="1477">
        <f t="shared" si="12"/>
        <v>9</v>
      </c>
      <c r="Z131" s="1477"/>
      <c r="AA131" s="1477">
        <f t="shared" si="13"/>
        <v>11</v>
      </c>
      <c r="AB131" s="1477">
        <f t="shared" si="14"/>
        <v>17</v>
      </c>
      <c r="AC131" s="2822">
        <f t="shared" si="14"/>
        <v>28</v>
      </c>
    </row>
    <row r="132" spans="1:31" s="2799" customFormat="1" ht="14.25" customHeight="1">
      <c r="A132" s="2813"/>
      <c r="B132" s="2813"/>
      <c r="C132" s="2813"/>
      <c r="E132" s="2849"/>
      <c r="F132" s="2823" t="s">
        <v>56</v>
      </c>
      <c r="G132" s="2832">
        <f>SUM(G133)</f>
        <v>1</v>
      </c>
      <c r="H132" s="2803">
        <f>SUM(H133)</f>
        <v>0</v>
      </c>
      <c r="I132" s="2803">
        <f t="shared" si="8"/>
        <v>1</v>
      </c>
      <c r="J132" s="2803"/>
      <c r="K132" s="2803">
        <f>SUM(K133)</f>
        <v>0</v>
      </c>
      <c r="L132" s="2803">
        <f>SUM(L133)</f>
        <v>0</v>
      </c>
      <c r="M132" s="2803">
        <f t="shared" si="9"/>
        <v>0</v>
      </c>
      <c r="N132" s="2803"/>
      <c r="O132" s="2803">
        <f>SUM(O133)</f>
        <v>0</v>
      </c>
      <c r="P132" s="2803">
        <f>SUM(P133)</f>
        <v>0</v>
      </c>
      <c r="Q132" s="2803">
        <f t="shared" si="10"/>
        <v>0</v>
      </c>
      <c r="R132" s="2803"/>
      <c r="S132" s="2803">
        <f>SUM(S133)</f>
        <v>0</v>
      </c>
      <c r="T132" s="2803">
        <f>SUM(T133)</f>
        <v>0</v>
      </c>
      <c r="U132" s="2803">
        <f t="shared" si="11"/>
        <v>0</v>
      </c>
      <c r="V132" s="2803"/>
      <c r="W132" s="2803">
        <f>SUM(W133)</f>
        <v>1</v>
      </c>
      <c r="X132" s="2803">
        <f>SUM(X133)</f>
        <v>0</v>
      </c>
      <c r="Y132" s="2803">
        <f t="shared" si="12"/>
        <v>1</v>
      </c>
      <c r="Z132" s="2803"/>
      <c r="AA132" s="2803">
        <f t="shared" si="13"/>
        <v>2</v>
      </c>
      <c r="AB132" s="2803">
        <f t="shared" si="14"/>
        <v>0</v>
      </c>
      <c r="AC132" s="2819">
        <f t="shared" si="14"/>
        <v>2</v>
      </c>
    </row>
    <row r="133" spans="1:31" ht="14.25" customHeight="1">
      <c r="A133" s="2813">
        <v>6</v>
      </c>
      <c r="B133" s="2813">
        <v>4</v>
      </c>
      <c r="C133" s="2813">
        <v>11</v>
      </c>
      <c r="E133" s="2849"/>
      <c r="F133" s="2824" t="s">
        <v>272</v>
      </c>
      <c r="G133" s="1469">
        <v>1</v>
      </c>
      <c r="H133" s="1477">
        <v>0</v>
      </c>
      <c r="I133" s="1477">
        <f t="shared" si="8"/>
        <v>1</v>
      </c>
      <c r="J133" s="1477"/>
      <c r="K133" s="1477">
        <v>0</v>
      </c>
      <c r="L133" s="1477">
        <v>0</v>
      </c>
      <c r="M133" s="1477">
        <f t="shared" si="9"/>
        <v>0</v>
      </c>
      <c r="N133" s="1477"/>
      <c r="O133" s="1477">
        <v>0</v>
      </c>
      <c r="P133" s="1477">
        <v>0</v>
      </c>
      <c r="Q133" s="1477">
        <f t="shared" si="10"/>
        <v>0</v>
      </c>
      <c r="R133" s="1477"/>
      <c r="S133" s="1477">
        <v>0</v>
      </c>
      <c r="T133" s="1477">
        <v>0</v>
      </c>
      <c r="U133" s="1477">
        <f t="shared" si="11"/>
        <v>0</v>
      </c>
      <c r="V133" s="1477"/>
      <c r="W133" s="1477">
        <v>1</v>
      </c>
      <c r="X133" s="1477">
        <v>0</v>
      </c>
      <c r="Y133" s="1477">
        <f t="shared" si="12"/>
        <v>1</v>
      </c>
      <c r="Z133" s="1477"/>
      <c r="AA133" s="1477">
        <f t="shared" si="13"/>
        <v>2</v>
      </c>
      <c r="AB133" s="1477">
        <f t="shared" si="14"/>
        <v>0</v>
      </c>
      <c r="AC133" s="2822">
        <f t="shared" si="14"/>
        <v>2</v>
      </c>
    </row>
    <row r="134" spans="1:31" s="2799" customFormat="1" ht="14.25" customHeight="1">
      <c r="A134" s="2813"/>
      <c r="B134" s="2813"/>
      <c r="C134" s="2813"/>
      <c r="E134" s="2849">
        <v>1407</v>
      </c>
      <c r="F134" s="2815" t="s">
        <v>58</v>
      </c>
      <c r="G134" s="2826">
        <f>SUM(G135+G140+G142)</f>
        <v>6</v>
      </c>
      <c r="H134" s="2826">
        <f>SUM(H135+H140+H142)</f>
        <v>8</v>
      </c>
      <c r="I134" s="2826">
        <f t="shared" si="8"/>
        <v>14</v>
      </c>
      <c r="J134" s="2826"/>
      <c r="K134" s="2826">
        <f>SUM(K135+K140+K142)</f>
        <v>0</v>
      </c>
      <c r="L134" s="2826">
        <f>SUM(L135+L140+L142)</f>
        <v>0</v>
      </c>
      <c r="M134" s="2826">
        <f t="shared" si="9"/>
        <v>0</v>
      </c>
      <c r="N134" s="2826"/>
      <c r="O134" s="2826">
        <f>SUM(O135+O140+O142)</f>
        <v>0</v>
      </c>
      <c r="P134" s="2826">
        <f>SUM(P135+P140+P142)</f>
        <v>0</v>
      </c>
      <c r="Q134" s="2826">
        <f t="shared" si="10"/>
        <v>0</v>
      </c>
      <c r="R134" s="2826"/>
      <c r="S134" s="2826">
        <f>SUM(S135+S140+S142)</f>
        <v>0</v>
      </c>
      <c r="T134" s="2826">
        <f>SUM(T135+T140+T142)</f>
        <v>0</v>
      </c>
      <c r="U134" s="2826">
        <f t="shared" si="11"/>
        <v>0</v>
      </c>
      <c r="V134" s="2826"/>
      <c r="W134" s="2826">
        <f>SUM(W135+W140+W142)</f>
        <v>0</v>
      </c>
      <c r="X134" s="2826">
        <f>SUM(X135+X140+X142)</f>
        <v>0</v>
      </c>
      <c r="Y134" s="2826">
        <f t="shared" si="12"/>
        <v>0</v>
      </c>
      <c r="Z134" s="2826"/>
      <c r="AA134" s="2826">
        <f t="shared" si="13"/>
        <v>6</v>
      </c>
      <c r="AB134" s="2826">
        <f t="shared" si="14"/>
        <v>8</v>
      </c>
      <c r="AC134" s="2827">
        <f t="shared" si="14"/>
        <v>14</v>
      </c>
    </row>
    <row r="135" spans="1:31" s="2799" customFormat="1" ht="14.25" customHeight="1">
      <c r="A135" s="2813"/>
      <c r="B135" s="2813"/>
      <c r="C135" s="2813"/>
      <c r="E135" s="2849"/>
      <c r="F135" s="2823" t="s">
        <v>59</v>
      </c>
      <c r="G135" s="2803">
        <f>SUM(G136:G139)</f>
        <v>0</v>
      </c>
      <c r="H135" s="2803">
        <f>SUM(H136:H139)</f>
        <v>0</v>
      </c>
      <c r="I135" s="2803">
        <f t="shared" si="8"/>
        <v>0</v>
      </c>
      <c r="J135" s="2803"/>
      <c r="K135" s="2803">
        <f>SUM(K136:K139)</f>
        <v>0</v>
      </c>
      <c r="L135" s="2803">
        <f>SUM(L136:L139)</f>
        <v>0</v>
      </c>
      <c r="M135" s="2803">
        <f t="shared" si="9"/>
        <v>0</v>
      </c>
      <c r="N135" s="2803"/>
      <c r="O135" s="2803">
        <f>SUM(O136:O139)</f>
        <v>0</v>
      </c>
      <c r="P135" s="2803">
        <f>SUM(P136:P139)</f>
        <v>0</v>
      </c>
      <c r="Q135" s="2803">
        <f t="shared" si="10"/>
        <v>0</v>
      </c>
      <c r="R135" s="2803"/>
      <c r="S135" s="2803">
        <f>SUM(S136:S139)</f>
        <v>0</v>
      </c>
      <c r="T135" s="2803">
        <f>SUM(T136:T139)</f>
        <v>0</v>
      </c>
      <c r="U135" s="2803">
        <f t="shared" si="11"/>
        <v>0</v>
      </c>
      <c r="V135" s="2803"/>
      <c r="W135" s="2803">
        <f>SUM(W136:W139)</f>
        <v>0</v>
      </c>
      <c r="X135" s="2803">
        <f>SUM(X136:X139)</f>
        <v>0</v>
      </c>
      <c r="Y135" s="2803">
        <f t="shared" si="12"/>
        <v>0</v>
      </c>
      <c r="Z135" s="2803"/>
      <c r="AA135" s="2803">
        <f t="shared" si="13"/>
        <v>0</v>
      </c>
      <c r="AB135" s="2803">
        <f t="shared" si="14"/>
        <v>0</v>
      </c>
      <c r="AC135" s="2819">
        <f t="shared" si="14"/>
        <v>0</v>
      </c>
    </row>
    <row r="136" spans="1:31" ht="14.25" customHeight="1">
      <c r="A136" s="2813">
        <v>7</v>
      </c>
      <c r="B136" s="2813">
        <v>3</v>
      </c>
      <c r="C136" s="2813">
        <v>11</v>
      </c>
      <c r="E136" s="2849"/>
      <c r="F136" s="2824" t="s">
        <v>243</v>
      </c>
      <c r="G136" s="1477">
        <v>0</v>
      </c>
      <c r="H136" s="1477">
        <v>0</v>
      </c>
      <c r="I136" s="1477">
        <f t="shared" si="8"/>
        <v>0</v>
      </c>
      <c r="J136" s="1477"/>
      <c r="K136" s="1477">
        <v>0</v>
      </c>
      <c r="L136" s="1477">
        <v>0</v>
      </c>
      <c r="M136" s="1477">
        <f t="shared" si="9"/>
        <v>0</v>
      </c>
      <c r="N136" s="1477"/>
      <c r="O136" s="1477">
        <v>0</v>
      </c>
      <c r="P136" s="1477">
        <v>0</v>
      </c>
      <c r="Q136" s="1477">
        <f t="shared" si="10"/>
        <v>0</v>
      </c>
      <c r="R136" s="1477"/>
      <c r="S136" s="1477">
        <v>0</v>
      </c>
      <c r="T136" s="1477">
        <v>0</v>
      </c>
      <c r="U136" s="1477">
        <f t="shared" si="11"/>
        <v>0</v>
      </c>
      <c r="V136" s="1477"/>
      <c r="W136" s="1477">
        <v>0</v>
      </c>
      <c r="X136" s="1477">
        <v>0</v>
      </c>
      <c r="Y136" s="1477">
        <f t="shared" si="12"/>
        <v>0</v>
      </c>
      <c r="Z136" s="1477"/>
      <c r="AA136" s="1477">
        <f t="shared" si="13"/>
        <v>0</v>
      </c>
      <c r="AB136" s="1477">
        <f t="shared" si="14"/>
        <v>0</v>
      </c>
      <c r="AC136" s="2822">
        <f t="shared" si="14"/>
        <v>0</v>
      </c>
    </row>
    <row r="137" spans="1:31" ht="14.25" customHeight="1">
      <c r="A137" s="2813">
        <v>7</v>
      </c>
      <c r="B137" s="2813">
        <v>3</v>
      </c>
      <c r="C137" s="2813">
        <v>11</v>
      </c>
      <c r="E137" s="2849"/>
      <c r="F137" s="2824" t="s">
        <v>244</v>
      </c>
      <c r="G137" s="1477">
        <v>0</v>
      </c>
      <c r="H137" s="1477">
        <v>0</v>
      </c>
      <c r="I137" s="1477">
        <f>SUM(G137:H137)</f>
        <v>0</v>
      </c>
      <c r="J137" s="1477"/>
      <c r="K137" s="1477">
        <v>0</v>
      </c>
      <c r="L137" s="1477">
        <v>0</v>
      </c>
      <c r="M137" s="1477">
        <f>SUM(K137:L137)</f>
        <v>0</v>
      </c>
      <c r="N137" s="1477"/>
      <c r="O137" s="1477">
        <v>0</v>
      </c>
      <c r="P137" s="1477">
        <v>0</v>
      </c>
      <c r="Q137" s="1477">
        <f>SUM(O137:P137)</f>
        <v>0</v>
      </c>
      <c r="R137" s="1477"/>
      <c r="S137" s="1477">
        <v>0</v>
      </c>
      <c r="T137" s="1477">
        <v>0</v>
      </c>
      <c r="U137" s="1477">
        <f>SUM(S137:T137)</f>
        <v>0</v>
      </c>
      <c r="V137" s="1477"/>
      <c r="W137" s="1477">
        <v>0</v>
      </c>
      <c r="X137" s="1477">
        <v>0</v>
      </c>
      <c r="Y137" s="1477">
        <f>SUM(W137:X137)</f>
        <v>0</v>
      </c>
      <c r="Z137" s="1477"/>
      <c r="AA137" s="1477">
        <f t="shared" si="13"/>
        <v>0</v>
      </c>
      <c r="AB137" s="1477">
        <f t="shared" si="13"/>
        <v>0</v>
      </c>
      <c r="AC137" s="2822">
        <f t="shared" si="13"/>
        <v>0</v>
      </c>
    </row>
    <row r="138" spans="1:31" ht="14.25" customHeight="1">
      <c r="A138" s="2813">
        <v>7</v>
      </c>
      <c r="B138" s="2813">
        <v>3</v>
      </c>
      <c r="C138" s="2813">
        <v>11</v>
      </c>
      <c r="E138" s="2849"/>
      <c r="F138" s="2824" t="s">
        <v>273</v>
      </c>
      <c r="G138" s="1477">
        <v>0</v>
      </c>
      <c r="H138" s="1477">
        <v>0</v>
      </c>
      <c r="I138" s="1477">
        <f>SUM(G138:H138)</f>
        <v>0</v>
      </c>
      <c r="J138" s="1477"/>
      <c r="K138" s="1477">
        <v>0</v>
      </c>
      <c r="L138" s="1477">
        <v>0</v>
      </c>
      <c r="M138" s="1477">
        <f>SUM(K138:L138)</f>
        <v>0</v>
      </c>
      <c r="N138" s="1477"/>
      <c r="O138" s="1477">
        <v>0</v>
      </c>
      <c r="P138" s="1477">
        <v>0</v>
      </c>
      <c r="Q138" s="1477">
        <f>SUM(O138:P138)</f>
        <v>0</v>
      </c>
      <c r="R138" s="1477"/>
      <c r="S138" s="1477">
        <v>0</v>
      </c>
      <c r="T138" s="1477">
        <v>0</v>
      </c>
      <c r="U138" s="1477">
        <f>SUM(S138:T138)</f>
        <v>0</v>
      </c>
      <c r="V138" s="1477"/>
      <c r="W138" s="1477">
        <v>0</v>
      </c>
      <c r="X138" s="1477">
        <v>0</v>
      </c>
      <c r="Y138" s="1477">
        <f>SUM(W138:X138)</f>
        <v>0</v>
      </c>
      <c r="Z138" s="1477"/>
      <c r="AA138" s="1477">
        <f t="shared" si="13"/>
        <v>0</v>
      </c>
      <c r="AB138" s="1477">
        <f t="shared" si="13"/>
        <v>0</v>
      </c>
      <c r="AC138" s="2822">
        <f t="shared" si="13"/>
        <v>0</v>
      </c>
    </row>
    <row r="139" spans="1:31" ht="14.25" customHeight="1">
      <c r="A139" s="2813">
        <v>7</v>
      </c>
      <c r="B139" s="2813">
        <v>3</v>
      </c>
      <c r="C139" s="2813">
        <v>11</v>
      </c>
      <c r="E139" s="2849"/>
      <c r="F139" s="2824" t="s">
        <v>246</v>
      </c>
      <c r="G139" s="1477">
        <v>0</v>
      </c>
      <c r="H139" s="1477">
        <v>0</v>
      </c>
      <c r="I139" s="1477">
        <f t="shared" si="8"/>
        <v>0</v>
      </c>
      <c r="J139" s="1477"/>
      <c r="K139" s="1477">
        <v>0</v>
      </c>
      <c r="L139" s="1477">
        <v>0</v>
      </c>
      <c r="M139" s="1477">
        <f t="shared" si="9"/>
        <v>0</v>
      </c>
      <c r="N139" s="1477"/>
      <c r="O139" s="1477">
        <v>0</v>
      </c>
      <c r="P139" s="1477">
        <v>0</v>
      </c>
      <c r="Q139" s="1477">
        <f t="shared" si="10"/>
        <v>0</v>
      </c>
      <c r="R139" s="1477"/>
      <c r="S139" s="1477">
        <v>0</v>
      </c>
      <c r="T139" s="1477">
        <v>0</v>
      </c>
      <c r="U139" s="1477">
        <f t="shared" si="11"/>
        <v>0</v>
      </c>
      <c r="V139" s="1477"/>
      <c r="W139" s="1477">
        <v>0</v>
      </c>
      <c r="X139" s="1477">
        <v>0</v>
      </c>
      <c r="Y139" s="1477">
        <f t="shared" si="12"/>
        <v>0</v>
      </c>
      <c r="Z139" s="1477"/>
      <c r="AA139" s="1477">
        <f t="shared" si="13"/>
        <v>0</v>
      </c>
      <c r="AB139" s="1477">
        <f t="shared" si="14"/>
        <v>0</v>
      </c>
      <c r="AC139" s="2822">
        <f t="shared" si="14"/>
        <v>0</v>
      </c>
    </row>
    <row r="140" spans="1:31" s="2799" customFormat="1" ht="14.25" customHeight="1">
      <c r="A140" s="2813"/>
      <c r="B140" s="2813"/>
      <c r="C140" s="2813"/>
      <c r="E140" s="2849"/>
      <c r="F140" s="2823" t="s">
        <v>60</v>
      </c>
      <c r="G140" s="2803">
        <f>SUM(G141)</f>
        <v>6</v>
      </c>
      <c r="H140" s="2803">
        <f>SUM(H141)</f>
        <v>6</v>
      </c>
      <c r="I140" s="2803">
        <f t="shared" si="8"/>
        <v>12</v>
      </c>
      <c r="J140" s="2803"/>
      <c r="K140" s="2803">
        <f>SUM(K141)</f>
        <v>0</v>
      </c>
      <c r="L140" s="2803">
        <f>SUM(L141)</f>
        <v>0</v>
      </c>
      <c r="M140" s="2803">
        <f t="shared" si="9"/>
        <v>0</v>
      </c>
      <c r="N140" s="2803"/>
      <c r="O140" s="2803">
        <f>SUM(O141)</f>
        <v>0</v>
      </c>
      <c r="P140" s="2803">
        <f>SUM(P141)</f>
        <v>0</v>
      </c>
      <c r="Q140" s="2803">
        <f t="shared" si="10"/>
        <v>0</v>
      </c>
      <c r="R140" s="2803"/>
      <c r="S140" s="2803">
        <f>SUM(S141)</f>
        <v>0</v>
      </c>
      <c r="T140" s="2803">
        <f>SUM(T141)</f>
        <v>0</v>
      </c>
      <c r="U140" s="2803">
        <f t="shared" si="11"/>
        <v>0</v>
      </c>
      <c r="V140" s="2803"/>
      <c r="W140" s="2803">
        <f>SUM(W141)</f>
        <v>0</v>
      </c>
      <c r="X140" s="2803">
        <f>SUM(X141)</f>
        <v>0</v>
      </c>
      <c r="Y140" s="2803">
        <f t="shared" si="12"/>
        <v>0</v>
      </c>
      <c r="Z140" s="2803"/>
      <c r="AA140" s="2803">
        <f t="shared" si="13"/>
        <v>6</v>
      </c>
      <c r="AB140" s="2803">
        <f t="shared" si="14"/>
        <v>6</v>
      </c>
      <c r="AC140" s="2819">
        <f t="shared" si="14"/>
        <v>12</v>
      </c>
    </row>
    <row r="141" spans="1:31" ht="14.25" customHeight="1">
      <c r="A141" s="2813">
        <v>7</v>
      </c>
      <c r="B141" s="2813">
        <v>6</v>
      </c>
      <c r="C141" s="2813">
        <v>10</v>
      </c>
      <c r="E141" s="2849"/>
      <c r="F141" s="2824" t="s">
        <v>247</v>
      </c>
      <c r="G141" s="1469">
        <v>6</v>
      </c>
      <c r="H141" s="1477">
        <v>6</v>
      </c>
      <c r="I141" s="1477">
        <f t="shared" si="8"/>
        <v>12</v>
      </c>
      <c r="J141" s="1477"/>
      <c r="K141" s="1477">
        <v>0</v>
      </c>
      <c r="L141" s="1477">
        <v>0</v>
      </c>
      <c r="M141" s="1477">
        <f t="shared" si="9"/>
        <v>0</v>
      </c>
      <c r="N141" s="1477"/>
      <c r="O141" s="1477">
        <v>0</v>
      </c>
      <c r="P141" s="1477">
        <v>0</v>
      </c>
      <c r="Q141" s="1477">
        <f t="shared" si="10"/>
        <v>0</v>
      </c>
      <c r="R141" s="1477"/>
      <c r="S141" s="1477">
        <v>0</v>
      </c>
      <c r="T141" s="1477">
        <v>0</v>
      </c>
      <c r="U141" s="1477">
        <f t="shared" si="11"/>
        <v>0</v>
      </c>
      <c r="V141" s="1477"/>
      <c r="W141" s="1477">
        <v>0</v>
      </c>
      <c r="X141" s="1477">
        <v>0</v>
      </c>
      <c r="Y141" s="1477">
        <f t="shared" si="12"/>
        <v>0</v>
      </c>
      <c r="Z141" s="1477"/>
      <c r="AA141" s="1477">
        <f t="shared" si="13"/>
        <v>6</v>
      </c>
      <c r="AB141" s="1477">
        <f t="shared" si="14"/>
        <v>6</v>
      </c>
      <c r="AC141" s="2822">
        <f t="shared" si="14"/>
        <v>12</v>
      </c>
    </row>
    <row r="142" spans="1:31" ht="14.25" customHeight="1">
      <c r="E142" s="2849"/>
      <c r="F142" s="2823" t="s">
        <v>84</v>
      </c>
      <c r="G142" s="2832">
        <f>SUM(G143)</f>
        <v>0</v>
      </c>
      <c r="H142" s="2803">
        <f>SUM(H143)</f>
        <v>2</v>
      </c>
      <c r="I142" s="2803">
        <f>SUM(G142:H142)</f>
        <v>2</v>
      </c>
      <c r="J142" s="2803"/>
      <c r="K142" s="2803">
        <f>SUM(K143)</f>
        <v>0</v>
      </c>
      <c r="L142" s="2803">
        <f>SUM(L143)</f>
        <v>0</v>
      </c>
      <c r="M142" s="2803">
        <f>SUM(K142:L142)</f>
        <v>0</v>
      </c>
      <c r="N142" s="2803"/>
      <c r="O142" s="2803">
        <f>SUM(O143)</f>
        <v>0</v>
      </c>
      <c r="P142" s="2803">
        <f>SUM(P143)</f>
        <v>0</v>
      </c>
      <c r="Q142" s="2803">
        <f>SUM(O142:P142)</f>
        <v>0</v>
      </c>
      <c r="R142" s="2803"/>
      <c r="S142" s="2803">
        <f>SUM(S143)</f>
        <v>0</v>
      </c>
      <c r="T142" s="2803">
        <f>SUM(T143)</f>
        <v>0</v>
      </c>
      <c r="U142" s="2803">
        <f>SUM(S142:T142)</f>
        <v>0</v>
      </c>
      <c r="V142" s="2803"/>
      <c r="W142" s="2803">
        <f>SUM(W143)</f>
        <v>0</v>
      </c>
      <c r="X142" s="2803">
        <f>SUM(X143)</f>
        <v>0</v>
      </c>
      <c r="Y142" s="2803">
        <f>SUM(W142:X142)</f>
        <v>0</v>
      </c>
      <c r="Z142" s="2803"/>
      <c r="AA142" s="2803">
        <f>SUM(G142+K142+O142+S142+W142)</f>
        <v>0</v>
      </c>
      <c r="AB142" s="2803">
        <f>SUM(H142+L142+P142+T142+X142)</f>
        <v>2</v>
      </c>
      <c r="AC142" s="2819">
        <f>SUM(I142+M142+Q142+U142+Y142)</f>
        <v>2</v>
      </c>
    </row>
    <row r="143" spans="1:31" ht="14.25" customHeight="1">
      <c r="A143" s="2813">
        <v>7</v>
      </c>
      <c r="B143" s="2813">
        <v>6</v>
      </c>
      <c r="C143" s="2813">
        <v>10</v>
      </c>
      <c r="E143" s="2849"/>
      <c r="F143" s="2824" t="s">
        <v>248</v>
      </c>
      <c r="G143" s="1469">
        <v>0</v>
      </c>
      <c r="H143" s="1477">
        <v>2</v>
      </c>
      <c r="I143" s="1477">
        <f t="shared" si="8"/>
        <v>2</v>
      </c>
      <c r="J143" s="1477"/>
      <c r="K143" s="1477">
        <v>0</v>
      </c>
      <c r="L143" s="1477">
        <v>0</v>
      </c>
      <c r="M143" s="1477">
        <f t="shared" si="9"/>
        <v>0</v>
      </c>
      <c r="N143" s="1477"/>
      <c r="O143" s="1477">
        <v>0</v>
      </c>
      <c r="P143" s="1477">
        <v>0</v>
      </c>
      <c r="Q143" s="1477">
        <f t="shared" si="10"/>
        <v>0</v>
      </c>
      <c r="R143" s="1477"/>
      <c r="S143" s="1477">
        <v>0</v>
      </c>
      <c r="T143" s="1477">
        <v>0</v>
      </c>
      <c r="U143" s="1477">
        <f t="shared" si="11"/>
        <v>0</v>
      </c>
      <c r="V143" s="1477"/>
      <c r="W143" s="1477">
        <v>0</v>
      </c>
      <c r="X143" s="1477">
        <v>0</v>
      </c>
      <c r="Y143" s="1477">
        <f t="shared" si="12"/>
        <v>0</v>
      </c>
      <c r="Z143" s="1477"/>
      <c r="AA143" s="1477">
        <f t="shared" si="13"/>
        <v>0</v>
      </c>
      <c r="AB143" s="1477">
        <f t="shared" si="14"/>
        <v>2</v>
      </c>
      <c r="AC143" s="2822">
        <f t="shared" si="14"/>
        <v>2</v>
      </c>
    </row>
    <row r="144" spans="1:31" s="2799" customFormat="1" ht="14.25" customHeight="1">
      <c r="A144" s="2813"/>
      <c r="B144" s="2813"/>
      <c r="C144" s="2813"/>
      <c r="E144" s="2849">
        <v>1408</v>
      </c>
      <c r="F144" s="2815" t="s">
        <v>63</v>
      </c>
      <c r="G144" s="2826">
        <f>SUM(G145+G148+G150+G154)</f>
        <v>20</v>
      </c>
      <c r="H144" s="2826">
        <f>SUM(H145+H148+H150+H154)</f>
        <v>14</v>
      </c>
      <c r="I144" s="2826">
        <f t="shared" si="8"/>
        <v>34</v>
      </c>
      <c r="J144" s="2826"/>
      <c r="K144" s="2826">
        <f>SUM(K145+K148+K150+K154)</f>
        <v>22</v>
      </c>
      <c r="L144" s="2826">
        <f>SUM(L145+L148+L150+L154)</f>
        <v>37</v>
      </c>
      <c r="M144" s="2826">
        <f t="shared" si="9"/>
        <v>59</v>
      </c>
      <c r="N144" s="2826"/>
      <c r="O144" s="2826">
        <f>SUM(O145+O148+O150+O154)</f>
        <v>0</v>
      </c>
      <c r="P144" s="2826">
        <f>SUM(P145+P148+P150+P154)</f>
        <v>1</v>
      </c>
      <c r="Q144" s="2826">
        <f t="shared" si="10"/>
        <v>1</v>
      </c>
      <c r="R144" s="2826"/>
      <c r="S144" s="2826">
        <f>SUM(S145+S148+S150+S154)</f>
        <v>0</v>
      </c>
      <c r="T144" s="2826">
        <f>SUM(T145+T148+T150+T154)</f>
        <v>0</v>
      </c>
      <c r="U144" s="2826">
        <f t="shared" si="11"/>
        <v>0</v>
      </c>
      <c r="V144" s="2826"/>
      <c r="W144" s="2826">
        <f>SUM(W145+W148+W150+W154)</f>
        <v>2</v>
      </c>
      <c r="X144" s="2826">
        <f>SUM(X145+X148+X150+X154)</f>
        <v>10</v>
      </c>
      <c r="Y144" s="2826">
        <f t="shared" si="12"/>
        <v>12</v>
      </c>
      <c r="Z144" s="2826"/>
      <c r="AA144" s="2826">
        <f t="shared" si="13"/>
        <v>44</v>
      </c>
      <c r="AB144" s="2826">
        <f t="shared" si="14"/>
        <v>62</v>
      </c>
      <c r="AC144" s="2827">
        <f t="shared" si="14"/>
        <v>106</v>
      </c>
      <c r="AE144" s="2801"/>
    </row>
    <row r="145" spans="1:31" s="2799" customFormat="1" ht="14.25" customHeight="1">
      <c r="A145" s="2813"/>
      <c r="B145" s="2813"/>
      <c r="C145" s="2813"/>
      <c r="E145" s="2849"/>
      <c r="F145" s="2823" t="s">
        <v>64</v>
      </c>
      <c r="G145" s="2803">
        <f>SUM(G146:G147)</f>
        <v>18</v>
      </c>
      <c r="H145" s="2803">
        <f>SUM(H146:H147)</f>
        <v>13</v>
      </c>
      <c r="I145" s="2803">
        <f t="shared" si="8"/>
        <v>31</v>
      </c>
      <c r="J145" s="2803"/>
      <c r="K145" s="2803">
        <f>SUM(K146:K147)</f>
        <v>20</v>
      </c>
      <c r="L145" s="2803">
        <f>SUM(L146:L147)</f>
        <v>29</v>
      </c>
      <c r="M145" s="2803">
        <f t="shared" si="9"/>
        <v>49</v>
      </c>
      <c r="N145" s="2803"/>
      <c r="O145" s="2803">
        <f>SUM(O146:O147)</f>
        <v>0</v>
      </c>
      <c r="P145" s="2803">
        <f>SUM(P146:P147)</f>
        <v>1</v>
      </c>
      <c r="Q145" s="2803">
        <f t="shared" si="10"/>
        <v>1</v>
      </c>
      <c r="R145" s="2803"/>
      <c r="S145" s="2803">
        <f>SUM(S146:S147)</f>
        <v>0</v>
      </c>
      <c r="T145" s="2803">
        <f>SUM(T146:T147)</f>
        <v>0</v>
      </c>
      <c r="U145" s="2803">
        <f t="shared" si="11"/>
        <v>0</v>
      </c>
      <c r="V145" s="2803"/>
      <c r="W145" s="2803">
        <f>SUM(W146:W147)</f>
        <v>2</v>
      </c>
      <c r="X145" s="2803">
        <f>SUM(X146:X147)</f>
        <v>6</v>
      </c>
      <c r="Y145" s="2803">
        <f t="shared" si="12"/>
        <v>8</v>
      </c>
      <c r="Z145" s="2803"/>
      <c r="AA145" s="2803">
        <f t="shared" si="13"/>
        <v>40</v>
      </c>
      <c r="AB145" s="2803">
        <f t="shared" si="14"/>
        <v>49</v>
      </c>
      <c r="AC145" s="2819">
        <f t="shared" si="14"/>
        <v>89</v>
      </c>
      <c r="AE145" s="2801"/>
    </row>
    <row r="146" spans="1:31" ht="14.25" customHeight="1">
      <c r="A146" s="2813">
        <v>8</v>
      </c>
      <c r="B146" s="2813">
        <v>4</v>
      </c>
      <c r="C146" s="2813">
        <v>8</v>
      </c>
      <c r="E146" s="2849"/>
      <c r="F146" s="2824" t="s">
        <v>250</v>
      </c>
      <c r="G146" s="1477">
        <v>18</v>
      </c>
      <c r="H146" s="1477">
        <v>13</v>
      </c>
      <c r="I146" s="1477">
        <f t="shared" si="8"/>
        <v>31</v>
      </c>
      <c r="J146" s="1477"/>
      <c r="K146" s="1477">
        <v>20</v>
      </c>
      <c r="L146" s="1477">
        <v>29</v>
      </c>
      <c r="M146" s="1477">
        <f t="shared" si="9"/>
        <v>49</v>
      </c>
      <c r="N146" s="1477"/>
      <c r="O146" s="1477">
        <v>0</v>
      </c>
      <c r="P146" s="1477">
        <v>1</v>
      </c>
      <c r="Q146" s="1477">
        <f t="shared" si="10"/>
        <v>1</v>
      </c>
      <c r="R146" s="1477"/>
      <c r="S146" s="1477">
        <v>0</v>
      </c>
      <c r="T146" s="1477">
        <v>0</v>
      </c>
      <c r="U146" s="1477">
        <f t="shared" si="11"/>
        <v>0</v>
      </c>
      <c r="V146" s="1477"/>
      <c r="W146" s="1477">
        <v>2</v>
      </c>
      <c r="X146" s="1477">
        <v>6</v>
      </c>
      <c r="Y146" s="1477">
        <f t="shared" si="12"/>
        <v>8</v>
      </c>
      <c r="Z146" s="1477"/>
      <c r="AA146" s="1477">
        <f t="shared" si="13"/>
        <v>40</v>
      </c>
      <c r="AB146" s="1477">
        <f t="shared" si="14"/>
        <v>49</v>
      </c>
      <c r="AC146" s="2822">
        <f t="shared" si="14"/>
        <v>89</v>
      </c>
      <c r="AE146" s="2853"/>
    </row>
    <row r="147" spans="1:31" ht="14.25" customHeight="1">
      <c r="A147" s="2813">
        <v>8</v>
      </c>
      <c r="B147" s="2813">
        <v>4</v>
      </c>
      <c r="C147" s="2813">
        <v>8</v>
      </c>
      <c r="E147" s="2849"/>
      <c r="F147" s="2824" t="s">
        <v>373</v>
      </c>
      <c r="G147" s="1477">
        <v>0</v>
      </c>
      <c r="H147" s="1477">
        <v>0</v>
      </c>
      <c r="I147" s="1477">
        <f t="shared" si="8"/>
        <v>0</v>
      </c>
      <c r="J147" s="1477"/>
      <c r="K147" s="1477">
        <v>0</v>
      </c>
      <c r="L147" s="1477">
        <v>0</v>
      </c>
      <c r="M147" s="1477">
        <f t="shared" si="9"/>
        <v>0</v>
      </c>
      <c r="N147" s="1477"/>
      <c r="O147" s="1477">
        <v>0</v>
      </c>
      <c r="P147" s="1477">
        <v>0</v>
      </c>
      <c r="Q147" s="1477">
        <f t="shared" si="10"/>
        <v>0</v>
      </c>
      <c r="R147" s="1477"/>
      <c r="S147" s="1477">
        <v>0</v>
      </c>
      <c r="T147" s="1477">
        <v>0</v>
      </c>
      <c r="U147" s="1477">
        <f t="shared" si="11"/>
        <v>0</v>
      </c>
      <c r="V147" s="1477"/>
      <c r="W147" s="1477">
        <v>0</v>
      </c>
      <c r="X147" s="1477">
        <v>0</v>
      </c>
      <c r="Y147" s="1477">
        <f t="shared" si="12"/>
        <v>0</v>
      </c>
      <c r="Z147" s="1477"/>
      <c r="AA147" s="1477">
        <f t="shared" si="13"/>
        <v>0</v>
      </c>
      <c r="AB147" s="1477">
        <f t="shared" si="14"/>
        <v>0</v>
      </c>
      <c r="AC147" s="2822">
        <f t="shared" si="14"/>
        <v>0</v>
      </c>
      <c r="AE147" s="2853"/>
    </row>
    <row r="148" spans="1:31" s="2799" customFormat="1" ht="14.25" customHeight="1">
      <c r="A148" s="2813"/>
      <c r="B148" s="2813"/>
      <c r="C148" s="2813"/>
      <c r="E148" s="2849"/>
      <c r="F148" s="2823" t="s">
        <v>65</v>
      </c>
      <c r="G148" s="2803">
        <f>SUM(G149)</f>
        <v>0</v>
      </c>
      <c r="H148" s="2803">
        <f>SUM(H149)</f>
        <v>0</v>
      </c>
      <c r="I148" s="2803">
        <f t="shared" ref="I148:I160" si="16">SUM(G148:H148)</f>
        <v>0</v>
      </c>
      <c r="J148" s="2803"/>
      <c r="K148" s="2803">
        <f>SUM(K149)</f>
        <v>0</v>
      </c>
      <c r="L148" s="2803">
        <f>SUM(L149)</f>
        <v>0</v>
      </c>
      <c r="M148" s="2803">
        <f t="shared" ref="M148:M160" si="17">SUM(K148:L148)</f>
        <v>0</v>
      </c>
      <c r="N148" s="2803"/>
      <c r="O148" s="2803">
        <f>SUM(O149)</f>
        <v>0</v>
      </c>
      <c r="P148" s="2803">
        <f>SUM(P149)</f>
        <v>0</v>
      </c>
      <c r="Q148" s="2803">
        <f t="shared" ref="Q148:Q160" si="18">SUM(O148:P148)</f>
        <v>0</v>
      </c>
      <c r="R148" s="2803"/>
      <c r="S148" s="2803">
        <f>SUM(S149)</f>
        <v>0</v>
      </c>
      <c r="T148" s="2803">
        <f>SUM(T149)</f>
        <v>0</v>
      </c>
      <c r="U148" s="2803">
        <f t="shared" ref="U148:U160" si="19">SUM(S148:T148)</f>
        <v>0</v>
      </c>
      <c r="V148" s="2803"/>
      <c r="W148" s="2803">
        <f>SUM(W149)</f>
        <v>0</v>
      </c>
      <c r="X148" s="2803">
        <f>SUM(X149)</f>
        <v>0</v>
      </c>
      <c r="Y148" s="2803">
        <f t="shared" ref="Y148:Y160" si="20">SUM(W148:X148)</f>
        <v>0</v>
      </c>
      <c r="Z148" s="2803"/>
      <c r="AA148" s="2803">
        <f t="shared" ref="AA148:AA160" si="21">SUM(G148+K148+O148+S148+W148)</f>
        <v>0</v>
      </c>
      <c r="AB148" s="2803">
        <f t="shared" ref="AB148:AC160" si="22">SUM(H148+L148+P148+T148+X148)</f>
        <v>0</v>
      </c>
      <c r="AC148" s="2819">
        <f t="shared" si="22"/>
        <v>0</v>
      </c>
      <c r="AE148" s="2801"/>
    </row>
    <row r="149" spans="1:31" ht="14.25" customHeight="1">
      <c r="A149" s="2813">
        <v>8</v>
      </c>
      <c r="B149" s="2813">
        <v>4</v>
      </c>
      <c r="C149" s="2813">
        <v>6</v>
      </c>
      <c r="E149" s="2849"/>
      <c r="F149" s="2824" t="s">
        <v>251</v>
      </c>
      <c r="G149" s="1477">
        <v>0</v>
      </c>
      <c r="H149" s="1477">
        <v>0</v>
      </c>
      <c r="I149" s="1477">
        <f t="shared" si="16"/>
        <v>0</v>
      </c>
      <c r="J149" s="1477"/>
      <c r="K149" s="1477">
        <v>0</v>
      </c>
      <c r="L149" s="1477">
        <v>0</v>
      </c>
      <c r="M149" s="1477">
        <f t="shared" si="17"/>
        <v>0</v>
      </c>
      <c r="N149" s="1477"/>
      <c r="O149" s="1477">
        <v>0</v>
      </c>
      <c r="P149" s="1477">
        <v>0</v>
      </c>
      <c r="Q149" s="1477">
        <f t="shared" si="18"/>
        <v>0</v>
      </c>
      <c r="R149" s="1477"/>
      <c r="S149" s="1477">
        <v>0</v>
      </c>
      <c r="T149" s="1477">
        <v>0</v>
      </c>
      <c r="U149" s="1477">
        <f t="shared" si="19"/>
        <v>0</v>
      </c>
      <c r="V149" s="1477"/>
      <c r="W149" s="1477">
        <v>0</v>
      </c>
      <c r="X149" s="1477">
        <v>0</v>
      </c>
      <c r="Y149" s="1477">
        <f t="shared" si="20"/>
        <v>0</v>
      </c>
      <c r="Z149" s="1477"/>
      <c r="AA149" s="1477">
        <f t="shared" si="21"/>
        <v>0</v>
      </c>
      <c r="AB149" s="1477">
        <f t="shared" si="22"/>
        <v>0</v>
      </c>
      <c r="AC149" s="2822">
        <f t="shared" si="22"/>
        <v>0</v>
      </c>
      <c r="AE149" s="2853"/>
    </row>
    <row r="150" spans="1:31" s="2799" customFormat="1" ht="14.25" customHeight="1">
      <c r="A150" s="2813"/>
      <c r="B150" s="2813"/>
      <c r="C150" s="2813"/>
      <c r="E150" s="2849"/>
      <c r="F150" s="2823" t="s">
        <v>66</v>
      </c>
      <c r="G150" s="2803">
        <f>SUM(G151:G153)</f>
        <v>2</v>
      </c>
      <c r="H150" s="2803">
        <f>SUM(H151:H153)</f>
        <v>0</v>
      </c>
      <c r="I150" s="2803">
        <f t="shared" si="16"/>
        <v>2</v>
      </c>
      <c r="J150" s="2803"/>
      <c r="K150" s="2803">
        <f>SUM(K151:K153)</f>
        <v>0</v>
      </c>
      <c r="L150" s="2803">
        <f>SUM(L151:L153)</f>
        <v>6</v>
      </c>
      <c r="M150" s="2803">
        <f t="shared" si="17"/>
        <v>6</v>
      </c>
      <c r="N150" s="2803"/>
      <c r="O150" s="2803">
        <f>SUM(O151:O153)</f>
        <v>0</v>
      </c>
      <c r="P150" s="2803">
        <f>SUM(P151:P153)</f>
        <v>0</v>
      </c>
      <c r="Q150" s="2803">
        <f t="shared" si="18"/>
        <v>0</v>
      </c>
      <c r="R150" s="2803"/>
      <c r="S150" s="2803">
        <f>SUM(S151:S153)</f>
        <v>0</v>
      </c>
      <c r="T150" s="2803">
        <f>SUM(T151:T153)</f>
        <v>0</v>
      </c>
      <c r="U150" s="2803">
        <f t="shared" si="19"/>
        <v>0</v>
      </c>
      <c r="V150" s="2803"/>
      <c r="W150" s="2803">
        <f>SUM(W151:W153)</f>
        <v>0</v>
      </c>
      <c r="X150" s="2803">
        <f>SUM(X151:X153)</f>
        <v>1</v>
      </c>
      <c r="Y150" s="2803">
        <f t="shared" si="20"/>
        <v>1</v>
      </c>
      <c r="Z150" s="2803"/>
      <c r="AA150" s="2803">
        <f t="shared" si="21"/>
        <v>2</v>
      </c>
      <c r="AB150" s="2803">
        <f t="shared" si="22"/>
        <v>7</v>
      </c>
      <c r="AC150" s="2819">
        <f t="shared" si="22"/>
        <v>9</v>
      </c>
      <c r="AE150" s="2801"/>
    </row>
    <row r="151" spans="1:31" ht="14.25" customHeight="1">
      <c r="A151" s="2813">
        <v>8</v>
      </c>
      <c r="B151" s="2813">
        <v>4</v>
      </c>
      <c r="C151" s="2813">
        <v>11</v>
      </c>
      <c r="E151" s="2849"/>
      <c r="F151" s="2824" t="s">
        <v>253</v>
      </c>
      <c r="G151" s="1469">
        <v>0</v>
      </c>
      <c r="H151" s="1477">
        <v>0</v>
      </c>
      <c r="I151" s="1477">
        <f t="shared" si="16"/>
        <v>0</v>
      </c>
      <c r="J151" s="1477"/>
      <c r="K151" s="1477">
        <v>0</v>
      </c>
      <c r="L151" s="1477">
        <v>2</v>
      </c>
      <c r="M151" s="1477">
        <f t="shared" si="17"/>
        <v>2</v>
      </c>
      <c r="N151" s="1477"/>
      <c r="O151" s="1477">
        <v>0</v>
      </c>
      <c r="P151" s="1477">
        <v>0</v>
      </c>
      <c r="Q151" s="1477">
        <f t="shared" si="18"/>
        <v>0</v>
      </c>
      <c r="R151" s="1477"/>
      <c r="S151" s="1477">
        <v>0</v>
      </c>
      <c r="T151" s="1477">
        <v>0</v>
      </c>
      <c r="U151" s="1477">
        <f t="shared" si="19"/>
        <v>0</v>
      </c>
      <c r="V151" s="1477"/>
      <c r="W151" s="1477">
        <v>0</v>
      </c>
      <c r="X151" s="1477">
        <v>1</v>
      </c>
      <c r="Y151" s="1477">
        <f t="shared" si="20"/>
        <v>1</v>
      </c>
      <c r="Z151" s="1477"/>
      <c r="AA151" s="1477">
        <f t="shared" si="21"/>
        <v>0</v>
      </c>
      <c r="AB151" s="1477">
        <f t="shared" si="22"/>
        <v>3</v>
      </c>
      <c r="AC151" s="2822">
        <f t="shared" si="22"/>
        <v>3</v>
      </c>
      <c r="AE151" s="2853"/>
    </row>
    <row r="152" spans="1:31" ht="14.25" customHeight="1">
      <c r="A152" s="2813">
        <v>8</v>
      </c>
      <c r="B152" s="2813">
        <v>3</v>
      </c>
      <c r="C152" s="2813">
        <v>11</v>
      </c>
      <c r="E152" s="2849"/>
      <c r="F152" s="2824" t="s">
        <v>254</v>
      </c>
      <c r="G152" s="1469">
        <v>1</v>
      </c>
      <c r="H152" s="1477">
        <v>0</v>
      </c>
      <c r="I152" s="1477">
        <f t="shared" si="16"/>
        <v>1</v>
      </c>
      <c r="J152" s="1477"/>
      <c r="K152" s="1477">
        <v>0</v>
      </c>
      <c r="L152" s="1477">
        <v>1</v>
      </c>
      <c r="M152" s="1477">
        <f t="shared" si="17"/>
        <v>1</v>
      </c>
      <c r="N152" s="1477"/>
      <c r="O152" s="1477">
        <v>0</v>
      </c>
      <c r="P152" s="1477">
        <v>0</v>
      </c>
      <c r="Q152" s="1477">
        <f t="shared" si="18"/>
        <v>0</v>
      </c>
      <c r="R152" s="1477"/>
      <c r="S152" s="1477">
        <v>0</v>
      </c>
      <c r="T152" s="1477">
        <v>0</v>
      </c>
      <c r="U152" s="1477">
        <f t="shared" si="19"/>
        <v>0</v>
      </c>
      <c r="V152" s="1477"/>
      <c r="W152" s="1477">
        <v>0</v>
      </c>
      <c r="X152" s="1477">
        <v>0</v>
      </c>
      <c r="Y152" s="1477">
        <f t="shared" si="20"/>
        <v>0</v>
      </c>
      <c r="Z152" s="1477"/>
      <c r="AA152" s="1477">
        <f t="shared" si="21"/>
        <v>1</v>
      </c>
      <c r="AB152" s="1477">
        <f t="shared" si="22"/>
        <v>1</v>
      </c>
      <c r="AC152" s="2822">
        <f t="shared" si="22"/>
        <v>2</v>
      </c>
      <c r="AE152" s="2853"/>
    </row>
    <row r="153" spans="1:31" ht="14.25" customHeight="1">
      <c r="A153" s="2813">
        <v>8</v>
      </c>
      <c r="B153" s="2813">
        <v>4</v>
      </c>
      <c r="C153" s="2813">
        <v>11</v>
      </c>
      <c r="E153" s="2849"/>
      <c r="F153" s="2824" t="s">
        <v>255</v>
      </c>
      <c r="G153" s="1469">
        <v>1</v>
      </c>
      <c r="H153" s="1477">
        <v>0</v>
      </c>
      <c r="I153" s="1477">
        <f t="shared" si="16"/>
        <v>1</v>
      </c>
      <c r="J153" s="1477"/>
      <c r="K153" s="1477">
        <v>0</v>
      </c>
      <c r="L153" s="1477">
        <v>3</v>
      </c>
      <c r="M153" s="1477">
        <f t="shared" si="17"/>
        <v>3</v>
      </c>
      <c r="N153" s="1477"/>
      <c r="O153" s="1477">
        <v>0</v>
      </c>
      <c r="P153" s="1477">
        <v>0</v>
      </c>
      <c r="Q153" s="1477">
        <f t="shared" si="18"/>
        <v>0</v>
      </c>
      <c r="R153" s="1477"/>
      <c r="S153" s="1477">
        <v>0</v>
      </c>
      <c r="T153" s="1477">
        <v>0</v>
      </c>
      <c r="U153" s="1477">
        <f t="shared" si="19"/>
        <v>0</v>
      </c>
      <c r="V153" s="1477"/>
      <c r="W153" s="1477">
        <v>0</v>
      </c>
      <c r="X153" s="1477">
        <v>0</v>
      </c>
      <c r="Y153" s="1477">
        <f t="shared" si="20"/>
        <v>0</v>
      </c>
      <c r="Z153" s="1477"/>
      <c r="AA153" s="1477">
        <f t="shared" si="21"/>
        <v>1</v>
      </c>
      <c r="AB153" s="1477">
        <f t="shared" si="22"/>
        <v>3</v>
      </c>
      <c r="AC153" s="2822">
        <f t="shared" si="22"/>
        <v>4</v>
      </c>
      <c r="AE153" s="2853"/>
    </row>
    <row r="154" spans="1:31" s="2799" customFormat="1" ht="14.25" customHeight="1">
      <c r="A154" s="2813"/>
      <c r="B154" s="2813"/>
      <c r="C154" s="2813"/>
      <c r="E154" s="2849"/>
      <c r="F154" s="2823" t="s">
        <v>67</v>
      </c>
      <c r="G154" s="2832">
        <f>SUM(G155)</f>
        <v>0</v>
      </c>
      <c r="H154" s="2803">
        <f>SUM(H155)</f>
        <v>1</v>
      </c>
      <c r="I154" s="2803">
        <f t="shared" si="16"/>
        <v>1</v>
      </c>
      <c r="J154" s="2803"/>
      <c r="K154" s="2803">
        <f>SUM(K155)</f>
        <v>2</v>
      </c>
      <c r="L154" s="2803">
        <f>SUM(L155)</f>
        <v>2</v>
      </c>
      <c r="M154" s="2803">
        <f t="shared" si="17"/>
        <v>4</v>
      </c>
      <c r="N154" s="2803"/>
      <c r="O154" s="2803">
        <f>SUM(O155)</f>
        <v>0</v>
      </c>
      <c r="P154" s="2803">
        <f>SUM(P155)</f>
        <v>0</v>
      </c>
      <c r="Q154" s="2803">
        <f t="shared" si="18"/>
        <v>0</v>
      </c>
      <c r="R154" s="2803"/>
      <c r="S154" s="2803">
        <f>SUM(S155)</f>
        <v>0</v>
      </c>
      <c r="T154" s="2803">
        <f>SUM(T155)</f>
        <v>0</v>
      </c>
      <c r="U154" s="2803">
        <f t="shared" si="19"/>
        <v>0</v>
      </c>
      <c r="V154" s="2803"/>
      <c r="W154" s="2803">
        <f>SUM(W155)</f>
        <v>0</v>
      </c>
      <c r="X154" s="2803">
        <f>SUM(X155)</f>
        <v>3</v>
      </c>
      <c r="Y154" s="2803">
        <f t="shared" si="20"/>
        <v>3</v>
      </c>
      <c r="Z154" s="2803"/>
      <c r="AA154" s="2803">
        <f t="shared" si="21"/>
        <v>2</v>
      </c>
      <c r="AB154" s="2803">
        <f t="shared" si="22"/>
        <v>6</v>
      </c>
      <c r="AC154" s="2819">
        <f t="shared" si="22"/>
        <v>8</v>
      </c>
      <c r="AE154" s="2801"/>
    </row>
    <row r="155" spans="1:31" ht="14.25" customHeight="1">
      <c r="A155" s="2813">
        <v>8</v>
      </c>
      <c r="B155" s="2813">
        <v>4</v>
      </c>
      <c r="C155" s="2813">
        <v>11</v>
      </c>
      <c r="E155" s="2849"/>
      <c r="F155" s="2824" t="s">
        <v>256</v>
      </c>
      <c r="G155" s="1469">
        <v>0</v>
      </c>
      <c r="H155" s="1477">
        <v>1</v>
      </c>
      <c r="I155" s="1477">
        <f t="shared" si="16"/>
        <v>1</v>
      </c>
      <c r="J155" s="1477"/>
      <c r="K155" s="1477">
        <v>2</v>
      </c>
      <c r="L155" s="1477">
        <v>2</v>
      </c>
      <c r="M155" s="1477">
        <f t="shared" si="17"/>
        <v>4</v>
      </c>
      <c r="N155" s="1477"/>
      <c r="O155" s="1477">
        <v>0</v>
      </c>
      <c r="P155" s="1477">
        <v>0</v>
      </c>
      <c r="Q155" s="1477">
        <f t="shared" si="18"/>
        <v>0</v>
      </c>
      <c r="R155" s="1477"/>
      <c r="S155" s="1477">
        <v>0</v>
      </c>
      <c r="T155" s="1477">
        <v>0</v>
      </c>
      <c r="U155" s="1477">
        <f t="shared" si="19"/>
        <v>0</v>
      </c>
      <c r="V155" s="1477"/>
      <c r="W155" s="1477">
        <v>0</v>
      </c>
      <c r="X155" s="1477">
        <v>3</v>
      </c>
      <c r="Y155" s="1477">
        <f t="shared" si="20"/>
        <v>3</v>
      </c>
      <c r="Z155" s="1477"/>
      <c r="AA155" s="1477">
        <f t="shared" si="21"/>
        <v>2</v>
      </c>
      <c r="AB155" s="1477">
        <f t="shared" si="22"/>
        <v>6</v>
      </c>
      <c r="AC155" s="2822">
        <f t="shared" si="22"/>
        <v>8</v>
      </c>
    </row>
    <row r="156" spans="1:31" s="2799" customFormat="1" ht="14.25" customHeight="1">
      <c r="A156" s="2813"/>
      <c r="B156" s="2813"/>
      <c r="C156" s="2813"/>
      <c r="E156" s="2849">
        <v>1624</v>
      </c>
      <c r="F156" s="2815" t="s">
        <v>68</v>
      </c>
      <c r="G156" s="2826">
        <f>SUM(G157+G159)</f>
        <v>0</v>
      </c>
      <c r="H156" s="2826">
        <f>SUM(H157+H159)</f>
        <v>2</v>
      </c>
      <c r="I156" s="2826">
        <f t="shared" si="16"/>
        <v>2</v>
      </c>
      <c r="J156" s="2826"/>
      <c r="K156" s="2826">
        <f>SUM(K157+K159)</f>
        <v>2</v>
      </c>
      <c r="L156" s="2826">
        <f>SUM(L157+L159)</f>
        <v>5</v>
      </c>
      <c r="M156" s="2826">
        <f t="shared" si="17"/>
        <v>7</v>
      </c>
      <c r="N156" s="2826"/>
      <c r="O156" s="2826">
        <f>SUM(O157+O159)</f>
        <v>0</v>
      </c>
      <c r="P156" s="2826">
        <f>SUM(P157+P159)</f>
        <v>0</v>
      </c>
      <c r="Q156" s="2826">
        <f t="shared" si="18"/>
        <v>0</v>
      </c>
      <c r="R156" s="2826"/>
      <c r="S156" s="2826">
        <f>SUM(S157+S159)</f>
        <v>0</v>
      </c>
      <c r="T156" s="2826">
        <f>SUM(T157+T159)</f>
        <v>0</v>
      </c>
      <c r="U156" s="2826">
        <f t="shared" si="19"/>
        <v>0</v>
      </c>
      <c r="V156" s="2826"/>
      <c r="W156" s="2826">
        <f>SUM(W157:W158)</f>
        <v>0</v>
      </c>
      <c r="X156" s="2826">
        <f>SUM(X157:X158)</f>
        <v>0</v>
      </c>
      <c r="Y156" s="2826">
        <f t="shared" si="20"/>
        <v>0</v>
      </c>
      <c r="Z156" s="2826"/>
      <c r="AA156" s="2826">
        <f t="shared" si="21"/>
        <v>2</v>
      </c>
      <c r="AB156" s="2826">
        <f t="shared" si="22"/>
        <v>7</v>
      </c>
      <c r="AC156" s="2827">
        <f t="shared" si="22"/>
        <v>9</v>
      </c>
    </row>
    <row r="157" spans="1:31" s="2799" customFormat="1" ht="14.25" customHeight="1">
      <c r="A157" s="2813"/>
      <c r="B157" s="2813"/>
      <c r="C157" s="2813"/>
      <c r="E157" s="2849"/>
      <c r="F157" s="2823" t="s">
        <v>69</v>
      </c>
      <c r="G157" s="2803">
        <f>SUM(G158)</f>
        <v>0</v>
      </c>
      <c r="H157" s="2803">
        <f>SUM(H158)</f>
        <v>1</v>
      </c>
      <c r="I157" s="2803">
        <f t="shared" si="16"/>
        <v>1</v>
      </c>
      <c r="J157" s="2803"/>
      <c r="K157" s="2803">
        <f>SUM(K158)</f>
        <v>0</v>
      </c>
      <c r="L157" s="2803">
        <f>SUM(L158)</f>
        <v>0</v>
      </c>
      <c r="M157" s="2803">
        <f t="shared" si="17"/>
        <v>0</v>
      </c>
      <c r="N157" s="2803"/>
      <c r="O157" s="2803">
        <f>SUM(O158)</f>
        <v>0</v>
      </c>
      <c r="P157" s="2803">
        <f>SUM(P158)</f>
        <v>0</v>
      </c>
      <c r="Q157" s="2803">
        <f t="shared" si="18"/>
        <v>0</v>
      </c>
      <c r="R157" s="2803"/>
      <c r="S157" s="2803">
        <f>SUM(S158)</f>
        <v>0</v>
      </c>
      <c r="T157" s="2803">
        <f>SUM(T158)</f>
        <v>0</v>
      </c>
      <c r="U157" s="2803">
        <f t="shared" si="19"/>
        <v>0</v>
      </c>
      <c r="V157" s="2803"/>
      <c r="W157" s="2803">
        <f>SUM(W158)</f>
        <v>0</v>
      </c>
      <c r="X157" s="2803">
        <f>SUM(X158)</f>
        <v>0</v>
      </c>
      <c r="Y157" s="2803">
        <f t="shared" si="20"/>
        <v>0</v>
      </c>
      <c r="Z157" s="2803"/>
      <c r="AA157" s="2803">
        <f t="shared" si="21"/>
        <v>0</v>
      </c>
      <c r="AB157" s="2803">
        <f t="shared" si="22"/>
        <v>1</v>
      </c>
      <c r="AC157" s="2819">
        <f t="shared" si="22"/>
        <v>1</v>
      </c>
    </row>
    <row r="158" spans="1:31" ht="14.25" customHeight="1">
      <c r="A158" s="2813">
        <v>9</v>
      </c>
      <c r="B158" s="2813">
        <v>4</v>
      </c>
      <c r="C158" s="2813">
        <v>8</v>
      </c>
      <c r="E158" s="2849"/>
      <c r="F158" s="2824" t="s">
        <v>258</v>
      </c>
      <c r="G158" s="1469">
        <v>0</v>
      </c>
      <c r="H158" s="1477">
        <v>1</v>
      </c>
      <c r="I158" s="1477">
        <f t="shared" si="16"/>
        <v>1</v>
      </c>
      <c r="J158" s="1477"/>
      <c r="K158" s="1477">
        <v>0</v>
      </c>
      <c r="L158" s="1477">
        <v>0</v>
      </c>
      <c r="M158" s="1477">
        <f t="shared" si="17"/>
        <v>0</v>
      </c>
      <c r="N158" s="1477"/>
      <c r="O158" s="1477">
        <v>0</v>
      </c>
      <c r="P158" s="1477">
        <v>0</v>
      </c>
      <c r="Q158" s="1477">
        <f t="shared" si="18"/>
        <v>0</v>
      </c>
      <c r="R158" s="1477"/>
      <c r="S158" s="1477">
        <v>0</v>
      </c>
      <c r="T158" s="1477">
        <v>0</v>
      </c>
      <c r="U158" s="1477">
        <f t="shared" si="19"/>
        <v>0</v>
      </c>
      <c r="V158" s="1477"/>
      <c r="W158" s="1477">
        <v>0</v>
      </c>
      <c r="X158" s="1477">
        <v>0</v>
      </c>
      <c r="Y158" s="1477">
        <f t="shared" si="20"/>
        <v>0</v>
      </c>
      <c r="Z158" s="1477"/>
      <c r="AA158" s="1477">
        <f t="shared" si="21"/>
        <v>0</v>
      </c>
      <c r="AB158" s="1477">
        <f t="shared" si="22"/>
        <v>1</v>
      </c>
      <c r="AC158" s="2822">
        <f t="shared" si="22"/>
        <v>1</v>
      </c>
    </row>
    <row r="159" spans="1:31" s="2799" customFormat="1" ht="14.25" customHeight="1">
      <c r="A159" s="2813"/>
      <c r="B159" s="2813"/>
      <c r="C159" s="2813"/>
      <c r="E159" s="2849"/>
      <c r="F159" s="2823" t="s">
        <v>71</v>
      </c>
      <c r="G159" s="2832">
        <f>SUM(G160)</f>
        <v>0</v>
      </c>
      <c r="H159" s="2803">
        <f>SUM(H160)</f>
        <v>1</v>
      </c>
      <c r="I159" s="2803">
        <f t="shared" si="16"/>
        <v>1</v>
      </c>
      <c r="J159" s="2803"/>
      <c r="K159" s="2803">
        <f>SUM(K160)</f>
        <v>2</v>
      </c>
      <c r="L159" s="2803">
        <f>SUM(L160)</f>
        <v>5</v>
      </c>
      <c r="M159" s="2803">
        <f t="shared" si="17"/>
        <v>7</v>
      </c>
      <c r="N159" s="2803"/>
      <c r="O159" s="2803">
        <f>SUM(O160)</f>
        <v>0</v>
      </c>
      <c r="P159" s="2803">
        <f>SUM(P160)</f>
        <v>0</v>
      </c>
      <c r="Q159" s="2803">
        <f t="shared" si="18"/>
        <v>0</v>
      </c>
      <c r="R159" s="2803"/>
      <c r="S159" s="2803">
        <f>SUM(S160)</f>
        <v>0</v>
      </c>
      <c r="T159" s="2803">
        <f>SUM(T160)</f>
        <v>0</v>
      </c>
      <c r="U159" s="2803">
        <f t="shared" si="19"/>
        <v>0</v>
      </c>
      <c r="V159" s="2803"/>
      <c r="W159" s="2803">
        <f>SUM(W160)</f>
        <v>0</v>
      </c>
      <c r="X159" s="2803">
        <f>SUM(X160)</f>
        <v>0</v>
      </c>
      <c r="Y159" s="2803">
        <f t="shared" si="20"/>
        <v>0</v>
      </c>
      <c r="Z159" s="2803"/>
      <c r="AA159" s="2803">
        <f t="shared" si="21"/>
        <v>2</v>
      </c>
      <c r="AB159" s="2803">
        <f t="shared" si="22"/>
        <v>6</v>
      </c>
      <c r="AC159" s="2819">
        <f t="shared" si="22"/>
        <v>8</v>
      </c>
    </row>
    <row r="160" spans="1:31" ht="14.25" customHeight="1">
      <c r="A160" s="2813">
        <v>9</v>
      </c>
      <c r="B160" s="2813">
        <v>5</v>
      </c>
      <c r="C160" s="2813">
        <v>11</v>
      </c>
      <c r="E160" s="2849"/>
      <c r="F160" s="2824" t="s">
        <v>259</v>
      </c>
      <c r="G160" s="1477">
        <v>0</v>
      </c>
      <c r="H160" s="1477">
        <v>1</v>
      </c>
      <c r="I160" s="1477">
        <f t="shared" si="16"/>
        <v>1</v>
      </c>
      <c r="J160" s="1477"/>
      <c r="K160" s="1477">
        <v>2</v>
      </c>
      <c r="L160" s="1477">
        <v>5</v>
      </c>
      <c r="M160" s="1477">
        <f t="shared" si="17"/>
        <v>7</v>
      </c>
      <c r="N160" s="1477"/>
      <c r="O160" s="1477">
        <v>0</v>
      </c>
      <c r="P160" s="1477">
        <v>0</v>
      </c>
      <c r="Q160" s="1477">
        <f t="shared" si="18"/>
        <v>0</v>
      </c>
      <c r="R160" s="1477"/>
      <c r="S160" s="1477">
        <v>0</v>
      </c>
      <c r="T160" s="1477">
        <v>0</v>
      </c>
      <c r="U160" s="1477">
        <f t="shared" si="19"/>
        <v>0</v>
      </c>
      <c r="V160" s="1477"/>
      <c r="W160" s="1477">
        <v>0</v>
      </c>
      <c r="X160" s="1477">
        <v>0</v>
      </c>
      <c r="Y160" s="1477">
        <f t="shared" si="20"/>
        <v>0</v>
      </c>
      <c r="Z160" s="1477"/>
      <c r="AA160" s="1477">
        <f t="shared" si="21"/>
        <v>2</v>
      </c>
      <c r="AB160" s="1477">
        <f t="shared" si="22"/>
        <v>6</v>
      </c>
      <c r="AC160" s="2822">
        <f t="shared" si="22"/>
        <v>8</v>
      </c>
    </row>
    <row r="161" spans="1:29" s="2839" customFormat="1" ht="14.25" customHeight="1">
      <c r="A161" s="1463"/>
      <c r="B161" s="1463"/>
      <c r="C161" s="1463"/>
      <c r="F161" s="2854" t="s">
        <v>8</v>
      </c>
      <c r="G161" s="2855">
        <f t="shared" ref="G161:AC161" si="23">SUM(G6+G40+G80+G94+G101+G122+G134+G144+G156)</f>
        <v>398</v>
      </c>
      <c r="H161" s="2855">
        <f t="shared" si="23"/>
        <v>429</v>
      </c>
      <c r="I161" s="2855">
        <f t="shared" si="23"/>
        <v>827</v>
      </c>
      <c r="J161" s="2855">
        <f t="shared" si="23"/>
        <v>0</v>
      </c>
      <c r="K161" s="2855">
        <f t="shared" si="23"/>
        <v>247</v>
      </c>
      <c r="L161" s="2855">
        <f t="shared" si="23"/>
        <v>280</v>
      </c>
      <c r="M161" s="2855">
        <f t="shared" si="23"/>
        <v>527</v>
      </c>
      <c r="N161" s="2855">
        <f t="shared" si="23"/>
        <v>0</v>
      </c>
      <c r="O161" s="2855">
        <f t="shared" si="23"/>
        <v>84</v>
      </c>
      <c r="P161" s="2855">
        <f t="shared" si="23"/>
        <v>78</v>
      </c>
      <c r="Q161" s="2855">
        <f t="shared" si="23"/>
        <v>162</v>
      </c>
      <c r="R161" s="2855">
        <f t="shared" si="23"/>
        <v>0</v>
      </c>
      <c r="S161" s="2855">
        <f t="shared" si="23"/>
        <v>18</v>
      </c>
      <c r="T161" s="2855">
        <f t="shared" si="23"/>
        <v>19</v>
      </c>
      <c r="U161" s="2855">
        <f t="shared" si="23"/>
        <v>37</v>
      </c>
      <c r="V161" s="2855">
        <f t="shared" si="23"/>
        <v>0</v>
      </c>
      <c r="W161" s="2855">
        <f t="shared" si="23"/>
        <v>24</v>
      </c>
      <c r="X161" s="2855">
        <f t="shared" si="23"/>
        <v>53</v>
      </c>
      <c r="Y161" s="2855">
        <f t="shared" si="23"/>
        <v>77</v>
      </c>
      <c r="Z161" s="2855">
        <f t="shared" si="23"/>
        <v>0</v>
      </c>
      <c r="AA161" s="2855">
        <f t="shared" si="23"/>
        <v>771</v>
      </c>
      <c r="AB161" s="2855">
        <f t="shared" si="23"/>
        <v>859</v>
      </c>
      <c r="AC161" s="2856">
        <f t="shared" si="23"/>
        <v>1630</v>
      </c>
    </row>
    <row r="162" spans="1:29" s="2842" customFormat="1" ht="11.25">
      <c r="A162" s="2813"/>
      <c r="B162" s="2813"/>
      <c r="C162" s="2813"/>
      <c r="E162" s="2857"/>
      <c r="F162" s="2842" t="s">
        <v>362</v>
      </c>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s="2842" customFormat="1" ht="11.25">
      <c r="A163" s="2813"/>
      <c r="B163" s="2813"/>
      <c r="C163" s="2813"/>
      <c r="E163" s="2857"/>
      <c r="F163" s="2842" t="s">
        <v>1537</v>
      </c>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s="2842" customFormat="1" ht="11.25">
      <c r="A164" s="2813"/>
      <c r="B164" s="2813"/>
      <c r="C164" s="2813"/>
      <c r="E164" s="2857"/>
      <c r="F164" s="2842" t="s">
        <v>363</v>
      </c>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sheetData>
  <mergeCells count="27">
    <mergeCell ref="E101:E121"/>
    <mergeCell ref="E122:E133"/>
    <mergeCell ref="E134:E143"/>
    <mergeCell ref="E144:E155"/>
    <mergeCell ref="E156:E160"/>
    <mergeCell ref="K92:M92"/>
    <mergeCell ref="O92:Q92"/>
    <mergeCell ref="S92:U92"/>
    <mergeCell ref="W92:Y92"/>
    <mergeCell ref="AA92:AC92"/>
    <mergeCell ref="E94:E100"/>
    <mergeCell ref="E6:E39"/>
    <mergeCell ref="E40:E79"/>
    <mergeCell ref="E80:E88"/>
    <mergeCell ref="E92:E93"/>
    <mergeCell ref="F92:F93"/>
    <mergeCell ref="G92:I92"/>
    <mergeCell ref="E1:AC1"/>
    <mergeCell ref="E2:AC2"/>
    <mergeCell ref="E4:E5"/>
    <mergeCell ref="F4:F5"/>
    <mergeCell ref="G4:I4"/>
    <mergeCell ref="K4:M4"/>
    <mergeCell ref="O4:Q4"/>
    <mergeCell ref="S4:U4"/>
    <mergeCell ref="W4:Y4"/>
    <mergeCell ref="AA4:AC4"/>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15"/>
  <sheetViews>
    <sheetView topLeftCell="D1" workbookViewId="0">
      <selection activeCell="H41" sqref="H41"/>
    </sheetView>
  </sheetViews>
  <sheetFormatPr baseColWidth="10" defaultRowHeight="12.75"/>
  <cols>
    <col min="1" max="1" width="2" style="221" hidden="1" customWidth="1"/>
    <col min="2" max="2" width="2.140625" style="221" hidden="1" customWidth="1"/>
    <col min="3" max="3" width="2.85546875" style="221" hidden="1" customWidth="1"/>
    <col min="4" max="4" width="0.7109375" style="221" customWidth="1"/>
    <col min="5" max="5" width="8.140625" style="79" customWidth="1"/>
    <col min="6" max="6" width="2" style="79" customWidth="1"/>
    <col min="7" max="7" width="1.5703125" style="79" customWidth="1"/>
    <col min="8" max="8" width="62.5703125" style="79" customWidth="1"/>
    <col min="9" max="11" width="4.7109375" style="305" customWidth="1"/>
    <col min="12" max="12" width="0.42578125" style="305" customWidth="1"/>
    <col min="13" max="15" width="4.7109375" style="305" customWidth="1"/>
    <col min="16" max="16" width="0.28515625" style="305" customWidth="1"/>
    <col min="17" max="18" width="4.7109375" style="305" customWidth="1"/>
    <col min="19" max="19" width="5.7109375" style="305" customWidth="1"/>
    <col min="20" max="20" width="2.5703125" style="79" customWidth="1"/>
    <col min="21" max="21" width="11.42578125" style="79"/>
    <col min="22" max="22" width="4.7109375" style="79" customWidth="1"/>
    <col min="23" max="23" width="5" style="79" customWidth="1"/>
    <col min="24" max="24" width="2.28515625" style="79" customWidth="1"/>
    <col min="25" max="25" width="26" style="79" customWidth="1"/>
    <col min="26" max="26" width="8" style="79" customWidth="1"/>
    <col min="27" max="27" width="1" style="79" customWidth="1"/>
    <col min="28" max="28" width="6.7109375" style="79" customWidth="1"/>
    <col min="29" max="29" width="1" style="79" customWidth="1"/>
    <col min="30" max="30" width="6.7109375" style="79" customWidth="1"/>
    <col min="31" max="31" width="1" style="79" customWidth="1"/>
    <col min="32" max="32" width="6.7109375" style="79" customWidth="1"/>
    <col min="33" max="33" width="1" style="79" customWidth="1"/>
    <col min="34" max="34" width="6.7109375" style="79" customWidth="1"/>
    <col min="35" max="35" width="1" style="79" customWidth="1"/>
    <col min="36" max="36" width="6.7109375" style="79" customWidth="1"/>
    <col min="37" max="37" width="1" style="79" customWidth="1"/>
    <col min="38" max="39" width="6.7109375" style="79" customWidth="1"/>
    <col min="40" max="256" width="11.42578125" style="79"/>
    <col min="257" max="259" width="0" style="79" hidden="1" customWidth="1"/>
    <col min="260" max="260" width="0.7109375" style="79" customWidth="1"/>
    <col min="261" max="261" width="8.140625" style="79" customWidth="1"/>
    <col min="262" max="262" width="2" style="79" customWidth="1"/>
    <col min="263" max="263" width="1.5703125" style="79" customWidth="1"/>
    <col min="264" max="264" width="62.5703125" style="79" customWidth="1"/>
    <col min="265" max="267" width="4.7109375" style="79" customWidth="1"/>
    <col min="268" max="268" width="0.42578125" style="79" customWidth="1"/>
    <col min="269" max="271" width="4.7109375" style="79" customWidth="1"/>
    <col min="272" max="272" width="0.28515625" style="79" customWidth="1"/>
    <col min="273" max="274" width="4.7109375" style="79" customWidth="1"/>
    <col min="275" max="275" width="5.7109375" style="79" customWidth="1"/>
    <col min="276" max="276" width="2.5703125" style="79" customWidth="1"/>
    <col min="277" max="277" width="11.42578125" style="79"/>
    <col min="278" max="278" width="4.7109375" style="79" customWidth="1"/>
    <col min="279" max="279" width="5" style="79" customWidth="1"/>
    <col min="280" max="280" width="2.28515625" style="79" customWidth="1"/>
    <col min="281" max="281" width="26" style="79" customWidth="1"/>
    <col min="282" max="282" width="8" style="79" customWidth="1"/>
    <col min="283" max="283" width="1" style="79" customWidth="1"/>
    <col min="284" max="284" width="6.7109375" style="79" customWidth="1"/>
    <col min="285" max="285" width="1" style="79" customWidth="1"/>
    <col min="286" max="286" width="6.7109375" style="79" customWidth="1"/>
    <col min="287" max="287" width="1" style="79" customWidth="1"/>
    <col min="288" max="288" width="6.7109375" style="79" customWidth="1"/>
    <col min="289" max="289" width="1" style="79" customWidth="1"/>
    <col min="290" max="290" width="6.7109375" style="79" customWidth="1"/>
    <col min="291" max="291" width="1" style="79" customWidth="1"/>
    <col min="292" max="292" width="6.7109375" style="79" customWidth="1"/>
    <col min="293" max="293" width="1" style="79" customWidth="1"/>
    <col min="294" max="295" width="6.7109375" style="79" customWidth="1"/>
    <col min="296" max="512" width="11.42578125" style="79"/>
    <col min="513" max="515" width="0" style="79" hidden="1" customWidth="1"/>
    <col min="516" max="516" width="0.7109375" style="79" customWidth="1"/>
    <col min="517" max="517" width="8.140625" style="79" customWidth="1"/>
    <col min="518" max="518" width="2" style="79" customWidth="1"/>
    <col min="519" max="519" width="1.5703125" style="79" customWidth="1"/>
    <col min="520" max="520" width="62.5703125" style="79" customWidth="1"/>
    <col min="521" max="523" width="4.7109375" style="79" customWidth="1"/>
    <col min="524" max="524" width="0.42578125" style="79" customWidth="1"/>
    <col min="525" max="527" width="4.7109375" style="79" customWidth="1"/>
    <col min="528" max="528" width="0.28515625" style="79" customWidth="1"/>
    <col min="529" max="530" width="4.7109375" style="79" customWidth="1"/>
    <col min="531" max="531" width="5.7109375" style="79" customWidth="1"/>
    <col min="532" max="532" width="2.5703125" style="79" customWidth="1"/>
    <col min="533" max="533" width="11.42578125" style="79"/>
    <col min="534" max="534" width="4.7109375" style="79" customWidth="1"/>
    <col min="535" max="535" width="5" style="79" customWidth="1"/>
    <col min="536" max="536" width="2.28515625" style="79" customWidth="1"/>
    <col min="537" max="537" width="26" style="79" customWidth="1"/>
    <col min="538" max="538" width="8" style="79" customWidth="1"/>
    <col min="539" max="539" width="1" style="79" customWidth="1"/>
    <col min="540" max="540" width="6.7109375" style="79" customWidth="1"/>
    <col min="541" max="541" width="1" style="79" customWidth="1"/>
    <col min="542" max="542" width="6.7109375" style="79" customWidth="1"/>
    <col min="543" max="543" width="1" style="79" customWidth="1"/>
    <col min="544" max="544" width="6.7109375" style="79" customWidth="1"/>
    <col min="545" max="545" width="1" style="79" customWidth="1"/>
    <col min="546" max="546" width="6.7109375" style="79" customWidth="1"/>
    <col min="547" max="547" width="1" style="79" customWidth="1"/>
    <col min="548" max="548" width="6.7109375" style="79" customWidth="1"/>
    <col min="549" max="549" width="1" style="79" customWidth="1"/>
    <col min="550" max="551" width="6.7109375" style="79" customWidth="1"/>
    <col min="552" max="768" width="11.42578125" style="79"/>
    <col min="769" max="771" width="0" style="79" hidden="1" customWidth="1"/>
    <col min="772" max="772" width="0.7109375" style="79" customWidth="1"/>
    <col min="773" max="773" width="8.140625" style="79" customWidth="1"/>
    <col min="774" max="774" width="2" style="79" customWidth="1"/>
    <col min="775" max="775" width="1.5703125" style="79" customWidth="1"/>
    <col min="776" max="776" width="62.5703125" style="79" customWidth="1"/>
    <col min="777" max="779" width="4.7109375" style="79" customWidth="1"/>
    <col min="780" max="780" width="0.42578125" style="79" customWidth="1"/>
    <col min="781" max="783" width="4.7109375" style="79" customWidth="1"/>
    <col min="784" max="784" width="0.28515625" style="79" customWidth="1"/>
    <col min="785" max="786" width="4.7109375" style="79" customWidth="1"/>
    <col min="787" max="787" width="5.7109375" style="79" customWidth="1"/>
    <col min="788" max="788" width="2.5703125" style="79" customWidth="1"/>
    <col min="789" max="789" width="11.42578125" style="79"/>
    <col min="790" max="790" width="4.7109375" style="79" customWidth="1"/>
    <col min="791" max="791" width="5" style="79" customWidth="1"/>
    <col min="792" max="792" width="2.28515625" style="79" customWidth="1"/>
    <col min="793" max="793" width="26" style="79" customWidth="1"/>
    <col min="794" max="794" width="8" style="79" customWidth="1"/>
    <col min="795" max="795" width="1" style="79" customWidth="1"/>
    <col min="796" max="796" width="6.7109375" style="79" customWidth="1"/>
    <col min="797" max="797" width="1" style="79" customWidth="1"/>
    <col min="798" max="798" width="6.7109375" style="79" customWidth="1"/>
    <col min="799" max="799" width="1" style="79" customWidth="1"/>
    <col min="800" max="800" width="6.7109375" style="79" customWidth="1"/>
    <col min="801" max="801" width="1" style="79" customWidth="1"/>
    <col min="802" max="802" width="6.7109375" style="79" customWidth="1"/>
    <col min="803" max="803" width="1" style="79" customWidth="1"/>
    <col min="804" max="804" width="6.7109375" style="79" customWidth="1"/>
    <col min="805" max="805" width="1" style="79" customWidth="1"/>
    <col min="806" max="807" width="6.7109375" style="79" customWidth="1"/>
    <col min="808" max="1024" width="11.42578125" style="79"/>
    <col min="1025" max="1027" width="0" style="79" hidden="1" customWidth="1"/>
    <col min="1028" max="1028" width="0.7109375" style="79" customWidth="1"/>
    <col min="1029" max="1029" width="8.140625" style="79" customWidth="1"/>
    <col min="1030" max="1030" width="2" style="79" customWidth="1"/>
    <col min="1031" max="1031" width="1.5703125" style="79" customWidth="1"/>
    <col min="1032" max="1032" width="62.5703125" style="79" customWidth="1"/>
    <col min="1033" max="1035" width="4.7109375" style="79" customWidth="1"/>
    <col min="1036" max="1036" width="0.42578125" style="79" customWidth="1"/>
    <col min="1037" max="1039" width="4.7109375" style="79" customWidth="1"/>
    <col min="1040" max="1040" width="0.28515625" style="79" customWidth="1"/>
    <col min="1041" max="1042" width="4.7109375" style="79" customWidth="1"/>
    <col min="1043" max="1043" width="5.7109375" style="79" customWidth="1"/>
    <col min="1044" max="1044" width="2.5703125" style="79" customWidth="1"/>
    <col min="1045" max="1045" width="11.42578125" style="79"/>
    <col min="1046" max="1046" width="4.7109375" style="79" customWidth="1"/>
    <col min="1047" max="1047" width="5" style="79" customWidth="1"/>
    <col min="1048" max="1048" width="2.28515625" style="79" customWidth="1"/>
    <col min="1049" max="1049" width="26" style="79" customWidth="1"/>
    <col min="1050" max="1050" width="8" style="79" customWidth="1"/>
    <col min="1051" max="1051" width="1" style="79" customWidth="1"/>
    <col min="1052" max="1052" width="6.7109375" style="79" customWidth="1"/>
    <col min="1053" max="1053" width="1" style="79" customWidth="1"/>
    <col min="1054" max="1054" width="6.7109375" style="79" customWidth="1"/>
    <col min="1055" max="1055" width="1" style="79" customWidth="1"/>
    <col min="1056" max="1056" width="6.7109375" style="79" customWidth="1"/>
    <col min="1057" max="1057" width="1" style="79" customWidth="1"/>
    <col min="1058" max="1058" width="6.7109375" style="79" customWidth="1"/>
    <col min="1059" max="1059" width="1" style="79" customWidth="1"/>
    <col min="1060" max="1060" width="6.7109375" style="79" customWidth="1"/>
    <col min="1061" max="1061" width="1" style="79" customWidth="1"/>
    <col min="1062" max="1063" width="6.7109375" style="79" customWidth="1"/>
    <col min="1064" max="1280" width="11.42578125" style="79"/>
    <col min="1281" max="1283" width="0" style="79" hidden="1" customWidth="1"/>
    <col min="1284" max="1284" width="0.7109375" style="79" customWidth="1"/>
    <col min="1285" max="1285" width="8.140625" style="79" customWidth="1"/>
    <col min="1286" max="1286" width="2" style="79" customWidth="1"/>
    <col min="1287" max="1287" width="1.5703125" style="79" customWidth="1"/>
    <col min="1288" max="1288" width="62.5703125" style="79" customWidth="1"/>
    <col min="1289" max="1291" width="4.7109375" style="79" customWidth="1"/>
    <col min="1292" max="1292" width="0.42578125" style="79" customWidth="1"/>
    <col min="1293" max="1295" width="4.7109375" style="79" customWidth="1"/>
    <col min="1296" max="1296" width="0.28515625" style="79" customWidth="1"/>
    <col min="1297" max="1298" width="4.7109375" style="79" customWidth="1"/>
    <col min="1299" max="1299" width="5.7109375" style="79" customWidth="1"/>
    <col min="1300" max="1300" width="2.5703125" style="79" customWidth="1"/>
    <col min="1301" max="1301" width="11.42578125" style="79"/>
    <col min="1302" max="1302" width="4.7109375" style="79" customWidth="1"/>
    <col min="1303" max="1303" width="5" style="79" customWidth="1"/>
    <col min="1304" max="1304" width="2.28515625" style="79" customWidth="1"/>
    <col min="1305" max="1305" width="26" style="79" customWidth="1"/>
    <col min="1306" max="1306" width="8" style="79" customWidth="1"/>
    <col min="1307" max="1307" width="1" style="79" customWidth="1"/>
    <col min="1308" max="1308" width="6.7109375" style="79" customWidth="1"/>
    <col min="1309" max="1309" width="1" style="79" customWidth="1"/>
    <col min="1310" max="1310" width="6.7109375" style="79" customWidth="1"/>
    <col min="1311" max="1311" width="1" style="79" customWidth="1"/>
    <col min="1312" max="1312" width="6.7109375" style="79" customWidth="1"/>
    <col min="1313" max="1313" width="1" style="79" customWidth="1"/>
    <col min="1314" max="1314" width="6.7109375" style="79" customWidth="1"/>
    <col min="1315" max="1315" width="1" style="79" customWidth="1"/>
    <col min="1316" max="1316" width="6.7109375" style="79" customWidth="1"/>
    <col min="1317" max="1317" width="1" style="79" customWidth="1"/>
    <col min="1318" max="1319" width="6.7109375" style="79" customWidth="1"/>
    <col min="1320" max="1536" width="11.42578125" style="79"/>
    <col min="1537" max="1539" width="0" style="79" hidden="1" customWidth="1"/>
    <col min="1540" max="1540" width="0.7109375" style="79" customWidth="1"/>
    <col min="1541" max="1541" width="8.140625" style="79" customWidth="1"/>
    <col min="1542" max="1542" width="2" style="79" customWidth="1"/>
    <col min="1543" max="1543" width="1.5703125" style="79" customWidth="1"/>
    <col min="1544" max="1544" width="62.5703125" style="79" customWidth="1"/>
    <col min="1545" max="1547" width="4.7109375" style="79" customWidth="1"/>
    <col min="1548" max="1548" width="0.42578125" style="79" customWidth="1"/>
    <col min="1549" max="1551" width="4.7109375" style="79" customWidth="1"/>
    <col min="1552" max="1552" width="0.28515625" style="79" customWidth="1"/>
    <col min="1553" max="1554" width="4.7109375" style="79" customWidth="1"/>
    <col min="1555" max="1555" width="5.7109375" style="79" customWidth="1"/>
    <col min="1556" max="1556" width="2.5703125" style="79" customWidth="1"/>
    <col min="1557" max="1557" width="11.42578125" style="79"/>
    <col min="1558" max="1558" width="4.7109375" style="79" customWidth="1"/>
    <col min="1559" max="1559" width="5" style="79" customWidth="1"/>
    <col min="1560" max="1560" width="2.28515625" style="79" customWidth="1"/>
    <col min="1561" max="1561" width="26" style="79" customWidth="1"/>
    <col min="1562" max="1562" width="8" style="79" customWidth="1"/>
    <col min="1563" max="1563" width="1" style="79" customWidth="1"/>
    <col min="1564" max="1564" width="6.7109375" style="79" customWidth="1"/>
    <col min="1565" max="1565" width="1" style="79" customWidth="1"/>
    <col min="1566" max="1566" width="6.7109375" style="79" customWidth="1"/>
    <col min="1567" max="1567" width="1" style="79" customWidth="1"/>
    <col min="1568" max="1568" width="6.7109375" style="79" customWidth="1"/>
    <col min="1569" max="1569" width="1" style="79" customWidth="1"/>
    <col min="1570" max="1570" width="6.7109375" style="79" customWidth="1"/>
    <col min="1571" max="1571" width="1" style="79" customWidth="1"/>
    <col min="1572" max="1572" width="6.7109375" style="79" customWidth="1"/>
    <col min="1573" max="1573" width="1" style="79" customWidth="1"/>
    <col min="1574" max="1575" width="6.7109375" style="79" customWidth="1"/>
    <col min="1576" max="1792" width="11.42578125" style="79"/>
    <col min="1793" max="1795" width="0" style="79" hidden="1" customWidth="1"/>
    <col min="1796" max="1796" width="0.7109375" style="79" customWidth="1"/>
    <col min="1797" max="1797" width="8.140625" style="79" customWidth="1"/>
    <col min="1798" max="1798" width="2" style="79" customWidth="1"/>
    <col min="1799" max="1799" width="1.5703125" style="79" customWidth="1"/>
    <col min="1800" max="1800" width="62.5703125" style="79" customWidth="1"/>
    <col min="1801" max="1803" width="4.7109375" style="79" customWidth="1"/>
    <col min="1804" max="1804" width="0.42578125" style="79" customWidth="1"/>
    <col min="1805" max="1807" width="4.7109375" style="79" customWidth="1"/>
    <col min="1808" max="1808" width="0.28515625" style="79" customWidth="1"/>
    <col min="1809" max="1810" width="4.7109375" style="79" customWidth="1"/>
    <col min="1811" max="1811" width="5.7109375" style="79" customWidth="1"/>
    <col min="1812" max="1812" width="2.5703125" style="79" customWidth="1"/>
    <col min="1813" max="1813" width="11.42578125" style="79"/>
    <col min="1814" max="1814" width="4.7109375" style="79" customWidth="1"/>
    <col min="1815" max="1815" width="5" style="79" customWidth="1"/>
    <col min="1816" max="1816" width="2.28515625" style="79" customWidth="1"/>
    <col min="1817" max="1817" width="26" style="79" customWidth="1"/>
    <col min="1818" max="1818" width="8" style="79" customWidth="1"/>
    <col min="1819" max="1819" width="1" style="79" customWidth="1"/>
    <col min="1820" max="1820" width="6.7109375" style="79" customWidth="1"/>
    <col min="1821" max="1821" width="1" style="79" customWidth="1"/>
    <col min="1822" max="1822" width="6.7109375" style="79" customWidth="1"/>
    <col min="1823" max="1823" width="1" style="79" customWidth="1"/>
    <col min="1824" max="1824" width="6.7109375" style="79" customWidth="1"/>
    <col min="1825" max="1825" width="1" style="79" customWidth="1"/>
    <col min="1826" max="1826" width="6.7109375" style="79" customWidth="1"/>
    <col min="1827" max="1827" width="1" style="79" customWidth="1"/>
    <col min="1828" max="1828" width="6.7109375" style="79" customWidth="1"/>
    <col min="1829" max="1829" width="1" style="79" customWidth="1"/>
    <col min="1830" max="1831" width="6.7109375" style="79" customWidth="1"/>
    <col min="1832" max="2048" width="11.42578125" style="79"/>
    <col min="2049" max="2051" width="0" style="79" hidden="1" customWidth="1"/>
    <col min="2052" max="2052" width="0.7109375" style="79" customWidth="1"/>
    <col min="2053" max="2053" width="8.140625" style="79" customWidth="1"/>
    <col min="2054" max="2054" width="2" style="79" customWidth="1"/>
    <col min="2055" max="2055" width="1.5703125" style="79" customWidth="1"/>
    <col min="2056" max="2056" width="62.5703125" style="79" customWidth="1"/>
    <col min="2057" max="2059" width="4.7109375" style="79" customWidth="1"/>
    <col min="2060" max="2060" width="0.42578125" style="79" customWidth="1"/>
    <col min="2061" max="2063" width="4.7109375" style="79" customWidth="1"/>
    <col min="2064" max="2064" width="0.28515625" style="79" customWidth="1"/>
    <col min="2065" max="2066" width="4.7109375" style="79" customWidth="1"/>
    <col min="2067" max="2067" width="5.7109375" style="79" customWidth="1"/>
    <col min="2068" max="2068" width="2.5703125" style="79" customWidth="1"/>
    <col min="2069" max="2069" width="11.42578125" style="79"/>
    <col min="2070" max="2070" width="4.7109375" style="79" customWidth="1"/>
    <col min="2071" max="2071" width="5" style="79" customWidth="1"/>
    <col min="2072" max="2072" width="2.28515625" style="79" customWidth="1"/>
    <col min="2073" max="2073" width="26" style="79" customWidth="1"/>
    <col min="2074" max="2074" width="8" style="79" customWidth="1"/>
    <col min="2075" max="2075" width="1" style="79" customWidth="1"/>
    <col min="2076" max="2076" width="6.7109375" style="79" customWidth="1"/>
    <col min="2077" max="2077" width="1" style="79" customWidth="1"/>
    <col min="2078" max="2078" width="6.7109375" style="79" customWidth="1"/>
    <col min="2079" max="2079" width="1" style="79" customWidth="1"/>
    <col min="2080" max="2080" width="6.7109375" style="79" customWidth="1"/>
    <col min="2081" max="2081" width="1" style="79" customWidth="1"/>
    <col min="2082" max="2082" width="6.7109375" style="79" customWidth="1"/>
    <col min="2083" max="2083" width="1" style="79" customWidth="1"/>
    <col min="2084" max="2084" width="6.7109375" style="79" customWidth="1"/>
    <col min="2085" max="2085" width="1" style="79" customWidth="1"/>
    <col min="2086" max="2087" width="6.7109375" style="79" customWidth="1"/>
    <col min="2088" max="2304" width="11.42578125" style="79"/>
    <col min="2305" max="2307" width="0" style="79" hidden="1" customWidth="1"/>
    <col min="2308" max="2308" width="0.7109375" style="79" customWidth="1"/>
    <col min="2309" max="2309" width="8.140625" style="79" customWidth="1"/>
    <col min="2310" max="2310" width="2" style="79" customWidth="1"/>
    <col min="2311" max="2311" width="1.5703125" style="79" customWidth="1"/>
    <col min="2312" max="2312" width="62.5703125" style="79" customWidth="1"/>
    <col min="2313" max="2315" width="4.7109375" style="79" customWidth="1"/>
    <col min="2316" max="2316" width="0.42578125" style="79" customWidth="1"/>
    <col min="2317" max="2319" width="4.7109375" style="79" customWidth="1"/>
    <col min="2320" max="2320" width="0.28515625" style="79" customWidth="1"/>
    <col min="2321" max="2322" width="4.7109375" style="79" customWidth="1"/>
    <col min="2323" max="2323" width="5.7109375" style="79" customWidth="1"/>
    <col min="2324" max="2324" width="2.5703125" style="79" customWidth="1"/>
    <col min="2325" max="2325" width="11.42578125" style="79"/>
    <col min="2326" max="2326" width="4.7109375" style="79" customWidth="1"/>
    <col min="2327" max="2327" width="5" style="79" customWidth="1"/>
    <col min="2328" max="2328" width="2.28515625" style="79" customWidth="1"/>
    <col min="2329" max="2329" width="26" style="79" customWidth="1"/>
    <col min="2330" max="2330" width="8" style="79" customWidth="1"/>
    <col min="2331" max="2331" width="1" style="79" customWidth="1"/>
    <col min="2332" max="2332" width="6.7109375" style="79" customWidth="1"/>
    <col min="2333" max="2333" width="1" style="79" customWidth="1"/>
    <col min="2334" max="2334" width="6.7109375" style="79" customWidth="1"/>
    <col min="2335" max="2335" width="1" style="79" customWidth="1"/>
    <col min="2336" max="2336" width="6.7109375" style="79" customWidth="1"/>
    <col min="2337" max="2337" width="1" style="79" customWidth="1"/>
    <col min="2338" max="2338" width="6.7109375" style="79" customWidth="1"/>
    <col min="2339" max="2339" width="1" style="79" customWidth="1"/>
    <col min="2340" max="2340" width="6.7109375" style="79" customWidth="1"/>
    <col min="2341" max="2341" width="1" style="79" customWidth="1"/>
    <col min="2342" max="2343" width="6.7109375" style="79" customWidth="1"/>
    <col min="2344" max="2560" width="11.42578125" style="79"/>
    <col min="2561" max="2563" width="0" style="79" hidden="1" customWidth="1"/>
    <col min="2564" max="2564" width="0.7109375" style="79" customWidth="1"/>
    <col min="2565" max="2565" width="8.140625" style="79" customWidth="1"/>
    <col min="2566" max="2566" width="2" style="79" customWidth="1"/>
    <col min="2567" max="2567" width="1.5703125" style="79" customWidth="1"/>
    <col min="2568" max="2568" width="62.5703125" style="79" customWidth="1"/>
    <col min="2569" max="2571" width="4.7109375" style="79" customWidth="1"/>
    <col min="2572" max="2572" width="0.42578125" style="79" customWidth="1"/>
    <col min="2573" max="2575" width="4.7109375" style="79" customWidth="1"/>
    <col min="2576" max="2576" width="0.28515625" style="79" customWidth="1"/>
    <col min="2577" max="2578" width="4.7109375" style="79" customWidth="1"/>
    <col min="2579" max="2579" width="5.7109375" style="79" customWidth="1"/>
    <col min="2580" max="2580" width="2.5703125" style="79" customWidth="1"/>
    <col min="2581" max="2581" width="11.42578125" style="79"/>
    <col min="2582" max="2582" width="4.7109375" style="79" customWidth="1"/>
    <col min="2583" max="2583" width="5" style="79" customWidth="1"/>
    <col min="2584" max="2584" width="2.28515625" style="79" customWidth="1"/>
    <col min="2585" max="2585" width="26" style="79" customWidth="1"/>
    <col min="2586" max="2586" width="8" style="79" customWidth="1"/>
    <col min="2587" max="2587" width="1" style="79" customWidth="1"/>
    <col min="2588" max="2588" width="6.7109375" style="79" customWidth="1"/>
    <col min="2589" max="2589" width="1" style="79" customWidth="1"/>
    <col min="2590" max="2590" width="6.7109375" style="79" customWidth="1"/>
    <col min="2591" max="2591" width="1" style="79" customWidth="1"/>
    <col min="2592" max="2592" width="6.7109375" style="79" customWidth="1"/>
    <col min="2593" max="2593" width="1" style="79" customWidth="1"/>
    <col min="2594" max="2594" width="6.7109375" style="79" customWidth="1"/>
    <col min="2595" max="2595" width="1" style="79" customWidth="1"/>
    <col min="2596" max="2596" width="6.7109375" style="79" customWidth="1"/>
    <col min="2597" max="2597" width="1" style="79" customWidth="1"/>
    <col min="2598" max="2599" width="6.7109375" style="79" customWidth="1"/>
    <col min="2600" max="2816" width="11.42578125" style="79"/>
    <col min="2817" max="2819" width="0" style="79" hidden="1" customWidth="1"/>
    <col min="2820" max="2820" width="0.7109375" style="79" customWidth="1"/>
    <col min="2821" max="2821" width="8.140625" style="79" customWidth="1"/>
    <col min="2822" max="2822" width="2" style="79" customWidth="1"/>
    <col min="2823" max="2823" width="1.5703125" style="79" customWidth="1"/>
    <col min="2824" max="2824" width="62.5703125" style="79" customWidth="1"/>
    <col min="2825" max="2827" width="4.7109375" style="79" customWidth="1"/>
    <col min="2828" max="2828" width="0.42578125" style="79" customWidth="1"/>
    <col min="2829" max="2831" width="4.7109375" style="79" customWidth="1"/>
    <col min="2832" max="2832" width="0.28515625" style="79" customWidth="1"/>
    <col min="2833" max="2834" width="4.7109375" style="79" customWidth="1"/>
    <col min="2835" max="2835" width="5.7109375" style="79" customWidth="1"/>
    <col min="2836" max="2836" width="2.5703125" style="79" customWidth="1"/>
    <col min="2837" max="2837" width="11.42578125" style="79"/>
    <col min="2838" max="2838" width="4.7109375" style="79" customWidth="1"/>
    <col min="2839" max="2839" width="5" style="79" customWidth="1"/>
    <col min="2840" max="2840" width="2.28515625" style="79" customWidth="1"/>
    <col min="2841" max="2841" width="26" style="79" customWidth="1"/>
    <col min="2842" max="2842" width="8" style="79" customWidth="1"/>
    <col min="2843" max="2843" width="1" style="79" customWidth="1"/>
    <col min="2844" max="2844" width="6.7109375" style="79" customWidth="1"/>
    <col min="2845" max="2845" width="1" style="79" customWidth="1"/>
    <col min="2846" max="2846" width="6.7109375" style="79" customWidth="1"/>
    <col min="2847" max="2847" width="1" style="79" customWidth="1"/>
    <col min="2848" max="2848" width="6.7109375" style="79" customWidth="1"/>
    <col min="2849" max="2849" width="1" style="79" customWidth="1"/>
    <col min="2850" max="2850" width="6.7109375" style="79" customWidth="1"/>
    <col min="2851" max="2851" width="1" style="79" customWidth="1"/>
    <col min="2852" max="2852" width="6.7109375" style="79" customWidth="1"/>
    <col min="2853" max="2853" width="1" style="79" customWidth="1"/>
    <col min="2854" max="2855" width="6.7109375" style="79" customWidth="1"/>
    <col min="2856" max="3072" width="11.42578125" style="79"/>
    <col min="3073" max="3075" width="0" style="79" hidden="1" customWidth="1"/>
    <col min="3076" max="3076" width="0.7109375" style="79" customWidth="1"/>
    <col min="3077" max="3077" width="8.140625" style="79" customWidth="1"/>
    <col min="3078" max="3078" width="2" style="79" customWidth="1"/>
    <col min="3079" max="3079" width="1.5703125" style="79" customWidth="1"/>
    <col min="3080" max="3080" width="62.5703125" style="79" customWidth="1"/>
    <col min="3081" max="3083" width="4.7109375" style="79" customWidth="1"/>
    <col min="3084" max="3084" width="0.42578125" style="79" customWidth="1"/>
    <col min="3085" max="3087" width="4.7109375" style="79" customWidth="1"/>
    <col min="3088" max="3088" width="0.28515625" style="79" customWidth="1"/>
    <col min="3089" max="3090" width="4.7109375" style="79" customWidth="1"/>
    <col min="3091" max="3091" width="5.7109375" style="79" customWidth="1"/>
    <col min="3092" max="3092" width="2.5703125" style="79" customWidth="1"/>
    <col min="3093" max="3093" width="11.42578125" style="79"/>
    <col min="3094" max="3094" width="4.7109375" style="79" customWidth="1"/>
    <col min="3095" max="3095" width="5" style="79" customWidth="1"/>
    <col min="3096" max="3096" width="2.28515625" style="79" customWidth="1"/>
    <col min="3097" max="3097" width="26" style="79" customWidth="1"/>
    <col min="3098" max="3098" width="8" style="79" customWidth="1"/>
    <col min="3099" max="3099" width="1" style="79" customWidth="1"/>
    <col min="3100" max="3100" width="6.7109375" style="79" customWidth="1"/>
    <col min="3101" max="3101" width="1" style="79" customWidth="1"/>
    <col min="3102" max="3102" width="6.7109375" style="79" customWidth="1"/>
    <col min="3103" max="3103" width="1" style="79" customWidth="1"/>
    <col min="3104" max="3104" width="6.7109375" style="79" customWidth="1"/>
    <col min="3105" max="3105" width="1" style="79" customWidth="1"/>
    <col min="3106" max="3106" width="6.7109375" style="79" customWidth="1"/>
    <col min="3107" max="3107" width="1" style="79" customWidth="1"/>
    <col min="3108" max="3108" width="6.7109375" style="79" customWidth="1"/>
    <col min="3109" max="3109" width="1" style="79" customWidth="1"/>
    <col min="3110" max="3111" width="6.7109375" style="79" customWidth="1"/>
    <col min="3112" max="3328" width="11.42578125" style="79"/>
    <col min="3329" max="3331" width="0" style="79" hidden="1" customWidth="1"/>
    <col min="3332" max="3332" width="0.7109375" style="79" customWidth="1"/>
    <col min="3333" max="3333" width="8.140625" style="79" customWidth="1"/>
    <col min="3334" max="3334" width="2" style="79" customWidth="1"/>
    <col min="3335" max="3335" width="1.5703125" style="79" customWidth="1"/>
    <col min="3336" max="3336" width="62.5703125" style="79" customWidth="1"/>
    <col min="3337" max="3339" width="4.7109375" style="79" customWidth="1"/>
    <col min="3340" max="3340" width="0.42578125" style="79" customWidth="1"/>
    <col min="3341" max="3343" width="4.7109375" style="79" customWidth="1"/>
    <col min="3344" max="3344" width="0.28515625" style="79" customWidth="1"/>
    <col min="3345" max="3346" width="4.7109375" style="79" customWidth="1"/>
    <col min="3347" max="3347" width="5.7109375" style="79" customWidth="1"/>
    <col min="3348" max="3348" width="2.5703125" style="79" customWidth="1"/>
    <col min="3349" max="3349" width="11.42578125" style="79"/>
    <col min="3350" max="3350" width="4.7109375" style="79" customWidth="1"/>
    <col min="3351" max="3351" width="5" style="79" customWidth="1"/>
    <col min="3352" max="3352" width="2.28515625" style="79" customWidth="1"/>
    <col min="3353" max="3353" width="26" style="79" customWidth="1"/>
    <col min="3354" max="3354" width="8" style="79" customWidth="1"/>
    <col min="3355" max="3355" width="1" style="79" customWidth="1"/>
    <col min="3356" max="3356" width="6.7109375" style="79" customWidth="1"/>
    <col min="3357" max="3357" width="1" style="79" customWidth="1"/>
    <col min="3358" max="3358" width="6.7109375" style="79" customWidth="1"/>
    <col min="3359" max="3359" width="1" style="79" customWidth="1"/>
    <col min="3360" max="3360" width="6.7109375" style="79" customWidth="1"/>
    <col min="3361" max="3361" width="1" style="79" customWidth="1"/>
    <col min="3362" max="3362" width="6.7109375" style="79" customWidth="1"/>
    <col min="3363" max="3363" width="1" style="79" customWidth="1"/>
    <col min="3364" max="3364" width="6.7109375" style="79" customWidth="1"/>
    <col min="3365" max="3365" width="1" style="79" customWidth="1"/>
    <col min="3366" max="3367" width="6.7109375" style="79" customWidth="1"/>
    <col min="3368" max="3584" width="11.42578125" style="79"/>
    <col min="3585" max="3587" width="0" style="79" hidden="1" customWidth="1"/>
    <col min="3588" max="3588" width="0.7109375" style="79" customWidth="1"/>
    <col min="3589" max="3589" width="8.140625" style="79" customWidth="1"/>
    <col min="3590" max="3590" width="2" style="79" customWidth="1"/>
    <col min="3591" max="3591" width="1.5703125" style="79" customWidth="1"/>
    <col min="3592" max="3592" width="62.5703125" style="79" customWidth="1"/>
    <col min="3593" max="3595" width="4.7109375" style="79" customWidth="1"/>
    <col min="3596" max="3596" width="0.42578125" style="79" customWidth="1"/>
    <col min="3597" max="3599" width="4.7109375" style="79" customWidth="1"/>
    <col min="3600" max="3600" width="0.28515625" style="79" customWidth="1"/>
    <col min="3601" max="3602" width="4.7109375" style="79" customWidth="1"/>
    <col min="3603" max="3603" width="5.7109375" style="79" customWidth="1"/>
    <col min="3604" max="3604" width="2.5703125" style="79" customWidth="1"/>
    <col min="3605" max="3605" width="11.42578125" style="79"/>
    <col min="3606" max="3606" width="4.7109375" style="79" customWidth="1"/>
    <col min="3607" max="3607" width="5" style="79" customWidth="1"/>
    <col min="3608" max="3608" width="2.28515625" style="79" customWidth="1"/>
    <col min="3609" max="3609" width="26" style="79" customWidth="1"/>
    <col min="3610" max="3610" width="8" style="79" customWidth="1"/>
    <col min="3611" max="3611" width="1" style="79" customWidth="1"/>
    <col min="3612" max="3612" width="6.7109375" style="79" customWidth="1"/>
    <col min="3613" max="3613" width="1" style="79" customWidth="1"/>
    <col min="3614" max="3614" width="6.7109375" style="79" customWidth="1"/>
    <col min="3615" max="3615" width="1" style="79" customWidth="1"/>
    <col min="3616" max="3616" width="6.7109375" style="79" customWidth="1"/>
    <col min="3617" max="3617" width="1" style="79" customWidth="1"/>
    <col min="3618" max="3618" width="6.7109375" style="79" customWidth="1"/>
    <col min="3619" max="3619" width="1" style="79" customWidth="1"/>
    <col min="3620" max="3620" width="6.7109375" style="79" customWidth="1"/>
    <col min="3621" max="3621" width="1" style="79" customWidth="1"/>
    <col min="3622" max="3623" width="6.7109375" style="79" customWidth="1"/>
    <col min="3624" max="3840" width="11.42578125" style="79"/>
    <col min="3841" max="3843" width="0" style="79" hidden="1" customWidth="1"/>
    <col min="3844" max="3844" width="0.7109375" style="79" customWidth="1"/>
    <col min="3845" max="3845" width="8.140625" style="79" customWidth="1"/>
    <col min="3846" max="3846" width="2" style="79" customWidth="1"/>
    <col min="3847" max="3847" width="1.5703125" style="79" customWidth="1"/>
    <col min="3848" max="3848" width="62.5703125" style="79" customWidth="1"/>
    <col min="3849" max="3851" width="4.7109375" style="79" customWidth="1"/>
    <col min="3852" max="3852" width="0.42578125" style="79" customWidth="1"/>
    <col min="3853" max="3855" width="4.7109375" style="79" customWidth="1"/>
    <col min="3856" max="3856" width="0.28515625" style="79" customWidth="1"/>
    <col min="3857" max="3858" width="4.7109375" style="79" customWidth="1"/>
    <col min="3859" max="3859" width="5.7109375" style="79" customWidth="1"/>
    <col min="3860" max="3860" width="2.5703125" style="79" customWidth="1"/>
    <col min="3861" max="3861" width="11.42578125" style="79"/>
    <col min="3862" max="3862" width="4.7109375" style="79" customWidth="1"/>
    <col min="3863" max="3863" width="5" style="79" customWidth="1"/>
    <col min="3864" max="3864" width="2.28515625" style="79" customWidth="1"/>
    <col min="3865" max="3865" width="26" style="79" customWidth="1"/>
    <col min="3866" max="3866" width="8" style="79" customWidth="1"/>
    <col min="3867" max="3867" width="1" style="79" customWidth="1"/>
    <col min="3868" max="3868" width="6.7109375" style="79" customWidth="1"/>
    <col min="3869" max="3869" width="1" style="79" customWidth="1"/>
    <col min="3870" max="3870" width="6.7109375" style="79" customWidth="1"/>
    <col min="3871" max="3871" width="1" style="79" customWidth="1"/>
    <col min="3872" max="3872" width="6.7109375" style="79" customWidth="1"/>
    <col min="3873" max="3873" width="1" style="79" customWidth="1"/>
    <col min="3874" max="3874" width="6.7109375" style="79" customWidth="1"/>
    <col min="3875" max="3875" width="1" style="79" customWidth="1"/>
    <col min="3876" max="3876" width="6.7109375" style="79" customWidth="1"/>
    <col min="3877" max="3877" width="1" style="79" customWidth="1"/>
    <col min="3878" max="3879" width="6.7109375" style="79" customWidth="1"/>
    <col min="3880" max="4096" width="11.42578125" style="79"/>
    <col min="4097" max="4099" width="0" style="79" hidden="1" customWidth="1"/>
    <col min="4100" max="4100" width="0.7109375" style="79" customWidth="1"/>
    <col min="4101" max="4101" width="8.140625" style="79" customWidth="1"/>
    <col min="4102" max="4102" width="2" style="79" customWidth="1"/>
    <col min="4103" max="4103" width="1.5703125" style="79" customWidth="1"/>
    <col min="4104" max="4104" width="62.5703125" style="79" customWidth="1"/>
    <col min="4105" max="4107" width="4.7109375" style="79" customWidth="1"/>
    <col min="4108" max="4108" width="0.42578125" style="79" customWidth="1"/>
    <col min="4109" max="4111" width="4.7109375" style="79" customWidth="1"/>
    <col min="4112" max="4112" width="0.28515625" style="79" customWidth="1"/>
    <col min="4113" max="4114" width="4.7109375" style="79" customWidth="1"/>
    <col min="4115" max="4115" width="5.7109375" style="79" customWidth="1"/>
    <col min="4116" max="4116" width="2.5703125" style="79" customWidth="1"/>
    <col min="4117" max="4117" width="11.42578125" style="79"/>
    <col min="4118" max="4118" width="4.7109375" style="79" customWidth="1"/>
    <col min="4119" max="4119" width="5" style="79" customWidth="1"/>
    <col min="4120" max="4120" width="2.28515625" style="79" customWidth="1"/>
    <col min="4121" max="4121" width="26" style="79" customWidth="1"/>
    <col min="4122" max="4122" width="8" style="79" customWidth="1"/>
    <col min="4123" max="4123" width="1" style="79" customWidth="1"/>
    <col min="4124" max="4124" width="6.7109375" style="79" customWidth="1"/>
    <col min="4125" max="4125" width="1" style="79" customWidth="1"/>
    <col min="4126" max="4126" width="6.7109375" style="79" customWidth="1"/>
    <col min="4127" max="4127" width="1" style="79" customWidth="1"/>
    <col min="4128" max="4128" width="6.7109375" style="79" customWidth="1"/>
    <col min="4129" max="4129" width="1" style="79" customWidth="1"/>
    <col min="4130" max="4130" width="6.7109375" style="79" customWidth="1"/>
    <col min="4131" max="4131" width="1" style="79" customWidth="1"/>
    <col min="4132" max="4132" width="6.7109375" style="79" customWidth="1"/>
    <col min="4133" max="4133" width="1" style="79" customWidth="1"/>
    <col min="4134" max="4135" width="6.7109375" style="79" customWidth="1"/>
    <col min="4136" max="4352" width="11.42578125" style="79"/>
    <col min="4353" max="4355" width="0" style="79" hidden="1" customWidth="1"/>
    <col min="4356" max="4356" width="0.7109375" style="79" customWidth="1"/>
    <col min="4357" max="4357" width="8.140625" style="79" customWidth="1"/>
    <col min="4358" max="4358" width="2" style="79" customWidth="1"/>
    <col min="4359" max="4359" width="1.5703125" style="79" customWidth="1"/>
    <col min="4360" max="4360" width="62.5703125" style="79" customWidth="1"/>
    <col min="4361" max="4363" width="4.7109375" style="79" customWidth="1"/>
    <col min="4364" max="4364" width="0.42578125" style="79" customWidth="1"/>
    <col min="4365" max="4367" width="4.7109375" style="79" customWidth="1"/>
    <col min="4368" max="4368" width="0.28515625" style="79" customWidth="1"/>
    <col min="4369" max="4370" width="4.7109375" style="79" customWidth="1"/>
    <col min="4371" max="4371" width="5.7109375" style="79" customWidth="1"/>
    <col min="4372" max="4372" width="2.5703125" style="79" customWidth="1"/>
    <col min="4373" max="4373" width="11.42578125" style="79"/>
    <col min="4374" max="4374" width="4.7109375" style="79" customWidth="1"/>
    <col min="4375" max="4375" width="5" style="79" customWidth="1"/>
    <col min="4376" max="4376" width="2.28515625" style="79" customWidth="1"/>
    <col min="4377" max="4377" width="26" style="79" customWidth="1"/>
    <col min="4378" max="4378" width="8" style="79" customWidth="1"/>
    <col min="4379" max="4379" width="1" style="79" customWidth="1"/>
    <col min="4380" max="4380" width="6.7109375" style="79" customWidth="1"/>
    <col min="4381" max="4381" width="1" style="79" customWidth="1"/>
    <col min="4382" max="4382" width="6.7109375" style="79" customWidth="1"/>
    <col min="4383" max="4383" width="1" style="79" customWidth="1"/>
    <col min="4384" max="4384" width="6.7109375" style="79" customWidth="1"/>
    <col min="4385" max="4385" width="1" style="79" customWidth="1"/>
    <col min="4386" max="4386" width="6.7109375" style="79" customWidth="1"/>
    <col min="4387" max="4387" width="1" style="79" customWidth="1"/>
    <col min="4388" max="4388" width="6.7109375" style="79" customWidth="1"/>
    <col min="4389" max="4389" width="1" style="79" customWidth="1"/>
    <col min="4390" max="4391" width="6.7109375" style="79" customWidth="1"/>
    <col min="4392" max="4608" width="11.42578125" style="79"/>
    <col min="4609" max="4611" width="0" style="79" hidden="1" customWidth="1"/>
    <col min="4612" max="4612" width="0.7109375" style="79" customWidth="1"/>
    <col min="4613" max="4613" width="8.140625" style="79" customWidth="1"/>
    <col min="4614" max="4614" width="2" style="79" customWidth="1"/>
    <col min="4615" max="4615" width="1.5703125" style="79" customWidth="1"/>
    <col min="4616" max="4616" width="62.5703125" style="79" customWidth="1"/>
    <col min="4617" max="4619" width="4.7109375" style="79" customWidth="1"/>
    <col min="4620" max="4620" width="0.42578125" style="79" customWidth="1"/>
    <col min="4621" max="4623" width="4.7109375" style="79" customWidth="1"/>
    <col min="4624" max="4624" width="0.28515625" style="79" customWidth="1"/>
    <col min="4625" max="4626" width="4.7109375" style="79" customWidth="1"/>
    <col min="4627" max="4627" width="5.7109375" style="79" customWidth="1"/>
    <col min="4628" max="4628" width="2.5703125" style="79" customWidth="1"/>
    <col min="4629" max="4629" width="11.42578125" style="79"/>
    <col min="4630" max="4630" width="4.7109375" style="79" customWidth="1"/>
    <col min="4631" max="4631" width="5" style="79" customWidth="1"/>
    <col min="4632" max="4632" width="2.28515625" style="79" customWidth="1"/>
    <col min="4633" max="4633" width="26" style="79" customWidth="1"/>
    <col min="4634" max="4634" width="8" style="79" customWidth="1"/>
    <col min="4635" max="4635" width="1" style="79" customWidth="1"/>
    <col min="4636" max="4636" width="6.7109375" style="79" customWidth="1"/>
    <col min="4637" max="4637" width="1" style="79" customWidth="1"/>
    <col min="4638" max="4638" width="6.7109375" style="79" customWidth="1"/>
    <col min="4639" max="4639" width="1" style="79" customWidth="1"/>
    <col min="4640" max="4640" width="6.7109375" style="79" customWidth="1"/>
    <col min="4641" max="4641" width="1" style="79" customWidth="1"/>
    <col min="4642" max="4642" width="6.7109375" style="79" customWidth="1"/>
    <col min="4643" max="4643" width="1" style="79" customWidth="1"/>
    <col min="4644" max="4644" width="6.7109375" style="79" customWidth="1"/>
    <col min="4645" max="4645" width="1" style="79" customWidth="1"/>
    <col min="4646" max="4647" width="6.7109375" style="79" customWidth="1"/>
    <col min="4648" max="4864" width="11.42578125" style="79"/>
    <col min="4865" max="4867" width="0" style="79" hidden="1" customWidth="1"/>
    <col min="4868" max="4868" width="0.7109375" style="79" customWidth="1"/>
    <col min="4869" max="4869" width="8.140625" style="79" customWidth="1"/>
    <col min="4870" max="4870" width="2" style="79" customWidth="1"/>
    <col min="4871" max="4871" width="1.5703125" style="79" customWidth="1"/>
    <col min="4872" max="4872" width="62.5703125" style="79" customWidth="1"/>
    <col min="4873" max="4875" width="4.7109375" style="79" customWidth="1"/>
    <col min="4876" max="4876" width="0.42578125" style="79" customWidth="1"/>
    <col min="4877" max="4879" width="4.7109375" style="79" customWidth="1"/>
    <col min="4880" max="4880" width="0.28515625" style="79" customWidth="1"/>
    <col min="4881" max="4882" width="4.7109375" style="79" customWidth="1"/>
    <col min="4883" max="4883" width="5.7109375" style="79" customWidth="1"/>
    <col min="4884" max="4884" width="2.5703125" style="79" customWidth="1"/>
    <col min="4885" max="4885" width="11.42578125" style="79"/>
    <col min="4886" max="4886" width="4.7109375" style="79" customWidth="1"/>
    <col min="4887" max="4887" width="5" style="79" customWidth="1"/>
    <col min="4888" max="4888" width="2.28515625" style="79" customWidth="1"/>
    <col min="4889" max="4889" width="26" style="79" customWidth="1"/>
    <col min="4890" max="4890" width="8" style="79" customWidth="1"/>
    <col min="4891" max="4891" width="1" style="79" customWidth="1"/>
    <col min="4892" max="4892" width="6.7109375" style="79" customWidth="1"/>
    <col min="4893" max="4893" width="1" style="79" customWidth="1"/>
    <col min="4894" max="4894" width="6.7109375" style="79" customWidth="1"/>
    <col min="4895" max="4895" width="1" style="79" customWidth="1"/>
    <col min="4896" max="4896" width="6.7109375" style="79" customWidth="1"/>
    <col min="4897" max="4897" width="1" style="79" customWidth="1"/>
    <col min="4898" max="4898" width="6.7109375" style="79" customWidth="1"/>
    <col min="4899" max="4899" width="1" style="79" customWidth="1"/>
    <col min="4900" max="4900" width="6.7109375" style="79" customWidth="1"/>
    <col min="4901" max="4901" width="1" style="79" customWidth="1"/>
    <col min="4902" max="4903" width="6.7109375" style="79" customWidth="1"/>
    <col min="4904" max="5120" width="11.42578125" style="79"/>
    <col min="5121" max="5123" width="0" style="79" hidden="1" customWidth="1"/>
    <col min="5124" max="5124" width="0.7109375" style="79" customWidth="1"/>
    <col min="5125" max="5125" width="8.140625" style="79" customWidth="1"/>
    <col min="5126" max="5126" width="2" style="79" customWidth="1"/>
    <col min="5127" max="5127" width="1.5703125" style="79" customWidth="1"/>
    <col min="5128" max="5128" width="62.5703125" style="79" customWidth="1"/>
    <col min="5129" max="5131" width="4.7109375" style="79" customWidth="1"/>
    <col min="5132" max="5132" width="0.42578125" style="79" customWidth="1"/>
    <col min="5133" max="5135" width="4.7109375" style="79" customWidth="1"/>
    <col min="5136" max="5136" width="0.28515625" style="79" customWidth="1"/>
    <col min="5137" max="5138" width="4.7109375" style="79" customWidth="1"/>
    <col min="5139" max="5139" width="5.7109375" style="79" customWidth="1"/>
    <col min="5140" max="5140" width="2.5703125" style="79" customWidth="1"/>
    <col min="5141" max="5141" width="11.42578125" style="79"/>
    <col min="5142" max="5142" width="4.7109375" style="79" customWidth="1"/>
    <col min="5143" max="5143" width="5" style="79" customWidth="1"/>
    <col min="5144" max="5144" width="2.28515625" style="79" customWidth="1"/>
    <col min="5145" max="5145" width="26" style="79" customWidth="1"/>
    <col min="5146" max="5146" width="8" style="79" customWidth="1"/>
    <col min="5147" max="5147" width="1" style="79" customWidth="1"/>
    <col min="5148" max="5148" width="6.7109375" style="79" customWidth="1"/>
    <col min="5149" max="5149" width="1" style="79" customWidth="1"/>
    <col min="5150" max="5150" width="6.7109375" style="79" customWidth="1"/>
    <col min="5151" max="5151" width="1" style="79" customWidth="1"/>
    <col min="5152" max="5152" width="6.7109375" style="79" customWidth="1"/>
    <col min="5153" max="5153" width="1" style="79" customWidth="1"/>
    <col min="5154" max="5154" width="6.7109375" style="79" customWidth="1"/>
    <col min="5155" max="5155" width="1" style="79" customWidth="1"/>
    <col min="5156" max="5156" width="6.7109375" style="79" customWidth="1"/>
    <col min="5157" max="5157" width="1" style="79" customWidth="1"/>
    <col min="5158" max="5159" width="6.7109375" style="79" customWidth="1"/>
    <col min="5160" max="5376" width="11.42578125" style="79"/>
    <col min="5377" max="5379" width="0" style="79" hidden="1" customWidth="1"/>
    <col min="5380" max="5380" width="0.7109375" style="79" customWidth="1"/>
    <col min="5381" max="5381" width="8.140625" style="79" customWidth="1"/>
    <col min="5382" max="5382" width="2" style="79" customWidth="1"/>
    <col min="5383" max="5383" width="1.5703125" style="79" customWidth="1"/>
    <col min="5384" max="5384" width="62.5703125" style="79" customWidth="1"/>
    <col min="5385" max="5387" width="4.7109375" style="79" customWidth="1"/>
    <col min="5388" max="5388" width="0.42578125" style="79" customWidth="1"/>
    <col min="5389" max="5391" width="4.7109375" style="79" customWidth="1"/>
    <col min="5392" max="5392" width="0.28515625" style="79" customWidth="1"/>
    <col min="5393" max="5394" width="4.7109375" style="79" customWidth="1"/>
    <col min="5395" max="5395" width="5.7109375" style="79" customWidth="1"/>
    <col min="5396" max="5396" width="2.5703125" style="79" customWidth="1"/>
    <col min="5397" max="5397" width="11.42578125" style="79"/>
    <col min="5398" max="5398" width="4.7109375" style="79" customWidth="1"/>
    <col min="5399" max="5399" width="5" style="79" customWidth="1"/>
    <col min="5400" max="5400" width="2.28515625" style="79" customWidth="1"/>
    <col min="5401" max="5401" width="26" style="79" customWidth="1"/>
    <col min="5402" max="5402" width="8" style="79" customWidth="1"/>
    <col min="5403" max="5403" width="1" style="79" customWidth="1"/>
    <col min="5404" max="5404" width="6.7109375" style="79" customWidth="1"/>
    <col min="5405" max="5405" width="1" style="79" customWidth="1"/>
    <col min="5406" max="5406" width="6.7109375" style="79" customWidth="1"/>
    <col min="5407" max="5407" width="1" style="79" customWidth="1"/>
    <col min="5408" max="5408" width="6.7109375" style="79" customWidth="1"/>
    <col min="5409" max="5409" width="1" style="79" customWidth="1"/>
    <col min="5410" max="5410" width="6.7109375" style="79" customWidth="1"/>
    <col min="5411" max="5411" width="1" style="79" customWidth="1"/>
    <col min="5412" max="5412" width="6.7109375" style="79" customWidth="1"/>
    <col min="5413" max="5413" width="1" style="79" customWidth="1"/>
    <col min="5414" max="5415" width="6.7109375" style="79" customWidth="1"/>
    <col min="5416" max="5632" width="11.42578125" style="79"/>
    <col min="5633" max="5635" width="0" style="79" hidden="1" customWidth="1"/>
    <col min="5636" max="5636" width="0.7109375" style="79" customWidth="1"/>
    <col min="5637" max="5637" width="8.140625" style="79" customWidth="1"/>
    <col min="5638" max="5638" width="2" style="79" customWidth="1"/>
    <col min="5639" max="5639" width="1.5703125" style="79" customWidth="1"/>
    <col min="5640" max="5640" width="62.5703125" style="79" customWidth="1"/>
    <col min="5641" max="5643" width="4.7109375" style="79" customWidth="1"/>
    <col min="5644" max="5644" width="0.42578125" style="79" customWidth="1"/>
    <col min="5645" max="5647" width="4.7109375" style="79" customWidth="1"/>
    <col min="5648" max="5648" width="0.28515625" style="79" customWidth="1"/>
    <col min="5649" max="5650" width="4.7109375" style="79" customWidth="1"/>
    <col min="5651" max="5651" width="5.7109375" style="79" customWidth="1"/>
    <col min="5652" max="5652" width="2.5703125" style="79" customWidth="1"/>
    <col min="5653" max="5653" width="11.42578125" style="79"/>
    <col min="5654" max="5654" width="4.7109375" style="79" customWidth="1"/>
    <col min="5655" max="5655" width="5" style="79" customWidth="1"/>
    <col min="5656" max="5656" width="2.28515625" style="79" customWidth="1"/>
    <col min="5657" max="5657" width="26" style="79" customWidth="1"/>
    <col min="5658" max="5658" width="8" style="79" customWidth="1"/>
    <col min="5659" max="5659" width="1" style="79" customWidth="1"/>
    <col min="5660" max="5660" width="6.7109375" style="79" customWidth="1"/>
    <col min="5661" max="5661" width="1" style="79" customWidth="1"/>
    <col min="5662" max="5662" width="6.7109375" style="79" customWidth="1"/>
    <col min="5663" max="5663" width="1" style="79" customWidth="1"/>
    <col min="5664" max="5664" width="6.7109375" style="79" customWidth="1"/>
    <col min="5665" max="5665" width="1" style="79" customWidth="1"/>
    <col min="5666" max="5666" width="6.7109375" style="79" customWidth="1"/>
    <col min="5667" max="5667" width="1" style="79" customWidth="1"/>
    <col min="5668" max="5668" width="6.7109375" style="79" customWidth="1"/>
    <col min="5669" max="5669" width="1" style="79" customWidth="1"/>
    <col min="5670" max="5671" width="6.7109375" style="79" customWidth="1"/>
    <col min="5672" max="5888" width="11.42578125" style="79"/>
    <col min="5889" max="5891" width="0" style="79" hidden="1" customWidth="1"/>
    <col min="5892" max="5892" width="0.7109375" style="79" customWidth="1"/>
    <col min="5893" max="5893" width="8.140625" style="79" customWidth="1"/>
    <col min="5894" max="5894" width="2" style="79" customWidth="1"/>
    <col min="5895" max="5895" width="1.5703125" style="79" customWidth="1"/>
    <col min="5896" max="5896" width="62.5703125" style="79" customWidth="1"/>
    <col min="5897" max="5899" width="4.7109375" style="79" customWidth="1"/>
    <col min="5900" max="5900" width="0.42578125" style="79" customWidth="1"/>
    <col min="5901" max="5903" width="4.7109375" style="79" customWidth="1"/>
    <col min="5904" max="5904" width="0.28515625" style="79" customWidth="1"/>
    <col min="5905" max="5906" width="4.7109375" style="79" customWidth="1"/>
    <col min="5907" max="5907" width="5.7109375" style="79" customWidth="1"/>
    <col min="5908" max="5908" width="2.5703125" style="79" customWidth="1"/>
    <col min="5909" max="5909" width="11.42578125" style="79"/>
    <col min="5910" max="5910" width="4.7109375" style="79" customWidth="1"/>
    <col min="5911" max="5911" width="5" style="79" customWidth="1"/>
    <col min="5912" max="5912" width="2.28515625" style="79" customWidth="1"/>
    <col min="5913" max="5913" width="26" style="79" customWidth="1"/>
    <col min="5914" max="5914" width="8" style="79" customWidth="1"/>
    <col min="5915" max="5915" width="1" style="79" customWidth="1"/>
    <col min="5916" max="5916" width="6.7109375" style="79" customWidth="1"/>
    <col min="5917" max="5917" width="1" style="79" customWidth="1"/>
    <col min="5918" max="5918" width="6.7109375" style="79" customWidth="1"/>
    <col min="5919" max="5919" width="1" style="79" customWidth="1"/>
    <col min="5920" max="5920" width="6.7109375" style="79" customWidth="1"/>
    <col min="5921" max="5921" width="1" style="79" customWidth="1"/>
    <col min="5922" max="5922" width="6.7109375" style="79" customWidth="1"/>
    <col min="5923" max="5923" width="1" style="79" customWidth="1"/>
    <col min="5924" max="5924" width="6.7109375" style="79" customWidth="1"/>
    <col min="5925" max="5925" width="1" style="79" customWidth="1"/>
    <col min="5926" max="5927" width="6.7109375" style="79" customWidth="1"/>
    <col min="5928" max="6144" width="11.42578125" style="79"/>
    <col min="6145" max="6147" width="0" style="79" hidden="1" customWidth="1"/>
    <col min="6148" max="6148" width="0.7109375" style="79" customWidth="1"/>
    <col min="6149" max="6149" width="8.140625" style="79" customWidth="1"/>
    <col min="6150" max="6150" width="2" style="79" customWidth="1"/>
    <col min="6151" max="6151" width="1.5703125" style="79" customWidth="1"/>
    <col min="6152" max="6152" width="62.5703125" style="79" customWidth="1"/>
    <col min="6153" max="6155" width="4.7109375" style="79" customWidth="1"/>
    <col min="6156" max="6156" width="0.42578125" style="79" customWidth="1"/>
    <col min="6157" max="6159" width="4.7109375" style="79" customWidth="1"/>
    <col min="6160" max="6160" width="0.28515625" style="79" customWidth="1"/>
    <col min="6161" max="6162" width="4.7109375" style="79" customWidth="1"/>
    <col min="6163" max="6163" width="5.7109375" style="79" customWidth="1"/>
    <col min="6164" max="6164" width="2.5703125" style="79" customWidth="1"/>
    <col min="6165" max="6165" width="11.42578125" style="79"/>
    <col min="6166" max="6166" width="4.7109375" style="79" customWidth="1"/>
    <col min="6167" max="6167" width="5" style="79" customWidth="1"/>
    <col min="6168" max="6168" width="2.28515625" style="79" customWidth="1"/>
    <col min="6169" max="6169" width="26" style="79" customWidth="1"/>
    <col min="6170" max="6170" width="8" style="79" customWidth="1"/>
    <col min="6171" max="6171" width="1" style="79" customWidth="1"/>
    <col min="6172" max="6172" width="6.7109375" style="79" customWidth="1"/>
    <col min="6173" max="6173" width="1" style="79" customWidth="1"/>
    <col min="6174" max="6174" width="6.7109375" style="79" customWidth="1"/>
    <col min="6175" max="6175" width="1" style="79" customWidth="1"/>
    <col min="6176" max="6176" width="6.7109375" style="79" customWidth="1"/>
    <col min="6177" max="6177" width="1" style="79" customWidth="1"/>
    <col min="6178" max="6178" width="6.7109375" style="79" customWidth="1"/>
    <col min="6179" max="6179" width="1" style="79" customWidth="1"/>
    <col min="6180" max="6180" width="6.7109375" style="79" customWidth="1"/>
    <col min="6181" max="6181" width="1" style="79" customWidth="1"/>
    <col min="6182" max="6183" width="6.7109375" style="79" customWidth="1"/>
    <col min="6184" max="6400" width="11.42578125" style="79"/>
    <col min="6401" max="6403" width="0" style="79" hidden="1" customWidth="1"/>
    <col min="6404" max="6404" width="0.7109375" style="79" customWidth="1"/>
    <col min="6405" max="6405" width="8.140625" style="79" customWidth="1"/>
    <col min="6406" max="6406" width="2" style="79" customWidth="1"/>
    <col min="6407" max="6407" width="1.5703125" style="79" customWidth="1"/>
    <col min="6408" max="6408" width="62.5703125" style="79" customWidth="1"/>
    <col min="6409" max="6411" width="4.7109375" style="79" customWidth="1"/>
    <col min="6412" max="6412" width="0.42578125" style="79" customWidth="1"/>
    <col min="6413" max="6415" width="4.7109375" style="79" customWidth="1"/>
    <col min="6416" max="6416" width="0.28515625" style="79" customWidth="1"/>
    <col min="6417" max="6418" width="4.7109375" style="79" customWidth="1"/>
    <col min="6419" max="6419" width="5.7109375" style="79" customWidth="1"/>
    <col min="6420" max="6420" width="2.5703125" style="79" customWidth="1"/>
    <col min="6421" max="6421" width="11.42578125" style="79"/>
    <col min="6422" max="6422" width="4.7109375" style="79" customWidth="1"/>
    <col min="6423" max="6423" width="5" style="79" customWidth="1"/>
    <col min="6424" max="6424" width="2.28515625" style="79" customWidth="1"/>
    <col min="6425" max="6425" width="26" style="79" customWidth="1"/>
    <col min="6426" max="6426" width="8" style="79" customWidth="1"/>
    <col min="6427" max="6427" width="1" style="79" customWidth="1"/>
    <col min="6428" max="6428" width="6.7109375" style="79" customWidth="1"/>
    <col min="6429" max="6429" width="1" style="79" customWidth="1"/>
    <col min="6430" max="6430" width="6.7109375" style="79" customWidth="1"/>
    <col min="6431" max="6431" width="1" style="79" customWidth="1"/>
    <col min="6432" max="6432" width="6.7109375" style="79" customWidth="1"/>
    <col min="6433" max="6433" width="1" style="79" customWidth="1"/>
    <col min="6434" max="6434" width="6.7109375" style="79" customWidth="1"/>
    <col min="6435" max="6435" width="1" style="79" customWidth="1"/>
    <col min="6436" max="6436" width="6.7109375" style="79" customWidth="1"/>
    <col min="6437" max="6437" width="1" style="79" customWidth="1"/>
    <col min="6438" max="6439" width="6.7109375" style="79" customWidth="1"/>
    <col min="6440" max="6656" width="11.42578125" style="79"/>
    <col min="6657" max="6659" width="0" style="79" hidden="1" customWidth="1"/>
    <col min="6660" max="6660" width="0.7109375" style="79" customWidth="1"/>
    <col min="6661" max="6661" width="8.140625" style="79" customWidth="1"/>
    <col min="6662" max="6662" width="2" style="79" customWidth="1"/>
    <col min="6663" max="6663" width="1.5703125" style="79" customWidth="1"/>
    <col min="6664" max="6664" width="62.5703125" style="79" customWidth="1"/>
    <col min="6665" max="6667" width="4.7109375" style="79" customWidth="1"/>
    <col min="6668" max="6668" width="0.42578125" style="79" customWidth="1"/>
    <col min="6669" max="6671" width="4.7109375" style="79" customWidth="1"/>
    <col min="6672" max="6672" width="0.28515625" style="79" customWidth="1"/>
    <col min="6673" max="6674" width="4.7109375" style="79" customWidth="1"/>
    <col min="6675" max="6675" width="5.7109375" style="79" customWidth="1"/>
    <col min="6676" max="6676" width="2.5703125" style="79" customWidth="1"/>
    <col min="6677" max="6677" width="11.42578125" style="79"/>
    <col min="6678" max="6678" width="4.7109375" style="79" customWidth="1"/>
    <col min="6679" max="6679" width="5" style="79" customWidth="1"/>
    <col min="6680" max="6680" width="2.28515625" style="79" customWidth="1"/>
    <col min="6681" max="6681" width="26" style="79" customWidth="1"/>
    <col min="6682" max="6682" width="8" style="79" customWidth="1"/>
    <col min="6683" max="6683" width="1" style="79" customWidth="1"/>
    <col min="6684" max="6684" width="6.7109375" style="79" customWidth="1"/>
    <col min="6685" max="6685" width="1" style="79" customWidth="1"/>
    <col min="6686" max="6686" width="6.7109375" style="79" customWidth="1"/>
    <col min="6687" max="6687" width="1" style="79" customWidth="1"/>
    <col min="6688" max="6688" width="6.7109375" style="79" customWidth="1"/>
    <col min="6689" max="6689" width="1" style="79" customWidth="1"/>
    <col min="6690" max="6690" width="6.7109375" style="79" customWidth="1"/>
    <col min="6691" max="6691" width="1" style="79" customWidth="1"/>
    <col min="6692" max="6692" width="6.7109375" style="79" customWidth="1"/>
    <col min="6693" max="6693" width="1" style="79" customWidth="1"/>
    <col min="6694" max="6695" width="6.7109375" style="79" customWidth="1"/>
    <col min="6696" max="6912" width="11.42578125" style="79"/>
    <col min="6913" max="6915" width="0" style="79" hidden="1" customWidth="1"/>
    <col min="6916" max="6916" width="0.7109375" style="79" customWidth="1"/>
    <col min="6917" max="6917" width="8.140625" style="79" customWidth="1"/>
    <col min="6918" max="6918" width="2" style="79" customWidth="1"/>
    <col min="6919" max="6919" width="1.5703125" style="79" customWidth="1"/>
    <col min="6920" max="6920" width="62.5703125" style="79" customWidth="1"/>
    <col min="6921" max="6923" width="4.7109375" style="79" customWidth="1"/>
    <col min="6924" max="6924" width="0.42578125" style="79" customWidth="1"/>
    <col min="6925" max="6927" width="4.7109375" style="79" customWidth="1"/>
    <col min="6928" max="6928" width="0.28515625" style="79" customWidth="1"/>
    <col min="6929" max="6930" width="4.7109375" style="79" customWidth="1"/>
    <col min="6931" max="6931" width="5.7109375" style="79" customWidth="1"/>
    <col min="6932" max="6932" width="2.5703125" style="79" customWidth="1"/>
    <col min="6933" max="6933" width="11.42578125" style="79"/>
    <col min="6934" max="6934" width="4.7109375" style="79" customWidth="1"/>
    <col min="6935" max="6935" width="5" style="79" customWidth="1"/>
    <col min="6936" max="6936" width="2.28515625" style="79" customWidth="1"/>
    <col min="6937" max="6937" width="26" style="79" customWidth="1"/>
    <col min="6938" max="6938" width="8" style="79" customWidth="1"/>
    <col min="6939" max="6939" width="1" style="79" customWidth="1"/>
    <col min="6940" max="6940" width="6.7109375" style="79" customWidth="1"/>
    <col min="6941" max="6941" width="1" style="79" customWidth="1"/>
    <col min="6942" max="6942" width="6.7109375" style="79" customWidth="1"/>
    <col min="6943" max="6943" width="1" style="79" customWidth="1"/>
    <col min="6944" max="6944" width="6.7109375" style="79" customWidth="1"/>
    <col min="6945" max="6945" width="1" style="79" customWidth="1"/>
    <col min="6946" max="6946" width="6.7109375" style="79" customWidth="1"/>
    <col min="6947" max="6947" width="1" style="79" customWidth="1"/>
    <col min="6948" max="6948" width="6.7109375" style="79" customWidth="1"/>
    <col min="6949" max="6949" width="1" style="79" customWidth="1"/>
    <col min="6950" max="6951" width="6.7109375" style="79" customWidth="1"/>
    <col min="6952" max="7168" width="11.42578125" style="79"/>
    <col min="7169" max="7171" width="0" style="79" hidden="1" customWidth="1"/>
    <col min="7172" max="7172" width="0.7109375" style="79" customWidth="1"/>
    <col min="7173" max="7173" width="8.140625" style="79" customWidth="1"/>
    <col min="7174" max="7174" width="2" style="79" customWidth="1"/>
    <col min="7175" max="7175" width="1.5703125" style="79" customWidth="1"/>
    <col min="7176" max="7176" width="62.5703125" style="79" customWidth="1"/>
    <col min="7177" max="7179" width="4.7109375" style="79" customWidth="1"/>
    <col min="7180" max="7180" width="0.42578125" style="79" customWidth="1"/>
    <col min="7181" max="7183" width="4.7109375" style="79" customWidth="1"/>
    <col min="7184" max="7184" width="0.28515625" style="79" customWidth="1"/>
    <col min="7185" max="7186" width="4.7109375" style="79" customWidth="1"/>
    <col min="7187" max="7187" width="5.7109375" style="79" customWidth="1"/>
    <col min="7188" max="7188" width="2.5703125" style="79" customWidth="1"/>
    <col min="7189" max="7189" width="11.42578125" style="79"/>
    <col min="7190" max="7190" width="4.7109375" style="79" customWidth="1"/>
    <col min="7191" max="7191" width="5" style="79" customWidth="1"/>
    <col min="7192" max="7192" width="2.28515625" style="79" customWidth="1"/>
    <col min="7193" max="7193" width="26" style="79" customWidth="1"/>
    <col min="7194" max="7194" width="8" style="79" customWidth="1"/>
    <col min="7195" max="7195" width="1" style="79" customWidth="1"/>
    <col min="7196" max="7196" width="6.7109375" style="79" customWidth="1"/>
    <col min="7197" max="7197" width="1" style="79" customWidth="1"/>
    <col min="7198" max="7198" width="6.7109375" style="79" customWidth="1"/>
    <col min="7199" max="7199" width="1" style="79" customWidth="1"/>
    <col min="7200" max="7200" width="6.7109375" style="79" customWidth="1"/>
    <col min="7201" max="7201" width="1" style="79" customWidth="1"/>
    <col min="7202" max="7202" width="6.7109375" style="79" customWidth="1"/>
    <col min="7203" max="7203" width="1" style="79" customWidth="1"/>
    <col min="7204" max="7204" width="6.7109375" style="79" customWidth="1"/>
    <col min="7205" max="7205" width="1" style="79" customWidth="1"/>
    <col min="7206" max="7207" width="6.7109375" style="79" customWidth="1"/>
    <col min="7208" max="7424" width="11.42578125" style="79"/>
    <col min="7425" max="7427" width="0" style="79" hidden="1" customWidth="1"/>
    <col min="7428" max="7428" width="0.7109375" style="79" customWidth="1"/>
    <col min="7429" max="7429" width="8.140625" style="79" customWidth="1"/>
    <col min="7430" max="7430" width="2" style="79" customWidth="1"/>
    <col min="7431" max="7431" width="1.5703125" style="79" customWidth="1"/>
    <col min="7432" max="7432" width="62.5703125" style="79" customWidth="1"/>
    <col min="7433" max="7435" width="4.7109375" style="79" customWidth="1"/>
    <col min="7436" max="7436" width="0.42578125" style="79" customWidth="1"/>
    <col min="7437" max="7439" width="4.7109375" style="79" customWidth="1"/>
    <col min="7440" max="7440" width="0.28515625" style="79" customWidth="1"/>
    <col min="7441" max="7442" width="4.7109375" style="79" customWidth="1"/>
    <col min="7443" max="7443" width="5.7109375" style="79" customWidth="1"/>
    <col min="7444" max="7444" width="2.5703125" style="79" customWidth="1"/>
    <col min="7445" max="7445" width="11.42578125" style="79"/>
    <col min="7446" max="7446" width="4.7109375" style="79" customWidth="1"/>
    <col min="7447" max="7447" width="5" style="79" customWidth="1"/>
    <col min="7448" max="7448" width="2.28515625" style="79" customWidth="1"/>
    <col min="7449" max="7449" width="26" style="79" customWidth="1"/>
    <col min="7450" max="7450" width="8" style="79" customWidth="1"/>
    <col min="7451" max="7451" width="1" style="79" customWidth="1"/>
    <col min="7452" max="7452" width="6.7109375" style="79" customWidth="1"/>
    <col min="7453" max="7453" width="1" style="79" customWidth="1"/>
    <col min="7454" max="7454" width="6.7109375" style="79" customWidth="1"/>
    <col min="7455" max="7455" width="1" style="79" customWidth="1"/>
    <col min="7456" max="7456" width="6.7109375" style="79" customWidth="1"/>
    <col min="7457" max="7457" width="1" style="79" customWidth="1"/>
    <col min="7458" max="7458" width="6.7109375" style="79" customWidth="1"/>
    <col min="7459" max="7459" width="1" style="79" customWidth="1"/>
    <col min="7460" max="7460" width="6.7109375" style="79" customWidth="1"/>
    <col min="7461" max="7461" width="1" style="79" customWidth="1"/>
    <col min="7462" max="7463" width="6.7109375" style="79" customWidth="1"/>
    <col min="7464" max="7680" width="11.42578125" style="79"/>
    <col min="7681" max="7683" width="0" style="79" hidden="1" customWidth="1"/>
    <col min="7684" max="7684" width="0.7109375" style="79" customWidth="1"/>
    <col min="7685" max="7685" width="8.140625" style="79" customWidth="1"/>
    <col min="7686" max="7686" width="2" style="79" customWidth="1"/>
    <col min="7687" max="7687" width="1.5703125" style="79" customWidth="1"/>
    <col min="7688" max="7688" width="62.5703125" style="79" customWidth="1"/>
    <col min="7689" max="7691" width="4.7109375" style="79" customWidth="1"/>
    <col min="7692" max="7692" width="0.42578125" style="79" customWidth="1"/>
    <col min="7693" max="7695" width="4.7109375" style="79" customWidth="1"/>
    <col min="7696" max="7696" width="0.28515625" style="79" customWidth="1"/>
    <col min="7697" max="7698" width="4.7109375" style="79" customWidth="1"/>
    <col min="7699" max="7699" width="5.7109375" style="79" customWidth="1"/>
    <col min="7700" max="7700" width="2.5703125" style="79" customWidth="1"/>
    <col min="7701" max="7701" width="11.42578125" style="79"/>
    <col min="7702" max="7702" width="4.7109375" style="79" customWidth="1"/>
    <col min="7703" max="7703" width="5" style="79" customWidth="1"/>
    <col min="7704" max="7704" width="2.28515625" style="79" customWidth="1"/>
    <col min="7705" max="7705" width="26" style="79" customWidth="1"/>
    <col min="7706" max="7706" width="8" style="79" customWidth="1"/>
    <col min="7707" max="7707" width="1" style="79" customWidth="1"/>
    <col min="7708" max="7708" width="6.7109375" style="79" customWidth="1"/>
    <col min="7709" max="7709" width="1" style="79" customWidth="1"/>
    <col min="7710" max="7710" width="6.7109375" style="79" customWidth="1"/>
    <col min="7711" max="7711" width="1" style="79" customWidth="1"/>
    <col min="7712" max="7712" width="6.7109375" style="79" customWidth="1"/>
    <col min="7713" max="7713" width="1" style="79" customWidth="1"/>
    <col min="7714" max="7714" width="6.7109375" style="79" customWidth="1"/>
    <col min="7715" max="7715" width="1" style="79" customWidth="1"/>
    <col min="7716" max="7716" width="6.7109375" style="79" customWidth="1"/>
    <col min="7717" max="7717" width="1" style="79" customWidth="1"/>
    <col min="7718" max="7719" width="6.7109375" style="79" customWidth="1"/>
    <col min="7720" max="7936" width="11.42578125" style="79"/>
    <col min="7937" max="7939" width="0" style="79" hidden="1" customWidth="1"/>
    <col min="7940" max="7940" width="0.7109375" style="79" customWidth="1"/>
    <col min="7941" max="7941" width="8.140625" style="79" customWidth="1"/>
    <col min="7942" max="7942" width="2" style="79" customWidth="1"/>
    <col min="7943" max="7943" width="1.5703125" style="79" customWidth="1"/>
    <col min="7944" max="7944" width="62.5703125" style="79" customWidth="1"/>
    <col min="7945" max="7947" width="4.7109375" style="79" customWidth="1"/>
    <col min="7948" max="7948" width="0.42578125" style="79" customWidth="1"/>
    <col min="7949" max="7951" width="4.7109375" style="79" customWidth="1"/>
    <col min="7952" max="7952" width="0.28515625" style="79" customWidth="1"/>
    <col min="7953" max="7954" width="4.7109375" style="79" customWidth="1"/>
    <col min="7955" max="7955" width="5.7109375" style="79" customWidth="1"/>
    <col min="7956" max="7956" width="2.5703125" style="79" customWidth="1"/>
    <col min="7957" max="7957" width="11.42578125" style="79"/>
    <col min="7958" max="7958" width="4.7109375" style="79" customWidth="1"/>
    <col min="7959" max="7959" width="5" style="79" customWidth="1"/>
    <col min="7960" max="7960" width="2.28515625" style="79" customWidth="1"/>
    <col min="7961" max="7961" width="26" style="79" customWidth="1"/>
    <col min="7962" max="7962" width="8" style="79" customWidth="1"/>
    <col min="7963" max="7963" width="1" style="79" customWidth="1"/>
    <col min="7964" max="7964" width="6.7109375" style="79" customWidth="1"/>
    <col min="7965" max="7965" width="1" style="79" customWidth="1"/>
    <col min="7966" max="7966" width="6.7109375" style="79" customWidth="1"/>
    <col min="7967" max="7967" width="1" style="79" customWidth="1"/>
    <col min="7968" max="7968" width="6.7109375" style="79" customWidth="1"/>
    <col min="7969" max="7969" width="1" style="79" customWidth="1"/>
    <col min="7970" max="7970" width="6.7109375" style="79" customWidth="1"/>
    <col min="7971" max="7971" width="1" style="79" customWidth="1"/>
    <col min="7972" max="7972" width="6.7109375" style="79" customWidth="1"/>
    <col min="7973" max="7973" width="1" style="79" customWidth="1"/>
    <col min="7974" max="7975" width="6.7109375" style="79" customWidth="1"/>
    <col min="7976" max="8192" width="11.42578125" style="79"/>
    <col min="8193" max="8195" width="0" style="79" hidden="1" customWidth="1"/>
    <col min="8196" max="8196" width="0.7109375" style="79" customWidth="1"/>
    <col min="8197" max="8197" width="8.140625" style="79" customWidth="1"/>
    <col min="8198" max="8198" width="2" style="79" customWidth="1"/>
    <col min="8199" max="8199" width="1.5703125" style="79" customWidth="1"/>
    <col min="8200" max="8200" width="62.5703125" style="79" customWidth="1"/>
    <col min="8201" max="8203" width="4.7109375" style="79" customWidth="1"/>
    <col min="8204" max="8204" width="0.42578125" style="79" customWidth="1"/>
    <col min="8205" max="8207" width="4.7109375" style="79" customWidth="1"/>
    <col min="8208" max="8208" width="0.28515625" style="79" customWidth="1"/>
    <col min="8209" max="8210" width="4.7109375" style="79" customWidth="1"/>
    <col min="8211" max="8211" width="5.7109375" style="79" customWidth="1"/>
    <col min="8212" max="8212" width="2.5703125" style="79" customWidth="1"/>
    <col min="8213" max="8213" width="11.42578125" style="79"/>
    <col min="8214" max="8214" width="4.7109375" style="79" customWidth="1"/>
    <col min="8215" max="8215" width="5" style="79" customWidth="1"/>
    <col min="8216" max="8216" width="2.28515625" style="79" customWidth="1"/>
    <col min="8217" max="8217" width="26" style="79" customWidth="1"/>
    <col min="8218" max="8218" width="8" style="79" customWidth="1"/>
    <col min="8219" max="8219" width="1" style="79" customWidth="1"/>
    <col min="8220" max="8220" width="6.7109375" style="79" customWidth="1"/>
    <col min="8221" max="8221" width="1" style="79" customWidth="1"/>
    <col min="8222" max="8222" width="6.7109375" style="79" customWidth="1"/>
    <col min="8223" max="8223" width="1" style="79" customWidth="1"/>
    <col min="8224" max="8224" width="6.7109375" style="79" customWidth="1"/>
    <col min="8225" max="8225" width="1" style="79" customWidth="1"/>
    <col min="8226" max="8226" width="6.7109375" style="79" customWidth="1"/>
    <col min="8227" max="8227" width="1" style="79" customWidth="1"/>
    <col min="8228" max="8228" width="6.7109375" style="79" customWidth="1"/>
    <col min="8229" max="8229" width="1" style="79" customWidth="1"/>
    <col min="8230" max="8231" width="6.7109375" style="79" customWidth="1"/>
    <col min="8232" max="8448" width="11.42578125" style="79"/>
    <col min="8449" max="8451" width="0" style="79" hidden="1" customWidth="1"/>
    <col min="8452" max="8452" width="0.7109375" style="79" customWidth="1"/>
    <col min="8453" max="8453" width="8.140625" style="79" customWidth="1"/>
    <col min="8454" max="8454" width="2" style="79" customWidth="1"/>
    <col min="8455" max="8455" width="1.5703125" style="79" customWidth="1"/>
    <col min="8456" max="8456" width="62.5703125" style="79" customWidth="1"/>
    <col min="8457" max="8459" width="4.7109375" style="79" customWidth="1"/>
    <col min="8460" max="8460" width="0.42578125" style="79" customWidth="1"/>
    <col min="8461" max="8463" width="4.7109375" style="79" customWidth="1"/>
    <col min="8464" max="8464" width="0.28515625" style="79" customWidth="1"/>
    <col min="8465" max="8466" width="4.7109375" style="79" customWidth="1"/>
    <col min="8467" max="8467" width="5.7109375" style="79" customWidth="1"/>
    <col min="8468" max="8468" width="2.5703125" style="79" customWidth="1"/>
    <col min="8469" max="8469" width="11.42578125" style="79"/>
    <col min="8470" max="8470" width="4.7109375" style="79" customWidth="1"/>
    <col min="8471" max="8471" width="5" style="79" customWidth="1"/>
    <col min="8472" max="8472" width="2.28515625" style="79" customWidth="1"/>
    <col min="8473" max="8473" width="26" style="79" customWidth="1"/>
    <col min="8474" max="8474" width="8" style="79" customWidth="1"/>
    <col min="8475" max="8475" width="1" style="79" customWidth="1"/>
    <col min="8476" max="8476" width="6.7109375" style="79" customWidth="1"/>
    <col min="8477" max="8477" width="1" style="79" customWidth="1"/>
    <col min="8478" max="8478" width="6.7109375" style="79" customWidth="1"/>
    <col min="8479" max="8479" width="1" style="79" customWidth="1"/>
    <col min="8480" max="8480" width="6.7109375" style="79" customWidth="1"/>
    <col min="8481" max="8481" width="1" style="79" customWidth="1"/>
    <col min="8482" max="8482" width="6.7109375" style="79" customWidth="1"/>
    <col min="8483" max="8483" width="1" style="79" customWidth="1"/>
    <col min="8484" max="8484" width="6.7109375" style="79" customWidth="1"/>
    <col min="8485" max="8485" width="1" style="79" customWidth="1"/>
    <col min="8486" max="8487" width="6.7109375" style="79" customWidth="1"/>
    <col min="8488" max="8704" width="11.42578125" style="79"/>
    <col min="8705" max="8707" width="0" style="79" hidden="1" customWidth="1"/>
    <col min="8708" max="8708" width="0.7109375" style="79" customWidth="1"/>
    <col min="8709" max="8709" width="8.140625" style="79" customWidth="1"/>
    <col min="8710" max="8710" width="2" style="79" customWidth="1"/>
    <col min="8711" max="8711" width="1.5703125" style="79" customWidth="1"/>
    <col min="8712" max="8712" width="62.5703125" style="79" customWidth="1"/>
    <col min="8713" max="8715" width="4.7109375" style="79" customWidth="1"/>
    <col min="8716" max="8716" width="0.42578125" style="79" customWidth="1"/>
    <col min="8717" max="8719" width="4.7109375" style="79" customWidth="1"/>
    <col min="8720" max="8720" width="0.28515625" style="79" customWidth="1"/>
    <col min="8721" max="8722" width="4.7109375" style="79" customWidth="1"/>
    <col min="8723" max="8723" width="5.7109375" style="79" customWidth="1"/>
    <col min="8724" max="8724" width="2.5703125" style="79" customWidth="1"/>
    <col min="8725" max="8725" width="11.42578125" style="79"/>
    <col min="8726" max="8726" width="4.7109375" style="79" customWidth="1"/>
    <col min="8727" max="8727" width="5" style="79" customWidth="1"/>
    <col min="8728" max="8728" width="2.28515625" style="79" customWidth="1"/>
    <col min="8729" max="8729" width="26" style="79" customWidth="1"/>
    <col min="8730" max="8730" width="8" style="79" customWidth="1"/>
    <col min="8731" max="8731" width="1" style="79" customWidth="1"/>
    <col min="8732" max="8732" width="6.7109375" style="79" customWidth="1"/>
    <col min="8733" max="8733" width="1" style="79" customWidth="1"/>
    <col min="8734" max="8734" width="6.7109375" style="79" customWidth="1"/>
    <col min="8735" max="8735" width="1" style="79" customWidth="1"/>
    <col min="8736" max="8736" width="6.7109375" style="79" customWidth="1"/>
    <col min="8737" max="8737" width="1" style="79" customWidth="1"/>
    <col min="8738" max="8738" width="6.7109375" style="79" customWidth="1"/>
    <col min="8739" max="8739" width="1" style="79" customWidth="1"/>
    <col min="8740" max="8740" width="6.7109375" style="79" customWidth="1"/>
    <col min="8741" max="8741" width="1" style="79" customWidth="1"/>
    <col min="8742" max="8743" width="6.7109375" style="79" customWidth="1"/>
    <col min="8744" max="8960" width="11.42578125" style="79"/>
    <col min="8961" max="8963" width="0" style="79" hidden="1" customWidth="1"/>
    <col min="8964" max="8964" width="0.7109375" style="79" customWidth="1"/>
    <col min="8965" max="8965" width="8.140625" style="79" customWidth="1"/>
    <col min="8966" max="8966" width="2" style="79" customWidth="1"/>
    <col min="8967" max="8967" width="1.5703125" style="79" customWidth="1"/>
    <col min="8968" max="8968" width="62.5703125" style="79" customWidth="1"/>
    <col min="8969" max="8971" width="4.7109375" style="79" customWidth="1"/>
    <col min="8972" max="8972" width="0.42578125" style="79" customWidth="1"/>
    <col min="8973" max="8975" width="4.7109375" style="79" customWidth="1"/>
    <col min="8976" max="8976" width="0.28515625" style="79" customWidth="1"/>
    <col min="8977" max="8978" width="4.7109375" style="79" customWidth="1"/>
    <col min="8979" max="8979" width="5.7109375" style="79" customWidth="1"/>
    <col min="8980" max="8980" width="2.5703125" style="79" customWidth="1"/>
    <col min="8981" max="8981" width="11.42578125" style="79"/>
    <col min="8982" max="8982" width="4.7109375" style="79" customWidth="1"/>
    <col min="8983" max="8983" width="5" style="79" customWidth="1"/>
    <col min="8984" max="8984" width="2.28515625" style="79" customWidth="1"/>
    <col min="8985" max="8985" width="26" style="79" customWidth="1"/>
    <col min="8986" max="8986" width="8" style="79" customWidth="1"/>
    <col min="8987" max="8987" width="1" style="79" customWidth="1"/>
    <col min="8988" max="8988" width="6.7109375" style="79" customWidth="1"/>
    <col min="8989" max="8989" width="1" style="79" customWidth="1"/>
    <col min="8990" max="8990" width="6.7109375" style="79" customWidth="1"/>
    <col min="8991" max="8991" width="1" style="79" customWidth="1"/>
    <col min="8992" max="8992" width="6.7109375" style="79" customWidth="1"/>
    <col min="8993" max="8993" width="1" style="79" customWidth="1"/>
    <col min="8994" max="8994" width="6.7109375" style="79" customWidth="1"/>
    <col min="8995" max="8995" width="1" style="79" customWidth="1"/>
    <col min="8996" max="8996" width="6.7109375" style="79" customWidth="1"/>
    <col min="8997" max="8997" width="1" style="79" customWidth="1"/>
    <col min="8998" max="8999" width="6.7109375" style="79" customWidth="1"/>
    <col min="9000" max="9216" width="11.42578125" style="79"/>
    <col min="9217" max="9219" width="0" style="79" hidden="1" customWidth="1"/>
    <col min="9220" max="9220" width="0.7109375" style="79" customWidth="1"/>
    <col min="9221" max="9221" width="8.140625" style="79" customWidth="1"/>
    <col min="9222" max="9222" width="2" style="79" customWidth="1"/>
    <col min="9223" max="9223" width="1.5703125" style="79" customWidth="1"/>
    <col min="9224" max="9224" width="62.5703125" style="79" customWidth="1"/>
    <col min="9225" max="9227" width="4.7109375" style="79" customWidth="1"/>
    <col min="9228" max="9228" width="0.42578125" style="79" customWidth="1"/>
    <col min="9229" max="9231" width="4.7109375" style="79" customWidth="1"/>
    <col min="9232" max="9232" width="0.28515625" style="79" customWidth="1"/>
    <col min="9233" max="9234" width="4.7109375" style="79" customWidth="1"/>
    <col min="9235" max="9235" width="5.7109375" style="79" customWidth="1"/>
    <col min="9236" max="9236" width="2.5703125" style="79" customWidth="1"/>
    <col min="9237" max="9237" width="11.42578125" style="79"/>
    <col min="9238" max="9238" width="4.7109375" style="79" customWidth="1"/>
    <col min="9239" max="9239" width="5" style="79" customWidth="1"/>
    <col min="9240" max="9240" width="2.28515625" style="79" customWidth="1"/>
    <col min="9241" max="9241" width="26" style="79" customWidth="1"/>
    <col min="9242" max="9242" width="8" style="79" customWidth="1"/>
    <col min="9243" max="9243" width="1" style="79" customWidth="1"/>
    <col min="9244" max="9244" width="6.7109375" style="79" customWidth="1"/>
    <col min="9245" max="9245" width="1" style="79" customWidth="1"/>
    <col min="9246" max="9246" width="6.7109375" style="79" customWidth="1"/>
    <col min="9247" max="9247" width="1" style="79" customWidth="1"/>
    <col min="9248" max="9248" width="6.7109375" style="79" customWidth="1"/>
    <col min="9249" max="9249" width="1" style="79" customWidth="1"/>
    <col min="9250" max="9250" width="6.7109375" style="79" customWidth="1"/>
    <col min="9251" max="9251" width="1" style="79" customWidth="1"/>
    <col min="9252" max="9252" width="6.7109375" style="79" customWidth="1"/>
    <col min="9253" max="9253" width="1" style="79" customWidth="1"/>
    <col min="9254" max="9255" width="6.7109375" style="79" customWidth="1"/>
    <col min="9256" max="9472" width="11.42578125" style="79"/>
    <col min="9473" max="9475" width="0" style="79" hidden="1" customWidth="1"/>
    <col min="9476" max="9476" width="0.7109375" style="79" customWidth="1"/>
    <col min="9477" max="9477" width="8.140625" style="79" customWidth="1"/>
    <col min="9478" max="9478" width="2" style="79" customWidth="1"/>
    <col min="9479" max="9479" width="1.5703125" style="79" customWidth="1"/>
    <col min="9480" max="9480" width="62.5703125" style="79" customWidth="1"/>
    <col min="9481" max="9483" width="4.7109375" style="79" customWidth="1"/>
    <col min="9484" max="9484" width="0.42578125" style="79" customWidth="1"/>
    <col min="9485" max="9487" width="4.7109375" style="79" customWidth="1"/>
    <col min="9488" max="9488" width="0.28515625" style="79" customWidth="1"/>
    <col min="9489" max="9490" width="4.7109375" style="79" customWidth="1"/>
    <col min="9491" max="9491" width="5.7109375" style="79" customWidth="1"/>
    <col min="9492" max="9492" width="2.5703125" style="79" customWidth="1"/>
    <col min="9493" max="9493" width="11.42578125" style="79"/>
    <col min="9494" max="9494" width="4.7109375" style="79" customWidth="1"/>
    <col min="9495" max="9495" width="5" style="79" customWidth="1"/>
    <col min="9496" max="9496" width="2.28515625" style="79" customWidth="1"/>
    <col min="9497" max="9497" width="26" style="79" customWidth="1"/>
    <col min="9498" max="9498" width="8" style="79" customWidth="1"/>
    <col min="9499" max="9499" width="1" style="79" customWidth="1"/>
    <col min="9500" max="9500" width="6.7109375" style="79" customWidth="1"/>
    <col min="9501" max="9501" width="1" style="79" customWidth="1"/>
    <col min="9502" max="9502" width="6.7109375" style="79" customWidth="1"/>
    <col min="9503" max="9503" width="1" style="79" customWidth="1"/>
    <col min="9504" max="9504" width="6.7109375" style="79" customWidth="1"/>
    <col min="9505" max="9505" width="1" style="79" customWidth="1"/>
    <col min="9506" max="9506" width="6.7109375" style="79" customWidth="1"/>
    <col min="9507" max="9507" width="1" style="79" customWidth="1"/>
    <col min="9508" max="9508" width="6.7109375" style="79" customWidth="1"/>
    <col min="9509" max="9509" width="1" style="79" customWidth="1"/>
    <col min="9510" max="9511" width="6.7109375" style="79" customWidth="1"/>
    <col min="9512" max="9728" width="11.42578125" style="79"/>
    <col min="9729" max="9731" width="0" style="79" hidden="1" customWidth="1"/>
    <col min="9732" max="9732" width="0.7109375" style="79" customWidth="1"/>
    <col min="9733" max="9733" width="8.140625" style="79" customWidth="1"/>
    <col min="9734" max="9734" width="2" style="79" customWidth="1"/>
    <col min="9735" max="9735" width="1.5703125" style="79" customWidth="1"/>
    <col min="9736" max="9736" width="62.5703125" style="79" customWidth="1"/>
    <col min="9737" max="9739" width="4.7109375" style="79" customWidth="1"/>
    <col min="9740" max="9740" width="0.42578125" style="79" customWidth="1"/>
    <col min="9741" max="9743" width="4.7109375" style="79" customWidth="1"/>
    <col min="9744" max="9744" width="0.28515625" style="79" customWidth="1"/>
    <col min="9745" max="9746" width="4.7109375" style="79" customWidth="1"/>
    <col min="9747" max="9747" width="5.7109375" style="79" customWidth="1"/>
    <col min="9748" max="9748" width="2.5703125" style="79" customWidth="1"/>
    <col min="9749" max="9749" width="11.42578125" style="79"/>
    <col min="9750" max="9750" width="4.7109375" style="79" customWidth="1"/>
    <col min="9751" max="9751" width="5" style="79" customWidth="1"/>
    <col min="9752" max="9752" width="2.28515625" style="79" customWidth="1"/>
    <col min="9753" max="9753" width="26" style="79" customWidth="1"/>
    <col min="9754" max="9754" width="8" style="79" customWidth="1"/>
    <col min="9755" max="9755" width="1" style="79" customWidth="1"/>
    <col min="9756" max="9756" width="6.7109375" style="79" customWidth="1"/>
    <col min="9757" max="9757" width="1" style="79" customWidth="1"/>
    <col min="9758" max="9758" width="6.7109375" style="79" customWidth="1"/>
    <col min="9759" max="9759" width="1" style="79" customWidth="1"/>
    <col min="9760" max="9760" width="6.7109375" style="79" customWidth="1"/>
    <col min="9761" max="9761" width="1" style="79" customWidth="1"/>
    <col min="9762" max="9762" width="6.7109375" style="79" customWidth="1"/>
    <col min="9763" max="9763" width="1" style="79" customWidth="1"/>
    <col min="9764" max="9764" width="6.7109375" style="79" customWidth="1"/>
    <col min="9765" max="9765" width="1" style="79" customWidth="1"/>
    <col min="9766" max="9767" width="6.7109375" style="79" customWidth="1"/>
    <col min="9768" max="9984" width="11.42578125" style="79"/>
    <col min="9985" max="9987" width="0" style="79" hidden="1" customWidth="1"/>
    <col min="9988" max="9988" width="0.7109375" style="79" customWidth="1"/>
    <col min="9989" max="9989" width="8.140625" style="79" customWidth="1"/>
    <col min="9990" max="9990" width="2" style="79" customWidth="1"/>
    <col min="9991" max="9991" width="1.5703125" style="79" customWidth="1"/>
    <col min="9992" max="9992" width="62.5703125" style="79" customWidth="1"/>
    <col min="9993" max="9995" width="4.7109375" style="79" customWidth="1"/>
    <col min="9996" max="9996" width="0.42578125" style="79" customWidth="1"/>
    <col min="9997" max="9999" width="4.7109375" style="79" customWidth="1"/>
    <col min="10000" max="10000" width="0.28515625" style="79" customWidth="1"/>
    <col min="10001" max="10002" width="4.7109375" style="79" customWidth="1"/>
    <col min="10003" max="10003" width="5.7109375" style="79" customWidth="1"/>
    <col min="10004" max="10004" width="2.5703125" style="79" customWidth="1"/>
    <col min="10005" max="10005" width="11.42578125" style="79"/>
    <col min="10006" max="10006" width="4.7109375" style="79" customWidth="1"/>
    <col min="10007" max="10007" width="5" style="79" customWidth="1"/>
    <col min="10008" max="10008" width="2.28515625" style="79" customWidth="1"/>
    <col min="10009" max="10009" width="26" style="79" customWidth="1"/>
    <col min="10010" max="10010" width="8" style="79" customWidth="1"/>
    <col min="10011" max="10011" width="1" style="79" customWidth="1"/>
    <col min="10012" max="10012" width="6.7109375" style="79" customWidth="1"/>
    <col min="10013" max="10013" width="1" style="79" customWidth="1"/>
    <col min="10014" max="10014" width="6.7109375" style="79" customWidth="1"/>
    <col min="10015" max="10015" width="1" style="79" customWidth="1"/>
    <col min="10016" max="10016" width="6.7109375" style="79" customWidth="1"/>
    <col min="10017" max="10017" width="1" style="79" customWidth="1"/>
    <col min="10018" max="10018" width="6.7109375" style="79" customWidth="1"/>
    <col min="10019" max="10019" width="1" style="79" customWidth="1"/>
    <col min="10020" max="10020" width="6.7109375" style="79" customWidth="1"/>
    <col min="10021" max="10021" width="1" style="79" customWidth="1"/>
    <col min="10022" max="10023" width="6.7109375" style="79" customWidth="1"/>
    <col min="10024" max="10240" width="11.42578125" style="79"/>
    <col min="10241" max="10243" width="0" style="79" hidden="1" customWidth="1"/>
    <col min="10244" max="10244" width="0.7109375" style="79" customWidth="1"/>
    <col min="10245" max="10245" width="8.140625" style="79" customWidth="1"/>
    <col min="10246" max="10246" width="2" style="79" customWidth="1"/>
    <col min="10247" max="10247" width="1.5703125" style="79" customWidth="1"/>
    <col min="10248" max="10248" width="62.5703125" style="79" customWidth="1"/>
    <col min="10249" max="10251" width="4.7109375" style="79" customWidth="1"/>
    <col min="10252" max="10252" width="0.42578125" style="79" customWidth="1"/>
    <col min="10253" max="10255" width="4.7109375" style="79" customWidth="1"/>
    <col min="10256" max="10256" width="0.28515625" style="79" customWidth="1"/>
    <col min="10257" max="10258" width="4.7109375" style="79" customWidth="1"/>
    <col min="10259" max="10259" width="5.7109375" style="79" customWidth="1"/>
    <col min="10260" max="10260" width="2.5703125" style="79" customWidth="1"/>
    <col min="10261" max="10261" width="11.42578125" style="79"/>
    <col min="10262" max="10262" width="4.7109375" style="79" customWidth="1"/>
    <col min="10263" max="10263" width="5" style="79" customWidth="1"/>
    <col min="10264" max="10264" width="2.28515625" style="79" customWidth="1"/>
    <col min="10265" max="10265" width="26" style="79" customWidth="1"/>
    <col min="10266" max="10266" width="8" style="79" customWidth="1"/>
    <col min="10267" max="10267" width="1" style="79" customWidth="1"/>
    <col min="10268" max="10268" width="6.7109375" style="79" customWidth="1"/>
    <col min="10269" max="10269" width="1" style="79" customWidth="1"/>
    <col min="10270" max="10270" width="6.7109375" style="79" customWidth="1"/>
    <col min="10271" max="10271" width="1" style="79" customWidth="1"/>
    <col min="10272" max="10272" width="6.7109375" style="79" customWidth="1"/>
    <col min="10273" max="10273" width="1" style="79" customWidth="1"/>
    <col min="10274" max="10274" width="6.7109375" style="79" customWidth="1"/>
    <col min="10275" max="10275" width="1" style="79" customWidth="1"/>
    <col min="10276" max="10276" width="6.7109375" style="79" customWidth="1"/>
    <col min="10277" max="10277" width="1" style="79" customWidth="1"/>
    <col min="10278" max="10279" width="6.7109375" style="79" customWidth="1"/>
    <col min="10280" max="10496" width="11.42578125" style="79"/>
    <col min="10497" max="10499" width="0" style="79" hidden="1" customWidth="1"/>
    <col min="10500" max="10500" width="0.7109375" style="79" customWidth="1"/>
    <col min="10501" max="10501" width="8.140625" style="79" customWidth="1"/>
    <col min="10502" max="10502" width="2" style="79" customWidth="1"/>
    <col min="10503" max="10503" width="1.5703125" style="79" customWidth="1"/>
    <col min="10504" max="10504" width="62.5703125" style="79" customWidth="1"/>
    <col min="10505" max="10507" width="4.7109375" style="79" customWidth="1"/>
    <col min="10508" max="10508" width="0.42578125" style="79" customWidth="1"/>
    <col min="10509" max="10511" width="4.7109375" style="79" customWidth="1"/>
    <col min="10512" max="10512" width="0.28515625" style="79" customWidth="1"/>
    <col min="10513" max="10514" width="4.7109375" style="79" customWidth="1"/>
    <col min="10515" max="10515" width="5.7109375" style="79" customWidth="1"/>
    <col min="10516" max="10516" width="2.5703125" style="79" customWidth="1"/>
    <col min="10517" max="10517" width="11.42578125" style="79"/>
    <col min="10518" max="10518" width="4.7109375" style="79" customWidth="1"/>
    <col min="10519" max="10519" width="5" style="79" customWidth="1"/>
    <col min="10520" max="10520" width="2.28515625" style="79" customWidth="1"/>
    <col min="10521" max="10521" width="26" style="79" customWidth="1"/>
    <col min="10522" max="10522" width="8" style="79" customWidth="1"/>
    <col min="10523" max="10523" width="1" style="79" customWidth="1"/>
    <col min="10524" max="10524" width="6.7109375" style="79" customWidth="1"/>
    <col min="10525" max="10525" width="1" style="79" customWidth="1"/>
    <col min="10526" max="10526" width="6.7109375" style="79" customWidth="1"/>
    <col min="10527" max="10527" width="1" style="79" customWidth="1"/>
    <col min="10528" max="10528" width="6.7109375" style="79" customWidth="1"/>
    <col min="10529" max="10529" width="1" style="79" customWidth="1"/>
    <col min="10530" max="10530" width="6.7109375" style="79" customWidth="1"/>
    <col min="10531" max="10531" width="1" style="79" customWidth="1"/>
    <col min="10532" max="10532" width="6.7109375" style="79" customWidth="1"/>
    <col min="10533" max="10533" width="1" style="79" customWidth="1"/>
    <col min="10534" max="10535" width="6.7109375" style="79" customWidth="1"/>
    <col min="10536" max="10752" width="11.42578125" style="79"/>
    <col min="10753" max="10755" width="0" style="79" hidden="1" customWidth="1"/>
    <col min="10756" max="10756" width="0.7109375" style="79" customWidth="1"/>
    <col min="10757" max="10757" width="8.140625" style="79" customWidth="1"/>
    <col min="10758" max="10758" width="2" style="79" customWidth="1"/>
    <col min="10759" max="10759" width="1.5703125" style="79" customWidth="1"/>
    <col min="10760" max="10760" width="62.5703125" style="79" customWidth="1"/>
    <col min="10761" max="10763" width="4.7109375" style="79" customWidth="1"/>
    <col min="10764" max="10764" width="0.42578125" style="79" customWidth="1"/>
    <col min="10765" max="10767" width="4.7109375" style="79" customWidth="1"/>
    <col min="10768" max="10768" width="0.28515625" style="79" customWidth="1"/>
    <col min="10769" max="10770" width="4.7109375" style="79" customWidth="1"/>
    <col min="10771" max="10771" width="5.7109375" style="79" customWidth="1"/>
    <col min="10772" max="10772" width="2.5703125" style="79" customWidth="1"/>
    <col min="10773" max="10773" width="11.42578125" style="79"/>
    <col min="10774" max="10774" width="4.7109375" style="79" customWidth="1"/>
    <col min="10775" max="10775" width="5" style="79" customWidth="1"/>
    <col min="10776" max="10776" width="2.28515625" style="79" customWidth="1"/>
    <col min="10777" max="10777" width="26" style="79" customWidth="1"/>
    <col min="10778" max="10778" width="8" style="79" customWidth="1"/>
    <col min="10779" max="10779" width="1" style="79" customWidth="1"/>
    <col min="10780" max="10780" width="6.7109375" style="79" customWidth="1"/>
    <col min="10781" max="10781" width="1" style="79" customWidth="1"/>
    <col min="10782" max="10782" width="6.7109375" style="79" customWidth="1"/>
    <col min="10783" max="10783" width="1" style="79" customWidth="1"/>
    <col min="10784" max="10784" width="6.7109375" style="79" customWidth="1"/>
    <col min="10785" max="10785" width="1" style="79" customWidth="1"/>
    <col min="10786" max="10786" width="6.7109375" style="79" customWidth="1"/>
    <col min="10787" max="10787" width="1" style="79" customWidth="1"/>
    <col min="10788" max="10788" width="6.7109375" style="79" customWidth="1"/>
    <col min="10789" max="10789" width="1" style="79" customWidth="1"/>
    <col min="10790" max="10791" width="6.7109375" style="79" customWidth="1"/>
    <col min="10792" max="11008" width="11.42578125" style="79"/>
    <col min="11009" max="11011" width="0" style="79" hidden="1" customWidth="1"/>
    <col min="11012" max="11012" width="0.7109375" style="79" customWidth="1"/>
    <col min="11013" max="11013" width="8.140625" style="79" customWidth="1"/>
    <col min="11014" max="11014" width="2" style="79" customWidth="1"/>
    <col min="11015" max="11015" width="1.5703125" style="79" customWidth="1"/>
    <col min="11016" max="11016" width="62.5703125" style="79" customWidth="1"/>
    <col min="11017" max="11019" width="4.7109375" style="79" customWidth="1"/>
    <col min="11020" max="11020" width="0.42578125" style="79" customWidth="1"/>
    <col min="11021" max="11023" width="4.7109375" style="79" customWidth="1"/>
    <col min="11024" max="11024" width="0.28515625" style="79" customWidth="1"/>
    <col min="11025" max="11026" width="4.7109375" style="79" customWidth="1"/>
    <col min="11027" max="11027" width="5.7109375" style="79" customWidth="1"/>
    <col min="11028" max="11028" width="2.5703125" style="79" customWidth="1"/>
    <col min="11029" max="11029" width="11.42578125" style="79"/>
    <col min="11030" max="11030" width="4.7109375" style="79" customWidth="1"/>
    <col min="11031" max="11031" width="5" style="79" customWidth="1"/>
    <col min="11032" max="11032" width="2.28515625" style="79" customWidth="1"/>
    <col min="11033" max="11033" width="26" style="79" customWidth="1"/>
    <col min="11034" max="11034" width="8" style="79" customWidth="1"/>
    <col min="11035" max="11035" width="1" style="79" customWidth="1"/>
    <col min="11036" max="11036" width="6.7109375" style="79" customWidth="1"/>
    <col min="11037" max="11037" width="1" style="79" customWidth="1"/>
    <col min="11038" max="11038" width="6.7109375" style="79" customWidth="1"/>
    <col min="11039" max="11039" width="1" style="79" customWidth="1"/>
    <col min="11040" max="11040" width="6.7109375" style="79" customWidth="1"/>
    <col min="11041" max="11041" width="1" style="79" customWidth="1"/>
    <col min="11042" max="11042" width="6.7109375" style="79" customWidth="1"/>
    <col min="11043" max="11043" width="1" style="79" customWidth="1"/>
    <col min="11044" max="11044" width="6.7109375" style="79" customWidth="1"/>
    <col min="11045" max="11045" width="1" style="79" customWidth="1"/>
    <col min="11046" max="11047" width="6.7109375" style="79" customWidth="1"/>
    <col min="11048" max="11264" width="11.42578125" style="79"/>
    <col min="11265" max="11267" width="0" style="79" hidden="1" customWidth="1"/>
    <col min="11268" max="11268" width="0.7109375" style="79" customWidth="1"/>
    <col min="11269" max="11269" width="8.140625" style="79" customWidth="1"/>
    <col min="11270" max="11270" width="2" style="79" customWidth="1"/>
    <col min="11271" max="11271" width="1.5703125" style="79" customWidth="1"/>
    <col min="11272" max="11272" width="62.5703125" style="79" customWidth="1"/>
    <col min="11273" max="11275" width="4.7109375" style="79" customWidth="1"/>
    <col min="11276" max="11276" width="0.42578125" style="79" customWidth="1"/>
    <col min="11277" max="11279" width="4.7109375" style="79" customWidth="1"/>
    <col min="11280" max="11280" width="0.28515625" style="79" customWidth="1"/>
    <col min="11281" max="11282" width="4.7109375" style="79" customWidth="1"/>
    <col min="11283" max="11283" width="5.7109375" style="79" customWidth="1"/>
    <col min="11284" max="11284" width="2.5703125" style="79" customWidth="1"/>
    <col min="11285" max="11285" width="11.42578125" style="79"/>
    <col min="11286" max="11286" width="4.7109375" style="79" customWidth="1"/>
    <col min="11287" max="11287" width="5" style="79" customWidth="1"/>
    <col min="11288" max="11288" width="2.28515625" style="79" customWidth="1"/>
    <col min="11289" max="11289" width="26" style="79" customWidth="1"/>
    <col min="11290" max="11290" width="8" style="79" customWidth="1"/>
    <col min="11291" max="11291" width="1" style="79" customWidth="1"/>
    <col min="11292" max="11292" width="6.7109375" style="79" customWidth="1"/>
    <col min="11293" max="11293" width="1" style="79" customWidth="1"/>
    <col min="11294" max="11294" width="6.7109375" style="79" customWidth="1"/>
    <col min="11295" max="11295" width="1" style="79" customWidth="1"/>
    <col min="11296" max="11296" width="6.7109375" style="79" customWidth="1"/>
    <col min="11297" max="11297" width="1" style="79" customWidth="1"/>
    <col min="11298" max="11298" width="6.7109375" style="79" customWidth="1"/>
    <col min="11299" max="11299" width="1" style="79" customWidth="1"/>
    <col min="11300" max="11300" width="6.7109375" style="79" customWidth="1"/>
    <col min="11301" max="11301" width="1" style="79" customWidth="1"/>
    <col min="11302" max="11303" width="6.7109375" style="79" customWidth="1"/>
    <col min="11304" max="11520" width="11.42578125" style="79"/>
    <col min="11521" max="11523" width="0" style="79" hidden="1" customWidth="1"/>
    <col min="11524" max="11524" width="0.7109375" style="79" customWidth="1"/>
    <col min="11525" max="11525" width="8.140625" style="79" customWidth="1"/>
    <col min="11526" max="11526" width="2" style="79" customWidth="1"/>
    <col min="11527" max="11527" width="1.5703125" style="79" customWidth="1"/>
    <col min="11528" max="11528" width="62.5703125" style="79" customWidth="1"/>
    <col min="11529" max="11531" width="4.7109375" style="79" customWidth="1"/>
    <col min="11532" max="11532" width="0.42578125" style="79" customWidth="1"/>
    <col min="11533" max="11535" width="4.7109375" style="79" customWidth="1"/>
    <col min="11536" max="11536" width="0.28515625" style="79" customWidth="1"/>
    <col min="11537" max="11538" width="4.7109375" style="79" customWidth="1"/>
    <col min="11539" max="11539" width="5.7109375" style="79" customWidth="1"/>
    <col min="11540" max="11540" width="2.5703125" style="79" customWidth="1"/>
    <col min="11541" max="11541" width="11.42578125" style="79"/>
    <col min="11542" max="11542" width="4.7109375" style="79" customWidth="1"/>
    <col min="11543" max="11543" width="5" style="79" customWidth="1"/>
    <col min="11544" max="11544" width="2.28515625" style="79" customWidth="1"/>
    <col min="11545" max="11545" width="26" style="79" customWidth="1"/>
    <col min="11546" max="11546" width="8" style="79" customWidth="1"/>
    <col min="11547" max="11547" width="1" style="79" customWidth="1"/>
    <col min="11548" max="11548" width="6.7109375" style="79" customWidth="1"/>
    <col min="11549" max="11549" width="1" style="79" customWidth="1"/>
    <col min="11550" max="11550" width="6.7109375" style="79" customWidth="1"/>
    <col min="11551" max="11551" width="1" style="79" customWidth="1"/>
    <col min="11552" max="11552" width="6.7109375" style="79" customWidth="1"/>
    <col min="11553" max="11553" width="1" style="79" customWidth="1"/>
    <col min="11554" max="11554" width="6.7109375" style="79" customWidth="1"/>
    <col min="11555" max="11555" width="1" style="79" customWidth="1"/>
    <col min="11556" max="11556" width="6.7109375" style="79" customWidth="1"/>
    <col min="11557" max="11557" width="1" style="79" customWidth="1"/>
    <col min="11558" max="11559" width="6.7109375" style="79" customWidth="1"/>
    <col min="11560" max="11776" width="11.42578125" style="79"/>
    <col min="11777" max="11779" width="0" style="79" hidden="1" customWidth="1"/>
    <col min="11780" max="11780" width="0.7109375" style="79" customWidth="1"/>
    <col min="11781" max="11781" width="8.140625" style="79" customWidth="1"/>
    <col min="11782" max="11782" width="2" style="79" customWidth="1"/>
    <col min="11783" max="11783" width="1.5703125" style="79" customWidth="1"/>
    <col min="11784" max="11784" width="62.5703125" style="79" customWidth="1"/>
    <col min="11785" max="11787" width="4.7109375" style="79" customWidth="1"/>
    <col min="11788" max="11788" width="0.42578125" style="79" customWidth="1"/>
    <col min="11789" max="11791" width="4.7109375" style="79" customWidth="1"/>
    <col min="11792" max="11792" width="0.28515625" style="79" customWidth="1"/>
    <col min="11793" max="11794" width="4.7109375" style="79" customWidth="1"/>
    <col min="11795" max="11795" width="5.7109375" style="79" customWidth="1"/>
    <col min="11796" max="11796" width="2.5703125" style="79" customWidth="1"/>
    <col min="11797" max="11797" width="11.42578125" style="79"/>
    <col min="11798" max="11798" width="4.7109375" style="79" customWidth="1"/>
    <col min="11799" max="11799" width="5" style="79" customWidth="1"/>
    <col min="11800" max="11800" width="2.28515625" style="79" customWidth="1"/>
    <col min="11801" max="11801" width="26" style="79" customWidth="1"/>
    <col min="11802" max="11802" width="8" style="79" customWidth="1"/>
    <col min="11803" max="11803" width="1" style="79" customWidth="1"/>
    <col min="11804" max="11804" width="6.7109375" style="79" customWidth="1"/>
    <col min="11805" max="11805" width="1" style="79" customWidth="1"/>
    <col min="11806" max="11806" width="6.7109375" style="79" customWidth="1"/>
    <col min="11807" max="11807" width="1" style="79" customWidth="1"/>
    <col min="11808" max="11808" width="6.7109375" style="79" customWidth="1"/>
    <col min="11809" max="11809" width="1" style="79" customWidth="1"/>
    <col min="11810" max="11810" width="6.7109375" style="79" customWidth="1"/>
    <col min="11811" max="11811" width="1" style="79" customWidth="1"/>
    <col min="11812" max="11812" width="6.7109375" style="79" customWidth="1"/>
    <col min="11813" max="11813" width="1" style="79" customWidth="1"/>
    <col min="11814" max="11815" width="6.7109375" style="79" customWidth="1"/>
    <col min="11816" max="12032" width="11.42578125" style="79"/>
    <col min="12033" max="12035" width="0" style="79" hidden="1" customWidth="1"/>
    <col min="12036" max="12036" width="0.7109375" style="79" customWidth="1"/>
    <col min="12037" max="12037" width="8.140625" style="79" customWidth="1"/>
    <col min="12038" max="12038" width="2" style="79" customWidth="1"/>
    <col min="12039" max="12039" width="1.5703125" style="79" customWidth="1"/>
    <col min="12040" max="12040" width="62.5703125" style="79" customWidth="1"/>
    <col min="12041" max="12043" width="4.7109375" style="79" customWidth="1"/>
    <col min="12044" max="12044" width="0.42578125" style="79" customWidth="1"/>
    <col min="12045" max="12047" width="4.7109375" style="79" customWidth="1"/>
    <col min="12048" max="12048" width="0.28515625" style="79" customWidth="1"/>
    <col min="12049" max="12050" width="4.7109375" style="79" customWidth="1"/>
    <col min="12051" max="12051" width="5.7109375" style="79" customWidth="1"/>
    <col min="12052" max="12052" width="2.5703125" style="79" customWidth="1"/>
    <col min="12053" max="12053" width="11.42578125" style="79"/>
    <col min="12054" max="12054" width="4.7109375" style="79" customWidth="1"/>
    <col min="12055" max="12055" width="5" style="79" customWidth="1"/>
    <col min="12056" max="12056" width="2.28515625" style="79" customWidth="1"/>
    <col min="12057" max="12057" width="26" style="79" customWidth="1"/>
    <col min="12058" max="12058" width="8" style="79" customWidth="1"/>
    <col min="12059" max="12059" width="1" style="79" customWidth="1"/>
    <col min="12060" max="12060" width="6.7109375" style="79" customWidth="1"/>
    <col min="12061" max="12061" width="1" style="79" customWidth="1"/>
    <col min="12062" max="12062" width="6.7109375" style="79" customWidth="1"/>
    <col min="12063" max="12063" width="1" style="79" customWidth="1"/>
    <col min="12064" max="12064" width="6.7109375" style="79" customWidth="1"/>
    <col min="12065" max="12065" width="1" style="79" customWidth="1"/>
    <col min="12066" max="12066" width="6.7109375" style="79" customWidth="1"/>
    <col min="12067" max="12067" width="1" style="79" customWidth="1"/>
    <col min="12068" max="12068" width="6.7109375" style="79" customWidth="1"/>
    <col min="12069" max="12069" width="1" style="79" customWidth="1"/>
    <col min="12070" max="12071" width="6.7109375" style="79" customWidth="1"/>
    <col min="12072" max="12288" width="11.42578125" style="79"/>
    <col min="12289" max="12291" width="0" style="79" hidden="1" customWidth="1"/>
    <col min="12292" max="12292" width="0.7109375" style="79" customWidth="1"/>
    <col min="12293" max="12293" width="8.140625" style="79" customWidth="1"/>
    <col min="12294" max="12294" width="2" style="79" customWidth="1"/>
    <col min="12295" max="12295" width="1.5703125" style="79" customWidth="1"/>
    <col min="12296" max="12296" width="62.5703125" style="79" customWidth="1"/>
    <col min="12297" max="12299" width="4.7109375" style="79" customWidth="1"/>
    <col min="12300" max="12300" width="0.42578125" style="79" customWidth="1"/>
    <col min="12301" max="12303" width="4.7109375" style="79" customWidth="1"/>
    <col min="12304" max="12304" width="0.28515625" style="79" customWidth="1"/>
    <col min="12305" max="12306" width="4.7109375" style="79" customWidth="1"/>
    <col min="12307" max="12307" width="5.7109375" style="79" customWidth="1"/>
    <col min="12308" max="12308" width="2.5703125" style="79" customWidth="1"/>
    <col min="12309" max="12309" width="11.42578125" style="79"/>
    <col min="12310" max="12310" width="4.7109375" style="79" customWidth="1"/>
    <col min="12311" max="12311" width="5" style="79" customWidth="1"/>
    <col min="12312" max="12312" width="2.28515625" style="79" customWidth="1"/>
    <col min="12313" max="12313" width="26" style="79" customWidth="1"/>
    <col min="12314" max="12314" width="8" style="79" customWidth="1"/>
    <col min="12315" max="12315" width="1" style="79" customWidth="1"/>
    <col min="12316" max="12316" width="6.7109375" style="79" customWidth="1"/>
    <col min="12317" max="12317" width="1" style="79" customWidth="1"/>
    <col min="12318" max="12318" width="6.7109375" style="79" customWidth="1"/>
    <col min="12319" max="12319" width="1" style="79" customWidth="1"/>
    <col min="12320" max="12320" width="6.7109375" style="79" customWidth="1"/>
    <col min="12321" max="12321" width="1" style="79" customWidth="1"/>
    <col min="12322" max="12322" width="6.7109375" style="79" customWidth="1"/>
    <col min="12323" max="12323" width="1" style="79" customWidth="1"/>
    <col min="12324" max="12324" width="6.7109375" style="79" customWidth="1"/>
    <col min="12325" max="12325" width="1" style="79" customWidth="1"/>
    <col min="12326" max="12327" width="6.7109375" style="79" customWidth="1"/>
    <col min="12328" max="12544" width="11.42578125" style="79"/>
    <col min="12545" max="12547" width="0" style="79" hidden="1" customWidth="1"/>
    <col min="12548" max="12548" width="0.7109375" style="79" customWidth="1"/>
    <col min="12549" max="12549" width="8.140625" style="79" customWidth="1"/>
    <col min="12550" max="12550" width="2" style="79" customWidth="1"/>
    <col min="12551" max="12551" width="1.5703125" style="79" customWidth="1"/>
    <col min="12552" max="12552" width="62.5703125" style="79" customWidth="1"/>
    <col min="12553" max="12555" width="4.7109375" style="79" customWidth="1"/>
    <col min="12556" max="12556" width="0.42578125" style="79" customWidth="1"/>
    <col min="12557" max="12559" width="4.7109375" style="79" customWidth="1"/>
    <col min="12560" max="12560" width="0.28515625" style="79" customWidth="1"/>
    <col min="12561" max="12562" width="4.7109375" style="79" customWidth="1"/>
    <col min="12563" max="12563" width="5.7109375" style="79" customWidth="1"/>
    <col min="12564" max="12564" width="2.5703125" style="79" customWidth="1"/>
    <col min="12565" max="12565" width="11.42578125" style="79"/>
    <col min="12566" max="12566" width="4.7109375" style="79" customWidth="1"/>
    <col min="12567" max="12567" width="5" style="79" customWidth="1"/>
    <col min="12568" max="12568" width="2.28515625" style="79" customWidth="1"/>
    <col min="12569" max="12569" width="26" style="79" customWidth="1"/>
    <col min="12570" max="12570" width="8" style="79" customWidth="1"/>
    <col min="12571" max="12571" width="1" style="79" customWidth="1"/>
    <col min="12572" max="12572" width="6.7109375" style="79" customWidth="1"/>
    <col min="12573" max="12573" width="1" style="79" customWidth="1"/>
    <col min="12574" max="12574" width="6.7109375" style="79" customWidth="1"/>
    <col min="12575" max="12575" width="1" style="79" customWidth="1"/>
    <col min="12576" max="12576" width="6.7109375" style="79" customWidth="1"/>
    <col min="12577" max="12577" width="1" style="79" customWidth="1"/>
    <col min="12578" max="12578" width="6.7109375" style="79" customWidth="1"/>
    <col min="12579" max="12579" width="1" style="79" customWidth="1"/>
    <col min="12580" max="12580" width="6.7109375" style="79" customWidth="1"/>
    <col min="12581" max="12581" width="1" style="79" customWidth="1"/>
    <col min="12582" max="12583" width="6.7109375" style="79" customWidth="1"/>
    <col min="12584" max="12800" width="11.42578125" style="79"/>
    <col min="12801" max="12803" width="0" style="79" hidden="1" customWidth="1"/>
    <col min="12804" max="12804" width="0.7109375" style="79" customWidth="1"/>
    <col min="12805" max="12805" width="8.140625" style="79" customWidth="1"/>
    <col min="12806" max="12806" width="2" style="79" customWidth="1"/>
    <col min="12807" max="12807" width="1.5703125" style="79" customWidth="1"/>
    <col min="12808" max="12808" width="62.5703125" style="79" customWidth="1"/>
    <col min="12809" max="12811" width="4.7109375" style="79" customWidth="1"/>
    <col min="12812" max="12812" width="0.42578125" style="79" customWidth="1"/>
    <col min="12813" max="12815" width="4.7109375" style="79" customWidth="1"/>
    <col min="12816" max="12816" width="0.28515625" style="79" customWidth="1"/>
    <col min="12817" max="12818" width="4.7109375" style="79" customWidth="1"/>
    <col min="12819" max="12819" width="5.7109375" style="79" customWidth="1"/>
    <col min="12820" max="12820" width="2.5703125" style="79" customWidth="1"/>
    <col min="12821" max="12821" width="11.42578125" style="79"/>
    <col min="12822" max="12822" width="4.7109375" style="79" customWidth="1"/>
    <col min="12823" max="12823" width="5" style="79" customWidth="1"/>
    <col min="12824" max="12824" width="2.28515625" style="79" customWidth="1"/>
    <col min="12825" max="12825" width="26" style="79" customWidth="1"/>
    <col min="12826" max="12826" width="8" style="79" customWidth="1"/>
    <col min="12827" max="12827" width="1" style="79" customWidth="1"/>
    <col min="12828" max="12828" width="6.7109375" style="79" customWidth="1"/>
    <col min="12829" max="12829" width="1" style="79" customWidth="1"/>
    <col min="12830" max="12830" width="6.7109375" style="79" customWidth="1"/>
    <col min="12831" max="12831" width="1" style="79" customWidth="1"/>
    <col min="12832" max="12832" width="6.7109375" style="79" customWidth="1"/>
    <col min="12833" max="12833" width="1" style="79" customWidth="1"/>
    <col min="12834" max="12834" width="6.7109375" style="79" customWidth="1"/>
    <col min="12835" max="12835" width="1" style="79" customWidth="1"/>
    <col min="12836" max="12836" width="6.7109375" style="79" customWidth="1"/>
    <col min="12837" max="12837" width="1" style="79" customWidth="1"/>
    <col min="12838" max="12839" width="6.7109375" style="79" customWidth="1"/>
    <col min="12840" max="13056" width="11.42578125" style="79"/>
    <col min="13057" max="13059" width="0" style="79" hidden="1" customWidth="1"/>
    <col min="13060" max="13060" width="0.7109375" style="79" customWidth="1"/>
    <col min="13061" max="13061" width="8.140625" style="79" customWidth="1"/>
    <col min="13062" max="13062" width="2" style="79" customWidth="1"/>
    <col min="13063" max="13063" width="1.5703125" style="79" customWidth="1"/>
    <col min="13064" max="13064" width="62.5703125" style="79" customWidth="1"/>
    <col min="13065" max="13067" width="4.7109375" style="79" customWidth="1"/>
    <col min="13068" max="13068" width="0.42578125" style="79" customWidth="1"/>
    <col min="13069" max="13071" width="4.7109375" style="79" customWidth="1"/>
    <col min="13072" max="13072" width="0.28515625" style="79" customWidth="1"/>
    <col min="13073" max="13074" width="4.7109375" style="79" customWidth="1"/>
    <col min="13075" max="13075" width="5.7109375" style="79" customWidth="1"/>
    <col min="13076" max="13076" width="2.5703125" style="79" customWidth="1"/>
    <col min="13077" max="13077" width="11.42578125" style="79"/>
    <col min="13078" max="13078" width="4.7109375" style="79" customWidth="1"/>
    <col min="13079" max="13079" width="5" style="79" customWidth="1"/>
    <col min="13080" max="13080" width="2.28515625" style="79" customWidth="1"/>
    <col min="13081" max="13081" width="26" style="79" customWidth="1"/>
    <col min="13082" max="13082" width="8" style="79" customWidth="1"/>
    <col min="13083" max="13083" width="1" style="79" customWidth="1"/>
    <col min="13084" max="13084" width="6.7109375" style="79" customWidth="1"/>
    <col min="13085" max="13085" width="1" style="79" customWidth="1"/>
    <col min="13086" max="13086" width="6.7109375" style="79" customWidth="1"/>
    <col min="13087" max="13087" width="1" style="79" customWidth="1"/>
    <col min="13088" max="13088" width="6.7109375" style="79" customWidth="1"/>
    <col min="13089" max="13089" width="1" style="79" customWidth="1"/>
    <col min="13090" max="13090" width="6.7109375" style="79" customWidth="1"/>
    <col min="13091" max="13091" width="1" style="79" customWidth="1"/>
    <col min="13092" max="13092" width="6.7109375" style="79" customWidth="1"/>
    <col min="13093" max="13093" width="1" style="79" customWidth="1"/>
    <col min="13094" max="13095" width="6.7109375" style="79" customWidth="1"/>
    <col min="13096" max="13312" width="11.42578125" style="79"/>
    <col min="13313" max="13315" width="0" style="79" hidden="1" customWidth="1"/>
    <col min="13316" max="13316" width="0.7109375" style="79" customWidth="1"/>
    <col min="13317" max="13317" width="8.140625" style="79" customWidth="1"/>
    <col min="13318" max="13318" width="2" style="79" customWidth="1"/>
    <col min="13319" max="13319" width="1.5703125" style="79" customWidth="1"/>
    <col min="13320" max="13320" width="62.5703125" style="79" customWidth="1"/>
    <col min="13321" max="13323" width="4.7109375" style="79" customWidth="1"/>
    <col min="13324" max="13324" width="0.42578125" style="79" customWidth="1"/>
    <col min="13325" max="13327" width="4.7109375" style="79" customWidth="1"/>
    <col min="13328" max="13328" width="0.28515625" style="79" customWidth="1"/>
    <col min="13329" max="13330" width="4.7109375" style="79" customWidth="1"/>
    <col min="13331" max="13331" width="5.7109375" style="79" customWidth="1"/>
    <col min="13332" max="13332" width="2.5703125" style="79" customWidth="1"/>
    <col min="13333" max="13333" width="11.42578125" style="79"/>
    <col min="13334" max="13334" width="4.7109375" style="79" customWidth="1"/>
    <col min="13335" max="13335" width="5" style="79" customWidth="1"/>
    <col min="13336" max="13336" width="2.28515625" style="79" customWidth="1"/>
    <col min="13337" max="13337" width="26" style="79" customWidth="1"/>
    <col min="13338" max="13338" width="8" style="79" customWidth="1"/>
    <col min="13339" max="13339" width="1" style="79" customWidth="1"/>
    <col min="13340" max="13340" width="6.7109375" style="79" customWidth="1"/>
    <col min="13341" max="13341" width="1" style="79" customWidth="1"/>
    <col min="13342" max="13342" width="6.7109375" style="79" customWidth="1"/>
    <col min="13343" max="13343" width="1" style="79" customWidth="1"/>
    <col min="13344" max="13344" width="6.7109375" style="79" customWidth="1"/>
    <col min="13345" max="13345" width="1" style="79" customWidth="1"/>
    <col min="13346" max="13346" width="6.7109375" style="79" customWidth="1"/>
    <col min="13347" max="13347" width="1" style="79" customWidth="1"/>
    <col min="13348" max="13348" width="6.7109375" style="79" customWidth="1"/>
    <col min="13349" max="13349" width="1" style="79" customWidth="1"/>
    <col min="13350" max="13351" width="6.7109375" style="79" customWidth="1"/>
    <col min="13352" max="13568" width="11.42578125" style="79"/>
    <col min="13569" max="13571" width="0" style="79" hidden="1" customWidth="1"/>
    <col min="13572" max="13572" width="0.7109375" style="79" customWidth="1"/>
    <col min="13573" max="13573" width="8.140625" style="79" customWidth="1"/>
    <col min="13574" max="13574" width="2" style="79" customWidth="1"/>
    <col min="13575" max="13575" width="1.5703125" style="79" customWidth="1"/>
    <col min="13576" max="13576" width="62.5703125" style="79" customWidth="1"/>
    <col min="13577" max="13579" width="4.7109375" style="79" customWidth="1"/>
    <col min="13580" max="13580" width="0.42578125" style="79" customWidth="1"/>
    <col min="13581" max="13583" width="4.7109375" style="79" customWidth="1"/>
    <col min="13584" max="13584" width="0.28515625" style="79" customWidth="1"/>
    <col min="13585" max="13586" width="4.7109375" style="79" customWidth="1"/>
    <col min="13587" max="13587" width="5.7109375" style="79" customWidth="1"/>
    <col min="13588" max="13588" width="2.5703125" style="79" customWidth="1"/>
    <col min="13589" max="13589" width="11.42578125" style="79"/>
    <col min="13590" max="13590" width="4.7109375" style="79" customWidth="1"/>
    <col min="13591" max="13591" width="5" style="79" customWidth="1"/>
    <col min="13592" max="13592" width="2.28515625" style="79" customWidth="1"/>
    <col min="13593" max="13593" width="26" style="79" customWidth="1"/>
    <col min="13594" max="13594" width="8" style="79" customWidth="1"/>
    <col min="13595" max="13595" width="1" style="79" customWidth="1"/>
    <col min="13596" max="13596" width="6.7109375" style="79" customWidth="1"/>
    <col min="13597" max="13597" width="1" style="79" customWidth="1"/>
    <col min="13598" max="13598" width="6.7109375" style="79" customWidth="1"/>
    <col min="13599" max="13599" width="1" style="79" customWidth="1"/>
    <col min="13600" max="13600" width="6.7109375" style="79" customWidth="1"/>
    <col min="13601" max="13601" width="1" style="79" customWidth="1"/>
    <col min="13602" max="13602" width="6.7109375" style="79" customWidth="1"/>
    <col min="13603" max="13603" width="1" style="79" customWidth="1"/>
    <col min="13604" max="13604" width="6.7109375" style="79" customWidth="1"/>
    <col min="13605" max="13605" width="1" style="79" customWidth="1"/>
    <col min="13606" max="13607" width="6.7109375" style="79" customWidth="1"/>
    <col min="13608" max="13824" width="11.42578125" style="79"/>
    <col min="13825" max="13827" width="0" style="79" hidden="1" customWidth="1"/>
    <col min="13828" max="13828" width="0.7109375" style="79" customWidth="1"/>
    <col min="13829" max="13829" width="8.140625" style="79" customWidth="1"/>
    <col min="13830" max="13830" width="2" style="79" customWidth="1"/>
    <col min="13831" max="13831" width="1.5703125" style="79" customWidth="1"/>
    <col min="13832" max="13832" width="62.5703125" style="79" customWidth="1"/>
    <col min="13833" max="13835" width="4.7109375" style="79" customWidth="1"/>
    <col min="13836" max="13836" width="0.42578125" style="79" customWidth="1"/>
    <col min="13837" max="13839" width="4.7109375" style="79" customWidth="1"/>
    <col min="13840" max="13840" width="0.28515625" style="79" customWidth="1"/>
    <col min="13841" max="13842" width="4.7109375" style="79" customWidth="1"/>
    <col min="13843" max="13843" width="5.7109375" style="79" customWidth="1"/>
    <col min="13844" max="13844" width="2.5703125" style="79" customWidth="1"/>
    <col min="13845" max="13845" width="11.42578125" style="79"/>
    <col min="13846" max="13846" width="4.7109375" style="79" customWidth="1"/>
    <col min="13847" max="13847" width="5" style="79" customWidth="1"/>
    <col min="13848" max="13848" width="2.28515625" style="79" customWidth="1"/>
    <col min="13849" max="13849" width="26" style="79" customWidth="1"/>
    <col min="13850" max="13850" width="8" style="79" customWidth="1"/>
    <col min="13851" max="13851" width="1" style="79" customWidth="1"/>
    <col min="13852" max="13852" width="6.7109375" style="79" customWidth="1"/>
    <col min="13853" max="13853" width="1" style="79" customWidth="1"/>
    <col min="13854" max="13854" width="6.7109375" style="79" customWidth="1"/>
    <col min="13855" max="13855" width="1" style="79" customWidth="1"/>
    <col min="13856" max="13856" width="6.7109375" style="79" customWidth="1"/>
    <col min="13857" max="13857" width="1" style="79" customWidth="1"/>
    <col min="13858" max="13858" width="6.7109375" style="79" customWidth="1"/>
    <col min="13859" max="13859" width="1" style="79" customWidth="1"/>
    <col min="13860" max="13860" width="6.7109375" style="79" customWidth="1"/>
    <col min="13861" max="13861" width="1" style="79" customWidth="1"/>
    <col min="13862" max="13863" width="6.7109375" style="79" customWidth="1"/>
    <col min="13864" max="14080" width="11.42578125" style="79"/>
    <col min="14081" max="14083" width="0" style="79" hidden="1" customWidth="1"/>
    <col min="14084" max="14084" width="0.7109375" style="79" customWidth="1"/>
    <col min="14085" max="14085" width="8.140625" style="79" customWidth="1"/>
    <col min="14086" max="14086" width="2" style="79" customWidth="1"/>
    <col min="14087" max="14087" width="1.5703125" style="79" customWidth="1"/>
    <col min="14088" max="14088" width="62.5703125" style="79" customWidth="1"/>
    <col min="14089" max="14091" width="4.7109375" style="79" customWidth="1"/>
    <col min="14092" max="14092" width="0.42578125" style="79" customWidth="1"/>
    <col min="14093" max="14095" width="4.7109375" style="79" customWidth="1"/>
    <col min="14096" max="14096" width="0.28515625" style="79" customWidth="1"/>
    <col min="14097" max="14098" width="4.7109375" style="79" customWidth="1"/>
    <col min="14099" max="14099" width="5.7109375" style="79" customWidth="1"/>
    <col min="14100" max="14100" width="2.5703125" style="79" customWidth="1"/>
    <col min="14101" max="14101" width="11.42578125" style="79"/>
    <col min="14102" max="14102" width="4.7109375" style="79" customWidth="1"/>
    <col min="14103" max="14103" width="5" style="79" customWidth="1"/>
    <col min="14104" max="14104" width="2.28515625" style="79" customWidth="1"/>
    <col min="14105" max="14105" width="26" style="79" customWidth="1"/>
    <col min="14106" max="14106" width="8" style="79" customWidth="1"/>
    <col min="14107" max="14107" width="1" style="79" customWidth="1"/>
    <col min="14108" max="14108" width="6.7109375" style="79" customWidth="1"/>
    <col min="14109" max="14109" width="1" style="79" customWidth="1"/>
    <col min="14110" max="14110" width="6.7109375" style="79" customWidth="1"/>
    <col min="14111" max="14111" width="1" style="79" customWidth="1"/>
    <col min="14112" max="14112" width="6.7109375" style="79" customWidth="1"/>
    <col min="14113" max="14113" width="1" style="79" customWidth="1"/>
    <col min="14114" max="14114" width="6.7109375" style="79" customWidth="1"/>
    <col min="14115" max="14115" width="1" style="79" customWidth="1"/>
    <col min="14116" max="14116" width="6.7109375" style="79" customWidth="1"/>
    <col min="14117" max="14117" width="1" style="79" customWidth="1"/>
    <col min="14118" max="14119" width="6.7109375" style="79" customWidth="1"/>
    <col min="14120" max="14336" width="11.42578125" style="79"/>
    <col min="14337" max="14339" width="0" style="79" hidden="1" customWidth="1"/>
    <col min="14340" max="14340" width="0.7109375" style="79" customWidth="1"/>
    <col min="14341" max="14341" width="8.140625" style="79" customWidth="1"/>
    <col min="14342" max="14342" width="2" style="79" customWidth="1"/>
    <col min="14343" max="14343" width="1.5703125" style="79" customWidth="1"/>
    <col min="14344" max="14344" width="62.5703125" style="79" customWidth="1"/>
    <col min="14345" max="14347" width="4.7109375" style="79" customWidth="1"/>
    <col min="14348" max="14348" width="0.42578125" style="79" customWidth="1"/>
    <col min="14349" max="14351" width="4.7109375" style="79" customWidth="1"/>
    <col min="14352" max="14352" width="0.28515625" style="79" customWidth="1"/>
    <col min="14353" max="14354" width="4.7109375" style="79" customWidth="1"/>
    <col min="14355" max="14355" width="5.7109375" style="79" customWidth="1"/>
    <col min="14356" max="14356" width="2.5703125" style="79" customWidth="1"/>
    <col min="14357" max="14357" width="11.42578125" style="79"/>
    <col min="14358" max="14358" width="4.7109375" style="79" customWidth="1"/>
    <col min="14359" max="14359" width="5" style="79" customWidth="1"/>
    <col min="14360" max="14360" width="2.28515625" style="79" customWidth="1"/>
    <col min="14361" max="14361" width="26" style="79" customWidth="1"/>
    <col min="14362" max="14362" width="8" style="79" customWidth="1"/>
    <col min="14363" max="14363" width="1" style="79" customWidth="1"/>
    <col min="14364" max="14364" width="6.7109375" style="79" customWidth="1"/>
    <col min="14365" max="14365" width="1" style="79" customWidth="1"/>
    <col min="14366" max="14366" width="6.7109375" style="79" customWidth="1"/>
    <col min="14367" max="14367" width="1" style="79" customWidth="1"/>
    <col min="14368" max="14368" width="6.7109375" style="79" customWidth="1"/>
    <col min="14369" max="14369" width="1" style="79" customWidth="1"/>
    <col min="14370" max="14370" width="6.7109375" style="79" customWidth="1"/>
    <col min="14371" max="14371" width="1" style="79" customWidth="1"/>
    <col min="14372" max="14372" width="6.7109375" style="79" customWidth="1"/>
    <col min="14373" max="14373" width="1" style="79" customWidth="1"/>
    <col min="14374" max="14375" width="6.7109375" style="79" customWidth="1"/>
    <col min="14376" max="14592" width="11.42578125" style="79"/>
    <col min="14593" max="14595" width="0" style="79" hidden="1" customWidth="1"/>
    <col min="14596" max="14596" width="0.7109375" style="79" customWidth="1"/>
    <col min="14597" max="14597" width="8.140625" style="79" customWidth="1"/>
    <col min="14598" max="14598" width="2" style="79" customWidth="1"/>
    <col min="14599" max="14599" width="1.5703125" style="79" customWidth="1"/>
    <col min="14600" max="14600" width="62.5703125" style="79" customWidth="1"/>
    <col min="14601" max="14603" width="4.7109375" style="79" customWidth="1"/>
    <col min="14604" max="14604" width="0.42578125" style="79" customWidth="1"/>
    <col min="14605" max="14607" width="4.7109375" style="79" customWidth="1"/>
    <col min="14608" max="14608" width="0.28515625" style="79" customWidth="1"/>
    <col min="14609" max="14610" width="4.7109375" style="79" customWidth="1"/>
    <col min="14611" max="14611" width="5.7109375" style="79" customWidth="1"/>
    <col min="14612" max="14612" width="2.5703125" style="79" customWidth="1"/>
    <col min="14613" max="14613" width="11.42578125" style="79"/>
    <col min="14614" max="14614" width="4.7109375" style="79" customWidth="1"/>
    <col min="14615" max="14615" width="5" style="79" customWidth="1"/>
    <col min="14616" max="14616" width="2.28515625" style="79" customWidth="1"/>
    <col min="14617" max="14617" width="26" style="79" customWidth="1"/>
    <col min="14618" max="14618" width="8" style="79" customWidth="1"/>
    <col min="14619" max="14619" width="1" style="79" customWidth="1"/>
    <col min="14620" max="14620" width="6.7109375" style="79" customWidth="1"/>
    <col min="14621" max="14621" width="1" style="79" customWidth="1"/>
    <col min="14622" max="14622" width="6.7109375" style="79" customWidth="1"/>
    <col min="14623" max="14623" width="1" style="79" customWidth="1"/>
    <col min="14624" max="14624" width="6.7109375" style="79" customWidth="1"/>
    <col min="14625" max="14625" width="1" style="79" customWidth="1"/>
    <col min="14626" max="14626" width="6.7109375" style="79" customWidth="1"/>
    <col min="14627" max="14627" width="1" style="79" customWidth="1"/>
    <col min="14628" max="14628" width="6.7109375" style="79" customWidth="1"/>
    <col min="14629" max="14629" width="1" style="79" customWidth="1"/>
    <col min="14630" max="14631" width="6.7109375" style="79" customWidth="1"/>
    <col min="14632" max="14848" width="11.42578125" style="79"/>
    <col min="14849" max="14851" width="0" style="79" hidden="1" customWidth="1"/>
    <col min="14852" max="14852" width="0.7109375" style="79" customWidth="1"/>
    <col min="14853" max="14853" width="8.140625" style="79" customWidth="1"/>
    <col min="14854" max="14854" width="2" style="79" customWidth="1"/>
    <col min="14855" max="14855" width="1.5703125" style="79" customWidth="1"/>
    <col min="14856" max="14856" width="62.5703125" style="79" customWidth="1"/>
    <col min="14857" max="14859" width="4.7109375" style="79" customWidth="1"/>
    <col min="14860" max="14860" width="0.42578125" style="79" customWidth="1"/>
    <col min="14861" max="14863" width="4.7109375" style="79" customWidth="1"/>
    <col min="14864" max="14864" width="0.28515625" style="79" customWidth="1"/>
    <col min="14865" max="14866" width="4.7109375" style="79" customWidth="1"/>
    <col min="14867" max="14867" width="5.7109375" style="79" customWidth="1"/>
    <col min="14868" max="14868" width="2.5703125" style="79" customWidth="1"/>
    <col min="14869" max="14869" width="11.42578125" style="79"/>
    <col min="14870" max="14870" width="4.7109375" style="79" customWidth="1"/>
    <col min="14871" max="14871" width="5" style="79" customWidth="1"/>
    <col min="14872" max="14872" width="2.28515625" style="79" customWidth="1"/>
    <col min="14873" max="14873" width="26" style="79" customWidth="1"/>
    <col min="14874" max="14874" width="8" style="79" customWidth="1"/>
    <col min="14875" max="14875" width="1" style="79" customWidth="1"/>
    <col min="14876" max="14876" width="6.7109375" style="79" customWidth="1"/>
    <col min="14877" max="14877" width="1" style="79" customWidth="1"/>
    <col min="14878" max="14878" width="6.7109375" style="79" customWidth="1"/>
    <col min="14879" max="14879" width="1" style="79" customWidth="1"/>
    <col min="14880" max="14880" width="6.7109375" style="79" customWidth="1"/>
    <col min="14881" max="14881" width="1" style="79" customWidth="1"/>
    <col min="14882" max="14882" width="6.7109375" style="79" customWidth="1"/>
    <col min="14883" max="14883" width="1" style="79" customWidth="1"/>
    <col min="14884" max="14884" width="6.7109375" style="79" customWidth="1"/>
    <col min="14885" max="14885" width="1" style="79" customWidth="1"/>
    <col min="14886" max="14887" width="6.7109375" style="79" customWidth="1"/>
    <col min="14888" max="15104" width="11.42578125" style="79"/>
    <col min="15105" max="15107" width="0" style="79" hidden="1" customWidth="1"/>
    <col min="15108" max="15108" width="0.7109375" style="79" customWidth="1"/>
    <col min="15109" max="15109" width="8.140625" style="79" customWidth="1"/>
    <col min="15110" max="15110" width="2" style="79" customWidth="1"/>
    <col min="15111" max="15111" width="1.5703125" style="79" customWidth="1"/>
    <col min="15112" max="15112" width="62.5703125" style="79" customWidth="1"/>
    <col min="15113" max="15115" width="4.7109375" style="79" customWidth="1"/>
    <col min="15116" max="15116" width="0.42578125" style="79" customWidth="1"/>
    <col min="15117" max="15119" width="4.7109375" style="79" customWidth="1"/>
    <col min="15120" max="15120" width="0.28515625" style="79" customWidth="1"/>
    <col min="15121" max="15122" width="4.7109375" style="79" customWidth="1"/>
    <col min="15123" max="15123" width="5.7109375" style="79" customWidth="1"/>
    <col min="15124" max="15124" width="2.5703125" style="79" customWidth="1"/>
    <col min="15125" max="15125" width="11.42578125" style="79"/>
    <col min="15126" max="15126" width="4.7109375" style="79" customWidth="1"/>
    <col min="15127" max="15127" width="5" style="79" customWidth="1"/>
    <col min="15128" max="15128" width="2.28515625" style="79" customWidth="1"/>
    <col min="15129" max="15129" width="26" style="79" customWidth="1"/>
    <col min="15130" max="15130" width="8" style="79" customWidth="1"/>
    <col min="15131" max="15131" width="1" style="79" customWidth="1"/>
    <col min="15132" max="15132" width="6.7109375" style="79" customWidth="1"/>
    <col min="15133" max="15133" width="1" style="79" customWidth="1"/>
    <col min="15134" max="15134" width="6.7109375" style="79" customWidth="1"/>
    <col min="15135" max="15135" width="1" style="79" customWidth="1"/>
    <col min="15136" max="15136" width="6.7109375" style="79" customWidth="1"/>
    <col min="15137" max="15137" width="1" style="79" customWidth="1"/>
    <col min="15138" max="15138" width="6.7109375" style="79" customWidth="1"/>
    <col min="15139" max="15139" width="1" style="79" customWidth="1"/>
    <col min="15140" max="15140" width="6.7109375" style="79" customWidth="1"/>
    <col min="15141" max="15141" width="1" style="79" customWidth="1"/>
    <col min="15142" max="15143" width="6.7109375" style="79" customWidth="1"/>
    <col min="15144" max="15360" width="11.42578125" style="79"/>
    <col min="15361" max="15363" width="0" style="79" hidden="1" customWidth="1"/>
    <col min="15364" max="15364" width="0.7109375" style="79" customWidth="1"/>
    <col min="15365" max="15365" width="8.140625" style="79" customWidth="1"/>
    <col min="15366" max="15366" width="2" style="79" customWidth="1"/>
    <col min="15367" max="15367" width="1.5703125" style="79" customWidth="1"/>
    <col min="15368" max="15368" width="62.5703125" style="79" customWidth="1"/>
    <col min="15369" max="15371" width="4.7109375" style="79" customWidth="1"/>
    <col min="15372" max="15372" width="0.42578125" style="79" customWidth="1"/>
    <col min="15373" max="15375" width="4.7109375" style="79" customWidth="1"/>
    <col min="15376" max="15376" width="0.28515625" style="79" customWidth="1"/>
    <col min="15377" max="15378" width="4.7109375" style="79" customWidth="1"/>
    <col min="15379" max="15379" width="5.7109375" style="79" customWidth="1"/>
    <col min="15380" max="15380" width="2.5703125" style="79" customWidth="1"/>
    <col min="15381" max="15381" width="11.42578125" style="79"/>
    <col min="15382" max="15382" width="4.7109375" style="79" customWidth="1"/>
    <col min="15383" max="15383" width="5" style="79" customWidth="1"/>
    <col min="15384" max="15384" width="2.28515625" style="79" customWidth="1"/>
    <col min="15385" max="15385" width="26" style="79" customWidth="1"/>
    <col min="15386" max="15386" width="8" style="79" customWidth="1"/>
    <col min="15387" max="15387" width="1" style="79" customWidth="1"/>
    <col min="15388" max="15388" width="6.7109375" style="79" customWidth="1"/>
    <col min="15389" max="15389" width="1" style="79" customWidth="1"/>
    <col min="15390" max="15390" width="6.7109375" style="79" customWidth="1"/>
    <col min="15391" max="15391" width="1" style="79" customWidth="1"/>
    <col min="15392" max="15392" width="6.7109375" style="79" customWidth="1"/>
    <col min="15393" max="15393" width="1" style="79" customWidth="1"/>
    <col min="15394" max="15394" width="6.7109375" style="79" customWidth="1"/>
    <col min="15395" max="15395" width="1" style="79" customWidth="1"/>
    <col min="15396" max="15396" width="6.7109375" style="79" customWidth="1"/>
    <col min="15397" max="15397" width="1" style="79" customWidth="1"/>
    <col min="15398" max="15399" width="6.7109375" style="79" customWidth="1"/>
    <col min="15400" max="15616" width="11.42578125" style="79"/>
    <col min="15617" max="15619" width="0" style="79" hidden="1" customWidth="1"/>
    <col min="15620" max="15620" width="0.7109375" style="79" customWidth="1"/>
    <col min="15621" max="15621" width="8.140625" style="79" customWidth="1"/>
    <col min="15622" max="15622" width="2" style="79" customWidth="1"/>
    <col min="15623" max="15623" width="1.5703125" style="79" customWidth="1"/>
    <col min="15624" max="15624" width="62.5703125" style="79" customWidth="1"/>
    <col min="15625" max="15627" width="4.7109375" style="79" customWidth="1"/>
    <col min="15628" max="15628" width="0.42578125" style="79" customWidth="1"/>
    <col min="15629" max="15631" width="4.7109375" style="79" customWidth="1"/>
    <col min="15632" max="15632" width="0.28515625" style="79" customWidth="1"/>
    <col min="15633" max="15634" width="4.7109375" style="79" customWidth="1"/>
    <col min="15635" max="15635" width="5.7109375" style="79" customWidth="1"/>
    <col min="15636" max="15636" width="2.5703125" style="79" customWidth="1"/>
    <col min="15637" max="15637" width="11.42578125" style="79"/>
    <col min="15638" max="15638" width="4.7109375" style="79" customWidth="1"/>
    <col min="15639" max="15639" width="5" style="79" customWidth="1"/>
    <col min="15640" max="15640" width="2.28515625" style="79" customWidth="1"/>
    <col min="15641" max="15641" width="26" style="79" customWidth="1"/>
    <col min="15642" max="15642" width="8" style="79" customWidth="1"/>
    <col min="15643" max="15643" width="1" style="79" customWidth="1"/>
    <col min="15644" max="15644" width="6.7109375" style="79" customWidth="1"/>
    <col min="15645" max="15645" width="1" style="79" customWidth="1"/>
    <col min="15646" max="15646" width="6.7109375" style="79" customWidth="1"/>
    <col min="15647" max="15647" width="1" style="79" customWidth="1"/>
    <col min="15648" max="15648" width="6.7109375" style="79" customWidth="1"/>
    <col min="15649" max="15649" width="1" style="79" customWidth="1"/>
    <col min="15650" max="15650" width="6.7109375" style="79" customWidth="1"/>
    <col min="15651" max="15651" width="1" style="79" customWidth="1"/>
    <col min="15652" max="15652" width="6.7109375" style="79" customWidth="1"/>
    <col min="15653" max="15653" width="1" style="79" customWidth="1"/>
    <col min="15654" max="15655" width="6.7109375" style="79" customWidth="1"/>
    <col min="15656" max="15872" width="11.42578125" style="79"/>
    <col min="15873" max="15875" width="0" style="79" hidden="1" customWidth="1"/>
    <col min="15876" max="15876" width="0.7109375" style="79" customWidth="1"/>
    <col min="15877" max="15877" width="8.140625" style="79" customWidth="1"/>
    <col min="15878" max="15878" width="2" style="79" customWidth="1"/>
    <col min="15879" max="15879" width="1.5703125" style="79" customWidth="1"/>
    <col min="15880" max="15880" width="62.5703125" style="79" customWidth="1"/>
    <col min="15881" max="15883" width="4.7109375" style="79" customWidth="1"/>
    <col min="15884" max="15884" width="0.42578125" style="79" customWidth="1"/>
    <col min="15885" max="15887" width="4.7109375" style="79" customWidth="1"/>
    <col min="15888" max="15888" width="0.28515625" style="79" customWidth="1"/>
    <col min="15889" max="15890" width="4.7109375" style="79" customWidth="1"/>
    <col min="15891" max="15891" width="5.7109375" style="79" customWidth="1"/>
    <col min="15892" max="15892" width="2.5703125" style="79" customWidth="1"/>
    <col min="15893" max="15893" width="11.42578125" style="79"/>
    <col min="15894" max="15894" width="4.7109375" style="79" customWidth="1"/>
    <col min="15895" max="15895" width="5" style="79" customWidth="1"/>
    <col min="15896" max="15896" width="2.28515625" style="79" customWidth="1"/>
    <col min="15897" max="15897" width="26" style="79" customWidth="1"/>
    <col min="15898" max="15898" width="8" style="79" customWidth="1"/>
    <col min="15899" max="15899" width="1" style="79" customWidth="1"/>
    <col min="15900" max="15900" width="6.7109375" style="79" customWidth="1"/>
    <col min="15901" max="15901" width="1" style="79" customWidth="1"/>
    <col min="15902" max="15902" width="6.7109375" style="79" customWidth="1"/>
    <col min="15903" max="15903" width="1" style="79" customWidth="1"/>
    <col min="15904" max="15904" width="6.7109375" style="79" customWidth="1"/>
    <col min="15905" max="15905" width="1" style="79" customWidth="1"/>
    <col min="15906" max="15906" width="6.7109375" style="79" customWidth="1"/>
    <col min="15907" max="15907" width="1" style="79" customWidth="1"/>
    <col min="15908" max="15908" width="6.7109375" style="79" customWidth="1"/>
    <col min="15909" max="15909" width="1" style="79" customWidth="1"/>
    <col min="15910" max="15911" width="6.7109375" style="79" customWidth="1"/>
    <col min="15912" max="16128" width="11.42578125" style="79"/>
    <col min="16129" max="16131" width="0" style="79" hidden="1" customWidth="1"/>
    <col min="16132" max="16132" width="0.7109375" style="79" customWidth="1"/>
    <col min="16133" max="16133" width="8.140625" style="79" customWidth="1"/>
    <col min="16134" max="16134" width="2" style="79" customWidth="1"/>
    <col min="16135" max="16135" width="1.5703125" style="79" customWidth="1"/>
    <col min="16136" max="16136" width="62.5703125" style="79" customWidth="1"/>
    <col min="16137" max="16139" width="4.7109375" style="79" customWidth="1"/>
    <col min="16140" max="16140" width="0.42578125" style="79" customWidth="1"/>
    <col min="16141" max="16143" width="4.7109375" style="79" customWidth="1"/>
    <col min="16144" max="16144" width="0.28515625" style="79" customWidth="1"/>
    <col min="16145" max="16146" width="4.7109375" style="79" customWidth="1"/>
    <col min="16147" max="16147" width="5.7109375" style="79" customWidth="1"/>
    <col min="16148" max="16148" width="2.5703125" style="79" customWidth="1"/>
    <col min="16149" max="16149" width="11.42578125" style="79"/>
    <col min="16150" max="16150" width="4.7109375" style="79" customWidth="1"/>
    <col min="16151" max="16151" width="5" style="79" customWidth="1"/>
    <col min="16152" max="16152" width="2.28515625" style="79" customWidth="1"/>
    <col min="16153" max="16153" width="26" style="79" customWidth="1"/>
    <col min="16154" max="16154" width="8" style="79" customWidth="1"/>
    <col min="16155" max="16155" width="1" style="79" customWidth="1"/>
    <col min="16156" max="16156" width="6.7109375" style="79" customWidth="1"/>
    <col min="16157" max="16157" width="1" style="79" customWidth="1"/>
    <col min="16158" max="16158" width="6.7109375" style="79" customWidth="1"/>
    <col min="16159" max="16159" width="1" style="79" customWidth="1"/>
    <col min="16160" max="16160" width="6.7109375" style="79" customWidth="1"/>
    <col min="16161" max="16161" width="1" style="79" customWidth="1"/>
    <col min="16162" max="16162" width="6.7109375" style="79" customWidth="1"/>
    <col min="16163" max="16163" width="1" style="79" customWidth="1"/>
    <col min="16164" max="16164" width="6.7109375" style="79" customWidth="1"/>
    <col min="16165" max="16165" width="1" style="79" customWidth="1"/>
    <col min="16166" max="16167" width="6.7109375" style="79" customWidth="1"/>
    <col min="16168" max="16384" width="11.42578125" style="79"/>
  </cols>
  <sheetData>
    <row r="1" spans="1:40" ht="3.75" customHeight="1">
      <c r="I1" s="222"/>
      <c r="J1" s="222"/>
      <c r="K1" s="222"/>
      <c r="L1" s="222"/>
      <c r="M1" s="222"/>
      <c r="N1" s="222"/>
      <c r="O1" s="1609"/>
      <c r="P1" s="1609"/>
      <c r="Q1" s="1609"/>
      <c r="R1" s="1609"/>
      <c r="T1" s="78"/>
      <c r="U1" s="78"/>
    </row>
    <row r="2" spans="1:40" ht="3.75" hidden="1" customHeight="1">
      <c r="A2" s="2091"/>
      <c r="B2" s="2091"/>
      <c r="C2" s="2091"/>
      <c r="D2" s="2091"/>
      <c r="E2" s="83"/>
      <c r="F2" s="83"/>
      <c r="G2" s="83"/>
      <c r="H2" s="83"/>
      <c r="I2" s="223"/>
      <c r="J2" s="223"/>
      <c r="K2" s="223"/>
      <c r="L2" s="223"/>
      <c r="M2" s="223"/>
      <c r="N2" s="223"/>
      <c r="O2" s="223"/>
      <c r="P2" s="223"/>
      <c r="Q2" s="223"/>
      <c r="R2" s="223"/>
      <c r="S2" s="223"/>
      <c r="T2" s="78"/>
      <c r="U2" s="78"/>
    </row>
    <row r="3" spans="1:40" ht="12.75" customHeight="1">
      <c r="A3" s="2091"/>
      <c r="B3" s="2091"/>
      <c r="C3" s="2091"/>
      <c r="D3" s="2091"/>
      <c r="E3" s="2281" t="s">
        <v>1539</v>
      </c>
      <c r="F3" s="2281"/>
      <c r="G3" s="2281"/>
      <c r="H3" s="2281"/>
      <c r="I3" s="2281"/>
      <c r="J3" s="2281"/>
      <c r="K3" s="2281"/>
      <c r="L3" s="2281"/>
      <c r="M3" s="2281"/>
      <c r="N3" s="2281"/>
      <c r="O3" s="2281"/>
      <c r="P3" s="2281"/>
      <c r="Q3" s="2281"/>
      <c r="R3" s="2281"/>
      <c r="S3" s="2281"/>
      <c r="T3" s="78"/>
      <c r="U3" s="83"/>
      <c r="V3" s="83"/>
      <c r="W3" s="2281"/>
      <c r="X3" s="2281"/>
      <c r="Y3" s="2281"/>
      <c r="Z3" s="2281"/>
      <c r="AA3" s="2281"/>
      <c r="AB3" s="2281"/>
      <c r="AC3" s="2281"/>
      <c r="AD3" s="2281"/>
      <c r="AE3" s="2281"/>
      <c r="AF3" s="2281"/>
      <c r="AG3" s="2281"/>
      <c r="AH3" s="2281"/>
      <c r="AI3" s="2281"/>
      <c r="AJ3" s="2281"/>
      <c r="AK3" s="2281"/>
    </row>
    <row r="4" spans="1:40" s="83" customFormat="1" ht="12.75" customHeight="1">
      <c r="A4" s="2091"/>
      <c r="B4" s="2093"/>
      <c r="C4" s="2093"/>
      <c r="D4" s="2093"/>
      <c r="E4" s="2281" t="s">
        <v>1</v>
      </c>
      <c r="F4" s="2281"/>
      <c r="G4" s="2281"/>
      <c r="H4" s="2281"/>
      <c r="I4" s="2281"/>
      <c r="J4" s="2281"/>
      <c r="K4" s="2281"/>
      <c r="L4" s="2281"/>
      <c r="M4" s="2281"/>
      <c r="N4" s="2281"/>
      <c r="O4" s="2281"/>
      <c r="P4" s="2281"/>
      <c r="Q4" s="2281"/>
      <c r="R4" s="2281"/>
      <c r="S4" s="2281"/>
      <c r="T4" s="278"/>
      <c r="U4" s="86"/>
      <c r="V4" s="86"/>
      <c r="W4" s="87"/>
      <c r="AM4" s="88"/>
      <c r="AN4" s="88"/>
    </row>
    <row r="5" spans="1:40" s="83" customFormat="1" ht="3" customHeight="1">
      <c r="A5" s="2091"/>
      <c r="B5" s="2091"/>
      <c r="C5" s="2091"/>
      <c r="D5" s="2091"/>
      <c r="G5" s="314"/>
      <c r="H5" s="314"/>
      <c r="I5" s="607"/>
      <c r="J5" s="1328"/>
      <c r="K5" s="1328"/>
      <c r="L5" s="607"/>
      <c r="M5" s="607"/>
      <c r="N5" s="607"/>
      <c r="O5" s="607"/>
      <c r="P5" s="2091"/>
      <c r="Q5" s="2091"/>
      <c r="R5" s="2091"/>
      <c r="S5" s="223"/>
      <c r="T5" s="278"/>
      <c r="W5" s="92"/>
    </row>
    <row r="6" spans="1:40" s="92" customFormat="1" ht="10.5" customHeight="1">
      <c r="A6" s="2091"/>
      <c r="B6" s="2091"/>
      <c r="C6" s="2091"/>
      <c r="D6" s="2091"/>
      <c r="E6" s="2689" t="s">
        <v>2</v>
      </c>
      <c r="F6" s="1021"/>
      <c r="G6" s="1021"/>
      <c r="H6" s="1021"/>
      <c r="I6" s="2692" t="s">
        <v>1131</v>
      </c>
      <c r="J6" s="2692"/>
      <c r="K6" s="2692"/>
      <c r="L6" s="1610"/>
      <c r="M6" s="1610"/>
      <c r="N6" s="1610"/>
      <c r="O6" s="1610"/>
      <c r="P6" s="1610"/>
      <c r="Q6" s="1610"/>
      <c r="R6" s="1610"/>
      <c r="S6" s="1611"/>
    </row>
    <row r="7" spans="1:40" s="177" customFormat="1" ht="10.5" customHeight="1">
      <c r="A7" s="2091" t="s">
        <v>9</v>
      </c>
      <c r="B7" s="2091" t="s">
        <v>10</v>
      </c>
      <c r="C7" s="2091" t="s">
        <v>11</v>
      </c>
      <c r="D7" s="2091"/>
      <c r="E7" s="2690"/>
      <c r="F7" s="1612"/>
      <c r="G7" s="1613" t="s">
        <v>327</v>
      </c>
      <c r="H7" s="1614"/>
      <c r="I7" s="2693"/>
      <c r="J7" s="2693"/>
      <c r="K7" s="2693"/>
      <c r="L7" s="1615"/>
      <c r="M7" s="2330" t="s">
        <v>1132</v>
      </c>
      <c r="N7" s="2330"/>
      <c r="O7" s="2330"/>
      <c r="P7" s="1615"/>
      <c r="Q7" s="2330" t="s">
        <v>112</v>
      </c>
      <c r="R7" s="2330"/>
      <c r="S7" s="2634" t="s">
        <v>8</v>
      </c>
      <c r="U7" s="2091"/>
    </row>
    <row r="8" spans="1:40" s="177" customFormat="1" ht="10.5" customHeight="1">
      <c r="A8" s="2091"/>
      <c r="B8" s="2091"/>
      <c r="C8" s="2091"/>
      <c r="D8" s="2091"/>
      <c r="E8" s="2691"/>
      <c r="F8" s="1617"/>
      <c r="G8" s="388"/>
      <c r="H8" s="1617"/>
      <c r="I8" s="1615" t="s">
        <v>18</v>
      </c>
      <c r="J8" s="1615" t="s">
        <v>19</v>
      </c>
      <c r="K8" s="1615" t="s">
        <v>8</v>
      </c>
      <c r="L8" s="1615"/>
      <c r="M8" s="1615" t="s">
        <v>18</v>
      </c>
      <c r="N8" s="1615" t="s">
        <v>19</v>
      </c>
      <c r="O8" s="1615" t="s">
        <v>8</v>
      </c>
      <c r="P8" s="1615"/>
      <c r="Q8" s="1615" t="s">
        <v>18</v>
      </c>
      <c r="R8" s="1615" t="s">
        <v>19</v>
      </c>
      <c r="S8" s="2634"/>
      <c r="U8" s="92"/>
    </row>
    <row r="9" spans="1:40" ht="12" customHeight="1">
      <c r="A9" s="2091"/>
      <c r="B9" s="2091"/>
      <c r="C9" s="2091"/>
      <c r="D9" s="2091"/>
      <c r="E9" s="2360">
        <v>1401</v>
      </c>
      <c r="F9" s="122" t="s">
        <v>20</v>
      </c>
      <c r="G9" s="123"/>
      <c r="H9" s="14"/>
      <c r="I9" s="342">
        <f>SUM(I10+I15+I20+I25)</f>
        <v>0</v>
      </c>
      <c r="J9" s="342">
        <f>SUM(J10+J15+J20+J25)</f>
        <v>0</v>
      </c>
      <c r="K9" s="342">
        <f>SUM(I9:J9)</f>
        <v>0</v>
      </c>
      <c r="L9" s="342"/>
      <c r="M9" s="342">
        <f>SUM(M10+M15+M20+M25)</f>
        <v>11</v>
      </c>
      <c r="N9" s="342">
        <f>SUM(N10+N15+N20+N25)</f>
        <v>8</v>
      </c>
      <c r="O9" s="342">
        <f>SUM(M9:N9)</f>
        <v>19</v>
      </c>
      <c r="P9" s="342"/>
      <c r="Q9" s="342">
        <f t="shared" ref="Q9:R24" si="0">SUM(I9+M9)</f>
        <v>11</v>
      </c>
      <c r="R9" s="342">
        <f t="shared" si="0"/>
        <v>8</v>
      </c>
      <c r="S9" s="339">
        <f>SUM(Q9:R9)</f>
        <v>19</v>
      </c>
      <c r="T9" s="78"/>
      <c r="U9" s="83"/>
    </row>
    <row r="10" spans="1:40" ht="11.25" customHeight="1">
      <c r="A10" s="2091"/>
      <c r="B10" s="2091"/>
      <c r="C10" s="2091"/>
      <c r="D10" s="2091"/>
      <c r="E10" s="2361"/>
      <c r="F10" s="636" t="s">
        <v>21</v>
      </c>
      <c r="G10" s="92"/>
      <c r="H10" s="92"/>
      <c r="I10" s="1618">
        <f>SUM(I11+I13)</f>
        <v>0</v>
      </c>
      <c r="J10" s="1618">
        <f>SUM(J11+J13)</f>
        <v>0</v>
      </c>
      <c r="K10" s="1618">
        <f>SUM(I10:J10)</f>
        <v>0</v>
      </c>
      <c r="L10" s="1618"/>
      <c r="M10" s="1618">
        <f>SUM(M11+M13)</f>
        <v>7</v>
      </c>
      <c r="N10" s="1618">
        <f>SUM(N11+N13)</f>
        <v>4</v>
      </c>
      <c r="O10" s="1618">
        <f>SUM(M10:N10)</f>
        <v>11</v>
      </c>
      <c r="P10" s="1618"/>
      <c r="Q10" s="1618">
        <f t="shared" si="0"/>
        <v>7</v>
      </c>
      <c r="R10" s="1618">
        <f t="shared" si="0"/>
        <v>4</v>
      </c>
      <c r="S10" s="1076">
        <f>SUM(Q10:R10)</f>
        <v>11</v>
      </c>
      <c r="T10" s="78"/>
      <c r="U10" s="78"/>
    </row>
    <row r="11" spans="1:40" ht="10.5" customHeight="1">
      <c r="A11" s="2091"/>
      <c r="B11" s="2091"/>
      <c r="C11" s="2091"/>
      <c r="D11" s="2091"/>
      <c r="E11" s="2361"/>
      <c r="F11" s="92"/>
      <c r="G11" s="92" t="s">
        <v>1134</v>
      </c>
      <c r="H11" s="92"/>
      <c r="I11" s="2089">
        <f>SUM(I12)</f>
        <v>0</v>
      </c>
      <c r="J11" s="2089">
        <f>SUM(J12)</f>
        <v>0</v>
      </c>
      <c r="K11" s="324">
        <f t="shared" ref="K11:K24" si="1">SUM(I11:J11)</f>
        <v>0</v>
      </c>
      <c r="L11" s="2089"/>
      <c r="M11" s="2089">
        <f>SUM(M12)</f>
        <v>7</v>
      </c>
      <c r="N11" s="2089">
        <f>SUM(N12)</f>
        <v>4</v>
      </c>
      <c r="O11" s="324">
        <f t="shared" ref="O11:O24" si="2">SUM(M11:N11)</f>
        <v>11</v>
      </c>
      <c r="P11" s="324"/>
      <c r="Q11" s="324">
        <f t="shared" si="0"/>
        <v>7</v>
      </c>
      <c r="R11" s="324">
        <f t="shared" si="0"/>
        <v>4</v>
      </c>
      <c r="S11" s="347">
        <f>SUM(Q11:R11)</f>
        <v>11</v>
      </c>
      <c r="T11" s="78"/>
      <c r="U11" s="78"/>
    </row>
    <row r="12" spans="1:40" ht="10.5" customHeight="1">
      <c r="A12" s="2091">
        <v>1</v>
      </c>
      <c r="B12" s="2091">
        <v>1</v>
      </c>
      <c r="C12" s="2091">
        <v>11</v>
      </c>
      <c r="D12" s="2091"/>
      <c r="E12" s="2361"/>
      <c r="F12" s="92"/>
      <c r="H12" s="92" t="s">
        <v>1135</v>
      </c>
      <c r="I12" s="2089">
        <v>0</v>
      </c>
      <c r="J12" s="2089">
        <v>0</v>
      </c>
      <c r="K12" s="324">
        <f t="shared" si="1"/>
        <v>0</v>
      </c>
      <c r="L12" s="2089"/>
      <c r="M12" s="2089">
        <v>7</v>
      </c>
      <c r="N12" s="2089">
        <v>4</v>
      </c>
      <c r="O12" s="324">
        <f t="shared" si="2"/>
        <v>11</v>
      </c>
      <c r="P12" s="324"/>
      <c r="Q12" s="324">
        <f t="shared" si="0"/>
        <v>7</v>
      </c>
      <c r="R12" s="324">
        <f t="shared" si="0"/>
        <v>4</v>
      </c>
      <c r="S12" s="347">
        <f t="shared" ref="S12:S86" si="3">SUM(Q12:R12)</f>
        <v>11</v>
      </c>
      <c r="T12" s="78"/>
      <c r="U12" s="78"/>
    </row>
    <row r="13" spans="1:40" ht="10.5" customHeight="1">
      <c r="A13" s="2091"/>
      <c r="B13" s="2091"/>
      <c r="C13" s="2091"/>
      <c r="D13" s="2091"/>
      <c r="E13" s="2361"/>
      <c r="F13" s="92"/>
      <c r="G13" s="92" t="s">
        <v>1137</v>
      </c>
      <c r="H13" s="92"/>
      <c r="I13" s="2089">
        <f>SUM(I14)</f>
        <v>0</v>
      </c>
      <c r="J13" s="2089">
        <f>SUM(J14)</f>
        <v>0</v>
      </c>
      <c r="K13" s="324">
        <f t="shared" si="1"/>
        <v>0</v>
      </c>
      <c r="L13" s="2089"/>
      <c r="M13" s="2089">
        <f>SUM(M14)</f>
        <v>0</v>
      </c>
      <c r="N13" s="2089">
        <f>SUM(N14)</f>
        <v>0</v>
      </c>
      <c r="O13" s="324">
        <f t="shared" si="2"/>
        <v>0</v>
      </c>
      <c r="P13" s="324"/>
      <c r="Q13" s="324">
        <f t="shared" si="0"/>
        <v>0</v>
      </c>
      <c r="R13" s="324">
        <f t="shared" si="0"/>
        <v>0</v>
      </c>
      <c r="S13" s="347">
        <f t="shared" si="3"/>
        <v>0</v>
      </c>
      <c r="T13" s="78"/>
      <c r="U13" s="78"/>
    </row>
    <row r="14" spans="1:40" ht="10.5" customHeight="1">
      <c r="A14" s="2091">
        <v>1</v>
      </c>
      <c r="B14" s="2091">
        <v>1</v>
      </c>
      <c r="C14" s="2091">
        <v>11</v>
      </c>
      <c r="D14" s="2091"/>
      <c r="E14" s="2361"/>
      <c r="F14" s="92"/>
      <c r="H14" s="92" t="s">
        <v>1138</v>
      </c>
      <c r="I14" s="2089">
        <v>0</v>
      </c>
      <c r="J14" s="2089">
        <v>0</v>
      </c>
      <c r="K14" s="324">
        <f t="shared" si="1"/>
        <v>0</v>
      </c>
      <c r="L14" s="2089"/>
      <c r="M14" s="2089">
        <v>0</v>
      </c>
      <c r="N14" s="2089">
        <v>0</v>
      </c>
      <c r="O14" s="324">
        <f t="shared" si="2"/>
        <v>0</v>
      </c>
      <c r="P14" s="324"/>
      <c r="Q14" s="324">
        <f t="shared" si="0"/>
        <v>0</v>
      </c>
      <c r="R14" s="324">
        <f t="shared" si="0"/>
        <v>0</v>
      </c>
      <c r="S14" s="347">
        <f t="shared" si="3"/>
        <v>0</v>
      </c>
      <c r="T14" s="78"/>
      <c r="U14" s="78"/>
    </row>
    <row r="15" spans="1:40" ht="11.25" customHeight="1">
      <c r="A15" s="2091"/>
      <c r="B15" s="2091"/>
      <c r="C15" s="2091"/>
      <c r="D15" s="2091"/>
      <c r="E15" s="2361"/>
      <c r="F15" s="175" t="s">
        <v>22</v>
      </c>
      <c r="G15" s="92"/>
      <c r="H15" s="92"/>
      <c r="I15" s="1618">
        <f>SUM(I16+I18)</f>
        <v>0</v>
      </c>
      <c r="J15" s="1618">
        <f>SUM(J16+J18)</f>
        <v>0</v>
      </c>
      <c r="K15" s="1618">
        <f t="shared" si="1"/>
        <v>0</v>
      </c>
      <c r="L15" s="1618"/>
      <c r="M15" s="1618">
        <f>SUM(M16+M18)</f>
        <v>0</v>
      </c>
      <c r="N15" s="1618">
        <f>SUM(N16+N18)</f>
        <v>0</v>
      </c>
      <c r="O15" s="1618">
        <f t="shared" si="2"/>
        <v>0</v>
      </c>
      <c r="P15" s="1618"/>
      <c r="Q15" s="1618">
        <f t="shared" si="0"/>
        <v>0</v>
      </c>
      <c r="R15" s="1618">
        <f t="shared" si="0"/>
        <v>0</v>
      </c>
      <c r="S15" s="1076">
        <f t="shared" si="3"/>
        <v>0</v>
      </c>
      <c r="T15" s="78"/>
      <c r="U15" s="78"/>
    </row>
    <row r="16" spans="1:40" ht="10.5" customHeight="1">
      <c r="A16" s="2091"/>
      <c r="B16" s="2091"/>
      <c r="C16" s="2091"/>
      <c r="D16" s="2091"/>
      <c r="E16" s="2361"/>
      <c r="F16" s="175"/>
      <c r="G16" s="92" t="s">
        <v>1139</v>
      </c>
      <c r="H16" s="92"/>
      <c r="I16" s="2089">
        <f>SUM(I17)</f>
        <v>0</v>
      </c>
      <c r="J16" s="2089">
        <f>SUM(J17)</f>
        <v>0</v>
      </c>
      <c r="K16" s="324">
        <f t="shared" si="1"/>
        <v>0</v>
      </c>
      <c r="L16" s="2089"/>
      <c r="M16" s="2089">
        <f>SUM(M17)</f>
        <v>0</v>
      </c>
      <c r="N16" s="2089">
        <f>SUM(N17)</f>
        <v>0</v>
      </c>
      <c r="O16" s="324">
        <f t="shared" si="2"/>
        <v>0</v>
      </c>
      <c r="P16" s="324"/>
      <c r="Q16" s="324">
        <f t="shared" si="0"/>
        <v>0</v>
      </c>
      <c r="R16" s="324">
        <f t="shared" si="0"/>
        <v>0</v>
      </c>
      <c r="S16" s="347">
        <f t="shared" si="3"/>
        <v>0</v>
      </c>
      <c r="T16" s="78"/>
      <c r="U16" s="78"/>
    </row>
    <row r="17" spans="1:21" ht="10.5" customHeight="1">
      <c r="A17" s="2091">
        <v>1</v>
      </c>
      <c r="B17" s="2091">
        <v>1</v>
      </c>
      <c r="C17" s="2091">
        <v>5</v>
      </c>
      <c r="D17" s="2091"/>
      <c r="E17" s="2361"/>
      <c r="F17" s="175"/>
      <c r="G17" s="92"/>
      <c r="H17" s="92" t="s">
        <v>1140</v>
      </c>
      <c r="I17" s="2089">
        <v>0</v>
      </c>
      <c r="J17" s="2089">
        <v>0</v>
      </c>
      <c r="K17" s="324">
        <f t="shared" si="1"/>
        <v>0</v>
      </c>
      <c r="L17" s="2089"/>
      <c r="M17" s="2089">
        <v>0</v>
      </c>
      <c r="N17" s="2089">
        <v>0</v>
      </c>
      <c r="O17" s="324">
        <f t="shared" si="2"/>
        <v>0</v>
      </c>
      <c r="P17" s="324"/>
      <c r="Q17" s="324">
        <f t="shared" si="0"/>
        <v>0</v>
      </c>
      <c r="R17" s="324">
        <f t="shared" si="0"/>
        <v>0</v>
      </c>
      <c r="S17" s="347">
        <f t="shared" si="3"/>
        <v>0</v>
      </c>
      <c r="T17" s="78"/>
      <c r="U17" s="78"/>
    </row>
    <row r="18" spans="1:21" ht="10.5" customHeight="1">
      <c r="A18" s="2091"/>
      <c r="B18" s="2091"/>
      <c r="C18" s="2091"/>
      <c r="D18" s="2091"/>
      <c r="E18" s="2361"/>
      <c r="F18" s="92"/>
      <c r="G18" s="92" t="s">
        <v>1134</v>
      </c>
      <c r="H18" s="92"/>
      <c r="I18" s="2089">
        <f>SUM(I19)</f>
        <v>0</v>
      </c>
      <c r="J18" s="2089">
        <f>SUM(J19)</f>
        <v>0</v>
      </c>
      <c r="K18" s="324">
        <f t="shared" si="1"/>
        <v>0</v>
      </c>
      <c r="L18" s="2089"/>
      <c r="M18" s="2089">
        <f>SUM(M19)</f>
        <v>0</v>
      </c>
      <c r="N18" s="2089">
        <f>SUM(N19)</f>
        <v>0</v>
      </c>
      <c r="O18" s="324">
        <f t="shared" si="2"/>
        <v>0</v>
      </c>
      <c r="P18" s="324"/>
      <c r="Q18" s="324">
        <f t="shared" si="0"/>
        <v>0</v>
      </c>
      <c r="R18" s="324">
        <f t="shared" si="0"/>
        <v>0</v>
      </c>
      <c r="S18" s="347">
        <f t="shared" si="3"/>
        <v>0</v>
      </c>
      <c r="T18" s="78"/>
      <c r="U18" s="78"/>
    </row>
    <row r="19" spans="1:21" ht="10.5" customHeight="1">
      <c r="A19" s="2091">
        <v>1</v>
      </c>
      <c r="B19" s="2091">
        <v>1</v>
      </c>
      <c r="C19" s="2091">
        <v>5</v>
      </c>
      <c r="D19" s="2091"/>
      <c r="E19" s="2361"/>
      <c r="F19" s="92"/>
      <c r="G19" s="92"/>
      <c r="H19" s="92" t="s">
        <v>1135</v>
      </c>
      <c r="I19" s="2089">
        <v>0</v>
      </c>
      <c r="J19" s="2089">
        <v>0</v>
      </c>
      <c r="K19" s="324">
        <f t="shared" si="1"/>
        <v>0</v>
      </c>
      <c r="L19" s="2089"/>
      <c r="M19" s="2089">
        <v>0</v>
      </c>
      <c r="N19" s="2089">
        <v>0</v>
      </c>
      <c r="O19" s="324">
        <f t="shared" si="2"/>
        <v>0</v>
      </c>
      <c r="P19" s="324"/>
      <c r="Q19" s="324">
        <f t="shared" si="0"/>
        <v>0</v>
      </c>
      <c r="R19" s="324">
        <f t="shared" si="0"/>
        <v>0</v>
      </c>
      <c r="S19" s="347">
        <f t="shared" si="3"/>
        <v>0</v>
      </c>
      <c r="T19" s="78"/>
      <c r="U19" s="78"/>
    </row>
    <row r="20" spans="1:21" ht="11.25" customHeight="1">
      <c r="A20" s="2091"/>
      <c r="B20" s="2091"/>
      <c r="C20" s="2091"/>
      <c r="D20" s="2091"/>
      <c r="E20" s="2361"/>
      <c r="F20" s="175" t="s">
        <v>23</v>
      </c>
      <c r="G20" s="92"/>
      <c r="H20" s="92"/>
      <c r="I20" s="1618">
        <f>SUM(I21+I23)</f>
        <v>0</v>
      </c>
      <c r="J20" s="1618">
        <f>SUM(J21+J23)</f>
        <v>0</v>
      </c>
      <c r="K20" s="1618">
        <f t="shared" si="1"/>
        <v>0</v>
      </c>
      <c r="L20" s="1618"/>
      <c r="M20" s="1618">
        <f>SUM(M21+M23)</f>
        <v>4</v>
      </c>
      <c r="N20" s="1618">
        <f>SUM(N21+N23)</f>
        <v>4</v>
      </c>
      <c r="O20" s="1618">
        <f t="shared" si="2"/>
        <v>8</v>
      </c>
      <c r="P20" s="1618"/>
      <c r="Q20" s="1618">
        <f t="shared" si="0"/>
        <v>4</v>
      </c>
      <c r="R20" s="1618">
        <f t="shared" si="0"/>
        <v>4</v>
      </c>
      <c r="S20" s="1076">
        <f t="shared" si="3"/>
        <v>8</v>
      </c>
      <c r="T20" s="78"/>
      <c r="U20" s="78"/>
    </row>
    <row r="21" spans="1:21" ht="10.5" customHeight="1">
      <c r="A21" s="2091"/>
      <c r="B21" s="2091"/>
      <c r="C21" s="2091"/>
      <c r="D21" s="2091"/>
      <c r="E21" s="2361"/>
      <c r="F21" s="175"/>
      <c r="G21" s="92" t="s">
        <v>1139</v>
      </c>
      <c r="H21" s="92"/>
      <c r="I21" s="324">
        <f>SUM(I22)</f>
        <v>0</v>
      </c>
      <c r="J21" s="324">
        <f>SUM(J22)</f>
        <v>0</v>
      </c>
      <c r="K21" s="324">
        <f t="shared" si="1"/>
        <v>0</v>
      </c>
      <c r="L21" s="324"/>
      <c r="M21" s="324">
        <f>SUM(M22)</f>
        <v>0</v>
      </c>
      <c r="N21" s="324">
        <f>SUM(N22)</f>
        <v>0</v>
      </c>
      <c r="O21" s="324">
        <f t="shared" si="2"/>
        <v>0</v>
      </c>
      <c r="P21" s="324"/>
      <c r="Q21" s="324">
        <f>SUM(I21+M21)</f>
        <v>0</v>
      </c>
      <c r="R21" s="324">
        <f>SUM(J21+N21)</f>
        <v>0</v>
      </c>
      <c r="S21" s="347">
        <f>SUM(Q21:R21)</f>
        <v>0</v>
      </c>
      <c r="T21" s="78"/>
      <c r="U21" s="78"/>
    </row>
    <row r="22" spans="1:21" ht="10.5" customHeight="1">
      <c r="A22" s="2091">
        <v>1</v>
      </c>
      <c r="B22" s="2091">
        <v>1</v>
      </c>
      <c r="C22" s="2091">
        <v>12</v>
      </c>
      <c r="D22" s="2091"/>
      <c r="E22" s="2361"/>
      <c r="F22" s="175"/>
      <c r="G22" s="92"/>
      <c r="H22" s="92" t="s">
        <v>1141</v>
      </c>
      <c r="I22" s="324">
        <v>0</v>
      </c>
      <c r="J22" s="324">
        <v>0</v>
      </c>
      <c r="K22" s="324">
        <f t="shared" si="1"/>
        <v>0</v>
      </c>
      <c r="L22" s="324"/>
      <c r="M22" s="324">
        <v>0</v>
      </c>
      <c r="N22" s="324">
        <v>0</v>
      </c>
      <c r="O22" s="324">
        <f t="shared" si="2"/>
        <v>0</v>
      </c>
      <c r="P22" s="324"/>
      <c r="Q22" s="324">
        <f>SUM(I22+M22)</f>
        <v>0</v>
      </c>
      <c r="R22" s="324">
        <f>SUM(J22+N22)</f>
        <v>0</v>
      </c>
      <c r="S22" s="347">
        <f>SUM(Q22:R22)</f>
        <v>0</v>
      </c>
      <c r="T22" s="78"/>
      <c r="U22" s="78"/>
    </row>
    <row r="23" spans="1:21" ht="10.5" customHeight="1">
      <c r="A23" s="2091"/>
      <c r="B23" s="2091"/>
      <c r="C23" s="2091"/>
      <c r="D23" s="2091"/>
      <c r="E23" s="2361"/>
      <c r="F23" s="92"/>
      <c r="G23" s="92" t="s">
        <v>1134</v>
      </c>
      <c r="H23" s="92"/>
      <c r="I23" s="324">
        <f>SUM(I24)</f>
        <v>0</v>
      </c>
      <c r="J23" s="324">
        <f>SUM(J24)</f>
        <v>0</v>
      </c>
      <c r="K23" s="324">
        <f t="shared" si="1"/>
        <v>0</v>
      </c>
      <c r="L23" s="324"/>
      <c r="M23" s="324">
        <f>SUM(M24)</f>
        <v>4</v>
      </c>
      <c r="N23" s="324">
        <f>SUM(N24)</f>
        <v>4</v>
      </c>
      <c r="O23" s="324">
        <f t="shared" si="2"/>
        <v>8</v>
      </c>
      <c r="P23" s="324"/>
      <c r="Q23" s="324">
        <f t="shared" si="0"/>
        <v>4</v>
      </c>
      <c r="R23" s="324">
        <f t="shared" si="0"/>
        <v>4</v>
      </c>
      <c r="S23" s="347">
        <f t="shared" si="3"/>
        <v>8</v>
      </c>
      <c r="T23" s="78"/>
      <c r="U23" s="78"/>
    </row>
    <row r="24" spans="1:21" ht="10.5" customHeight="1">
      <c r="A24" s="2091">
        <v>1</v>
      </c>
      <c r="B24" s="2091">
        <v>1</v>
      </c>
      <c r="C24" s="2091">
        <v>12</v>
      </c>
      <c r="D24" s="2091"/>
      <c r="E24" s="2361"/>
      <c r="F24" s="92"/>
      <c r="G24" s="92"/>
      <c r="H24" s="92" t="s">
        <v>1135</v>
      </c>
      <c r="I24" s="2089">
        <v>0</v>
      </c>
      <c r="J24" s="2089">
        <v>0</v>
      </c>
      <c r="K24" s="324">
        <f t="shared" si="1"/>
        <v>0</v>
      </c>
      <c r="L24" s="2089"/>
      <c r="M24" s="2089">
        <v>4</v>
      </c>
      <c r="N24" s="2089">
        <v>4</v>
      </c>
      <c r="O24" s="324">
        <f t="shared" si="2"/>
        <v>8</v>
      </c>
      <c r="P24" s="324"/>
      <c r="Q24" s="324">
        <f t="shared" si="0"/>
        <v>4</v>
      </c>
      <c r="R24" s="324">
        <f t="shared" si="0"/>
        <v>4</v>
      </c>
      <c r="S24" s="347">
        <f t="shared" si="3"/>
        <v>8</v>
      </c>
      <c r="T24" s="78"/>
      <c r="U24" s="78"/>
    </row>
    <row r="25" spans="1:21" ht="10.5" customHeight="1">
      <c r="A25" s="2091"/>
      <c r="B25" s="2091"/>
      <c r="C25" s="2091"/>
      <c r="D25" s="2091"/>
      <c r="E25" s="2361"/>
      <c r="F25" s="175" t="s">
        <v>24</v>
      </c>
      <c r="G25" s="92"/>
      <c r="H25" s="92"/>
      <c r="I25" s="1618">
        <f>SUM(I26)</f>
        <v>0</v>
      </c>
      <c r="J25" s="1618">
        <f>SUM(J26)</f>
        <v>0</v>
      </c>
      <c r="K25" s="1618">
        <f>SUM(I25:J25)</f>
        <v>0</v>
      </c>
      <c r="L25" s="1618"/>
      <c r="M25" s="1618">
        <f>SUM(M26)</f>
        <v>0</v>
      </c>
      <c r="N25" s="1618">
        <f>SUM(N26)</f>
        <v>0</v>
      </c>
      <c r="O25" s="1618">
        <f>SUM(M25:N25)</f>
        <v>0</v>
      </c>
      <c r="P25" s="1618"/>
      <c r="Q25" s="1618">
        <f t="shared" ref="Q25:R40" si="4">SUM(I25+M25)</f>
        <v>0</v>
      </c>
      <c r="R25" s="1618">
        <f t="shared" si="4"/>
        <v>0</v>
      </c>
      <c r="S25" s="1076">
        <f>SUM(Q25:R25)</f>
        <v>0</v>
      </c>
      <c r="T25" s="78"/>
      <c r="U25" s="78"/>
    </row>
    <row r="26" spans="1:21" ht="10.5" customHeight="1">
      <c r="A26" s="2091"/>
      <c r="B26" s="2091"/>
      <c r="C26" s="2091"/>
      <c r="D26" s="2091"/>
      <c r="E26" s="2361"/>
      <c r="F26" s="92"/>
      <c r="G26" s="92" t="s">
        <v>1137</v>
      </c>
      <c r="H26" s="92"/>
      <c r="I26" s="2089">
        <f>SUM(I27)</f>
        <v>0</v>
      </c>
      <c r="J26" s="2089">
        <f>SUM(J27)</f>
        <v>0</v>
      </c>
      <c r="K26" s="324">
        <f>SUM(I26:J26)</f>
        <v>0</v>
      </c>
      <c r="L26" s="2089"/>
      <c r="M26" s="2089">
        <f>SUM(M27)</f>
        <v>0</v>
      </c>
      <c r="N26" s="2089">
        <f>SUM(N27)</f>
        <v>0</v>
      </c>
      <c r="O26" s="324">
        <f>SUM(M26:N26)</f>
        <v>0</v>
      </c>
      <c r="P26" s="324"/>
      <c r="Q26" s="324">
        <f t="shared" si="4"/>
        <v>0</v>
      </c>
      <c r="R26" s="324">
        <f t="shared" si="4"/>
        <v>0</v>
      </c>
      <c r="S26" s="347">
        <f>SUM(Q26:R26)</f>
        <v>0</v>
      </c>
      <c r="T26" s="78"/>
      <c r="U26" s="78"/>
    </row>
    <row r="27" spans="1:21" ht="10.5" customHeight="1">
      <c r="A27" s="2091">
        <v>1</v>
      </c>
      <c r="B27" s="2091">
        <v>1</v>
      </c>
      <c r="C27" s="2091">
        <v>2</v>
      </c>
      <c r="D27" s="2091"/>
      <c r="E27" s="2365"/>
      <c r="F27" s="92"/>
      <c r="G27" s="92"/>
      <c r="H27" s="92" t="s">
        <v>1143</v>
      </c>
      <c r="I27" s="2089">
        <v>0</v>
      </c>
      <c r="J27" s="2089">
        <v>0</v>
      </c>
      <c r="K27" s="324">
        <f>SUM(I27:J27)</f>
        <v>0</v>
      </c>
      <c r="L27" s="2089"/>
      <c r="M27" s="2089">
        <v>0</v>
      </c>
      <c r="N27" s="2089">
        <v>0</v>
      </c>
      <c r="O27" s="324">
        <f>SUM(M27:N27)</f>
        <v>0</v>
      </c>
      <c r="P27" s="324"/>
      <c r="Q27" s="324">
        <f t="shared" si="4"/>
        <v>0</v>
      </c>
      <c r="R27" s="324">
        <f t="shared" si="4"/>
        <v>0</v>
      </c>
      <c r="S27" s="347">
        <f>SUM(Q27:R27)</f>
        <v>0</v>
      </c>
      <c r="T27" s="78"/>
      <c r="U27" s="78"/>
    </row>
    <row r="28" spans="1:21" ht="12" customHeight="1">
      <c r="A28" s="2091"/>
      <c r="B28" s="2091"/>
      <c r="C28" s="2091"/>
      <c r="D28" s="2091"/>
      <c r="E28" s="2360">
        <v>1402</v>
      </c>
      <c r="F28" s="13" t="s">
        <v>29</v>
      </c>
      <c r="G28" s="123"/>
      <c r="H28" s="123"/>
      <c r="I28" s="342">
        <f>SUM(I29+I45+I53+I60+I63)</f>
        <v>45</v>
      </c>
      <c r="J28" s="342">
        <f>SUM(J29+J45+J53+J60+J63)</f>
        <v>76</v>
      </c>
      <c r="K28" s="342">
        <f t="shared" ref="K28:K44" si="5">SUM(I28:J28)</f>
        <v>121</v>
      </c>
      <c r="L28" s="342"/>
      <c r="M28" s="342">
        <f>SUM(M29+M45+M53+M60+M63)</f>
        <v>93</v>
      </c>
      <c r="N28" s="342">
        <f>SUM(N29+N45+N53+N60+N63)</f>
        <v>71</v>
      </c>
      <c r="O28" s="342">
        <f t="shared" ref="O28:O33" si="6">SUM(M28:N28)</f>
        <v>164</v>
      </c>
      <c r="P28" s="342"/>
      <c r="Q28" s="342">
        <f t="shared" si="4"/>
        <v>138</v>
      </c>
      <c r="R28" s="342">
        <f t="shared" si="4"/>
        <v>147</v>
      </c>
      <c r="S28" s="339">
        <f t="shared" si="3"/>
        <v>285</v>
      </c>
      <c r="T28" s="78"/>
      <c r="U28" s="78"/>
    </row>
    <row r="29" spans="1:21" ht="11.25" customHeight="1">
      <c r="A29" s="2091"/>
      <c r="B29" s="2091"/>
      <c r="C29" s="2091"/>
      <c r="D29" s="2091"/>
      <c r="E29" s="2361"/>
      <c r="F29" s="175" t="s">
        <v>114</v>
      </c>
      <c r="G29" s="92"/>
      <c r="H29" s="92"/>
      <c r="I29" s="1618">
        <f>SUM(I30+I32)</f>
        <v>27</v>
      </c>
      <c r="J29" s="1618">
        <f>SUM(J30+J32)</f>
        <v>52</v>
      </c>
      <c r="K29" s="1618">
        <f t="shared" si="5"/>
        <v>79</v>
      </c>
      <c r="L29" s="1618"/>
      <c r="M29" s="1618">
        <f>SUM(M30+M32)</f>
        <v>51</v>
      </c>
      <c r="N29" s="1618">
        <f>SUM(N30+N32)</f>
        <v>51</v>
      </c>
      <c r="O29" s="1618">
        <f t="shared" si="6"/>
        <v>102</v>
      </c>
      <c r="P29" s="1618"/>
      <c r="Q29" s="1618">
        <f t="shared" si="4"/>
        <v>78</v>
      </c>
      <c r="R29" s="1618">
        <f t="shared" si="4"/>
        <v>103</v>
      </c>
      <c r="S29" s="1076">
        <f t="shared" si="3"/>
        <v>181</v>
      </c>
      <c r="T29" s="78"/>
      <c r="U29" s="78"/>
    </row>
    <row r="30" spans="1:21" ht="10.5" customHeight="1">
      <c r="A30" s="2091"/>
      <c r="B30" s="2091"/>
      <c r="C30" s="2091"/>
      <c r="D30" s="2091"/>
      <c r="E30" s="2361"/>
      <c r="F30" s="322"/>
      <c r="G30" s="92" t="s">
        <v>104</v>
      </c>
      <c r="H30" s="92"/>
      <c r="I30" s="2089">
        <f>SUM(I31)</f>
        <v>0</v>
      </c>
      <c r="J30" s="2089">
        <f>SUM(J31)</f>
        <v>0</v>
      </c>
      <c r="K30" s="2089">
        <f t="shared" si="5"/>
        <v>0</v>
      </c>
      <c r="L30" s="2089"/>
      <c r="M30" s="2089">
        <f>SUM(M31)</f>
        <v>7</v>
      </c>
      <c r="N30" s="2089">
        <f>SUM(N31:N31)</f>
        <v>9</v>
      </c>
      <c r="O30" s="2089">
        <f t="shared" si="6"/>
        <v>16</v>
      </c>
      <c r="P30" s="2089"/>
      <c r="Q30" s="324">
        <f t="shared" si="4"/>
        <v>7</v>
      </c>
      <c r="R30" s="324">
        <f t="shared" si="4"/>
        <v>9</v>
      </c>
      <c r="S30" s="347">
        <f t="shared" si="3"/>
        <v>16</v>
      </c>
      <c r="T30" s="78"/>
      <c r="U30" s="78"/>
    </row>
    <row r="31" spans="1:21" ht="10.5" customHeight="1">
      <c r="A31" s="2091">
        <v>2</v>
      </c>
      <c r="B31" s="2091">
        <v>4</v>
      </c>
      <c r="C31" s="2091">
        <v>11</v>
      </c>
      <c r="D31" s="2091"/>
      <c r="E31" s="2361"/>
      <c r="F31" s="175"/>
      <c r="G31" s="92"/>
      <c r="H31" s="92" t="s">
        <v>1144</v>
      </c>
      <c r="I31" s="2089">
        <v>0</v>
      </c>
      <c r="J31" s="2089">
        <v>0</v>
      </c>
      <c r="K31" s="2089">
        <f t="shared" si="5"/>
        <v>0</v>
      </c>
      <c r="L31" s="2089"/>
      <c r="M31" s="2089">
        <v>7</v>
      </c>
      <c r="N31" s="2089">
        <v>9</v>
      </c>
      <c r="O31" s="2089">
        <f t="shared" si="6"/>
        <v>16</v>
      </c>
      <c r="P31" s="2089"/>
      <c r="Q31" s="324">
        <f t="shared" si="4"/>
        <v>7</v>
      </c>
      <c r="R31" s="324">
        <f t="shared" si="4"/>
        <v>9</v>
      </c>
      <c r="S31" s="347">
        <f t="shared" si="3"/>
        <v>16</v>
      </c>
      <c r="T31" s="78"/>
      <c r="U31" s="78"/>
    </row>
    <row r="32" spans="1:21" ht="10.5" customHeight="1">
      <c r="A32" s="2091"/>
      <c r="B32" s="2091"/>
      <c r="C32" s="2091"/>
      <c r="D32" s="2091"/>
      <c r="E32" s="2361"/>
      <c r="F32" s="92"/>
      <c r="G32" s="92" t="s">
        <v>1134</v>
      </c>
      <c r="H32" s="92"/>
      <c r="I32" s="2089">
        <f>SUM(I33+I34+I35+I37+I38+I39+I40+I41+I42+I43+I44)</f>
        <v>27</v>
      </c>
      <c r="J32" s="2089">
        <f>SUM(J33+J34+J35+J37+J38+J39+J40+J41+J42+J43+J44)</f>
        <v>52</v>
      </c>
      <c r="K32" s="2089">
        <f t="shared" si="5"/>
        <v>79</v>
      </c>
      <c r="L32" s="2089"/>
      <c r="M32" s="2089">
        <f>SUM(M33+M34+M35+M37+M38+M39+M40+M41+M42+M43+M44)</f>
        <v>44</v>
      </c>
      <c r="N32" s="2089">
        <f>SUM(N33+N34+N35+N37+N38+N39+N40+N41+N42+N43+N44)</f>
        <v>42</v>
      </c>
      <c r="O32" s="2089">
        <f t="shared" si="6"/>
        <v>86</v>
      </c>
      <c r="P32" s="2089"/>
      <c r="Q32" s="324">
        <f t="shared" si="4"/>
        <v>71</v>
      </c>
      <c r="R32" s="324">
        <f t="shared" si="4"/>
        <v>94</v>
      </c>
      <c r="S32" s="347">
        <f t="shared" si="3"/>
        <v>165</v>
      </c>
      <c r="T32" s="78"/>
      <c r="U32" s="78"/>
    </row>
    <row r="33" spans="1:21" ht="10.5" customHeight="1">
      <c r="A33" s="2091">
        <v>2</v>
      </c>
      <c r="B33" s="2091">
        <v>4</v>
      </c>
      <c r="C33" s="2091">
        <v>11</v>
      </c>
      <c r="D33" s="2091"/>
      <c r="E33" s="2361"/>
      <c r="F33" s="92"/>
      <c r="G33" s="92"/>
      <c r="H33" s="92" t="s">
        <v>1145</v>
      </c>
      <c r="I33" s="2089">
        <v>7</v>
      </c>
      <c r="J33" s="2089">
        <v>13</v>
      </c>
      <c r="K33" s="2089">
        <f t="shared" si="5"/>
        <v>20</v>
      </c>
      <c r="L33" s="2089"/>
      <c r="M33" s="2089">
        <v>13</v>
      </c>
      <c r="N33" s="2089">
        <v>7</v>
      </c>
      <c r="O33" s="2089">
        <f t="shared" si="6"/>
        <v>20</v>
      </c>
      <c r="P33" s="2089"/>
      <c r="Q33" s="324">
        <f>SUM(I33+M33)</f>
        <v>20</v>
      </c>
      <c r="R33" s="324">
        <f>SUM(J33+N33)</f>
        <v>20</v>
      </c>
      <c r="S33" s="347">
        <f>SUM(Q33:R33)</f>
        <v>40</v>
      </c>
      <c r="T33" s="78"/>
      <c r="U33" s="78"/>
    </row>
    <row r="34" spans="1:21" ht="10.5" customHeight="1">
      <c r="A34" s="2091">
        <v>2</v>
      </c>
      <c r="B34" s="2091">
        <v>4</v>
      </c>
      <c r="C34" s="2091">
        <v>11</v>
      </c>
      <c r="D34" s="2091"/>
      <c r="E34" s="2361"/>
      <c r="F34" s="92"/>
      <c r="G34" s="92"/>
      <c r="H34" s="92" t="s">
        <v>1146</v>
      </c>
      <c r="I34" s="2089">
        <v>8</v>
      </c>
      <c r="J34" s="2089">
        <v>11</v>
      </c>
      <c r="K34" s="2089">
        <f t="shared" si="5"/>
        <v>19</v>
      </c>
      <c r="L34" s="2089"/>
      <c r="M34" s="2089">
        <v>8</v>
      </c>
      <c r="N34" s="2089">
        <v>11</v>
      </c>
      <c r="O34" s="2089">
        <f>SUM(L34:N34)</f>
        <v>19</v>
      </c>
      <c r="P34" s="2089"/>
      <c r="Q34" s="324">
        <f t="shared" si="4"/>
        <v>16</v>
      </c>
      <c r="R34" s="324">
        <f t="shared" si="4"/>
        <v>22</v>
      </c>
      <c r="S34" s="347">
        <f t="shared" si="3"/>
        <v>38</v>
      </c>
      <c r="T34" s="78"/>
      <c r="U34" s="78"/>
    </row>
    <row r="35" spans="1:21" ht="10.5" customHeight="1">
      <c r="A35" s="2091">
        <v>2</v>
      </c>
      <c r="B35" s="2091">
        <v>4</v>
      </c>
      <c r="C35" s="2091">
        <v>11</v>
      </c>
      <c r="D35" s="2091"/>
      <c r="E35" s="2361"/>
      <c r="F35" s="92"/>
      <c r="G35" s="92"/>
      <c r="H35" s="92" t="s">
        <v>1147</v>
      </c>
      <c r="I35" s="2089">
        <v>0</v>
      </c>
      <c r="J35" s="2089">
        <v>0</v>
      </c>
      <c r="K35" s="2089">
        <f t="shared" si="5"/>
        <v>0</v>
      </c>
      <c r="L35" s="2089"/>
      <c r="M35" s="2089">
        <v>0</v>
      </c>
      <c r="N35" s="2089">
        <v>0</v>
      </c>
      <c r="O35" s="2089">
        <f>SUM(L35:N35)</f>
        <v>0</v>
      </c>
      <c r="P35" s="2089"/>
      <c r="Q35" s="324">
        <f>SUM(I35+M35)</f>
        <v>0</v>
      </c>
      <c r="R35" s="324">
        <f>SUM(J35+N35)</f>
        <v>0</v>
      </c>
      <c r="S35" s="347">
        <f>SUM(Q35:R35)</f>
        <v>0</v>
      </c>
      <c r="T35" s="78"/>
      <c r="U35" s="78"/>
    </row>
    <row r="36" spans="1:21" ht="10.5" customHeight="1">
      <c r="A36" s="2091"/>
      <c r="B36" s="2091"/>
      <c r="C36" s="2091"/>
      <c r="D36" s="2091"/>
      <c r="E36" s="2361"/>
      <c r="F36" s="92"/>
      <c r="G36" s="92"/>
      <c r="H36" s="92" t="s">
        <v>1148</v>
      </c>
      <c r="I36" s="2089"/>
      <c r="J36" s="2089"/>
      <c r="K36" s="2089"/>
      <c r="L36" s="2089"/>
      <c r="M36" s="2089"/>
      <c r="N36" s="2089"/>
      <c r="O36" s="2089"/>
      <c r="P36" s="2089"/>
      <c r="Q36" s="2089"/>
      <c r="R36" s="2089"/>
      <c r="S36" s="1413"/>
      <c r="T36" s="78"/>
      <c r="U36" s="78"/>
    </row>
    <row r="37" spans="1:21" ht="10.5" customHeight="1">
      <c r="A37" s="2091">
        <v>2</v>
      </c>
      <c r="B37" s="2091">
        <v>4</v>
      </c>
      <c r="C37" s="2091">
        <v>11</v>
      </c>
      <c r="D37" s="2091"/>
      <c r="E37" s="2361"/>
      <c r="F37" s="92"/>
      <c r="G37" s="92"/>
      <c r="H37" s="92" t="s">
        <v>1149</v>
      </c>
      <c r="I37" s="2089">
        <v>5</v>
      </c>
      <c r="J37" s="2089">
        <v>5</v>
      </c>
      <c r="K37" s="2089">
        <f t="shared" si="5"/>
        <v>10</v>
      </c>
      <c r="L37" s="2089"/>
      <c r="M37" s="2089">
        <v>3</v>
      </c>
      <c r="N37" s="2089">
        <v>9</v>
      </c>
      <c r="O37" s="2089">
        <f t="shared" ref="O37:O44" si="7">SUM(L37:N37)</f>
        <v>12</v>
      </c>
      <c r="P37" s="2089"/>
      <c r="Q37" s="2089">
        <f t="shared" si="4"/>
        <v>8</v>
      </c>
      <c r="R37" s="2089">
        <f t="shared" si="4"/>
        <v>14</v>
      </c>
      <c r="S37" s="1413">
        <f t="shared" si="3"/>
        <v>22</v>
      </c>
      <c r="T37" s="78"/>
      <c r="U37" s="78"/>
    </row>
    <row r="38" spans="1:21" ht="10.5" customHeight="1">
      <c r="A38" s="2091">
        <v>2</v>
      </c>
      <c r="B38" s="2091">
        <v>4</v>
      </c>
      <c r="C38" s="2091">
        <v>11</v>
      </c>
      <c r="D38" s="2091"/>
      <c r="E38" s="2361"/>
      <c r="F38" s="92"/>
      <c r="G38" s="92"/>
      <c r="H38" s="92" t="s">
        <v>1150</v>
      </c>
      <c r="I38" s="2089">
        <v>4</v>
      </c>
      <c r="J38" s="2089">
        <v>14</v>
      </c>
      <c r="K38" s="2089">
        <f t="shared" si="5"/>
        <v>18</v>
      </c>
      <c r="L38" s="2089"/>
      <c r="M38" s="2089">
        <v>20</v>
      </c>
      <c r="N38" s="2089">
        <v>15</v>
      </c>
      <c r="O38" s="2089">
        <f t="shared" si="7"/>
        <v>35</v>
      </c>
      <c r="P38" s="2089"/>
      <c r="Q38" s="2089">
        <f t="shared" si="4"/>
        <v>24</v>
      </c>
      <c r="R38" s="2089">
        <f t="shared" si="4"/>
        <v>29</v>
      </c>
      <c r="S38" s="1413">
        <f t="shared" si="3"/>
        <v>53</v>
      </c>
      <c r="T38" s="78"/>
      <c r="U38" s="78"/>
    </row>
    <row r="39" spans="1:21" ht="10.5" customHeight="1">
      <c r="A39" s="2091">
        <v>2</v>
      </c>
      <c r="B39" s="2091">
        <v>4</v>
      </c>
      <c r="C39" s="2091">
        <v>11</v>
      </c>
      <c r="D39" s="2091"/>
      <c r="E39" s="2361"/>
      <c r="F39" s="92"/>
      <c r="G39" s="92"/>
      <c r="H39" s="92" t="s">
        <v>1151</v>
      </c>
      <c r="I39" s="2089">
        <v>3</v>
      </c>
      <c r="J39" s="2089">
        <v>8</v>
      </c>
      <c r="K39" s="2089">
        <f t="shared" si="5"/>
        <v>11</v>
      </c>
      <c r="L39" s="2089"/>
      <c r="M39" s="2089">
        <v>0</v>
      </c>
      <c r="N39" s="2089">
        <v>0</v>
      </c>
      <c r="O39" s="2089">
        <f t="shared" si="7"/>
        <v>0</v>
      </c>
      <c r="P39" s="2089"/>
      <c r="Q39" s="2089">
        <f t="shared" si="4"/>
        <v>3</v>
      </c>
      <c r="R39" s="2089">
        <f t="shared" si="4"/>
        <v>8</v>
      </c>
      <c r="S39" s="1413">
        <f t="shared" si="3"/>
        <v>11</v>
      </c>
      <c r="T39" s="78"/>
      <c r="U39" s="78"/>
    </row>
    <row r="40" spans="1:21" ht="10.5" customHeight="1">
      <c r="A40" s="2091">
        <v>2</v>
      </c>
      <c r="B40" s="2091">
        <v>4</v>
      </c>
      <c r="C40" s="2091">
        <v>11</v>
      </c>
      <c r="D40" s="2091"/>
      <c r="E40" s="2361"/>
      <c r="F40" s="92"/>
      <c r="G40" s="92"/>
      <c r="H40" s="92" t="s">
        <v>1152</v>
      </c>
      <c r="I40" s="2089">
        <v>0</v>
      </c>
      <c r="J40" s="2089">
        <v>0</v>
      </c>
      <c r="K40" s="2089">
        <f t="shared" si="5"/>
        <v>0</v>
      </c>
      <c r="L40" s="2089"/>
      <c r="M40" s="2089">
        <v>0</v>
      </c>
      <c r="N40" s="2089">
        <v>0</v>
      </c>
      <c r="O40" s="2089">
        <f t="shared" si="7"/>
        <v>0</v>
      </c>
      <c r="P40" s="2089"/>
      <c r="Q40" s="2089">
        <f t="shared" si="4"/>
        <v>0</v>
      </c>
      <c r="R40" s="2089">
        <f t="shared" si="4"/>
        <v>0</v>
      </c>
      <c r="S40" s="1413">
        <f t="shared" si="3"/>
        <v>0</v>
      </c>
      <c r="T40" s="78"/>
      <c r="U40" s="78"/>
    </row>
    <row r="41" spans="1:21" ht="10.5" customHeight="1">
      <c r="A41" s="2091">
        <v>2</v>
      </c>
      <c r="B41" s="2091">
        <v>4</v>
      </c>
      <c r="C41" s="2091">
        <v>11</v>
      </c>
      <c r="D41" s="2091"/>
      <c r="E41" s="2361"/>
      <c r="F41" s="92"/>
      <c r="G41" s="92"/>
      <c r="H41" s="92" t="s">
        <v>1153</v>
      </c>
      <c r="I41" s="2089">
        <v>0</v>
      </c>
      <c r="J41" s="2089">
        <v>0</v>
      </c>
      <c r="K41" s="2089">
        <f t="shared" si="5"/>
        <v>0</v>
      </c>
      <c r="L41" s="2089"/>
      <c r="M41" s="2089">
        <v>0</v>
      </c>
      <c r="N41" s="2089">
        <v>0</v>
      </c>
      <c r="O41" s="2089">
        <f t="shared" si="7"/>
        <v>0</v>
      </c>
      <c r="P41" s="2089"/>
      <c r="Q41" s="2089">
        <f t="shared" ref="Q41:R115" si="8">SUM(I41+M41)</f>
        <v>0</v>
      </c>
      <c r="R41" s="2089">
        <f t="shared" si="8"/>
        <v>0</v>
      </c>
      <c r="S41" s="1413">
        <f t="shared" si="3"/>
        <v>0</v>
      </c>
      <c r="T41" s="78"/>
      <c r="U41" s="78"/>
    </row>
    <row r="42" spans="1:21" ht="10.5" customHeight="1">
      <c r="A42" s="2091">
        <v>2</v>
      </c>
      <c r="B42" s="2091">
        <v>4</v>
      </c>
      <c r="C42" s="2091">
        <v>11</v>
      </c>
      <c r="D42" s="2091"/>
      <c r="E42" s="2361"/>
      <c r="F42" s="92"/>
      <c r="G42" s="92"/>
      <c r="H42" s="92" t="s">
        <v>1154</v>
      </c>
      <c r="I42" s="2089">
        <v>0</v>
      </c>
      <c r="J42" s="2089">
        <v>0</v>
      </c>
      <c r="K42" s="2089">
        <f t="shared" si="5"/>
        <v>0</v>
      </c>
      <c r="L42" s="2089"/>
      <c r="M42" s="2089">
        <v>0</v>
      </c>
      <c r="N42" s="2089">
        <v>0</v>
      </c>
      <c r="O42" s="2089">
        <f t="shared" si="7"/>
        <v>0</v>
      </c>
      <c r="P42" s="2089"/>
      <c r="Q42" s="2089">
        <f t="shared" si="8"/>
        <v>0</v>
      </c>
      <c r="R42" s="2089">
        <f t="shared" si="8"/>
        <v>0</v>
      </c>
      <c r="S42" s="1413">
        <f t="shared" si="3"/>
        <v>0</v>
      </c>
      <c r="T42" s="78"/>
      <c r="U42" s="78"/>
    </row>
    <row r="43" spans="1:21" ht="10.5" customHeight="1">
      <c r="A43" s="2091">
        <v>2</v>
      </c>
      <c r="B43" s="2091">
        <v>6</v>
      </c>
      <c r="C43" s="2091">
        <v>11</v>
      </c>
      <c r="D43" s="2091"/>
      <c r="E43" s="2361"/>
      <c r="F43" s="92"/>
      <c r="G43" s="92"/>
      <c r="H43" s="92" t="s">
        <v>1155</v>
      </c>
      <c r="I43" s="2089">
        <v>0</v>
      </c>
      <c r="J43" s="2089">
        <v>1</v>
      </c>
      <c r="K43" s="2089">
        <f t="shared" si="5"/>
        <v>1</v>
      </c>
      <c r="L43" s="2089"/>
      <c r="M43" s="2089">
        <v>0</v>
      </c>
      <c r="N43" s="2089">
        <v>0</v>
      </c>
      <c r="O43" s="2089">
        <f t="shared" si="7"/>
        <v>0</v>
      </c>
      <c r="P43" s="2089"/>
      <c r="Q43" s="2089">
        <f t="shared" si="8"/>
        <v>0</v>
      </c>
      <c r="R43" s="2089">
        <f t="shared" si="8"/>
        <v>1</v>
      </c>
      <c r="S43" s="1413">
        <f t="shared" si="3"/>
        <v>1</v>
      </c>
      <c r="T43" s="78"/>
      <c r="U43" s="78"/>
    </row>
    <row r="44" spans="1:21" ht="10.5" customHeight="1">
      <c r="A44" s="2091">
        <v>2</v>
      </c>
      <c r="B44" s="2091">
        <v>4</v>
      </c>
      <c r="C44" s="2091">
        <v>11</v>
      </c>
      <c r="D44" s="2091"/>
      <c r="E44" s="2361"/>
      <c r="F44" s="92"/>
      <c r="G44" s="92"/>
      <c r="H44" s="92" t="s">
        <v>1156</v>
      </c>
      <c r="I44" s="2089">
        <v>0</v>
      </c>
      <c r="J44" s="2089">
        <v>0</v>
      </c>
      <c r="K44" s="2089">
        <f t="shared" si="5"/>
        <v>0</v>
      </c>
      <c r="L44" s="2089"/>
      <c r="M44" s="2089">
        <v>0</v>
      </c>
      <c r="N44" s="2089">
        <v>0</v>
      </c>
      <c r="O44" s="2089">
        <f t="shared" si="7"/>
        <v>0</v>
      </c>
      <c r="P44" s="2089"/>
      <c r="Q44" s="324">
        <f t="shared" si="8"/>
        <v>0</v>
      </c>
      <c r="R44" s="324">
        <f t="shared" si="8"/>
        <v>0</v>
      </c>
      <c r="S44" s="347">
        <f t="shared" si="3"/>
        <v>0</v>
      </c>
      <c r="T44" s="78"/>
      <c r="U44" s="78"/>
    </row>
    <row r="45" spans="1:21" ht="11.25" customHeight="1">
      <c r="A45" s="2091"/>
      <c r="B45" s="2091"/>
      <c r="C45" s="2091"/>
      <c r="D45" s="2091"/>
      <c r="E45" s="2361"/>
      <c r="F45" s="175" t="s">
        <v>31</v>
      </c>
      <c r="G45" s="92"/>
      <c r="H45" s="92"/>
      <c r="I45" s="1618">
        <f>SUM(I46+I48)</f>
        <v>13</v>
      </c>
      <c r="J45" s="1618">
        <f>SUM(J46+J48)</f>
        <v>10</v>
      </c>
      <c r="K45" s="1618">
        <f>SUM(I45:J45)</f>
        <v>23</v>
      </c>
      <c r="L45" s="1618"/>
      <c r="M45" s="1618">
        <f>SUM(M46+M48)</f>
        <v>34</v>
      </c>
      <c r="N45" s="1618">
        <f>SUM(N46+N48)</f>
        <v>11</v>
      </c>
      <c r="O45" s="1618">
        <f>SUM(M45:N45)</f>
        <v>45</v>
      </c>
      <c r="P45" s="1618"/>
      <c r="Q45" s="1618">
        <f t="shared" si="8"/>
        <v>47</v>
      </c>
      <c r="R45" s="1618">
        <f t="shared" si="8"/>
        <v>21</v>
      </c>
      <c r="S45" s="1076">
        <f t="shared" si="3"/>
        <v>68</v>
      </c>
      <c r="T45" s="78"/>
      <c r="U45" s="78"/>
    </row>
    <row r="46" spans="1:21" ht="10.5" customHeight="1">
      <c r="A46" s="2091"/>
      <c r="B46" s="2091"/>
      <c r="C46" s="2091"/>
      <c r="D46" s="2091"/>
      <c r="E46" s="2361"/>
      <c r="F46" s="175"/>
      <c r="G46" s="92" t="s">
        <v>1139</v>
      </c>
      <c r="H46" s="92"/>
      <c r="I46" s="324">
        <f>SUM(I47)</f>
        <v>0</v>
      </c>
      <c r="J46" s="324">
        <f>SUM(J47)</f>
        <v>0</v>
      </c>
      <c r="K46" s="324">
        <f>SUM(I46:J46)</f>
        <v>0</v>
      </c>
      <c r="L46" s="324"/>
      <c r="M46" s="324">
        <f>SUM(M47)</f>
        <v>9</v>
      </c>
      <c r="N46" s="324">
        <f>SUM(N47)</f>
        <v>7</v>
      </c>
      <c r="O46" s="324">
        <f>SUM(M46:N46)</f>
        <v>16</v>
      </c>
      <c r="P46" s="324"/>
      <c r="Q46" s="324">
        <f>SUM(I46+M46)</f>
        <v>9</v>
      </c>
      <c r="R46" s="324">
        <f>SUM(J46+N46)</f>
        <v>7</v>
      </c>
      <c r="S46" s="347">
        <f>SUM(Q46:R46)</f>
        <v>16</v>
      </c>
      <c r="T46" s="78"/>
      <c r="U46" s="78"/>
    </row>
    <row r="47" spans="1:21" ht="10.5" customHeight="1">
      <c r="A47" s="2091">
        <v>2</v>
      </c>
      <c r="B47" s="2091">
        <v>4</v>
      </c>
      <c r="C47" s="2091">
        <v>10</v>
      </c>
      <c r="D47" s="2091"/>
      <c r="E47" s="2361"/>
      <c r="F47" s="175"/>
      <c r="G47" s="92"/>
      <c r="H47" s="92" t="s">
        <v>1146</v>
      </c>
      <c r="I47" s="324">
        <v>0</v>
      </c>
      <c r="J47" s="324">
        <v>0</v>
      </c>
      <c r="K47" s="324">
        <f>SUM(I47:J47)</f>
        <v>0</v>
      </c>
      <c r="L47" s="324"/>
      <c r="M47" s="324">
        <v>9</v>
      </c>
      <c r="N47" s="324">
        <v>7</v>
      </c>
      <c r="O47" s="324">
        <f>SUM(M47:N47)</f>
        <v>16</v>
      </c>
      <c r="P47" s="324"/>
      <c r="Q47" s="324">
        <f>SUM(I47+M47)</f>
        <v>9</v>
      </c>
      <c r="R47" s="324">
        <f>SUM(J47+N47)</f>
        <v>7</v>
      </c>
      <c r="S47" s="347">
        <f>SUM(Q47:R47)</f>
        <v>16</v>
      </c>
      <c r="T47" s="78"/>
      <c r="U47" s="78"/>
    </row>
    <row r="48" spans="1:21" ht="10.5" customHeight="1">
      <c r="A48" s="2091"/>
      <c r="B48" s="2091"/>
      <c r="C48" s="2091"/>
      <c r="D48" s="2091"/>
      <c r="E48" s="2361"/>
      <c r="F48" s="92"/>
      <c r="G48" s="92" t="s">
        <v>1134</v>
      </c>
      <c r="I48" s="2089">
        <f>SUM(I49+I51+I52)</f>
        <v>13</v>
      </c>
      <c r="J48" s="2089">
        <f>SUM(J49+J51+J52)</f>
        <v>10</v>
      </c>
      <c r="K48" s="2089">
        <f>SUM(I48:J48)</f>
        <v>23</v>
      </c>
      <c r="L48" s="2089"/>
      <c r="M48" s="2089">
        <f>SUM(M49+M51+M52)</f>
        <v>25</v>
      </c>
      <c r="N48" s="2089">
        <f>SUM(N49+N51+N52)</f>
        <v>4</v>
      </c>
      <c r="O48" s="2089">
        <f>SUM(M48:N48)</f>
        <v>29</v>
      </c>
      <c r="P48" s="2089"/>
      <c r="Q48" s="324">
        <f t="shared" si="8"/>
        <v>38</v>
      </c>
      <c r="R48" s="324">
        <f t="shared" si="8"/>
        <v>14</v>
      </c>
      <c r="S48" s="347">
        <f t="shared" si="3"/>
        <v>52</v>
      </c>
      <c r="T48" s="78"/>
      <c r="U48" s="78"/>
    </row>
    <row r="49" spans="1:21" ht="10.5" customHeight="1">
      <c r="A49" s="2091">
        <v>2</v>
      </c>
      <c r="B49" s="2091">
        <v>4</v>
      </c>
      <c r="C49" s="2091">
        <v>10</v>
      </c>
      <c r="D49" s="2091"/>
      <c r="E49" s="2361"/>
      <c r="F49" s="92"/>
      <c r="H49" s="64" t="s">
        <v>1145</v>
      </c>
      <c r="I49" s="2089">
        <v>0</v>
      </c>
      <c r="J49" s="2089">
        <v>0</v>
      </c>
      <c r="K49" s="2089">
        <f>SUM(I49:J49)</f>
        <v>0</v>
      </c>
      <c r="L49" s="2089"/>
      <c r="M49" s="2089">
        <v>15</v>
      </c>
      <c r="N49" s="2089">
        <v>0</v>
      </c>
      <c r="O49" s="2089">
        <f>SUM(M49:N49)</f>
        <v>15</v>
      </c>
      <c r="P49" s="2089"/>
      <c r="Q49" s="324">
        <f t="shared" si="8"/>
        <v>15</v>
      </c>
      <c r="R49" s="324">
        <f t="shared" si="8"/>
        <v>0</v>
      </c>
      <c r="S49" s="347">
        <f t="shared" si="3"/>
        <v>15</v>
      </c>
      <c r="T49" s="78"/>
      <c r="U49" s="78"/>
    </row>
    <row r="50" spans="1:21" ht="10.5" customHeight="1">
      <c r="A50" s="2091"/>
      <c r="B50" s="2091"/>
      <c r="C50" s="2091"/>
      <c r="D50" s="2091"/>
      <c r="E50" s="2361"/>
      <c r="F50" s="92"/>
      <c r="G50" s="92"/>
      <c r="H50" s="92" t="s">
        <v>1148</v>
      </c>
      <c r="I50" s="2089"/>
      <c r="J50" s="2089"/>
      <c r="K50" s="2089"/>
      <c r="L50" s="2089"/>
      <c r="M50" s="2089"/>
      <c r="N50" s="2089"/>
      <c r="O50" s="2089"/>
      <c r="P50" s="2089"/>
      <c r="Q50" s="324"/>
      <c r="R50" s="324"/>
      <c r="S50" s="347"/>
      <c r="T50" s="78"/>
      <c r="U50" s="78"/>
    </row>
    <row r="51" spans="1:21" ht="10.5" customHeight="1">
      <c r="A51" s="2091">
        <v>2</v>
      </c>
      <c r="B51" s="2091">
        <v>4</v>
      </c>
      <c r="C51" s="2091">
        <v>10</v>
      </c>
      <c r="D51" s="2091"/>
      <c r="E51" s="2361"/>
      <c r="F51" s="92"/>
      <c r="G51" s="92"/>
      <c r="H51" s="92" t="s">
        <v>1157</v>
      </c>
      <c r="I51" s="2089">
        <v>13</v>
      </c>
      <c r="J51" s="2089">
        <v>10</v>
      </c>
      <c r="K51" s="2089">
        <f>SUM(I51:J51)</f>
        <v>23</v>
      </c>
      <c r="L51" s="2089"/>
      <c r="M51" s="2089">
        <v>10</v>
      </c>
      <c r="N51" s="2089">
        <v>4</v>
      </c>
      <c r="O51" s="2089">
        <f>SUM(M51:N51)</f>
        <v>14</v>
      </c>
      <c r="P51" s="2089"/>
      <c r="Q51" s="324">
        <f t="shared" si="8"/>
        <v>23</v>
      </c>
      <c r="R51" s="324">
        <f t="shared" si="8"/>
        <v>14</v>
      </c>
      <c r="S51" s="347">
        <f t="shared" si="3"/>
        <v>37</v>
      </c>
      <c r="T51" s="78"/>
      <c r="U51" s="78"/>
    </row>
    <row r="52" spans="1:21" ht="10.5" customHeight="1">
      <c r="A52" s="2091">
        <v>2</v>
      </c>
      <c r="B52" s="2091">
        <v>4</v>
      </c>
      <c r="C52" s="2091">
        <v>10</v>
      </c>
      <c r="D52" s="2091"/>
      <c r="E52" s="2361"/>
      <c r="F52" s="92"/>
      <c r="G52" s="92"/>
      <c r="H52" s="92" t="s">
        <v>1158</v>
      </c>
      <c r="I52" s="2089">
        <v>0</v>
      </c>
      <c r="J52" s="2089">
        <v>0</v>
      </c>
      <c r="K52" s="2089">
        <f>SUM(I52:J52)</f>
        <v>0</v>
      </c>
      <c r="L52" s="2089"/>
      <c r="M52" s="2089">
        <v>0</v>
      </c>
      <c r="N52" s="2089">
        <v>0</v>
      </c>
      <c r="O52" s="2089">
        <f>SUM(M52:N52)</f>
        <v>0</v>
      </c>
      <c r="P52" s="2089"/>
      <c r="Q52" s="324">
        <f t="shared" si="8"/>
        <v>0</v>
      </c>
      <c r="R52" s="324">
        <f t="shared" si="8"/>
        <v>0</v>
      </c>
      <c r="S52" s="347">
        <f t="shared" si="3"/>
        <v>0</v>
      </c>
      <c r="T52" s="78"/>
      <c r="U52" s="78"/>
    </row>
    <row r="53" spans="1:21" ht="11.25" customHeight="1">
      <c r="A53" s="2091"/>
      <c r="B53" s="2091"/>
      <c r="C53" s="2091"/>
      <c r="D53" s="2091"/>
      <c r="E53" s="2361"/>
      <c r="F53" s="175" t="s">
        <v>32</v>
      </c>
      <c r="G53" s="92"/>
      <c r="H53" s="92"/>
      <c r="I53" s="1618">
        <f>SUM(I54)</f>
        <v>3</v>
      </c>
      <c r="J53" s="1618">
        <f>SUM(J54)</f>
        <v>11</v>
      </c>
      <c r="K53" s="1618">
        <f>SUM(I53:J53)</f>
        <v>14</v>
      </c>
      <c r="L53" s="1618"/>
      <c r="M53" s="1618">
        <f>SUM(M54)</f>
        <v>7</v>
      </c>
      <c r="N53" s="1618">
        <f>SUM(N54)</f>
        <v>5</v>
      </c>
      <c r="O53" s="1618">
        <f>SUM(M53:N53)</f>
        <v>12</v>
      </c>
      <c r="P53" s="1618"/>
      <c r="Q53" s="1618">
        <f t="shared" si="8"/>
        <v>10</v>
      </c>
      <c r="R53" s="1618">
        <f t="shared" si="8"/>
        <v>16</v>
      </c>
      <c r="S53" s="1076">
        <f t="shared" si="3"/>
        <v>26</v>
      </c>
      <c r="T53" s="78"/>
      <c r="U53" s="78"/>
    </row>
    <row r="54" spans="1:21" ht="10.5" customHeight="1">
      <c r="A54" s="2091"/>
      <c r="B54" s="2091"/>
      <c r="C54" s="2091"/>
      <c r="D54" s="2091"/>
      <c r="E54" s="2361"/>
      <c r="F54" s="92"/>
      <c r="G54" s="92" t="s">
        <v>1134</v>
      </c>
      <c r="H54" s="92"/>
      <c r="I54" s="2089">
        <f>SUM(I56+I57+I58+I59)</f>
        <v>3</v>
      </c>
      <c r="J54" s="2089">
        <f>SUM(J56+J57+J58+J59)</f>
        <v>11</v>
      </c>
      <c r="K54" s="2089">
        <f>SUM(I54:J54)</f>
        <v>14</v>
      </c>
      <c r="L54" s="2089"/>
      <c r="M54" s="2089">
        <f>SUM(M56+M57+M58+M59)</f>
        <v>7</v>
      </c>
      <c r="N54" s="2089">
        <f>SUM(N56+N57+N58+N59)</f>
        <v>5</v>
      </c>
      <c r="O54" s="2089">
        <f>SUM(M54:N54)</f>
        <v>12</v>
      </c>
      <c r="P54" s="2089"/>
      <c r="Q54" s="324">
        <f t="shared" si="8"/>
        <v>10</v>
      </c>
      <c r="R54" s="324">
        <f t="shared" si="8"/>
        <v>16</v>
      </c>
      <c r="S54" s="347">
        <f t="shared" si="3"/>
        <v>26</v>
      </c>
      <c r="T54" s="78"/>
      <c r="U54" s="78"/>
    </row>
    <row r="55" spans="1:21" ht="10.5" customHeight="1">
      <c r="A55" s="2091"/>
      <c r="B55" s="2091"/>
      <c r="C55" s="2091"/>
      <c r="D55" s="2091"/>
      <c r="E55" s="2361"/>
      <c r="F55" s="92"/>
      <c r="G55" s="92"/>
      <c r="H55" s="92" t="s">
        <v>1148</v>
      </c>
      <c r="I55" s="2089"/>
      <c r="J55" s="2089"/>
      <c r="K55" s="2089"/>
      <c r="L55" s="2089"/>
      <c r="M55" s="2089"/>
      <c r="N55" s="2089"/>
      <c r="O55" s="2089"/>
      <c r="P55" s="2089"/>
      <c r="Q55" s="324"/>
      <c r="R55" s="324"/>
      <c r="S55" s="347"/>
      <c r="T55" s="78"/>
      <c r="U55" s="78"/>
    </row>
    <row r="56" spans="1:21" ht="10.5" customHeight="1">
      <c r="A56" s="2091">
        <v>2</v>
      </c>
      <c r="B56" s="2091">
        <v>4</v>
      </c>
      <c r="C56" s="2091">
        <v>10</v>
      </c>
      <c r="D56" s="2091"/>
      <c r="E56" s="2361"/>
      <c r="F56" s="92"/>
      <c r="G56" s="92"/>
      <c r="H56" s="92" t="s">
        <v>1159</v>
      </c>
      <c r="I56" s="2089">
        <v>0</v>
      </c>
      <c r="J56" s="2089">
        <v>0</v>
      </c>
      <c r="K56" s="2089">
        <f t="shared" ref="K56:K86" si="9">SUM(I56:J56)</f>
        <v>0</v>
      </c>
      <c r="L56" s="2089"/>
      <c r="M56" s="2089">
        <v>7</v>
      </c>
      <c r="N56" s="2089">
        <v>5</v>
      </c>
      <c r="O56" s="2089">
        <f t="shared" ref="O56:O86" si="10">SUM(M56:N56)</f>
        <v>12</v>
      </c>
      <c r="P56" s="2089"/>
      <c r="Q56" s="324">
        <f t="shared" si="8"/>
        <v>7</v>
      </c>
      <c r="R56" s="324">
        <f t="shared" si="8"/>
        <v>5</v>
      </c>
      <c r="S56" s="347">
        <f t="shared" si="3"/>
        <v>12</v>
      </c>
      <c r="T56" s="78"/>
      <c r="U56" s="78"/>
    </row>
    <row r="57" spans="1:21" ht="10.5" customHeight="1">
      <c r="A57" s="2091">
        <v>2</v>
      </c>
      <c r="B57" s="2091">
        <v>4</v>
      </c>
      <c r="C57" s="2091">
        <v>10</v>
      </c>
      <c r="D57" s="2091"/>
      <c r="E57" s="2361"/>
      <c r="F57" s="92"/>
      <c r="G57" s="92"/>
      <c r="H57" s="92" t="s">
        <v>1153</v>
      </c>
      <c r="I57" s="2089">
        <v>3</v>
      </c>
      <c r="J57" s="2089">
        <v>11</v>
      </c>
      <c r="K57" s="2089">
        <f t="shared" si="9"/>
        <v>14</v>
      </c>
      <c r="L57" s="2089"/>
      <c r="M57" s="2089">
        <v>0</v>
      </c>
      <c r="N57" s="2089">
        <v>0</v>
      </c>
      <c r="O57" s="2089">
        <f t="shared" si="10"/>
        <v>0</v>
      </c>
      <c r="P57" s="2089"/>
      <c r="Q57" s="324">
        <f t="shared" si="8"/>
        <v>3</v>
      </c>
      <c r="R57" s="324">
        <f t="shared" si="8"/>
        <v>11</v>
      </c>
      <c r="S57" s="347">
        <f t="shared" si="3"/>
        <v>14</v>
      </c>
      <c r="T57" s="78"/>
      <c r="U57" s="78"/>
    </row>
    <row r="58" spans="1:21" ht="10.5" customHeight="1">
      <c r="A58" s="2091">
        <v>2</v>
      </c>
      <c r="B58" s="2091">
        <v>4</v>
      </c>
      <c r="C58" s="2091">
        <v>10</v>
      </c>
      <c r="D58" s="2091"/>
      <c r="E58" s="2361"/>
      <c r="F58" s="92"/>
      <c r="G58" s="92"/>
      <c r="H58" s="92" t="s">
        <v>1154</v>
      </c>
      <c r="I58" s="2089">
        <v>0</v>
      </c>
      <c r="J58" s="2089">
        <v>0</v>
      </c>
      <c r="K58" s="2089">
        <f t="shared" si="9"/>
        <v>0</v>
      </c>
      <c r="L58" s="2089"/>
      <c r="M58" s="2089">
        <v>0</v>
      </c>
      <c r="N58" s="2089">
        <v>0</v>
      </c>
      <c r="O58" s="2089">
        <f t="shared" si="10"/>
        <v>0</v>
      </c>
      <c r="P58" s="2089"/>
      <c r="Q58" s="324">
        <f t="shared" si="8"/>
        <v>0</v>
      </c>
      <c r="R58" s="324">
        <f t="shared" si="8"/>
        <v>0</v>
      </c>
      <c r="S58" s="347">
        <f t="shared" si="3"/>
        <v>0</v>
      </c>
      <c r="T58" s="78"/>
      <c r="U58" s="78"/>
    </row>
    <row r="59" spans="1:21" ht="10.5" customHeight="1">
      <c r="A59" s="2091">
        <v>2</v>
      </c>
      <c r="B59" s="2091">
        <v>4</v>
      </c>
      <c r="C59" s="2091">
        <v>10</v>
      </c>
      <c r="D59" s="2091"/>
      <c r="E59" s="2361"/>
      <c r="F59" s="92"/>
      <c r="G59" s="92"/>
      <c r="H59" s="92" t="s">
        <v>1160</v>
      </c>
      <c r="I59" s="2089">
        <v>0</v>
      </c>
      <c r="J59" s="2089">
        <v>0</v>
      </c>
      <c r="K59" s="2089">
        <f t="shared" si="9"/>
        <v>0</v>
      </c>
      <c r="L59" s="2089"/>
      <c r="M59" s="2089">
        <v>0</v>
      </c>
      <c r="N59" s="2089">
        <v>0</v>
      </c>
      <c r="O59" s="2089">
        <f t="shared" si="10"/>
        <v>0</v>
      </c>
      <c r="P59" s="2089"/>
      <c r="Q59" s="324">
        <f t="shared" si="8"/>
        <v>0</v>
      </c>
      <c r="R59" s="324">
        <f t="shared" si="8"/>
        <v>0</v>
      </c>
      <c r="S59" s="347">
        <f t="shared" si="3"/>
        <v>0</v>
      </c>
      <c r="T59" s="78"/>
      <c r="U59" s="78"/>
    </row>
    <row r="60" spans="1:21" ht="11.25" customHeight="1">
      <c r="A60" s="2091"/>
      <c r="B60" s="2091"/>
      <c r="C60" s="2091"/>
      <c r="D60" s="2091"/>
      <c r="E60" s="2361"/>
      <c r="F60" s="175" t="s">
        <v>33</v>
      </c>
      <c r="G60" s="92"/>
      <c r="H60" s="92"/>
      <c r="I60" s="996">
        <f>SUM(I61)</f>
        <v>2</v>
      </c>
      <c r="J60" s="996">
        <f>SUM(J61)</f>
        <v>3</v>
      </c>
      <c r="K60" s="996">
        <f t="shared" si="9"/>
        <v>5</v>
      </c>
      <c r="L60" s="996"/>
      <c r="M60" s="996">
        <f>SUM(M61)</f>
        <v>1</v>
      </c>
      <c r="N60" s="996">
        <f>SUM(N61)</f>
        <v>4</v>
      </c>
      <c r="O60" s="996">
        <f t="shared" si="10"/>
        <v>5</v>
      </c>
      <c r="P60" s="996"/>
      <c r="Q60" s="1618">
        <f t="shared" si="8"/>
        <v>3</v>
      </c>
      <c r="R60" s="1618">
        <f t="shared" si="8"/>
        <v>7</v>
      </c>
      <c r="S60" s="1076">
        <f t="shared" si="3"/>
        <v>10</v>
      </c>
      <c r="T60" s="78"/>
      <c r="U60" s="78"/>
    </row>
    <row r="61" spans="1:21" ht="10.5" customHeight="1">
      <c r="A61" s="2091"/>
      <c r="B61" s="2091"/>
      <c r="C61" s="2091"/>
      <c r="D61" s="2091"/>
      <c r="E61" s="2361"/>
      <c r="F61" s="92"/>
      <c r="G61" s="92" t="s">
        <v>1134</v>
      </c>
      <c r="H61" s="92"/>
      <c r="I61" s="2107">
        <f>SUM(I62)</f>
        <v>2</v>
      </c>
      <c r="J61" s="2107">
        <f>SUM(J62)</f>
        <v>3</v>
      </c>
      <c r="K61" s="2107">
        <f t="shared" si="9"/>
        <v>5</v>
      </c>
      <c r="L61" s="2107"/>
      <c r="M61" s="2107">
        <f>SUM(M62)</f>
        <v>1</v>
      </c>
      <c r="N61" s="2107">
        <f>SUM(N62)</f>
        <v>4</v>
      </c>
      <c r="O61" s="2107">
        <f t="shared" si="10"/>
        <v>5</v>
      </c>
      <c r="P61" s="2107"/>
      <c r="Q61" s="324">
        <f t="shared" si="8"/>
        <v>3</v>
      </c>
      <c r="R61" s="324">
        <f t="shared" si="8"/>
        <v>7</v>
      </c>
      <c r="S61" s="347">
        <f t="shared" si="3"/>
        <v>10</v>
      </c>
      <c r="T61" s="78"/>
      <c r="U61" s="78"/>
    </row>
    <row r="62" spans="1:21" ht="10.5" customHeight="1">
      <c r="A62" s="2091">
        <v>2</v>
      </c>
      <c r="B62" s="2091">
        <v>4</v>
      </c>
      <c r="C62" s="2091">
        <v>3</v>
      </c>
      <c r="D62" s="2091"/>
      <c r="E62" s="2361"/>
      <c r="F62" s="92"/>
      <c r="G62" s="92"/>
      <c r="H62" s="92" t="s">
        <v>1161</v>
      </c>
      <c r="I62" s="2107">
        <v>2</v>
      </c>
      <c r="J62" s="2107">
        <v>3</v>
      </c>
      <c r="K62" s="2107">
        <f t="shared" si="9"/>
        <v>5</v>
      </c>
      <c r="L62" s="2107"/>
      <c r="M62" s="2107">
        <v>1</v>
      </c>
      <c r="N62" s="2107">
        <v>4</v>
      </c>
      <c r="O62" s="2107">
        <f t="shared" si="10"/>
        <v>5</v>
      </c>
      <c r="P62" s="2107"/>
      <c r="Q62" s="324">
        <f t="shared" si="8"/>
        <v>3</v>
      </c>
      <c r="R62" s="324">
        <f t="shared" si="8"/>
        <v>7</v>
      </c>
      <c r="S62" s="347">
        <f t="shared" si="3"/>
        <v>10</v>
      </c>
      <c r="T62" s="78"/>
      <c r="U62" s="78"/>
    </row>
    <row r="63" spans="1:21" ht="11.25" customHeight="1">
      <c r="A63" s="2091"/>
      <c r="B63" s="2091"/>
      <c r="C63" s="2091"/>
      <c r="D63" s="2091"/>
      <c r="E63" s="2099"/>
      <c r="F63" s="175" t="s">
        <v>37</v>
      </c>
      <c r="G63" s="92"/>
      <c r="H63" s="92"/>
      <c r="I63" s="996">
        <f>I64</f>
        <v>0</v>
      </c>
      <c r="J63" s="996">
        <f>J64</f>
        <v>0</v>
      </c>
      <c r="K63" s="996">
        <f t="shared" si="9"/>
        <v>0</v>
      </c>
      <c r="L63" s="996"/>
      <c r="M63" s="996">
        <f>M64</f>
        <v>0</v>
      </c>
      <c r="N63" s="996">
        <f>N64</f>
        <v>0</v>
      </c>
      <c r="O63" s="996">
        <f t="shared" si="10"/>
        <v>0</v>
      </c>
      <c r="P63" s="996"/>
      <c r="Q63" s="1618">
        <f t="shared" si="8"/>
        <v>0</v>
      </c>
      <c r="R63" s="1618">
        <f t="shared" si="8"/>
        <v>0</v>
      </c>
      <c r="S63" s="1076">
        <f t="shared" si="3"/>
        <v>0</v>
      </c>
      <c r="T63" s="78"/>
      <c r="U63" s="78"/>
    </row>
    <row r="64" spans="1:21" ht="10.5" customHeight="1">
      <c r="A64" s="2091"/>
      <c r="B64" s="2091"/>
      <c r="C64" s="2091"/>
      <c r="D64" s="2091"/>
      <c r="E64" s="2099"/>
      <c r="F64" s="92"/>
      <c r="G64" s="92" t="s">
        <v>1137</v>
      </c>
      <c r="H64" s="92"/>
      <c r="I64" s="2107">
        <f>I65</f>
        <v>0</v>
      </c>
      <c r="J64" s="2107">
        <f>J65</f>
        <v>0</v>
      </c>
      <c r="K64" s="2107">
        <f t="shared" si="9"/>
        <v>0</v>
      </c>
      <c r="L64" s="2107"/>
      <c r="M64" s="2107">
        <f>M65</f>
        <v>0</v>
      </c>
      <c r="N64" s="2107">
        <f>N65</f>
        <v>0</v>
      </c>
      <c r="O64" s="2107">
        <f t="shared" si="10"/>
        <v>0</v>
      </c>
      <c r="P64" s="2107"/>
      <c r="Q64" s="324">
        <f t="shared" si="8"/>
        <v>0</v>
      </c>
      <c r="R64" s="324">
        <f t="shared" si="8"/>
        <v>0</v>
      </c>
      <c r="S64" s="347">
        <f t="shared" si="3"/>
        <v>0</v>
      </c>
      <c r="T64" s="78"/>
      <c r="U64" s="78"/>
    </row>
    <row r="65" spans="1:21" ht="10.5" customHeight="1">
      <c r="A65" s="2091">
        <v>2</v>
      </c>
      <c r="B65" s="2091">
        <v>4</v>
      </c>
      <c r="C65" s="2091">
        <v>11</v>
      </c>
      <c r="D65" s="2091"/>
      <c r="E65" s="2099"/>
      <c r="F65" s="92"/>
      <c r="G65" s="92"/>
      <c r="H65" s="92" t="s">
        <v>1162</v>
      </c>
      <c r="I65" s="2107">
        <v>0</v>
      </c>
      <c r="J65" s="2107">
        <v>0</v>
      </c>
      <c r="K65" s="2107">
        <f t="shared" si="9"/>
        <v>0</v>
      </c>
      <c r="L65" s="2107"/>
      <c r="M65" s="2107">
        <v>0</v>
      </c>
      <c r="N65" s="2107">
        <v>0</v>
      </c>
      <c r="O65" s="2107">
        <f t="shared" si="10"/>
        <v>0</v>
      </c>
      <c r="P65" s="2107"/>
      <c r="Q65" s="324">
        <f t="shared" si="8"/>
        <v>0</v>
      </c>
      <c r="R65" s="324">
        <f t="shared" si="8"/>
        <v>0</v>
      </c>
      <c r="S65" s="347">
        <f t="shared" si="3"/>
        <v>0</v>
      </c>
      <c r="T65" s="78"/>
      <c r="U65" s="78"/>
    </row>
    <row r="66" spans="1:21" ht="12" customHeight="1">
      <c r="A66" s="2091"/>
      <c r="B66" s="2091"/>
      <c r="C66" s="2091"/>
      <c r="D66" s="2091"/>
      <c r="E66" s="2362">
        <v>1403</v>
      </c>
      <c r="F66" s="318" t="s">
        <v>39</v>
      </c>
      <c r="G66" s="775"/>
      <c r="H66" s="775"/>
      <c r="I66" s="1621">
        <f t="shared" ref="I66:J68" si="11">SUM(I67)</f>
        <v>0</v>
      </c>
      <c r="J66" s="1621">
        <f t="shared" si="11"/>
        <v>0</v>
      </c>
      <c r="K66" s="1621">
        <f t="shared" si="9"/>
        <v>0</v>
      </c>
      <c r="L66" s="1621"/>
      <c r="M66" s="1621">
        <f t="shared" ref="M66:N68" si="12">SUM(M67)</f>
        <v>5</v>
      </c>
      <c r="N66" s="1621">
        <f t="shared" si="12"/>
        <v>11</v>
      </c>
      <c r="O66" s="1621">
        <f t="shared" si="10"/>
        <v>16</v>
      </c>
      <c r="P66" s="1621"/>
      <c r="Q66" s="342">
        <f t="shared" si="8"/>
        <v>5</v>
      </c>
      <c r="R66" s="342">
        <f t="shared" si="8"/>
        <v>11</v>
      </c>
      <c r="S66" s="339">
        <f>SUM(Q66:R66)</f>
        <v>16</v>
      </c>
      <c r="T66" s="78"/>
      <c r="U66" s="78"/>
    </row>
    <row r="67" spans="1:21" ht="11.25" customHeight="1">
      <c r="A67" s="2091"/>
      <c r="B67" s="2091"/>
      <c r="C67" s="2091"/>
      <c r="D67" s="2091"/>
      <c r="E67" s="2512"/>
      <c r="F67" s="1622" t="s">
        <v>1163</v>
      </c>
      <c r="G67" s="624"/>
      <c r="H67" s="624"/>
      <c r="I67" s="1623">
        <f t="shared" si="11"/>
        <v>0</v>
      </c>
      <c r="J67" s="1623">
        <f t="shared" si="11"/>
        <v>0</v>
      </c>
      <c r="K67" s="1623">
        <f t="shared" si="9"/>
        <v>0</v>
      </c>
      <c r="L67" s="1623"/>
      <c r="M67" s="1623">
        <f t="shared" si="12"/>
        <v>5</v>
      </c>
      <c r="N67" s="1623">
        <f t="shared" si="12"/>
        <v>11</v>
      </c>
      <c r="O67" s="1623">
        <f t="shared" si="10"/>
        <v>16</v>
      </c>
      <c r="P67" s="1623"/>
      <c r="Q67" s="1618">
        <f t="shared" si="8"/>
        <v>5</v>
      </c>
      <c r="R67" s="1618">
        <f t="shared" si="8"/>
        <v>11</v>
      </c>
      <c r="S67" s="1076">
        <f>SUM(Q67:R67)</f>
        <v>16</v>
      </c>
      <c r="T67" s="78"/>
      <c r="U67" s="78"/>
    </row>
    <row r="68" spans="1:21" ht="10.5" customHeight="1">
      <c r="A68" s="2091"/>
      <c r="B68" s="2091"/>
      <c r="C68" s="2091"/>
      <c r="D68" s="2091"/>
      <c r="E68" s="2512"/>
      <c r="F68" s="691"/>
      <c r="G68" s="92" t="s">
        <v>1164</v>
      </c>
      <c r="H68" s="92"/>
      <c r="I68" s="324">
        <f t="shared" si="11"/>
        <v>0</v>
      </c>
      <c r="J68" s="324">
        <f t="shared" si="11"/>
        <v>0</v>
      </c>
      <c r="K68" s="324">
        <f t="shared" si="9"/>
        <v>0</v>
      </c>
      <c r="L68" s="1618"/>
      <c r="M68" s="324">
        <f t="shared" si="12"/>
        <v>5</v>
      </c>
      <c r="N68" s="324">
        <f t="shared" si="12"/>
        <v>11</v>
      </c>
      <c r="O68" s="324">
        <f t="shared" si="10"/>
        <v>16</v>
      </c>
      <c r="P68" s="1618"/>
      <c r="Q68" s="324">
        <f t="shared" si="8"/>
        <v>5</v>
      </c>
      <c r="R68" s="324">
        <f t="shared" si="8"/>
        <v>11</v>
      </c>
      <c r="S68" s="347">
        <f>SUM(Q68:R68)</f>
        <v>16</v>
      </c>
      <c r="T68" s="78"/>
      <c r="U68" s="78"/>
    </row>
    <row r="69" spans="1:21" ht="10.5" customHeight="1">
      <c r="A69" s="2091">
        <v>3</v>
      </c>
      <c r="B69" s="2091">
        <v>5</v>
      </c>
      <c r="C69" s="2091">
        <v>11</v>
      </c>
      <c r="D69" s="2091"/>
      <c r="E69" s="2696"/>
      <c r="F69" s="1624"/>
      <c r="G69" s="1625"/>
      <c r="H69" s="314" t="s">
        <v>1165</v>
      </c>
      <c r="I69" s="607">
        <v>0</v>
      </c>
      <c r="J69" s="607">
        <v>0</v>
      </c>
      <c r="K69" s="2109">
        <f t="shared" si="9"/>
        <v>0</v>
      </c>
      <c r="L69" s="607"/>
      <c r="M69" s="607">
        <v>5</v>
      </c>
      <c r="N69" s="607">
        <v>11</v>
      </c>
      <c r="O69" s="2109">
        <f t="shared" si="10"/>
        <v>16</v>
      </c>
      <c r="P69" s="607"/>
      <c r="Q69" s="2109">
        <f t="shared" si="8"/>
        <v>5</v>
      </c>
      <c r="R69" s="2109">
        <f t="shared" si="8"/>
        <v>11</v>
      </c>
      <c r="S69" s="1078">
        <f>SUM(Q69:R69)</f>
        <v>16</v>
      </c>
      <c r="T69" s="78"/>
      <c r="U69" s="78"/>
    </row>
    <row r="70" spans="1:21" ht="12" customHeight="1">
      <c r="A70" s="2091"/>
      <c r="B70" s="2091"/>
      <c r="C70" s="2091"/>
      <c r="D70" s="2091"/>
      <c r="E70" s="2362">
        <v>1404</v>
      </c>
      <c r="F70" s="1626" t="s">
        <v>43</v>
      </c>
      <c r="G70" s="1627"/>
      <c r="H70" s="1628"/>
      <c r="I70" s="1629">
        <f>SUM(I71+I82)</f>
        <v>24</v>
      </c>
      <c r="J70" s="1629">
        <f>SUM(J71+J82)</f>
        <v>6</v>
      </c>
      <c r="K70" s="1629">
        <f t="shared" si="9"/>
        <v>30</v>
      </c>
      <c r="L70" s="1629"/>
      <c r="M70" s="1629">
        <f>SUM(M71+M82)</f>
        <v>50</v>
      </c>
      <c r="N70" s="1629">
        <f>SUM(N71+N82)</f>
        <v>29</v>
      </c>
      <c r="O70" s="1629">
        <f t="shared" si="10"/>
        <v>79</v>
      </c>
      <c r="P70" s="1629"/>
      <c r="Q70" s="1629">
        <f t="shared" si="8"/>
        <v>74</v>
      </c>
      <c r="R70" s="1629">
        <f t="shared" si="8"/>
        <v>35</v>
      </c>
      <c r="S70" s="394">
        <f t="shared" si="3"/>
        <v>109</v>
      </c>
      <c r="T70" s="78"/>
      <c r="U70" s="78"/>
    </row>
    <row r="71" spans="1:21" ht="11.25" customHeight="1">
      <c r="A71" s="2091"/>
      <c r="B71" s="2091"/>
      <c r="C71" s="2091"/>
      <c r="D71" s="2091"/>
      <c r="E71" s="2363"/>
      <c r="F71" s="175" t="s">
        <v>128</v>
      </c>
      <c r="G71" s="92"/>
      <c r="H71" s="92"/>
      <c r="I71" s="1618">
        <f>SUM(I72+I74+I80)</f>
        <v>24</v>
      </c>
      <c r="J71" s="1618">
        <f>SUM(J72+J74+J80)</f>
        <v>6</v>
      </c>
      <c r="K71" s="1618">
        <f t="shared" si="9"/>
        <v>30</v>
      </c>
      <c r="L71" s="1618"/>
      <c r="M71" s="1618">
        <f>SUM(M72+M74+M80)</f>
        <v>31</v>
      </c>
      <c r="N71" s="1618">
        <f>SUM(N72+N74+N80)</f>
        <v>15</v>
      </c>
      <c r="O71" s="1618">
        <f t="shared" si="10"/>
        <v>46</v>
      </c>
      <c r="P71" s="1618"/>
      <c r="Q71" s="1618">
        <f t="shared" si="8"/>
        <v>55</v>
      </c>
      <c r="R71" s="1618">
        <f t="shared" si="8"/>
        <v>21</v>
      </c>
      <c r="S71" s="1076">
        <f t="shared" si="3"/>
        <v>76</v>
      </c>
      <c r="T71" s="78"/>
      <c r="U71" s="78"/>
    </row>
    <row r="72" spans="1:21" ht="10.5" customHeight="1">
      <c r="A72" s="2091"/>
      <c r="B72" s="2091"/>
      <c r="C72" s="2091"/>
      <c r="D72" s="2091"/>
      <c r="E72" s="2363"/>
      <c r="F72" s="175"/>
      <c r="G72" s="92" t="s">
        <v>1139</v>
      </c>
      <c r="H72" s="92"/>
      <c r="I72" s="324">
        <f>SUM(I73)</f>
        <v>0</v>
      </c>
      <c r="J72" s="324">
        <f>SUM(J73)</f>
        <v>0</v>
      </c>
      <c r="K72" s="324">
        <f t="shared" si="9"/>
        <v>0</v>
      </c>
      <c r="L72" s="324"/>
      <c r="M72" s="324">
        <f>SUM(M73)</f>
        <v>0</v>
      </c>
      <c r="N72" s="324">
        <f>SUM(N73)</f>
        <v>0</v>
      </c>
      <c r="O72" s="324">
        <f t="shared" si="10"/>
        <v>0</v>
      </c>
      <c r="P72" s="324"/>
      <c r="Q72" s="324">
        <f t="shared" si="8"/>
        <v>0</v>
      </c>
      <c r="R72" s="324">
        <f t="shared" si="8"/>
        <v>0</v>
      </c>
      <c r="S72" s="347">
        <f t="shared" si="3"/>
        <v>0</v>
      </c>
      <c r="T72" s="78"/>
      <c r="U72" s="78"/>
    </row>
    <row r="73" spans="1:21" ht="10.5" customHeight="1">
      <c r="A73" s="2091">
        <v>4</v>
      </c>
      <c r="B73" s="2091">
        <v>6</v>
      </c>
      <c r="C73" s="2091">
        <v>11</v>
      </c>
      <c r="D73" s="2091"/>
      <c r="E73" s="2363"/>
      <c r="F73" s="175"/>
      <c r="G73" s="92"/>
      <c r="H73" s="92" t="s">
        <v>1166</v>
      </c>
      <c r="I73" s="324">
        <v>0</v>
      </c>
      <c r="J73" s="324">
        <v>0</v>
      </c>
      <c r="K73" s="324">
        <f t="shared" si="9"/>
        <v>0</v>
      </c>
      <c r="L73" s="324"/>
      <c r="M73" s="324">
        <v>0</v>
      </c>
      <c r="N73" s="324">
        <v>0</v>
      </c>
      <c r="O73" s="324">
        <f t="shared" si="10"/>
        <v>0</v>
      </c>
      <c r="P73" s="324"/>
      <c r="Q73" s="324">
        <f t="shared" si="8"/>
        <v>0</v>
      </c>
      <c r="R73" s="324">
        <f t="shared" si="8"/>
        <v>0</v>
      </c>
      <c r="S73" s="347">
        <f t="shared" si="3"/>
        <v>0</v>
      </c>
      <c r="T73" s="78"/>
      <c r="U73" s="78"/>
    </row>
    <row r="74" spans="1:21" ht="10.5" customHeight="1">
      <c r="A74" s="2091"/>
      <c r="B74" s="2091"/>
      <c r="C74" s="2091"/>
      <c r="D74" s="2091"/>
      <c r="E74" s="2363"/>
      <c r="F74" s="92"/>
      <c r="G74" s="92" t="s">
        <v>1167</v>
      </c>
      <c r="H74" s="92"/>
      <c r="I74" s="324">
        <f>SUM(I75+I77+I78+I79)</f>
        <v>24</v>
      </c>
      <c r="J74" s="324">
        <f>SUM(J75+J77+J78+J79)</f>
        <v>6</v>
      </c>
      <c r="K74" s="324">
        <f t="shared" si="9"/>
        <v>30</v>
      </c>
      <c r="L74" s="324"/>
      <c r="M74" s="324">
        <f>SUM(M75+M77+M78+M79)</f>
        <v>29</v>
      </c>
      <c r="N74" s="324">
        <f>SUM(N75+N77+N78+N79)</f>
        <v>10</v>
      </c>
      <c r="O74" s="324">
        <f t="shared" si="10"/>
        <v>39</v>
      </c>
      <c r="P74" s="324"/>
      <c r="Q74" s="324">
        <f t="shared" si="8"/>
        <v>53</v>
      </c>
      <c r="R74" s="324">
        <f t="shared" si="8"/>
        <v>16</v>
      </c>
      <c r="S74" s="347">
        <f t="shared" si="3"/>
        <v>69</v>
      </c>
      <c r="T74" s="78"/>
      <c r="U74" s="78"/>
    </row>
    <row r="75" spans="1:21" ht="10.5" customHeight="1">
      <c r="A75" s="2091">
        <v>4</v>
      </c>
      <c r="B75" s="2091">
        <v>6</v>
      </c>
      <c r="C75" s="2091">
        <v>11</v>
      </c>
      <c r="D75" s="2091"/>
      <c r="E75" s="2363"/>
      <c r="F75" s="92"/>
      <c r="G75" s="92"/>
      <c r="H75" s="92" t="s">
        <v>1168</v>
      </c>
      <c r="I75" s="324">
        <v>4</v>
      </c>
      <c r="J75" s="324">
        <v>2</v>
      </c>
      <c r="K75" s="324">
        <f t="shared" si="9"/>
        <v>6</v>
      </c>
      <c r="L75" s="324"/>
      <c r="M75" s="324">
        <v>3</v>
      </c>
      <c r="N75" s="324">
        <v>3</v>
      </c>
      <c r="O75" s="324">
        <f t="shared" si="10"/>
        <v>6</v>
      </c>
      <c r="P75" s="324"/>
      <c r="Q75" s="324">
        <f t="shared" si="8"/>
        <v>7</v>
      </c>
      <c r="R75" s="324">
        <f t="shared" si="8"/>
        <v>5</v>
      </c>
      <c r="S75" s="347">
        <f t="shared" si="3"/>
        <v>12</v>
      </c>
      <c r="T75" s="78"/>
      <c r="U75" s="78"/>
    </row>
    <row r="76" spans="1:21" ht="10.5" customHeight="1">
      <c r="A76" s="2091"/>
      <c r="B76" s="2091"/>
      <c r="C76" s="2091"/>
      <c r="D76" s="2091"/>
      <c r="E76" s="2363"/>
      <c r="F76" s="92"/>
      <c r="G76" s="92"/>
      <c r="H76" s="92" t="s">
        <v>1169</v>
      </c>
      <c r="I76" s="324"/>
      <c r="J76" s="324"/>
      <c r="K76" s="324"/>
      <c r="L76" s="324"/>
      <c r="M76" s="324"/>
      <c r="N76" s="324"/>
      <c r="O76" s="324"/>
      <c r="P76" s="324"/>
      <c r="Q76" s="324"/>
      <c r="R76" s="324"/>
      <c r="S76" s="347"/>
      <c r="T76" s="78"/>
      <c r="U76" s="78"/>
    </row>
    <row r="77" spans="1:21" ht="10.5" customHeight="1">
      <c r="A77" s="2091">
        <v>4</v>
      </c>
      <c r="B77" s="2091">
        <v>6</v>
      </c>
      <c r="C77" s="2091">
        <v>11</v>
      </c>
      <c r="D77" s="2091"/>
      <c r="E77" s="2363"/>
      <c r="F77" s="92"/>
      <c r="G77" s="92"/>
      <c r="H77" s="92" t="s">
        <v>1170</v>
      </c>
      <c r="I77" s="324">
        <v>1</v>
      </c>
      <c r="J77" s="324">
        <v>0</v>
      </c>
      <c r="K77" s="324">
        <f t="shared" si="9"/>
        <v>1</v>
      </c>
      <c r="L77" s="324"/>
      <c r="M77" s="324">
        <v>0</v>
      </c>
      <c r="N77" s="324">
        <v>0</v>
      </c>
      <c r="O77" s="324">
        <f t="shared" si="10"/>
        <v>0</v>
      </c>
      <c r="P77" s="324"/>
      <c r="Q77" s="324">
        <f t="shared" si="8"/>
        <v>1</v>
      </c>
      <c r="R77" s="324">
        <f t="shared" si="8"/>
        <v>0</v>
      </c>
      <c r="S77" s="347">
        <f t="shared" si="3"/>
        <v>1</v>
      </c>
      <c r="T77" s="78"/>
      <c r="U77" s="78"/>
    </row>
    <row r="78" spans="1:21" ht="10.5" customHeight="1">
      <c r="A78" s="2091">
        <v>4</v>
      </c>
      <c r="B78" s="2091">
        <v>6</v>
      </c>
      <c r="C78" s="2091">
        <v>11</v>
      </c>
      <c r="D78" s="2091"/>
      <c r="E78" s="2363"/>
      <c r="F78" s="92"/>
      <c r="G78" s="92"/>
      <c r="H78" s="92" t="s">
        <v>1171</v>
      </c>
      <c r="I78" s="324">
        <v>15</v>
      </c>
      <c r="J78" s="324">
        <v>4</v>
      </c>
      <c r="K78" s="324">
        <f t="shared" si="9"/>
        <v>19</v>
      </c>
      <c r="L78" s="324"/>
      <c r="M78" s="324">
        <v>22</v>
      </c>
      <c r="N78" s="324">
        <v>5</v>
      </c>
      <c r="O78" s="324">
        <f t="shared" si="10"/>
        <v>27</v>
      </c>
      <c r="P78" s="324"/>
      <c r="Q78" s="324">
        <f t="shared" si="8"/>
        <v>37</v>
      </c>
      <c r="R78" s="324">
        <f t="shared" si="8"/>
        <v>9</v>
      </c>
      <c r="S78" s="347">
        <f t="shared" si="3"/>
        <v>46</v>
      </c>
      <c r="T78" s="78"/>
      <c r="U78" s="78"/>
    </row>
    <row r="79" spans="1:21" ht="10.5" customHeight="1">
      <c r="A79" s="2091">
        <v>4</v>
      </c>
      <c r="B79" s="2091">
        <v>6</v>
      </c>
      <c r="C79" s="2091">
        <v>11</v>
      </c>
      <c r="D79" s="2091"/>
      <c r="E79" s="2363"/>
      <c r="F79" s="92"/>
      <c r="G79" s="92"/>
      <c r="H79" s="92" t="s">
        <v>1172</v>
      </c>
      <c r="I79" s="324">
        <v>4</v>
      </c>
      <c r="J79" s="324">
        <v>0</v>
      </c>
      <c r="K79" s="324">
        <f t="shared" si="9"/>
        <v>4</v>
      </c>
      <c r="L79" s="324"/>
      <c r="M79" s="324">
        <v>4</v>
      </c>
      <c r="N79" s="324">
        <v>2</v>
      </c>
      <c r="O79" s="324">
        <f t="shared" si="10"/>
        <v>6</v>
      </c>
      <c r="P79" s="324"/>
      <c r="Q79" s="324">
        <f t="shared" si="8"/>
        <v>8</v>
      </c>
      <c r="R79" s="324">
        <f t="shared" si="8"/>
        <v>2</v>
      </c>
      <c r="S79" s="347">
        <f t="shared" si="3"/>
        <v>10</v>
      </c>
      <c r="T79" s="78"/>
      <c r="U79" s="78"/>
    </row>
    <row r="80" spans="1:21" ht="10.5" customHeight="1">
      <c r="E80" s="2363"/>
      <c r="F80" s="1630"/>
      <c r="G80" s="89" t="s">
        <v>1137</v>
      </c>
      <c r="H80" s="92"/>
      <c r="I80" s="2107">
        <f>SUM(I81)</f>
        <v>0</v>
      </c>
      <c r="J80" s="2107">
        <f>SUM(J81)</f>
        <v>0</v>
      </c>
      <c r="K80" s="2107">
        <f>SUM(I80:J80)</f>
        <v>0</v>
      </c>
      <c r="L80" s="2107"/>
      <c r="M80" s="2107">
        <f>SUM(M81)</f>
        <v>2</v>
      </c>
      <c r="N80" s="2107">
        <f>SUM(N81)</f>
        <v>5</v>
      </c>
      <c r="O80" s="2107">
        <f>SUM(M80:N80)</f>
        <v>7</v>
      </c>
      <c r="P80" s="2107"/>
      <c r="Q80" s="324">
        <f t="shared" si="8"/>
        <v>2</v>
      </c>
      <c r="R80" s="324">
        <f t="shared" si="8"/>
        <v>5</v>
      </c>
      <c r="S80" s="347">
        <f t="shared" si="3"/>
        <v>7</v>
      </c>
    </row>
    <row r="81" spans="1:21" ht="10.5" customHeight="1">
      <c r="A81" s="221">
        <v>4</v>
      </c>
      <c r="B81" s="221">
        <v>6</v>
      </c>
      <c r="C81" s="221">
        <v>11</v>
      </c>
      <c r="E81" s="2512"/>
      <c r="F81" s="631"/>
      <c r="G81" s="92"/>
      <c r="H81" s="92" t="s">
        <v>1173</v>
      </c>
      <c r="I81" s="2107">
        <v>0</v>
      </c>
      <c r="J81" s="2107">
        <v>0</v>
      </c>
      <c r="K81" s="2107">
        <f>SUM(I81:J81)</f>
        <v>0</v>
      </c>
      <c r="L81" s="2107"/>
      <c r="M81" s="2107">
        <v>2</v>
      </c>
      <c r="N81" s="2107">
        <v>5</v>
      </c>
      <c r="O81" s="2107">
        <f>SUM(M81:N81)</f>
        <v>7</v>
      </c>
      <c r="P81" s="2107"/>
      <c r="Q81" s="324">
        <f t="shared" si="8"/>
        <v>2</v>
      </c>
      <c r="R81" s="324">
        <f t="shared" si="8"/>
        <v>5</v>
      </c>
      <c r="S81" s="347">
        <f t="shared" si="3"/>
        <v>7</v>
      </c>
    </row>
    <row r="82" spans="1:21" ht="11.25" customHeight="1">
      <c r="A82" s="2091"/>
      <c r="B82" s="2091"/>
      <c r="C82" s="2091"/>
      <c r="D82" s="2091"/>
      <c r="E82" s="2363"/>
      <c r="F82" s="175" t="s">
        <v>45</v>
      </c>
      <c r="G82" s="92"/>
      <c r="H82" s="92"/>
      <c r="I82" s="1618">
        <f>SUM(I83+I85)</f>
        <v>0</v>
      </c>
      <c r="J82" s="1618">
        <f>SUM(J83+J85)</f>
        <v>0</v>
      </c>
      <c r="K82" s="1618">
        <f t="shared" si="9"/>
        <v>0</v>
      </c>
      <c r="L82" s="1618"/>
      <c r="M82" s="1618">
        <f>SUM(M83+M85)</f>
        <v>19</v>
      </c>
      <c r="N82" s="1618">
        <f>SUM(N83+N85)</f>
        <v>14</v>
      </c>
      <c r="O82" s="1618">
        <f t="shared" si="10"/>
        <v>33</v>
      </c>
      <c r="P82" s="1618"/>
      <c r="Q82" s="1618">
        <f t="shared" si="8"/>
        <v>19</v>
      </c>
      <c r="R82" s="1618">
        <f t="shared" si="8"/>
        <v>14</v>
      </c>
      <c r="S82" s="1076">
        <f t="shared" si="3"/>
        <v>33</v>
      </c>
      <c r="T82" s="78"/>
      <c r="U82" s="78"/>
    </row>
    <row r="83" spans="1:21" ht="10.5" customHeight="1">
      <c r="A83" s="2091"/>
      <c r="B83" s="2091"/>
      <c r="C83" s="2091"/>
      <c r="D83" s="2091"/>
      <c r="E83" s="2363"/>
      <c r="F83" s="92"/>
      <c r="G83" s="92" t="s">
        <v>1134</v>
      </c>
      <c r="H83" s="92"/>
      <c r="I83" s="324">
        <f>SUM(I84)</f>
        <v>0</v>
      </c>
      <c r="J83" s="324">
        <f>SUM(J84)</f>
        <v>0</v>
      </c>
      <c r="K83" s="324">
        <f t="shared" si="9"/>
        <v>0</v>
      </c>
      <c r="L83" s="324"/>
      <c r="M83" s="324">
        <f>SUM(M84)</f>
        <v>19</v>
      </c>
      <c r="N83" s="324">
        <f>SUM(N84)</f>
        <v>14</v>
      </c>
      <c r="O83" s="324">
        <f t="shared" si="10"/>
        <v>33</v>
      </c>
      <c r="P83" s="324"/>
      <c r="Q83" s="324">
        <f t="shared" si="8"/>
        <v>19</v>
      </c>
      <c r="R83" s="324">
        <f t="shared" si="8"/>
        <v>14</v>
      </c>
      <c r="S83" s="347">
        <f t="shared" si="3"/>
        <v>33</v>
      </c>
      <c r="T83" s="78"/>
      <c r="U83" s="78"/>
    </row>
    <row r="84" spans="1:21" ht="10.5" customHeight="1">
      <c r="A84" s="2091">
        <v>4</v>
      </c>
      <c r="B84" s="2091">
        <v>6</v>
      </c>
      <c r="C84" s="2091">
        <v>11</v>
      </c>
      <c r="D84" s="2091"/>
      <c r="E84" s="2363"/>
      <c r="F84" s="92"/>
      <c r="G84" s="92"/>
      <c r="H84" s="92" t="s">
        <v>1175</v>
      </c>
      <c r="I84" s="324">
        <v>0</v>
      </c>
      <c r="J84" s="324">
        <v>0</v>
      </c>
      <c r="K84" s="324">
        <f t="shared" si="9"/>
        <v>0</v>
      </c>
      <c r="L84" s="324"/>
      <c r="M84" s="324">
        <v>19</v>
      </c>
      <c r="N84" s="324">
        <v>14</v>
      </c>
      <c r="O84" s="324">
        <f t="shared" si="10"/>
        <v>33</v>
      </c>
      <c r="P84" s="324"/>
      <c r="Q84" s="324">
        <f t="shared" si="8"/>
        <v>19</v>
      </c>
      <c r="R84" s="324">
        <f t="shared" si="8"/>
        <v>14</v>
      </c>
      <c r="S84" s="347">
        <f t="shared" si="3"/>
        <v>33</v>
      </c>
      <c r="T84" s="78"/>
      <c r="U84" s="78"/>
    </row>
    <row r="85" spans="1:21" ht="10.5" customHeight="1">
      <c r="A85" s="2091"/>
      <c r="B85" s="2091"/>
      <c r="C85" s="2091"/>
      <c r="D85" s="2091"/>
      <c r="E85" s="2363"/>
      <c r="F85" s="92"/>
      <c r="G85" s="92" t="s">
        <v>1137</v>
      </c>
      <c r="H85" s="92"/>
      <c r="I85" s="324">
        <f>SUM(I86)</f>
        <v>0</v>
      </c>
      <c r="J85" s="324">
        <f>SUM(J86)</f>
        <v>0</v>
      </c>
      <c r="K85" s="324">
        <f t="shared" si="9"/>
        <v>0</v>
      </c>
      <c r="L85" s="324"/>
      <c r="M85" s="324">
        <f>SUM(M86)</f>
        <v>0</v>
      </c>
      <c r="N85" s="324">
        <f>SUM(N86)</f>
        <v>0</v>
      </c>
      <c r="O85" s="324">
        <f t="shared" si="10"/>
        <v>0</v>
      </c>
      <c r="P85" s="324"/>
      <c r="Q85" s="324">
        <f t="shared" si="8"/>
        <v>0</v>
      </c>
      <c r="R85" s="324">
        <f t="shared" si="8"/>
        <v>0</v>
      </c>
      <c r="S85" s="347">
        <f t="shared" si="3"/>
        <v>0</v>
      </c>
      <c r="T85" s="78"/>
      <c r="U85" s="78"/>
    </row>
    <row r="86" spans="1:21" ht="10.5" customHeight="1">
      <c r="A86" s="2091">
        <v>4</v>
      </c>
      <c r="B86" s="2091">
        <v>6</v>
      </c>
      <c r="C86" s="2091">
        <v>11</v>
      </c>
      <c r="D86" s="2091"/>
      <c r="E86" s="2364"/>
      <c r="F86" s="314"/>
      <c r="G86" s="314"/>
      <c r="H86" s="314" t="s">
        <v>1176</v>
      </c>
      <c r="I86" s="607">
        <v>0</v>
      </c>
      <c r="J86" s="607">
        <v>0</v>
      </c>
      <c r="K86" s="2109">
        <f t="shared" si="9"/>
        <v>0</v>
      </c>
      <c r="L86" s="1631"/>
      <c r="M86" s="607">
        <v>0</v>
      </c>
      <c r="N86" s="1632">
        <v>0</v>
      </c>
      <c r="O86" s="2109">
        <f t="shared" si="10"/>
        <v>0</v>
      </c>
      <c r="P86" s="2109"/>
      <c r="Q86" s="2109">
        <f t="shared" si="8"/>
        <v>0</v>
      </c>
      <c r="R86" s="2109">
        <f t="shared" si="8"/>
        <v>0</v>
      </c>
      <c r="S86" s="1078">
        <f t="shared" si="3"/>
        <v>0</v>
      </c>
      <c r="T86" s="78"/>
      <c r="U86" s="78"/>
    </row>
    <row r="87" spans="1:21" ht="12" customHeight="1">
      <c r="A87" s="2091"/>
      <c r="B87" s="2091"/>
      <c r="C87" s="2091"/>
      <c r="D87" s="2091"/>
      <c r="E87" s="1633"/>
      <c r="F87" s="92"/>
      <c r="G87" s="92"/>
      <c r="H87" s="92"/>
      <c r="I87" s="2091"/>
      <c r="J87" s="2091"/>
      <c r="K87" s="2089"/>
      <c r="L87" s="2089"/>
      <c r="M87" s="2091"/>
      <c r="N87" s="605"/>
      <c r="O87" s="605"/>
      <c r="P87" s="605"/>
      <c r="Q87" s="605"/>
      <c r="R87" s="605"/>
      <c r="S87" s="605" t="s">
        <v>220</v>
      </c>
      <c r="T87" s="78"/>
      <c r="U87" s="78"/>
    </row>
    <row r="88" spans="1:21" ht="12" customHeight="1">
      <c r="A88" s="2091"/>
      <c r="B88" s="2091"/>
      <c r="C88" s="2091"/>
      <c r="D88" s="2091"/>
      <c r="E88" s="979"/>
      <c r="F88" s="979"/>
      <c r="G88" s="92"/>
      <c r="H88" s="92"/>
      <c r="I88" s="2091"/>
      <c r="J88" s="277"/>
      <c r="K88" s="2091"/>
      <c r="L88" s="2091"/>
      <c r="M88" s="2091"/>
      <c r="N88" s="2091"/>
      <c r="O88" s="605"/>
      <c r="P88" s="605"/>
      <c r="Q88" s="605"/>
      <c r="R88" s="605" t="s">
        <v>271</v>
      </c>
      <c r="S88" s="2104"/>
    </row>
    <row r="89" spans="1:21" s="92" customFormat="1" ht="10.5" customHeight="1">
      <c r="A89" s="2091"/>
      <c r="B89" s="2091"/>
      <c r="C89" s="2091"/>
      <c r="D89" s="2091"/>
      <c r="E89" s="2689" t="s">
        <v>2</v>
      </c>
      <c r="F89" s="1021"/>
      <c r="G89" s="1021"/>
      <c r="H89" s="1021"/>
      <c r="I89" s="2692" t="s">
        <v>1131</v>
      </c>
      <c r="J89" s="2692"/>
      <c r="K89" s="2692"/>
      <c r="L89" s="1610"/>
      <c r="M89" s="1610"/>
      <c r="N89" s="1610"/>
      <c r="O89" s="1610"/>
      <c r="P89" s="1610"/>
      <c r="Q89" s="1610"/>
      <c r="R89" s="1610"/>
      <c r="S89" s="1611"/>
    </row>
    <row r="90" spans="1:21" s="177" customFormat="1" ht="10.5" customHeight="1">
      <c r="A90" s="2091" t="s">
        <v>9</v>
      </c>
      <c r="B90" s="2091" t="s">
        <v>10</v>
      </c>
      <c r="C90" s="2091" t="s">
        <v>11</v>
      </c>
      <c r="D90" s="2091"/>
      <c r="E90" s="2690"/>
      <c r="F90" s="1613"/>
      <c r="G90" s="1613" t="s">
        <v>327</v>
      </c>
      <c r="H90" s="1612"/>
      <c r="I90" s="2693"/>
      <c r="J90" s="2693"/>
      <c r="K90" s="2693"/>
      <c r="L90" s="1615"/>
      <c r="M90" s="2330" t="s">
        <v>1132</v>
      </c>
      <c r="N90" s="2330"/>
      <c r="O90" s="2330"/>
      <c r="P90" s="1615"/>
      <c r="Q90" s="2330" t="s">
        <v>112</v>
      </c>
      <c r="R90" s="2330"/>
      <c r="S90" s="2634" t="s">
        <v>8</v>
      </c>
      <c r="U90" s="2091"/>
    </row>
    <row r="91" spans="1:21" s="177" customFormat="1" ht="10.5" customHeight="1">
      <c r="A91" s="2091"/>
      <c r="B91" s="2091"/>
      <c r="C91" s="2091"/>
      <c r="D91" s="2091"/>
      <c r="E91" s="2691"/>
      <c r="F91" s="1617"/>
      <c r="G91" s="388"/>
      <c r="H91" s="1617"/>
      <c r="I91" s="1615" t="s">
        <v>18</v>
      </c>
      <c r="J91" s="1615" t="s">
        <v>19</v>
      </c>
      <c r="K91" s="1615" t="s">
        <v>8</v>
      </c>
      <c r="L91" s="1615"/>
      <c r="M91" s="1615" t="s">
        <v>18</v>
      </c>
      <c r="N91" s="1615" t="s">
        <v>19</v>
      </c>
      <c r="O91" s="1615" t="s">
        <v>8</v>
      </c>
      <c r="P91" s="1615"/>
      <c r="Q91" s="1615" t="s">
        <v>18</v>
      </c>
      <c r="R91" s="1615" t="s">
        <v>19</v>
      </c>
      <c r="S91" s="2634"/>
      <c r="U91" s="92"/>
    </row>
    <row r="92" spans="1:21" ht="12" customHeight="1">
      <c r="A92" s="2091"/>
      <c r="B92" s="2091"/>
      <c r="C92" s="2091"/>
      <c r="D92" s="2091"/>
      <c r="E92" s="2211">
        <v>1405</v>
      </c>
      <c r="F92" s="122" t="s">
        <v>46</v>
      </c>
      <c r="G92" s="1634"/>
      <c r="H92" s="14"/>
      <c r="I92" s="1332">
        <f>SUM(I93+I97)</f>
        <v>18</v>
      </c>
      <c r="J92" s="1332">
        <f>SUM(J93+J97)</f>
        <v>25</v>
      </c>
      <c r="K92" s="1332">
        <f t="shared" ref="K92:K106" si="13">SUM(I92:J92)</f>
        <v>43</v>
      </c>
      <c r="L92" s="1332"/>
      <c r="M92" s="1332">
        <f>SUM(M93+M97)</f>
        <v>54</v>
      </c>
      <c r="N92" s="1332">
        <f>SUM(N93+N97)</f>
        <v>66</v>
      </c>
      <c r="O92" s="1332">
        <f t="shared" ref="O92:O106" si="14">SUM(M92:N92)</f>
        <v>120</v>
      </c>
      <c r="P92" s="1332"/>
      <c r="Q92" s="1332">
        <f>SUM(I92+M92)</f>
        <v>72</v>
      </c>
      <c r="R92" s="1332">
        <f>SUM(J92+N92)</f>
        <v>91</v>
      </c>
      <c r="S92" s="1344">
        <f>SUM(Q92:R92)</f>
        <v>163</v>
      </c>
    </row>
    <row r="93" spans="1:21" ht="11.25" customHeight="1">
      <c r="B93" s="2091"/>
      <c r="C93" s="2091"/>
      <c r="D93" s="2091"/>
      <c r="E93" s="2212"/>
      <c r="F93" s="175" t="s">
        <v>47</v>
      </c>
      <c r="G93" s="92"/>
      <c r="H93" s="92"/>
      <c r="I93" s="1618">
        <f>SUM(I94)</f>
        <v>6</v>
      </c>
      <c r="J93" s="1618">
        <f>SUM(J94)</f>
        <v>12</v>
      </c>
      <c r="K93" s="1618">
        <f t="shared" si="13"/>
        <v>18</v>
      </c>
      <c r="L93" s="1618"/>
      <c r="M93" s="1618">
        <f>SUM(M94)</f>
        <v>6</v>
      </c>
      <c r="N93" s="1618">
        <f>SUM(N94)</f>
        <v>2</v>
      </c>
      <c r="O93" s="1618">
        <f t="shared" si="14"/>
        <v>8</v>
      </c>
      <c r="P93" s="1618"/>
      <c r="Q93" s="1618">
        <f t="shared" ref="Q93:R140" si="15">SUM(I93+M93)</f>
        <v>12</v>
      </c>
      <c r="R93" s="1618">
        <f t="shared" si="15"/>
        <v>14</v>
      </c>
      <c r="S93" s="1076">
        <f t="shared" ref="S93:S153" si="16">SUM(Q93:R93)</f>
        <v>26</v>
      </c>
    </row>
    <row r="94" spans="1:21" ht="10.5" customHeight="1">
      <c r="B94" s="2091"/>
      <c r="C94" s="2091"/>
      <c r="D94" s="2091"/>
      <c r="E94" s="2212"/>
      <c r="F94" s="92"/>
      <c r="G94" s="92" t="s">
        <v>1134</v>
      </c>
      <c r="H94" s="92"/>
      <c r="I94" s="324">
        <f>SUM(I95:I96)</f>
        <v>6</v>
      </c>
      <c r="J94" s="324">
        <f>SUM(J95:J96)</f>
        <v>12</v>
      </c>
      <c r="K94" s="324">
        <f t="shared" si="13"/>
        <v>18</v>
      </c>
      <c r="L94" s="324"/>
      <c r="M94" s="324">
        <f>SUM(M95:M96)</f>
        <v>6</v>
      </c>
      <c r="N94" s="324">
        <f>SUM(N95:N96)</f>
        <v>2</v>
      </c>
      <c r="O94" s="324">
        <f t="shared" si="14"/>
        <v>8</v>
      </c>
      <c r="P94" s="324"/>
      <c r="Q94" s="324">
        <f t="shared" si="15"/>
        <v>12</v>
      </c>
      <c r="R94" s="324">
        <f t="shared" si="15"/>
        <v>14</v>
      </c>
      <c r="S94" s="347">
        <f t="shared" si="16"/>
        <v>26</v>
      </c>
    </row>
    <row r="95" spans="1:21" ht="10.5" customHeight="1">
      <c r="A95" s="221">
        <v>5</v>
      </c>
      <c r="B95" s="2091">
        <v>4</v>
      </c>
      <c r="C95" s="2091">
        <v>8</v>
      </c>
      <c r="D95" s="2091"/>
      <c r="E95" s="2212"/>
      <c r="F95" s="92"/>
      <c r="H95" s="92" t="s">
        <v>1177</v>
      </c>
      <c r="I95" s="324">
        <v>6</v>
      </c>
      <c r="J95" s="324">
        <v>12</v>
      </c>
      <c r="K95" s="324">
        <f t="shared" si="13"/>
        <v>18</v>
      </c>
      <c r="L95" s="324"/>
      <c r="M95" s="324">
        <v>0</v>
      </c>
      <c r="N95" s="324">
        <v>0</v>
      </c>
      <c r="O95" s="324">
        <f t="shared" si="14"/>
        <v>0</v>
      </c>
      <c r="P95" s="324"/>
      <c r="Q95" s="324">
        <f t="shared" si="15"/>
        <v>6</v>
      </c>
      <c r="R95" s="324">
        <f t="shared" si="15"/>
        <v>12</v>
      </c>
      <c r="S95" s="347">
        <f t="shared" si="16"/>
        <v>18</v>
      </c>
    </row>
    <row r="96" spans="1:21" ht="10.5" customHeight="1">
      <c r="A96" s="2091">
        <v>5</v>
      </c>
      <c r="B96" s="2091">
        <v>5</v>
      </c>
      <c r="C96" s="2091">
        <v>11</v>
      </c>
      <c r="D96" s="2091"/>
      <c r="E96" s="2212"/>
      <c r="F96" s="92"/>
      <c r="G96" s="92"/>
      <c r="H96" s="92" t="s">
        <v>1178</v>
      </c>
      <c r="I96" s="324">
        <v>0</v>
      </c>
      <c r="J96" s="324">
        <v>0</v>
      </c>
      <c r="K96" s="324">
        <f t="shared" si="13"/>
        <v>0</v>
      </c>
      <c r="L96" s="324"/>
      <c r="M96" s="324">
        <v>6</v>
      </c>
      <c r="N96" s="324">
        <v>2</v>
      </c>
      <c r="O96" s="324">
        <f t="shared" si="14"/>
        <v>8</v>
      </c>
      <c r="P96" s="324"/>
      <c r="Q96" s="324">
        <f>SUM(I96+M96)</f>
        <v>6</v>
      </c>
      <c r="R96" s="324">
        <f>SUM(J96+N96)</f>
        <v>2</v>
      </c>
      <c r="S96" s="347">
        <f>SUM(Q96:R96)</f>
        <v>8</v>
      </c>
    </row>
    <row r="97" spans="1:19" ht="11.25" customHeight="1">
      <c r="A97" s="2091"/>
      <c r="B97" s="2091"/>
      <c r="C97" s="2091"/>
      <c r="D97" s="2091"/>
      <c r="E97" s="2212"/>
      <c r="F97" s="636" t="s">
        <v>48</v>
      </c>
      <c r="G97" s="92"/>
      <c r="I97" s="980">
        <f>SUM(I98+I100+I105)</f>
        <v>12</v>
      </c>
      <c r="J97" s="980">
        <f>SUM(J98+J100+J105)</f>
        <v>13</v>
      </c>
      <c r="K97" s="980">
        <f t="shared" si="13"/>
        <v>25</v>
      </c>
      <c r="L97" s="980"/>
      <c r="M97" s="980">
        <f>SUM(M98+M100+M105)</f>
        <v>48</v>
      </c>
      <c r="N97" s="980">
        <f>SUM(N98+N100+N105)</f>
        <v>64</v>
      </c>
      <c r="O97" s="980">
        <f t="shared" si="14"/>
        <v>112</v>
      </c>
      <c r="P97" s="980"/>
      <c r="Q97" s="1618">
        <f t="shared" si="15"/>
        <v>60</v>
      </c>
      <c r="R97" s="1618">
        <f t="shared" si="15"/>
        <v>77</v>
      </c>
      <c r="S97" s="1076">
        <f t="shared" si="16"/>
        <v>137</v>
      </c>
    </row>
    <row r="98" spans="1:19" ht="10.5" customHeight="1">
      <c r="A98" s="2091"/>
      <c r="B98" s="2091"/>
      <c r="C98" s="2091"/>
      <c r="D98" s="2091"/>
      <c r="E98" s="2212"/>
      <c r="F98" s="175"/>
      <c r="G98" s="92" t="s">
        <v>1139</v>
      </c>
      <c r="I98" s="324">
        <f>SUM(I99)</f>
        <v>8</v>
      </c>
      <c r="J98" s="324">
        <f>SUM(J99)</f>
        <v>6</v>
      </c>
      <c r="K98" s="324">
        <f t="shared" si="13"/>
        <v>14</v>
      </c>
      <c r="L98" s="324"/>
      <c r="M98" s="324">
        <f>SUM(M99)</f>
        <v>25</v>
      </c>
      <c r="N98" s="324">
        <f>SUM(N99)</f>
        <v>13</v>
      </c>
      <c r="O98" s="324">
        <f t="shared" si="14"/>
        <v>38</v>
      </c>
      <c r="P98" s="324"/>
      <c r="Q98" s="324">
        <f t="shared" si="15"/>
        <v>33</v>
      </c>
      <c r="R98" s="324">
        <f t="shared" si="15"/>
        <v>19</v>
      </c>
      <c r="S98" s="347">
        <f t="shared" si="16"/>
        <v>52</v>
      </c>
    </row>
    <row r="99" spans="1:19" ht="10.5" customHeight="1">
      <c r="A99" s="2091">
        <v>5</v>
      </c>
      <c r="B99" s="2091">
        <v>5</v>
      </c>
      <c r="C99" s="2091">
        <v>11</v>
      </c>
      <c r="D99" s="2091"/>
      <c r="E99" s="2212"/>
      <c r="F99" s="175"/>
      <c r="G99" s="92"/>
      <c r="H99" s="177" t="s">
        <v>1179</v>
      </c>
      <c r="I99" s="324">
        <v>8</v>
      </c>
      <c r="J99" s="324">
        <v>6</v>
      </c>
      <c r="K99" s="324">
        <f t="shared" si="13"/>
        <v>14</v>
      </c>
      <c r="L99" s="324"/>
      <c r="M99" s="324">
        <v>25</v>
      </c>
      <c r="N99" s="324">
        <v>13</v>
      </c>
      <c r="O99" s="324">
        <f t="shared" si="14"/>
        <v>38</v>
      </c>
      <c r="P99" s="324"/>
      <c r="Q99" s="324">
        <f t="shared" si="15"/>
        <v>33</v>
      </c>
      <c r="R99" s="324">
        <f t="shared" si="15"/>
        <v>19</v>
      </c>
      <c r="S99" s="347">
        <f t="shared" si="16"/>
        <v>52</v>
      </c>
    </row>
    <row r="100" spans="1:19" ht="10.5" customHeight="1">
      <c r="A100" s="2091"/>
      <c r="B100" s="2091"/>
      <c r="C100" s="2091"/>
      <c r="D100" s="2091"/>
      <c r="E100" s="2212"/>
      <c r="F100" s="92"/>
      <c r="G100" s="92" t="s">
        <v>1134</v>
      </c>
      <c r="I100" s="324">
        <f>SUM(I101:I104)</f>
        <v>0</v>
      </c>
      <c r="J100" s="324">
        <f>SUM(J101:J104)</f>
        <v>0</v>
      </c>
      <c r="K100" s="324">
        <f t="shared" si="13"/>
        <v>0</v>
      </c>
      <c r="L100" s="324"/>
      <c r="M100" s="324">
        <f>SUM(M101:M104)</f>
        <v>23</v>
      </c>
      <c r="N100" s="324">
        <f>SUM(N101:N104)</f>
        <v>51</v>
      </c>
      <c r="O100" s="324">
        <f t="shared" si="14"/>
        <v>74</v>
      </c>
      <c r="P100" s="324"/>
      <c r="Q100" s="324">
        <f t="shared" si="15"/>
        <v>23</v>
      </c>
      <c r="R100" s="324">
        <f t="shared" si="15"/>
        <v>51</v>
      </c>
      <c r="S100" s="347">
        <f t="shared" si="16"/>
        <v>74</v>
      </c>
    </row>
    <row r="101" spans="1:19" ht="10.5" customHeight="1">
      <c r="A101" s="2091">
        <v>5</v>
      </c>
      <c r="B101" s="2091">
        <v>5</v>
      </c>
      <c r="C101" s="2091">
        <v>11</v>
      </c>
      <c r="D101" s="2091"/>
      <c r="E101" s="2212"/>
      <c r="F101" s="92"/>
      <c r="H101" s="92" t="s">
        <v>1180</v>
      </c>
      <c r="I101" s="324">
        <v>0</v>
      </c>
      <c r="J101" s="324">
        <v>0</v>
      </c>
      <c r="K101" s="324">
        <f t="shared" si="13"/>
        <v>0</v>
      </c>
      <c r="L101" s="324"/>
      <c r="M101" s="324">
        <v>9</v>
      </c>
      <c r="N101" s="324">
        <v>22</v>
      </c>
      <c r="O101" s="324">
        <f t="shared" si="14"/>
        <v>31</v>
      </c>
      <c r="P101" s="324"/>
      <c r="Q101" s="324">
        <f t="shared" si="15"/>
        <v>9</v>
      </c>
      <c r="R101" s="324">
        <f t="shared" si="15"/>
        <v>22</v>
      </c>
      <c r="S101" s="347">
        <f t="shared" si="16"/>
        <v>31</v>
      </c>
    </row>
    <row r="102" spans="1:19" ht="10.5" customHeight="1">
      <c r="A102" s="2091">
        <v>5</v>
      </c>
      <c r="B102" s="2091">
        <v>5</v>
      </c>
      <c r="C102" s="2091">
        <v>11</v>
      </c>
      <c r="D102" s="2091"/>
      <c r="E102" s="2212"/>
      <c r="F102" s="92"/>
      <c r="H102" s="92" t="s">
        <v>1181</v>
      </c>
      <c r="I102" s="324">
        <v>0</v>
      </c>
      <c r="J102" s="324">
        <v>0</v>
      </c>
      <c r="K102" s="324">
        <f t="shared" si="13"/>
        <v>0</v>
      </c>
      <c r="L102" s="324"/>
      <c r="M102" s="324">
        <v>14</v>
      </c>
      <c r="N102" s="324">
        <v>29</v>
      </c>
      <c r="O102" s="324">
        <f t="shared" si="14"/>
        <v>43</v>
      </c>
      <c r="P102" s="324"/>
      <c r="Q102" s="324">
        <f t="shared" si="15"/>
        <v>14</v>
      </c>
      <c r="R102" s="324">
        <f t="shared" si="15"/>
        <v>29</v>
      </c>
      <c r="S102" s="347">
        <f t="shared" si="16"/>
        <v>43</v>
      </c>
    </row>
    <row r="103" spans="1:19" ht="10.5" customHeight="1">
      <c r="A103" s="2091">
        <v>5</v>
      </c>
      <c r="B103" s="2091">
        <v>5</v>
      </c>
      <c r="C103" s="2091">
        <v>11</v>
      </c>
      <c r="D103" s="2091"/>
      <c r="E103" s="2212"/>
      <c r="F103" s="92"/>
      <c r="H103" s="92" t="s">
        <v>1182</v>
      </c>
      <c r="I103" s="324">
        <v>0</v>
      </c>
      <c r="J103" s="324">
        <v>0</v>
      </c>
      <c r="K103" s="324">
        <f t="shared" si="13"/>
        <v>0</v>
      </c>
      <c r="L103" s="324"/>
      <c r="M103" s="324">
        <v>0</v>
      </c>
      <c r="N103" s="324">
        <v>0</v>
      </c>
      <c r="O103" s="324">
        <f t="shared" si="14"/>
        <v>0</v>
      </c>
      <c r="P103" s="324"/>
      <c r="Q103" s="324">
        <f t="shared" si="15"/>
        <v>0</v>
      </c>
      <c r="R103" s="324">
        <f t="shared" si="15"/>
        <v>0</v>
      </c>
      <c r="S103" s="347">
        <f t="shared" si="16"/>
        <v>0</v>
      </c>
    </row>
    <row r="104" spans="1:19" s="83" customFormat="1" ht="10.5" customHeight="1">
      <c r="A104" s="2091">
        <v>5</v>
      </c>
      <c r="B104" s="2091">
        <v>5</v>
      </c>
      <c r="C104" s="2091">
        <v>11</v>
      </c>
      <c r="D104" s="2091"/>
      <c r="E104" s="2212"/>
      <c r="F104" s="92"/>
      <c r="G104" s="92"/>
      <c r="H104" s="92" t="s">
        <v>1183</v>
      </c>
      <c r="I104" s="324">
        <v>0</v>
      </c>
      <c r="J104" s="324">
        <v>0</v>
      </c>
      <c r="K104" s="324">
        <f>SUM(I104:J104)</f>
        <v>0</v>
      </c>
      <c r="L104" s="324"/>
      <c r="M104" s="324">
        <v>0</v>
      </c>
      <c r="N104" s="324">
        <v>0</v>
      </c>
      <c r="O104" s="324">
        <f>SUM(M104:N104)</f>
        <v>0</v>
      </c>
      <c r="P104" s="324"/>
      <c r="Q104" s="324">
        <f>SUM(I104+M104)</f>
        <v>0</v>
      </c>
      <c r="R104" s="324">
        <f>SUM(J104+N104)</f>
        <v>0</v>
      </c>
      <c r="S104" s="347">
        <f>SUM(Q104:R104)</f>
        <v>0</v>
      </c>
    </row>
    <row r="105" spans="1:19" ht="10.5" customHeight="1">
      <c r="B105" s="2091"/>
      <c r="C105" s="2091"/>
      <c r="D105" s="2091"/>
      <c r="E105" s="2212"/>
      <c r="F105" s="92"/>
      <c r="G105" s="92" t="s">
        <v>1137</v>
      </c>
      <c r="I105" s="324">
        <f>SUM(I106:I106)</f>
        <v>4</v>
      </c>
      <c r="J105" s="324">
        <f>SUM(J106:J106)</f>
        <v>7</v>
      </c>
      <c r="K105" s="324">
        <f t="shared" si="13"/>
        <v>11</v>
      </c>
      <c r="L105" s="324"/>
      <c r="M105" s="324">
        <f>SUM(M106:M106)</f>
        <v>0</v>
      </c>
      <c r="N105" s="324">
        <f>SUM(N106:N106)</f>
        <v>0</v>
      </c>
      <c r="O105" s="324">
        <f t="shared" si="14"/>
        <v>0</v>
      </c>
      <c r="P105" s="324"/>
      <c r="Q105" s="324">
        <f t="shared" si="15"/>
        <v>4</v>
      </c>
      <c r="R105" s="324">
        <f t="shared" si="15"/>
        <v>7</v>
      </c>
      <c r="S105" s="347">
        <f t="shared" si="16"/>
        <v>11</v>
      </c>
    </row>
    <row r="106" spans="1:19" s="83" customFormat="1" ht="10.5" customHeight="1">
      <c r="A106" s="2091">
        <v>5</v>
      </c>
      <c r="B106" s="2091">
        <v>5</v>
      </c>
      <c r="C106" s="2091">
        <v>11</v>
      </c>
      <c r="D106" s="2091"/>
      <c r="E106" s="2213"/>
      <c r="F106" s="92"/>
      <c r="G106" s="92"/>
      <c r="H106" s="92" t="s">
        <v>1184</v>
      </c>
      <c r="I106" s="324">
        <v>4</v>
      </c>
      <c r="J106" s="324">
        <v>7</v>
      </c>
      <c r="K106" s="324">
        <f t="shared" si="13"/>
        <v>11</v>
      </c>
      <c r="L106" s="324"/>
      <c r="M106" s="324">
        <v>0</v>
      </c>
      <c r="N106" s="324">
        <v>0</v>
      </c>
      <c r="O106" s="324">
        <f t="shared" si="14"/>
        <v>0</v>
      </c>
      <c r="P106" s="324"/>
      <c r="Q106" s="324">
        <f t="shared" si="15"/>
        <v>4</v>
      </c>
      <c r="R106" s="324">
        <f t="shared" si="15"/>
        <v>7</v>
      </c>
      <c r="S106" s="347">
        <f t="shared" si="16"/>
        <v>11</v>
      </c>
    </row>
    <row r="107" spans="1:19" ht="12" customHeight="1">
      <c r="B107" s="2091"/>
      <c r="C107" s="2091"/>
      <c r="D107" s="2091"/>
      <c r="E107" s="2211">
        <v>1406</v>
      </c>
      <c r="F107" s="13" t="s">
        <v>51</v>
      </c>
      <c r="G107" s="123"/>
      <c r="H107" s="123"/>
      <c r="I107" s="342">
        <f>SUM(I108+I122+I125)</f>
        <v>14</v>
      </c>
      <c r="J107" s="342">
        <f>SUM(J108+J122+J125)</f>
        <v>11</v>
      </c>
      <c r="K107" s="342">
        <f>SUM(I107:J107)</f>
        <v>25</v>
      </c>
      <c r="L107" s="342"/>
      <c r="M107" s="342">
        <f>SUM(M108+M122+M125)</f>
        <v>9</v>
      </c>
      <c r="N107" s="342">
        <f>SUM(N108+N122+N125)</f>
        <v>9</v>
      </c>
      <c r="O107" s="342">
        <f>SUM(M107:N107)</f>
        <v>18</v>
      </c>
      <c r="P107" s="342"/>
      <c r="Q107" s="342">
        <f t="shared" si="15"/>
        <v>23</v>
      </c>
      <c r="R107" s="342">
        <f t="shared" si="15"/>
        <v>20</v>
      </c>
      <c r="S107" s="339">
        <f t="shared" si="16"/>
        <v>43</v>
      </c>
    </row>
    <row r="108" spans="1:19" ht="11.25" customHeight="1">
      <c r="B108" s="2091"/>
      <c r="C108" s="2091"/>
      <c r="D108" s="2091"/>
      <c r="E108" s="2212"/>
      <c r="F108" s="175" t="s">
        <v>52</v>
      </c>
      <c r="G108" s="92"/>
      <c r="H108" s="92"/>
      <c r="I108" s="1618">
        <f>SUM(I109+I111)</f>
        <v>14</v>
      </c>
      <c r="J108" s="1618">
        <f>SUM(J109+J111)</f>
        <v>11</v>
      </c>
      <c r="K108" s="1618">
        <f>SUM(I108:J108)</f>
        <v>25</v>
      </c>
      <c r="L108" s="1618"/>
      <c r="M108" s="1618">
        <f>SUM(M109+M111)</f>
        <v>1</v>
      </c>
      <c r="N108" s="1618">
        <f>SUM(N109+N111)</f>
        <v>0</v>
      </c>
      <c r="O108" s="1618">
        <f>SUM(M108:N108)</f>
        <v>1</v>
      </c>
      <c r="P108" s="1618"/>
      <c r="Q108" s="1618">
        <f t="shared" si="15"/>
        <v>15</v>
      </c>
      <c r="R108" s="1618">
        <f t="shared" si="15"/>
        <v>11</v>
      </c>
      <c r="S108" s="1076">
        <f t="shared" si="16"/>
        <v>26</v>
      </c>
    </row>
    <row r="109" spans="1:19" ht="10.5" customHeight="1">
      <c r="B109" s="2091"/>
      <c r="C109" s="2091"/>
      <c r="D109" s="2091"/>
      <c r="E109" s="2212"/>
      <c r="F109" s="92"/>
      <c r="G109" s="92" t="s">
        <v>1134</v>
      </c>
      <c r="H109" s="92"/>
      <c r="I109" s="324">
        <f>SUM(I110)</f>
        <v>0</v>
      </c>
      <c r="J109" s="324">
        <f>SUM(J110)</f>
        <v>0</v>
      </c>
      <c r="K109" s="324">
        <f t="shared" ref="K109:K160" si="17">SUM(I109:J109)</f>
        <v>0</v>
      </c>
      <c r="L109" s="324"/>
      <c r="M109" s="324">
        <f>SUM(M110)</f>
        <v>1</v>
      </c>
      <c r="N109" s="324">
        <f>SUM(N110)</f>
        <v>0</v>
      </c>
      <c r="O109" s="324">
        <f t="shared" ref="O109:O160" si="18">SUM(M109:N109)</f>
        <v>1</v>
      </c>
      <c r="P109" s="324"/>
      <c r="Q109" s="324">
        <f t="shared" si="15"/>
        <v>1</v>
      </c>
      <c r="R109" s="324">
        <f t="shared" si="15"/>
        <v>0</v>
      </c>
      <c r="S109" s="347">
        <f t="shared" si="16"/>
        <v>1</v>
      </c>
    </row>
    <row r="110" spans="1:19" ht="10.5" customHeight="1">
      <c r="A110" s="221">
        <v>6</v>
      </c>
      <c r="B110" s="2091">
        <v>2</v>
      </c>
      <c r="C110" s="2091">
        <v>11</v>
      </c>
      <c r="D110" s="2091"/>
      <c r="E110" s="2212"/>
      <c r="F110" s="92"/>
      <c r="G110" s="92"/>
      <c r="H110" s="92" t="s">
        <v>1185</v>
      </c>
      <c r="I110" s="324">
        <v>0</v>
      </c>
      <c r="J110" s="324">
        <v>0</v>
      </c>
      <c r="K110" s="324">
        <f t="shared" si="17"/>
        <v>0</v>
      </c>
      <c r="L110" s="324"/>
      <c r="M110" s="324">
        <v>1</v>
      </c>
      <c r="N110" s="324">
        <v>0</v>
      </c>
      <c r="O110" s="324">
        <f t="shared" si="18"/>
        <v>1</v>
      </c>
      <c r="P110" s="324"/>
      <c r="Q110" s="324">
        <f t="shared" si="15"/>
        <v>1</v>
      </c>
      <c r="R110" s="324">
        <f t="shared" si="15"/>
        <v>0</v>
      </c>
      <c r="S110" s="347">
        <f t="shared" si="16"/>
        <v>1</v>
      </c>
    </row>
    <row r="111" spans="1:19" ht="10.5" customHeight="1">
      <c r="B111" s="2091"/>
      <c r="C111" s="2091"/>
      <c r="D111" s="2091"/>
      <c r="E111" s="2212"/>
      <c r="F111" s="92"/>
      <c r="G111" s="92" t="s">
        <v>1186</v>
      </c>
      <c r="H111" s="92"/>
      <c r="I111" s="324">
        <f>SUM(I112:I121)</f>
        <v>14</v>
      </c>
      <c r="J111" s="324">
        <f>SUM(J112:J121)</f>
        <v>11</v>
      </c>
      <c r="K111" s="324">
        <f t="shared" si="17"/>
        <v>25</v>
      </c>
      <c r="L111" s="324"/>
      <c r="M111" s="324">
        <f>SUM(M112:M121)</f>
        <v>0</v>
      </c>
      <c r="N111" s="324">
        <f>SUM(N112:N121)</f>
        <v>0</v>
      </c>
      <c r="O111" s="324">
        <f t="shared" si="18"/>
        <v>0</v>
      </c>
      <c r="P111" s="324"/>
      <c r="Q111" s="324">
        <f t="shared" si="15"/>
        <v>14</v>
      </c>
      <c r="R111" s="324">
        <f t="shared" si="15"/>
        <v>11</v>
      </c>
      <c r="S111" s="347">
        <f t="shared" si="16"/>
        <v>25</v>
      </c>
    </row>
    <row r="112" spans="1:19" ht="10.5" customHeight="1">
      <c r="A112" s="221">
        <v>6</v>
      </c>
      <c r="B112" s="2091">
        <v>2</v>
      </c>
      <c r="C112" s="2091">
        <v>11</v>
      </c>
      <c r="D112" s="2091"/>
      <c r="E112" s="2212"/>
      <c r="F112" s="92"/>
      <c r="G112" s="92"/>
      <c r="H112" s="92" t="s">
        <v>1187</v>
      </c>
      <c r="I112" s="324">
        <v>3</v>
      </c>
      <c r="J112" s="324">
        <v>2</v>
      </c>
      <c r="K112" s="324">
        <f t="shared" si="17"/>
        <v>5</v>
      </c>
      <c r="L112" s="324"/>
      <c r="M112" s="324">
        <v>0</v>
      </c>
      <c r="N112" s="324">
        <v>0</v>
      </c>
      <c r="O112" s="324">
        <f t="shared" si="18"/>
        <v>0</v>
      </c>
      <c r="P112" s="324"/>
      <c r="Q112" s="324">
        <f t="shared" si="15"/>
        <v>3</v>
      </c>
      <c r="R112" s="324">
        <f t="shared" si="15"/>
        <v>2</v>
      </c>
      <c r="S112" s="347">
        <f t="shared" si="16"/>
        <v>5</v>
      </c>
    </row>
    <row r="113" spans="1:19" ht="10.5" customHeight="1">
      <c r="A113" s="221">
        <v>6</v>
      </c>
      <c r="B113" s="2091">
        <v>2</v>
      </c>
      <c r="C113" s="2091">
        <v>11</v>
      </c>
      <c r="D113" s="2091"/>
      <c r="E113" s="2212"/>
      <c r="F113" s="92"/>
      <c r="G113" s="92"/>
      <c r="H113" s="92" t="s">
        <v>1188</v>
      </c>
      <c r="I113" s="324">
        <v>0</v>
      </c>
      <c r="J113" s="324">
        <v>0</v>
      </c>
      <c r="K113" s="324">
        <f t="shared" si="17"/>
        <v>0</v>
      </c>
      <c r="L113" s="324"/>
      <c r="M113" s="324">
        <v>0</v>
      </c>
      <c r="N113" s="324">
        <v>0</v>
      </c>
      <c r="O113" s="324">
        <f t="shared" si="18"/>
        <v>0</v>
      </c>
      <c r="P113" s="324"/>
      <c r="Q113" s="324">
        <f t="shared" si="15"/>
        <v>0</v>
      </c>
      <c r="R113" s="324">
        <f t="shared" si="15"/>
        <v>0</v>
      </c>
      <c r="S113" s="347">
        <f t="shared" si="16"/>
        <v>0</v>
      </c>
    </row>
    <row r="114" spans="1:19" ht="10.5" customHeight="1">
      <c r="A114" s="221">
        <v>6</v>
      </c>
      <c r="B114" s="2091">
        <v>2</v>
      </c>
      <c r="C114" s="2091">
        <v>11</v>
      </c>
      <c r="D114" s="2091"/>
      <c r="E114" s="2212"/>
      <c r="F114" s="92"/>
      <c r="G114" s="92"/>
      <c r="H114" s="92" t="s">
        <v>1189</v>
      </c>
      <c r="I114" s="324">
        <v>2</v>
      </c>
      <c r="J114" s="324">
        <v>2</v>
      </c>
      <c r="K114" s="324">
        <f t="shared" si="17"/>
        <v>4</v>
      </c>
      <c r="L114" s="324"/>
      <c r="M114" s="324">
        <v>0</v>
      </c>
      <c r="N114" s="324">
        <v>0</v>
      </c>
      <c r="O114" s="324">
        <f t="shared" si="18"/>
        <v>0</v>
      </c>
      <c r="P114" s="324"/>
      <c r="Q114" s="324">
        <f t="shared" si="15"/>
        <v>2</v>
      </c>
      <c r="R114" s="324">
        <f t="shared" si="15"/>
        <v>2</v>
      </c>
      <c r="S114" s="347">
        <f t="shared" si="16"/>
        <v>4</v>
      </c>
    </row>
    <row r="115" spans="1:19" ht="10.5" customHeight="1">
      <c r="A115" s="221">
        <v>6</v>
      </c>
      <c r="B115" s="2091">
        <v>2</v>
      </c>
      <c r="C115" s="2091">
        <v>11</v>
      </c>
      <c r="D115" s="2091"/>
      <c r="E115" s="2212"/>
      <c r="F115" s="92"/>
      <c r="G115" s="92"/>
      <c r="H115" s="92" t="s">
        <v>1190</v>
      </c>
      <c r="I115" s="324">
        <v>0</v>
      </c>
      <c r="J115" s="324">
        <v>0</v>
      </c>
      <c r="K115" s="324">
        <f t="shared" si="17"/>
        <v>0</v>
      </c>
      <c r="L115" s="324"/>
      <c r="M115" s="324">
        <v>0</v>
      </c>
      <c r="N115" s="324">
        <v>0</v>
      </c>
      <c r="O115" s="324">
        <f t="shared" si="18"/>
        <v>0</v>
      </c>
      <c r="P115" s="324"/>
      <c r="Q115" s="324">
        <f t="shared" si="15"/>
        <v>0</v>
      </c>
      <c r="R115" s="324">
        <f t="shared" si="15"/>
        <v>0</v>
      </c>
      <c r="S115" s="347">
        <f t="shared" si="16"/>
        <v>0</v>
      </c>
    </row>
    <row r="116" spans="1:19" ht="10.5" customHeight="1">
      <c r="A116" s="221">
        <v>6</v>
      </c>
      <c r="B116" s="2091">
        <v>2</v>
      </c>
      <c r="C116" s="2091">
        <v>11</v>
      </c>
      <c r="D116" s="2091"/>
      <c r="E116" s="2212"/>
      <c r="F116" s="92"/>
      <c r="G116" s="92"/>
      <c r="H116" s="92" t="s">
        <v>1191</v>
      </c>
      <c r="I116" s="324">
        <v>0</v>
      </c>
      <c r="J116" s="324">
        <v>3</v>
      </c>
      <c r="K116" s="324">
        <f t="shared" si="17"/>
        <v>3</v>
      </c>
      <c r="L116" s="324"/>
      <c r="M116" s="324">
        <v>0</v>
      </c>
      <c r="N116" s="324">
        <v>0</v>
      </c>
      <c r="O116" s="324">
        <f t="shared" si="18"/>
        <v>0</v>
      </c>
      <c r="P116" s="324"/>
      <c r="Q116" s="324">
        <f t="shared" si="15"/>
        <v>0</v>
      </c>
      <c r="R116" s="324">
        <f t="shared" si="15"/>
        <v>3</v>
      </c>
      <c r="S116" s="347">
        <f t="shared" si="16"/>
        <v>3</v>
      </c>
    </row>
    <row r="117" spans="1:19" ht="10.5" customHeight="1">
      <c r="A117" s="221">
        <v>6</v>
      </c>
      <c r="B117" s="2091">
        <v>2</v>
      </c>
      <c r="C117" s="2091">
        <v>11</v>
      </c>
      <c r="D117" s="2091"/>
      <c r="E117" s="2212"/>
      <c r="F117" s="92"/>
      <c r="G117" s="92"/>
      <c r="H117" s="92" t="s">
        <v>1192</v>
      </c>
      <c r="I117" s="324">
        <v>0</v>
      </c>
      <c r="J117" s="324">
        <v>0</v>
      </c>
      <c r="K117" s="324">
        <f t="shared" si="17"/>
        <v>0</v>
      </c>
      <c r="L117" s="324"/>
      <c r="M117" s="324">
        <v>0</v>
      </c>
      <c r="N117" s="324">
        <v>0</v>
      </c>
      <c r="O117" s="324">
        <f t="shared" si="18"/>
        <v>0</v>
      </c>
      <c r="P117" s="324"/>
      <c r="Q117" s="324">
        <f t="shared" si="15"/>
        <v>0</v>
      </c>
      <c r="R117" s="324">
        <f t="shared" si="15"/>
        <v>0</v>
      </c>
      <c r="S117" s="347">
        <f t="shared" si="16"/>
        <v>0</v>
      </c>
    </row>
    <row r="118" spans="1:19" ht="10.5" customHeight="1">
      <c r="A118" s="221">
        <v>6</v>
      </c>
      <c r="B118" s="2091">
        <v>2</v>
      </c>
      <c r="C118" s="2091">
        <v>11</v>
      </c>
      <c r="D118" s="2091"/>
      <c r="E118" s="2212"/>
      <c r="F118" s="92"/>
      <c r="G118" s="92"/>
      <c r="H118" s="92" t="s">
        <v>1193</v>
      </c>
      <c r="I118" s="324">
        <v>3</v>
      </c>
      <c r="J118" s="324">
        <v>2</v>
      </c>
      <c r="K118" s="324">
        <f t="shared" si="17"/>
        <v>5</v>
      </c>
      <c r="L118" s="324"/>
      <c r="M118" s="324">
        <v>0</v>
      </c>
      <c r="N118" s="324">
        <v>0</v>
      </c>
      <c r="O118" s="324">
        <f t="shared" si="18"/>
        <v>0</v>
      </c>
      <c r="P118" s="324"/>
      <c r="Q118" s="324">
        <f t="shared" si="15"/>
        <v>3</v>
      </c>
      <c r="R118" s="324">
        <f t="shared" si="15"/>
        <v>2</v>
      </c>
      <c r="S118" s="347">
        <f t="shared" si="16"/>
        <v>5</v>
      </c>
    </row>
    <row r="119" spans="1:19" ht="10.5" customHeight="1">
      <c r="A119" s="221">
        <v>6</v>
      </c>
      <c r="B119" s="2091">
        <v>2</v>
      </c>
      <c r="C119" s="2091">
        <v>11</v>
      </c>
      <c r="D119" s="2091"/>
      <c r="E119" s="2212"/>
      <c r="F119" s="92"/>
      <c r="G119" s="92"/>
      <c r="H119" s="92" t="s">
        <v>1194</v>
      </c>
      <c r="I119" s="324">
        <v>2</v>
      </c>
      <c r="J119" s="324">
        <v>0</v>
      </c>
      <c r="K119" s="324">
        <f t="shared" si="17"/>
        <v>2</v>
      </c>
      <c r="L119" s="324"/>
      <c r="M119" s="324">
        <v>0</v>
      </c>
      <c r="N119" s="324">
        <v>0</v>
      </c>
      <c r="O119" s="324">
        <f t="shared" si="18"/>
        <v>0</v>
      </c>
      <c r="P119" s="324"/>
      <c r="Q119" s="324">
        <f t="shared" si="15"/>
        <v>2</v>
      </c>
      <c r="R119" s="324">
        <f t="shared" si="15"/>
        <v>0</v>
      </c>
      <c r="S119" s="347">
        <f t="shared" si="16"/>
        <v>2</v>
      </c>
    </row>
    <row r="120" spans="1:19" ht="10.5" customHeight="1">
      <c r="A120" s="221">
        <v>6</v>
      </c>
      <c r="B120" s="2091">
        <v>2</v>
      </c>
      <c r="C120" s="2091">
        <v>11</v>
      </c>
      <c r="D120" s="2091"/>
      <c r="E120" s="2212"/>
      <c r="F120" s="92"/>
      <c r="G120" s="92"/>
      <c r="H120" s="92" t="s">
        <v>1195</v>
      </c>
      <c r="I120" s="324">
        <v>1</v>
      </c>
      <c r="J120" s="324">
        <v>1</v>
      </c>
      <c r="K120" s="324">
        <f t="shared" si="17"/>
        <v>2</v>
      </c>
      <c r="L120" s="324"/>
      <c r="M120" s="324">
        <v>0</v>
      </c>
      <c r="N120" s="324">
        <v>0</v>
      </c>
      <c r="O120" s="324">
        <f t="shared" si="18"/>
        <v>0</v>
      </c>
      <c r="P120" s="324"/>
      <c r="Q120" s="324">
        <f t="shared" si="15"/>
        <v>1</v>
      </c>
      <c r="R120" s="324">
        <f t="shared" si="15"/>
        <v>1</v>
      </c>
      <c r="S120" s="347">
        <f t="shared" si="16"/>
        <v>2</v>
      </c>
    </row>
    <row r="121" spans="1:19" ht="10.5" customHeight="1">
      <c r="A121" s="221">
        <v>6</v>
      </c>
      <c r="B121" s="2091">
        <v>2</v>
      </c>
      <c r="C121" s="2091">
        <v>11</v>
      </c>
      <c r="D121" s="2091"/>
      <c r="E121" s="2212"/>
      <c r="F121" s="92"/>
      <c r="G121" s="92"/>
      <c r="H121" s="92" t="s">
        <v>1196</v>
      </c>
      <c r="I121" s="324">
        <v>3</v>
      </c>
      <c r="J121" s="324">
        <v>1</v>
      </c>
      <c r="K121" s="324">
        <f t="shared" si="17"/>
        <v>4</v>
      </c>
      <c r="L121" s="324"/>
      <c r="M121" s="324">
        <v>0</v>
      </c>
      <c r="N121" s="324">
        <v>0</v>
      </c>
      <c r="O121" s="324">
        <f t="shared" si="18"/>
        <v>0</v>
      </c>
      <c r="P121" s="324"/>
      <c r="Q121" s="324">
        <f t="shared" si="15"/>
        <v>3</v>
      </c>
      <c r="R121" s="324">
        <f t="shared" si="15"/>
        <v>1</v>
      </c>
      <c r="S121" s="347">
        <f t="shared" si="16"/>
        <v>4</v>
      </c>
    </row>
    <row r="122" spans="1:19" ht="11.25" customHeight="1">
      <c r="B122" s="2091"/>
      <c r="C122" s="2091"/>
      <c r="D122" s="2091"/>
      <c r="E122" s="2212"/>
      <c r="F122" s="175" t="s">
        <v>53</v>
      </c>
      <c r="G122" s="92"/>
      <c r="H122" s="92"/>
      <c r="I122" s="1618">
        <f>SUM(I123)</f>
        <v>0</v>
      </c>
      <c r="J122" s="1618">
        <f>SUM(J123)</f>
        <v>0</v>
      </c>
      <c r="K122" s="1618">
        <f t="shared" si="17"/>
        <v>0</v>
      </c>
      <c r="L122" s="1618"/>
      <c r="M122" s="1618">
        <f>SUM(M123)</f>
        <v>8</v>
      </c>
      <c r="N122" s="1618">
        <f>SUM(N123)</f>
        <v>9</v>
      </c>
      <c r="O122" s="1618">
        <f t="shared" si="18"/>
        <v>17</v>
      </c>
      <c r="P122" s="1618"/>
      <c r="Q122" s="1618">
        <f t="shared" si="15"/>
        <v>8</v>
      </c>
      <c r="R122" s="1618">
        <f t="shared" si="15"/>
        <v>9</v>
      </c>
      <c r="S122" s="1076">
        <f t="shared" si="16"/>
        <v>17</v>
      </c>
    </row>
    <row r="123" spans="1:19" ht="10.5" customHeight="1">
      <c r="B123" s="2091"/>
      <c r="C123" s="2091"/>
      <c r="D123" s="2091"/>
      <c r="E123" s="2212"/>
      <c r="F123" s="92"/>
      <c r="G123" s="92" t="s">
        <v>1134</v>
      </c>
      <c r="H123" s="92"/>
      <c r="I123" s="324">
        <f>SUM(I124)</f>
        <v>0</v>
      </c>
      <c r="J123" s="324">
        <f>SUM(J124)</f>
        <v>0</v>
      </c>
      <c r="K123" s="324">
        <f t="shared" si="17"/>
        <v>0</v>
      </c>
      <c r="L123" s="324"/>
      <c r="M123" s="324">
        <f>SUM(M124)</f>
        <v>8</v>
      </c>
      <c r="N123" s="324">
        <f>SUM(N124)</f>
        <v>9</v>
      </c>
      <c r="O123" s="324">
        <f t="shared" si="18"/>
        <v>17</v>
      </c>
      <c r="P123" s="324"/>
      <c r="Q123" s="324">
        <f t="shared" si="15"/>
        <v>8</v>
      </c>
      <c r="R123" s="324">
        <f t="shared" si="15"/>
        <v>9</v>
      </c>
      <c r="S123" s="347">
        <f t="shared" si="16"/>
        <v>17</v>
      </c>
    </row>
    <row r="124" spans="1:19" ht="10.5" customHeight="1">
      <c r="A124" s="221">
        <v>6</v>
      </c>
      <c r="B124" s="2091">
        <v>2</v>
      </c>
      <c r="C124" s="2091">
        <v>10</v>
      </c>
      <c r="D124" s="2091"/>
      <c r="E124" s="2212"/>
      <c r="F124" s="92"/>
      <c r="G124" s="92"/>
      <c r="H124" s="92" t="s">
        <v>1197</v>
      </c>
      <c r="I124" s="324">
        <v>0</v>
      </c>
      <c r="J124" s="324">
        <v>0</v>
      </c>
      <c r="K124" s="324">
        <f t="shared" si="17"/>
        <v>0</v>
      </c>
      <c r="L124" s="324"/>
      <c r="M124" s="324">
        <v>8</v>
      </c>
      <c r="N124" s="324">
        <v>9</v>
      </c>
      <c r="O124" s="324">
        <f t="shared" si="18"/>
        <v>17</v>
      </c>
      <c r="P124" s="324"/>
      <c r="Q124" s="324">
        <f t="shared" si="15"/>
        <v>8</v>
      </c>
      <c r="R124" s="324">
        <f t="shared" si="15"/>
        <v>9</v>
      </c>
      <c r="S124" s="347">
        <f t="shared" si="16"/>
        <v>17</v>
      </c>
    </row>
    <row r="125" spans="1:19" ht="11.25" customHeight="1">
      <c r="B125" s="2091"/>
      <c r="C125" s="2091"/>
      <c r="D125" s="2091"/>
      <c r="E125" s="2212"/>
      <c r="F125" s="175" t="s">
        <v>56</v>
      </c>
      <c r="G125" s="92"/>
      <c r="H125" s="92"/>
      <c r="I125" s="1618">
        <f>SUM(I126+I128)</f>
        <v>0</v>
      </c>
      <c r="J125" s="1618">
        <f>SUM(J126+J128)</f>
        <v>0</v>
      </c>
      <c r="K125" s="1618">
        <f t="shared" si="17"/>
        <v>0</v>
      </c>
      <c r="L125" s="1618"/>
      <c r="M125" s="1618">
        <f>SUM(M126+M128)</f>
        <v>0</v>
      </c>
      <c r="N125" s="1618">
        <f>SUM(N126+N128)</f>
        <v>0</v>
      </c>
      <c r="O125" s="1618">
        <f t="shared" si="18"/>
        <v>0</v>
      </c>
      <c r="P125" s="1618"/>
      <c r="Q125" s="1618">
        <f t="shared" si="15"/>
        <v>0</v>
      </c>
      <c r="R125" s="1618">
        <f t="shared" si="15"/>
        <v>0</v>
      </c>
      <c r="S125" s="1076">
        <f t="shared" si="16"/>
        <v>0</v>
      </c>
    </row>
    <row r="126" spans="1:19" ht="10.5" customHeight="1">
      <c r="B126" s="2091"/>
      <c r="C126" s="2091"/>
      <c r="D126" s="2091"/>
      <c r="E126" s="2212"/>
      <c r="F126" s="175"/>
      <c r="G126" s="92" t="s">
        <v>1139</v>
      </c>
      <c r="H126" s="92"/>
      <c r="I126" s="324">
        <f>SUM(I127)</f>
        <v>0</v>
      </c>
      <c r="J126" s="324">
        <f>SUM(J127)</f>
        <v>0</v>
      </c>
      <c r="K126" s="324">
        <f t="shared" si="17"/>
        <v>0</v>
      </c>
      <c r="L126" s="324"/>
      <c r="M126" s="324">
        <f>SUM(M127)</f>
        <v>0</v>
      </c>
      <c r="N126" s="324">
        <f>SUM(N127)</f>
        <v>0</v>
      </c>
      <c r="O126" s="324">
        <f t="shared" si="18"/>
        <v>0</v>
      </c>
      <c r="P126" s="324"/>
      <c r="Q126" s="324">
        <f t="shared" si="15"/>
        <v>0</v>
      </c>
      <c r="R126" s="324">
        <f t="shared" si="15"/>
        <v>0</v>
      </c>
      <c r="S126" s="347">
        <f t="shared" si="16"/>
        <v>0</v>
      </c>
    </row>
    <row r="127" spans="1:19" ht="10.5" customHeight="1">
      <c r="A127" s="221">
        <v>6</v>
      </c>
      <c r="B127" s="2091">
        <v>2</v>
      </c>
      <c r="C127" s="2091">
        <v>10</v>
      </c>
      <c r="D127" s="2091"/>
      <c r="E127" s="2212"/>
      <c r="F127" s="92"/>
      <c r="G127" s="92"/>
      <c r="H127" s="92" t="s">
        <v>1198</v>
      </c>
      <c r="I127" s="2107">
        <v>0</v>
      </c>
      <c r="J127" s="2107">
        <v>0</v>
      </c>
      <c r="K127" s="324">
        <f t="shared" si="17"/>
        <v>0</v>
      </c>
      <c r="L127" s="2107"/>
      <c r="M127" s="2107">
        <v>0</v>
      </c>
      <c r="N127" s="2107">
        <v>0</v>
      </c>
      <c r="O127" s="324">
        <f t="shared" si="18"/>
        <v>0</v>
      </c>
      <c r="P127" s="324"/>
      <c r="Q127" s="324">
        <f t="shared" si="15"/>
        <v>0</v>
      </c>
      <c r="R127" s="324">
        <f t="shared" si="15"/>
        <v>0</v>
      </c>
      <c r="S127" s="347">
        <f t="shared" si="16"/>
        <v>0</v>
      </c>
    </row>
    <row r="128" spans="1:19" ht="10.5" customHeight="1">
      <c r="B128" s="2091"/>
      <c r="C128" s="2091"/>
      <c r="D128" s="2091"/>
      <c r="E128" s="2212"/>
      <c r="F128" s="92"/>
      <c r="G128" s="92" t="s">
        <v>1134</v>
      </c>
      <c r="H128" s="92"/>
      <c r="I128" s="2107">
        <f>SUM(I129+I130)</f>
        <v>0</v>
      </c>
      <c r="J128" s="2107">
        <f>SUM(J129+J130)</f>
        <v>0</v>
      </c>
      <c r="K128" s="324">
        <f t="shared" si="17"/>
        <v>0</v>
      </c>
      <c r="L128" s="2107"/>
      <c r="M128" s="2107">
        <f>SUM(M129+M130)</f>
        <v>0</v>
      </c>
      <c r="N128" s="2107">
        <f>SUM(N129+N130)</f>
        <v>0</v>
      </c>
      <c r="O128" s="324">
        <f t="shared" si="18"/>
        <v>0</v>
      </c>
      <c r="P128" s="324"/>
      <c r="Q128" s="324">
        <f t="shared" si="15"/>
        <v>0</v>
      </c>
      <c r="R128" s="324">
        <f t="shared" si="15"/>
        <v>0</v>
      </c>
      <c r="S128" s="347">
        <f t="shared" si="16"/>
        <v>0</v>
      </c>
    </row>
    <row r="129" spans="1:19" ht="10.5" customHeight="1">
      <c r="A129" s="221">
        <v>6</v>
      </c>
      <c r="B129" s="2091">
        <v>4</v>
      </c>
      <c r="C129" s="2091">
        <v>11</v>
      </c>
      <c r="D129" s="2091"/>
      <c r="E129" s="2212"/>
      <c r="F129" s="92"/>
      <c r="G129" s="92"/>
      <c r="H129" s="92" t="s">
        <v>1199</v>
      </c>
      <c r="I129" s="2107">
        <v>0</v>
      </c>
      <c r="J129" s="2107">
        <v>0</v>
      </c>
      <c r="K129" s="324">
        <f t="shared" si="17"/>
        <v>0</v>
      </c>
      <c r="L129" s="2107"/>
      <c r="M129" s="2107">
        <v>0</v>
      </c>
      <c r="N129" s="2107">
        <v>0</v>
      </c>
      <c r="O129" s="324">
        <f>SUM(M129:N129)</f>
        <v>0</v>
      </c>
      <c r="P129" s="324"/>
      <c r="Q129" s="324">
        <f>SUM(I129+M129)</f>
        <v>0</v>
      </c>
      <c r="R129" s="324">
        <f>SUM(J129+N129)</f>
        <v>0</v>
      </c>
      <c r="S129" s="347">
        <f>SUM(Q129:R129)</f>
        <v>0</v>
      </c>
    </row>
    <row r="130" spans="1:19" ht="10.5" customHeight="1">
      <c r="A130" s="221">
        <v>6</v>
      </c>
      <c r="B130" s="2091">
        <v>2</v>
      </c>
      <c r="C130" s="2091">
        <v>11</v>
      </c>
      <c r="D130" s="2091"/>
      <c r="E130" s="2213"/>
      <c r="F130" s="92"/>
      <c r="G130" s="92"/>
      <c r="H130" s="92" t="s">
        <v>1200</v>
      </c>
      <c r="I130" s="2107">
        <v>0</v>
      </c>
      <c r="J130" s="2107">
        <v>0</v>
      </c>
      <c r="K130" s="324">
        <f t="shared" si="17"/>
        <v>0</v>
      </c>
      <c r="L130" s="2107"/>
      <c r="M130" s="2107">
        <v>0</v>
      </c>
      <c r="N130" s="2107">
        <v>0</v>
      </c>
      <c r="O130" s="324">
        <f t="shared" si="18"/>
        <v>0</v>
      </c>
      <c r="P130" s="324"/>
      <c r="Q130" s="324">
        <f t="shared" si="15"/>
        <v>0</v>
      </c>
      <c r="R130" s="324">
        <f t="shared" si="15"/>
        <v>0</v>
      </c>
      <c r="S130" s="347">
        <f t="shared" si="16"/>
        <v>0</v>
      </c>
    </row>
    <row r="131" spans="1:19" ht="12" customHeight="1">
      <c r="B131" s="2091"/>
      <c r="C131" s="2091"/>
      <c r="D131" s="2091"/>
      <c r="E131" s="2204">
        <v>1407</v>
      </c>
      <c r="F131" s="13" t="s">
        <v>58</v>
      </c>
      <c r="G131" s="123"/>
      <c r="H131" s="123"/>
      <c r="I131" s="319">
        <f>SUM(I132+I138)</f>
        <v>10</v>
      </c>
      <c r="J131" s="319">
        <f>SUM(J132+J138)</f>
        <v>2</v>
      </c>
      <c r="K131" s="319">
        <f t="shared" si="17"/>
        <v>12</v>
      </c>
      <c r="L131" s="319"/>
      <c r="M131" s="319">
        <f>SUM(M132+M138)</f>
        <v>8</v>
      </c>
      <c r="N131" s="319">
        <f>SUM(N132+N138)</f>
        <v>10</v>
      </c>
      <c r="O131" s="319">
        <f t="shared" si="18"/>
        <v>18</v>
      </c>
      <c r="P131" s="319"/>
      <c r="Q131" s="342">
        <f t="shared" si="15"/>
        <v>18</v>
      </c>
      <c r="R131" s="342">
        <f t="shared" si="15"/>
        <v>12</v>
      </c>
      <c r="S131" s="339">
        <f t="shared" si="16"/>
        <v>30</v>
      </c>
    </row>
    <row r="132" spans="1:19" ht="11.25" customHeight="1">
      <c r="E132" s="2205"/>
      <c r="F132" s="175" t="s">
        <v>59</v>
      </c>
      <c r="G132" s="1637"/>
      <c r="H132" s="1637"/>
      <c r="I132" s="996">
        <f>SUM(I133+I135)</f>
        <v>10</v>
      </c>
      <c r="J132" s="996">
        <f>SUM(J133+J135)</f>
        <v>2</v>
      </c>
      <c r="K132" s="996">
        <f t="shared" si="17"/>
        <v>12</v>
      </c>
      <c r="L132" s="996"/>
      <c r="M132" s="996">
        <f>SUM(M133+M135)</f>
        <v>7</v>
      </c>
      <c r="N132" s="996">
        <f>SUM(N133+N135)</f>
        <v>8</v>
      </c>
      <c r="O132" s="996">
        <f t="shared" si="18"/>
        <v>15</v>
      </c>
      <c r="P132" s="996"/>
      <c r="Q132" s="1618">
        <f>SUM(I132+M132)</f>
        <v>17</v>
      </c>
      <c r="R132" s="1618">
        <f t="shared" si="15"/>
        <v>10</v>
      </c>
      <c r="S132" s="1076">
        <f t="shared" si="16"/>
        <v>27</v>
      </c>
    </row>
    <row r="133" spans="1:19" ht="11.25" customHeight="1">
      <c r="E133" s="2205"/>
      <c r="F133" s="175"/>
      <c r="G133" s="92" t="s">
        <v>1139</v>
      </c>
      <c r="H133" s="1637"/>
      <c r="I133" s="2107">
        <f>SUM(I134)</f>
        <v>0</v>
      </c>
      <c r="J133" s="2107">
        <f>SUM(J134)</f>
        <v>0</v>
      </c>
      <c r="K133" s="2107">
        <f t="shared" si="17"/>
        <v>0</v>
      </c>
      <c r="L133" s="2107"/>
      <c r="M133" s="2107">
        <f>SUM(M134)</f>
        <v>0</v>
      </c>
      <c r="N133" s="2107">
        <f>SUM(N134)</f>
        <v>0</v>
      </c>
      <c r="O133" s="2107">
        <f>SUM(M133:N133)</f>
        <v>0</v>
      </c>
      <c r="P133" s="2107"/>
      <c r="Q133" s="324">
        <f>SUM(I133+M133)</f>
        <v>0</v>
      </c>
      <c r="R133" s="324">
        <f>SUM(J133+N133)</f>
        <v>0</v>
      </c>
      <c r="S133" s="347">
        <f>SUM(Q133:R133)</f>
        <v>0</v>
      </c>
    </row>
    <row r="134" spans="1:19" ht="11.25" customHeight="1">
      <c r="A134" s="221">
        <v>7</v>
      </c>
      <c r="B134" s="221">
        <v>3</v>
      </c>
      <c r="C134" s="221">
        <v>11</v>
      </c>
      <c r="E134" s="2205"/>
      <c r="F134" s="175"/>
      <c r="G134" s="1637"/>
      <c r="H134" s="92" t="s">
        <v>1201</v>
      </c>
      <c r="I134" s="2107">
        <v>0</v>
      </c>
      <c r="J134" s="2107">
        <v>0</v>
      </c>
      <c r="K134" s="2107">
        <f>SUM(I134:J134)</f>
        <v>0</v>
      </c>
      <c r="L134" s="2107"/>
      <c r="M134" s="2107">
        <v>0</v>
      </c>
      <c r="N134" s="2107">
        <v>0</v>
      </c>
      <c r="O134" s="2107">
        <f>SUM(M134:N134)</f>
        <v>0</v>
      </c>
      <c r="P134" s="2107"/>
      <c r="Q134" s="324">
        <f>SUM(I134+M134)</f>
        <v>0</v>
      </c>
      <c r="R134" s="324">
        <f>SUM(J134+N134)</f>
        <v>0</v>
      </c>
      <c r="S134" s="347">
        <f>SUM(Q134:R134)</f>
        <v>0</v>
      </c>
    </row>
    <row r="135" spans="1:19" ht="10.5" customHeight="1">
      <c r="E135" s="2205"/>
      <c r="F135" s="1638"/>
      <c r="G135" s="89" t="s">
        <v>1134</v>
      </c>
      <c r="H135" s="92"/>
      <c r="I135" s="2107">
        <f>SUM(I136:I137)</f>
        <v>10</v>
      </c>
      <c r="J135" s="2107">
        <f>SUM(J136:J137)</f>
        <v>2</v>
      </c>
      <c r="K135" s="2107">
        <f t="shared" si="17"/>
        <v>12</v>
      </c>
      <c r="L135" s="2107"/>
      <c r="M135" s="2107">
        <f>SUM(M136:M137)</f>
        <v>7</v>
      </c>
      <c r="N135" s="2107">
        <f>SUM(N136:N137)</f>
        <v>8</v>
      </c>
      <c r="O135" s="2107">
        <f t="shared" si="18"/>
        <v>15</v>
      </c>
      <c r="P135" s="2107"/>
      <c r="Q135" s="324">
        <f t="shared" si="15"/>
        <v>17</v>
      </c>
      <c r="R135" s="324">
        <f t="shared" si="15"/>
        <v>10</v>
      </c>
      <c r="S135" s="347">
        <f t="shared" si="16"/>
        <v>27</v>
      </c>
    </row>
    <row r="136" spans="1:19" ht="10.5" customHeight="1">
      <c r="A136" s="221">
        <v>7</v>
      </c>
      <c r="B136" s="221">
        <v>3</v>
      </c>
      <c r="C136" s="221">
        <v>11</v>
      </c>
      <c r="E136" s="2205"/>
      <c r="F136" s="1638"/>
      <c r="G136" s="89"/>
      <c r="H136" s="92" t="s">
        <v>1201</v>
      </c>
      <c r="I136" s="2107">
        <v>7</v>
      </c>
      <c r="J136" s="2107">
        <v>0</v>
      </c>
      <c r="K136" s="2107">
        <f t="shared" si="17"/>
        <v>7</v>
      </c>
      <c r="L136" s="2107"/>
      <c r="M136" s="2107">
        <v>5</v>
      </c>
      <c r="N136" s="2107">
        <v>6</v>
      </c>
      <c r="O136" s="2107">
        <f t="shared" si="18"/>
        <v>11</v>
      </c>
      <c r="P136" s="2107"/>
      <c r="Q136" s="324">
        <f t="shared" si="15"/>
        <v>12</v>
      </c>
      <c r="R136" s="324">
        <f t="shared" si="15"/>
        <v>6</v>
      </c>
      <c r="S136" s="347">
        <f t="shared" si="16"/>
        <v>18</v>
      </c>
    </row>
    <row r="137" spans="1:19" ht="10.5" customHeight="1">
      <c r="A137" s="221">
        <v>7</v>
      </c>
      <c r="B137" s="221">
        <v>3</v>
      </c>
      <c r="C137" s="221">
        <v>11</v>
      </c>
      <c r="E137" s="2205"/>
      <c r="F137" s="1638"/>
      <c r="G137" s="89"/>
      <c r="H137" s="92" t="s">
        <v>1202</v>
      </c>
      <c r="I137" s="2107">
        <v>3</v>
      </c>
      <c r="J137" s="2107">
        <v>2</v>
      </c>
      <c r="K137" s="2107">
        <f t="shared" si="17"/>
        <v>5</v>
      </c>
      <c r="L137" s="2107"/>
      <c r="M137" s="2107">
        <v>2</v>
      </c>
      <c r="N137" s="2107">
        <v>2</v>
      </c>
      <c r="O137" s="2107">
        <f t="shared" si="18"/>
        <v>4</v>
      </c>
      <c r="P137" s="2107"/>
      <c r="Q137" s="324">
        <f t="shared" si="15"/>
        <v>5</v>
      </c>
      <c r="R137" s="324">
        <f t="shared" si="15"/>
        <v>4</v>
      </c>
      <c r="S137" s="347">
        <f t="shared" si="16"/>
        <v>9</v>
      </c>
    </row>
    <row r="138" spans="1:19" ht="11.25" customHeight="1">
      <c r="E138" s="2205"/>
      <c r="F138" s="175" t="s">
        <v>60</v>
      </c>
      <c r="G138" s="175"/>
      <c r="H138" s="683"/>
      <c r="I138" s="996">
        <f>SUM(I139)</f>
        <v>0</v>
      </c>
      <c r="J138" s="996">
        <f>SUM(J139)</f>
        <v>0</v>
      </c>
      <c r="K138" s="996">
        <f t="shared" si="17"/>
        <v>0</v>
      </c>
      <c r="L138" s="996"/>
      <c r="M138" s="996">
        <f>SUM(M139)</f>
        <v>1</v>
      </c>
      <c r="N138" s="996">
        <f>SUM(N139)</f>
        <v>2</v>
      </c>
      <c r="O138" s="996">
        <f t="shared" si="18"/>
        <v>3</v>
      </c>
      <c r="P138" s="996"/>
      <c r="Q138" s="1618">
        <f t="shared" si="15"/>
        <v>1</v>
      </c>
      <c r="R138" s="1618">
        <f t="shared" si="15"/>
        <v>2</v>
      </c>
      <c r="S138" s="1076">
        <f t="shared" si="16"/>
        <v>3</v>
      </c>
    </row>
    <row r="139" spans="1:19" ht="10.5" customHeight="1">
      <c r="E139" s="2205"/>
      <c r="F139" s="92"/>
      <c r="G139" s="92" t="s">
        <v>1134</v>
      </c>
      <c r="I139" s="2107">
        <f>SUM(I140)</f>
        <v>0</v>
      </c>
      <c r="J139" s="2107">
        <f>SUM(J140)</f>
        <v>0</v>
      </c>
      <c r="K139" s="2107">
        <f t="shared" si="17"/>
        <v>0</v>
      </c>
      <c r="L139" s="2107"/>
      <c r="M139" s="2107">
        <f>SUM(M140)</f>
        <v>1</v>
      </c>
      <c r="N139" s="2107">
        <f>SUM(N140)</f>
        <v>2</v>
      </c>
      <c r="O139" s="2107">
        <f t="shared" si="18"/>
        <v>3</v>
      </c>
      <c r="P139" s="2107"/>
      <c r="Q139" s="324">
        <f t="shared" si="15"/>
        <v>1</v>
      </c>
      <c r="R139" s="324">
        <f t="shared" si="15"/>
        <v>2</v>
      </c>
      <c r="S139" s="347">
        <f t="shared" si="16"/>
        <v>3</v>
      </c>
    </row>
    <row r="140" spans="1:19" ht="10.5" customHeight="1">
      <c r="A140" s="221">
        <v>7</v>
      </c>
      <c r="B140" s="221">
        <v>6</v>
      </c>
      <c r="C140" s="221">
        <v>10</v>
      </c>
      <c r="E140" s="2205"/>
      <c r="F140" s="92"/>
      <c r="G140" s="92"/>
      <c r="H140" s="92" t="s">
        <v>1203</v>
      </c>
      <c r="I140" s="2107">
        <v>0</v>
      </c>
      <c r="J140" s="2107">
        <v>0</v>
      </c>
      <c r="K140" s="2107">
        <f t="shared" si="17"/>
        <v>0</v>
      </c>
      <c r="L140" s="2107"/>
      <c r="M140" s="2107">
        <v>1</v>
      </c>
      <c r="N140" s="2107">
        <v>2</v>
      </c>
      <c r="O140" s="2107">
        <f t="shared" si="18"/>
        <v>3</v>
      </c>
      <c r="P140" s="2107"/>
      <c r="Q140" s="324">
        <f t="shared" si="15"/>
        <v>1</v>
      </c>
      <c r="R140" s="324">
        <f t="shared" si="15"/>
        <v>2</v>
      </c>
      <c r="S140" s="347">
        <f t="shared" si="16"/>
        <v>3</v>
      </c>
    </row>
    <row r="141" spans="1:19" ht="12" customHeight="1">
      <c r="E141" s="2211">
        <v>1408</v>
      </c>
      <c r="F141" s="13" t="s">
        <v>63</v>
      </c>
      <c r="G141" s="123"/>
      <c r="H141" s="123"/>
      <c r="I141" s="1621">
        <f>SUM(I142+I149+I154)</f>
        <v>4</v>
      </c>
      <c r="J141" s="1621">
        <f>SUM(J142+J149+J154)</f>
        <v>9</v>
      </c>
      <c r="K141" s="410">
        <f t="shared" si="17"/>
        <v>13</v>
      </c>
      <c r="L141" s="410"/>
      <c r="M141" s="1621">
        <f>SUM(M142+M149)+M154</f>
        <v>32</v>
      </c>
      <c r="N141" s="1621">
        <f>SUM(N142+N149)+N154</f>
        <v>33</v>
      </c>
      <c r="O141" s="410">
        <f t="shared" si="18"/>
        <v>65</v>
      </c>
      <c r="P141" s="410"/>
      <c r="Q141" s="410">
        <f t="shared" ref="Q141:R156" si="19">SUM(I141+M141)</f>
        <v>36</v>
      </c>
      <c r="R141" s="410">
        <f t="shared" si="19"/>
        <v>42</v>
      </c>
      <c r="S141" s="1640">
        <f t="shared" si="16"/>
        <v>78</v>
      </c>
    </row>
    <row r="142" spans="1:19" ht="11.25" customHeight="1">
      <c r="E142" s="2316"/>
      <c r="F142" s="636" t="s">
        <v>64</v>
      </c>
      <c r="G142" s="92"/>
      <c r="H142" s="92"/>
      <c r="I142" s="1641">
        <f>I143+I145+I147</f>
        <v>4</v>
      </c>
      <c r="J142" s="1641">
        <f>J143+J145+J147</f>
        <v>9</v>
      </c>
      <c r="K142" s="1641">
        <f t="shared" si="17"/>
        <v>13</v>
      </c>
      <c r="L142" s="1641"/>
      <c r="M142" s="1641">
        <f>M143+M145+M147</f>
        <v>11</v>
      </c>
      <c r="N142" s="1641">
        <f>N143+N145+N147</f>
        <v>7</v>
      </c>
      <c r="O142" s="1641">
        <f t="shared" si="18"/>
        <v>18</v>
      </c>
      <c r="P142" s="1641"/>
      <c r="Q142" s="1641">
        <f t="shared" si="19"/>
        <v>15</v>
      </c>
      <c r="R142" s="1641">
        <f t="shared" si="19"/>
        <v>16</v>
      </c>
      <c r="S142" s="1642">
        <f t="shared" si="16"/>
        <v>31</v>
      </c>
    </row>
    <row r="143" spans="1:19" ht="10.5" customHeight="1">
      <c r="E143" s="2316"/>
      <c r="F143" s="636"/>
      <c r="G143" s="92" t="s">
        <v>1139</v>
      </c>
      <c r="H143" s="92"/>
      <c r="I143" s="2107">
        <f>I144</f>
        <v>0</v>
      </c>
      <c r="J143" s="2107">
        <f>J144</f>
        <v>0</v>
      </c>
      <c r="K143" s="2107">
        <f t="shared" si="17"/>
        <v>0</v>
      </c>
      <c r="L143" s="996"/>
      <c r="M143" s="2107">
        <f>M144</f>
        <v>4</v>
      </c>
      <c r="N143" s="2107">
        <f>N144</f>
        <v>3</v>
      </c>
      <c r="O143" s="2107">
        <f t="shared" si="18"/>
        <v>7</v>
      </c>
      <c r="P143" s="996"/>
      <c r="Q143" s="2107">
        <f t="shared" si="19"/>
        <v>4</v>
      </c>
      <c r="R143" s="2107">
        <f t="shared" si="19"/>
        <v>3</v>
      </c>
      <c r="S143" s="1643">
        <f t="shared" si="16"/>
        <v>7</v>
      </c>
    </row>
    <row r="144" spans="1:19" ht="10.5" customHeight="1">
      <c r="A144" s="221">
        <v>8</v>
      </c>
      <c r="B144" s="221">
        <v>4</v>
      </c>
      <c r="C144" s="221">
        <v>8</v>
      </c>
      <c r="E144" s="2316"/>
      <c r="F144" s="636"/>
      <c r="G144" s="92"/>
      <c r="H144" s="1441" t="s">
        <v>1204</v>
      </c>
      <c r="I144" s="2107">
        <v>0</v>
      </c>
      <c r="J144" s="2107">
        <v>0</v>
      </c>
      <c r="K144" s="2107">
        <f t="shared" si="17"/>
        <v>0</v>
      </c>
      <c r="L144" s="996"/>
      <c r="M144" s="2107">
        <v>4</v>
      </c>
      <c r="N144" s="2107">
        <v>3</v>
      </c>
      <c r="O144" s="2107">
        <f t="shared" si="18"/>
        <v>7</v>
      </c>
      <c r="P144" s="996"/>
      <c r="Q144" s="2107">
        <f t="shared" si="19"/>
        <v>4</v>
      </c>
      <c r="R144" s="2107">
        <f t="shared" si="19"/>
        <v>3</v>
      </c>
      <c r="S144" s="1643">
        <f t="shared" si="16"/>
        <v>7</v>
      </c>
    </row>
    <row r="145" spans="1:19" ht="10.5" customHeight="1">
      <c r="E145" s="2316"/>
      <c r="F145" s="631"/>
      <c r="G145" s="92" t="s">
        <v>1134</v>
      </c>
      <c r="H145" s="92"/>
      <c r="I145" s="2107">
        <f>I146</f>
        <v>4</v>
      </c>
      <c r="J145" s="2107">
        <f>J146</f>
        <v>9</v>
      </c>
      <c r="K145" s="2107">
        <f t="shared" si="17"/>
        <v>13</v>
      </c>
      <c r="L145" s="996"/>
      <c r="M145" s="2107">
        <f>M146</f>
        <v>7</v>
      </c>
      <c r="N145" s="2107">
        <f>N146</f>
        <v>4</v>
      </c>
      <c r="O145" s="2107">
        <f t="shared" si="18"/>
        <v>11</v>
      </c>
      <c r="P145" s="996"/>
      <c r="Q145" s="2107">
        <f t="shared" si="19"/>
        <v>11</v>
      </c>
      <c r="R145" s="2107">
        <f t="shared" si="19"/>
        <v>13</v>
      </c>
      <c r="S145" s="1643">
        <f t="shared" si="16"/>
        <v>24</v>
      </c>
    </row>
    <row r="146" spans="1:19" ht="10.5" customHeight="1">
      <c r="A146" s="221">
        <v>8</v>
      </c>
      <c r="B146" s="221">
        <v>4</v>
      </c>
      <c r="C146" s="221">
        <v>8</v>
      </c>
      <c r="E146" s="2316"/>
      <c r="F146" s="631"/>
      <c r="G146" s="92"/>
      <c r="H146" s="1441" t="s">
        <v>1205</v>
      </c>
      <c r="I146" s="2107">
        <v>4</v>
      </c>
      <c r="J146" s="2107">
        <v>9</v>
      </c>
      <c r="K146" s="2107">
        <f t="shared" si="17"/>
        <v>13</v>
      </c>
      <c r="L146" s="2107"/>
      <c r="M146" s="2107">
        <v>7</v>
      </c>
      <c r="N146" s="2107">
        <v>4</v>
      </c>
      <c r="O146" s="2107">
        <f t="shared" si="18"/>
        <v>11</v>
      </c>
      <c r="P146" s="996"/>
      <c r="Q146" s="2107">
        <f t="shared" si="19"/>
        <v>11</v>
      </c>
      <c r="R146" s="2107">
        <f t="shared" si="19"/>
        <v>13</v>
      </c>
      <c r="S146" s="1643">
        <f t="shared" si="16"/>
        <v>24</v>
      </c>
    </row>
    <row r="147" spans="1:19" ht="10.5" customHeight="1">
      <c r="E147" s="2316"/>
      <c r="F147" s="631"/>
      <c r="G147" s="92" t="s">
        <v>1137</v>
      </c>
      <c r="H147" s="1441"/>
      <c r="I147" s="2107">
        <f>I148</f>
        <v>0</v>
      </c>
      <c r="J147" s="2107">
        <f>J148</f>
        <v>0</v>
      </c>
      <c r="K147" s="2107">
        <f t="shared" si="17"/>
        <v>0</v>
      </c>
      <c r="L147" s="996"/>
      <c r="M147" s="2107">
        <f>M148</f>
        <v>0</v>
      </c>
      <c r="N147" s="2107">
        <f>N148</f>
        <v>0</v>
      </c>
      <c r="O147" s="2107">
        <f t="shared" si="18"/>
        <v>0</v>
      </c>
      <c r="P147" s="996"/>
      <c r="Q147" s="2107">
        <f t="shared" si="19"/>
        <v>0</v>
      </c>
      <c r="R147" s="2107">
        <f t="shared" si="19"/>
        <v>0</v>
      </c>
      <c r="S147" s="1643">
        <f t="shared" si="16"/>
        <v>0</v>
      </c>
    </row>
    <row r="148" spans="1:19" ht="10.5" customHeight="1">
      <c r="A148" s="221">
        <v>8</v>
      </c>
      <c r="B148" s="221">
        <v>4</v>
      </c>
      <c r="C148" s="221">
        <v>8</v>
      </c>
      <c r="E148" s="2316"/>
      <c r="F148" s="631"/>
      <c r="G148" s="92"/>
      <c r="H148" s="1441" t="s">
        <v>1206</v>
      </c>
      <c r="I148" s="2107">
        <v>0</v>
      </c>
      <c r="J148" s="2107">
        <v>0</v>
      </c>
      <c r="K148" s="2107">
        <f t="shared" si="17"/>
        <v>0</v>
      </c>
      <c r="L148" s="2107"/>
      <c r="M148" s="2107">
        <v>0</v>
      </c>
      <c r="N148" s="2107">
        <v>0</v>
      </c>
      <c r="O148" s="2107">
        <f t="shared" si="18"/>
        <v>0</v>
      </c>
      <c r="P148" s="996"/>
      <c r="Q148" s="2107">
        <f t="shared" si="19"/>
        <v>0</v>
      </c>
      <c r="R148" s="2107">
        <f t="shared" si="19"/>
        <v>0</v>
      </c>
      <c r="S148" s="1643">
        <f t="shared" si="16"/>
        <v>0</v>
      </c>
    </row>
    <row r="149" spans="1:19" ht="11.25" customHeight="1">
      <c r="E149" s="2316"/>
      <c r="F149" s="636" t="s">
        <v>65</v>
      </c>
      <c r="G149" s="1637"/>
      <c r="H149" s="1637"/>
      <c r="I149" s="1618">
        <f>SUM(I150+I152)</f>
        <v>0</v>
      </c>
      <c r="J149" s="1618">
        <f>SUM(J150+J152)</f>
        <v>0</v>
      </c>
      <c r="K149" s="1618">
        <f t="shared" si="17"/>
        <v>0</v>
      </c>
      <c r="L149" s="1618"/>
      <c r="M149" s="1618">
        <f>SUM(M150+M152)</f>
        <v>15</v>
      </c>
      <c r="N149" s="1618">
        <f>SUM(N150+N152)</f>
        <v>14</v>
      </c>
      <c r="O149" s="1618">
        <f t="shared" si="18"/>
        <v>29</v>
      </c>
      <c r="P149" s="1618"/>
      <c r="Q149" s="1618">
        <f t="shared" si="19"/>
        <v>15</v>
      </c>
      <c r="R149" s="1618">
        <f t="shared" si="19"/>
        <v>14</v>
      </c>
      <c r="S149" s="1076">
        <f t="shared" si="16"/>
        <v>29</v>
      </c>
    </row>
    <row r="150" spans="1:19" ht="10.5" customHeight="1">
      <c r="E150" s="2316"/>
      <c r="F150" s="1644"/>
      <c r="G150" s="92" t="s">
        <v>1139</v>
      </c>
      <c r="H150" s="92"/>
      <c r="I150" s="324">
        <f>SUM(I151)</f>
        <v>0</v>
      </c>
      <c r="J150" s="324">
        <f>SUM(J151)</f>
        <v>0</v>
      </c>
      <c r="K150" s="324">
        <f t="shared" si="17"/>
        <v>0</v>
      </c>
      <c r="L150" s="324"/>
      <c r="M150" s="324">
        <f>SUM(M151)</f>
        <v>11</v>
      </c>
      <c r="N150" s="324">
        <f>SUM(N151)</f>
        <v>2</v>
      </c>
      <c r="O150" s="324">
        <f t="shared" si="18"/>
        <v>13</v>
      </c>
      <c r="P150" s="324"/>
      <c r="Q150" s="324">
        <f t="shared" si="19"/>
        <v>11</v>
      </c>
      <c r="R150" s="324">
        <f t="shared" si="19"/>
        <v>2</v>
      </c>
      <c r="S150" s="347">
        <f t="shared" si="16"/>
        <v>13</v>
      </c>
    </row>
    <row r="151" spans="1:19" ht="10.5" customHeight="1">
      <c r="A151" s="221">
        <v>8</v>
      </c>
      <c r="B151" s="221">
        <v>4</v>
      </c>
      <c r="C151" s="221">
        <v>6</v>
      </c>
      <c r="E151" s="2316"/>
      <c r="F151" s="1644"/>
      <c r="G151" s="92"/>
      <c r="H151" s="92" t="s">
        <v>250</v>
      </c>
      <c r="I151" s="324">
        <v>0</v>
      </c>
      <c r="J151" s="324">
        <v>0</v>
      </c>
      <c r="K151" s="324">
        <f t="shared" si="17"/>
        <v>0</v>
      </c>
      <c r="L151" s="324"/>
      <c r="M151" s="324">
        <v>11</v>
      </c>
      <c r="N151" s="324">
        <v>2</v>
      </c>
      <c r="O151" s="324">
        <f t="shared" si="18"/>
        <v>13</v>
      </c>
      <c r="P151" s="324"/>
      <c r="Q151" s="324">
        <f t="shared" si="19"/>
        <v>11</v>
      </c>
      <c r="R151" s="324">
        <f t="shared" si="19"/>
        <v>2</v>
      </c>
      <c r="S151" s="347">
        <f t="shared" si="16"/>
        <v>13</v>
      </c>
    </row>
    <row r="152" spans="1:19" ht="10.5" customHeight="1">
      <c r="E152" s="2316"/>
      <c r="F152" s="1644"/>
      <c r="G152" s="92" t="s">
        <v>1134</v>
      </c>
      <c r="H152" s="92"/>
      <c r="I152" s="324">
        <f>SUM(I153)</f>
        <v>0</v>
      </c>
      <c r="J152" s="324">
        <f>SUM(J153)</f>
        <v>0</v>
      </c>
      <c r="K152" s="324">
        <f t="shared" si="17"/>
        <v>0</v>
      </c>
      <c r="L152" s="324"/>
      <c r="M152" s="324">
        <f>SUM(M153)</f>
        <v>4</v>
      </c>
      <c r="N152" s="324">
        <f>SUM(N153)</f>
        <v>12</v>
      </c>
      <c r="O152" s="324">
        <f t="shared" si="18"/>
        <v>16</v>
      </c>
      <c r="P152" s="324"/>
      <c r="Q152" s="324">
        <f t="shared" si="19"/>
        <v>4</v>
      </c>
      <c r="R152" s="324">
        <f t="shared" si="19"/>
        <v>12</v>
      </c>
      <c r="S152" s="347">
        <f t="shared" si="16"/>
        <v>16</v>
      </c>
    </row>
    <row r="153" spans="1:19" ht="10.5" customHeight="1">
      <c r="A153" s="221">
        <v>8</v>
      </c>
      <c r="B153" s="221">
        <v>4</v>
      </c>
      <c r="C153" s="221">
        <v>6</v>
      </c>
      <c r="E153" s="2316"/>
      <c r="F153" s="1644"/>
      <c r="G153" s="92"/>
      <c r="H153" s="92" t="s">
        <v>250</v>
      </c>
      <c r="I153" s="324">
        <v>0</v>
      </c>
      <c r="J153" s="324">
        <v>0</v>
      </c>
      <c r="K153" s="324">
        <f t="shared" si="17"/>
        <v>0</v>
      </c>
      <c r="L153" s="324"/>
      <c r="M153" s="324">
        <v>4</v>
      </c>
      <c r="N153" s="324">
        <v>12</v>
      </c>
      <c r="O153" s="324">
        <f t="shared" si="18"/>
        <v>16</v>
      </c>
      <c r="P153" s="324"/>
      <c r="Q153" s="324">
        <f t="shared" si="19"/>
        <v>4</v>
      </c>
      <c r="R153" s="324">
        <f t="shared" si="19"/>
        <v>12</v>
      </c>
      <c r="S153" s="347">
        <f t="shared" si="16"/>
        <v>16</v>
      </c>
    </row>
    <row r="154" spans="1:19" ht="11.25" customHeight="1">
      <c r="E154" s="2096"/>
      <c r="F154" s="636" t="s">
        <v>1207</v>
      </c>
      <c r="G154" s="92"/>
      <c r="H154" s="92"/>
      <c r="I154" s="1618">
        <f>SUM(I155)</f>
        <v>0</v>
      </c>
      <c r="J154" s="1618">
        <f>SUM(J155)</f>
        <v>0</v>
      </c>
      <c r="K154" s="1618">
        <f t="shared" si="17"/>
        <v>0</v>
      </c>
      <c r="L154" s="1618"/>
      <c r="M154" s="1618">
        <f>SUM(M155)</f>
        <v>6</v>
      </c>
      <c r="N154" s="1618">
        <f>SUM(N155)</f>
        <v>12</v>
      </c>
      <c r="O154" s="1618">
        <f t="shared" si="18"/>
        <v>18</v>
      </c>
      <c r="P154" s="1618"/>
      <c r="Q154" s="1618">
        <f t="shared" si="19"/>
        <v>6</v>
      </c>
      <c r="R154" s="1618">
        <f t="shared" si="19"/>
        <v>12</v>
      </c>
      <c r="S154" s="1076">
        <f>SUM(Q154:R154)</f>
        <v>18</v>
      </c>
    </row>
    <row r="155" spans="1:19" ht="10.5" customHeight="1">
      <c r="E155" s="2096"/>
      <c r="F155" s="1644"/>
      <c r="G155" s="92" t="s">
        <v>1134</v>
      </c>
      <c r="H155" s="92"/>
      <c r="I155" s="324">
        <f>SUM(I156)</f>
        <v>0</v>
      </c>
      <c r="J155" s="324">
        <f>SUM(J156)</f>
        <v>0</v>
      </c>
      <c r="K155" s="324">
        <f t="shared" si="17"/>
        <v>0</v>
      </c>
      <c r="L155" s="324"/>
      <c r="M155" s="324">
        <f>SUM(M156)</f>
        <v>6</v>
      </c>
      <c r="N155" s="324">
        <f>SUM(N156)</f>
        <v>12</v>
      </c>
      <c r="O155" s="324">
        <f t="shared" si="18"/>
        <v>18</v>
      </c>
      <c r="P155" s="324"/>
      <c r="Q155" s="324">
        <f t="shared" si="19"/>
        <v>6</v>
      </c>
      <c r="R155" s="324">
        <f t="shared" si="19"/>
        <v>12</v>
      </c>
      <c r="S155" s="347">
        <f>SUM(Q155:R155)</f>
        <v>18</v>
      </c>
    </row>
    <row r="156" spans="1:19" ht="10.5" customHeight="1">
      <c r="A156" s="221">
        <v>8</v>
      </c>
      <c r="B156" s="221">
        <v>4</v>
      </c>
      <c r="C156" s="221">
        <v>11</v>
      </c>
      <c r="E156" s="2096"/>
      <c r="F156" s="1645"/>
      <c r="G156" s="314"/>
      <c r="H156" s="314" t="s">
        <v>1208</v>
      </c>
      <c r="I156" s="2109">
        <v>0</v>
      </c>
      <c r="J156" s="2109">
        <v>0</v>
      </c>
      <c r="K156" s="2109">
        <f t="shared" si="17"/>
        <v>0</v>
      </c>
      <c r="L156" s="2109"/>
      <c r="M156" s="2109">
        <v>6</v>
      </c>
      <c r="N156" s="2109">
        <v>12</v>
      </c>
      <c r="O156" s="2109">
        <f t="shared" si="18"/>
        <v>18</v>
      </c>
      <c r="P156" s="2109"/>
      <c r="Q156" s="2109">
        <f t="shared" si="19"/>
        <v>6</v>
      </c>
      <c r="R156" s="2109">
        <f t="shared" si="19"/>
        <v>12</v>
      </c>
      <c r="S156" s="1078">
        <f>SUM(Q156:R156)</f>
        <v>18</v>
      </c>
    </row>
    <row r="157" spans="1:19" ht="12" customHeight="1">
      <c r="E157" s="2211">
        <v>1624</v>
      </c>
      <c r="F157" s="2703" t="s">
        <v>142</v>
      </c>
      <c r="G157" s="2703"/>
      <c r="H157" s="2703"/>
      <c r="I157" s="1629">
        <f>SUM(I158)</f>
        <v>0</v>
      </c>
      <c r="J157" s="1629">
        <f>SUM(J158)</f>
        <v>0</v>
      </c>
      <c r="K157" s="1629">
        <f t="shared" si="17"/>
        <v>0</v>
      </c>
      <c r="L157" s="407"/>
      <c r="M157" s="1629">
        <f>SUM(M158)</f>
        <v>3</v>
      </c>
      <c r="N157" s="1629">
        <f>SUM(N158)</f>
        <v>11</v>
      </c>
      <c r="O157" s="1629">
        <f t="shared" si="18"/>
        <v>14</v>
      </c>
      <c r="P157" s="1629"/>
      <c r="Q157" s="1629">
        <f t="shared" ref="Q157:R161" si="20">SUM(I157+M157)</f>
        <v>3</v>
      </c>
      <c r="R157" s="1629">
        <f t="shared" si="20"/>
        <v>11</v>
      </c>
      <c r="S157" s="394">
        <f t="shared" ref="S157:S177" si="21">SUM(Q157:R157)</f>
        <v>14</v>
      </c>
    </row>
    <row r="158" spans="1:19" s="83" customFormat="1" ht="11.25" customHeight="1">
      <c r="A158" s="2091"/>
      <c r="B158" s="2091"/>
      <c r="C158" s="2091"/>
      <c r="D158" s="2091"/>
      <c r="E158" s="2212"/>
      <c r="F158" s="175" t="s">
        <v>70</v>
      </c>
      <c r="G158" s="322"/>
      <c r="H158" s="322"/>
      <c r="I158" s="1618">
        <f>SUM(I159+I161)</f>
        <v>0</v>
      </c>
      <c r="J158" s="1618">
        <f>SUM(J159+J161)</f>
        <v>0</v>
      </c>
      <c r="K158" s="1618">
        <f t="shared" si="17"/>
        <v>0</v>
      </c>
      <c r="L158" s="1618"/>
      <c r="M158" s="1618">
        <f>SUM(M159+M161)</f>
        <v>3</v>
      </c>
      <c r="N158" s="1618">
        <f>SUM(N159+N161)</f>
        <v>11</v>
      </c>
      <c r="O158" s="1618">
        <f t="shared" si="18"/>
        <v>14</v>
      </c>
      <c r="P158" s="1618"/>
      <c r="Q158" s="1618">
        <f t="shared" si="20"/>
        <v>3</v>
      </c>
      <c r="R158" s="1618">
        <f t="shared" si="20"/>
        <v>11</v>
      </c>
      <c r="S158" s="1076">
        <f t="shared" si="21"/>
        <v>14</v>
      </c>
    </row>
    <row r="159" spans="1:19" s="83" customFormat="1" ht="11.25" customHeight="1">
      <c r="A159" s="2091"/>
      <c r="B159" s="2091"/>
      <c r="C159" s="2091"/>
      <c r="D159" s="2091"/>
      <c r="E159" s="2212"/>
      <c r="F159" s="175"/>
      <c r="G159" s="322" t="s">
        <v>1139</v>
      </c>
      <c r="H159" s="322"/>
      <c r="I159" s="324">
        <f>SUM(I160)</f>
        <v>0</v>
      </c>
      <c r="J159" s="324">
        <f>SUM(J160)</f>
        <v>0</v>
      </c>
      <c r="K159" s="324">
        <f t="shared" si="17"/>
        <v>0</v>
      </c>
      <c r="L159" s="324"/>
      <c r="M159" s="324">
        <f>SUM(M160)</f>
        <v>0</v>
      </c>
      <c r="N159" s="324">
        <f>SUM(N160)</f>
        <v>1</v>
      </c>
      <c r="O159" s="324">
        <f t="shared" si="18"/>
        <v>1</v>
      </c>
      <c r="P159" s="324">
        <f>SUM(P160)</f>
        <v>0</v>
      </c>
      <c r="Q159" s="324">
        <f>SUM(I159+M159)</f>
        <v>0</v>
      </c>
      <c r="R159" s="324">
        <f>SUM(J159+N159)</f>
        <v>1</v>
      </c>
      <c r="S159" s="347">
        <f>SUM(Q159:R159)</f>
        <v>1</v>
      </c>
    </row>
    <row r="160" spans="1:19" s="83" customFormat="1" ht="11.25" customHeight="1">
      <c r="A160" s="2091">
        <v>9</v>
      </c>
      <c r="B160" s="2091">
        <v>1</v>
      </c>
      <c r="C160" s="2091">
        <v>8</v>
      </c>
      <c r="D160" s="2091"/>
      <c r="E160" s="2212"/>
      <c r="F160" s="175"/>
      <c r="G160" s="322"/>
      <c r="H160" s="92" t="s">
        <v>1141</v>
      </c>
      <c r="I160" s="324">
        <v>0</v>
      </c>
      <c r="J160" s="324">
        <v>0</v>
      </c>
      <c r="K160" s="324">
        <f t="shared" si="17"/>
        <v>0</v>
      </c>
      <c r="L160" s="324"/>
      <c r="M160" s="324">
        <v>0</v>
      </c>
      <c r="N160" s="324">
        <v>1</v>
      </c>
      <c r="O160" s="324">
        <f t="shared" si="18"/>
        <v>1</v>
      </c>
      <c r="P160" s="324"/>
      <c r="Q160" s="324">
        <f>SUM(I160+M160)</f>
        <v>0</v>
      </c>
      <c r="R160" s="324">
        <f>SUM(J160+N160)</f>
        <v>1</v>
      </c>
      <c r="S160" s="347">
        <f>SUM(Q160:R160)</f>
        <v>1</v>
      </c>
    </row>
    <row r="161" spans="1:19" ht="10.5" customHeight="1">
      <c r="B161" s="2091"/>
      <c r="C161" s="2091"/>
      <c r="D161" s="2091"/>
      <c r="E161" s="2212"/>
      <c r="F161" s="175"/>
      <c r="G161" s="322" t="s">
        <v>1134</v>
      </c>
      <c r="H161" s="322"/>
      <c r="I161" s="324">
        <f>SUM(I162:I163)</f>
        <v>0</v>
      </c>
      <c r="J161" s="324">
        <f>SUM(J162:J163)</f>
        <v>0</v>
      </c>
      <c r="K161" s="324">
        <f>SUM(I161:J161)</f>
        <v>0</v>
      </c>
      <c r="L161" s="324"/>
      <c r="M161" s="324">
        <f>SUM(M162:M163)</f>
        <v>3</v>
      </c>
      <c r="N161" s="324">
        <f>SUM(N162:N163)</f>
        <v>10</v>
      </c>
      <c r="O161" s="324">
        <f>SUM(M161:N161)</f>
        <v>13</v>
      </c>
      <c r="P161" s="324"/>
      <c r="Q161" s="324">
        <f t="shared" si="20"/>
        <v>3</v>
      </c>
      <c r="R161" s="324">
        <f t="shared" si="20"/>
        <v>10</v>
      </c>
      <c r="S161" s="347">
        <f t="shared" si="21"/>
        <v>13</v>
      </c>
    </row>
    <row r="162" spans="1:19" ht="10.5" customHeight="1">
      <c r="A162" s="221">
        <v>9</v>
      </c>
      <c r="B162" s="2091">
        <v>4</v>
      </c>
      <c r="C162" s="2091">
        <v>8</v>
      </c>
      <c r="D162" s="2091"/>
      <c r="E162" s="2212"/>
      <c r="F162" s="175"/>
      <c r="G162" s="322"/>
      <c r="H162" s="322" t="s">
        <v>1209</v>
      </c>
      <c r="I162" s="324">
        <v>0</v>
      </c>
      <c r="J162" s="324">
        <v>0</v>
      </c>
      <c r="K162" s="324">
        <f>SUM(I162:J162)</f>
        <v>0</v>
      </c>
      <c r="L162" s="324"/>
      <c r="M162" s="324">
        <v>1</v>
      </c>
      <c r="N162" s="324">
        <v>7</v>
      </c>
      <c r="O162" s="324">
        <f>SUM(M162:N162)</f>
        <v>8</v>
      </c>
      <c r="P162" s="324"/>
      <c r="Q162" s="324">
        <f>SUM(I162+M162)</f>
        <v>1</v>
      </c>
      <c r="R162" s="324">
        <f>SUM(J162+N162)</f>
        <v>7</v>
      </c>
      <c r="S162" s="347">
        <f>SUM(Q162:R162)</f>
        <v>8</v>
      </c>
    </row>
    <row r="163" spans="1:19" ht="10.5" customHeight="1">
      <c r="A163" s="221">
        <v>9</v>
      </c>
      <c r="B163" s="2091">
        <v>1</v>
      </c>
      <c r="C163" s="2091">
        <v>8</v>
      </c>
      <c r="D163" s="2091"/>
      <c r="E163" s="2212"/>
      <c r="F163" s="175"/>
      <c r="G163" s="1646"/>
      <c r="H163" s="1646" t="s">
        <v>1135</v>
      </c>
      <c r="I163" s="324">
        <v>0</v>
      </c>
      <c r="J163" s="324">
        <v>0</v>
      </c>
      <c r="K163" s="324">
        <f>SUM(I163:J163)</f>
        <v>0</v>
      </c>
      <c r="L163" s="324"/>
      <c r="M163" s="324">
        <v>2</v>
      </c>
      <c r="N163" s="324">
        <v>3</v>
      </c>
      <c r="O163" s="324">
        <f>SUM(M163:N163)</f>
        <v>5</v>
      </c>
      <c r="P163" s="324"/>
      <c r="Q163" s="324">
        <f>SUM(I163+M163)</f>
        <v>2</v>
      </c>
      <c r="R163" s="324">
        <f>SUM(J163+N163)</f>
        <v>3</v>
      </c>
      <c r="S163" s="347">
        <f>SUM(Q163:R163)</f>
        <v>5</v>
      </c>
    </row>
    <row r="164" spans="1:19">
      <c r="E164" s="1647"/>
      <c r="F164" s="2257" t="s">
        <v>8</v>
      </c>
      <c r="G164" s="2257"/>
      <c r="H164" s="2257"/>
      <c r="I164" s="1085">
        <f>SUM(I9+I28+I66+I70+I92+I107+I131+I141+I157)</f>
        <v>115</v>
      </c>
      <c r="J164" s="1085">
        <f>SUM(J9+J28+J66+J70+J92+J107+J131+J141+J157)</f>
        <v>129</v>
      </c>
      <c r="K164" s="1085">
        <f>SUM(K9+K28+K66+K70+K92+K107+K131+K141+K157)</f>
        <v>244</v>
      </c>
      <c r="L164" s="1085"/>
      <c r="M164" s="1085">
        <f>SUM(M9+M28+M66+M70+M92+M107+M131+M141+M157)</f>
        <v>265</v>
      </c>
      <c r="N164" s="1085">
        <f>SUM(N9+N28+N66+N70+N92+N107+N131+N141+N157)</f>
        <v>248</v>
      </c>
      <c r="O164" s="1085">
        <f>SUM(O9+O28+O66+O70+O92+O107+O131+O141+O157)</f>
        <v>513</v>
      </c>
      <c r="P164" s="1085"/>
      <c r="Q164" s="1085">
        <f>SUM(Q9+Q28+Q66+Q70+Q92+Q107+Q131+Q141+Q157)</f>
        <v>380</v>
      </c>
      <c r="R164" s="1085">
        <f>SUM(R9+R28+R66+R70+R92+R107+R131+R141+R157)</f>
        <v>377</v>
      </c>
      <c r="S164" s="1086">
        <f>SUM(S9+S28+S66+S70+S92+S107+S131+S141+S157)</f>
        <v>757</v>
      </c>
    </row>
    <row r="165" spans="1:19" ht="10.5" customHeight="1">
      <c r="F165" s="2383" t="s">
        <v>362</v>
      </c>
      <c r="G165" s="2383"/>
      <c r="H165" s="2383"/>
      <c r="I165" s="1618"/>
      <c r="J165" s="1618"/>
      <c r="K165" s="1618"/>
      <c r="L165" s="1618"/>
      <c r="M165" s="1618"/>
      <c r="N165" s="1618"/>
      <c r="O165" s="1618"/>
      <c r="P165" s="1618"/>
      <c r="Q165" s="1618"/>
      <c r="R165" s="1618"/>
      <c r="S165" s="1618"/>
    </row>
    <row r="166" spans="1:19" ht="10.5" customHeight="1">
      <c r="F166" s="2636"/>
      <c r="G166" s="2636"/>
      <c r="H166" s="2636"/>
      <c r="I166" s="1618"/>
      <c r="J166" s="1618"/>
      <c r="K166" s="1618"/>
      <c r="L166" s="1618"/>
      <c r="M166" s="1618"/>
      <c r="N166" s="1618"/>
      <c r="O166" s="1618"/>
      <c r="P166" s="1618"/>
      <c r="Q166" s="1618"/>
      <c r="R166" s="1618"/>
      <c r="S166" s="1618"/>
    </row>
    <row r="167" spans="1:19" ht="10.5" customHeight="1">
      <c r="F167" s="2636"/>
      <c r="G167" s="2636"/>
      <c r="H167" s="2636"/>
      <c r="I167" s="1618"/>
      <c r="J167" s="1618"/>
      <c r="K167" s="1618"/>
      <c r="L167" s="1618"/>
      <c r="M167" s="1618"/>
      <c r="N167" s="1618"/>
      <c r="O167" s="1618"/>
      <c r="P167" s="1618"/>
      <c r="Q167" s="1618"/>
      <c r="R167" s="1618"/>
      <c r="S167" s="1618"/>
    </row>
    <row r="168" spans="1:19" ht="10.5" customHeight="1">
      <c r="F168" s="2384"/>
      <c r="G168" s="2384"/>
      <c r="H168" s="2384"/>
    </row>
    <row r="169" spans="1:19" ht="9" customHeight="1"/>
    <row r="170" spans="1:19" ht="9" customHeight="1"/>
    <row r="171" spans="1:19" ht="9" customHeight="1"/>
    <row r="172" spans="1:19" ht="9" customHeight="1"/>
    <row r="173" spans="1:19" ht="9" customHeight="1"/>
    <row r="174" spans="1:19" ht="9" customHeight="1"/>
    <row r="175" spans="1:19" ht="9" customHeight="1"/>
    <row r="176" spans="1:19"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7:18" ht="9" customHeight="1"/>
    <row r="242" spans="7:18" ht="9" customHeight="1"/>
    <row r="243" spans="7:18" ht="9" customHeight="1"/>
    <row r="244" spans="7:18" ht="9" customHeight="1"/>
    <row r="245" spans="7:18" ht="9" customHeight="1"/>
    <row r="246" spans="7:18" ht="9" customHeight="1"/>
    <row r="247" spans="7:18" ht="9" customHeight="1"/>
    <row r="248" spans="7:18" ht="9" customHeight="1"/>
    <row r="249" spans="7:18" ht="9" customHeight="1"/>
    <row r="250" spans="7:18" ht="9" customHeight="1">
      <c r="G250" s="92"/>
      <c r="H250" s="92"/>
      <c r="I250" s="307"/>
      <c r="J250" s="307"/>
      <c r="K250" s="308"/>
      <c r="L250" s="307"/>
      <c r="M250" s="307"/>
      <c r="N250" s="307"/>
      <c r="O250" s="308"/>
      <c r="P250" s="308"/>
      <c r="Q250" s="308"/>
      <c r="R250" s="308"/>
    </row>
    <row r="251" spans="7:18" ht="9" customHeight="1"/>
    <row r="252" spans="7:18" ht="9" customHeight="1"/>
    <row r="253" spans="7:18" ht="9" customHeight="1"/>
    <row r="254" spans="7:18" ht="9" customHeight="1"/>
    <row r="255" spans="7:18" ht="9" customHeight="1"/>
    <row r="256" spans="7:18"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sheetData>
  <mergeCells count="28">
    <mergeCell ref="F167:H167"/>
    <mergeCell ref="F168:H168"/>
    <mergeCell ref="E141:E153"/>
    <mergeCell ref="E157:E163"/>
    <mergeCell ref="F157:H157"/>
    <mergeCell ref="F164:H164"/>
    <mergeCell ref="F165:H165"/>
    <mergeCell ref="F166:H166"/>
    <mergeCell ref="M90:O90"/>
    <mergeCell ref="Q90:R90"/>
    <mergeCell ref="S90:S91"/>
    <mergeCell ref="E92:E106"/>
    <mergeCell ref="E107:E130"/>
    <mergeCell ref="E131:E140"/>
    <mergeCell ref="E9:E27"/>
    <mergeCell ref="E28:E62"/>
    <mergeCell ref="E66:E69"/>
    <mergeCell ref="E70:E86"/>
    <mergeCell ref="E89:E91"/>
    <mergeCell ref="I89:K90"/>
    <mergeCell ref="E3:S3"/>
    <mergeCell ref="W3:AK3"/>
    <mergeCell ref="E4:S4"/>
    <mergeCell ref="E6:E8"/>
    <mergeCell ref="I6:K7"/>
    <mergeCell ref="M7:O7"/>
    <mergeCell ref="Q7:R7"/>
    <mergeCell ref="S7:S8"/>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23"/>
  <sheetViews>
    <sheetView topLeftCell="D1" workbookViewId="0">
      <selection activeCell="Y27" sqref="Y27"/>
    </sheetView>
  </sheetViews>
  <sheetFormatPr baseColWidth="10" defaultRowHeight="12.75"/>
  <cols>
    <col min="1" max="1" width="2.28515625" style="221" hidden="1" customWidth="1"/>
    <col min="2" max="2" width="1.42578125" style="221" hidden="1" customWidth="1"/>
    <col min="3" max="3" width="2.5703125" style="221" hidden="1" customWidth="1"/>
    <col min="4" max="4" width="1.42578125" style="221" customWidth="1"/>
    <col min="5" max="5" width="8.140625" style="79" customWidth="1"/>
    <col min="6" max="6" width="2" style="79" customWidth="1"/>
    <col min="7" max="7" width="1.5703125" style="79" customWidth="1"/>
    <col min="8" max="8" width="59.140625" style="79" customWidth="1"/>
    <col min="9" max="11" width="4.7109375" style="305" customWidth="1"/>
    <col min="12" max="12" width="0.42578125" style="305" customWidth="1"/>
    <col min="13" max="15" width="4.7109375" style="305" customWidth="1"/>
    <col min="16" max="16" width="0.28515625" style="305" customWidth="1"/>
    <col min="17" max="18" width="4.7109375" style="305" customWidth="1"/>
    <col min="19" max="19" width="5.7109375" style="305" customWidth="1"/>
    <col min="20" max="20" width="2.5703125" style="79" customWidth="1"/>
    <col min="21" max="21" width="11.42578125" style="79"/>
    <col min="22" max="22" width="4.7109375" style="79" customWidth="1"/>
    <col min="23" max="23" width="5" style="79" customWidth="1"/>
    <col min="24" max="24" width="2.28515625" style="79" customWidth="1"/>
    <col min="25" max="25" width="26" style="79" customWidth="1"/>
    <col min="26" max="26" width="8" style="79" customWidth="1"/>
    <col min="27" max="27" width="1" style="79" customWidth="1"/>
    <col min="28" max="28" width="6.7109375" style="79" customWidth="1"/>
    <col min="29" max="29" width="1" style="79" customWidth="1"/>
    <col min="30" max="30" width="6.7109375" style="79" customWidth="1"/>
    <col min="31" max="31" width="1" style="79" customWidth="1"/>
    <col min="32" max="32" width="6.7109375" style="79" customWidth="1"/>
    <col min="33" max="33" width="1" style="79" customWidth="1"/>
    <col min="34" max="34" width="6.7109375" style="79" customWidth="1"/>
    <col min="35" max="35" width="1" style="79" customWidth="1"/>
    <col min="36" max="36" width="6.7109375" style="79" customWidth="1"/>
    <col min="37" max="37" width="1" style="79" customWidth="1"/>
    <col min="38" max="39" width="6.7109375" style="79" customWidth="1"/>
    <col min="40" max="256" width="11.42578125" style="79"/>
    <col min="257" max="259" width="0" style="79" hidden="1" customWidth="1"/>
    <col min="260" max="260" width="1.42578125" style="79" customWidth="1"/>
    <col min="261" max="261" width="8.140625" style="79" customWidth="1"/>
    <col min="262" max="262" width="2" style="79" customWidth="1"/>
    <col min="263" max="263" width="1.5703125" style="79" customWidth="1"/>
    <col min="264" max="264" width="59.140625" style="79" customWidth="1"/>
    <col min="265" max="267" width="4.7109375" style="79" customWidth="1"/>
    <col min="268" max="268" width="0.42578125" style="79" customWidth="1"/>
    <col min="269" max="271" width="4.7109375" style="79" customWidth="1"/>
    <col min="272" max="272" width="0.28515625" style="79" customWidth="1"/>
    <col min="273" max="274" width="4.7109375" style="79" customWidth="1"/>
    <col min="275" max="275" width="5.7109375" style="79" customWidth="1"/>
    <col min="276" max="276" width="2.5703125" style="79" customWidth="1"/>
    <col min="277" max="277" width="11.42578125" style="79"/>
    <col min="278" max="278" width="4.7109375" style="79" customWidth="1"/>
    <col min="279" max="279" width="5" style="79" customWidth="1"/>
    <col min="280" max="280" width="2.28515625" style="79" customWidth="1"/>
    <col min="281" max="281" width="26" style="79" customWidth="1"/>
    <col min="282" max="282" width="8" style="79" customWidth="1"/>
    <col min="283" max="283" width="1" style="79" customWidth="1"/>
    <col min="284" max="284" width="6.7109375" style="79" customWidth="1"/>
    <col min="285" max="285" width="1" style="79" customWidth="1"/>
    <col min="286" max="286" width="6.7109375" style="79" customWidth="1"/>
    <col min="287" max="287" width="1" style="79" customWidth="1"/>
    <col min="288" max="288" width="6.7109375" style="79" customWidth="1"/>
    <col min="289" max="289" width="1" style="79" customWidth="1"/>
    <col min="290" max="290" width="6.7109375" style="79" customWidth="1"/>
    <col min="291" max="291" width="1" style="79" customWidth="1"/>
    <col min="292" max="292" width="6.7109375" style="79" customWidth="1"/>
    <col min="293" max="293" width="1" style="79" customWidth="1"/>
    <col min="294" max="295" width="6.7109375" style="79" customWidth="1"/>
    <col min="296" max="512" width="11.42578125" style="79"/>
    <col min="513" max="515" width="0" style="79" hidden="1" customWidth="1"/>
    <col min="516" max="516" width="1.42578125" style="79" customWidth="1"/>
    <col min="517" max="517" width="8.140625" style="79" customWidth="1"/>
    <col min="518" max="518" width="2" style="79" customWidth="1"/>
    <col min="519" max="519" width="1.5703125" style="79" customWidth="1"/>
    <col min="520" max="520" width="59.140625" style="79" customWidth="1"/>
    <col min="521" max="523" width="4.7109375" style="79" customWidth="1"/>
    <col min="524" max="524" width="0.42578125" style="79" customWidth="1"/>
    <col min="525" max="527" width="4.7109375" style="79" customWidth="1"/>
    <col min="528" max="528" width="0.28515625" style="79" customWidth="1"/>
    <col min="529" max="530" width="4.7109375" style="79" customWidth="1"/>
    <col min="531" max="531" width="5.7109375" style="79" customWidth="1"/>
    <col min="532" max="532" width="2.5703125" style="79" customWidth="1"/>
    <col min="533" max="533" width="11.42578125" style="79"/>
    <col min="534" max="534" width="4.7109375" style="79" customWidth="1"/>
    <col min="535" max="535" width="5" style="79" customWidth="1"/>
    <col min="536" max="536" width="2.28515625" style="79" customWidth="1"/>
    <col min="537" max="537" width="26" style="79" customWidth="1"/>
    <col min="538" max="538" width="8" style="79" customWidth="1"/>
    <col min="539" max="539" width="1" style="79" customWidth="1"/>
    <col min="540" max="540" width="6.7109375" style="79" customWidth="1"/>
    <col min="541" max="541" width="1" style="79" customWidth="1"/>
    <col min="542" max="542" width="6.7109375" style="79" customWidth="1"/>
    <col min="543" max="543" width="1" style="79" customWidth="1"/>
    <col min="544" max="544" width="6.7109375" style="79" customWidth="1"/>
    <col min="545" max="545" width="1" style="79" customWidth="1"/>
    <col min="546" max="546" width="6.7109375" style="79" customWidth="1"/>
    <col min="547" max="547" width="1" style="79" customWidth="1"/>
    <col min="548" max="548" width="6.7109375" style="79" customWidth="1"/>
    <col min="549" max="549" width="1" style="79" customWidth="1"/>
    <col min="550" max="551" width="6.7109375" style="79" customWidth="1"/>
    <col min="552" max="768" width="11.42578125" style="79"/>
    <col min="769" max="771" width="0" style="79" hidden="1" customWidth="1"/>
    <col min="772" max="772" width="1.42578125" style="79" customWidth="1"/>
    <col min="773" max="773" width="8.140625" style="79" customWidth="1"/>
    <col min="774" max="774" width="2" style="79" customWidth="1"/>
    <col min="775" max="775" width="1.5703125" style="79" customWidth="1"/>
    <col min="776" max="776" width="59.140625" style="79" customWidth="1"/>
    <col min="777" max="779" width="4.7109375" style="79" customWidth="1"/>
    <col min="780" max="780" width="0.42578125" style="79" customWidth="1"/>
    <col min="781" max="783" width="4.7109375" style="79" customWidth="1"/>
    <col min="784" max="784" width="0.28515625" style="79" customWidth="1"/>
    <col min="785" max="786" width="4.7109375" style="79" customWidth="1"/>
    <col min="787" max="787" width="5.7109375" style="79" customWidth="1"/>
    <col min="788" max="788" width="2.5703125" style="79" customWidth="1"/>
    <col min="789" max="789" width="11.42578125" style="79"/>
    <col min="790" max="790" width="4.7109375" style="79" customWidth="1"/>
    <col min="791" max="791" width="5" style="79" customWidth="1"/>
    <col min="792" max="792" width="2.28515625" style="79" customWidth="1"/>
    <col min="793" max="793" width="26" style="79" customWidth="1"/>
    <col min="794" max="794" width="8" style="79" customWidth="1"/>
    <col min="795" max="795" width="1" style="79" customWidth="1"/>
    <col min="796" max="796" width="6.7109375" style="79" customWidth="1"/>
    <col min="797" max="797" width="1" style="79" customWidth="1"/>
    <col min="798" max="798" width="6.7109375" style="79" customWidth="1"/>
    <col min="799" max="799" width="1" style="79" customWidth="1"/>
    <col min="800" max="800" width="6.7109375" style="79" customWidth="1"/>
    <col min="801" max="801" width="1" style="79" customWidth="1"/>
    <col min="802" max="802" width="6.7109375" style="79" customWidth="1"/>
    <col min="803" max="803" width="1" style="79" customWidth="1"/>
    <col min="804" max="804" width="6.7109375" style="79" customWidth="1"/>
    <col min="805" max="805" width="1" style="79" customWidth="1"/>
    <col min="806" max="807" width="6.7109375" style="79" customWidth="1"/>
    <col min="808" max="1024" width="11.42578125" style="79"/>
    <col min="1025" max="1027" width="0" style="79" hidden="1" customWidth="1"/>
    <col min="1028" max="1028" width="1.42578125" style="79" customWidth="1"/>
    <col min="1029" max="1029" width="8.140625" style="79" customWidth="1"/>
    <col min="1030" max="1030" width="2" style="79" customWidth="1"/>
    <col min="1031" max="1031" width="1.5703125" style="79" customWidth="1"/>
    <col min="1032" max="1032" width="59.140625" style="79" customWidth="1"/>
    <col min="1033" max="1035" width="4.7109375" style="79" customWidth="1"/>
    <col min="1036" max="1036" width="0.42578125" style="79" customWidth="1"/>
    <col min="1037" max="1039" width="4.7109375" style="79" customWidth="1"/>
    <col min="1040" max="1040" width="0.28515625" style="79" customWidth="1"/>
    <col min="1041" max="1042" width="4.7109375" style="79" customWidth="1"/>
    <col min="1043" max="1043" width="5.7109375" style="79" customWidth="1"/>
    <col min="1044" max="1044" width="2.5703125" style="79" customWidth="1"/>
    <col min="1045" max="1045" width="11.42578125" style="79"/>
    <col min="1046" max="1046" width="4.7109375" style="79" customWidth="1"/>
    <col min="1047" max="1047" width="5" style="79" customWidth="1"/>
    <col min="1048" max="1048" width="2.28515625" style="79" customWidth="1"/>
    <col min="1049" max="1049" width="26" style="79" customWidth="1"/>
    <col min="1050" max="1050" width="8" style="79" customWidth="1"/>
    <col min="1051" max="1051" width="1" style="79" customWidth="1"/>
    <col min="1052" max="1052" width="6.7109375" style="79" customWidth="1"/>
    <col min="1053" max="1053" width="1" style="79" customWidth="1"/>
    <col min="1054" max="1054" width="6.7109375" style="79" customWidth="1"/>
    <col min="1055" max="1055" width="1" style="79" customWidth="1"/>
    <col min="1056" max="1056" width="6.7109375" style="79" customWidth="1"/>
    <col min="1057" max="1057" width="1" style="79" customWidth="1"/>
    <col min="1058" max="1058" width="6.7109375" style="79" customWidth="1"/>
    <col min="1059" max="1059" width="1" style="79" customWidth="1"/>
    <col min="1060" max="1060" width="6.7109375" style="79" customWidth="1"/>
    <col min="1061" max="1061" width="1" style="79" customWidth="1"/>
    <col min="1062" max="1063" width="6.7109375" style="79" customWidth="1"/>
    <col min="1064" max="1280" width="11.42578125" style="79"/>
    <col min="1281" max="1283" width="0" style="79" hidden="1" customWidth="1"/>
    <col min="1284" max="1284" width="1.42578125" style="79" customWidth="1"/>
    <col min="1285" max="1285" width="8.140625" style="79" customWidth="1"/>
    <col min="1286" max="1286" width="2" style="79" customWidth="1"/>
    <col min="1287" max="1287" width="1.5703125" style="79" customWidth="1"/>
    <col min="1288" max="1288" width="59.140625" style="79" customWidth="1"/>
    <col min="1289" max="1291" width="4.7109375" style="79" customWidth="1"/>
    <col min="1292" max="1292" width="0.42578125" style="79" customWidth="1"/>
    <col min="1293" max="1295" width="4.7109375" style="79" customWidth="1"/>
    <col min="1296" max="1296" width="0.28515625" style="79" customWidth="1"/>
    <col min="1297" max="1298" width="4.7109375" style="79" customWidth="1"/>
    <col min="1299" max="1299" width="5.7109375" style="79" customWidth="1"/>
    <col min="1300" max="1300" width="2.5703125" style="79" customWidth="1"/>
    <col min="1301" max="1301" width="11.42578125" style="79"/>
    <col min="1302" max="1302" width="4.7109375" style="79" customWidth="1"/>
    <col min="1303" max="1303" width="5" style="79" customWidth="1"/>
    <col min="1304" max="1304" width="2.28515625" style="79" customWidth="1"/>
    <col min="1305" max="1305" width="26" style="79" customWidth="1"/>
    <col min="1306" max="1306" width="8" style="79" customWidth="1"/>
    <col min="1307" max="1307" width="1" style="79" customWidth="1"/>
    <col min="1308" max="1308" width="6.7109375" style="79" customWidth="1"/>
    <col min="1309" max="1309" width="1" style="79" customWidth="1"/>
    <col min="1310" max="1310" width="6.7109375" style="79" customWidth="1"/>
    <col min="1311" max="1311" width="1" style="79" customWidth="1"/>
    <col min="1312" max="1312" width="6.7109375" style="79" customWidth="1"/>
    <col min="1313" max="1313" width="1" style="79" customWidth="1"/>
    <col min="1314" max="1314" width="6.7109375" style="79" customWidth="1"/>
    <col min="1315" max="1315" width="1" style="79" customWidth="1"/>
    <col min="1316" max="1316" width="6.7109375" style="79" customWidth="1"/>
    <col min="1317" max="1317" width="1" style="79" customWidth="1"/>
    <col min="1318" max="1319" width="6.7109375" style="79" customWidth="1"/>
    <col min="1320" max="1536" width="11.42578125" style="79"/>
    <col min="1537" max="1539" width="0" style="79" hidden="1" customWidth="1"/>
    <col min="1540" max="1540" width="1.42578125" style="79" customWidth="1"/>
    <col min="1541" max="1541" width="8.140625" style="79" customWidth="1"/>
    <col min="1542" max="1542" width="2" style="79" customWidth="1"/>
    <col min="1543" max="1543" width="1.5703125" style="79" customWidth="1"/>
    <col min="1544" max="1544" width="59.140625" style="79" customWidth="1"/>
    <col min="1545" max="1547" width="4.7109375" style="79" customWidth="1"/>
    <col min="1548" max="1548" width="0.42578125" style="79" customWidth="1"/>
    <col min="1549" max="1551" width="4.7109375" style="79" customWidth="1"/>
    <col min="1552" max="1552" width="0.28515625" style="79" customWidth="1"/>
    <col min="1553" max="1554" width="4.7109375" style="79" customWidth="1"/>
    <col min="1555" max="1555" width="5.7109375" style="79" customWidth="1"/>
    <col min="1556" max="1556" width="2.5703125" style="79" customWidth="1"/>
    <col min="1557" max="1557" width="11.42578125" style="79"/>
    <col min="1558" max="1558" width="4.7109375" style="79" customWidth="1"/>
    <col min="1559" max="1559" width="5" style="79" customWidth="1"/>
    <col min="1560" max="1560" width="2.28515625" style="79" customWidth="1"/>
    <col min="1561" max="1561" width="26" style="79" customWidth="1"/>
    <col min="1562" max="1562" width="8" style="79" customWidth="1"/>
    <col min="1563" max="1563" width="1" style="79" customWidth="1"/>
    <col min="1564" max="1564" width="6.7109375" style="79" customWidth="1"/>
    <col min="1565" max="1565" width="1" style="79" customWidth="1"/>
    <col min="1566" max="1566" width="6.7109375" style="79" customWidth="1"/>
    <col min="1567" max="1567" width="1" style="79" customWidth="1"/>
    <col min="1568" max="1568" width="6.7109375" style="79" customWidth="1"/>
    <col min="1569" max="1569" width="1" style="79" customWidth="1"/>
    <col min="1570" max="1570" width="6.7109375" style="79" customWidth="1"/>
    <col min="1571" max="1571" width="1" style="79" customWidth="1"/>
    <col min="1572" max="1572" width="6.7109375" style="79" customWidth="1"/>
    <col min="1573" max="1573" width="1" style="79" customWidth="1"/>
    <col min="1574" max="1575" width="6.7109375" style="79" customWidth="1"/>
    <col min="1576" max="1792" width="11.42578125" style="79"/>
    <col min="1793" max="1795" width="0" style="79" hidden="1" customWidth="1"/>
    <col min="1796" max="1796" width="1.42578125" style="79" customWidth="1"/>
    <col min="1797" max="1797" width="8.140625" style="79" customWidth="1"/>
    <col min="1798" max="1798" width="2" style="79" customWidth="1"/>
    <col min="1799" max="1799" width="1.5703125" style="79" customWidth="1"/>
    <col min="1800" max="1800" width="59.140625" style="79" customWidth="1"/>
    <col min="1801" max="1803" width="4.7109375" style="79" customWidth="1"/>
    <col min="1804" max="1804" width="0.42578125" style="79" customWidth="1"/>
    <col min="1805" max="1807" width="4.7109375" style="79" customWidth="1"/>
    <col min="1808" max="1808" width="0.28515625" style="79" customWidth="1"/>
    <col min="1809" max="1810" width="4.7109375" style="79" customWidth="1"/>
    <col min="1811" max="1811" width="5.7109375" style="79" customWidth="1"/>
    <col min="1812" max="1812" width="2.5703125" style="79" customWidth="1"/>
    <col min="1813" max="1813" width="11.42578125" style="79"/>
    <col min="1814" max="1814" width="4.7109375" style="79" customWidth="1"/>
    <col min="1815" max="1815" width="5" style="79" customWidth="1"/>
    <col min="1816" max="1816" width="2.28515625" style="79" customWidth="1"/>
    <col min="1817" max="1817" width="26" style="79" customWidth="1"/>
    <col min="1818" max="1818" width="8" style="79" customWidth="1"/>
    <col min="1819" max="1819" width="1" style="79" customWidth="1"/>
    <col min="1820" max="1820" width="6.7109375" style="79" customWidth="1"/>
    <col min="1821" max="1821" width="1" style="79" customWidth="1"/>
    <col min="1822" max="1822" width="6.7109375" style="79" customWidth="1"/>
    <col min="1823" max="1823" width="1" style="79" customWidth="1"/>
    <col min="1824" max="1824" width="6.7109375" style="79" customWidth="1"/>
    <col min="1825" max="1825" width="1" style="79" customWidth="1"/>
    <col min="1826" max="1826" width="6.7109375" style="79" customWidth="1"/>
    <col min="1827" max="1827" width="1" style="79" customWidth="1"/>
    <col min="1828" max="1828" width="6.7109375" style="79" customWidth="1"/>
    <col min="1829" max="1829" width="1" style="79" customWidth="1"/>
    <col min="1830" max="1831" width="6.7109375" style="79" customWidth="1"/>
    <col min="1832" max="2048" width="11.42578125" style="79"/>
    <col min="2049" max="2051" width="0" style="79" hidden="1" customWidth="1"/>
    <col min="2052" max="2052" width="1.42578125" style="79" customWidth="1"/>
    <col min="2053" max="2053" width="8.140625" style="79" customWidth="1"/>
    <col min="2054" max="2054" width="2" style="79" customWidth="1"/>
    <col min="2055" max="2055" width="1.5703125" style="79" customWidth="1"/>
    <col min="2056" max="2056" width="59.140625" style="79" customWidth="1"/>
    <col min="2057" max="2059" width="4.7109375" style="79" customWidth="1"/>
    <col min="2060" max="2060" width="0.42578125" style="79" customWidth="1"/>
    <col min="2061" max="2063" width="4.7109375" style="79" customWidth="1"/>
    <col min="2064" max="2064" width="0.28515625" style="79" customWidth="1"/>
    <col min="2065" max="2066" width="4.7109375" style="79" customWidth="1"/>
    <col min="2067" max="2067" width="5.7109375" style="79" customWidth="1"/>
    <col min="2068" max="2068" width="2.5703125" style="79" customWidth="1"/>
    <col min="2069" max="2069" width="11.42578125" style="79"/>
    <col min="2070" max="2070" width="4.7109375" style="79" customWidth="1"/>
    <col min="2071" max="2071" width="5" style="79" customWidth="1"/>
    <col min="2072" max="2072" width="2.28515625" style="79" customWidth="1"/>
    <col min="2073" max="2073" width="26" style="79" customWidth="1"/>
    <col min="2074" max="2074" width="8" style="79" customWidth="1"/>
    <col min="2075" max="2075" width="1" style="79" customWidth="1"/>
    <col min="2076" max="2076" width="6.7109375" style="79" customWidth="1"/>
    <col min="2077" max="2077" width="1" style="79" customWidth="1"/>
    <col min="2078" max="2078" width="6.7109375" style="79" customWidth="1"/>
    <col min="2079" max="2079" width="1" style="79" customWidth="1"/>
    <col min="2080" max="2080" width="6.7109375" style="79" customWidth="1"/>
    <col min="2081" max="2081" width="1" style="79" customWidth="1"/>
    <col min="2082" max="2082" width="6.7109375" style="79" customWidth="1"/>
    <col min="2083" max="2083" width="1" style="79" customWidth="1"/>
    <col min="2084" max="2084" width="6.7109375" style="79" customWidth="1"/>
    <col min="2085" max="2085" width="1" style="79" customWidth="1"/>
    <col min="2086" max="2087" width="6.7109375" style="79" customWidth="1"/>
    <col min="2088" max="2304" width="11.42578125" style="79"/>
    <col min="2305" max="2307" width="0" style="79" hidden="1" customWidth="1"/>
    <col min="2308" max="2308" width="1.42578125" style="79" customWidth="1"/>
    <col min="2309" max="2309" width="8.140625" style="79" customWidth="1"/>
    <col min="2310" max="2310" width="2" style="79" customWidth="1"/>
    <col min="2311" max="2311" width="1.5703125" style="79" customWidth="1"/>
    <col min="2312" max="2312" width="59.140625" style="79" customWidth="1"/>
    <col min="2313" max="2315" width="4.7109375" style="79" customWidth="1"/>
    <col min="2316" max="2316" width="0.42578125" style="79" customWidth="1"/>
    <col min="2317" max="2319" width="4.7109375" style="79" customWidth="1"/>
    <col min="2320" max="2320" width="0.28515625" style="79" customWidth="1"/>
    <col min="2321" max="2322" width="4.7109375" style="79" customWidth="1"/>
    <col min="2323" max="2323" width="5.7109375" style="79" customWidth="1"/>
    <col min="2324" max="2324" width="2.5703125" style="79" customWidth="1"/>
    <col min="2325" max="2325" width="11.42578125" style="79"/>
    <col min="2326" max="2326" width="4.7109375" style="79" customWidth="1"/>
    <col min="2327" max="2327" width="5" style="79" customWidth="1"/>
    <col min="2328" max="2328" width="2.28515625" style="79" customWidth="1"/>
    <col min="2329" max="2329" width="26" style="79" customWidth="1"/>
    <col min="2330" max="2330" width="8" style="79" customWidth="1"/>
    <col min="2331" max="2331" width="1" style="79" customWidth="1"/>
    <col min="2332" max="2332" width="6.7109375" style="79" customWidth="1"/>
    <col min="2333" max="2333" width="1" style="79" customWidth="1"/>
    <col min="2334" max="2334" width="6.7109375" style="79" customWidth="1"/>
    <col min="2335" max="2335" width="1" style="79" customWidth="1"/>
    <col min="2336" max="2336" width="6.7109375" style="79" customWidth="1"/>
    <col min="2337" max="2337" width="1" style="79" customWidth="1"/>
    <col min="2338" max="2338" width="6.7109375" style="79" customWidth="1"/>
    <col min="2339" max="2339" width="1" style="79" customWidth="1"/>
    <col min="2340" max="2340" width="6.7109375" style="79" customWidth="1"/>
    <col min="2341" max="2341" width="1" style="79" customWidth="1"/>
    <col min="2342" max="2343" width="6.7109375" style="79" customWidth="1"/>
    <col min="2344" max="2560" width="11.42578125" style="79"/>
    <col min="2561" max="2563" width="0" style="79" hidden="1" customWidth="1"/>
    <col min="2564" max="2564" width="1.42578125" style="79" customWidth="1"/>
    <col min="2565" max="2565" width="8.140625" style="79" customWidth="1"/>
    <col min="2566" max="2566" width="2" style="79" customWidth="1"/>
    <col min="2567" max="2567" width="1.5703125" style="79" customWidth="1"/>
    <col min="2568" max="2568" width="59.140625" style="79" customWidth="1"/>
    <col min="2569" max="2571" width="4.7109375" style="79" customWidth="1"/>
    <col min="2572" max="2572" width="0.42578125" style="79" customWidth="1"/>
    <col min="2573" max="2575" width="4.7109375" style="79" customWidth="1"/>
    <col min="2576" max="2576" width="0.28515625" style="79" customWidth="1"/>
    <col min="2577" max="2578" width="4.7109375" style="79" customWidth="1"/>
    <col min="2579" max="2579" width="5.7109375" style="79" customWidth="1"/>
    <col min="2580" max="2580" width="2.5703125" style="79" customWidth="1"/>
    <col min="2581" max="2581" width="11.42578125" style="79"/>
    <col min="2582" max="2582" width="4.7109375" style="79" customWidth="1"/>
    <col min="2583" max="2583" width="5" style="79" customWidth="1"/>
    <col min="2584" max="2584" width="2.28515625" style="79" customWidth="1"/>
    <col min="2585" max="2585" width="26" style="79" customWidth="1"/>
    <col min="2586" max="2586" width="8" style="79" customWidth="1"/>
    <col min="2587" max="2587" width="1" style="79" customWidth="1"/>
    <col min="2588" max="2588" width="6.7109375" style="79" customWidth="1"/>
    <col min="2589" max="2589" width="1" style="79" customWidth="1"/>
    <col min="2590" max="2590" width="6.7109375" style="79" customWidth="1"/>
    <col min="2591" max="2591" width="1" style="79" customWidth="1"/>
    <col min="2592" max="2592" width="6.7109375" style="79" customWidth="1"/>
    <col min="2593" max="2593" width="1" style="79" customWidth="1"/>
    <col min="2594" max="2594" width="6.7109375" style="79" customWidth="1"/>
    <col min="2595" max="2595" width="1" style="79" customWidth="1"/>
    <col min="2596" max="2596" width="6.7109375" style="79" customWidth="1"/>
    <col min="2597" max="2597" width="1" style="79" customWidth="1"/>
    <col min="2598" max="2599" width="6.7109375" style="79" customWidth="1"/>
    <col min="2600" max="2816" width="11.42578125" style="79"/>
    <col min="2817" max="2819" width="0" style="79" hidden="1" customWidth="1"/>
    <col min="2820" max="2820" width="1.42578125" style="79" customWidth="1"/>
    <col min="2821" max="2821" width="8.140625" style="79" customWidth="1"/>
    <col min="2822" max="2822" width="2" style="79" customWidth="1"/>
    <col min="2823" max="2823" width="1.5703125" style="79" customWidth="1"/>
    <col min="2824" max="2824" width="59.140625" style="79" customWidth="1"/>
    <col min="2825" max="2827" width="4.7109375" style="79" customWidth="1"/>
    <col min="2828" max="2828" width="0.42578125" style="79" customWidth="1"/>
    <col min="2829" max="2831" width="4.7109375" style="79" customWidth="1"/>
    <col min="2832" max="2832" width="0.28515625" style="79" customWidth="1"/>
    <col min="2833" max="2834" width="4.7109375" style="79" customWidth="1"/>
    <col min="2835" max="2835" width="5.7109375" style="79" customWidth="1"/>
    <col min="2836" max="2836" width="2.5703125" style="79" customWidth="1"/>
    <col min="2837" max="2837" width="11.42578125" style="79"/>
    <col min="2838" max="2838" width="4.7109375" style="79" customWidth="1"/>
    <col min="2839" max="2839" width="5" style="79" customWidth="1"/>
    <col min="2840" max="2840" width="2.28515625" style="79" customWidth="1"/>
    <col min="2841" max="2841" width="26" style="79" customWidth="1"/>
    <col min="2842" max="2842" width="8" style="79" customWidth="1"/>
    <col min="2843" max="2843" width="1" style="79" customWidth="1"/>
    <col min="2844" max="2844" width="6.7109375" style="79" customWidth="1"/>
    <col min="2845" max="2845" width="1" style="79" customWidth="1"/>
    <col min="2846" max="2846" width="6.7109375" style="79" customWidth="1"/>
    <col min="2847" max="2847" width="1" style="79" customWidth="1"/>
    <col min="2848" max="2848" width="6.7109375" style="79" customWidth="1"/>
    <col min="2849" max="2849" width="1" style="79" customWidth="1"/>
    <col min="2850" max="2850" width="6.7109375" style="79" customWidth="1"/>
    <col min="2851" max="2851" width="1" style="79" customWidth="1"/>
    <col min="2852" max="2852" width="6.7109375" style="79" customWidth="1"/>
    <col min="2853" max="2853" width="1" style="79" customWidth="1"/>
    <col min="2854" max="2855" width="6.7109375" style="79" customWidth="1"/>
    <col min="2856" max="3072" width="11.42578125" style="79"/>
    <col min="3073" max="3075" width="0" style="79" hidden="1" customWidth="1"/>
    <col min="3076" max="3076" width="1.42578125" style="79" customWidth="1"/>
    <col min="3077" max="3077" width="8.140625" style="79" customWidth="1"/>
    <col min="3078" max="3078" width="2" style="79" customWidth="1"/>
    <col min="3079" max="3079" width="1.5703125" style="79" customWidth="1"/>
    <col min="3080" max="3080" width="59.140625" style="79" customWidth="1"/>
    <col min="3081" max="3083" width="4.7109375" style="79" customWidth="1"/>
    <col min="3084" max="3084" width="0.42578125" style="79" customWidth="1"/>
    <col min="3085" max="3087" width="4.7109375" style="79" customWidth="1"/>
    <col min="3088" max="3088" width="0.28515625" style="79" customWidth="1"/>
    <col min="3089" max="3090" width="4.7109375" style="79" customWidth="1"/>
    <col min="3091" max="3091" width="5.7109375" style="79" customWidth="1"/>
    <col min="3092" max="3092" width="2.5703125" style="79" customWidth="1"/>
    <col min="3093" max="3093" width="11.42578125" style="79"/>
    <col min="3094" max="3094" width="4.7109375" style="79" customWidth="1"/>
    <col min="3095" max="3095" width="5" style="79" customWidth="1"/>
    <col min="3096" max="3096" width="2.28515625" style="79" customWidth="1"/>
    <col min="3097" max="3097" width="26" style="79" customWidth="1"/>
    <col min="3098" max="3098" width="8" style="79" customWidth="1"/>
    <col min="3099" max="3099" width="1" style="79" customWidth="1"/>
    <col min="3100" max="3100" width="6.7109375" style="79" customWidth="1"/>
    <col min="3101" max="3101" width="1" style="79" customWidth="1"/>
    <col min="3102" max="3102" width="6.7109375" style="79" customWidth="1"/>
    <col min="3103" max="3103" width="1" style="79" customWidth="1"/>
    <col min="3104" max="3104" width="6.7109375" style="79" customWidth="1"/>
    <col min="3105" max="3105" width="1" style="79" customWidth="1"/>
    <col min="3106" max="3106" width="6.7109375" style="79" customWidth="1"/>
    <col min="3107" max="3107" width="1" style="79" customWidth="1"/>
    <col min="3108" max="3108" width="6.7109375" style="79" customWidth="1"/>
    <col min="3109" max="3109" width="1" style="79" customWidth="1"/>
    <col min="3110" max="3111" width="6.7109375" style="79" customWidth="1"/>
    <col min="3112" max="3328" width="11.42578125" style="79"/>
    <col min="3329" max="3331" width="0" style="79" hidden="1" customWidth="1"/>
    <col min="3332" max="3332" width="1.42578125" style="79" customWidth="1"/>
    <col min="3333" max="3333" width="8.140625" style="79" customWidth="1"/>
    <col min="3334" max="3334" width="2" style="79" customWidth="1"/>
    <col min="3335" max="3335" width="1.5703125" style="79" customWidth="1"/>
    <col min="3336" max="3336" width="59.140625" style="79" customWidth="1"/>
    <col min="3337" max="3339" width="4.7109375" style="79" customWidth="1"/>
    <col min="3340" max="3340" width="0.42578125" style="79" customWidth="1"/>
    <col min="3341" max="3343" width="4.7109375" style="79" customWidth="1"/>
    <col min="3344" max="3344" width="0.28515625" style="79" customWidth="1"/>
    <col min="3345" max="3346" width="4.7109375" style="79" customWidth="1"/>
    <col min="3347" max="3347" width="5.7109375" style="79" customWidth="1"/>
    <col min="3348" max="3348" width="2.5703125" style="79" customWidth="1"/>
    <col min="3349" max="3349" width="11.42578125" style="79"/>
    <col min="3350" max="3350" width="4.7109375" style="79" customWidth="1"/>
    <col min="3351" max="3351" width="5" style="79" customWidth="1"/>
    <col min="3352" max="3352" width="2.28515625" style="79" customWidth="1"/>
    <col min="3353" max="3353" width="26" style="79" customWidth="1"/>
    <col min="3354" max="3354" width="8" style="79" customWidth="1"/>
    <col min="3355" max="3355" width="1" style="79" customWidth="1"/>
    <col min="3356" max="3356" width="6.7109375" style="79" customWidth="1"/>
    <col min="3357" max="3357" width="1" style="79" customWidth="1"/>
    <col min="3358" max="3358" width="6.7109375" style="79" customWidth="1"/>
    <col min="3359" max="3359" width="1" style="79" customWidth="1"/>
    <col min="3360" max="3360" width="6.7109375" style="79" customWidth="1"/>
    <col min="3361" max="3361" width="1" style="79" customWidth="1"/>
    <col min="3362" max="3362" width="6.7109375" style="79" customWidth="1"/>
    <col min="3363" max="3363" width="1" style="79" customWidth="1"/>
    <col min="3364" max="3364" width="6.7109375" style="79" customWidth="1"/>
    <col min="3365" max="3365" width="1" style="79" customWidth="1"/>
    <col min="3366" max="3367" width="6.7109375" style="79" customWidth="1"/>
    <col min="3368" max="3584" width="11.42578125" style="79"/>
    <col min="3585" max="3587" width="0" style="79" hidden="1" customWidth="1"/>
    <col min="3588" max="3588" width="1.42578125" style="79" customWidth="1"/>
    <col min="3589" max="3589" width="8.140625" style="79" customWidth="1"/>
    <col min="3590" max="3590" width="2" style="79" customWidth="1"/>
    <col min="3591" max="3591" width="1.5703125" style="79" customWidth="1"/>
    <col min="3592" max="3592" width="59.140625" style="79" customWidth="1"/>
    <col min="3593" max="3595" width="4.7109375" style="79" customWidth="1"/>
    <col min="3596" max="3596" width="0.42578125" style="79" customWidth="1"/>
    <col min="3597" max="3599" width="4.7109375" style="79" customWidth="1"/>
    <col min="3600" max="3600" width="0.28515625" style="79" customWidth="1"/>
    <col min="3601" max="3602" width="4.7109375" style="79" customWidth="1"/>
    <col min="3603" max="3603" width="5.7109375" style="79" customWidth="1"/>
    <col min="3604" max="3604" width="2.5703125" style="79" customWidth="1"/>
    <col min="3605" max="3605" width="11.42578125" style="79"/>
    <col min="3606" max="3606" width="4.7109375" style="79" customWidth="1"/>
    <col min="3607" max="3607" width="5" style="79" customWidth="1"/>
    <col min="3608" max="3608" width="2.28515625" style="79" customWidth="1"/>
    <col min="3609" max="3609" width="26" style="79" customWidth="1"/>
    <col min="3610" max="3610" width="8" style="79" customWidth="1"/>
    <col min="3611" max="3611" width="1" style="79" customWidth="1"/>
    <col min="3612" max="3612" width="6.7109375" style="79" customWidth="1"/>
    <col min="3613" max="3613" width="1" style="79" customWidth="1"/>
    <col min="3614" max="3614" width="6.7109375" style="79" customWidth="1"/>
    <col min="3615" max="3615" width="1" style="79" customWidth="1"/>
    <col min="3616" max="3616" width="6.7109375" style="79" customWidth="1"/>
    <col min="3617" max="3617" width="1" style="79" customWidth="1"/>
    <col min="3618" max="3618" width="6.7109375" style="79" customWidth="1"/>
    <col min="3619" max="3619" width="1" style="79" customWidth="1"/>
    <col min="3620" max="3620" width="6.7109375" style="79" customWidth="1"/>
    <col min="3621" max="3621" width="1" style="79" customWidth="1"/>
    <col min="3622" max="3623" width="6.7109375" style="79" customWidth="1"/>
    <col min="3624" max="3840" width="11.42578125" style="79"/>
    <col min="3841" max="3843" width="0" style="79" hidden="1" customWidth="1"/>
    <col min="3844" max="3844" width="1.42578125" style="79" customWidth="1"/>
    <col min="3845" max="3845" width="8.140625" style="79" customWidth="1"/>
    <col min="3846" max="3846" width="2" style="79" customWidth="1"/>
    <col min="3847" max="3847" width="1.5703125" style="79" customWidth="1"/>
    <col min="3848" max="3848" width="59.140625" style="79" customWidth="1"/>
    <col min="3849" max="3851" width="4.7109375" style="79" customWidth="1"/>
    <col min="3852" max="3852" width="0.42578125" style="79" customWidth="1"/>
    <col min="3853" max="3855" width="4.7109375" style="79" customWidth="1"/>
    <col min="3856" max="3856" width="0.28515625" style="79" customWidth="1"/>
    <col min="3857" max="3858" width="4.7109375" style="79" customWidth="1"/>
    <col min="3859" max="3859" width="5.7109375" style="79" customWidth="1"/>
    <col min="3860" max="3860" width="2.5703125" style="79" customWidth="1"/>
    <col min="3861" max="3861" width="11.42578125" style="79"/>
    <col min="3862" max="3862" width="4.7109375" style="79" customWidth="1"/>
    <col min="3863" max="3863" width="5" style="79" customWidth="1"/>
    <col min="3864" max="3864" width="2.28515625" style="79" customWidth="1"/>
    <col min="3865" max="3865" width="26" style="79" customWidth="1"/>
    <col min="3866" max="3866" width="8" style="79" customWidth="1"/>
    <col min="3867" max="3867" width="1" style="79" customWidth="1"/>
    <col min="3868" max="3868" width="6.7109375" style="79" customWidth="1"/>
    <col min="3869" max="3869" width="1" style="79" customWidth="1"/>
    <col min="3870" max="3870" width="6.7109375" style="79" customWidth="1"/>
    <col min="3871" max="3871" width="1" style="79" customWidth="1"/>
    <col min="3872" max="3872" width="6.7109375" style="79" customWidth="1"/>
    <col min="3873" max="3873" width="1" style="79" customWidth="1"/>
    <col min="3874" max="3874" width="6.7109375" style="79" customWidth="1"/>
    <col min="3875" max="3875" width="1" style="79" customWidth="1"/>
    <col min="3876" max="3876" width="6.7109375" style="79" customWidth="1"/>
    <col min="3877" max="3877" width="1" style="79" customWidth="1"/>
    <col min="3878" max="3879" width="6.7109375" style="79" customWidth="1"/>
    <col min="3880" max="4096" width="11.42578125" style="79"/>
    <col min="4097" max="4099" width="0" style="79" hidden="1" customWidth="1"/>
    <col min="4100" max="4100" width="1.42578125" style="79" customWidth="1"/>
    <col min="4101" max="4101" width="8.140625" style="79" customWidth="1"/>
    <col min="4102" max="4102" width="2" style="79" customWidth="1"/>
    <col min="4103" max="4103" width="1.5703125" style="79" customWidth="1"/>
    <col min="4104" max="4104" width="59.140625" style="79" customWidth="1"/>
    <col min="4105" max="4107" width="4.7109375" style="79" customWidth="1"/>
    <col min="4108" max="4108" width="0.42578125" style="79" customWidth="1"/>
    <col min="4109" max="4111" width="4.7109375" style="79" customWidth="1"/>
    <col min="4112" max="4112" width="0.28515625" style="79" customWidth="1"/>
    <col min="4113" max="4114" width="4.7109375" style="79" customWidth="1"/>
    <col min="4115" max="4115" width="5.7109375" style="79" customWidth="1"/>
    <col min="4116" max="4116" width="2.5703125" style="79" customWidth="1"/>
    <col min="4117" max="4117" width="11.42578125" style="79"/>
    <col min="4118" max="4118" width="4.7109375" style="79" customWidth="1"/>
    <col min="4119" max="4119" width="5" style="79" customWidth="1"/>
    <col min="4120" max="4120" width="2.28515625" style="79" customWidth="1"/>
    <col min="4121" max="4121" width="26" style="79" customWidth="1"/>
    <col min="4122" max="4122" width="8" style="79" customWidth="1"/>
    <col min="4123" max="4123" width="1" style="79" customWidth="1"/>
    <col min="4124" max="4124" width="6.7109375" style="79" customWidth="1"/>
    <col min="4125" max="4125" width="1" style="79" customWidth="1"/>
    <col min="4126" max="4126" width="6.7109375" style="79" customWidth="1"/>
    <col min="4127" max="4127" width="1" style="79" customWidth="1"/>
    <col min="4128" max="4128" width="6.7109375" style="79" customWidth="1"/>
    <col min="4129" max="4129" width="1" style="79" customWidth="1"/>
    <col min="4130" max="4130" width="6.7109375" style="79" customWidth="1"/>
    <col min="4131" max="4131" width="1" style="79" customWidth="1"/>
    <col min="4132" max="4132" width="6.7109375" style="79" customWidth="1"/>
    <col min="4133" max="4133" width="1" style="79" customWidth="1"/>
    <col min="4134" max="4135" width="6.7109375" style="79" customWidth="1"/>
    <col min="4136" max="4352" width="11.42578125" style="79"/>
    <col min="4353" max="4355" width="0" style="79" hidden="1" customWidth="1"/>
    <col min="4356" max="4356" width="1.42578125" style="79" customWidth="1"/>
    <col min="4357" max="4357" width="8.140625" style="79" customWidth="1"/>
    <col min="4358" max="4358" width="2" style="79" customWidth="1"/>
    <col min="4359" max="4359" width="1.5703125" style="79" customWidth="1"/>
    <col min="4360" max="4360" width="59.140625" style="79" customWidth="1"/>
    <col min="4361" max="4363" width="4.7109375" style="79" customWidth="1"/>
    <col min="4364" max="4364" width="0.42578125" style="79" customWidth="1"/>
    <col min="4365" max="4367" width="4.7109375" style="79" customWidth="1"/>
    <col min="4368" max="4368" width="0.28515625" style="79" customWidth="1"/>
    <col min="4369" max="4370" width="4.7109375" style="79" customWidth="1"/>
    <col min="4371" max="4371" width="5.7109375" style="79" customWidth="1"/>
    <col min="4372" max="4372" width="2.5703125" style="79" customWidth="1"/>
    <col min="4373" max="4373" width="11.42578125" style="79"/>
    <col min="4374" max="4374" width="4.7109375" style="79" customWidth="1"/>
    <col min="4375" max="4375" width="5" style="79" customWidth="1"/>
    <col min="4376" max="4376" width="2.28515625" style="79" customWidth="1"/>
    <col min="4377" max="4377" width="26" style="79" customWidth="1"/>
    <col min="4378" max="4378" width="8" style="79" customWidth="1"/>
    <col min="4379" max="4379" width="1" style="79" customWidth="1"/>
    <col min="4380" max="4380" width="6.7109375" style="79" customWidth="1"/>
    <col min="4381" max="4381" width="1" style="79" customWidth="1"/>
    <col min="4382" max="4382" width="6.7109375" style="79" customWidth="1"/>
    <col min="4383" max="4383" width="1" style="79" customWidth="1"/>
    <col min="4384" max="4384" width="6.7109375" style="79" customWidth="1"/>
    <col min="4385" max="4385" width="1" style="79" customWidth="1"/>
    <col min="4386" max="4386" width="6.7109375" style="79" customWidth="1"/>
    <col min="4387" max="4387" width="1" style="79" customWidth="1"/>
    <col min="4388" max="4388" width="6.7109375" style="79" customWidth="1"/>
    <col min="4389" max="4389" width="1" style="79" customWidth="1"/>
    <col min="4390" max="4391" width="6.7109375" style="79" customWidth="1"/>
    <col min="4392" max="4608" width="11.42578125" style="79"/>
    <col min="4609" max="4611" width="0" style="79" hidden="1" customWidth="1"/>
    <col min="4612" max="4612" width="1.42578125" style="79" customWidth="1"/>
    <col min="4613" max="4613" width="8.140625" style="79" customWidth="1"/>
    <col min="4614" max="4614" width="2" style="79" customWidth="1"/>
    <col min="4615" max="4615" width="1.5703125" style="79" customWidth="1"/>
    <col min="4616" max="4616" width="59.140625" style="79" customWidth="1"/>
    <col min="4617" max="4619" width="4.7109375" style="79" customWidth="1"/>
    <col min="4620" max="4620" width="0.42578125" style="79" customWidth="1"/>
    <col min="4621" max="4623" width="4.7109375" style="79" customWidth="1"/>
    <col min="4624" max="4624" width="0.28515625" style="79" customWidth="1"/>
    <col min="4625" max="4626" width="4.7109375" style="79" customWidth="1"/>
    <col min="4627" max="4627" width="5.7109375" style="79" customWidth="1"/>
    <col min="4628" max="4628" width="2.5703125" style="79" customWidth="1"/>
    <col min="4629" max="4629" width="11.42578125" style="79"/>
    <col min="4630" max="4630" width="4.7109375" style="79" customWidth="1"/>
    <col min="4631" max="4631" width="5" style="79" customWidth="1"/>
    <col min="4632" max="4632" width="2.28515625" style="79" customWidth="1"/>
    <col min="4633" max="4633" width="26" style="79" customWidth="1"/>
    <col min="4634" max="4634" width="8" style="79" customWidth="1"/>
    <col min="4635" max="4635" width="1" style="79" customWidth="1"/>
    <col min="4636" max="4636" width="6.7109375" style="79" customWidth="1"/>
    <col min="4637" max="4637" width="1" style="79" customWidth="1"/>
    <col min="4638" max="4638" width="6.7109375" style="79" customWidth="1"/>
    <col min="4639" max="4639" width="1" style="79" customWidth="1"/>
    <col min="4640" max="4640" width="6.7109375" style="79" customWidth="1"/>
    <col min="4641" max="4641" width="1" style="79" customWidth="1"/>
    <col min="4642" max="4642" width="6.7109375" style="79" customWidth="1"/>
    <col min="4643" max="4643" width="1" style="79" customWidth="1"/>
    <col min="4644" max="4644" width="6.7109375" style="79" customWidth="1"/>
    <col min="4645" max="4645" width="1" style="79" customWidth="1"/>
    <col min="4646" max="4647" width="6.7109375" style="79" customWidth="1"/>
    <col min="4648" max="4864" width="11.42578125" style="79"/>
    <col min="4865" max="4867" width="0" style="79" hidden="1" customWidth="1"/>
    <col min="4868" max="4868" width="1.42578125" style="79" customWidth="1"/>
    <col min="4869" max="4869" width="8.140625" style="79" customWidth="1"/>
    <col min="4870" max="4870" width="2" style="79" customWidth="1"/>
    <col min="4871" max="4871" width="1.5703125" style="79" customWidth="1"/>
    <col min="4872" max="4872" width="59.140625" style="79" customWidth="1"/>
    <col min="4873" max="4875" width="4.7109375" style="79" customWidth="1"/>
    <col min="4876" max="4876" width="0.42578125" style="79" customWidth="1"/>
    <col min="4877" max="4879" width="4.7109375" style="79" customWidth="1"/>
    <col min="4880" max="4880" width="0.28515625" style="79" customWidth="1"/>
    <col min="4881" max="4882" width="4.7109375" style="79" customWidth="1"/>
    <col min="4883" max="4883" width="5.7109375" style="79" customWidth="1"/>
    <col min="4884" max="4884" width="2.5703125" style="79" customWidth="1"/>
    <col min="4885" max="4885" width="11.42578125" style="79"/>
    <col min="4886" max="4886" width="4.7109375" style="79" customWidth="1"/>
    <col min="4887" max="4887" width="5" style="79" customWidth="1"/>
    <col min="4888" max="4888" width="2.28515625" style="79" customWidth="1"/>
    <col min="4889" max="4889" width="26" style="79" customWidth="1"/>
    <col min="4890" max="4890" width="8" style="79" customWidth="1"/>
    <col min="4891" max="4891" width="1" style="79" customWidth="1"/>
    <col min="4892" max="4892" width="6.7109375" style="79" customWidth="1"/>
    <col min="4893" max="4893" width="1" style="79" customWidth="1"/>
    <col min="4894" max="4894" width="6.7109375" style="79" customWidth="1"/>
    <col min="4895" max="4895" width="1" style="79" customWidth="1"/>
    <col min="4896" max="4896" width="6.7109375" style="79" customWidth="1"/>
    <col min="4897" max="4897" width="1" style="79" customWidth="1"/>
    <col min="4898" max="4898" width="6.7109375" style="79" customWidth="1"/>
    <col min="4899" max="4899" width="1" style="79" customWidth="1"/>
    <col min="4900" max="4900" width="6.7109375" style="79" customWidth="1"/>
    <col min="4901" max="4901" width="1" style="79" customWidth="1"/>
    <col min="4902" max="4903" width="6.7109375" style="79" customWidth="1"/>
    <col min="4904" max="5120" width="11.42578125" style="79"/>
    <col min="5121" max="5123" width="0" style="79" hidden="1" customWidth="1"/>
    <col min="5124" max="5124" width="1.42578125" style="79" customWidth="1"/>
    <col min="5125" max="5125" width="8.140625" style="79" customWidth="1"/>
    <col min="5126" max="5126" width="2" style="79" customWidth="1"/>
    <col min="5127" max="5127" width="1.5703125" style="79" customWidth="1"/>
    <col min="5128" max="5128" width="59.140625" style="79" customWidth="1"/>
    <col min="5129" max="5131" width="4.7109375" style="79" customWidth="1"/>
    <col min="5132" max="5132" width="0.42578125" style="79" customWidth="1"/>
    <col min="5133" max="5135" width="4.7109375" style="79" customWidth="1"/>
    <col min="5136" max="5136" width="0.28515625" style="79" customWidth="1"/>
    <col min="5137" max="5138" width="4.7109375" style="79" customWidth="1"/>
    <col min="5139" max="5139" width="5.7109375" style="79" customWidth="1"/>
    <col min="5140" max="5140" width="2.5703125" style="79" customWidth="1"/>
    <col min="5141" max="5141" width="11.42578125" style="79"/>
    <col min="5142" max="5142" width="4.7109375" style="79" customWidth="1"/>
    <col min="5143" max="5143" width="5" style="79" customWidth="1"/>
    <col min="5144" max="5144" width="2.28515625" style="79" customWidth="1"/>
    <col min="5145" max="5145" width="26" style="79" customWidth="1"/>
    <col min="5146" max="5146" width="8" style="79" customWidth="1"/>
    <col min="5147" max="5147" width="1" style="79" customWidth="1"/>
    <col min="5148" max="5148" width="6.7109375" style="79" customWidth="1"/>
    <col min="5149" max="5149" width="1" style="79" customWidth="1"/>
    <col min="5150" max="5150" width="6.7109375" style="79" customWidth="1"/>
    <col min="5151" max="5151" width="1" style="79" customWidth="1"/>
    <col min="5152" max="5152" width="6.7109375" style="79" customWidth="1"/>
    <col min="5153" max="5153" width="1" style="79" customWidth="1"/>
    <col min="5154" max="5154" width="6.7109375" style="79" customWidth="1"/>
    <col min="5155" max="5155" width="1" style="79" customWidth="1"/>
    <col min="5156" max="5156" width="6.7109375" style="79" customWidth="1"/>
    <col min="5157" max="5157" width="1" style="79" customWidth="1"/>
    <col min="5158" max="5159" width="6.7109375" style="79" customWidth="1"/>
    <col min="5160" max="5376" width="11.42578125" style="79"/>
    <col min="5377" max="5379" width="0" style="79" hidden="1" customWidth="1"/>
    <col min="5380" max="5380" width="1.42578125" style="79" customWidth="1"/>
    <col min="5381" max="5381" width="8.140625" style="79" customWidth="1"/>
    <col min="5382" max="5382" width="2" style="79" customWidth="1"/>
    <col min="5383" max="5383" width="1.5703125" style="79" customWidth="1"/>
    <col min="5384" max="5384" width="59.140625" style="79" customWidth="1"/>
    <col min="5385" max="5387" width="4.7109375" style="79" customWidth="1"/>
    <col min="5388" max="5388" width="0.42578125" style="79" customWidth="1"/>
    <col min="5389" max="5391" width="4.7109375" style="79" customWidth="1"/>
    <col min="5392" max="5392" width="0.28515625" style="79" customWidth="1"/>
    <col min="5393" max="5394" width="4.7109375" style="79" customWidth="1"/>
    <col min="5395" max="5395" width="5.7109375" style="79" customWidth="1"/>
    <col min="5396" max="5396" width="2.5703125" style="79" customWidth="1"/>
    <col min="5397" max="5397" width="11.42578125" style="79"/>
    <col min="5398" max="5398" width="4.7109375" style="79" customWidth="1"/>
    <col min="5399" max="5399" width="5" style="79" customWidth="1"/>
    <col min="5400" max="5400" width="2.28515625" style="79" customWidth="1"/>
    <col min="5401" max="5401" width="26" style="79" customWidth="1"/>
    <col min="5402" max="5402" width="8" style="79" customWidth="1"/>
    <col min="5403" max="5403" width="1" style="79" customWidth="1"/>
    <col min="5404" max="5404" width="6.7109375" style="79" customWidth="1"/>
    <col min="5405" max="5405" width="1" style="79" customWidth="1"/>
    <col min="5406" max="5406" width="6.7109375" style="79" customWidth="1"/>
    <col min="5407" max="5407" width="1" style="79" customWidth="1"/>
    <col min="5408" max="5408" width="6.7109375" style="79" customWidth="1"/>
    <col min="5409" max="5409" width="1" style="79" customWidth="1"/>
    <col min="5410" max="5410" width="6.7109375" style="79" customWidth="1"/>
    <col min="5411" max="5411" width="1" style="79" customWidth="1"/>
    <col min="5412" max="5412" width="6.7109375" style="79" customWidth="1"/>
    <col min="5413" max="5413" width="1" style="79" customWidth="1"/>
    <col min="5414" max="5415" width="6.7109375" style="79" customWidth="1"/>
    <col min="5416" max="5632" width="11.42578125" style="79"/>
    <col min="5633" max="5635" width="0" style="79" hidden="1" customWidth="1"/>
    <col min="5636" max="5636" width="1.42578125" style="79" customWidth="1"/>
    <col min="5637" max="5637" width="8.140625" style="79" customWidth="1"/>
    <col min="5638" max="5638" width="2" style="79" customWidth="1"/>
    <col min="5639" max="5639" width="1.5703125" style="79" customWidth="1"/>
    <col min="5640" max="5640" width="59.140625" style="79" customWidth="1"/>
    <col min="5641" max="5643" width="4.7109375" style="79" customWidth="1"/>
    <col min="5644" max="5644" width="0.42578125" style="79" customWidth="1"/>
    <col min="5645" max="5647" width="4.7109375" style="79" customWidth="1"/>
    <col min="5648" max="5648" width="0.28515625" style="79" customWidth="1"/>
    <col min="5649" max="5650" width="4.7109375" style="79" customWidth="1"/>
    <col min="5651" max="5651" width="5.7109375" style="79" customWidth="1"/>
    <col min="5652" max="5652" width="2.5703125" style="79" customWidth="1"/>
    <col min="5653" max="5653" width="11.42578125" style="79"/>
    <col min="5654" max="5654" width="4.7109375" style="79" customWidth="1"/>
    <col min="5655" max="5655" width="5" style="79" customWidth="1"/>
    <col min="5656" max="5656" width="2.28515625" style="79" customWidth="1"/>
    <col min="5657" max="5657" width="26" style="79" customWidth="1"/>
    <col min="5658" max="5658" width="8" style="79" customWidth="1"/>
    <col min="5659" max="5659" width="1" style="79" customWidth="1"/>
    <col min="5660" max="5660" width="6.7109375" style="79" customWidth="1"/>
    <col min="5661" max="5661" width="1" style="79" customWidth="1"/>
    <col min="5662" max="5662" width="6.7109375" style="79" customWidth="1"/>
    <col min="5663" max="5663" width="1" style="79" customWidth="1"/>
    <col min="5664" max="5664" width="6.7109375" style="79" customWidth="1"/>
    <col min="5665" max="5665" width="1" style="79" customWidth="1"/>
    <col min="5666" max="5666" width="6.7109375" style="79" customWidth="1"/>
    <col min="5667" max="5667" width="1" style="79" customWidth="1"/>
    <col min="5668" max="5668" width="6.7109375" style="79" customWidth="1"/>
    <col min="5669" max="5669" width="1" style="79" customWidth="1"/>
    <col min="5670" max="5671" width="6.7109375" style="79" customWidth="1"/>
    <col min="5672" max="5888" width="11.42578125" style="79"/>
    <col min="5889" max="5891" width="0" style="79" hidden="1" customWidth="1"/>
    <col min="5892" max="5892" width="1.42578125" style="79" customWidth="1"/>
    <col min="5893" max="5893" width="8.140625" style="79" customWidth="1"/>
    <col min="5894" max="5894" width="2" style="79" customWidth="1"/>
    <col min="5895" max="5895" width="1.5703125" style="79" customWidth="1"/>
    <col min="5896" max="5896" width="59.140625" style="79" customWidth="1"/>
    <col min="5897" max="5899" width="4.7109375" style="79" customWidth="1"/>
    <col min="5900" max="5900" width="0.42578125" style="79" customWidth="1"/>
    <col min="5901" max="5903" width="4.7109375" style="79" customWidth="1"/>
    <col min="5904" max="5904" width="0.28515625" style="79" customWidth="1"/>
    <col min="5905" max="5906" width="4.7109375" style="79" customWidth="1"/>
    <col min="5907" max="5907" width="5.7109375" style="79" customWidth="1"/>
    <col min="5908" max="5908" width="2.5703125" style="79" customWidth="1"/>
    <col min="5909" max="5909" width="11.42578125" style="79"/>
    <col min="5910" max="5910" width="4.7109375" style="79" customWidth="1"/>
    <col min="5911" max="5911" width="5" style="79" customWidth="1"/>
    <col min="5912" max="5912" width="2.28515625" style="79" customWidth="1"/>
    <col min="5913" max="5913" width="26" style="79" customWidth="1"/>
    <col min="5914" max="5914" width="8" style="79" customWidth="1"/>
    <col min="5915" max="5915" width="1" style="79" customWidth="1"/>
    <col min="5916" max="5916" width="6.7109375" style="79" customWidth="1"/>
    <col min="5917" max="5917" width="1" style="79" customWidth="1"/>
    <col min="5918" max="5918" width="6.7109375" style="79" customWidth="1"/>
    <col min="5919" max="5919" width="1" style="79" customWidth="1"/>
    <col min="5920" max="5920" width="6.7109375" style="79" customWidth="1"/>
    <col min="5921" max="5921" width="1" style="79" customWidth="1"/>
    <col min="5922" max="5922" width="6.7109375" style="79" customWidth="1"/>
    <col min="5923" max="5923" width="1" style="79" customWidth="1"/>
    <col min="5924" max="5924" width="6.7109375" style="79" customWidth="1"/>
    <col min="5925" max="5925" width="1" style="79" customWidth="1"/>
    <col min="5926" max="5927" width="6.7109375" style="79" customWidth="1"/>
    <col min="5928" max="6144" width="11.42578125" style="79"/>
    <col min="6145" max="6147" width="0" style="79" hidden="1" customWidth="1"/>
    <col min="6148" max="6148" width="1.42578125" style="79" customWidth="1"/>
    <col min="6149" max="6149" width="8.140625" style="79" customWidth="1"/>
    <col min="6150" max="6150" width="2" style="79" customWidth="1"/>
    <col min="6151" max="6151" width="1.5703125" style="79" customWidth="1"/>
    <col min="6152" max="6152" width="59.140625" style="79" customWidth="1"/>
    <col min="6153" max="6155" width="4.7109375" style="79" customWidth="1"/>
    <col min="6156" max="6156" width="0.42578125" style="79" customWidth="1"/>
    <col min="6157" max="6159" width="4.7109375" style="79" customWidth="1"/>
    <col min="6160" max="6160" width="0.28515625" style="79" customWidth="1"/>
    <col min="6161" max="6162" width="4.7109375" style="79" customWidth="1"/>
    <col min="6163" max="6163" width="5.7109375" style="79" customWidth="1"/>
    <col min="6164" max="6164" width="2.5703125" style="79" customWidth="1"/>
    <col min="6165" max="6165" width="11.42578125" style="79"/>
    <col min="6166" max="6166" width="4.7109375" style="79" customWidth="1"/>
    <col min="6167" max="6167" width="5" style="79" customWidth="1"/>
    <col min="6168" max="6168" width="2.28515625" style="79" customWidth="1"/>
    <col min="6169" max="6169" width="26" style="79" customWidth="1"/>
    <col min="6170" max="6170" width="8" style="79" customWidth="1"/>
    <col min="6171" max="6171" width="1" style="79" customWidth="1"/>
    <col min="6172" max="6172" width="6.7109375" style="79" customWidth="1"/>
    <col min="6173" max="6173" width="1" style="79" customWidth="1"/>
    <col min="6174" max="6174" width="6.7109375" style="79" customWidth="1"/>
    <col min="6175" max="6175" width="1" style="79" customWidth="1"/>
    <col min="6176" max="6176" width="6.7109375" style="79" customWidth="1"/>
    <col min="6177" max="6177" width="1" style="79" customWidth="1"/>
    <col min="6178" max="6178" width="6.7109375" style="79" customWidth="1"/>
    <col min="6179" max="6179" width="1" style="79" customWidth="1"/>
    <col min="6180" max="6180" width="6.7109375" style="79" customWidth="1"/>
    <col min="6181" max="6181" width="1" style="79" customWidth="1"/>
    <col min="6182" max="6183" width="6.7109375" style="79" customWidth="1"/>
    <col min="6184" max="6400" width="11.42578125" style="79"/>
    <col min="6401" max="6403" width="0" style="79" hidden="1" customWidth="1"/>
    <col min="6404" max="6404" width="1.42578125" style="79" customWidth="1"/>
    <col min="6405" max="6405" width="8.140625" style="79" customWidth="1"/>
    <col min="6406" max="6406" width="2" style="79" customWidth="1"/>
    <col min="6407" max="6407" width="1.5703125" style="79" customWidth="1"/>
    <col min="6408" max="6408" width="59.140625" style="79" customWidth="1"/>
    <col min="6409" max="6411" width="4.7109375" style="79" customWidth="1"/>
    <col min="6412" max="6412" width="0.42578125" style="79" customWidth="1"/>
    <col min="6413" max="6415" width="4.7109375" style="79" customWidth="1"/>
    <col min="6416" max="6416" width="0.28515625" style="79" customWidth="1"/>
    <col min="6417" max="6418" width="4.7109375" style="79" customWidth="1"/>
    <col min="6419" max="6419" width="5.7109375" style="79" customWidth="1"/>
    <col min="6420" max="6420" width="2.5703125" style="79" customWidth="1"/>
    <col min="6421" max="6421" width="11.42578125" style="79"/>
    <col min="6422" max="6422" width="4.7109375" style="79" customWidth="1"/>
    <col min="6423" max="6423" width="5" style="79" customWidth="1"/>
    <col min="6424" max="6424" width="2.28515625" style="79" customWidth="1"/>
    <col min="6425" max="6425" width="26" style="79" customWidth="1"/>
    <col min="6426" max="6426" width="8" style="79" customWidth="1"/>
    <col min="6427" max="6427" width="1" style="79" customWidth="1"/>
    <col min="6428" max="6428" width="6.7109375" style="79" customWidth="1"/>
    <col min="6429" max="6429" width="1" style="79" customWidth="1"/>
    <col min="6430" max="6430" width="6.7109375" style="79" customWidth="1"/>
    <col min="6431" max="6431" width="1" style="79" customWidth="1"/>
    <col min="6432" max="6432" width="6.7109375" style="79" customWidth="1"/>
    <col min="6433" max="6433" width="1" style="79" customWidth="1"/>
    <col min="6434" max="6434" width="6.7109375" style="79" customWidth="1"/>
    <col min="6435" max="6435" width="1" style="79" customWidth="1"/>
    <col min="6436" max="6436" width="6.7109375" style="79" customWidth="1"/>
    <col min="6437" max="6437" width="1" style="79" customWidth="1"/>
    <col min="6438" max="6439" width="6.7109375" style="79" customWidth="1"/>
    <col min="6440" max="6656" width="11.42578125" style="79"/>
    <col min="6657" max="6659" width="0" style="79" hidden="1" customWidth="1"/>
    <col min="6660" max="6660" width="1.42578125" style="79" customWidth="1"/>
    <col min="6661" max="6661" width="8.140625" style="79" customWidth="1"/>
    <col min="6662" max="6662" width="2" style="79" customWidth="1"/>
    <col min="6663" max="6663" width="1.5703125" style="79" customWidth="1"/>
    <col min="6664" max="6664" width="59.140625" style="79" customWidth="1"/>
    <col min="6665" max="6667" width="4.7109375" style="79" customWidth="1"/>
    <col min="6668" max="6668" width="0.42578125" style="79" customWidth="1"/>
    <col min="6669" max="6671" width="4.7109375" style="79" customWidth="1"/>
    <col min="6672" max="6672" width="0.28515625" style="79" customWidth="1"/>
    <col min="6673" max="6674" width="4.7109375" style="79" customWidth="1"/>
    <col min="6675" max="6675" width="5.7109375" style="79" customWidth="1"/>
    <col min="6676" max="6676" width="2.5703125" style="79" customWidth="1"/>
    <col min="6677" max="6677" width="11.42578125" style="79"/>
    <col min="6678" max="6678" width="4.7109375" style="79" customWidth="1"/>
    <col min="6679" max="6679" width="5" style="79" customWidth="1"/>
    <col min="6680" max="6680" width="2.28515625" style="79" customWidth="1"/>
    <col min="6681" max="6681" width="26" style="79" customWidth="1"/>
    <col min="6682" max="6682" width="8" style="79" customWidth="1"/>
    <col min="6683" max="6683" width="1" style="79" customWidth="1"/>
    <col min="6684" max="6684" width="6.7109375" style="79" customWidth="1"/>
    <col min="6685" max="6685" width="1" style="79" customWidth="1"/>
    <col min="6686" max="6686" width="6.7109375" style="79" customWidth="1"/>
    <col min="6687" max="6687" width="1" style="79" customWidth="1"/>
    <col min="6688" max="6688" width="6.7109375" style="79" customWidth="1"/>
    <col min="6689" max="6689" width="1" style="79" customWidth="1"/>
    <col min="6690" max="6690" width="6.7109375" style="79" customWidth="1"/>
    <col min="6691" max="6691" width="1" style="79" customWidth="1"/>
    <col min="6692" max="6692" width="6.7109375" style="79" customWidth="1"/>
    <col min="6693" max="6693" width="1" style="79" customWidth="1"/>
    <col min="6694" max="6695" width="6.7109375" style="79" customWidth="1"/>
    <col min="6696" max="6912" width="11.42578125" style="79"/>
    <col min="6913" max="6915" width="0" style="79" hidden="1" customWidth="1"/>
    <col min="6916" max="6916" width="1.42578125" style="79" customWidth="1"/>
    <col min="6917" max="6917" width="8.140625" style="79" customWidth="1"/>
    <col min="6918" max="6918" width="2" style="79" customWidth="1"/>
    <col min="6919" max="6919" width="1.5703125" style="79" customWidth="1"/>
    <col min="6920" max="6920" width="59.140625" style="79" customWidth="1"/>
    <col min="6921" max="6923" width="4.7109375" style="79" customWidth="1"/>
    <col min="6924" max="6924" width="0.42578125" style="79" customWidth="1"/>
    <col min="6925" max="6927" width="4.7109375" style="79" customWidth="1"/>
    <col min="6928" max="6928" width="0.28515625" style="79" customWidth="1"/>
    <col min="6929" max="6930" width="4.7109375" style="79" customWidth="1"/>
    <col min="6931" max="6931" width="5.7109375" style="79" customWidth="1"/>
    <col min="6932" max="6932" width="2.5703125" style="79" customWidth="1"/>
    <col min="6933" max="6933" width="11.42578125" style="79"/>
    <col min="6934" max="6934" width="4.7109375" style="79" customWidth="1"/>
    <col min="6935" max="6935" width="5" style="79" customWidth="1"/>
    <col min="6936" max="6936" width="2.28515625" style="79" customWidth="1"/>
    <col min="6937" max="6937" width="26" style="79" customWidth="1"/>
    <col min="6938" max="6938" width="8" style="79" customWidth="1"/>
    <col min="6939" max="6939" width="1" style="79" customWidth="1"/>
    <col min="6940" max="6940" width="6.7109375" style="79" customWidth="1"/>
    <col min="6941" max="6941" width="1" style="79" customWidth="1"/>
    <col min="6942" max="6942" width="6.7109375" style="79" customWidth="1"/>
    <col min="6943" max="6943" width="1" style="79" customWidth="1"/>
    <col min="6944" max="6944" width="6.7109375" style="79" customWidth="1"/>
    <col min="6945" max="6945" width="1" style="79" customWidth="1"/>
    <col min="6946" max="6946" width="6.7109375" style="79" customWidth="1"/>
    <col min="6947" max="6947" width="1" style="79" customWidth="1"/>
    <col min="6948" max="6948" width="6.7109375" style="79" customWidth="1"/>
    <col min="6949" max="6949" width="1" style="79" customWidth="1"/>
    <col min="6950" max="6951" width="6.7109375" style="79" customWidth="1"/>
    <col min="6952" max="7168" width="11.42578125" style="79"/>
    <col min="7169" max="7171" width="0" style="79" hidden="1" customWidth="1"/>
    <col min="7172" max="7172" width="1.42578125" style="79" customWidth="1"/>
    <col min="7173" max="7173" width="8.140625" style="79" customWidth="1"/>
    <col min="7174" max="7174" width="2" style="79" customWidth="1"/>
    <col min="7175" max="7175" width="1.5703125" style="79" customWidth="1"/>
    <col min="7176" max="7176" width="59.140625" style="79" customWidth="1"/>
    <col min="7177" max="7179" width="4.7109375" style="79" customWidth="1"/>
    <col min="7180" max="7180" width="0.42578125" style="79" customWidth="1"/>
    <col min="7181" max="7183" width="4.7109375" style="79" customWidth="1"/>
    <col min="7184" max="7184" width="0.28515625" style="79" customWidth="1"/>
    <col min="7185" max="7186" width="4.7109375" style="79" customWidth="1"/>
    <col min="7187" max="7187" width="5.7109375" style="79" customWidth="1"/>
    <col min="7188" max="7188" width="2.5703125" style="79" customWidth="1"/>
    <col min="7189" max="7189" width="11.42578125" style="79"/>
    <col min="7190" max="7190" width="4.7109375" style="79" customWidth="1"/>
    <col min="7191" max="7191" width="5" style="79" customWidth="1"/>
    <col min="7192" max="7192" width="2.28515625" style="79" customWidth="1"/>
    <col min="7193" max="7193" width="26" style="79" customWidth="1"/>
    <col min="7194" max="7194" width="8" style="79" customWidth="1"/>
    <col min="7195" max="7195" width="1" style="79" customWidth="1"/>
    <col min="7196" max="7196" width="6.7109375" style="79" customWidth="1"/>
    <col min="7197" max="7197" width="1" style="79" customWidth="1"/>
    <col min="7198" max="7198" width="6.7109375" style="79" customWidth="1"/>
    <col min="7199" max="7199" width="1" style="79" customWidth="1"/>
    <col min="7200" max="7200" width="6.7109375" style="79" customWidth="1"/>
    <col min="7201" max="7201" width="1" style="79" customWidth="1"/>
    <col min="7202" max="7202" width="6.7109375" style="79" customWidth="1"/>
    <col min="7203" max="7203" width="1" style="79" customWidth="1"/>
    <col min="7204" max="7204" width="6.7109375" style="79" customWidth="1"/>
    <col min="7205" max="7205" width="1" style="79" customWidth="1"/>
    <col min="7206" max="7207" width="6.7109375" style="79" customWidth="1"/>
    <col min="7208" max="7424" width="11.42578125" style="79"/>
    <col min="7425" max="7427" width="0" style="79" hidden="1" customWidth="1"/>
    <col min="7428" max="7428" width="1.42578125" style="79" customWidth="1"/>
    <col min="7429" max="7429" width="8.140625" style="79" customWidth="1"/>
    <col min="7430" max="7430" width="2" style="79" customWidth="1"/>
    <col min="7431" max="7431" width="1.5703125" style="79" customWidth="1"/>
    <col min="7432" max="7432" width="59.140625" style="79" customWidth="1"/>
    <col min="7433" max="7435" width="4.7109375" style="79" customWidth="1"/>
    <col min="7436" max="7436" width="0.42578125" style="79" customWidth="1"/>
    <col min="7437" max="7439" width="4.7109375" style="79" customWidth="1"/>
    <col min="7440" max="7440" width="0.28515625" style="79" customWidth="1"/>
    <col min="7441" max="7442" width="4.7109375" style="79" customWidth="1"/>
    <col min="7443" max="7443" width="5.7109375" style="79" customWidth="1"/>
    <col min="7444" max="7444" width="2.5703125" style="79" customWidth="1"/>
    <col min="7445" max="7445" width="11.42578125" style="79"/>
    <col min="7446" max="7446" width="4.7109375" style="79" customWidth="1"/>
    <col min="7447" max="7447" width="5" style="79" customWidth="1"/>
    <col min="7448" max="7448" width="2.28515625" style="79" customWidth="1"/>
    <col min="7449" max="7449" width="26" style="79" customWidth="1"/>
    <col min="7450" max="7450" width="8" style="79" customWidth="1"/>
    <col min="7451" max="7451" width="1" style="79" customWidth="1"/>
    <col min="7452" max="7452" width="6.7109375" style="79" customWidth="1"/>
    <col min="7453" max="7453" width="1" style="79" customWidth="1"/>
    <col min="7454" max="7454" width="6.7109375" style="79" customWidth="1"/>
    <col min="7455" max="7455" width="1" style="79" customWidth="1"/>
    <col min="7456" max="7456" width="6.7109375" style="79" customWidth="1"/>
    <col min="7457" max="7457" width="1" style="79" customWidth="1"/>
    <col min="7458" max="7458" width="6.7109375" style="79" customWidth="1"/>
    <col min="7459" max="7459" width="1" style="79" customWidth="1"/>
    <col min="7460" max="7460" width="6.7109375" style="79" customWidth="1"/>
    <col min="7461" max="7461" width="1" style="79" customWidth="1"/>
    <col min="7462" max="7463" width="6.7109375" style="79" customWidth="1"/>
    <col min="7464" max="7680" width="11.42578125" style="79"/>
    <col min="7681" max="7683" width="0" style="79" hidden="1" customWidth="1"/>
    <col min="7684" max="7684" width="1.42578125" style="79" customWidth="1"/>
    <col min="7685" max="7685" width="8.140625" style="79" customWidth="1"/>
    <col min="7686" max="7686" width="2" style="79" customWidth="1"/>
    <col min="7687" max="7687" width="1.5703125" style="79" customWidth="1"/>
    <col min="7688" max="7688" width="59.140625" style="79" customWidth="1"/>
    <col min="7689" max="7691" width="4.7109375" style="79" customWidth="1"/>
    <col min="7692" max="7692" width="0.42578125" style="79" customWidth="1"/>
    <col min="7693" max="7695" width="4.7109375" style="79" customWidth="1"/>
    <col min="7696" max="7696" width="0.28515625" style="79" customWidth="1"/>
    <col min="7697" max="7698" width="4.7109375" style="79" customWidth="1"/>
    <col min="7699" max="7699" width="5.7109375" style="79" customWidth="1"/>
    <col min="7700" max="7700" width="2.5703125" style="79" customWidth="1"/>
    <col min="7701" max="7701" width="11.42578125" style="79"/>
    <col min="7702" max="7702" width="4.7109375" style="79" customWidth="1"/>
    <col min="7703" max="7703" width="5" style="79" customWidth="1"/>
    <col min="7704" max="7704" width="2.28515625" style="79" customWidth="1"/>
    <col min="7705" max="7705" width="26" style="79" customWidth="1"/>
    <col min="7706" max="7706" width="8" style="79" customWidth="1"/>
    <col min="7707" max="7707" width="1" style="79" customWidth="1"/>
    <col min="7708" max="7708" width="6.7109375" style="79" customWidth="1"/>
    <col min="7709" max="7709" width="1" style="79" customWidth="1"/>
    <col min="7710" max="7710" width="6.7109375" style="79" customWidth="1"/>
    <col min="7711" max="7711" width="1" style="79" customWidth="1"/>
    <col min="7712" max="7712" width="6.7109375" style="79" customWidth="1"/>
    <col min="7713" max="7713" width="1" style="79" customWidth="1"/>
    <col min="7714" max="7714" width="6.7109375" style="79" customWidth="1"/>
    <col min="7715" max="7715" width="1" style="79" customWidth="1"/>
    <col min="7716" max="7716" width="6.7109375" style="79" customWidth="1"/>
    <col min="7717" max="7717" width="1" style="79" customWidth="1"/>
    <col min="7718" max="7719" width="6.7109375" style="79" customWidth="1"/>
    <col min="7720" max="7936" width="11.42578125" style="79"/>
    <col min="7937" max="7939" width="0" style="79" hidden="1" customWidth="1"/>
    <col min="7940" max="7940" width="1.42578125" style="79" customWidth="1"/>
    <col min="7941" max="7941" width="8.140625" style="79" customWidth="1"/>
    <col min="7942" max="7942" width="2" style="79" customWidth="1"/>
    <col min="7943" max="7943" width="1.5703125" style="79" customWidth="1"/>
    <col min="7944" max="7944" width="59.140625" style="79" customWidth="1"/>
    <col min="7945" max="7947" width="4.7109375" style="79" customWidth="1"/>
    <col min="7948" max="7948" width="0.42578125" style="79" customWidth="1"/>
    <col min="7949" max="7951" width="4.7109375" style="79" customWidth="1"/>
    <col min="7952" max="7952" width="0.28515625" style="79" customWidth="1"/>
    <col min="7953" max="7954" width="4.7109375" style="79" customWidth="1"/>
    <col min="7955" max="7955" width="5.7109375" style="79" customWidth="1"/>
    <col min="7956" max="7956" width="2.5703125" style="79" customWidth="1"/>
    <col min="7957" max="7957" width="11.42578125" style="79"/>
    <col min="7958" max="7958" width="4.7109375" style="79" customWidth="1"/>
    <col min="7959" max="7959" width="5" style="79" customWidth="1"/>
    <col min="7960" max="7960" width="2.28515625" style="79" customWidth="1"/>
    <col min="7961" max="7961" width="26" style="79" customWidth="1"/>
    <col min="7962" max="7962" width="8" style="79" customWidth="1"/>
    <col min="7963" max="7963" width="1" style="79" customWidth="1"/>
    <col min="7964" max="7964" width="6.7109375" style="79" customWidth="1"/>
    <col min="7965" max="7965" width="1" style="79" customWidth="1"/>
    <col min="7966" max="7966" width="6.7109375" style="79" customWidth="1"/>
    <col min="7967" max="7967" width="1" style="79" customWidth="1"/>
    <col min="7968" max="7968" width="6.7109375" style="79" customWidth="1"/>
    <col min="7969" max="7969" width="1" style="79" customWidth="1"/>
    <col min="7970" max="7970" width="6.7109375" style="79" customWidth="1"/>
    <col min="7971" max="7971" width="1" style="79" customWidth="1"/>
    <col min="7972" max="7972" width="6.7109375" style="79" customWidth="1"/>
    <col min="7973" max="7973" width="1" style="79" customWidth="1"/>
    <col min="7974" max="7975" width="6.7109375" style="79" customWidth="1"/>
    <col min="7976" max="8192" width="11.42578125" style="79"/>
    <col min="8193" max="8195" width="0" style="79" hidden="1" customWidth="1"/>
    <col min="8196" max="8196" width="1.42578125" style="79" customWidth="1"/>
    <col min="8197" max="8197" width="8.140625" style="79" customWidth="1"/>
    <col min="8198" max="8198" width="2" style="79" customWidth="1"/>
    <col min="8199" max="8199" width="1.5703125" style="79" customWidth="1"/>
    <col min="8200" max="8200" width="59.140625" style="79" customWidth="1"/>
    <col min="8201" max="8203" width="4.7109375" style="79" customWidth="1"/>
    <col min="8204" max="8204" width="0.42578125" style="79" customWidth="1"/>
    <col min="8205" max="8207" width="4.7109375" style="79" customWidth="1"/>
    <col min="8208" max="8208" width="0.28515625" style="79" customWidth="1"/>
    <col min="8209" max="8210" width="4.7109375" style="79" customWidth="1"/>
    <col min="8211" max="8211" width="5.7109375" style="79" customWidth="1"/>
    <col min="8212" max="8212" width="2.5703125" style="79" customWidth="1"/>
    <col min="8213" max="8213" width="11.42578125" style="79"/>
    <col min="8214" max="8214" width="4.7109375" style="79" customWidth="1"/>
    <col min="8215" max="8215" width="5" style="79" customWidth="1"/>
    <col min="8216" max="8216" width="2.28515625" style="79" customWidth="1"/>
    <col min="8217" max="8217" width="26" style="79" customWidth="1"/>
    <col min="8218" max="8218" width="8" style="79" customWidth="1"/>
    <col min="8219" max="8219" width="1" style="79" customWidth="1"/>
    <col min="8220" max="8220" width="6.7109375" style="79" customWidth="1"/>
    <col min="8221" max="8221" width="1" style="79" customWidth="1"/>
    <col min="8222" max="8222" width="6.7109375" style="79" customWidth="1"/>
    <col min="8223" max="8223" width="1" style="79" customWidth="1"/>
    <col min="8224" max="8224" width="6.7109375" style="79" customWidth="1"/>
    <col min="8225" max="8225" width="1" style="79" customWidth="1"/>
    <col min="8226" max="8226" width="6.7109375" style="79" customWidth="1"/>
    <col min="8227" max="8227" width="1" style="79" customWidth="1"/>
    <col min="8228" max="8228" width="6.7109375" style="79" customWidth="1"/>
    <col min="8229" max="8229" width="1" style="79" customWidth="1"/>
    <col min="8230" max="8231" width="6.7109375" style="79" customWidth="1"/>
    <col min="8232" max="8448" width="11.42578125" style="79"/>
    <col min="8449" max="8451" width="0" style="79" hidden="1" customWidth="1"/>
    <col min="8452" max="8452" width="1.42578125" style="79" customWidth="1"/>
    <col min="8453" max="8453" width="8.140625" style="79" customWidth="1"/>
    <col min="8454" max="8454" width="2" style="79" customWidth="1"/>
    <col min="8455" max="8455" width="1.5703125" style="79" customWidth="1"/>
    <col min="8456" max="8456" width="59.140625" style="79" customWidth="1"/>
    <col min="8457" max="8459" width="4.7109375" style="79" customWidth="1"/>
    <col min="8460" max="8460" width="0.42578125" style="79" customWidth="1"/>
    <col min="8461" max="8463" width="4.7109375" style="79" customWidth="1"/>
    <col min="8464" max="8464" width="0.28515625" style="79" customWidth="1"/>
    <col min="8465" max="8466" width="4.7109375" style="79" customWidth="1"/>
    <col min="8467" max="8467" width="5.7109375" style="79" customWidth="1"/>
    <col min="8468" max="8468" width="2.5703125" style="79" customWidth="1"/>
    <col min="8469" max="8469" width="11.42578125" style="79"/>
    <col min="8470" max="8470" width="4.7109375" style="79" customWidth="1"/>
    <col min="8471" max="8471" width="5" style="79" customWidth="1"/>
    <col min="8472" max="8472" width="2.28515625" style="79" customWidth="1"/>
    <col min="8473" max="8473" width="26" style="79" customWidth="1"/>
    <col min="8474" max="8474" width="8" style="79" customWidth="1"/>
    <col min="8475" max="8475" width="1" style="79" customWidth="1"/>
    <col min="8476" max="8476" width="6.7109375" style="79" customWidth="1"/>
    <col min="8477" max="8477" width="1" style="79" customWidth="1"/>
    <col min="8478" max="8478" width="6.7109375" style="79" customWidth="1"/>
    <col min="8479" max="8479" width="1" style="79" customWidth="1"/>
    <col min="8480" max="8480" width="6.7109375" style="79" customWidth="1"/>
    <col min="8481" max="8481" width="1" style="79" customWidth="1"/>
    <col min="8482" max="8482" width="6.7109375" style="79" customWidth="1"/>
    <col min="8483" max="8483" width="1" style="79" customWidth="1"/>
    <col min="8484" max="8484" width="6.7109375" style="79" customWidth="1"/>
    <col min="8485" max="8485" width="1" style="79" customWidth="1"/>
    <col min="8486" max="8487" width="6.7109375" style="79" customWidth="1"/>
    <col min="8488" max="8704" width="11.42578125" style="79"/>
    <col min="8705" max="8707" width="0" style="79" hidden="1" customWidth="1"/>
    <col min="8708" max="8708" width="1.42578125" style="79" customWidth="1"/>
    <col min="8709" max="8709" width="8.140625" style="79" customWidth="1"/>
    <col min="8710" max="8710" width="2" style="79" customWidth="1"/>
    <col min="8711" max="8711" width="1.5703125" style="79" customWidth="1"/>
    <col min="8712" max="8712" width="59.140625" style="79" customWidth="1"/>
    <col min="8713" max="8715" width="4.7109375" style="79" customWidth="1"/>
    <col min="8716" max="8716" width="0.42578125" style="79" customWidth="1"/>
    <col min="8717" max="8719" width="4.7109375" style="79" customWidth="1"/>
    <col min="8720" max="8720" width="0.28515625" style="79" customWidth="1"/>
    <col min="8721" max="8722" width="4.7109375" style="79" customWidth="1"/>
    <col min="8723" max="8723" width="5.7109375" style="79" customWidth="1"/>
    <col min="8724" max="8724" width="2.5703125" style="79" customWidth="1"/>
    <col min="8725" max="8725" width="11.42578125" style="79"/>
    <col min="8726" max="8726" width="4.7109375" style="79" customWidth="1"/>
    <col min="8727" max="8727" width="5" style="79" customWidth="1"/>
    <col min="8728" max="8728" width="2.28515625" style="79" customWidth="1"/>
    <col min="8729" max="8729" width="26" style="79" customWidth="1"/>
    <col min="8730" max="8730" width="8" style="79" customWidth="1"/>
    <col min="8731" max="8731" width="1" style="79" customWidth="1"/>
    <col min="8732" max="8732" width="6.7109375" style="79" customWidth="1"/>
    <col min="8733" max="8733" width="1" style="79" customWidth="1"/>
    <col min="8734" max="8734" width="6.7109375" style="79" customWidth="1"/>
    <col min="8735" max="8735" width="1" style="79" customWidth="1"/>
    <col min="8736" max="8736" width="6.7109375" style="79" customWidth="1"/>
    <col min="8737" max="8737" width="1" style="79" customWidth="1"/>
    <col min="8738" max="8738" width="6.7109375" style="79" customWidth="1"/>
    <col min="8739" max="8739" width="1" style="79" customWidth="1"/>
    <col min="8740" max="8740" width="6.7109375" style="79" customWidth="1"/>
    <col min="8741" max="8741" width="1" style="79" customWidth="1"/>
    <col min="8742" max="8743" width="6.7109375" style="79" customWidth="1"/>
    <col min="8744" max="8960" width="11.42578125" style="79"/>
    <col min="8961" max="8963" width="0" style="79" hidden="1" customWidth="1"/>
    <col min="8964" max="8964" width="1.42578125" style="79" customWidth="1"/>
    <col min="8965" max="8965" width="8.140625" style="79" customWidth="1"/>
    <col min="8966" max="8966" width="2" style="79" customWidth="1"/>
    <col min="8967" max="8967" width="1.5703125" style="79" customWidth="1"/>
    <col min="8968" max="8968" width="59.140625" style="79" customWidth="1"/>
    <col min="8969" max="8971" width="4.7109375" style="79" customWidth="1"/>
    <col min="8972" max="8972" width="0.42578125" style="79" customWidth="1"/>
    <col min="8973" max="8975" width="4.7109375" style="79" customWidth="1"/>
    <col min="8976" max="8976" width="0.28515625" style="79" customWidth="1"/>
    <col min="8977" max="8978" width="4.7109375" style="79" customWidth="1"/>
    <col min="8979" max="8979" width="5.7109375" style="79" customWidth="1"/>
    <col min="8980" max="8980" width="2.5703125" style="79" customWidth="1"/>
    <col min="8981" max="8981" width="11.42578125" style="79"/>
    <col min="8982" max="8982" width="4.7109375" style="79" customWidth="1"/>
    <col min="8983" max="8983" width="5" style="79" customWidth="1"/>
    <col min="8984" max="8984" width="2.28515625" style="79" customWidth="1"/>
    <col min="8985" max="8985" width="26" style="79" customWidth="1"/>
    <col min="8986" max="8986" width="8" style="79" customWidth="1"/>
    <col min="8987" max="8987" width="1" style="79" customWidth="1"/>
    <col min="8988" max="8988" width="6.7109375" style="79" customWidth="1"/>
    <col min="8989" max="8989" width="1" style="79" customWidth="1"/>
    <col min="8990" max="8990" width="6.7109375" style="79" customWidth="1"/>
    <col min="8991" max="8991" width="1" style="79" customWidth="1"/>
    <col min="8992" max="8992" width="6.7109375" style="79" customWidth="1"/>
    <col min="8993" max="8993" width="1" style="79" customWidth="1"/>
    <col min="8994" max="8994" width="6.7109375" style="79" customWidth="1"/>
    <col min="8995" max="8995" width="1" style="79" customWidth="1"/>
    <col min="8996" max="8996" width="6.7109375" style="79" customWidth="1"/>
    <col min="8997" max="8997" width="1" style="79" customWidth="1"/>
    <col min="8998" max="8999" width="6.7109375" style="79" customWidth="1"/>
    <col min="9000" max="9216" width="11.42578125" style="79"/>
    <col min="9217" max="9219" width="0" style="79" hidden="1" customWidth="1"/>
    <col min="9220" max="9220" width="1.42578125" style="79" customWidth="1"/>
    <col min="9221" max="9221" width="8.140625" style="79" customWidth="1"/>
    <col min="9222" max="9222" width="2" style="79" customWidth="1"/>
    <col min="9223" max="9223" width="1.5703125" style="79" customWidth="1"/>
    <col min="9224" max="9224" width="59.140625" style="79" customWidth="1"/>
    <col min="9225" max="9227" width="4.7109375" style="79" customWidth="1"/>
    <col min="9228" max="9228" width="0.42578125" style="79" customWidth="1"/>
    <col min="9229" max="9231" width="4.7109375" style="79" customWidth="1"/>
    <col min="9232" max="9232" width="0.28515625" style="79" customWidth="1"/>
    <col min="9233" max="9234" width="4.7109375" style="79" customWidth="1"/>
    <col min="9235" max="9235" width="5.7109375" style="79" customWidth="1"/>
    <col min="9236" max="9236" width="2.5703125" style="79" customWidth="1"/>
    <col min="9237" max="9237" width="11.42578125" style="79"/>
    <col min="9238" max="9238" width="4.7109375" style="79" customWidth="1"/>
    <col min="9239" max="9239" width="5" style="79" customWidth="1"/>
    <col min="9240" max="9240" width="2.28515625" style="79" customWidth="1"/>
    <col min="9241" max="9241" width="26" style="79" customWidth="1"/>
    <col min="9242" max="9242" width="8" style="79" customWidth="1"/>
    <col min="9243" max="9243" width="1" style="79" customWidth="1"/>
    <col min="9244" max="9244" width="6.7109375" style="79" customWidth="1"/>
    <col min="9245" max="9245" width="1" style="79" customWidth="1"/>
    <col min="9246" max="9246" width="6.7109375" style="79" customWidth="1"/>
    <col min="9247" max="9247" width="1" style="79" customWidth="1"/>
    <col min="9248" max="9248" width="6.7109375" style="79" customWidth="1"/>
    <col min="9249" max="9249" width="1" style="79" customWidth="1"/>
    <col min="9250" max="9250" width="6.7109375" style="79" customWidth="1"/>
    <col min="9251" max="9251" width="1" style="79" customWidth="1"/>
    <col min="9252" max="9252" width="6.7109375" style="79" customWidth="1"/>
    <col min="9253" max="9253" width="1" style="79" customWidth="1"/>
    <col min="9254" max="9255" width="6.7109375" style="79" customWidth="1"/>
    <col min="9256" max="9472" width="11.42578125" style="79"/>
    <col min="9473" max="9475" width="0" style="79" hidden="1" customWidth="1"/>
    <col min="9476" max="9476" width="1.42578125" style="79" customWidth="1"/>
    <col min="9477" max="9477" width="8.140625" style="79" customWidth="1"/>
    <col min="9478" max="9478" width="2" style="79" customWidth="1"/>
    <col min="9479" max="9479" width="1.5703125" style="79" customWidth="1"/>
    <col min="9480" max="9480" width="59.140625" style="79" customWidth="1"/>
    <col min="9481" max="9483" width="4.7109375" style="79" customWidth="1"/>
    <col min="9484" max="9484" width="0.42578125" style="79" customWidth="1"/>
    <col min="9485" max="9487" width="4.7109375" style="79" customWidth="1"/>
    <col min="9488" max="9488" width="0.28515625" style="79" customWidth="1"/>
    <col min="9489" max="9490" width="4.7109375" style="79" customWidth="1"/>
    <col min="9491" max="9491" width="5.7109375" style="79" customWidth="1"/>
    <col min="9492" max="9492" width="2.5703125" style="79" customWidth="1"/>
    <col min="9493" max="9493" width="11.42578125" style="79"/>
    <col min="9494" max="9494" width="4.7109375" style="79" customWidth="1"/>
    <col min="9495" max="9495" width="5" style="79" customWidth="1"/>
    <col min="9496" max="9496" width="2.28515625" style="79" customWidth="1"/>
    <col min="9497" max="9497" width="26" style="79" customWidth="1"/>
    <col min="9498" max="9498" width="8" style="79" customWidth="1"/>
    <col min="9499" max="9499" width="1" style="79" customWidth="1"/>
    <col min="9500" max="9500" width="6.7109375" style="79" customWidth="1"/>
    <col min="9501" max="9501" width="1" style="79" customWidth="1"/>
    <col min="9502" max="9502" width="6.7109375" style="79" customWidth="1"/>
    <col min="9503" max="9503" width="1" style="79" customWidth="1"/>
    <col min="9504" max="9504" width="6.7109375" style="79" customWidth="1"/>
    <col min="9505" max="9505" width="1" style="79" customWidth="1"/>
    <col min="9506" max="9506" width="6.7109375" style="79" customWidth="1"/>
    <col min="9507" max="9507" width="1" style="79" customWidth="1"/>
    <col min="9508" max="9508" width="6.7109375" style="79" customWidth="1"/>
    <col min="9509" max="9509" width="1" style="79" customWidth="1"/>
    <col min="9510" max="9511" width="6.7109375" style="79" customWidth="1"/>
    <col min="9512" max="9728" width="11.42578125" style="79"/>
    <col min="9729" max="9731" width="0" style="79" hidden="1" customWidth="1"/>
    <col min="9732" max="9732" width="1.42578125" style="79" customWidth="1"/>
    <col min="9733" max="9733" width="8.140625" style="79" customWidth="1"/>
    <col min="9734" max="9734" width="2" style="79" customWidth="1"/>
    <col min="9735" max="9735" width="1.5703125" style="79" customWidth="1"/>
    <col min="9736" max="9736" width="59.140625" style="79" customWidth="1"/>
    <col min="9737" max="9739" width="4.7109375" style="79" customWidth="1"/>
    <col min="9740" max="9740" width="0.42578125" style="79" customWidth="1"/>
    <col min="9741" max="9743" width="4.7109375" style="79" customWidth="1"/>
    <col min="9744" max="9744" width="0.28515625" style="79" customWidth="1"/>
    <col min="9745" max="9746" width="4.7109375" style="79" customWidth="1"/>
    <col min="9747" max="9747" width="5.7109375" style="79" customWidth="1"/>
    <col min="9748" max="9748" width="2.5703125" style="79" customWidth="1"/>
    <col min="9749" max="9749" width="11.42578125" style="79"/>
    <col min="9750" max="9750" width="4.7109375" style="79" customWidth="1"/>
    <col min="9751" max="9751" width="5" style="79" customWidth="1"/>
    <col min="9752" max="9752" width="2.28515625" style="79" customWidth="1"/>
    <col min="9753" max="9753" width="26" style="79" customWidth="1"/>
    <col min="9754" max="9754" width="8" style="79" customWidth="1"/>
    <col min="9755" max="9755" width="1" style="79" customWidth="1"/>
    <col min="9756" max="9756" width="6.7109375" style="79" customWidth="1"/>
    <col min="9757" max="9757" width="1" style="79" customWidth="1"/>
    <col min="9758" max="9758" width="6.7109375" style="79" customWidth="1"/>
    <col min="9759" max="9759" width="1" style="79" customWidth="1"/>
    <col min="9760" max="9760" width="6.7109375" style="79" customWidth="1"/>
    <col min="9761" max="9761" width="1" style="79" customWidth="1"/>
    <col min="9762" max="9762" width="6.7109375" style="79" customWidth="1"/>
    <col min="9763" max="9763" width="1" style="79" customWidth="1"/>
    <col min="9764" max="9764" width="6.7109375" style="79" customWidth="1"/>
    <col min="9765" max="9765" width="1" style="79" customWidth="1"/>
    <col min="9766" max="9767" width="6.7109375" style="79" customWidth="1"/>
    <col min="9768" max="9984" width="11.42578125" style="79"/>
    <col min="9985" max="9987" width="0" style="79" hidden="1" customWidth="1"/>
    <col min="9988" max="9988" width="1.42578125" style="79" customWidth="1"/>
    <col min="9989" max="9989" width="8.140625" style="79" customWidth="1"/>
    <col min="9990" max="9990" width="2" style="79" customWidth="1"/>
    <col min="9991" max="9991" width="1.5703125" style="79" customWidth="1"/>
    <col min="9992" max="9992" width="59.140625" style="79" customWidth="1"/>
    <col min="9993" max="9995" width="4.7109375" style="79" customWidth="1"/>
    <col min="9996" max="9996" width="0.42578125" style="79" customWidth="1"/>
    <col min="9997" max="9999" width="4.7109375" style="79" customWidth="1"/>
    <col min="10000" max="10000" width="0.28515625" style="79" customWidth="1"/>
    <col min="10001" max="10002" width="4.7109375" style="79" customWidth="1"/>
    <col min="10003" max="10003" width="5.7109375" style="79" customWidth="1"/>
    <col min="10004" max="10004" width="2.5703125" style="79" customWidth="1"/>
    <col min="10005" max="10005" width="11.42578125" style="79"/>
    <col min="10006" max="10006" width="4.7109375" style="79" customWidth="1"/>
    <col min="10007" max="10007" width="5" style="79" customWidth="1"/>
    <col min="10008" max="10008" width="2.28515625" style="79" customWidth="1"/>
    <col min="10009" max="10009" width="26" style="79" customWidth="1"/>
    <col min="10010" max="10010" width="8" style="79" customWidth="1"/>
    <col min="10011" max="10011" width="1" style="79" customWidth="1"/>
    <col min="10012" max="10012" width="6.7109375" style="79" customWidth="1"/>
    <col min="10013" max="10013" width="1" style="79" customWidth="1"/>
    <col min="10014" max="10014" width="6.7109375" style="79" customWidth="1"/>
    <col min="10015" max="10015" width="1" style="79" customWidth="1"/>
    <col min="10016" max="10016" width="6.7109375" style="79" customWidth="1"/>
    <col min="10017" max="10017" width="1" style="79" customWidth="1"/>
    <col min="10018" max="10018" width="6.7109375" style="79" customWidth="1"/>
    <col min="10019" max="10019" width="1" style="79" customWidth="1"/>
    <col min="10020" max="10020" width="6.7109375" style="79" customWidth="1"/>
    <col min="10021" max="10021" width="1" style="79" customWidth="1"/>
    <col min="10022" max="10023" width="6.7109375" style="79" customWidth="1"/>
    <col min="10024" max="10240" width="11.42578125" style="79"/>
    <col min="10241" max="10243" width="0" style="79" hidden="1" customWidth="1"/>
    <col min="10244" max="10244" width="1.42578125" style="79" customWidth="1"/>
    <col min="10245" max="10245" width="8.140625" style="79" customWidth="1"/>
    <col min="10246" max="10246" width="2" style="79" customWidth="1"/>
    <col min="10247" max="10247" width="1.5703125" style="79" customWidth="1"/>
    <col min="10248" max="10248" width="59.140625" style="79" customWidth="1"/>
    <col min="10249" max="10251" width="4.7109375" style="79" customWidth="1"/>
    <col min="10252" max="10252" width="0.42578125" style="79" customWidth="1"/>
    <col min="10253" max="10255" width="4.7109375" style="79" customWidth="1"/>
    <col min="10256" max="10256" width="0.28515625" style="79" customWidth="1"/>
    <col min="10257" max="10258" width="4.7109375" style="79" customWidth="1"/>
    <col min="10259" max="10259" width="5.7109375" style="79" customWidth="1"/>
    <col min="10260" max="10260" width="2.5703125" style="79" customWidth="1"/>
    <col min="10261" max="10261" width="11.42578125" style="79"/>
    <col min="10262" max="10262" width="4.7109375" style="79" customWidth="1"/>
    <col min="10263" max="10263" width="5" style="79" customWidth="1"/>
    <col min="10264" max="10264" width="2.28515625" style="79" customWidth="1"/>
    <col min="10265" max="10265" width="26" style="79" customWidth="1"/>
    <col min="10266" max="10266" width="8" style="79" customWidth="1"/>
    <col min="10267" max="10267" width="1" style="79" customWidth="1"/>
    <col min="10268" max="10268" width="6.7109375" style="79" customWidth="1"/>
    <col min="10269" max="10269" width="1" style="79" customWidth="1"/>
    <col min="10270" max="10270" width="6.7109375" style="79" customWidth="1"/>
    <col min="10271" max="10271" width="1" style="79" customWidth="1"/>
    <col min="10272" max="10272" width="6.7109375" style="79" customWidth="1"/>
    <col min="10273" max="10273" width="1" style="79" customWidth="1"/>
    <col min="10274" max="10274" width="6.7109375" style="79" customWidth="1"/>
    <col min="10275" max="10275" width="1" style="79" customWidth="1"/>
    <col min="10276" max="10276" width="6.7109375" style="79" customWidth="1"/>
    <col min="10277" max="10277" width="1" style="79" customWidth="1"/>
    <col min="10278" max="10279" width="6.7109375" style="79" customWidth="1"/>
    <col min="10280" max="10496" width="11.42578125" style="79"/>
    <col min="10497" max="10499" width="0" style="79" hidden="1" customWidth="1"/>
    <col min="10500" max="10500" width="1.42578125" style="79" customWidth="1"/>
    <col min="10501" max="10501" width="8.140625" style="79" customWidth="1"/>
    <col min="10502" max="10502" width="2" style="79" customWidth="1"/>
    <col min="10503" max="10503" width="1.5703125" style="79" customWidth="1"/>
    <col min="10504" max="10504" width="59.140625" style="79" customWidth="1"/>
    <col min="10505" max="10507" width="4.7109375" style="79" customWidth="1"/>
    <col min="10508" max="10508" width="0.42578125" style="79" customWidth="1"/>
    <col min="10509" max="10511" width="4.7109375" style="79" customWidth="1"/>
    <col min="10512" max="10512" width="0.28515625" style="79" customWidth="1"/>
    <col min="10513" max="10514" width="4.7109375" style="79" customWidth="1"/>
    <col min="10515" max="10515" width="5.7109375" style="79" customWidth="1"/>
    <col min="10516" max="10516" width="2.5703125" style="79" customWidth="1"/>
    <col min="10517" max="10517" width="11.42578125" style="79"/>
    <col min="10518" max="10518" width="4.7109375" style="79" customWidth="1"/>
    <col min="10519" max="10519" width="5" style="79" customWidth="1"/>
    <col min="10520" max="10520" width="2.28515625" style="79" customWidth="1"/>
    <col min="10521" max="10521" width="26" style="79" customWidth="1"/>
    <col min="10522" max="10522" width="8" style="79" customWidth="1"/>
    <col min="10523" max="10523" width="1" style="79" customWidth="1"/>
    <col min="10524" max="10524" width="6.7109375" style="79" customWidth="1"/>
    <col min="10525" max="10525" width="1" style="79" customWidth="1"/>
    <col min="10526" max="10526" width="6.7109375" style="79" customWidth="1"/>
    <col min="10527" max="10527" width="1" style="79" customWidth="1"/>
    <col min="10528" max="10528" width="6.7109375" style="79" customWidth="1"/>
    <col min="10529" max="10529" width="1" style="79" customWidth="1"/>
    <col min="10530" max="10530" width="6.7109375" style="79" customWidth="1"/>
    <col min="10531" max="10531" width="1" style="79" customWidth="1"/>
    <col min="10532" max="10532" width="6.7109375" style="79" customWidth="1"/>
    <col min="10533" max="10533" width="1" style="79" customWidth="1"/>
    <col min="10534" max="10535" width="6.7109375" style="79" customWidth="1"/>
    <col min="10536" max="10752" width="11.42578125" style="79"/>
    <col min="10753" max="10755" width="0" style="79" hidden="1" customWidth="1"/>
    <col min="10756" max="10756" width="1.42578125" style="79" customWidth="1"/>
    <col min="10757" max="10757" width="8.140625" style="79" customWidth="1"/>
    <col min="10758" max="10758" width="2" style="79" customWidth="1"/>
    <col min="10759" max="10759" width="1.5703125" style="79" customWidth="1"/>
    <col min="10760" max="10760" width="59.140625" style="79" customWidth="1"/>
    <col min="10761" max="10763" width="4.7109375" style="79" customWidth="1"/>
    <col min="10764" max="10764" width="0.42578125" style="79" customWidth="1"/>
    <col min="10765" max="10767" width="4.7109375" style="79" customWidth="1"/>
    <col min="10768" max="10768" width="0.28515625" style="79" customWidth="1"/>
    <col min="10769" max="10770" width="4.7109375" style="79" customWidth="1"/>
    <col min="10771" max="10771" width="5.7109375" style="79" customWidth="1"/>
    <col min="10772" max="10772" width="2.5703125" style="79" customWidth="1"/>
    <col min="10773" max="10773" width="11.42578125" style="79"/>
    <col min="10774" max="10774" width="4.7109375" style="79" customWidth="1"/>
    <col min="10775" max="10775" width="5" style="79" customWidth="1"/>
    <col min="10776" max="10776" width="2.28515625" style="79" customWidth="1"/>
    <col min="10777" max="10777" width="26" style="79" customWidth="1"/>
    <col min="10778" max="10778" width="8" style="79" customWidth="1"/>
    <col min="10779" max="10779" width="1" style="79" customWidth="1"/>
    <col min="10780" max="10780" width="6.7109375" style="79" customWidth="1"/>
    <col min="10781" max="10781" width="1" style="79" customWidth="1"/>
    <col min="10782" max="10782" width="6.7109375" style="79" customWidth="1"/>
    <col min="10783" max="10783" width="1" style="79" customWidth="1"/>
    <col min="10784" max="10784" width="6.7109375" style="79" customWidth="1"/>
    <col min="10785" max="10785" width="1" style="79" customWidth="1"/>
    <col min="10786" max="10786" width="6.7109375" style="79" customWidth="1"/>
    <col min="10787" max="10787" width="1" style="79" customWidth="1"/>
    <col min="10788" max="10788" width="6.7109375" style="79" customWidth="1"/>
    <col min="10789" max="10789" width="1" style="79" customWidth="1"/>
    <col min="10790" max="10791" width="6.7109375" style="79" customWidth="1"/>
    <col min="10792" max="11008" width="11.42578125" style="79"/>
    <col min="11009" max="11011" width="0" style="79" hidden="1" customWidth="1"/>
    <col min="11012" max="11012" width="1.42578125" style="79" customWidth="1"/>
    <col min="11013" max="11013" width="8.140625" style="79" customWidth="1"/>
    <col min="11014" max="11014" width="2" style="79" customWidth="1"/>
    <col min="11015" max="11015" width="1.5703125" style="79" customWidth="1"/>
    <col min="11016" max="11016" width="59.140625" style="79" customWidth="1"/>
    <col min="11017" max="11019" width="4.7109375" style="79" customWidth="1"/>
    <col min="11020" max="11020" width="0.42578125" style="79" customWidth="1"/>
    <col min="11021" max="11023" width="4.7109375" style="79" customWidth="1"/>
    <col min="11024" max="11024" width="0.28515625" style="79" customWidth="1"/>
    <col min="11025" max="11026" width="4.7109375" style="79" customWidth="1"/>
    <col min="11027" max="11027" width="5.7109375" style="79" customWidth="1"/>
    <col min="11028" max="11028" width="2.5703125" style="79" customWidth="1"/>
    <col min="11029" max="11029" width="11.42578125" style="79"/>
    <col min="11030" max="11030" width="4.7109375" style="79" customWidth="1"/>
    <col min="11031" max="11031" width="5" style="79" customWidth="1"/>
    <col min="11032" max="11032" width="2.28515625" style="79" customWidth="1"/>
    <col min="11033" max="11033" width="26" style="79" customWidth="1"/>
    <col min="11034" max="11034" width="8" style="79" customWidth="1"/>
    <col min="11035" max="11035" width="1" style="79" customWidth="1"/>
    <col min="11036" max="11036" width="6.7109375" style="79" customWidth="1"/>
    <col min="11037" max="11037" width="1" style="79" customWidth="1"/>
    <col min="11038" max="11038" width="6.7109375" style="79" customWidth="1"/>
    <col min="11039" max="11039" width="1" style="79" customWidth="1"/>
    <col min="11040" max="11040" width="6.7109375" style="79" customWidth="1"/>
    <col min="11041" max="11041" width="1" style="79" customWidth="1"/>
    <col min="11042" max="11042" width="6.7109375" style="79" customWidth="1"/>
    <col min="11043" max="11043" width="1" style="79" customWidth="1"/>
    <col min="11044" max="11044" width="6.7109375" style="79" customWidth="1"/>
    <col min="11045" max="11045" width="1" style="79" customWidth="1"/>
    <col min="11046" max="11047" width="6.7109375" style="79" customWidth="1"/>
    <col min="11048" max="11264" width="11.42578125" style="79"/>
    <col min="11265" max="11267" width="0" style="79" hidden="1" customWidth="1"/>
    <col min="11268" max="11268" width="1.42578125" style="79" customWidth="1"/>
    <col min="11269" max="11269" width="8.140625" style="79" customWidth="1"/>
    <col min="11270" max="11270" width="2" style="79" customWidth="1"/>
    <col min="11271" max="11271" width="1.5703125" style="79" customWidth="1"/>
    <col min="11272" max="11272" width="59.140625" style="79" customWidth="1"/>
    <col min="11273" max="11275" width="4.7109375" style="79" customWidth="1"/>
    <col min="11276" max="11276" width="0.42578125" style="79" customWidth="1"/>
    <col min="11277" max="11279" width="4.7109375" style="79" customWidth="1"/>
    <col min="11280" max="11280" width="0.28515625" style="79" customWidth="1"/>
    <col min="11281" max="11282" width="4.7109375" style="79" customWidth="1"/>
    <col min="11283" max="11283" width="5.7109375" style="79" customWidth="1"/>
    <col min="11284" max="11284" width="2.5703125" style="79" customWidth="1"/>
    <col min="11285" max="11285" width="11.42578125" style="79"/>
    <col min="11286" max="11286" width="4.7109375" style="79" customWidth="1"/>
    <col min="11287" max="11287" width="5" style="79" customWidth="1"/>
    <col min="11288" max="11288" width="2.28515625" style="79" customWidth="1"/>
    <col min="11289" max="11289" width="26" style="79" customWidth="1"/>
    <col min="11290" max="11290" width="8" style="79" customWidth="1"/>
    <col min="11291" max="11291" width="1" style="79" customWidth="1"/>
    <col min="11292" max="11292" width="6.7109375" style="79" customWidth="1"/>
    <col min="11293" max="11293" width="1" style="79" customWidth="1"/>
    <col min="11294" max="11294" width="6.7109375" style="79" customWidth="1"/>
    <col min="11295" max="11295" width="1" style="79" customWidth="1"/>
    <col min="11296" max="11296" width="6.7109375" style="79" customWidth="1"/>
    <col min="11297" max="11297" width="1" style="79" customWidth="1"/>
    <col min="11298" max="11298" width="6.7109375" style="79" customWidth="1"/>
    <col min="11299" max="11299" width="1" style="79" customWidth="1"/>
    <col min="11300" max="11300" width="6.7109375" style="79" customWidth="1"/>
    <col min="11301" max="11301" width="1" style="79" customWidth="1"/>
    <col min="11302" max="11303" width="6.7109375" style="79" customWidth="1"/>
    <col min="11304" max="11520" width="11.42578125" style="79"/>
    <col min="11521" max="11523" width="0" style="79" hidden="1" customWidth="1"/>
    <col min="11524" max="11524" width="1.42578125" style="79" customWidth="1"/>
    <col min="11525" max="11525" width="8.140625" style="79" customWidth="1"/>
    <col min="11526" max="11526" width="2" style="79" customWidth="1"/>
    <col min="11527" max="11527" width="1.5703125" style="79" customWidth="1"/>
    <col min="11528" max="11528" width="59.140625" style="79" customWidth="1"/>
    <col min="11529" max="11531" width="4.7109375" style="79" customWidth="1"/>
    <col min="11532" max="11532" width="0.42578125" style="79" customWidth="1"/>
    <col min="11533" max="11535" width="4.7109375" style="79" customWidth="1"/>
    <col min="11536" max="11536" width="0.28515625" style="79" customWidth="1"/>
    <col min="11537" max="11538" width="4.7109375" style="79" customWidth="1"/>
    <col min="11539" max="11539" width="5.7109375" style="79" customWidth="1"/>
    <col min="11540" max="11540" width="2.5703125" style="79" customWidth="1"/>
    <col min="11541" max="11541" width="11.42578125" style="79"/>
    <col min="11542" max="11542" width="4.7109375" style="79" customWidth="1"/>
    <col min="11543" max="11543" width="5" style="79" customWidth="1"/>
    <col min="11544" max="11544" width="2.28515625" style="79" customWidth="1"/>
    <col min="11545" max="11545" width="26" style="79" customWidth="1"/>
    <col min="11546" max="11546" width="8" style="79" customWidth="1"/>
    <col min="11547" max="11547" width="1" style="79" customWidth="1"/>
    <col min="11548" max="11548" width="6.7109375" style="79" customWidth="1"/>
    <col min="11549" max="11549" width="1" style="79" customWidth="1"/>
    <col min="11550" max="11550" width="6.7109375" style="79" customWidth="1"/>
    <col min="11551" max="11551" width="1" style="79" customWidth="1"/>
    <col min="11552" max="11552" width="6.7109375" style="79" customWidth="1"/>
    <col min="11553" max="11553" width="1" style="79" customWidth="1"/>
    <col min="11554" max="11554" width="6.7109375" style="79" customWidth="1"/>
    <col min="11555" max="11555" width="1" style="79" customWidth="1"/>
    <col min="11556" max="11556" width="6.7109375" style="79" customWidth="1"/>
    <col min="11557" max="11557" width="1" style="79" customWidth="1"/>
    <col min="11558" max="11559" width="6.7109375" style="79" customWidth="1"/>
    <col min="11560" max="11776" width="11.42578125" style="79"/>
    <col min="11777" max="11779" width="0" style="79" hidden="1" customWidth="1"/>
    <col min="11780" max="11780" width="1.42578125" style="79" customWidth="1"/>
    <col min="11781" max="11781" width="8.140625" style="79" customWidth="1"/>
    <col min="11782" max="11782" width="2" style="79" customWidth="1"/>
    <col min="11783" max="11783" width="1.5703125" style="79" customWidth="1"/>
    <col min="11784" max="11784" width="59.140625" style="79" customWidth="1"/>
    <col min="11785" max="11787" width="4.7109375" style="79" customWidth="1"/>
    <col min="11788" max="11788" width="0.42578125" style="79" customWidth="1"/>
    <col min="11789" max="11791" width="4.7109375" style="79" customWidth="1"/>
    <col min="11792" max="11792" width="0.28515625" style="79" customWidth="1"/>
    <col min="11793" max="11794" width="4.7109375" style="79" customWidth="1"/>
    <col min="11795" max="11795" width="5.7109375" style="79" customWidth="1"/>
    <col min="11796" max="11796" width="2.5703125" style="79" customWidth="1"/>
    <col min="11797" max="11797" width="11.42578125" style="79"/>
    <col min="11798" max="11798" width="4.7109375" style="79" customWidth="1"/>
    <col min="11799" max="11799" width="5" style="79" customWidth="1"/>
    <col min="11800" max="11800" width="2.28515625" style="79" customWidth="1"/>
    <col min="11801" max="11801" width="26" style="79" customWidth="1"/>
    <col min="11802" max="11802" width="8" style="79" customWidth="1"/>
    <col min="11803" max="11803" width="1" style="79" customWidth="1"/>
    <col min="11804" max="11804" width="6.7109375" style="79" customWidth="1"/>
    <col min="11805" max="11805" width="1" style="79" customWidth="1"/>
    <col min="11806" max="11806" width="6.7109375" style="79" customWidth="1"/>
    <col min="11807" max="11807" width="1" style="79" customWidth="1"/>
    <col min="11808" max="11808" width="6.7109375" style="79" customWidth="1"/>
    <col min="11809" max="11809" width="1" style="79" customWidth="1"/>
    <col min="11810" max="11810" width="6.7109375" style="79" customWidth="1"/>
    <col min="11811" max="11811" width="1" style="79" customWidth="1"/>
    <col min="11812" max="11812" width="6.7109375" style="79" customWidth="1"/>
    <col min="11813" max="11813" width="1" style="79" customWidth="1"/>
    <col min="11814" max="11815" width="6.7109375" style="79" customWidth="1"/>
    <col min="11816" max="12032" width="11.42578125" style="79"/>
    <col min="12033" max="12035" width="0" style="79" hidden="1" customWidth="1"/>
    <col min="12036" max="12036" width="1.42578125" style="79" customWidth="1"/>
    <col min="12037" max="12037" width="8.140625" style="79" customWidth="1"/>
    <col min="12038" max="12038" width="2" style="79" customWidth="1"/>
    <col min="12039" max="12039" width="1.5703125" style="79" customWidth="1"/>
    <col min="12040" max="12040" width="59.140625" style="79" customWidth="1"/>
    <col min="12041" max="12043" width="4.7109375" style="79" customWidth="1"/>
    <col min="12044" max="12044" width="0.42578125" style="79" customWidth="1"/>
    <col min="12045" max="12047" width="4.7109375" style="79" customWidth="1"/>
    <col min="12048" max="12048" width="0.28515625" style="79" customWidth="1"/>
    <col min="12049" max="12050" width="4.7109375" style="79" customWidth="1"/>
    <col min="12051" max="12051" width="5.7109375" style="79" customWidth="1"/>
    <col min="12052" max="12052" width="2.5703125" style="79" customWidth="1"/>
    <col min="12053" max="12053" width="11.42578125" style="79"/>
    <col min="12054" max="12054" width="4.7109375" style="79" customWidth="1"/>
    <col min="12055" max="12055" width="5" style="79" customWidth="1"/>
    <col min="12056" max="12056" width="2.28515625" style="79" customWidth="1"/>
    <col min="12057" max="12057" width="26" style="79" customWidth="1"/>
    <col min="12058" max="12058" width="8" style="79" customWidth="1"/>
    <col min="12059" max="12059" width="1" style="79" customWidth="1"/>
    <col min="12060" max="12060" width="6.7109375" style="79" customWidth="1"/>
    <col min="12061" max="12061" width="1" style="79" customWidth="1"/>
    <col min="12062" max="12062" width="6.7109375" style="79" customWidth="1"/>
    <col min="12063" max="12063" width="1" style="79" customWidth="1"/>
    <col min="12064" max="12064" width="6.7109375" style="79" customWidth="1"/>
    <col min="12065" max="12065" width="1" style="79" customWidth="1"/>
    <col min="12066" max="12066" width="6.7109375" style="79" customWidth="1"/>
    <col min="12067" max="12067" width="1" style="79" customWidth="1"/>
    <col min="12068" max="12068" width="6.7109375" style="79" customWidth="1"/>
    <col min="12069" max="12069" width="1" style="79" customWidth="1"/>
    <col min="12070" max="12071" width="6.7109375" style="79" customWidth="1"/>
    <col min="12072" max="12288" width="11.42578125" style="79"/>
    <col min="12289" max="12291" width="0" style="79" hidden="1" customWidth="1"/>
    <col min="12292" max="12292" width="1.42578125" style="79" customWidth="1"/>
    <col min="12293" max="12293" width="8.140625" style="79" customWidth="1"/>
    <col min="12294" max="12294" width="2" style="79" customWidth="1"/>
    <col min="12295" max="12295" width="1.5703125" style="79" customWidth="1"/>
    <col min="12296" max="12296" width="59.140625" style="79" customWidth="1"/>
    <col min="12297" max="12299" width="4.7109375" style="79" customWidth="1"/>
    <col min="12300" max="12300" width="0.42578125" style="79" customWidth="1"/>
    <col min="12301" max="12303" width="4.7109375" style="79" customWidth="1"/>
    <col min="12304" max="12304" width="0.28515625" style="79" customWidth="1"/>
    <col min="12305" max="12306" width="4.7109375" style="79" customWidth="1"/>
    <col min="12307" max="12307" width="5.7109375" style="79" customWidth="1"/>
    <col min="12308" max="12308" width="2.5703125" style="79" customWidth="1"/>
    <col min="12309" max="12309" width="11.42578125" style="79"/>
    <col min="12310" max="12310" width="4.7109375" style="79" customWidth="1"/>
    <col min="12311" max="12311" width="5" style="79" customWidth="1"/>
    <col min="12312" max="12312" width="2.28515625" style="79" customWidth="1"/>
    <col min="12313" max="12313" width="26" style="79" customWidth="1"/>
    <col min="12314" max="12314" width="8" style="79" customWidth="1"/>
    <col min="12315" max="12315" width="1" style="79" customWidth="1"/>
    <col min="12316" max="12316" width="6.7109375" style="79" customWidth="1"/>
    <col min="12317" max="12317" width="1" style="79" customWidth="1"/>
    <col min="12318" max="12318" width="6.7109375" style="79" customWidth="1"/>
    <col min="12319" max="12319" width="1" style="79" customWidth="1"/>
    <col min="12320" max="12320" width="6.7109375" style="79" customWidth="1"/>
    <col min="12321" max="12321" width="1" style="79" customWidth="1"/>
    <col min="12322" max="12322" width="6.7109375" style="79" customWidth="1"/>
    <col min="12323" max="12323" width="1" style="79" customWidth="1"/>
    <col min="12324" max="12324" width="6.7109375" style="79" customWidth="1"/>
    <col min="12325" max="12325" width="1" style="79" customWidth="1"/>
    <col min="12326" max="12327" width="6.7109375" style="79" customWidth="1"/>
    <col min="12328" max="12544" width="11.42578125" style="79"/>
    <col min="12545" max="12547" width="0" style="79" hidden="1" customWidth="1"/>
    <col min="12548" max="12548" width="1.42578125" style="79" customWidth="1"/>
    <col min="12549" max="12549" width="8.140625" style="79" customWidth="1"/>
    <col min="12550" max="12550" width="2" style="79" customWidth="1"/>
    <col min="12551" max="12551" width="1.5703125" style="79" customWidth="1"/>
    <col min="12552" max="12552" width="59.140625" style="79" customWidth="1"/>
    <col min="12553" max="12555" width="4.7109375" style="79" customWidth="1"/>
    <col min="12556" max="12556" width="0.42578125" style="79" customWidth="1"/>
    <col min="12557" max="12559" width="4.7109375" style="79" customWidth="1"/>
    <col min="12560" max="12560" width="0.28515625" style="79" customWidth="1"/>
    <col min="12561" max="12562" width="4.7109375" style="79" customWidth="1"/>
    <col min="12563" max="12563" width="5.7109375" style="79" customWidth="1"/>
    <col min="12564" max="12564" width="2.5703125" style="79" customWidth="1"/>
    <col min="12565" max="12565" width="11.42578125" style="79"/>
    <col min="12566" max="12566" width="4.7109375" style="79" customWidth="1"/>
    <col min="12567" max="12567" width="5" style="79" customWidth="1"/>
    <col min="12568" max="12568" width="2.28515625" style="79" customWidth="1"/>
    <col min="12569" max="12569" width="26" style="79" customWidth="1"/>
    <col min="12570" max="12570" width="8" style="79" customWidth="1"/>
    <col min="12571" max="12571" width="1" style="79" customWidth="1"/>
    <col min="12572" max="12572" width="6.7109375" style="79" customWidth="1"/>
    <col min="12573" max="12573" width="1" style="79" customWidth="1"/>
    <col min="12574" max="12574" width="6.7109375" style="79" customWidth="1"/>
    <col min="12575" max="12575" width="1" style="79" customWidth="1"/>
    <col min="12576" max="12576" width="6.7109375" style="79" customWidth="1"/>
    <col min="12577" max="12577" width="1" style="79" customWidth="1"/>
    <col min="12578" max="12578" width="6.7109375" style="79" customWidth="1"/>
    <col min="12579" max="12579" width="1" style="79" customWidth="1"/>
    <col min="12580" max="12580" width="6.7109375" style="79" customWidth="1"/>
    <col min="12581" max="12581" width="1" style="79" customWidth="1"/>
    <col min="12582" max="12583" width="6.7109375" style="79" customWidth="1"/>
    <col min="12584" max="12800" width="11.42578125" style="79"/>
    <col min="12801" max="12803" width="0" style="79" hidden="1" customWidth="1"/>
    <col min="12804" max="12804" width="1.42578125" style="79" customWidth="1"/>
    <col min="12805" max="12805" width="8.140625" style="79" customWidth="1"/>
    <col min="12806" max="12806" width="2" style="79" customWidth="1"/>
    <col min="12807" max="12807" width="1.5703125" style="79" customWidth="1"/>
    <col min="12808" max="12808" width="59.140625" style="79" customWidth="1"/>
    <col min="12809" max="12811" width="4.7109375" style="79" customWidth="1"/>
    <col min="12812" max="12812" width="0.42578125" style="79" customWidth="1"/>
    <col min="12813" max="12815" width="4.7109375" style="79" customWidth="1"/>
    <col min="12816" max="12816" width="0.28515625" style="79" customWidth="1"/>
    <col min="12817" max="12818" width="4.7109375" style="79" customWidth="1"/>
    <col min="12819" max="12819" width="5.7109375" style="79" customWidth="1"/>
    <col min="12820" max="12820" width="2.5703125" style="79" customWidth="1"/>
    <col min="12821" max="12821" width="11.42578125" style="79"/>
    <col min="12822" max="12822" width="4.7109375" style="79" customWidth="1"/>
    <col min="12823" max="12823" width="5" style="79" customWidth="1"/>
    <col min="12824" max="12824" width="2.28515625" style="79" customWidth="1"/>
    <col min="12825" max="12825" width="26" style="79" customWidth="1"/>
    <col min="12826" max="12826" width="8" style="79" customWidth="1"/>
    <col min="12827" max="12827" width="1" style="79" customWidth="1"/>
    <col min="12828" max="12828" width="6.7109375" style="79" customWidth="1"/>
    <col min="12829" max="12829" width="1" style="79" customWidth="1"/>
    <col min="12830" max="12830" width="6.7109375" style="79" customWidth="1"/>
    <col min="12831" max="12831" width="1" style="79" customWidth="1"/>
    <col min="12832" max="12832" width="6.7109375" style="79" customWidth="1"/>
    <col min="12833" max="12833" width="1" style="79" customWidth="1"/>
    <col min="12834" max="12834" width="6.7109375" style="79" customWidth="1"/>
    <col min="12835" max="12835" width="1" style="79" customWidth="1"/>
    <col min="12836" max="12836" width="6.7109375" style="79" customWidth="1"/>
    <col min="12837" max="12837" width="1" style="79" customWidth="1"/>
    <col min="12838" max="12839" width="6.7109375" style="79" customWidth="1"/>
    <col min="12840" max="13056" width="11.42578125" style="79"/>
    <col min="13057" max="13059" width="0" style="79" hidden="1" customWidth="1"/>
    <col min="13060" max="13060" width="1.42578125" style="79" customWidth="1"/>
    <col min="13061" max="13061" width="8.140625" style="79" customWidth="1"/>
    <col min="13062" max="13062" width="2" style="79" customWidth="1"/>
    <col min="13063" max="13063" width="1.5703125" style="79" customWidth="1"/>
    <col min="13064" max="13064" width="59.140625" style="79" customWidth="1"/>
    <col min="13065" max="13067" width="4.7109375" style="79" customWidth="1"/>
    <col min="13068" max="13068" width="0.42578125" style="79" customWidth="1"/>
    <col min="13069" max="13071" width="4.7109375" style="79" customWidth="1"/>
    <col min="13072" max="13072" width="0.28515625" style="79" customWidth="1"/>
    <col min="13073" max="13074" width="4.7109375" style="79" customWidth="1"/>
    <col min="13075" max="13075" width="5.7109375" style="79" customWidth="1"/>
    <col min="13076" max="13076" width="2.5703125" style="79" customWidth="1"/>
    <col min="13077" max="13077" width="11.42578125" style="79"/>
    <col min="13078" max="13078" width="4.7109375" style="79" customWidth="1"/>
    <col min="13079" max="13079" width="5" style="79" customWidth="1"/>
    <col min="13080" max="13080" width="2.28515625" style="79" customWidth="1"/>
    <col min="13081" max="13081" width="26" style="79" customWidth="1"/>
    <col min="13082" max="13082" width="8" style="79" customWidth="1"/>
    <col min="13083" max="13083" width="1" style="79" customWidth="1"/>
    <col min="13084" max="13084" width="6.7109375" style="79" customWidth="1"/>
    <col min="13085" max="13085" width="1" style="79" customWidth="1"/>
    <col min="13086" max="13086" width="6.7109375" style="79" customWidth="1"/>
    <col min="13087" max="13087" width="1" style="79" customWidth="1"/>
    <col min="13088" max="13088" width="6.7109375" style="79" customWidth="1"/>
    <col min="13089" max="13089" width="1" style="79" customWidth="1"/>
    <col min="13090" max="13090" width="6.7109375" style="79" customWidth="1"/>
    <col min="13091" max="13091" width="1" style="79" customWidth="1"/>
    <col min="13092" max="13092" width="6.7109375" style="79" customWidth="1"/>
    <col min="13093" max="13093" width="1" style="79" customWidth="1"/>
    <col min="13094" max="13095" width="6.7109375" style="79" customWidth="1"/>
    <col min="13096" max="13312" width="11.42578125" style="79"/>
    <col min="13313" max="13315" width="0" style="79" hidden="1" customWidth="1"/>
    <col min="13316" max="13316" width="1.42578125" style="79" customWidth="1"/>
    <col min="13317" max="13317" width="8.140625" style="79" customWidth="1"/>
    <col min="13318" max="13318" width="2" style="79" customWidth="1"/>
    <col min="13319" max="13319" width="1.5703125" style="79" customWidth="1"/>
    <col min="13320" max="13320" width="59.140625" style="79" customWidth="1"/>
    <col min="13321" max="13323" width="4.7109375" style="79" customWidth="1"/>
    <col min="13324" max="13324" width="0.42578125" style="79" customWidth="1"/>
    <col min="13325" max="13327" width="4.7109375" style="79" customWidth="1"/>
    <col min="13328" max="13328" width="0.28515625" style="79" customWidth="1"/>
    <col min="13329" max="13330" width="4.7109375" style="79" customWidth="1"/>
    <col min="13331" max="13331" width="5.7109375" style="79" customWidth="1"/>
    <col min="13332" max="13332" width="2.5703125" style="79" customWidth="1"/>
    <col min="13333" max="13333" width="11.42578125" style="79"/>
    <col min="13334" max="13334" width="4.7109375" style="79" customWidth="1"/>
    <col min="13335" max="13335" width="5" style="79" customWidth="1"/>
    <col min="13336" max="13336" width="2.28515625" style="79" customWidth="1"/>
    <col min="13337" max="13337" width="26" style="79" customWidth="1"/>
    <col min="13338" max="13338" width="8" style="79" customWidth="1"/>
    <col min="13339" max="13339" width="1" style="79" customWidth="1"/>
    <col min="13340" max="13340" width="6.7109375" style="79" customWidth="1"/>
    <col min="13341" max="13341" width="1" style="79" customWidth="1"/>
    <col min="13342" max="13342" width="6.7109375" style="79" customWidth="1"/>
    <col min="13343" max="13343" width="1" style="79" customWidth="1"/>
    <col min="13344" max="13344" width="6.7109375" style="79" customWidth="1"/>
    <col min="13345" max="13345" width="1" style="79" customWidth="1"/>
    <col min="13346" max="13346" width="6.7109375" style="79" customWidth="1"/>
    <col min="13347" max="13347" width="1" style="79" customWidth="1"/>
    <col min="13348" max="13348" width="6.7109375" style="79" customWidth="1"/>
    <col min="13349" max="13349" width="1" style="79" customWidth="1"/>
    <col min="13350" max="13351" width="6.7109375" style="79" customWidth="1"/>
    <col min="13352" max="13568" width="11.42578125" style="79"/>
    <col min="13569" max="13571" width="0" style="79" hidden="1" customWidth="1"/>
    <col min="13572" max="13572" width="1.42578125" style="79" customWidth="1"/>
    <col min="13573" max="13573" width="8.140625" style="79" customWidth="1"/>
    <col min="13574" max="13574" width="2" style="79" customWidth="1"/>
    <col min="13575" max="13575" width="1.5703125" style="79" customWidth="1"/>
    <col min="13576" max="13576" width="59.140625" style="79" customWidth="1"/>
    <col min="13577" max="13579" width="4.7109375" style="79" customWidth="1"/>
    <col min="13580" max="13580" width="0.42578125" style="79" customWidth="1"/>
    <col min="13581" max="13583" width="4.7109375" style="79" customWidth="1"/>
    <col min="13584" max="13584" width="0.28515625" style="79" customWidth="1"/>
    <col min="13585" max="13586" width="4.7109375" style="79" customWidth="1"/>
    <col min="13587" max="13587" width="5.7109375" style="79" customWidth="1"/>
    <col min="13588" max="13588" width="2.5703125" style="79" customWidth="1"/>
    <col min="13589" max="13589" width="11.42578125" style="79"/>
    <col min="13590" max="13590" width="4.7109375" style="79" customWidth="1"/>
    <col min="13591" max="13591" width="5" style="79" customWidth="1"/>
    <col min="13592" max="13592" width="2.28515625" style="79" customWidth="1"/>
    <col min="13593" max="13593" width="26" style="79" customWidth="1"/>
    <col min="13594" max="13594" width="8" style="79" customWidth="1"/>
    <col min="13595" max="13595" width="1" style="79" customWidth="1"/>
    <col min="13596" max="13596" width="6.7109375" style="79" customWidth="1"/>
    <col min="13597" max="13597" width="1" style="79" customWidth="1"/>
    <col min="13598" max="13598" width="6.7109375" style="79" customWidth="1"/>
    <col min="13599" max="13599" width="1" style="79" customWidth="1"/>
    <col min="13600" max="13600" width="6.7109375" style="79" customWidth="1"/>
    <col min="13601" max="13601" width="1" style="79" customWidth="1"/>
    <col min="13602" max="13602" width="6.7109375" style="79" customWidth="1"/>
    <col min="13603" max="13603" width="1" style="79" customWidth="1"/>
    <col min="13604" max="13604" width="6.7109375" style="79" customWidth="1"/>
    <col min="13605" max="13605" width="1" style="79" customWidth="1"/>
    <col min="13606" max="13607" width="6.7109375" style="79" customWidth="1"/>
    <col min="13608" max="13824" width="11.42578125" style="79"/>
    <col min="13825" max="13827" width="0" style="79" hidden="1" customWidth="1"/>
    <col min="13828" max="13828" width="1.42578125" style="79" customWidth="1"/>
    <col min="13829" max="13829" width="8.140625" style="79" customWidth="1"/>
    <col min="13830" max="13830" width="2" style="79" customWidth="1"/>
    <col min="13831" max="13831" width="1.5703125" style="79" customWidth="1"/>
    <col min="13832" max="13832" width="59.140625" style="79" customWidth="1"/>
    <col min="13833" max="13835" width="4.7109375" style="79" customWidth="1"/>
    <col min="13836" max="13836" width="0.42578125" style="79" customWidth="1"/>
    <col min="13837" max="13839" width="4.7109375" style="79" customWidth="1"/>
    <col min="13840" max="13840" width="0.28515625" style="79" customWidth="1"/>
    <col min="13841" max="13842" width="4.7109375" style="79" customWidth="1"/>
    <col min="13843" max="13843" width="5.7109375" style="79" customWidth="1"/>
    <col min="13844" max="13844" width="2.5703125" style="79" customWidth="1"/>
    <col min="13845" max="13845" width="11.42578125" style="79"/>
    <col min="13846" max="13846" width="4.7109375" style="79" customWidth="1"/>
    <col min="13847" max="13847" width="5" style="79" customWidth="1"/>
    <col min="13848" max="13848" width="2.28515625" style="79" customWidth="1"/>
    <col min="13849" max="13849" width="26" style="79" customWidth="1"/>
    <col min="13850" max="13850" width="8" style="79" customWidth="1"/>
    <col min="13851" max="13851" width="1" style="79" customWidth="1"/>
    <col min="13852" max="13852" width="6.7109375" style="79" customWidth="1"/>
    <col min="13853" max="13853" width="1" style="79" customWidth="1"/>
    <col min="13854" max="13854" width="6.7109375" style="79" customWidth="1"/>
    <col min="13855" max="13855" width="1" style="79" customWidth="1"/>
    <col min="13856" max="13856" width="6.7109375" style="79" customWidth="1"/>
    <col min="13857" max="13857" width="1" style="79" customWidth="1"/>
    <col min="13858" max="13858" width="6.7109375" style="79" customWidth="1"/>
    <col min="13859" max="13859" width="1" style="79" customWidth="1"/>
    <col min="13860" max="13860" width="6.7109375" style="79" customWidth="1"/>
    <col min="13861" max="13861" width="1" style="79" customWidth="1"/>
    <col min="13862" max="13863" width="6.7109375" style="79" customWidth="1"/>
    <col min="13864" max="14080" width="11.42578125" style="79"/>
    <col min="14081" max="14083" width="0" style="79" hidden="1" customWidth="1"/>
    <col min="14084" max="14084" width="1.42578125" style="79" customWidth="1"/>
    <col min="14085" max="14085" width="8.140625" style="79" customWidth="1"/>
    <col min="14086" max="14086" width="2" style="79" customWidth="1"/>
    <col min="14087" max="14087" width="1.5703125" style="79" customWidth="1"/>
    <col min="14088" max="14088" width="59.140625" style="79" customWidth="1"/>
    <col min="14089" max="14091" width="4.7109375" style="79" customWidth="1"/>
    <col min="14092" max="14092" width="0.42578125" style="79" customWidth="1"/>
    <col min="14093" max="14095" width="4.7109375" style="79" customWidth="1"/>
    <col min="14096" max="14096" width="0.28515625" style="79" customWidth="1"/>
    <col min="14097" max="14098" width="4.7109375" style="79" customWidth="1"/>
    <col min="14099" max="14099" width="5.7109375" style="79" customWidth="1"/>
    <col min="14100" max="14100" width="2.5703125" style="79" customWidth="1"/>
    <col min="14101" max="14101" width="11.42578125" style="79"/>
    <col min="14102" max="14102" width="4.7109375" style="79" customWidth="1"/>
    <col min="14103" max="14103" width="5" style="79" customWidth="1"/>
    <col min="14104" max="14104" width="2.28515625" style="79" customWidth="1"/>
    <col min="14105" max="14105" width="26" style="79" customWidth="1"/>
    <col min="14106" max="14106" width="8" style="79" customWidth="1"/>
    <col min="14107" max="14107" width="1" style="79" customWidth="1"/>
    <col min="14108" max="14108" width="6.7109375" style="79" customWidth="1"/>
    <col min="14109" max="14109" width="1" style="79" customWidth="1"/>
    <col min="14110" max="14110" width="6.7109375" style="79" customWidth="1"/>
    <col min="14111" max="14111" width="1" style="79" customWidth="1"/>
    <col min="14112" max="14112" width="6.7109375" style="79" customWidth="1"/>
    <col min="14113" max="14113" width="1" style="79" customWidth="1"/>
    <col min="14114" max="14114" width="6.7109375" style="79" customWidth="1"/>
    <col min="14115" max="14115" width="1" style="79" customWidth="1"/>
    <col min="14116" max="14116" width="6.7109375" style="79" customWidth="1"/>
    <col min="14117" max="14117" width="1" style="79" customWidth="1"/>
    <col min="14118" max="14119" width="6.7109375" style="79" customWidth="1"/>
    <col min="14120" max="14336" width="11.42578125" style="79"/>
    <col min="14337" max="14339" width="0" style="79" hidden="1" customWidth="1"/>
    <col min="14340" max="14340" width="1.42578125" style="79" customWidth="1"/>
    <col min="14341" max="14341" width="8.140625" style="79" customWidth="1"/>
    <col min="14342" max="14342" width="2" style="79" customWidth="1"/>
    <col min="14343" max="14343" width="1.5703125" style="79" customWidth="1"/>
    <col min="14344" max="14344" width="59.140625" style="79" customWidth="1"/>
    <col min="14345" max="14347" width="4.7109375" style="79" customWidth="1"/>
    <col min="14348" max="14348" width="0.42578125" style="79" customWidth="1"/>
    <col min="14349" max="14351" width="4.7109375" style="79" customWidth="1"/>
    <col min="14352" max="14352" width="0.28515625" style="79" customWidth="1"/>
    <col min="14353" max="14354" width="4.7109375" style="79" customWidth="1"/>
    <col min="14355" max="14355" width="5.7109375" style="79" customWidth="1"/>
    <col min="14356" max="14356" width="2.5703125" style="79" customWidth="1"/>
    <col min="14357" max="14357" width="11.42578125" style="79"/>
    <col min="14358" max="14358" width="4.7109375" style="79" customWidth="1"/>
    <col min="14359" max="14359" width="5" style="79" customWidth="1"/>
    <col min="14360" max="14360" width="2.28515625" style="79" customWidth="1"/>
    <col min="14361" max="14361" width="26" style="79" customWidth="1"/>
    <col min="14362" max="14362" width="8" style="79" customWidth="1"/>
    <col min="14363" max="14363" width="1" style="79" customWidth="1"/>
    <col min="14364" max="14364" width="6.7109375" style="79" customWidth="1"/>
    <col min="14365" max="14365" width="1" style="79" customWidth="1"/>
    <col min="14366" max="14366" width="6.7109375" style="79" customWidth="1"/>
    <col min="14367" max="14367" width="1" style="79" customWidth="1"/>
    <col min="14368" max="14368" width="6.7109375" style="79" customWidth="1"/>
    <col min="14369" max="14369" width="1" style="79" customWidth="1"/>
    <col min="14370" max="14370" width="6.7109375" style="79" customWidth="1"/>
    <col min="14371" max="14371" width="1" style="79" customWidth="1"/>
    <col min="14372" max="14372" width="6.7109375" style="79" customWidth="1"/>
    <col min="14373" max="14373" width="1" style="79" customWidth="1"/>
    <col min="14374" max="14375" width="6.7109375" style="79" customWidth="1"/>
    <col min="14376" max="14592" width="11.42578125" style="79"/>
    <col min="14593" max="14595" width="0" style="79" hidden="1" customWidth="1"/>
    <col min="14596" max="14596" width="1.42578125" style="79" customWidth="1"/>
    <col min="14597" max="14597" width="8.140625" style="79" customWidth="1"/>
    <col min="14598" max="14598" width="2" style="79" customWidth="1"/>
    <col min="14599" max="14599" width="1.5703125" style="79" customWidth="1"/>
    <col min="14600" max="14600" width="59.140625" style="79" customWidth="1"/>
    <col min="14601" max="14603" width="4.7109375" style="79" customWidth="1"/>
    <col min="14604" max="14604" width="0.42578125" style="79" customWidth="1"/>
    <col min="14605" max="14607" width="4.7109375" style="79" customWidth="1"/>
    <col min="14608" max="14608" width="0.28515625" style="79" customWidth="1"/>
    <col min="14609" max="14610" width="4.7109375" style="79" customWidth="1"/>
    <col min="14611" max="14611" width="5.7109375" style="79" customWidth="1"/>
    <col min="14612" max="14612" width="2.5703125" style="79" customWidth="1"/>
    <col min="14613" max="14613" width="11.42578125" style="79"/>
    <col min="14614" max="14614" width="4.7109375" style="79" customWidth="1"/>
    <col min="14615" max="14615" width="5" style="79" customWidth="1"/>
    <col min="14616" max="14616" width="2.28515625" style="79" customWidth="1"/>
    <col min="14617" max="14617" width="26" style="79" customWidth="1"/>
    <col min="14618" max="14618" width="8" style="79" customWidth="1"/>
    <col min="14619" max="14619" width="1" style="79" customWidth="1"/>
    <col min="14620" max="14620" width="6.7109375" style="79" customWidth="1"/>
    <col min="14621" max="14621" width="1" style="79" customWidth="1"/>
    <col min="14622" max="14622" width="6.7109375" style="79" customWidth="1"/>
    <col min="14623" max="14623" width="1" style="79" customWidth="1"/>
    <col min="14624" max="14624" width="6.7109375" style="79" customWidth="1"/>
    <col min="14625" max="14625" width="1" style="79" customWidth="1"/>
    <col min="14626" max="14626" width="6.7109375" style="79" customWidth="1"/>
    <col min="14627" max="14627" width="1" style="79" customWidth="1"/>
    <col min="14628" max="14628" width="6.7109375" style="79" customWidth="1"/>
    <col min="14629" max="14629" width="1" style="79" customWidth="1"/>
    <col min="14630" max="14631" width="6.7109375" style="79" customWidth="1"/>
    <col min="14632" max="14848" width="11.42578125" style="79"/>
    <col min="14849" max="14851" width="0" style="79" hidden="1" customWidth="1"/>
    <col min="14852" max="14852" width="1.42578125" style="79" customWidth="1"/>
    <col min="14853" max="14853" width="8.140625" style="79" customWidth="1"/>
    <col min="14854" max="14854" width="2" style="79" customWidth="1"/>
    <col min="14855" max="14855" width="1.5703125" style="79" customWidth="1"/>
    <col min="14856" max="14856" width="59.140625" style="79" customWidth="1"/>
    <col min="14857" max="14859" width="4.7109375" style="79" customWidth="1"/>
    <col min="14860" max="14860" width="0.42578125" style="79" customWidth="1"/>
    <col min="14861" max="14863" width="4.7109375" style="79" customWidth="1"/>
    <col min="14864" max="14864" width="0.28515625" style="79" customWidth="1"/>
    <col min="14865" max="14866" width="4.7109375" style="79" customWidth="1"/>
    <col min="14867" max="14867" width="5.7109375" style="79" customWidth="1"/>
    <col min="14868" max="14868" width="2.5703125" style="79" customWidth="1"/>
    <col min="14869" max="14869" width="11.42578125" style="79"/>
    <col min="14870" max="14870" width="4.7109375" style="79" customWidth="1"/>
    <col min="14871" max="14871" width="5" style="79" customWidth="1"/>
    <col min="14872" max="14872" width="2.28515625" style="79" customWidth="1"/>
    <col min="14873" max="14873" width="26" style="79" customWidth="1"/>
    <col min="14874" max="14874" width="8" style="79" customWidth="1"/>
    <col min="14875" max="14875" width="1" style="79" customWidth="1"/>
    <col min="14876" max="14876" width="6.7109375" style="79" customWidth="1"/>
    <col min="14877" max="14877" width="1" style="79" customWidth="1"/>
    <col min="14878" max="14878" width="6.7109375" style="79" customWidth="1"/>
    <col min="14879" max="14879" width="1" style="79" customWidth="1"/>
    <col min="14880" max="14880" width="6.7109375" style="79" customWidth="1"/>
    <col min="14881" max="14881" width="1" style="79" customWidth="1"/>
    <col min="14882" max="14882" width="6.7109375" style="79" customWidth="1"/>
    <col min="14883" max="14883" width="1" style="79" customWidth="1"/>
    <col min="14884" max="14884" width="6.7109375" style="79" customWidth="1"/>
    <col min="14885" max="14885" width="1" style="79" customWidth="1"/>
    <col min="14886" max="14887" width="6.7109375" style="79" customWidth="1"/>
    <col min="14888" max="15104" width="11.42578125" style="79"/>
    <col min="15105" max="15107" width="0" style="79" hidden="1" customWidth="1"/>
    <col min="15108" max="15108" width="1.42578125" style="79" customWidth="1"/>
    <col min="15109" max="15109" width="8.140625" style="79" customWidth="1"/>
    <col min="15110" max="15110" width="2" style="79" customWidth="1"/>
    <col min="15111" max="15111" width="1.5703125" style="79" customWidth="1"/>
    <col min="15112" max="15112" width="59.140625" style="79" customWidth="1"/>
    <col min="15113" max="15115" width="4.7109375" style="79" customWidth="1"/>
    <col min="15116" max="15116" width="0.42578125" style="79" customWidth="1"/>
    <col min="15117" max="15119" width="4.7109375" style="79" customWidth="1"/>
    <col min="15120" max="15120" width="0.28515625" style="79" customWidth="1"/>
    <col min="15121" max="15122" width="4.7109375" style="79" customWidth="1"/>
    <col min="15123" max="15123" width="5.7109375" style="79" customWidth="1"/>
    <col min="15124" max="15124" width="2.5703125" style="79" customWidth="1"/>
    <col min="15125" max="15125" width="11.42578125" style="79"/>
    <col min="15126" max="15126" width="4.7109375" style="79" customWidth="1"/>
    <col min="15127" max="15127" width="5" style="79" customWidth="1"/>
    <col min="15128" max="15128" width="2.28515625" style="79" customWidth="1"/>
    <col min="15129" max="15129" width="26" style="79" customWidth="1"/>
    <col min="15130" max="15130" width="8" style="79" customWidth="1"/>
    <col min="15131" max="15131" width="1" style="79" customWidth="1"/>
    <col min="15132" max="15132" width="6.7109375" style="79" customWidth="1"/>
    <col min="15133" max="15133" width="1" style="79" customWidth="1"/>
    <col min="15134" max="15134" width="6.7109375" style="79" customWidth="1"/>
    <col min="15135" max="15135" width="1" style="79" customWidth="1"/>
    <col min="15136" max="15136" width="6.7109375" style="79" customWidth="1"/>
    <col min="15137" max="15137" width="1" style="79" customWidth="1"/>
    <col min="15138" max="15138" width="6.7109375" style="79" customWidth="1"/>
    <col min="15139" max="15139" width="1" style="79" customWidth="1"/>
    <col min="15140" max="15140" width="6.7109375" style="79" customWidth="1"/>
    <col min="15141" max="15141" width="1" style="79" customWidth="1"/>
    <col min="15142" max="15143" width="6.7109375" style="79" customWidth="1"/>
    <col min="15144" max="15360" width="11.42578125" style="79"/>
    <col min="15361" max="15363" width="0" style="79" hidden="1" customWidth="1"/>
    <col min="15364" max="15364" width="1.42578125" style="79" customWidth="1"/>
    <col min="15365" max="15365" width="8.140625" style="79" customWidth="1"/>
    <col min="15366" max="15366" width="2" style="79" customWidth="1"/>
    <col min="15367" max="15367" width="1.5703125" style="79" customWidth="1"/>
    <col min="15368" max="15368" width="59.140625" style="79" customWidth="1"/>
    <col min="15369" max="15371" width="4.7109375" style="79" customWidth="1"/>
    <col min="15372" max="15372" width="0.42578125" style="79" customWidth="1"/>
    <col min="15373" max="15375" width="4.7109375" style="79" customWidth="1"/>
    <col min="15376" max="15376" width="0.28515625" style="79" customWidth="1"/>
    <col min="15377" max="15378" width="4.7109375" style="79" customWidth="1"/>
    <col min="15379" max="15379" width="5.7109375" style="79" customWidth="1"/>
    <col min="15380" max="15380" width="2.5703125" style="79" customWidth="1"/>
    <col min="15381" max="15381" width="11.42578125" style="79"/>
    <col min="15382" max="15382" width="4.7109375" style="79" customWidth="1"/>
    <col min="15383" max="15383" width="5" style="79" customWidth="1"/>
    <col min="15384" max="15384" width="2.28515625" style="79" customWidth="1"/>
    <col min="15385" max="15385" width="26" style="79" customWidth="1"/>
    <col min="15386" max="15386" width="8" style="79" customWidth="1"/>
    <col min="15387" max="15387" width="1" style="79" customWidth="1"/>
    <col min="15388" max="15388" width="6.7109375" style="79" customWidth="1"/>
    <col min="15389" max="15389" width="1" style="79" customWidth="1"/>
    <col min="15390" max="15390" width="6.7109375" style="79" customWidth="1"/>
    <col min="15391" max="15391" width="1" style="79" customWidth="1"/>
    <col min="15392" max="15392" width="6.7109375" style="79" customWidth="1"/>
    <col min="15393" max="15393" width="1" style="79" customWidth="1"/>
    <col min="15394" max="15394" width="6.7109375" style="79" customWidth="1"/>
    <col min="15395" max="15395" width="1" style="79" customWidth="1"/>
    <col min="15396" max="15396" width="6.7109375" style="79" customWidth="1"/>
    <col min="15397" max="15397" width="1" style="79" customWidth="1"/>
    <col min="15398" max="15399" width="6.7109375" style="79" customWidth="1"/>
    <col min="15400" max="15616" width="11.42578125" style="79"/>
    <col min="15617" max="15619" width="0" style="79" hidden="1" customWidth="1"/>
    <col min="15620" max="15620" width="1.42578125" style="79" customWidth="1"/>
    <col min="15621" max="15621" width="8.140625" style="79" customWidth="1"/>
    <col min="15622" max="15622" width="2" style="79" customWidth="1"/>
    <col min="15623" max="15623" width="1.5703125" style="79" customWidth="1"/>
    <col min="15624" max="15624" width="59.140625" style="79" customWidth="1"/>
    <col min="15625" max="15627" width="4.7109375" style="79" customWidth="1"/>
    <col min="15628" max="15628" width="0.42578125" style="79" customWidth="1"/>
    <col min="15629" max="15631" width="4.7109375" style="79" customWidth="1"/>
    <col min="15632" max="15632" width="0.28515625" style="79" customWidth="1"/>
    <col min="15633" max="15634" width="4.7109375" style="79" customWidth="1"/>
    <col min="15635" max="15635" width="5.7109375" style="79" customWidth="1"/>
    <col min="15636" max="15636" width="2.5703125" style="79" customWidth="1"/>
    <col min="15637" max="15637" width="11.42578125" style="79"/>
    <col min="15638" max="15638" width="4.7109375" style="79" customWidth="1"/>
    <col min="15639" max="15639" width="5" style="79" customWidth="1"/>
    <col min="15640" max="15640" width="2.28515625" style="79" customWidth="1"/>
    <col min="15641" max="15641" width="26" style="79" customWidth="1"/>
    <col min="15642" max="15642" width="8" style="79" customWidth="1"/>
    <col min="15643" max="15643" width="1" style="79" customWidth="1"/>
    <col min="15644" max="15644" width="6.7109375" style="79" customWidth="1"/>
    <col min="15645" max="15645" width="1" style="79" customWidth="1"/>
    <col min="15646" max="15646" width="6.7109375" style="79" customWidth="1"/>
    <col min="15647" max="15647" width="1" style="79" customWidth="1"/>
    <col min="15648" max="15648" width="6.7109375" style="79" customWidth="1"/>
    <col min="15649" max="15649" width="1" style="79" customWidth="1"/>
    <col min="15650" max="15650" width="6.7109375" style="79" customWidth="1"/>
    <col min="15651" max="15651" width="1" style="79" customWidth="1"/>
    <col min="15652" max="15652" width="6.7109375" style="79" customWidth="1"/>
    <col min="15653" max="15653" width="1" style="79" customWidth="1"/>
    <col min="15654" max="15655" width="6.7109375" style="79" customWidth="1"/>
    <col min="15656" max="15872" width="11.42578125" style="79"/>
    <col min="15873" max="15875" width="0" style="79" hidden="1" customWidth="1"/>
    <col min="15876" max="15876" width="1.42578125" style="79" customWidth="1"/>
    <col min="15877" max="15877" width="8.140625" style="79" customWidth="1"/>
    <col min="15878" max="15878" width="2" style="79" customWidth="1"/>
    <col min="15879" max="15879" width="1.5703125" style="79" customWidth="1"/>
    <col min="15880" max="15880" width="59.140625" style="79" customWidth="1"/>
    <col min="15881" max="15883" width="4.7109375" style="79" customWidth="1"/>
    <col min="15884" max="15884" width="0.42578125" style="79" customWidth="1"/>
    <col min="15885" max="15887" width="4.7109375" style="79" customWidth="1"/>
    <col min="15888" max="15888" width="0.28515625" style="79" customWidth="1"/>
    <col min="15889" max="15890" width="4.7109375" style="79" customWidth="1"/>
    <col min="15891" max="15891" width="5.7109375" style="79" customWidth="1"/>
    <col min="15892" max="15892" width="2.5703125" style="79" customWidth="1"/>
    <col min="15893" max="15893" width="11.42578125" style="79"/>
    <col min="15894" max="15894" width="4.7109375" style="79" customWidth="1"/>
    <col min="15895" max="15895" width="5" style="79" customWidth="1"/>
    <col min="15896" max="15896" width="2.28515625" style="79" customWidth="1"/>
    <col min="15897" max="15897" width="26" style="79" customWidth="1"/>
    <col min="15898" max="15898" width="8" style="79" customWidth="1"/>
    <col min="15899" max="15899" width="1" style="79" customWidth="1"/>
    <col min="15900" max="15900" width="6.7109375" style="79" customWidth="1"/>
    <col min="15901" max="15901" width="1" style="79" customWidth="1"/>
    <col min="15902" max="15902" width="6.7109375" style="79" customWidth="1"/>
    <col min="15903" max="15903" width="1" style="79" customWidth="1"/>
    <col min="15904" max="15904" width="6.7109375" style="79" customWidth="1"/>
    <col min="15905" max="15905" width="1" style="79" customWidth="1"/>
    <col min="15906" max="15906" width="6.7109375" style="79" customWidth="1"/>
    <col min="15907" max="15907" width="1" style="79" customWidth="1"/>
    <col min="15908" max="15908" width="6.7109375" style="79" customWidth="1"/>
    <col min="15909" max="15909" width="1" style="79" customWidth="1"/>
    <col min="15910" max="15911" width="6.7109375" style="79" customWidth="1"/>
    <col min="15912" max="16128" width="11.42578125" style="79"/>
    <col min="16129" max="16131" width="0" style="79" hidden="1" customWidth="1"/>
    <col min="16132" max="16132" width="1.42578125" style="79" customWidth="1"/>
    <col min="16133" max="16133" width="8.140625" style="79" customWidth="1"/>
    <col min="16134" max="16134" width="2" style="79" customWidth="1"/>
    <col min="16135" max="16135" width="1.5703125" style="79" customWidth="1"/>
    <col min="16136" max="16136" width="59.140625" style="79" customWidth="1"/>
    <col min="16137" max="16139" width="4.7109375" style="79" customWidth="1"/>
    <col min="16140" max="16140" width="0.42578125" style="79" customWidth="1"/>
    <col min="16141" max="16143" width="4.7109375" style="79" customWidth="1"/>
    <col min="16144" max="16144" width="0.28515625" style="79" customWidth="1"/>
    <col min="16145" max="16146" width="4.7109375" style="79" customWidth="1"/>
    <col min="16147" max="16147" width="5.7109375" style="79" customWidth="1"/>
    <col min="16148" max="16148" width="2.5703125" style="79" customWidth="1"/>
    <col min="16149" max="16149" width="11.42578125" style="79"/>
    <col min="16150" max="16150" width="4.7109375" style="79" customWidth="1"/>
    <col min="16151" max="16151" width="5" style="79" customWidth="1"/>
    <col min="16152" max="16152" width="2.28515625" style="79" customWidth="1"/>
    <col min="16153" max="16153" width="26" style="79" customWidth="1"/>
    <col min="16154" max="16154" width="8" style="79" customWidth="1"/>
    <col min="16155" max="16155" width="1" style="79" customWidth="1"/>
    <col min="16156" max="16156" width="6.7109375" style="79" customWidth="1"/>
    <col min="16157" max="16157" width="1" style="79" customWidth="1"/>
    <col min="16158" max="16158" width="6.7109375" style="79" customWidth="1"/>
    <col min="16159" max="16159" width="1" style="79" customWidth="1"/>
    <col min="16160" max="16160" width="6.7109375" style="79" customWidth="1"/>
    <col min="16161" max="16161" width="1" style="79" customWidth="1"/>
    <col min="16162" max="16162" width="6.7109375" style="79" customWidth="1"/>
    <col min="16163" max="16163" width="1" style="79" customWidth="1"/>
    <col min="16164" max="16164" width="6.7109375" style="79" customWidth="1"/>
    <col min="16165" max="16165" width="1" style="79" customWidth="1"/>
    <col min="16166" max="16167" width="6.7109375" style="79" customWidth="1"/>
    <col min="16168" max="16384" width="11.42578125" style="79"/>
  </cols>
  <sheetData>
    <row r="1" spans="1:40" ht="3.75" customHeight="1">
      <c r="I1" s="222"/>
      <c r="J1" s="222"/>
      <c r="K1" s="222"/>
      <c r="L1" s="222"/>
      <c r="M1" s="222"/>
      <c r="N1" s="222"/>
      <c r="O1" s="1609"/>
      <c r="P1" s="1609"/>
      <c r="Q1" s="1609"/>
      <c r="R1" s="1609"/>
      <c r="T1" s="78"/>
      <c r="U1" s="78"/>
    </row>
    <row r="2" spans="1:40" ht="3.75" hidden="1" customHeight="1">
      <c r="A2" s="2091"/>
      <c r="B2" s="2091"/>
      <c r="C2" s="2091"/>
      <c r="D2" s="2091"/>
      <c r="E2" s="83"/>
      <c r="F2" s="83"/>
      <c r="G2" s="83"/>
      <c r="H2" s="83"/>
      <c r="I2" s="223"/>
      <c r="J2" s="223"/>
      <c r="K2" s="223"/>
      <c r="L2" s="223"/>
      <c r="M2" s="223"/>
      <c r="N2" s="223"/>
      <c r="O2" s="223"/>
      <c r="P2" s="223"/>
      <c r="Q2" s="223"/>
      <c r="R2" s="223"/>
      <c r="S2" s="223"/>
      <c r="T2" s="78"/>
      <c r="U2" s="78"/>
    </row>
    <row r="3" spans="1:40" ht="12.75" customHeight="1">
      <c r="A3" s="2091"/>
      <c r="B3" s="2091"/>
      <c r="C3" s="2091"/>
      <c r="D3" s="2091"/>
      <c r="E3" s="2281" t="s">
        <v>1539</v>
      </c>
      <c r="F3" s="2281"/>
      <c r="G3" s="2281"/>
      <c r="H3" s="2281"/>
      <c r="I3" s="2281"/>
      <c r="J3" s="2281"/>
      <c r="K3" s="2281"/>
      <c r="L3" s="2281"/>
      <c r="M3" s="2281"/>
      <c r="N3" s="2281"/>
      <c r="O3" s="2281"/>
      <c r="P3" s="2281"/>
      <c r="Q3" s="2281"/>
      <c r="R3" s="2281"/>
      <c r="S3" s="2281"/>
      <c r="T3" s="78"/>
      <c r="U3" s="83"/>
      <c r="V3" s="83"/>
      <c r="W3" s="2281"/>
      <c r="X3" s="2281"/>
      <c r="Y3" s="2281"/>
      <c r="Z3" s="2281"/>
      <c r="AA3" s="2281"/>
      <c r="AB3" s="2281"/>
      <c r="AC3" s="2281"/>
      <c r="AD3" s="2281"/>
      <c r="AE3" s="2281"/>
      <c r="AF3" s="2281"/>
      <c r="AG3" s="2281"/>
      <c r="AH3" s="2281"/>
      <c r="AI3" s="2281"/>
      <c r="AJ3" s="2281"/>
      <c r="AK3" s="2281"/>
    </row>
    <row r="4" spans="1:40" s="83" customFormat="1" ht="12.75" customHeight="1">
      <c r="A4" s="2091"/>
      <c r="B4" s="2093"/>
      <c r="C4" s="2093"/>
      <c r="D4" s="2093"/>
      <c r="E4" s="2281" t="s">
        <v>77</v>
      </c>
      <c r="F4" s="2281"/>
      <c r="G4" s="2281"/>
      <c r="H4" s="2281"/>
      <c r="I4" s="2281"/>
      <c r="J4" s="2281"/>
      <c r="K4" s="2281"/>
      <c r="L4" s="2281"/>
      <c r="M4" s="2281"/>
      <c r="N4" s="2281"/>
      <c r="O4" s="2281"/>
      <c r="P4" s="2281"/>
      <c r="Q4" s="2281"/>
      <c r="R4" s="2281"/>
      <c r="S4" s="2281"/>
      <c r="T4" s="278"/>
      <c r="U4" s="86"/>
      <c r="V4" s="86"/>
      <c r="W4" s="87"/>
      <c r="AM4" s="88"/>
      <c r="AN4" s="88"/>
    </row>
    <row r="5" spans="1:40" s="83" customFormat="1" ht="3" customHeight="1">
      <c r="A5" s="2091"/>
      <c r="B5" s="2091"/>
      <c r="C5" s="2091"/>
      <c r="D5" s="2091"/>
      <c r="G5" s="314"/>
      <c r="H5" s="314"/>
      <c r="I5" s="607"/>
      <c r="J5" s="1328"/>
      <c r="K5" s="1328"/>
      <c r="L5" s="607"/>
      <c r="M5" s="607"/>
      <c r="N5" s="607"/>
      <c r="O5" s="607"/>
      <c r="P5" s="2091"/>
      <c r="Q5" s="2091"/>
      <c r="R5" s="2091"/>
      <c r="S5" s="223"/>
      <c r="T5" s="278"/>
      <c r="W5" s="92"/>
    </row>
    <row r="6" spans="1:40" s="92" customFormat="1" ht="9.75" customHeight="1">
      <c r="A6" s="2091"/>
      <c r="B6" s="2091"/>
      <c r="C6" s="2091"/>
      <c r="D6" s="2091"/>
      <c r="E6" s="2689" t="s">
        <v>2</v>
      </c>
      <c r="F6" s="1021"/>
      <c r="G6" s="1021"/>
      <c r="H6" s="1021"/>
      <c r="I6" s="2692" t="s">
        <v>1131</v>
      </c>
      <c r="J6" s="2692"/>
      <c r="K6" s="2692"/>
      <c r="L6" s="1610"/>
      <c r="M6" s="1610"/>
      <c r="N6" s="1610"/>
      <c r="O6" s="1610"/>
      <c r="P6" s="1610"/>
      <c r="Q6" s="1610"/>
      <c r="R6" s="1610"/>
      <c r="S6" s="1611"/>
    </row>
    <row r="7" spans="1:40" s="177" customFormat="1" ht="12.75" customHeight="1">
      <c r="A7" s="2091" t="s">
        <v>9</v>
      </c>
      <c r="B7" s="2091" t="s">
        <v>10</v>
      </c>
      <c r="C7" s="2091" t="s">
        <v>11</v>
      </c>
      <c r="D7" s="2091"/>
      <c r="E7" s="2690"/>
      <c r="F7" s="1612"/>
      <c r="G7" s="1613" t="s">
        <v>327</v>
      </c>
      <c r="H7" s="1614"/>
      <c r="I7" s="2693"/>
      <c r="J7" s="2693"/>
      <c r="K7" s="2693"/>
      <c r="L7" s="1615"/>
      <c r="M7" s="2330" t="s">
        <v>1132</v>
      </c>
      <c r="N7" s="2330"/>
      <c r="O7" s="2330"/>
      <c r="P7" s="1615"/>
      <c r="Q7" s="2330" t="s">
        <v>112</v>
      </c>
      <c r="R7" s="2330"/>
      <c r="S7" s="2634" t="s">
        <v>8</v>
      </c>
      <c r="U7" s="2091"/>
    </row>
    <row r="8" spans="1:40" s="177" customFormat="1" ht="11.25">
      <c r="A8" s="2091"/>
      <c r="B8" s="2091"/>
      <c r="C8" s="2091"/>
      <c r="D8" s="2091"/>
      <c r="E8" s="2691"/>
      <c r="F8" s="1617"/>
      <c r="G8" s="388"/>
      <c r="H8" s="1617"/>
      <c r="I8" s="1615" t="s">
        <v>18</v>
      </c>
      <c r="J8" s="1615" t="s">
        <v>19</v>
      </c>
      <c r="K8" s="1615" t="s">
        <v>8</v>
      </c>
      <c r="L8" s="1615"/>
      <c r="M8" s="1615" t="s">
        <v>18</v>
      </c>
      <c r="N8" s="1615" t="s">
        <v>19</v>
      </c>
      <c r="O8" s="1615" t="s">
        <v>8</v>
      </c>
      <c r="P8" s="1615"/>
      <c r="Q8" s="1615" t="s">
        <v>18</v>
      </c>
      <c r="R8" s="1615" t="s">
        <v>19</v>
      </c>
      <c r="S8" s="2634"/>
      <c r="T8" s="61"/>
      <c r="U8" s="92"/>
    </row>
    <row r="9" spans="1:40">
      <c r="A9" s="2091"/>
      <c r="B9" s="2091"/>
      <c r="C9" s="2091"/>
      <c r="D9" s="2091"/>
      <c r="E9" s="2360">
        <v>1401</v>
      </c>
      <c r="F9" s="122" t="s">
        <v>20</v>
      </c>
      <c r="G9" s="123"/>
      <c r="H9" s="14"/>
      <c r="I9" s="342">
        <f>SUM(I10+I15+I20+I25)</f>
        <v>12</v>
      </c>
      <c r="J9" s="342">
        <f>SUM(J10+J15+J20+J25)</f>
        <v>14</v>
      </c>
      <c r="K9" s="342">
        <f>SUM(I9:J9)</f>
        <v>26</v>
      </c>
      <c r="L9" s="342">
        <v>0</v>
      </c>
      <c r="M9" s="342">
        <f>SUM(M10+M15+M20+M25)</f>
        <v>1</v>
      </c>
      <c r="N9" s="342">
        <f>SUM(N10+N15+N20+N25)</f>
        <v>0</v>
      </c>
      <c r="O9" s="342">
        <f>SUM(M9:N9)</f>
        <v>1</v>
      </c>
      <c r="P9" s="342"/>
      <c r="Q9" s="342">
        <f t="shared" ref="Q9:R24" si="0">SUM(I9+M9)</f>
        <v>13</v>
      </c>
      <c r="R9" s="342">
        <f t="shared" si="0"/>
        <v>14</v>
      </c>
      <c r="S9" s="339">
        <f>SUM(Q9:R9)</f>
        <v>27</v>
      </c>
      <c r="T9" s="183"/>
      <c r="U9" s="83"/>
    </row>
    <row r="10" spans="1:40" ht="11.25" customHeight="1">
      <c r="A10" s="2091"/>
      <c r="B10" s="2091"/>
      <c r="C10" s="2091"/>
      <c r="D10" s="2091"/>
      <c r="E10" s="2361"/>
      <c r="F10" s="636" t="s">
        <v>21</v>
      </c>
      <c r="G10" s="92"/>
      <c r="H10" s="92"/>
      <c r="I10" s="1618">
        <f>SUM(I11+I13)</f>
        <v>0</v>
      </c>
      <c r="J10" s="1618">
        <f>SUM(J11+J13)</f>
        <v>0</v>
      </c>
      <c r="K10" s="1618">
        <f>SUM(I10:J10)</f>
        <v>0</v>
      </c>
      <c r="L10" s="1618"/>
      <c r="M10" s="1618">
        <f>SUM(M11+M13)</f>
        <v>0</v>
      </c>
      <c r="N10" s="1618">
        <f>SUM(N11+N13)</f>
        <v>0</v>
      </c>
      <c r="O10" s="1618">
        <f>SUM(M10:N10)</f>
        <v>0</v>
      </c>
      <c r="P10" s="1618"/>
      <c r="Q10" s="1618">
        <f t="shared" si="0"/>
        <v>0</v>
      </c>
      <c r="R10" s="1618">
        <f t="shared" si="0"/>
        <v>0</v>
      </c>
      <c r="S10" s="1076">
        <f>SUM(Q10:R10)</f>
        <v>0</v>
      </c>
      <c r="T10" s="183"/>
      <c r="U10" s="78"/>
    </row>
    <row r="11" spans="1:40" ht="10.5" customHeight="1">
      <c r="A11" s="2091"/>
      <c r="B11" s="2091"/>
      <c r="C11" s="2091"/>
      <c r="D11" s="2091"/>
      <c r="E11" s="2361"/>
      <c r="F11" s="92"/>
      <c r="G11" s="92" t="s">
        <v>1134</v>
      </c>
      <c r="H11" s="92"/>
      <c r="I11" s="2089">
        <f>SUM(I12)</f>
        <v>0</v>
      </c>
      <c r="J11" s="2089">
        <f>SUM(J12)</f>
        <v>0</v>
      </c>
      <c r="K11" s="324">
        <f t="shared" ref="K11:K31" si="1">SUM(I11:J11)</f>
        <v>0</v>
      </c>
      <c r="L11" s="2089"/>
      <c r="M11" s="2089">
        <f>SUM(M12)</f>
        <v>0</v>
      </c>
      <c r="N11" s="2089">
        <f>SUM(N12)</f>
        <v>0</v>
      </c>
      <c r="O11" s="324">
        <f t="shared" ref="O11:O27" si="2">SUM(M11:N11)</f>
        <v>0</v>
      </c>
      <c r="P11" s="324"/>
      <c r="Q11" s="324">
        <f t="shared" si="0"/>
        <v>0</v>
      </c>
      <c r="R11" s="324">
        <f t="shared" si="0"/>
        <v>0</v>
      </c>
      <c r="S11" s="347">
        <f>SUM(Q11:R11)</f>
        <v>0</v>
      </c>
      <c r="T11" s="78"/>
      <c r="U11" s="78"/>
    </row>
    <row r="12" spans="1:40" ht="10.5" customHeight="1">
      <c r="A12" s="2091">
        <v>1</v>
      </c>
      <c r="B12" s="2091">
        <v>1</v>
      </c>
      <c r="C12" s="2091">
        <v>11</v>
      </c>
      <c r="D12" s="2091"/>
      <c r="E12" s="2361"/>
      <c r="F12" s="92"/>
      <c r="H12" s="92" t="s">
        <v>1135</v>
      </c>
      <c r="I12" s="1659">
        <v>0</v>
      </c>
      <c r="J12" s="2089">
        <v>0</v>
      </c>
      <c r="K12" s="324">
        <f t="shared" si="1"/>
        <v>0</v>
      </c>
      <c r="L12" s="2089"/>
      <c r="M12" s="2089">
        <v>0</v>
      </c>
      <c r="N12" s="2089">
        <v>0</v>
      </c>
      <c r="O12" s="324">
        <f t="shared" si="2"/>
        <v>0</v>
      </c>
      <c r="P12" s="324"/>
      <c r="Q12" s="324">
        <f t="shared" si="0"/>
        <v>0</v>
      </c>
      <c r="R12" s="324">
        <f t="shared" si="0"/>
        <v>0</v>
      </c>
      <c r="S12" s="325">
        <f t="shared" ref="S12:S89" si="3">SUM(Q12:R12)</f>
        <v>0</v>
      </c>
      <c r="T12" s="78"/>
      <c r="U12" s="78"/>
    </row>
    <row r="13" spans="1:40" ht="10.5" customHeight="1">
      <c r="A13" s="2091"/>
      <c r="B13" s="2091"/>
      <c r="C13" s="2091"/>
      <c r="D13" s="2091"/>
      <c r="E13" s="2361"/>
      <c r="F13" s="92"/>
      <c r="G13" s="92" t="s">
        <v>1137</v>
      </c>
      <c r="H13" s="92"/>
      <c r="I13" s="2089">
        <f>SUM(I14)</f>
        <v>0</v>
      </c>
      <c r="J13" s="2089">
        <f>SUM(J14)</f>
        <v>0</v>
      </c>
      <c r="K13" s="324">
        <f t="shared" si="1"/>
        <v>0</v>
      </c>
      <c r="L13" s="2089"/>
      <c r="M13" s="2089">
        <f>SUM(M14)</f>
        <v>0</v>
      </c>
      <c r="N13" s="2089">
        <f>SUM(N14)</f>
        <v>0</v>
      </c>
      <c r="O13" s="324">
        <f t="shared" si="2"/>
        <v>0</v>
      </c>
      <c r="P13" s="324"/>
      <c r="Q13" s="324">
        <f t="shared" si="0"/>
        <v>0</v>
      </c>
      <c r="R13" s="324">
        <f t="shared" si="0"/>
        <v>0</v>
      </c>
      <c r="S13" s="325">
        <f t="shared" si="3"/>
        <v>0</v>
      </c>
      <c r="T13" s="78"/>
      <c r="U13" s="78"/>
    </row>
    <row r="14" spans="1:40" ht="10.5" customHeight="1">
      <c r="A14" s="2091">
        <v>1</v>
      </c>
      <c r="B14" s="2091">
        <v>1</v>
      </c>
      <c r="C14" s="2091">
        <v>11</v>
      </c>
      <c r="D14" s="2091"/>
      <c r="E14" s="2361"/>
      <c r="F14" s="92"/>
      <c r="H14" s="92" t="s">
        <v>1138</v>
      </c>
      <c r="I14" s="1659">
        <v>0</v>
      </c>
      <c r="J14" s="2089">
        <v>0</v>
      </c>
      <c r="K14" s="324">
        <f t="shared" si="1"/>
        <v>0</v>
      </c>
      <c r="L14" s="2089"/>
      <c r="M14" s="2089">
        <v>0</v>
      </c>
      <c r="N14" s="2089">
        <v>0</v>
      </c>
      <c r="O14" s="324">
        <f t="shared" si="2"/>
        <v>0</v>
      </c>
      <c r="P14" s="324"/>
      <c r="Q14" s="324">
        <f t="shared" si="0"/>
        <v>0</v>
      </c>
      <c r="R14" s="324">
        <f t="shared" si="0"/>
        <v>0</v>
      </c>
      <c r="S14" s="325">
        <f t="shared" si="3"/>
        <v>0</v>
      </c>
      <c r="T14" s="78"/>
      <c r="U14" s="78"/>
    </row>
    <row r="15" spans="1:40" ht="11.25" customHeight="1">
      <c r="A15" s="2091"/>
      <c r="B15" s="2091"/>
      <c r="C15" s="2091"/>
      <c r="D15" s="2091"/>
      <c r="E15" s="2361"/>
      <c r="F15" s="175" t="s">
        <v>22</v>
      </c>
      <c r="G15" s="92"/>
      <c r="H15" s="92"/>
      <c r="I15" s="1618">
        <f>SUM(I16+I18)</f>
        <v>0</v>
      </c>
      <c r="J15" s="1618">
        <f>SUM(J16+J18)</f>
        <v>0</v>
      </c>
      <c r="K15" s="1618">
        <f t="shared" si="1"/>
        <v>0</v>
      </c>
      <c r="L15" s="1618"/>
      <c r="M15" s="1618">
        <f>SUM(M16+M18)</f>
        <v>0</v>
      </c>
      <c r="N15" s="1618">
        <f>SUM(N16+N18)</f>
        <v>0</v>
      </c>
      <c r="O15" s="1618">
        <f t="shared" si="2"/>
        <v>0</v>
      </c>
      <c r="P15" s="1618"/>
      <c r="Q15" s="1618">
        <f t="shared" si="0"/>
        <v>0</v>
      </c>
      <c r="R15" s="1618">
        <f t="shared" si="0"/>
        <v>0</v>
      </c>
      <c r="S15" s="1099">
        <f t="shared" si="3"/>
        <v>0</v>
      </c>
      <c r="T15" s="78"/>
      <c r="U15" s="78"/>
    </row>
    <row r="16" spans="1:40" ht="10.5" customHeight="1">
      <c r="A16" s="2091"/>
      <c r="B16" s="2091"/>
      <c r="C16" s="2091"/>
      <c r="D16" s="2091"/>
      <c r="E16" s="2361"/>
      <c r="F16" s="175"/>
      <c r="G16" s="92" t="s">
        <v>1139</v>
      </c>
      <c r="H16" s="92"/>
      <c r="I16" s="2089">
        <f>SUM(I17)</f>
        <v>0</v>
      </c>
      <c r="J16" s="2089">
        <f>SUM(J17)</f>
        <v>0</v>
      </c>
      <c r="K16" s="324">
        <f t="shared" si="1"/>
        <v>0</v>
      </c>
      <c r="L16" s="2089"/>
      <c r="M16" s="2089">
        <f>SUM(M17)</f>
        <v>0</v>
      </c>
      <c r="N16" s="2089">
        <f>SUM(N17)</f>
        <v>0</v>
      </c>
      <c r="O16" s="324">
        <f t="shared" si="2"/>
        <v>0</v>
      </c>
      <c r="P16" s="324"/>
      <c r="Q16" s="324">
        <f t="shared" si="0"/>
        <v>0</v>
      </c>
      <c r="R16" s="324">
        <f t="shared" si="0"/>
        <v>0</v>
      </c>
      <c r="S16" s="325">
        <f t="shared" si="3"/>
        <v>0</v>
      </c>
      <c r="T16" s="78"/>
      <c r="U16" s="78"/>
    </row>
    <row r="17" spans="1:21" ht="10.5" customHeight="1">
      <c r="A17" s="2091">
        <v>1</v>
      </c>
      <c r="B17" s="2091">
        <v>1</v>
      </c>
      <c r="C17" s="2091">
        <v>5</v>
      </c>
      <c r="D17" s="2091"/>
      <c r="E17" s="2361"/>
      <c r="F17" s="175"/>
      <c r="G17" s="92"/>
      <c r="H17" s="92" t="s">
        <v>1140</v>
      </c>
      <c r="I17" s="1659">
        <v>0</v>
      </c>
      <c r="J17" s="2089">
        <v>0</v>
      </c>
      <c r="K17" s="324">
        <f t="shared" si="1"/>
        <v>0</v>
      </c>
      <c r="L17" s="2089"/>
      <c r="M17" s="2089">
        <v>0</v>
      </c>
      <c r="N17" s="2089">
        <v>0</v>
      </c>
      <c r="O17" s="324">
        <f t="shared" si="2"/>
        <v>0</v>
      </c>
      <c r="P17" s="324"/>
      <c r="Q17" s="324">
        <f t="shared" si="0"/>
        <v>0</v>
      </c>
      <c r="R17" s="324">
        <f t="shared" si="0"/>
        <v>0</v>
      </c>
      <c r="S17" s="325">
        <f t="shared" si="3"/>
        <v>0</v>
      </c>
      <c r="T17" s="78"/>
      <c r="U17" s="78"/>
    </row>
    <row r="18" spans="1:21" ht="10.5" customHeight="1">
      <c r="A18" s="2091"/>
      <c r="B18" s="2091"/>
      <c r="C18" s="2091"/>
      <c r="D18" s="2091"/>
      <c r="E18" s="2361"/>
      <c r="F18" s="92"/>
      <c r="G18" s="92" t="s">
        <v>1134</v>
      </c>
      <c r="H18" s="92"/>
      <c r="I18" s="2089">
        <f>SUM(I19)</f>
        <v>0</v>
      </c>
      <c r="J18" s="2089">
        <f>SUM(J19)</f>
        <v>0</v>
      </c>
      <c r="K18" s="324">
        <f t="shared" si="1"/>
        <v>0</v>
      </c>
      <c r="L18" s="2089"/>
      <c r="M18" s="2089">
        <f>SUM(M19)</f>
        <v>0</v>
      </c>
      <c r="N18" s="2089">
        <f>SUM(N19)</f>
        <v>0</v>
      </c>
      <c r="O18" s="324">
        <f t="shared" si="2"/>
        <v>0</v>
      </c>
      <c r="P18" s="324"/>
      <c r="Q18" s="324">
        <f t="shared" si="0"/>
        <v>0</v>
      </c>
      <c r="R18" s="324">
        <f t="shared" si="0"/>
        <v>0</v>
      </c>
      <c r="S18" s="325">
        <f t="shared" si="3"/>
        <v>0</v>
      </c>
      <c r="T18" s="78"/>
      <c r="U18" s="78"/>
    </row>
    <row r="19" spans="1:21" ht="10.5" customHeight="1">
      <c r="A19" s="2091">
        <v>1</v>
      </c>
      <c r="B19" s="2091">
        <v>1</v>
      </c>
      <c r="C19" s="2091">
        <v>5</v>
      </c>
      <c r="D19" s="2091"/>
      <c r="E19" s="2361"/>
      <c r="F19" s="92"/>
      <c r="G19" s="92"/>
      <c r="H19" s="92" t="s">
        <v>1135</v>
      </c>
      <c r="I19" s="1659">
        <v>0</v>
      </c>
      <c r="J19" s="2089">
        <v>0</v>
      </c>
      <c r="K19" s="324">
        <f t="shared" si="1"/>
        <v>0</v>
      </c>
      <c r="L19" s="2089"/>
      <c r="M19" s="2089">
        <v>0</v>
      </c>
      <c r="N19" s="2089">
        <v>0</v>
      </c>
      <c r="O19" s="324">
        <f t="shared" si="2"/>
        <v>0</v>
      </c>
      <c r="P19" s="324"/>
      <c r="Q19" s="324">
        <f t="shared" si="0"/>
        <v>0</v>
      </c>
      <c r="R19" s="324">
        <f t="shared" si="0"/>
        <v>0</v>
      </c>
      <c r="S19" s="325">
        <f t="shared" si="3"/>
        <v>0</v>
      </c>
      <c r="T19" s="78"/>
      <c r="U19" s="78"/>
    </row>
    <row r="20" spans="1:21" ht="11.25" customHeight="1">
      <c r="A20" s="2091"/>
      <c r="B20" s="2091"/>
      <c r="C20" s="2091"/>
      <c r="D20" s="2091"/>
      <c r="E20" s="2361"/>
      <c r="F20" s="175" t="s">
        <v>23</v>
      </c>
      <c r="G20" s="92"/>
      <c r="H20" s="92"/>
      <c r="I20" s="1618">
        <f>SUM(I21+I23)</f>
        <v>10</v>
      </c>
      <c r="J20" s="1618">
        <f>SUM(J21+J23)</f>
        <v>13</v>
      </c>
      <c r="K20" s="1618">
        <f t="shared" si="1"/>
        <v>23</v>
      </c>
      <c r="L20" s="1618"/>
      <c r="M20" s="1618">
        <f>SUM(M21+M23)</f>
        <v>1</v>
      </c>
      <c r="N20" s="1618">
        <f>SUM(N21+N23)</f>
        <v>0</v>
      </c>
      <c r="O20" s="1618">
        <f t="shared" si="2"/>
        <v>1</v>
      </c>
      <c r="P20" s="1618"/>
      <c r="Q20" s="1618">
        <f t="shared" si="0"/>
        <v>11</v>
      </c>
      <c r="R20" s="1618">
        <f t="shared" si="0"/>
        <v>13</v>
      </c>
      <c r="S20" s="1099">
        <f t="shared" si="3"/>
        <v>24</v>
      </c>
      <c r="T20" s="78"/>
      <c r="U20" s="78"/>
    </row>
    <row r="21" spans="1:21" ht="10.5" customHeight="1">
      <c r="A21" s="2091"/>
      <c r="B21" s="2091"/>
      <c r="C21" s="2091"/>
      <c r="D21" s="2091"/>
      <c r="E21" s="2361"/>
      <c r="F21" s="175"/>
      <c r="G21" s="92" t="s">
        <v>1139</v>
      </c>
      <c r="H21" s="92"/>
      <c r="I21" s="324">
        <f>SUM(I22)</f>
        <v>2</v>
      </c>
      <c r="J21" s="324">
        <f>SUM(J22)</f>
        <v>4</v>
      </c>
      <c r="K21" s="324">
        <f t="shared" si="1"/>
        <v>6</v>
      </c>
      <c r="L21" s="324"/>
      <c r="M21" s="324">
        <f>SUM(M22)</f>
        <v>0</v>
      </c>
      <c r="N21" s="324">
        <f>SUM(N22)</f>
        <v>0</v>
      </c>
      <c r="O21" s="324">
        <f t="shared" si="2"/>
        <v>0</v>
      </c>
      <c r="P21" s="324"/>
      <c r="Q21" s="324">
        <f t="shared" si="0"/>
        <v>2</v>
      </c>
      <c r="R21" s="324">
        <f t="shared" si="0"/>
        <v>4</v>
      </c>
      <c r="S21" s="325">
        <f t="shared" si="3"/>
        <v>6</v>
      </c>
      <c r="T21" s="78"/>
      <c r="U21" s="78"/>
    </row>
    <row r="22" spans="1:21" ht="10.5" customHeight="1">
      <c r="A22" s="2091">
        <v>1</v>
      </c>
      <c r="B22" s="2091">
        <v>1</v>
      </c>
      <c r="C22" s="2091">
        <v>12</v>
      </c>
      <c r="D22" s="2091"/>
      <c r="E22" s="2361"/>
      <c r="F22" s="175"/>
      <c r="G22" s="92"/>
      <c r="H22" s="92" t="s">
        <v>1141</v>
      </c>
      <c r="I22" s="1331">
        <v>2</v>
      </c>
      <c r="J22" s="324">
        <v>4</v>
      </c>
      <c r="K22" s="324">
        <f t="shared" si="1"/>
        <v>6</v>
      </c>
      <c r="L22" s="324"/>
      <c r="M22" s="324">
        <v>0</v>
      </c>
      <c r="N22" s="324">
        <v>0</v>
      </c>
      <c r="O22" s="324">
        <f t="shared" si="2"/>
        <v>0</v>
      </c>
      <c r="P22" s="324"/>
      <c r="Q22" s="324">
        <f t="shared" si="0"/>
        <v>2</v>
      </c>
      <c r="R22" s="324">
        <f t="shared" si="0"/>
        <v>4</v>
      </c>
      <c r="S22" s="325">
        <f t="shared" si="3"/>
        <v>6</v>
      </c>
      <c r="T22" s="78"/>
      <c r="U22" s="78"/>
    </row>
    <row r="23" spans="1:21" ht="10.5" customHeight="1">
      <c r="A23" s="2091"/>
      <c r="B23" s="2091"/>
      <c r="C23" s="2091"/>
      <c r="D23" s="2091"/>
      <c r="E23" s="2361"/>
      <c r="F23" s="92"/>
      <c r="G23" s="92" t="s">
        <v>1134</v>
      </c>
      <c r="H23" s="92"/>
      <c r="I23" s="324">
        <f>SUM(I24)</f>
        <v>8</v>
      </c>
      <c r="J23" s="324">
        <f>SUM(J24)</f>
        <v>9</v>
      </c>
      <c r="K23" s="324">
        <f t="shared" si="1"/>
        <v>17</v>
      </c>
      <c r="L23" s="324"/>
      <c r="M23" s="324">
        <f>SUM(M24)</f>
        <v>1</v>
      </c>
      <c r="N23" s="324">
        <f>SUM(N24)</f>
        <v>0</v>
      </c>
      <c r="O23" s="324">
        <f t="shared" si="2"/>
        <v>1</v>
      </c>
      <c r="P23" s="324"/>
      <c r="Q23" s="324">
        <f t="shared" si="0"/>
        <v>9</v>
      </c>
      <c r="R23" s="324">
        <f t="shared" si="0"/>
        <v>9</v>
      </c>
      <c r="S23" s="325">
        <f t="shared" si="3"/>
        <v>18</v>
      </c>
      <c r="T23" s="78"/>
      <c r="U23" s="78"/>
    </row>
    <row r="24" spans="1:21" ht="10.5" customHeight="1">
      <c r="A24" s="2091">
        <v>1</v>
      </c>
      <c r="B24" s="2091">
        <v>1</v>
      </c>
      <c r="C24" s="2091">
        <v>12</v>
      </c>
      <c r="D24" s="2091"/>
      <c r="E24" s="2361"/>
      <c r="F24" s="92"/>
      <c r="G24" s="92"/>
      <c r="H24" s="92" t="s">
        <v>1135</v>
      </c>
      <c r="I24" s="1659">
        <v>8</v>
      </c>
      <c r="J24" s="2089">
        <v>9</v>
      </c>
      <c r="K24" s="324">
        <f t="shared" si="1"/>
        <v>17</v>
      </c>
      <c r="L24" s="2089"/>
      <c r="M24" s="2089">
        <v>1</v>
      </c>
      <c r="N24" s="2089">
        <v>0</v>
      </c>
      <c r="O24" s="324">
        <f t="shared" si="2"/>
        <v>1</v>
      </c>
      <c r="P24" s="324"/>
      <c r="Q24" s="324">
        <f t="shared" si="0"/>
        <v>9</v>
      </c>
      <c r="R24" s="324">
        <f t="shared" si="0"/>
        <v>9</v>
      </c>
      <c r="S24" s="325">
        <f t="shared" si="3"/>
        <v>18</v>
      </c>
      <c r="T24" s="78"/>
      <c r="U24" s="78"/>
    </row>
    <row r="25" spans="1:21" ht="11.25" customHeight="1">
      <c r="A25" s="2091"/>
      <c r="B25" s="2091"/>
      <c r="C25" s="2091"/>
      <c r="D25" s="2091"/>
      <c r="E25" s="2361"/>
      <c r="F25" s="175" t="s">
        <v>24</v>
      </c>
      <c r="G25" s="92"/>
      <c r="H25" s="92"/>
      <c r="I25" s="1618">
        <f>SUM(I26)</f>
        <v>2</v>
      </c>
      <c r="J25" s="1618">
        <f>SUM(J26)</f>
        <v>1</v>
      </c>
      <c r="K25" s="1618">
        <f t="shared" si="1"/>
        <v>3</v>
      </c>
      <c r="L25" s="1618"/>
      <c r="M25" s="1618">
        <f>SUM(M26)</f>
        <v>0</v>
      </c>
      <c r="N25" s="1618">
        <f>SUM(N26)</f>
        <v>0</v>
      </c>
      <c r="O25" s="1618">
        <f t="shared" si="2"/>
        <v>0</v>
      </c>
      <c r="P25" s="1618"/>
      <c r="Q25" s="1618">
        <f t="shared" ref="Q25:R40" si="4">SUM(I25+M25)</f>
        <v>2</v>
      </c>
      <c r="R25" s="1618">
        <f t="shared" si="4"/>
        <v>1</v>
      </c>
      <c r="S25" s="1076">
        <f t="shared" si="3"/>
        <v>3</v>
      </c>
      <c r="T25" s="78"/>
      <c r="U25" s="78"/>
    </row>
    <row r="26" spans="1:21" ht="10.5" customHeight="1">
      <c r="A26" s="2091"/>
      <c r="B26" s="2091"/>
      <c r="C26" s="2091"/>
      <c r="D26" s="2091"/>
      <c r="E26" s="2361"/>
      <c r="F26" s="92"/>
      <c r="G26" s="92" t="s">
        <v>1137</v>
      </c>
      <c r="H26" s="92"/>
      <c r="I26" s="2089">
        <f>SUM(I27)</f>
        <v>2</v>
      </c>
      <c r="J26" s="2089">
        <f>SUM(J27)</f>
        <v>1</v>
      </c>
      <c r="K26" s="324">
        <f t="shared" si="1"/>
        <v>3</v>
      </c>
      <c r="L26" s="2089"/>
      <c r="M26" s="2089">
        <f>SUM(M27)</f>
        <v>0</v>
      </c>
      <c r="N26" s="2089">
        <f>SUM(N27)</f>
        <v>0</v>
      </c>
      <c r="O26" s="324">
        <f t="shared" si="2"/>
        <v>0</v>
      </c>
      <c r="P26" s="324"/>
      <c r="Q26" s="324">
        <f t="shared" si="4"/>
        <v>2</v>
      </c>
      <c r="R26" s="324">
        <f t="shared" si="4"/>
        <v>1</v>
      </c>
      <c r="S26" s="347">
        <f t="shared" si="3"/>
        <v>3</v>
      </c>
      <c r="T26" s="78"/>
      <c r="U26" s="78"/>
    </row>
    <row r="27" spans="1:21" ht="10.5" customHeight="1">
      <c r="A27" s="2091">
        <v>1</v>
      </c>
      <c r="B27" s="2091">
        <v>1</v>
      </c>
      <c r="C27" s="2091">
        <v>2</v>
      </c>
      <c r="D27" s="2091"/>
      <c r="E27" s="2365"/>
      <c r="F27" s="92"/>
      <c r="G27" s="92"/>
      <c r="H27" s="92" t="s">
        <v>1143</v>
      </c>
      <c r="I27" s="2089">
        <v>2</v>
      </c>
      <c r="J27" s="2089">
        <v>1</v>
      </c>
      <c r="K27" s="324">
        <f t="shared" si="1"/>
        <v>3</v>
      </c>
      <c r="L27" s="2089"/>
      <c r="M27" s="2089">
        <v>0</v>
      </c>
      <c r="N27" s="2089">
        <v>0</v>
      </c>
      <c r="O27" s="324">
        <f t="shared" si="2"/>
        <v>0</v>
      </c>
      <c r="P27" s="324"/>
      <c r="Q27" s="324">
        <f t="shared" si="4"/>
        <v>2</v>
      </c>
      <c r="R27" s="324">
        <f t="shared" si="4"/>
        <v>1</v>
      </c>
      <c r="S27" s="347">
        <f t="shared" si="3"/>
        <v>3</v>
      </c>
      <c r="T27" s="78"/>
      <c r="U27" s="78"/>
    </row>
    <row r="28" spans="1:21">
      <c r="A28" s="2091"/>
      <c r="B28" s="2091"/>
      <c r="C28" s="2091"/>
      <c r="D28" s="2091"/>
      <c r="E28" s="2360">
        <v>1402</v>
      </c>
      <c r="F28" s="13" t="s">
        <v>29</v>
      </c>
      <c r="G28" s="123"/>
      <c r="H28" s="123"/>
      <c r="I28" s="342">
        <f>SUM(I29+I45+I53+I60+I63)</f>
        <v>24</v>
      </c>
      <c r="J28" s="342">
        <f>SUM(J29+J45+J53+J60+J63)</f>
        <v>30</v>
      </c>
      <c r="K28" s="342">
        <f t="shared" si="1"/>
        <v>54</v>
      </c>
      <c r="L28" s="342"/>
      <c r="M28" s="342">
        <f>SUM(M29+M45+M53+M60+M63)</f>
        <v>48</v>
      </c>
      <c r="N28" s="342">
        <f>SUM(N29+N45+N53+N60+N63)</f>
        <v>32</v>
      </c>
      <c r="O28" s="342">
        <f>SUM(M28:N28)</f>
        <v>80</v>
      </c>
      <c r="P28" s="342"/>
      <c r="Q28" s="342">
        <f t="shared" si="4"/>
        <v>72</v>
      </c>
      <c r="R28" s="342">
        <f t="shared" si="4"/>
        <v>62</v>
      </c>
      <c r="S28" s="339">
        <f t="shared" si="3"/>
        <v>134</v>
      </c>
      <c r="T28" s="78"/>
      <c r="U28" s="78"/>
    </row>
    <row r="29" spans="1:21" ht="11.25" customHeight="1">
      <c r="A29" s="2091"/>
      <c r="B29" s="2091"/>
      <c r="C29" s="2091"/>
      <c r="D29" s="2091"/>
      <c r="E29" s="2361"/>
      <c r="F29" s="175" t="s">
        <v>114</v>
      </c>
      <c r="G29" s="92"/>
      <c r="H29" s="92"/>
      <c r="I29" s="1618">
        <f>SUM(I30+I32)</f>
        <v>19</v>
      </c>
      <c r="J29" s="1618">
        <f>SUM(J30+J32)</f>
        <v>22</v>
      </c>
      <c r="K29" s="1618">
        <f t="shared" si="1"/>
        <v>41</v>
      </c>
      <c r="L29" s="1618"/>
      <c r="M29" s="1618">
        <f>SUM(M30+M32)</f>
        <v>38</v>
      </c>
      <c r="N29" s="1618">
        <f>SUM(N30+N32)</f>
        <v>28</v>
      </c>
      <c r="O29" s="1618">
        <f>SUM(M29:N29)</f>
        <v>66</v>
      </c>
      <c r="P29" s="1618"/>
      <c r="Q29" s="1618">
        <f t="shared" si="4"/>
        <v>57</v>
      </c>
      <c r="R29" s="1618">
        <f t="shared" si="4"/>
        <v>50</v>
      </c>
      <c r="S29" s="1076">
        <f t="shared" si="3"/>
        <v>107</v>
      </c>
      <c r="T29" s="78"/>
      <c r="U29" s="78"/>
    </row>
    <row r="30" spans="1:21" ht="10.5" customHeight="1">
      <c r="A30" s="2091"/>
      <c r="B30" s="2091"/>
      <c r="C30" s="2091"/>
      <c r="D30" s="2091"/>
      <c r="E30" s="2361"/>
      <c r="F30" s="322"/>
      <c r="G30" s="92" t="s">
        <v>104</v>
      </c>
      <c r="H30" s="92"/>
      <c r="I30" s="2089">
        <f>SUM(I31)</f>
        <v>0</v>
      </c>
      <c r="J30" s="2089">
        <f>SUM(J31)</f>
        <v>0</v>
      </c>
      <c r="K30" s="2089">
        <f t="shared" si="1"/>
        <v>0</v>
      </c>
      <c r="L30" s="2089"/>
      <c r="M30" s="2089">
        <f>SUM(M31)</f>
        <v>0</v>
      </c>
      <c r="N30" s="2089">
        <f>SUM(N31)</f>
        <v>0</v>
      </c>
      <c r="O30" s="2089">
        <f>SUM(M30:N30)</f>
        <v>0</v>
      </c>
      <c r="P30" s="2089"/>
      <c r="Q30" s="324">
        <f t="shared" si="4"/>
        <v>0</v>
      </c>
      <c r="R30" s="324">
        <f t="shared" si="4"/>
        <v>0</v>
      </c>
      <c r="S30" s="347">
        <f t="shared" si="3"/>
        <v>0</v>
      </c>
      <c r="T30" s="78"/>
      <c r="U30" s="78"/>
    </row>
    <row r="31" spans="1:21" ht="10.5" customHeight="1">
      <c r="A31" s="2091">
        <v>2</v>
      </c>
      <c r="B31" s="2091">
        <v>4</v>
      </c>
      <c r="C31" s="2091">
        <v>11</v>
      </c>
      <c r="D31" s="2091"/>
      <c r="E31" s="2361"/>
      <c r="F31" s="175"/>
      <c r="G31" s="92"/>
      <c r="H31" s="92" t="s">
        <v>1144</v>
      </c>
      <c r="I31" s="1659">
        <v>0</v>
      </c>
      <c r="J31" s="2089">
        <v>0</v>
      </c>
      <c r="K31" s="2089">
        <f t="shared" si="1"/>
        <v>0</v>
      </c>
      <c r="L31" s="2089"/>
      <c r="M31" s="2089">
        <v>0</v>
      </c>
      <c r="N31" s="2089">
        <v>0</v>
      </c>
      <c r="O31" s="2089">
        <f>SUM(M31:N31)</f>
        <v>0</v>
      </c>
      <c r="P31" s="2089"/>
      <c r="Q31" s="324">
        <f t="shared" si="4"/>
        <v>0</v>
      </c>
      <c r="R31" s="2108">
        <f t="shared" si="4"/>
        <v>0</v>
      </c>
      <c r="S31" s="325">
        <f t="shared" si="3"/>
        <v>0</v>
      </c>
      <c r="T31" s="78"/>
      <c r="U31" s="78"/>
    </row>
    <row r="32" spans="1:21" ht="10.5" customHeight="1">
      <c r="A32" s="2091"/>
      <c r="B32" s="2091"/>
      <c r="C32" s="2091"/>
      <c r="D32" s="2091"/>
      <c r="E32" s="2361"/>
      <c r="F32" s="92"/>
      <c r="G32" s="92" t="s">
        <v>1134</v>
      </c>
      <c r="H32" s="92"/>
      <c r="I32" s="2089">
        <f>SUM(I33+I34+I35+I37+I38+I39+I40+I41+I42+I43+I44)</f>
        <v>19</v>
      </c>
      <c r="J32" s="2089">
        <f>SUM(J33+J34+J35+J37+J38+J39+J40+J41+J42+J43+J44)</f>
        <v>22</v>
      </c>
      <c r="K32" s="2089">
        <f>SUM(I32:J32)</f>
        <v>41</v>
      </c>
      <c r="L32" s="2089"/>
      <c r="M32" s="2089">
        <f>SUM(M33+M34+M35+M37+M38+M39+M40+M41+M42+M43+M44)</f>
        <v>38</v>
      </c>
      <c r="N32" s="2089">
        <f>SUM(N33+N34+N35+N37+N38+N39+N40+N41+N42+N43+N44)</f>
        <v>28</v>
      </c>
      <c r="O32" s="2089">
        <f>SUM(M32:N32)</f>
        <v>66</v>
      </c>
      <c r="P32" s="2089"/>
      <c r="Q32" s="324">
        <f>SUM(I32+M32)</f>
        <v>57</v>
      </c>
      <c r="R32" s="2108">
        <f>SUM(J32+N32)</f>
        <v>50</v>
      </c>
      <c r="S32" s="325">
        <f>SUM(Q32:R32)</f>
        <v>107</v>
      </c>
      <c r="T32" s="78"/>
      <c r="U32" s="78"/>
    </row>
    <row r="33" spans="1:21" ht="10.5" customHeight="1">
      <c r="A33" s="2091">
        <v>2</v>
      </c>
      <c r="B33" s="2091">
        <v>4</v>
      </c>
      <c r="C33" s="2091">
        <v>11</v>
      </c>
      <c r="D33" s="2091"/>
      <c r="E33" s="2361"/>
      <c r="F33" s="92"/>
      <c r="G33" s="92"/>
      <c r="H33" s="92" t="s">
        <v>1145</v>
      </c>
      <c r="I33" s="1659">
        <v>0</v>
      </c>
      <c r="J33" s="2089">
        <v>0</v>
      </c>
      <c r="K33" s="2089">
        <f>SUM(I33:J33)</f>
        <v>0</v>
      </c>
      <c r="L33" s="2089"/>
      <c r="M33" s="2089">
        <v>18</v>
      </c>
      <c r="N33" s="2089">
        <v>8</v>
      </c>
      <c r="O33" s="2089">
        <f>SUM(L33:N33)</f>
        <v>26</v>
      </c>
      <c r="P33" s="2089"/>
      <c r="Q33" s="324">
        <f>SUM(I33+M33)</f>
        <v>18</v>
      </c>
      <c r="R33" s="2108">
        <f>SUM(J33+N33)</f>
        <v>8</v>
      </c>
      <c r="S33" s="325">
        <f>SUM(Q33:R33)</f>
        <v>26</v>
      </c>
      <c r="T33" s="78"/>
      <c r="U33" s="78"/>
    </row>
    <row r="34" spans="1:21" ht="10.5" customHeight="1">
      <c r="A34" s="2091">
        <v>2</v>
      </c>
      <c r="B34" s="2091">
        <v>4</v>
      </c>
      <c r="C34" s="2091">
        <v>11</v>
      </c>
      <c r="D34" s="2091"/>
      <c r="E34" s="2361"/>
      <c r="F34" s="92"/>
      <c r="G34" s="92"/>
      <c r="H34" s="92" t="s">
        <v>1146</v>
      </c>
      <c r="I34" s="1659">
        <v>0</v>
      </c>
      <c r="J34" s="2089">
        <v>0</v>
      </c>
      <c r="K34" s="2089">
        <f t="shared" ref="K34:K44" si="5">SUM(I34:J34)</f>
        <v>0</v>
      </c>
      <c r="L34" s="2089"/>
      <c r="M34" s="2089">
        <v>0</v>
      </c>
      <c r="N34" s="2089">
        <v>0</v>
      </c>
      <c r="O34" s="2089">
        <f>SUM(L34:N34)</f>
        <v>0</v>
      </c>
      <c r="P34" s="2089"/>
      <c r="Q34" s="324">
        <f t="shared" si="4"/>
        <v>0</v>
      </c>
      <c r="R34" s="2108">
        <f t="shared" si="4"/>
        <v>0</v>
      </c>
      <c r="S34" s="325">
        <f t="shared" si="3"/>
        <v>0</v>
      </c>
      <c r="T34" s="78"/>
      <c r="U34" s="78"/>
    </row>
    <row r="35" spans="1:21" ht="10.5" customHeight="1">
      <c r="A35" s="2091">
        <v>2</v>
      </c>
      <c r="B35" s="2091">
        <v>4</v>
      </c>
      <c r="C35" s="2091">
        <v>11</v>
      </c>
      <c r="D35" s="2091"/>
      <c r="E35" s="2361"/>
      <c r="F35" s="92"/>
      <c r="G35" s="92"/>
      <c r="H35" s="92" t="s">
        <v>1147</v>
      </c>
      <c r="I35" s="2089">
        <v>0</v>
      </c>
      <c r="J35" s="2089">
        <v>0</v>
      </c>
      <c r="K35" s="2089">
        <f t="shared" si="5"/>
        <v>0</v>
      </c>
      <c r="L35" s="2089"/>
      <c r="M35" s="2089">
        <v>2</v>
      </c>
      <c r="N35" s="2089">
        <v>6</v>
      </c>
      <c r="O35" s="2089">
        <f>SUM(L35:N35)</f>
        <v>8</v>
      </c>
      <c r="P35" s="2089"/>
      <c r="Q35" s="324">
        <f>SUM(I35+M35)</f>
        <v>2</v>
      </c>
      <c r="R35" s="2108">
        <f>SUM(J35+N35)</f>
        <v>6</v>
      </c>
      <c r="S35" s="325">
        <f>SUM(Q35:R35)</f>
        <v>8</v>
      </c>
      <c r="T35" s="78"/>
      <c r="U35" s="78"/>
    </row>
    <row r="36" spans="1:21" ht="10.5" customHeight="1">
      <c r="A36" s="2091"/>
      <c r="B36" s="2091"/>
      <c r="C36" s="2091"/>
      <c r="D36" s="2091"/>
      <c r="E36" s="2361"/>
      <c r="F36" s="92"/>
      <c r="G36" s="92"/>
      <c r="H36" s="92" t="s">
        <v>1148</v>
      </c>
      <c r="I36" s="2089"/>
      <c r="J36" s="2089"/>
      <c r="K36" s="2089"/>
      <c r="L36" s="2089"/>
      <c r="M36" s="2089"/>
      <c r="N36" s="2089"/>
      <c r="O36" s="2089"/>
      <c r="P36" s="2089"/>
      <c r="Q36" s="2089"/>
      <c r="R36" s="1097"/>
      <c r="S36" s="1663"/>
      <c r="T36" s="78"/>
      <c r="U36" s="78"/>
    </row>
    <row r="37" spans="1:21" ht="10.5" customHeight="1">
      <c r="A37" s="2091">
        <v>2</v>
      </c>
      <c r="B37" s="2091">
        <v>4</v>
      </c>
      <c r="C37" s="2091">
        <v>11</v>
      </c>
      <c r="D37" s="2091"/>
      <c r="E37" s="2361"/>
      <c r="F37" s="92"/>
      <c r="G37" s="92"/>
      <c r="H37" s="92" t="s">
        <v>1149</v>
      </c>
      <c r="I37" s="1659">
        <v>4</v>
      </c>
      <c r="J37" s="2089">
        <v>3</v>
      </c>
      <c r="K37" s="2089">
        <f t="shared" si="5"/>
        <v>7</v>
      </c>
      <c r="L37" s="2089"/>
      <c r="M37" s="2089">
        <v>5</v>
      </c>
      <c r="N37" s="2089">
        <v>5</v>
      </c>
      <c r="O37" s="2089">
        <f t="shared" ref="O37:O44" si="6">SUM(L37:N37)</f>
        <v>10</v>
      </c>
      <c r="P37" s="2089"/>
      <c r="Q37" s="2089">
        <f t="shared" si="4"/>
        <v>9</v>
      </c>
      <c r="R37" s="1097">
        <f t="shared" si="4"/>
        <v>8</v>
      </c>
      <c r="S37" s="1663">
        <f t="shared" si="3"/>
        <v>17</v>
      </c>
      <c r="T37" s="78"/>
      <c r="U37" s="78"/>
    </row>
    <row r="38" spans="1:21" ht="10.5" customHeight="1">
      <c r="A38" s="2091">
        <v>2</v>
      </c>
      <c r="B38" s="2091">
        <v>4</v>
      </c>
      <c r="C38" s="2091">
        <v>11</v>
      </c>
      <c r="D38" s="2091"/>
      <c r="E38" s="2361"/>
      <c r="F38" s="92"/>
      <c r="G38" s="92"/>
      <c r="H38" s="92" t="s">
        <v>1150</v>
      </c>
      <c r="I38" s="1659">
        <v>12</v>
      </c>
      <c r="J38" s="2089">
        <v>12</v>
      </c>
      <c r="K38" s="2089">
        <f t="shared" si="5"/>
        <v>24</v>
      </c>
      <c r="L38" s="2089"/>
      <c r="M38" s="2089">
        <v>13</v>
      </c>
      <c r="N38" s="2089">
        <v>9</v>
      </c>
      <c r="O38" s="2089">
        <f t="shared" si="6"/>
        <v>22</v>
      </c>
      <c r="P38" s="2089"/>
      <c r="Q38" s="2089">
        <f t="shared" si="4"/>
        <v>25</v>
      </c>
      <c r="R38" s="1097">
        <f t="shared" si="4"/>
        <v>21</v>
      </c>
      <c r="S38" s="1663">
        <f t="shared" si="3"/>
        <v>46</v>
      </c>
      <c r="T38" s="78"/>
      <c r="U38" s="78"/>
    </row>
    <row r="39" spans="1:21" ht="10.5" customHeight="1">
      <c r="A39" s="2091">
        <v>2</v>
      </c>
      <c r="B39" s="2091">
        <v>4</v>
      </c>
      <c r="C39" s="2091">
        <v>11</v>
      </c>
      <c r="D39" s="2091"/>
      <c r="E39" s="2361"/>
      <c r="F39" s="92"/>
      <c r="G39" s="92"/>
      <c r="H39" s="92" t="s">
        <v>1151</v>
      </c>
      <c r="I39" s="1659">
        <v>3</v>
      </c>
      <c r="J39" s="2089">
        <v>7</v>
      </c>
      <c r="K39" s="2089">
        <f t="shared" si="5"/>
        <v>10</v>
      </c>
      <c r="L39" s="2089"/>
      <c r="M39" s="2089">
        <v>0</v>
      </c>
      <c r="N39" s="2089">
        <v>0</v>
      </c>
      <c r="O39" s="2089">
        <f t="shared" si="6"/>
        <v>0</v>
      </c>
      <c r="P39" s="2089"/>
      <c r="Q39" s="2089">
        <f t="shared" si="4"/>
        <v>3</v>
      </c>
      <c r="R39" s="1097">
        <f t="shared" si="4"/>
        <v>7</v>
      </c>
      <c r="S39" s="1663">
        <f t="shared" si="3"/>
        <v>10</v>
      </c>
      <c r="T39" s="78"/>
      <c r="U39" s="78"/>
    </row>
    <row r="40" spans="1:21" ht="10.5" customHeight="1">
      <c r="A40" s="2091">
        <v>2</v>
      </c>
      <c r="B40" s="2091">
        <v>4</v>
      </c>
      <c r="C40" s="2091">
        <v>11</v>
      </c>
      <c r="D40" s="2091"/>
      <c r="E40" s="2361"/>
      <c r="F40" s="92"/>
      <c r="G40" s="92"/>
      <c r="H40" s="92" t="s">
        <v>1152</v>
      </c>
      <c r="I40" s="1659">
        <v>0</v>
      </c>
      <c r="J40" s="2089">
        <v>0</v>
      </c>
      <c r="K40" s="2089">
        <f t="shared" si="5"/>
        <v>0</v>
      </c>
      <c r="L40" s="2089"/>
      <c r="M40" s="2089">
        <v>0</v>
      </c>
      <c r="N40" s="2089">
        <v>0</v>
      </c>
      <c r="O40" s="2089">
        <f t="shared" si="6"/>
        <v>0</v>
      </c>
      <c r="P40" s="2089"/>
      <c r="Q40" s="2089">
        <f t="shared" si="4"/>
        <v>0</v>
      </c>
      <c r="R40" s="1097">
        <f t="shared" si="4"/>
        <v>0</v>
      </c>
      <c r="S40" s="1663">
        <f t="shared" si="3"/>
        <v>0</v>
      </c>
      <c r="T40" s="78"/>
      <c r="U40" s="78"/>
    </row>
    <row r="41" spans="1:21" ht="10.5" customHeight="1">
      <c r="A41" s="2091">
        <v>2</v>
      </c>
      <c r="B41" s="2091">
        <v>4</v>
      </c>
      <c r="C41" s="2091">
        <v>11</v>
      </c>
      <c r="D41" s="2091"/>
      <c r="E41" s="2361"/>
      <c r="F41" s="92"/>
      <c r="G41" s="92"/>
      <c r="H41" s="92" t="s">
        <v>1153</v>
      </c>
      <c r="I41" s="1659">
        <v>0</v>
      </c>
      <c r="J41" s="2089">
        <v>0</v>
      </c>
      <c r="K41" s="2089">
        <f t="shared" si="5"/>
        <v>0</v>
      </c>
      <c r="L41" s="2089"/>
      <c r="M41" s="2089">
        <v>0</v>
      </c>
      <c r="N41" s="2089">
        <v>0</v>
      </c>
      <c r="O41" s="2089">
        <f t="shared" si="6"/>
        <v>0</v>
      </c>
      <c r="P41" s="2089"/>
      <c r="Q41" s="2089">
        <f t="shared" ref="Q41:R118" si="7">SUM(I41+M41)</f>
        <v>0</v>
      </c>
      <c r="R41" s="1097">
        <f t="shared" si="7"/>
        <v>0</v>
      </c>
      <c r="S41" s="1663">
        <f t="shared" si="3"/>
        <v>0</v>
      </c>
      <c r="T41" s="78"/>
      <c r="U41" s="78"/>
    </row>
    <row r="42" spans="1:21" ht="10.5" customHeight="1">
      <c r="A42" s="2091">
        <v>2</v>
      </c>
      <c r="B42" s="2091">
        <v>4</v>
      </c>
      <c r="C42" s="2091">
        <v>11</v>
      </c>
      <c r="D42" s="2091"/>
      <c r="E42" s="2361"/>
      <c r="F42" s="92"/>
      <c r="G42" s="92"/>
      <c r="H42" s="92" t="s">
        <v>1154</v>
      </c>
      <c r="I42" s="2089">
        <v>0</v>
      </c>
      <c r="J42" s="2089">
        <v>0</v>
      </c>
      <c r="K42" s="2089">
        <f t="shared" si="5"/>
        <v>0</v>
      </c>
      <c r="L42" s="2089"/>
      <c r="M42" s="2089">
        <v>0</v>
      </c>
      <c r="N42" s="2089">
        <v>0</v>
      </c>
      <c r="O42" s="2089">
        <f t="shared" si="6"/>
        <v>0</v>
      </c>
      <c r="P42" s="2089"/>
      <c r="Q42" s="2089">
        <f t="shared" si="7"/>
        <v>0</v>
      </c>
      <c r="R42" s="1097">
        <f t="shared" si="7"/>
        <v>0</v>
      </c>
      <c r="S42" s="1663">
        <f t="shared" si="3"/>
        <v>0</v>
      </c>
      <c r="T42" s="78"/>
      <c r="U42" s="78"/>
    </row>
    <row r="43" spans="1:21" ht="10.5" customHeight="1">
      <c r="A43" s="2091">
        <v>2</v>
      </c>
      <c r="B43" s="2091">
        <v>6</v>
      </c>
      <c r="C43" s="2091">
        <v>11</v>
      </c>
      <c r="D43" s="2091"/>
      <c r="E43" s="2361"/>
      <c r="F43" s="92"/>
      <c r="G43" s="92"/>
      <c r="H43" s="92" t="s">
        <v>1155</v>
      </c>
      <c r="I43" s="1659">
        <v>0</v>
      </c>
      <c r="J43" s="2089">
        <v>0</v>
      </c>
      <c r="K43" s="2089">
        <f t="shared" si="5"/>
        <v>0</v>
      </c>
      <c r="L43" s="2089"/>
      <c r="M43" s="2089">
        <v>0</v>
      </c>
      <c r="N43" s="2089">
        <v>0</v>
      </c>
      <c r="O43" s="2089">
        <f t="shared" si="6"/>
        <v>0</v>
      </c>
      <c r="P43" s="2089"/>
      <c r="Q43" s="2089">
        <f t="shared" si="7"/>
        <v>0</v>
      </c>
      <c r="R43" s="1097">
        <f t="shared" si="7"/>
        <v>0</v>
      </c>
      <c r="S43" s="1663">
        <f t="shared" si="3"/>
        <v>0</v>
      </c>
      <c r="T43" s="78"/>
      <c r="U43" s="78"/>
    </row>
    <row r="44" spans="1:21" ht="10.5" customHeight="1">
      <c r="A44" s="2091">
        <v>2</v>
      </c>
      <c r="B44" s="2091">
        <v>4</v>
      </c>
      <c r="C44" s="2091">
        <v>11</v>
      </c>
      <c r="D44" s="2091"/>
      <c r="E44" s="2361"/>
      <c r="F44" s="92"/>
      <c r="G44" s="92"/>
      <c r="H44" s="92" t="s">
        <v>1156</v>
      </c>
      <c r="I44" s="2089">
        <v>0</v>
      </c>
      <c r="J44" s="2089">
        <v>0</v>
      </c>
      <c r="K44" s="2089">
        <f t="shared" si="5"/>
        <v>0</v>
      </c>
      <c r="L44" s="2089"/>
      <c r="M44" s="2089">
        <v>0</v>
      </c>
      <c r="N44" s="2089">
        <v>0</v>
      </c>
      <c r="O44" s="2089">
        <f t="shared" si="6"/>
        <v>0</v>
      </c>
      <c r="P44" s="2089"/>
      <c r="Q44" s="324">
        <f t="shared" si="7"/>
        <v>0</v>
      </c>
      <c r="R44" s="2108">
        <f t="shared" si="7"/>
        <v>0</v>
      </c>
      <c r="S44" s="325">
        <f t="shared" si="3"/>
        <v>0</v>
      </c>
      <c r="T44" s="78"/>
      <c r="U44" s="78"/>
    </row>
    <row r="45" spans="1:21" ht="11.25" customHeight="1">
      <c r="A45" s="2091"/>
      <c r="B45" s="2091"/>
      <c r="C45" s="2091"/>
      <c r="D45" s="2091"/>
      <c r="E45" s="2361"/>
      <c r="F45" s="175" t="s">
        <v>31</v>
      </c>
      <c r="G45" s="92"/>
      <c r="H45" s="92"/>
      <c r="I45" s="1618">
        <f>SUM(I48+I46)</f>
        <v>0</v>
      </c>
      <c r="J45" s="1618">
        <f>SUM(J48+J46)</f>
        <v>0</v>
      </c>
      <c r="K45" s="1618">
        <f>SUM(I45:J45)</f>
        <v>0</v>
      </c>
      <c r="L45" s="1618"/>
      <c r="M45" s="1618">
        <f>SUM(M48+M46)</f>
        <v>10</v>
      </c>
      <c r="N45" s="1618">
        <f>SUM(N48+N46)</f>
        <v>4</v>
      </c>
      <c r="O45" s="1618">
        <f>SUM(M45:N45)</f>
        <v>14</v>
      </c>
      <c r="P45" s="1618"/>
      <c r="Q45" s="1618">
        <f t="shared" si="7"/>
        <v>10</v>
      </c>
      <c r="R45" s="1074">
        <f t="shared" si="7"/>
        <v>4</v>
      </c>
      <c r="S45" s="1099">
        <f t="shared" si="3"/>
        <v>14</v>
      </c>
      <c r="T45" s="78"/>
      <c r="U45" s="78"/>
    </row>
    <row r="46" spans="1:21" ht="10.5" customHeight="1">
      <c r="A46" s="2091"/>
      <c r="B46" s="2091"/>
      <c r="C46" s="2091"/>
      <c r="D46" s="2091"/>
      <c r="E46" s="2361"/>
      <c r="F46" s="175"/>
      <c r="G46" s="92" t="s">
        <v>104</v>
      </c>
      <c r="H46" s="92"/>
      <c r="I46" s="2089">
        <v>0</v>
      </c>
      <c r="J46" s="2089">
        <v>0</v>
      </c>
      <c r="K46" s="2089">
        <f>SUM(I46:J46)</f>
        <v>0</v>
      </c>
      <c r="L46" s="2089"/>
      <c r="M46" s="2089">
        <v>0</v>
      </c>
      <c r="N46" s="2089">
        <v>0</v>
      </c>
      <c r="O46" s="2089">
        <f>SUM(M46:N46)</f>
        <v>0</v>
      </c>
      <c r="P46" s="2089"/>
      <c r="Q46" s="324">
        <f>SUM(I46+M46)</f>
        <v>0</v>
      </c>
      <c r="R46" s="2108">
        <f>SUM(J46+N46)</f>
        <v>0</v>
      </c>
      <c r="S46" s="325">
        <f>SUM(Q46:R46)</f>
        <v>0</v>
      </c>
      <c r="T46" s="78"/>
      <c r="U46" s="78"/>
    </row>
    <row r="47" spans="1:21" ht="10.5" customHeight="1">
      <c r="A47" s="2091">
        <v>2</v>
      </c>
      <c r="B47" s="2091">
        <v>4</v>
      </c>
      <c r="C47" s="2091">
        <v>10</v>
      </c>
      <c r="D47" s="2091"/>
      <c r="E47" s="2361"/>
      <c r="F47" s="175"/>
      <c r="G47" s="92"/>
      <c r="H47" s="92" t="s">
        <v>1144</v>
      </c>
      <c r="I47" s="1659">
        <v>0</v>
      </c>
      <c r="J47" s="2089">
        <v>0</v>
      </c>
      <c r="K47" s="2089">
        <f>SUM(I47:J47)</f>
        <v>0</v>
      </c>
      <c r="L47" s="2089"/>
      <c r="M47" s="2089">
        <v>0</v>
      </c>
      <c r="N47" s="2089">
        <v>0</v>
      </c>
      <c r="O47" s="2089">
        <f>SUM(M47:N47)</f>
        <v>0</v>
      </c>
      <c r="P47" s="2089"/>
      <c r="Q47" s="324">
        <f>SUM(I47+M47)</f>
        <v>0</v>
      </c>
      <c r="R47" s="2108">
        <f>SUM(J47+N47)</f>
        <v>0</v>
      </c>
      <c r="S47" s="325">
        <f>SUM(Q47:R47)</f>
        <v>0</v>
      </c>
      <c r="T47" s="78"/>
      <c r="U47" s="78"/>
    </row>
    <row r="48" spans="1:21" ht="10.5" customHeight="1">
      <c r="A48" s="2091"/>
      <c r="B48" s="2091"/>
      <c r="C48" s="2091"/>
      <c r="D48" s="2091"/>
      <c r="E48" s="2361"/>
      <c r="F48" s="92"/>
      <c r="G48" s="92" t="s">
        <v>1134</v>
      </c>
      <c r="I48" s="2089">
        <f>SUM(I49+I51+I52)</f>
        <v>0</v>
      </c>
      <c r="J48" s="2089">
        <f>SUM(J49+J51+J52)</f>
        <v>0</v>
      </c>
      <c r="K48" s="2089">
        <f>SUM(I48:J48)</f>
        <v>0</v>
      </c>
      <c r="L48" s="2089"/>
      <c r="M48" s="2089">
        <f>SUM(M49+M51+M52)</f>
        <v>10</v>
      </c>
      <c r="N48" s="2089">
        <f>SUM(N49+N51+N52)</f>
        <v>4</v>
      </c>
      <c r="O48" s="2089">
        <f>SUM(M48:N48)</f>
        <v>14</v>
      </c>
      <c r="P48" s="2089"/>
      <c r="Q48" s="324">
        <f t="shared" si="7"/>
        <v>10</v>
      </c>
      <c r="R48" s="2108">
        <f t="shared" si="7"/>
        <v>4</v>
      </c>
      <c r="S48" s="325">
        <f t="shared" si="3"/>
        <v>14</v>
      </c>
      <c r="T48" s="78"/>
      <c r="U48" s="78"/>
    </row>
    <row r="49" spans="1:21" ht="10.5" customHeight="1">
      <c r="A49" s="2091">
        <v>2</v>
      </c>
      <c r="B49" s="2091">
        <v>4</v>
      </c>
      <c r="C49" s="2091">
        <v>10</v>
      </c>
      <c r="D49" s="2091"/>
      <c r="E49" s="2361"/>
      <c r="F49" s="92"/>
      <c r="H49" s="64" t="s">
        <v>1145</v>
      </c>
      <c r="I49" s="2089">
        <v>0</v>
      </c>
      <c r="J49" s="2089">
        <v>0</v>
      </c>
      <c r="K49" s="2089">
        <f>SUM(I49:J49)</f>
        <v>0</v>
      </c>
      <c r="L49" s="2089"/>
      <c r="M49" s="2089">
        <v>0</v>
      </c>
      <c r="N49" s="2089">
        <v>0</v>
      </c>
      <c r="O49" s="2089">
        <f>SUM(M49:N49)</f>
        <v>0</v>
      </c>
      <c r="P49" s="2089"/>
      <c r="Q49" s="324">
        <f t="shared" si="7"/>
        <v>0</v>
      </c>
      <c r="R49" s="2108">
        <f t="shared" si="7"/>
        <v>0</v>
      </c>
      <c r="S49" s="325">
        <f t="shared" si="3"/>
        <v>0</v>
      </c>
      <c r="T49" s="78"/>
      <c r="U49" s="78"/>
    </row>
    <row r="50" spans="1:21" ht="10.5" customHeight="1">
      <c r="A50" s="2091"/>
      <c r="B50" s="2091"/>
      <c r="C50" s="2091"/>
      <c r="D50" s="2091"/>
      <c r="E50" s="2361"/>
      <c r="F50" s="92"/>
      <c r="G50" s="92"/>
      <c r="H50" s="92" t="s">
        <v>1148</v>
      </c>
      <c r="I50" s="2089"/>
      <c r="J50" s="2089"/>
      <c r="K50" s="2089"/>
      <c r="L50" s="2089"/>
      <c r="M50" s="2089"/>
      <c r="N50" s="2089"/>
      <c r="O50" s="2089"/>
      <c r="P50" s="2089"/>
      <c r="Q50" s="324"/>
      <c r="R50" s="2108"/>
      <c r="S50" s="325"/>
      <c r="T50" s="78"/>
      <c r="U50" s="78"/>
    </row>
    <row r="51" spans="1:21" ht="10.5" customHeight="1">
      <c r="A51" s="2091">
        <v>2</v>
      </c>
      <c r="B51" s="2091">
        <v>4</v>
      </c>
      <c r="C51" s="2091">
        <v>10</v>
      </c>
      <c r="D51" s="2091"/>
      <c r="E51" s="2361"/>
      <c r="F51" s="92"/>
      <c r="G51" s="92"/>
      <c r="H51" s="92" t="s">
        <v>1157</v>
      </c>
      <c r="I51" s="1659">
        <v>0</v>
      </c>
      <c r="J51" s="2089">
        <v>0</v>
      </c>
      <c r="K51" s="2089">
        <f>SUM(I51:J51)</f>
        <v>0</v>
      </c>
      <c r="L51" s="2089"/>
      <c r="M51" s="2089">
        <v>10</v>
      </c>
      <c r="N51" s="2089">
        <v>4</v>
      </c>
      <c r="O51" s="2089">
        <f>SUM(M51:N51)</f>
        <v>14</v>
      </c>
      <c r="P51" s="2089"/>
      <c r="Q51" s="324">
        <f t="shared" si="7"/>
        <v>10</v>
      </c>
      <c r="R51" s="2108">
        <f t="shared" si="7"/>
        <v>4</v>
      </c>
      <c r="S51" s="325">
        <f t="shared" si="3"/>
        <v>14</v>
      </c>
      <c r="T51" s="78"/>
      <c r="U51" s="78"/>
    </row>
    <row r="52" spans="1:21" ht="10.5" customHeight="1">
      <c r="A52" s="2091">
        <v>2</v>
      </c>
      <c r="B52" s="2091">
        <v>4</v>
      </c>
      <c r="C52" s="2091">
        <v>10</v>
      </c>
      <c r="D52" s="2091"/>
      <c r="E52" s="2361"/>
      <c r="F52" s="92"/>
      <c r="G52" s="92"/>
      <c r="H52" s="92" t="s">
        <v>1154</v>
      </c>
      <c r="I52" s="2089">
        <v>0</v>
      </c>
      <c r="J52" s="2089">
        <v>0</v>
      </c>
      <c r="K52" s="2089">
        <f>SUM(I52:J52)</f>
        <v>0</v>
      </c>
      <c r="L52" s="2089"/>
      <c r="M52" s="2089">
        <v>0</v>
      </c>
      <c r="N52" s="2089">
        <v>0</v>
      </c>
      <c r="O52" s="2089">
        <f>SUM(M52:N52)</f>
        <v>0</v>
      </c>
      <c r="P52" s="2089"/>
      <c r="Q52" s="324">
        <f t="shared" si="7"/>
        <v>0</v>
      </c>
      <c r="R52" s="2108">
        <f t="shared" si="7"/>
        <v>0</v>
      </c>
      <c r="S52" s="325">
        <f t="shared" si="3"/>
        <v>0</v>
      </c>
      <c r="T52" s="78"/>
      <c r="U52" s="78"/>
    </row>
    <row r="53" spans="1:21" ht="11.25" customHeight="1">
      <c r="A53" s="2091"/>
      <c r="B53" s="2091"/>
      <c r="C53" s="2091"/>
      <c r="D53" s="2091"/>
      <c r="E53" s="2361"/>
      <c r="F53" s="175" t="s">
        <v>32</v>
      </c>
      <c r="G53" s="92"/>
      <c r="H53" s="92"/>
      <c r="I53" s="1618">
        <f>SUM(I54)</f>
        <v>2</v>
      </c>
      <c r="J53" s="1618">
        <f>SUM(J54)</f>
        <v>2</v>
      </c>
      <c r="K53" s="1618">
        <f>SUM(I53:J53)</f>
        <v>4</v>
      </c>
      <c r="L53" s="1618"/>
      <c r="M53" s="1618">
        <f>SUM(M54)</f>
        <v>0</v>
      </c>
      <c r="N53" s="1618">
        <f>SUM(N54)</f>
        <v>0</v>
      </c>
      <c r="O53" s="1618">
        <f>SUM(M53:N53)</f>
        <v>0</v>
      </c>
      <c r="P53" s="1618"/>
      <c r="Q53" s="1618">
        <f t="shared" si="7"/>
        <v>2</v>
      </c>
      <c r="R53" s="1074">
        <f t="shared" si="7"/>
        <v>2</v>
      </c>
      <c r="S53" s="1099">
        <f t="shared" si="3"/>
        <v>4</v>
      </c>
      <c r="T53" s="78"/>
      <c r="U53" s="78"/>
    </row>
    <row r="54" spans="1:21" ht="10.5" customHeight="1">
      <c r="A54" s="2091"/>
      <c r="B54" s="2091"/>
      <c r="C54" s="2091"/>
      <c r="D54" s="2091"/>
      <c r="E54" s="2361"/>
      <c r="F54" s="92"/>
      <c r="G54" s="92" t="s">
        <v>1134</v>
      </c>
      <c r="H54" s="92"/>
      <c r="I54" s="2089">
        <f>SUM(I56+I57+I58+I59)</f>
        <v>2</v>
      </c>
      <c r="J54" s="2089">
        <f>SUM(J56+J57+J58+J59)</f>
        <v>2</v>
      </c>
      <c r="K54" s="2089">
        <f>SUM(I54:J54)</f>
        <v>4</v>
      </c>
      <c r="L54" s="2089"/>
      <c r="M54" s="2089">
        <f>SUM(M56+M57+M58+M59)</f>
        <v>0</v>
      </c>
      <c r="N54" s="2089">
        <f>SUM(N56+N57+N58+N59)</f>
        <v>0</v>
      </c>
      <c r="O54" s="2089">
        <f>SUM(M54:N54)</f>
        <v>0</v>
      </c>
      <c r="P54" s="2089"/>
      <c r="Q54" s="324">
        <f t="shared" si="7"/>
        <v>2</v>
      </c>
      <c r="R54" s="2108">
        <f t="shared" si="7"/>
        <v>2</v>
      </c>
      <c r="S54" s="325">
        <f t="shared" si="3"/>
        <v>4</v>
      </c>
      <c r="T54" s="78"/>
      <c r="U54" s="78"/>
    </row>
    <row r="55" spans="1:21" ht="10.5" customHeight="1">
      <c r="A55" s="2091"/>
      <c r="B55" s="2091"/>
      <c r="C55" s="2091"/>
      <c r="D55" s="2091"/>
      <c r="E55" s="2361"/>
      <c r="F55" s="92"/>
      <c r="G55" s="92"/>
      <c r="H55" s="92" t="s">
        <v>1148</v>
      </c>
      <c r="I55" s="2089"/>
      <c r="J55" s="2089"/>
      <c r="K55" s="2089"/>
      <c r="L55" s="2089"/>
      <c r="M55" s="2089"/>
      <c r="N55" s="2089"/>
      <c r="O55" s="2089"/>
      <c r="P55" s="2089"/>
      <c r="Q55" s="324"/>
      <c r="R55" s="2108"/>
      <c r="S55" s="325"/>
      <c r="T55" s="78"/>
      <c r="U55" s="78"/>
    </row>
    <row r="56" spans="1:21" ht="10.5" customHeight="1">
      <c r="A56" s="2091">
        <v>2</v>
      </c>
      <c r="B56" s="2091">
        <v>4</v>
      </c>
      <c r="C56" s="2091">
        <v>10</v>
      </c>
      <c r="D56" s="2091"/>
      <c r="E56" s="2361"/>
      <c r="F56" s="92"/>
      <c r="G56" s="92"/>
      <c r="H56" s="92" t="s">
        <v>1159</v>
      </c>
      <c r="I56" s="1659">
        <v>2</v>
      </c>
      <c r="J56" s="2089">
        <v>2</v>
      </c>
      <c r="K56" s="2089">
        <f t="shared" ref="K56:K89" si="8">SUM(I56:J56)</f>
        <v>4</v>
      </c>
      <c r="L56" s="2089"/>
      <c r="M56" s="2089">
        <v>0</v>
      </c>
      <c r="N56" s="2089">
        <v>0</v>
      </c>
      <c r="O56" s="2089">
        <f t="shared" ref="O56:O89" si="9">SUM(M56:N56)</f>
        <v>0</v>
      </c>
      <c r="P56" s="2089"/>
      <c r="Q56" s="324">
        <f t="shared" si="7"/>
        <v>2</v>
      </c>
      <c r="R56" s="2108">
        <f t="shared" si="7"/>
        <v>2</v>
      </c>
      <c r="S56" s="325">
        <f t="shared" si="3"/>
        <v>4</v>
      </c>
      <c r="T56" s="78"/>
      <c r="U56" s="78"/>
    </row>
    <row r="57" spans="1:21" ht="10.5" customHeight="1">
      <c r="A57" s="2091">
        <v>2</v>
      </c>
      <c r="B57" s="2091">
        <v>4</v>
      </c>
      <c r="C57" s="2091">
        <v>10</v>
      </c>
      <c r="D57" s="2091"/>
      <c r="E57" s="2361"/>
      <c r="F57" s="92"/>
      <c r="G57" s="92"/>
      <c r="H57" s="92" t="s">
        <v>1153</v>
      </c>
      <c r="I57" s="1659">
        <v>0</v>
      </c>
      <c r="J57" s="2089">
        <v>0</v>
      </c>
      <c r="K57" s="2089">
        <f t="shared" si="8"/>
        <v>0</v>
      </c>
      <c r="L57" s="2089"/>
      <c r="M57" s="2089">
        <v>0</v>
      </c>
      <c r="N57" s="2089">
        <v>0</v>
      </c>
      <c r="O57" s="2089">
        <f t="shared" si="9"/>
        <v>0</v>
      </c>
      <c r="P57" s="2089"/>
      <c r="Q57" s="324">
        <f t="shared" si="7"/>
        <v>0</v>
      </c>
      <c r="R57" s="2108">
        <f t="shared" si="7"/>
        <v>0</v>
      </c>
      <c r="S57" s="325">
        <f t="shared" si="3"/>
        <v>0</v>
      </c>
      <c r="T57" s="78"/>
      <c r="U57" s="78"/>
    </row>
    <row r="58" spans="1:21" ht="10.5" customHeight="1">
      <c r="A58" s="2091">
        <v>2</v>
      </c>
      <c r="B58" s="2091">
        <v>4</v>
      </c>
      <c r="C58" s="2091">
        <v>10</v>
      </c>
      <c r="D58" s="2091"/>
      <c r="E58" s="2361"/>
      <c r="F58" s="92"/>
      <c r="G58" s="92"/>
      <c r="H58" s="92" t="s">
        <v>1154</v>
      </c>
      <c r="I58" s="1659">
        <v>0</v>
      </c>
      <c r="J58" s="2089">
        <v>0</v>
      </c>
      <c r="K58" s="2089">
        <f t="shared" si="8"/>
        <v>0</v>
      </c>
      <c r="L58" s="2089"/>
      <c r="M58" s="2089">
        <v>0</v>
      </c>
      <c r="N58" s="2089">
        <v>0</v>
      </c>
      <c r="O58" s="2089">
        <f t="shared" si="9"/>
        <v>0</v>
      </c>
      <c r="P58" s="2089"/>
      <c r="Q58" s="324">
        <f t="shared" si="7"/>
        <v>0</v>
      </c>
      <c r="R58" s="2108">
        <f t="shared" si="7"/>
        <v>0</v>
      </c>
      <c r="S58" s="325">
        <f t="shared" si="3"/>
        <v>0</v>
      </c>
      <c r="T58" s="78"/>
      <c r="U58" s="78"/>
    </row>
    <row r="59" spans="1:21" ht="10.5" customHeight="1">
      <c r="A59" s="2091">
        <v>2</v>
      </c>
      <c r="B59" s="2091">
        <v>4</v>
      </c>
      <c r="C59" s="2091">
        <v>10</v>
      </c>
      <c r="D59" s="2091"/>
      <c r="E59" s="2361"/>
      <c r="F59" s="92"/>
      <c r="G59" s="92"/>
      <c r="H59" s="92" t="s">
        <v>1156</v>
      </c>
      <c r="I59" s="1659">
        <v>0</v>
      </c>
      <c r="J59" s="2089">
        <v>0</v>
      </c>
      <c r="K59" s="2089">
        <f t="shared" si="8"/>
        <v>0</v>
      </c>
      <c r="L59" s="2089"/>
      <c r="M59" s="2089">
        <v>0</v>
      </c>
      <c r="N59" s="2089">
        <v>0</v>
      </c>
      <c r="O59" s="2089">
        <f t="shared" si="9"/>
        <v>0</v>
      </c>
      <c r="P59" s="2089"/>
      <c r="Q59" s="324">
        <f t="shared" si="7"/>
        <v>0</v>
      </c>
      <c r="R59" s="2108">
        <f t="shared" si="7"/>
        <v>0</v>
      </c>
      <c r="S59" s="325">
        <f t="shared" si="3"/>
        <v>0</v>
      </c>
      <c r="T59" s="78"/>
      <c r="U59" s="78"/>
    </row>
    <row r="60" spans="1:21" ht="11.25" customHeight="1">
      <c r="A60" s="2091"/>
      <c r="B60" s="2091"/>
      <c r="C60" s="2091"/>
      <c r="D60" s="2091"/>
      <c r="E60" s="2361"/>
      <c r="F60" s="175" t="s">
        <v>33</v>
      </c>
      <c r="G60" s="92"/>
      <c r="H60" s="92"/>
      <c r="I60" s="996">
        <f>SUM(I61)</f>
        <v>0</v>
      </c>
      <c r="J60" s="996">
        <f>SUM(J61)</f>
        <v>0</v>
      </c>
      <c r="K60" s="996">
        <f t="shared" si="8"/>
        <v>0</v>
      </c>
      <c r="L60" s="996"/>
      <c r="M60" s="996">
        <f>SUM(M61)</f>
        <v>0</v>
      </c>
      <c r="N60" s="996">
        <f>SUM(N61)</f>
        <v>0</v>
      </c>
      <c r="O60" s="996">
        <f t="shared" si="9"/>
        <v>0</v>
      </c>
      <c r="P60" s="996"/>
      <c r="Q60" s="1618">
        <f t="shared" si="7"/>
        <v>0</v>
      </c>
      <c r="R60" s="1074">
        <f t="shared" si="7"/>
        <v>0</v>
      </c>
      <c r="S60" s="1099">
        <f t="shared" si="3"/>
        <v>0</v>
      </c>
      <c r="T60" s="78"/>
      <c r="U60" s="78"/>
    </row>
    <row r="61" spans="1:21" ht="10.5" customHeight="1">
      <c r="A61" s="2091"/>
      <c r="B61" s="2091"/>
      <c r="C61" s="2091"/>
      <c r="D61" s="2091"/>
      <c r="E61" s="2361"/>
      <c r="F61" s="92"/>
      <c r="G61" s="92" t="s">
        <v>1134</v>
      </c>
      <c r="H61" s="92"/>
      <c r="I61" s="2107">
        <f>SUM(I62)</f>
        <v>0</v>
      </c>
      <c r="J61" s="2107">
        <f>SUM(J62)</f>
        <v>0</v>
      </c>
      <c r="K61" s="2107">
        <f t="shared" si="8"/>
        <v>0</v>
      </c>
      <c r="L61" s="2107"/>
      <c r="M61" s="2107">
        <f>SUM(M62)</f>
        <v>0</v>
      </c>
      <c r="N61" s="2107">
        <f>SUM(N62)</f>
        <v>0</v>
      </c>
      <c r="O61" s="2107">
        <f t="shared" si="9"/>
        <v>0</v>
      </c>
      <c r="P61" s="2107"/>
      <c r="Q61" s="324">
        <f t="shared" si="7"/>
        <v>0</v>
      </c>
      <c r="R61" s="2108">
        <f t="shared" si="7"/>
        <v>0</v>
      </c>
      <c r="S61" s="325">
        <f t="shared" si="3"/>
        <v>0</v>
      </c>
      <c r="T61" s="78"/>
      <c r="U61" s="78"/>
    </row>
    <row r="62" spans="1:21" ht="10.5" customHeight="1">
      <c r="A62" s="2091">
        <v>2</v>
      </c>
      <c r="B62" s="2091">
        <v>4</v>
      </c>
      <c r="C62" s="2091">
        <v>3</v>
      </c>
      <c r="D62" s="2091"/>
      <c r="E62" s="2361"/>
      <c r="F62" s="92"/>
      <c r="G62" s="92"/>
      <c r="H62" s="92" t="s">
        <v>1161</v>
      </c>
      <c r="I62" s="2107">
        <v>0</v>
      </c>
      <c r="J62" s="2107">
        <v>0</v>
      </c>
      <c r="K62" s="2107">
        <f t="shared" si="8"/>
        <v>0</v>
      </c>
      <c r="L62" s="2107"/>
      <c r="M62" s="2107">
        <v>0</v>
      </c>
      <c r="N62" s="2107">
        <v>0</v>
      </c>
      <c r="O62" s="2107">
        <f t="shared" si="9"/>
        <v>0</v>
      </c>
      <c r="P62" s="2107"/>
      <c r="Q62" s="324">
        <f t="shared" si="7"/>
        <v>0</v>
      </c>
      <c r="R62" s="2108">
        <f t="shared" si="7"/>
        <v>0</v>
      </c>
      <c r="S62" s="325">
        <f t="shared" si="3"/>
        <v>0</v>
      </c>
      <c r="T62" s="78"/>
      <c r="U62" s="78"/>
    </row>
    <row r="63" spans="1:21" ht="11.25" customHeight="1">
      <c r="A63" s="2091"/>
      <c r="B63" s="2091"/>
      <c r="C63" s="2091"/>
      <c r="D63" s="2091"/>
      <c r="E63" s="2099"/>
      <c r="F63" s="175" t="s">
        <v>37</v>
      </c>
      <c r="G63" s="92"/>
      <c r="H63" s="92"/>
      <c r="I63" s="996">
        <f>I64</f>
        <v>3</v>
      </c>
      <c r="J63" s="996">
        <f>J64</f>
        <v>6</v>
      </c>
      <c r="K63" s="996">
        <f t="shared" si="8"/>
        <v>9</v>
      </c>
      <c r="L63" s="996"/>
      <c r="M63" s="996">
        <f>M64</f>
        <v>0</v>
      </c>
      <c r="N63" s="996">
        <f>N64</f>
        <v>0</v>
      </c>
      <c r="O63" s="996">
        <f t="shared" si="9"/>
        <v>0</v>
      </c>
      <c r="P63" s="996"/>
      <c r="Q63" s="1618">
        <f t="shared" si="7"/>
        <v>3</v>
      </c>
      <c r="R63" s="1618">
        <f t="shared" si="7"/>
        <v>6</v>
      </c>
      <c r="S63" s="1076">
        <f t="shared" si="3"/>
        <v>9</v>
      </c>
      <c r="T63" s="78"/>
      <c r="U63" s="78"/>
    </row>
    <row r="64" spans="1:21" ht="10.5" customHeight="1">
      <c r="A64" s="2091"/>
      <c r="B64" s="2091"/>
      <c r="C64" s="2091"/>
      <c r="D64" s="2091"/>
      <c r="E64" s="2099"/>
      <c r="F64" s="92"/>
      <c r="G64" s="92" t="s">
        <v>1137</v>
      </c>
      <c r="H64" s="92"/>
      <c r="I64" s="2107">
        <f>I65</f>
        <v>3</v>
      </c>
      <c r="J64" s="2107">
        <f>J65</f>
        <v>6</v>
      </c>
      <c r="K64" s="2107">
        <f t="shared" si="8"/>
        <v>9</v>
      </c>
      <c r="L64" s="2107"/>
      <c r="M64" s="2107">
        <f>M65</f>
        <v>0</v>
      </c>
      <c r="N64" s="2107">
        <f>N65</f>
        <v>0</v>
      </c>
      <c r="O64" s="2107">
        <f t="shared" si="9"/>
        <v>0</v>
      </c>
      <c r="P64" s="2107"/>
      <c r="Q64" s="324">
        <f t="shared" si="7"/>
        <v>3</v>
      </c>
      <c r="R64" s="324">
        <f t="shared" si="7"/>
        <v>6</v>
      </c>
      <c r="S64" s="347">
        <f t="shared" si="3"/>
        <v>9</v>
      </c>
      <c r="T64" s="78"/>
      <c r="U64" s="78"/>
    </row>
    <row r="65" spans="1:21" ht="10.5" customHeight="1">
      <c r="A65" s="2091">
        <v>2</v>
      </c>
      <c r="B65" s="2091">
        <v>4</v>
      </c>
      <c r="C65" s="2091">
        <v>11</v>
      </c>
      <c r="D65" s="2091"/>
      <c r="E65" s="2099"/>
      <c r="F65" s="92"/>
      <c r="G65" s="92"/>
      <c r="H65" s="92" t="s">
        <v>1162</v>
      </c>
      <c r="I65" s="2107">
        <v>3</v>
      </c>
      <c r="J65" s="2107">
        <v>6</v>
      </c>
      <c r="K65" s="2107">
        <f t="shared" si="8"/>
        <v>9</v>
      </c>
      <c r="L65" s="2107"/>
      <c r="M65" s="2107">
        <v>0</v>
      </c>
      <c r="N65" s="2107">
        <v>0</v>
      </c>
      <c r="O65" s="2107">
        <f t="shared" si="9"/>
        <v>0</v>
      </c>
      <c r="P65" s="2107"/>
      <c r="Q65" s="324">
        <f t="shared" si="7"/>
        <v>3</v>
      </c>
      <c r="R65" s="324">
        <f t="shared" si="7"/>
        <v>6</v>
      </c>
      <c r="S65" s="347">
        <f t="shared" si="3"/>
        <v>9</v>
      </c>
      <c r="T65" s="78"/>
      <c r="U65" s="78"/>
    </row>
    <row r="66" spans="1:21">
      <c r="A66" s="2091"/>
      <c r="B66" s="2091"/>
      <c r="C66" s="2091"/>
      <c r="D66" s="2091"/>
      <c r="E66" s="2362">
        <v>1403</v>
      </c>
      <c r="F66" s="13" t="s">
        <v>39</v>
      </c>
      <c r="G66" s="123"/>
      <c r="H66" s="123"/>
      <c r="I66" s="342">
        <f t="shared" ref="I66:J68" si="10">SUM(I67)</f>
        <v>3</v>
      </c>
      <c r="J66" s="342">
        <f t="shared" si="10"/>
        <v>3</v>
      </c>
      <c r="K66" s="342">
        <f t="shared" si="8"/>
        <v>6</v>
      </c>
      <c r="L66" s="342"/>
      <c r="M66" s="342">
        <f t="shared" ref="M66:N68" si="11">SUM(M67)</f>
        <v>5</v>
      </c>
      <c r="N66" s="342">
        <f t="shared" si="11"/>
        <v>3</v>
      </c>
      <c r="O66" s="342">
        <f t="shared" si="9"/>
        <v>8</v>
      </c>
      <c r="P66" s="342"/>
      <c r="Q66" s="342">
        <f>SUM(I66+M66)</f>
        <v>8</v>
      </c>
      <c r="R66" s="342">
        <f>SUM(J66+N66)</f>
        <v>6</v>
      </c>
      <c r="S66" s="339">
        <f>SUM(K66+O66)</f>
        <v>14</v>
      </c>
      <c r="T66" s="78"/>
      <c r="U66" s="78"/>
    </row>
    <row r="67" spans="1:21" ht="11.25" customHeight="1">
      <c r="A67" s="2091"/>
      <c r="B67" s="2091"/>
      <c r="C67" s="2091"/>
      <c r="D67" s="2091"/>
      <c r="E67" s="2363"/>
      <c r="F67" s="1622" t="s">
        <v>1163</v>
      </c>
      <c r="G67" s="624"/>
      <c r="H67" s="624"/>
      <c r="I67" s="1623">
        <f t="shared" si="10"/>
        <v>3</v>
      </c>
      <c r="J67" s="1623">
        <f t="shared" si="10"/>
        <v>3</v>
      </c>
      <c r="K67" s="1623">
        <f t="shared" si="8"/>
        <v>6</v>
      </c>
      <c r="L67" s="1623"/>
      <c r="M67" s="1623">
        <f t="shared" si="11"/>
        <v>5</v>
      </c>
      <c r="N67" s="1623">
        <f t="shared" si="11"/>
        <v>3</v>
      </c>
      <c r="O67" s="1623">
        <f t="shared" si="9"/>
        <v>8</v>
      </c>
      <c r="P67" s="1623"/>
      <c r="Q67" s="1618">
        <f t="shared" ref="Q67:R69" si="12">SUM(I67+M67)</f>
        <v>8</v>
      </c>
      <c r="R67" s="1618">
        <f t="shared" si="12"/>
        <v>6</v>
      </c>
      <c r="S67" s="1076">
        <f>SUM(Q67:R67)</f>
        <v>14</v>
      </c>
      <c r="T67" s="78"/>
      <c r="U67" s="78"/>
    </row>
    <row r="68" spans="1:21" ht="10.5" customHeight="1">
      <c r="A68" s="2091"/>
      <c r="B68" s="2091"/>
      <c r="C68" s="2091"/>
      <c r="D68" s="2091"/>
      <c r="E68" s="2363"/>
      <c r="F68" s="691"/>
      <c r="G68" s="92" t="s">
        <v>1164</v>
      </c>
      <c r="H68" s="92"/>
      <c r="I68" s="324">
        <f t="shared" si="10"/>
        <v>3</v>
      </c>
      <c r="J68" s="324">
        <f t="shared" si="10"/>
        <v>3</v>
      </c>
      <c r="K68" s="324">
        <f t="shared" si="8"/>
        <v>6</v>
      </c>
      <c r="L68" s="1618"/>
      <c r="M68" s="324">
        <f t="shared" si="11"/>
        <v>5</v>
      </c>
      <c r="N68" s="324">
        <f t="shared" si="11"/>
        <v>3</v>
      </c>
      <c r="O68" s="324">
        <f t="shared" si="9"/>
        <v>8</v>
      </c>
      <c r="P68" s="1618"/>
      <c r="Q68" s="324">
        <f t="shared" si="12"/>
        <v>8</v>
      </c>
      <c r="R68" s="324">
        <f t="shared" si="12"/>
        <v>6</v>
      </c>
      <c r="S68" s="347">
        <f>SUM(Q68:R68)</f>
        <v>14</v>
      </c>
      <c r="T68" s="78"/>
      <c r="U68" s="78"/>
    </row>
    <row r="69" spans="1:21" ht="10.5" customHeight="1">
      <c r="A69" s="2091">
        <v>3</v>
      </c>
      <c r="B69" s="2091">
        <v>5</v>
      </c>
      <c r="C69" s="2091">
        <v>11</v>
      </c>
      <c r="D69" s="2091"/>
      <c r="E69" s="2363"/>
      <c r="F69" s="1624"/>
      <c r="G69" s="1625"/>
      <c r="H69" s="314" t="s">
        <v>1165</v>
      </c>
      <c r="I69" s="1664">
        <v>3</v>
      </c>
      <c r="J69" s="607">
        <v>3</v>
      </c>
      <c r="K69" s="2109">
        <f t="shared" si="8"/>
        <v>6</v>
      </c>
      <c r="L69" s="607"/>
      <c r="M69" s="607">
        <v>5</v>
      </c>
      <c r="N69" s="607">
        <v>3</v>
      </c>
      <c r="O69" s="2109">
        <f t="shared" si="9"/>
        <v>8</v>
      </c>
      <c r="P69" s="607"/>
      <c r="Q69" s="2109">
        <f t="shared" si="12"/>
        <v>8</v>
      </c>
      <c r="R69" s="2109">
        <f t="shared" si="12"/>
        <v>6</v>
      </c>
      <c r="S69" s="404">
        <f>SUM(Q69:R69)</f>
        <v>14</v>
      </c>
      <c r="T69" s="78"/>
      <c r="U69" s="78"/>
    </row>
    <row r="70" spans="1:21">
      <c r="A70" s="2091"/>
      <c r="B70" s="2091"/>
      <c r="C70" s="2091"/>
      <c r="D70" s="2091"/>
      <c r="E70" s="2362">
        <v>1404</v>
      </c>
      <c r="F70" s="1668" t="s">
        <v>43</v>
      </c>
      <c r="G70" s="1669"/>
      <c r="H70" s="1670"/>
      <c r="I70" s="342">
        <f>SUM(I71+I85)</f>
        <v>19</v>
      </c>
      <c r="J70" s="342">
        <f>SUM(J71+J85)</f>
        <v>11</v>
      </c>
      <c r="K70" s="342">
        <f t="shared" si="8"/>
        <v>30</v>
      </c>
      <c r="L70" s="342"/>
      <c r="M70" s="342">
        <f>SUM(M71+M85)</f>
        <v>31</v>
      </c>
      <c r="N70" s="342">
        <f>SUM(N71+N85)</f>
        <v>13</v>
      </c>
      <c r="O70" s="342">
        <f t="shared" si="9"/>
        <v>44</v>
      </c>
      <c r="P70" s="342"/>
      <c r="Q70" s="1629">
        <f t="shared" si="7"/>
        <v>50</v>
      </c>
      <c r="R70" s="1629">
        <f t="shared" si="7"/>
        <v>24</v>
      </c>
      <c r="S70" s="394">
        <f t="shared" si="3"/>
        <v>74</v>
      </c>
      <c r="T70" s="2858"/>
      <c r="U70" s="78"/>
    </row>
    <row r="71" spans="1:21" ht="11.25" customHeight="1">
      <c r="A71" s="2091"/>
      <c r="B71" s="2091"/>
      <c r="C71" s="2091"/>
      <c r="D71" s="2091"/>
      <c r="E71" s="2363"/>
      <c r="F71" s="175" t="s">
        <v>128</v>
      </c>
      <c r="G71" s="92"/>
      <c r="H71" s="92"/>
      <c r="I71" s="1618">
        <f>SUM(I72+I74+I83)</f>
        <v>19</v>
      </c>
      <c r="J71" s="1618">
        <f>SUM(J72+J74+J83)</f>
        <v>11</v>
      </c>
      <c r="K71" s="1618">
        <f t="shared" si="8"/>
        <v>30</v>
      </c>
      <c r="L71" s="1618"/>
      <c r="M71" s="1618">
        <f>SUM(M72+M74+M83)</f>
        <v>15</v>
      </c>
      <c r="N71" s="1618">
        <f>SUM(N72+N74+N83)</f>
        <v>3</v>
      </c>
      <c r="O71" s="1618">
        <f t="shared" si="9"/>
        <v>18</v>
      </c>
      <c r="P71" s="1618"/>
      <c r="Q71" s="1618">
        <f t="shared" si="7"/>
        <v>34</v>
      </c>
      <c r="R71" s="1618">
        <f t="shared" si="7"/>
        <v>14</v>
      </c>
      <c r="S71" s="1076">
        <f t="shared" si="3"/>
        <v>48</v>
      </c>
      <c r="T71" s="78"/>
      <c r="U71" s="78"/>
    </row>
    <row r="72" spans="1:21" ht="10.5" customHeight="1">
      <c r="A72" s="2091"/>
      <c r="B72" s="2091"/>
      <c r="C72" s="2091"/>
      <c r="D72" s="2091"/>
      <c r="E72" s="2363"/>
      <c r="F72" s="175"/>
      <c r="G72" s="92" t="s">
        <v>1139</v>
      </c>
      <c r="H72" s="92"/>
      <c r="I72" s="324">
        <f>SUM(I73)</f>
        <v>0</v>
      </c>
      <c r="J72" s="324">
        <f>SUM(J73)</f>
        <v>0</v>
      </c>
      <c r="K72" s="324">
        <f t="shared" si="8"/>
        <v>0</v>
      </c>
      <c r="L72" s="324"/>
      <c r="M72" s="324">
        <f>SUM(M73)</f>
        <v>0</v>
      </c>
      <c r="N72" s="324">
        <f>SUM(N73)</f>
        <v>0</v>
      </c>
      <c r="O72" s="324">
        <f t="shared" si="9"/>
        <v>0</v>
      </c>
      <c r="P72" s="324"/>
      <c r="Q72" s="324">
        <f t="shared" si="7"/>
        <v>0</v>
      </c>
      <c r="R72" s="324">
        <f t="shared" si="7"/>
        <v>0</v>
      </c>
      <c r="S72" s="347">
        <f t="shared" si="3"/>
        <v>0</v>
      </c>
      <c r="T72" s="78"/>
      <c r="U72" s="78"/>
    </row>
    <row r="73" spans="1:21" ht="10.5" customHeight="1">
      <c r="A73" s="2091">
        <v>4</v>
      </c>
      <c r="B73" s="2091">
        <v>6</v>
      </c>
      <c r="C73" s="2091">
        <v>11</v>
      </c>
      <c r="D73" s="2091"/>
      <c r="E73" s="2363"/>
      <c r="F73" s="175"/>
      <c r="G73" s="92"/>
      <c r="H73" s="92" t="s">
        <v>1166</v>
      </c>
      <c r="I73" s="324">
        <v>0</v>
      </c>
      <c r="J73" s="324">
        <v>0</v>
      </c>
      <c r="K73" s="324">
        <f t="shared" si="8"/>
        <v>0</v>
      </c>
      <c r="L73" s="324"/>
      <c r="M73" s="324">
        <v>0</v>
      </c>
      <c r="N73" s="324">
        <v>0</v>
      </c>
      <c r="O73" s="324">
        <f t="shared" si="9"/>
        <v>0</v>
      </c>
      <c r="P73" s="324"/>
      <c r="Q73" s="324">
        <f t="shared" si="7"/>
        <v>0</v>
      </c>
      <c r="R73" s="324">
        <f t="shared" si="7"/>
        <v>0</v>
      </c>
      <c r="S73" s="325">
        <f t="shared" si="3"/>
        <v>0</v>
      </c>
      <c r="T73" s="78"/>
      <c r="U73" s="78"/>
    </row>
    <row r="74" spans="1:21" ht="10.5" customHeight="1">
      <c r="A74" s="2091"/>
      <c r="B74" s="2091"/>
      <c r="C74" s="2091"/>
      <c r="D74" s="2091"/>
      <c r="E74" s="2363"/>
      <c r="F74" s="92"/>
      <c r="G74" s="92" t="s">
        <v>1167</v>
      </c>
      <c r="H74" s="92"/>
      <c r="I74" s="324">
        <f>SUM(I75+I77+I80+I82+I78+I79+I81)</f>
        <v>13</v>
      </c>
      <c r="J74" s="324">
        <f>SUM(J75+J77+J80+J82+J78+J79+J81)</f>
        <v>8</v>
      </c>
      <c r="K74" s="324">
        <f t="shared" si="8"/>
        <v>21</v>
      </c>
      <c r="L74" s="324"/>
      <c r="M74" s="324">
        <f>SUM(M75+M77+M80+M82+M78+M79+M81)</f>
        <v>15</v>
      </c>
      <c r="N74" s="324">
        <f>SUM(N75+N77+N80+N82+N78+N79+N81)</f>
        <v>3</v>
      </c>
      <c r="O74" s="324">
        <f t="shared" si="9"/>
        <v>18</v>
      </c>
      <c r="P74" s="324"/>
      <c r="Q74" s="324">
        <f t="shared" si="7"/>
        <v>28</v>
      </c>
      <c r="R74" s="324">
        <f t="shared" si="7"/>
        <v>11</v>
      </c>
      <c r="S74" s="325">
        <f t="shared" si="3"/>
        <v>39</v>
      </c>
      <c r="T74" s="78"/>
      <c r="U74" s="78"/>
    </row>
    <row r="75" spans="1:21" ht="10.5" customHeight="1">
      <c r="A75" s="2091">
        <v>4</v>
      </c>
      <c r="B75" s="2091">
        <v>6</v>
      </c>
      <c r="C75" s="2091">
        <v>11</v>
      </c>
      <c r="D75" s="2091"/>
      <c r="E75" s="2363"/>
      <c r="F75" s="92"/>
      <c r="G75" s="92"/>
      <c r="H75" s="92" t="s">
        <v>1168</v>
      </c>
      <c r="I75" s="1331">
        <v>0</v>
      </c>
      <c r="J75" s="324">
        <v>0</v>
      </c>
      <c r="K75" s="324">
        <f t="shared" si="8"/>
        <v>0</v>
      </c>
      <c r="L75" s="324"/>
      <c r="M75" s="324">
        <v>4</v>
      </c>
      <c r="N75" s="324">
        <v>2</v>
      </c>
      <c r="O75" s="324">
        <f t="shared" si="9"/>
        <v>6</v>
      </c>
      <c r="P75" s="324"/>
      <c r="Q75" s="324">
        <f t="shared" si="7"/>
        <v>4</v>
      </c>
      <c r="R75" s="324">
        <f t="shared" si="7"/>
        <v>2</v>
      </c>
      <c r="S75" s="325">
        <f t="shared" si="3"/>
        <v>6</v>
      </c>
      <c r="T75" s="78"/>
      <c r="U75" s="78"/>
    </row>
    <row r="76" spans="1:21" ht="10.5" customHeight="1">
      <c r="A76" s="2091"/>
      <c r="B76" s="2091"/>
      <c r="C76" s="2091"/>
      <c r="D76" s="2091"/>
      <c r="E76" s="2363"/>
      <c r="F76" s="92"/>
      <c r="G76" s="92"/>
      <c r="H76" s="92" t="s">
        <v>1169</v>
      </c>
      <c r="I76" s="324"/>
      <c r="J76" s="324"/>
      <c r="K76" s="324"/>
      <c r="L76" s="324"/>
      <c r="M76" s="324"/>
      <c r="N76" s="324"/>
      <c r="O76" s="324"/>
      <c r="P76" s="324"/>
      <c r="Q76" s="324"/>
      <c r="R76" s="324"/>
      <c r="S76" s="325"/>
      <c r="T76" s="78"/>
      <c r="U76" s="78"/>
    </row>
    <row r="77" spans="1:21" ht="10.5" customHeight="1">
      <c r="A77" s="2091">
        <v>4</v>
      </c>
      <c r="B77" s="2091">
        <v>6</v>
      </c>
      <c r="C77" s="2091">
        <v>11</v>
      </c>
      <c r="D77" s="2091"/>
      <c r="E77" s="2363"/>
      <c r="F77" s="92"/>
      <c r="G77" s="92"/>
      <c r="H77" s="92" t="s">
        <v>1210</v>
      </c>
      <c r="I77" s="1331">
        <v>0</v>
      </c>
      <c r="J77" s="324">
        <v>0</v>
      </c>
      <c r="K77" s="324">
        <f t="shared" si="8"/>
        <v>0</v>
      </c>
      <c r="L77" s="324"/>
      <c r="M77" s="324">
        <v>2</v>
      </c>
      <c r="N77" s="324">
        <v>0</v>
      </c>
      <c r="O77" s="324">
        <f t="shared" si="9"/>
        <v>2</v>
      </c>
      <c r="P77" s="324"/>
      <c r="Q77" s="324">
        <f t="shared" si="7"/>
        <v>2</v>
      </c>
      <c r="R77" s="324">
        <f t="shared" si="7"/>
        <v>0</v>
      </c>
      <c r="S77" s="325">
        <f t="shared" si="3"/>
        <v>2</v>
      </c>
      <c r="T77" s="78"/>
      <c r="U77" s="78"/>
    </row>
    <row r="78" spans="1:21" ht="10.5" customHeight="1">
      <c r="A78" s="2091">
        <v>4</v>
      </c>
      <c r="B78" s="2091">
        <v>6</v>
      </c>
      <c r="C78" s="2091">
        <v>11</v>
      </c>
      <c r="D78" s="2091"/>
      <c r="E78" s="2363"/>
      <c r="F78" s="92"/>
      <c r="G78" s="92"/>
      <c r="H78" s="92" t="s">
        <v>1170</v>
      </c>
      <c r="I78" s="1331">
        <v>0</v>
      </c>
      <c r="J78" s="324">
        <v>0</v>
      </c>
      <c r="K78" s="324">
        <f t="shared" si="8"/>
        <v>0</v>
      </c>
      <c r="L78" s="324"/>
      <c r="M78" s="324">
        <v>0</v>
      </c>
      <c r="N78" s="324">
        <v>0</v>
      </c>
      <c r="O78" s="324">
        <f>SUM(M78:N78)</f>
        <v>0</v>
      </c>
      <c r="P78" s="324"/>
      <c r="Q78" s="324">
        <f>SUM(I78+M78)</f>
        <v>0</v>
      </c>
      <c r="R78" s="324">
        <f>SUM(J78+N78)</f>
        <v>0</v>
      </c>
      <c r="S78" s="325">
        <f>SUM(Q78:R78)</f>
        <v>0</v>
      </c>
      <c r="T78" s="78"/>
      <c r="U78" s="78"/>
    </row>
    <row r="79" spans="1:21" ht="10.5" customHeight="1">
      <c r="A79" s="2091">
        <v>4</v>
      </c>
      <c r="B79" s="2091">
        <v>6</v>
      </c>
      <c r="C79" s="2091">
        <v>11</v>
      </c>
      <c r="D79" s="2091"/>
      <c r="E79" s="2363"/>
      <c r="F79" s="92"/>
      <c r="G79" s="92"/>
      <c r="H79" s="92" t="s">
        <v>1211</v>
      </c>
      <c r="I79" s="1331">
        <v>0</v>
      </c>
      <c r="J79" s="324">
        <v>0</v>
      </c>
      <c r="K79" s="324">
        <f>SUM(I79:J79)</f>
        <v>0</v>
      </c>
      <c r="L79" s="324"/>
      <c r="M79" s="324">
        <v>0</v>
      </c>
      <c r="N79" s="324">
        <v>0</v>
      </c>
      <c r="O79" s="324">
        <f>SUM(M79:N79)</f>
        <v>0</v>
      </c>
      <c r="P79" s="324"/>
      <c r="Q79" s="324">
        <f>SUM(I79+M79)</f>
        <v>0</v>
      </c>
      <c r="R79" s="324">
        <f>SUM(J79+N79)</f>
        <v>0</v>
      </c>
      <c r="S79" s="325">
        <f>SUM(Q79:R79)</f>
        <v>0</v>
      </c>
      <c r="T79" s="78"/>
      <c r="U79" s="78"/>
    </row>
    <row r="80" spans="1:21" ht="10.5" customHeight="1">
      <c r="A80" s="2091">
        <v>4</v>
      </c>
      <c r="B80" s="2091">
        <v>6</v>
      </c>
      <c r="C80" s="2091">
        <v>11</v>
      </c>
      <c r="D80" s="2091"/>
      <c r="E80" s="2363"/>
      <c r="F80" s="92"/>
      <c r="G80" s="92"/>
      <c r="H80" s="92" t="s">
        <v>1171</v>
      </c>
      <c r="I80" s="1331">
        <v>12</v>
      </c>
      <c r="J80" s="324">
        <v>6</v>
      </c>
      <c r="K80" s="324">
        <f t="shared" si="8"/>
        <v>18</v>
      </c>
      <c r="L80" s="324"/>
      <c r="M80" s="324">
        <v>8</v>
      </c>
      <c r="N80" s="324">
        <v>1</v>
      </c>
      <c r="O80" s="324">
        <f t="shared" si="9"/>
        <v>9</v>
      </c>
      <c r="P80" s="324"/>
      <c r="Q80" s="324">
        <f t="shared" si="7"/>
        <v>20</v>
      </c>
      <c r="R80" s="324">
        <f t="shared" si="7"/>
        <v>7</v>
      </c>
      <c r="S80" s="325">
        <f t="shared" si="3"/>
        <v>27</v>
      </c>
      <c r="T80" s="78"/>
      <c r="U80" s="78"/>
    </row>
    <row r="81" spans="1:24" ht="10.5" customHeight="1">
      <c r="A81" s="2091">
        <v>4</v>
      </c>
      <c r="B81" s="2091">
        <v>6</v>
      </c>
      <c r="C81" s="2091">
        <v>11</v>
      </c>
      <c r="D81" s="2091"/>
      <c r="E81" s="2363"/>
      <c r="F81" s="92"/>
      <c r="G81" s="92"/>
      <c r="H81" s="92" t="s">
        <v>1212</v>
      </c>
      <c r="I81" s="1331">
        <v>1</v>
      </c>
      <c r="J81" s="324">
        <v>2</v>
      </c>
      <c r="K81" s="324">
        <f t="shared" si="8"/>
        <v>3</v>
      </c>
      <c r="L81" s="324"/>
      <c r="M81" s="324">
        <v>1</v>
      </c>
      <c r="N81" s="324">
        <v>0</v>
      </c>
      <c r="O81" s="324">
        <f t="shared" si="9"/>
        <v>1</v>
      </c>
      <c r="P81" s="324"/>
      <c r="Q81" s="324">
        <f t="shared" si="7"/>
        <v>2</v>
      </c>
      <c r="R81" s="324">
        <f t="shared" si="7"/>
        <v>2</v>
      </c>
      <c r="S81" s="325">
        <f t="shared" si="3"/>
        <v>4</v>
      </c>
      <c r="T81" s="78"/>
      <c r="U81" s="78"/>
    </row>
    <row r="82" spans="1:24" ht="10.5" customHeight="1">
      <c r="A82" s="2091">
        <v>4</v>
      </c>
      <c r="B82" s="2091">
        <v>6</v>
      </c>
      <c r="C82" s="2091">
        <v>11</v>
      </c>
      <c r="D82" s="2091"/>
      <c r="E82" s="2363"/>
      <c r="F82" s="92"/>
      <c r="G82" s="92"/>
      <c r="H82" s="92" t="s">
        <v>1172</v>
      </c>
      <c r="I82" s="1331">
        <v>0</v>
      </c>
      <c r="J82" s="324">
        <v>0</v>
      </c>
      <c r="K82" s="324">
        <f t="shared" si="8"/>
        <v>0</v>
      </c>
      <c r="L82" s="324"/>
      <c r="M82" s="324">
        <v>0</v>
      </c>
      <c r="N82" s="324">
        <v>0</v>
      </c>
      <c r="O82" s="324">
        <f t="shared" si="9"/>
        <v>0</v>
      </c>
      <c r="P82" s="324"/>
      <c r="Q82" s="324">
        <f t="shared" si="7"/>
        <v>0</v>
      </c>
      <c r="R82" s="324">
        <f t="shared" si="7"/>
        <v>0</v>
      </c>
      <c r="S82" s="325">
        <f t="shared" si="3"/>
        <v>0</v>
      </c>
      <c r="T82" s="78"/>
      <c r="U82" s="78"/>
    </row>
    <row r="83" spans="1:24" ht="10.5" customHeight="1">
      <c r="E83" s="2363"/>
      <c r="F83" s="1630"/>
      <c r="G83" s="89" t="s">
        <v>1137</v>
      </c>
      <c r="H83" s="92"/>
      <c r="I83" s="2107">
        <f>SUM(I84)</f>
        <v>6</v>
      </c>
      <c r="J83" s="2107">
        <f>SUM(J84)</f>
        <v>3</v>
      </c>
      <c r="K83" s="2107">
        <f>SUM(I83:J83)</f>
        <v>9</v>
      </c>
      <c r="L83" s="2107"/>
      <c r="M83" s="2107">
        <f>SUM(M84)</f>
        <v>0</v>
      </c>
      <c r="N83" s="2107">
        <f>SUM(N84)</f>
        <v>0</v>
      </c>
      <c r="O83" s="2107">
        <f>SUM(M83:N83)</f>
        <v>0</v>
      </c>
      <c r="P83" s="2107"/>
      <c r="Q83" s="324">
        <f t="shared" si="7"/>
        <v>6</v>
      </c>
      <c r="R83" s="324">
        <f t="shared" si="7"/>
        <v>3</v>
      </c>
      <c r="S83" s="325">
        <f t="shared" si="3"/>
        <v>9</v>
      </c>
    </row>
    <row r="84" spans="1:24" ht="10.5" customHeight="1">
      <c r="A84" s="221">
        <v>4</v>
      </c>
      <c r="B84" s="221">
        <v>6</v>
      </c>
      <c r="C84" s="221">
        <v>11</v>
      </c>
      <c r="E84" s="2512"/>
      <c r="F84" s="631"/>
      <c r="G84" s="92"/>
      <c r="H84" s="92" t="s">
        <v>1173</v>
      </c>
      <c r="I84" s="2090">
        <v>6</v>
      </c>
      <c r="J84" s="2107">
        <v>3</v>
      </c>
      <c r="K84" s="2107">
        <f>SUM(I84:J84)</f>
        <v>9</v>
      </c>
      <c r="L84" s="2107"/>
      <c r="M84" s="2107">
        <v>0</v>
      </c>
      <c r="N84" s="2107">
        <v>0</v>
      </c>
      <c r="O84" s="2107">
        <f>SUM(M84:N84)</f>
        <v>0</v>
      </c>
      <c r="P84" s="2107"/>
      <c r="Q84" s="324">
        <f t="shared" si="7"/>
        <v>6</v>
      </c>
      <c r="R84" s="324">
        <f t="shared" si="7"/>
        <v>3</v>
      </c>
      <c r="S84" s="325">
        <f t="shared" si="3"/>
        <v>9</v>
      </c>
    </row>
    <row r="85" spans="1:24" ht="10.5" customHeight="1">
      <c r="A85" s="2091"/>
      <c r="B85" s="2091"/>
      <c r="C85" s="2091"/>
      <c r="D85" s="2091"/>
      <c r="E85" s="2363"/>
      <c r="F85" s="175" t="s">
        <v>45</v>
      </c>
      <c r="G85" s="92"/>
      <c r="H85" s="92"/>
      <c r="I85" s="1618">
        <f>SUM(I86+I88)</f>
        <v>0</v>
      </c>
      <c r="J85" s="1618">
        <f>SUM(J86+J88)</f>
        <v>0</v>
      </c>
      <c r="K85" s="1618">
        <f t="shared" si="8"/>
        <v>0</v>
      </c>
      <c r="L85" s="1618"/>
      <c r="M85" s="1618">
        <f>SUM(M86+M88)</f>
        <v>16</v>
      </c>
      <c r="N85" s="1618">
        <f>SUM(N86+N88)</f>
        <v>10</v>
      </c>
      <c r="O85" s="1618">
        <f t="shared" si="9"/>
        <v>26</v>
      </c>
      <c r="P85" s="1618"/>
      <c r="Q85" s="1618">
        <f t="shared" si="7"/>
        <v>16</v>
      </c>
      <c r="R85" s="1618">
        <f t="shared" si="7"/>
        <v>10</v>
      </c>
      <c r="S85" s="1099">
        <f t="shared" si="3"/>
        <v>26</v>
      </c>
      <c r="T85" s="78"/>
      <c r="U85" s="78"/>
    </row>
    <row r="86" spans="1:24" ht="10.5" customHeight="1">
      <c r="A86" s="2091"/>
      <c r="B86" s="2091"/>
      <c r="C86" s="2091"/>
      <c r="D86" s="2091"/>
      <c r="E86" s="2363"/>
      <c r="F86" s="92"/>
      <c r="G86" s="92" t="s">
        <v>1134</v>
      </c>
      <c r="H86" s="92"/>
      <c r="I86" s="324">
        <f>SUM(I87)</f>
        <v>0</v>
      </c>
      <c r="J86" s="324">
        <f>SUM(J87)</f>
        <v>0</v>
      </c>
      <c r="K86" s="324">
        <f t="shared" si="8"/>
        <v>0</v>
      </c>
      <c r="L86" s="324"/>
      <c r="M86" s="324">
        <f>SUM(M87)</f>
        <v>16</v>
      </c>
      <c r="N86" s="324">
        <f>SUM(N87)</f>
        <v>10</v>
      </c>
      <c r="O86" s="324">
        <f t="shared" si="9"/>
        <v>26</v>
      </c>
      <c r="P86" s="324"/>
      <c r="Q86" s="324">
        <f t="shared" si="7"/>
        <v>16</v>
      </c>
      <c r="R86" s="324">
        <f t="shared" si="7"/>
        <v>10</v>
      </c>
      <c r="S86" s="325">
        <f t="shared" si="3"/>
        <v>26</v>
      </c>
      <c r="T86" s="78"/>
      <c r="U86" s="78"/>
    </row>
    <row r="87" spans="1:24" ht="10.5" customHeight="1">
      <c r="A87" s="2091">
        <v>4</v>
      </c>
      <c r="B87" s="2091">
        <v>6</v>
      </c>
      <c r="C87" s="2091">
        <v>11</v>
      </c>
      <c r="D87" s="2091"/>
      <c r="E87" s="2363"/>
      <c r="F87" s="92"/>
      <c r="G87" s="92"/>
      <c r="H87" s="92" t="s">
        <v>1175</v>
      </c>
      <c r="I87" s="1331">
        <v>0</v>
      </c>
      <c r="J87" s="324">
        <v>0</v>
      </c>
      <c r="K87" s="324">
        <f t="shared" si="8"/>
        <v>0</v>
      </c>
      <c r="L87" s="324"/>
      <c r="M87" s="324">
        <v>16</v>
      </c>
      <c r="N87" s="324">
        <v>10</v>
      </c>
      <c r="O87" s="324">
        <f t="shared" si="9"/>
        <v>26</v>
      </c>
      <c r="P87" s="324"/>
      <c r="Q87" s="324">
        <f t="shared" si="7"/>
        <v>16</v>
      </c>
      <c r="R87" s="324">
        <f t="shared" si="7"/>
        <v>10</v>
      </c>
      <c r="S87" s="325">
        <f t="shared" si="3"/>
        <v>26</v>
      </c>
      <c r="T87" s="78"/>
      <c r="U87" s="78"/>
    </row>
    <row r="88" spans="1:24" ht="10.5" customHeight="1">
      <c r="A88" s="2091"/>
      <c r="B88" s="2091"/>
      <c r="C88" s="2091"/>
      <c r="D88" s="2091"/>
      <c r="E88" s="2363"/>
      <c r="F88" s="92"/>
      <c r="G88" s="92" t="s">
        <v>1137</v>
      </c>
      <c r="H88" s="92"/>
      <c r="I88" s="324">
        <f>SUM(I89)</f>
        <v>0</v>
      </c>
      <c r="J88" s="324">
        <f>SUM(J89)</f>
        <v>0</v>
      </c>
      <c r="K88" s="324">
        <f t="shared" si="8"/>
        <v>0</v>
      </c>
      <c r="L88" s="324"/>
      <c r="M88" s="324">
        <f>SUM(M89)</f>
        <v>0</v>
      </c>
      <c r="N88" s="324">
        <f>SUM(N89)</f>
        <v>0</v>
      </c>
      <c r="O88" s="324">
        <f t="shared" si="9"/>
        <v>0</v>
      </c>
      <c r="P88" s="324"/>
      <c r="Q88" s="324">
        <f t="shared" si="7"/>
        <v>0</v>
      </c>
      <c r="R88" s="324">
        <f t="shared" si="7"/>
        <v>0</v>
      </c>
      <c r="S88" s="325">
        <f t="shared" si="3"/>
        <v>0</v>
      </c>
      <c r="T88" s="78"/>
      <c r="U88" s="78"/>
    </row>
    <row r="89" spans="1:24" ht="10.5" customHeight="1">
      <c r="A89" s="2091">
        <v>4</v>
      </c>
      <c r="B89" s="2091">
        <v>6</v>
      </c>
      <c r="C89" s="2091">
        <v>11</v>
      </c>
      <c r="D89" s="2091"/>
      <c r="E89" s="2364"/>
      <c r="F89" s="314"/>
      <c r="G89" s="314"/>
      <c r="H89" s="314" t="s">
        <v>1176</v>
      </c>
      <c r="I89" s="607">
        <v>0</v>
      </c>
      <c r="J89" s="607">
        <v>0</v>
      </c>
      <c r="K89" s="2109">
        <f t="shared" si="8"/>
        <v>0</v>
      </c>
      <c r="L89" s="1631"/>
      <c r="M89" s="607">
        <v>0</v>
      </c>
      <c r="N89" s="1632">
        <v>0</v>
      </c>
      <c r="O89" s="2109">
        <f t="shared" si="9"/>
        <v>0</v>
      </c>
      <c r="P89" s="2109"/>
      <c r="Q89" s="2109">
        <f t="shared" si="7"/>
        <v>0</v>
      </c>
      <c r="R89" s="2109">
        <f t="shared" si="7"/>
        <v>0</v>
      </c>
      <c r="S89" s="404">
        <f t="shared" si="3"/>
        <v>0</v>
      </c>
      <c r="T89" s="78"/>
      <c r="U89" s="78"/>
    </row>
    <row r="90" spans="1:24" ht="12" customHeight="1">
      <c r="A90" s="2091"/>
      <c r="B90" s="2091"/>
      <c r="C90" s="2091"/>
      <c r="D90" s="2091"/>
      <c r="E90" s="1633"/>
      <c r="F90" s="92"/>
      <c r="G90" s="92"/>
      <c r="H90" s="92"/>
      <c r="I90" s="2091"/>
      <c r="J90" s="2091"/>
      <c r="K90" s="2089"/>
      <c r="L90" s="2089"/>
      <c r="M90" s="2091"/>
      <c r="N90" s="605"/>
      <c r="O90" s="605"/>
      <c r="P90" s="605"/>
      <c r="Q90" s="605"/>
      <c r="R90" s="605"/>
      <c r="S90" s="605" t="s">
        <v>220</v>
      </c>
      <c r="T90" s="78"/>
      <c r="U90" s="78"/>
    </row>
    <row r="91" spans="1:24" ht="12" customHeight="1">
      <c r="A91" s="2091"/>
      <c r="B91" s="2091"/>
      <c r="C91" s="2091"/>
      <c r="D91" s="2091"/>
      <c r="E91" s="979"/>
      <c r="F91" s="979"/>
      <c r="G91" s="92"/>
      <c r="H91" s="92"/>
      <c r="I91" s="2091"/>
      <c r="J91" s="277"/>
      <c r="K91" s="2091"/>
      <c r="L91" s="2091"/>
      <c r="M91" s="2091"/>
      <c r="N91" s="2091"/>
      <c r="O91" s="605"/>
      <c r="P91" s="605"/>
      <c r="Q91" s="605"/>
      <c r="R91" s="605" t="s">
        <v>271</v>
      </c>
      <c r="S91" s="2104"/>
    </row>
    <row r="92" spans="1:24" s="92" customFormat="1" ht="9.75" customHeight="1">
      <c r="A92" s="2091"/>
      <c r="B92" s="2091"/>
      <c r="C92" s="2091"/>
      <c r="D92" s="2091"/>
      <c r="E92" s="2689" t="s">
        <v>2</v>
      </c>
      <c r="F92" s="1021"/>
      <c r="G92" s="1021"/>
      <c r="H92" s="1021"/>
      <c r="I92" s="2692" t="s">
        <v>1131</v>
      </c>
      <c r="J92" s="2692"/>
      <c r="K92" s="2692"/>
      <c r="L92" s="1610"/>
      <c r="M92" s="1610"/>
      <c r="N92" s="1610"/>
      <c r="O92" s="1610"/>
      <c r="P92" s="1610"/>
      <c r="Q92" s="1610"/>
      <c r="R92" s="1610"/>
      <c r="S92" s="1611"/>
      <c r="X92" s="79"/>
    </row>
    <row r="93" spans="1:24" s="177" customFormat="1" ht="12.75" customHeight="1">
      <c r="A93" s="2091" t="s">
        <v>9</v>
      </c>
      <c r="B93" s="2091" t="s">
        <v>10</v>
      </c>
      <c r="C93" s="2091" t="s">
        <v>11</v>
      </c>
      <c r="D93" s="2091"/>
      <c r="E93" s="2690"/>
      <c r="F93" s="1613"/>
      <c r="G93" s="1613" t="s">
        <v>327</v>
      </c>
      <c r="H93" s="1612"/>
      <c r="I93" s="2693"/>
      <c r="J93" s="2693"/>
      <c r="K93" s="2693"/>
      <c r="L93" s="1615"/>
      <c r="M93" s="2330" t="s">
        <v>1132</v>
      </c>
      <c r="N93" s="2330"/>
      <c r="O93" s="2330"/>
      <c r="P93" s="1615"/>
      <c r="Q93" s="2330" t="s">
        <v>112</v>
      </c>
      <c r="R93" s="2330"/>
      <c r="S93" s="2634" t="s">
        <v>8</v>
      </c>
      <c r="U93" s="2091"/>
      <c r="X93" s="92"/>
    </row>
    <row r="94" spans="1:24" s="177" customFormat="1" ht="11.25">
      <c r="A94" s="2091"/>
      <c r="B94" s="2091"/>
      <c r="C94" s="2091"/>
      <c r="D94" s="2091"/>
      <c r="E94" s="2691"/>
      <c r="F94" s="1617"/>
      <c r="G94" s="388"/>
      <c r="H94" s="1617"/>
      <c r="I94" s="1615" t="s">
        <v>18</v>
      </c>
      <c r="J94" s="1615" t="s">
        <v>19</v>
      </c>
      <c r="K94" s="1615" t="s">
        <v>8</v>
      </c>
      <c r="L94" s="1615"/>
      <c r="M94" s="1615" t="s">
        <v>18</v>
      </c>
      <c r="N94" s="1615" t="s">
        <v>19</v>
      </c>
      <c r="O94" s="1615" t="s">
        <v>8</v>
      </c>
      <c r="P94" s="1615"/>
      <c r="Q94" s="1615" t="s">
        <v>18</v>
      </c>
      <c r="R94" s="1615" t="s">
        <v>19</v>
      </c>
      <c r="S94" s="2634"/>
      <c r="U94" s="92"/>
    </row>
    <row r="95" spans="1:24">
      <c r="A95" s="2091"/>
      <c r="B95" s="2091"/>
      <c r="C95" s="2091"/>
      <c r="D95" s="2091"/>
      <c r="E95" s="2084">
        <v>1405</v>
      </c>
      <c r="F95" s="122" t="s">
        <v>46</v>
      </c>
      <c r="G95" s="1634"/>
      <c r="H95" s="14"/>
      <c r="I95" s="1332">
        <f>SUM(I96+I100)</f>
        <v>20</v>
      </c>
      <c r="J95" s="1332">
        <f>SUM(J96+J100)</f>
        <v>20</v>
      </c>
      <c r="K95" s="1332">
        <f t="shared" ref="K95:K111" si="13">SUM(I95:J95)</f>
        <v>40</v>
      </c>
      <c r="L95" s="1332"/>
      <c r="M95" s="1332">
        <f>SUM(M96+M100)</f>
        <v>54</v>
      </c>
      <c r="N95" s="1332">
        <f>SUM(N96+N100)</f>
        <v>42</v>
      </c>
      <c r="O95" s="1332">
        <f t="shared" ref="O95:O111" si="14">SUM(M95:N95)</f>
        <v>96</v>
      </c>
      <c r="P95" s="1332"/>
      <c r="Q95" s="1332">
        <f>SUM(I95+M95)</f>
        <v>74</v>
      </c>
      <c r="R95" s="1332">
        <f>SUM(J95+N95)</f>
        <v>62</v>
      </c>
      <c r="S95" s="1344">
        <f>SUM(Q95:R95)</f>
        <v>136</v>
      </c>
      <c r="X95" s="177"/>
    </row>
    <row r="96" spans="1:24" ht="12" customHeight="1">
      <c r="B96" s="2091"/>
      <c r="C96" s="2091"/>
      <c r="D96" s="2091"/>
      <c r="E96" s="2085"/>
      <c r="F96" s="175" t="s">
        <v>47</v>
      </c>
      <c r="G96" s="92"/>
      <c r="H96" s="92"/>
      <c r="I96" s="1618">
        <f>SUM(I97)</f>
        <v>9</v>
      </c>
      <c r="J96" s="1618">
        <f>SUM(J97)</f>
        <v>9</v>
      </c>
      <c r="K96" s="1618">
        <f t="shared" si="13"/>
        <v>18</v>
      </c>
      <c r="L96" s="1618"/>
      <c r="M96" s="1618">
        <f>SUM(M97)</f>
        <v>6</v>
      </c>
      <c r="N96" s="1618">
        <f>SUM(N97)</f>
        <v>2</v>
      </c>
      <c r="O96" s="1618">
        <f t="shared" si="14"/>
        <v>8</v>
      </c>
      <c r="P96" s="1618"/>
      <c r="Q96" s="1618">
        <f t="shared" ref="Q96:R145" si="15">SUM(I96+M96)</f>
        <v>15</v>
      </c>
      <c r="R96" s="1618">
        <f t="shared" si="15"/>
        <v>11</v>
      </c>
      <c r="S96" s="1076">
        <f t="shared" ref="S96:S158" si="16">SUM(Q96:R96)</f>
        <v>26</v>
      </c>
    </row>
    <row r="97" spans="1:24" ht="10.5" customHeight="1">
      <c r="B97" s="2091"/>
      <c r="C97" s="2091"/>
      <c r="D97" s="2091"/>
      <c r="E97" s="2085"/>
      <c r="F97" s="92"/>
      <c r="G97" s="92" t="s">
        <v>1134</v>
      </c>
      <c r="H97" s="92"/>
      <c r="I97" s="324">
        <f>SUM(I98:I99)</f>
        <v>9</v>
      </c>
      <c r="J97" s="324">
        <f>SUM(J98:J99)</f>
        <v>9</v>
      </c>
      <c r="K97" s="324">
        <f t="shared" si="13"/>
        <v>18</v>
      </c>
      <c r="L97" s="324"/>
      <c r="M97" s="324">
        <f>SUM(M98:M99)</f>
        <v>6</v>
      </c>
      <c r="N97" s="324">
        <f>SUM(N98:N99)</f>
        <v>2</v>
      </c>
      <c r="O97" s="324">
        <f t="shared" si="14"/>
        <v>8</v>
      </c>
      <c r="P97" s="324"/>
      <c r="Q97" s="324">
        <f t="shared" si="15"/>
        <v>15</v>
      </c>
      <c r="R97" s="324">
        <f t="shared" si="15"/>
        <v>11</v>
      </c>
      <c r="S97" s="347">
        <f t="shared" si="16"/>
        <v>26</v>
      </c>
    </row>
    <row r="98" spans="1:24" ht="10.5" customHeight="1">
      <c r="A98" s="221">
        <v>5</v>
      </c>
      <c r="B98" s="2091">
        <v>4</v>
      </c>
      <c r="C98" s="2091">
        <v>8</v>
      </c>
      <c r="D98" s="2091"/>
      <c r="E98" s="2085"/>
      <c r="F98" s="92"/>
      <c r="H98" s="92" t="s">
        <v>1177</v>
      </c>
      <c r="I98" s="1331">
        <v>9</v>
      </c>
      <c r="J98" s="324">
        <v>9</v>
      </c>
      <c r="K98" s="324">
        <f t="shared" si="13"/>
        <v>18</v>
      </c>
      <c r="L98" s="324"/>
      <c r="M98" s="324">
        <v>0</v>
      </c>
      <c r="N98" s="324">
        <v>0</v>
      </c>
      <c r="O98" s="324">
        <f t="shared" si="14"/>
        <v>0</v>
      </c>
      <c r="P98" s="324"/>
      <c r="Q98" s="324">
        <f t="shared" si="15"/>
        <v>9</v>
      </c>
      <c r="R98" s="324">
        <f t="shared" si="15"/>
        <v>9</v>
      </c>
      <c r="S98" s="325">
        <f t="shared" si="16"/>
        <v>18</v>
      </c>
    </row>
    <row r="99" spans="1:24" ht="10.5" customHeight="1">
      <c r="A99" s="2091">
        <v>5</v>
      </c>
      <c r="B99" s="2091">
        <v>5</v>
      </c>
      <c r="C99" s="2091">
        <v>11</v>
      </c>
      <c r="D99" s="2091"/>
      <c r="E99" s="2085"/>
      <c r="F99" s="92"/>
      <c r="G99" s="92"/>
      <c r="H99" s="92" t="s">
        <v>1178</v>
      </c>
      <c r="I99" s="1331">
        <v>0</v>
      </c>
      <c r="J99" s="324">
        <v>0</v>
      </c>
      <c r="K99" s="324">
        <f t="shared" si="13"/>
        <v>0</v>
      </c>
      <c r="L99" s="324"/>
      <c r="M99" s="324">
        <v>6</v>
      </c>
      <c r="N99" s="324">
        <v>2</v>
      </c>
      <c r="O99" s="324">
        <f t="shared" si="14"/>
        <v>8</v>
      </c>
      <c r="P99" s="324"/>
      <c r="Q99" s="324">
        <f>SUM(I99+M99)</f>
        <v>6</v>
      </c>
      <c r="R99" s="324">
        <f>SUM(J99+N99)</f>
        <v>2</v>
      </c>
      <c r="S99" s="325">
        <f>SUM(Q99:R99)</f>
        <v>8</v>
      </c>
    </row>
    <row r="100" spans="1:24" ht="12" customHeight="1">
      <c r="A100" s="2091"/>
      <c r="B100" s="2091"/>
      <c r="C100" s="2091"/>
      <c r="D100" s="2091"/>
      <c r="E100" s="2085"/>
      <c r="F100" s="636" t="s">
        <v>48</v>
      </c>
      <c r="G100" s="92"/>
      <c r="I100" s="980">
        <f>SUM(I101+I104+I110)</f>
        <v>11</v>
      </c>
      <c r="J100" s="980">
        <f>SUM(J101+J104+J110)</f>
        <v>11</v>
      </c>
      <c r="K100" s="980">
        <f t="shared" si="13"/>
        <v>22</v>
      </c>
      <c r="L100" s="980"/>
      <c r="M100" s="980">
        <f>SUM(M101+M104+M110)</f>
        <v>48</v>
      </c>
      <c r="N100" s="980">
        <f>SUM(N101+N104+N110)</f>
        <v>40</v>
      </c>
      <c r="O100" s="980">
        <f t="shared" si="14"/>
        <v>88</v>
      </c>
      <c r="P100" s="980"/>
      <c r="Q100" s="1618">
        <f t="shared" si="15"/>
        <v>59</v>
      </c>
      <c r="R100" s="1618">
        <f t="shared" si="15"/>
        <v>51</v>
      </c>
      <c r="S100" s="1099">
        <f t="shared" si="16"/>
        <v>110</v>
      </c>
    </row>
    <row r="101" spans="1:24" ht="10.5" customHeight="1">
      <c r="A101" s="2091"/>
      <c r="B101" s="2091"/>
      <c r="C101" s="2091"/>
      <c r="D101" s="2091"/>
      <c r="E101" s="2085"/>
      <c r="F101" s="175"/>
      <c r="G101" s="92" t="s">
        <v>1139</v>
      </c>
      <c r="I101" s="324">
        <f>SUM(I102:I103)</f>
        <v>0</v>
      </c>
      <c r="J101" s="324">
        <f>SUM(J102:J103)</f>
        <v>0</v>
      </c>
      <c r="K101" s="324">
        <f t="shared" si="13"/>
        <v>0</v>
      </c>
      <c r="L101" s="324"/>
      <c r="M101" s="324">
        <f>SUM(M102:M103)</f>
        <v>34</v>
      </c>
      <c r="N101" s="324">
        <f>SUM(N102:N103)</f>
        <v>14</v>
      </c>
      <c r="O101" s="324">
        <f t="shared" si="14"/>
        <v>48</v>
      </c>
      <c r="P101" s="324"/>
      <c r="Q101" s="324">
        <f t="shared" si="15"/>
        <v>34</v>
      </c>
      <c r="R101" s="324">
        <f t="shared" si="15"/>
        <v>14</v>
      </c>
      <c r="S101" s="325">
        <f t="shared" si="16"/>
        <v>48</v>
      </c>
    </row>
    <row r="102" spans="1:24" ht="10.5" customHeight="1">
      <c r="A102" s="2091">
        <v>5</v>
      </c>
      <c r="B102" s="2091">
        <v>5</v>
      </c>
      <c r="C102" s="2091">
        <v>11</v>
      </c>
      <c r="D102" s="2091"/>
      <c r="E102" s="2085"/>
      <c r="F102" s="175"/>
      <c r="G102" s="92"/>
      <c r="H102" s="177" t="s">
        <v>1213</v>
      </c>
      <c r="I102" s="324">
        <v>0</v>
      </c>
      <c r="J102" s="324">
        <v>0</v>
      </c>
      <c r="K102" s="324">
        <f t="shared" si="13"/>
        <v>0</v>
      </c>
      <c r="L102" s="324"/>
      <c r="M102" s="324">
        <v>26</v>
      </c>
      <c r="N102" s="324">
        <v>10</v>
      </c>
      <c r="O102" s="324">
        <f>SUM(M102:N102)</f>
        <v>36</v>
      </c>
      <c r="P102" s="324"/>
      <c r="Q102" s="324">
        <f>SUM(I102+M102)</f>
        <v>26</v>
      </c>
      <c r="R102" s="324">
        <f>SUM(J102+N102)</f>
        <v>10</v>
      </c>
      <c r="S102" s="325">
        <f>SUM(Q102:R102)</f>
        <v>36</v>
      </c>
    </row>
    <row r="103" spans="1:24" ht="10.5" customHeight="1">
      <c r="A103" s="2091">
        <v>5</v>
      </c>
      <c r="B103" s="2091">
        <v>5</v>
      </c>
      <c r="C103" s="2091">
        <v>11</v>
      </c>
      <c r="D103" s="2091"/>
      <c r="E103" s="2085"/>
      <c r="F103" s="175"/>
      <c r="G103" s="92"/>
      <c r="H103" s="177" t="s">
        <v>1179</v>
      </c>
      <c r="I103" s="324">
        <v>0</v>
      </c>
      <c r="J103" s="324">
        <v>0</v>
      </c>
      <c r="K103" s="324">
        <f t="shared" si="13"/>
        <v>0</v>
      </c>
      <c r="L103" s="324"/>
      <c r="M103" s="324">
        <v>8</v>
      </c>
      <c r="N103" s="324">
        <v>4</v>
      </c>
      <c r="O103" s="324">
        <f t="shared" si="14"/>
        <v>12</v>
      </c>
      <c r="P103" s="324"/>
      <c r="Q103" s="324">
        <f t="shared" si="15"/>
        <v>8</v>
      </c>
      <c r="R103" s="324">
        <f t="shared" si="15"/>
        <v>4</v>
      </c>
      <c r="S103" s="325">
        <f t="shared" si="16"/>
        <v>12</v>
      </c>
    </row>
    <row r="104" spans="1:24" ht="10.5" customHeight="1">
      <c r="A104" s="2091"/>
      <c r="B104" s="2091"/>
      <c r="C104" s="2091"/>
      <c r="D104" s="2091"/>
      <c r="E104" s="2085"/>
      <c r="F104" s="92"/>
      <c r="G104" s="92" t="s">
        <v>1134</v>
      </c>
      <c r="I104" s="324">
        <f>SUM(I105:I109)</f>
        <v>11</v>
      </c>
      <c r="J104" s="324">
        <f>SUM(J105:J109)</f>
        <v>11</v>
      </c>
      <c r="K104" s="324">
        <f t="shared" si="13"/>
        <v>22</v>
      </c>
      <c r="L104" s="324"/>
      <c r="M104" s="324">
        <f>SUM(M105:M109)</f>
        <v>10</v>
      </c>
      <c r="N104" s="324">
        <f>SUM(N105:N109)</f>
        <v>19</v>
      </c>
      <c r="O104" s="324">
        <f t="shared" si="14"/>
        <v>29</v>
      </c>
      <c r="P104" s="324"/>
      <c r="Q104" s="324">
        <f t="shared" si="15"/>
        <v>21</v>
      </c>
      <c r="R104" s="324">
        <f t="shared" si="15"/>
        <v>30</v>
      </c>
      <c r="S104" s="325">
        <f t="shared" si="16"/>
        <v>51</v>
      </c>
    </row>
    <row r="105" spans="1:24" ht="10.5" customHeight="1">
      <c r="A105" s="2091">
        <v>5</v>
      </c>
      <c r="B105" s="2091">
        <v>5</v>
      </c>
      <c r="C105" s="2091">
        <v>11</v>
      </c>
      <c r="D105" s="2091"/>
      <c r="E105" s="2085"/>
      <c r="F105" s="92"/>
      <c r="H105" s="92" t="s">
        <v>1180</v>
      </c>
      <c r="I105" s="324">
        <v>0</v>
      </c>
      <c r="J105" s="324">
        <v>0</v>
      </c>
      <c r="K105" s="324">
        <f t="shared" si="13"/>
        <v>0</v>
      </c>
      <c r="L105" s="324"/>
      <c r="M105" s="324">
        <v>3</v>
      </c>
      <c r="N105" s="324">
        <v>3</v>
      </c>
      <c r="O105" s="324">
        <f t="shared" si="14"/>
        <v>6</v>
      </c>
      <c r="P105" s="324"/>
      <c r="Q105" s="324">
        <f t="shared" si="15"/>
        <v>3</v>
      </c>
      <c r="R105" s="324">
        <f t="shared" si="15"/>
        <v>3</v>
      </c>
      <c r="S105" s="325">
        <f t="shared" si="16"/>
        <v>6</v>
      </c>
    </row>
    <row r="106" spans="1:24" ht="10.5" customHeight="1">
      <c r="A106" s="2091">
        <v>5</v>
      </c>
      <c r="B106" s="2091">
        <v>5</v>
      </c>
      <c r="C106" s="2091">
        <v>11</v>
      </c>
      <c r="D106" s="2091"/>
      <c r="E106" s="2085"/>
      <c r="F106" s="92"/>
      <c r="H106" s="92" t="s">
        <v>1214</v>
      </c>
      <c r="I106" s="324">
        <v>0</v>
      </c>
      <c r="J106" s="324">
        <v>0</v>
      </c>
      <c r="K106" s="324">
        <f t="shared" si="13"/>
        <v>0</v>
      </c>
      <c r="L106" s="324"/>
      <c r="M106" s="324">
        <v>0</v>
      </c>
      <c r="N106" s="324">
        <v>2</v>
      </c>
      <c r="O106" s="324">
        <f>SUM(M106:N106)</f>
        <v>2</v>
      </c>
      <c r="P106" s="324"/>
      <c r="Q106" s="324">
        <f>SUM(I106+M106)</f>
        <v>0</v>
      </c>
      <c r="R106" s="324">
        <f>SUM(J106+N106)</f>
        <v>2</v>
      </c>
      <c r="S106" s="325">
        <f>SUM(Q106:R106)</f>
        <v>2</v>
      </c>
    </row>
    <row r="107" spans="1:24" ht="10.5" customHeight="1">
      <c r="A107" s="2091">
        <v>5</v>
      </c>
      <c r="B107" s="2091">
        <v>5</v>
      </c>
      <c r="C107" s="2091">
        <v>11</v>
      </c>
      <c r="D107" s="2091"/>
      <c r="E107" s="2085"/>
      <c r="F107" s="92"/>
      <c r="H107" s="92" t="s">
        <v>1181</v>
      </c>
      <c r="I107" s="324">
        <v>11</v>
      </c>
      <c r="J107" s="324">
        <v>11</v>
      </c>
      <c r="K107" s="324">
        <f t="shared" si="13"/>
        <v>22</v>
      </c>
      <c r="L107" s="324"/>
      <c r="M107" s="324">
        <v>3</v>
      </c>
      <c r="N107" s="324">
        <v>13</v>
      </c>
      <c r="O107" s="324">
        <f>SUM(M107:N107)</f>
        <v>16</v>
      </c>
      <c r="P107" s="324"/>
      <c r="Q107" s="324">
        <f>SUM(I107+M107)</f>
        <v>14</v>
      </c>
      <c r="R107" s="324">
        <f>SUM(J107+N107)</f>
        <v>24</v>
      </c>
      <c r="S107" s="325">
        <f>SUM(Q107:R107)</f>
        <v>38</v>
      </c>
    </row>
    <row r="108" spans="1:24" ht="10.5" customHeight="1">
      <c r="A108" s="2091">
        <v>5</v>
      </c>
      <c r="B108" s="2091">
        <v>5</v>
      </c>
      <c r="C108" s="2091">
        <v>11</v>
      </c>
      <c r="D108" s="2091"/>
      <c r="E108" s="2085"/>
      <c r="F108" s="92"/>
      <c r="H108" s="92" t="s">
        <v>1182</v>
      </c>
      <c r="I108" s="324">
        <v>0</v>
      </c>
      <c r="J108" s="324">
        <v>0</v>
      </c>
      <c r="K108" s="324">
        <f t="shared" si="13"/>
        <v>0</v>
      </c>
      <c r="L108" s="324"/>
      <c r="M108" s="324">
        <v>0</v>
      </c>
      <c r="N108" s="324">
        <v>0</v>
      </c>
      <c r="O108" s="324">
        <f t="shared" si="14"/>
        <v>0</v>
      </c>
      <c r="P108" s="324"/>
      <c r="Q108" s="324">
        <f t="shared" si="15"/>
        <v>0</v>
      </c>
      <c r="R108" s="324">
        <f t="shared" si="15"/>
        <v>0</v>
      </c>
      <c r="S108" s="325">
        <f t="shared" si="16"/>
        <v>0</v>
      </c>
    </row>
    <row r="109" spans="1:24" s="83" customFormat="1" ht="10.5" customHeight="1">
      <c r="A109" s="2091">
        <v>5</v>
      </c>
      <c r="B109" s="2091">
        <v>5</v>
      </c>
      <c r="C109" s="2091">
        <v>11</v>
      </c>
      <c r="D109" s="2091"/>
      <c r="E109" s="2085"/>
      <c r="F109" s="92"/>
      <c r="G109" s="92"/>
      <c r="H109" s="92" t="s">
        <v>1183</v>
      </c>
      <c r="I109" s="324">
        <v>0</v>
      </c>
      <c r="J109" s="324">
        <v>0</v>
      </c>
      <c r="K109" s="324">
        <f>SUM(I109:J109)</f>
        <v>0</v>
      </c>
      <c r="L109" s="324"/>
      <c r="M109" s="324">
        <v>4</v>
      </c>
      <c r="N109" s="324">
        <v>1</v>
      </c>
      <c r="O109" s="324">
        <f>SUM(M109:N109)</f>
        <v>5</v>
      </c>
      <c r="P109" s="324"/>
      <c r="Q109" s="324">
        <f>SUM(I109+M109)</f>
        <v>4</v>
      </c>
      <c r="R109" s="324">
        <f>SUM(J109+N109)</f>
        <v>1</v>
      </c>
      <c r="S109" s="325">
        <f>SUM(Q109:R109)</f>
        <v>5</v>
      </c>
    </row>
    <row r="110" spans="1:24" ht="10.5" customHeight="1">
      <c r="B110" s="2091"/>
      <c r="C110" s="2091"/>
      <c r="D110" s="2091"/>
      <c r="E110" s="2085"/>
      <c r="F110" s="92"/>
      <c r="G110" s="92" t="s">
        <v>1137</v>
      </c>
      <c r="I110" s="324">
        <f>SUM(I111:I111)</f>
        <v>0</v>
      </c>
      <c r="J110" s="324">
        <f>SUM(J111:J111)</f>
        <v>0</v>
      </c>
      <c r="K110" s="324">
        <f t="shared" si="13"/>
        <v>0</v>
      </c>
      <c r="L110" s="324"/>
      <c r="M110" s="324">
        <f>SUM(M111:M111)</f>
        <v>4</v>
      </c>
      <c r="N110" s="324">
        <f>SUM(N111:N111)</f>
        <v>7</v>
      </c>
      <c r="O110" s="324">
        <f t="shared" si="14"/>
        <v>11</v>
      </c>
      <c r="P110" s="324"/>
      <c r="Q110" s="324">
        <f t="shared" si="15"/>
        <v>4</v>
      </c>
      <c r="R110" s="324">
        <f t="shared" si="15"/>
        <v>7</v>
      </c>
      <c r="S110" s="325">
        <f t="shared" si="16"/>
        <v>11</v>
      </c>
    </row>
    <row r="111" spans="1:24" s="83" customFormat="1" ht="10.5" customHeight="1">
      <c r="A111" s="2091">
        <v>5</v>
      </c>
      <c r="B111" s="2091">
        <v>5</v>
      </c>
      <c r="C111" s="2091">
        <v>11</v>
      </c>
      <c r="D111" s="2091"/>
      <c r="E111" s="2085"/>
      <c r="F111" s="92"/>
      <c r="G111" s="92"/>
      <c r="H111" s="92" t="s">
        <v>1184</v>
      </c>
      <c r="I111" s="324">
        <v>0</v>
      </c>
      <c r="J111" s="324">
        <v>0</v>
      </c>
      <c r="K111" s="324">
        <f t="shared" si="13"/>
        <v>0</v>
      </c>
      <c r="L111" s="324"/>
      <c r="M111" s="324">
        <v>4</v>
      </c>
      <c r="N111" s="324">
        <v>7</v>
      </c>
      <c r="O111" s="324">
        <f t="shared" si="14"/>
        <v>11</v>
      </c>
      <c r="P111" s="324"/>
      <c r="Q111" s="324">
        <f t="shared" si="15"/>
        <v>4</v>
      </c>
      <c r="R111" s="324">
        <f t="shared" si="15"/>
        <v>7</v>
      </c>
      <c r="S111" s="325">
        <f t="shared" si="16"/>
        <v>11</v>
      </c>
      <c r="X111" s="79"/>
    </row>
    <row r="112" spans="1:24">
      <c r="B112" s="2091"/>
      <c r="C112" s="2091"/>
      <c r="D112" s="2091"/>
      <c r="E112" s="2211">
        <v>1406</v>
      </c>
      <c r="F112" s="13" t="s">
        <v>51</v>
      </c>
      <c r="G112" s="123"/>
      <c r="H112" s="123"/>
      <c r="I112" s="342">
        <f>SUM(I113+I127+I130)</f>
        <v>25</v>
      </c>
      <c r="J112" s="342">
        <f>SUM(J113+J127+J130)</f>
        <v>19</v>
      </c>
      <c r="K112" s="342">
        <f>SUM(I112:J112)</f>
        <v>44</v>
      </c>
      <c r="L112" s="342"/>
      <c r="M112" s="342">
        <f>SUM(M113+M127+M130)</f>
        <v>14</v>
      </c>
      <c r="N112" s="342">
        <f>SUM(N113+N127+N130)</f>
        <v>1</v>
      </c>
      <c r="O112" s="342">
        <f>SUM(M112:N112)</f>
        <v>15</v>
      </c>
      <c r="P112" s="342"/>
      <c r="Q112" s="342">
        <f t="shared" si="15"/>
        <v>39</v>
      </c>
      <c r="R112" s="342">
        <f t="shared" si="15"/>
        <v>20</v>
      </c>
      <c r="S112" s="339">
        <f t="shared" si="16"/>
        <v>59</v>
      </c>
      <c r="T112" s="1675"/>
      <c r="X112" s="83"/>
    </row>
    <row r="113" spans="1:19" ht="10.5" customHeight="1">
      <c r="B113" s="2091"/>
      <c r="C113" s="2091"/>
      <c r="D113" s="2091"/>
      <c r="E113" s="2212"/>
      <c r="F113" s="175" t="s">
        <v>52</v>
      </c>
      <c r="G113" s="92"/>
      <c r="H113" s="92"/>
      <c r="I113" s="1618">
        <f>SUM(I114+I116)</f>
        <v>14</v>
      </c>
      <c r="J113" s="1618">
        <f>SUM(J114+J116)</f>
        <v>10</v>
      </c>
      <c r="K113" s="1618">
        <f>SUM(I113:J113)</f>
        <v>24</v>
      </c>
      <c r="L113" s="1618"/>
      <c r="M113" s="1618">
        <f>SUM(M114+M116)</f>
        <v>6</v>
      </c>
      <c r="N113" s="1618">
        <f>SUM(N114+N116)</f>
        <v>1</v>
      </c>
      <c r="O113" s="1618">
        <f>SUM(M113:N113)</f>
        <v>7</v>
      </c>
      <c r="P113" s="1618"/>
      <c r="Q113" s="1618">
        <f t="shared" si="15"/>
        <v>20</v>
      </c>
      <c r="R113" s="1618">
        <f t="shared" si="15"/>
        <v>11</v>
      </c>
      <c r="S113" s="1076">
        <f t="shared" si="16"/>
        <v>31</v>
      </c>
    </row>
    <row r="114" spans="1:19" ht="10.5" customHeight="1">
      <c r="B114" s="2091"/>
      <c r="C114" s="2091"/>
      <c r="D114" s="2091"/>
      <c r="E114" s="2212"/>
      <c r="F114" s="92"/>
      <c r="G114" s="92" t="s">
        <v>1134</v>
      </c>
      <c r="H114" s="92"/>
      <c r="I114" s="324">
        <f>SUM(I115)</f>
        <v>0</v>
      </c>
      <c r="J114" s="324">
        <f>SUM(J115)</f>
        <v>0</v>
      </c>
      <c r="K114" s="324">
        <f t="shared" ref="K114:K170" si="17">SUM(I114:J114)</f>
        <v>0</v>
      </c>
      <c r="L114" s="324"/>
      <c r="M114" s="324">
        <f>SUM(M115)</f>
        <v>0</v>
      </c>
      <c r="N114" s="324">
        <f>SUM(N115)</f>
        <v>0</v>
      </c>
      <c r="O114" s="324">
        <f t="shared" ref="O114:O169" si="18">SUM(M114:N114)</f>
        <v>0</v>
      </c>
      <c r="P114" s="324"/>
      <c r="Q114" s="324">
        <f t="shared" si="15"/>
        <v>0</v>
      </c>
      <c r="R114" s="324">
        <f t="shared" si="15"/>
        <v>0</v>
      </c>
      <c r="S114" s="347">
        <f t="shared" si="16"/>
        <v>0</v>
      </c>
    </row>
    <row r="115" spans="1:19" ht="10.5" customHeight="1">
      <c r="A115" s="221">
        <v>6</v>
      </c>
      <c r="B115" s="2091">
        <v>2</v>
      </c>
      <c r="C115" s="2091">
        <v>11</v>
      </c>
      <c r="D115" s="2091"/>
      <c r="E115" s="2212"/>
      <c r="F115" s="92"/>
      <c r="G115" s="92"/>
      <c r="H115" s="92" t="s">
        <v>1185</v>
      </c>
      <c r="I115" s="1331">
        <v>0</v>
      </c>
      <c r="J115" s="324">
        <v>0</v>
      </c>
      <c r="K115" s="324">
        <f t="shared" si="17"/>
        <v>0</v>
      </c>
      <c r="L115" s="324"/>
      <c r="M115" s="324">
        <v>0</v>
      </c>
      <c r="N115" s="324">
        <v>0</v>
      </c>
      <c r="O115" s="324">
        <f t="shared" si="18"/>
        <v>0</v>
      </c>
      <c r="P115" s="324"/>
      <c r="Q115" s="324">
        <f t="shared" si="15"/>
        <v>0</v>
      </c>
      <c r="R115" s="324">
        <f t="shared" si="15"/>
        <v>0</v>
      </c>
      <c r="S115" s="325">
        <f t="shared" si="16"/>
        <v>0</v>
      </c>
    </row>
    <row r="116" spans="1:19" ht="10.5" customHeight="1">
      <c r="B116" s="2091"/>
      <c r="C116" s="2091"/>
      <c r="D116" s="2091"/>
      <c r="E116" s="2212"/>
      <c r="F116" s="92"/>
      <c r="G116" s="92" t="s">
        <v>1186</v>
      </c>
      <c r="H116" s="92"/>
      <c r="I116" s="324">
        <f>SUM(I117:I126)</f>
        <v>14</v>
      </c>
      <c r="J116" s="324">
        <f>SUM(J117:J126)</f>
        <v>10</v>
      </c>
      <c r="K116" s="324">
        <f t="shared" si="17"/>
        <v>24</v>
      </c>
      <c r="L116" s="324"/>
      <c r="M116" s="324">
        <f>SUM(M117:M126)</f>
        <v>6</v>
      </c>
      <c r="N116" s="324">
        <f>SUM(N117:N126)</f>
        <v>1</v>
      </c>
      <c r="O116" s="324">
        <f t="shared" si="18"/>
        <v>7</v>
      </c>
      <c r="P116" s="324"/>
      <c r="Q116" s="324">
        <f t="shared" si="15"/>
        <v>20</v>
      </c>
      <c r="R116" s="324">
        <f t="shared" si="15"/>
        <v>11</v>
      </c>
      <c r="S116" s="325">
        <f t="shared" si="16"/>
        <v>31</v>
      </c>
    </row>
    <row r="117" spans="1:19" ht="10.5" customHeight="1">
      <c r="A117" s="221">
        <v>6</v>
      </c>
      <c r="B117" s="2091">
        <v>2</v>
      </c>
      <c r="C117" s="2091">
        <v>11</v>
      </c>
      <c r="D117" s="2091"/>
      <c r="E117" s="2212"/>
      <c r="F117" s="92"/>
      <c r="G117" s="92"/>
      <c r="H117" s="92" t="s">
        <v>1187</v>
      </c>
      <c r="I117" s="1331">
        <v>3</v>
      </c>
      <c r="J117" s="324">
        <v>2</v>
      </c>
      <c r="K117" s="324">
        <f t="shared" si="17"/>
        <v>5</v>
      </c>
      <c r="L117" s="324"/>
      <c r="M117" s="324">
        <v>0</v>
      </c>
      <c r="N117" s="324">
        <v>0</v>
      </c>
      <c r="O117" s="324">
        <f t="shared" si="18"/>
        <v>0</v>
      </c>
      <c r="P117" s="324"/>
      <c r="Q117" s="324">
        <f t="shared" si="15"/>
        <v>3</v>
      </c>
      <c r="R117" s="324">
        <f t="shared" si="15"/>
        <v>2</v>
      </c>
      <c r="S117" s="325">
        <f t="shared" si="16"/>
        <v>5</v>
      </c>
    </row>
    <row r="118" spans="1:19" ht="10.5" customHeight="1">
      <c r="A118" s="221">
        <v>6</v>
      </c>
      <c r="B118" s="2091">
        <v>2</v>
      </c>
      <c r="C118" s="2091">
        <v>11</v>
      </c>
      <c r="D118" s="2091"/>
      <c r="E118" s="2212"/>
      <c r="F118" s="92"/>
      <c r="G118" s="92"/>
      <c r="H118" s="92" t="s">
        <v>1188</v>
      </c>
      <c r="I118" s="1331">
        <v>0</v>
      </c>
      <c r="J118" s="324">
        <v>0</v>
      </c>
      <c r="K118" s="324">
        <f t="shared" si="17"/>
        <v>0</v>
      </c>
      <c r="L118" s="324"/>
      <c r="M118" s="324">
        <v>0</v>
      </c>
      <c r="N118" s="324">
        <v>0</v>
      </c>
      <c r="O118" s="324">
        <f t="shared" si="18"/>
        <v>0</v>
      </c>
      <c r="P118" s="324"/>
      <c r="Q118" s="324">
        <f t="shared" si="15"/>
        <v>0</v>
      </c>
      <c r="R118" s="324">
        <f t="shared" si="15"/>
        <v>0</v>
      </c>
      <c r="S118" s="325">
        <f t="shared" si="16"/>
        <v>0</v>
      </c>
    </row>
    <row r="119" spans="1:19" ht="10.5" customHeight="1">
      <c r="A119" s="221">
        <v>6</v>
      </c>
      <c r="B119" s="2091">
        <v>2</v>
      </c>
      <c r="C119" s="2091">
        <v>11</v>
      </c>
      <c r="D119" s="2091"/>
      <c r="E119" s="2212"/>
      <c r="F119" s="92"/>
      <c r="G119" s="92"/>
      <c r="H119" s="92" t="s">
        <v>1189</v>
      </c>
      <c r="I119" s="1331">
        <v>3</v>
      </c>
      <c r="J119" s="324">
        <v>1</v>
      </c>
      <c r="K119" s="324">
        <f t="shared" si="17"/>
        <v>4</v>
      </c>
      <c r="L119" s="324"/>
      <c r="M119" s="324">
        <v>0</v>
      </c>
      <c r="N119" s="324">
        <v>1</v>
      </c>
      <c r="O119" s="324">
        <f t="shared" si="18"/>
        <v>1</v>
      </c>
      <c r="P119" s="324"/>
      <c r="Q119" s="324">
        <f t="shared" si="15"/>
        <v>3</v>
      </c>
      <c r="R119" s="324">
        <f t="shared" si="15"/>
        <v>2</v>
      </c>
      <c r="S119" s="325">
        <f t="shared" si="16"/>
        <v>5</v>
      </c>
    </row>
    <row r="120" spans="1:19" ht="10.5" customHeight="1">
      <c r="A120" s="221">
        <v>6</v>
      </c>
      <c r="B120" s="2091">
        <v>2</v>
      </c>
      <c r="C120" s="2091">
        <v>11</v>
      </c>
      <c r="D120" s="2091"/>
      <c r="E120" s="2212"/>
      <c r="F120" s="92"/>
      <c r="G120" s="92"/>
      <c r="H120" s="92" t="s">
        <v>1190</v>
      </c>
      <c r="I120" s="324">
        <v>0</v>
      </c>
      <c r="J120" s="324">
        <v>0</v>
      </c>
      <c r="K120" s="324">
        <f t="shared" si="17"/>
        <v>0</v>
      </c>
      <c r="L120" s="324"/>
      <c r="M120" s="324">
        <v>0</v>
      </c>
      <c r="N120" s="324">
        <v>0</v>
      </c>
      <c r="O120" s="324">
        <f t="shared" si="18"/>
        <v>0</v>
      </c>
      <c r="P120" s="324"/>
      <c r="Q120" s="324">
        <f t="shared" si="15"/>
        <v>0</v>
      </c>
      <c r="R120" s="324">
        <f t="shared" si="15"/>
        <v>0</v>
      </c>
      <c r="S120" s="325">
        <f t="shared" si="16"/>
        <v>0</v>
      </c>
    </row>
    <row r="121" spans="1:19" ht="10.5" customHeight="1">
      <c r="A121" s="221">
        <v>6</v>
      </c>
      <c r="B121" s="2091">
        <v>2</v>
      </c>
      <c r="C121" s="2091">
        <v>11</v>
      </c>
      <c r="D121" s="2091"/>
      <c r="E121" s="2212"/>
      <c r="F121" s="92"/>
      <c r="G121" s="92"/>
      <c r="H121" s="92" t="s">
        <v>1191</v>
      </c>
      <c r="I121" s="1331">
        <v>0</v>
      </c>
      <c r="J121" s="324">
        <v>3</v>
      </c>
      <c r="K121" s="324">
        <f t="shared" si="17"/>
        <v>3</v>
      </c>
      <c r="L121" s="324"/>
      <c r="M121" s="324">
        <v>0</v>
      </c>
      <c r="N121" s="324">
        <v>0</v>
      </c>
      <c r="O121" s="324">
        <f t="shared" si="18"/>
        <v>0</v>
      </c>
      <c r="P121" s="324"/>
      <c r="Q121" s="324">
        <f t="shared" si="15"/>
        <v>0</v>
      </c>
      <c r="R121" s="324">
        <f t="shared" si="15"/>
        <v>3</v>
      </c>
      <c r="S121" s="325">
        <f t="shared" si="16"/>
        <v>3</v>
      </c>
    </row>
    <row r="122" spans="1:19" ht="10.5" customHeight="1">
      <c r="A122" s="221">
        <v>6</v>
      </c>
      <c r="B122" s="2091">
        <v>2</v>
      </c>
      <c r="C122" s="2091">
        <v>11</v>
      </c>
      <c r="D122" s="2091"/>
      <c r="E122" s="2212"/>
      <c r="F122" s="92"/>
      <c r="G122" s="92"/>
      <c r="H122" s="92" t="s">
        <v>1192</v>
      </c>
      <c r="I122" s="1331">
        <v>0</v>
      </c>
      <c r="J122" s="324">
        <v>0</v>
      </c>
      <c r="K122" s="324">
        <f t="shared" si="17"/>
        <v>0</v>
      </c>
      <c r="L122" s="324"/>
      <c r="M122" s="324">
        <v>0</v>
      </c>
      <c r="N122" s="324">
        <v>0</v>
      </c>
      <c r="O122" s="324">
        <f t="shared" si="18"/>
        <v>0</v>
      </c>
      <c r="P122" s="324"/>
      <c r="Q122" s="324">
        <f t="shared" si="15"/>
        <v>0</v>
      </c>
      <c r="R122" s="324">
        <f t="shared" si="15"/>
        <v>0</v>
      </c>
      <c r="S122" s="325">
        <f t="shared" si="16"/>
        <v>0</v>
      </c>
    </row>
    <row r="123" spans="1:19" ht="10.5" customHeight="1">
      <c r="A123" s="221">
        <v>6</v>
      </c>
      <c r="B123" s="2091">
        <v>2</v>
      </c>
      <c r="C123" s="2091">
        <v>11</v>
      </c>
      <c r="D123" s="2091"/>
      <c r="E123" s="2212"/>
      <c r="F123" s="92"/>
      <c r="G123" s="92"/>
      <c r="H123" s="92" t="s">
        <v>1193</v>
      </c>
      <c r="I123" s="1331">
        <v>3</v>
      </c>
      <c r="J123" s="324">
        <v>2</v>
      </c>
      <c r="K123" s="324">
        <f t="shared" si="17"/>
        <v>5</v>
      </c>
      <c r="L123" s="324"/>
      <c r="M123" s="324">
        <v>4</v>
      </c>
      <c r="N123" s="324">
        <v>0</v>
      </c>
      <c r="O123" s="324">
        <f t="shared" si="18"/>
        <v>4</v>
      </c>
      <c r="P123" s="324"/>
      <c r="Q123" s="324">
        <f t="shared" si="15"/>
        <v>7</v>
      </c>
      <c r="R123" s="324">
        <f t="shared" si="15"/>
        <v>2</v>
      </c>
      <c r="S123" s="325">
        <f t="shared" si="16"/>
        <v>9</v>
      </c>
    </row>
    <row r="124" spans="1:19" ht="10.5" customHeight="1">
      <c r="A124" s="221">
        <v>6</v>
      </c>
      <c r="B124" s="2091">
        <v>2</v>
      </c>
      <c r="C124" s="2091">
        <v>11</v>
      </c>
      <c r="D124" s="2091"/>
      <c r="E124" s="2212"/>
      <c r="F124" s="92"/>
      <c r="G124" s="92"/>
      <c r="H124" s="92" t="s">
        <v>1194</v>
      </c>
      <c r="I124" s="1331">
        <v>2</v>
      </c>
      <c r="J124" s="324">
        <v>0</v>
      </c>
      <c r="K124" s="324">
        <f t="shared" si="17"/>
        <v>2</v>
      </c>
      <c r="L124" s="324"/>
      <c r="M124" s="324">
        <v>2</v>
      </c>
      <c r="N124" s="324">
        <v>0</v>
      </c>
      <c r="O124" s="324">
        <f t="shared" si="18"/>
        <v>2</v>
      </c>
      <c r="P124" s="324"/>
      <c r="Q124" s="324">
        <f t="shared" si="15"/>
        <v>4</v>
      </c>
      <c r="R124" s="324">
        <f t="shared" si="15"/>
        <v>0</v>
      </c>
      <c r="S124" s="325">
        <f t="shared" si="16"/>
        <v>4</v>
      </c>
    </row>
    <row r="125" spans="1:19" ht="10.5" customHeight="1">
      <c r="A125" s="221">
        <v>6</v>
      </c>
      <c r="B125" s="2091">
        <v>2</v>
      </c>
      <c r="C125" s="2091">
        <v>11</v>
      </c>
      <c r="D125" s="2091"/>
      <c r="E125" s="2212"/>
      <c r="F125" s="92"/>
      <c r="G125" s="92"/>
      <c r="H125" s="92" t="s">
        <v>1195</v>
      </c>
      <c r="I125" s="1331">
        <v>1</v>
      </c>
      <c r="J125" s="324">
        <v>1</v>
      </c>
      <c r="K125" s="324">
        <f t="shared" si="17"/>
        <v>2</v>
      </c>
      <c r="L125" s="324"/>
      <c r="M125" s="324">
        <v>0</v>
      </c>
      <c r="N125" s="324">
        <v>0</v>
      </c>
      <c r="O125" s="324">
        <f t="shared" si="18"/>
        <v>0</v>
      </c>
      <c r="P125" s="324"/>
      <c r="Q125" s="324">
        <f t="shared" si="15"/>
        <v>1</v>
      </c>
      <c r="R125" s="324">
        <f t="shared" si="15"/>
        <v>1</v>
      </c>
      <c r="S125" s="325">
        <f t="shared" si="16"/>
        <v>2</v>
      </c>
    </row>
    <row r="126" spans="1:19" ht="10.5" customHeight="1">
      <c r="A126" s="221">
        <v>6</v>
      </c>
      <c r="B126" s="2091">
        <v>2</v>
      </c>
      <c r="C126" s="2091">
        <v>11</v>
      </c>
      <c r="D126" s="2091"/>
      <c r="E126" s="2212"/>
      <c r="F126" s="92"/>
      <c r="G126" s="92"/>
      <c r="H126" s="92" t="s">
        <v>1196</v>
      </c>
      <c r="I126" s="1331">
        <v>2</v>
      </c>
      <c r="J126" s="324">
        <v>1</v>
      </c>
      <c r="K126" s="324">
        <f t="shared" si="17"/>
        <v>3</v>
      </c>
      <c r="L126" s="324"/>
      <c r="M126" s="324">
        <v>0</v>
      </c>
      <c r="N126" s="324">
        <v>0</v>
      </c>
      <c r="O126" s="324">
        <f t="shared" si="18"/>
        <v>0</v>
      </c>
      <c r="P126" s="324"/>
      <c r="Q126" s="324">
        <f t="shared" si="15"/>
        <v>2</v>
      </c>
      <c r="R126" s="324">
        <f t="shared" si="15"/>
        <v>1</v>
      </c>
      <c r="S126" s="325">
        <f t="shared" si="16"/>
        <v>3</v>
      </c>
    </row>
    <row r="127" spans="1:19" ht="10.5" customHeight="1">
      <c r="B127" s="2091"/>
      <c r="C127" s="2091"/>
      <c r="D127" s="2091"/>
      <c r="E127" s="2212"/>
      <c r="F127" s="175" t="s">
        <v>53</v>
      </c>
      <c r="G127" s="92"/>
      <c r="H127" s="92"/>
      <c r="I127" s="1618">
        <f>SUM(I128)</f>
        <v>7</v>
      </c>
      <c r="J127" s="1618">
        <f>SUM(J128)</f>
        <v>0</v>
      </c>
      <c r="K127" s="1618">
        <f t="shared" si="17"/>
        <v>7</v>
      </c>
      <c r="L127" s="1618"/>
      <c r="M127" s="1618">
        <f>SUM(M128)</f>
        <v>8</v>
      </c>
      <c r="N127" s="1618">
        <f>SUM(N128)</f>
        <v>0</v>
      </c>
      <c r="O127" s="1618">
        <f t="shared" si="18"/>
        <v>8</v>
      </c>
      <c r="P127" s="1618"/>
      <c r="Q127" s="1618">
        <f t="shared" si="15"/>
        <v>15</v>
      </c>
      <c r="R127" s="1618">
        <f t="shared" si="15"/>
        <v>0</v>
      </c>
      <c r="S127" s="1099">
        <f t="shared" si="16"/>
        <v>15</v>
      </c>
    </row>
    <row r="128" spans="1:19" ht="10.5" customHeight="1">
      <c r="B128" s="2091"/>
      <c r="C128" s="2091"/>
      <c r="D128" s="2091"/>
      <c r="E128" s="2212"/>
      <c r="F128" s="92"/>
      <c r="G128" s="92" t="s">
        <v>1134</v>
      </c>
      <c r="H128" s="92"/>
      <c r="I128" s="324">
        <f>SUM(I129)</f>
        <v>7</v>
      </c>
      <c r="J128" s="324">
        <f>SUM(J129)</f>
        <v>0</v>
      </c>
      <c r="K128" s="324">
        <f t="shared" si="17"/>
        <v>7</v>
      </c>
      <c r="L128" s="324"/>
      <c r="M128" s="324">
        <f>SUM(M129)</f>
        <v>8</v>
      </c>
      <c r="N128" s="324">
        <f>SUM(N129)</f>
        <v>0</v>
      </c>
      <c r="O128" s="324">
        <f t="shared" si="18"/>
        <v>8</v>
      </c>
      <c r="P128" s="324"/>
      <c r="Q128" s="324">
        <f t="shared" si="15"/>
        <v>15</v>
      </c>
      <c r="R128" s="324">
        <f t="shared" si="15"/>
        <v>0</v>
      </c>
      <c r="S128" s="325">
        <f t="shared" si="16"/>
        <v>15</v>
      </c>
    </row>
    <row r="129" spans="1:20" ht="10.5" customHeight="1">
      <c r="A129" s="221">
        <v>6</v>
      </c>
      <c r="B129" s="2091">
        <v>2</v>
      </c>
      <c r="C129" s="2091">
        <v>10</v>
      </c>
      <c r="D129" s="2091"/>
      <c r="E129" s="2212"/>
      <c r="F129" s="92"/>
      <c r="G129" s="92"/>
      <c r="H129" s="92" t="s">
        <v>1197</v>
      </c>
      <c r="I129" s="1331">
        <v>7</v>
      </c>
      <c r="J129" s="324">
        <v>0</v>
      </c>
      <c r="K129" s="324">
        <f t="shared" si="17"/>
        <v>7</v>
      </c>
      <c r="L129" s="324"/>
      <c r="M129" s="324">
        <v>8</v>
      </c>
      <c r="N129" s="324">
        <v>0</v>
      </c>
      <c r="O129" s="324">
        <f t="shared" si="18"/>
        <v>8</v>
      </c>
      <c r="P129" s="324"/>
      <c r="Q129" s="324">
        <f t="shared" si="15"/>
        <v>15</v>
      </c>
      <c r="R129" s="324">
        <f t="shared" si="15"/>
        <v>0</v>
      </c>
      <c r="S129" s="325">
        <f t="shared" si="16"/>
        <v>15</v>
      </c>
    </row>
    <row r="130" spans="1:20" ht="10.5" customHeight="1">
      <c r="B130" s="2091"/>
      <c r="C130" s="2091"/>
      <c r="D130" s="2091"/>
      <c r="E130" s="2212"/>
      <c r="F130" s="175" t="s">
        <v>56</v>
      </c>
      <c r="G130" s="92"/>
      <c r="H130" s="92"/>
      <c r="I130" s="1618">
        <f>SUM(I131+I133)</f>
        <v>4</v>
      </c>
      <c r="J130" s="1618">
        <f>SUM(J131+J133)</f>
        <v>9</v>
      </c>
      <c r="K130" s="1618">
        <f t="shared" si="17"/>
        <v>13</v>
      </c>
      <c r="L130" s="1618"/>
      <c r="M130" s="1618">
        <f>SUM(M131+M133)</f>
        <v>0</v>
      </c>
      <c r="N130" s="1618">
        <f>SUM(N131+N133)</f>
        <v>0</v>
      </c>
      <c r="O130" s="1618">
        <f t="shared" si="18"/>
        <v>0</v>
      </c>
      <c r="P130" s="1618"/>
      <c r="Q130" s="1618">
        <f t="shared" si="15"/>
        <v>4</v>
      </c>
      <c r="R130" s="1618">
        <f t="shared" si="15"/>
        <v>9</v>
      </c>
      <c r="S130" s="1076">
        <f t="shared" si="16"/>
        <v>13</v>
      </c>
    </row>
    <row r="131" spans="1:20" ht="10.5" customHeight="1">
      <c r="B131" s="2091"/>
      <c r="C131" s="2091"/>
      <c r="D131" s="2091"/>
      <c r="E131" s="2212"/>
      <c r="F131" s="175"/>
      <c r="G131" s="92" t="s">
        <v>1139</v>
      </c>
      <c r="H131" s="92"/>
      <c r="I131" s="324">
        <f>SUM(I132)</f>
        <v>0</v>
      </c>
      <c r="J131" s="324">
        <f>SUM(J132)</f>
        <v>0</v>
      </c>
      <c r="K131" s="324">
        <f t="shared" si="17"/>
        <v>0</v>
      </c>
      <c r="L131" s="324"/>
      <c r="M131" s="324">
        <f>SUM(M132)</f>
        <v>0</v>
      </c>
      <c r="N131" s="324">
        <f>SUM(N132)</f>
        <v>0</v>
      </c>
      <c r="O131" s="324">
        <f t="shared" si="18"/>
        <v>0</v>
      </c>
      <c r="P131" s="324"/>
      <c r="Q131" s="324">
        <f t="shared" si="15"/>
        <v>0</v>
      </c>
      <c r="R131" s="324">
        <f t="shared" si="15"/>
        <v>0</v>
      </c>
      <c r="S131" s="347">
        <f t="shared" si="16"/>
        <v>0</v>
      </c>
    </row>
    <row r="132" spans="1:20" ht="10.5" customHeight="1">
      <c r="A132" s="221">
        <v>6</v>
      </c>
      <c r="B132" s="2091">
        <v>2</v>
      </c>
      <c r="C132" s="2091">
        <v>10</v>
      </c>
      <c r="D132" s="2091"/>
      <c r="E132" s="2212"/>
      <c r="F132" s="92"/>
      <c r="G132" s="92"/>
      <c r="H132" s="92" t="s">
        <v>1198</v>
      </c>
      <c r="I132" s="2107">
        <v>0</v>
      </c>
      <c r="J132" s="2107">
        <v>0</v>
      </c>
      <c r="K132" s="324">
        <f t="shared" si="17"/>
        <v>0</v>
      </c>
      <c r="L132" s="2107"/>
      <c r="M132" s="2107">
        <v>0</v>
      </c>
      <c r="N132" s="2107">
        <v>0</v>
      </c>
      <c r="O132" s="324">
        <f t="shared" si="18"/>
        <v>0</v>
      </c>
      <c r="P132" s="324"/>
      <c r="Q132" s="324">
        <f t="shared" si="15"/>
        <v>0</v>
      </c>
      <c r="R132" s="324">
        <f t="shared" si="15"/>
        <v>0</v>
      </c>
      <c r="S132" s="347">
        <f t="shared" si="16"/>
        <v>0</v>
      </c>
    </row>
    <row r="133" spans="1:20" ht="10.5" customHeight="1">
      <c r="B133" s="2091"/>
      <c r="C133" s="2091"/>
      <c r="D133" s="2091"/>
      <c r="E133" s="2212"/>
      <c r="F133" s="92"/>
      <c r="G133" s="92" t="s">
        <v>1134</v>
      </c>
      <c r="H133" s="92"/>
      <c r="I133" s="2107">
        <f>SUM(I134+I135)</f>
        <v>4</v>
      </c>
      <c r="J133" s="2107">
        <f>SUM(J134+J135)</f>
        <v>9</v>
      </c>
      <c r="K133" s="324">
        <f t="shared" si="17"/>
        <v>13</v>
      </c>
      <c r="L133" s="2107"/>
      <c r="M133" s="2107">
        <f>SUM(M134+M135)</f>
        <v>0</v>
      </c>
      <c r="N133" s="2107">
        <f>SUM(N134+N135)</f>
        <v>0</v>
      </c>
      <c r="O133" s="324">
        <f t="shared" si="18"/>
        <v>0</v>
      </c>
      <c r="P133" s="324"/>
      <c r="Q133" s="324">
        <f t="shared" si="15"/>
        <v>4</v>
      </c>
      <c r="R133" s="324">
        <f t="shared" si="15"/>
        <v>9</v>
      </c>
      <c r="S133" s="347">
        <f t="shared" si="16"/>
        <v>13</v>
      </c>
    </row>
    <row r="134" spans="1:20" ht="10.5" customHeight="1">
      <c r="A134" s="221">
        <v>6</v>
      </c>
      <c r="B134" s="2091">
        <v>4</v>
      </c>
      <c r="C134" s="2091">
        <v>11</v>
      </c>
      <c r="D134" s="2091"/>
      <c r="E134" s="2212"/>
      <c r="F134" s="92"/>
      <c r="G134" s="92"/>
      <c r="H134" s="92" t="s">
        <v>1199</v>
      </c>
      <c r="I134" s="2107">
        <v>0</v>
      </c>
      <c r="J134" s="2107">
        <v>0</v>
      </c>
      <c r="K134" s="324">
        <f t="shared" si="17"/>
        <v>0</v>
      </c>
      <c r="L134" s="2107"/>
      <c r="M134" s="2107">
        <v>0</v>
      </c>
      <c r="N134" s="2107">
        <v>0</v>
      </c>
      <c r="O134" s="324">
        <f t="shared" si="18"/>
        <v>0</v>
      </c>
      <c r="P134" s="324"/>
      <c r="Q134" s="324">
        <f t="shared" si="15"/>
        <v>0</v>
      </c>
      <c r="R134" s="324">
        <f t="shared" si="15"/>
        <v>0</v>
      </c>
      <c r="S134" s="347">
        <f t="shared" si="16"/>
        <v>0</v>
      </c>
    </row>
    <row r="135" spans="1:20" ht="10.5" customHeight="1">
      <c r="A135" s="221">
        <v>6</v>
      </c>
      <c r="B135" s="2091">
        <v>2</v>
      </c>
      <c r="C135" s="2091">
        <v>11</v>
      </c>
      <c r="D135" s="2091"/>
      <c r="E135" s="2213"/>
      <c r="F135" s="92"/>
      <c r="G135" s="92"/>
      <c r="H135" s="92" t="s">
        <v>1200</v>
      </c>
      <c r="I135" s="2107">
        <v>4</v>
      </c>
      <c r="J135" s="2107">
        <v>9</v>
      </c>
      <c r="K135" s="324">
        <f t="shared" si="17"/>
        <v>13</v>
      </c>
      <c r="L135" s="2107"/>
      <c r="M135" s="2107">
        <v>0</v>
      </c>
      <c r="N135" s="2107">
        <v>0</v>
      </c>
      <c r="O135" s="324">
        <f t="shared" si="18"/>
        <v>0</v>
      </c>
      <c r="P135" s="324"/>
      <c r="Q135" s="324">
        <f t="shared" si="15"/>
        <v>4</v>
      </c>
      <c r="R135" s="324">
        <f t="shared" si="15"/>
        <v>9</v>
      </c>
      <c r="S135" s="347">
        <f t="shared" si="16"/>
        <v>13</v>
      </c>
    </row>
    <row r="136" spans="1:20">
      <c r="B136" s="2091"/>
      <c r="C136" s="2091"/>
      <c r="D136" s="2091"/>
      <c r="E136" s="2204">
        <v>1407</v>
      </c>
      <c r="F136" s="13" t="s">
        <v>58</v>
      </c>
      <c r="G136" s="123"/>
      <c r="H136" s="123"/>
      <c r="I136" s="319">
        <f>SUM(I137+I143)</f>
        <v>0</v>
      </c>
      <c r="J136" s="319">
        <f>SUM(J137+J143)</f>
        <v>0</v>
      </c>
      <c r="K136" s="319">
        <f t="shared" si="17"/>
        <v>0</v>
      </c>
      <c r="L136" s="319"/>
      <c r="M136" s="319">
        <f>SUM(M137+M143)</f>
        <v>15</v>
      </c>
      <c r="N136" s="319">
        <f>SUM(N137+N143)</f>
        <v>8</v>
      </c>
      <c r="O136" s="319">
        <f t="shared" si="18"/>
        <v>23</v>
      </c>
      <c r="P136" s="319"/>
      <c r="Q136" s="342">
        <f t="shared" si="15"/>
        <v>15</v>
      </c>
      <c r="R136" s="342">
        <f t="shared" si="15"/>
        <v>8</v>
      </c>
      <c r="S136" s="339">
        <f t="shared" si="16"/>
        <v>23</v>
      </c>
      <c r="T136" s="1675"/>
    </row>
    <row r="137" spans="1:20">
      <c r="E137" s="2205"/>
      <c r="F137" s="175" t="s">
        <v>59</v>
      </c>
      <c r="G137" s="1637"/>
      <c r="H137" s="1637"/>
      <c r="I137" s="996">
        <f>SUM(I138+I140)</f>
        <v>0</v>
      </c>
      <c r="J137" s="996">
        <f>SUM(J138+J140)</f>
        <v>0</v>
      </c>
      <c r="K137" s="996">
        <f t="shared" si="17"/>
        <v>0</v>
      </c>
      <c r="L137" s="996"/>
      <c r="M137" s="996">
        <f>SUM(M138+M140)</f>
        <v>15</v>
      </c>
      <c r="N137" s="996">
        <f>SUM(N138+N140)</f>
        <v>8</v>
      </c>
      <c r="O137" s="996">
        <f t="shared" si="18"/>
        <v>23</v>
      </c>
      <c r="P137" s="996"/>
      <c r="Q137" s="1618">
        <f t="shared" si="15"/>
        <v>15</v>
      </c>
      <c r="R137" s="1618">
        <f t="shared" si="15"/>
        <v>8</v>
      </c>
      <c r="S137" s="1076">
        <f t="shared" si="16"/>
        <v>23</v>
      </c>
    </row>
    <row r="138" spans="1:20" ht="10.5" customHeight="1">
      <c r="E138" s="2205"/>
      <c r="F138" s="175"/>
      <c r="G138" s="92" t="s">
        <v>1139</v>
      </c>
      <c r="H138" s="1637"/>
      <c r="I138" s="2107">
        <f>SUM(I139)</f>
        <v>0</v>
      </c>
      <c r="J138" s="2107">
        <f>SUM(J139)</f>
        <v>0</v>
      </c>
      <c r="K138" s="2107">
        <f t="shared" si="17"/>
        <v>0</v>
      </c>
      <c r="L138" s="2107"/>
      <c r="M138" s="2107">
        <f>SUM(M139)</f>
        <v>0</v>
      </c>
      <c r="N138" s="2107">
        <f>SUM(N139)</f>
        <v>0</v>
      </c>
      <c r="O138" s="2107">
        <f t="shared" si="18"/>
        <v>0</v>
      </c>
      <c r="P138" s="2107"/>
      <c r="Q138" s="324">
        <f t="shared" si="15"/>
        <v>0</v>
      </c>
      <c r="R138" s="324">
        <f t="shared" si="15"/>
        <v>0</v>
      </c>
      <c r="S138" s="347">
        <f t="shared" si="16"/>
        <v>0</v>
      </c>
    </row>
    <row r="139" spans="1:20" ht="10.5" customHeight="1">
      <c r="A139" s="221">
        <v>7</v>
      </c>
      <c r="B139" s="221">
        <v>3</v>
      </c>
      <c r="C139" s="221">
        <v>11</v>
      </c>
      <c r="E139" s="2205"/>
      <c r="F139" s="175"/>
      <c r="G139" s="1637"/>
      <c r="H139" s="92" t="s">
        <v>1201</v>
      </c>
      <c r="I139" s="2107">
        <v>0</v>
      </c>
      <c r="J139" s="2107">
        <v>0</v>
      </c>
      <c r="K139" s="2107">
        <f t="shared" si="17"/>
        <v>0</v>
      </c>
      <c r="L139" s="2107"/>
      <c r="M139" s="2107">
        <v>0</v>
      </c>
      <c r="N139" s="2107">
        <v>0</v>
      </c>
      <c r="O139" s="2107">
        <f t="shared" si="18"/>
        <v>0</v>
      </c>
      <c r="P139" s="2107"/>
      <c r="Q139" s="324">
        <f t="shared" si="15"/>
        <v>0</v>
      </c>
      <c r="R139" s="324">
        <f t="shared" si="15"/>
        <v>0</v>
      </c>
      <c r="S139" s="347">
        <f t="shared" si="16"/>
        <v>0</v>
      </c>
    </row>
    <row r="140" spans="1:20" ht="10.5" customHeight="1">
      <c r="E140" s="2205"/>
      <c r="F140" s="1638"/>
      <c r="G140" s="89" t="s">
        <v>1134</v>
      </c>
      <c r="H140" s="92"/>
      <c r="I140" s="2107">
        <f>SUM(I141:I142)</f>
        <v>0</v>
      </c>
      <c r="J140" s="2107">
        <f>SUM(J141:J142)</f>
        <v>0</v>
      </c>
      <c r="K140" s="2107">
        <f t="shared" si="17"/>
        <v>0</v>
      </c>
      <c r="L140" s="2107"/>
      <c r="M140" s="2107">
        <f>SUM(M141:M142)</f>
        <v>15</v>
      </c>
      <c r="N140" s="2107">
        <f>SUM(N141:N142)</f>
        <v>8</v>
      </c>
      <c r="O140" s="2107">
        <f t="shared" si="18"/>
        <v>23</v>
      </c>
      <c r="P140" s="2107"/>
      <c r="Q140" s="324">
        <f t="shared" si="15"/>
        <v>15</v>
      </c>
      <c r="R140" s="324">
        <f t="shared" si="15"/>
        <v>8</v>
      </c>
      <c r="S140" s="347">
        <f t="shared" si="16"/>
        <v>23</v>
      </c>
    </row>
    <row r="141" spans="1:20" ht="10.5" customHeight="1">
      <c r="A141" s="221">
        <v>7</v>
      </c>
      <c r="B141" s="221">
        <v>3</v>
      </c>
      <c r="C141" s="221">
        <v>11</v>
      </c>
      <c r="E141" s="2205"/>
      <c r="F141" s="1638"/>
      <c r="G141" s="89"/>
      <c r="H141" s="92" t="s">
        <v>1201</v>
      </c>
      <c r="I141" s="2107">
        <v>0</v>
      </c>
      <c r="J141" s="2107">
        <v>0</v>
      </c>
      <c r="K141" s="2107">
        <f t="shared" si="17"/>
        <v>0</v>
      </c>
      <c r="L141" s="2107"/>
      <c r="M141" s="2107">
        <v>10</v>
      </c>
      <c r="N141" s="2107">
        <v>4</v>
      </c>
      <c r="O141" s="2107">
        <f t="shared" si="18"/>
        <v>14</v>
      </c>
      <c r="P141" s="2107"/>
      <c r="Q141" s="324">
        <f t="shared" si="15"/>
        <v>10</v>
      </c>
      <c r="R141" s="324">
        <f t="shared" si="15"/>
        <v>4</v>
      </c>
      <c r="S141" s="347">
        <f t="shared" si="16"/>
        <v>14</v>
      </c>
    </row>
    <row r="142" spans="1:20" ht="10.5" customHeight="1">
      <c r="A142" s="221">
        <v>7</v>
      </c>
      <c r="B142" s="221">
        <v>3</v>
      </c>
      <c r="C142" s="221">
        <v>11</v>
      </c>
      <c r="E142" s="2205"/>
      <c r="F142" s="1638"/>
      <c r="G142" s="89"/>
      <c r="H142" s="92" t="s">
        <v>1202</v>
      </c>
      <c r="I142" s="2107">
        <v>0</v>
      </c>
      <c r="J142" s="2107">
        <v>0</v>
      </c>
      <c r="K142" s="2107">
        <f t="shared" si="17"/>
        <v>0</v>
      </c>
      <c r="L142" s="2107"/>
      <c r="M142" s="2107">
        <v>5</v>
      </c>
      <c r="N142" s="2107">
        <v>4</v>
      </c>
      <c r="O142" s="2107">
        <f t="shared" si="18"/>
        <v>9</v>
      </c>
      <c r="P142" s="2107"/>
      <c r="Q142" s="324">
        <f t="shared" si="15"/>
        <v>5</v>
      </c>
      <c r="R142" s="324">
        <f t="shared" si="15"/>
        <v>4</v>
      </c>
      <c r="S142" s="347">
        <f t="shared" si="16"/>
        <v>9</v>
      </c>
    </row>
    <row r="143" spans="1:20">
      <c r="E143" s="2205"/>
      <c r="F143" s="175" t="s">
        <v>60</v>
      </c>
      <c r="G143" s="175"/>
      <c r="H143" s="683"/>
      <c r="I143" s="996">
        <f>SUM(I144)</f>
        <v>0</v>
      </c>
      <c r="J143" s="996">
        <f>SUM(J144)</f>
        <v>0</v>
      </c>
      <c r="K143" s="996">
        <f t="shared" si="17"/>
        <v>0</v>
      </c>
      <c r="L143" s="996"/>
      <c r="M143" s="996">
        <f>SUM(M144)</f>
        <v>0</v>
      </c>
      <c r="N143" s="996">
        <f>SUM(N144)</f>
        <v>0</v>
      </c>
      <c r="O143" s="996">
        <f t="shared" si="18"/>
        <v>0</v>
      </c>
      <c r="P143" s="996"/>
      <c r="Q143" s="1618">
        <f t="shared" si="15"/>
        <v>0</v>
      </c>
      <c r="R143" s="1618">
        <f t="shared" si="15"/>
        <v>0</v>
      </c>
      <c r="S143" s="1099">
        <f t="shared" si="16"/>
        <v>0</v>
      </c>
    </row>
    <row r="144" spans="1:20" ht="10.5" customHeight="1">
      <c r="E144" s="2205"/>
      <c r="F144" s="92"/>
      <c r="G144" s="92" t="s">
        <v>1134</v>
      </c>
      <c r="I144" s="2107">
        <f>SUM(I145)</f>
        <v>0</v>
      </c>
      <c r="J144" s="2107">
        <f>SUM(J145)</f>
        <v>0</v>
      </c>
      <c r="K144" s="2107">
        <f t="shared" si="17"/>
        <v>0</v>
      </c>
      <c r="L144" s="2107"/>
      <c r="M144" s="2107">
        <f>SUM(M145)</f>
        <v>0</v>
      </c>
      <c r="N144" s="2107">
        <f>SUM(N145)</f>
        <v>0</v>
      </c>
      <c r="O144" s="2107">
        <f t="shared" si="18"/>
        <v>0</v>
      </c>
      <c r="P144" s="2107"/>
      <c r="Q144" s="324">
        <f t="shared" si="15"/>
        <v>0</v>
      </c>
      <c r="R144" s="324">
        <f t="shared" si="15"/>
        <v>0</v>
      </c>
      <c r="S144" s="325">
        <f t="shared" si="16"/>
        <v>0</v>
      </c>
    </row>
    <row r="145" spans="1:22" ht="10.5" customHeight="1">
      <c r="A145" s="221">
        <v>7</v>
      </c>
      <c r="B145" s="221">
        <v>6</v>
      </c>
      <c r="C145" s="221">
        <v>10</v>
      </c>
      <c r="E145" s="2205"/>
      <c r="F145" s="92"/>
      <c r="G145" s="92"/>
      <c r="H145" s="92" t="s">
        <v>1203</v>
      </c>
      <c r="I145" s="2090">
        <v>0</v>
      </c>
      <c r="J145" s="2107">
        <v>0</v>
      </c>
      <c r="K145" s="2107">
        <f t="shared" si="17"/>
        <v>0</v>
      </c>
      <c r="L145" s="2107"/>
      <c r="M145" s="2107">
        <v>0</v>
      </c>
      <c r="N145" s="2107">
        <v>0</v>
      </c>
      <c r="O145" s="2107">
        <f t="shared" si="18"/>
        <v>0</v>
      </c>
      <c r="P145" s="2107"/>
      <c r="Q145" s="324">
        <f t="shared" si="15"/>
        <v>0</v>
      </c>
      <c r="R145" s="324">
        <f t="shared" si="15"/>
        <v>0</v>
      </c>
      <c r="S145" s="325">
        <f t="shared" si="16"/>
        <v>0</v>
      </c>
    </row>
    <row r="146" spans="1:22">
      <c r="E146" s="2211">
        <v>1408</v>
      </c>
      <c r="F146" s="13" t="s">
        <v>63</v>
      </c>
      <c r="G146" s="123"/>
      <c r="H146" s="123"/>
      <c r="I146" s="1621">
        <f>SUM(I147+I154+I161)</f>
        <v>14</v>
      </c>
      <c r="J146" s="1621">
        <f>SUM(J147+J154+J161)</f>
        <v>8</v>
      </c>
      <c r="K146" s="410">
        <f t="shared" si="17"/>
        <v>22</v>
      </c>
      <c r="L146" s="410"/>
      <c r="M146" s="1621">
        <f>SUM(M147+M154+M161)</f>
        <v>24</v>
      </c>
      <c r="N146" s="1621">
        <f>SUM(N147+N154+N161)</f>
        <v>12</v>
      </c>
      <c r="O146" s="410">
        <f t="shared" si="18"/>
        <v>36</v>
      </c>
      <c r="P146" s="410"/>
      <c r="Q146" s="410">
        <f t="shared" ref="Q146:R163" si="19">SUM(I146+M146)</f>
        <v>38</v>
      </c>
      <c r="R146" s="410">
        <f t="shared" si="19"/>
        <v>20</v>
      </c>
      <c r="S146" s="1640">
        <f t="shared" si="16"/>
        <v>58</v>
      </c>
    </row>
    <row r="147" spans="1:22">
      <c r="E147" s="2316"/>
      <c r="F147" s="636" t="s">
        <v>64</v>
      </c>
      <c r="G147" s="92"/>
      <c r="H147" s="92"/>
      <c r="I147" s="1641">
        <f>I148+I150+I152</f>
        <v>0</v>
      </c>
      <c r="J147" s="1641">
        <f>J148+J150+J152</f>
        <v>0</v>
      </c>
      <c r="K147" s="1641">
        <f t="shared" si="17"/>
        <v>0</v>
      </c>
      <c r="L147" s="1641"/>
      <c r="M147" s="1641">
        <f>M148+M150+M152</f>
        <v>13</v>
      </c>
      <c r="N147" s="1641">
        <f>N148+N150+N152</f>
        <v>7</v>
      </c>
      <c r="O147" s="1641">
        <f t="shared" si="18"/>
        <v>20</v>
      </c>
      <c r="P147" s="1641"/>
      <c r="Q147" s="1641">
        <f t="shared" si="19"/>
        <v>13</v>
      </c>
      <c r="R147" s="1641">
        <f t="shared" si="19"/>
        <v>7</v>
      </c>
      <c r="S147" s="1642">
        <f t="shared" si="16"/>
        <v>20</v>
      </c>
    </row>
    <row r="148" spans="1:22" ht="10.5" customHeight="1">
      <c r="E148" s="2316"/>
      <c r="F148" s="636"/>
      <c r="G148" s="92" t="s">
        <v>1139</v>
      </c>
      <c r="H148" s="92"/>
      <c r="I148" s="2107">
        <f>I149</f>
        <v>0</v>
      </c>
      <c r="J148" s="2107">
        <f>J149</f>
        <v>0</v>
      </c>
      <c r="K148" s="2107">
        <f t="shared" si="17"/>
        <v>0</v>
      </c>
      <c r="L148" s="996"/>
      <c r="M148" s="2107">
        <f>M149</f>
        <v>4</v>
      </c>
      <c r="N148" s="2107">
        <f>N149</f>
        <v>2</v>
      </c>
      <c r="O148" s="2107">
        <f t="shared" si="18"/>
        <v>6</v>
      </c>
      <c r="P148" s="996"/>
      <c r="Q148" s="2107">
        <f t="shared" si="19"/>
        <v>4</v>
      </c>
      <c r="R148" s="2107">
        <f t="shared" si="19"/>
        <v>2</v>
      </c>
      <c r="S148" s="1643">
        <f t="shared" si="16"/>
        <v>6</v>
      </c>
    </row>
    <row r="149" spans="1:22" ht="10.5" customHeight="1">
      <c r="A149" s="221">
        <v>8</v>
      </c>
      <c r="B149" s="221">
        <v>4</v>
      </c>
      <c r="C149" s="221">
        <v>8</v>
      </c>
      <c r="E149" s="2316"/>
      <c r="F149" s="636"/>
      <c r="G149" s="92"/>
      <c r="H149" s="1441" t="s">
        <v>1204</v>
      </c>
      <c r="I149" s="2090">
        <v>0</v>
      </c>
      <c r="J149" s="2107">
        <v>0</v>
      </c>
      <c r="K149" s="2107">
        <f t="shared" si="17"/>
        <v>0</v>
      </c>
      <c r="L149" s="2107"/>
      <c r="M149" s="2107">
        <v>4</v>
      </c>
      <c r="N149" s="2107">
        <v>2</v>
      </c>
      <c r="O149" s="2107">
        <f t="shared" si="18"/>
        <v>6</v>
      </c>
      <c r="P149" s="996"/>
      <c r="Q149" s="2107">
        <f t="shared" si="19"/>
        <v>4</v>
      </c>
      <c r="R149" s="2107">
        <f t="shared" si="19"/>
        <v>2</v>
      </c>
      <c r="S149" s="346">
        <f t="shared" si="16"/>
        <v>6</v>
      </c>
      <c r="V149" s="79" t="s">
        <v>174</v>
      </c>
    </row>
    <row r="150" spans="1:22" ht="10.5" customHeight="1">
      <c r="E150" s="2316"/>
      <c r="F150" s="631"/>
      <c r="G150" s="92" t="s">
        <v>1134</v>
      </c>
      <c r="H150" s="92"/>
      <c r="I150" s="2107">
        <f>I151</f>
        <v>0</v>
      </c>
      <c r="J150" s="2107">
        <f>J151</f>
        <v>0</v>
      </c>
      <c r="K150" s="2107">
        <f t="shared" si="17"/>
        <v>0</v>
      </c>
      <c r="L150" s="996"/>
      <c r="M150" s="2107">
        <f>M151</f>
        <v>9</v>
      </c>
      <c r="N150" s="2107">
        <f>N151</f>
        <v>5</v>
      </c>
      <c r="O150" s="2107">
        <f t="shared" si="18"/>
        <v>14</v>
      </c>
      <c r="P150" s="996"/>
      <c r="Q150" s="2107">
        <f t="shared" si="19"/>
        <v>9</v>
      </c>
      <c r="R150" s="2107">
        <f t="shared" si="19"/>
        <v>5</v>
      </c>
      <c r="S150" s="346">
        <f t="shared" si="16"/>
        <v>14</v>
      </c>
    </row>
    <row r="151" spans="1:22" ht="10.5" customHeight="1">
      <c r="A151" s="221">
        <v>8</v>
      </c>
      <c r="B151" s="221">
        <v>4</v>
      </c>
      <c r="C151" s="221">
        <v>8</v>
      </c>
      <c r="E151" s="2316"/>
      <c r="F151" s="631"/>
      <c r="G151" s="92"/>
      <c r="H151" s="1441" t="s">
        <v>1205</v>
      </c>
      <c r="I151" s="2090">
        <v>0</v>
      </c>
      <c r="J151" s="2107">
        <v>0</v>
      </c>
      <c r="K151" s="2107">
        <f t="shared" si="17"/>
        <v>0</v>
      </c>
      <c r="L151" s="996"/>
      <c r="M151" s="2107">
        <v>9</v>
      </c>
      <c r="N151" s="2107">
        <v>5</v>
      </c>
      <c r="O151" s="2107">
        <f t="shared" si="18"/>
        <v>14</v>
      </c>
      <c r="P151" s="996"/>
      <c r="Q151" s="2107">
        <f t="shared" si="19"/>
        <v>9</v>
      </c>
      <c r="R151" s="2107">
        <f t="shared" si="19"/>
        <v>5</v>
      </c>
      <c r="S151" s="346">
        <f t="shared" si="16"/>
        <v>14</v>
      </c>
    </row>
    <row r="152" spans="1:22" ht="10.5" customHeight="1">
      <c r="E152" s="2316"/>
      <c r="F152" s="631"/>
      <c r="G152" s="92" t="s">
        <v>1137</v>
      </c>
      <c r="H152" s="1441"/>
      <c r="I152" s="2107">
        <f>I153</f>
        <v>0</v>
      </c>
      <c r="J152" s="2107">
        <f>J153</f>
        <v>0</v>
      </c>
      <c r="K152" s="2107">
        <f t="shared" si="17"/>
        <v>0</v>
      </c>
      <c r="L152" s="996"/>
      <c r="M152" s="2107">
        <f>M153</f>
        <v>0</v>
      </c>
      <c r="N152" s="2107">
        <f>N153</f>
        <v>0</v>
      </c>
      <c r="O152" s="2107">
        <f t="shared" si="18"/>
        <v>0</v>
      </c>
      <c r="P152" s="996"/>
      <c r="Q152" s="2107">
        <f t="shared" si="19"/>
        <v>0</v>
      </c>
      <c r="R152" s="2107">
        <f t="shared" si="19"/>
        <v>0</v>
      </c>
      <c r="S152" s="346">
        <f t="shared" si="16"/>
        <v>0</v>
      </c>
    </row>
    <row r="153" spans="1:22" ht="10.5" customHeight="1">
      <c r="A153" s="221">
        <v>8</v>
      </c>
      <c r="B153" s="221">
        <v>4</v>
      </c>
      <c r="C153" s="221">
        <v>8</v>
      </c>
      <c r="E153" s="2316"/>
      <c r="F153" s="631"/>
      <c r="G153" s="92"/>
      <c r="H153" s="1441" t="s">
        <v>1206</v>
      </c>
      <c r="I153" s="2090">
        <v>0</v>
      </c>
      <c r="J153" s="2107">
        <v>0</v>
      </c>
      <c r="K153" s="2107">
        <f t="shared" si="17"/>
        <v>0</v>
      </c>
      <c r="L153" s="2107"/>
      <c r="M153" s="2107">
        <v>0</v>
      </c>
      <c r="N153" s="2107">
        <v>0</v>
      </c>
      <c r="O153" s="2107">
        <f t="shared" si="18"/>
        <v>0</v>
      </c>
      <c r="P153" s="996"/>
      <c r="Q153" s="2107">
        <f t="shared" si="19"/>
        <v>0</v>
      </c>
      <c r="R153" s="2107">
        <f t="shared" si="19"/>
        <v>0</v>
      </c>
      <c r="S153" s="346">
        <f t="shared" si="16"/>
        <v>0</v>
      </c>
    </row>
    <row r="154" spans="1:22">
      <c r="E154" s="2316"/>
      <c r="F154" s="636" t="s">
        <v>65</v>
      </c>
      <c r="G154" s="1637"/>
      <c r="H154" s="1637"/>
      <c r="I154" s="1618">
        <f>SUM(I155+I158)</f>
        <v>7</v>
      </c>
      <c r="J154" s="1618">
        <f>SUM(J155+J158)</f>
        <v>5</v>
      </c>
      <c r="K154" s="1618">
        <f t="shared" si="17"/>
        <v>12</v>
      </c>
      <c r="L154" s="1618"/>
      <c r="M154" s="1618">
        <f>SUM(M155+M158)</f>
        <v>11</v>
      </c>
      <c r="N154" s="1618">
        <f>SUM(N155+N158)</f>
        <v>5</v>
      </c>
      <c r="O154" s="1618">
        <f t="shared" si="18"/>
        <v>16</v>
      </c>
      <c r="P154" s="1618"/>
      <c r="Q154" s="1618">
        <f t="shared" si="19"/>
        <v>18</v>
      </c>
      <c r="R154" s="1618">
        <f t="shared" si="19"/>
        <v>10</v>
      </c>
      <c r="S154" s="1099">
        <f t="shared" si="16"/>
        <v>28</v>
      </c>
    </row>
    <row r="155" spans="1:22" ht="10.5" customHeight="1">
      <c r="E155" s="2316"/>
      <c r="F155" s="1644"/>
      <c r="G155" s="92" t="s">
        <v>1139</v>
      </c>
      <c r="H155" s="92"/>
      <c r="I155" s="324">
        <f>SUM(I157+I156)</f>
        <v>2</v>
      </c>
      <c r="J155" s="324">
        <f>SUM(J157+J156)</f>
        <v>4</v>
      </c>
      <c r="K155" s="324">
        <f t="shared" si="17"/>
        <v>6</v>
      </c>
      <c r="L155" s="324"/>
      <c r="M155" s="324">
        <f>SUM(M157+M156)</f>
        <v>10</v>
      </c>
      <c r="N155" s="324">
        <f>SUM(N157+N156)</f>
        <v>2</v>
      </c>
      <c r="O155" s="324">
        <f t="shared" si="18"/>
        <v>12</v>
      </c>
      <c r="P155" s="324"/>
      <c r="Q155" s="324">
        <f t="shared" si="19"/>
        <v>12</v>
      </c>
      <c r="R155" s="324">
        <f t="shared" si="19"/>
        <v>6</v>
      </c>
      <c r="S155" s="325">
        <f t="shared" si="16"/>
        <v>18</v>
      </c>
    </row>
    <row r="156" spans="1:22" ht="10.5" customHeight="1">
      <c r="A156" s="221">
        <v>8</v>
      </c>
      <c r="B156" s="221">
        <v>4</v>
      </c>
      <c r="C156" s="221">
        <v>6</v>
      </c>
      <c r="E156" s="2316"/>
      <c r="F156" s="1644"/>
      <c r="G156" s="92"/>
      <c r="H156" s="92" t="s">
        <v>358</v>
      </c>
      <c r="I156" s="324">
        <v>0</v>
      </c>
      <c r="J156" s="324">
        <v>0</v>
      </c>
      <c r="K156" s="324">
        <f t="shared" si="17"/>
        <v>0</v>
      </c>
      <c r="L156" s="324"/>
      <c r="M156" s="324">
        <v>10</v>
      </c>
      <c r="N156" s="324">
        <v>2</v>
      </c>
      <c r="O156" s="324">
        <f>SUM(M156:N156)</f>
        <v>12</v>
      </c>
      <c r="P156" s="324"/>
      <c r="Q156" s="324">
        <f>SUM(I156+M156)</f>
        <v>10</v>
      </c>
      <c r="R156" s="324">
        <f>SUM(J156+N156)</f>
        <v>2</v>
      </c>
      <c r="S156" s="325">
        <f>SUM(Q156:R156)</f>
        <v>12</v>
      </c>
    </row>
    <row r="157" spans="1:22" ht="10.5" customHeight="1">
      <c r="A157" s="221">
        <v>8</v>
      </c>
      <c r="B157" s="221">
        <v>4</v>
      </c>
      <c r="C157" s="221">
        <v>6</v>
      </c>
      <c r="E157" s="2316"/>
      <c r="F157" s="1644"/>
      <c r="G157" s="92"/>
      <c r="H157" s="92" t="s">
        <v>250</v>
      </c>
      <c r="I157" s="324">
        <v>2</v>
      </c>
      <c r="J157" s="324">
        <v>4</v>
      </c>
      <c r="K157" s="324">
        <f t="shared" si="17"/>
        <v>6</v>
      </c>
      <c r="L157" s="324"/>
      <c r="M157" s="324">
        <v>0</v>
      </c>
      <c r="N157" s="324">
        <v>0</v>
      </c>
      <c r="O157" s="324">
        <f t="shared" si="18"/>
        <v>0</v>
      </c>
      <c r="P157" s="324"/>
      <c r="Q157" s="324">
        <f t="shared" si="19"/>
        <v>2</v>
      </c>
      <c r="R157" s="324">
        <f t="shared" si="19"/>
        <v>4</v>
      </c>
      <c r="S157" s="325">
        <f t="shared" si="16"/>
        <v>6</v>
      </c>
    </row>
    <row r="158" spans="1:22" ht="10.5" customHeight="1">
      <c r="E158" s="2316"/>
      <c r="F158" s="1644"/>
      <c r="G158" s="92" t="s">
        <v>1134</v>
      </c>
      <c r="H158" s="92"/>
      <c r="I158" s="324">
        <f>SUM(I160+I159)</f>
        <v>5</v>
      </c>
      <c r="J158" s="324">
        <f>SUM(J160+J159)</f>
        <v>1</v>
      </c>
      <c r="K158" s="324">
        <f t="shared" si="17"/>
        <v>6</v>
      </c>
      <c r="L158" s="324"/>
      <c r="M158" s="324">
        <f>SUM(M160+M159)</f>
        <v>1</v>
      </c>
      <c r="N158" s="324">
        <f>SUM(N160+N159)</f>
        <v>3</v>
      </c>
      <c r="O158" s="324">
        <f t="shared" si="18"/>
        <v>4</v>
      </c>
      <c r="P158" s="324"/>
      <c r="Q158" s="324">
        <f t="shared" si="19"/>
        <v>6</v>
      </c>
      <c r="R158" s="324">
        <f t="shared" si="19"/>
        <v>4</v>
      </c>
      <c r="S158" s="325">
        <f t="shared" si="16"/>
        <v>10</v>
      </c>
    </row>
    <row r="159" spans="1:22" ht="10.5" customHeight="1">
      <c r="A159" s="221">
        <v>8</v>
      </c>
      <c r="B159" s="221">
        <v>4</v>
      </c>
      <c r="C159" s="221">
        <v>6</v>
      </c>
      <c r="E159" s="2316"/>
      <c r="F159" s="1644"/>
      <c r="G159" s="92"/>
      <c r="H159" s="92" t="s">
        <v>358</v>
      </c>
      <c r="I159" s="324">
        <v>0</v>
      </c>
      <c r="J159" s="324">
        <v>0</v>
      </c>
      <c r="K159" s="324">
        <f t="shared" si="17"/>
        <v>0</v>
      </c>
      <c r="L159" s="324"/>
      <c r="M159" s="324">
        <v>1</v>
      </c>
      <c r="N159" s="324">
        <v>3</v>
      </c>
      <c r="O159" s="324">
        <f>SUM(M159:N159)</f>
        <v>4</v>
      </c>
      <c r="P159" s="324"/>
      <c r="Q159" s="324">
        <f>SUM(I159+M159)</f>
        <v>1</v>
      </c>
      <c r="R159" s="324">
        <f>SUM(J159+N159)</f>
        <v>3</v>
      </c>
      <c r="S159" s="325">
        <f>SUM(Q159:R159)</f>
        <v>4</v>
      </c>
    </row>
    <row r="160" spans="1:22" ht="10.5" customHeight="1">
      <c r="A160" s="221">
        <v>8</v>
      </c>
      <c r="B160" s="221">
        <v>4</v>
      </c>
      <c r="C160" s="221">
        <v>6</v>
      </c>
      <c r="E160" s="2316"/>
      <c r="F160" s="1644"/>
      <c r="G160" s="92"/>
      <c r="H160" s="92" t="s">
        <v>250</v>
      </c>
      <c r="I160" s="324">
        <v>5</v>
      </c>
      <c r="J160" s="324">
        <v>1</v>
      </c>
      <c r="K160" s="324">
        <f t="shared" si="17"/>
        <v>6</v>
      </c>
      <c r="L160" s="324"/>
      <c r="M160" s="324">
        <v>0</v>
      </c>
      <c r="N160" s="324">
        <v>0</v>
      </c>
      <c r="O160" s="324">
        <f t="shared" si="18"/>
        <v>0</v>
      </c>
      <c r="P160" s="324"/>
      <c r="Q160" s="324">
        <f t="shared" si="19"/>
        <v>5</v>
      </c>
      <c r="R160" s="324">
        <f t="shared" si="19"/>
        <v>1</v>
      </c>
      <c r="S160" s="325">
        <f t="shared" ref="S160:S179" si="20">SUM(Q160:R160)</f>
        <v>6</v>
      </c>
    </row>
    <row r="161" spans="1:24">
      <c r="E161" s="2096"/>
      <c r="F161" s="636" t="s">
        <v>1207</v>
      </c>
      <c r="G161" s="92"/>
      <c r="H161" s="92"/>
      <c r="I161" s="1618">
        <f>SUM(I162)</f>
        <v>7</v>
      </c>
      <c r="J161" s="1618">
        <f>SUM(J162)</f>
        <v>3</v>
      </c>
      <c r="K161" s="1618">
        <f t="shared" si="17"/>
        <v>10</v>
      </c>
      <c r="L161" s="1618"/>
      <c r="M161" s="1618">
        <f>SUM(M162)</f>
        <v>0</v>
      </c>
      <c r="N161" s="1618">
        <f>SUM(N162)</f>
        <v>0</v>
      </c>
      <c r="O161" s="1618">
        <f t="shared" si="18"/>
        <v>0</v>
      </c>
      <c r="P161" s="1618"/>
      <c r="Q161" s="1618">
        <f t="shared" si="19"/>
        <v>7</v>
      </c>
      <c r="R161" s="1618">
        <f t="shared" si="19"/>
        <v>3</v>
      </c>
      <c r="S161" s="1099">
        <f>SUM(Q161:R161)</f>
        <v>10</v>
      </c>
    </row>
    <row r="162" spans="1:24" ht="10.5" customHeight="1">
      <c r="E162" s="2096"/>
      <c r="F162" s="1644"/>
      <c r="G162" s="92" t="s">
        <v>1134</v>
      </c>
      <c r="H162" s="92"/>
      <c r="I162" s="324">
        <f>SUM(I163)</f>
        <v>7</v>
      </c>
      <c r="J162" s="324">
        <f>SUM(J163)</f>
        <v>3</v>
      </c>
      <c r="K162" s="324">
        <f t="shared" si="17"/>
        <v>10</v>
      </c>
      <c r="L162" s="324"/>
      <c r="M162" s="324">
        <f>SUM(M163)</f>
        <v>0</v>
      </c>
      <c r="N162" s="324">
        <f>SUM(N163)</f>
        <v>0</v>
      </c>
      <c r="O162" s="324">
        <f t="shared" si="18"/>
        <v>0</v>
      </c>
      <c r="P162" s="324"/>
      <c r="Q162" s="324">
        <f t="shared" si="19"/>
        <v>7</v>
      </c>
      <c r="R162" s="324">
        <f t="shared" si="19"/>
        <v>3</v>
      </c>
      <c r="S162" s="325">
        <f>SUM(Q162:R162)</f>
        <v>10</v>
      </c>
    </row>
    <row r="163" spans="1:24" ht="10.5" customHeight="1">
      <c r="A163" s="221">
        <v>8</v>
      </c>
      <c r="B163" s="221">
        <v>4</v>
      </c>
      <c r="C163" s="221">
        <v>11</v>
      </c>
      <c r="E163" s="2096"/>
      <c r="F163" s="1645"/>
      <c r="G163" s="314"/>
      <c r="H163" s="314" t="s">
        <v>1208</v>
      </c>
      <c r="I163" s="2109">
        <v>7</v>
      </c>
      <c r="J163" s="2109">
        <v>3</v>
      </c>
      <c r="K163" s="2109">
        <f t="shared" si="17"/>
        <v>10</v>
      </c>
      <c r="L163" s="2109"/>
      <c r="M163" s="2109">
        <v>0</v>
      </c>
      <c r="N163" s="2109">
        <v>0</v>
      </c>
      <c r="O163" s="2109">
        <f t="shared" si="18"/>
        <v>0</v>
      </c>
      <c r="P163" s="2109"/>
      <c r="Q163" s="2109">
        <f t="shared" si="19"/>
        <v>7</v>
      </c>
      <c r="R163" s="2109">
        <f t="shared" si="19"/>
        <v>3</v>
      </c>
      <c r="S163" s="404">
        <f>SUM(Q163:R163)</f>
        <v>10</v>
      </c>
    </row>
    <row r="164" spans="1:24">
      <c r="E164" s="2211">
        <v>1624</v>
      </c>
      <c r="F164" s="2703" t="s">
        <v>142</v>
      </c>
      <c r="G164" s="2716"/>
      <c r="H164" s="2716"/>
      <c r="I164" s="342">
        <f>SUM(I165)</f>
        <v>0</v>
      </c>
      <c r="J164" s="342">
        <f>SUM(J165)</f>
        <v>0</v>
      </c>
      <c r="K164" s="342">
        <f t="shared" si="17"/>
        <v>0</v>
      </c>
      <c r="L164" s="319"/>
      <c r="M164" s="342">
        <f>SUM(M165)</f>
        <v>4</v>
      </c>
      <c r="N164" s="342">
        <f>SUM(N165)</f>
        <v>8</v>
      </c>
      <c r="O164" s="342">
        <f t="shared" si="18"/>
        <v>12</v>
      </c>
      <c r="P164" s="342"/>
      <c r="Q164" s="342">
        <f t="shared" ref="Q164:R170" si="21">SUM(I164+M164)</f>
        <v>4</v>
      </c>
      <c r="R164" s="342">
        <f t="shared" si="21"/>
        <v>8</v>
      </c>
      <c r="S164" s="339">
        <f t="shared" si="20"/>
        <v>12</v>
      </c>
    </row>
    <row r="165" spans="1:24" s="83" customFormat="1" ht="12" customHeight="1">
      <c r="A165" s="2091"/>
      <c r="B165" s="2091"/>
      <c r="C165" s="2091"/>
      <c r="D165" s="2091"/>
      <c r="E165" s="2212"/>
      <c r="F165" s="175" t="s">
        <v>70</v>
      </c>
      <c r="G165" s="322"/>
      <c r="H165" s="322"/>
      <c r="I165" s="1618">
        <f>SUM(I166+I168)</f>
        <v>0</v>
      </c>
      <c r="J165" s="1618">
        <f>SUM(J166+J168)</f>
        <v>0</v>
      </c>
      <c r="K165" s="1618">
        <f t="shared" si="17"/>
        <v>0</v>
      </c>
      <c r="L165" s="1618"/>
      <c r="M165" s="1618">
        <f>SUM(M168+M166)</f>
        <v>4</v>
      </c>
      <c r="N165" s="1618">
        <f>SUM(N168+N166)</f>
        <v>8</v>
      </c>
      <c r="O165" s="1618">
        <f t="shared" si="18"/>
        <v>12</v>
      </c>
      <c r="P165" s="1618"/>
      <c r="Q165" s="1618">
        <f t="shared" si="21"/>
        <v>4</v>
      </c>
      <c r="R165" s="1618">
        <f t="shared" si="21"/>
        <v>8</v>
      </c>
      <c r="S165" s="1076">
        <f t="shared" si="20"/>
        <v>12</v>
      </c>
      <c r="X165" s="79"/>
    </row>
    <row r="166" spans="1:24" s="83" customFormat="1" ht="10.5" customHeight="1">
      <c r="A166" s="2091"/>
      <c r="B166" s="2091"/>
      <c r="C166" s="2091"/>
      <c r="D166" s="2091"/>
      <c r="E166" s="2212"/>
      <c r="F166" s="175"/>
      <c r="G166" s="92" t="s">
        <v>1139</v>
      </c>
      <c r="H166" s="322"/>
      <c r="I166" s="324">
        <f>SUM(I167)</f>
        <v>0</v>
      </c>
      <c r="J166" s="324">
        <f>SUM(J167)</f>
        <v>0</v>
      </c>
      <c r="K166" s="324">
        <f>SUM(I166:J166)</f>
        <v>0</v>
      </c>
      <c r="L166" s="324"/>
      <c r="M166" s="324">
        <f>SUM(M167)</f>
        <v>0</v>
      </c>
      <c r="N166" s="324">
        <f>SUM(N167)</f>
        <v>1</v>
      </c>
      <c r="O166" s="324">
        <f>SUM(M166:N166)</f>
        <v>1</v>
      </c>
      <c r="P166" s="1618"/>
      <c r="Q166" s="324">
        <f t="shared" si="21"/>
        <v>0</v>
      </c>
      <c r="R166" s="324">
        <f t="shared" si="21"/>
        <v>1</v>
      </c>
      <c r="S166" s="347">
        <f>SUM(Q166:R166)</f>
        <v>1</v>
      </c>
      <c r="X166" s="79"/>
    </row>
    <row r="167" spans="1:24" s="83" customFormat="1" ht="10.5" customHeight="1">
      <c r="A167" s="2091">
        <v>9</v>
      </c>
      <c r="B167" s="2091">
        <v>1</v>
      </c>
      <c r="C167" s="2091">
        <v>8</v>
      </c>
      <c r="D167" s="2091"/>
      <c r="E167" s="2212"/>
      <c r="F167" s="175"/>
      <c r="G167" s="322"/>
      <c r="H167" s="322" t="s">
        <v>1141</v>
      </c>
      <c r="I167" s="1331">
        <v>0</v>
      </c>
      <c r="J167" s="324">
        <v>0</v>
      </c>
      <c r="K167" s="324">
        <f>SUM(I167:J167)</f>
        <v>0</v>
      </c>
      <c r="L167" s="324"/>
      <c r="M167" s="324">
        <v>0</v>
      </c>
      <c r="N167" s="324">
        <v>1</v>
      </c>
      <c r="O167" s="324">
        <f t="shared" si="18"/>
        <v>1</v>
      </c>
      <c r="P167" s="1618"/>
      <c r="Q167" s="324">
        <f t="shared" si="21"/>
        <v>0</v>
      </c>
      <c r="R167" s="324">
        <f t="shared" si="21"/>
        <v>1</v>
      </c>
      <c r="S167" s="347">
        <f>SUM(Q167:R167)</f>
        <v>1</v>
      </c>
      <c r="X167" s="79"/>
    </row>
    <row r="168" spans="1:24" ht="10.5" customHeight="1">
      <c r="B168" s="2091"/>
      <c r="C168" s="2091"/>
      <c r="D168" s="2091"/>
      <c r="E168" s="2212"/>
      <c r="F168" s="175"/>
      <c r="G168" s="322" t="s">
        <v>1134</v>
      </c>
      <c r="H168" s="322"/>
      <c r="I168" s="324">
        <f>SUM(I169:I170)</f>
        <v>0</v>
      </c>
      <c r="J168" s="324">
        <f>SUM(J169:J170)</f>
        <v>0</v>
      </c>
      <c r="K168" s="324">
        <f>SUM(I168:J168)</f>
        <v>0</v>
      </c>
      <c r="L168" s="324"/>
      <c r="M168" s="324">
        <f>SUM(M169:M170)</f>
        <v>4</v>
      </c>
      <c r="N168" s="324">
        <f>SUM(N169:N170)</f>
        <v>7</v>
      </c>
      <c r="O168" s="324">
        <f t="shared" si="18"/>
        <v>11</v>
      </c>
      <c r="P168" s="324"/>
      <c r="Q168" s="324">
        <f t="shared" si="21"/>
        <v>4</v>
      </c>
      <c r="R168" s="324">
        <f t="shared" si="21"/>
        <v>7</v>
      </c>
      <c r="S168" s="347">
        <f>SUM(Q168:R168)</f>
        <v>11</v>
      </c>
      <c r="X168" s="83"/>
    </row>
    <row r="169" spans="1:24" ht="10.5" customHeight="1">
      <c r="A169" s="221">
        <v>9</v>
      </c>
      <c r="B169" s="2091">
        <v>4</v>
      </c>
      <c r="C169" s="2091">
        <v>8</v>
      </c>
      <c r="D169" s="2091"/>
      <c r="E169" s="2212"/>
      <c r="F169" s="175"/>
      <c r="G169" s="1646"/>
      <c r="H169" s="1646" t="s">
        <v>1209</v>
      </c>
      <c r="I169" s="1331">
        <v>0</v>
      </c>
      <c r="J169" s="324">
        <v>0</v>
      </c>
      <c r="K169" s="324">
        <f t="shared" si="17"/>
        <v>0</v>
      </c>
      <c r="L169" s="324"/>
      <c r="M169" s="324">
        <v>2</v>
      </c>
      <c r="N169" s="324">
        <v>7</v>
      </c>
      <c r="O169" s="324">
        <f t="shared" si="18"/>
        <v>9</v>
      </c>
      <c r="P169" s="324"/>
      <c r="Q169" s="324">
        <f t="shared" si="21"/>
        <v>2</v>
      </c>
      <c r="R169" s="324">
        <f t="shared" si="21"/>
        <v>7</v>
      </c>
      <c r="S169" s="325">
        <f>SUM(Q169:R169)</f>
        <v>9</v>
      </c>
    </row>
    <row r="170" spans="1:24" ht="10.5" customHeight="1">
      <c r="A170" s="221">
        <v>9</v>
      </c>
      <c r="B170" s="2091">
        <v>1</v>
      </c>
      <c r="C170" s="2091">
        <v>8</v>
      </c>
      <c r="D170" s="2091"/>
      <c r="E170" s="2086"/>
      <c r="F170" s="175"/>
      <c r="G170" s="1646"/>
      <c r="H170" s="1646" t="s">
        <v>1135</v>
      </c>
      <c r="I170" s="1331">
        <v>0</v>
      </c>
      <c r="J170" s="324">
        <v>0</v>
      </c>
      <c r="K170" s="324">
        <f t="shared" si="17"/>
        <v>0</v>
      </c>
      <c r="L170" s="324"/>
      <c r="M170" s="324">
        <v>2</v>
      </c>
      <c r="N170" s="324">
        <v>0</v>
      </c>
      <c r="O170" s="324">
        <v>0</v>
      </c>
      <c r="P170" s="324"/>
      <c r="Q170" s="324">
        <f t="shared" si="21"/>
        <v>2</v>
      </c>
      <c r="R170" s="324">
        <f t="shared" si="21"/>
        <v>0</v>
      </c>
      <c r="S170" s="325">
        <f>SUM(Q170:R170)</f>
        <v>2</v>
      </c>
    </row>
    <row r="171" spans="1:24">
      <c r="E171" s="1647"/>
      <c r="F171" s="2257" t="s">
        <v>8</v>
      </c>
      <c r="G171" s="2257"/>
      <c r="H171" s="2257"/>
      <c r="I171" s="1085">
        <f>SUM(I9+I28+I66+I70+I95+I112+I136+I146+I164)</f>
        <v>117</v>
      </c>
      <c r="J171" s="1085">
        <f>SUM(J9+J28+J66+J70+J95+J112+J136+J146+J164)</f>
        <v>105</v>
      </c>
      <c r="K171" s="1085">
        <f>SUM(K9+K28+K66+K70+K95+K112+K136+K146+K164)</f>
        <v>222</v>
      </c>
      <c r="L171" s="1085"/>
      <c r="M171" s="1085">
        <f>SUM(M9+M28+M66+M70+M95+M112+M136+M146+M164)</f>
        <v>196</v>
      </c>
      <c r="N171" s="1085">
        <f>SUM(N9+N28+N66+N70+N95+N112+N136+N146+N164)</f>
        <v>119</v>
      </c>
      <c r="O171" s="1085">
        <f>SUM(O9+O28+O66+O70+O95+O112+O136+O146+O164)</f>
        <v>315</v>
      </c>
      <c r="P171" s="1085"/>
      <c r="Q171" s="1085">
        <f>SUM(Q9+Q28+Q66+Q70+Q95+Q112+Q136+Q146+Q164)</f>
        <v>313</v>
      </c>
      <c r="R171" s="1085">
        <f>SUM(R9+R28+R66+R70+R95+R112+R136+R146+R164)</f>
        <v>224</v>
      </c>
      <c r="S171" s="1086">
        <f>SUM(S9+S28+S66+S70+S95+S112+S136+S146+S164)</f>
        <v>537</v>
      </c>
    </row>
    <row r="172" spans="1:24" ht="10.5" customHeight="1">
      <c r="F172" s="2383" t="s">
        <v>1215</v>
      </c>
      <c r="G172" s="2383"/>
      <c r="H172" s="2383"/>
      <c r="I172" s="1618"/>
      <c r="J172" s="1618"/>
      <c r="K172" s="1618"/>
      <c r="L172" s="1618"/>
      <c r="M172" s="1618"/>
      <c r="N172" s="1618"/>
      <c r="O172" s="1618"/>
      <c r="P172" s="1618"/>
      <c r="Q172" s="1618"/>
      <c r="R172" s="1618"/>
      <c r="S172" s="1618"/>
    </row>
    <row r="173" spans="1:24" ht="10.5" customHeight="1">
      <c r="F173" s="2105" t="s">
        <v>363</v>
      </c>
      <c r="G173" s="2105"/>
      <c r="H173" s="2105"/>
      <c r="I173" s="1618"/>
      <c r="J173" s="1618"/>
      <c r="K173" s="1618"/>
      <c r="L173" s="1618"/>
      <c r="M173" s="1618"/>
      <c r="N173" s="1618"/>
      <c r="O173" s="1618"/>
      <c r="P173" s="1618"/>
      <c r="Q173" s="1618"/>
      <c r="R173" s="1618"/>
      <c r="S173" s="1618"/>
    </row>
    <row r="174" spans="1:24" ht="10.5" customHeight="1">
      <c r="F174" s="2714" t="s">
        <v>1540</v>
      </c>
      <c r="G174" s="2714"/>
      <c r="H174" s="2714"/>
      <c r="I174" s="2714"/>
      <c r="J174" s="2714"/>
      <c r="K174" s="2714"/>
      <c r="L174" s="2714"/>
      <c r="M174" s="2714"/>
      <c r="N174" s="2714"/>
      <c r="O174" s="2714"/>
      <c r="P174" s="2714"/>
      <c r="Q174" s="2714"/>
      <c r="R174" s="2714"/>
      <c r="S174" s="2714"/>
    </row>
    <row r="175" spans="1:24" ht="10.5" customHeight="1">
      <c r="F175" s="2714"/>
      <c r="G175" s="2714"/>
      <c r="H175" s="2714"/>
      <c r="I175" s="2714"/>
      <c r="J175" s="2714"/>
      <c r="K175" s="2714"/>
      <c r="L175" s="2714"/>
      <c r="M175" s="2714"/>
      <c r="N175" s="2714"/>
      <c r="O175" s="2714"/>
      <c r="P175" s="2714"/>
      <c r="Q175" s="2714"/>
      <c r="R175" s="2714"/>
      <c r="S175" s="2714"/>
    </row>
    <row r="176" spans="1:24" ht="10.5" customHeight="1">
      <c r="F176" s="2384"/>
      <c r="G176" s="2384"/>
      <c r="H176" s="2384"/>
    </row>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spans="7:18" ht="9" customHeight="1"/>
    <row r="258" spans="7:18" ht="9" customHeight="1">
      <c r="G258" s="92"/>
      <c r="H258" s="92"/>
      <c r="I258" s="307"/>
      <c r="J258" s="307"/>
      <c r="K258" s="308"/>
      <c r="L258" s="307"/>
      <c r="M258" s="307"/>
      <c r="N258" s="307"/>
      <c r="O258" s="308"/>
      <c r="P258" s="308"/>
      <c r="Q258" s="308"/>
      <c r="R258" s="308"/>
    </row>
    <row r="259" spans="7:18" ht="9" customHeight="1"/>
    <row r="260" spans="7:18" ht="9" customHeight="1"/>
    <row r="261" spans="7:18" ht="9" customHeight="1"/>
    <row r="262" spans="7:18" ht="9" customHeight="1"/>
    <row r="263" spans="7:18" ht="9" customHeight="1"/>
    <row r="264" spans="7:18" ht="9" customHeight="1"/>
    <row r="265" spans="7:18" ht="9" customHeight="1"/>
    <row r="266" spans="7:18" ht="9" customHeight="1"/>
    <row r="267" spans="7:18" ht="9" customHeight="1"/>
    <row r="268" spans="7:18" ht="9" customHeight="1"/>
    <row r="269" spans="7:18" ht="9" customHeight="1"/>
    <row r="270" spans="7:18" ht="9" customHeight="1"/>
    <row r="271" spans="7:18" ht="9" customHeight="1"/>
    <row r="272" spans="7:18"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sheetData>
  <mergeCells count="26">
    <mergeCell ref="E164:E169"/>
    <mergeCell ref="F164:H164"/>
    <mergeCell ref="F171:H171"/>
    <mergeCell ref="F172:H172"/>
    <mergeCell ref="F174:S175"/>
    <mergeCell ref="F176:H176"/>
    <mergeCell ref="M93:O93"/>
    <mergeCell ref="Q93:R93"/>
    <mergeCell ref="S93:S94"/>
    <mergeCell ref="E112:E135"/>
    <mergeCell ref="E136:E145"/>
    <mergeCell ref="E146:E160"/>
    <mergeCell ref="E9:E27"/>
    <mergeCell ref="E28:E62"/>
    <mergeCell ref="E66:E69"/>
    <mergeCell ref="E70:E89"/>
    <mergeCell ref="E92:E94"/>
    <mergeCell ref="I92:K93"/>
    <mergeCell ref="E3:S3"/>
    <mergeCell ref="W3:AK3"/>
    <mergeCell ref="E4:S4"/>
    <mergeCell ref="E6:E8"/>
    <mergeCell ref="I6:K7"/>
    <mergeCell ref="M7:O7"/>
    <mergeCell ref="Q7:R7"/>
    <mergeCell ref="S7:S8"/>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2"/>
  <sheetViews>
    <sheetView topLeftCell="D1" workbookViewId="0">
      <selection activeCell="G22" sqref="G22"/>
    </sheetView>
  </sheetViews>
  <sheetFormatPr baseColWidth="10" defaultRowHeight="12.75"/>
  <cols>
    <col min="1" max="2" width="1.85546875" style="713" hidden="1" customWidth="1"/>
    <col min="3" max="3" width="2.5703125" style="713" hidden="1" customWidth="1"/>
    <col min="4" max="4" width="7.85546875" style="79" customWidth="1"/>
    <col min="5" max="5" width="2" style="79" customWidth="1"/>
    <col min="6" max="6" width="1.5703125" style="79" customWidth="1"/>
    <col min="7" max="7" width="61.28515625" style="79" customWidth="1"/>
    <col min="8" max="8" width="5.42578125" style="79" bestFit="1" customWidth="1"/>
    <col min="9" max="9" width="5.42578125" style="79" customWidth="1"/>
    <col min="10" max="10" width="6.140625" style="79" customWidth="1"/>
    <col min="11" max="12" width="11.42578125" style="79"/>
    <col min="13" max="13" width="4.7109375" style="79" customWidth="1"/>
    <col min="14" max="14" width="5" style="79"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9" width="0" style="79" hidden="1" customWidth="1"/>
    <col min="260" max="260" width="7.85546875" style="79" customWidth="1"/>
    <col min="261" max="261" width="2" style="79" customWidth="1"/>
    <col min="262" max="262" width="1.5703125" style="79" customWidth="1"/>
    <col min="263" max="263" width="61.28515625" style="79" customWidth="1"/>
    <col min="264" max="264" width="5.42578125" style="79" bestFit="1" customWidth="1"/>
    <col min="265" max="265" width="5.42578125" style="79" customWidth="1"/>
    <col min="266" max="266" width="6.140625" style="79" customWidth="1"/>
    <col min="267" max="268" width="11.42578125" style="79"/>
    <col min="269" max="269" width="4.7109375" style="79" customWidth="1"/>
    <col min="270" max="270" width="5" style="79"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5" width="0" style="79" hidden="1" customWidth="1"/>
    <col min="516" max="516" width="7.85546875" style="79" customWidth="1"/>
    <col min="517" max="517" width="2" style="79" customWidth="1"/>
    <col min="518" max="518" width="1.5703125" style="79" customWidth="1"/>
    <col min="519" max="519" width="61.28515625" style="79" customWidth="1"/>
    <col min="520" max="520" width="5.42578125" style="79" bestFit="1" customWidth="1"/>
    <col min="521" max="521" width="5.42578125" style="79" customWidth="1"/>
    <col min="522" max="522" width="6.140625" style="79" customWidth="1"/>
    <col min="523" max="524" width="11.42578125" style="79"/>
    <col min="525" max="525" width="4.7109375" style="79" customWidth="1"/>
    <col min="526" max="526" width="5" style="79"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71" width="0" style="79" hidden="1" customWidth="1"/>
    <col min="772" max="772" width="7.85546875" style="79" customWidth="1"/>
    <col min="773" max="773" width="2" style="79" customWidth="1"/>
    <col min="774" max="774" width="1.5703125" style="79" customWidth="1"/>
    <col min="775" max="775" width="61.28515625" style="79" customWidth="1"/>
    <col min="776" max="776" width="5.42578125" style="79" bestFit="1" customWidth="1"/>
    <col min="777" max="777" width="5.42578125" style="79" customWidth="1"/>
    <col min="778" max="778" width="6.140625" style="79" customWidth="1"/>
    <col min="779" max="780" width="11.42578125" style="79"/>
    <col min="781" max="781" width="4.7109375" style="79" customWidth="1"/>
    <col min="782" max="782" width="5" style="79"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7" width="0" style="79" hidden="1" customWidth="1"/>
    <col min="1028" max="1028" width="7.85546875" style="79" customWidth="1"/>
    <col min="1029" max="1029" width="2" style="79" customWidth="1"/>
    <col min="1030" max="1030" width="1.5703125" style="79" customWidth="1"/>
    <col min="1031" max="1031" width="61.28515625" style="79" customWidth="1"/>
    <col min="1032" max="1032" width="5.42578125" style="79" bestFit="1" customWidth="1"/>
    <col min="1033" max="1033" width="5.42578125" style="79" customWidth="1"/>
    <col min="1034" max="1034" width="6.140625" style="79" customWidth="1"/>
    <col min="1035" max="1036" width="11.42578125" style="79"/>
    <col min="1037" max="1037" width="4.7109375" style="79" customWidth="1"/>
    <col min="1038" max="1038" width="5" style="79"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3" width="0" style="79" hidden="1" customWidth="1"/>
    <col min="1284" max="1284" width="7.85546875" style="79" customWidth="1"/>
    <col min="1285" max="1285" width="2" style="79" customWidth="1"/>
    <col min="1286" max="1286" width="1.5703125" style="79" customWidth="1"/>
    <col min="1287" max="1287" width="61.28515625" style="79" customWidth="1"/>
    <col min="1288" max="1288" width="5.42578125" style="79" bestFit="1" customWidth="1"/>
    <col min="1289" max="1289" width="5.42578125" style="79" customWidth="1"/>
    <col min="1290" max="1290" width="6.140625" style="79" customWidth="1"/>
    <col min="1291" max="1292" width="11.42578125" style="79"/>
    <col min="1293" max="1293" width="4.7109375" style="79" customWidth="1"/>
    <col min="1294" max="1294" width="5" style="79"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9" width="0" style="79" hidden="1" customWidth="1"/>
    <col min="1540" max="1540" width="7.85546875" style="79" customWidth="1"/>
    <col min="1541" max="1541" width="2" style="79" customWidth="1"/>
    <col min="1542" max="1542" width="1.5703125" style="79" customWidth="1"/>
    <col min="1543" max="1543" width="61.28515625" style="79" customWidth="1"/>
    <col min="1544" max="1544" width="5.42578125" style="79" bestFit="1" customWidth="1"/>
    <col min="1545" max="1545" width="5.42578125" style="79" customWidth="1"/>
    <col min="1546" max="1546" width="6.140625" style="79" customWidth="1"/>
    <col min="1547" max="1548" width="11.42578125" style="79"/>
    <col min="1549" max="1549" width="4.7109375" style="79" customWidth="1"/>
    <col min="1550" max="1550" width="5" style="79"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5" width="0" style="79" hidden="1" customWidth="1"/>
    <col min="1796" max="1796" width="7.85546875" style="79" customWidth="1"/>
    <col min="1797" max="1797" width="2" style="79" customWidth="1"/>
    <col min="1798" max="1798" width="1.5703125" style="79" customWidth="1"/>
    <col min="1799" max="1799" width="61.28515625" style="79" customWidth="1"/>
    <col min="1800" max="1800" width="5.42578125" style="79" bestFit="1" customWidth="1"/>
    <col min="1801" max="1801" width="5.42578125" style="79" customWidth="1"/>
    <col min="1802" max="1802" width="6.140625" style="79" customWidth="1"/>
    <col min="1803" max="1804" width="11.42578125" style="79"/>
    <col min="1805" max="1805" width="4.7109375" style="79" customWidth="1"/>
    <col min="1806" max="1806" width="5" style="79"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51" width="0" style="79" hidden="1" customWidth="1"/>
    <col min="2052" max="2052" width="7.85546875" style="79" customWidth="1"/>
    <col min="2053" max="2053" width="2" style="79" customWidth="1"/>
    <col min="2054" max="2054" width="1.5703125" style="79" customWidth="1"/>
    <col min="2055" max="2055" width="61.28515625" style="79" customWidth="1"/>
    <col min="2056" max="2056" width="5.42578125" style="79" bestFit="1" customWidth="1"/>
    <col min="2057" max="2057" width="5.42578125" style="79" customWidth="1"/>
    <col min="2058" max="2058" width="6.140625" style="79" customWidth="1"/>
    <col min="2059" max="2060" width="11.42578125" style="79"/>
    <col min="2061" max="2061" width="4.7109375" style="79" customWidth="1"/>
    <col min="2062" max="2062" width="5" style="79"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7" width="0" style="79" hidden="1" customWidth="1"/>
    <col min="2308" max="2308" width="7.85546875" style="79" customWidth="1"/>
    <col min="2309" max="2309" width="2" style="79" customWidth="1"/>
    <col min="2310" max="2310" width="1.5703125" style="79" customWidth="1"/>
    <col min="2311" max="2311" width="61.28515625" style="79" customWidth="1"/>
    <col min="2312" max="2312" width="5.42578125" style="79" bestFit="1" customWidth="1"/>
    <col min="2313" max="2313" width="5.42578125" style="79" customWidth="1"/>
    <col min="2314" max="2314" width="6.140625" style="79" customWidth="1"/>
    <col min="2315" max="2316" width="11.42578125" style="79"/>
    <col min="2317" max="2317" width="4.7109375" style="79" customWidth="1"/>
    <col min="2318" max="2318" width="5" style="79"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3" width="0" style="79" hidden="1" customWidth="1"/>
    <col min="2564" max="2564" width="7.85546875" style="79" customWidth="1"/>
    <col min="2565" max="2565" width="2" style="79" customWidth="1"/>
    <col min="2566" max="2566" width="1.5703125" style="79" customWidth="1"/>
    <col min="2567" max="2567" width="61.28515625" style="79" customWidth="1"/>
    <col min="2568" max="2568" width="5.42578125" style="79" bestFit="1" customWidth="1"/>
    <col min="2569" max="2569" width="5.42578125" style="79" customWidth="1"/>
    <col min="2570" max="2570" width="6.140625" style="79" customWidth="1"/>
    <col min="2571" max="2572" width="11.42578125" style="79"/>
    <col min="2573" max="2573" width="4.7109375" style="79" customWidth="1"/>
    <col min="2574" max="2574" width="5" style="79"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9" width="0" style="79" hidden="1" customWidth="1"/>
    <col min="2820" max="2820" width="7.85546875" style="79" customWidth="1"/>
    <col min="2821" max="2821" width="2" style="79" customWidth="1"/>
    <col min="2822" max="2822" width="1.5703125" style="79" customWidth="1"/>
    <col min="2823" max="2823" width="61.28515625" style="79" customWidth="1"/>
    <col min="2824" max="2824" width="5.42578125" style="79" bestFit="1" customWidth="1"/>
    <col min="2825" max="2825" width="5.42578125" style="79" customWidth="1"/>
    <col min="2826" max="2826" width="6.140625" style="79" customWidth="1"/>
    <col min="2827" max="2828" width="11.42578125" style="79"/>
    <col min="2829" max="2829" width="4.7109375" style="79" customWidth="1"/>
    <col min="2830" max="2830" width="5" style="79"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5" width="0" style="79" hidden="1" customWidth="1"/>
    <col min="3076" max="3076" width="7.85546875" style="79" customWidth="1"/>
    <col min="3077" max="3077" width="2" style="79" customWidth="1"/>
    <col min="3078" max="3078" width="1.5703125" style="79" customWidth="1"/>
    <col min="3079" max="3079" width="61.28515625" style="79" customWidth="1"/>
    <col min="3080" max="3080" width="5.42578125" style="79" bestFit="1" customWidth="1"/>
    <col min="3081" max="3081" width="5.42578125" style="79" customWidth="1"/>
    <col min="3082" max="3082" width="6.140625" style="79" customWidth="1"/>
    <col min="3083" max="3084" width="11.42578125" style="79"/>
    <col min="3085" max="3085" width="4.7109375" style="79" customWidth="1"/>
    <col min="3086" max="3086" width="5" style="79"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31" width="0" style="79" hidden="1" customWidth="1"/>
    <col min="3332" max="3332" width="7.85546875" style="79" customWidth="1"/>
    <col min="3333" max="3333" width="2" style="79" customWidth="1"/>
    <col min="3334" max="3334" width="1.5703125" style="79" customWidth="1"/>
    <col min="3335" max="3335" width="61.28515625" style="79" customWidth="1"/>
    <col min="3336" max="3336" width="5.42578125" style="79" bestFit="1" customWidth="1"/>
    <col min="3337" max="3337" width="5.42578125" style="79" customWidth="1"/>
    <col min="3338" max="3338" width="6.140625" style="79" customWidth="1"/>
    <col min="3339" max="3340" width="11.42578125" style="79"/>
    <col min="3341" max="3341" width="4.7109375" style="79" customWidth="1"/>
    <col min="3342" max="3342" width="5" style="79"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7" width="0" style="79" hidden="1" customWidth="1"/>
    <col min="3588" max="3588" width="7.85546875" style="79" customWidth="1"/>
    <col min="3589" max="3589" width="2" style="79" customWidth="1"/>
    <col min="3590" max="3590" width="1.5703125" style="79" customWidth="1"/>
    <col min="3591" max="3591" width="61.28515625" style="79" customWidth="1"/>
    <col min="3592" max="3592" width="5.42578125" style="79" bestFit="1" customWidth="1"/>
    <col min="3593" max="3593" width="5.42578125" style="79" customWidth="1"/>
    <col min="3594" max="3594" width="6.140625" style="79" customWidth="1"/>
    <col min="3595" max="3596" width="11.42578125" style="79"/>
    <col min="3597" max="3597" width="4.7109375" style="79" customWidth="1"/>
    <col min="3598" max="3598" width="5" style="79"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3" width="0" style="79" hidden="1" customWidth="1"/>
    <col min="3844" max="3844" width="7.85546875" style="79" customWidth="1"/>
    <col min="3845" max="3845" width="2" style="79" customWidth="1"/>
    <col min="3846" max="3846" width="1.5703125" style="79" customWidth="1"/>
    <col min="3847" max="3847" width="61.28515625" style="79" customWidth="1"/>
    <col min="3848" max="3848" width="5.42578125" style="79" bestFit="1" customWidth="1"/>
    <col min="3849" max="3849" width="5.42578125" style="79" customWidth="1"/>
    <col min="3850" max="3850" width="6.140625" style="79" customWidth="1"/>
    <col min="3851" max="3852" width="11.42578125" style="79"/>
    <col min="3853" max="3853" width="4.7109375" style="79" customWidth="1"/>
    <col min="3854" max="3854" width="5" style="79"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9" width="0" style="79" hidden="1" customWidth="1"/>
    <col min="4100" max="4100" width="7.85546875" style="79" customWidth="1"/>
    <col min="4101" max="4101" width="2" style="79" customWidth="1"/>
    <col min="4102" max="4102" width="1.5703125" style="79" customWidth="1"/>
    <col min="4103" max="4103" width="61.28515625" style="79" customWidth="1"/>
    <col min="4104" max="4104" width="5.42578125" style="79" bestFit="1" customWidth="1"/>
    <col min="4105" max="4105" width="5.42578125" style="79" customWidth="1"/>
    <col min="4106" max="4106" width="6.140625" style="79" customWidth="1"/>
    <col min="4107" max="4108" width="11.42578125" style="79"/>
    <col min="4109" max="4109" width="4.7109375" style="79" customWidth="1"/>
    <col min="4110" max="4110" width="5" style="79"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5" width="0" style="79" hidden="1" customWidth="1"/>
    <col min="4356" max="4356" width="7.85546875" style="79" customWidth="1"/>
    <col min="4357" max="4357" width="2" style="79" customWidth="1"/>
    <col min="4358" max="4358" width="1.5703125" style="79" customWidth="1"/>
    <col min="4359" max="4359" width="61.28515625" style="79" customWidth="1"/>
    <col min="4360" max="4360" width="5.42578125" style="79" bestFit="1" customWidth="1"/>
    <col min="4361" max="4361" width="5.42578125" style="79" customWidth="1"/>
    <col min="4362" max="4362" width="6.140625" style="79" customWidth="1"/>
    <col min="4363" max="4364" width="11.42578125" style="79"/>
    <col min="4365" max="4365" width="4.7109375" style="79" customWidth="1"/>
    <col min="4366" max="4366" width="5" style="79"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11" width="0" style="79" hidden="1" customWidth="1"/>
    <col min="4612" max="4612" width="7.85546875" style="79" customWidth="1"/>
    <col min="4613" max="4613" width="2" style="79" customWidth="1"/>
    <col min="4614" max="4614" width="1.5703125" style="79" customWidth="1"/>
    <col min="4615" max="4615" width="61.28515625" style="79" customWidth="1"/>
    <col min="4616" max="4616" width="5.42578125" style="79" bestFit="1" customWidth="1"/>
    <col min="4617" max="4617" width="5.42578125" style="79" customWidth="1"/>
    <col min="4618" max="4618" width="6.140625" style="79" customWidth="1"/>
    <col min="4619" max="4620" width="11.42578125" style="79"/>
    <col min="4621" max="4621" width="4.7109375" style="79" customWidth="1"/>
    <col min="4622" max="4622" width="5" style="79"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7" width="0" style="79" hidden="1" customWidth="1"/>
    <col min="4868" max="4868" width="7.85546875" style="79" customWidth="1"/>
    <col min="4869" max="4869" width="2" style="79" customWidth="1"/>
    <col min="4870" max="4870" width="1.5703125" style="79" customWidth="1"/>
    <col min="4871" max="4871" width="61.28515625" style="79" customWidth="1"/>
    <col min="4872" max="4872" width="5.42578125" style="79" bestFit="1" customWidth="1"/>
    <col min="4873" max="4873" width="5.42578125" style="79" customWidth="1"/>
    <col min="4874" max="4874" width="6.140625" style="79" customWidth="1"/>
    <col min="4875" max="4876" width="11.42578125" style="79"/>
    <col min="4877" max="4877" width="4.7109375" style="79" customWidth="1"/>
    <col min="4878" max="4878" width="5" style="79"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3" width="0" style="79" hidden="1" customWidth="1"/>
    <col min="5124" max="5124" width="7.85546875" style="79" customWidth="1"/>
    <col min="5125" max="5125" width="2" style="79" customWidth="1"/>
    <col min="5126" max="5126" width="1.5703125" style="79" customWidth="1"/>
    <col min="5127" max="5127" width="61.28515625" style="79" customWidth="1"/>
    <col min="5128" max="5128" width="5.42578125" style="79" bestFit="1" customWidth="1"/>
    <col min="5129" max="5129" width="5.42578125" style="79" customWidth="1"/>
    <col min="5130" max="5130" width="6.140625" style="79" customWidth="1"/>
    <col min="5131" max="5132" width="11.42578125" style="79"/>
    <col min="5133" max="5133" width="4.7109375" style="79" customWidth="1"/>
    <col min="5134" max="5134" width="5" style="79"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9" width="0" style="79" hidden="1" customWidth="1"/>
    <col min="5380" max="5380" width="7.85546875" style="79" customWidth="1"/>
    <col min="5381" max="5381" width="2" style="79" customWidth="1"/>
    <col min="5382" max="5382" width="1.5703125" style="79" customWidth="1"/>
    <col min="5383" max="5383" width="61.28515625" style="79" customWidth="1"/>
    <col min="5384" max="5384" width="5.42578125" style="79" bestFit="1" customWidth="1"/>
    <col min="5385" max="5385" width="5.42578125" style="79" customWidth="1"/>
    <col min="5386" max="5386" width="6.140625" style="79" customWidth="1"/>
    <col min="5387" max="5388" width="11.42578125" style="79"/>
    <col min="5389" max="5389" width="4.7109375" style="79" customWidth="1"/>
    <col min="5390" max="5390" width="5" style="79"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5" width="0" style="79" hidden="1" customWidth="1"/>
    <col min="5636" max="5636" width="7.85546875" style="79" customWidth="1"/>
    <col min="5637" max="5637" width="2" style="79" customWidth="1"/>
    <col min="5638" max="5638" width="1.5703125" style="79" customWidth="1"/>
    <col min="5639" max="5639" width="61.28515625" style="79" customWidth="1"/>
    <col min="5640" max="5640" width="5.42578125" style="79" bestFit="1" customWidth="1"/>
    <col min="5641" max="5641" width="5.42578125" style="79" customWidth="1"/>
    <col min="5642" max="5642" width="6.140625" style="79" customWidth="1"/>
    <col min="5643" max="5644" width="11.42578125" style="79"/>
    <col min="5645" max="5645" width="4.7109375" style="79" customWidth="1"/>
    <col min="5646" max="5646" width="5" style="79"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91" width="0" style="79" hidden="1" customWidth="1"/>
    <col min="5892" max="5892" width="7.85546875" style="79" customWidth="1"/>
    <col min="5893" max="5893" width="2" style="79" customWidth="1"/>
    <col min="5894" max="5894" width="1.5703125" style="79" customWidth="1"/>
    <col min="5895" max="5895" width="61.28515625" style="79" customWidth="1"/>
    <col min="5896" max="5896" width="5.42578125" style="79" bestFit="1" customWidth="1"/>
    <col min="5897" max="5897" width="5.42578125" style="79" customWidth="1"/>
    <col min="5898" max="5898" width="6.140625" style="79" customWidth="1"/>
    <col min="5899" max="5900" width="11.42578125" style="79"/>
    <col min="5901" max="5901" width="4.7109375" style="79" customWidth="1"/>
    <col min="5902" max="5902" width="5" style="79"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7" width="0" style="79" hidden="1" customWidth="1"/>
    <col min="6148" max="6148" width="7.85546875" style="79" customWidth="1"/>
    <col min="6149" max="6149" width="2" style="79" customWidth="1"/>
    <col min="6150" max="6150" width="1.5703125" style="79" customWidth="1"/>
    <col min="6151" max="6151" width="61.28515625" style="79" customWidth="1"/>
    <col min="6152" max="6152" width="5.42578125" style="79" bestFit="1" customWidth="1"/>
    <col min="6153" max="6153" width="5.42578125" style="79" customWidth="1"/>
    <col min="6154" max="6154" width="6.140625" style="79" customWidth="1"/>
    <col min="6155" max="6156" width="11.42578125" style="79"/>
    <col min="6157" max="6157" width="4.7109375" style="79" customWidth="1"/>
    <col min="6158" max="6158" width="5" style="79"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3" width="0" style="79" hidden="1" customWidth="1"/>
    <col min="6404" max="6404" width="7.85546875" style="79" customWidth="1"/>
    <col min="6405" max="6405" width="2" style="79" customWidth="1"/>
    <col min="6406" max="6406" width="1.5703125" style="79" customWidth="1"/>
    <col min="6407" max="6407" width="61.28515625" style="79" customWidth="1"/>
    <col min="6408" max="6408" width="5.42578125" style="79" bestFit="1" customWidth="1"/>
    <col min="6409" max="6409" width="5.42578125" style="79" customWidth="1"/>
    <col min="6410" max="6410" width="6.140625" style="79" customWidth="1"/>
    <col min="6411" max="6412" width="11.42578125" style="79"/>
    <col min="6413" max="6413" width="4.7109375" style="79" customWidth="1"/>
    <col min="6414" max="6414" width="5" style="79"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9" width="0" style="79" hidden="1" customWidth="1"/>
    <col min="6660" max="6660" width="7.85546875" style="79" customWidth="1"/>
    <col min="6661" max="6661" width="2" style="79" customWidth="1"/>
    <col min="6662" max="6662" width="1.5703125" style="79" customWidth="1"/>
    <col min="6663" max="6663" width="61.28515625" style="79" customWidth="1"/>
    <col min="6664" max="6664" width="5.42578125" style="79" bestFit="1" customWidth="1"/>
    <col min="6665" max="6665" width="5.42578125" style="79" customWidth="1"/>
    <col min="6666" max="6666" width="6.140625" style="79" customWidth="1"/>
    <col min="6667" max="6668" width="11.42578125" style="79"/>
    <col min="6669" max="6669" width="4.7109375" style="79" customWidth="1"/>
    <col min="6670" max="6670" width="5" style="79"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5" width="0" style="79" hidden="1" customWidth="1"/>
    <col min="6916" max="6916" width="7.85546875" style="79" customWidth="1"/>
    <col min="6917" max="6917" width="2" style="79" customWidth="1"/>
    <col min="6918" max="6918" width="1.5703125" style="79" customWidth="1"/>
    <col min="6919" max="6919" width="61.28515625" style="79" customWidth="1"/>
    <col min="6920" max="6920" width="5.42578125" style="79" bestFit="1" customWidth="1"/>
    <col min="6921" max="6921" width="5.42578125" style="79" customWidth="1"/>
    <col min="6922" max="6922" width="6.140625" style="79" customWidth="1"/>
    <col min="6923" max="6924" width="11.42578125" style="79"/>
    <col min="6925" max="6925" width="4.7109375" style="79" customWidth="1"/>
    <col min="6926" max="6926" width="5" style="79"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71" width="0" style="79" hidden="1" customWidth="1"/>
    <col min="7172" max="7172" width="7.85546875" style="79" customWidth="1"/>
    <col min="7173" max="7173" width="2" style="79" customWidth="1"/>
    <col min="7174" max="7174" width="1.5703125" style="79" customWidth="1"/>
    <col min="7175" max="7175" width="61.28515625" style="79" customWidth="1"/>
    <col min="7176" max="7176" width="5.42578125" style="79" bestFit="1" customWidth="1"/>
    <col min="7177" max="7177" width="5.42578125" style="79" customWidth="1"/>
    <col min="7178" max="7178" width="6.140625" style="79" customWidth="1"/>
    <col min="7179" max="7180" width="11.42578125" style="79"/>
    <col min="7181" max="7181" width="4.7109375" style="79" customWidth="1"/>
    <col min="7182" max="7182" width="5" style="79"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7" width="0" style="79" hidden="1" customWidth="1"/>
    <col min="7428" max="7428" width="7.85546875" style="79" customWidth="1"/>
    <col min="7429" max="7429" width="2" style="79" customWidth="1"/>
    <col min="7430" max="7430" width="1.5703125" style="79" customWidth="1"/>
    <col min="7431" max="7431" width="61.28515625" style="79" customWidth="1"/>
    <col min="7432" max="7432" width="5.42578125" style="79" bestFit="1" customWidth="1"/>
    <col min="7433" max="7433" width="5.42578125" style="79" customWidth="1"/>
    <col min="7434" max="7434" width="6.140625" style="79" customWidth="1"/>
    <col min="7435" max="7436" width="11.42578125" style="79"/>
    <col min="7437" max="7437" width="4.7109375" style="79" customWidth="1"/>
    <col min="7438" max="7438" width="5" style="79"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3" width="0" style="79" hidden="1" customWidth="1"/>
    <col min="7684" max="7684" width="7.85546875" style="79" customWidth="1"/>
    <col min="7685" max="7685" width="2" style="79" customWidth="1"/>
    <col min="7686" max="7686" width="1.5703125" style="79" customWidth="1"/>
    <col min="7687" max="7687" width="61.28515625" style="79" customWidth="1"/>
    <col min="7688" max="7688" width="5.42578125" style="79" bestFit="1" customWidth="1"/>
    <col min="7689" max="7689" width="5.42578125" style="79" customWidth="1"/>
    <col min="7690" max="7690" width="6.140625" style="79" customWidth="1"/>
    <col min="7691" max="7692" width="11.42578125" style="79"/>
    <col min="7693" max="7693" width="4.7109375" style="79" customWidth="1"/>
    <col min="7694" max="7694" width="5" style="79"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9" width="0" style="79" hidden="1" customWidth="1"/>
    <col min="7940" max="7940" width="7.85546875" style="79" customWidth="1"/>
    <col min="7941" max="7941" width="2" style="79" customWidth="1"/>
    <col min="7942" max="7942" width="1.5703125" style="79" customWidth="1"/>
    <col min="7943" max="7943" width="61.28515625" style="79" customWidth="1"/>
    <col min="7944" max="7944" width="5.42578125" style="79" bestFit="1" customWidth="1"/>
    <col min="7945" max="7945" width="5.42578125" style="79" customWidth="1"/>
    <col min="7946" max="7946" width="6.140625" style="79" customWidth="1"/>
    <col min="7947" max="7948" width="11.42578125" style="79"/>
    <col min="7949" max="7949" width="4.7109375" style="79" customWidth="1"/>
    <col min="7950" max="7950" width="5" style="79"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5" width="0" style="79" hidden="1" customWidth="1"/>
    <col min="8196" max="8196" width="7.85546875" style="79" customWidth="1"/>
    <col min="8197" max="8197" width="2" style="79" customWidth="1"/>
    <col min="8198" max="8198" width="1.5703125" style="79" customWidth="1"/>
    <col min="8199" max="8199" width="61.28515625" style="79" customWidth="1"/>
    <col min="8200" max="8200" width="5.42578125" style="79" bestFit="1" customWidth="1"/>
    <col min="8201" max="8201" width="5.42578125" style="79" customWidth="1"/>
    <col min="8202" max="8202" width="6.140625" style="79" customWidth="1"/>
    <col min="8203" max="8204" width="11.42578125" style="79"/>
    <col min="8205" max="8205" width="4.7109375" style="79" customWidth="1"/>
    <col min="8206" max="8206" width="5" style="79"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51" width="0" style="79" hidden="1" customWidth="1"/>
    <col min="8452" max="8452" width="7.85546875" style="79" customWidth="1"/>
    <col min="8453" max="8453" width="2" style="79" customWidth="1"/>
    <col min="8454" max="8454" width="1.5703125" style="79" customWidth="1"/>
    <col min="8455" max="8455" width="61.28515625" style="79" customWidth="1"/>
    <col min="8456" max="8456" width="5.42578125" style="79" bestFit="1" customWidth="1"/>
    <col min="8457" max="8457" width="5.42578125" style="79" customWidth="1"/>
    <col min="8458" max="8458" width="6.140625" style="79" customWidth="1"/>
    <col min="8459" max="8460" width="11.42578125" style="79"/>
    <col min="8461" max="8461" width="4.7109375" style="79" customWidth="1"/>
    <col min="8462" max="8462" width="5" style="79"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7" width="0" style="79" hidden="1" customWidth="1"/>
    <col min="8708" max="8708" width="7.85546875" style="79" customWidth="1"/>
    <col min="8709" max="8709" width="2" style="79" customWidth="1"/>
    <col min="8710" max="8710" width="1.5703125" style="79" customWidth="1"/>
    <col min="8711" max="8711" width="61.28515625" style="79" customWidth="1"/>
    <col min="8712" max="8712" width="5.42578125" style="79" bestFit="1" customWidth="1"/>
    <col min="8713" max="8713" width="5.42578125" style="79" customWidth="1"/>
    <col min="8714" max="8714" width="6.140625" style="79" customWidth="1"/>
    <col min="8715" max="8716" width="11.42578125" style="79"/>
    <col min="8717" max="8717" width="4.7109375" style="79" customWidth="1"/>
    <col min="8718" max="8718" width="5" style="79"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3" width="0" style="79" hidden="1" customWidth="1"/>
    <col min="8964" max="8964" width="7.85546875" style="79" customWidth="1"/>
    <col min="8965" max="8965" width="2" style="79" customWidth="1"/>
    <col min="8966" max="8966" width="1.5703125" style="79" customWidth="1"/>
    <col min="8967" max="8967" width="61.28515625" style="79" customWidth="1"/>
    <col min="8968" max="8968" width="5.42578125" style="79" bestFit="1" customWidth="1"/>
    <col min="8969" max="8969" width="5.42578125" style="79" customWidth="1"/>
    <col min="8970" max="8970" width="6.140625" style="79" customWidth="1"/>
    <col min="8971" max="8972" width="11.42578125" style="79"/>
    <col min="8973" max="8973" width="4.7109375" style="79" customWidth="1"/>
    <col min="8974" max="8974" width="5" style="79"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9" width="0" style="79" hidden="1" customWidth="1"/>
    <col min="9220" max="9220" width="7.85546875" style="79" customWidth="1"/>
    <col min="9221" max="9221" width="2" style="79" customWidth="1"/>
    <col min="9222" max="9222" width="1.5703125" style="79" customWidth="1"/>
    <col min="9223" max="9223" width="61.28515625" style="79" customWidth="1"/>
    <col min="9224" max="9224" width="5.42578125" style="79" bestFit="1" customWidth="1"/>
    <col min="9225" max="9225" width="5.42578125" style="79" customWidth="1"/>
    <col min="9226" max="9226" width="6.140625" style="79" customWidth="1"/>
    <col min="9227" max="9228" width="11.42578125" style="79"/>
    <col min="9229" max="9229" width="4.7109375" style="79" customWidth="1"/>
    <col min="9230" max="9230" width="5" style="79"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5" width="0" style="79" hidden="1" customWidth="1"/>
    <col min="9476" max="9476" width="7.85546875" style="79" customWidth="1"/>
    <col min="9477" max="9477" width="2" style="79" customWidth="1"/>
    <col min="9478" max="9478" width="1.5703125" style="79" customWidth="1"/>
    <col min="9479" max="9479" width="61.28515625" style="79" customWidth="1"/>
    <col min="9480" max="9480" width="5.42578125" style="79" bestFit="1" customWidth="1"/>
    <col min="9481" max="9481" width="5.42578125" style="79" customWidth="1"/>
    <col min="9482" max="9482" width="6.140625" style="79" customWidth="1"/>
    <col min="9483" max="9484" width="11.42578125" style="79"/>
    <col min="9485" max="9485" width="4.7109375" style="79" customWidth="1"/>
    <col min="9486" max="9486" width="5" style="79"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31" width="0" style="79" hidden="1" customWidth="1"/>
    <col min="9732" max="9732" width="7.85546875" style="79" customWidth="1"/>
    <col min="9733" max="9733" width="2" style="79" customWidth="1"/>
    <col min="9734" max="9734" width="1.5703125" style="79" customWidth="1"/>
    <col min="9735" max="9735" width="61.28515625" style="79" customWidth="1"/>
    <col min="9736" max="9736" width="5.42578125" style="79" bestFit="1" customWidth="1"/>
    <col min="9737" max="9737" width="5.42578125" style="79" customWidth="1"/>
    <col min="9738" max="9738" width="6.140625" style="79" customWidth="1"/>
    <col min="9739" max="9740" width="11.42578125" style="79"/>
    <col min="9741" max="9741" width="4.7109375" style="79" customWidth="1"/>
    <col min="9742" max="9742" width="5" style="79"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7" width="0" style="79" hidden="1" customWidth="1"/>
    <col min="9988" max="9988" width="7.85546875" style="79" customWidth="1"/>
    <col min="9989" max="9989" width="2" style="79" customWidth="1"/>
    <col min="9990" max="9990" width="1.5703125" style="79" customWidth="1"/>
    <col min="9991" max="9991" width="61.28515625" style="79" customWidth="1"/>
    <col min="9992" max="9992" width="5.42578125" style="79" bestFit="1" customWidth="1"/>
    <col min="9993" max="9993" width="5.42578125" style="79" customWidth="1"/>
    <col min="9994" max="9994" width="6.140625" style="79" customWidth="1"/>
    <col min="9995" max="9996" width="11.42578125" style="79"/>
    <col min="9997" max="9997" width="4.7109375" style="79" customWidth="1"/>
    <col min="9998" max="9998" width="5" style="79"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3" width="0" style="79" hidden="1" customWidth="1"/>
    <col min="10244" max="10244" width="7.85546875" style="79" customWidth="1"/>
    <col min="10245" max="10245" width="2" style="79" customWidth="1"/>
    <col min="10246" max="10246" width="1.5703125" style="79" customWidth="1"/>
    <col min="10247" max="10247" width="61.28515625" style="79" customWidth="1"/>
    <col min="10248" max="10248" width="5.42578125" style="79" bestFit="1" customWidth="1"/>
    <col min="10249" max="10249" width="5.42578125" style="79" customWidth="1"/>
    <col min="10250" max="10250" width="6.140625" style="79" customWidth="1"/>
    <col min="10251" max="10252" width="11.42578125" style="79"/>
    <col min="10253" max="10253" width="4.7109375" style="79" customWidth="1"/>
    <col min="10254" max="10254" width="5" style="79"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9" width="0" style="79" hidden="1" customWidth="1"/>
    <col min="10500" max="10500" width="7.85546875" style="79" customWidth="1"/>
    <col min="10501" max="10501" width="2" style="79" customWidth="1"/>
    <col min="10502" max="10502" width="1.5703125" style="79" customWidth="1"/>
    <col min="10503" max="10503" width="61.28515625" style="79" customWidth="1"/>
    <col min="10504" max="10504" width="5.42578125" style="79" bestFit="1" customWidth="1"/>
    <col min="10505" max="10505" width="5.42578125" style="79" customWidth="1"/>
    <col min="10506" max="10506" width="6.140625" style="79" customWidth="1"/>
    <col min="10507" max="10508" width="11.42578125" style="79"/>
    <col min="10509" max="10509" width="4.7109375" style="79" customWidth="1"/>
    <col min="10510" max="10510" width="5" style="79"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5" width="0" style="79" hidden="1" customWidth="1"/>
    <col min="10756" max="10756" width="7.85546875" style="79" customWidth="1"/>
    <col min="10757" max="10757" width="2" style="79" customWidth="1"/>
    <col min="10758" max="10758" width="1.5703125" style="79" customWidth="1"/>
    <col min="10759" max="10759" width="61.28515625" style="79" customWidth="1"/>
    <col min="10760" max="10760" width="5.42578125" style="79" bestFit="1" customWidth="1"/>
    <col min="10761" max="10761" width="5.42578125" style="79" customWidth="1"/>
    <col min="10762" max="10762" width="6.140625" style="79" customWidth="1"/>
    <col min="10763" max="10764" width="11.42578125" style="79"/>
    <col min="10765" max="10765" width="4.7109375" style="79" customWidth="1"/>
    <col min="10766" max="10766" width="5" style="79"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11" width="0" style="79" hidden="1" customWidth="1"/>
    <col min="11012" max="11012" width="7.85546875" style="79" customWidth="1"/>
    <col min="11013" max="11013" width="2" style="79" customWidth="1"/>
    <col min="11014" max="11014" width="1.5703125" style="79" customWidth="1"/>
    <col min="11015" max="11015" width="61.28515625" style="79" customWidth="1"/>
    <col min="11016" max="11016" width="5.42578125" style="79" bestFit="1" customWidth="1"/>
    <col min="11017" max="11017" width="5.42578125" style="79" customWidth="1"/>
    <col min="11018" max="11018" width="6.140625" style="79" customWidth="1"/>
    <col min="11019" max="11020" width="11.42578125" style="79"/>
    <col min="11021" max="11021" width="4.7109375" style="79" customWidth="1"/>
    <col min="11022" max="11022" width="5" style="79"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7" width="0" style="79" hidden="1" customWidth="1"/>
    <col min="11268" max="11268" width="7.85546875" style="79" customWidth="1"/>
    <col min="11269" max="11269" width="2" style="79" customWidth="1"/>
    <col min="11270" max="11270" width="1.5703125" style="79" customWidth="1"/>
    <col min="11271" max="11271" width="61.28515625" style="79" customWidth="1"/>
    <col min="11272" max="11272" width="5.42578125" style="79" bestFit="1" customWidth="1"/>
    <col min="11273" max="11273" width="5.42578125" style="79" customWidth="1"/>
    <col min="11274" max="11274" width="6.140625" style="79" customWidth="1"/>
    <col min="11275" max="11276" width="11.42578125" style="79"/>
    <col min="11277" max="11277" width="4.7109375" style="79" customWidth="1"/>
    <col min="11278" max="11278" width="5" style="79"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3" width="0" style="79" hidden="1" customWidth="1"/>
    <col min="11524" max="11524" width="7.85546875" style="79" customWidth="1"/>
    <col min="11525" max="11525" width="2" style="79" customWidth="1"/>
    <col min="11526" max="11526" width="1.5703125" style="79" customWidth="1"/>
    <col min="11527" max="11527" width="61.28515625" style="79" customWidth="1"/>
    <col min="11528" max="11528" width="5.42578125" style="79" bestFit="1" customWidth="1"/>
    <col min="11529" max="11529" width="5.42578125" style="79" customWidth="1"/>
    <col min="11530" max="11530" width="6.140625" style="79" customWidth="1"/>
    <col min="11531" max="11532" width="11.42578125" style="79"/>
    <col min="11533" max="11533" width="4.7109375" style="79" customWidth="1"/>
    <col min="11534" max="11534" width="5" style="79"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9" width="0" style="79" hidden="1" customWidth="1"/>
    <col min="11780" max="11780" width="7.85546875" style="79" customWidth="1"/>
    <col min="11781" max="11781" width="2" style="79" customWidth="1"/>
    <col min="11782" max="11782" width="1.5703125" style="79" customWidth="1"/>
    <col min="11783" max="11783" width="61.28515625" style="79" customWidth="1"/>
    <col min="11784" max="11784" width="5.42578125" style="79" bestFit="1" customWidth="1"/>
    <col min="11785" max="11785" width="5.42578125" style="79" customWidth="1"/>
    <col min="11786" max="11786" width="6.140625" style="79" customWidth="1"/>
    <col min="11787" max="11788" width="11.42578125" style="79"/>
    <col min="11789" max="11789" width="4.7109375" style="79" customWidth="1"/>
    <col min="11790" max="11790" width="5" style="79"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5" width="0" style="79" hidden="1" customWidth="1"/>
    <col min="12036" max="12036" width="7.85546875" style="79" customWidth="1"/>
    <col min="12037" max="12037" width="2" style="79" customWidth="1"/>
    <col min="12038" max="12038" width="1.5703125" style="79" customWidth="1"/>
    <col min="12039" max="12039" width="61.28515625" style="79" customWidth="1"/>
    <col min="12040" max="12040" width="5.42578125" style="79" bestFit="1" customWidth="1"/>
    <col min="12041" max="12041" width="5.42578125" style="79" customWidth="1"/>
    <col min="12042" max="12042" width="6.140625" style="79" customWidth="1"/>
    <col min="12043" max="12044" width="11.42578125" style="79"/>
    <col min="12045" max="12045" width="4.7109375" style="79" customWidth="1"/>
    <col min="12046" max="12046" width="5" style="79"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91" width="0" style="79" hidden="1" customWidth="1"/>
    <col min="12292" max="12292" width="7.85546875" style="79" customWidth="1"/>
    <col min="12293" max="12293" width="2" style="79" customWidth="1"/>
    <col min="12294" max="12294" width="1.5703125" style="79" customWidth="1"/>
    <col min="12295" max="12295" width="61.28515625" style="79" customWidth="1"/>
    <col min="12296" max="12296" width="5.42578125" style="79" bestFit="1" customWidth="1"/>
    <col min="12297" max="12297" width="5.42578125" style="79" customWidth="1"/>
    <col min="12298" max="12298" width="6.140625" style="79" customWidth="1"/>
    <col min="12299" max="12300" width="11.42578125" style="79"/>
    <col min="12301" max="12301" width="4.7109375" style="79" customWidth="1"/>
    <col min="12302" max="12302" width="5" style="79"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7" width="0" style="79" hidden="1" customWidth="1"/>
    <col min="12548" max="12548" width="7.85546875" style="79" customWidth="1"/>
    <col min="12549" max="12549" width="2" style="79" customWidth="1"/>
    <col min="12550" max="12550" width="1.5703125" style="79" customWidth="1"/>
    <col min="12551" max="12551" width="61.28515625" style="79" customWidth="1"/>
    <col min="12552" max="12552" width="5.42578125" style="79" bestFit="1" customWidth="1"/>
    <col min="12553" max="12553" width="5.42578125" style="79" customWidth="1"/>
    <col min="12554" max="12554" width="6.140625" style="79" customWidth="1"/>
    <col min="12555" max="12556" width="11.42578125" style="79"/>
    <col min="12557" max="12557" width="4.7109375" style="79" customWidth="1"/>
    <col min="12558" max="12558" width="5" style="79"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3" width="0" style="79" hidden="1" customWidth="1"/>
    <col min="12804" max="12804" width="7.85546875" style="79" customWidth="1"/>
    <col min="12805" max="12805" width="2" style="79" customWidth="1"/>
    <col min="12806" max="12806" width="1.5703125" style="79" customWidth="1"/>
    <col min="12807" max="12807" width="61.28515625" style="79" customWidth="1"/>
    <col min="12808" max="12808" width="5.42578125" style="79" bestFit="1" customWidth="1"/>
    <col min="12809" max="12809" width="5.42578125" style="79" customWidth="1"/>
    <col min="12810" max="12810" width="6.140625" style="79" customWidth="1"/>
    <col min="12811" max="12812" width="11.42578125" style="79"/>
    <col min="12813" max="12813" width="4.7109375" style="79" customWidth="1"/>
    <col min="12814" max="12814" width="5" style="79"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9" width="0" style="79" hidden="1" customWidth="1"/>
    <col min="13060" max="13060" width="7.85546875" style="79" customWidth="1"/>
    <col min="13061" max="13061" width="2" style="79" customWidth="1"/>
    <col min="13062" max="13062" width="1.5703125" style="79" customWidth="1"/>
    <col min="13063" max="13063" width="61.28515625" style="79" customWidth="1"/>
    <col min="13064" max="13064" width="5.42578125" style="79" bestFit="1" customWidth="1"/>
    <col min="13065" max="13065" width="5.42578125" style="79" customWidth="1"/>
    <col min="13066" max="13066" width="6.140625" style="79" customWidth="1"/>
    <col min="13067" max="13068" width="11.42578125" style="79"/>
    <col min="13069" max="13069" width="4.7109375" style="79" customWidth="1"/>
    <col min="13070" max="13070" width="5" style="79"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5" width="0" style="79" hidden="1" customWidth="1"/>
    <col min="13316" max="13316" width="7.85546875" style="79" customWidth="1"/>
    <col min="13317" max="13317" width="2" style="79" customWidth="1"/>
    <col min="13318" max="13318" width="1.5703125" style="79" customWidth="1"/>
    <col min="13319" max="13319" width="61.28515625" style="79" customWidth="1"/>
    <col min="13320" max="13320" width="5.42578125" style="79" bestFit="1" customWidth="1"/>
    <col min="13321" max="13321" width="5.42578125" style="79" customWidth="1"/>
    <col min="13322" max="13322" width="6.140625" style="79" customWidth="1"/>
    <col min="13323" max="13324" width="11.42578125" style="79"/>
    <col min="13325" max="13325" width="4.7109375" style="79" customWidth="1"/>
    <col min="13326" max="13326" width="5" style="79"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71" width="0" style="79" hidden="1" customWidth="1"/>
    <col min="13572" max="13572" width="7.85546875" style="79" customWidth="1"/>
    <col min="13573" max="13573" width="2" style="79" customWidth="1"/>
    <col min="13574" max="13574" width="1.5703125" style="79" customWidth="1"/>
    <col min="13575" max="13575" width="61.28515625" style="79" customWidth="1"/>
    <col min="13576" max="13576" width="5.42578125" style="79" bestFit="1" customWidth="1"/>
    <col min="13577" max="13577" width="5.42578125" style="79" customWidth="1"/>
    <col min="13578" max="13578" width="6.140625" style="79" customWidth="1"/>
    <col min="13579" max="13580" width="11.42578125" style="79"/>
    <col min="13581" max="13581" width="4.7109375" style="79" customWidth="1"/>
    <col min="13582" max="13582" width="5" style="79"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7" width="0" style="79" hidden="1" customWidth="1"/>
    <col min="13828" max="13828" width="7.85546875" style="79" customWidth="1"/>
    <col min="13829" max="13829" width="2" style="79" customWidth="1"/>
    <col min="13830" max="13830" width="1.5703125" style="79" customWidth="1"/>
    <col min="13831" max="13831" width="61.28515625" style="79" customWidth="1"/>
    <col min="13832" max="13832" width="5.42578125" style="79" bestFit="1" customWidth="1"/>
    <col min="13833" max="13833" width="5.42578125" style="79" customWidth="1"/>
    <col min="13834" max="13834" width="6.140625" style="79" customWidth="1"/>
    <col min="13835" max="13836" width="11.42578125" style="79"/>
    <col min="13837" max="13837" width="4.7109375" style="79" customWidth="1"/>
    <col min="13838" max="13838" width="5" style="79"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3" width="0" style="79" hidden="1" customWidth="1"/>
    <col min="14084" max="14084" width="7.85546875" style="79" customWidth="1"/>
    <col min="14085" max="14085" width="2" style="79" customWidth="1"/>
    <col min="14086" max="14086" width="1.5703125" style="79" customWidth="1"/>
    <col min="14087" max="14087" width="61.28515625" style="79" customWidth="1"/>
    <col min="14088" max="14088" width="5.42578125" style="79" bestFit="1" customWidth="1"/>
    <col min="14089" max="14089" width="5.42578125" style="79" customWidth="1"/>
    <col min="14090" max="14090" width="6.140625" style="79" customWidth="1"/>
    <col min="14091" max="14092" width="11.42578125" style="79"/>
    <col min="14093" max="14093" width="4.7109375" style="79" customWidth="1"/>
    <col min="14094" max="14094" width="5" style="79"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9" width="0" style="79" hidden="1" customWidth="1"/>
    <col min="14340" max="14340" width="7.85546875" style="79" customWidth="1"/>
    <col min="14341" max="14341" width="2" style="79" customWidth="1"/>
    <col min="14342" max="14342" width="1.5703125" style="79" customWidth="1"/>
    <col min="14343" max="14343" width="61.28515625" style="79" customWidth="1"/>
    <col min="14344" max="14344" width="5.42578125" style="79" bestFit="1" customWidth="1"/>
    <col min="14345" max="14345" width="5.42578125" style="79" customWidth="1"/>
    <col min="14346" max="14346" width="6.140625" style="79" customWidth="1"/>
    <col min="14347" max="14348" width="11.42578125" style="79"/>
    <col min="14349" max="14349" width="4.7109375" style="79" customWidth="1"/>
    <col min="14350" max="14350" width="5" style="79"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5" width="0" style="79" hidden="1" customWidth="1"/>
    <col min="14596" max="14596" width="7.85546875" style="79" customWidth="1"/>
    <col min="14597" max="14597" width="2" style="79" customWidth="1"/>
    <col min="14598" max="14598" width="1.5703125" style="79" customWidth="1"/>
    <col min="14599" max="14599" width="61.28515625" style="79" customWidth="1"/>
    <col min="14600" max="14600" width="5.42578125" style="79" bestFit="1" customWidth="1"/>
    <col min="14601" max="14601" width="5.42578125" style="79" customWidth="1"/>
    <col min="14602" max="14602" width="6.140625" style="79" customWidth="1"/>
    <col min="14603" max="14604" width="11.42578125" style="79"/>
    <col min="14605" max="14605" width="4.7109375" style="79" customWidth="1"/>
    <col min="14606" max="14606" width="5" style="79"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51" width="0" style="79" hidden="1" customWidth="1"/>
    <col min="14852" max="14852" width="7.85546875" style="79" customWidth="1"/>
    <col min="14853" max="14853" width="2" style="79" customWidth="1"/>
    <col min="14854" max="14854" width="1.5703125" style="79" customWidth="1"/>
    <col min="14855" max="14855" width="61.28515625" style="79" customWidth="1"/>
    <col min="14856" max="14856" width="5.42578125" style="79" bestFit="1" customWidth="1"/>
    <col min="14857" max="14857" width="5.42578125" style="79" customWidth="1"/>
    <col min="14858" max="14858" width="6.140625" style="79" customWidth="1"/>
    <col min="14859" max="14860" width="11.42578125" style="79"/>
    <col min="14861" max="14861" width="4.7109375" style="79" customWidth="1"/>
    <col min="14862" max="14862" width="5" style="79"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7" width="0" style="79" hidden="1" customWidth="1"/>
    <col min="15108" max="15108" width="7.85546875" style="79" customWidth="1"/>
    <col min="15109" max="15109" width="2" style="79" customWidth="1"/>
    <col min="15110" max="15110" width="1.5703125" style="79" customWidth="1"/>
    <col min="15111" max="15111" width="61.28515625" style="79" customWidth="1"/>
    <col min="15112" max="15112" width="5.42578125" style="79" bestFit="1" customWidth="1"/>
    <col min="15113" max="15113" width="5.42578125" style="79" customWidth="1"/>
    <col min="15114" max="15114" width="6.140625" style="79" customWidth="1"/>
    <col min="15115" max="15116" width="11.42578125" style="79"/>
    <col min="15117" max="15117" width="4.7109375" style="79" customWidth="1"/>
    <col min="15118" max="15118" width="5" style="79"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3" width="0" style="79" hidden="1" customWidth="1"/>
    <col min="15364" max="15364" width="7.85546875" style="79" customWidth="1"/>
    <col min="15365" max="15365" width="2" style="79" customWidth="1"/>
    <col min="15366" max="15366" width="1.5703125" style="79" customWidth="1"/>
    <col min="15367" max="15367" width="61.28515625" style="79" customWidth="1"/>
    <col min="15368" max="15368" width="5.42578125" style="79" bestFit="1" customWidth="1"/>
    <col min="15369" max="15369" width="5.42578125" style="79" customWidth="1"/>
    <col min="15370" max="15370" width="6.140625" style="79" customWidth="1"/>
    <col min="15371" max="15372" width="11.42578125" style="79"/>
    <col min="15373" max="15373" width="4.7109375" style="79" customWidth="1"/>
    <col min="15374" max="15374" width="5" style="79"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9" width="0" style="79" hidden="1" customWidth="1"/>
    <col min="15620" max="15620" width="7.85546875" style="79" customWidth="1"/>
    <col min="15621" max="15621" width="2" style="79" customWidth="1"/>
    <col min="15622" max="15622" width="1.5703125" style="79" customWidth="1"/>
    <col min="15623" max="15623" width="61.28515625" style="79" customWidth="1"/>
    <col min="15624" max="15624" width="5.42578125" style="79" bestFit="1" customWidth="1"/>
    <col min="15625" max="15625" width="5.42578125" style="79" customWidth="1"/>
    <col min="15626" max="15626" width="6.140625" style="79" customWidth="1"/>
    <col min="15627" max="15628" width="11.42578125" style="79"/>
    <col min="15629" max="15629" width="4.7109375" style="79" customWidth="1"/>
    <col min="15630" max="15630" width="5" style="79"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5" width="0" style="79" hidden="1" customWidth="1"/>
    <col min="15876" max="15876" width="7.85546875" style="79" customWidth="1"/>
    <col min="15877" max="15877" width="2" style="79" customWidth="1"/>
    <col min="15878" max="15878" width="1.5703125" style="79" customWidth="1"/>
    <col min="15879" max="15879" width="61.28515625" style="79" customWidth="1"/>
    <col min="15880" max="15880" width="5.42578125" style="79" bestFit="1" customWidth="1"/>
    <col min="15881" max="15881" width="5.42578125" style="79" customWidth="1"/>
    <col min="15882" max="15882" width="6.140625" style="79" customWidth="1"/>
    <col min="15883" max="15884" width="11.42578125" style="79"/>
    <col min="15885" max="15885" width="4.7109375" style="79" customWidth="1"/>
    <col min="15886" max="15886" width="5" style="79"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31" width="0" style="79" hidden="1" customWidth="1"/>
    <col min="16132" max="16132" width="7.85546875" style="79" customWidth="1"/>
    <col min="16133" max="16133" width="2" style="79" customWidth="1"/>
    <col min="16134" max="16134" width="1.5703125" style="79" customWidth="1"/>
    <col min="16135" max="16135" width="61.28515625" style="79" customWidth="1"/>
    <col min="16136" max="16136" width="5.42578125" style="79" bestFit="1" customWidth="1"/>
    <col min="16137" max="16137" width="5.42578125" style="79" customWidth="1"/>
    <col min="16138" max="16138" width="6.140625" style="79" customWidth="1"/>
    <col min="16139" max="16140" width="11.42578125" style="79"/>
    <col min="16141" max="16141" width="4.7109375" style="79" customWidth="1"/>
    <col min="16142" max="16142" width="5" style="79"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1.25" customHeight="1">
      <c r="A1" s="2107"/>
      <c r="B1" s="2107"/>
      <c r="C1" s="2107"/>
      <c r="D1" s="83"/>
      <c r="E1" s="83"/>
      <c r="F1" s="83"/>
      <c r="G1" s="83"/>
      <c r="H1" s="278"/>
      <c r="I1" s="278"/>
      <c r="J1" s="278"/>
      <c r="K1" s="78"/>
      <c r="L1" s="78"/>
    </row>
    <row r="2" spans="1:31">
      <c r="A2" s="2107"/>
      <c r="B2" s="2107"/>
      <c r="C2" s="2107"/>
      <c r="D2" s="2281" t="s">
        <v>1541</v>
      </c>
      <c r="E2" s="2281"/>
      <c r="F2" s="2281"/>
      <c r="G2" s="2281"/>
      <c r="H2" s="2281"/>
      <c r="I2" s="2281"/>
      <c r="J2" s="2281"/>
      <c r="K2" s="78"/>
      <c r="L2" s="83"/>
      <c r="M2" s="83"/>
      <c r="N2" s="2281"/>
      <c r="O2" s="2281"/>
      <c r="P2" s="2281"/>
      <c r="Q2" s="2281"/>
      <c r="R2" s="2281"/>
      <c r="S2" s="2281"/>
      <c r="T2" s="2281"/>
      <c r="U2" s="2281"/>
      <c r="V2" s="2281"/>
      <c r="W2" s="2281"/>
      <c r="X2" s="2281"/>
      <c r="Y2" s="2281"/>
      <c r="Z2" s="2281"/>
      <c r="AA2" s="2281"/>
      <c r="AB2" s="2281"/>
    </row>
    <row r="3" spans="1:31" s="83" customFormat="1" ht="15.75">
      <c r="A3" s="2107"/>
      <c r="B3" s="2107"/>
      <c r="C3" s="2107"/>
      <c r="D3" s="2281" t="s">
        <v>1</v>
      </c>
      <c r="E3" s="2281"/>
      <c r="F3" s="2281"/>
      <c r="G3" s="2281"/>
      <c r="H3" s="2281"/>
      <c r="I3" s="2281"/>
      <c r="J3" s="2281"/>
      <c r="K3" s="278"/>
      <c r="L3" s="86"/>
      <c r="M3" s="86"/>
      <c r="N3" s="87"/>
      <c r="AD3" s="88"/>
      <c r="AE3" s="88"/>
    </row>
    <row r="4" spans="1:31" s="83" customFormat="1" ht="3" customHeight="1">
      <c r="A4" s="2107"/>
      <c r="B4" s="2107"/>
      <c r="C4" s="2107"/>
      <c r="F4" s="314"/>
      <c r="G4" s="314"/>
      <c r="H4" s="92"/>
      <c r="I4" s="1115"/>
      <c r="J4" s="1115"/>
      <c r="K4" s="278"/>
      <c r="N4" s="92"/>
    </row>
    <row r="5" spans="1:31" s="83" customFormat="1" ht="10.5" customHeight="1">
      <c r="A5" s="2107"/>
      <c r="B5" s="2107"/>
      <c r="C5" s="2107"/>
      <c r="D5" s="2282" t="s">
        <v>2</v>
      </c>
      <c r="E5" s="2285" t="s">
        <v>327</v>
      </c>
      <c r="F5" s="2285"/>
      <c r="G5" s="2285"/>
      <c r="H5" s="2793" t="s">
        <v>18</v>
      </c>
      <c r="I5" s="2793" t="s">
        <v>19</v>
      </c>
      <c r="J5" s="2796" t="s">
        <v>8</v>
      </c>
      <c r="K5" s="278"/>
      <c r="N5" s="92"/>
    </row>
    <row r="6" spans="1:31" ht="10.5" customHeight="1">
      <c r="A6" s="2107"/>
      <c r="B6" s="2107"/>
      <c r="C6" s="2107"/>
      <c r="D6" s="2357"/>
      <c r="E6" s="2286"/>
      <c r="F6" s="2286"/>
      <c r="G6" s="2286"/>
      <c r="H6" s="2794"/>
      <c r="I6" s="2794"/>
      <c r="J6" s="2797"/>
      <c r="K6" s="78"/>
      <c r="L6" s="2091"/>
    </row>
    <row r="7" spans="1:31" ht="10.5" customHeight="1">
      <c r="A7" s="2107" t="s">
        <v>9</v>
      </c>
      <c r="B7" s="2107" t="s">
        <v>10</v>
      </c>
      <c r="C7" s="2107" t="s">
        <v>11</v>
      </c>
      <c r="D7" s="2358"/>
      <c r="E7" s="2287"/>
      <c r="F7" s="2287"/>
      <c r="G7" s="2287"/>
      <c r="H7" s="2795"/>
      <c r="I7" s="2795"/>
      <c r="J7" s="2798"/>
      <c r="K7" s="78"/>
      <c r="L7" s="83"/>
    </row>
    <row r="8" spans="1:31" ht="11.25" customHeight="1">
      <c r="A8" s="2107"/>
      <c r="B8" s="2107"/>
      <c r="C8" s="2107"/>
      <c r="D8" s="2360">
        <v>1401</v>
      </c>
      <c r="E8" s="122" t="s">
        <v>20</v>
      </c>
      <c r="F8" s="123"/>
      <c r="G8" s="14"/>
      <c r="H8" s="280">
        <f>SUM(H9,H14,H19,H24)</f>
        <v>3</v>
      </c>
      <c r="I8" s="280">
        <f>SUM(I9,I14,I19,I24)</f>
        <v>4</v>
      </c>
      <c r="J8" s="281">
        <f>SUM(H8:I8)</f>
        <v>7</v>
      </c>
      <c r="K8" s="78"/>
      <c r="L8" s="83"/>
    </row>
    <row r="9" spans="1:31" ht="11.25" customHeight="1">
      <c r="A9" s="2107"/>
      <c r="B9" s="2107"/>
      <c r="C9" s="2107"/>
      <c r="D9" s="2361"/>
      <c r="E9" s="636" t="s">
        <v>21</v>
      </c>
      <c r="F9" s="92"/>
      <c r="G9" s="92"/>
      <c r="H9" s="2859">
        <f>SUM(H10,H12)</f>
        <v>0</v>
      </c>
      <c r="I9" s="2859">
        <f>SUM(I10,I12)</f>
        <v>0</v>
      </c>
      <c r="J9" s="2860">
        <f>SUM(H9:I9)</f>
        <v>0</v>
      </c>
      <c r="K9" s="78"/>
      <c r="L9" s="78"/>
    </row>
    <row r="10" spans="1:31" ht="10.5" customHeight="1">
      <c r="A10" s="2107"/>
      <c r="B10" s="2107"/>
      <c r="C10" s="2107"/>
      <c r="D10" s="2361"/>
      <c r="E10" s="92"/>
      <c r="F10" s="92" t="s">
        <v>1134</v>
      </c>
      <c r="G10" s="92"/>
      <c r="H10" s="173">
        <f>SUM(H11)</f>
        <v>0</v>
      </c>
      <c r="I10" s="173">
        <f>SUM(I11)</f>
        <v>0</v>
      </c>
      <c r="J10" s="164">
        <f>SUM(H10:I10)</f>
        <v>0</v>
      </c>
      <c r="K10" s="78"/>
      <c r="L10" s="78"/>
    </row>
    <row r="11" spans="1:31" ht="10.5" customHeight="1">
      <c r="A11" s="2107">
        <v>1</v>
      </c>
      <c r="B11" s="2107">
        <v>1</v>
      </c>
      <c r="C11" s="2107">
        <v>11</v>
      </c>
      <c r="D11" s="2361"/>
      <c r="E11" s="92"/>
      <c r="G11" s="92" t="s">
        <v>1135</v>
      </c>
      <c r="H11" s="173">
        <v>0</v>
      </c>
      <c r="I11" s="173">
        <v>0</v>
      </c>
      <c r="J11" s="2861">
        <f t="shared" ref="J11:J85" si="0">SUM(H11:I11)</f>
        <v>0</v>
      </c>
      <c r="K11" s="78"/>
      <c r="L11" s="78"/>
    </row>
    <row r="12" spans="1:31" ht="10.5" customHeight="1">
      <c r="A12" s="2107"/>
      <c r="B12" s="2107"/>
      <c r="C12" s="2107"/>
      <c r="D12" s="2361"/>
      <c r="E12" s="92"/>
      <c r="F12" s="92" t="s">
        <v>1137</v>
      </c>
      <c r="G12" s="92"/>
      <c r="H12" s="173">
        <f>SUM(H13)</f>
        <v>0</v>
      </c>
      <c r="I12" s="173">
        <f>SUM(I13)</f>
        <v>0</v>
      </c>
      <c r="J12" s="2861">
        <f t="shared" si="0"/>
        <v>0</v>
      </c>
      <c r="K12" s="78"/>
      <c r="L12" s="78"/>
    </row>
    <row r="13" spans="1:31" ht="10.5" customHeight="1">
      <c r="A13" s="2107">
        <v>1</v>
      </c>
      <c r="B13" s="2107">
        <v>1</v>
      </c>
      <c r="C13" s="2107">
        <v>11</v>
      </c>
      <c r="D13" s="2361"/>
      <c r="E13" s="92"/>
      <c r="G13" s="92" t="s">
        <v>1138</v>
      </c>
      <c r="H13" s="173">
        <v>0</v>
      </c>
      <c r="I13" s="173">
        <v>0</v>
      </c>
      <c r="J13" s="2861">
        <f t="shared" si="0"/>
        <v>0</v>
      </c>
      <c r="K13" s="78"/>
      <c r="L13" s="78"/>
    </row>
    <row r="14" spans="1:31" ht="11.25" customHeight="1">
      <c r="A14" s="2107"/>
      <c r="B14" s="2107"/>
      <c r="C14" s="2107"/>
      <c r="D14" s="2361"/>
      <c r="E14" s="175" t="s">
        <v>22</v>
      </c>
      <c r="F14" s="92"/>
      <c r="G14" s="92"/>
      <c r="H14" s="2862">
        <f>SUM(H15+H17)</f>
        <v>0</v>
      </c>
      <c r="I14" s="2862">
        <f>SUM(I15+I17)</f>
        <v>0</v>
      </c>
      <c r="J14" s="2860">
        <f t="shared" si="0"/>
        <v>0</v>
      </c>
      <c r="K14" s="78"/>
      <c r="L14" s="78"/>
    </row>
    <row r="15" spans="1:31" ht="10.5" customHeight="1">
      <c r="A15" s="2107"/>
      <c r="B15" s="2107"/>
      <c r="C15" s="2107"/>
      <c r="D15" s="2361"/>
      <c r="E15" s="175"/>
      <c r="F15" s="92" t="s">
        <v>1139</v>
      </c>
      <c r="G15" s="92"/>
      <c r="H15" s="173">
        <f>SUM(H16)</f>
        <v>0</v>
      </c>
      <c r="I15" s="163">
        <f>SUM(I16)</f>
        <v>0</v>
      </c>
      <c r="J15" s="2861">
        <f t="shared" si="0"/>
        <v>0</v>
      </c>
      <c r="K15" s="78"/>
      <c r="L15" s="78"/>
    </row>
    <row r="16" spans="1:31" ht="10.5" customHeight="1">
      <c r="A16" s="2107">
        <v>1</v>
      </c>
      <c r="B16" s="2107">
        <v>1</v>
      </c>
      <c r="C16" s="2107">
        <v>5</v>
      </c>
      <c r="D16" s="2361"/>
      <c r="E16" s="175"/>
      <c r="F16" s="92"/>
      <c r="G16" s="92" t="s">
        <v>1542</v>
      </c>
      <c r="H16" s="1707">
        <v>0</v>
      </c>
      <c r="I16" s="1707">
        <v>0</v>
      </c>
      <c r="J16" s="2861">
        <f t="shared" si="0"/>
        <v>0</v>
      </c>
      <c r="K16" s="78"/>
      <c r="L16" s="78"/>
    </row>
    <row r="17" spans="1:12" ht="10.5" customHeight="1">
      <c r="A17" s="2107"/>
      <c r="B17" s="2107"/>
      <c r="C17" s="2107"/>
      <c r="D17" s="2361"/>
      <c r="E17" s="92"/>
      <c r="F17" s="92" t="s">
        <v>1134</v>
      </c>
      <c r="G17" s="92"/>
      <c r="H17" s="1707">
        <f>SUM(H18)</f>
        <v>0</v>
      </c>
      <c r="I17" s="1707">
        <f>SUM(I18)</f>
        <v>0</v>
      </c>
      <c r="J17" s="2861">
        <f t="shared" si="0"/>
        <v>0</v>
      </c>
      <c r="K17" s="78"/>
      <c r="L17" s="78"/>
    </row>
    <row r="18" spans="1:12" ht="10.5" customHeight="1">
      <c r="A18" s="2107">
        <v>1</v>
      </c>
      <c r="B18" s="2107">
        <v>1</v>
      </c>
      <c r="C18" s="2107">
        <v>5</v>
      </c>
      <c r="D18" s="2361"/>
      <c r="E18" s="92"/>
      <c r="F18" s="92"/>
      <c r="G18" s="92" t="s">
        <v>1135</v>
      </c>
      <c r="H18" s="1707">
        <v>0</v>
      </c>
      <c r="I18" s="1707">
        <v>0</v>
      </c>
      <c r="J18" s="2861">
        <f t="shared" si="0"/>
        <v>0</v>
      </c>
      <c r="K18" s="78"/>
      <c r="L18" s="78"/>
    </row>
    <row r="19" spans="1:12" ht="11.25" customHeight="1">
      <c r="A19" s="2107"/>
      <c r="B19" s="2107"/>
      <c r="C19" s="2107"/>
      <c r="D19" s="2361"/>
      <c r="E19" s="175" t="s">
        <v>23</v>
      </c>
      <c r="F19" s="92"/>
      <c r="G19" s="92"/>
      <c r="H19" s="2863">
        <f>SUM(H20+H22)</f>
        <v>3</v>
      </c>
      <c r="I19" s="2863">
        <f>SUM(I20+I22)</f>
        <v>4</v>
      </c>
      <c r="J19" s="2860">
        <f t="shared" si="0"/>
        <v>7</v>
      </c>
      <c r="K19" s="78"/>
      <c r="L19" s="78"/>
    </row>
    <row r="20" spans="1:12" ht="11.25" customHeight="1">
      <c r="A20" s="2107"/>
      <c r="B20" s="2107"/>
      <c r="C20" s="2107"/>
      <c r="D20" s="2361"/>
      <c r="E20" s="175"/>
      <c r="F20" s="92" t="s">
        <v>1139</v>
      </c>
      <c r="G20" s="92"/>
      <c r="H20" s="168">
        <f>SUM(H21)</f>
        <v>0</v>
      </c>
      <c r="I20" s="168">
        <f>SUM(I21)</f>
        <v>0</v>
      </c>
      <c r="J20" s="164">
        <f t="shared" si="0"/>
        <v>0</v>
      </c>
      <c r="K20" s="78"/>
      <c r="L20" s="78"/>
    </row>
    <row r="21" spans="1:12" ht="11.25" customHeight="1">
      <c r="A21" s="2107">
        <v>1</v>
      </c>
      <c r="B21" s="2107">
        <v>1</v>
      </c>
      <c r="C21" s="2107">
        <v>12</v>
      </c>
      <c r="D21" s="2361"/>
      <c r="E21" s="175"/>
      <c r="F21" s="92"/>
      <c r="G21" s="92" t="s">
        <v>1543</v>
      </c>
      <c r="H21" s="168">
        <v>0</v>
      </c>
      <c r="I21" s="168">
        <v>0</v>
      </c>
      <c r="J21" s="164">
        <f t="shared" si="0"/>
        <v>0</v>
      </c>
      <c r="K21" s="78"/>
      <c r="L21" s="78"/>
    </row>
    <row r="22" spans="1:12" ht="10.5" customHeight="1">
      <c r="A22" s="2107"/>
      <c r="B22" s="2107"/>
      <c r="C22" s="2107"/>
      <c r="D22" s="2361"/>
      <c r="E22" s="92"/>
      <c r="F22" s="92" t="s">
        <v>1134</v>
      </c>
      <c r="G22" s="92"/>
      <c r="H22" s="1707">
        <f>SUM(H23)</f>
        <v>3</v>
      </c>
      <c r="I22" s="1707">
        <f>SUM(I23)</f>
        <v>4</v>
      </c>
      <c r="J22" s="2861">
        <f t="shared" si="0"/>
        <v>7</v>
      </c>
      <c r="K22" s="78"/>
      <c r="L22" s="78"/>
    </row>
    <row r="23" spans="1:12" ht="10.5" customHeight="1">
      <c r="A23" s="2107">
        <v>1</v>
      </c>
      <c r="B23" s="2107">
        <v>1</v>
      </c>
      <c r="C23" s="2107">
        <v>12</v>
      </c>
      <c r="D23" s="2361"/>
      <c r="E23" s="92"/>
      <c r="F23" s="92"/>
      <c r="G23" s="92" t="s">
        <v>1135</v>
      </c>
      <c r="H23" s="168">
        <v>3</v>
      </c>
      <c r="I23" s="168">
        <v>4</v>
      </c>
      <c r="J23" s="2861">
        <f t="shared" si="0"/>
        <v>7</v>
      </c>
      <c r="K23" s="78"/>
      <c r="L23" s="78"/>
    </row>
    <row r="24" spans="1:12" s="683" customFormat="1" ht="10.5" customHeight="1">
      <c r="A24" s="996"/>
      <c r="B24" s="996"/>
      <c r="C24" s="996"/>
      <c r="D24" s="2361"/>
      <c r="E24" s="175" t="s">
        <v>24</v>
      </c>
      <c r="F24" s="175"/>
      <c r="G24" s="175"/>
      <c r="H24" s="2863">
        <f>SUM(H25)</f>
        <v>0</v>
      </c>
      <c r="I24" s="2863">
        <f>SUM(I25)</f>
        <v>0</v>
      </c>
      <c r="J24" s="2860">
        <f t="shared" si="0"/>
        <v>0</v>
      </c>
      <c r="K24" s="977"/>
      <c r="L24" s="977"/>
    </row>
    <row r="25" spans="1:12" ht="10.5" customHeight="1">
      <c r="A25" s="2107"/>
      <c r="B25" s="2107"/>
      <c r="C25" s="2107"/>
      <c r="D25" s="2361"/>
      <c r="E25" s="92"/>
      <c r="F25" s="92" t="s">
        <v>1137</v>
      </c>
      <c r="G25" s="92"/>
      <c r="H25" s="168">
        <f>SUM(H26)</f>
        <v>0</v>
      </c>
      <c r="I25" s="168">
        <f>SUM(I26)</f>
        <v>0</v>
      </c>
      <c r="J25" s="2861">
        <f t="shared" si="0"/>
        <v>0</v>
      </c>
      <c r="K25" s="78"/>
      <c r="L25" s="78"/>
    </row>
    <row r="26" spans="1:12" ht="10.5" customHeight="1">
      <c r="A26" s="2107">
        <v>1</v>
      </c>
      <c r="B26" s="2107">
        <v>1</v>
      </c>
      <c r="C26" s="2107">
        <v>2</v>
      </c>
      <c r="D26" s="2365"/>
      <c r="E26" s="92"/>
      <c r="F26" s="92"/>
      <c r="G26" s="92" t="s">
        <v>1544</v>
      </c>
      <c r="H26" s="168">
        <v>0</v>
      </c>
      <c r="I26" s="168">
        <v>0</v>
      </c>
      <c r="J26" s="2861">
        <f t="shared" si="0"/>
        <v>0</v>
      </c>
      <c r="K26" s="78"/>
      <c r="L26" s="78"/>
    </row>
    <row r="27" spans="1:12" ht="11.25" customHeight="1">
      <c r="A27" s="2107"/>
      <c r="B27" s="2107"/>
      <c r="C27" s="2107"/>
      <c r="D27" s="2360">
        <v>1402</v>
      </c>
      <c r="E27" s="13" t="s">
        <v>29</v>
      </c>
      <c r="F27" s="123"/>
      <c r="G27" s="123"/>
      <c r="H27" s="71">
        <f>SUM(H28,H44,H52,H59+H62)</f>
        <v>25</v>
      </c>
      <c r="I27" s="71">
        <f>SUM(I28,I44,I52,I59+I62)</f>
        <v>21</v>
      </c>
      <c r="J27" s="33">
        <f t="shared" si="0"/>
        <v>46</v>
      </c>
      <c r="K27" s="78"/>
      <c r="L27" s="78"/>
    </row>
    <row r="28" spans="1:12" ht="11.25" customHeight="1">
      <c r="A28" s="2107"/>
      <c r="B28" s="2107"/>
      <c r="C28" s="2107"/>
      <c r="D28" s="2361"/>
      <c r="E28" s="175" t="s">
        <v>114</v>
      </c>
      <c r="F28" s="92"/>
      <c r="G28" s="92"/>
      <c r="H28" s="2863">
        <f>SUM(H29,H31)</f>
        <v>19</v>
      </c>
      <c r="I28" s="2863">
        <f>SUM(I29,I31)</f>
        <v>14</v>
      </c>
      <c r="J28" s="2860">
        <f t="shared" si="0"/>
        <v>33</v>
      </c>
      <c r="K28" s="78"/>
      <c r="L28" s="78"/>
    </row>
    <row r="29" spans="1:12" ht="10.5" customHeight="1">
      <c r="A29" s="2107"/>
      <c r="B29" s="2107"/>
      <c r="C29" s="2107"/>
      <c r="D29" s="2361"/>
      <c r="E29" s="322"/>
      <c r="F29" s="92" t="s">
        <v>104</v>
      </c>
      <c r="G29" s="92"/>
      <c r="H29" s="1707">
        <f>SUM(H30)</f>
        <v>7</v>
      </c>
      <c r="I29" s="1707">
        <f>SUM(I30)</f>
        <v>5</v>
      </c>
      <c r="J29" s="2861">
        <f t="shared" si="0"/>
        <v>12</v>
      </c>
      <c r="K29" s="78"/>
      <c r="L29" s="78"/>
    </row>
    <row r="30" spans="1:12" ht="10.5" customHeight="1">
      <c r="A30" s="2107">
        <v>2</v>
      </c>
      <c r="B30" s="2107">
        <v>4</v>
      </c>
      <c r="C30" s="2107">
        <v>11</v>
      </c>
      <c r="D30" s="2361"/>
      <c r="E30" s="175"/>
      <c r="F30" s="92"/>
      <c r="G30" s="92" t="s">
        <v>1144</v>
      </c>
      <c r="H30" s="1707">
        <v>7</v>
      </c>
      <c r="I30" s="1707">
        <v>5</v>
      </c>
      <c r="J30" s="2861">
        <f t="shared" si="0"/>
        <v>12</v>
      </c>
      <c r="K30" s="78"/>
      <c r="L30" s="78"/>
    </row>
    <row r="31" spans="1:12" ht="10.5" customHeight="1">
      <c r="A31" s="2107"/>
      <c r="B31" s="2107"/>
      <c r="C31" s="2107"/>
      <c r="D31" s="2361"/>
      <c r="E31" s="92"/>
      <c r="F31" s="92" t="s">
        <v>1134</v>
      </c>
      <c r="G31" s="92"/>
      <c r="H31" s="1707">
        <f>SUM(H32+H33+H34+H36+H37+H38+H39+H40+H41+H42+H43)</f>
        <v>12</v>
      </c>
      <c r="I31" s="1707">
        <f>SUM(I32+I33+I34+I36+I37+I38+I39+I40+I41+I42+I43)</f>
        <v>9</v>
      </c>
      <c r="J31" s="2861">
        <f t="shared" si="0"/>
        <v>21</v>
      </c>
      <c r="K31" s="78"/>
      <c r="L31" s="78"/>
    </row>
    <row r="32" spans="1:12" ht="10.5" customHeight="1">
      <c r="A32" s="2107">
        <v>2</v>
      </c>
      <c r="B32" s="2107">
        <v>4</v>
      </c>
      <c r="C32" s="2107">
        <v>11</v>
      </c>
      <c r="D32" s="2361"/>
      <c r="E32" s="92"/>
      <c r="F32" s="92"/>
      <c r="G32" s="64" t="s">
        <v>1145</v>
      </c>
      <c r="H32" s="1707">
        <v>0</v>
      </c>
      <c r="I32" s="1707">
        <v>0</v>
      </c>
      <c r="J32" s="2861">
        <f t="shared" si="0"/>
        <v>0</v>
      </c>
      <c r="K32" s="78"/>
      <c r="L32" s="78"/>
    </row>
    <row r="33" spans="1:12" ht="10.5" customHeight="1">
      <c r="A33" s="2107">
        <v>2</v>
      </c>
      <c r="B33" s="2091">
        <v>4</v>
      </c>
      <c r="C33" s="2107">
        <v>11</v>
      </c>
      <c r="D33" s="2361"/>
      <c r="E33" s="92"/>
      <c r="F33" s="92"/>
      <c r="G33" s="92" t="s">
        <v>1146</v>
      </c>
      <c r="H33" s="1707">
        <v>0</v>
      </c>
      <c r="I33" s="1707">
        <v>0</v>
      </c>
      <c r="J33" s="2861">
        <f t="shared" si="0"/>
        <v>0</v>
      </c>
      <c r="K33" s="78"/>
      <c r="L33" s="78"/>
    </row>
    <row r="34" spans="1:12" ht="10.5" customHeight="1">
      <c r="A34" s="2107">
        <v>2</v>
      </c>
      <c r="B34" s="2091">
        <v>4</v>
      </c>
      <c r="C34" s="2107">
        <v>11</v>
      </c>
      <c r="D34" s="2361"/>
      <c r="E34" s="92"/>
      <c r="F34" s="92"/>
      <c r="G34" s="92" t="s">
        <v>1147</v>
      </c>
      <c r="H34" s="1707">
        <v>0</v>
      </c>
      <c r="I34" s="1707">
        <v>0</v>
      </c>
      <c r="J34" s="2861">
        <f t="shared" si="0"/>
        <v>0</v>
      </c>
      <c r="K34" s="78"/>
      <c r="L34" s="78"/>
    </row>
    <row r="35" spans="1:12" ht="10.5" customHeight="1">
      <c r="A35" s="2107"/>
      <c r="B35" s="2107"/>
      <c r="C35" s="2107"/>
      <c r="D35" s="2361"/>
      <c r="E35" s="92"/>
      <c r="F35" s="92"/>
      <c r="G35" s="92" t="s">
        <v>1148</v>
      </c>
      <c r="H35" s="1707"/>
      <c r="I35" s="1707"/>
      <c r="J35" s="2864"/>
      <c r="K35" s="78"/>
      <c r="L35" s="78"/>
    </row>
    <row r="36" spans="1:12" ht="10.5" customHeight="1">
      <c r="A36" s="2107">
        <v>2</v>
      </c>
      <c r="B36" s="2091">
        <v>4</v>
      </c>
      <c r="C36" s="2107">
        <v>11</v>
      </c>
      <c r="D36" s="2361"/>
      <c r="E36" s="92"/>
      <c r="F36" s="92"/>
      <c r="G36" s="92" t="s">
        <v>1149</v>
      </c>
      <c r="H36" s="1707">
        <v>2</v>
      </c>
      <c r="I36" s="1707">
        <v>1</v>
      </c>
      <c r="J36" s="2861">
        <f t="shared" si="0"/>
        <v>3</v>
      </c>
      <c r="K36" s="78"/>
      <c r="L36" s="78"/>
    </row>
    <row r="37" spans="1:12" ht="10.5" customHeight="1">
      <c r="A37" s="2107">
        <v>2</v>
      </c>
      <c r="B37" s="2091">
        <v>4</v>
      </c>
      <c r="C37" s="2107">
        <v>11</v>
      </c>
      <c r="D37" s="2361"/>
      <c r="E37" s="92"/>
      <c r="F37" s="92"/>
      <c r="G37" s="92" t="s">
        <v>1150</v>
      </c>
      <c r="H37" s="1707">
        <v>4</v>
      </c>
      <c r="I37" s="1707">
        <v>2</v>
      </c>
      <c r="J37" s="2861">
        <f t="shared" si="0"/>
        <v>6</v>
      </c>
      <c r="K37" s="78"/>
      <c r="L37" s="78"/>
    </row>
    <row r="38" spans="1:12" ht="10.5" customHeight="1">
      <c r="A38" s="2107">
        <v>2</v>
      </c>
      <c r="B38" s="2091">
        <v>4</v>
      </c>
      <c r="C38" s="2107">
        <v>11</v>
      </c>
      <c r="D38" s="2361"/>
      <c r="E38" s="92"/>
      <c r="F38" s="92"/>
      <c r="G38" s="92" t="s">
        <v>1157</v>
      </c>
      <c r="H38" s="1707">
        <v>4</v>
      </c>
      <c r="I38" s="1707">
        <v>3</v>
      </c>
      <c r="J38" s="2861">
        <f t="shared" si="0"/>
        <v>7</v>
      </c>
      <c r="K38" s="78"/>
      <c r="L38" s="78"/>
    </row>
    <row r="39" spans="1:12" ht="10.5" customHeight="1">
      <c r="A39" s="2107">
        <v>2</v>
      </c>
      <c r="B39" s="2091">
        <v>4</v>
      </c>
      <c r="C39" s="2107">
        <v>11</v>
      </c>
      <c r="D39" s="2361"/>
      <c r="E39" s="92"/>
      <c r="F39" s="92"/>
      <c r="G39" s="92" t="s">
        <v>1152</v>
      </c>
      <c r="H39" s="1707">
        <v>0</v>
      </c>
      <c r="I39" s="1707">
        <v>0</v>
      </c>
      <c r="J39" s="2861">
        <f t="shared" si="0"/>
        <v>0</v>
      </c>
      <c r="K39" s="78"/>
      <c r="L39" s="78"/>
    </row>
    <row r="40" spans="1:12" ht="10.5" customHeight="1">
      <c r="A40" s="2107">
        <v>2</v>
      </c>
      <c r="B40" s="2091">
        <v>4</v>
      </c>
      <c r="C40" s="2107">
        <v>11</v>
      </c>
      <c r="D40" s="2361"/>
      <c r="E40" s="92"/>
      <c r="F40" s="92"/>
      <c r="G40" s="92" t="s">
        <v>1153</v>
      </c>
      <c r="H40" s="1707">
        <v>0</v>
      </c>
      <c r="I40" s="1707">
        <v>0</v>
      </c>
      <c r="J40" s="2861">
        <f t="shared" si="0"/>
        <v>0</v>
      </c>
      <c r="K40" s="78"/>
      <c r="L40" s="78"/>
    </row>
    <row r="41" spans="1:12" ht="10.5" customHeight="1">
      <c r="A41" s="2107">
        <v>2</v>
      </c>
      <c r="B41" s="2091">
        <v>4</v>
      </c>
      <c r="C41" s="2107">
        <v>11</v>
      </c>
      <c r="D41" s="2361"/>
      <c r="E41" s="92"/>
      <c r="F41" s="92"/>
      <c r="G41" s="92" t="s">
        <v>1154</v>
      </c>
      <c r="H41" s="1707">
        <v>2</v>
      </c>
      <c r="I41" s="1707">
        <v>2</v>
      </c>
      <c r="J41" s="2861">
        <f t="shared" si="0"/>
        <v>4</v>
      </c>
      <c r="K41" s="78"/>
      <c r="L41" s="78"/>
    </row>
    <row r="42" spans="1:12" ht="10.5" customHeight="1">
      <c r="A42" s="2107">
        <v>2</v>
      </c>
      <c r="B42" s="2091">
        <v>6</v>
      </c>
      <c r="C42" s="2107">
        <v>11</v>
      </c>
      <c r="D42" s="2361"/>
      <c r="E42" s="92"/>
      <c r="F42" s="92"/>
      <c r="G42" s="92" t="s">
        <v>1155</v>
      </c>
      <c r="H42" s="1707">
        <v>0</v>
      </c>
      <c r="I42" s="1707">
        <v>1</v>
      </c>
      <c r="J42" s="2861">
        <f t="shared" si="0"/>
        <v>1</v>
      </c>
      <c r="K42" s="78"/>
      <c r="L42" s="78"/>
    </row>
    <row r="43" spans="1:12" ht="10.5" customHeight="1">
      <c r="A43" s="2107">
        <v>2</v>
      </c>
      <c r="B43" s="2091">
        <v>4</v>
      </c>
      <c r="C43" s="2107">
        <v>11</v>
      </c>
      <c r="D43" s="2361"/>
      <c r="E43" s="92"/>
      <c r="F43" s="92"/>
      <c r="G43" s="92" t="s">
        <v>1156</v>
      </c>
      <c r="H43" s="1707">
        <v>0</v>
      </c>
      <c r="I43" s="1707">
        <v>0</v>
      </c>
      <c r="J43" s="2861">
        <f t="shared" si="0"/>
        <v>0</v>
      </c>
      <c r="K43" s="78"/>
      <c r="L43" s="78"/>
    </row>
    <row r="44" spans="1:12" ht="11.25" customHeight="1">
      <c r="A44" s="2107"/>
      <c r="B44" s="2107"/>
      <c r="C44" s="2107"/>
      <c r="D44" s="2361"/>
      <c r="E44" s="175" t="s">
        <v>31</v>
      </c>
      <c r="F44" s="92"/>
      <c r="G44" s="92"/>
      <c r="H44" s="2863">
        <f>SUM(H45+H47)</f>
        <v>3</v>
      </c>
      <c r="I44" s="2863">
        <f>SUM(I45+I47)</f>
        <v>1</v>
      </c>
      <c r="J44" s="2860">
        <f t="shared" si="0"/>
        <v>4</v>
      </c>
      <c r="K44" s="78"/>
      <c r="L44" s="78"/>
    </row>
    <row r="45" spans="1:12" ht="11.25" customHeight="1">
      <c r="A45" s="2107"/>
      <c r="B45" s="2107"/>
      <c r="C45" s="2107"/>
      <c r="D45" s="2361"/>
      <c r="E45" s="175"/>
      <c r="F45" s="92" t="s">
        <v>1139</v>
      </c>
      <c r="G45" s="92"/>
      <c r="H45" s="168">
        <f>SUM(H46)</f>
        <v>0</v>
      </c>
      <c r="I45" s="168">
        <f>SUM(I46)</f>
        <v>0</v>
      </c>
      <c r="J45" s="164">
        <f t="shared" si="0"/>
        <v>0</v>
      </c>
      <c r="K45" s="78"/>
      <c r="L45" s="78"/>
    </row>
    <row r="46" spans="1:12" ht="11.25" customHeight="1">
      <c r="A46" s="2107">
        <v>2</v>
      </c>
      <c r="B46" s="2107">
        <v>4</v>
      </c>
      <c r="C46" s="2107">
        <v>10</v>
      </c>
      <c r="D46" s="2361"/>
      <c r="E46" s="175"/>
      <c r="F46" s="92"/>
      <c r="G46" s="92" t="s">
        <v>1146</v>
      </c>
      <c r="H46" s="168">
        <v>0</v>
      </c>
      <c r="I46" s="168">
        <v>0</v>
      </c>
      <c r="J46" s="164">
        <f t="shared" si="0"/>
        <v>0</v>
      </c>
      <c r="K46" s="78"/>
      <c r="L46" s="78"/>
    </row>
    <row r="47" spans="1:12" ht="10.5" customHeight="1">
      <c r="A47" s="2107"/>
      <c r="B47" s="2107"/>
      <c r="C47" s="2107"/>
      <c r="D47" s="2361"/>
      <c r="E47" s="92"/>
      <c r="F47" s="92" t="s">
        <v>1134</v>
      </c>
      <c r="H47" s="1707">
        <f>SUM(H48+H50+H51)</f>
        <v>3</v>
      </c>
      <c r="I47" s="1707">
        <f>SUM(I48+I50+I51)</f>
        <v>1</v>
      </c>
      <c r="J47" s="2861">
        <f t="shared" si="0"/>
        <v>4</v>
      </c>
      <c r="K47" s="78"/>
      <c r="L47" s="78"/>
    </row>
    <row r="48" spans="1:12" ht="10.5" customHeight="1">
      <c r="A48" s="2107">
        <v>2</v>
      </c>
      <c r="B48" s="2107">
        <v>4</v>
      </c>
      <c r="C48" s="2107">
        <v>10</v>
      </c>
      <c r="D48" s="2361"/>
      <c r="E48" s="92"/>
      <c r="G48" s="64" t="s">
        <v>1145</v>
      </c>
      <c r="H48" s="1707">
        <v>1</v>
      </c>
      <c r="I48" s="1707">
        <v>0</v>
      </c>
      <c r="J48" s="2861">
        <f t="shared" si="0"/>
        <v>1</v>
      </c>
      <c r="K48" s="78"/>
      <c r="L48" s="78"/>
    </row>
    <row r="49" spans="1:12" ht="10.5" customHeight="1">
      <c r="A49" s="2107"/>
      <c r="B49" s="2107"/>
      <c r="C49" s="2107"/>
      <c r="D49" s="2361"/>
      <c r="E49" s="92"/>
      <c r="F49" s="92"/>
      <c r="G49" s="92" t="s">
        <v>1148</v>
      </c>
      <c r="H49" s="1707"/>
      <c r="I49" s="1707"/>
      <c r="J49" s="2861"/>
      <c r="K49" s="78"/>
      <c r="L49" s="78"/>
    </row>
    <row r="50" spans="1:12" ht="10.5" customHeight="1">
      <c r="A50" s="2091">
        <v>2</v>
      </c>
      <c r="B50" s="2091">
        <v>4</v>
      </c>
      <c r="C50" s="2091">
        <v>10</v>
      </c>
      <c r="D50" s="2361"/>
      <c r="E50" s="92"/>
      <c r="F50" s="92"/>
      <c r="G50" s="92" t="s">
        <v>1157</v>
      </c>
      <c r="H50" s="1707">
        <v>2</v>
      </c>
      <c r="I50" s="1707">
        <v>1</v>
      </c>
      <c r="J50" s="2861">
        <f t="shared" si="0"/>
        <v>3</v>
      </c>
      <c r="K50" s="78"/>
      <c r="L50" s="78"/>
    </row>
    <row r="51" spans="1:12" ht="10.5" customHeight="1">
      <c r="A51" s="2091">
        <v>2</v>
      </c>
      <c r="B51" s="2091">
        <v>4</v>
      </c>
      <c r="C51" s="2091">
        <v>10</v>
      </c>
      <c r="D51" s="2361"/>
      <c r="E51" s="92"/>
      <c r="F51" s="92"/>
      <c r="G51" s="92" t="s">
        <v>1158</v>
      </c>
      <c r="H51" s="1707">
        <v>0</v>
      </c>
      <c r="I51" s="1707">
        <v>0</v>
      </c>
      <c r="J51" s="2861">
        <f t="shared" si="0"/>
        <v>0</v>
      </c>
      <c r="K51" s="78"/>
      <c r="L51" s="78"/>
    </row>
    <row r="52" spans="1:12" ht="11.25" customHeight="1">
      <c r="A52" s="2107"/>
      <c r="B52" s="2107"/>
      <c r="C52" s="2107"/>
      <c r="D52" s="2361"/>
      <c r="E52" s="175" t="s">
        <v>32</v>
      </c>
      <c r="F52" s="92"/>
      <c r="G52" s="92"/>
      <c r="H52" s="2863">
        <f>SUM(H53)</f>
        <v>1</v>
      </c>
      <c r="I52" s="2863">
        <f>SUM(I53)</f>
        <v>4</v>
      </c>
      <c r="J52" s="2860">
        <f t="shared" si="0"/>
        <v>5</v>
      </c>
      <c r="K52" s="78"/>
      <c r="L52" s="78"/>
    </row>
    <row r="53" spans="1:12" ht="10.5" customHeight="1">
      <c r="A53" s="2107"/>
      <c r="B53" s="2107"/>
      <c r="C53" s="2107"/>
      <c r="D53" s="2361"/>
      <c r="E53" s="92"/>
      <c r="F53" s="92" t="s">
        <v>1134</v>
      </c>
      <c r="G53" s="92"/>
      <c r="H53" s="1707">
        <f>SUM(H55:H58)</f>
        <v>1</v>
      </c>
      <c r="I53" s="1707">
        <f>SUM(I55:I58)</f>
        <v>4</v>
      </c>
      <c r="J53" s="2861">
        <f t="shared" si="0"/>
        <v>5</v>
      </c>
      <c r="K53" s="78"/>
      <c r="L53" s="78"/>
    </row>
    <row r="54" spans="1:12" ht="10.5" customHeight="1">
      <c r="A54" s="2107"/>
      <c r="B54" s="2107"/>
      <c r="C54" s="2107"/>
      <c r="D54" s="2361"/>
      <c r="E54" s="92"/>
      <c r="F54" s="92"/>
      <c r="G54" s="92" t="s">
        <v>1148</v>
      </c>
      <c r="H54" s="1707"/>
      <c r="I54" s="1707"/>
      <c r="J54" s="2861"/>
      <c r="K54" s="78"/>
      <c r="L54" s="78"/>
    </row>
    <row r="55" spans="1:12" ht="10.5" customHeight="1">
      <c r="A55" s="2091">
        <v>2</v>
      </c>
      <c r="B55" s="2091">
        <v>4</v>
      </c>
      <c r="C55" s="2091">
        <v>10</v>
      </c>
      <c r="D55" s="2361"/>
      <c r="E55" s="92"/>
      <c r="F55" s="92"/>
      <c r="G55" s="92" t="s">
        <v>1159</v>
      </c>
      <c r="H55" s="1707">
        <v>0</v>
      </c>
      <c r="I55" s="1707">
        <v>0</v>
      </c>
      <c r="J55" s="2861">
        <f t="shared" si="0"/>
        <v>0</v>
      </c>
      <c r="K55" s="78"/>
      <c r="L55" s="78"/>
    </row>
    <row r="56" spans="1:12" ht="10.5" customHeight="1">
      <c r="A56" s="2091">
        <v>2</v>
      </c>
      <c r="B56" s="2091">
        <v>4</v>
      </c>
      <c r="C56" s="2091">
        <v>10</v>
      </c>
      <c r="D56" s="2361"/>
      <c r="E56" s="92"/>
      <c r="F56" s="92"/>
      <c r="G56" s="92" t="s">
        <v>1153</v>
      </c>
      <c r="H56" s="1707">
        <v>0</v>
      </c>
      <c r="I56" s="1707">
        <v>0</v>
      </c>
      <c r="J56" s="2861">
        <f t="shared" si="0"/>
        <v>0</v>
      </c>
      <c r="K56" s="78"/>
      <c r="L56" s="78"/>
    </row>
    <row r="57" spans="1:12" ht="10.5" customHeight="1">
      <c r="A57" s="2091">
        <v>2</v>
      </c>
      <c r="B57" s="2091">
        <v>4</v>
      </c>
      <c r="C57" s="2091">
        <v>10</v>
      </c>
      <c r="D57" s="2361"/>
      <c r="E57" s="92"/>
      <c r="F57" s="92"/>
      <c r="G57" s="92" t="s">
        <v>1154</v>
      </c>
      <c r="H57" s="1707">
        <v>0</v>
      </c>
      <c r="I57" s="1707">
        <v>0</v>
      </c>
      <c r="J57" s="2861">
        <f t="shared" si="0"/>
        <v>0</v>
      </c>
      <c r="K57" s="78"/>
      <c r="L57" s="78"/>
    </row>
    <row r="58" spans="1:12" ht="10.5" customHeight="1">
      <c r="A58" s="2091">
        <v>2</v>
      </c>
      <c r="B58" s="2091">
        <v>4</v>
      </c>
      <c r="C58" s="2091">
        <v>10</v>
      </c>
      <c r="D58" s="2361"/>
      <c r="E58" s="92"/>
      <c r="F58" s="92"/>
      <c r="G58" s="92" t="s">
        <v>1160</v>
      </c>
      <c r="H58" s="1707">
        <v>1</v>
      </c>
      <c r="I58" s="1707">
        <v>4</v>
      </c>
      <c r="J58" s="2861">
        <f t="shared" si="0"/>
        <v>5</v>
      </c>
      <c r="K58" s="78"/>
      <c r="L58" s="78"/>
    </row>
    <row r="59" spans="1:12" ht="11.25" customHeight="1">
      <c r="A59" s="2107"/>
      <c r="B59" s="2107"/>
      <c r="C59" s="2107"/>
      <c r="D59" s="2361"/>
      <c r="E59" s="175" t="s">
        <v>33</v>
      </c>
      <c r="F59" s="92"/>
      <c r="G59" s="92"/>
      <c r="H59" s="2863">
        <f>SUM(H60)</f>
        <v>2</v>
      </c>
      <c r="I59" s="2863">
        <f>SUM(I60)</f>
        <v>2</v>
      </c>
      <c r="J59" s="2860">
        <f t="shared" si="0"/>
        <v>4</v>
      </c>
      <c r="K59" s="78"/>
      <c r="L59" s="78"/>
    </row>
    <row r="60" spans="1:12" ht="10.5" customHeight="1">
      <c r="A60" s="2107"/>
      <c r="B60" s="2107"/>
      <c r="C60" s="2107"/>
      <c r="D60" s="2361"/>
      <c r="E60" s="92"/>
      <c r="F60" s="92" t="s">
        <v>1134</v>
      </c>
      <c r="G60" s="92"/>
      <c r="H60" s="1707">
        <f>SUM(H61)</f>
        <v>2</v>
      </c>
      <c r="I60" s="1707">
        <f>SUM(I61)</f>
        <v>2</v>
      </c>
      <c r="J60" s="2861">
        <f t="shared" si="0"/>
        <v>4</v>
      </c>
      <c r="K60" s="78"/>
      <c r="L60" s="78"/>
    </row>
    <row r="61" spans="1:12" ht="10.5" customHeight="1">
      <c r="A61" s="2091">
        <v>2</v>
      </c>
      <c r="B61" s="2091">
        <v>4</v>
      </c>
      <c r="C61" s="2091">
        <v>3</v>
      </c>
      <c r="D61" s="2361"/>
      <c r="E61" s="92"/>
      <c r="F61" s="92"/>
      <c r="G61" s="92" t="s">
        <v>1161</v>
      </c>
      <c r="H61" s="1707">
        <v>2</v>
      </c>
      <c r="I61" s="1707">
        <v>2</v>
      </c>
      <c r="J61" s="2861">
        <f t="shared" si="0"/>
        <v>4</v>
      </c>
      <c r="K61" s="78"/>
      <c r="L61" s="78"/>
    </row>
    <row r="62" spans="1:12" ht="10.5" customHeight="1">
      <c r="A62" s="2091"/>
      <c r="B62" s="2091"/>
      <c r="C62" s="2091"/>
      <c r="D62" s="2099"/>
      <c r="E62" s="636" t="s">
        <v>37</v>
      </c>
      <c r="F62" s="175"/>
      <c r="G62" s="175"/>
      <c r="H62" s="2862">
        <f>SUM(H63)</f>
        <v>0</v>
      </c>
      <c r="I62" s="2862">
        <f>SUM(I63)</f>
        <v>0</v>
      </c>
      <c r="J62" s="2860">
        <f t="shared" si="0"/>
        <v>0</v>
      </c>
      <c r="K62" s="78"/>
      <c r="L62" s="78"/>
    </row>
    <row r="63" spans="1:12" ht="10.5" customHeight="1">
      <c r="A63" s="2091"/>
      <c r="B63" s="2091"/>
      <c r="C63" s="2091"/>
      <c r="D63" s="2099"/>
      <c r="E63" s="631"/>
      <c r="F63" s="92" t="s">
        <v>1137</v>
      </c>
      <c r="G63" s="92"/>
      <c r="H63" s="173">
        <f>SUM(H64)</f>
        <v>0</v>
      </c>
      <c r="I63" s="173">
        <f>SUM(I64)</f>
        <v>0</v>
      </c>
      <c r="J63" s="164">
        <f t="shared" si="0"/>
        <v>0</v>
      </c>
      <c r="K63" s="78"/>
      <c r="L63" s="78"/>
    </row>
    <row r="64" spans="1:12" ht="10.5" customHeight="1">
      <c r="A64" s="2091">
        <v>2</v>
      </c>
      <c r="B64" s="2091">
        <v>4</v>
      </c>
      <c r="C64" s="2091">
        <v>11</v>
      </c>
      <c r="D64" s="2099"/>
      <c r="E64" s="1083"/>
      <c r="F64" s="314"/>
      <c r="G64" s="314" t="s">
        <v>1162</v>
      </c>
      <c r="H64" s="2865">
        <v>0</v>
      </c>
      <c r="I64" s="2865">
        <v>0</v>
      </c>
      <c r="J64" s="2866">
        <f t="shared" si="0"/>
        <v>0</v>
      </c>
      <c r="K64" s="78"/>
      <c r="L64" s="78"/>
    </row>
    <row r="65" spans="1:12" ht="11.25" customHeight="1">
      <c r="A65" s="2107"/>
      <c r="B65" s="2107"/>
      <c r="C65" s="2107"/>
      <c r="D65" s="2362">
        <v>1403</v>
      </c>
      <c r="E65" s="13" t="s">
        <v>39</v>
      </c>
      <c r="F65" s="123"/>
      <c r="G65" s="123"/>
      <c r="H65" s="30">
        <f t="shared" ref="H65:I67" si="1">SUM(H66)</f>
        <v>1</v>
      </c>
      <c r="I65" s="30">
        <f t="shared" si="1"/>
        <v>6</v>
      </c>
      <c r="J65" s="2867">
        <f t="shared" si="0"/>
        <v>7</v>
      </c>
      <c r="K65" s="78"/>
      <c r="L65" s="78"/>
    </row>
    <row r="66" spans="1:12" ht="11.25" customHeight="1">
      <c r="A66" s="2107"/>
      <c r="B66" s="2107"/>
      <c r="C66" s="2107"/>
      <c r="D66" s="2363"/>
      <c r="E66" s="1622" t="s">
        <v>40</v>
      </c>
      <c r="F66" s="1049"/>
      <c r="G66" s="1049"/>
      <c r="H66" s="175">
        <f t="shared" si="1"/>
        <v>1</v>
      </c>
      <c r="I66" s="175">
        <f t="shared" si="1"/>
        <v>6</v>
      </c>
      <c r="J66" s="2868">
        <f t="shared" si="0"/>
        <v>7</v>
      </c>
      <c r="K66" s="78"/>
      <c r="L66" s="78"/>
    </row>
    <row r="67" spans="1:12" ht="10.5" customHeight="1">
      <c r="A67" s="2107"/>
      <c r="B67" s="2107"/>
      <c r="C67" s="2107"/>
      <c r="D67" s="2363"/>
      <c r="E67" s="636"/>
      <c r="F67" s="322" t="s">
        <v>1134</v>
      </c>
      <c r="G67" s="322"/>
      <c r="H67" s="92">
        <f t="shared" si="1"/>
        <v>1</v>
      </c>
      <c r="I67" s="92">
        <f t="shared" si="1"/>
        <v>6</v>
      </c>
      <c r="J67" s="2869">
        <f t="shared" si="0"/>
        <v>7</v>
      </c>
      <c r="K67" s="78"/>
      <c r="L67" s="78"/>
    </row>
    <row r="68" spans="1:12" ht="10.5" customHeight="1">
      <c r="A68" s="2107">
        <v>3</v>
      </c>
      <c r="B68" s="2107">
        <v>5</v>
      </c>
      <c r="C68" s="2107">
        <v>11</v>
      </c>
      <c r="D68" s="2364"/>
      <c r="E68" s="2870"/>
      <c r="F68" s="2871"/>
      <c r="G68" s="1050" t="s">
        <v>1165</v>
      </c>
      <c r="H68" s="92">
        <v>1</v>
      </c>
      <c r="I68" s="92">
        <v>6</v>
      </c>
      <c r="J68" s="2869">
        <f t="shared" si="0"/>
        <v>7</v>
      </c>
      <c r="K68" s="78"/>
      <c r="L68" s="78"/>
    </row>
    <row r="69" spans="1:12" ht="11.25" customHeight="1">
      <c r="A69" s="2107"/>
      <c r="B69" s="2107"/>
      <c r="C69" s="2107"/>
      <c r="D69" s="2362">
        <v>1404</v>
      </c>
      <c r="E69" s="1668" t="s">
        <v>43</v>
      </c>
      <c r="F69" s="1669"/>
      <c r="G69" s="1670"/>
      <c r="H69" s="241">
        <f>SUM(H70,H81)</f>
        <v>18</v>
      </c>
      <c r="I69" s="2872">
        <f>SUM(I70,I81)</f>
        <v>6</v>
      </c>
      <c r="J69" s="242">
        <f t="shared" si="0"/>
        <v>24</v>
      </c>
      <c r="K69" s="78"/>
      <c r="L69" s="78"/>
    </row>
    <row r="70" spans="1:12" ht="11.25" customHeight="1">
      <c r="A70" s="2107"/>
      <c r="B70" s="2107"/>
      <c r="C70" s="2107"/>
      <c r="D70" s="2363"/>
      <c r="E70" s="175" t="s">
        <v>128</v>
      </c>
      <c r="F70" s="92"/>
      <c r="G70" s="92"/>
      <c r="H70" s="2863">
        <f>SUM(H71+H73+H79)</f>
        <v>18</v>
      </c>
      <c r="I70" s="2863">
        <f>SUM(I71+I73+I79)</f>
        <v>6</v>
      </c>
      <c r="J70" s="2860">
        <f t="shared" si="0"/>
        <v>24</v>
      </c>
      <c r="K70" s="78"/>
      <c r="L70" s="78"/>
    </row>
    <row r="71" spans="1:12" ht="10.5" customHeight="1">
      <c r="A71" s="2107"/>
      <c r="B71" s="2107"/>
      <c r="C71" s="2107"/>
      <c r="D71" s="2363"/>
      <c r="E71" s="175"/>
      <c r="F71" s="92" t="s">
        <v>1139</v>
      </c>
      <c r="G71" s="92"/>
      <c r="H71" s="1707">
        <f>SUM(H72)</f>
        <v>0</v>
      </c>
      <c r="I71" s="1707">
        <f>SUM(I72)</f>
        <v>0</v>
      </c>
      <c r="J71" s="2861">
        <f t="shared" si="0"/>
        <v>0</v>
      </c>
      <c r="K71" s="78"/>
      <c r="L71" s="78"/>
    </row>
    <row r="72" spans="1:12" ht="10.5" customHeight="1">
      <c r="A72" s="2091">
        <v>4</v>
      </c>
      <c r="B72" s="2091">
        <v>6</v>
      </c>
      <c r="C72" s="2091">
        <v>11</v>
      </c>
      <c r="D72" s="2363"/>
      <c r="E72" s="175"/>
      <c r="F72" s="92"/>
      <c r="G72" s="92" t="s">
        <v>1166</v>
      </c>
      <c r="H72" s="1707">
        <v>0</v>
      </c>
      <c r="I72" s="1707">
        <v>0</v>
      </c>
      <c r="J72" s="2861">
        <f t="shared" si="0"/>
        <v>0</v>
      </c>
      <c r="K72" s="78"/>
      <c r="L72" s="78"/>
    </row>
    <row r="73" spans="1:12" ht="10.5" customHeight="1">
      <c r="A73" s="2091"/>
      <c r="B73" s="2091"/>
      <c r="C73" s="2091"/>
      <c r="D73" s="2363"/>
      <c r="E73" s="92"/>
      <c r="F73" s="92" t="s">
        <v>1134</v>
      </c>
      <c r="G73" s="92"/>
      <c r="H73" s="1707">
        <f>SUM(H74:H78)</f>
        <v>18</v>
      </c>
      <c r="I73" s="1707">
        <f>SUM(I74:I78)</f>
        <v>6</v>
      </c>
      <c r="J73" s="2861">
        <f t="shared" si="0"/>
        <v>24</v>
      </c>
      <c r="K73" s="78"/>
      <c r="L73" s="78"/>
    </row>
    <row r="74" spans="1:12" ht="10.5" customHeight="1">
      <c r="A74" s="2091">
        <v>4</v>
      </c>
      <c r="B74" s="2091">
        <v>6</v>
      </c>
      <c r="C74" s="2091">
        <v>11</v>
      </c>
      <c r="D74" s="2363"/>
      <c r="E74" s="92"/>
      <c r="F74" s="92"/>
      <c r="G74" s="92" t="s">
        <v>1168</v>
      </c>
      <c r="H74" s="1707">
        <v>3</v>
      </c>
      <c r="I74" s="1707">
        <v>1</v>
      </c>
      <c r="J74" s="2861">
        <f t="shared" si="0"/>
        <v>4</v>
      </c>
      <c r="K74" s="78"/>
      <c r="L74" s="78"/>
    </row>
    <row r="75" spans="1:12" ht="10.5" customHeight="1">
      <c r="A75" s="2091"/>
      <c r="B75" s="2091"/>
      <c r="C75" s="2091"/>
      <c r="D75" s="2363"/>
      <c r="E75" s="92"/>
      <c r="F75" s="92"/>
      <c r="G75" s="92" t="s">
        <v>1545</v>
      </c>
      <c r="H75" s="1707"/>
      <c r="I75" s="1707"/>
      <c r="J75" s="2861"/>
      <c r="K75" s="78"/>
      <c r="L75" s="78"/>
    </row>
    <row r="76" spans="1:12" ht="10.5" customHeight="1">
      <c r="A76" s="2091">
        <v>4</v>
      </c>
      <c r="B76" s="2091">
        <v>6</v>
      </c>
      <c r="C76" s="2091">
        <v>11</v>
      </c>
      <c r="D76" s="2363"/>
      <c r="E76" s="92"/>
      <c r="F76" s="92"/>
      <c r="G76" s="92" t="s">
        <v>1170</v>
      </c>
      <c r="H76" s="1707">
        <v>0</v>
      </c>
      <c r="I76" s="1707">
        <v>0</v>
      </c>
      <c r="J76" s="2861">
        <f t="shared" si="0"/>
        <v>0</v>
      </c>
      <c r="K76" s="78"/>
      <c r="L76" s="78"/>
    </row>
    <row r="77" spans="1:12" ht="10.5" customHeight="1">
      <c r="A77" s="2091">
        <v>4</v>
      </c>
      <c r="B77" s="2091">
        <v>6</v>
      </c>
      <c r="C77" s="2091">
        <v>11</v>
      </c>
      <c r="D77" s="2363"/>
      <c r="E77" s="92"/>
      <c r="F77" s="92"/>
      <c r="G77" s="92" t="s">
        <v>1171</v>
      </c>
      <c r="H77" s="1707">
        <v>9</v>
      </c>
      <c r="I77" s="1707">
        <v>2</v>
      </c>
      <c r="J77" s="2861">
        <f t="shared" si="0"/>
        <v>11</v>
      </c>
      <c r="K77" s="78"/>
      <c r="L77" s="78"/>
    </row>
    <row r="78" spans="1:12" ht="10.5" customHeight="1">
      <c r="A78" s="2091">
        <v>4</v>
      </c>
      <c r="B78" s="2091">
        <v>6</v>
      </c>
      <c r="C78" s="2091">
        <v>11</v>
      </c>
      <c r="D78" s="2363"/>
      <c r="E78" s="92"/>
      <c r="F78" s="92"/>
      <c r="G78" s="92" t="s">
        <v>1172</v>
      </c>
      <c r="H78" s="1707">
        <v>6</v>
      </c>
      <c r="I78" s="1707">
        <v>3</v>
      </c>
      <c r="J78" s="2861">
        <f t="shared" si="0"/>
        <v>9</v>
      </c>
      <c r="K78" s="78"/>
      <c r="L78" s="78"/>
    </row>
    <row r="79" spans="1:12" ht="10.5" customHeight="1">
      <c r="A79" s="2091"/>
      <c r="B79" s="2091"/>
      <c r="C79" s="2091"/>
      <c r="D79" s="2363"/>
      <c r="E79" s="1638"/>
      <c r="F79" s="89" t="s">
        <v>1137</v>
      </c>
      <c r="G79" s="92"/>
      <c r="H79" s="173">
        <f>SUM(H80)</f>
        <v>0</v>
      </c>
      <c r="I79" s="173">
        <f>SUM(I80)</f>
        <v>0</v>
      </c>
      <c r="J79" s="164">
        <f>SUM(H79:I79)</f>
        <v>0</v>
      </c>
      <c r="K79" s="78"/>
      <c r="L79" s="78"/>
    </row>
    <row r="80" spans="1:12" ht="10.5" customHeight="1">
      <c r="A80" s="2091">
        <v>4</v>
      </c>
      <c r="B80" s="2091">
        <v>6</v>
      </c>
      <c r="C80" s="2091">
        <v>11</v>
      </c>
      <c r="D80" s="2363"/>
      <c r="E80" s="92"/>
      <c r="F80" s="92"/>
      <c r="G80" s="92" t="s">
        <v>1173</v>
      </c>
      <c r="H80" s="173">
        <v>0</v>
      </c>
      <c r="I80" s="173">
        <v>0</v>
      </c>
      <c r="J80" s="164">
        <f>SUM(H80:I80)</f>
        <v>0</v>
      </c>
      <c r="K80" s="78"/>
      <c r="L80" s="78"/>
    </row>
    <row r="81" spans="1:14" ht="11.25" customHeight="1">
      <c r="A81" s="2107"/>
      <c r="B81" s="2107"/>
      <c r="C81" s="2107"/>
      <c r="D81" s="2363"/>
      <c r="E81" s="175" t="s">
        <v>45</v>
      </c>
      <c r="F81" s="92"/>
      <c r="G81" s="92"/>
      <c r="H81" s="2863">
        <f>SUM(H82,H84)</f>
        <v>0</v>
      </c>
      <c r="I81" s="2863">
        <f>SUM(I82,I84)</f>
        <v>0</v>
      </c>
      <c r="J81" s="2860">
        <f t="shared" si="0"/>
        <v>0</v>
      </c>
      <c r="K81" s="78"/>
      <c r="L81" s="78"/>
    </row>
    <row r="82" spans="1:14" ht="10.5" customHeight="1">
      <c r="A82" s="2107"/>
      <c r="B82" s="2107"/>
      <c r="C82" s="2107"/>
      <c r="D82" s="2363"/>
      <c r="E82" s="92"/>
      <c r="F82" s="92" t="s">
        <v>1134</v>
      </c>
      <c r="G82" s="92"/>
      <c r="H82" s="1707">
        <f>SUM(H83)</f>
        <v>0</v>
      </c>
      <c r="I82" s="1707">
        <f>SUM(I83)</f>
        <v>0</v>
      </c>
      <c r="J82" s="2861">
        <f t="shared" si="0"/>
        <v>0</v>
      </c>
      <c r="K82" s="78"/>
      <c r="L82" s="78"/>
    </row>
    <row r="83" spans="1:14" ht="10.5" customHeight="1">
      <c r="A83" s="2091">
        <v>4</v>
      </c>
      <c r="B83" s="2091">
        <v>6</v>
      </c>
      <c r="C83" s="2091">
        <v>11</v>
      </c>
      <c r="D83" s="2363"/>
      <c r="E83" s="92"/>
      <c r="F83" s="92"/>
      <c r="G83" s="92" t="s">
        <v>1175</v>
      </c>
      <c r="H83" s="1707">
        <v>0</v>
      </c>
      <c r="I83" s="1707">
        <v>0</v>
      </c>
      <c r="J83" s="2861">
        <f t="shared" si="0"/>
        <v>0</v>
      </c>
      <c r="K83" s="78"/>
      <c r="L83" s="78"/>
    </row>
    <row r="84" spans="1:14" ht="10.5" customHeight="1">
      <c r="A84" s="2091"/>
      <c r="B84" s="2091"/>
      <c r="C84" s="2091"/>
      <c r="D84" s="2363"/>
      <c r="E84" s="92"/>
      <c r="F84" s="92" t="s">
        <v>1137</v>
      </c>
      <c r="G84" s="92"/>
      <c r="H84" s="1707">
        <f>SUM(H85)</f>
        <v>0</v>
      </c>
      <c r="I84" s="1707">
        <f>SUM(I85)</f>
        <v>0</v>
      </c>
      <c r="J84" s="2861">
        <f t="shared" si="0"/>
        <v>0</v>
      </c>
      <c r="K84" s="78"/>
      <c r="L84" s="78"/>
    </row>
    <row r="85" spans="1:14" ht="10.5" customHeight="1">
      <c r="A85" s="2091">
        <v>4</v>
      </c>
      <c r="B85" s="2091">
        <v>6</v>
      </c>
      <c r="C85" s="2091">
        <v>11</v>
      </c>
      <c r="D85" s="2364"/>
      <c r="E85" s="314"/>
      <c r="F85" s="314"/>
      <c r="G85" s="314" t="s">
        <v>1176</v>
      </c>
      <c r="H85" s="2873">
        <v>0</v>
      </c>
      <c r="I85" s="2873">
        <v>0</v>
      </c>
      <c r="J85" s="2874">
        <f t="shared" si="0"/>
        <v>0</v>
      </c>
      <c r="K85" s="78"/>
      <c r="L85" s="78"/>
    </row>
    <row r="86" spans="1:14" ht="12" customHeight="1">
      <c r="A86" s="2107"/>
      <c r="B86" s="2107"/>
      <c r="C86" s="2107"/>
      <c r="D86" s="979"/>
      <c r="E86" s="979"/>
      <c r="F86" s="1145"/>
      <c r="G86" s="624"/>
      <c r="H86" s="624"/>
      <c r="I86" s="2875" t="s">
        <v>1546</v>
      </c>
      <c r="J86" s="2875"/>
      <c r="K86" s="78"/>
      <c r="L86" s="78"/>
    </row>
    <row r="87" spans="1:14" ht="12" customHeight="1">
      <c r="A87" s="2107"/>
      <c r="B87" s="2107"/>
      <c r="C87" s="2107"/>
      <c r="D87" s="979"/>
      <c r="E87" s="979"/>
      <c r="F87" s="92"/>
      <c r="G87" s="92"/>
      <c r="H87" s="92"/>
      <c r="I87" s="605" t="s">
        <v>271</v>
      </c>
      <c r="J87" s="605"/>
    </row>
    <row r="88" spans="1:14" s="83" customFormat="1" ht="10.5" customHeight="1">
      <c r="A88" s="2107"/>
      <c r="B88" s="2107"/>
      <c r="C88" s="2107"/>
      <c r="D88" s="2282" t="s">
        <v>2</v>
      </c>
      <c r="E88" s="2285" t="s">
        <v>327</v>
      </c>
      <c r="F88" s="2285"/>
      <c r="G88" s="2285"/>
      <c r="H88" s="2793" t="s">
        <v>18</v>
      </c>
      <c r="I88" s="2793" t="s">
        <v>19</v>
      </c>
      <c r="J88" s="2796" t="s">
        <v>8</v>
      </c>
      <c r="K88" s="278"/>
      <c r="N88" s="92"/>
    </row>
    <row r="89" spans="1:14" ht="10.5" customHeight="1">
      <c r="A89" s="2107"/>
      <c r="B89" s="2107"/>
      <c r="C89" s="2107"/>
      <c r="D89" s="2357"/>
      <c r="E89" s="2286"/>
      <c r="F89" s="2286"/>
      <c r="G89" s="2286"/>
      <c r="H89" s="2794"/>
      <c r="I89" s="2794"/>
      <c r="J89" s="2797"/>
      <c r="K89" s="78"/>
      <c r="L89" s="2091"/>
    </row>
    <row r="90" spans="1:14" ht="10.5" customHeight="1">
      <c r="A90" s="2107" t="s">
        <v>9</v>
      </c>
      <c r="B90" s="2107" t="s">
        <v>10</v>
      </c>
      <c r="C90" s="2107" t="s">
        <v>11</v>
      </c>
      <c r="D90" s="2358"/>
      <c r="E90" s="2287"/>
      <c r="F90" s="2287"/>
      <c r="G90" s="2287"/>
      <c r="H90" s="2795"/>
      <c r="I90" s="2795"/>
      <c r="J90" s="2798"/>
      <c r="K90" s="78"/>
      <c r="L90" s="83"/>
    </row>
    <row r="91" spans="1:14" ht="11.25" customHeight="1">
      <c r="A91" s="2107"/>
      <c r="B91" s="2107"/>
      <c r="C91" s="2107"/>
      <c r="D91" s="2204">
        <v>1405</v>
      </c>
      <c r="E91" s="122" t="s">
        <v>46</v>
      </c>
      <c r="F91" s="1634"/>
      <c r="G91" s="14"/>
      <c r="H91" s="129">
        <f>SUM(H92+H96)</f>
        <v>13</v>
      </c>
      <c r="I91" s="129">
        <f>SUM(I92+I96)</f>
        <v>10</v>
      </c>
      <c r="J91" s="16">
        <f>SUM(H91:I91)</f>
        <v>23</v>
      </c>
    </row>
    <row r="92" spans="1:14" ht="11.25" customHeight="1">
      <c r="B92" s="2107"/>
      <c r="C92" s="2107"/>
      <c r="D92" s="2205"/>
      <c r="E92" s="1622" t="s">
        <v>47</v>
      </c>
      <c r="F92" s="624"/>
      <c r="G92" s="624"/>
      <c r="H92" s="2859">
        <f>SUM(H93)</f>
        <v>0</v>
      </c>
      <c r="I92" s="2859">
        <f>SUM(I93)</f>
        <v>0</v>
      </c>
      <c r="J92" s="2876">
        <f t="shared" ref="J92:J105" si="2">SUM(H92:I92)</f>
        <v>0</v>
      </c>
    </row>
    <row r="93" spans="1:14" ht="10.5" customHeight="1">
      <c r="B93" s="2107"/>
      <c r="C93" s="2107"/>
      <c r="D93" s="2205"/>
      <c r="E93" s="631"/>
      <c r="F93" s="92" t="s">
        <v>1134</v>
      </c>
      <c r="G93" s="92"/>
      <c r="H93" s="173">
        <f>SUM(H94:H95)</f>
        <v>0</v>
      </c>
      <c r="I93" s="173">
        <f>SUM(I94:I95)</f>
        <v>0</v>
      </c>
      <c r="J93" s="164">
        <f t="shared" si="2"/>
        <v>0</v>
      </c>
    </row>
    <row r="94" spans="1:14" s="83" customFormat="1" ht="10.5" customHeight="1">
      <c r="A94" s="2091">
        <v>5</v>
      </c>
      <c r="B94" s="2091">
        <v>4</v>
      </c>
      <c r="C94" s="2091">
        <v>8</v>
      </c>
      <c r="D94" s="2205"/>
      <c r="E94" s="631"/>
      <c r="G94" s="92" t="s">
        <v>1177</v>
      </c>
      <c r="H94" s="173">
        <v>0</v>
      </c>
      <c r="I94" s="173">
        <v>0</v>
      </c>
      <c r="J94" s="164">
        <f t="shared" si="2"/>
        <v>0</v>
      </c>
    </row>
    <row r="95" spans="1:14" ht="10.5" customHeight="1">
      <c r="A95" s="2091">
        <v>5</v>
      </c>
      <c r="B95" s="2091">
        <v>5</v>
      </c>
      <c r="C95" s="2091">
        <v>11</v>
      </c>
      <c r="D95" s="2205"/>
      <c r="E95" s="631"/>
      <c r="F95" s="92"/>
      <c r="G95" s="92" t="s">
        <v>228</v>
      </c>
      <c r="H95" s="2877">
        <v>0</v>
      </c>
      <c r="I95" s="2877">
        <v>0</v>
      </c>
      <c r="J95" s="164">
        <f>SUM(H95:I95)</f>
        <v>0</v>
      </c>
    </row>
    <row r="96" spans="1:14" s="83" customFormat="1" ht="11.25" customHeight="1">
      <c r="A96" s="2107"/>
      <c r="B96" s="2107"/>
      <c r="C96" s="2107"/>
      <c r="D96" s="2205"/>
      <c r="E96" s="636" t="s">
        <v>48</v>
      </c>
      <c r="F96" s="92"/>
      <c r="H96" s="2862">
        <f>SUM(H97,H99,H104)</f>
        <v>13</v>
      </c>
      <c r="I96" s="2862">
        <f>SUM(I97,I99,I104)</f>
        <v>10</v>
      </c>
      <c r="J96" s="2860">
        <f t="shared" si="2"/>
        <v>23</v>
      </c>
    </row>
    <row r="97" spans="1:10" ht="10.5" customHeight="1">
      <c r="B97" s="2107"/>
      <c r="C97" s="2107"/>
      <c r="D97" s="2205"/>
      <c r="E97" s="636"/>
      <c r="F97" s="92" t="s">
        <v>1139</v>
      </c>
      <c r="G97" s="83"/>
      <c r="H97" s="163">
        <f>SUM(H98)</f>
        <v>0</v>
      </c>
      <c r="I97" s="163">
        <f>SUM(I98)</f>
        <v>0</v>
      </c>
      <c r="J97" s="164">
        <f t="shared" si="2"/>
        <v>0</v>
      </c>
    </row>
    <row r="98" spans="1:10" ht="10.5" customHeight="1">
      <c r="A98" s="2091">
        <v>5</v>
      </c>
      <c r="B98" s="2091">
        <v>5</v>
      </c>
      <c r="C98" s="2091">
        <v>11</v>
      </c>
      <c r="D98" s="2205"/>
      <c r="E98" s="636"/>
      <c r="F98" s="92"/>
      <c r="G98" s="92" t="s">
        <v>1179</v>
      </c>
      <c r="H98" s="173">
        <v>0</v>
      </c>
      <c r="I98" s="173">
        <v>0</v>
      </c>
      <c r="J98" s="164">
        <f t="shared" si="2"/>
        <v>0</v>
      </c>
    </row>
    <row r="99" spans="1:10" ht="10.5" customHeight="1">
      <c r="B99" s="2107"/>
      <c r="C99" s="2107"/>
      <c r="D99" s="2205"/>
      <c r="E99" s="631"/>
      <c r="F99" s="92" t="s">
        <v>1134</v>
      </c>
      <c r="G99" s="83"/>
      <c r="H99" s="163">
        <f>SUM(H100:H103)</f>
        <v>13</v>
      </c>
      <c r="I99" s="163">
        <f>SUM(I100:I103)</f>
        <v>10</v>
      </c>
      <c r="J99" s="164">
        <f t="shared" si="2"/>
        <v>23</v>
      </c>
    </row>
    <row r="100" spans="1:10" ht="10.5" customHeight="1">
      <c r="A100" s="2091">
        <v>5</v>
      </c>
      <c r="B100" s="2091">
        <v>5</v>
      </c>
      <c r="C100" s="2091">
        <v>11</v>
      </c>
      <c r="D100" s="2205"/>
      <c r="E100" s="631"/>
      <c r="F100" s="83"/>
      <c r="G100" s="92" t="s">
        <v>1547</v>
      </c>
      <c r="H100" s="163">
        <v>2</v>
      </c>
      <c r="I100" s="163">
        <v>7</v>
      </c>
      <c r="J100" s="164">
        <f t="shared" si="2"/>
        <v>9</v>
      </c>
    </row>
    <row r="101" spans="1:10" ht="10.5" customHeight="1">
      <c r="A101" s="713">
        <v>5</v>
      </c>
      <c r="B101" s="2091">
        <v>5</v>
      </c>
      <c r="C101" s="2107">
        <v>11</v>
      </c>
      <c r="D101" s="2205"/>
      <c r="E101" s="631"/>
      <c r="F101" s="83"/>
      <c r="G101" s="64" t="s">
        <v>1548</v>
      </c>
      <c r="H101" s="163">
        <v>7</v>
      </c>
      <c r="I101" s="163">
        <v>2</v>
      </c>
      <c r="J101" s="164">
        <f t="shared" si="2"/>
        <v>9</v>
      </c>
    </row>
    <row r="102" spans="1:10" ht="10.5" customHeight="1">
      <c r="A102" s="2091">
        <v>5</v>
      </c>
      <c r="B102" s="2091">
        <v>5</v>
      </c>
      <c r="C102" s="2091">
        <v>11</v>
      </c>
      <c r="D102" s="2205"/>
      <c r="E102" s="631"/>
      <c r="F102" s="83"/>
      <c r="G102" s="92" t="s">
        <v>1182</v>
      </c>
      <c r="H102" s="2877">
        <v>0</v>
      </c>
      <c r="I102" s="2877">
        <v>0</v>
      </c>
      <c r="J102" s="164">
        <f t="shared" si="2"/>
        <v>0</v>
      </c>
    </row>
    <row r="103" spans="1:10" ht="10.5" customHeight="1">
      <c r="A103" s="2091">
        <v>5</v>
      </c>
      <c r="B103" s="2091">
        <v>5</v>
      </c>
      <c r="C103" s="2091">
        <v>11</v>
      </c>
      <c r="D103" s="2205"/>
      <c r="E103" s="631"/>
      <c r="F103" s="83"/>
      <c r="G103" s="92" t="s">
        <v>1183</v>
      </c>
      <c r="H103" s="173">
        <v>4</v>
      </c>
      <c r="I103" s="173">
        <v>1</v>
      </c>
      <c r="J103" s="164">
        <f t="shared" si="2"/>
        <v>5</v>
      </c>
    </row>
    <row r="104" spans="1:10" ht="10.5" customHeight="1">
      <c r="B104" s="2107"/>
      <c r="C104" s="2107"/>
      <c r="D104" s="2205"/>
      <c r="E104" s="631"/>
      <c r="F104" s="92" t="s">
        <v>1137</v>
      </c>
      <c r="G104" s="83"/>
      <c r="H104" s="163">
        <f>SUM(H105)</f>
        <v>0</v>
      </c>
      <c r="I104" s="163">
        <f>SUM(I105)</f>
        <v>0</v>
      </c>
      <c r="J104" s="164">
        <f t="shared" si="2"/>
        <v>0</v>
      </c>
    </row>
    <row r="105" spans="1:10" ht="10.5" customHeight="1">
      <c r="A105" s="2091">
        <v>5</v>
      </c>
      <c r="B105" s="2091">
        <v>5</v>
      </c>
      <c r="C105" s="2091">
        <v>11</v>
      </c>
      <c r="D105" s="2205"/>
      <c r="E105" s="631"/>
      <c r="F105" s="92"/>
      <c r="G105" s="92" t="s">
        <v>1184</v>
      </c>
      <c r="H105" s="173">
        <v>0</v>
      </c>
      <c r="I105" s="173">
        <v>0</v>
      </c>
      <c r="J105" s="164">
        <f t="shared" si="2"/>
        <v>0</v>
      </c>
    </row>
    <row r="106" spans="1:10" ht="11.25" customHeight="1">
      <c r="B106" s="2107"/>
      <c r="C106" s="2107"/>
      <c r="D106" s="2313">
        <v>1406</v>
      </c>
      <c r="E106" s="13" t="s">
        <v>51</v>
      </c>
      <c r="F106" s="123"/>
      <c r="G106" s="123"/>
      <c r="H106" s="129">
        <f>SUM(H107,H121,H124)</f>
        <v>14</v>
      </c>
      <c r="I106" s="129">
        <f>SUM(I107,I121,I124)</f>
        <v>31</v>
      </c>
      <c r="J106" s="16">
        <f>SUM(H106:I106)</f>
        <v>45</v>
      </c>
    </row>
    <row r="107" spans="1:10" ht="11.25" customHeight="1">
      <c r="B107" s="2107"/>
      <c r="C107" s="2107"/>
      <c r="D107" s="2313"/>
      <c r="E107" s="175" t="s">
        <v>52</v>
      </c>
      <c r="F107" s="92"/>
      <c r="G107" s="92"/>
      <c r="H107" s="2862">
        <f>SUM(H108,H110)</f>
        <v>11</v>
      </c>
      <c r="I107" s="2862">
        <f>SUM(I108,I110)</f>
        <v>18</v>
      </c>
      <c r="J107" s="2860">
        <f>SUM(H107:I107)</f>
        <v>29</v>
      </c>
    </row>
    <row r="108" spans="1:10" ht="10.5" customHeight="1">
      <c r="B108" s="2107"/>
      <c r="C108" s="2107"/>
      <c r="D108" s="2313"/>
      <c r="E108" s="92"/>
      <c r="F108" s="92" t="s">
        <v>1134</v>
      </c>
      <c r="G108" s="92"/>
      <c r="H108" s="173">
        <f>SUM(H109:H109)</f>
        <v>2</v>
      </c>
      <c r="I108" s="173">
        <f>SUM(I109:I109)</f>
        <v>6</v>
      </c>
      <c r="J108" s="164">
        <f t="shared" ref="J108:J162" si="3">SUM(H108:I108)</f>
        <v>8</v>
      </c>
    </row>
    <row r="109" spans="1:10" ht="10.5" customHeight="1">
      <c r="A109" s="2091">
        <v>6</v>
      </c>
      <c r="B109" s="2091">
        <v>2</v>
      </c>
      <c r="C109" s="2091">
        <v>11</v>
      </c>
      <c r="D109" s="2313"/>
      <c r="E109" s="92"/>
      <c r="F109" s="92"/>
      <c r="G109" s="92" t="s">
        <v>1185</v>
      </c>
      <c r="H109" s="173">
        <v>2</v>
      </c>
      <c r="I109" s="173">
        <v>6</v>
      </c>
      <c r="J109" s="164">
        <f t="shared" si="3"/>
        <v>8</v>
      </c>
    </row>
    <row r="110" spans="1:10" ht="10.5" customHeight="1">
      <c r="B110" s="2107"/>
      <c r="C110" s="2107"/>
      <c r="D110" s="2313"/>
      <c r="E110" s="92"/>
      <c r="F110" s="92" t="s">
        <v>1186</v>
      </c>
      <c r="G110" s="92"/>
      <c r="H110" s="173">
        <f>SUM(H111:H120)</f>
        <v>9</v>
      </c>
      <c r="I110" s="173">
        <f>SUM(I111:I120)</f>
        <v>12</v>
      </c>
      <c r="J110" s="164">
        <f t="shared" si="3"/>
        <v>21</v>
      </c>
    </row>
    <row r="111" spans="1:10" ht="10.5" customHeight="1">
      <c r="A111" s="2091">
        <v>6</v>
      </c>
      <c r="B111" s="2091">
        <v>2</v>
      </c>
      <c r="C111" s="2091">
        <v>11</v>
      </c>
      <c r="D111" s="2313"/>
      <c r="E111" s="92"/>
      <c r="F111" s="92"/>
      <c r="G111" s="92" t="s">
        <v>1187</v>
      </c>
      <c r="H111" s="173">
        <v>0</v>
      </c>
      <c r="I111" s="173">
        <v>4</v>
      </c>
      <c r="J111" s="164">
        <f t="shared" si="3"/>
        <v>4</v>
      </c>
    </row>
    <row r="112" spans="1:10" ht="10.5" customHeight="1">
      <c r="A112" s="2091">
        <v>6</v>
      </c>
      <c r="B112" s="2091">
        <v>2</v>
      </c>
      <c r="C112" s="2091">
        <v>11</v>
      </c>
      <c r="D112" s="2313"/>
      <c r="E112" s="92"/>
      <c r="F112" s="92"/>
      <c r="G112" s="92" t="s">
        <v>1188</v>
      </c>
      <c r="H112" s="173">
        <v>1</v>
      </c>
      <c r="I112" s="173">
        <v>2</v>
      </c>
      <c r="J112" s="164">
        <f t="shared" si="3"/>
        <v>3</v>
      </c>
    </row>
    <row r="113" spans="1:10" ht="10.5" customHeight="1">
      <c r="A113" s="2091">
        <v>6</v>
      </c>
      <c r="B113" s="2091">
        <v>2</v>
      </c>
      <c r="C113" s="2091">
        <v>11</v>
      </c>
      <c r="D113" s="2313"/>
      <c r="E113" s="92"/>
      <c r="F113" s="92"/>
      <c r="G113" s="92" t="s">
        <v>1189</v>
      </c>
      <c r="H113" s="173">
        <v>1</v>
      </c>
      <c r="I113" s="173">
        <v>1</v>
      </c>
      <c r="J113" s="164">
        <f t="shared" si="3"/>
        <v>2</v>
      </c>
    </row>
    <row r="114" spans="1:10" ht="10.5" customHeight="1">
      <c r="A114" s="2091">
        <v>6</v>
      </c>
      <c r="B114" s="2091">
        <v>2</v>
      </c>
      <c r="C114" s="2091">
        <v>11</v>
      </c>
      <c r="D114" s="2313"/>
      <c r="E114" s="92"/>
      <c r="F114" s="92"/>
      <c r="G114" s="92" t="s">
        <v>1190</v>
      </c>
      <c r="H114" s="173">
        <v>0</v>
      </c>
      <c r="I114" s="173">
        <v>4</v>
      </c>
      <c r="J114" s="164">
        <f t="shared" si="3"/>
        <v>4</v>
      </c>
    </row>
    <row r="115" spans="1:10" ht="10.5" customHeight="1">
      <c r="A115" s="2091">
        <v>6</v>
      </c>
      <c r="B115" s="2091">
        <v>2</v>
      </c>
      <c r="C115" s="2091">
        <v>11</v>
      </c>
      <c r="D115" s="2313"/>
      <c r="E115" s="92"/>
      <c r="F115" s="92"/>
      <c r="G115" s="92" t="s">
        <v>1191</v>
      </c>
      <c r="H115" s="173">
        <v>0</v>
      </c>
      <c r="I115" s="173">
        <v>0</v>
      </c>
      <c r="J115" s="164">
        <f t="shared" si="3"/>
        <v>0</v>
      </c>
    </row>
    <row r="116" spans="1:10" ht="10.5" customHeight="1">
      <c r="A116" s="2091">
        <v>6</v>
      </c>
      <c r="B116" s="2091">
        <v>2</v>
      </c>
      <c r="C116" s="2091">
        <v>11</v>
      </c>
      <c r="D116" s="2313"/>
      <c r="E116" s="92"/>
      <c r="F116" s="92"/>
      <c r="G116" s="92" t="s">
        <v>1192</v>
      </c>
      <c r="H116" s="173">
        <v>0</v>
      </c>
      <c r="I116" s="173">
        <v>0</v>
      </c>
      <c r="J116" s="164">
        <f t="shared" si="3"/>
        <v>0</v>
      </c>
    </row>
    <row r="117" spans="1:10" ht="10.5" customHeight="1">
      <c r="A117" s="2091">
        <v>6</v>
      </c>
      <c r="B117" s="2091">
        <v>2</v>
      </c>
      <c r="C117" s="2091">
        <v>11</v>
      </c>
      <c r="D117" s="2313"/>
      <c r="E117" s="92"/>
      <c r="F117" s="92"/>
      <c r="G117" s="92" t="s">
        <v>1193</v>
      </c>
      <c r="H117" s="173">
        <v>0</v>
      </c>
      <c r="I117" s="173">
        <v>0</v>
      </c>
      <c r="J117" s="164">
        <f t="shared" si="3"/>
        <v>0</v>
      </c>
    </row>
    <row r="118" spans="1:10" ht="10.5" customHeight="1">
      <c r="A118" s="2091">
        <v>6</v>
      </c>
      <c r="B118" s="2091">
        <v>2</v>
      </c>
      <c r="C118" s="2091">
        <v>11</v>
      </c>
      <c r="D118" s="2313"/>
      <c r="E118" s="92"/>
      <c r="F118" s="92"/>
      <c r="G118" s="92" t="s">
        <v>1194</v>
      </c>
      <c r="H118" s="173">
        <v>4</v>
      </c>
      <c r="I118" s="173">
        <v>0</v>
      </c>
      <c r="J118" s="164">
        <f t="shared" si="3"/>
        <v>4</v>
      </c>
    </row>
    <row r="119" spans="1:10" ht="10.5" customHeight="1">
      <c r="A119" s="2091">
        <v>6</v>
      </c>
      <c r="B119" s="2091">
        <v>2</v>
      </c>
      <c r="C119" s="2091">
        <v>11</v>
      </c>
      <c r="D119" s="2313"/>
      <c r="E119" s="92"/>
      <c r="F119" s="92"/>
      <c r="G119" s="92" t="s">
        <v>1195</v>
      </c>
      <c r="H119" s="173">
        <v>3</v>
      </c>
      <c r="I119" s="173">
        <v>1</v>
      </c>
      <c r="J119" s="164">
        <f t="shared" si="3"/>
        <v>4</v>
      </c>
    </row>
    <row r="120" spans="1:10" ht="10.5" customHeight="1">
      <c r="A120" s="2091">
        <v>6</v>
      </c>
      <c r="B120" s="2091">
        <v>2</v>
      </c>
      <c r="C120" s="2091">
        <v>11</v>
      </c>
      <c r="D120" s="2313"/>
      <c r="E120" s="92"/>
      <c r="F120" s="92"/>
      <c r="G120" s="92" t="s">
        <v>1196</v>
      </c>
      <c r="H120" s="173">
        <v>0</v>
      </c>
      <c r="I120" s="173">
        <v>0</v>
      </c>
      <c r="J120" s="164">
        <f t="shared" si="3"/>
        <v>0</v>
      </c>
    </row>
    <row r="121" spans="1:10" ht="11.25" customHeight="1">
      <c r="B121" s="2107"/>
      <c r="C121" s="2107"/>
      <c r="D121" s="2313"/>
      <c r="E121" s="175" t="s">
        <v>53</v>
      </c>
      <c r="F121" s="92"/>
      <c r="G121" s="92"/>
      <c r="H121" s="2862">
        <f>SUM(H122)</f>
        <v>3</v>
      </c>
      <c r="I121" s="2862">
        <f>SUM(I122)</f>
        <v>12</v>
      </c>
      <c r="J121" s="2860">
        <f t="shared" si="3"/>
        <v>15</v>
      </c>
    </row>
    <row r="122" spans="1:10" ht="10.5" customHeight="1">
      <c r="B122" s="2107"/>
      <c r="C122" s="2107"/>
      <c r="D122" s="2313"/>
      <c r="E122" s="92"/>
      <c r="F122" s="92" t="s">
        <v>1134</v>
      </c>
      <c r="G122" s="92"/>
      <c r="H122" s="173">
        <f>SUM(H123:H123)</f>
        <v>3</v>
      </c>
      <c r="I122" s="173">
        <f>SUM(I123:I123)</f>
        <v>12</v>
      </c>
      <c r="J122" s="164">
        <f t="shared" si="3"/>
        <v>15</v>
      </c>
    </row>
    <row r="123" spans="1:10" ht="10.5" customHeight="1">
      <c r="A123" s="2091">
        <v>6</v>
      </c>
      <c r="B123" s="2091">
        <v>2</v>
      </c>
      <c r="C123" s="2091">
        <v>10</v>
      </c>
      <c r="D123" s="2313"/>
      <c r="E123" s="92"/>
      <c r="F123" s="92"/>
      <c r="G123" s="92" t="s">
        <v>1197</v>
      </c>
      <c r="H123" s="173">
        <v>3</v>
      </c>
      <c r="I123" s="173">
        <v>12</v>
      </c>
      <c r="J123" s="164">
        <f t="shared" si="3"/>
        <v>15</v>
      </c>
    </row>
    <row r="124" spans="1:10" ht="11.25" customHeight="1">
      <c r="B124" s="2107"/>
      <c r="C124" s="2107"/>
      <c r="D124" s="2313"/>
      <c r="E124" s="175" t="s">
        <v>56</v>
      </c>
      <c r="F124" s="92"/>
      <c r="G124" s="92"/>
      <c r="H124" s="2862">
        <f>SUM(H125+H127)</f>
        <v>0</v>
      </c>
      <c r="I124" s="2862">
        <f>SUM(I125+I127)</f>
        <v>1</v>
      </c>
      <c r="J124" s="2860">
        <f t="shared" si="3"/>
        <v>1</v>
      </c>
    </row>
    <row r="125" spans="1:10" ht="10.5" customHeight="1">
      <c r="B125" s="2107"/>
      <c r="C125" s="2107"/>
      <c r="D125" s="2313"/>
      <c r="E125" s="175"/>
      <c r="F125" s="92" t="s">
        <v>1139</v>
      </c>
      <c r="G125" s="92"/>
      <c r="H125" s="173">
        <f>SUM(H126)</f>
        <v>0</v>
      </c>
      <c r="I125" s="173">
        <f>SUM(I126)</f>
        <v>1</v>
      </c>
      <c r="J125" s="164">
        <f t="shared" si="3"/>
        <v>1</v>
      </c>
    </row>
    <row r="126" spans="1:10" ht="10.5" customHeight="1">
      <c r="A126" s="2091">
        <v>6</v>
      </c>
      <c r="B126" s="2091">
        <v>2</v>
      </c>
      <c r="C126" s="2091">
        <v>10</v>
      </c>
      <c r="D126" s="2313"/>
      <c r="E126" s="92"/>
      <c r="F126" s="92"/>
      <c r="G126" s="92" t="s">
        <v>51</v>
      </c>
      <c r="H126" s="173">
        <v>0</v>
      </c>
      <c r="I126" s="173">
        <v>1</v>
      </c>
      <c r="J126" s="164">
        <f t="shared" si="3"/>
        <v>1</v>
      </c>
    </row>
    <row r="127" spans="1:10" ht="10.5" customHeight="1">
      <c r="A127" s="2091"/>
      <c r="B127" s="2091"/>
      <c r="C127" s="2091"/>
      <c r="D127" s="2313"/>
      <c r="E127" s="92"/>
      <c r="F127" s="92" t="s">
        <v>1134</v>
      </c>
      <c r="G127" s="92"/>
      <c r="H127" s="173">
        <f>SUM(H128:H129)</f>
        <v>0</v>
      </c>
      <c r="I127" s="173">
        <f>SUM(I128:I129)</f>
        <v>0</v>
      </c>
      <c r="J127" s="164">
        <f t="shared" si="3"/>
        <v>0</v>
      </c>
    </row>
    <row r="128" spans="1:10" ht="10.5" customHeight="1">
      <c r="A128" s="2091">
        <v>6</v>
      </c>
      <c r="B128" s="2091">
        <v>4</v>
      </c>
      <c r="C128" s="2091">
        <v>11</v>
      </c>
      <c r="D128" s="2313"/>
      <c r="E128" s="92"/>
      <c r="F128" s="92"/>
      <c r="G128" s="92" t="s">
        <v>1199</v>
      </c>
      <c r="H128" s="173">
        <v>0</v>
      </c>
      <c r="I128" s="173">
        <v>0</v>
      </c>
      <c r="J128" s="164">
        <f t="shared" si="3"/>
        <v>0</v>
      </c>
    </row>
    <row r="129" spans="1:10" ht="10.5" customHeight="1">
      <c r="A129" s="2091">
        <v>6</v>
      </c>
      <c r="B129" s="2091">
        <v>2</v>
      </c>
      <c r="C129" s="2091">
        <v>11</v>
      </c>
      <c r="D129" s="2313"/>
      <c r="E129" s="92"/>
      <c r="F129" s="92"/>
      <c r="G129" s="92" t="s">
        <v>1200</v>
      </c>
      <c r="H129" s="173">
        <v>0</v>
      </c>
      <c r="I129" s="173">
        <v>0</v>
      </c>
      <c r="J129" s="164">
        <f t="shared" si="3"/>
        <v>0</v>
      </c>
    </row>
    <row r="130" spans="1:10" ht="11.25" customHeight="1">
      <c r="B130" s="2107"/>
      <c r="C130" s="2107"/>
      <c r="D130" s="2302">
        <v>1407</v>
      </c>
      <c r="E130" s="13" t="s">
        <v>58</v>
      </c>
      <c r="F130" s="123"/>
      <c r="G130" s="123"/>
      <c r="H130" s="31">
        <f>SUM(H131,H137)</f>
        <v>3</v>
      </c>
      <c r="I130" s="31">
        <f>SUM(I131,I137)</f>
        <v>2</v>
      </c>
      <c r="J130" s="33">
        <f t="shared" si="3"/>
        <v>5</v>
      </c>
    </row>
    <row r="131" spans="1:10" ht="11.25" customHeight="1">
      <c r="B131" s="2107"/>
      <c r="C131" s="2107"/>
      <c r="D131" s="2302"/>
      <c r="E131" s="175" t="s">
        <v>59</v>
      </c>
      <c r="F131" s="1637"/>
      <c r="G131" s="1637"/>
      <c r="H131" s="2862">
        <f>SUM(H132+H134)</f>
        <v>1</v>
      </c>
      <c r="I131" s="2862">
        <f>SUM(I132+I134)</f>
        <v>2</v>
      </c>
      <c r="J131" s="2860">
        <f t="shared" si="3"/>
        <v>3</v>
      </c>
    </row>
    <row r="132" spans="1:10" ht="11.25" customHeight="1">
      <c r="B132" s="2107"/>
      <c r="C132" s="2107"/>
      <c r="D132" s="2302"/>
      <c r="E132" s="175"/>
      <c r="F132" s="92" t="s">
        <v>1139</v>
      </c>
      <c r="G132" s="1637"/>
      <c r="H132" s="163">
        <f>SUM(H133)</f>
        <v>0</v>
      </c>
      <c r="I132" s="163">
        <f>SUM(I133)</f>
        <v>0</v>
      </c>
      <c r="J132" s="164">
        <f t="shared" si="3"/>
        <v>0</v>
      </c>
    </row>
    <row r="133" spans="1:10" ht="11.25" customHeight="1">
      <c r="A133" s="713">
        <v>7</v>
      </c>
      <c r="B133" s="2107">
        <v>3</v>
      </c>
      <c r="C133" s="2107">
        <v>11</v>
      </c>
      <c r="D133" s="2302"/>
      <c r="E133" s="175"/>
      <c r="F133" s="1637"/>
      <c r="G133" s="92" t="s">
        <v>1201</v>
      </c>
      <c r="H133" s="163">
        <v>0</v>
      </c>
      <c r="I133" s="163">
        <v>0</v>
      </c>
      <c r="J133" s="164">
        <f t="shared" si="3"/>
        <v>0</v>
      </c>
    </row>
    <row r="134" spans="1:10" ht="10.5" customHeight="1">
      <c r="B134" s="2107"/>
      <c r="C134" s="2107"/>
      <c r="D134" s="2302"/>
      <c r="E134" s="1638"/>
      <c r="F134" s="89" t="s">
        <v>1134</v>
      </c>
      <c r="G134" s="92"/>
      <c r="H134" s="173">
        <f>SUM(H135:H136)</f>
        <v>1</v>
      </c>
      <c r="I134" s="173">
        <f>SUM(I135:I136)</f>
        <v>2</v>
      </c>
      <c r="J134" s="164">
        <f t="shared" si="3"/>
        <v>3</v>
      </c>
    </row>
    <row r="135" spans="1:10" ht="10.5" customHeight="1">
      <c r="A135" s="2091">
        <v>7</v>
      </c>
      <c r="B135" s="2091">
        <v>3</v>
      </c>
      <c r="C135" s="2091">
        <v>11</v>
      </c>
      <c r="D135" s="2302"/>
      <c r="E135" s="1638"/>
      <c r="F135" s="89"/>
      <c r="G135" s="92" t="s">
        <v>1201</v>
      </c>
      <c r="H135" s="173">
        <v>0</v>
      </c>
      <c r="I135" s="173">
        <v>0</v>
      </c>
      <c r="J135" s="164">
        <f t="shared" si="3"/>
        <v>0</v>
      </c>
    </row>
    <row r="136" spans="1:10" ht="10.5" customHeight="1">
      <c r="A136" s="2091">
        <v>7</v>
      </c>
      <c r="B136" s="2091">
        <v>3</v>
      </c>
      <c r="C136" s="2091">
        <v>11</v>
      </c>
      <c r="D136" s="2302"/>
      <c r="E136" s="1638"/>
      <c r="F136" s="89"/>
      <c r="G136" s="92" t="s">
        <v>1202</v>
      </c>
      <c r="H136" s="173">
        <v>1</v>
      </c>
      <c r="I136" s="173">
        <v>2</v>
      </c>
      <c r="J136" s="164">
        <f t="shared" si="3"/>
        <v>3</v>
      </c>
    </row>
    <row r="137" spans="1:10" ht="11.25" customHeight="1">
      <c r="B137" s="2107"/>
      <c r="C137" s="2107"/>
      <c r="D137" s="2302"/>
      <c r="E137" s="175" t="s">
        <v>60</v>
      </c>
      <c r="F137" s="175"/>
      <c r="G137" s="683"/>
      <c r="H137" s="2862">
        <f>SUM(H138)</f>
        <v>2</v>
      </c>
      <c r="I137" s="2862">
        <f>SUM(I138)</f>
        <v>0</v>
      </c>
      <c r="J137" s="2860">
        <f t="shared" si="3"/>
        <v>2</v>
      </c>
    </row>
    <row r="138" spans="1:10" ht="10.5" customHeight="1">
      <c r="B138" s="2107"/>
      <c r="C138" s="2107"/>
      <c r="D138" s="2302"/>
      <c r="E138" s="92"/>
      <c r="F138" s="92" t="s">
        <v>1134</v>
      </c>
      <c r="H138" s="173">
        <f>SUM(H139)</f>
        <v>2</v>
      </c>
      <c r="I138" s="173">
        <f>SUM(I139)</f>
        <v>0</v>
      </c>
      <c r="J138" s="164">
        <f t="shared" si="3"/>
        <v>2</v>
      </c>
    </row>
    <row r="139" spans="1:10" ht="10.5" customHeight="1">
      <c r="A139" s="2091">
        <v>7</v>
      </c>
      <c r="B139" s="2091">
        <v>6</v>
      </c>
      <c r="C139" s="2091">
        <v>10</v>
      </c>
      <c r="D139" s="2302"/>
      <c r="E139" s="92"/>
      <c r="F139" s="92"/>
      <c r="G139" s="92" t="s">
        <v>1203</v>
      </c>
      <c r="H139" s="173">
        <v>2</v>
      </c>
      <c r="I139" s="173">
        <v>0</v>
      </c>
      <c r="J139" s="164">
        <f t="shared" si="3"/>
        <v>2</v>
      </c>
    </row>
    <row r="140" spans="1:10" ht="11.25" customHeight="1">
      <c r="B140" s="2107"/>
      <c r="C140" s="2107"/>
      <c r="D140" s="2300">
        <v>1408</v>
      </c>
      <c r="E140" s="13" t="s">
        <v>63</v>
      </c>
      <c r="F140" s="123"/>
      <c r="G140" s="123"/>
      <c r="H140" s="31">
        <f>SUM(H141+H148+H153)</f>
        <v>8</v>
      </c>
      <c r="I140" s="31">
        <f>SUM(I141+I148+I153)</f>
        <v>7</v>
      </c>
      <c r="J140" s="2867">
        <f t="shared" si="3"/>
        <v>15</v>
      </c>
    </row>
    <row r="141" spans="1:10" ht="11.25" customHeight="1">
      <c r="B141" s="2107"/>
      <c r="C141" s="2107"/>
      <c r="D141" s="2206"/>
      <c r="E141" s="636" t="s">
        <v>64</v>
      </c>
      <c r="F141" s="92"/>
      <c r="G141" s="92"/>
      <c r="H141" s="1729">
        <f>SUM(H142,H144,H146)</f>
        <v>4</v>
      </c>
      <c r="I141" s="1729">
        <f>SUM(I142,I144,I146)</f>
        <v>4</v>
      </c>
      <c r="J141" s="2878">
        <f t="shared" si="3"/>
        <v>8</v>
      </c>
    </row>
    <row r="142" spans="1:10" ht="11.25" customHeight="1">
      <c r="B142" s="2107"/>
      <c r="C142" s="2107"/>
      <c r="D142" s="2206"/>
      <c r="E142" s="636"/>
      <c r="F142" s="92" t="s">
        <v>1139</v>
      </c>
      <c r="G142" s="92"/>
      <c r="H142" s="163">
        <f>SUM(H143)</f>
        <v>0</v>
      </c>
      <c r="I142" s="163">
        <f>SUM(I143)</f>
        <v>0</v>
      </c>
      <c r="J142" s="164">
        <f t="shared" si="3"/>
        <v>0</v>
      </c>
    </row>
    <row r="143" spans="1:10" ht="11.25" customHeight="1">
      <c r="A143" s="713">
        <v>8</v>
      </c>
      <c r="B143" s="2107">
        <v>4</v>
      </c>
      <c r="C143" s="2107">
        <v>8</v>
      </c>
      <c r="D143" s="2206"/>
      <c r="E143" s="636"/>
      <c r="F143" s="92"/>
      <c r="G143" s="1441" t="s">
        <v>1204</v>
      </c>
      <c r="H143" s="163">
        <v>0</v>
      </c>
      <c r="I143" s="163">
        <v>0</v>
      </c>
      <c r="J143" s="164">
        <f t="shared" si="3"/>
        <v>0</v>
      </c>
    </row>
    <row r="144" spans="1:10" ht="11.25" customHeight="1">
      <c r="B144" s="2107"/>
      <c r="C144" s="2107"/>
      <c r="D144" s="2206"/>
      <c r="E144" s="631"/>
      <c r="F144" s="92" t="s">
        <v>1134</v>
      </c>
      <c r="G144" s="92"/>
      <c r="H144" s="173">
        <f>SUM(H145)</f>
        <v>3</v>
      </c>
      <c r="I144" s="173">
        <f>SUM(I145)</f>
        <v>2</v>
      </c>
      <c r="J144" s="164">
        <f t="shared" si="3"/>
        <v>5</v>
      </c>
    </row>
    <row r="145" spans="1:10" ht="11.25" customHeight="1">
      <c r="A145" s="713">
        <v>8</v>
      </c>
      <c r="B145" s="2107">
        <v>4</v>
      </c>
      <c r="C145" s="2107">
        <v>8</v>
      </c>
      <c r="D145" s="2206"/>
      <c r="E145" s="631"/>
      <c r="F145" s="92"/>
      <c r="G145" s="1441" t="s">
        <v>1205</v>
      </c>
      <c r="H145" s="173">
        <v>3</v>
      </c>
      <c r="I145" s="173">
        <v>2</v>
      </c>
      <c r="J145" s="164">
        <f t="shared" si="3"/>
        <v>5</v>
      </c>
    </row>
    <row r="146" spans="1:10" ht="11.25" customHeight="1">
      <c r="B146" s="2107"/>
      <c r="C146" s="2107"/>
      <c r="D146" s="2206"/>
      <c r="E146" s="631"/>
      <c r="F146" s="92" t="s">
        <v>1137</v>
      </c>
      <c r="G146" s="1441"/>
      <c r="H146" s="173">
        <f>SUM(H147)</f>
        <v>1</v>
      </c>
      <c r="I146" s="173">
        <f>SUM(I147)</f>
        <v>2</v>
      </c>
      <c r="J146" s="164">
        <f t="shared" si="3"/>
        <v>3</v>
      </c>
    </row>
    <row r="147" spans="1:10" ht="11.25" customHeight="1">
      <c r="A147" s="713">
        <v>8</v>
      </c>
      <c r="B147" s="2107">
        <v>4</v>
      </c>
      <c r="C147" s="2107">
        <v>8</v>
      </c>
      <c r="D147" s="2206"/>
      <c r="E147" s="631"/>
      <c r="F147" s="92"/>
      <c r="G147" s="1441" t="s">
        <v>1206</v>
      </c>
      <c r="H147" s="173">
        <v>1</v>
      </c>
      <c r="I147" s="173">
        <v>2</v>
      </c>
      <c r="J147" s="164">
        <f t="shared" si="3"/>
        <v>3</v>
      </c>
    </row>
    <row r="148" spans="1:10" ht="11.25" customHeight="1">
      <c r="B148" s="2107"/>
      <c r="C148" s="2107"/>
      <c r="D148" s="2206"/>
      <c r="E148" s="636" t="s">
        <v>65</v>
      </c>
      <c r="F148" s="92"/>
      <c r="G148" s="92"/>
      <c r="H148" s="2862">
        <f>SUM(H149+H151)</f>
        <v>1</v>
      </c>
      <c r="I148" s="2862">
        <f>SUM(I149+I151)</f>
        <v>1</v>
      </c>
      <c r="J148" s="2860">
        <f t="shared" si="3"/>
        <v>2</v>
      </c>
    </row>
    <row r="149" spans="1:10" ht="11.25" customHeight="1">
      <c r="B149" s="2107"/>
      <c r="C149" s="2107"/>
      <c r="D149" s="2206"/>
      <c r="E149" s="1644"/>
      <c r="F149" s="92" t="s">
        <v>1139</v>
      </c>
      <c r="G149" s="92"/>
      <c r="H149" s="173">
        <f>SUM(H150)</f>
        <v>1</v>
      </c>
      <c r="I149" s="173">
        <f>SUM(I150)</f>
        <v>1</v>
      </c>
      <c r="J149" s="164">
        <f t="shared" si="3"/>
        <v>2</v>
      </c>
    </row>
    <row r="150" spans="1:10" ht="11.25" customHeight="1">
      <c r="A150" s="713">
        <v>8</v>
      </c>
      <c r="B150" s="2107">
        <v>4</v>
      </c>
      <c r="C150" s="2107">
        <v>6</v>
      </c>
      <c r="D150" s="2206"/>
      <c r="E150" s="1644"/>
      <c r="F150" s="92"/>
      <c r="G150" s="92" t="s">
        <v>250</v>
      </c>
      <c r="H150" s="173">
        <v>1</v>
      </c>
      <c r="I150" s="173">
        <v>1</v>
      </c>
      <c r="J150" s="164">
        <f t="shared" si="3"/>
        <v>2</v>
      </c>
    </row>
    <row r="151" spans="1:10" ht="11.25" customHeight="1">
      <c r="B151" s="2107"/>
      <c r="C151" s="2107"/>
      <c r="D151" s="2206"/>
      <c r="E151" s="1644"/>
      <c r="F151" s="92" t="s">
        <v>1134</v>
      </c>
      <c r="G151" s="92"/>
      <c r="H151" s="173">
        <f>SUM(H152)</f>
        <v>0</v>
      </c>
      <c r="I151" s="173">
        <f>SUM(I152)</f>
        <v>0</v>
      </c>
      <c r="J151" s="164">
        <f t="shared" si="3"/>
        <v>0</v>
      </c>
    </row>
    <row r="152" spans="1:10" ht="11.25" customHeight="1">
      <c r="A152" s="713">
        <v>8</v>
      </c>
      <c r="B152" s="2107">
        <v>4</v>
      </c>
      <c r="C152" s="2107">
        <v>6</v>
      </c>
      <c r="D152" s="2206"/>
      <c r="E152" s="1644"/>
      <c r="F152" s="92"/>
      <c r="G152" s="92" t="s">
        <v>250</v>
      </c>
      <c r="H152" s="173">
        <v>0</v>
      </c>
      <c r="I152" s="173">
        <v>0</v>
      </c>
      <c r="J152" s="164">
        <f t="shared" si="3"/>
        <v>0</v>
      </c>
    </row>
    <row r="153" spans="1:10" ht="11.25" customHeight="1">
      <c r="B153" s="2107"/>
      <c r="C153" s="2107"/>
      <c r="D153" s="2206"/>
      <c r="E153" s="636" t="s">
        <v>67</v>
      </c>
      <c r="F153" s="92"/>
      <c r="G153" s="92"/>
      <c r="H153" s="2862">
        <f>SUM(H154)</f>
        <v>3</v>
      </c>
      <c r="I153" s="2862">
        <f>SUM(I154)</f>
        <v>2</v>
      </c>
      <c r="J153" s="2860">
        <f t="shared" si="3"/>
        <v>5</v>
      </c>
    </row>
    <row r="154" spans="1:10" ht="11.25" customHeight="1">
      <c r="B154" s="2107"/>
      <c r="C154" s="2107"/>
      <c r="D154" s="2206"/>
      <c r="E154" s="348"/>
      <c r="F154" s="92" t="s">
        <v>1134</v>
      </c>
      <c r="G154" s="83"/>
      <c r="H154" s="173">
        <f>SUM(H155)</f>
        <v>3</v>
      </c>
      <c r="I154" s="173">
        <f>SUM(I155)</f>
        <v>2</v>
      </c>
      <c r="J154" s="164">
        <f t="shared" si="3"/>
        <v>5</v>
      </c>
    </row>
    <row r="155" spans="1:10" ht="10.5" customHeight="1">
      <c r="A155" s="713">
        <v>8</v>
      </c>
      <c r="B155" s="2107">
        <v>4</v>
      </c>
      <c r="C155" s="2107">
        <v>11</v>
      </c>
      <c r="D155" s="2206"/>
      <c r="E155" s="348"/>
      <c r="F155" s="83"/>
      <c r="G155" s="92" t="s">
        <v>1208</v>
      </c>
      <c r="H155" s="173">
        <v>3</v>
      </c>
      <c r="I155" s="173">
        <v>2</v>
      </c>
      <c r="J155" s="164">
        <f t="shared" si="3"/>
        <v>5</v>
      </c>
    </row>
    <row r="156" spans="1:10" ht="11.25" customHeight="1">
      <c r="D156" s="2204">
        <v>1624</v>
      </c>
      <c r="E156" s="318" t="s">
        <v>68</v>
      </c>
      <c r="F156" s="2879"/>
      <c r="G156" s="2879"/>
      <c r="H156" s="2880">
        <f>SUM(H157)</f>
        <v>0</v>
      </c>
      <c r="I156" s="2880">
        <f>SUM(I157)</f>
        <v>0</v>
      </c>
      <c r="J156" s="2881">
        <f t="shared" si="3"/>
        <v>0</v>
      </c>
    </row>
    <row r="157" spans="1:10" ht="11.25" customHeight="1">
      <c r="D157" s="2205"/>
      <c r="E157" s="2882" t="s">
        <v>70</v>
      </c>
      <c r="F157" s="2883"/>
      <c r="G157" s="2883"/>
      <c r="H157" s="2884">
        <f>SUM(H158+H160)</f>
        <v>0</v>
      </c>
      <c r="I157" s="2884">
        <f>SUM(I158+I160)</f>
        <v>0</v>
      </c>
      <c r="J157" s="2885">
        <f t="shared" si="3"/>
        <v>0</v>
      </c>
    </row>
    <row r="158" spans="1:10" ht="11.25" customHeight="1">
      <c r="D158" s="2205"/>
      <c r="E158" s="2886"/>
      <c r="F158" s="92" t="s">
        <v>1139</v>
      </c>
      <c r="G158" s="92"/>
      <c r="H158" s="2887">
        <f>SUM(H159)</f>
        <v>0</v>
      </c>
      <c r="I158" s="2887">
        <f>SUM(I159)</f>
        <v>0</v>
      </c>
      <c r="J158" s="2888">
        <f t="shared" si="3"/>
        <v>0</v>
      </c>
    </row>
    <row r="159" spans="1:10" ht="11.25" customHeight="1">
      <c r="A159" s="713">
        <v>9</v>
      </c>
      <c r="B159" s="713">
        <v>1</v>
      </c>
      <c r="C159" s="713">
        <v>8</v>
      </c>
      <c r="D159" s="2205"/>
      <c r="E159" s="2886"/>
      <c r="F159" s="92"/>
      <c r="G159" s="92" t="s">
        <v>1543</v>
      </c>
      <c r="H159" s="2887">
        <v>0</v>
      </c>
      <c r="I159" s="2887">
        <v>0</v>
      </c>
      <c r="J159" s="2888">
        <f t="shared" si="3"/>
        <v>0</v>
      </c>
    </row>
    <row r="160" spans="1:10" ht="11.25" customHeight="1">
      <c r="D160" s="2205"/>
      <c r="E160" s="2886"/>
      <c r="F160" s="2889" t="s">
        <v>1134</v>
      </c>
      <c r="G160" s="2889"/>
      <c r="H160" s="2887">
        <f>SUM(H161:H162)</f>
        <v>0</v>
      </c>
      <c r="I160" s="2887">
        <f>SUM(I161:I162)</f>
        <v>0</v>
      </c>
      <c r="J160" s="2888">
        <f t="shared" si="3"/>
        <v>0</v>
      </c>
    </row>
    <row r="161" spans="1:10" ht="11.25" customHeight="1">
      <c r="A161" s="713">
        <v>9</v>
      </c>
      <c r="B161" s="713">
        <v>4</v>
      </c>
      <c r="C161" s="713">
        <v>8</v>
      </c>
      <c r="D161" s="2205"/>
      <c r="E161" s="2886"/>
      <c r="F161" s="2889"/>
      <c r="G161" s="2889" t="s">
        <v>1209</v>
      </c>
      <c r="H161" s="2887">
        <v>0</v>
      </c>
      <c r="I161" s="2887">
        <v>0</v>
      </c>
      <c r="J161" s="2888">
        <f t="shared" si="3"/>
        <v>0</v>
      </c>
    </row>
    <row r="162" spans="1:10" ht="11.25" customHeight="1">
      <c r="A162" s="713">
        <v>9</v>
      </c>
      <c r="B162" s="713">
        <v>1</v>
      </c>
      <c r="C162" s="713">
        <v>8</v>
      </c>
      <c r="D162" s="2207"/>
      <c r="E162" s="2890"/>
      <c r="F162" s="2891"/>
      <c r="G162" s="2891" t="s">
        <v>1135</v>
      </c>
      <c r="H162" s="2892">
        <v>0</v>
      </c>
      <c r="I162" s="2892">
        <v>0</v>
      </c>
      <c r="J162" s="2893">
        <f t="shared" si="3"/>
        <v>0</v>
      </c>
    </row>
    <row r="163" spans="1:10" ht="12.75" customHeight="1">
      <c r="D163" s="1317"/>
      <c r="E163" s="2261" t="s">
        <v>8</v>
      </c>
      <c r="F163" s="2262"/>
      <c r="G163" s="2262"/>
      <c r="H163" s="153">
        <f>SUM(H8+H27+H65+H69+H91+H106+H130+H140+H156)</f>
        <v>85</v>
      </c>
      <c r="I163" s="153">
        <f>SUM(I8+I27+I65+I69+I91+I106+I130+I140+I156)</f>
        <v>87</v>
      </c>
      <c r="J163" s="144">
        <f>SUM(J8+J27+J65+J69+J91+J106+J130+J140+J156)</f>
        <v>172</v>
      </c>
    </row>
    <row r="164" spans="1:10" s="750" customFormat="1" ht="11.1" customHeight="1">
      <c r="A164" s="713"/>
      <c r="B164" s="713"/>
      <c r="C164" s="713"/>
      <c r="D164" s="322"/>
      <c r="E164" s="322" t="s">
        <v>362</v>
      </c>
      <c r="G164" s="175"/>
    </row>
    <row r="165" spans="1:10" s="750" customFormat="1" ht="11.1" customHeight="1">
      <c r="A165" s="713"/>
      <c r="B165" s="713"/>
      <c r="C165" s="713"/>
      <c r="D165" s="322"/>
      <c r="E165" s="322"/>
    </row>
    <row r="166" spans="1:10" s="750" customFormat="1" ht="11.1" customHeight="1">
      <c r="A166" s="713"/>
      <c r="B166" s="713"/>
      <c r="C166" s="713"/>
      <c r="D166" s="322"/>
      <c r="E166" s="322"/>
    </row>
    <row r="167" spans="1:10" s="750" customFormat="1" ht="11.1" customHeight="1">
      <c r="A167" s="713"/>
      <c r="B167" s="713"/>
      <c r="C167" s="713"/>
      <c r="D167" s="322"/>
      <c r="E167" s="322"/>
    </row>
    <row r="168" spans="1:10" s="750" customFormat="1" ht="11.1" customHeight="1">
      <c r="A168" s="713"/>
      <c r="B168" s="713"/>
      <c r="C168" s="713"/>
      <c r="D168" s="322"/>
      <c r="E168" s="322"/>
    </row>
    <row r="169" spans="1:10" ht="9" customHeight="1"/>
    <row r="170" spans="1:10" ht="9" customHeight="1"/>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c r="F247" s="92"/>
      <c r="G247" s="92"/>
      <c r="H247" s="1047"/>
      <c r="I247" s="1047"/>
      <c r="J247" s="1048"/>
    </row>
    <row r="248" spans="6:10" ht="9" customHeight="1"/>
    <row r="249" spans="6:10" ht="9" customHeight="1"/>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sheetData>
  <mergeCells count="23">
    <mergeCell ref="D140:D155"/>
    <mergeCell ref="D156:D162"/>
    <mergeCell ref="E163:G163"/>
    <mergeCell ref="H88:H90"/>
    <mergeCell ref="I88:I90"/>
    <mergeCell ref="J88:J90"/>
    <mergeCell ref="D91:D105"/>
    <mergeCell ref="D106:D129"/>
    <mergeCell ref="D130:D139"/>
    <mergeCell ref="D8:D26"/>
    <mergeCell ref="D27:D61"/>
    <mergeCell ref="D65:D68"/>
    <mergeCell ref="D69:D85"/>
    <mergeCell ref="D88:D90"/>
    <mergeCell ref="E88:G90"/>
    <mergeCell ref="D2:J2"/>
    <mergeCell ref="N2:AB2"/>
    <mergeCell ref="D3:J3"/>
    <mergeCell ref="D5:D7"/>
    <mergeCell ref="E5:G7"/>
    <mergeCell ref="H5:H7"/>
    <mergeCell ref="I5:I7"/>
    <mergeCell ref="J5:J7"/>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2"/>
  <sheetViews>
    <sheetView topLeftCell="D1" workbookViewId="0">
      <selection activeCell="G12" sqref="G12"/>
    </sheetView>
  </sheetViews>
  <sheetFormatPr baseColWidth="10" defaultRowHeight="12.75"/>
  <cols>
    <col min="1" max="1" width="1.7109375" style="713" hidden="1" customWidth="1"/>
    <col min="2" max="2" width="1.5703125" style="713" hidden="1" customWidth="1"/>
    <col min="3" max="3" width="3" style="713" hidden="1" customWidth="1"/>
    <col min="4" max="4" width="7.85546875" style="79" customWidth="1"/>
    <col min="5" max="5" width="2" style="79" customWidth="1"/>
    <col min="6" max="6" width="1.5703125" style="79" customWidth="1"/>
    <col min="7" max="7" width="61.28515625" style="79" customWidth="1"/>
    <col min="8" max="8" width="5.42578125" style="79" bestFit="1" customWidth="1"/>
    <col min="9" max="9" width="5.42578125" style="79" customWidth="1"/>
    <col min="10" max="10" width="6.140625" style="79" customWidth="1"/>
    <col min="11" max="12" width="11.42578125" style="79"/>
    <col min="13" max="13" width="4.7109375" style="79" customWidth="1"/>
    <col min="14" max="14" width="5" style="79"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9" width="0" style="79" hidden="1" customWidth="1"/>
    <col min="260" max="260" width="7.85546875" style="79" customWidth="1"/>
    <col min="261" max="261" width="2" style="79" customWidth="1"/>
    <col min="262" max="262" width="1.5703125" style="79" customWidth="1"/>
    <col min="263" max="263" width="61.28515625" style="79" customWidth="1"/>
    <col min="264" max="264" width="5.42578125" style="79" bestFit="1" customWidth="1"/>
    <col min="265" max="265" width="5.42578125" style="79" customWidth="1"/>
    <col min="266" max="266" width="6.140625" style="79" customWidth="1"/>
    <col min="267" max="268" width="11.42578125" style="79"/>
    <col min="269" max="269" width="4.7109375" style="79" customWidth="1"/>
    <col min="270" max="270" width="5" style="79"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5" width="0" style="79" hidden="1" customWidth="1"/>
    <col min="516" max="516" width="7.85546875" style="79" customWidth="1"/>
    <col min="517" max="517" width="2" style="79" customWidth="1"/>
    <col min="518" max="518" width="1.5703125" style="79" customWidth="1"/>
    <col min="519" max="519" width="61.28515625" style="79" customWidth="1"/>
    <col min="520" max="520" width="5.42578125" style="79" bestFit="1" customWidth="1"/>
    <col min="521" max="521" width="5.42578125" style="79" customWidth="1"/>
    <col min="522" max="522" width="6.140625" style="79" customWidth="1"/>
    <col min="523" max="524" width="11.42578125" style="79"/>
    <col min="525" max="525" width="4.7109375" style="79" customWidth="1"/>
    <col min="526" max="526" width="5" style="79"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71" width="0" style="79" hidden="1" customWidth="1"/>
    <col min="772" max="772" width="7.85546875" style="79" customWidth="1"/>
    <col min="773" max="773" width="2" style="79" customWidth="1"/>
    <col min="774" max="774" width="1.5703125" style="79" customWidth="1"/>
    <col min="775" max="775" width="61.28515625" style="79" customWidth="1"/>
    <col min="776" max="776" width="5.42578125" style="79" bestFit="1" customWidth="1"/>
    <col min="777" max="777" width="5.42578125" style="79" customWidth="1"/>
    <col min="778" max="778" width="6.140625" style="79" customWidth="1"/>
    <col min="779" max="780" width="11.42578125" style="79"/>
    <col min="781" max="781" width="4.7109375" style="79" customWidth="1"/>
    <col min="782" max="782" width="5" style="79"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7" width="0" style="79" hidden="1" customWidth="1"/>
    <col min="1028" max="1028" width="7.85546875" style="79" customWidth="1"/>
    <col min="1029" max="1029" width="2" style="79" customWidth="1"/>
    <col min="1030" max="1030" width="1.5703125" style="79" customWidth="1"/>
    <col min="1031" max="1031" width="61.28515625" style="79" customWidth="1"/>
    <col min="1032" max="1032" width="5.42578125" style="79" bestFit="1" customWidth="1"/>
    <col min="1033" max="1033" width="5.42578125" style="79" customWidth="1"/>
    <col min="1034" max="1034" width="6.140625" style="79" customWidth="1"/>
    <col min="1035" max="1036" width="11.42578125" style="79"/>
    <col min="1037" max="1037" width="4.7109375" style="79" customWidth="1"/>
    <col min="1038" max="1038" width="5" style="79"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3" width="0" style="79" hidden="1" customWidth="1"/>
    <col min="1284" max="1284" width="7.85546875" style="79" customWidth="1"/>
    <col min="1285" max="1285" width="2" style="79" customWidth="1"/>
    <col min="1286" max="1286" width="1.5703125" style="79" customWidth="1"/>
    <col min="1287" max="1287" width="61.28515625" style="79" customWidth="1"/>
    <col min="1288" max="1288" width="5.42578125" style="79" bestFit="1" customWidth="1"/>
    <col min="1289" max="1289" width="5.42578125" style="79" customWidth="1"/>
    <col min="1290" max="1290" width="6.140625" style="79" customWidth="1"/>
    <col min="1291" max="1292" width="11.42578125" style="79"/>
    <col min="1293" max="1293" width="4.7109375" style="79" customWidth="1"/>
    <col min="1294" max="1294" width="5" style="79"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9" width="0" style="79" hidden="1" customWidth="1"/>
    <col min="1540" max="1540" width="7.85546875" style="79" customWidth="1"/>
    <col min="1541" max="1541" width="2" style="79" customWidth="1"/>
    <col min="1542" max="1542" width="1.5703125" style="79" customWidth="1"/>
    <col min="1543" max="1543" width="61.28515625" style="79" customWidth="1"/>
    <col min="1544" max="1544" width="5.42578125" style="79" bestFit="1" customWidth="1"/>
    <col min="1545" max="1545" width="5.42578125" style="79" customWidth="1"/>
    <col min="1546" max="1546" width="6.140625" style="79" customWidth="1"/>
    <col min="1547" max="1548" width="11.42578125" style="79"/>
    <col min="1549" max="1549" width="4.7109375" style="79" customWidth="1"/>
    <col min="1550" max="1550" width="5" style="79"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5" width="0" style="79" hidden="1" customWidth="1"/>
    <col min="1796" max="1796" width="7.85546875" style="79" customWidth="1"/>
    <col min="1797" max="1797" width="2" style="79" customWidth="1"/>
    <col min="1798" max="1798" width="1.5703125" style="79" customWidth="1"/>
    <col min="1799" max="1799" width="61.28515625" style="79" customWidth="1"/>
    <col min="1800" max="1800" width="5.42578125" style="79" bestFit="1" customWidth="1"/>
    <col min="1801" max="1801" width="5.42578125" style="79" customWidth="1"/>
    <col min="1802" max="1802" width="6.140625" style="79" customWidth="1"/>
    <col min="1803" max="1804" width="11.42578125" style="79"/>
    <col min="1805" max="1805" width="4.7109375" style="79" customWidth="1"/>
    <col min="1806" max="1806" width="5" style="79"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51" width="0" style="79" hidden="1" customWidth="1"/>
    <col min="2052" max="2052" width="7.85546875" style="79" customWidth="1"/>
    <col min="2053" max="2053" width="2" style="79" customWidth="1"/>
    <col min="2054" max="2054" width="1.5703125" style="79" customWidth="1"/>
    <col min="2055" max="2055" width="61.28515625" style="79" customWidth="1"/>
    <col min="2056" max="2056" width="5.42578125" style="79" bestFit="1" customWidth="1"/>
    <col min="2057" max="2057" width="5.42578125" style="79" customWidth="1"/>
    <col min="2058" max="2058" width="6.140625" style="79" customWidth="1"/>
    <col min="2059" max="2060" width="11.42578125" style="79"/>
    <col min="2061" max="2061" width="4.7109375" style="79" customWidth="1"/>
    <col min="2062" max="2062" width="5" style="79"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7" width="0" style="79" hidden="1" customWidth="1"/>
    <col min="2308" max="2308" width="7.85546875" style="79" customWidth="1"/>
    <col min="2309" max="2309" width="2" style="79" customWidth="1"/>
    <col min="2310" max="2310" width="1.5703125" style="79" customWidth="1"/>
    <col min="2311" max="2311" width="61.28515625" style="79" customWidth="1"/>
    <col min="2312" max="2312" width="5.42578125" style="79" bestFit="1" customWidth="1"/>
    <col min="2313" max="2313" width="5.42578125" style="79" customWidth="1"/>
    <col min="2314" max="2314" width="6.140625" style="79" customWidth="1"/>
    <col min="2315" max="2316" width="11.42578125" style="79"/>
    <col min="2317" max="2317" width="4.7109375" style="79" customWidth="1"/>
    <col min="2318" max="2318" width="5" style="79"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3" width="0" style="79" hidden="1" customWidth="1"/>
    <col min="2564" max="2564" width="7.85546875" style="79" customWidth="1"/>
    <col min="2565" max="2565" width="2" style="79" customWidth="1"/>
    <col min="2566" max="2566" width="1.5703125" style="79" customWidth="1"/>
    <col min="2567" max="2567" width="61.28515625" style="79" customWidth="1"/>
    <col min="2568" max="2568" width="5.42578125" style="79" bestFit="1" customWidth="1"/>
    <col min="2569" max="2569" width="5.42578125" style="79" customWidth="1"/>
    <col min="2570" max="2570" width="6.140625" style="79" customWidth="1"/>
    <col min="2571" max="2572" width="11.42578125" style="79"/>
    <col min="2573" max="2573" width="4.7109375" style="79" customWidth="1"/>
    <col min="2574" max="2574" width="5" style="79"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9" width="0" style="79" hidden="1" customWidth="1"/>
    <col min="2820" max="2820" width="7.85546875" style="79" customWidth="1"/>
    <col min="2821" max="2821" width="2" style="79" customWidth="1"/>
    <col min="2822" max="2822" width="1.5703125" style="79" customWidth="1"/>
    <col min="2823" max="2823" width="61.28515625" style="79" customWidth="1"/>
    <col min="2824" max="2824" width="5.42578125" style="79" bestFit="1" customWidth="1"/>
    <col min="2825" max="2825" width="5.42578125" style="79" customWidth="1"/>
    <col min="2826" max="2826" width="6.140625" style="79" customWidth="1"/>
    <col min="2827" max="2828" width="11.42578125" style="79"/>
    <col min="2829" max="2829" width="4.7109375" style="79" customWidth="1"/>
    <col min="2830" max="2830" width="5" style="79"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5" width="0" style="79" hidden="1" customWidth="1"/>
    <col min="3076" max="3076" width="7.85546875" style="79" customWidth="1"/>
    <col min="3077" max="3077" width="2" style="79" customWidth="1"/>
    <col min="3078" max="3078" width="1.5703125" style="79" customWidth="1"/>
    <col min="3079" max="3079" width="61.28515625" style="79" customWidth="1"/>
    <col min="3080" max="3080" width="5.42578125" style="79" bestFit="1" customWidth="1"/>
    <col min="3081" max="3081" width="5.42578125" style="79" customWidth="1"/>
    <col min="3082" max="3082" width="6.140625" style="79" customWidth="1"/>
    <col min="3083" max="3084" width="11.42578125" style="79"/>
    <col min="3085" max="3085" width="4.7109375" style="79" customWidth="1"/>
    <col min="3086" max="3086" width="5" style="79"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31" width="0" style="79" hidden="1" customWidth="1"/>
    <col min="3332" max="3332" width="7.85546875" style="79" customWidth="1"/>
    <col min="3333" max="3333" width="2" style="79" customWidth="1"/>
    <col min="3334" max="3334" width="1.5703125" style="79" customWidth="1"/>
    <col min="3335" max="3335" width="61.28515625" style="79" customWidth="1"/>
    <col min="3336" max="3336" width="5.42578125" style="79" bestFit="1" customWidth="1"/>
    <col min="3337" max="3337" width="5.42578125" style="79" customWidth="1"/>
    <col min="3338" max="3338" width="6.140625" style="79" customWidth="1"/>
    <col min="3339" max="3340" width="11.42578125" style="79"/>
    <col min="3341" max="3341" width="4.7109375" style="79" customWidth="1"/>
    <col min="3342" max="3342" width="5" style="79"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7" width="0" style="79" hidden="1" customWidth="1"/>
    <col min="3588" max="3588" width="7.85546875" style="79" customWidth="1"/>
    <col min="3589" max="3589" width="2" style="79" customWidth="1"/>
    <col min="3590" max="3590" width="1.5703125" style="79" customWidth="1"/>
    <col min="3591" max="3591" width="61.28515625" style="79" customWidth="1"/>
    <col min="3592" max="3592" width="5.42578125" style="79" bestFit="1" customWidth="1"/>
    <col min="3593" max="3593" width="5.42578125" style="79" customWidth="1"/>
    <col min="3594" max="3594" width="6.140625" style="79" customWidth="1"/>
    <col min="3595" max="3596" width="11.42578125" style="79"/>
    <col min="3597" max="3597" width="4.7109375" style="79" customWidth="1"/>
    <col min="3598" max="3598" width="5" style="79"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3" width="0" style="79" hidden="1" customWidth="1"/>
    <col min="3844" max="3844" width="7.85546875" style="79" customWidth="1"/>
    <col min="3845" max="3845" width="2" style="79" customWidth="1"/>
    <col min="3846" max="3846" width="1.5703125" style="79" customWidth="1"/>
    <col min="3847" max="3847" width="61.28515625" style="79" customWidth="1"/>
    <col min="3848" max="3848" width="5.42578125" style="79" bestFit="1" customWidth="1"/>
    <col min="3849" max="3849" width="5.42578125" style="79" customWidth="1"/>
    <col min="3850" max="3850" width="6.140625" style="79" customWidth="1"/>
    <col min="3851" max="3852" width="11.42578125" style="79"/>
    <col min="3853" max="3853" width="4.7109375" style="79" customWidth="1"/>
    <col min="3854" max="3854" width="5" style="79"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9" width="0" style="79" hidden="1" customWidth="1"/>
    <col min="4100" max="4100" width="7.85546875" style="79" customWidth="1"/>
    <col min="4101" max="4101" width="2" style="79" customWidth="1"/>
    <col min="4102" max="4102" width="1.5703125" style="79" customWidth="1"/>
    <col min="4103" max="4103" width="61.28515625" style="79" customWidth="1"/>
    <col min="4104" max="4104" width="5.42578125" style="79" bestFit="1" customWidth="1"/>
    <col min="4105" max="4105" width="5.42578125" style="79" customWidth="1"/>
    <col min="4106" max="4106" width="6.140625" style="79" customWidth="1"/>
    <col min="4107" max="4108" width="11.42578125" style="79"/>
    <col min="4109" max="4109" width="4.7109375" style="79" customWidth="1"/>
    <col min="4110" max="4110" width="5" style="79"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5" width="0" style="79" hidden="1" customWidth="1"/>
    <col min="4356" max="4356" width="7.85546875" style="79" customWidth="1"/>
    <col min="4357" max="4357" width="2" style="79" customWidth="1"/>
    <col min="4358" max="4358" width="1.5703125" style="79" customWidth="1"/>
    <col min="4359" max="4359" width="61.28515625" style="79" customWidth="1"/>
    <col min="4360" max="4360" width="5.42578125" style="79" bestFit="1" customWidth="1"/>
    <col min="4361" max="4361" width="5.42578125" style="79" customWidth="1"/>
    <col min="4362" max="4362" width="6.140625" style="79" customWidth="1"/>
    <col min="4363" max="4364" width="11.42578125" style="79"/>
    <col min="4365" max="4365" width="4.7109375" style="79" customWidth="1"/>
    <col min="4366" max="4366" width="5" style="79"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11" width="0" style="79" hidden="1" customWidth="1"/>
    <col min="4612" max="4612" width="7.85546875" style="79" customWidth="1"/>
    <col min="4613" max="4613" width="2" style="79" customWidth="1"/>
    <col min="4614" max="4614" width="1.5703125" style="79" customWidth="1"/>
    <col min="4615" max="4615" width="61.28515625" style="79" customWidth="1"/>
    <col min="4616" max="4616" width="5.42578125" style="79" bestFit="1" customWidth="1"/>
    <col min="4617" max="4617" width="5.42578125" style="79" customWidth="1"/>
    <col min="4618" max="4618" width="6.140625" style="79" customWidth="1"/>
    <col min="4619" max="4620" width="11.42578125" style="79"/>
    <col min="4621" max="4621" width="4.7109375" style="79" customWidth="1"/>
    <col min="4622" max="4622" width="5" style="79"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7" width="0" style="79" hidden="1" customWidth="1"/>
    <col min="4868" max="4868" width="7.85546875" style="79" customWidth="1"/>
    <col min="4869" max="4869" width="2" style="79" customWidth="1"/>
    <col min="4870" max="4870" width="1.5703125" style="79" customWidth="1"/>
    <col min="4871" max="4871" width="61.28515625" style="79" customWidth="1"/>
    <col min="4872" max="4872" width="5.42578125" style="79" bestFit="1" customWidth="1"/>
    <col min="4873" max="4873" width="5.42578125" style="79" customWidth="1"/>
    <col min="4874" max="4874" width="6.140625" style="79" customWidth="1"/>
    <col min="4875" max="4876" width="11.42578125" style="79"/>
    <col min="4877" max="4877" width="4.7109375" style="79" customWidth="1"/>
    <col min="4878" max="4878" width="5" style="79"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3" width="0" style="79" hidden="1" customWidth="1"/>
    <col min="5124" max="5124" width="7.85546875" style="79" customWidth="1"/>
    <col min="5125" max="5125" width="2" style="79" customWidth="1"/>
    <col min="5126" max="5126" width="1.5703125" style="79" customWidth="1"/>
    <col min="5127" max="5127" width="61.28515625" style="79" customWidth="1"/>
    <col min="5128" max="5128" width="5.42578125" style="79" bestFit="1" customWidth="1"/>
    <col min="5129" max="5129" width="5.42578125" style="79" customWidth="1"/>
    <col min="5130" max="5130" width="6.140625" style="79" customWidth="1"/>
    <col min="5131" max="5132" width="11.42578125" style="79"/>
    <col min="5133" max="5133" width="4.7109375" style="79" customWidth="1"/>
    <col min="5134" max="5134" width="5" style="79"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9" width="0" style="79" hidden="1" customWidth="1"/>
    <col min="5380" max="5380" width="7.85546875" style="79" customWidth="1"/>
    <col min="5381" max="5381" width="2" style="79" customWidth="1"/>
    <col min="5382" max="5382" width="1.5703125" style="79" customWidth="1"/>
    <col min="5383" max="5383" width="61.28515625" style="79" customWidth="1"/>
    <col min="5384" max="5384" width="5.42578125" style="79" bestFit="1" customWidth="1"/>
    <col min="5385" max="5385" width="5.42578125" style="79" customWidth="1"/>
    <col min="5386" max="5386" width="6.140625" style="79" customWidth="1"/>
    <col min="5387" max="5388" width="11.42578125" style="79"/>
    <col min="5389" max="5389" width="4.7109375" style="79" customWidth="1"/>
    <col min="5390" max="5390" width="5" style="79"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5" width="0" style="79" hidden="1" customWidth="1"/>
    <col min="5636" max="5636" width="7.85546875" style="79" customWidth="1"/>
    <col min="5637" max="5637" width="2" style="79" customWidth="1"/>
    <col min="5638" max="5638" width="1.5703125" style="79" customWidth="1"/>
    <col min="5639" max="5639" width="61.28515625" style="79" customWidth="1"/>
    <col min="5640" max="5640" width="5.42578125" style="79" bestFit="1" customWidth="1"/>
    <col min="5641" max="5641" width="5.42578125" style="79" customWidth="1"/>
    <col min="5642" max="5642" width="6.140625" style="79" customWidth="1"/>
    <col min="5643" max="5644" width="11.42578125" style="79"/>
    <col min="5645" max="5645" width="4.7109375" style="79" customWidth="1"/>
    <col min="5646" max="5646" width="5" style="79"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91" width="0" style="79" hidden="1" customWidth="1"/>
    <col min="5892" max="5892" width="7.85546875" style="79" customWidth="1"/>
    <col min="5893" max="5893" width="2" style="79" customWidth="1"/>
    <col min="5894" max="5894" width="1.5703125" style="79" customWidth="1"/>
    <col min="5895" max="5895" width="61.28515625" style="79" customWidth="1"/>
    <col min="5896" max="5896" width="5.42578125" style="79" bestFit="1" customWidth="1"/>
    <col min="5897" max="5897" width="5.42578125" style="79" customWidth="1"/>
    <col min="5898" max="5898" width="6.140625" style="79" customWidth="1"/>
    <col min="5899" max="5900" width="11.42578125" style="79"/>
    <col min="5901" max="5901" width="4.7109375" style="79" customWidth="1"/>
    <col min="5902" max="5902" width="5" style="79"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7" width="0" style="79" hidden="1" customWidth="1"/>
    <col min="6148" max="6148" width="7.85546875" style="79" customWidth="1"/>
    <col min="6149" max="6149" width="2" style="79" customWidth="1"/>
    <col min="6150" max="6150" width="1.5703125" style="79" customWidth="1"/>
    <col min="6151" max="6151" width="61.28515625" style="79" customWidth="1"/>
    <col min="6152" max="6152" width="5.42578125" style="79" bestFit="1" customWidth="1"/>
    <col min="6153" max="6153" width="5.42578125" style="79" customWidth="1"/>
    <col min="6154" max="6154" width="6.140625" style="79" customWidth="1"/>
    <col min="6155" max="6156" width="11.42578125" style="79"/>
    <col min="6157" max="6157" width="4.7109375" style="79" customWidth="1"/>
    <col min="6158" max="6158" width="5" style="79"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3" width="0" style="79" hidden="1" customWidth="1"/>
    <col min="6404" max="6404" width="7.85546875" style="79" customWidth="1"/>
    <col min="6405" max="6405" width="2" style="79" customWidth="1"/>
    <col min="6406" max="6406" width="1.5703125" style="79" customWidth="1"/>
    <col min="6407" max="6407" width="61.28515625" style="79" customWidth="1"/>
    <col min="6408" max="6408" width="5.42578125" style="79" bestFit="1" customWidth="1"/>
    <col min="6409" max="6409" width="5.42578125" style="79" customWidth="1"/>
    <col min="6410" max="6410" width="6.140625" style="79" customWidth="1"/>
    <col min="6411" max="6412" width="11.42578125" style="79"/>
    <col min="6413" max="6413" width="4.7109375" style="79" customWidth="1"/>
    <col min="6414" max="6414" width="5" style="79"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9" width="0" style="79" hidden="1" customWidth="1"/>
    <col min="6660" max="6660" width="7.85546875" style="79" customWidth="1"/>
    <col min="6661" max="6661" width="2" style="79" customWidth="1"/>
    <col min="6662" max="6662" width="1.5703125" style="79" customWidth="1"/>
    <col min="6663" max="6663" width="61.28515625" style="79" customWidth="1"/>
    <col min="6664" max="6664" width="5.42578125" style="79" bestFit="1" customWidth="1"/>
    <col min="6665" max="6665" width="5.42578125" style="79" customWidth="1"/>
    <col min="6666" max="6666" width="6.140625" style="79" customWidth="1"/>
    <col min="6667" max="6668" width="11.42578125" style="79"/>
    <col min="6669" max="6669" width="4.7109375" style="79" customWidth="1"/>
    <col min="6670" max="6670" width="5" style="79"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5" width="0" style="79" hidden="1" customWidth="1"/>
    <col min="6916" max="6916" width="7.85546875" style="79" customWidth="1"/>
    <col min="6917" max="6917" width="2" style="79" customWidth="1"/>
    <col min="6918" max="6918" width="1.5703125" style="79" customWidth="1"/>
    <col min="6919" max="6919" width="61.28515625" style="79" customWidth="1"/>
    <col min="6920" max="6920" width="5.42578125" style="79" bestFit="1" customWidth="1"/>
    <col min="6921" max="6921" width="5.42578125" style="79" customWidth="1"/>
    <col min="6922" max="6922" width="6.140625" style="79" customWidth="1"/>
    <col min="6923" max="6924" width="11.42578125" style="79"/>
    <col min="6925" max="6925" width="4.7109375" style="79" customWidth="1"/>
    <col min="6926" max="6926" width="5" style="79"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71" width="0" style="79" hidden="1" customWidth="1"/>
    <col min="7172" max="7172" width="7.85546875" style="79" customWidth="1"/>
    <col min="7173" max="7173" width="2" style="79" customWidth="1"/>
    <col min="7174" max="7174" width="1.5703125" style="79" customWidth="1"/>
    <col min="7175" max="7175" width="61.28515625" style="79" customWidth="1"/>
    <col min="7176" max="7176" width="5.42578125" style="79" bestFit="1" customWidth="1"/>
    <col min="7177" max="7177" width="5.42578125" style="79" customWidth="1"/>
    <col min="7178" max="7178" width="6.140625" style="79" customWidth="1"/>
    <col min="7179" max="7180" width="11.42578125" style="79"/>
    <col min="7181" max="7181" width="4.7109375" style="79" customWidth="1"/>
    <col min="7182" max="7182" width="5" style="79"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7" width="0" style="79" hidden="1" customWidth="1"/>
    <col min="7428" max="7428" width="7.85546875" style="79" customWidth="1"/>
    <col min="7429" max="7429" width="2" style="79" customWidth="1"/>
    <col min="7430" max="7430" width="1.5703125" style="79" customWidth="1"/>
    <col min="7431" max="7431" width="61.28515625" style="79" customWidth="1"/>
    <col min="7432" max="7432" width="5.42578125" style="79" bestFit="1" customWidth="1"/>
    <col min="7433" max="7433" width="5.42578125" style="79" customWidth="1"/>
    <col min="7434" max="7434" width="6.140625" style="79" customWidth="1"/>
    <col min="7435" max="7436" width="11.42578125" style="79"/>
    <col min="7437" max="7437" width="4.7109375" style="79" customWidth="1"/>
    <col min="7438" max="7438" width="5" style="79"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3" width="0" style="79" hidden="1" customWidth="1"/>
    <col min="7684" max="7684" width="7.85546875" style="79" customWidth="1"/>
    <col min="7685" max="7685" width="2" style="79" customWidth="1"/>
    <col min="7686" max="7686" width="1.5703125" style="79" customWidth="1"/>
    <col min="7687" max="7687" width="61.28515625" style="79" customWidth="1"/>
    <col min="7688" max="7688" width="5.42578125" style="79" bestFit="1" customWidth="1"/>
    <col min="7689" max="7689" width="5.42578125" style="79" customWidth="1"/>
    <col min="7690" max="7690" width="6.140625" style="79" customWidth="1"/>
    <col min="7691" max="7692" width="11.42578125" style="79"/>
    <col min="7693" max="7693" width="4.7109375" style="79" customWidth="1"/>
    <col min="7694" max="7694" width="5" style="79"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9" width="0" style="79" hidden="1" customWidth="1"/>
    <col min="7940" max="7940" width="7.85546875" style="79" customWidth="1"/>
    <col min="7941" max="7941" width="2" style="79" customWidth="1"/>
    <col min="7942" max="7942" width="1.5703125" style="79" customWidth="1"/>
    <col min="7943" max="7943" width="61.28515625" style="79" customWidth="1"/>
    <col min="7944" max="7944" width="5.42578125" style="79" bestFit="1" customWidth="1"/>
    <col min="7945" max="7945" width="5.42578125" style="79" customWidth="1"/>
    <col min="7946" max="7946" width="6.140625" style="79" customWidth="1"/>
    <col min="7947" max="7948" width="11.42578125" style="79"/>
    <col min="7949" max="7949" width="4.7109375" style="79" customWidth="1"/>
    <col min="7950" max="7950" width="5" style="79"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5" width="0" style="79" hidden="1" customWidth="1"/>
    <col min="8196" max="8196" width="7.85546875" style="79" customWidth="1"/>
    <col min="8197" max="8197" width="2" style="79" customWidth="1"/>
    <col min="8198" max="8198" width="1.5703125" style="79" customWidth="1"/>
    <col min="8199" max="8199" width="61.28515625" style="79" customWidth="1"/>
    <col min="8200" max="8200" width="5.42578125" style="79" bestFit="1" customWidth="1"/>
    <col min="8201" max="8201" width="5.42578125" style="79" customWidth="1"/>
    <col min="8202" max="8202" width="6.140625" style="79" customWidth="1"/>
    <col min="8203" max="8204" width="11.42578125" style="79"/>
    <col min="8205" max="8205" width="4.7109375" style="79" customWidth="1"/>
    <col min="8206" max="8206" width="5" style="79"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51" width="0" style="79" hidden="1" customWidth="1"/>
    <col min="8452" max="8452" width="7.85546875" style="79" customWidth="1"/>
    <col min="8453" max="8453" width="2" style="79" customWidth="1"/>
    <col min="8454" max="8454" width="1.5703125" style="79" customWidth="1"/>
    <col min="8455" max="8455" width="61.28515625" style="79" customWidth="1"/>
    <col min="8456" max="8456" width="5.42578125" style="79" bestFit="1" customWidth="1"/>
    <col min="8457" max="8457" width="5.42578125" style="79" customWidth="1"/>
    <col min="8458" max="8458" width="6.140625" style="79" customWidth="1"/>
    <col min="8459" max="8460" width="11.42578125" style="79"/>
    <col min="8461" max="8461" width="4.7109375" style="79" customWidth="1"/>
    <col min="8462" max="8462" width="5" style="79"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7" width="0" style="79" hidden="1" customWidth="1"/>
    <col min="8708" max="8708" width="7.85546875" style="79" customWidth="1"/>
    <col min="8709" max="8709" width="2" style="79" customWidth="1"/>
    <col min="8710" max="8710" width="1.5703125" style="79" customWidth="1"/>
    <col min="8711" max="8711" width="61.28515625" style="79" customWidth="1"/>
    <col min="8712" max="8712" width="5.42578125" style="79" bestFit="1" customWidth="1"/>
    <col min="8713" max="8713" width="5.42578125" style="79" customWidth="1"/>
    <col min="8714" max="8714" width="6.140625" style="79" customWidth="1"/>
    <col min="8715" max="8716" width="11.42578125" style="79"/>
    <col min="8717" max="8717" width="4.7109375" style="79" customWidth="1"/>
    <col min="8718" max="8718" width="5" style="79"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3" width="0" style="79" hidden="1" customWidth="1"/>
    <col min="8964" max="8964" width="7.85546875" style="79" customWidth="1"/>
    <col min="8965" max="8965" width="2" style="79" customWidth="1"/>
    <col min="8966" max="8966" width="1.5703125" style="79" customWidth="1"/>
    <col min="8967" max="8967" width="61.28515625" style="79" customWidth="1"/>
    <col min="8968" max="8968" width="5.42578125" style="79" bestFit="1" customWidth="1"/>
    <col min="8969" max="8969" width="5.42578125" style="79" customWidth="1"/>
    <col min="8970" max="8970" width="6.140625" style="79" customWidth="1"/>
    <col min="8971" max="8972" width="11.42578125" style="79"/>
    <col min="8973" max="8973" width="4.7109375" style="79" customWidth="1"/>
    <col min="8974" max="8974" width="5" style="79"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9" width="0" style="79" hidden="1" customWidth="1"/>
    <col min="9220" max="9220" width="7.85546875" style="79" customWidth="1"/>
    <col min="9221" max="9221" width="2" style="79" customWidth="1"/>
    <col min="9222" max="9222" width="1.5703125" style="79" customWidth="1"/>
    <col min="9223" max="9223" width="61.28515625" style="79" customWidth="1"/>
    <col min="9224" max="9224" width="5.42578125" style="79" bestFit="1" customWidth="1"/>
    <col min="9225" max="9225" width="5.42578125" style="79" customWidth="1"/>
    <col min="9226" max="9226" width="6.140625" style="79" customWidth="1"/>
    <col min="9227" max="9228" width="11.42578125" style="79"/>
    <col min="9229" max="9229" width="4.7109375" style="79" customWidth="1"/>
    <col min="9230" max="9230" width="5" style="79"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5" width="0" style="79" hidden="1" customWidth="1"/>
    <col min="9476" max="9476" width="7.85546875" style="79" customWidth="1"/>
    <col min="9477" max="9477" width="2" style="79" customWidth="1"/>
    <col min="9478" max="9478" width="1.5703125" style="79" customWidth="1"/>
    <col min="9479" max="9479" width="61.28515625" style="79" customWidth="1"/>
    <col min="9480" max="9480" width="5.42578125" style="79" bestFit="1" customWidth="1"/>
    <col min="9481" max="9481" width="5.42578125" style="79" customWidth="1"/>
    <col min="9482" max="9482" width="6.140625" style="79" customWidth="1"/>
    <col min="9483" max="9484" width="11.42578125" style="79"/>
    <col min="9485" max="9485" width="4.7109375" style="79" customWidth="1"/>
    <col min="9486" max="9486" width="5" style="79"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31" width="0" style="79" hidden="1" customWidth="1"/>
    <col min="9732" max="9732" width="7.85546875" style="79" customWidth="1"/>
    <col min="9733" max="9733" width="2" style="79" customWidth="1"/>
    <col min="9734" max="9734" width="1.5703125" style="79" customWidth="1"/>
    <col min="9735" max="9735" width="61.28515625" style="79" customWidth="1"/>
    <col min="9736" max="9736" width="5.42578125" style="79" bestFit="1" customWidth="1"/>
    <col min="9737" max="9737" width="5.42578125" style="79" customWidth="1"/>
    <col min="9738" max="9738" width="6.140625" style="79" customWidth="1"/>
    <col min="9739" max="9740" width="11.42578125" style="79"/>
    <col min="9741" max="9741" width="4.7109375" style="79" customWidth="1"/>
    <col min="9742" max="9742" width="5" style="79"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7" width="0" style="79" hidden="1" customWidth="1"/>
    <col min="9988" max="9988" width="7.85546875" style="79" customWidth="1"/>
    <col min="9989" max="9989" width="2" style="79" customWidth="1"/>
    <col min="9990" max="9990" width="1.5703125" style="79" customWidth="1"/>
    <col min="9991" max="9991" width="61.28515625" style="79" customWidth="1"/>
    <col min="9992" max="9992" width="5.42578125" style="79" bestFit="1" customWidth="1"/>
    <col min="9993" max="9993" width="5.42578125" style="79" customWidth="1"/>
    <col min="9994" max="9994" width="6.140625" style="79" customWidth="1"/>
    <col min="9995" max="9996" width="11.42578125" style="79"/>
    <col min="9997" max="9997" width="4.7109375" style="79" customWidth="1"/>
    <col min="9998" max="9998" width="5" style="79"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3" width="0" style="79" hidden="1" customWidth="1"/>
    <col min="10244" max="10244" width="7.85546875" style="79" customWidth="1"/>
    <col min="10245" max="10245" width="2" style="79" customWidth="1"/>
    <col min="10246" max="10246" width="1.5703125" style="79" customWidth="1"/>
    <col min="10247" max="10247" width="61.28515625" style="79" customWidth="1"/>
    <col min="10248" max="10248" width="5.42578125" style="79" bestFit="1" customWidth="1"/>
    <col min="10249" max="10249" width="5.42578125" style="79" customWidth="1"/>
    <col min="10250" max="10250" width="6.140625" style="79" customWidth="1"/>
    <col min="10251" max="10252" width="11.42578125" style="79"/>
    <col min="10253" max="10253" width="4.7109375" style="79" customWidth="1"/>
    <col min="10254" max="10254" width="5" style="79"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9" width="0" style="79" hidden="1" customWidth="1"/>
    <col min="10500" max="10500" width="7.85546875" style="79" customWidth="1"/>
    <col min="10501" max="10501" width="2" style="79" customWidth="1"/>
    <col min="10502" max="10502" width="1.5703125" style="79" customWidth="1"/>
    <col min="10503" max="10503" width="61.28515625" style="79" customWidth="1"/>
    <col min="10504" max="10504" width="5.42578125" style="79" bestFit="1" customWidth="1"/>
    <col min="10505" max="10505" width="5.42578125" style="79" customWidth="1"/>
    <col min="10506" max="10506" width="6.140625" style="79" customWidth="1"/>
    <col min="10507" max="10508" width="11.42578125" style="79"/>
    <col min="10509" max="10509" width="4.7109375" style="79" customWidth="1"/>
    <col min="10510" max="10510" width="5" style="79"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5" width="0" style="79" hidden="1" customWidth="1"/>
    <col min="10756" max="10756" width="7.85546875" style="79" customWidth="1"/>
    <col min="10757" max="10757" width="2" style="79" customWidth="1"/>
    <col min="10758" max="10758" width="1.5703125" style="79" customWidth="1"/>
    <col min="10759" max="10759" width="61.28515625" style="79" customWidth="1"/>
    <col min="10760" max="10760" width="5.42578125" style="79" bestFit="1" customWidth="1"/>
    <col min="10761" max="10761" width="5.42578125" style="79" customWidth="1"/>
    <col min="10762" max="10762" width="6.140625" style="79" customWidth="1"/>
    <col min="10763" max="10764" width="11.42578125" style="79"/>
    <col min="10765" max="10765" width="4.7109375" style="79" customWidth="1"/>
    <col min="10766" max="10766" width="5" style="79"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11" width="0" style="79" hidden="1" customWidth="1"/>
    <col min="11012" max="11012" width="7.85546875" style="79" customWidth="1"/>
    <col min="11013" max="11013" width="2" style="79" customWidth="1"/>
    <col min="11014" max="11014" width="1.5703125" style="79" customWidth="1"/>
    <col min="11015" max="11015" width="61.28515625" style="79" customWidth="1"/>
    <col min="11016" max="11016" width="5.42578125" style="79" bestFit="1" customWidth="1"/>
    <col min="11017" max="11017" width="5.42578125" style="79" customWidth="1"/>
    <col min="11018" max="11018" width="6.140625" style="79" customWidth="1"/>
    <col min="11019" max="11020" width="11.42578125" style="79"/>
    <col min="11021" max="11021" width="4.7109375" style="79" customWidth="1"/>
    <col min="11022" max="11022" width="5" style="79"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7" width="0" style="79" hidden="1" customWidth="1"/>
    <col min="11268" max="11268" width="7.85546875" style="79" customWidth="1"/>
    <col min="11269" max="11269" width="2" style="79" customWidth="1"/>
    <col min="11270" max="11270" width="1.5703125" style="79" customWidth="1"/>
    <col min="11271" max="11271" width="61.28515625" style="79" customWidth="1"/>
    <col min="11272" max="11272" width="5.42578125" style="79" bestFit="1" customWidth="1"/>
    <col min="11273" max="11273" width="5.42578125" style="79" customWidth="1"/>
    <col min="11274" max="11274" width="6.140625" style="79" customWidth="1"/>
    <col min="11275" max="11276" width="11.42578125" style="79"/>
    <col min="11277" max="11277" width="4.7109375" style="79" customWidth="1"/>
    <col min="11278" max="11278" width="5" style="79"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3" width="0" style="79" hidden="1" customWidth="1"/>
    <col min="11524" max="11524" width="7.85546875" style="79" customWidth="1"/>
    <col min="11525" max="11525" width="2" style="79" customWidth="1"/>
    <col min="11526" max="11526" width="1.5703125" style="79" customWidth="1"/>
    <col min="11527" max="11527" width="61.28515625" style="79" customWidth="1"/>
    <col min="11528" max="11528" width="5.42578125" style="79" bestFit="1" customWidth="1"/>
    <col min="11529" max="11529" width="5.42578125" style="79" customWidth="1"/>
    <col min="11530" max="11530" width="6.140625" style="79" customWidth="1"/>
    <col min="11531" max="11532" width="11.42578125" style="79"/>
    <col min="11533" max="11533" width="4.7109375" style="79" customWidth="1"/>
    <col min="11534" max="11534" width="5" style="79"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9" width="0" style="79" hidden="1" customWidth="1"/>
    <col min="11780" max="11780" width="7.85546875" style="79" customWidth="1"/>
    <col min="11781" max="11781" width="2" style="79" customWidth="1"/>
    <col min="11782" max="11782" width="1.5703125" style="79" customWidth="1"/>
    <col min="11783" max="11783" width="61.28515625" style="79" customWidth="1"/>
    <col min="11784" max="11784" width="5.42578125" style="79" bestFit="1" customWidth="1"/>
    <col min="11785" max="11785" width="5.42578125" style="79" customWidth="1"/>
    <col min="11786" max="11786" width="6.140625" style="79" customWidth="1"/>
    <col min="11787" max="11788" width="11.42578125" style="79"/>
    <col min="11789" max="11789" width="4.7109375" style="79" customWidth="1"/>
    <col min="11790" max="11790" width="5" style="79"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5" width="0" style="79" hidden="1" customWidth="1"/>
    <col min="12036" max="12036" width="7.85546875" style="79" customWidth="1"/>
    <col min="12037" max="12037" width="2" style="79" customWidth="1"/>
    <col min="12038" max="12038" width="1.5703125" style="79" customWidth="1"/>
    <col min="12039" max="12039" width="61.28515625" style="79" customWidth="1"/>
    <col min="12040" max="12040" width="5.42578125" style="79" bestFit="1" customWidth="1"/>
    <col min="12041" max="12041" width="5.42578125" style="79" customWidth="1"/>
    <col min="12042" max="12042" width="6.140625" style="79" customWidth="1"/>
    <col min="12043" max="12044" width="11.42578125" style="79"/>
    <col min="12045" max="12045" width="4.7109375" style="79" customWidth="1"/>
    <col min="12046" max="12046" width="5" style="79"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91" width="0" style="79" hidden="1" customWidth="1"/>
    <col min="12292" max="12292" width="7.85546875" style="79" customWidth="1"/>
    <col min="12293" max="12293" width="2" style="79" customWidth="1"/>
    <col min="12294" max="12294" width="1.5703125" style="79" customWidth="1"/>
    <col min="12295" max="12295" width="61.28515625" style="79" customWidth="1"/>
    <col min="12296" max="12296" width="5.42578125" style="79" bestFit="1" customWidth="1"/>
    <col min="12297" max="12297" width="5.42578125" style="79" customWidth="1"/>
    <col min="12298" max="12298" width="6.140625" style="79" customWidth="1"/>
    <col min="12299" max="12300" width="11.42578125" style="79"/>
    <col min="12301" max="12301" width="4.7109375" style="79" customWidth="1"/>
    <col min="12302" max="12302" width="5" style="79"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7" width="0" style="79" hidden="1" customWidth="1"/>
    <col min="12548" max="12548" width="7.85546875" style="79" customWidth="1"/>
    <col min="12549" max="12549" width="2" style="79" customWidth="1"/>
    <col min="12550" max="12550" width="1.5703125" style="79" customWidth="1"/>
    <col min="12551" max="12551" width="61.28515625" style="79" customWidth="1"/>
    <col min="12552" max="12552" width="5.42578125" style="79" bestFit="1" customWidth="1"/>
    <col min="12553" max="12553" width="5.42578125" style="79" customWidth="1"/>
    <col min="12554" max="12554" width="6.140625" style="79" customWidth="1"/>
    <col min="12555" max="12556" width="11.42578125" style="79"/>
    <col min="12557" max="12557" width="4.7109375" style="79" customWidth="1"/>
    <col min="12558" max="12558" width="5" style="79"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3" width="0" style="79" hidden="1" customWidth="1"/>
    <col min="12804" max="12804" width="7.85546875" style="79" customWidth="1"/>
    <col min="12805" max="12805" width="2" style="79" customWidth="1"/>
    <col min="12806" max="12806" width="1.5703125" style="79" customWidth="1"/>
    <col min="12807" max="12807" width="61.28515625" style="79" customWidth="1"/>
    <col min="12808" max="12808" width="5.42578125" style="79" bestFit="1" customWidth="1"/>
    <col min="12809" max="12809" width="5.42578125" style="79" customWidth="1"/>
    <col min="12810" max="12810" width="6.140625" style="79" customWidth="1"/>
    <col min="12811" max="12812" width="11.42578125" style="79"/>
    <col min="12813" max="12813" width="4.7109375" style="79" customWidth="1"/>
    <col min="12814" max="12814" width="5" style="79"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9" width="0" style="79" hidden="1" customWidth="1"/>
    <col min="13060" max="13060" width="7.85546875" style="79" customWidth="1"/>
    <col min="13061" max="13061" width="2" style="79" customWidth="1"/>
    <col min="13062" max="13062" width="1.5703125" style="79" customWidth="1"/>
    <col min="13063" max="13063" width="61.28515625" style="79" customWidth="1"/>
    <col min="13064" max="13064" width="5.42578125" style="79" bestFit="1" customWidth="1"/>
    <col min="13065" max="13065" width="5.42578125" style="79" customWidth="1"/>
    <col min="13066" max="13066" width="6.140625" style="79" customWidth="1"/>
    <col min="13067" max="13068" width="11.42578125" style="79"/>
    <col min="13069" max="13069" width="4.7109375" style="79" customWidth="1"/>
    <col min="13070" max="13070" width="5" style="79"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5" width="0" style="79" hidden="1" customWidth="1"/>
    <col min="13316" max="13316" width="7.85546875" style="79" customWidth="1"/>
    <col min="13317" max="13317" width="2" style="79" customWidth="1"/>
    <col min="13318" max="13318" width="1.5703125" style="79" customWidth="1"/>
    <col min="13319" max="13319" width="61.28515625" style="79" customWidth="1"/>
    <col min="13320" max="13320" width="5.42578125" style="79" bestFit="1" customWidth="1"/>
    <col min="13321" max="13321" width="5.42578125" style="79" customWidth="1"/>
    <col min="13322" max="13322" width="6.140625" style="79" customWidth="1"/>
    <col min="13323" max="13324" width="11.42578125" style="79"/>
    <col min="13325" max="13325" width="4.7109375" style="79" customWidth="1"/>
    <col min="13326" max="13326" width="5" style="79"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71" width="0" style="79" hidden="1" customWidth="1"/>
    <col min="13572" max="13572" width="7.85546875" style="79" customWidth="1"/>
    <col min="13573" max="13573" width="2" style="79" customWidth="1"/>
    <col min="13574" max="13574" width="1.5703125" style="79" customWidth="1"/>
    <col min="13575" max="13575" width="61.28515625" style="79" customWidth="1"/>
    <col min="13576" max="13576" width="5.42578125" style="79" bestFit="1" customWidth="1"/>
    <col min="13577" max="13577" width="5.42578125" style="79" customWidth="1"/>
    <col min="13578" max="13578" width="6.140625" style="79" customWidth="1"/>
    <col min="13579" max="13580" width="11.42578125" style="79"/>
    <col min="13581" max="13581" width="4.7109375" style="79" customWidth="1"/>
    <col min="13582" max="13582" width="5" style="79"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7" width="0" style="79" hidden="1" customWidth="1"/>
    <col min="13828" max="13828" width="7.85546875" style="79" customWidth="1"/>
    <col min="13829" max="13829" width="2" style="79" customWidth="1"/>
    <col min="13830" max="13830" width="1.5703125" style="79" customWidth="1"/>
    <col min="13831" max="13831" width="61.28515625" style="79" customWidth="1"/>
    <col min="13832" max="13832" width="5.42578125" style="79" bestFit="1" customWidth="1"/>
    <col min="13833" max="13833" width="5.42578125" style="79" customWidth="1"/>
    <col min="13834" max="13834" width="6.140625" style="79" customWidth="1"/>
    <col min="13835" max="13836" width="11.42578125" style="79"/>
    <col min="13837" max="13837" width="4.7109375" style="79" customWidth="1"/>
    <col min="13838" max="13838" width="5" style="79"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3" width="0" style="79" hidden="1" customWidth="1"/>
    <col min="14084" max="14084" width="7.85546875" style="79" customWidth="1"/>
    <col min="14085" max="14085" width="2" style="79" customWidth="1"/>
    <col min="14086" max="14086" width="1.5703125" style="79" customWidth="1"/>
    <col min="14087" max="14087" width="61.28515625" style="79" customWidth="1"/>
    <col min="14088" max="14088" width="5.42578125" style="79" bestFit="1" customWidth="1"/>
    <col min="14089" max="14089" width="5.42578125" style="79" customWidth="1"/>
    <col min="14090" max="14090" width="6.140625" style="79" customWidth="1"/>
    <col min="14091" max="14092" width="11.42578125" style="79"/>
    <col min="14093" max="14093" width="4.7109375" style="79" customWidth="1"/>
    <col min="14094" max="14094" width="5" style="79"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9" width="0" style="79" hidden="1" customWidth="1"/>
    <col min="14340" max="14340" width="7.85546875" style="79" customWidth="1"/>
    <col min="14341" max="14341" width="2" style="79" customWidth="1"/>
    <col min="14342" max="14342" width="1.5703125" style="79" customWidth="1"/>
    <col min="14343" max="14343" width="61.28515625" style="79" customWidth="1"/>
    <col min="14344" max="14344" width="5.42578125" style="79" bestFit="1" customWidth="1"/>
    <col min="14345" max="14345" width="5.42578125" style="79" customWidth="1"/>
    <col min="14346" max="14346" width="6.140625" style="79" customWidth="1"/>
    <col min="14347" max="14348" width="11.42578125" style="79"/>
    <col min="14349" max="14349" width="4.7109375" style="79" customWidth="1"/>
    <col min="14350" max="14350" width="5" style="79"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5" width="0" style="79" hidden="1" customWidth="1"/>
    <col min="14596" max="14596" width="7.85546875" style="79" customWidth="1"/>
    <col min="14597" max="14597" width="2" style="79" customWidth="1"/>
    <col min="14598" max="14598" width="1.5703125" style="79" customWidth="1"/>
    <col min="14599" max="14599" width="61.28515625" style="79" customWidth="1"/>
    <col min="14600" max="14600" width="5.42578125" style="79" bestFit="1" customWidth="1"/>
    <col min="14601" max="14601" width="5.42578125" style="79" customWidth="1"/>
    <col min="14602" max="14602" width="6.140625" style="79" customWidth="1"/>
    <col min="14603" max="14604" width="11.42578125" style="79"/>
    <col min="14605" max="14605" width="4.7109375" style="79" customWidth="1"/>
    <col min="14606" max="14606" width="5" style="79"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51" width="0" style="79" hidden="1" customWidth="1"/>
    <col min="14852" max="14852" width="7.85546875" style="79" customWidth="1"/>
    <col min="14853" max="14853" width="2" style="79" customWidth="1"/>
    <col min="14854" max="14854" width="1.5703125" style="79" customWidth="1"/>
    <col min="14855" max="14855" width="61.28515625" style="79" customWidth="1"/>
    <col min="14856" max="14856" width="5.42578125" style="79" bestFit="1" customWidth="1"/>
    <col min="14857" max="14857" width="5.42578125" style="79" customWidth="1"/>
    <col min="14858" max="14858" width="6.140625" style="79" customWidth="1"/>
    <col min="14859" max="14860" width="11.42578125" style="79"/>
    <col min="14861" max="14861" width="4.7109375" style="79" customWidth="1"/>
    <col min="14862" max="14862" width="5" style="79"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7" width="0" style="79" hidden="1" customWidth="1"/>
    <col min="15108" max="15108" width="7.85546875" style="79" customWidth="1"/>
    <col min="15109" max="15109" width="2" style="79" customWidth="1"/>
    <col min="15110" max="15110" width="1.5703125" style="79" customWidth="1"/>
    <col min="15111" max="15111" width="61.28515625" style="79" customWidth="1"/>
    <col min="15112" max="15112" width="5.42578125" style="79" bestFit="1" customWidth="1"/>
    <col min="15113" max="15113" width="5.42578125" style="79" customWidth="1"/>
    <col min="15114" max="15114" width="6.140625" style="79" customWidth="1"/>
    <col min="15115" max="15116" width="11.42578125" style="79"/>
    <col min="15117" max="15117" width="4.7109375" style="79" customWidth="1"/>
    <col min="15118" max="15118" width="5" style="79"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3" width="0" style="79" hidden="1" customWidth="1"/>
    <col min="15364" max="15364" width="7.85546875" style="79" customWidth="1"/>
    <col min="15365" max="15365" width="2" style="79" customWidth="1"/>
    <col min="15366" max="15366" width="1.5703125" style="79" customWidth="1"/>
    <col min="15367" max="15367" width="61.28515625" style="79" customWidth="1"/>
    <col min="15368" max="15368" width="5.42578125" style="79" bestFit="1" customWidth="1"/>
    <col min="15369" max="15369" width="5.42578125" style="79" customWidth="1"/>
    <col min="15370" max="15370" width="6.140625" style="79" customWidth="1"/>
    <col min="15371" max="15372" width="11.42578125" style="79"/>
    <col min="15373" max="15373" width="4.7109375" style="79" customWidth="1"/>
    <col min="15374" max="15374" width="5" style="79"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9" width="0" style="79" hidden="1" customWidth="1"/>
    <col min="15620" max="15620" width="7.85546875" style="79" customWidth="1"/>
    <col min="15621" max="15621" width="2" style="79" customWidth="1"/>
    <col min="15622" max="15622" width="1.5703125" style="79" customWidth="1"/>
    <col min="15623" max="15623" width="61.28515625" style="79" customWidth="1"/>
    <col min="15624" max="15624" width="5.42578125" style="79" bestFit="1" customWidth="1"/>
    <col min="15625" max="15625" width="5.42578125" style="79" customWidth="1"/>
    <col min="15626" max="15626" width="6.140625" style="79" customWidth="1"/>
    <col min="15627" max="15628" width="11.42578125" style="79"/>
    <col min="15629" max="15629" width="4.7109375" style="79" customWidth="1"/>
    <col min="15630" max="15630" width="5" style="79"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5" width="0" style="79" hidden="1" customWidth="1"/>
    <col min="15876" max="15876" width="7.85546875" style="79" customWidth="1"/>
    <col min="15877" max="15877" width="2" style="79" customWidth="1"/>
    <col min="15878" max="15878" width="1.5703125" style="79" customWidth="1"/>
    <col min="15879" max="15879" width="61.28515625" style="79" customWidth="1"/>
    <col min="15880" max="15880" width="5.42578125" style="79" bestFit="1" customWidth="1"/>
    <col min="15881" max="15881" width="5.42578125" style="79" customWidth="1"/>
    <col min="15882" max="15882" width="6.140625" style="79" customWidth="1"/>
    <col min="15883" max="15884" width="11.42578125" style="79"/>
    <col min="15885" max="15885" width="4.7109375" style="79" customWidth="1"/>
    <col min="15886" max="15886" width="5" style="79"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31" width="0" style="79" hidden="1" customWidth="1"/>
    <col min="16132" max="16132" width="7.85546875" style="79" customWidth="1"/>
    <col min="16133" max="16133" width="2" style="79" customWidth="1"/>
    <col min="16134" max="16134" width="1.5703125" style="79" customWidth="1"/>
    <col min="16135" max="16135" width="61.28515625" style="79" customWidth="1"/>
    <col min="16136" max="16136" width="5.42578125" style="79" bestFit="1" customWidth="1"/>
    <col min="16137" max="16137" width="5.42578125" style="79" customWidth="1"/>
    <col min="16138" max="16138" width="6.140625" style="79" customWidth="1"/>
    <col min="16139" max="16140" width="11.42578125" style="79"/>
    <col min="16141" max="16141" width="4.7109375" style="79" customWidth="1"/>
    <col min="16142" max="16142" width="5" style="79"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1.25" customHeight="1">
      <c r="A1" s="2107"/>
      <c r="B1" s="2107"/>
      <c r="C1" s="2107"/>
      <c r="D1" s="83"/>
      <c r="E1" s="83"/>
      <c r="F1" s="83"/>
      <c r="G1" s="83"/>
      <c r="H1" s="278"/>
      <c r="I1" s="278"/>
      <c r="J1" s="278"/>
      <c r="K1" s="78"/>
      <c r="L1" s="78"/>
    </row>
    <row r="2" spans="1:31">
      <c r="A2" s="2107"/>
      <c r="B2" s="2107"/>
      <c r="C2" s="2107"/>
      <c r="D2" s="2281" t="s">
        <v>1541</v>
      </c>
      <c r="E2" s="2281"/>
      <c r="F2" s="2281"/>
      <c r="G2" s="2281"/>
      <c r="H2" s="2281"/>
      <c r="I2" s="2281"/>
      <c r="J2" s="2281"/>
      <c r="K2" s="78"/>
      <c r="L2" s="83"/>
      <c r="M2" s="83"/>
      <c r="N2" s="2281"/>
      <c r="O2" s="2281"/>
      <c r="P2" s="2281"/>
      <c r="Q2" s="2281"/>
      <c r="R2" s="2281"/>
      <c r="S2" s="2281"/>
      <c r="T2" s="2281"/>
      <c r="U2" s="2281"/>
      <c r="V2" s="2281"/>
      <c r="W2" s="2281"/>
      <c r="X2" s="2281"/>
      <c r="Y2" s="2281"/>
      <c r="Z2" s="2281"/>
      <c r="AA2" s="2281"/>
      <c r="AB2" s="2281"/>
    </row>
    <row r="3" spans="1:31" s="83" customFormat="1" ht="15.75">
      <c r="A3" s="2107"/>
      <c r="B3" s="2107"/>
      <c r="C3" s="2107"/>
      <c r="D3" s="2281" t="s">
        <v>77</v>
      </c>
      <c r="E3" s="2281"/>
      <c r="F3" s="2281"/>
      <c r="G3" s="2281"/>
      <c r="H3" s="2281"/>
      <c r="I3" s="2281"/>
      <c r="J3" s="2281"/>
      <c r="K3" s="278"/>
      <c r="L3" s="86"/>
      <c r="M3" s="86"/>
      <c r="N3" s="87"/>
      <c r="AD3" s="88"/>
      <c r="AE3" s="88"/>
    </row>
    <row r="4" spans="1:31" s="83" customFormat="1" ht="3" customHeight="1">
      <c r="A4" s="2107"/>
      <c r="B4" s="2107"/>
      <c r="C4" s="2107"/>
      <c r="F4" s="314"/>
      <c r="G4" s="314"/>
      <c r="H4" s="92"/>
      <c r="I4" s="1115"/>
      <c r="J4" s="1115"/>
      <c r="K4" s="278"/>
      <c r="N4" s="92"/>
    </row>
    <row r="5" spans="1:31" s="83" customFormat="1" ht="10.5" customHeight="1">
      <c r="A5" s="2107"/>
      <c r="B5" s="2107"/>
      <c r="C5" s="2107"/>
      <c r="D5" s="2282" t="s">
        <v>2</v>
      </c>
      <c r="E5" s="2285" t="s">
        <v>327</v>
      </c>
      <c r="F5" s="2285"/>
      <c r="G5" s="2285"/>
      <c r="H5" s="2793" t="s">
        <v>18</v>
      </c>
      <c r="I5" s="2793" t="s">
        <v>19</v>
      </c>
      <c r="J5" s="2796" t="s">
        <v>8</v>
      </c>
      <c r="K5" s="278"/>
      <c r="N5" s="92"/>
    </row>
    <row r="6" spans="1:31" ht="10.5" customHeight="1">
      <c r="A6" s="2107"/>
      <c r="B6" s="2107"/>
      <c r="C6" s="2107"/>
      <c r="D6" s="2357"/>
      <c r="E6" s="2286"/>
      <c r="F6" s="2286"/>
      <c r="G6" s="2286"/>
      <c r="H6" s="2794"/>
      <c r="I6" s="2794"/>
      <c r="J6" s="2797"/>
      <c r="K6" s="78"/>
      <c r="L6" s="2091"/>
    </row>
    <row r="7" spans="1:31" ht="10.5" customHeight="1">
      <c r="A7" s="2107" t="s">
        <v>9</v>
      </c>
      <c r="B7" s="2107" t="s">
        <v>10</v>
      </c>
      <c r="C7" s="2107" t="s">
        <v>11</v>
      </c>
      <c r="D7" s="2358"/>
      <c r="E7" s="2287"/>
      <c r="F7" s="2287"/>
      <c r="G7" s="2287"/>
      <c r="H7" s="2795"/>
      <c r="I7" s="2795"/>
      <c r="J7" s="2798"/>
      <c r="K7" s="78"/>
      <c r="L7" s="83"/>
    </row>
    <row r="8" spans="1:31" ht="11.25" customHeight="1">
      <c r="A8" s="2107"/>
      <c r="B8" s="2107"/>
      <c r="C8" s="2107"/>
      <c r="D8" s="2360">
        <v>1401</v>
      </c>
      <c r="E8" s="122" t="s">
        <v>20</v>
      </c>
      <c r="F8" s="123"/>
      <c r="G8" s="14"/>
      <c r="H8" s="280">
        <f>SUM(H9,H14,H19,H24)</f>
        <v>7</v>
      </c>
      <c r="I8" s="280">
        <f>SUM(I9,I14,I19,I24)</f>
        <v>6</v>
      </c>
      <c r="J8" s="281">
        <f>SUM(H8:I8)</f>
        <v>13</v>
      </c>
      <c r="K8" s="78"/>
      <c r="L8" s="83"/>
    </row>
    <row r="9" spans="1:31" ht="11.25" customHeight="1">
      <c r="A9" s="2107"/>
      <c r="B9" s="2107"/>
      <c r="C9" s="2107"/>
      <c r="D9" s="2361"/>
      <c r="E9" s="636" t="s">
        <v>21</v>
      </c>
      <c r="F9" s="92"/>
      <c r="G9" s="92"/>
      <c r="H9" s="2859">
        <f>SUM(H10,H12)</f>
        <v>0</v>
      </c>
      <c r="I9" s="2859">
        <f>SUM(I10,I12)</f>
        <v>0</v>
      </c>
      <c r="J9" s="2860">
        <f>SUM(H9:I9)</f>
        <v>0</v>
      </c>
      <c r="K9" s="78"/>
      <c r="L9" s="78"/>
    </row>
    <row r="10" spans="1:31" ht="10.5" customHeight="1">
      <c r="A10" s="2107"/>
      <c r="B10" s="2107"/>
      <c r="C10" s="2107"/>
      <c r="D10" s="2361"/>
      <c r="E10" s="92"/>
      <c r="F10" s="92" t="s">
        <v>1134</v>
      </c>
      <c r="G10" s="92"/>
      <c r="H10" s="173">
        <f>SUM(H11)</f>
        <v>0</v>
      </c>
      <c r="I10" s="173">
        <f>SUM(I11)</f>
        <v>0</v>
      </c>
      <c r="J10" s="164">
        <f>SUM(H10:I10)</f>
        <v>0</v>
      </c>
      <c r="K10" s="78"/>
      <c r="L10" s="78"/>
    </row>
    <row r="11" spans="1:31" ht="10.5" customHeight="1">
      <c r="A11" s="2107">
        <v>1</v>
      </c>
      <c r="B11" s="2107">
        <v>1</v>
      </c>
      <c r="C11" s="2107">
        <v>11</v>
      </c>
      <c r="D11" s="2361"/>
      <c r="E11" s="92"/>
      <c r="G11" s="92" t="s">
        <v>1135</v>
      </c>
      <c r="H11" s="173">
        <v>0</v>
      </c>
      <c r="I11" s="173">
        <v>0</v>
      </c>
      <c r="J11" s="2861">
        <f t="shared" ref="J11:J85" si="0">SUM(H11:I11)</f>
        <v>0</v>
      </c>
      <c r="K11" s="78"/>
      <c r="L11" s="78"/>
    </row>
    <row r="12" spans="1:31" ht="10.5" customHeight="1">
      <c r="A12" s="2107"/>
      <c r="B12" s="2107"/>
      <c r="C12" s="2107"/>
      <c r="D12" s="2361"/>
      <c r="E12" s="92"/>
      <c r="F12" s="92" t="s">
        <v>1137</v>
      </c>
      <c r="G12" s="92"/>
      <c r="H12" s="173">
        <f>SUM(H13)</f>
        <v>0</v>
      </c>
      <c r="I12" s="173">
        <f>SUM(I13)</f>
        <v>0</v>
      </c>
      <c r="J12" s="2861">
        <f t="shared" si="0"/>
        <v>0</v>
      </c>
      <c r="K12" s="78"/>
      <c r="L12" s="78"/>
    </row>
    <row r="13" spans="1:31" ht="10.5" customHeight="1">
      <c r="A13" s="2107">
        <v>1</v>
      </c>
      <c r="B13" s="2107">
        <v>1</v>
      </c>
      <c r="C13" s="2107">
        <v>11</v>
      </c>
      <c r="D13" s="2361"/>
      <c r="E13" s="92"/>
      <c r="G13" s="92" t="s">
        <v>1138</v>
      </c>
      <c r="H13" s="173">
        <v>0</v>
      </c>
      <c r="I13" s="173">
        <v>0</v>
      </c>
      <c r="J13" s="2861">
        <f t="shared" si="0"/>
        <v>0</v>
      </c>
      <c r="K13" s="78"/>
      <c r="L13" s="78"/>
    </row>
    <row r="14" spans="1:31" ht="11.25" customHeight="1">
      <c r="A14" s="2107"/>
      <c r="B14" s="2107"/>
      <c r="C14" s="2107"/>
      <c r="D14" s="2361"/>
      <c r="E14" s="175" t="s">
        <v>22</v>
      </c>
      <c r="F14" s="92"/>
      <c r="G14" s="92"/>
      <c r="H14" s="2862">
        <f>SUM(H15+H17)</f>
        <v>0</v>
      </c>
      <c r="I14" s="2862">
        <f>SUM(I15+I17)</f>
        <v>0</v>
      </c>
      <c r="J14" s="2860">
        <f t="shared" si="0"/>
        <v>0</v>
      </c>
      <c r="K14" s="78"/>
      <c r="L14" s="78"/>
    </row>
    <row r="15" spans="1:31" ht="10.5" customHeight="1">
      <c r="A15" s="2107"/>
      <c r="B15" s="2107"/>
      <c r="C15" s="2107"/>
      <c r="D15" s="2361"/>
      <c r="E15" s="175"/>
      <c r="F15" s="92" t="s">
        <v>1139</v>
      </c>
      <c r="G15" s="92"/>
      <c r="H15" s="173">
        <f>SUM(H16)</f>
        <v>0</v>
      </c>
      <c r="I15" s="163">
        <f>SUM(I16)</f>
        <v>0</v>
      </c>
      <c r="J15" s="2861">
        <f t="shared" si="0"/>
        <v>0</v>
      </c>
      <c r="K15" s="78"/>
      <c r="L15" s="78"/>
    </row>
    <row r="16" spans="1:31" ht="10.5" customHeight="1">
      <c r="A16" s="2107">
        <v>1</v>
      </c>
      <c r="B16" s="2107">
        <v>1</v>
      </c>
      <c r="C16" s="2107">
        <v>5</v>
      </c>
      <c r="D16" s="2361"/>
      <c r="E16" s="175"/>
      <c r="F16" s="92"/>
      <c r="G16" s="92" t="s">
        <v>1542</v>
      </c>
      <c r="H16" s="1707">
        <v>0</v>
      </c>
      <c r="I16" s="1707">
        <v>0</v>
      </c>
      <c r="J16" s="2861">
        <f t="shared" si="0"/>
        <v>0</v>
      </c>
      <c r="K16" s="78"/>
      <c r="L16" s="78"/>
    </row>
    <row r="17" spans="1:12" ht="10.5" customHeight="1">
      <c r="A17" s="2107"/>
      <c r="B17" s="2107"/>
      <c r="C17" s="2107"/>
      <c r="D17" s="2361"/>
      <c r="E17" s="92"/>
      <c r="F17" s="92" t="s">
        <v>1134</v>
      </c>
      <c r="G17" s="92"/>
      <c r="H17" s="1707">
        <f>SUM(H18)</f>
        <v>0</v>
      </c>
      <c r="I17" s="1707">
        <f>SUM(I18)</f>
        <v>0</v>
      </c>
      <c r="J17" s="2861">
        <f t="shared" si="0"/>
        <v>0</v>
      </c>
      <c r="K17" s="78"/>
      <c r="L17" s="78"/>
    </row>
    <row r="18" spans="1:12" ht="10.5" customHeight="1">
      <c r="A18" s="2107">
        <v>1</v>
      </c>
      <c r="B18" s="2107">
        <v>1</v>
      </c>
      <c r="C18" s="2107">
        <v>5</v>
      </c>
      <c r="D18" s="2361"/>
      <c r="E18" s="92"/>
      <c r="F18" s="92"/>
      <c r="G18" s="92" t="s">
        <v>1135</v>
      </c>
      <c r="H18" s="1707">
        <v>0</v>
      </c>
      <c r="I18" s="1707">
        <v>0</v>
      </c>
      <c r="J18" s="2861">
        <f t="shared" si="0"/>
        <v>0</v>
      </c>
      <c r="K18" s="78"/>
      <c r="L18" s="78"/>
    </row>
    <row r="19" spans="1:12" ht="11.25" customHeight="1">
      <c r="A19" s="2107"/>
      <c r="B19" s="2107"/>
      <c r="C19" s="2107"/>
      <c r="D19" s="2361"/>
      <c r="E19" s="175" t="s">
        <v>23</v>
      </c>
      <c r="F19" s="92"/>
      <c r="G19" s="92"/>
      <c r="H19" s="2863">
        <f>SUM(H20+H22)</f>
        <v>7</v>
      </c>
      <c r="I19" s="2863">
        <f>SUM(I20+I22)</f>
        <v>6</v>
      </c>
      <c r="J19" s="2860">
        <f t="shared" si="0"/>
        <v>13</v>
      </c>
      <c r="K19" s="78"/>
      <c r="L19" s="78"/>
    </row>
    <row r="20" spans="1:12" ht="11.25" customHeight="1">
      <c r="A20" s="2107"/>
      <c r="B20" s="2107"/>
      <c r="C20" s="2107"/>
      <c r="D20" s="2361"/>
      <c r="E20" s="175"/>
      <c r="F20" s="92" t="s">
        <v>1139</v>
      </c>
      <c r="G20" s="92"/>
      <c r="H20" s="168">
        <f>SUM(H21)</f>
        <v>0</v>
      </c>
      <c r="I20" s="168">
        <f>SUM(I21)</f>
        <v>0</v>
      </c>
      <c r="J20" s="164">
        <f t="shared" si="0"/>
        <v>0</v>
      </c>
      <c r="K20" s="78"/>
      <c r="L20" s="78"/>
    </row>
    <row r="21" spans="1:12" ht="11.25" customHeight="1">
      <c r="A21" s="2107">
        <v>1</v>
      </c>
      <c r="B21" s="2107">
        <v>1</v>
      </c>
      <c r="C21" s="2107">
        <v>12</v>
      </c>
      <c r="D21" s="2361"/>
      <c r="E21" s="175"/>
      <c r="F21" s="92"/>
      <c r="G21" s="92" t="s">
        <v>1543</v>
      </c>
      <c r="H21" s="168">
        <v>0</v>
      </c>
      <c r="I21" s="168">
        <v>0</v>
      </c>
      <c r="J21" s="164">
        <f t="shared" si="0"/>
        <v>0</v>
      </c>
      <c r="K21" s="78"/>
      <c r="L21" s="78"/>
    </row>
    <row r="22" spans="1:12" ht="10.5" customHeight="1">
      <c r="A22" s="2107"/>
      <c r="B22" s="2107"/>
      <c r="C22" s="2107"/>
      <c r="D22" s="2361"/>
      <c r="E22" s="92"/>
      <c r="F22" s="92" t="s">
        <v>1134</v>
      </c>
      <c r="G22" s="92"/>
      <c r="H22" s="1707">
        <f>SUM(H23)</f>
        <v>7</v>
      </c>
      <c r="I22" s="1707">
        <f>SUM(I23)</f>
        <v>6</v>
      </c>
      <c r="J22" s="2861">
        <f t="shared" si="0"/>
        <v>13</v>
      </c>
      <c r="K22" s="78"/>
      <c r="L22" s="78"/>
    </row>
    <row r="23" spans="1:12" ht="10.5" customHeight="1">
      <c r="A23" s="2107">
        <v>1</v>
      </c>
      <c r="B23" s="2107">
        <v>1</v>
      </c>
      <c r="C23" s="2107">
        <v>12</v>
      </c>
      <c r="D23" s="2361"/>
      <c r="E23" s="92"/>
      <c r="F23" s="92"/>
      <c r="G23" s="92" t="s">
        <v>1135</v>
      </c>
      <c r="H23" s="168">
        <v>7</v>
      </c>
      <c r="I23" s="168">
        <v>6</v>
      </c>
      <c r="J23" s="2861">
        <f t="shared" si="0"/>
        <v>13</v>
      </c>
      <c r="K23" s="78"/>
      <c r="L23" s="78"/>
    </row>
    <row r="24" spans="1:12" s="683" customFormat="1" ht="10.5" customHeight="1">
      <c r="A24" s="996"/>
      <c r="B24" s="996"/>
      <c r="C24" s="996"/>
      <c r="D24" s="2361"/>
      <c r="E24" s="175" t="s">
        <v>24</v>
      </c>
      <c r="F24" s="175"/>
      <c r="G24" s="175"/>
      <c r="H24" s="2863">
        <f>SUM(H25)</f>
        <v>0</v>
      </c>
      <c r="I24" s="2863">
        <f>SUM(I25)</f>
        <v>0</v>
      </c>
      <c r="J24" s="2860">
        <f t="shared" si="0"/>
        <v>0</v>
      </c>
      <c r="K24" s="977"/>
      <c r="L24" s="977"/>
    </row>
    <row r="25" spans="1:12" ht="10.5" customHeight="1">
      <c r="A25" s="2107"/>
      <c r="B25" s="2107"/>
      <c r="C25" s="2107"/>
      <c r="D25" s="2361"/>
      <c r="E25" s="92"/>
      <c r="F25" s="92" t="s">
        <v>1137</v>
      </c>
      <c r="G25" s="92"/>
      <c r="H25" s="168">
        <f>SUM(H26)</f>
        <v>0</v>
      </c>
      <c r="I25" s="168">
        <f>SUM(I26)</f>
        <v>0</v>
      </c>
      <c r="J25" s="2861">
        <f t="shared" si="0"/>
        <v>0</v>
      </c>
      <c r="K25" s="78"/>
      <c r="L25" s="78"/>
    </row>
    <row r="26" spans="1:12" ht="10.5" customHeight="1">
      <c r="A26" s="2107">
        <v>1</v>
      </c>
      <c r="B26" s="2107">
        <v>1</v>
      </c>
      <c r="C26" s="2107">
        <v>2</v>
      </c>
      <c r="D26" s="2365"/>
      <c r="E26" s="92"/>
      <c r="F26" s="92"/>
      <c r="G26" s="92" t="s">
        <v>1544</v>
      </c>
      <c r="H26" s="168">
        <v>0</v>
      </c>
      <c r="I26" s="168">
        <v>0</v>
      </c>
      <c r="J26" s="2861">
        <f t="shared" si="0"/>
        <v>0</v>
      </c>
      <c r="K26" s="78"/>
      <c r="L26" s="78"/>
    </row>
    <row r="27" spans="1:12" ht="11.25" customHeight="1">
      <c r="A27" s="2107"/>
      <c r="B27" s="2107"/>
      <c r="C27" s="2107"/>
      <c r="D27" s="2360">
        <v>1402</v>
      </c>
      <c r="E27" s="13" t="s">
        <v>29</v>
      </c>
      <c r="F27" s="123"/>
      <c r="G27" s="123"/>
      <c r="H27" s="71">
        <f>SUM(H28,H44,H52,H59+H62)</f>
        <v>31</v>
      </c>
      <c r="I27" s="71">
        <f>SUM(I28,I44,I52,I59+I62)</f>
        <v>23</v>
      </c>
      <c r="J27" s="33">
        <f t="shared" si="0"/>
        <v>54</v>
      </c>
      <c r="K27" s="78"/>
      <c r="L27" s="78"/>
    </row>
    <row r="28" spans="1:12" ht="11.25" customHeight="1">
      <c r="A28" s="2107"/>
      <c r="B28" s="2107"/>
      <c r="C28" s="2107"/>
      <c r="D28" s="2361"/>
      <c r="E28" s="175" t="s">
        <v>114</v>
      </c>
      <c r="F28" s="92"/>
      <c r="G28" s="92"/>
      <c r="H28" s="2863">
        <f>SUM(H29,H31)</f>
        <v>25</v>
      </c>
      <c r="I28" s="2863">
        <f>SUM(I29,I31)</f>
        <v>20</v>
      </c>
      <c r="J28" s="2860">
        <f t="shared" si="0"/>
        <v>45</v>
      </c>
      <c r="K28" s="78"/>
      <c r="L28" s="78"/>
    </row>
    <row r="29" spans="1:12" ht="10.5" customHeight="1">
      <c r="A29" s="2107"/>
      <c r="B29" s="2107"/>
      <c r="C29" s="2107"/>
      <c r="D29" s="2361"/>
      <c r="E29" s="322"/>
      <c r="F29" s="92" t="s">
        <v>104</v>
      </c>
      <c r="G29" s="92"/>
      <c r="H29" s="1707">
        <f>SUM(H30)</f>
        <v>2</v>
      </c>
      <c r="I29" s="1707">
        <f>SUM(I30)</f>
        <v>3</v>
      </c>
      <c r="J29" s="2861">
        <f t="shared" si="0"/>
        <v>5</v>
      </c>
      <c r="K29" s="78"/>
      <c r="L29" s="78"/>
    </row>
    <row r="30" spans="1:12" ht="10.5" customHeight="1">
      <c r="A30" s="2107">
        <v>2</v>
      </c>
      <c r="B30" s="2107">
        <v>4</v>
      </c>
      <c r="C30" s="2107">
        <v>11</v>
      </c>
      <c r="D30" s="2361"/>
      <c r="E30" s="175"/>
      <c r="F30" s="92"/>
      <c r="G30" s="92" t="s">
        <v>1144</v>
      </c>
      <c r="H30" s="1707">
        <v>2</v>
      </c>
      <c r="I30" s="1707">
        <v>3</v>
      </c>
      <c r="J30" s="2861">
        <f t="shared" si="0"/>
        <v>5</v>
      </c>
      <c r="K30" s="78"/>
      <c r="L30" s="78"/>
    </row>
    <row r="31" spans="1:12" ht="10.5" customHeight="1">
      <c r="A31" s="2107"/>
      <c r="B31" s="2107"/>
      <c r="C31" s="2107"/>
      <c r="D31" s="2361"/>
      <c r="E31" s="92"/>
      <c r="F31" s="92" t="s">
        <v>1134</v>
      </c>
      <c r="G31" s="92"/>
      <c r="H31" s="1707">
        <f>SUM(H32+H33+H34+H36+H37+H38+H39+H40+H41+H42+H43)</f>
        <v>23</v>
      </c>
      <c r="I31" s="1707">
        <f>SUM(I32+I33+I34+I36+I37+I38+I39+I40+I41+I42+I43)</f>
        <v>17</v>
      </c>
      <c r="J31" s="2861">
        <f t="shared" si="0"/>
        <v>40</v>
      </c>
      <c r="K31" s="78"/>
      <c r="L31" s="78"/>
    </row>
    <row r="32" spans="1:12" ht="10.5" customHeight="1">
      <c r="A32" s="2107">
        <v>2</v>
      </c>
      <c r="B32" s="2107">
        <v>4</v>
      </c>
      <c r="C32" s="2107">
        <v>11</v>
      </c>
      <c r="D32" s="2361"/>
      <c r="E32" s="92"/>
      <c r="F32" s="92"/>
      <c r="G32" s="64" t="s">
        <v>1145</v>
      </c>
      <c r="H32" s="1707">
        <v>0</v>
      </c>
      <c r="I32" s="1707">
        <v>0</v>
      </c>
      <c r="J32" s="2861">
        <f t="shared" si="0"/>
        <v>0</v>
      </c>
      <c r="K32" s="78"/>
      <c r="L32" s="78"/>
    </row>
    <row r="33" spans="1:12" ht="10.5" customHeight="1">
      <c r="A33" s="2107">
        <v>2</v>
      </c>
      <c r="B33" s="2091">
        <v>4</v>
      </c>
      <c r="C33" s="2107">
        <v>11</v>
      </c>
      <c r="D33" s="2361"/>
      <c r="E33" s="92"/>
      <c r="F33" s="92"/>
      <c r="G33" s="92" t="s">
        <v>1146</v>
      </c>
      <c r="H33" s="1707">
        <v>0</v>
      </c>
      <c r="I33" s="1707">
        <v>0</v>
      </c>
      <c r="J33" s="2861">
        <f t="shared" si="0"/>
        <v>0</v>
      </c>
      <c r="K33" s="78"/>
      <c r="L33" s="78"/>
    </row>
    <row r="34" spans="1:12" ht="10.5" customHeight="1">
      <c r="A34" s="2107">
        <v>2</v>
      </c>
      <c r="B34" s="2091">
        <v>4</v>
      </c>
      <c r="C34" s="2107">
        <v>11</v>
      </c>
      <c r="D34" s="2361"/>
      <c r="E34" s="92"/>
      <c r="F34" s="92"/>
      <c r="G34" s="92" t="s">
        <v>1147</v>
      </c>
      <c r="H34" s="1707">
        <v>5</v>
      </c>
      <c r="I34" s="1707">
        <v>7</v>
      </c>
      <c r="J34" s="2861">
        <f t="shared" si="0"/>
        <v>12</v>
      </c>
      <c r="K34" s="78"/>
      <c r="L34" s="78"/>
    </row>
    <row r="35" spans="1:12" ht="10.5" customHeight="1">
      <c r="A35" s="2107"/>
      <c r="B35" s="2107"/>
      <c r="C35" s="2107"/>
      <c r="D35" s="2361"/>
      <c r="E35" s="92"/>
      <c r="F35" s="92"/>
      <c r="G35" s="92" t="s">
        <v>1148</v>
      </c>
      <c r="H35" s="1707"/>
      <c r="I35" s="1707"/>
      <c r="J35" s="2864"/>
      <c r="K35" s="78"/>
      <c r="L35" s="78"/>
    </row>
    <row r="36" spans="1:12" ht="10.5" customHeight="1">
      <c r="A36" s="2107">
        <v>2</v>
      </c>
      <c r="B36" s="2091">
        <v>4</v>
      </c>
      <c r="C36" s="2107">
        <v>11</v>
      </c>
      <c r="D36" s="2361"/>
      <c r="E36" s="92"/>
      <c r="F36" s="92"/>
      <c r="G36" s="92" t="s">
        <v>1149</v>
      </c>
      <c r="H36" s="1707">
        <v>7</v>
      </c>
      <c r="I36" s="1707">
        <v>4</v>
      </c>
      <c r="J36" s="2861">
        <f t="shared" si="0"/>
        <v>11</v>
      </c>
      <c r="K36" s="78"/>
      <c r="L36" s="78"/>
    </row>
    <row r="37" spans="1:12" ht="10.5" customHeight="1">
      <c r="A37" s="2107">
        <v>2</v>
      </c>
      <c r="B37" s="2091">
        <v>4</v>
      </c>
      <c r="C37" s="2107">
        <v>11</v>
      </c>
      <c r="D37" s="2361"/>
      <c r="E37" s="92"/>
      <c r="F37" s="92"/>
      <c r="G37" s="92" t="s">
        <v>1150</v>
      </c>
      <c r="H37" s="1707">
        <v>6</v>
      </c>
      <c r="I37" s="1707">
        <v>4</v>
      </c>
      <c r="J37" s="2861">
        <f t="shared" si="0"/>
        <v>10</v>
      </c>
      <c r="K37" s="78"/>
      <c r="L37" s="78"/>
    </row>
    <row r="38" spans="1:12" ht="10.5" customHeight="1">
      <c r="A38" s="2107">
        <v>2</v>
      </c>
      <c r="B38" s="2091">
        <v>4</v>
      </c>
      <c r="C38" s="2107">
        <v>11</v>
      </c>
      <c r="D38" s="2361"/>
      <c r="E38" s="92"/>
      <c r="F38" s="92"/>
      <c r="G38" s="92" t="s">
        <v>1157</v>
      </c>
      <c r="H38" s="1707">
        <v>0</v>
      </c>
      <c r="I38" s="1707">
        <v>0</v>
      </c>
      <c r="J38" s="2861">
        <f t="shared" si="0"/>
        <v>0</v>
      </c>
      <c r="K38" s="78"/>
      <c r="L38" s="78"/>
    </row>
    <row r="39" spans="1:12" ht="10.5" customHeight="1">
      <c r="A39" s="2107">
        <v>2</v>
      </c>
      <c r="B39" s="2091">
        <v>4</v>
      </c>
      <c r="C39" s="2107">
        <v>11</v>
      </c>
      <c r="D39" s="2361"/>
      <c r="E39" s="92"/>
      <c r="F39" s="92"/>
      <c r="G39" s="92" t="s">
        <v>1152</v>
      </c>
      <c r="H39" s="1707">
        <v>0</v>
      </c>
      <c r="I39" s="1707">
        <v>0</v>
      </c>
      <c r="J39" s="2861">
        <f t="shared" si="0"/>
        <v>0</v>
      </c>
      <c r="K39" s="78"/>
      <c r="L39" s="78"/>
    </row>
    <row r="40" spans="1:12" ht="10.5" customHeight="1">
      <c r="A40" s="2107">
        <v>2</v>
      </c>
      <c r="B40" s="2091">
        <v>4</v>
      </c>
      <c r="C40" s="2107">
        <v>11</v>
      </c>
      <c r="D40" s="2361"/>
      <c r="E40" s="92"/>
      <c r="F40" s="92"/>
      <c r="G40" s="92" t="s">
        <v>1153</v>
      </c>
      <c r="H40" s="1707">
        <v>0</v>
      </c>
      <c r="I40" s="1707">
        <v>0</v>
      </c>
      <c r="J40" s="2861">
        <f t="shared" si="0"/>
        <v>0</v>
      </c>
      <c r="K40" s="78"/>
      <c r="L40" s="78"/>
    </row>
    <row r="41" spans="1:12" ht="10.5" customHeight="1">
      <c r="A41" s="2107">
        <v>2</v>
      </c>
      <c r="B41" s="2091">
        <v>4</v>
      </c>
      <c r="C41" s="2107">
        <v>11</v>
      </c>
      <c r="D41" s="2361"/>
      <c r="E41" s="92"/>
      <c r="F41" s="92"/>
      <c r="G41" s="92" t="s">
        <v>1154</v>
      </c>
      <c r="H41" s="1707">
        <v>5</v>
      </c>
      <c r="I41" s="1707">
        <v>2</v>
      </c>
      <c r="J41" s="2861">
        <f t="shared" si="0"/>
        <v>7</v>
      </c>
      <c r="K41" s="78"/>
      <c r="L41" s="78"/>
    </row>
    <row r="42" spans="1:12" ht="10.5" customHeight="1">
      <c r="A42" s="2107">
        <v>2</v>
      </c>
      <c r="B42" s="2091">
        <v>6</v>
      </c>
      <c r="C42" s="2107">
        <v>11</v>
      </c>
      <c r="D42" s="2361"/>
      <c r="E42" s="92"/>
      <c r="F42" s="92"/>
      <c r="G42" s="92" t="s">
        <v>1155</v>
      </c>
      <c r="H42" s="1707">
        <v>0</v>
      </c>
      <c r="I42" s="1707">
        <v>0</v>
      </c>
      <c r="J42" s="2861">
        <f t="shared" si="0"/>
        <v>0</v>
      </c>
      <c r="K42" s="78"/>
      <c r="L42" s="78"/>
    </row>
    <row r="43" spans="1:12" ht="10.5" customHeight="1">
      <c r="A43" s="2107">
        <v>2</v>
      </c>
      <c r="B43" s="2091">
        <v>4</v>
      </c>
      <c r="C43" s="2107">
        <v>11</v>
      </c>
      <c r="D43" s="2361"/>
      <c r="E43" s="92"/>
      <c r="F43" s="92"/>
      <c r="G43" s="92" t="s">
        <v>1156</v>
      </c>
      <c r="H43" s="1707">
        <v>0</v>
      </c>
      <c r="I43" s="1707">
        <v>0</v>
      </c>
      <c r="J43" s="2861">
        <f t="shared" si="0"/>
        <v>0</v>
      </c>
      <c r="K43" s="78"/>
      <c r="L43" s="78"/>
    </row>
    <row r="44" spans="1:12" ht="11.25" customHeight="1">
      <c r="A44" s="2107"/>
      <c r="B44" s="2107"/>
      <c r="C44" s="2107"/>
      <c r="D44" s="2361"/>
      <c r="E44" s="175" t="s">
        <v>31</v>
      </c>
      <c r="F44" s="92"/>
      <c r="G44" s="92"/>
      <c r="H44" s="2863">
        <f>SUM(H45+H47)</f>
        <v>5</v>
      </c>
      <c r="I44" s="2863">
        <f>SUM(I45+I47)</f>
        <v>0</v>
      </c>
      <c r="J44" s="2860">
        <f t="shared" si="0"/>
        <v>5</v>
      </c>
      <c r="K44" s="78"/>
      <c r="L44" s="78"/>
    </row>
    <row r="45" spans="1:12" ht="11.25" customHeight="1">
      <c r="A45" s="2107"/>
      <c r="B45" s="2107"/>
      <c r="C45" s="2107"/>
      <c r="D45" s="2361"/>
      <c r="E45" s="175"/>
      <c r="F45" s="92" t="s">
        <v>1139</v>
      </c>
      <c r="G45" s="92"/>
      <c r="H45" s="168">
        <f>SUM(H46)</f>
        <v>0</v>
      </c>
      <c r="I45" s="168">
        <f>SUM(I46)</f>
        <v>0</v>
      </c>
      <c r="J45" s="164">
        <f t="shared" si="0"/>
        <v>0</v>
      </c>
      <c r="K45" s="78"/>
      <c r="L45" s="78"/>
    </row>
    <row r="46" spans="1:12" ht="11.25" customHeight="1">
      <c r="A46" s="2107">
        <v>2</v>
      </c>
      <c r="B46" s="2107">
        <v>4</v>
      </c>
      <c r="C46" s="2107">
        <v>10</v>
      </c>
      <c r="D46" s="2361"/>
      <c r="E46" s="175"/>
      <c r="F46" s="92"/>
      <c r="G46" s="92" t="s">
        <v>1146</v>
      </c>
      <c r="H46" s="168">
        <v>0</v>
      </c>
      <c r="I46" s="168">
        <v>0</v>
      </c>
      <c r="J46" s="164">
        <f t="shared" si="0"/>
        <v>0</v>
      </c>
      <c r="K46" s="78"/>
      <c r="L46" s="78"/>
    </row>
    <row r="47" spans="1:12" ht="10.5" customHeight="1">
      <c r="A47" s="2107"/>
      <c r="B47" s="2107"/>
      <c r="C47" s="2107"/>
      <c r="D47" s="2361"/>
      <c r="E47" s="92"/>
      <c r="F47" s="92" t="s">
        <v>1134</v>
      </c>
      <c r="H47" s="1707">
        <f>SUM(H48+H50+H51)</f>
        <v>5</v>
      </c>
      <c r="I47" s="1707">
        <f>SUM(I48+I50+I51)</f>
        <v>0</v>
      </c>
      <c r="J47" s="2861">
        <f t="shared" si="0"/>
        <v>5</v>
      </c>
      <c r="K47" s="78"/>
      <c r="L47" s="78"/>
    </row>
    <row r="48" spans="1:12" ht="10.5" customHeight="1">
      <c r="A48" s="2107">
        <v>2</v>
      </c>
      <c r="B48" s="2107">
        <v>4</v>
      </c>
      <c r="C48" s="2107">
        <v>10</v>
      </c>
      <c r="D48" s="2361"/>
      <c r="E48" s="92"/>
      <c r="G48" s="64" t="s">
        <v>1145</v>
      </c>
      <c r="H48" s="1707">
        <v>3</v>
      </c>
      <c r="I48" s="1707">
        <v>0</v>
      </c>
      <c r="J48" s="2861">
        <f t="shared" si="0"/>
        <v>3</v>
      </c>
      <c r="K48" s="78"/>
      <c r="L48" s="78"/>
    </row>
    <row r="49" spans="1:12" ht="10.5" customHeight="1">
      <c r="A49" s="2107"/>
      <c r="B49" s="2107"/>
      <c r="C49" s="2107"/>
      <c r="D49" s="2361"/>
      <c r="E49" s="92"/>
      <c r="F49" s="92"/>
      <c r="G49" s="92" t="s">
        <v>1148</v>
      </c>
      <c r="H49" s="1707"/>
      <c r="I49" s="1707"/>
      <c r="J49" s="2861"/>
      <c r="K49" s="78"/>
      <c r="L49" s="78"/>
    </row>
    <row r="50" spans="1:12" ht="10.5" customHeight="1">
      <c r="A50" s="2091">
        <v>2</v>
      </c>
      <c r="B50" s="2091">
        <v>4</v>
      </c>
      <c r="C50" s="2091">
        <v>10</v>
      </c>
      <c r="D50" s="2361"/>
      <c r="E50" s="92"/>
      <c r="F50" s="92"/>
      <c r="G50" s="92" t="s">
        <v>1157</v>
      </c>
      <c r="H50" s="1707">
        <v>2</v>
      </c>
      <c r="I50" s="1707">
        <v>0</v>
      </c>
      <c r="J50" s="2861">
        <f t="shared" si="0"/>
        <v>2</v>
      </c>
      <c r="K50" s="78"/>
      <c r="L50" s="78"/>
    </row>
    <row r="51" spans="1:12" ht="10.5" customHeight="1">
      <c r="A51" s="2091">
        <v>2</v>
      </c>
      <c r="B51" s="2091">
        <v>4</v>
      </c>
      <c r="C51" s="2091">
        <v>10</v>
      </c>
      <c r="D51" s="2361"/>
      <c r="E51" s="92"/>
      <c r="F51" s="92"/>
      <c r="G51" s="92" t="s">
        <v>1158</v>
      </c>
      <c r="H51" s="1707">
        <v>0</v>
      </c>
      <c r="I51" s="1707">
        <v>0</v>
      </c>
      <c r="J51" s="2861">
        <f t="shared" si="0"/>
        <v>0</v>
      </c>
      <c r="K51" s="78"/>
      <c r="L51" s="78"/>
    </row>
    <row r="52" spans="1:12" ht="11.25" customHeight="1">
      <c r="A52" s="2107"/>
      <c r="B52" s="2107"/>
      <c r="C52" s="2107"/>
      <c r="D52" s="2361"/>
      <c r="E52" s="175" t="s">
        <v>32</v>
      </c>
      <c r="F52" s="92"/>
      <c r="G52" s="92"/>
      <c r="H52" s="2863">
        <f>SUM(H53)</f>
        <v>1</v>
      </c>
      <c r="I52" s="2863">
        <f>SUM(I53)</f>
        <v>1</v>
      </c>
      <c r="J52" s="2860">
        <f t="shared" si="0"/>
        <v>2</v>
      </c>
      <c r="K52" s="78"/>
      <c r="L52" s="78"/>
    </row>
    <row r="53" spans="1:12" ht="10.5" customHeight="1">
      <c r="A53" s="2107"/>
      <c r="B53" s="2107"/>
      <c r="C53" s="2107"/>
      <c r="D53" s="2361"/>
      <c r="E53" s="92"/>
      <c r="F53" s="92" t="s">
        <v>1134</v>
      </c>
      <c r="G53" s="92"/>
      <c r="H53" s="1707">
        <f>SUM(H55:H58)</f>
        <v>1</v>
      </c>
      <c r="I53" s="1707">
        <f>SUM(I55:I58)</f>
        <v>1</v>
      </c>
      <c r="J53" s="2861">
        <f t="shared" si="0"/>
        <v>2</v>
      </c>
      <c r="K53" s="78"/>
      <c r="L53" s="78"/>
    </row>
    <row r="54" spans="1:12" ht="10.5" customHeight="1">
      <c r="A54" s="2107"/>
      <c r="B54" s="2107"/>
      <c r="C54" s="2107"/>
      <c r="D54" s="2361"/>
      <c r="E54" s="92"/>
      <c r="F54" s="92"/>
      <c r="G54" s="92" t="s">
        <v>1148</v>
      </c>
      <c r="H54" s="1707"/>
      <c r="I54" s="1707"/>
      <c r="J54" s="2861"/>
      <c r="K54" s="78"/>
      <c r="L54" s="78"/>
    </row>
    <row r="55" spans="1:12" ht="10.5" customHeight="1">
      <c r="A55" s="2091">
        <v>2</v>
      </c>
      <c r="B55" s="2091">
        <v>4</v>
      </c>
      <c r="C55" s="2091">
        <v>10</v>
      </c>
      <c r="D55" s="2361"/>
      <c r="E55" s="92"/>
      <c r="F55" s="92"/>
      <c r="G55" s="92" t="s">
        <v>1159</v>
      </c>
      <c r="H55" s="1707">
        <v>0</v>
      </c>
      <c r="I55" s="1707">
        <v>0</v>
      </c>
      <c r="J55" s="2861">
        <f t="shared" si="0"/>
        <v>0</v>
      </c>
      <c r="K55" s="78"/>
      <c r="L55" s="78"/>
    </row>
    <row r="56" spans="1:12" ht="10.5" customHeight="1">
      <c r="A56" s="2091">
        <v>2</v>
      </c>
      <c r="B56" s="2091">
        <v>4</v>
      </c>
      <c r="C56" s="2091">
        <v>10</v>
      </c>
      <c r="D56" s="2361"/>
      <c r="E56" s="92"/>
      <c r="F56" s="92"/>
      <c r="G56" s="92" t="s">
        <v>1153</v>
      </c>
      <c r="H56" s="1707">
        <v>0</v>
      </c>
      <c r="I56" s="1707">
        <v>0</v>
      </c>
      <c r="J56" s="2861">
        <f t="shared" si="0"/>
        <v>0</v>
      </c>
      <c r="K56" s="78"/>
      <c r="L56" s="78"/>
    </row>
    <row r="57" spans="1:12" ht="10.5" customHeight="1">
      <c r="A57" s="2091">
        <v>2</v>
      </c>
      <c r="B57" s="2091">
        <v>4</v>
      </c>
      <c r="C57" s="2091">
        <v>10</v>
      </c>
      <c r="D57" s="2361"/>
      <c r="E57" s="92"/>
      <c r="F57" s="92"/>
      <c r="G57" s="92" t="s">
        <v>1154</v>
      </c>
      <c r="H57" s="1707">
        <v>1</v>
      </c>
      <c r="I57" s="1707">
        <v>1</v>
      </c>
      <c r="J57" s="2861">
        <f t="shared" si="0"/>
        <v>2</v>
      </c>
      <c r="K57" s="78"/>
      <c r="L57" s="78"/>
    </row>
    <row r="58" spans="1:12" ht="10.5" customHeight="1">
      <c r="A58" s="2091">
        <v>2</v>
      </c>
      <c r="B58" s="2091">
        <v>4</v>
      </c>
      <c r="C58" s="2091">
        <v>10</v>
      </c>
      <c r="D58" s="2361"/>
      <c r="E58" s="92"/>
      <c r="F58" s="92"/>
      <c r="G58" s="92" t="s">
        <v>1160</v>
      </c>
      <c r="H58" s="1707">
        <v>0</v>
      </c>
      <c r="I58" s="1707">
        <v>0</v>
      </c>
      <c r="J58" s="2861">
        <f t="shared" si="0"/>
        <v>0</v>
      </c>
      <c r="K58" s="78"/>
      <c r="L58" s="78"/>
    </row>
    <row r="59" spans="1:12" ht="11.25" customHeight="1">
      <c r="A59" s="2107"/>
      <c r="B59" s="2107"/>
      <c r="C59" s="2107"/>
      <c r="D59" s="2361"/>
      <c r="E59" s="175" t="s">
        <v>33</v>
      </c>
      <c r="F59" s="92"/>
      <c r="G59" s="92"/>
      <c r="H59" s="2863">
        <f>SUM(H60)</f>
        <v>0</v>
      </c>
      <c r="I59" s="2863">
        <f>SUM(I60)</f>
        <v>2</v>
      </c>
      <c r="J59" s="2860">
        <f t="shared" si="0"/>
        <v>2</v>
      </c>
      <c r="K59" s="78"/>
      <c r="L59" s="78"/>
    </row>
    <row r="60" spans="1:12" ht="10.5" customHeight="1">
      <c r="A60" s="2107"/>
      <c r="B60" s="2107"/>
      <c r="C60" s="2107"/>
      <c r="D60" s="2361"/>
      <c r="E60" s="92"/>
      <c r="F60" s="92" t="s">
        <v>1134</v>
      </c>
      <c r="G60" s="92"/>
      <c r="H60" s="1707">
        <f>SUM(H61)</f>
        <v>0</v>
      </c>
      <c r="I60" s="1707">
        <f>SUM(I61)</f>
        <v>2</v>
      </c>
      <c r="J60" s="2861">
        <f t="shared" si="0"/>
        <v>2</v>
      </c>
      <c r="K60" s="78"/>
      <c r="L60" s="78"/>
    </row>
    <row r="61" spans="1:12" ht="10.5" customHeight="1">
      <c r="A61" s="2091">
        <v>2</v>
      </c>
      <c r="B61" s="2091">
        <v>4</v>
      </c>
      <c r="C61" s="2091">
        <v>3</v>
      </c>
      <c r="D61" s="2361"/>
      <c r="E61" s="92"/>
      <c r="F61" s="92"/>
      <c r="G61" s="92" t="s">
        <v>1161</v>
      </c>
      <c r="H61" s="1707">
        <v>0</v>
      </c>
      <c r="I61" s="1707">
        <v>2</v>
      </c>
      <c r="J61" s="2861">
        <f t="shared" si="0"/>
        <v>2</v>
      </c>
      <c r="K61" s="78"/>
      <c r="L61" s="78"/>
    </row>
    <row r="62" spans="1:12" ht="10.5" customHeight="1">
      <c r="A62" s="2091"/>
      <c r="B62" s="2091"/>
      <c r="C62" s="2091"/>
      <c r="D62" s="2099"/>
      <c r="E62" s="636" t="s">
        <v>37</v>
      </c>
      <c r="F62" s="175"/>
      <c r="G62" s="175"/>
      <c r="H62" s="2862">
        <f>SUM(H63)</f>
        <v>0</v>
      </c>
      <c r="I62" s="2862">
        <f>SUM(I63)</f>
        <v>0</v>
      </c>
      <c r="J62" s="2860">
        <f t="shared" si="0"/>
        <v>0</v>
      </c>
      <c r="K62" s="78"/>
      <c r="L62" s="78"/>
    </row>
    <row r="63" spans="1:12" ht="10.5" customHeight="1">
      <c r="A63" s="2091"/>
      <c r="B63" s="2091"/>
      <c r="C63" s="2091"/>
      <c r="D63" s="2099"/>
      <c r="E63" s="631"/>
      <c r="F63" s="92" t="s">
        <v>1137</v>
      </c>
      <c r="G63" s="92"/>
      <c r="H63" s="173">
        <f>SUM(H64)</f>
        <v>0</v>
      </c>
      <c r="I63" s="173">
        <f>SUM(I64)</f>
        <v>0</v>
      </c>
      <c r="J63" s="164">
        <f t="shared" si="0"/>
        <v>0</v>
      </c>
      <c r="K63" s="78"/>
      <c r="L63" s="78"/>
    </row>
    <row r="64" spans="1:12" ht="10.5" customHeight="1">
      <c r="A64" s="2091">
        <v>2</v>
      </c>
      <c r="B64" s="2091">
        <v>4</v>
      </c>
      <c r="C64" s="2091">
        <v>11</v>
      </c>
      <c r="D64" s="2099"/>
      <c r="E64" s="1083"/>
      <c r="F64" s="314"/>
      <c r="G64" s="314" t="s">
        <v>1162</v>
      </c>
      <c r="H64" s="2865">
        <v>0</v>
      </c>
      <c r="I64" s="2865">
        <v>0</v>
      </c>
      <c r="J64" s="2866">
        <f t="shared" si="0"/>
        <v>0</v>
      </c>
      <c r="K64" s="78"/>
      <c r="L64" s="78"/>
    </row>
    <row r="65" spans="1:12" ht="11.25" customHeight="1">
      <c r="A65" s="2107"/>
      <c r="B65" s="2107"/>
      <c r="C65" s="2107"/>
      <c r="D65" s="2362">
        <v>1403</v>
      </c>
      <c r="E65" s="13" t="s">
        <v>39</v>
      </c>
      <c r="F65" s="123"/>
      <c r="G65" s="123"/>
      <c r="H65" s="30">
        <f t="shared" ref="H65:I67" si="1">SUM(H66)</f>
        <v>0</v>
      </c>
      <c r="I65" s="30">
        <f t="shared" si="1"/>
        <v>0</v>
      </c>
      <c r="J65" s="2867">
        <f t="shared" si="0"/>
        <v>0</v>
      </c>
      <c r="K65" s="78"/>
      <c r="L65" s="78"/>
    </row>
    <row r="66" spans="1:12" ht="11.25" customHeight="1">
      <c r="A66" s="2107"/>
      <c r="B66" s="2107"/>
      <c r="C66" s="2107"/>
      <c r="D66" s="2363"/>
      <c r="E66" s="1622" t="s">
        <v>40</v>
      </c>
      <c r="F66" s="1049"/>
      <c r="G66" s="1049"/>
      <c r="H66" s="175">
        <f t="shared" si="1"/>
        <v>0</v>
      </c>
      <c r="I66" s="175">
        <f t="shared" si="1"/>
        <v>0</v>
      </c>
      <c r="J66" s="2868">
        <f t="shared" si="0"/>
        <v>0</v>
      </c>
      <c r="K66" s="78"/>
      <c r="L66" s="78"/>
    </row>
    <row r="67" spans="1:12" ht="10.5" customHeight="1">
      <c r="A67" s="2107"/>
      <c r="B67" s="2107"/>
      <c r="C67" s="2107"/>
      <c r="D67" s="2363"/>
      <c r="E67" s="636"/>
      <c r="F67" s="322" t="s">
        <v>1134</v>
      </c>
      <c r="G67" s="322"/>
      <c r="H67" s="92">
        <f t="shared" si="1"/>
        <v>0</v>
      </c>
      <c r="I67" s="92">
        <f t="shared" si="1"/>
        <v>0</v>
      </c>
      <c r="J67" s="2869">
        <f t="shared" si="0"/>
        <v>0</v>
      </c>
      <c r="K67" s="78"/>
      <c r="L67" s="78"/>
    </row>
    <row r="68" spans="1:12" ht="10.5" customHeight="1">
      <c r="A68" s="2107">
        <v>3</v>
      </c>
      <c r="B68" s="2107">
        <v>5</v>
      </c>
      <c r="C68" s="2107">
        <v>11</v>
      </c>
      <c r="D68" s="2364"/>
      <c r="E68" s="2870"/>
      <c r="F68" s="2871"/>
      <c r="G68" s="1050" t="s">
        <v>1165</v>
      </c>
      <c r="H68" s="92">
        <v>0</v>
      </c>
      <c r="I68" s="92">
        <v>0</v>
      </c>
      <c r="J68" s="2869">
        <f t="shared" si="0"/>
        <v>0</v>
      </c>
      <c r="K68" s="78"/>
      <c r="L68" s="78"/>
    </row>
    <row r="69" spans="1:12" ht="11.25" customHeight="1">
      <c r="A69" s="2107"/>
      <c r="B69" s="2107"/>
      <c r="C69" s="2107"/>
      <c r="D69" s="2362">
        <v>1404</v>
      </c>
      <c r="E69" s="1668" t="s">
        <v>43</v>
      </c>
      <c r="F69" s="1669"/>
      <c r="G69" s="1670"/>
      <c r="H69" s="241">
        <f>SUM(H70,H81)</f>
        <v>2</v>
      </c>
      <c r="I69" s="2872">
        <f>SUM(I70,I81)</f>
        <v>5</v>
      </c>
      <c r="J69" s="242">
        <f t="shared" si="0"/>
        <v>7</v>
      </c>
      <c r="K69" s="78"/>
      <c r="L69" s="78"/>
    </row>
    <row r="70" spans="1:12" ht="11.25" customHeight="1">
      <c r="A70" s="2107"/>
      <c r="B70" s="2107"/>
      <c r="C70" s="2107"/>
      <c r="D70" s="2363"/>
      <c r="E70" s="175" t="s">
        <v>128</v>
      </c>
      <c r="F70" s="92"/>
      <c r="G70" s="92"/>
      <c r="H70" s="2863">
        <f>SUM(H71+H73+H79)</f>
        <v>2</v>
      </c>
      <c r="I70" s="2863">
        <f>SUM(I71+I73+I79)</f>
        <v>5</v>
      </c>
      <c r="J70" s="2860">
        <f t="shared" si="0"/>
        <v>7</v>
      </c>
      <c r="K70" s="78"/>
      <c r="L70" s="78"/>
    </row>
    <row r="71" spans="1:12" ht="10.5" customHeight="1">
      <c r="A71" s="2107"/>
      <c r="B71" s="2107"/>
      <c r="C71" s="2107"/>
      <c r="D71" s="2363"/>
      <c r="E71" s="175"/>
      <c r="F71" s="92" t="s">
        <v>1139</v>
      </c>
      <c r="G71" s="92"/>
      <c r="H71" s="1707">
        <f>SUM(H72)</f>
        <v>0</v>
      </c>
      <c r="I71" s="1707">
        <f>SUM(I72)</f>
        <v>0</v>
      </c>
      <c r="J71" s="2861">
        <f t="shared" si="0"/>
        <v>0</v>
      </c>
      <c r="K71" s="78"/>
      <c r="L71" s="78"/>
    </row>
    <row r="72" spans="1:12" ht="10.5" customHeight="1">
      <c r="A72" s="2091">
        <v>4</v>
      </c>
      <c r="B72" s="2091">
        <v>6</v>
      </c>
      <c r="C72" s="2091">
        <v>11</v>
      </c>
      <c r="D72" s="2363"/>
      <c r="E72" s="175"/>
      <c r="F72" s="92"/>
      <c r="G72" s="92" t="s">
        <v>1166</v>
      </c>
      <c r="H72" s="1707">
        <v>0</v>
      </c>
      <c r="I72" s="1707">
        <v>0</v>
      </c>
      <c r="J72" s="2861">
        <f t="shared" si="0"/>
        <v>0</v>
      </c>
      <c r="K72" s="78"/>
      <c r="L72" s="78"/>
    </row>
    <row r="73" spans="1:12" ht="10.5" customHeight="1">
      <c r="A73" s="2091"/>
      <c r="B73" s="2091"/>
      <c r="C73" s="2091"/>
      <c r="D73" s="2363"/>
      <c r="E73" s="92"/>
      <c r="F73" s="92" t="s">
        <v>1134</v>
      </c>
      <c r="G73" s="92"/>
      <c r="H73" s="1707">
        <f>SUM(H74:H78)</f>
        <v>0</v>
      </c>
      <c r="I73" s="1707">
        <f>SUM(I74:I78)</f>
        <v>0</v>
      </c>
      <c r="J73" s="2861">
        <f t="shared" si="0"/>
        <v>0</v>
      </c>
      <c r="K73" s="78"/>
      <c r="L73" s="78"/>
    </row>
    <row r="74" spans="1:12" ht="10.5" customHeight="1">
      <c r="A74" s="2091">
        <v>4</v>
      </c>
      <c r="B74" s="2091">
        <v>6</v>
      </c>
      <c r="C74" s="2091">
        <v>11</v>
      </c>
      <c r="D74" s="2363"/>
      <c r="E74" s="92"/>
      <c r="F74" s="92"/>
      <c r="G74" s="92" t="s">
        <v>1168</v>
      </c>
      <c r="H74" s="1707">
        <v>0</v>
      </c>
      <c r="I74" s="1707">
        <v>0</v>
      </c>
      <c r="J74" s="2861">
        <f t="shared" si="0"/>
        <v>0</v>
      </c>
      <c r="K74" s="78"/>
      <c r="L74" s="78"/>
    </row>
    <row r="75" spans="1:12" ht="10.5" customHeight="1">
      <c r="A75" s="2091"/>
      <c r="B75" s="2091"/>
      <c r="C75" s="2091"/>
      <c r="D75" s="2363"/>
      <c r="E75" s="92"/>
      <c r="F75" s="92"/>
      <c r="G75" s="92" t="s">
        <v>1545</v>
      </c>
      <c r="H75" s="1707"/>
      <c r="I75" s="1707"/>
      <c r="J75" s="2861"/>
      <c r="K75" s="78"/>
      <c r="L75" s="78"/>
    </row>
    <row r="76" spans="1:12" ht="10.5" customHeight="1">
      <c r="A76" s="2091">
        <v>4</v>
      </c>
      <c r="B76" s="2091">
        <v>6</v>
      </c>
      <c r="C76" s="2091">
        <v>11</v>
      </c>
      <c r="D76" s="2363"/>
      <c r="E76" s="92"/>
      <c r="F76" s="92"/>
      <c r="G76" s="92" t="s">
        <v>1170</v>
      </c>
      <c r="H76" s="1707">
        <v>0</v>
      </c>
      <c r="I76" s="1707">
        <v>0</v>
      </c>
      <c r="J76" s="2861">
        <f t="shared" si="0"/>
        <v>0</v>
      </c>
      <c r="K76" s="78"/>
      <c r="L76" s="78"/>
    </row>
    <row r="77" spans="1:12" ht="10.5" customHeight="1">
      <c r="A77" s="2091">
        <v>4</v>
      </c>
      <c r="B77" s="2091">
        <v>6</v>
      </c>
      <c r="C77" s="2091">
        <v>11</v>
      </c>
      <c r="D77" s="2363"/>
      <c r="E77" s="92"/>
      <c r="F77" s="92"/>
      <c r="G77" s="92" t="s">
        <v>1171</v>
      </c>
      <c r="H77" s="1707">
        <v>0</v>
      </c>
      <c r="I77" s="1707">
        <v>0</v>
      </c>
      <c r="J77" s="2861">
        <f t="shared" si="0"/>
        <v>0</v>
      </c>
      <c r="K77" s="78"/>
      <c r="L77" s="78"/>
    </row>
    <row r="78" spans="1:12" ht="10.5" customHeight="1">
      <c r="A78" s="2091">
        <v>4</v>
      </c>
      <c r="B78" s="2091">
        <v>6</v>
      </c>
      <c r="C78" s="2091">
        <v>11</v>
      </c>
      <c r="D78" s="2363"/>
      <c r="E78" s="92"/>
      <c r="F78" s="92"/>
      <c r="G78" s="92" t="s">
        <v>1172</v>
      </c>
      <c r="H78" s="1707">
        <v>0</v>
      </c>
      <c r="I78" s="1707">
        <v>0</v>
      </c>
      <c r="J78" s="2861">
        <f t="shared" si="0"/>
        <v>0</v>
      </c>
      <c r="K78" s="78"/>
      <c r="L78" s="78"/>
    </row>
    <row r="79" spans="1:12" ht="10.5" customHeight="1">
      <c r="A79" s="2091"/>
      <c r="B79" s="2091"/>
      <c r="C79" s="2091"/>
      <c r="D79" s="2363"/>
      <c r="E79" s="1638"/>
      <c r="F79" s="89" t="s">
        <v>1137</v>
      </c>
      <c r="G79" s="92"/>
      <c r="H79" s="173">
        <f>SUM(H80)</f>
        <v>2</v>
      </c>
      <c r="I79" s="173">
        <f>SUM(I80)</f>
        <v>5</v>
      </c>
      <c r="J79" s="164">
        <f>SUM(H79:I79)</f>
        <v>7</v>
      </c>
      <c r="K79" s="78"/>
      <c r="L79" s="78"/>
    </row>
    <row r="80" spans="1:12" ht="10.5" customHeight="1">
      <c r="A80" s="2091">
        <v>4</v>
      </c>
      <c r="B80" s="2091">
        <v>6</v>
      </c>
      <c r="C80" s="2091">
        <v>11</v>
      </c>
      <c r="D80" s="2363"/>
      <c r="E80" s="92"/>
      <c r="F80" s="92"/>
      <c r="G80" s="92" t="s">
        <v>1173</v>
      </c>
      <c r="H80" s="173">
        <v>2</v>
      </c>
      <c r="I80" s="173">
        <v>5</v>
      </c>
      <c r="J80" s="164">
        <f>SUM(H80:I80)</f>
        <v>7</v>
      </c>
      <c r="K80" s="78"/>
      <c r="L80" s="78"/>
    </row>
    <row r="81" spans="1:14" ht="11.25" customHeight="1">
      <c r="A81" s="2107"/>
      <c r="B81" s="2107"/>
      <c r="C81" s="2107"/>
      <c r="D81" s="2363"/>
      <c r="E81" s="175" t="s">
        <v>45</v>
      </c>
      <c r="F81" s="92"/>
      <c r="G81" s="92"/>
      <c r="H81" s="2863">
        <f>SUM(H82,H84)</f>
        <v>0</v>
      </c>
      <c r="I81" s="2863">
        <f>SUM(I82,I84)</f>
        <v>0</v>
      </c>
      <c r="J81" s="2860">
        <f t="shared" si="0"/>
        <v>0</v>
      </c>
      <c r="K81" s="78"/>
      <c r="L81" s="78"/>
    </row>
    <row r="82" spans="1:14" ht="10.5" customHeight="1">
      <c r="A82" s="2107"/>
      <c r="B82" s="2107"/>
      <c r="C82" s="2107"/>
      <c r="D82" s="2363"/>
      <c r="E82" s="92"/>
      <c r="F82" s="92" t="s">
        <v>1134</v>
      </c>
      <c r="G82" s="92"/>
      <c r="H82" s="1707">
        <f>SUM(H83)</f>
        <v>0</v>
      </c>
      <c r="I82" s="1707">
        <f>SUM(I83)</f>
        <v>0</v>
      </c>
      <c r="J82" s="2861">
        <f t="shared" si="0"/>
        <v>0</v>
      </c>
      <c r="K82" s="78"/>
      <c r="L82" s="78"/>
    </row>
    <row r="83" spans="1:14" ht="10.5" customHeight="1">
      <c r="A83" s="2091">
        <v>4</v>
      </c>
      <c r="B83" s="2091">
        <v>6</v>
      </c>
      <c r="C83" s="2091">
        <v>11</v>
      </c>
      <c r="D83" s="2363"/>
      <c r="E83" s="92"/>
      <c r="F83" s="92"/>
      <c r="G83" s="92" t="s">
        <v>1175</v>
      </c>
      <c r="H83" s="1707">
        <v>0</v>
      </c>
      <c r="I83" s="1707">
        <v>0</v>
      </c>
      <c r="J83" s="2861">
        <f t="shared" si="0"/>
        <v>0</v>
      </c>
      <c r="K83" s="78"/>
      <c r="L83" s="78"/>
    </row>
    <row r="84" spans="1:14" ht="10.5" customHeight="1">
      <c r="A84" s="2091"/>
      <c r="B84" s="2091"/>
      <c r="C84" s="2091"/>
      <c r="D84" s="2363"/>
      <c r="E84" s="92"/>
      <c r="F84" s="92" t="s">
        <v>1137</v>
      </c>
      <c r="G84" s="92"/>
      <c r="H84" s="1707">
        <f>SUM(H85)</f>
        <v>0</v>
      </c>
      <c r="I84" s="1707">
        <f>SUM(I85)</f>
        <v>0</v>
      </c>
      <c r="J84" s="2861">
        <f t="shared" si="0"/>
        <v>0</v>
      </c>
      <c r="K84" s="78"/>
      <c r="L84" s="78"/>
    </row>
    <row r="85" spans="1:14" ht="10.5" customHeight="1">
      <c r="A85" s="2091">
        <v>4</v>
      </c>
      <c r="B85" s="2091">
        <v>6</v>
      </c>
      <c r="C85" s="2091">
        <v>11</v>
      </c>
      <c r="D85" s="2364"/>
      <c r="E85" s="314"/>
      <c r="F85" s="314"/>
      <c r="G85" s="314" t="s">
        <v>1176</v>
      </c>
      <c r="H85" s="2873">
        <v>0</v>
      </c>
      <c r="I85" s="2873">
        <v>0</v>
      </c>
      <c r="J85" s="2874">
        <f t="shared" si="0"/>
        <v>0</v>
      </c>
      <c r="K85" s="78"/>
      <c r="L85" s="78"/>
    </row>
    <row r="86" spans="1:14" ht="12" customHeight="1">
      <c r="A86" s="2107"/>
      <c r="B86" s="2107"/>
      <c r="C86" s="2107"/>
      <c r="D86" s="979"/>
      <c r="E86" s="979"/>
      <c r="F86" s="1145"/>
      <c r="G86" s="624"/>
      <c r="H86" s="624"/>
      <c r="I86" s="2875" t="s">
        <v>1546</v>
      </c>
      <c r="J86" s="2875"/>
      <c r="K86" s="78"/>
      <c r="L86" s="78"/>
    </row>
    <row r="87" spans="1:14" ht="12" customHeight="1">
      <c r="A87" s="2107"/>
      <c r="B87" s="2107"/>
      <c r="C87" s="2107"/>
      <c r="D87" s="979"/>
      <c r="E87" s="979"/>
      <c r="F87" s="92"/>
      <c r="G87" s="92"/>
      <c r="H87" s="92"/>
      <c r="I87" s="605" t="s">
        <v>271</v>
      </c>
      <c r="J87" s="605"/>
    </row>
    <row r="88" spans="1:14" s="83" customFormat="1" ht="10.5" customHeight="1">
      <c r="A88" s="2107"/>
      <c r="B88" s="2107"/>
      <c r="C88" s="2107"/>
      <c r="D88" s="2282" t="s">
        <v>2</v>
      </c>
      <c r="E88" s="2285" t="s">
        <v>327</v>
      </c>
      <c r="F88" s="2285"/>
      <c r="G88" s="2285"/>
      <c r="H88" s="2793" t="s">
        <v>18</v>
      </c>
      <c r="I88" s="2793" t="s">
        <v>19</v>
      </c>
      <c r="J88" s="2796" t="s">
        <v>8</v>
      </c>
      <c r="K88" s="278"/>
      <c r="N88" s="92"/>
    </row>
    <row r="89" spans="1:14" ht="10.5" customHeight="1">
      <c r="A89" s="2107"/>
      <c r="B89" s="2107"/>
      <c r="C89" s="2107"/>
      <c r="D89" s="2357"/>
      <c r="E89" s="2286"/>
      <c r="F89" s="2286"/>
      <c r="G89" s="2286"/>
      <c r="H89" s="2794"/>
      <c r="I89" s="2794"/>
      <c r="J89" s="2797"/>
      <c r="K89" s="78"/>
      <c r="L89" s="2091"/>
    </row>
    <row r="90" spans="1:14" ht="10.5" customHeight="1">
      <c r="A90" s="2107" t="s">
        <v>9</v>
      </c>
      <c r="B90" s="2107" t="s">
        <v>10</v>
      </c>
      <c r="C90" s="2107" t="s">
        <v>11</v>
      </c>
      <c r="D90" s="2358"/>
      <c r="E90" s="2287"/>
      <c r="F90" s="2287"/>
      <c r="G90" s="2287"/>
      <c r="H90" s="2795"/>
      <c r="I90" s="2795"/>
      <c r="J90" s="2798"/>
      <c r="K90" s="78"/>
      <c r="L90" s="83"/>
    </row>
    <row r="91" spans="1:14" ht="11.25" customHeight="1">
      <c r="A91" s="2107"/>
      <c r="B91" s="2107"/>
      <c r="C91" s="2107"/>
      <c r="D91" s="2204">
        <v>1405</v>
      </c>
      <c r="E91" s="122" t="s">
        <v>46</v>
      </c>
      <c r="F91" s="1634"/>
      <c r="G91" s="14"/>
      <c r="H91" s="129">
        <f>SUM(H92+H96)</f>
        <v>11</v>
      </c>
      <c r="I91" s="129">
        <f>SUM(I92+I96)</f>
        <v>24</v>
      </c>
      <c r="J91" s="16">
        <f>SUM(H91:I91)</f>
        <v>35</v>
      </c>
    </row>
    <row r="92" spans="1:14" ht="11.25" customHeight="1">
      <c r="B92" s="2107"/>
      <c r="C92" s="2107"/>
      <c r="D92" s="2205"/>
      <c r="E92" s="1622" t="s">
        <v>47</v>
      </c>
      <c r="F92" s="624"/>
      <c r="G92" s="624"/>
      <c r="H92" s="2859">
        <f>SUM(H93)</f>
        <v>2</v>
      </c>
      <c r="I92" s="2859">
        <f>SUM(I93)</f>
        <v>12</v>
      </c>
      <c r="J92" s="2876">
        <f t="shared" ref="J92:J105" si="2">SUM(H92:I92)</f>
        <v>14</v>
      </c>
    </row>
    <row r="93" spans="1:14" ht="10.5" customHeight="1">
      <c r="B93" s="2107"/>
      <c r="C93" s="2107"/>
      <c r="D93" s="2205"/>
      <c r="E93" s="631"/>
      <c r="F93" s="92" t="s">
        <v>1134</v>
      </c>
      <c r="G93" s="92"/>
      <c r="H93" s="173">
        <f>SUM(H94:H95)</f>
        <v>2</v>
      </c>
      <c r="I93" s="173">
        <f>SUM(I94:I95)</f>
        <v>12</v>
      </c>
      <c r="J93" s="164">
        <f t="shared" si="2"/>
        <v>14</v>
      </c>
    </row>
    <row r="94" spans="1:14" s="83" customFormat="1" ht="10.5" customHeight="1">
      <c r="A94" s="2091">
        <v>5</v>
      </c>
      <c r="B94" s="2091">
        <v>4</v>
      </c>
      <c r="C94" s="2091">
        <v>8</v>
      </c>
      <c r="D94" s="2205"/>
      <c r="E94" s="631"/>
      <c r="G94" s="92" t="s">
        <v>1177</v>
      </c>
      <c r="H94" s="173">
        <v>2</v>
      </c>
      <c r="I94" s="173">
        <v>12</v>
      </c>
      <c r="J94" s="164">
        <f t="shared" si="2"/>
        <v>14</v>
      </c>
    </row>
    <row r="95" spans="1:14" ht="10.5" customHeight="1">
      <c r="A95" s="2091">
        <v>5</v>
      </c>
      <c r="B95" s="2091">
        <v>5</v>
      </c>
      <c r="C95" s="2091">
        <v>11</v>
      </c>
      <c r="D95" s="2205"/>
      <c r="E95" s="631"/>
      <c r="F95" s="92"/>
      <c r="G95" s="92" t="s">
        <v>228</v>
      </c>
      <c r="H95" s="2877">
        <v>0</v>
      </c>
      <c r="I95" s="2877">
        <v>0</v>
      </c>
      <c r="J95" s="164">
        <f>SUM(H95:I95)</f>
        <v>0</v>
      </c>
    </row>
    <row r="96" spans="1:14" s="83" customFormat="1" ht="11.25" customHeight="1">
      <c r="A96" s="2107"/>
      <c r="B96" s="2107"/>
      <c r="C96" s="2107"/>
      <c r="D96" s="2205"/>
      <c r="E96" s="636" t="s">
        <v>48</v>
      </c>
      <c r="F96" s="92"/>
      <c r="H96" s="2862">
        <f>SUM(H97,H99,H104)</f>
        <v>9</v>
      </c>
      <c r="I96" s="2862">
        <f>SUM(I97,I99,I104)</f>
        <v>12</v>
      </c>
      <c r="J96" s="2860">
        <f t="shared" si="2"/>
        <v>21</v>
      </c>
    </row>
    <row r="97" spans="1:10" ht="10.5" customHeight="1">
      <c r="B97" s="2107"/>
      <c r="C97" s="2107"/>
      <c r="D97" s="2205"/>
      <c r="E97" s="636"/>
      <c r="F97" s="92" t="s">
        <v>1139</v>
      </c>
      <c r="G97" s="83"/>
      <c r="H97" s="163">
        <f>SUM(H98)</f>
        <v>3</v>
      </c>
      <c r="I97" s="163">
        <f>SUM(I98)</f>
        <v>4</v>
      </c>
      <c r="J97" s="164">
        <f t="shared" si="2"/>
        <v>7</v>
      </c>
    </row>
    <row r="98" spans="1:10" ht="10.5" customHeight="1">
      <c r="A98" s="2091">
        <v>5</v>
      </c>
      <c r="B98" s="2091">
        <v>5</v>
      </c>
      <c r="C98" s="2091">
        <v>11</v>
      </c>
      <c r="D98" s="2205"/>
      <c r="E98" s="636"/>
      <c r="F98" s="92"/>
      <c r="G98" s="92" t="s">
        <v>1179</v>
      </c>
      <c r="H98" s="173">
        <v>3</v>
      </c>
      <c r="I98" s="173">
        <v>4</v>
      </c>
      <c r="J98" s="164">
        <f t="shared" si="2"/>
        <v>7</v>
      </c>
    </row>
    <row r="99" spans="1:10" ht="10.5" customHeight="1">
      <c r="B99" s="2107"/>
      <c r="C99" s="2107"/>
      <c r="D99" s="2205"/>
      <c r="E99" s="631"/>
      <c r="F99" s="92" t="s">
        <v>1134</v>
      </c>
      <c r="G99" s="83"/>
      <c r="H99" s="163">
        <f>SUM(H100:H103)</f>
        <v>6</v>
      </c>
      <c r="I99" s="163">
        <f>SUM(I100:I103)</f>
        <v>8</v>
      </c>
      <c r="J99" s="164">
        <f t="shared" si="2"/>
        <v>14</v>
      </c>
    </row>
    <row r="100" spans="1:10" ht="10.5" customHeight="1">
      <c r="A100" s="2091">
        <v>5</v>
      </c>
      <c r="B100" s="2091">
        <v>5</v>
      </c>
      <c r="C100" s="2091">
        <v>11</v>
      </c>
      <c r="D100" s="2205"/>
      <c r="E100" s="631"/>
      <c r="F100" s="83"/>
      <c r="G100" s="92" t="s">
        <v>1547</v>
      </c>
      <c r="H100" s="163">
        <v>0</v>
      </c>
      <c r="I100" s="163">
        <v>0</v>
      </c>
      <c r="J100" s="164">
        <f t="shared" si="2"/>
        <v>0</v>
      </c>
    </row>
    <row r="101" spans="1:10" ht="10.5" customHeight="1">
      <c r="A101" s="713">
        <v>5</v>
      </c>
      <c r="B101" s="2091">
        <v>5</v>
      </c>
      <c r="C101" s="2107">
        <v>11</v>
      </c>
      <c r="D101" s="2205"/>
      <c r="E101" s="631"/>
      <c r="F101" s="83"/>
      <c r="G101" s="64" t="s">
        <v>1548</v>
      </c>
      <c r="H101" s="163">
        <v>6</v>
      </c>
      <c r="I101" s="163">
        <v>8</v>
      </c>
      <c r="J101" s="164">
        <f t="shared" si="2"/>
        <v>14</v>
      </c>
    </row>
    <row r="102" spans="1:10" ht="10.5" customHeight="1">
      <c r="A102" s="2091">
        <v>5</v>
      </c>
      <c r="B102" s="2091">
        <v>5</v>
      </c>
      <c r="C102" s="2091">
        <v>11</v>
      </c>
      <c r="D102" s="2205"/>
      <c r="E102" s="631"/>
      <c r="F102" s="83"/>
      <c r="G102" s="92" t="s">
        <v>1182</v>
      </c>
      <c r="H102" s="2877">
        <v>0</v>
      </c>
      <c r="I102" s="2877">
        <v>0</v>
      </c>
      <c r="J102" s="164">
        <f t="shared" si="2"/>
        <v>0</v>
      </c>
    </row>
    <row r="103" spans="1:10" ht="10.5" customHeight="1">
      <c r="A103" s="2091">
        <v>5</v>
      </c>
      <c r="B103" s="2091">
        <v>5</v>
      </c>
      <c r="C103" s="2091">
        <v>11</v>
      </c>
      <c r="D103" s="2205"/>
      <c r="E103" s="631"/>
      <c r="F103" s="83"/>
      <c r="G103" s="92" t="s">
        <v>1183</v>
      </c>
      <c r="H103" s="173">
        <v>0</v>
      </c>
      <c r="I103" s="173">
        <v>0</v>
      </c>
      <c r="J103" s="164">
        <f t="shared" si="2"/>
        <v>0</v>
      </c>
    </row>
    <row r="104" spans="1:10" ht="10.5" customHeight="1">
      <c r="B104" s="2107"/>
      <c r="C104" s="2107"/>
      <c r="D104" s="2205"/>
      <c r="E104" s="631"/>
      <c r="F104" s="92" t="s">
        <v>1137</v>
      </c>
      <c r="G104" s="83"/>
      <c r="H104" s="163">
        <f>SUM(H105)</f>
        <v>0</v>
      </c>
      <c r="I104" s="163">
        <f>SUM(I105)</f>
        <v>0</v>
      </c>
      <c r="J104" s="164">
        <f t="shared" si="2"/>
        <v>0</v>
      </c>
    </row>
    <row r="105" spans="1:10" ht="10.5" customHeight="1">
      <c r="A105" s="2091">
        <v>5</v>
      </c>
      <c r="B105" s="2091">
        <v>5</v>
      </c>
      <c r="C105" s="2091">
        <v>11</v>
      </c>
      <c r="D105" s="2205"/>
      <c r="E105" s="631"/>
      <c r="F105" s="92"/>
      <c r="G105" s="92" t="s">
        <v>1184</v>
      </c>
      <c r="H105" s="173">
        <v>0</v>
      </c>
      <c r="I105" s="173">
        <v>0</v>
      </c>
      <c r="J105" s="164">
        <f t="shared" si="2"/>
        <v>0</v>
      </c>
    </row>
    <row r="106" spans="1:10" ht="11.25" customHeight="1">
      <c r="B106" s="2107"/>
      <c r="C106" s="2107"/>
      <c r="D106" s="2313">
        <v>1406</v>
      </c>
      <c r="E106" s="13" t="s">
        <v>51</v>
      </c>
      <c r="F106" s="123"/>
      <c r="G106" s="123"/>
      <c r="H106" s="129">
        <f>SUM(H107,H121,H124)</f>
        <v>12</v>
      </c>
      <c r="I106" s="129">
        <f>SUM(I107,I121,I124)</f>
        <v>7</v>
      </c>
      <c r="J106" s="16">
        <f>SUM(H106:I106)</f>
        <v>19</v>
      </c>
    </row>
    <row r="107" spans="1:10" ht="11.25" customHeight="1">
      <c r="B107" s="2107"/>
      <c r="C107" s="2107"/>
      <c r="D107" s="2313"/>
      <c r="E107" s="175" t="s">
        <v>52</v>
      </c>
      <c r="F107" s="92"/>
      <c r="G107" s="92"/>
      <c r="H107" s="2862">
        <f>SUM(H108,H110)</f>
        <v>12</v>
      </c>
      <c r="I107" s="2862">
        <f>SUM(I108,I110)</f>
        <v>7</v>
      </c>
      <c r="J107" s="2860">
        <f>SUM(H107:I107)</f>
        <v>19</v>
      </c>
    </row>
    <row r="108" spans="1:10" ht="10.5" customHeight="1">
      <c r="B108" s="2107"/>
      <c r="C108" s="2107"/>
      <c r="D108" s="2313"/>
      <c r="E108" s="92"/>
      <c r="F108" s="92" t="s">
        <v>1134</v>
      </c>
      <c r="G108" s="92"/>
      <c r="H108" s="173">
        <f>SUM(H109:H109)</f>
        <v>2</v>
      </c>
      <c r="I108" s="173">
        <f>SUM(I109:I109)</f>
        <v>2</v>
      </c>
      <c r="J108" s="164">
        <f t="shared" ref="J108:J162" si="3">SUM(H108:I108)</f>
        <v>4</v>
      </c>
    </row>
    <row r="109" spans="1:10" ht="10.5" customHeight="1">
      <c r="A109" s="2091">
        <v>6</v>
      </c>
      <c r="B109" s="2091">
        <v>2</v>
      </c>
      <c r="C109" s="2091">
        <v>11</v>
      </c>
      <c r="D109" s="2313"/>
      <c r="E109" s="92"/>
      <c r="F109" s="92"/>
      <c r="G109" s="92" t="s">
        <v>1185</v>
      </c>
      <c r="H109" s="173">
        <v>2</v>
      </c>
      <c r="I109" s="173">
        <v>2</v>
      </c>
      <c r="J109" s="164">
        <f t="shared" si="3"/>
        <v>4</v>
      </c>
    </row>
    <row r="110" spans="1:10" ht="10.5" customHeight="1">
      <c r="B110" s="2107"/>
      <c r="C110" s="2107"/>
      <c r="D110" s="2313"/>
      <c r="E110" s="92"/>
      <c r="F110" s="92" t="s">
        <v>1186</v>
      </c>
      <c r="G110" s="92"/>
      <c r="H110" s="173">
        <f>SUM(H111:H120)</f>
        <v>10</v>
      </c>
      <c r="I110" s="173">
        <f>SUM(I111:I120)</f>
        <v>5</v>
      </c>
      <c r="J110" s="164">
        <f t="shared" si="3"/>
        <v>15</v>
      </c>
    </row>
    <row r="111" spans="1:10" ht="10.5" customHeight="1">
      <c r="A111" s="2091">
        <v>6</v>
      </c>
      <c r="B111" s="2091">
        <v>2</v>
      </c>
      <c r="C111" s="2091">
        <v>11</v>
      </c>
      <c r="D111" s="2313"/>
      <c r="E111" s="92"/>
      <c r="F111" s="92"/>
      <c r="G111" s="92" t="s">
        <v>1187</v>
      </c>
      <c r="H111" s="173">
        <v>0</v>
      </c>
      <c r="I111" s="173">
        <v>0</v>
      </c>
      <c r="J111" s="164">
        <f t="shared" si="3"/>
        <v>0</v>
      </c>
    </row>
    <row r="112" spans="1:10" ht="10.5" customHeight="1">
      <c r="A112" s="2091">
        <v>6</v>
      </c>
      <c r="B112" s="2091">
        <v>2</v>
      </c>
      <c r="C112" s="2091">
        <v>11</v>
      </c>
      <c r="D112" s="2313"/>
      <c r="E112" s="92"/>
      <c r="F112" s="92"/>
      <c r="G112" s="92" t="s">
        <v>1188</v>
      </c>
      <c r="H112" s="173">
        <v>3</v>
      </c>
      <c r="I112" s="173">
        <v>3</v>
      </c>
      <c r="J112" s="164">
        <f t="shared" si="3"/>
        <v>6</v>
      </c>
    </row>
    <row r="113" spans="1:10" ht="10.5" customHeight="1">
      <c r="A113" s="2091">
        <v>6</v>
      </c>
      <c r="B113" s="2091">
        <v>2</v>
      </c>
      <c r="C113" s="2091">
        <v>11</v>
      </c>
      <c r="D113" s="2313"/>
      <c r="E113" s="92"/>
      <c r="F113" s="92"/>
      <c r="G113" s="92" t="s">
        <v>1189</v>
      </c>
      <c r="H113" s="173">
        <v>1</v>
      </c>
      <c r="I113" s="173">
        <v>0</v>
      </c>
      <c r="J113" s="164">
        <f t="shared" si="3"/>
        <v>1</v>
      </c>
    </row>
    <row r="114" spans="1:10" ht="10.5" customHeight="1">
      <c r="A114" s="2091">
        <v>6</v>
      </c>
      <c r="B114" s="2091">
        <v>2</v>
      </c>
      <c r="C114" s="2091">
        <v>11</v>
      </c>
      <c r="D114" s="2313"/>
      <c r="E114" s="92"/>
      <c r="F114" s="92"/>
      <c r="G114" s="92" t="s">
        <v>1190</v>
      </c>
      <c r="H114" s="173">
        <v>0</v>
      </c>
      <c r="I114" s="173">
        <v>1</v>
      </c>
      <c r="J114" s="164">
        <f t="shared" si="3"/>
        <v>1</v>
      </c>
    </row>
    <row r="115" spans="1:10" ht="10.5" customHeight="1">
      <c r="A115" s="2091">
        <v>6</v>
      </c>
      <c r="B115" s="2091">
        <v>2</v>
      </c>
      <c r="C115" s="2091">
        <v>11</v>
      </c>
      <c r="D115" s="2313"/>
      <c r="E115" s="92"/>
      <c r="F115" s="92"/>
      <c r="G115" s="92" t="s">
        <v>1191</v>
      </c>
      <c r="H115" s="173">
        <v>4</v>
      </c>
      <c r="I115" s="173">
        <v>1</v>
      </c>
      <c r="J115" s="164">
        <f t="shared" si="3"/>
        <v>5</v>
      </c>
    </row>
    <row r="116" spans="1:10" ht="10.5" customHeight="1">
      <c r="A116" s="2091">
        <v>6</v>
      </c>
      <c r="B116" s="2091">
        <v>2</v>
      </c>
      <c r="C116" s="2091">
        <v>11</v>
      </c>
      <c r="D116" s="2313"/>
      <c r="E116" s="92"/>
      <c r="F116" s="92"/>
      <c r="G116" s="92" t="s">
        <v>1192</v>
      </c>
      <c r="H116" s="173">
        <v>0</v>
      </c>
      <c r="I116" s="173">
        <v>0</v>
      </c>
      <c r="J116" s="164">
        <f t="shared" si="3"/>
        <v>0</v>
      </c>
    </row>
    <row r="117" spans="1:10" ht="10.5" customHeight="1">
      <c r="A117" s="2091">
        <v>6</v>
      </c>
      <c r="B117" s="2091">
        <v>2</v>
      </c>
      <c r="C117" s="2091">
        <v>11</v>
      </c>
      <c r="D117" s="2313"/>
      <c r="E117" s="92"/>
      <c r="F117" s="92"/>
      <c r="G117" s="92" t="s">
        <v>1193</v>
      </c>
      <c r="H117" s="173">
        <v>0</v>
      </c>
      <c r="I117" s="173">
        <v>0</v>
      </c>
      <c r="J117" s="164">
        <f t="shared" si="3"/>
        <v>0</v>
      </c>
    </row>
    <row r="118" spans="1:10" ht="10.5" customHeight="1">
      <c r="A118" s="2091">
        <v>6</v>
      </c>
      <c r="B118" s="2091">
        <v>2</v>
      </c>
      <c r="C118" s="2091">
        <v>11</v>
      </c>
      <c r="D118" s="2313"/>
      <c r="E118" s="92"/>
      <c r="F118" s="92"/>
      <c r="G118" s="92" t="s">
        <v>1194</v>
      </c>
      <c r="H118" s="173">
        <v>0</v>
      </c>
      <c r="I118" s="173">
        <v>0</v>
      </c>
      <c r="J118" s="164">
        <f t="shared" si="3"/>
        <v>0</v>
      </c>
    </row>
    <row r="119" spans="1:10" ht="10.5" customHeight="1">
      <c r="A119" s="2091">
        <v>6</v>
      </c>
      <c r="B119" s="2091">
        <v>2</v>
      </c>
      <c r="C119" s="2091">
        <v>11</v>
      </c>
      <c r="D119" s="2313"/>
      <c r="E119" s="92"/>
      <c r="F119" s="92"/>
      <c r="G119" s="92" t="s">
        <v>1195</v>
      </c>
      <c r="H119" s="173">
        <v>2</v>
      </c>
      <c r="I119" s="173">
        <v>0</v>
      </c>
      <c r="J119" s="164">
        <f t="shared" si="3"/>
        <v>2</v>
      </c>
    </row>
    <row r="120" spans="1:10" ht="10.5" customHeight="1">
      <c r="A120" s="2091">
        <v>6</v>
      </c>
      <c r="B120" s="2091">
        <v>2</v>
      </c>
      <c r="C120" s="2091">
        <v>11</v>
      </c>
      <c r="D120" s="2313"/>
      <c r="E120" s="92"/>
      <c r="F120" s="92"/>
      <c r="G120" s="92" t="s">
        <v>1196</v>
      </c>
      <c r="H120" s="173">
        <v>0</v>
      </c>
      <c r="I120" s="173">
        <v>0</v>
      </c>
      <c r="J120" s="164">
        <f t="shared" si="3"/>
        <v>0</v>
      </c>
    </row>
    <row r="121" spans="1:10" ht="11.25" customHeight="1">
      <c r="B121" s="2107"/>
      <c r="C121" s="2107"/>
      <c r="D121" s="2313"/>
      <c r="E121" s="175" t="s">
        <v>53</v>
      </c>
      <c r="F121" s="92"/>
      <c r="G121" s="92"/>
      <c r="H121" s="2862">
        <f>SUM(H122)</f>
        <v>0</v>
      </c>
      <c r="I121" s="2862">
        <f>SUM(I122)</f>
        <v>0</v>
      </c>
      <c r="J121" s="2860">
        <f t="shared" si="3"/>
        <v>0</v>
      </c>
    </row>
    <row r="122" spans="1:10" ht="10.5" customHeight="1">
      <c r="B122" s="2107"/>
      <c r="C122" s="2107"/>
      <c r="D122" s="2313"/>
      <c r="E122" s="92"/>
      <c r="F122" s="92" t="s">
        <v>1134</v>
      </c>
      <c r="G122" s="92"/>
      <c r="H122" s="173">
        <f>SUM(H123:H123)</f>
        <v>0</v>
      </c>
      <c r="I122" s="173">
        <f>SUM(I123:I123)</f>
        <v>0</v>
      </c>
      <c r="J122" s="164">
        <f t="shared" si="3"/>
        <v>0</v>
      </c>
    </row>
    <row r="123" spans="1:10" ht="10.5" customHeight="1">
      <c r="A123" s="2091">
        <v>6</v>
      </c>
      <c r="B123" s="2091">
        <v>2</v>
      </c>
      <c r="C123" s="2091">
        <v>10</v>
      </c>
      <c r="D123" s="2313"/>
      <c r="E123" s="92"/>
      <c r="F123" s="92"/>
      <c r="G123" s="92" t="s">
        <v>1197</v>
      </c>
      <c r="H123" s="173">
        <v>0</v>
      </c>
      <c r="I123" s="173">
        <v>0</v>
      </c>
      <c r="J123" s="164">
        <f t="shared" si="3"/>
        <v>0</v>
      </c>
    </row>
    <row r="124" spans="1:10" ht="11.25" customHeight="1">
      <c r="B124" s="2107"/>
      <c r="C124" s="2107"/>
      <c r="D124" s="2313"/>
      <c r="E124" s="175" t="s">
        <v>56</v>
      </c>
      <c r="F124" s="92"/>
      <c r="G124" s="92"/>
      <c r="H124" s="2862">
        <f>SUM(H125+H127)</f>
        <v>0</v>
      </c>
      <c r="I124" s="2862">
        <f>SUM(I125+I127)</f>
        <v>0</v>
      </c>
      <c r="J124" s="2860">
        <f t="shared" si="3"/>
        <v>0</v>
      </c>
    </row>
    <row r="125" spans="1:10" ht="10.5" customHeight="1">
      <c r="B125" s="2107"/>
      <c r="C125" s="2107"/>
      <c r="D125" s="2313"/>
      <c r="E125" s="175"/>
      <c r="F125" s="92" t="s">
        <v>1139</v>
      </c>
      <c r="G125" s="92"/>
      <c r="H125" s="173">
        <f>SUM(H126)</f>
        <v>0</v>
      </c>
      <c r="I125" s="173">
        <f>SUM(I126)</f>
        <v>0</v>
      </c>
      <c r="J125" s="164">
        <f t="shared" si="3"/>
        <v>0</v>
      </c>
    </row>
    <row r="126" spans="1:10" ht="10.5" customHeight="1">
      <c r="A126" s="2091">
        <v>6</v>
      </c>
      <c r="B126" s="2091">
        <v>2</v>
      </c>
      <c r="C126" s="2091">
        <v>10</v>
      </c>
      <c r="D126" s="2313"/>
      <c r="E126" s="92"/>
      <c r="F126" s="92"/>
      <c r="G126" s="92" t="s">
        <v>51</v>
      </c>
      <c r="H126" s="173">
        <v>0</v>
      </c>
      <c r="I126" s="173">
        <v>0</v>
      </c>
      <c r="J126" s="164">
        <f t="shared" si="3"/>
        <v>0</v>
      </c>
    </row>
    <row r="127" spans="1:10" ht="10.5" customHeight="1">
      <c r="A127" s="2091"/>
      <c r="B127" s="2091"/>
      <c r="C127" s="2091"/>
      <c r="D127" s="2313"/>
      <c r="E127" s="92"/>
      <c r="F127" s="92" t="s">
        <v>1134</v>
      </c>
      <c r="G127" s="92"/>
      <c r="H127" s="173">
        <f>SUM(H128:H129)</f>
        <v>0</v>
      </c>
      <c r="I127" s="173">
        <f>SUM(I128:I129)</f>
        <v>0</v>
      </c>
      <c r="J127" s="164">
        <f t="shared" si="3"/>
        <v>0</v>
      </c>
    </row>
    <row r="128" spans="1:10" ht="10.5" customHeight="1">
      <c r="A128" s="2091">
        <v>6</v>
      </c>
      <c r="B128" s="2091">
        <v>4</v>
      </c>
      <c r="C128" s="2091">
        <v>11</v>
      </c>
      <c r="D128" s="2313"/>
      <c r="E128" s="92"/>
      <c r="F128" s="92"/>
      <c r="G128" s="92" t="s">
        <v>1199</v>
      </c>
      <c r="H128" s="173">
        <v>0</v>
      </c>
      <c r="I128" s="173">
        <v>0</v>
      </c>
      <c r="J128" s="164">
        <f t="shared" si="3"/>
        <v>0</v>
      </c>
    </row>
    <row r="129" spans="1:10" ht="10.5" customHeight="1">
      <c r="A129" s="2091">
        <v>6</v>
      </c>
      <c r="B129" s="2091">
        <v>2</v>
      </c>
      <c r="C129" s="2091">
        <v>11</v>
      </c>
      <c r="D129" s="2313"/>
      <c r="E129" s="92"/>
      <c r="F129" s="92"/>
      <c r="G129" s="92" t="s">
        <v>1200</v>
      </c>
      <c r="H129" s="173">
        <v>0</v>
      </c>
      <c r="I129" s="173">
        <v>0</v>
      </c>
      <c r="J129" s="164">
        <f t="shared" si="3"/>
        <v>0</v>
      </c>
    </row>
    <row r="130" spans="1:10" ht="11.25" customHeight="1">
      <c r="B130" s="2107"/>
      <c r="C130" s="2107"/>
      <c r="D130" s="2302">
        <v>1407</v>
      </c>
      <c r="E130" s="13" t="s">
        <v>58</v>
      </c>
      <c r="F130" s="123"/>
      <c r="G130" s="123"/>
      <c r="H130" s="31">
        <f>SUM(H131,H137)</f>
        <v>2</v>
      </c>
      <c r="I130" s="31">
        <f>SUM(I131,I137)</f>
        <v>2</v>
      </c>
      <c r="J130" s="33">
        <f t="shared" si="3"/>
        <v>4</v>
      </c>
    </row>
    <row r="131" spans="1:10" ht="11.25" customHeight="1">
      <c r="B131" s="2107"/>
      <c r="C131" s="2107"/>
      <c r="D131" s="2302"/>
      <c r="E131" s="175" t="s">
        <v>59</v>
      </c>
      <c r="F131" s="1637"/>
      <c r="G131" s="1637"/>
      <c r="H131" s="2862">
        <f>SUM(H132+H134)</f>
        <v>2</v>
      </c>
      <c r="I131" s="2862">
        <f>SUM(I132+I134)</f>
        <v>2</v>
      </c>
      <c r="J131" s="2860">
        <f t="shared" si="3"/>
        <v>4</v>
      </c>
    </row>
    <row r="132" spans="1:10" ht="11.25" customHeight="1">
      <c r="B132" s="2107"/>
      <c r="C132" s="2107"/>
      <c r="D132" s="2302"/>
      <c r="E132" s="175"/>
      <c r="F132" s="92" t="s">
        <v>1139</v>
      </c>
      <c r="G132" s="1637"/>
      <c r="H132" s="163">
        <f>SUM(H133)</f>
        <v>0</v>
      </c>
      <c r="I132" s="163">
        <f>SUM(I133)</f>
        <v>0</v>
      </c>
      <c r="J132" s="164">
        <f t="shared" si="3"/>
        <v>0</v>
      </c>
    </row>
    <row r="133" spans="1:10" ht="11.25" customHeight="1">
      <c r="A133" s="713">
        <v>7</v>
      </c>
      <c r="B133" s="2107">
        <v>3</v>
      </c>
      <c r="C133" s="2107">
        <v>11</v>
      </c>
      <c r="D133" s="2302"/>
      <c r="E133" s="175"/>
      <c r="F133" s="1637"/>
      <c r="G133" s="92" t="s">
        <v>1201</v>
      </c>
      <c r="H133" s="163">
        <v>0</v>
      </c>
      <c r="I133" s="163">
        <v>0</v>
      </c>
      <c r="J133" s="164">
        <f t="shared" si="3"/>
        <v>0</v>
      </c>
    </row>
    <row r="134" spans="1:10" ht="10.5" customHeight="1">
      <c r="B134" s="2107"/>
      <c r="C134" s="2107"/>
      <c r="D134" s="2302"/>
      <c r="E134" s="1638"/>
      <c r="F134" s="89" t="s">
        <v>1134</v>
      </c>
      <c r="G134" s="92"/>
      <c r="H134" s="173">
        <f>SUM(H135:H136)</f>
        <v>2</v>
      </c>
      <c r="I134" s="173">
        <f>SUM(I135:I136)</f>
        <v>2</v>
      </c>
      <c r="J134" s="164">
        <f t="shared" si="3"/>
        <v>4</v>
      </c>
    </row>
    <row r="135" spans="1:10" ht="10.5" customHeight="1">
      <c r="A135" s="2091">
        <v>7</v>
      </c>
      <c r="B135" s="2091">
        <v>3</v>
      </c>
      <c r="C135" s="2091">
        <v>11</v>
      </c>
      <c r="D135" s="2302"/>
      <c r="E135" s="1638"/>
      <c r="F135" s="89"/>
      <c r="G135" s="92" t="s">
        <v>1201</v>
      </c>
      <c r="H135" s="173">
        <v>1</v>
      </c>
      <c r="I135" s="173">
        <v>1</v>
      </c>
      <c r="J135" s="164">
        <f t="shared" si="3"/>
        <v>2</v>
      </c>
    </row>
    <row r="136" spans="1:10" ht="10.5" customHeight="1">
      <c r="A136" s="2091">
        <v>7</v>
      </c>
      <c r="B136" s="2091">
        <v>3</v>
      </c>
      <c r="C136" s="2091">
        <v>11</v>
      </c>
      <c r="D136" s="2302"/>
      <c r="E136" s="1638"/>
      <c r="F136" s="89"/>
      <c r="G136" s="92" t="s">
        <v>1202</v>
      </c>
      <c r="H136" s="173">
        <v>1</v>
      </c>
      <c r="I136" s="173">
        <v>1</v>
      </c>
      <c r="J136" s="164">
        <f t="shared" si="3"/>
        <v>2</v>
      </c>
    </row>
    <row r="137" spans="1:10" ht="11.25" customHeight="1">
      <c r="B137" s="2107"/>
      <c r="C137" s="2107"/>
      <c r="D137" s="2302"/>
      <c r="E137" s="175" t="s">
        <v>60</v>
      </c>
      <c r="F137" s="175"/>
      <c r="G137" s="683"/>
      <c r="H137" s="2862">
        <f>SUM(H138)</f>
        <v>0</v>
      </c>
      <c r="I137" s="2862">
        <f>SUM(I138)</f>
        <v>0</v>
      </c>
      <c r="J137" s="2860">
        <f t="shared" si="3"/>
        <v>0</v>
      </c>
    </row>
    <row r="138" spans="1:10" ht="10.5" customHeight="1">
      <c r="B138" s="2107"/>
      <c r="C138" s="2107"/>
      <c r="D138" s="2302"/>
      <c r="E138" s="92"/>
      <c r="F138" s="92" t="s">
        <v>1134</v>
      </c>
      <c r="H138" s="173">
        <f>SUM(H139)</f>
        <v>0</v>
      </c>
      <c r="I138" s="173">
        <f>SUM(I139)</f>
        <v>0</v>
      </c>
      <c r="J138" s="164">
        <f t="shared" si="3"/>
        <v>0</v>
      </c>
    </row>
    <row r="139" spans="1:10" ht="10.5" customHeight="1">
      <c r="A139" s="2091">
        <v>7</v>
      </c>
      <c r="B139" s="2091">
        <v>6</v>
      </c>
      <c r="C139" s="2091">
        <v>10</v>
      </c>
      <c r="D139" s="2302"/>
      <c r="E139" s="92"/>
      <c r="F139" s="92"/>
      <c r="G139" s="92" t="s">
        <v>1203</v>
      </c>
      <c r="H139" s="173">
        <v>0</v>
      </c>
      <c r="I139" s="173">
        <v>0</v>
      </c>
      <c r="J139" s="164">
        <f t="shared" si="3"/>
        <v>0</v>
      </c>
    </row>
    <row r="140" spans="1:10" ht="11.25" customHeight="1">
      <c r="B140" s="2107"/>
      <c r="C140" s="2107"/>
      <c r="D140" s="2300">
        <v>1408</v>
      </c>
      <c r="E140" s="13" t="s">
        <v>63</v>
      </c>
      <c r="F140" s="123"/>
      <c r="G140" s="123"/>
      <c r="H140" s="31">
        <f>SUM(H141+H148+H153)</f>
        <v>9</v>
      </c>
      <c r="I140" s="31">
        <f>SUM(I141+I148+I153)</f>
        <v>9</v>
      </c>
      <c r="J140" s="2867">
        <f t="shared" si="3"/>
        <v>18</v>
      </c>
    </row>
    <row r="141" spans="1:10" ht="11.25" customHeight="1">
      <c r="B141" s="2107"/>
      <c r="C141" s="2107"/>
      <c r="D141" s="2206"/>
      <c r="E141" s="636" t="s">
        <v>64</v>
      </c>
      <c r="F141" s="92"/>
      <c r="G141" s="92"/>
      <c r="H141" s="1729">
        <f>SUM(H142,H144,H146)</f>
        <v>2</v>
      </c>
      <c r="I141" s="1729">
        <f>SUM(I142,I144,I146)</f>
        <v>3</v>
      </c>
      <c r="J141" s="2878">
        <f t="shared" si="3"/>
        <v>5</v>
      </c>
    </row>
    <row r="142" spans="1:10" ht="11.25" customHeight="1">
      <c r="B142" s="2107"/>
      <c r="C142" s="2107"/>
      <c r="D142" s="2206"/>
      <c r="E142" s="636"/>
      <c r="F142" s="92" t="s">
        <v>1139</v>
      </c>
      <c r="G142" s="92"/>
      <c r="H142" s="163">
        <f>SUM(H143)</f>
        <v>0</v>
      </c>
      <c r="I142" s="163">
        <f>SUM(I143)</f>
        <v>1</v>
      </c>
      <c r="J142" s="164">
        <f t="shared" si="3"/>
        <v>1</v>
      </c>
    </row>
    <row r="143" spans="1:10" ht="11.25" customHeight="1">
      <c r="A143" s="713">
        <v>8</v>
      </c>
      <c r="B143" s="2107">
        <v>4</v>
      </c>
      <c r="C143" s="2107">
        <v>8</v>
      </c>
      <c r="D143" s="2206"/>
      <c r="E143" s="636"/>
      <c r="F143" s="92"/>
      <c r="G143" s="1441" t="s">
        <v>1204</v>
      </c>
      <c r="H143" s="163">
        <v>0</v>
      </c>
      <c r="I143" s="163">
        <v>1</v>
      </c>
      <c r="J143" s="164">
        <f t="shared" si="3"/>
        <v>1</v>
      </c>
    </row>
    <row r="144" spans="1:10" ht="11.25" customHeight="1">
      <c r="B144" s="2107"/>
      <c r="C144" s="2107"/>
      <c r="D144" s="2206"/>
      <c r="E144" s="631"/>
      <c r="F144" s="92" t="s">
        <v>1134</v>
      </c>
      <c r="G144" s="92"/>
      <c r="H144" s="173">
        <f>SUM(H145)</f>
        <v>2</v>
      </c>
      <c r="I144" s="173">
        <f>SUM(I145)</f>
        <v>2</v>
      </c>
      <c r="J144" s="164">
        <f t="shared" si="3"/>
        <v>4</v>
      </c>
    </row>
    <row r="145" spans="1:10" ht="11.25" customHeight="1">
      <c r="A145" s="713">
        <v>8</v>
      </c>
      <c r="B145" s="2107">
        <v>4</v>
      </c>
      <c r="C145" s="2107">
        <v>8</v>
      </c>
      <c r="D145" s="2206"/>
      <c r="E145" s="631"/>
      <c r="F145" s="92"/>
      <c r="G145" s="1441" t="s">
        <v>1205</v>
      </c>
      <c r="H145" s="173">
        <v>2</v>
      </c>
      <c r="I145" s="173">
        <v>2</v>
      </c>
      <c r="J145" s="164">
        <f t="shared" si="3"/>
        <v>4</v>
      </c>
    </row>
    <row r="146" spans="1:10" ht="11.25" customHeight="1">
      <c r="B146" s="2107"/>
      <c r="C146" s="2107"/>
      <c r="D146" s="2206"/>
      <c r="E146" s="631"/>
      <c r="F146" s="92" t="s">
        <v>1137</v>
      </c>
      <c r="G146" s="1441"/>
      <c r="H146" s="173">
        <f>SUM(H147)</f>
        <v>0</v>
      </c>
      <c r="I146" s="173">
        <f>SUM(I147)</f>
        <v>0</v>
      </c>
      <c r="J146" s="164">
        <f t="shared" si="3"/>
        <v>0</v>
      </c>
    </row>
    <row r="147" spans="1:10" ht="11.25" customHeight="1">
      <c r="A147" s="713">
        <v>8</v>
      </c>
      <c r="B147" s="2107">
        <v>4</v>
      </c>
      <c r="C147" s="2107">
        <v>8</v>
      </c>
      <c r="D147" s="2206"/>
      <c r="E147" s="631"/>
      <c r="F147" s="92"/>
      <c r="G147" s="1441" t="s">
        <v>1206</v>
      </c>
      <c r="H147" s="173">
        <v>0</v>
      </c>
      <c r="I147" s="173">
        <v>0</v>
      </c>
      <c r="J147" s="164">
        <f t="shared" si="3"/>
        <v>0</v>
      </c>
    </row>
    <row r="148" spans="1:10" ht="11.25" customHeight="1">
      <c r="B148" s="2107"/>
      <c r="C148" s="2107"/>
      <c r="D148" s="2206"/>
      <c r="E148" s="636" t="s">
        <v>65</v>
      </c>
      <c r="F148" s="92"/>
      <c r="G148" s="92"/>
      <c r="H148" s="2862">
        <f>SUM(H149+H151)</f>
        <v>5</v>
      </c>
      <c r="I148" s="2862">
        <f>SUM(I149+I151)</f>
        <v>3</v>
      </c>
      <c r="J148" s="2860">
        <f t="shared" si="3"/>
        <v>8</v>
      </c>
    </row>
    <row r="149" spans="1:10" ht="11.25" customHeight="1">
      <c r="B149" s="2107"/>
      <c r="C149" s="2107"/>
      <c r="D149" s="2206"/>
      <c r="E149" s="1644"/>
      <c r="F149" s="92" t="s">
        <v>1139</v>
      </c>
      <c r="G149" s="92"/>
      <c r="H149" s="173">
        <f>SUM(H150)</f>
        <v>0</v>
      </c>
      <c r="I149" s="173">
        <f>SUM(I150)</f>
        <v>0</v>
      </c>
      <c r="J149" s="164">
        <f t="shared" si="3"/>
        <v>0</v>
      </c>
    </row>
    <row r="150" spans="1:10" ht="11.25" customHeight="1">
      <c r="A150" s="713">
        <v>8</v>
      </c>
      <c r="B150" s="2107">
        <v>4</v>
      </c>
      <c r="C150" s="2107">
        <v>6</v>
      </c>
      <c r="D150" s="2206"/>
      <c r="E150" s="1644"/>
      <c r="F150" s="92"/>
      <c r="G150" s="92" t="s">
        <v>250</v>
      </c>
      <c r="H150" s="173">
        <v>0</v>
      </c>
      <c r="I150" s="173">
        <v>0</v>
      </c>
      <c r="J150" s="164">
        <f t="shared" si="3"/>
        <v>0</v>
      </c>
    </row>
    <row r="151" spans="1:10" ht="11.25" customHeight="1">
      <c r="B151" s="2107"/>
      <c r="C151" s="2107"/>
      <c r="D151" s="2206"/>
      <c r="E151" s="1644"/>
      <c r="F151" s="92" t="s">
        <v>1134</v>
      </c>
      <c r="G151" s="92"/>
      <c r="H151" s="173">
        <f>SUM(H152)</f>
        <v>5</v>
      </c>
      <c r="I151" s="173">
        <f>SUM(I152)</f>
        <v>3</v>
      </c>
      <c r="J151" s="164">
        <f t="shared" si="3"/>
        <v>8</v>
      </c>
    </row>
    <row r="152" spans="1:10" ht="11.25" customHeight="1">
      <c r="A152" s="713">
        <v>8</v>
      </c>
      <c r="B152" s="2107">
        <v>4</v>
      </c>
      <c r="C152" s="2107">
        <v>6</v>
      </c>
      <c r="D152" s="2206"/>
      <c r="E152" s="1644"/>
      <c r="F152" s="92"/>
      <c r="G152" s="92" t="s">
        <v>250</v>
      </c>
      <c r="H152" s="173">
        <v>5</v>
      </c>
      <c r="I152" s="173">
        <v>3</v>
      </c>
      <c r="J152" s="164">
        <f t="shared" si="3"/>
        <v>8</v>
      </c>
    </row>
    <row r="153" spans="1:10" ht="11.25" customHeight="1">
      <c r="B153" s="2107"/>
      <c r="C153" s="2107"/>
      <c r="D153" s="2206"/>
      <c r="E153" s="636" t="s">
        <v>67</v>
      </c>
      <c r="F153" s="92"/>
      <c r="G153" s="92"/>
      <c r="H153" s="2862">
        <f>SUM(H154)</f>
        <v>2</v>
      </c>
      <c r="I153" s="2862">
        <f>SUM(I154)</f>
        <v>3</v>
      </c>
      <c r="J153" s="2860">
        <f t="shared" si="3"/>
        <v>5</v>
      </c>
    </row>
    <row r="154" spans="1:10" ht="11.25" customHeight="1">
      <c r="B154" s="2107"/>
      <c r="C154" s="2107"/>
      <c r="D154" s="2206"/>
      <c r="E154" s="348"/>
      <c r="F154" s="92" t="s">
        <v>1134</v>
      </c>
      <c r="G154" s="83"/>
      <c r="H154" s="173">
        <f>SUM(H155)</f>
        <v>2</v>
      </c>
      <c r="I154" s="173">
        <f>SUM(I155)</f>
        <v>3</v>
      </c>
      <c r="J154" s="164">
        <f t="shared" si="3"/>
        <v>5</v>
      </c>
    </row>
    <row r="155" spans="1:10" ht="10.5" customHeight="1">
      <c r="A155" s="713">
        <v>8</v>
      </c>
      <c r="B155" s="2107">
        <v>4</v>
      </c>
      <c r="C155" s="2107">
        <v>11</v>
      </c>
      <c r="D155" s="2206"/>
      <c r="E155" s="348"/>
      <c r="F155" s="83"/>
      <c r="G155" s="92" t="s">
        <v>1208</v>
      </c>
      <c r="H155" s="173">
        <v>2</v>
      </c>
      <c r="I155" s="173">
        <v>3</v>
      </c>
      <c r="J155" s="164">
        <f t="shared" si="3"/>
        <v>5</v>
      </c>
    </row>
    <row r="156" spans="1:10" ht="11.25" customHeight="1">
      <c r="D156" s="2204">
        <v>1624</v>
      </c>
      <c r="E156" s="318" t="s">
        <v>68</v>
      </c>
      <c r="F156" s="2879"/>
      <c r="G156" s="2879"/>
      <c r="H156" s="2880">
        <f>SUM(H157)</f>
        <v>0</v>
      </c>
      <c r="I156" s="2880">
        <f>SUM(I157)</f>
        <v>0</v>
      </c>
      <c r="J156" s="2881">
        <f t="shared" si="3"/>
        <v>0</v>
      </c>
    </row>
    <row r="157" spans="1:10" ht="11.25" customHeight="1">
      <c r="D157" s="2205"/>
      <c r="E157" s="2882" t="s">
        <v>70</v>
      </c>
      <c r="F157" s="2883"/>
      <c r="G157" s="2883"/>
      <c r="H157" s="2884">
        <f>SUM(H158+H160)</f>
        <v>0</v>
      </c>
      <c r="I157" s="2884">
        <f>SUM(I158+I160)</f>
        <v>0</v>
      </c>
      <c r="J157" s="2885">
        <f t="shared" si="3"/>
        <v>0</v>
      </c>
    </row>
    <row r="158" spans="1:10" ht="11.25" customHeight="1">
      <c r="D158" s="2205"/>
      <c r="E158" s="2886"/>
      <c r="F158" s="92" t="s">
        <v>1139</v>
      </c>
      <c r="G158" s="92"/>
      <c r="H158" s="2887">
        <f>SUM(H159)</f>
        <v>0</v>
      </c>
      <c r="I158" s="2887">
        <f>SUM(I159)</f>
        <v>0</v>
      </c>
      <c r="J158" s="2888">
        <f t="shared" si="3"/>
        <v>0</v>
      </c>
    </row>
    <row r="159" spans="1:10" ht="11.25" customHeight="1">
      <c r="A159" s="713">
        <v>9</v>
      </c>
      <c r="B159" s="713">
        <v>1</v>
      </c>
      <c r="C159" s="713">
        <v>8</v>
      </c>
      <c r="D159" s="2205"/>
      <c r="E159" s="2886"/>
      <c r="F159" s="92"/>
      <c r="G159" s="92" t="s">
        <v>1543</v>
      </c>
      <c r="H159" s="2887">
        <v>0</v>
      </c>
      <c r="I159" s="2887">
        <v>0</v>
      </c>
      <c r="J159" s="2888">
        <f t="shared" si="3"/>
        <v>0</v>
      </c>
    </row>
    <row r="160" spans="1:10" ht="11.25" customHeight="1">
      <c r="D160" s="2205"/>
      <c r="E160" s="2886"/>
      <c r="F160" s="2889" t="s">
        <v>1134</v>
      </c>
      <c r="G160" s="2889"/>
      <c r="H160" s="2887">
        <f>SUM(H161:H162)</f>
        <v>0</v>
      </c>
      <c r="I160" s="2887">
        <f>SUM(I161:I162)</f>
        <v>0</v>
      </c>
      <c r="J160" s="2888">
        <f t="shared" si="3"/>
        <v>0</v>
      </c>
    </row>
    <row r="161" spans="1:10" ht="11.25" customHeight="1">
      <c r="A161" s="713">
        <v>9</v>
      </c>
      <c r="B161" s="713">
        <v>4</v>
      </c>
      <c r="C161" s="713">
        <v>8</v>
      </c>
      <c r="D161" s="2205"/>
      <c r="E161" s="2886"/>
      <c r="F161" s="2889"/>
      <c r="G161" s="2889" t="s">
        <v>1209</v>
      </c>
      <c r="H161" s="2887">
        <v>0</v>
      </c>
      <c r="I161" s="2887">
        <v>0</v>
      </c>
      <c r="J161" s="2888">
        <f t="shared" si="3"/>
        <v>0</v>
      </c>
    </row>
    <row r="162" spans="1:10" ht="11.25" customHeight="1">
      <c r="A162" s="713">
        <v>9</v>
      </c>
      <c r="B162" s="713">
        <v>1</v>
      </c>
      <c r="C162" s="713">
        <v>8</v>
      </c>
      <c r="D162" s="2207"/>
      <c r="E162" s="2890"/>
      <c r="F162" s="2891"/>
      <c r="G162" s="2891" t="s">
        <v>1135</v>
      </c>
      <c r="H162" s="2892">
        <v>0</v>
      </c>
      <c r="I162" s="2892">
        <v>0</v>
      </c>
      <c r="J162" s="2893">
        <f t="shared" si="3"/>
        <v>0</v>
      </c>
    </row>
    <row r="163" spans="1:10" ht="12.75" customHeight="1">
      <c r="D163" s="1317"/>
      <c r="E163" s="2261" t="s">
        <v>8</v>
      </c>
      <c r="F163" s="2262"/>
      <c r="G163" s="2262"/>
      <c r="H163" s="153">
        <f>SUM(H8+H27+H65+H69+H91+H106+H130+H140+H156)</f>
        <v>74</v>
      </c>
      <c r="I163" s="153">
        <f>SUM(I8+I27+I65+I69+I91+I106+I130+I140+I156)</f>
        <v>76</v>
      </c>
      <c r="J163" s="144">
        <f>SUM(J8+J27+J65+J69+J91+J106+J130+J140+J156)</f>
        <v>150</v>
      </c>
    </row>
    <row r="164" spans="1:10" s="750" customFormat="1" ht="11.1" customHeight="1">
      <c r="A164" s="713"/>
      <c r="B164" s="713"/>
      <c r="C164" s="713"/>
      <c r="D164" s="322"/>
      <c r="E164" s="322" t="s">
        <v>362</v>
      </c>
      <c r="G164" s="175"/>
    </row>
    <row r="165" spans="1:10" s="750" customFormat="1" ht="11.1" customHeight="1">
      <c r="A165" s="713"/>
      <c r="B165" s="713"/>
      <c r="C165" s="713"/>
      <c r="D165" s="322"/>
      <c r="E165" s="322"/>
    </row>
    <row r="166" spans="1:10" s="750" customFormat="1" ht="11.1" customHeight="1">
      <c r="A166" s="713"/>
      <c r="B166" s="713"/>
      <c r="C166" s="713"/>
      <c r="D166" s="322"/>
      <c r="E166" s="322"/>
    </row>
    <row r="167" spans="1:10" s="750" customFormat="1" ht="11.1" customHeight="1">
      <c r="A167" s="713"/>
      <c r="B167" s="713"/>
      <c r="C167" s="713"/>
      <c r="D167" s="322"/>
      <c r="E167" s="322"/>
    </row>
    <row r="168" spans="1:10" s="750" customFormat="1" ht="11.1" customHeight="1">
      <c r="A168" s="713"/>
      <c r="B168" s="713"/>
      <c r="C168" s="713"/>
      <c r="D168" s="322"/>
      <c r="E168" s="322"/>
    </row>
    <row r="169" spans="1:10" ht="9" customHeight="1"/>
    <row r="170" spans="1:10" ht="9" customHeight="1"/>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c r="F247" s="92"/>
      <c r="G247" s="92"/>
      <c r="H247" s="1047"/>
      <c r="I247" s="1047"/>
      <c r="J247" s="1048"/>
    </row>
    <row r="248" spans="6:10" ht="9" customHeight="1"/>
    <row r="249" spans="6:10" ht="9" customHeight="1"/>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sheetData>
  <mergeCells count="23">
    <mergeCell ref="D140:D155"/>
    <mergeCell ref="D156:D162"/>
    <mergeCell ref="E163:G163"/>
    <mergeCell ref="H88:H90"/>
    <mergeCell ref="I88:I90"/>
    <mergeCell ref="J88:J90"/>
    <mergeCell ref="D91:D105"/>
    <mergeCell ref="D106:D129"/>
    <mergeCell ref="D130:D139"/>
    <mergeCell ref="D8:D26"/>
    <mergeCell ref="D27:D61"/>
    <mergeCell ref="D65:D68"/>
    <mergeCell ref="D69:D85"/>
    <mergeCell ref="D88:D90"/>
    <mergeCell ref="E88:G90"/>
    <mergeCell ref="D2:J2"/>
    <mergeCell ref="N2:AB2"/>
    <mergeCell ref="D3:J3"/>
    <mergeCell ref="D5:D7"/>
    <mergeCell ref="E5:G7"/>
    <mergeCell ref="H5:H7"/>
    <mergeCell ref="I5:I7"/>
    <mergeCell ref="J5:J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30"/>
  <sheetViews>
    <sheetView workbookViewId="0">
      <selection activeCell="AJ24" sqref="AJ24:AP28"/>
    </sheetView>
  </sheetViews>
  <sheetFormatPr baseColWidth="10" defaultColWidth="11.42578125" defaultRowHeight="12.75"/>
  <cols>
    <col min="1" max="1" width="2.42578125" style="131" customWidth="1"/>
    <col min="2" max="2" width="2.28515625" style="131" customWidth="1"/>
    <col min="3" max="3" width="2.7109375" style="131" customWidth="1"/>
    <col min="4" max="4" width="6.7109375" style="2" customWidth="1"/>
    <col min="5" max="5" width="4.7109375" style="2" customWidth="1"/>
    <col min="6" max="6" width="53.28515625" style="2" customWidth="1"/>
    <col min="7" max="7" width="3.5703125" style="1" bestFit="1" customWidth="1"/>
    <col min="8" max="8" width="3.5703125" style="1" customWidth="1"/>
    <col min="9" max="9" width="4.28515625" style="1" customWidth="1"/>
    <col min="10" max="10" width="1.28515625" style="1" customWidth="1"/>
    <col min="11" max="12" width="3.5703125" style="1" customWidth="1"/>
    <col min="13" max="13" width="4.28515625" style="1" customWidth="1"/>
    <col min="14" max="14" width="1.28515625" style="1" customWidth="1"/>
    <col min="15" max="16" width="3.5703125" style="1" customWidth="1"/>
    <col min="17" max="17" width="4.5703125" style="1" customWidth="1"/>
    <col min="18" max="18" width="1.28515625" style="1" customWidth="1"/>
    <col min="19" max="20" width="3.5703125" style="1" customWidth="1"/>
    <col min="21" max="21" width="4.28515625" style="1" customWidth="1"/>
    <col min="22" max="22" width="1.28515625" style="1" customWidth="1"/>
    <col min="23" max="24" width="3.5703125" style="1" customWidth="1"/>
    <col min="25" max="25" width="4.42578125" style="1" customWidth="1"/>
    <col min="26" max="26" width="1.28515625" style="1" customWidth="1"/>
    <col min="27" max="28" width="3.5703125" style="1" customWidth="1"/>
    <col min="29" max="29" width="4.28515625" style="1" customWidth="1"/>
    <col min="30" max="30" width="0.42578125" style="1" customWidth="1"/>
    <col min="31" max="31" width="6.140625" style="1" customWidth="1"/>
    <col min="32" max="45" width="4.5703125" style="1" customWidth="1"/>
    <col min="46" max="51" width="5.42578125" style="1" customWidth="1"/>
    <col min="52" max="52" width="6" style="1" customWidth="1"/>
    <col min="53" max="53" width="12.28515625" style="1" bestFit="1" customWidth="1"/>
    <col min="54" max="16384" width="11.42578125" style="1"/>
  </cols>
  <sheetData>
    <row r="1" spans="1:56" ht="3.75" customHeight="1"/>
    <row r="2" spans="1:56" ht="12" customHeight="1">
      <c r="D2" s="2214" t="s">
        <v>97</v>
      </c>
      <c r="E2" s="2214"/>
      <c r="F2" s="2214"/>
      <c r="G2" s="2214"/>
      <c r="H2" s="2214"/>
      <c r="I2" s="2214"/>
      <c r="J2" s="2214"/>
      <c r="K2" s="2214"/>
      <c r="L2" s="2214"/>
      <c r="M2" s="2214"/>
      <c r="N2" s="2214"/>
      <c r="O2" s="2214"/>
      <c r="P2" s="2214"/>
      <c r="Q2" s="2214"/>
      <c r="R2" s="2214"/>
      <c r="S2" s="2214"/>
      <c r="T2" s="2214"/>
      <c r="U2" s="2214"/>
      <c r="V2" s="2214"/>
      <c r="W2" s="2214"/>
      <c r="X2" s="2214"/>
      <c r="Y2" s="2214"/>
      <c r="Z2" s="2214"/>
      <c r="AA2" s="2214"/>
      <c r="AB2" s="2214"/>
      <c r="AC2" s="2214"/>
      <c r="AD2" s="2214"/>
      <c r="AE2" s="2214"/>
      <c r="AF2" s="3"/>
      <c r="AG2" s="3"/>
      <c r="AH2" s="3"/>
      <c r="AI2" s="3"/>
      <c r="AJ2" s="3"/>
      <c r="AK2" s="3"/>
      <c r="AL2" s="3"/>
      <c r="AM2" s="3"/>
      <c r="AN2" s="3"/>
      <c r="AO2" s="3"/>
      <c r="AP2" s="3"/>
      <c r="AQ2" s="3"/>
      <c r="AR2" s="3"/>
      <c r="AS2" s="3"/>
      <c r="AT2" s="3"/>
      <c r="AU2" s="3"/>
      <c r="AV2" s="3"/>
      <c r="AW2" s="3"/>
      <c r="AX2" s="3"/>
      <c r="AY2" s="3"/>
    </row>
    <row r="3" spans="1:56" ht="12" customHeight="1">
      <c r="D3" s="2215" t="s">
        <v>1</v>
      </c>
      <c r="E3" s="2215"/>
      <c r="F3" s="2215"/>
      <c r="G3" s="2215"/>
      <c r="H3" s="2215"/>
      <c r="I3" s="2215"/>
      <c r="J3" s="2215"/>
      <c r="K3" s="2215"/>
      <c r="L3" s="2215"/>
      <c r="M3" s="2215"/>
      <c r="N3" s="2215"/>
      <c r="O3" s="2215"/>
      <c r="P3" s="2215"/>
      <c r="Q3" s="2215"/>
      <c r="R3" s="2215"/>
      <c r="S3" s="2215"/>
      <c r="T3" s="2215"/>
      <c r="U3" s="2215"/>
      <c r="V3" s="2215"/>
      <c r="W3" s="2215"/>
      <c r="X3" s="2215"/>
      <c r="Y3" s="2215"/>
      <c r="Z3" s="2215"/>
      <c r="AA3" s="2215"/>
      <c r="AB3" s="2215"/>
      <c r="AC3" s="2215"/>
      <c r="AD3" s="2215"/>
      <c r="AE3" s="2215"/>
      <c r="AF3" s="3"/>
      <c r="AG3" s="3"/>
      <c r="AH3" s="3"/>
      <c r="AI3" s="3"/>
      <c r="AJ3" s="3"/>
      <c r="AK3" s="3"/>
      <c r="AL3" s="3"/>
      <c r="AM3" s="3"/>
      <c r="AN3" s="3"/>
      <c r="AO3" s="3"/>
      <c r="AP3" s="3"/>
      <c r="AQ3" s="3"/>
      <c r="AR3" s="3"/>
      <c r="AS3" s="3"/>
      <c r="AT3" s="3"/>
      <c r="AU3" s="3"/>
      <c r="AV3" s="3"/>
      <c r="AW3" s="3"/>
      <c r="AX3" s="3"/>
      <c r="AY3" s="3"/>
    </row>
    <row r="4" spans="1:56" ht="3.75" customHeight="1">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row>
    <row r="5" spans="1:56" ht="12.75" customHeight="1">
      <c r="A5" s="133"/>
      <c r="B5" s="133"/>
      <c r="C5" s="133"/>
      <c r="D5" s="2217" t="s">
        <v>2</v>
      </c>
      <c r="E5" s="2219" t="s">
        <v>78</v>
      </c>
      <c r="F5" s="2219"/>
      <c r="G5" s="2259" t="s">
        <v>4</v>
      </c>
      <c r="H5" s="2259"/>
      <c r="I5" s="2259"/>
      <c r="J5" s="134"/>
      <c r="K5" s="2224" t="s">
        <v>98</v>
      </c>
      <c r="L5" s="2224"/>
      <c r="M5" s="2224"/>
      <c r="N5" s="2224"/>
      <c r="O5" s="2224"/>
      <c r="P5" s="2224"/>
      <c r="Q5" s="2224"/>
      <c r="R5" s="135"/>
      <c r="S5" s="2224" t="s">
        <v>99</v>
      </c>
      <c r="T5" s="2224"/>
      <c r="U5" s="2224"/>
      <c r="V5" s="2224"/>
      <c r="W5" s="2224"/>
      <c r="X5" s="2224"/>
      <c r="Y5" s="2224"/>
      <c r="Z5" s="2224"/>
      <c r="AA5" s="2224"/>
      <c r="AB5" s="2224"/>
      <c r="AC5" s="2224"/>
      <c r="AD5" s="135"/>
      <c r="AE5" s="2225" t="s">
        <v>8</v>
      </c>
    </row>
    <row r="6" spans="1:56">
      <c r="A6" s="133" t="s">
        <v>9</v>
      </c>
      <c r="B6" s="133" t="s">
        <v>10</v>
      </c>
      <c r="C6" s="133" t="s">
        <v>11</v>
      </c>
      <c r="D6" s="2217"/>
      <c r="E6" s="2220"/>
      <c r="F6" s="2220"/>
      <c r="G6" s="2260"/>
      <c r="H6" s="2260"/>
      <c r="I6" s="2260"/>
      <c r="J6" s="135"/>
      <c r="K6" s="2224" t="s">
        <v>100</v>
      </c>
      <c r="L6" s="2224"/>
      <c r="M6" s="2224"/>
      <c r="N6" s="135"/>
      <c r="O6" s="2224" t="s">
        <v>101</v>
      </c>
      <c r="P6" s="2224"/>
      <c r="Q6" s="2224"/>
      <c r="R6" s="135"/>
      <c r="S6" s="2224" t="s">
        <v>102</v>
      </c>
      <c r="T6" s="2224"/>
      <c r="U6" s="2224"/>
      <c r="V6" s="136"/>
      <c r="W6" s="2224" t="s">
        <v>103</v>
      </c>
      <c r="X6" s="2224"/>
      <c r="Y6" s="2224"/>
      <c r="Z6" s="137"/>
      <c r="AA6" s="2224" t="s">
        <v>104</v>
      </c>
      <c r="AB6" s="2224"/>
      <c r="AC6" s="2224"/>
      <c r="AD6" s="135"/>
      <c r="AE6" s="2226"/>
    </row>
    <row r="7" spans="1:56" ht="11.25" customHeight="1">
      <c r="A7" s="133"/>
      <c r="B7" s="133"/>
      <c r="C7" s="133"/>
      <c r="D7" s="2218"/>
      <c r="E7" s="2221"/>
      <c r="F7" s="2221"/>
      <c r="G7" s="10" t="s">
        <v>18</v>
      </c>
      <c r="H7" s="10" t="s">
        <v>19</v>
      </c>
      <c r="I7" s="10" t="s">
        <v>8</v>
      </c>
      <c r="J7" s="10"/>
      <c r="K7" s="10" t="s">
        <v>18</v>
      </c>
      <c r="L7" s="10" t="s">
        <v>19</v>
      </c>
      <c r="M7" s="10" t="s">
        <v>8</v>
      </c>
      <c r="N7" s="10"/>
      <c r="O7" s="10" t="s">
        <v>18</v>
      </c>
      <c r="P7" s="10" t="s">
        <v>19</v>
      </c>
      <c r="Q7" s="10" t="s">
        <v>8</v>
      </c>
      <c r="R7" s="10"/>
      <c r="S7" s="10" t="s">
        <v>18</v>
      </c>
      <c r="T7" s="10" t="s">
        <v>19</v>
      </c>
      <c r="U7" s="10" t="s">
        <v>8</v>
      </c>
      <c r="V7" s="10"/>
      <c r="W7" s="10" t="s">
        <v>18</v>
      </c>
      <c r="X7" s="10" t="s">
        <v>19</v>
      </c>
      <c r="Y7" s="10" t="s">
        <v>8</v>
      </c>
      <c r="Z7" s="10"/>
      <c r="AA7" s="10" t="s">
        <v>18</v>
      </c>
      <c r="AB7" s="10" t="s">
        <v>19</v>
      </c>
      <c r="AC7" s="10" t="s">
        <v>8</v>
      </c>
      <c r="AD7" s="12"/>
      <c r="AE7" s="2227"/>
    </row>
    <row r="8" spans="1:56" ht="13.5" customHeight="1">
      <c r="A8" s="133"/>
      <c r="B8" s="133"/>
      <c r="C8" s="133"/>
      <c r="D8" s="2211">
        <v>1401</v>
      </c>
      <c r="E8" s="13" t="s">
        <v>20</v>
      </c>
      <c r="F8" s="14"/>
      <c r="G8" s="31">
        <f>SUM(G9:G16)</f>
        <v>3</v>
      </c>
      <c r="H8" s="31">
        <f>SUM(H9:H16)</f>
        <v>2</v>
      </c>
      <c r="I8" s="31">
        <f>SUM(G8:H8)</f>
        <v>5</v>
      </c>
      <c r="J8" s="31"/>
      <c r="K8" s="31">
        <f>SUM(K9:K16)</f>
        <v>0</v>
      </c>
      <c r="L8" s="31">
        <f>SUM(L9:L16)</f>
        <v>0</v>
      </c>
      <c r="M8" s="31">
        <f>SUM(K8:L8)</f>
        <v>0</v>
      </c>
      <c r="N8" s="31"/>
      <c r="O8" s="31">
        <f>SUM(O9:O16)</f>
        <v>85</v>
      </c>
      <c r="P8" s="31">
        <f>SUM(P9:P16)</f>
        <v>27</v>
      </c>
      <c r="Q8" s="31">
        <f>SUM(O8:P8)</f>
        <v>112</v>
      </c>
      <c r="R8" s="31"/>
      <c r="S8" s="31">
        <f>SUM(S9:S16)</f>
        <v>1</v>
      </c>
      <c r="T8" s="31">
        <f>SUM(T9:T16)</f>
        <v>0</v>
      </c>
      <c r="U8" s="31">
        <f>SUM(S8:T8)</f>
        <v>1</v>
      </c>
      <c r="V8" s="31"/>
      <c r="W8" s="31">
        <f>SUM(W9:W16)</f>
        <v>98</v>
      </c>
      <c r="X8" s="31">
        <f>SUM(X9:X16)</f>
        <v>30</v>
      </c>
      <c r="Y8" s="31">
        <f>SUM(W8:X8)</f>
        <v>128</v>
      </c>
      <c r="Z8" s="31"/>
      <c r="AA8" s="31">
        <f>SUM(AA9:AA16)</f>
        <v>55</v>
      </c>
      <c r="AB8" s="31">
        <f>SUM(AB9:AB16)</f>
        <v>12</v>
      </c>
      <c r="AC8" s="31">
        <f>SUM(AA8:AB8)</f>
        <v>67</v>
      </c>
      <c r="AD8" s="31"/>
      <c r="AE8" s="33">
        <f t="shared" ref="AE8:AE55" si="0">SUM(I8,M8,Q8,U8,Y8,AC8)</f>
        <v>313</v>
      </c>
    </row>
    <row r="9" spans="1:56" ht="13.5" customHeight="1">
      <c r="A9" s="133">
        <v>1</v>
      </c>
      <c r="B9" s="133">
        <v>1</v>
      </c>
      <c r="C9" s="133">
        <v>11</v>
      </c>
      <c r="D9" s="2212"/>
      <c r="E9" s="138" t="s">
        <v>21</v>
      </c>
      <c r="F9" s="64"/>
      <c r="G9" s="138">
        <v>0</v>
      </c>
      <c r="H9" s="138">
        <v>0</v>
      </c>
      <c r="I9" s="26">
        <f>SUM(G9:H9)</f>
        <v>0</v>
      </c>
      <c r="J9" s="26"/>
      <c r="K9" s="138">
        <v>0</v>
      </c>
      <c r="L9" s="138">
        <v>0</v>
      </c>
      <c r="M9" s="26">
        <f>SUM(K9:L9)</f>
        <v>0</v>
      </c>
      <c r="N9" s="26"/>
      <c r="O9" s="138">
        <v>25</v>
      </c>
      <c r="P9" s="138">
        <v>9</v>
      </c>
      <c r="Q9" s="26">
        <f>SUM(O9:P9)</f>
        <v>34</v>
      </c>
      <c r="R9" s="26"/>
      <c r="S9" s="138">
        <v>1</v>
      </c>
      <c r="T9" s="138">
        <v>0</v>
      </c>
      <c r="U9" s="26">
        <f>SUM(S9:T9)</f>
        <v>1</v>
      </c>
      <c r="V9" s="26"/>
      <c r="W9" s="138">
        <v>24</v>
      </c>
      <c r="X9" s="138">
        <v>7</v>
      </c>
      <c r="Y9" s="26">
        <f>SUM(W9:X9)</f>
        <v>31</v>
      </c>
      <c r="Z9" s="26"/>
      <c r="AA9" s="138">
        <v>8</v>
      </c>
      <c r="AB9" s="138">
        <v>3</v>
      </c>
      <c r="AC9" s="26">
        <f>SUM(AA9:AB9)</f>
        <v>11</v>
      </c>
      <c r="AD9" s="26"/>
      <c r="AE9" s="21">
        <f t="shared" si="0"/>
        <v>77</v>
      </c>
      <c r="BB9" s="23"/>
      <c r="BC9" s="24"/>
      <c r="BD9" s="24"/>
    </row>
    <row r="10" spans="1:56" ht="13.5" customHeight="1">
      <c r="A10" s="133">
        <v>1</v>
      </c>
      <c r="B10" s="133">
        <v>1</v>
      </c>
      <c r="C10" s="133">
        <v>5</v>
      </c>
      <c r="D10" s="2212"/>
      <c r="E10" s="138" t="s">
        <v>22</v>
      </c>
      <c r="F10" s="139"/>
      <c r="G10" s="138">
        <v>1</v>
      </c>
      <c r="H10" s="138">
        <v>0</v>
      </c>
      <c r="I10" s="26">
        <f>SUM(G10:H10)</f>
        <v>1</v>
      </c>
      <c r="J10" s="26"/>
      <c r="K10" s="138">
        <v>0</v>
      </c>
      <c r="L10" s="138">
        <v>0</v>
      </c>
      <c r="M10" s="26">
        <f>SUM(K10:L10)</f>
        <v>0</v>
      </c>
      <c r="N10" s="26"/>
      <c r="O10" s="138">
        <v>20</v>
      </c>
      <c r="P10" s="138">
        <v>1</v>
      </c>
      <c r="Q10" s="26">
        <f>SUM(O10:P10)</f>
        <v>21</v>
      </c>
      <c r="R10" s="26"/>
      <c r="S10" s="138">
        <v>0</v>
      </c>
      <c r="T10" s="138">
        <v>0</v>
      </c>
      <c r="U10" s="26">
        <f>SUM(S10:T10)</f>
        <v>0</v>
      </c>
      <c r="V10" s="26"/>
      <c r="W10" s="138">
        <v>33</v>
      </c>
      <c r="X10" s="138">
        <v>4</v>
      </c>
      <c r="Y10" s="26">
        <f>SUM(W10:X10)</f>
        <v>37</v>
      </c>
      <c r="Z10" s="26"/>
      <c r="AA10" s="138">
        <v>19</v>
      </c>
      <c r="AB10" s="138">
        <v>5</v>
      </c>
      <c r="AC10" s="26">
        <f>SUM(AA10:AB10)</f>
        <v>24</v>
      </c>
      <c r="AD10" s="26"/>
      <c r="AE10" s="21">
        <f t="shared" si="0"/>
        <v>83</v>
      </c>
      <c r="BB10" s="23"/>
      <c r="BC10" s="24"/>
      <c r="BD10" s="24"/>
    </row>
    <row r="11" spans="1:56" ht="13.5" customHeight="1">
      <c r="A11" s="133">
        <v>1</v>
      </c>
      <c r="B11" s="133">
        <v>1</v>
      </c>
      <c r="C11" s="133">
        <v>12</v>
      </c>
      <c r="D11" s="2212"/>
      <c r="E11" s="138" t="s">
        <v>23</v>
      </c>
      <c r="F11" s="64"/>
      <c r="G11" s="138">
        <v>0</v>
      </c>
      <c r="H11" s="138">
        <v>1</v>
      </c>
      <c r="I11" s="26">
        <f>SUM(G11:H11)</f>
        <v>1</v>
      </c>
      <c r="J11" s="26"/>
      <c r="K11" s="138">
        <v>0</v>
      </c>
      <c r="L11" s="138">
        <v>0</v>
      </c>
      <c r="M11" s="26">
        <f>SUM(K11:L11)</f>
        <v>0</v>
      </c>
      <c r="N11" s="26"/>
      <c r="O11" s="138">
        <v>8</v>
      </c>
      <c r="P11" s="138">
        <v>5</v>
      </c>
      <c r="Q11" s="26">
        <f>SUM(O11:P11)</f>
        <v>13</v>
      </c>
      <c r="R11" s="26"/>
      <c r="S11" s="138">
        <v>0</v>
      </c>
      <c r="T11" s="138">
        <v>0</v>
      </c>
      <c r="U11" s="26">
        <f>SUM(S11:T11)</f>
        <v>0</v>
      </c>
      <c r="V11" s="26"/>
      <c r="W11" s="138">
        <v>19</v>
      </c>
      <c r="X11" s="138">
        <v>7</v>
      </c>
      <c r="Y11" s="26">
        <f>SUM(W11:X11)</f>
        <v>26</v>
      </c>
      <c r="Z11" s="26"/>
      <c r="AA11" s="138">
        <v>22</v>
      </c>
      <c r="AB11" s="138">
        <v>2</v>
      </c>
      <c r="AC11" s="26">
        <f>SUM(AA11:AB11)</f>
        <v>24</v>
      </c>
      <c r="AD11" s="26"/>
      <c r="AE11" s="21">
        <f t="shared" si="0"/>
        <v>64</v>
      </c>
      <c r="BB11" s="23"/>
      <c r="BC11" s="24"/>
      <c r="BD11" s="24"/>
    </row>
    <row r="12" spans="1:56" ht="13.5" customHeight="1">
      <c r="A12" s="133">
        <v>1</v>
      </c>
      <c r="B12" s="133">
        <v>1</v>
      </c>
      <c r="C12" s="133">
        <v>2</v>
      </c>
      <c r="D12" s="2212"/>
      <c r="E12" s="138" t="s">
        <v>24</v>
      </c>
      <c r="F12" s="64"/>
      <c r="G12" s="138">
        <v>0</v>
      </c>
      <c r="H12" s="138">
        <v>0</v>
      </c>
      <c r="I12" s="26">
        <f>SUM(G12:H12)</f>
        <v>0</v>
      </c>
      <c r="J12" s="26"/>
      <c r="K12" s="138">
        <v>0</v>
      </c>
      <c r="L12" s="138">
        <v>0</v>
      </c>
      <c r="M12" s="26">
        <f>SUM(K12:L12)</f>
        <v>0</v>
      </c>
      <c r="N12" s="26"/>
      <c r="O12" s="138">
        <v>14</v>
      </c>
      <c r="P12" s="138">
        <v>9</v>
      </c>
      <c r="Q12" s="26">
        <f>SUM(O12:P12)</f>
        <v>23</v>
      </c>
      <c r="R12" s="26"/>
      <c r="S12" s="138">
        <v>0</v>
      </c>
      <c r="T12" s="138">
        <v>0</v>
      </c>
      <c r="U12" s="26">
        <f>SUM(S12:T12)</f>
        <v>0</v>
      </c>
      <c r="V12" s="26"/>
      <c r="W12" s="138">
        <v>12</v>
      </c>
      <c r="X12" s="138">
        <v>6</v>
      </c>
      <c r="Y12" s="26">
        <f>SUM(W12:X12)</f>
        <v>18</v>
      </c>
      <c r="Z12" s="26"/>
      <c r="AA12" s="138">
        <v>1</v>
      </c>
      <c r="AB12" s="138">
        <v>1</v>
      </c>
      <c r="AC12" s="26">
        <f>SUM(AA12:AB12)</f>
        <v>2</v>
      </c>
      <c r="AD12" s="26"/>
      <c r="AE12" s="21">
        <f t="shared" si="0"/>
        <v>43</v>
      </c>
      <c r="BB12" s="23"/>
      <c r="BC12" s="24"/>
      <c r="BD12" s="24"/>
    </row>
    <row r="13" spans="1:56" ht="13.5" customHeight="1">
      <c r="A13" s="133">
        <v>1</v>
      </c>
      <c r="B13" s="133">
        <v>1</v>
      </c>
      <c r="C13" s="133">
        <v>4</v>
      </c>
      <c r="D13" s="2212"/>
      <c r="E13" s="138" t="s">
        <v>25</v>
      </c>
      <c r="F13" s="64"/>
      <c r="G13" s="138">
        <v>0</v>
      </c>
      <c r="H13" s="138">
        <v>0</v>
      </c>
      <c r="I13" s="26">
        <f t="shared" ref="I13:I15" si="1">SUM(G13:H13)</f>
        <v>0</v>
      </c>
      <c r="J13" s="26"/>
      <c r="K13" s="138">
        <v>0</v>
      </c>
      <c r="L13" s="138">
        <v>0</v>
      </c>
      <c r="M13" s="26">
        <f t="shared" ref="M13:M23" si="2">SUM(K13:L13)</f>
        <v>0</v>
      </c>
      <c r="N13" s="26"/>
      <c r="O13" s="138">
        <v>10</v>
      </c>
      <c r="P13" s="138">
        <v>0</v>
      </c>
      <c r="Q13" s="26">
        <f t="shared" ref="Q13:Q23" si="3">SUM(O13:P13)</f>
        <v>10</v>
      </c>
      <c r="R13" s="26"/>
      <c r="S13" s="138">
        <v>0</v>
      </c>
      <c r="T13" s="138">
        <v>0</v>
      </c>
      <c r="U13" s="26">
        <f t="shared" ref="U13:U23" si="4">SUM(S13:T13)</f>
        <v>0</v>
      </c>
      <c r="V13" s="26"/>
      <c r="W13" s="138">
        <v>3</v>
      </c>
      <c r="X13" s="138">
        <v>3</v>
      </c>
      <c r="Y13" s="26">
        <f t="shared" ref="Y13:Y23" si="5">SUM(W13:X13)</f>
        <v>6</v>
      </c>
      <c r="Z13" s="26"/>
      <c r="AA13" s="138">
        <v>2</v>
      </c>
      <c r="AB13" s="138">
        <v>1</v>
      </c>
      <c r="AC13" s="26">
        <f t="shared" ref="AC13:AC23" si="6">SUM(AA13:AB13)</f>
        <v>3</v>
      </c>
      <c r="AD13" s="26"/>
      <c r="AE13" s="21">
        <f t="shared" si="0"/>
        <v>19</v>
      </c>
      <c r="BB13" s="23"/>
      <c r="BC13" s="24"/>
      <c r="BD13" s="24"/>
    </row>
    <row r="14" spans="1:56" ht="13.5" customHeight="1">
      <c r="A14" s="133">
        <v>1</v>
      </c>
      <c r="B14" s="133">
        <v>1</v>
      </c>
      <c r="C14" s="133">
        <v>1</v>
      </c>
      <c r="D14" s="2212"/>
      <c r="E14" s="138" t="s">
        <v>26</v>
      </c>
      <c r="F14" s="64"/>
      <c r="G14" s="138">
        <v>0</v>
      </c>
      <c r="H14" s="138">
        <v>1</v>
      </c>
      <c r="I14" s="26">
        <f t="shared" si="1"/>
        <v>1</v>
      </c>
      <c r="J14" s="26"/>
      <c r="K14" s="138">
        <v>0</v>
      </c>
      <c r="L14" s="138">
        <v>0</v>
      </c>
      <c r="M14" s="26">
        <f t="shared" si="2"/>
        <v>0</v>
      </c>
      <c r="N14" s="26"/>
      <c r="O14" s="138">
        <v>3</v>
      </c>
      <c r="P14" s="138">
        <v>3</v>
      </c>
      <c r="Q14" s="26">
        <f t="shared" si="3"/>
        <v>6</v>
      </c>
      <c r="R14" s="26"/>
      <c r="S14" s="138">
        <v>0</v>
      </c>
      <c r="T14" s="138">
        <v>0</v>
      </c>
      <c r="U14" s="26">
        <f t="shared" si="4"/>
        <v>0</v>
      </c>
      <c r="V14" s="26"/>
      <c r="W14" s="138">
        <v>4</v>
      </c>
      <c r="X14" s="138">
        <v>3</v>
      </c>
      <c r="Y14" s="26">
        <f t="shared" si="5"/>
        <v>7</v>
      </c>
      <c r="Z14" s="26"/>
      <c r="AA14" s="138">
        <v>2</v>
      </c>
      <c r="AB14" s="138">
        <v>0</v>
      </c>
      <c r="AC14" s="26">
        <f t="shared" si="6"/>
        <v>2</v>
      </c>
      <c r="AD14" s="26"/>
      <c r="AE14" s="21">
        <f t="shared" si="0"/>
        <v>16</v>
      </c>
      <c r="BB14" s="23"/>
      <c r="BC14" s="24"/>
      <c r="BD14" s="24"/>
    </row>
    <row r="15" spans="1:56" ht="13.5" customHeight="1">
      <c r="A15" s="133">
        <v>1</v>
      </c>
      <c r="B15" s="133">
        <v>1</v>
      </c>
      <c r="C15" s="133">
        <v>14</v>
      </c>
      <c r="D15" s="2212"/>
      <c r="E15" s="138" t="s">
        <v>27</v>
      </c>
      <c r="F15" s="64"/>
      <c r="G15" s="138">
        <v>2</v>
      </c>
      <c r="H15" s="138">
        <v>0</v>
      </c>
      <c r="I15" s="26">
        <f t="shared" si="1"/>
        <v>2</v>
      </c>
      <c r="J15" s="26"/>
      <c r="K15" s="138">
        <v>0</v>
      </c>
      <c r="L15" s="138">
        <v>0</v>
      </c>
      <c r="M15" s="26">
        <f t="shared" si="2"/>
        <v>0</v>
      </c>
      <c r="N15" s="26"/>
      <c r="O15" s="138">
        <v>4</v>
      </c>
      <c r="P15" s="138">
        <v>0</v>
      </c>
      <c r="Q15" s="26">
        <f t="shared" si="3"/>
        <v>4</v>
      </c>
      <c r="R15" s="26"/>
      <c r="S15" s="138">
        <v>0</v>
      </c>
      <c r="T15" s="138">
        <v>0</v>
      </c>
      <c r="U15" s="26">
        <f t="shared" si="4"/>
        <v>0</v>
      </c>
      <c r="V15" s="26"/>
      <c r="W15" s="138">
        <v>2</v>
      </c>
      <c r="X15" s="138">
        <v>0</v>
      </c>
      <c r="Y15" s="26">
        <f t="shared" si="5"/>
        <v>2</v>
      </c>
      <c r="Z15" s="26"/>
      <c r="AA15" s="138">
        <v>0</v>
      </c>
      <c r="AB15" s="138">
        <v>0</v>
      </c>
      <c r="AC15" s="26">
        <f t="shared" si="6"/>
        <v>0</v>
      </c>
      <c r="AD15" s="26"/>
      <c r="AE15" s="21">
        <f t="shared" si="0"/>
        <v>8</v>
      </c>
      <c r="BB15" s="23"/>
      <c r="BC15" s="24"/>
      <c r="BD15" s="24"/>
    </row>
    <row r="16" spans="1:56" s="22" customFormat="1" ht="13.5" customHeight="1">
      <c r="A16" s="133">
        <v>1</v>
      </c>
      <c r="B16" s="133">
        <v>1</v>
      </c>
      <c r="C16" s="133">
        <v>8</v>
      </c>
      <c r="D16" s="2212"/>
      <c r="E16" s="138" t="s">
        <v>28</v>
      </c>
      <c r="F16" s="64"/>
      <c r="G16" s="138">
        <v>0</v>
      </c>
      <c r="H16" s="138">
        <v>0</v>
      </c>
      <c r="I16" s="26">
        <f t="shared" ref="I16:I23" si="7">SUM(G16:H16)</f>
        <v>0</v>
      </c>
      <c r="J16" s="26"/>
      <c r="K16" s="138">
        <v>0</v>
      </c>
      <c r="L16" s="138">
        <v>0</v>
      </c>
      <c r="M16" s="26">
        <f t="shared" si="2"/>
        <v>0</v>
      </c>
      <c r="N16" s="26"/>
      <c r="O16" s="138">
        <v>1</v>
      </c>
      <c r="P16" s="138">
        <v>0</v>
      </c>
      <c r="Q16" s="26">
        <f t="shared" si="3"/>
        <v>1</v>
      </c>
      <c r="R16" s="26"/>
      <c r="S16" s="138">
        <v>0</v>
      </c>
      <c r="T16" s="138">
        <v>0</v>
      </c>
      <c r="U16" s="26">
        <f t="shared" si="4"/>
        <v>0</v>
      </c>
      <c r="V16" s="26"/>
      <c r="W16" s="138">
        <v>1</v>
      </c>
      <c r="X16" s="138">
        <v>0</v>
      </c>
      <c r="Y16" s="26">
        <f t="shared" si="5"/>
        <v>1</v>
      </c>
      <c r="Z16" s="26"/>
      <c r="AA16" s="138">
        <v>1</v>
      </c>
      <c r="AB16" s="138">
        <v>0</v>
      </c>
      <c r="AC16" s="26">
        <f t="shared" si="6"/>
        <v>1</v>
      </c>
      <c r="AD16" s="26"/>
      <c r="AE16" s="21">
        <f t="shared" si="0"/>
        <v>3</v>
      </c>
    </row>
    <row r="17" spans="1:56" ht="13.5" customHeight="1">
      <c r="A17" s="133"/>
      <c r="B17" s="133"/>
      <c r="C17" s="133"/>
      <c r="D17" s="2211">
        <v>1402</v>
      </c>
      <c r="E17" s="29" t="s">
        <v>29</v>
      </c>
      <c r="F17" s="123"/>
      <c r="G17" s="71">
        <f>SUM(G18:G26)</f>
        <v>4</v>
      </c>
      <c r="H17" s="71">
        <f>SUM(H18:H26)</f>
        <v>1</v>
      </c>
      <c r="I17" s="71">
        <f t="shared" si="7"/>
        <v>5</v>
      </c>
      <c r="J17" s="71"/>
      <c r="K17" s="71">
        <f>SUM(K18:K26)</f>
        <v>0</v>
      </c>
      <c r="L17" s="71">
        <f>SUM(L18:L26)</f>
        <v>0</v>
      </c>
      <c r="M17" s="71">
        <f t="shared" si="2"/>
        <v>0</v>
      </c>
      <c r="N17" s="71"/>
      <c r="O17" s="71">
        <f>SUM(O18:O26)</f>
        <v>98</v>
      </c>
      <c r="P17" s="71">
        <f>SUM(P18:P26)</f>
        <v>60</v>
      </c>
      <c r="Q17" s="71">
        <f t="shared" si="3"/>
        <v>158</v>
      </c>
      <c r="R17" s="71"/>
      <c r="S17" s="71">
        <f>SUM(S18:S26)</f>
        <v>4</v>
      </c>
      <c r="T17" s="71">
        <f>SUM(T18:T26)</f>
        <v>2</v>
      </c>
      <c r="U17" s="71">
        <f t="shared" si="4"/>
        <v>6</v>
      </c>
      <c r="V17" s="71"/>
      <c r="W17" s="71">
        <f>SUM(W18:W26)</f>
        <v>149</v>
      </c>
      <c r="X17" s="71">
        <f>SUM(X18:X26)</f>
        <v>87</v>
      </c>
      <c r="Y17" s="71">
        <f t="shared" si="5"/>
        <v>236</v>
      </c>
      <c r="Z17" s="71"/>
      <c r="AA17" s="71">
        <f>SUM(AA18:AA26)</f>
        <v>67</v>
      </c>
      <c r="AB17" s="71">
        <f>SUM(AB18:AB26)</f>
        <v>39</v>
      </c>
      <c r="AC17" s="71">
        <f t="shared" si="6"/>
        <v>106</v>
      </c>
      <c r="AD17" s="71"/>
      <c r="AE17" s="16">
        <f t="shared" si="0"/>
        <v>511</v>
      </c>
      <c r="BB17" s="23"/>
      <c r="BC17" s="24"/>
      <c r="BD17" s="24"/>
    </row>
    <row r="18" spans="1:56" ht="13.5" customHeight="1">
      <c r="A18" s="133">
        <v>2</v>
      </c>
      <c r="B18" s="133">
        <v>4</v>
      </c>
      <c r="C18" s="133">
        <v>11</v>
      </c>
      <c r="D18" s="2212"/>
      <c r="E18" s="138" t="s">
        <v>30</v>
      </c>
      <c r="F18" s="64"/>
      <c r="G18" s="138">
        <v>0</v>
      </c>
      <c r="H18" s="138">
        <v>0</v>
      </c>
      <c r="I18" s="26">
        <f t="shared" si="7"/>
        <v>0</v>
      </c>
      <c r="J18" s="26"/>
      <c r="K18" s="138">
        <v>0</v>
      </c>
      <c r="L18" s="138">
        <v>0</v>
      </c>
      <c r="M18" s="26">
        <f t="shared" si="2"/>
        <v>0</v>
      </c>
      <c r="N18" s="26"/>
      <c r="O18" s="138">
        <v>29</v>
      </c>
      <c r="P18" s="138">
        <v>16</v>
      </c>
      <c r="Q18" s="26">
        <f t="shared" si="3"/>
        <v>45</v>
      </c>
      <c r="R18" s="26"/>
      <c r="S18" s="138">
        <v>0</v>
      </c>
      <c r="T18" s="138">
        <v>0</v>
      </c>
      <c r="U18" s="26">
        <f t="shared" si="4"/>
        <v>0</v>
      </c>
      <c r="V18" s="26"/>
      <c r="W18" s="138">
        <v>52</v>
      </c>
      <c r="X18" s="138">
        <v>25</v>
      </c>
      <c r="Y18" s="26">
        <f t="shared" si="5"/>
        <v>77</v>
      </c>
      <c r="Z18" s="26"/>
      <c r="AA18" s="138">
        <v>36</v>
      </c>
      <c r="AB18" s="138">
        <v>18</v>
      </c>
      <c r="AC18" s="26">
        <f t="shared" si="6"/>
        <v>54</v>
      </c>
      <c r="AD18" s="26"/>
      <c r="AE18" s="21">
        <f t="shared" si="0"/>
        <v>176</v>
      </c>
      <c r="BB18" s="23"/>
      <c r="BC18" s="24"/>
      <c r="BD18" s="24"/>
    </row>
    <row r="19" spans="1:56" ht="13.5" customHeight="1">
      <c r="A19" s="133">
        <v>2</v>
      </c>
      <c r="B19" s="133">
        <v>4</v>
      </c>
      <c r="C19" s="133">
        <v>10</v>
      </c>
      <c r="D19" s="2212"/>
      <c r="E19" s="138" t="s">
        <v>31</v>
      </c>
      <c r="F19" s="64"/>
      <c r="G19" s="138">
        <v>1</v>
      </c>
      <c r="H19" s="138">
        <v>0</v>
      </c>
      <c r="I19" s="26">
        <f t="shared" si="7"/>
        <v>1</v>
      </c>
      <c r="J19" s="26"/>
      <c r="K19" s="138">
        <v>0</v>
      </c>
      <c r="L19" s="138">
        <v>0</v>
      </c>
      <c r="M19" s="26">
        <f t="shared" si="2"/>
        <v>0</v>
      </c>
      <c r="N19" s="26"/>
      <c r="O19" s="138">
        <v>21</v>
      </c>
      <c r="P19" s="138">
        <v>5</v>
      </c>
      <c r="Q19" s="26">
        <f t="shared" si="3"/>
        <v>26</v>
      </c>
      <c r="R19" s="26"/>
      <c r="S19" s="138">
        <v>0</v>
      </c>
      <c r="T19" s="138">
        <v>0</v>
      </c>
      <c r="U19" s="26">
        <f t="shared" si="4"/>
        <v>0</v>
      </c>
      <c r="V19" s="26"/>
      <c r="W19" s="138">
        <v>37</v>
      </c>
      <c r="X19" s="138">
        <v>17</v>
      </c>
      <c r="Y19" s="26">
        <f t="shared" si="5"/>
        <v>54</v>
      </c>
      <c r="Z19" s="26"/>
      <c r="AA19" s="138">
        <v>5</v>
      </c>
      <c r="AB19" s="138">
        <v>1</v>
      </c>
      <c r="AC19" s="26">
        <f t="shared" si="6"/>
        <v>6</v>
      </c>
      <c r="AD19" s="26"/>
      <c r="AE19" s="21">
        <f t="shared" si="0"/>
        <v>87</v>
      </c>
      <c r="BB19" s="23"/>
      <c r="BC19" s="24"/>
      <c r="BD19" s="24"/>
    </row>
    <row r="20" spans="1:56" ht="13.5" customHeight="1">
      <c r="A20" s="133">
        <v>2</v>
      </c>
      <c r="B20" s="133">
        <v>4</v>
      </c>
      <c r="C20" s="133">
        <v>10</v>
      </c>
      <c r="D20" s="2212"/>
      <c r="E20" s="138" t="s">
        <v>81</v>
      </c>
      <c r="F20" s="64"/>
      <c r="G20" s="138">
        <v>0</v>
      </c>
      <c r="H20" s="138">
        <v>0</v>
      </c>
      <c r="I20" s="26">
        <f t="shared" si="7"/>
        <v>0</v>
      </c>
      <c r="J20" s="26"/>
      <c r="K20" s="138">
        <v>0</v>
      </c>
      <c r="L20" s="138">
        <v>0</v>
      </c>
      <c r="M20" s="26">
        <f t="shared" si="2"/>
        <v>0</v>
      </c>
      <c r="N20" s="26"/>
      <c r="O20" s="138">
        <v>12</v>
      </c>
      <c r="P20" s="138">
        <v>8</v>
      </c>
      <c r="Q20" s="26">
        <f t="shared" si="3"/>
        <v>20</v>
      </c>
      <c r="R20" s="26"/>
      <c r="S20" s="138">
        <v>1</v>
      </c>
      <c r="T20" s="138">
        <v>1</v>
      </c>
      <c r="U20" s="26">
        <f t="shared" si="4"/>
        <v>2</v>
      </c>
      <c r="V20" s="26"/>
      <c r="W20" s="138">
        <v>26</v>
      </c>
      <c r="X20" s="138">
        <v>15</v>
      </c>
      <c r="Y20" s="26">
        <f t="shared" si="5"/>
        <v>41</v>
      </c>
      <c r="Z20" s="26"/>
      <c r="AA20" s="138">
        <v>12</v>
      </c>
      <c r="AB20" s="138">
        <v>11</v>
      </c>
      <c r="AC20" s="26">
        <f t="shared" si="6"/>
        <v>23</v>
      </c>
      <c r="AD20" s="26"/>
      <c r="AE20" s="21">
        <f t="shared" si="0"/>
        <v>86</v>
      </c>
      <c r="BB20" s="23"/>
      <c r="BC20" s="24"/>
      <c r="BD20" s="24"/>
    </row>
    <row r="21" spans="1:56" ht="13.5" customHeight="1">
      <c r="A21" s="133">
        <v>2</v>
      </c>
      <c r="B21" s="133">
        <v>4</v>
      </c>
      <c r="C21" s="133">
        <v>3</v>
      </c>
      <c r="D21" s="2212"/>
      <c r="E21" s="138" t="s">
        <v>33</v>
      </c>
      <c r="F21" s="19"/>
      <c r="G21" s="138">
        <v>0</v>
      </c>
      <c r="H21" s="138">
        <v>1</v>
      </c>
      <c r="I21" s="26">
        <f t="shared" si="7"/>
        <v>1</v>
      </c>
      <c r="J21" s="26"/>
      <c r="K21" s="138">
        <v>0</v>
      </c>
      <c r="L21" s="138">
        <v>0</v>
      </c>
      <c r="M21" s="26">
        <f t="shared" si="2"/>
        <v>0</v>
      </c>
      <c r="N21" s="26"/>
      <c r="O21" s="138">
        <v>8</v>
      </c>
      <c r="P21" s="138">
        <v>10</v>
      </c>
      <c r="Q21" s="26">
        <f t="shared" si="3"/>
        <v>18</v>
      </c>
      <c r="R21" s="26"/>
      <c r="S21" s="138">
        <v>1</v>
      </c>
      <c r="T21" s="138">
        <v>0</v>
      </c>
      <c r="U21" s="26">
        <f t="shared" si="4"/>
        <v>1</v>
      </c>
      <c r="V21" s="26"/>
      <c r="W21" s="138">
        <v>16</v>
      </c>
      <c r="X21" s="138">
        <v>5</v>
      </c>
      <c r="Y21" s="26">
        <f t="shared" si="5"/>
        <v>21</v>
      </c>
      <c r="Z21" s="26"/>
      <c r="AA21" s="138">
        <v>6</v>
      </c>
      <c r="AB21" s="138">
        <v>3</v>
      </c>
      <c r="AC21" s="26">
        <f t="shared" si="6"/>
        <v>9</v>
      </c>
      <c r="AD21" s="26"/>
      <c r="AE21" s="21">
        <f t="shared" si="0"/>
        <v>50</v>
      </c>
      <c r="BB21" s="23"/>
      <c r="BC21" s="24"/>
      <c r="BD21" s="24"/>
    </row>
    <row r="22" spans="1:56" ht="13.5" customHeight="1">
      <c r="A22" s="133">
        <v>2</v>
      </c>
      <c r="B22" s="133">
        <v>4</v>
      </c>
      <c r="C22" s="133">
        <v>7</v>
      </c>
      <c r="D22" s="2212"/>
      <c r="E22" s="138" t="s">
        <v>34</v>
      </c>
      <c r="F22" s="64"/>
      <c r="G22" s="138">
        <v>0</v>
      </c>
      <c r="H22" s="138">
        <v>0</v>
      </c>
      <c r="I22" s="26">
        <f t="shared" si="7"/>
        <v>0</v>
      </c>
      <c r="J22" s="26"/>
      <c r="K22" s="138">
        <v>0</v>
      </c>
      <c r="L22" s="138">
        <v>0</v>
      </c>
      <c r="M22" s="26">
        <f t="shared" si="2"/>
        <v>0</v>
      </c>
      <c r="N22" s="26"/>
      <c r="O22" s="138">
        <v>9</v>
      </c>
      <c r="P22" s="138">
        <v>3</v>
      </c>
      <c r="Q22" s="26">
        <f t="shared" si="3"/>
        <v>12</v>
      </c>
      <c r="R22" s="26"/>
      <c r="S22" s="138">
        <v>0</v>
      </c>
      <c r="T22" s="138">
        <v>0</v>
      </c>
      <c r="U22" s="26">
        <f t="shared" si="4"/>
        <v>0</v>
      </c>
      <c r="V22" s="26"/>
      <c r="W22" s="138">
        <v>4</v>
      </c>
      <c r="X22" s="138">
        <v>5</v>
      </c>
      <c r="Y22" s="26">
        <f t="shared" si="5"/>
        <v>9</v>
      </c>
      <c r="Z22" s="26"/>
      <c r="AA22" s="138">
        <v>4</v>
      </c>
      <c r="AB22" s="138">
        <v>1</v>
      </c>
      <c r="AC22" s="26">
        <f t="shared" si="6"/>
        <v>5</v>
      </c>
      <c r="AD22" s="26"/>
      <c r="AE22" s="21">
        <f t="shared" si="0"/>
        <v>26</v>
      </c>
      <c r="BB22" s="23"/>
      <c r="BC22" s="24"/>
    </row>
    <row r="23" spans="1:56" ht="13.5" customHeight="1">
      <c r="A23" s="133">
        <v>2</v>
      </c>
      <c r="B23" s="133">
        <v>4</v>
      </c>
      <c r="C23" s="133">
        <v>1</v>
      </c>
      <c r="D23" s="2212"/>
      <c r="E23" s="138" t="s">
        <v>35</v>
      </c>
      <c r="F23" s="64"/>
      <c r="G23" s="138">
        <v>0</v>
      </c>
      <c r="H23" s="138">
        <v>0</v>
      </c>
      <c r="I23" s="26">
        <f t="shared" si="7"/>
        <v>0</v>
      </c>
      <c r="J23" s="26"/>
      <c r="K23" s="138">
        <v>0</v>
      </c>
      <c r="L23" s="138">
        <v>0</v>
      </c>
      <c r="M23" s="26">
        <f t="shared" si="2"/>
        <v>0</v>
      </c>
      <c r="N23" s="26"/>
      <c r="O23" s="138">
        <v>4</v>
      </c>
      <c r="P23" s="138">
        <v>1</v>
      </c>
      <c r="Q23" s="26">
        <f t="shared" si="3"/>
        <v>5</v>
      </c>
      <c r="R23" s="26"/>
      <c r="S23" s="138">
        <v>1</v>
      </c>
      <c r="T23" s="138">
        <v>0</v>
      </c>
      <c r="U23" s="26">
        <f t="shared" si="4"/>
        <v>1</v>
      </c>
      <c r="V23" s="26"/>
      <c r="W23" s="138">
        <v>5</v>
      </c>
      <c r="X23" s="138">
        <v>4</v>
      </c>
      <c r="Y23" s="26">
        <f t="shared" si="5"/>
        <v>9</v>
      </c>
      <c r="Z23" s="26"/>
      <c r="AA23" s="138">
        <v>1</v>
      </c>
      <c r="AB23" s="138">
        <v>2</v>
      </c>
      <c r="AC23" s="26">
        <f t="shared" si="6"/>
        <v>3</v>
      </c>
      <c r="AD23" s="26"/>
      <c r="AE23" s="21">
        <f t="shared" si="0"/>
        <v>18</v>
      </c>
      <c r="BB23" s="23"/>
      <c r="BC23" s="24"/>
    </row>
    <row r="24" spans="1:56" ht="13.5" customHeight="1">
      <c r="A24" s="133">
        <v>2</v>
      </c>
      <c r="B24" s="133">
        <v>4</v>
      </c>
      <c r="C24" s="133">
        <v>9</v>
      </c>
      <c r="D24" s="2212"/>
      <c r="E24" s="138" t="s">
        <v>36</v>
      </c>
      <c r="F24" s="64"/>
      <c r="G24" s="138">
        <v>1</v>
      </c>
      <c r="H24" s="138">
        <v>0</v>
      </c>
      <c r="I24" s="26">
        <f t="shared" ref="I24:I26" si="8">SUM(G24:H24)</f>
        <v>1</v>
      </c>
      <c r="J24" s="26"/>
      <c r="K24" s="138">
        <v>0</v>
      </c>
      <c r="L24" s="138">
        <v>0</v>
      </c>
      <c r="M24" s="26">
        <f t="shared" ref="M24:M26" si="9">SUM(K24:L24)</f>
        <v>0</v>
      </c>
      <c r="N24" s="26"/>
      <c r="O24" s="138">
        <v>9</v>
      </c>
      <c r="P24" s="138">
        <v>6</v>
      </c>
      <c r="Q24" s="26">
        <f t="shared" ref="Q24:Q26" si="10">SUM(O24:P24)</f>
        <v>15</v>
      </c>
      <c r="R24" s="26"/>
      <c r="S24" s="138">
        <v>0</v>
      </c>
      <c r="T24" s="138">
        <v>1</v>
      </c>
      <c r="U24" s="26">
        <f t="shared" ref="U24:U26" si="11">SUM(S24:T24)</f>
        <v>1</v>
      </c>
      <c r="V24" s="26"/>
      <c r="W24" s="138">
        <v>7</v>
      </c>
      <c r="X24" s="138">
        <v>6</v>
      </c>
      <c r="Y24" s="26">
        <f t="shared" ref="Y24:Y26" si="12">SUM(W24:X24)</f>
        <v>13</v>
      </c>
      <c r="Z24" s="26"/>
      <c r="AA24" s="138">
        <v>1</v>
      </c>
      <c r="AB24" s="138">
        <v>1</v>
      </c>
      <c r="AC24" s="26">
        <f t="shared" ref="AC24:AC26" si="13">SUM(AA24:AB24)</f>
        <v>2</v>
      </c>
      <c r="AD24" s="26"/>
      <c r="AE24" s="21">
        <f t="shared" si="0"/>
        <v>32</v>
      </c>
      <c r="AJ24" s="2210"/>
      <c r="AK24" s="2210"/>
      <c r="AL24" s="2210"/>
      <c r="AM24" s="2210"/>
      <c r="AN24" s="2210"/>
      <c r="AO24" s="2210"/>
      <c r="AP24" s="2210"/>
      <c r="BB24" s="23"/>
      <c r="BC24" s="24"/>
    </row>
    <row r="25" spans="1:56" ht="13.5" customHeight="1">
      <c r="A25" s="133">
        <v>2</v>
      </c>
      <c r="B25" s="133">
        <v>4</v>
      </c>
      <c r="C25" s="133">
        <v>11</v>
      </c>
      <c r="D25" s="2212"/>
      <c r="E25" s="138" t="s">
        <v>37</v>
      </c>
      <c r="F25" s="64"/>
      <c r="G25" s="138">
        <v>2</v>
      </c>
      <c r="H25" s="138">
        <v>0</v>
      </c>
      <c r="I25" s="26">
        <f t="shared" si="8"/>
        <v>2</v>
      </c>
      <c r="J25" s="26"/>
      <c r="K25" s="138">
        <v>0</v>
      </c>
      <c r="L25" s="138">
        <v>0</v>
      </c>
      <c r="M25" s="26">
        <f t="shared" si="9"/>
        <v>0</v>
      </c>
      <c r="N25" s="26"/>
      <c r="O25" s="138">
        <v>6</v>
      </c>
      <c r="P25" s="138">
        <v>10</v>
      </c>
      <c r="Q25" s="26">
        <f t="shared" si="10"/>
        <v>16</v>
      </c>
      <c r="R25" s="26"/>
      <c r="S25" s="138">
        <v>1</v>
      </c>
      <c r="T25" s="138">
        <v>0</v>
      </c>
      <c r="U25" s="26">
        <f t="shared" si="11"/>
        <v>1</v>
      </c>
      <c r="V25" s="26"/>
      <c r="W25" s="138">
        <v>2</v>
      </c>
      <c r="X25" s="138">
        <v>10</v>
      </c>
      <c r="Y25" s="26">
        <f t="shared" si="12"/>
        <v>12</v>
      </c>
      <c r="Z25" s="26"/>
      <c r="AA25" s="138">
        <v>2</v>
      </c>
      <c r="AB25" s="138">
        <v>2</v>
      </c>
      <c r="AC25" s="26">
        <f t="shared" si="13"/>
        <v>4</v>
      </c>
      <c r="AD25" s="26"/>
      <c r="AE25" s="21">
        <f t="shared" si="0"/>
        <v>35</v>
      </c>
      <c r="AJ25" s="2210"/>
      <c r="AK25" s="2210"/>
      <c r="AL25" s="2210"/>
      <c r="AM25" s="2210"/>
      <c r="AN25" s="2210"/>
      <c r="AO25" s="2210"/>
      <c r="AP25" s="2210"/>
      <c r="BB25" s="23"/>
      <c r="BC25" s="24"/>
      <c r="BD25" s="24"/>
    </row>
    <row r="26" spans="1:56" ht="13.5" customHeight="1">
      <c r="A26" s="133">
        <v>2</v>
      </c>
      <c r="B26" s="133">
        <v>4</v>
      </c>
      <c r="C26" s="133">
        <v>11</v>
      </c>
      <c r="D26" s="2212"/>
      <c r="E26" s="138" t="s">
        <v>38</v>
      </c>
      <c r="F26" s="64"/>
      <c r="G26" s="138">
        <v>0</v>
      </c>
      <c r="H26" s="138">
        <v>0</v>
      </c>
      <c r="I26" s="26">
        <f t="shared" si="8"/>
        <v>0</v>
      </c>
      <c r="J26" s="26"/>
      <c r="K26" s="138">
        <v>0</v>
      </c>
      <c r="L26" s="138">
        <v>0</v>
      </c>
      <c r="M26" s="26">
        <f t="shared" si="9"/>
        <v>0</v>
      </c>
      <c r="N26" s="26"/>
      <c r="O26" s="138">
        <v>0</v>
      </c>
      <c r="P26" s="138">
        <v>1</v>
      </c>
      <c r="Q26" s="26">
        <f t="shared" si="10"/>
        <v>1</v>
      </c>
      <c r="R26" s="26"/>
      <c r="S26" s="138">
        <v>0</v>
      </c>
      <c r="T26" s="138">
        <v>0</v>
      </c>
      <c r="U26" s="26">
        <f t="shared" si="11"/>
        <v>0</v>
      </c>
      <c r="V26" s="26"/>
      <c r="W26" s="138">
        <v>0</v>
      </c>
      <c r="X26" s="138">
        <v>0</v>
      </c>
      <c r="Y26" s="26">
        <f t="shared" si="12"/>
        <v>0</v>
      </c>
      <c r="Z26" s="26"/>
      <c r="AA26" s="138">
        <v>0</v>
      </c>
      <c r="AB26" s="138">
        <v>0</v>
      </c>
      <c r="AC26" s="26">
        <f t="shared" si="13"/>
        <v>0</v>
      </c>
      <c r="AD26" s="26"/>
      <c r="AE26" s="21">
        <f t="shared" si="0"/>
        <v>1</v>
      </c>
      <c r="AJ26" s="2210"/>
      <c r="AK26" s="2210"/>
      <c r="AL26" s="2210"/>
      <c r="AM26" s="2210"/>
      <c r="AN26" s="2210"/>
      <c r="AO26" s="2210"/>
      <c r="AP26" s="2210"/>
      <c r="BB26" s="23"/>
      <c r="BC26" s="24"/>
      <c r="BD26" s="24"/>
    </row>
    <row r="27" spans="1:56" ht="13.5" customHeight="1">
      <c r="A27" s="133"/>
      <c r="B27" s="133"/>
      <c r="C27" s="133"/>
      <c r="D27" s="2211">
        <v>1403</v>
      </c>
      <c r="E27" s="29" t="s">
        <v>39</v>
      </c>
      <c r="F27" s="123"/>
      <c r="G27" s="71">
        <f>SUM(G28:G30)</f>
        <v>8</v>
      </c>
      <c r="H27" s="71">
        <f>SUM(H28:H30)</f>
        <v>9</v>
      </c>
      <c r="I27" s="71">
        <f>SUM(G27:H27)</f>
        <v>17</v>
      </c>
      <c r="J27" s="71"/>
      <c r="K27" s="71">
        <f>SUM(K28:K30)</f>
        <v>0</v>
      </c>
      <c r="L27" s="71">
        <f>SUM(L28:L30)</f>
        <v>3</v>
      </c>
      <c r="M27" s="71">
        <f>SUM(K27:L27)</f>
        <v>3</v>
      </c>
      <c r="N27" s="71"/>
      <c r="O27" s="71">
        <f>SUM(O28:O30)</f>
        <v>60</v>
      </c>
      <c r="P27" s="71">
        <f>SUM(P28:P30)</f>
        <v>97</v>
      </c>
      <c r="Q27" s="71">
        <f>SUM(O27:P27)</f>
        <v>157</v>
      </c>
      <c r="R27" s="71"/>
      <c r="S27" s="71">
        <f>SUM(S28:S30)</f>
        <v>3</v>
      </c>
      <c r="T27" s="71">
        <f>SUM(T28:T30)</f>
        <v>3</v>
      </c>
      <c r="U27" s="71">
        <f>SUM(S27:T27)</f>
        <v>6</v>
      </c>
      <c r="V27" s="71"/>
      <c r="W27" s="71">
        <f>SUM(W28:W30)</f>
        <v>13</v>
      </c>
      <c r="X27" s="71">
        <f>SUM(X28:X30)</f>
        <v>51</v>
      </c>
      <c r="Y27" s="71">
        <f>SUM(W27:X27)</f>
        <v>64</v>
      </c>
      <c r="Z27" s="71"/>
      <c r="AA27" s="71">
        <f>SUM(AA28:AA30)</f>
        <v>5</v>
      </c>
      <c r="AB27" s="71">
        <f>SUM(AB28:AB30)</f>
        <v>9</v>
      </c>
      <c r="AC27" s="71">
        <f>SUM(AA27:AB27)</f>
        <v>14</v>
      </c>
      <c r="AD27" s="71"/>
      <c r="AE27" s="16">
        <f t="shared" si="0"/>
        <v>261</v>
      </c>
      <c r="AJ27" s="2210"/>
      <c r="AK27" s="2210"/>
      <c r="AL27" s="2210"/>
      <c r="AM27" s="2210"/>
      <c r="AN27" s="2210"/>
      <c r="AO27" s="2210"/>
      <c r="AP27" s="2210"/>
      <c r="BB27" s="23"/>
      <c r="BC27" s="24"/>
      <c r="BD27" s="24"/>
    </row>
    <row r="28" spans="1:56" ht="13.5" customHeight="1">
      <c r="A28" s="133">
        <v>3</v>
      </c>
      <c r="B28" s="133">
        <v>5</v>
      </c>
      <c r="C28" s="133">
        <v>11</v>
      </c>
      <c r="D28" s="2212"/>
      <c r="E28" s="138" t="s">
        <v>40</v>
      </c>
      <c r="F28" s="64"/>
      <c r="G28" s="138">
        <v>3</v>
      </c>
      <c r="H28" s="138">
        <v>8</v>
      </c>
      <c r="I28" s="26">
        <f>SUM(G28:H28)</f>
        <v>11</v>
      </c>
      <c r="J28" s="26"/>
      <c r="K28" s="138">
        <v>0</v>
      </c>
      <c r="L28" s="138">
        <v>1</v>
      </c>
      <c r="M28" s="26">
        <f>SUM(K28:L28)</f>
        <v>1</v>
      </c>
      <c r="N28" s="26"/>
      <c r="O28" s="138">
        <v>36</v>
      </c>
      <c r="P28" s="138">
        <v>57</v>
      </c>
      <c r="Q28" s="26">
        <f>SUM(O28:P28)</f>
        <v>93</v>
      </c>
      <c r="R28" s="26"/>
      <c r="S28" s="138">
        <v>1</v>
      </c>
      <c r="T28" s="138">
        <v>3</v>
      </c>
      <c r="U28" s="26">
        <f>SUM(S28:T28)</f>
        <v>4</v>
      </c>
      <c r="V28" s="26"/>
      <c r="W28" s="138">
        <v>7</v>
      </c>
      <c r="X28" s="138">
        <v>18</v>
      </c>
      <c r="Y28" s="26">
        <f>SUM(W28:X28)</f>
        <v>25</v>
      </c>
      <c r="Z28" s="26"/>
      <c r="AA28" s="138">
        <v>2</v>
      </c>
      <c r="AB28" s="138">
        <v>6</v>
      </c>
      <c r="AC28" s="26">
        <f>SUM(AA28:AB28)</f>
        <v>8</v>
      </c>
      <c r="AD28" s="26"/>
      <c r="AE28" s="21">
        <f>SUM(I28,M28,Q28,U28,Y28,AC28)</f>
        <v>142</v>
      </c>
      <c r="AJ28" s="2210"/>
      <c r="AK28" s="2210"/>
      <c r="AL28" s="2210"/>
      <c r="AM28" s="2210"/>
      <c r="AN28" s="2210"/>
      <c r="AO28" s="2210"/>
      <c r="AP28" s="2210"/>
      <c r="BB28" s="23"/>
      <c r="BC28" s="24"/>
      <c r="BD28" s="24"/>
    </row>
    <row r="29" spans="1:56" ht="13.5" customHeight="1">
      <c r="A29" s="133">
        <v>3</v>
      </c>
      <c r="B29" s="133">
        <v>5</v>
      </c>
      <c r="C29" s="133">
        <v>8</v>
      </c>
      <c r="D29" s="2212"/>
      <c r="E29" s="138" t="s">
        <v>41</v>
      </c>
      <c r="F29" s="64"/>
      <c r="G29" s="138">
        <v>2</v>
      </c>
      <c r="H29" s="138">
        <v>1</v>
      </c>
      <c r="I29" s="26">
        <f t="shared" ref="I29:I30" si="14">SUM(G29:H29)</f>
        <v>3</v>
      </c>
      <c r="J29" s="26"/>
      <c r="K29" s="138">
        <v>0</v>
      </c>
      <c r="L29" s="138">
        <v>1</v>
      </c>
      <c r="M29" s="26">
        <f t="shared" ref="M29:M30" si="15">SUM(K29:L29)</f>
        <v>1</v>
      </c>
      <c r="N29" s="26"/>
      <c r="O29" s="138">
        <v>10</v>
      </c>
      <c r="P29" s="138">
        <v>21</v>
      </c>
      <c r="Q29" s="26">
        <f t="shared" ref="Q29:Q30" si="16">SUM(O29:P29)</f>
        <v>31</v>
      </c>
      <c r="R29" s="26"/>
      <c r="S29" s="138">
        <v>0</v>
      </c>
      <c r="T29" s="138">
        <v>0</v>
      </c>
      <c r="U29" s="26">
        <f t="shared" ref="U29:U30" si="17">SUM(S29:T29)</f>
        <v>0</v>
      </c>
      <c r="V29" s="26"/>
      <c r="W29" s="138">
        <v>2</v>
      </c>
      <c r="X29" s="138">
        <v>10</v>
      </c>
      <c r="Y29" s="26">
        <f t="shared" ref="Y29:Y30" si="18">SUM(W29:X29)</f>
        <v>12</v>
      </c>
      <c r="Z29" s="26"/>
      <c r="AA29" s="138">
        <v>2</v>
      </c>
      <c r="AB29" s="138">
        <v>0</v>
      </c>
      <c r="AC29" s="26">
        <f t="shared" ref="AC29:AC30" si="19">SUM(AA29:AB29)</f>
        <v>2</v>
      </c>
      <c r="AD29" s="26"/>
      <c r="AE29" s="21">
        <f t="shared" si="0"/>
        <v>49</v>
      </c>
      <c r="BB29" s="23"/>
      <c r="BC29" s="24"/>
      <c r="BD29" s="24"/>
    </row>
    <row r="30" spans="1:56" ht="13.5" customHeight="1">
      <c r="A30" s="133">
        <v>3</v>
      </c>
      <c r="B30" s="133">
        <v>5</v>
      </c>
      <c r="C30" s="133">
        <v>10</v>
      </c>
      <c r="D30" s="2213"/>
      <c r="E30" s="138" t="s">
        <v>42</v>
      </c>
      <c r="F30" s="64"/>
      <c r="G30" s="138">
        <v>3</v>
      </c>
      <c r="H30" s="138">
        <v>0</v>
      </c>
      <c r="I30" s="26">
        <f t="shared" si="14"/>
        <v>3</v>
      </c>
      <c r="J30" s="26"/>
      <c r="K30" s="138">
        <v>0</v>
      </c>
      <c r="L30" s="138">
        <v>1</v>
      </c>
      <c r="M30" s="26">
        <f t="shared" si="15"/>
        <v>1</v>
      </c>
      <c r="N30" s="26"/>
      <c r="O30" s="138">
        <v>14</v>
      </c>
      <c r="P30" s="138">
        <v>19</v>
      </c>
      <c r="Q30" s="26">
        <f t="shared" si="16"/>
        <v>33</v>
      </c>
      <c r="R30" s="26"/>
      <c r="S30" s="138">
        <v>2</v>
      </c>
      <c r="T30" s="138">
        <v>0</v>
      </c>
      <c r="U30" s="26">
        <f t="shared" si="17"/>
        <v>2</v>
      </c>
      <c r="V30" s="26"/>
      <c r="W30" s="138">
        <v>4</v>
      </c>
      <c r="X30" s="138">
        <v>23</v>
      </c>
      <c r="Y30" s="26">
        <f t="shared" si="18"/>
        <v>27</v>
      </c>
      <c r="Z30" s="26"/>
      <c r="AA30" s="138">
        <v>1</v>
      </c>
      <c r="AB30" s="138">
        <v>3</v>
      </c>
      <c r="AC30" s="26">
        <f t="shared" si="19"/>
        <v>4</v>
      </c>
      <c r="AD30" s="26"/>
      <c r="AE30" s="21">
        <f t="shared" si="0"/>
        <v>70</v>
      </c>
      <c r="BB30" s="23"/>
      <c r="BC30" s="24"/>
      <c r="BD30" s="24"/>
    </row>
    <row r="31" spans="1:56" ht="13.5" customHeight="1">
      <c r="A31" s="133"/>
      <c r="B31" s="133"/>
      <c r="C31" s="133"/>
      <c r="D31" s="2204">
        <v>1404</v>
      </c>
      <c r="E31" s="29" t="s">
        <v>43</v>
      </c>
      <c r="F31" s="123"/>
      <c r="G31" s="71">
        <f>SUM(G32:G33)</f>
        <v>0</v>
      </c>
      <c r="H31" s="71">
        <f>SUM(H32:H33)</f>
        <v>0</v>
      </c>
      <c r="I31" s="71">
        <f>SUM(G31:H31)</f>
        <v>0</v>
      </c>
      <c r="J31" s="71"/>
      <c r="K31" s="71">
        <f>SUM(K32:K33)</f>
        <v>0</v>
      </c>
      <c r="L31" s="71">
        <f>SUM(L32:L33)</f>
        <v>0</v>
      </c>
      <c r="M31" s="71">
        <f>SUM(K31:L31)</f>
        <v>0</v>
      </c>
      <c r="N31" s="71"/>
      <c r="O31" s="71">
        <f>SUM(O32:O33)</f>
        <v>80</v>
      </c>
      <c r="P31" s="71">
        <f>SUM(P32:P33)</f>
        <v>19</v>
      </c>
      <c r="Q31" s="71">
        <f>SUM(O31:P31)</f>
        <v>99</v>
      </c>
      <c r="R31" s="71"/>
      <c r="S31" s="71">
        <f>SUM(S32:S33)</f>
        <v>6</v>
      </c>
      <c r="T31" s="71">
        <f>SUM(T32:T33)</f>
        <v>3</v>
      </c>
      <c r="U31" s="71">
        <f>SUM(S31:T31)</f>
        <v>9</v>
      </c>
      <c r="V31" s="71"/>
      <c r="W31" s="71">
        <f>SUM(W32:W33)</f>
        <v>81</v>
      </c>
      <c r="X31" s="71">
        <f>SUM(X32:X33)</f>
        <v>21</v>
      </c>
      <c r="Y31" s="71">
        <f>SUM(W31:X31)</f>
        <v>102</v>
      </c>
      <c r="Z31" s="71"/>
      <c r="AA31" s="71">
        <f>SUM(AA32:AA33)</f>
        <v>25</v>
      </c>
      <c r="AB31" s="71">
        <f>SUM(AB32:AB33)</f>
        <v>8</v>
      </c>
      <c r="AC31" s="71">
        <f>SUM(AA31:AB31)</f>
        <v>33</v>
      </c>
      <c r="AD31" s="71"/>
      <c r="AE31" s="16">
        <f t="shared" si="0"/>
        <v>243</v>
      </c>
      <c r="BB31" s="23"/>
      <c r="BC31" s="24"/>
      <c r="BD31" s="24"/>
    </row>
    <row r="32" spans="1:56" ht="13.5" customHeight="1">
      <c r="A32" s="133">
        <v>4</v>
      </c>
      <c r="B32" s="133">
        <v>6</v>
      </c>
      <c r="C32" s="133">
        <v>11</v>
      </c>
      <c r="D32" s="2205"/>
      <c r="E32" s="18" t="s">
        <v>44</v>
      </c>
      <c r="F32" s="64"/>
      <c r="G32" s="138">
        <v>0</v>
      </c>
      <c r="H32" s="138">
        <v>0</v>
      </c>
      <c r="I32" s="26">
        <f>SUM(G32:H32)</f>
        <v>0</v>
      </c>
      <c r="J32" s="26"/>
      <c r="K32" s="138">
        <v>0</v>
      </c>
      <c r="L32" s="138">
        <v>0</v>
      </c>
      <c r="M32" s="26">
        <f>SUM(K32:L32)</f>
        <v>0</v>
      </c>
      <c r="N32" s="26"/>
      <c r="O32" s="138">
        <v>25</v>
      </c>
      <c r="P32" s="138">
        <v>4</v>
      </c>
      <c r="Q32" s="26">
        <f>SUM(O32:P32)</f>
        <v>29</v>
      </c>
      <c r="R32" s="26"/>
      <c r="S32" s="138">
        <v>1</v>
      </c>
      <c r="T32" s="138">
        <v>0</v>
      </c>
      <c r="U32" s="26">
        <f>SUM(S32:T32)</f>
        <v>1</v>
      </c>
      <c r="V32" s="26"/>
      <c r="W32" s="138">
        <v>47</v>
      </c>
      <c r="X32" s="138">
        <v>6</v>
      </c>
      <c r="Y32" s="26">
        <f>SUM(W32:X32)</f>
        <v>53</v>
      </c>
      <c r="Z32" s="26"/>
      <c r="AA32" s="138">
        <v>18</v>
      </c>
      <c r="AB32" s="138">
        <v>5</v>
      </c>
      <c r="AC32" s="26">
        <f>SUM(AA32:AB32)</f>
        <v>23</v>
      </c>
      <c r="AD32" s="26"/>
      <c r="AE32" s="21">
        <f>SUM(I32,M32,Q32,U32,Y32,AC32)</f>
        <v>106</v>
      </c>
      <c r="BB32" s="23"/>
      <c r="BC32" s="24"/>
      <c r="BD32" s="24"/>
    </row>
    <row r="33" spans="1:56" ht="13.5" customHeight="1">
      <c r="A33" s="133">
        <v>4</v>
      </c>
      <c r="B33" s="133">
        <v>6</v>
      </c>
      <c r="C33" s="133">
        <v>11</v>
      </c>
      <c r="D33" s="2207"/>
      <c r="E33" s="18" t="s">
        <v>45</v>
      </c>
      <c r="F33" s="64"/>
      <c r="G33" s="138">
        <v>0</v>
      </c>
      <c r="H33" s="138">
        <v>0</v>
      </c>
      <c r="I33" s="26">
        <f t="shared" ref="I33" si="20">SUM(G33:H33)</f>
        <v>0</v>
      </c>
      <c r="J33" s="26"/>
      <c r="K33" s="138">
        <v>0</v>
      </c>
      <c r="L33" s="138">
        <v>0</v>
      </c>
      <c r="M33" s="26">
        <f t="shared" ref="M33" si="21">SUM(K33:L33)</f>
        <v>0</v>
      </c>
      <c r="N33" s="26"/>
      <c r="O33" s="138">
        <v>55</v>
      </c>
      <c r="P33" s="138">
        <v>15</v>
      </c>
      <c r="Q33" s="26">
        <f t="shared" ref="Q33" si="22">SUM(O33:P33)</f>
        <v>70</v>
      </c>
      <c r="R33" s="26"/>
      <c r="S33" s="138">
        <v>5</v>
      </c>
      <c r="T33" s="138">
        <v>3</v>
      </c>
      <c r="U33" s="26">
        <f t="shared" ref="U33" si="23">SUM(S33:T33)</f>
        <v>8</v>
      </c>
      <c r="V33" s="26"/>
      <c r="W33" s="138">
        <v>34</v>
      </c>
      <c r="X33" s="138">
        <v>15</v>
      </c>
      <c r="Y33" s="26">
        <f t="shared" ref="Y33" si="24">SUM(W33:X33)</f>
        <v>49</v>
      </c>
      <c r="Z33" s="26"/>
      <c r="AA33" s="138">
        <v>7</v>
      </c>
      <c r="AB33" s="138">
        <v>3</v>
      </c>
      <c r="AC33" s="26">
        <f t="shared" ref="AC33" si="25">SUM(AA33:AB33)</f>
        <v>10</v>
      </c>
      <c r="AD33" s="26"/>
      <c r="AE33" s="21">
        <f t="shared" si="0"/>
        <v>137</v>
      </c>
      <c r="BB33" s="23"/>
      <c r="BC33" s="24"/>
      <c r="BD33" s="24"/>
    </row>
    <row r="34" spans="1:56" ht="13.5" customHeight="1">
      <c r="A34" s="133"/>
      <c r="B34" s="133"/>
      <c r="C34" s="133"/>
      <c r="D34" s="2211">
        <v>1405</v>
      </c>
      <c r="E34" s="13" t="s">
        <v>46</v>
      </c>
      <c r="F34" s="14"/>
      <c r="G34" s="71">
        <f>SUM(G35:G38)</f>
        <v>1</v>
      </c>
      <c r="H34" s="71">
        <f>SUM(H35:H38)</f>
        <v>1</v>
      </c>
      <c r="I34" s="71">
        <f>SUM(G34:H34)</f>
        <v>2</v>
      </c>
      <c r="J34" s="71"/>
      <c r="K34" s="71">
        <f>SUM(K35:K38)</f>
        <v>0</v>
      </c>
      <c r="L34" s="71">
        <f>SUM(L35:L38)</f>
        <v>0</v>
      </c>
      <c r="M34" s="71">
        <f>SUM(K34:L34)</f>
        <v>0</v>
      </c>
      <c r="N34" s="71"/>
      <c r="O34" s="71">
        <f>SUM(O35:O38)</f>
        <v>84</v>
      </c>
      <c r="P34" s="71">
        <f>SUM(P35:P38)</f>
        <v>54</v>
      </c>
      <c r="Q34" s="71">
        <f>SUM(O34:P34)</f>
        <v>138</v>
      </c>
      <c r="R34" s="71"/>
      <c r="S34" s="71">
        <f>SUM(S35:S38)</f>
        <v>0</v>
      </c>
      <c r="T34" s="71">
        <f>SUM(T35:T38)</f>
        <v>1</v>
      </c>
      <c r="U34" s="71">
        <f>SUM(S34:T34)</f>
        <v>1</v>
      </c>
      <c r="V34" s="71"/>
      <c r="W34" s="71">
        <f>SUM(W35:W38)</f>
        <v>88</v>
      </c>
      <c r="X34" s="71">
        <f>SUM(X35:X38)</f>
        <v>68</v>
      </c>
      <c r="Y34" s="71">
        <f>SUM(W34:X34)</f>
        <v>156</v>
      </c>
      <c r="Z34" s="71"/>
      <c r="AA34" s="71">
        <f>SUM(AA35:AA38)</f>
        <v>37</v>
      </c>
      <c r="AB34" s="71">
        <f>SUM(AB35:AB38)</f>
        <v>40</v>
      </c>
      <c r="AC34" s="71">
        <f>SUM(AA34:AB34)</f>
        <v>77</v>
      </c>
      <c r="AD34" s="71"/>
      <c r="AE34" s="16">
        <f t="shared" si="0"/>
        <v>374</v>
      </c>
      <c r="BB34" s="23"/>
      <c r="BC34" s="24"/>
      <c r="BD34" s="24"/>
    </row>
    <row r="35" spans="1:56" ht="13.5" customHeight="1">
      <c r="A35" s="133">
        <v>5</v>
      </c>
      <c r="B35" s="133">
        <v>4</v>
      </c>
      <c r="C35" s="133">
        <v>8</v>
      </c>
      <c r="D35" s="2212"/>
      <c r="E35" s="18" t="s">
        <v>47</v>
      </c>
      <c r="F35" s="64"/>
      <c r="G35" s="138">
        <v>0</v>
      </c>
      <c r="H35" s="138">
        <v>1</v>
      </c>
      <c r="I35" s="26">
        <f>SUM(G35:H35)</f>
        <v>1</v>
      </c>
      <c r="J35" s="26"/>
      <c r="K35" s="138">
        <v>0</v>
      </c>
      <c r="L35" s="138">
        <v>0</v>
      </c>
      <c r="M35" s="26">
        <f>SUM(K35:L35)</f>
        <v>0</v>
      </c>
      <c r="N35" s="26"/>
      <c r="O35" s="138">
        <v>24</v>
      </c>
      <c r="P35" s="138">
        <v>15</v>
      </c>
      <c r="Q35" s="26">
        <f>SUM(O35:P35)</f>
        <v>39</v>
      </c>
      <c r="R35" s="26"/>
      <c r="S35" s="138">
        <v>0</v>
      </c>
      <c r="T35" s="138">
        <v>1</v>
      </c>
      <c r="U35" s="26">
        <f>SUM(S35:T35)</f>
        <v>1</v>
      </c>
      <c r="V35" s="26"/>
      <c r="W35" s="138">
        <v>32</v>
      </c>
      <c r="X35" s="138">
        <v>27</v>
      </c>
      <c r="Y35" s="26">
        <f>SUM(W35:X35)</f>
        <v>59</v>
      </c>
      <c r="Z35" s="26"/>
      <c r="AA35" s="138">
        <v>11</v>
      </c>
      <c r="AB35" s="138">
        <v>10</v>
      </c>
      <c r="AC35" s="26">
        <f>SUM(AA35:AB35)</f>
        <v>21</v>
      </c>
      <c r="AD35" s="26"/>
      <c r="AE35" s="21">
        <f>SUM(I35,M35,Q35,U35,Y35,AC35)</f>
        <v>121</v>
      </c>
      <c r="AF35" s="39"/>
      <c r="AG35" s="39"/>
      <c r="AH35" s="39"/>
      <c r="AI35" s="39"/>
      <c r="AJ35" s="39"/>
      <c r="AK35" s="39"/>
      <c r="AL35" s="39"/>
      <c r="AM35" s="39"/>
      <c r="AN35" s="39"/>
      <c r="AO35" s="39"/>
      <c r="AP35" s="39"/>
      <c r="AQ35" s="39"/>
      <c r="AR35" s="39"/>
      <c r="AS35" s="39"/>
      <c r="AT35" s="39"/>
      <c r="AU35" s="39"/>
      <c r="AV35" s="39"/>
      <c r="AW35" s="39"/>
      <c r="AX35" s="39"/>
      <c r="AY35" s="39"/>
      <c r="BB35" s="23"/>
      <c r="BC35" s="24"/>
      <c r="BD35" s="24"/>
    </row>
    <row r="36" spans="1:56" ht="13.5" customHeight="1">
      <c r="A36" s="133">
        <v>5</v>
      </c>
      <c r="B36" s="133">
        <v>5</v>
      </c>
      <c r="C36" s="133">
        <v>11</v>
      </c>
      <c r="D36" s="2212"/>
      <c r="E36" s="18" t="s">
        <v>48</v>
      </c>
      <c r="F36" s="64"/>
      <c r="G36" s="138">
        <v>1</v>
      </c>
      <c r="H36" s="138">
        <v>0</v>
      </c>
      <c r="I36" s="26">
        <f>SUM(G36:H36)</f>
        <v>1</v>
      </c>
      <c r="J36" s="26"/>
      <c r="K36" s="138">
        <v>0</v>
      </c>
      <c r="L36" s="138">
        <v>0</v>
      </c>
      <c r="M36" s="26">
        <f>SUM(K36:L36)</f>
        <v>0</v>
      </c>
      <c r="N36" s="26"/>
      <c r="O36" s="138">
        <v>57</v>
      </c>
      <c r="P36" s="138">
        <v>36</v>
      </c>
      <c r="Q36" s="26">
        <f>SUM(O36:P36)</f>
        <v>93</v>
      </c>
      <c r="R36" s="26"/>
      <c r="S36" s="138">
        <v>0</v>
      </c>
      <c r="T36" s="138">
        <v>0</v>
      </c>
      <c r="U36" s="26">
        <f>SUM(S36:T36)</f>
        <v>0</v>
      </c>
      <c r="V36" s="26"/>
      <c r="W36" s="138">
        <v>51</v>
      </c>
      <c r="X36" s="138">
        <v>39</v>
      </c>
      <c r="Y36" s="26">
        <f>SUM(W36:X36)</f>
        <v>90</v>
      </c>
      <c r="Z36" s="26"/>
      <c r="AA36" s="138">
        <v>25</v>
      </c>
      <c r="AB36" s="138">
        <v>30</v>
      </c>
      <c r="AC36" s="26">
        <f>SUM(AA36:AB36)</f>
        <v>55</v>
      </c>
      <c r="AD36" s="26"/>
      <c r="AE36" s="21">
        <f>SUM(I36,M36,Q36,U36,Y36,AC36)</f>
        <v>239</v>
      </c>
      <c r="AF36" s="39"/>
      <c r="AG36" s="39"/>
      <c r="AH36" s="39"/>
      <c r="AI36" s="39"/>
      <c r="AJ36" s="39"/>
      <c r="AK36" s="39"/>
      <c r="AL36" s="39"/>
      <c r="AM36" s="39"/>
      <c r="AN36" s="39"/>
      <c r="AO36" s="39"/>
      <c r="AP36" s="39"/>
      <c r="AQ36" s="39"/>
      <c r="AR36" s="39"/>
      <c r="AS36" s="39"/>
      <c r="AT36" s="39"/>
      <c r="AU36" s="39"/>
      <c r="AV36" s="39"/>
      <c r="AW36" s="39"/>
      <c r="AX36" s="39"/>
      <c r="AY36" s="39"/>
      <c r="BB36" s="23"/>
      <c r="BC36" s="24"/>
      <c r="BD36" s="24"/>
    </row>
    <row r="37" spans="1:56" ht="13.5" customHeight="1">
      <c r="A37" s="133">
        <v>5</v>
      </c>
      <c r="B37" s="133">
        <v>5</v>
      </c>
      <c r="C37" s="133">
        <v>10</v>
      </c>
      <c r="D37" s="2212"/>
      <c r="E37" s="18" t="s">
        <v>49</v>
      </c>
      <c r="F37" s="64"/>
      <c r="G37" s="138">
        <v>0</v>
      </c>
      <c r="H37" s="138">
        <v>0</v>
      </c>
      <c r="I37" s="26">
        <f>SUM(G37:H37)</f>
        <v>0</v>
      </c>
      <c r="J37" s="26"/>
      <c r="K37" s="138">
        <v>0</v>
      </c>
      <c r="L37" s="138">
        <v>0</v>
      </c>
      <c r="M37" s="26">
        <f>SUM(K37:L37)</f>
        <v>0</v>
      </c>
      <c r="N37" s="26"/>
      <c r="O37" s="138">
        <v>0</v>
      </c>
      <c r="P37" s="138">
        <v>0</v>
      </c>
      <c r="Q37" s="26">
        <f>SUM(O37:P37)</f>
        <v>0</v>
      </c>
      <c r="R37" s="26"/>
      <c r="S37" s="138">
        <v>0</v>
      </c>
      <c r="T37" s="138">
        <v>0</v>
      </c>
      <c r="U37" s="26">
        <f>SUM(S37:T37)</f>
        <v>0</v>
      </c>
      <c r="V37" s="26"/>
      <c r="W37" s="138">
        <v>0</v>
      </c>
      <c r="X37" s="138">
        <v>0</v>
      </c>
      <c r="Y37" s="26">
        <f>SUM(W37:X37)</f>
        <v>0</v>
      </c>
      <c r="Z37" s="26"/>
      <c r="AA37" s="138">
        <v>0</v>
      </c>
      <c r="AB37" s="138">
        <v>0</v>
      </c>
      <c r="AC37" s="26">
        <f>SUM(AA37:AB37)</f>
        <v>0</v>
      </c>
      <c r="AD37" s="26"/>
      <c r="AE37" s="21">
        <f>SUM(I37,M37,Q37,U37,Y37,AC37)</f>
        <v>0</v>
      </c>
      <c r="AF37" s="39"/>
      <c r="AG37" s="39"/>
      <c r="AH37" s="39"/>
      <c r="AI37" s="39"/>
      <c r="AJ37" s="39"/>
      <c r="AK37" s="39"/>
      <c r="AL37" s="39"/>
      <c r="AM37" s="39"/>
      <c r="AN37" s="39"/>
      <c r="AO37" s="39"/>
      <c r="AP37" s="39"/>
      <c r="AQ37" s="39"/>
      <c r="AR37" s="39"/>
      <c r="AS37" s="39"/>
      <c r="AT37" s="39"/>
      <c r="AU37" s="39"/>
      <c r="AV37" s="39"/>
      <c r="AW37" s="39"/>
      <c r="AX37" s="39"/>
      <c r="AY37" s="39"/>
      <c r="BB37" s="23"/>
      <c r="BC37" s="24"/>
      <c r="BD37" s="24"/>
    </row>
    <row r="38" spans="1:56" ht="13.5" customHeight="1">
      <c r="A38" s="133">
        <v>5</v>
      </c>
      <c r="B38" s="133">
        <v>5</v>
      </c>
      <c r="C38" s="133">
        <v>13</v>
      </c>
      <c r="D38" s="2212"/>
      <c r="E38" s="18" t="s">
        <v>50</v>
      </c>
      <c r="F38" s="64"/>
      <c r="G38" s="138">
        <v>0</v>
      </c>
      <c r="H38" s="138">
        <v>0</v>
      </c>
      <c r="I38" s="26">
        <f t="shared" ref="I38" si="26">SUM(G38:H38)</f>
        <v>0</v>
      </c>
      <c r="J38" s="26"/>
      <c r="K38" s="138">
        <v>0</v>
      </c>
      <c r="L38" s="138">
        <v>0</v>
      </c>
      <c r="M38" s="26">
        <f t="shared" ref="M38" si="27">SUM(K38:L38)</f>
        <v>0</v>
      </c>
      <c r="N38" s="26"/>
      <c r="O38" s="138">
        <v>3</v>
      </c>
      <c r="P38" s="138">
        <v>3</v>
      </c>
      <c r="Q38" s="26">
        <f t="shared" ref="Q38" si="28">SUM(O38:P38)</f>
        <v>6</v>
      </c>
      <c r="R38" s="26"/>
      <c r="S38" s="138">
        <v>0</v>
      </c>
      <c r="T38" s="138">
        <v>0</v>
      </c>
      <c r="U38" s="26">
        <f t="shared" ref="U38" si="29">SUM(S38:T38)</f>
        <v>0</v>
      </c>
      <c r="V38" s="26"/>
      <c r="W38" s="138">
        <v>5</v>
      </c>
      <c r="X38" s="138">
        <v>2</v>
      </c>
      <c r="Y38" s="26">
        <f t="shared" ref="Y38" si="30">SUM(W38:X38)</f>
        <v>7</v>
      </c>
      <c r="Z38" s="26"/>
      <c r="AA38" s="138">
        <v>1</v>
      </c>
      <c r="AB38" s="138">
        <v>0</v>
      </c>
      <c r="AC38" s="26">
        <f t="shared" ref="AC38" si="31">SUM(AA38:AB38)</f>
        <v>1</v>
      </c>
      <c r="AD38" s="26"/>
      <c r="AE38" s="21">
        <f t="shared" si="0"/>
        <v>14</v>
      </c>
      <c r="BB38" s="23"/>
      <c r="BC38" s="24"/>
      <c r="BD38" s="24"/>
    </row>
    <row r="39" spans="1:56" ht="13.5" customHeight="1">
      <c r="A39" s="133"/>
      <c r="B39" s="133"/>
      <c r="C39" s="133"/>
      <c r="D39" s="2211">
        <v>1406</v>
      </c>
      <c r="E39" s="29" t="s">
        <v>51</v>
      </c>
      <c r="F39" s="123"/>
      <c r="G39" s="71">
        <f>SUM(G40:G45)</f>
        <v>1</v>
      </c>
      <c r="H39" s="71">
        <f>SUM(H40:H45)</f>
        <v>1</v>
      </c>
      <c r="I39" s="71">
        <f>SUM(G39:H39)</f>
        <v>2</v>
      </c>
      <c r="J39" s="71"/>
      <c r="K39" s="71">
        <f>SUM(K40:K45)</f>
        <v>0</v>
      </c>
      <c r="L39" s="71">
        <f>SUM(L40:L45)</f>
        <v>0</v>
      </c>
      <c r="M39" s="71">
        <f>SUM(K39:L39)</f>
        <v>0</v>
      </c>
      <c r="N39" s="71"/>
      <c r="O39" s="71">
        <f>SUM(O40:O45)</f>
        <v>56</v>
      </c>
      <c r="P39" s="71">
        <f>SUM(P40:P45)</f>
        <v>43</v>
      </c>
      <c r="Q39" s="71">
        <f>SUM(O39:P39)</f>
        <v>99</v>
      </c>
      <c r="R39" s="71"/>
      <c r="S39" s="71">
        <f>SUM(S40:S45)</f>
        <v>88</v>
      </c>
      <c r="T39" s="71">
        <f>SUM(T40:T45)</f>
        <v>32</v>
      </c>
      <c r="U39" s="71">
        <f>SUM(S39:T39)</f>
        <v>120</v>
      </c>
      <c r="V39" s="71"/>
      <c r="W39" s="71">
        <f>SUM(W40:W45)</f>
        <v>62</v>
      </c>
      <c r="X39" s="71">
        <f>SUM(X40:X45)</f>
        <v>38</v>
      </c>
      <c r="Y39" s="71">
        <f>SUM(W39:X39)</f>
        <v>100</v>
      </c>
      <c r="Z39" s="71"/>
      <c r="AA39" s="71">
        <f>SUM(AA40:AA45)</f>
        <v>18</v>
      </c>
      <c r="AB39" s="71">
        <f>SUM(AB40:AB45)</f>
        <v>7</v>
      </c>
      <c r="AC39" s="71">
        <f>SUM(AA39:AB39)</f>
        <v>25</v>
      </c>
      <c r="AD39" s="71"/>
      <c r="AE39" s="16">
        <f t="shared" si="0"/>
        <v>346</v>
      </c>
      <c r="AF39" s="39"/>
      <c r="AG39" s="39"/>
      <c r="AH39" s="39"/>
      <c r="AI39" s="39"/>
      <c r="AJ39" s="39"/>
      <c r="AK39" s="39"/>
      <c r="AL39" s="39"/>
      <c r="AM39" s="39"/>
      <c r="AN39" s="39"/>
      <c r="AO39" s="39"/>
      <c r="AP39" s="39"/>
      <c r="AQ39" s="39"/>
      <c r="AR39" s="39"/>
      <c r="AS39" s="39"/>
      <c r="AT39" s="39"/>
      <c r="AU39" s="39"/>
      <c r="AV39" s="39"/>
      <c r="AW39" s="39"/>
      <c r="AX39" s="39"/>
      <c r="AY39" s="39"/>
      <c r="BB39" s="23"/>
      <c r="BC39" s="24"/>
      <c r="BD39" s="24"/>
    </row>
    <row r="40" spans="1:56" ht="13.5" customHeight="1">
      <c r="A40" s="133">
        <v>6</v>
      </c>
      <c r="B40" s="133">
        <v>2</v>
      </c>
      <c r="C40" s="133">
        <v>11</v>
      </c>
      <c r="D40" s="2212"/>
      <c r="E40" s="18" t="s">
        <v>52</v>
      </c>
      <c r="F40" s="64"/>
      <c r="G40" s="138">
        <v>1</v>
      </c>
      <c r="H40" s="138">
        <v>1</v>
      </c>
      <c r="I40" s="26">
        <f>SUM(G40:H40)</f>
        <v>2</v>
      </c>
      <c r="J40" s="26"/>
      <c r="K40" s="138">
        <v>0</v>
      </c>
      <c r="L40" s="138">
        <v>0</v>
      </c>
      <c r="M40" s="26">
        <f>SUM(K40:L40)</f>
        <v>0</v>
      </c>
      <c r="N40" s="26"/>
      <c r="O40" s="138">
        <v>31</v>
      </c>
      <c r="P40" s="138">
        <v>26</v>
      </c>
      <c r="Q40" s="26">
        <f>SUM(O40:P40)</f>
        <v>57</v>
      </c>
      <c r="R40" s="26"/>
      <c r="S40" s="138">
        <v>49</v>
      </c>
      <c r="T40" s="138">
        <v>19</v>
      </c>
      <c r="U40" s="26">
        <f>SUM(S40:T40)</f>
        <v>68</v>
      </c>
      <c r="V40" s="26"/>
      <c r="W40" s="138">
        <v>33</v>
      </c>
      <c r="X40" s="138">
        <v>18</v>
      </c>
      <c r="Y40" s="26">
        <f>SUM(W40:X40)</f>
        <v>51</v>
      </c>
      <c r="Z40" s="26"/>
      <c r="AA40" s="138">
        <v>7</v>
      </c>
      <c r="AB40" s="138">
        <v>3</v>
      </c>
      <c r="AC40" s="26">
        <f>SUM(AA40:AB40)</f>
        <v>10</v>
      </c>
      <c r="AD40" s="26"/>
      <c r="AE40" s="21">
        <f>SUM(I40,M40,Q40,U40,Y40,AC40)</f>
        <v>188</v>
      </c>
      <c r="AF40" s="39"/>
      <c r="AG40" s="39"/>
      <c r="AH40" s="39"/>
      <c r="AI40" s="39"/>
      <c r="AJ40" s="39"/>
      <c r="AK40" s="39"/>
      <c r="AL40" s="39"/>
      <c r="AM40" s="39"/>
      <c r="AN40" s="39"/>
      <c r="AO40" s="39"/>
      <c r="AP40" s="39"/>
      <c r="AQ40" s="39"/>
      <c r="AR40" s="39"/>
      <c r="AS40" s="39"/>
      <c r="AT40" s="39"/>
      <c r="AU40" s="39"/>
      <c r="AV40" s="39"/>
      <c r="AW40" s="39"/>
      <c r="AX40" s="39"/>
      <c r="AY40" s="39"/>
      <c r="BB40" s="23"/>
      <c r="BC40" s="24"/>
      <c r="BD40" s="24"/>
    </row>
    <row r="41" spans="1:56" ht="13.5" customHeight="1">
      <c r="A41" s="133">
        <v>6</v>
      </c>
      <c r="B41" s="133">
        <v>2</v>
      </c>
      <c r="C41" s="133">
        <v>10</v>
      </c>
      <c r="D41" s="2212"/>
      <c r="E41" s="18" t="s">
        <v>53</v>
      </c>
      <c r="F41" s="64"/>
      <c r="G41" s="138">
        <v>0</v>
      </c>
      <c r="H41" s="138">
        <v>0</v>
      </c>
      <c r="I41" s="26">
        <f>SUM(G41:H41)</f>
        <v>0</v>
      </c>
      <c r="J41" s="26"/>
      <c r="K41" s="138">
        <v>0</v>
      </c>
      <c r="L41" s="138">
        <v>0</v>
      </c>
      <c r="M41" s="26">
        <f>SUM(K41:L41)</f>
        <v>0</v>
      </c>
      <c r="N41" s="26"/>
      <c r="O41" s="138">
        <v>9</v>
      </c>
      <c r="P41" s="138">
        <v>8</v>
      </c>
      <c r="Q41" s="26">
        <f>SUM(O41:P41)</f>
        <v>17</v>
      </c>
      <c r="R41" s="26"/>
      <c r="S41" s="138">
        <v>1</v>
      </c>
      <c r="T41" s="138">
        <v>0</v>
      </c>
      <c r="U41" s="26">
        <f>SUM(S41:T41)</f>
        <v>1</v>
      </c>
      <c r="V41" s="26"/>
      <c r="W41" s="138">
        <v>17</v>
      </c>
      <c r="X41" s="138">
        <v>11</v>
      </c>
      <c r="Y41" s="26">
        <f>SUM(W41:X41)</f>
        <v>28</v>
      </c>
      <c r="Z41" s="26"/>
      <c r="AA41" s="138">
        <v>7</v>
      </c>
      <c r="AB41" s="138">
        <v>1</v>
      </c>
      <c r="AC41" s="26">
        <f>SUM(AA41:AB41)</f>
        <v>8</v>
      </c>
      <c r="AD41" s="26"/>
      <c r="AE41" s="21">
        <f>SUM(I41,M41,Q41,U41,Y41,AC41)</f>
        <v>54</v>
      </c>
      <c r="AF41" s="39"/>
      <c r="AG41" s="39"/>
      <c r="AH41" s="39"/>
      <c r="AI41" s="39"/>
      <c r="AJ41" s="39"/>
      <c r="AK41" s="39"/>
      <c r="AL41" s="39"/>
      <c r="AM41" s="39"/>
      <c r="AN41" s="39"/>
      <c r="AO41" s="39"/>
      <c r="AP41" s="39"/>
      <c r="AQ41" s="39"/>
      <c r="AR41" s="39"/>
      <c r="AS41" s="39"/>
      <c r="AT41" s="39"/>
      <c r="AU41" s="39"/>
      <c r="AV41" s="39"/>
      <c r="AW41" s="39"/>
      <c r="AX41" s="39"/>
      <c r="AY41" s="39"/>
      <c r="BB41" s="23"/>
      <c r="BC41" s="24"/>
      <c r="BD41" s="24"/>
    </row>
    <row r="42" spans="1:56" ht="13.5" customHeight="1">
      <c r="A42" s="133">
        <v>6</v>
      </c>
      <c r="B42" s="133">
        <v>2</v>
      </c>
      <c r="C42" s="133">
        <v>6</v>
      </c>
      <c r="D42" s="2212"/>
      <c r="E42" s="18" t="s">
        <v>83</v>
      </c>
      <c r="F42" s="64"/>
      <c r="G42" s="138">
        <v>0</v>
      </c>
      <c r="H42" s="138">
        <v>0</v>
      </c>
      <c r="I42" s="26">
        <f>SUM(G42:H42)</f>
        <v>0</v>
      </c>
      <c r="J42" s="26"/>
      <c r="K42" s="138">
        <v>0</v>
      </c>
      <c r="L42" s="138">
        <v>0</v>
      </c>
      <c r="M42" s="26">
        <f>SUM(K42:L42)</f>
        <v>0</v>
      </c>
      <c r="N42" s="26"/>
      <c r="O42" s="138">
        <v>6</v>
      </c>
      <c r="P42" s="138">
        <v>6</v>
      </c>
      <c r="Q42" s="26">
        <f>SUM(O42:P42)</f>
        <v>12</v>
      </c>
      <c r="R42" s="26"/>
      <c r="S42" s="138">
        <v>0</v>
      </c>
      <c r="T42" s="138">
        <v>0</v>
      </c>
      <c r="U42" s="26">
        <f>SUM(S42:T42)</f>
        <v>0</v>
      </c>
      <c r="V42" s="26"/>
      <c r="W42" s="138">
        <v>4</v>
      </c>
      <c r="X42" s="138">
        <v>3</v>
      </c>
      <c r="Y42" s="26">
        <f>SUM(W42:X42)</f>
        <v>7</v>
      </c>
      <c r="Z42" s="26"/>
      <c r="AA42" s="138">
        <v>1</v>
      </c>
      <c r="AB42" s="138">
        <v>0</v>
      </c>
      <c r="AC42" s="26">
        <f>SUM(AA42:AB42)</f>
        <v>1</v>
      </c>
      <c r="AD42" s="26"/>
      <c r="AE42" s="21">
        <f t="shared" ref="AE42:AE44" si="32">SUM(I42,M42,Q42,U42,Y42,AC42)</f>
        <v>20</v>
      </c>
      <c r="AF42" s="39"/>
      <c r="AG42" s="39"/>
      <c r="AH42" s="39"/>
      <c r="AI42" s="39"/>
      <c r="AJ42" s="39"/>
      <c r="AK42" s="39"/>
      <c r="AL42" s="39"/>
      <c r="AM42" s="39"/>
      <c r="AN42" s="39"/>
      <c r="AO42" s="39"/>
      <c r="AP42" s="39"/>
      <c r="AQ42" s="39"/>
      <c r="AR42" s="39"/>
      <c r="AS42" s="39"/>
      <c r="AT42" s="39"/>
      <c r="AU42" s="39"/>
      <c r="AV42" s="39"/>
      <c r="AW42" s="39"/>
      <c r="AX42" s="39"/>
      <c r="AY42" s="39"/>
      <c r="BB42" s="23"/>
      <c r="BC42" s="24"/>
      <c r="BD42" s="24"/>
    </row>
    <row r="43" spans="1:56" ht="13.5" customHeight="1">
      <c r="A43" s="133">
        <v>6</v>
      </c>
      <c r="B43" s="133">
        <v>2</v>
      </c>
      <c r="C43" s="133">
        <v>10</v>
      </c>
      <c r="D43" s="2212"/>
      <c r="E43" s="18" t="s">
        <v>55</v>
      </c>
      <c r="F43" s="64"/>
      <c r="G43" s="138">
        <v>0</v>
      </c>
      <c r="H43" s="138">
        <v>0</v>
      </c>
      <c r="I43" s="26">
        <f>SUM(G43:H43)</f>
        <v>0</v>
      </c>
      <c r="J43" s="26"/>
      <c r="K43" s="138">
        <v>0</v>
      </c>
      <c r="L43" s="138">
        <v>0</v>
      </c>
      <c r="M43" s="26">
        <f>SUM(K43:L43)</f>
        <v>0</v>
      </c>
      <c r="N43" s="26"/>
      <c r="O43" s="138">
        <v>6</v>
      </c>
      <c r="P43" s="138">
        <v>2</v>
      </c>
      <c r="Q43" s="26">
        <f>SUM(O43:P43)</f>
        <v>8</v>
      </c>
      <c r="R43" s="26"/>
      <c r="S43" s="138">
        <v>38</v>
      </c>
      <c r="T43" s="138">
        <v>13</v>
      </c>
      <c r="U43" s="26">
        <f>SUM(S43:T43)</f>
        <v>51</v>
      </c>
      <c r="V43" s="26"/>
      <c r="W43" s="138">
        <v>7</v>
      </c>
      <c r="X43" s="138">
        <v>4</v>
      </c>
      <c r="Y43" s="26">
        <f>SUM(W43:X43)</f>
        <v>11</v>
      </c>
      <c r="Z43" s="26"/>
      <c r="AA43" s="138">
        <v>1</v>
      </c>
      <c r="AB43" s="138">
        <v>1</v>
      </c>
      <c r="AC43" s="26">
        <f>SUM(AA43:AB43)</f>
        <v>2</v>
      </c>
      <c r="AD43" s="26"/>
      <c r="AE43" s="21">
        <f t="shared" si="32"/>
        <v>72</v>
      </c>
      <c r="AF43" s="39"/>
      <c r="AG43" s="39"/>
      <c r="AH43" s="39"/>
      <c r="AI43" s="39"/>
      <c r="AJ43" s="39"/>
      <c r="AK43" s="39"/>
      <c r="AL43" s="39"/>
      <c r="AM43" s="39"/>
      <c r="AN43" s="39"/>
      <c r="AO43" s="39"/>
      <c r="AP43" s="39"/>
      <c r="AQ43" s="39"/>
      <c r="AR43" s="39"/>
      <c r="AS43" s="39"/>
      <c r="AT43" s="39"/>
      <c r="AU43" s="39"/>
      <c r="AV43" s="39"/>
      <c r="AW43" s="39"/>
      <c r="AX43" s="39"/>
      <c r="AY43" s="39"/>
      <c r="BB43" s="23"/>
      <c r="BC43" s="24"/>
      <c r="BD43" s="24"/>
    </row>
    <row r="44" spans="1:56" ht="13.5" customHeight="1">
      <c r="A44" s="133">
        <v>6</v>
      </c>
      <c r="B44" s="133">
        <v>2</v>
      </c>
      <c r="C44" s="133">
        <v>11</v>
      </c>
      <c r="D44" s="2212"/>
      <c r="E44" s="18" t="s">
        <v>56</v>
      </c>
      <c r="F44" s="64"/>
      <c r="G44" s="138">
        <v>0</v>
      </c>
      <c r="H44" s="138">
        <v>0</v>
      </c>
      <c r="I44" s="26">
        <f t="shared" ref="I44" si="33">SUM(G44:H44)</f>
        <v>0</v>
      </c>
      <c r="J44" s="26"/>
      <c r="K44" s="138">
        <v>0</v>
      </c>
      <c r="L44" s="138">
        <v>0</v>
      </c>
      <c r="M44" s="26">
        <f t="shared" ref="M44:M45" si="34">SUM(K44:L44)</f>
        <v>0</v>
      </c>
      <c r="N44" s="26"/>
      <c r="O44" s="138">
        <v>4</v>
      </c>
      <c r="P44" s="138">
        <v>1</v>
      </c>
      <c r="Q44" s="26">
        <f t="shared" ref="Q44:Q45" si="35">SUM(O44:P44)</f>
        <v>5</v>
      </c>
      <c r="R44" s="26"/>
      <c r="S44" s="138">
        <v>0</v>
      </c>
      <c r="T44" s="138">
        <v>0</v>
      </c>
      <c r="U44" s="26">
        <f t="shared" ref="U44:U45" si="36">SUM(S44:T44)</f>
        <v>0</v>
      </c>
      <c r="V44" s="26"/>
      <c r="W44" s="138">
        <v>0</v>
      </c>
      <c r="X44" s="138">
        <v>2</v>
      </c>
      <c r="Y44" s="26">
        <f t="shared" ref="Y44:Y45" si="37">SUM(W44:X44)</f>
        <v>2</v>
      </c>
      <c r="Z44" s="26"/>
      <c r="AA44" s="138">
        <v>1</v>
      </c>
      <c r="AB44" s="138">
        <v>1</v>
      </c>
      <c r="AC44" s="26">
        <f t="shared" ref="AC44:AC45" si="38">SUM(AA44:AB44)</f>
        <v>2</v>
      </c>
      <c r="AD44" s="26"/>
      <c r="AE44" s="21">
        <f t="shared" si="32"/>
        <v>9</v>
      </c>
      <c r="AF44" s="39"/>
      <c r="AG44" s="39"/>
      <c r="AH44" s="39"/>
      <c r="AI44" s="39"/>
      <c r="AJ44" s="39"/>
      <c r="AK44" s="39"/>
      <c r="AL44" s="39"/>
      <c r="AM44" s="39"/>
      <c r="AN44" s="39"/>
      <c r="AO44" s="39"/>
      <c r="AP44" s="39"/>
      <c r="AQ44" s="39"/>
      <c r="AR44" s="39"/>
      <c r="AS44" s="39"/>
      <c r="AT44" s="39"/>
      <c r="AU44" s="39"/>
      <c r="AV44" s="39"/>
      <c r="AW44" s="39"/>
      <c r="AX44" s="39"/>
      <c r="AY44" s="39"/>
      <c r="BB44" s="23"/>
      <c r="BC44" s="24"/>
      <c r="BD44" s="24"/>
    </row>
    <row r="45" spans="1:56" ht="13.5" customHeight="1">
      <c r="A45" s="133">
        <v>6</v>
      </c>
      <c r="B45" s="133">
        <v>2</v>
      </c>
      <c r="C45" s="133">
        <v>10</v>
      </c>
      <c r="D45" s="2212"/>
      <c r="E45" s="18" t="s">
        <v>57</v>
      </c>
      <c r="F45" s="64"/>
      <c r="G45" s="138">
        <v>0</v>
      </c>
      <c r="H45" s="138">
        <v>0</v>
      </c>
      <c r="I45" s="26">
        <f t="shared" ref="I45" si="39">SUM(G45:H45)</f>
        <v>0</v>
      </c>
      <c r="J45" s="26"/>
      <c r="K45" s="138">
        <v>0</v>
      </c>
      <c r="L45" s="138">
        <v>0</v>
      </c>
      <c r="M45" s="26">
        <f t="shared" si="34"/>
        <v>0</v>
      </c>
      <c r="N45" s="26"/>
      <c r="O45" s="138">
        <v>0</v>
      </c>
      <c r="P45" s="138">
        <v>0</v>
      </c>
      <c r="Q45" s="26">
        <f t="shared" si="35"/>
        <v>0</v>
      </c>
      <c r="R45" s="26">
        <v>0</v>
      </c>
      <c r="S45" s="138">
        <v>0</v>
      </c>
      <c r="T45" s="138">
        <v>0</v>
      </c>
      <c r="U45" s="26">
        <f t="shared" si="36"/>
        <v>0</v>
      </c>
      <c r="V45" s="26"/>
      <c r="W45" s="138">
        <v>1</v>
      </c>
      <c r="X45" s="138">
        <v>0</v>
      </c>
      <c r="Y45" s="26">
        <f t="shared" si="37"/>
        <v>1</v>
      </c>
      <c r="Z45" s="26"/>
      <c r="AA45" s="138">
        <v>1</v>
      </c>
      <c r="AB45" s="138">
        <v>1</v>
      </c>
      <c r="AC45" s="26">
        <f t="shared" si="38"/>
        <v>2</v>
      </c>
      <c r="AD45" s="26"/>
      <c r="AE45" s="21">
        <f t="shared" si="0"/>
        <v>3</v>
      </c>
      <c r="AF45" s="39"/>
      <c r="AG45" s="39"/>
      <c r="AH45" s="39"/>
      <c r="AI45" s="39"/>
      <c r="AJ45" s="39"/>
      <c r="AK45" s="39"/>
      <c r="AL45" s="39"/>
      <c r="AM45" s="39"/>
      <c r="AN45" s="39"/>
      <c r="AO45" s="39"/>
      <c r="AP45" s="39"/>
      <c r="AQ45" s="39"/>
      <c r="AR45" s="39"/>
      <c r="AS45" s="39"/>
      <c r="AT45" s="39"/>
      <c r="AU45" s="39"/>
      <c r="AV45" s="39"/>
      <c r="AW45" s="39"/>
      <c r="AX45" s="39"/>
      <c r="AY45" s="39"/>
      <c r="BB45" s="23"/>
      <c r="BC45" s="24"/>
      <c r="BD45" s="24"/>
    </row>
    <row r="46" spans="1:56" ht="13.5" customHeight="1">
      <c r="A46" s="133"/>
      <c r="B46" s="133"/>
      <c r="C46" s="133"/>
      <c r="D46" s="2204">
        <v>1407</v>
      </c>
      <c r="E46" s="40" t="s">
        <v>58</v>
      </c>
      <c r="F46" s="123"/>
      <c r="G46" s="71">
        <f>SUM(G47:G50)</f>
        <v>1</v>
      </c>
      <c r="H46" s="71">
        <f>SUM(H47:H50)</f>
        <v>0</v>
      </c>
      <c r="I46" s="71">
        <f>SUM(G46:H46)</f>
        <v>1</v>
      </c>
      <c r="J46" s="71"/>
      <c r="K46" s="71">
        <f>SUM(K47:K50)</f>
        <v>0</v>
      </c>
      <c r="L46" s="71">
        <f>SUM(L47:L50)</f>
        <v>0</v>
      </c>
      <c r="M46" s="71">
        <f>SUM(K46:L46)</f>
        <v>0</v>
      </c>
      <c r="N46" s="71"/>
      <c r="O46" s="71">
        <f>SUM(O47:O50)</f>
        <v>4</v>
      </c>
      <c r="P46" s="71">
        <f>SUM(P47:P50)</f>
        <v>2</v>
      </c>
      <c r="Q46" s="71">
        <f>SUM(O46:P46)</f>
        <v>6</v>
      </c>
      <c r="R46" s="71"/>
      <c r="S46" s="71">
        <f>SUM(S47:S50)</f>
        <v>0</v>
      </c>
      <c r="T46" s="71">
        <f>SUM(T47:T50)</f>
        <v>0</v>
      </c>
      <c r="U46" s="71">
        <f>SUM(S46:T46)</f>
        <v>0</v>
      </c>
      <c r="V46" s="71"/>
      <c r="W46" s="71">
        <f>SUM(W47:W50)</f>
        <v>9</v>
      </c>
      <c r="X46" s="71">
        <f>SUM(X47:X50)</f>
        <v>9</v>
      </c>
      <c r="Y46" s="71">
        <f>SUM(W46:X46)</f>
        <v>18</v>
      </c>
      <c r="Z46" s="71"/>
      <c r="AA46" s="71">
        <f>SUM(AA47:AA50)</f>
        <v>28</v>
      </c>
      <c r="AB46" s="71">
        <f>SUM(AB47:AB50)</f>
        <v>7</v>
      </c>
      <c r="AC46" s="71">
        <f>SUM(AA46:AB46)</f>
        <v>35</v>
      </c>
      <c r="AD46" s="71"/>
      <c r="AE46" s="16">
        <f t="shared" si="0"/>
        <v>60</v>
      </c>
      <c r="AF46" s="39"/>
      <c r="AG46" s="39"/>
      <c r="AH46" s="39"/>
      <c r="AI46" s="39"/>
      <c r="AJ46" s="39"/>
      <c r="AK46" s="39"/>
      <c r="AL46" s="39"/>
      <c r="AM46" s="39"/>
      <c r="AN46" s="39"/>
      <c r="AO46" s="39"/>
      <c r="AP46" s="39"/>
      <c r="AQ46" s="39"/>
      <c r="AR46" s="39"/>
      <c r="AS46" s="39"/>
      <c r="AT46" s="39"/>
      <c r="AU46" s="39"/>
      <c r="AV46" s="39"/>
      <c r="AW46" s="39"/>
      <c r="AX46" s="39"/>
      <c r="AY46" s="39"/>
      <c r="BA46" s="1" t="e">
        <f>SUM(K46,#REF!,#REF!,#REF!,#REF!,#REF!,#REF!)</f>
        <v>#REF!</v>
      </c>
      <c r="BB46" s="23" t="e">
        <f>SUM(L46,#REF!,#REF!,#REF!,#REF!,#REF!,#REF!)</f>
        <v>#REF!</v>
      </c>
      <c r="BC46" s="24">
        <f t="shared" ref="BC46:BC54" si="40">SUM(O46,P46)</f>
        <v>6</v>
      </c>
      <c r="BD46" s="24"/>
    </row>
    <row r="47" spans="1:56" ht="13.5" customHeight="1">
      <c r="A47" s="133">
        <v>7</v>
      </c>
      <c r="B47" s="133">
        <v>3</v>
      </c>
      <c r="C47" s="133">
        <v>11</v>
      </c>
      <c r="D47" s="2205"/>
      <c r="E47" s="18" t="s">
        <v>59</v>
      </c>
      <c r="F47" s="64"/>
      <c r="G47" s="138">
        <v>1</v>
      </c>
      <c r="H47" s="138">
        <v>0</v>
      </c>
      <c r="I47" s="26">
        <f t="shared" ref="I47:I48" si="41">SUM(G47:H47)</f>
        <v>1</v>
      </c>
      <c r="J47" s="26"/>
      <c r="K47" s="138">
        <v>0</v>
      </c>
      <c r="L47" s="138">
        <v>0</v>
      </c>
      <c r="M47" s="26">
        <f t="shared" ref="M47:M48" si="42">SUM(K47:L47)</f>
        <v>0</v>
      </c>
      <c r="N47" s="26"/>
      <c r="O47" s="138">
        <v>2</v>
      </c>
      <c r="P47" s="138">
        <v>1</v>
      </c>
      <c r="Q47" s="26">
        <f t="shared" ref="Q47:Q48" si="43">SUM(O47:P47)</f>
        <v>3</v>
      </c>
      <c r="R47" s="26"/>
      <c r="S47" s="138">
        <v>0</v>
      </c>
      <c r="T47" s="138">
        <v>0</v>
      </c>
      <c r="U47" s="26">
        <f t="shared" ref="U47:U48" si="44">SUM(S47:T47)</f>
        <v>0</v>
      </c>
      <c r="V47" s="26"/>
      <c r="W47" s="138">
        <v>2</v>
      </c>
      <c r="X47" s="138">
        <v>2</v>
      </c>
      <c r="Y47" s="26">
        <f t="shared" ref="Y47:Y48" si="45">SUM(W47:X47)</f>
        <v>4</v>
      </c>
      <c r="Z47" s="26"/>
      <c r="AA47" s="138">
        <v>22</v>
      </c>
      <c r="AB47" s="138">
        <v>4</v>
      </c>
      <c r="AC47" s="26">
        <f t="shared" ref="AC47:AC48" si="46">SUM(AA47:AB47)</f>
        <v>26</v>
      </c>
      <c r="AD47" s="26"/>
      <c r="AE47" s="21">
        <f t="shared" si="0"/>
        <v>34</v>
      </c>
      <c r="AF47" s="39"/>
      <c r="AG47" s="39"/>
      <c r="AH47" s="39"/>
      <c r="AI47" s="39"/>
      <c r="AJ47" s="39"/>
      <c r="AK47" s="39"/>
      <c r="AL47" s="39"/>
      <c r="AM47" s="39"/>
      <c r="AN47" s="39"/>
      <c r="AO47" s="39"/>
      <c r="AP47" s="39"/>
      <c r="AQ47" s="39"/>
      <c r="AR47" s="39"/>
      <c r="AS47" s="39"/>
      <c r="AT47" s="39"/>
      <c r="AU47" s="39"/>
      <c r="AV47" s="39"/>
      <c r="AW47" s="39"/>
      <c r="AX47" s="39"/>
      <c r="AY47" s="39"/>
      <c r="BA47" s="1" t="e">
        <f>SUM(K47,#REF!,#REF!,#REF!,#REF!,#REF!,#REF!)</f>
        <v>#REF!</v>
      </c>
      <c r="BB47" s="23" t="e">
        <f>SUM(L47,#REF!,#REF!,#REF!,#REF!,#REF!,#REF!)</f>
        <v>#REF!</v>
      </c>
      <c r="BC47" s="24">
        <f t="shared" si="40"/>
        <v>3</v>
      </c>
      <c r="BD47" s="24"/>
    </row>
    <row r="48" spans="1:56" ht="13.5" customHeight="1">
      <c r="A48" s="133">
        <v>7</v>
      </c>
      <c r="B48" s="133">
        <v>6</v>
      </c>
      <c r="C48" s="133">
        <v>10</v>
      </c>
      <c r="D48" s="2205"/>
      <c r="E48" s="41" t="s">
        <v>60</v>
      </c>
      <c r="F48" s="19"/>
      <c r="G48" s="138">
        <v>0</v>
      </c>
      <c r="H48" s="138">
        <v>0</v>
      </c>
      <c r="I48" s="26">
        <f t="shared" si="41"/>
        <v>0</v>
      </c>
      <c r="J48" s="26"/>
      <c r="K48" s="138">
        <v>0</v>
      </c>
      <c r="L48" s="138">
        <v>0</v>
      </c>
      <c r="M48" s="26">
        <f t="shared" si="42"/>
        <v>0</v>
      </c>
      <c r="N48" s="26"/>
      <c r="O48" s="138">
        <v>2</v>
      </c>
      <c r="P48" s="138">
        <v>1</v>
      </c>
      <c r="Q48" s="26">
        <f t="shared" si="43"/>
        <v>3</v>
      </c>
      <c r="R48" s="26"/>
      <c r="S48" s="138">
        <v>0</v>
      </c>
      <c r="T48" s="138">
        <v>0</v>
      </c>
      <c r="U48" s="26">
        <f t="shared" si="44"/>
        <v>0</v>
      </c>
      <c r="V48" s="26"/>
      <c r="W48" s="138">
        <v>7</v>
      </c>
      <c r="X48" s="138">
        <v>7</v>
      </c>
      <c r="Y48" s="26">
        <f t="shared" si="45"/>
        <v>14</v>
      </c>
      <c r="Z48" s="26"/>
      <c r="AA48" s="138">
        <v>6</v>
      </c>
      <c r="AB48" s="138">
        <v>3</v>
      </c>
      <c r="AC48" s="26">
        <f t="shared" si="46"/>
        <v>9</v>
      </c>
      <c r="AD48" s="26"/>
      <c r="AE48" s="21">
        <f t="shared" si="0"/>
        <v>26</v>
      </c>
      <c r="AF48" s="39"/>
      <c r="AG48" s="39"/>
      <c r="AH48" s="39"/>
      <c r="AI48" s="39"/>
      <c r="AJ48" s="39"/>
      <c r="AK48" s="39"/>
      <c r="AL48" s="39"/>
      <c r="AM48" s="39"/>
      <c r="AN48" s="39"/>
      <c r="AO48" s="39"/>
      <c r="AP48" s="39"/>
      <c r="AQ48" s="39"/>
      <c r="AR48" s="39"/>
      <c r="AS48" s="39"/>
      <c r="AT48" s="39"/>
      <c r="AU48" s="39"/>
      <c r="AV48" s="39"/>
      <c r="AW48" s="39"/>
      <c r="AX48" s="39"/>
      <c r="AY48" s="39"/>
      <c r="BA48" s="1" t="e">
        <f>SUM(K48,#REF!,#REF!,#REF!,#REF!,#REF!,#REF!)</f>
        <v>#REF!</v>
      </c>
      <c r="BB48" s="23" t="e">
        <f>SUM(L48,#REF!,#REF!,#REF!,#REF!,#REF!,#REF!)</f>
        <v>#REF!</v>
      </c>
      <c r="BC48" s="24">
        <f t="shared" si="40"/>
        <v>3</v>
      </c>
      <c r="BD48" s="24"/>
    </row>
    <row r="49" spans="1:90" s="44" customFormat="1">
      <c r="A49" s="133">
        <v>7</v>
      </c>
      <c r="B49" s="133">
        <v>3</v>
      </c>
      <c r="C49" s="133">
        <v>11</v>
      </c>
      <c r="D49" s="2205"/>
      <c r="E49" s="41" t="s">
        <v>61</v>
      </c>
      <c r="F49" s="43"/>
      <c r="G49" s="138">
        <v>0</v>
      </c>
      <c r="H49" s="138">
        <v>0</v>
      </c>
      <c r="I49" s="26">
        <f>SUM(G49:H49)</f>
        <v>0</v>
      </c>
      <c r="J49" s="26"/>
      <c r="K49" s="138">
        <v>0</v>
      </c>
      <c r="L49" s="138">
        <v>0</v>
      </c>
      <c r="M49" s="26">
        <f>SUM(K49:L49)</f>
        <v>0</v>
      </c>
      <c r="N49" s="26"/>
      <c r="O49" s="138">
        <v>0</v>
      </c>
      <c r="P49" s="138">
        <v>0</v>
      </c>
      <c r="Q49" s="26">
        <f>SUM(O49:P49)</f>
        <v>0</v>
      </c>
      <c r="R49" s="26"/>
      <c r="S49" s="138">
        <v>0</v>
      </c>
      <c r="T49" s="138">
        <v>0</v>
      </c>
      <c r="U49" s="26">
        <f>SUM(S49:T49)</f>
        <v>0</v>
      </c>
      <c r="V49" s="26"/>
      <c r="W49" s="138">
        <v>0</v>
      </c>
      <c r="X49" s="138">
        <v>0</v>
      </c>
      <c r="Y49" s="26">
        <f>SUM(W49:X49)</f>
        <v>0</v>
      </c>
      <c r="Z49" s="26"/>
      <c r="AA49" s="138">
        <v>0</v>
      </c>
      <c r="AB49" s="138">
        <v>0</v>
      </c>
      <c r="AC49" s="26">
        <f>SUM(AA49:AB49)</f>
        <v>0</v>
      </c>
      <c r="AD49" s="26"/>
      <c r="AE49" s="21">
        <f t="shared" si="0"/>
        <v>0</v>
      </c>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row>
    <row r="50" spans="1:90">
      <c r="A50" s="133">
        <v>7</v>
      </c>
      <c r="B50" s="133">
        <v>6</v>
      </c>
      <c r="C50" s="133">
        <v>10</v>
      </c>
      <c r="D50" s="2258"/>
      <c r="E50" s="53" t="s">
        <v>84</v>
      </c>
      <c r="F50" s="47"/>
      <c r="G50" s="138">
        <v>0</v>
      </c>
      <c r="H50" s="138">
        <v>0</v>
      </c>
      <c r="I50" s="26">
        <f>SUM(G50:H50)</f>
        <v>0</v>
      </c>
      <c r="J50" s="26"/>
      <c r="K50" s="138">
        <v>0</v>
      </c>
      <c r="L50" s="138">
        <v>0</v>
      </c>
      <c r="M50" s="26">
        <f>SUM(K50:L50)</f>
        <v>0</v>
      </c>
      <c r="N50" s="26"/>
      <c r="O50" s="138">
        <v>0</v>
      </c>
      <c r="P50" s="138">
        <v>0</v>
      </c>
      <c r="Q50" s="26">
        <f>SUM(O50:P50)</f>
        <v>0</v>
      </c>
      <c r="R50" s="26"/>
      <c r="S50" s="138">
        <v>0</v>
      </c>
      <c r="T50" s="138">
        <v>0</v>
      </c>
      <c r="U50" s="26">
        <f>SUM(S50:T50)</f>
        <v>0</v>
      </c>
      <c r="V50" s="26"/>
      <c r="W50" s="138">
        <v>0</v>
      </c>
      <c r="X50" s="138">
        <v>0</v>
      </c>
      <c r="Y50" s="26">
        <f>SUM(W50:X50)</f>
        <v>0</v>
      </c>
      <c r="Z50" s="26"/>
      <c r="AA50" s="138">
        <v>0</v>
      </c>
      <c r="AB50" s="138">
        <v>0</v>
      </c>
      <c r="AC50" s="26">
        <f>SUM(AA50:AB50)</f>
        <v>0</v>
      </c>
      <c r="AD50" s="26"/>
      <c r="AE50" s="21">
        <f t="shared" si="0"/>
        <v>0</v>
      </c>
    </row>
    <row r="51" spans="1:90" ht="13.5" customHeight="1">
      <c r="A51" s="133"/>
      <c r="B51" s="133"/>
      <c r="C51" s="133"/>
      <c r="D51" s="2204">
        <v>1408</v>
      </c>
      <c r="E51" s="50" t="s">
        <v>63</v>
      </c>
      <c r="F51" s="51"/>
      <c r="G51" s="71">
        <f>SUM(G52:G55)</f>
        <v>2</v>
      </c>
      <c r="H51" s="71">
        <f>SUM(H52:H55)</f>
        <v>1</v>
      </c>
      <c r="I51" s="71">
        <f>SUM(G51:H51)</f>
        <v>3</v>
      </c>
      <c r="J51" s="71"/>
      <c r="K51" s="71">
        <f>SUM(K52:K55)</f>
        <v>0</v>
      </c>
      <c r="L51" s="71">
        <f>SUM(L52:L55)</f>
        <v>0</v>
      </c>
      <c r="M51" s="71">
        <f>SUM(K51:L51)</f>
        <v>0</v>
      </c>
      <c r="N51" s="71"/>
      <c r="O51" s="71">
        <f>SUM(O52:O55)</f>
        <v>14</v>
      </c>
      <c r="P51" s="71">
        <f>SUM(P52:P55)</f>
        <v>10</v>
      </c>
      <c r="Q51" s="71">
        <f>SUM(O51:P51)</f>
        <v>24</v>
      </c>
      <c r="R51" s="71"/>
      <c r="S51" s="71">
        <f>SUM(S52:S55)</f>
        <v>0</v>
      </c>
      <c r="T51" s="71">
        <f>SUM(T52:T55)</f>
        <v>0</v>
      </c>
      <c r="U51" s="71">
        <f>SUM(S51:T51)</f>
        <v>0</v>
      </c>
      <c r="V51" s="71"/>
      <c r="W51" s="71">
        <f>SUM(W52:W55)</f>
        <v>46</v>
      </c>
      <c r="X51" s="71">
        <f>SUM(X52:X55)</f>
        <v>25</v>
      </c>
      <c r="Y51" s="71">
        <f>SUM(W51:X51)</f>
        <v>71</v>
      </c>
      <c r="Z51" s="71"/>
      <c r="AA51" s="71">
        <f>SUM(AA52:AA55)</f>
        <v>25</v>
      </c>
      <c r="AB51" s="71">
        <f>SUM(AB52:AB55)</f>
        <v>6</v>
      </c>
      <c r="AC51" s="71">
        <f>SUM(AA51:AB51)</f>
        <v>31</v>
      </c>
      <c r="AD51" s="71"/>
      <c r="AE51" s="16">
        <f t="shared" si="0"/>
        <v>129</v>
      </c>
      <c r="AF51" s="39"/>
      <c r="AG51" s="39"/>
      <c r="AH51" s="39"/>
      <c r="AI51" s="39"/>
      <c r="AJ51" s="39"/>
      <c r="AK51" s="39"/>
      <c r="AL51" s="39"/>
      <c r="AM51" s="39"/>
      <c r="AN51" s="39"/>
      <c r="AO51" s="39"/>
      <c r="AP51" s="39"/>
      <c r="AQ51" s="39"/>
      <c r="AR51" s="39"/>
      <c r="AS51" s="39"/>
      <c r="AT51" s="39"/>
      <c r="AU51" s="39"/>
      <c r="AV51" s="39"/>
      <c r="AW51" s="39"/>
      <c r="AX51" s="39"/>
      <c r="AY51" s="39"/>
      <c r="BA51" s="1" t="e">
        <f>SUM(K51,#REF!,#REF!,#REF!,#REF!,#REF!,#REF!)</f>
        <v>#REF!</v>
      </c>
      <c r="BB51" s="23" t="e">
        <f>SUM(L51,#REF!,#REF!,#REF!,#REF!,#REF!,#REF!)</f>
        <v>#REF!</v>
      </c>
      <c r="BC51" s="24">
        <f t="shared" si="40"/>
        <v>24</v>
      </c>
      <c r="BD51" s="24"/>
    </row>
    <row r="52" spans="1:90" ht="13.5" customHeight="1">
      <c r="A52" s="133">
        <v>8</v>
      </c>
      <c r="B52" s="133">
        <v>4</v>
      </c>
      <c r="C52" s="133">
        <v>8</v>
      </c>
      <c r="D52" s="2205"/>
      <c r="E52" s="18" t="s">
        <v>64</v>
      </c>
      <c r="F52" s="19"/>
      <c r="G52" s="138">
        <v>0</v>
      </c>
      <c r="H52" s="138">
        <v>0</v>
      </c>
      <c r="I52" s="26">
        <f>SUM(G52:H52)</f>
        <v>0</v>
      </c>
      <c r="J52" s="26"/>
      <c r="K52" s="138">
        <v>0</v>
      </c>
      <c r="L52" s="138">
        <v>0</v>
      </c>
      <c r="M52" s="26">
        <f>SUM(K52:L52)</f>
        <v>0</v>
      </c>
      <c r="N52" s="26"/>
      <c r="O52" s="138">
        <v>9</v>
      </c>
      <c r="P52" s="138">
        <v>6</v>
      </c>
      <c r="Q52" s="26">
        <f>SUM(O52:P52)</f>
        <v>15</v>
      </c>
      <c r="R52" s="26"/>
      <c r="S52" s="138">
        <v>0</v>
      </c>
      <c r="T52" s="138">
        <v>0</v>
      </c>
      <c r="U52" s="26">
        <f>SUM(S52:T52)</f>
        <v>0</v>
      </c>
      <c r="V52" s="26"/>
      <c r="W52" s="138">
        <v>20</v>
      </c>
      <c r="X52" s="138">
        <v>12</v>
      </c>
      <c r="Y52" s="26">
        <f>SUM(W52:X52)</f>
        <v>32</v>
      </c>
      <c r="Z52" s="26"/>
      <c r="AA52" s="138">
        <v>8</v>
      </c>
      <c r="AB52" s="138">
        <v>1</v>
      </c>
      <c r="AC52" s="26">
        <f>SUM(AA52:AB52)</f>
        <v>9</v>
      </c>
      <c r="AD52" s="26"/>
      <c r="AE52" s="21">
        <f t="shared" si="0"/>
        <v>56</v>
      </c>
      <c r="AF52" s="39"/>
      <c r="AG52" s="39"/>
      <c r="AH52" s="39"/>
      <c r="AI52" s="39"/>
      <c r="AJ52" s="39"/>
      <c r="AK52" s="39"/>
      <c r="AL52" s="39"/>
      <c r="AM52" s="39"/>
      <c r="AN52" s="39"/>
      <c r="AO52" s="39"/>
      <c r="AP52" s="39"/>
      <c r="AQ52" s="39"/>
      <c r="AR52" s="39"/>
      <c r="AS52" s="39"/>
      <c r="AT52" s="39"/>
      <c r="AU52" s="39"/>
      <c r="AV52" s="39"/>
      <c r="AW52" s="39"/>
      <c r="AX52" s="39"/>
      <c r="AY52" s="39"/>
      <c r="BA52" s="1" t="e">
        <f>SUM(K52,#REF!,#REF!,#REF!,#REF!,#REF!,#REF!)</f>
        <v>#REF!</v>
      </c>
      <c r="BB52" s="23" t="e">
        <f>SUM(L52,#REF!,#REF!,#REF!,#REF!,#REF!,#REF!)</f>
        <v>#REF!</v>
      </c>
      <c r="BC52" s="24">
        <f>SUM(O52,P52)</f>
        <v>15</v>
      </c>
      <c r="BD52" s="24"/>
    </row>
    <row r="53" spans="1:90" ht="13.5" customHeight="1">
      <c r="A53" s="133">
        <v>8</v>
      </c>
      <c r="B53" s="133">
        <v>4</v>
      </c>
      <c r="C53" s="133">
        <v>6</v>
      </c>
      <c r="D53" s="2205"/>
      <c r="E53" s="18" t="s">
        <v>65</v>
      </c>
      <c r="F53" s="64"/>
      <c r="G53" s="138">
        <v>1</v>
      </c>
      <c r="H53" s="138">
        <v>1</v>
      </c>
      <c r="I53" s="26">
        <f>SUM(G53:H53)</f>
        <v>2</v>
      </c>
      <c r="J53" s="26"/>
      <c r="K53" s="138">
        <v>0</v>
      </c>
      <c r="L53" s="138">
        <v>0</v>
      </c>
      <c r="M53" s="26">
        <f>SUM(K53:L53)</f>
        <v>0</v>
      </c>
      <c r="N53" s="26"/>
      <c r="O53" s="138">
        <v>1</v>
      </c>
      <c r="P53" s="138">
        <v>1</v>
      </c>
      <c r="Q53" s="26">
        <f>SUM(O53:P53)</f>
        <v>2</v>
      </c>
      <c r="R53" s="26"/>
      <c r="S53" s="138">
        <v>0</v>
      </c>
      <c r="T53" s="138">
        <v>0</v>
      </c>
      <c r="U53" s="26">
        <f>SUM(S53:T53)</f>
        <v>0</v>
      </c>
      <c r="V53" s="26"/>
      <c r="W53" s="138">
        <v>3</v>
      </c>
      <c r="X53" s="138">
        <v>1</v>
      </c>
      <c r="Y53" s="26">
        <f>SUM(W53:X53)</f>
        <v>4</v>
      </c>
      <c r="Z53" s="26"/>
      <c r="AA53" s="138">
        <v>2</v>
      </c>
      <c r="AB53" s="138">
        <v>2</v>
      </c>
      <c r="AC53" s="26">
        <f>SUM(AA53:AB53)</f>
        <v>4</v>
      </c>
      <c r="AD53" s="26"/>
      <c r="AE53" s="21">
        <f t="shared" si="0"/>
        <v>12</v>
      </c>
      <c r="AF53" s="39"/>
      <c r="AG53" s="39"/>
      <c r="AH53" s="39"/>
      <c r="AI53" s="39"/>
      <c r="AJ53" s="39"/>
      <c r="AK53" s="39"/>
      <c r="AL53" s="39"/>
      <c r="AM53" s="39"/>
      <c r="AN53" s="39"/>
      <c r="AO53" s="39"/>
      <c r="AP53" s="39"/>
      <c r="AQ53" s="39"/>
      <c r="AR53" s="39"/>
      <c r="AS53" s="39"/>
      <c r="AT53" s="39"/>
      <c r="AU53" s="39"/>
      <c r="AV53" s="39"/>
      <c r="AW53" s="39"/>
      <c r="AX53" s="39"/>
      <c r="AY53" s="39"/>
      <c r="BA53" s="1" t="e">
        <f>SUM(K53,#REF!,#REF!,#REF!,#REF!,#REF!,#REF!)</f>
        <v>#REF!</v>
      </c>
      <c r="BB53" s="23" t="e">
        <f>SUM(L53,#REF!,#REF!,#REF!,#REF!,#REF!,#REF!)</f>
        <v>#REF!</v>
      </c>
      <c r="BC53" s="24">
        <f>SUM(O53,P53)</f>
        <v>2</v>
      </c>
      <c r="BD53" s="24"/>
    </row>
    <row r="54" spans="1:90" ht="13.5" customHeight="1">
      <c r="A54" s="133">
        <v>8</v>
      </c>
      <c r="B54" s="133">
        <v>4</v>
      </c>
      <c r="C54" s="133">
        <v>11</v>
      </c>
      <c r="D54" s="2205"/>
      <c r="E54" s="18" t="s">
        <v>66</v>
      </c>
      <c r="F54" s="64"/>
      <c r="G54" s="138">
        <v>0</v>
      </c>
      <c r="H54" s="138">
        <v>0</v>
      </c>
      <c r="I54" s="26">
        <f t="shared" ref="I54" si="47">SUM(G54:H54)</f>
        <v>0</v>
      </c>
      <c r="J54" s="26"/>
      <c r="K54" s="138">
        <v>0</v>
      </c>
      <c r="L54" s="138">
        <v>0</v>
      </c>
      <c r="M54" s="26">
        <f t="shared" ref="M54" si="48">SUM(K54:L54)</f>
        <v>0</v>
      </c>
      <c r="N54" s="26"/>
      <c r="O54" s="138">
        <v>2</v>
      </c>
      <c r="P54" s="138">
        <v>2</v>
      </c>
      <c r="Q54" s="26">
        <f t="shared" ref="Q54" si="49">SUM(O54:P54)</f>
        <v>4</v>
      </c>
      <c r="R54" s="26"/>
      <c r="S54" s="138">
        <v>0</v>
      </c>
      <c r="T54" s="138">
        <v>0</v>
      </c>
      <c r="U54" s="26">
        <f t="shared" ref="U54" si="50">SUM(S54:T54)</f>
        <v>0</v>
      </c>
      <c r="V54" s="26"/>
      <c r="W54" s="138">
        <v>14</v>
      </c>
      <c r="X54" s="138">
        <v>9</v>
      </c>
      <c r="Y54" s="26">
        <f t="shared" ref="Y54" si="51">SUM(W54:X54)</f>
        <v>23</v>
      </c>
      <c r="Z54" s="26"/>
      <c r="AA54" s="138">
        <v>7</v>
      </c>
      <c r="AB54" s="138">
        <v>2</v>
      </c>
      <c r="AC54" s="26">
        <f t="shared" ref="AC54" si="52">SUM(AA54:AB54)</f>
        <v>9</v>
      </c>
      <c r="AD54" s="26"/>
      <c r="AE54" s="21">
        <f t="shared" si="0"/>
        <v>36</v>
      </c>
      <c r="AF54" s="39"/>
      <c r="AG54" s="39"/>
      <c r="AH54" s="39"/>
      <c r="AI54" s="39"/>
      <c r="AJ54" s="39"/>
      <c r="AK54" s="39"/>
      <c r="AL54" s="39"/>
      <c r="AM54" s="39"/>
      <c r="AN54" s="39"/>
      <c r="AO54" s="39"/>
      <c r="AP54" s="39"/>
      <c r="AQ54" s="39"/>
      <c r="AR54" s="39"/>
      <c r="AS54" s="39"/>
      <c r="AT54" s="39"/>
      <c r="AU54" s="39"/>
      <c r="AV54" s="39"/>
      <c r="AW54" s="39"/>
      <c r="AX54" s="39"/>
      <c r="AY54" s="39"/>
      <c r="BA54" s="1" t="e">
        <f>SUM(K54,#REF!,#REF!,#REF!,#REF!,#REF!,#REF!)</f>
        <v>#REF!</v>
      </c>
      <c r="BB54" s="23" t="e">
        <f>SUM(L54,#REF!,#REF!,#REF!,#REF!,#REF!,#REF!)</f>
        <v>#REF!</v>
      </c>
      <c r="BC54" s="24">
        <f t="shared" si="40"/>
        <v>4</v>
      </c>
      <c r="BD54" s="24"/>
    </row>
    <row r="55" spans="1:90" ht="13.5" customHeight="1">
      <c r="A55" s="133">
        <v>8</v>
      </c>
      <c r="B55" s="133">
        <v>4</v>
      </c>
      <c r="C55" s="133">
        <v>11</v>
      </c>
      <c r="D55" s="2205"/>
      <c r="E55" s="18" t="s">
        <v>67</v>
      </c>
      <c r="F55" s="64"/>
      <c r="G55" s="138">
        <v>1</v>
      </c>
      <c r="H55" s="138">
        <v>0</v>
      </c>
      <c r="I55" s="26">
        <f t="shared" ref="I55" si="53">SUM(G55:H55)</f>
        <v>1</v>
      </c>
      <c r="J55" s="26"/>
      <c r="K55" s="138">
        <v>0</v>
      </c>
      <c r="L55" s="138">
        <v>0</v>
      </c>
      <c r="M55" s="26">
        <f t="shared" ref="M55" si="54">SUM(K55:L55)</f>
        <v>0</v>
      </c>
      <c r="N55" s="26"/>
      <c r="O55" s="138">
        <v>2</v>
      </c>
      <c r="P55" s="138">
        <v>1</v>
      </c>
      <c r="Q55" s="26">
        <f t="shared" ref="Q55" si="55">SUM(O55:P55)</f>
        <v>3</v>
      </c>
      <c r="R55" s="26"/>
      <c r="S55" s="138">
        <v>0</v>
      </c>
      <c r="T55" s="138">
        <v>0</v>
      </c>
      <c r="U55" s="26">
        <f t="shared" ref="U55" si="56">SUM(S55:T55)</f>
        <v>0</v>
      </c>
      <c r="V55" s="26"/>
      <c r="W55" s="138">
        <v>9</v>
      </c>
      <c r="X55" s="138">
        <v>3</v>
      </c>
      <c r="Y55" s="26">
        <f t="shared" ref="Y55" si="57">SUM(W55:X55)</f>
        <v>12</v>
      </c>
      <c r="Z55" s="26"/>
      <c r="AA55" s="138">
        <v>8</v>
      </c>
      <c r="AB55" s="138">
        <v>1</v>
      </c>
      <c r="AC55" s="26">
        <f t="shared" ref="AC55" si="58">SUM(AA55:AB55)</f>
        <v>9</v>
      </c>
      <c r="AD55" s="26"/>
      <c r="AE55" s="21">
        <f t="shared" si="0"/>
        <v>25</v>
      </c>
      <c r="AF55" s="39"/>
      <c r="AG55" s="39"/>
      <c r="AH55" s="39"/>
      <c r="AI55" s="39"/>
      <c r="AJ55" s="39"/>
      <c r="AK55" s="39"/>
      <c r="AL55" s="39"/>
      <c r="AM55" s="39"/>
      <c r="AN55" s="39"/>
      <c r="AO55" s="39"/>
      <c r="AP55" s="39"/>
      <c r="AQ55" s="39"/>
      <c r="AR55" s="39"/>
      <c r="AS55" s="39"/>
      <c r="AT55" s="39"/>
      <c r="AU55" s="39"/>
      <c r="AV55" s="39"/>
      <c r="AW55" s="39"/>
      <c r="AX55" s="39"/>
      <c r="AY55" s="39"/>
      <c r="BB55" s="23"/>
      <c r="BC55" s="24"/>
      <c r="BD55" s="24"/>
    </row>
    <row r="56" spans="1:90" ht="13.5" customHeight="1">
      <c r="A56" s="133"/>
      <c r="B56" s="133"/>
      <c r="C56" s="133"/>
      <c r="D56" s="2204">
        <v>1624</v>
      </c>
      <c r="E56" s="40" t="s">
        <v>68</v>
      </c>
      <c r="F56" s="123"/>
      <c r="G56" s="71">
        <f>SUM(G57:G59)</f>
        <v>1</v>
      </c>
      <c r="H56" s="71">
        <f>SUM(H57:H59)</f>
        <v>1</v>
      </c>
      <c r="I56" s="71">
        <f>SUM(G56:H56)</f>
        <v>2</v>
      </c>
      <c r="J56" s="71"/>
      <c r="K56" s="71">
        <f>SUM(K57:K59)</f>
        <v>0</v>
      </c>
      <c r="L56" s="71">
        <f>SUM(L57:L59)</f>
        <v>0</v>
      </c>
      <c r="M56" s="71">
        <f>SUM(K56:L56)</f>
        <v>0</v>
      </c>
      <c r="N56" s="71"/>
      <c r="O56" s="71">
        <f>SUM(O57:O59)</f>
        <v>7</v>
      </c>
      <c r="P56" s="71">
        <f>SUM(P57:P59)</f>
        <v>6</v>
      </c>
      <c r="Q56" s="71">
        <f>SUM(O56:P56)</f>
        <v>13</v>
      </c>
      <c r="R56" s="71"/>
      <c r="S56" s="71">
        <f>SUM(S57:S59)</f>
        <v>0</v>
      </c>
      <c r="T56" s="71">
        <f>SUM(T57:T59)</f>
        <v>0</v>
      </c>
      <c r="U56" s="71">
        <f>SUM(S56:T56)</f>
        <v>0</v>
      </c>
      <c r="V56" s="71"/>
      <c r="W56" s="71">
        <f>SUM(W57:W59)</f>
        <v>4</v>
      </c>
      <c r="X56" s="71">
        <f>SUM(X57:X59)</f>
        <v>10</v>
      </c>
      <c r="Y56" s="71">
        <f>SUM(W56:X56)</f>
        <v>14</v>
      </c>
      <c r="Z56" s="71"/>
      <c r="AA56" s="71">
        <f>SUM(AA57:AA59)</f>
        <v>4</v>
      </c>
      <c r="AB56" s="71">
        <f>SUM(AB57:AB59)</f>
        <v>5</v>
      </c>
      <c r="AC56" s="71">
        <f>SUM(AA56:AB56)</f>
        <v>9</v>
      </c>
      <c r="AD56" s="71"/>
      <c r="AE56" s="16">
        <f>SUM(I56,M56,Q56,U56,Y56,AC56)</f>
        <v>38</v>
      </c>
      <c r="AF56" s="39"/>
      <c r="AG56" s="39"/>
      <c r="AH56" s="39"/>
      <c r="AI56" s="39"/>
      <c r="AJ56" s="39"/>
      <c r="AK56" s="39"/>
      <c r="AL56" s="39"/>
      <c r="AM56" s="39"/>
      <c r="AN56" s="39"/>
      <c r="AO56" s="39"/>
      <c r="AP56" s="39"/>
      <c r="AQ56" s="39"/>
      <c r="AR56" s="39"/>
      <c r="AS56" s="39"/>
      <c r="AT56" s="39"/>
      <c r="AU56" s="39"/>
      <c r="AV56" s="39"/>
      <c r="AW56" s="39"/>
      <c r="AX56" s="39"/>
      <c r="AY56" s="39"/>
      <c r="BA56" s="1" t="e">
        <f>SUM(K56,#REF!,#REF!,#REF!,#REF!,#REF!,#REF!)</f>
        <v>#REF!</v>
      </c>
      <c r="BB56" s="23" t="e">
        <f>SUM(L56,#REF!,#REF!,#REF!,#REF!,#REF!,#REF!)</f>
        <v>#REF!</v>
      </c>
      <c r="BC56" s="24">
        <f t="shared" ref="BC56:BC58" si="59">SUM(O56,P56)</f>
        <v>13</v>
      </c>
      <c r="BD56" s="24"/>
    </row>
    <row r="57" spans="1:90" ht="13.5" customHeight="1">
      <c r="A57" s="133">
        <v>9</v>
      </c>
      <c r="B57" s="133">
        <v>4</v>
      </c>
      <c r="C57" s="133">
        <v>8</v>
      </c>
      <c r="D57" s="2205"/>
      <c r="E57" s="18" t="s">
        <v>69</v>
      </c>
      <c r="F57" s="64"/>
      <c r="G57" s="138">
        <v>1</v>
      </c>
      <c r="H57" s="138">
        <v>0</v>
      </c>
      <c r="I57" s="26">
        <f t="shared" ref="I57:I58" si="60">SUM(G57:H57)</f>
        <v>1</v>
      </c>
      <c r="J57" s="26"/>
      <c r="K57" s="138">
        <v>0</v>
      </c>
      <c r="L57" s="138">
        <v>0</v>
      </c>
      <c r="M57" s="26">
        <f t="shared" ref="M57:M58" si="61">SUM(K57:L57)</f>
        <v>0</v>
      </c>
      <c r="N57" s="26"/>
      <c r="O57" s="138">
        <v>1</v>
      </c>
      <c r="P57" s="138">
        <v>0</v>
      </c>
      <c r="Q57" s="26">
        <f t="shared" ref="Q57:Q58" si="62">SUM(O57:P57)</f>
        <v>1</v>
      </c>
      <c r="R57" s="26"/>
      <c r="S57" s="138">
        <v>0</v>
      </c>
      <c r="T57" s="138">
        <v>0</v>
      </c>
      <c r="U57" s="26">
        <f t="shared" ref="U57:U58" si="63">SUM(S57:T57)</f>
        <v>0</v>
      </c>
      <c r="V57" s="26"/>
      <c r="W57" s="138">
        <v>1</v>
      </c>
      <c r="X57" s="138">
        <v>2</v>
      </c>
      <c r="Y57" s="26">
        <f t="shared" ref="Y57:Y58" si="64">SUM(W57:X57)</f>
        <v>3</v>
      </c>
      <c r="Z57" s="26"/>
      <c r="AA57" s="138">
        <v>1</v>
      </c>
      <c r="AB57" s="138">
        <v>3</v>
      </c>
      <c r="AC57" s="26">
        <f t="shared" ref="AC57:AC58" si="65">SUM(AA57:AB57)</f>
        <v>4</v>
      </c>
      <c r="AD57" s="26"/>
      <c r="AE57" s="21">
        <f t="shared" ref="AE57:AE58" si="66">SUM(I57,M57,Q57,U57,Y57,AC57)</f>
        <v>9</v>
      </c>
      <c r="AF57" s="39"/>
      <c r="AG57" s="39"/>
      <c r="AH57" s="39"/>
      <c r="AI57" s="39"/>
      <c r="AJ57" s="39"/>
      <c r="AK57" s="39"/>
      <c r="AL57" s="39"/>
      <c r="AM57" s="39"/>
      <c r="AN57" s="39"/>
      <c r="AO57" s="39"/>
      <c r="AP57" s="39"/>
      <c r="AQ57" s="39"/>
      <c r="AR57" s="39"/>
      <c r="AS57" s="39"/>
      <c r="AT57" s="39"/>
      <c r="AU57" s="39"/>
      <c r="AV57" s="39"/>
      <c r="AW57" s="39"/>
      <c r="AX57" s="39"/>
      <c r="AY57" s="39"/>
      <c r="BB57" s="23"/>
      <c r="BC57" s="24"/>
      <c r="BD57" s="24"/>
    </row>
    <row r="58" spans="1:90" ht="13.5" customHeight="1">
      <c r="A58" s="133">
        <v>9</v>
      </c>
      <c r="B58" s="133">
        <v>4</v>
      </c>
      <c r="C58" s="133">
        <v>8</v>
      </c>
      <c r="D58" s="2205"/>
      <c r="E58" s="18" t="s">
        <v>70</v>
      </c>
      <c r="F58" s="19"/>
      <c r="G58" s="138">
        <v>0</v>
      </c>
      <c r="H58" s="138">
        <v>0</v>
      </c>
      <c r="I58" s="26">
        <f t="shared" si="60"/>
        <v>0</v>
      </c>
      <c r="J58" s="26"/>
      <c r="K58" s="138">
        <v>0</v>
      </c>
      <c r="L58" s="138">
        <v>0</v>
      </c>
      <c r="M58" s="26">
        <f t="shared" si="61"/>
        <v>0</v>
      </c>
      <c r="N58" s="26"/>
      <c r="O58" s="138">
        <v>2</v>
      </c>
      <c r="P58" s="138">
        <v>1</v>
      </c>
      <c r="Q58" s="26">
        <f t="shared" si="62"/>
        <v>3</v>
      </c>
      <c r="R58" s="26"/>
      <c r="S58" s="138">
        <v>0</v>
      </c>
      <c r="T58" s="138">
        <v>0</v>
      </c>
      <c r="U58" s="26">
        <f t="shared" si="63"/>
        <v>0</v>
      </c>
      <c r="V58" s="26"/>
      <c r="W58" s="138">
        <v>1</v>
      </c>
      <c r="X58" s="138">
        <v>6</v>
      </c>
      <c r="Y58" s="26">
        <f t="shared" si="64"/>
        <v>7</v>
      </c>
      <c r="Z58" s="26"/>
      <c r="AA58" s="138">
        <v>3</v>
      </c>
      <c r="AB58" s="138">
        <v>2</v>
      </c>
      <c r="AC58" s="26">
        <f t="shared" si="65"/>
        <v>5</v>
      </c>
      <c r="AD58" s="26"/>
      <c r="AE58" s="21">
        <f t="shared" si="66"/>
        <v>15</v>
      </c>
      <c r="AF58" s="39"/>
      <c r="AG58" s="39"/>
      <c r="AH58" s="39"/>
      <c r="AI58" s="39"/>
      <c r="AJ58" s="39"/>
      <c r="AK58" s="39"/>
      <c r="AL58" s="39"/>
      <c r="AM58" s="39"/>
      <c r="AN58" s="39"/>
      <c r="AO58" s="39"/>
      <c r="AP58" s="39"/>
      <c r="AQ58" s="39"/>
      <c r="AR58" s="39"/>
      <c r="AS58" s="39"/>
      <c r="AT58" s="39"/>
      <c r="AU58" s="39"/>
      <c r="AV58" s="39"/>
      <c r="AW58" s="39"/>
      <c r="AX58" s="39"/>
      <c r="AY58" s="39"/>
      <c r="BA58" s="1" t="e">
        <f>SUM(K58,#REF!,#REF!,#REF!,#REF!,#REF!,#REF!)</f>
        <v>#REF!</v>
      </c>
      <c r="BB58" s="23" t="e">
        <f>SUM(L58,#REF!,#REF!,#REF!,#REF!,#REF!,#REF!)</f>
        <v>#REF!</v>
      </c>
      <c r="BC58" s="24">
        <f t="shared" si="59"/>
        <v>3</v>
      </c>
      <c r="BD58" s="24"/>
    </row>
    <row r="59" spans="1:90" ht="13.5" customHeight="1">
      <c r="A59" s="133">
        <v>9</v>
      </c>
      <c r="B59" s="133">
        <v>5</v>
      </c>
      <c r="C59" s="133">
        <v>11</v>
      </c>
      <c r="D59" s="2207"/>
      <c r="E59" s="18" t="s">
        <v>71</v>
      </c>
      <c r="F59" s="64"/>
      <c r="G59" s="138">
        <v>0</v>
      </c>
      <c r="H59" s="138">
        <v>1</v>
      </c>
      <c r="I59" s="26">
        <f t="shared" ref="I59" si="67">SUM(G59:H59)</f>
        <v>1</v>
      </c>
      <c r="J59" s="26"/>
      <c r="K59" s="138">
        <v>0</v>
      </c>
      <c r="L59" s="138">
        <v>0</v>
      </c>
      <c r="M59" s="26">
        <f t="shared" ref="M59" si="68">SUM(K59:L59)</f>
        <v>0</v>
      </c>
      <c r="N59" s="26"/>
      <c r="O59" s="138">
        <v>4</v>
      </c>
      <c r="P59" s="138">
        <v>5</v>
      </c>
      <c r="Q59" s="26">
        <f t="shared" ref="Q59" si="69">SUM(O59:P59)</f>
        <v>9</v>
      </c>
      <c r="R59" s="26"/>
      <c r="S59" s="138">
        <v>0</v>
      </c>
      <c r="T59" s="138">
        <v>0</v>
      </c>
      <c r="U59" s="26">
        <f t="shared" ref="U59" si="70">SUM(S59:T59)</f>
        <v>0</v>
      </c>
      <c r="V59" s="26"/>
      <c r="W59" s="138">
        <v>2</v>
      </c>
      <c r="X59" s="138">
        <v>2</v>
      </c>
      <c r="Y59" s="26">
        <f t="shared" ref="Y59" si="71">SUM(W59:X59)</f>
        <v>4</v>
      </c>
      <c r="Z59" s="26"/>
      <c r="AA59" s="138">
        <v>0</v>
      </c>
      <c r="AB59" s="138">
        <v>0</v>
      </c>
      <c r="AC59" s="26">
        <f t="shared" ref="AC59" si="72">SUM(AA59:AB59)</f>
        <v>0</v>
      </c>
      <c r="AD59" s="26"/>
      <c r="AE59" s="21">
        <f>SUM(I59,M59,Q59,U59,Y59,AC59)</f>
        <v>14</v>
      </c>
      <c r="AF59" s="39"/>
      <c r="AG59" s="39"/>
      <c r="AH59" s="39"/>
      <c r="AI59" s="39"/>
      <c r="AJ59" s="39"/>
      <c r="AK59" s="39"/>
      <c r="AL59" s="39"/>
      <c r="AM59" s="39"/>
      <c r="AN59" s="39"/>
      <c r="AO59" s="39"/>
      <c r="AP59" s="39"/>
      <c r="AQ59" s="39"/>
      <c r="AR59" s="39"/>
      <c r="AS59" s="39"/>
      <c r="AT59" s="39"/>
      <c r="AU59" s="39"/>
      <c r="AV59" s="39"/>
      <c r="AW59" s="39"/>
      <c r="AX59" s="39"/>
      <c r="AY59" s="39"/>
      <c r="BA59" s="1" t="e">
        <f>SUM(K59,#REF!,#REF!,#REF!,#REF!,#REF!,#REF!)</f>
        <v>#REF!</v>
      </c>
      <c r="BB59" s="23" t="e">
        <f>SUM(L59,#REF!,#REF!,#REF!,#REF!,#REF!,#REF!)</f>
        <v>#REF!</v>
      </c>
      <c r="BC59" s="24">
        <f>SUM(O59,P59)</f>
        <v>9</v>
      </c>
      <c r="BD59" s="24"/>
    </row>
    <row r="60" spans="1:90">
      <c r="A60" s="133"/>
      <c r="B60" s="133" t="s">
        <v>72</v>
      </c>
      <c r="C60" s="133" t="s">
        <v>72</v>
      </c>
      <c r="D60" s="112"/>
      <c r="E60" s="13" t="s">
        <v>73</v>
      </c>
      <c r="F60" s="73"/>
      <c r="G60" s="99">
        <v>8</v>
      </c>
      <c r="H60" s="99">
        <v>5</v>
      </c>
      <c r="I60" s="71">
        <f t="shared" ref="I60" si="73">SUM(G60:H60)</f>
        <v>13</v>
      </c>
      <c r="J60" s="71"/>
      <c r="K60" s="99">
        <v>1</v>
      </c>
      <c r="L60" s="99">
        <v>1</v>
      </c>
      <c r="M60" s="71">
        <f t="shared" ref="M60" si="74">SUM(K60:L60)</f>
        <v>2</v>
      </c>
      <c r="N60" s="71"/>
      <c r="O60" s="99">
        <v>50</v>
      </c>
      <c r="P60" s="99">
        <v>46</v>
      </c>
      <c r="Q60" s="71">
        <f t="shared" ref="Q60" si="75">SUM(O60:P60)</f>
        <v>96</v>
      </c>
      <c r="R60" s="71"/>
      <c r="S60" s="99">
        <v>1</v>
      </c>
      <c r="T60" s="99">
        <v>0</v>
      </c>
      <c r="U60" s="71">
        <f t="shared" ref="U60" si="76">SUM(S60:T60)</f>
        <v>1</v>
      </c>
      <c r="V60" s="71"/>
      <c r="W60" s="99">
        <v>29</v>
      </c>
      <c r="X60" s="99">
        <v>32</v>
      </c>
      <c r="Y60" s="71">
        <f t="shared" ref="Y60" si="77">SUM(W60:X60)</f>
        <v>61</v>
      </c>
      <c r="Z60" s="71"/>
      <c r="AA60" s="99">
        <v>5</v>
      </c>
      <c r="AB60" s="99">
        <v>4</v>
      </c>
      <c r="AC60" s="71">
        <f t="shared" ref="AC60" si="78">SUM(AA60:AB60)</f>
        <v>9</v>
      </c>
      <c r="AD60" s="71"/>
      <c r="AE60" s="72">
        <f>SUM(I60,M60,Q60,U60,Y60,AC60)</f>
        <v>182</v>
      </c>
    </row>
    <row r="61" spans="1:90" ht="12.75" customHeight="1">
      <c r="D61" s="140"/>
      <c r="E61" s="2256" t="s">
        <v>8</v>
      </c>
      <c r="F61" s="2257"/>
      <c r="G61" s="143">
        <f>SUM(G8+G17+G27+G31+G34+G39+G46+G51+G56+G60)</f>
        <v>29</v>
      </c>
      <c r="H61" s="143">
        <f>SUM(H8+H17+H27+H31+H34+H39+H46+H51+H56+H60)</f>
        <v>21</v>
      </c>
      <c r="I61" s="143">
        <f>SUM(I8+I17+I27+I31+I34+I39+I46+I51+I56+I60)</f>
        <v>50</v>
      </c>
      <c r="J61" s="143"/>
      <c r="K61" s="143">
        <f>SUM(K8+K17+K27+K31+K34+K39+K46+K51+K56+K60)</f>
        <v>1</v>
      </c>
      <c r="L61" s="143">
        <f>SUM(L8+L17+L27+L31+L34+L39+L46+L51+L56+L60)</f>
        <v>4</v>
      </c>
      <c r="M61" s="143">
        <f>SUM(M8+M17+M27+M31+M34+M39+M46+M51+M56+M60)</f>
        <v>5</v>
      </c>
      <c r="N61" s="143"/>
      <c r="O61" s="143">
        <f>SUM(O8+O17+O27+O31+O34+O39+O46+O51+O56+O60)</f>
        <v>538</v>
      </c>
      <c r="P61" s="143">
        <f>SUM(P8+P17+P27+P31+P34+P39+P46+P51+P56+P60)</f>
        <v>364</v>
      </c>
      <c r="Q61" s="143">
        <f>SUM(Q8+Q17+Q27+Q31+Q34+Q39+Q46+Q51+Q56+Q60)</f>
        <v>902</v>
      </c>
      <c r="R61" s="143"/>
      <c r="S61" s="143">
        <f>SUM(S8+S17+S27+S31+S34+S39+S46+S51+S56+S60)</f>
        <v>103</v>
      </c>
      <c r="T61" s="143">
        <f>SUM(T8+T17+T27+T31+T34+T39+T46+T51+T56+T60)</f>
        <v>41</v>
      </c>
      <c r="U61" s="143">
        <f>SUM(U8+U17+U27+U31+U34+U39+U46+U51+U56+U60)</f>
        <v>144</v>
      </c>
      <c r="V61" s="143"/>
      <c r="W61" s="143">
        <f>SUM(W8+W17+W27+W31+W34+W39+W46+W51+W56+W60)</f>
        <v>579</v>
      </c>
      <c r="X61" s="143">
        <f>SUM(X8+X17+X27+X31+X34+X39+X46+X51+X56+X60)</f>
        <v>371</v>
      </c>
      <c r="Y61" s="143">
        <f>SUM(Y8+Y17+Y27+Y31+Y34+Y39+Y46+Y51+Y56+Y60)</f>
        <v>950</v>
      </c>
      <c r="Z61" s="143"/>
      <c r="AA61" s="143">
        <f>SUM(AA8+AA17+AA27+AA31+AA34+AA39+AA46+AA51+AA56+AA60)</f>
        <v>269</v>
      </c>
      <c r="AB61" s="143">
        <f>SUM(AB8+AB17+AB27+AB31+AB34+AB39+AB46+AB51+AB56+AB60)</f>
        <v>137</v>
      </c>
      <c r="AC61" s="143">
        <f>SUM(AC8+AC17+AC27+AC31+AC34+AC39+AC46+AC51+AC56+AC60)</f>
        <v>406</v>
      </c>
      <c r="AD61" s="143"/>
      <c r="AE61" s="144">
        <f>SUM(AE8+AE17+AE27+AE31+AE34+AE39+AE46+AE51+AE56+AE60)</f>
        <v>2457</v>
      </c>
    </row>
    <row r="62" spans="1:90" ht="12.75" customHeight="1">
      <c r="E62" s="61" t="s">
        <v>74</v>
      </c>
      <c r="G62" s="62"/>
      <c r="H62" s="62"/>
      <c r="I62" s="62"/>
      <c r="J62" s="62"/>
      <c r="K62" s="62"/>
      <c r="L62" s="62"/>
      <c r="M62" s="62"/>
      <c r="N62" s="62"/>
      <c r="O62" s="62"/>
      <c r="P62" s="62"/>
      <c r="Q62" s="62"/>
      <c r="R62" s="62"/>
      <c r="S62" s="62"/>
      <c r="T62" s="62"/>
      <c r="U62" s="62"/>
      <c r="V62" s="62"/>
      <c r="W62" s="62"/>
      <c r="X62" s="62"/>
      <c r="Y62" s="62"/>
      <c r="Z62" s="62"/>
      <c r="AA62" s="62"/>
      <c r="AB62" s="62"/>
      <c r="AC62" s="62"/>
    </row>
    <row r="63" spans="1:90" ht="12.75" customHeight="1">
      <c r="E63" s="61"/>
      <c r="G63" s="20"/>
      <c r="H63" s="20"/>
      <c r="I63" s="20"/>
      <c r="J63" s="20"/>
      <c r="K63" s="20"/>
      <c r="L63" s="20"/>
      <c r="M63" s="20"/>
      <c r="N63" s="20"/>
      <c r="O63" s="20"/>
      <c r="P63" s="20"/>
      <c r="Q63" s="20"/>
      <c r="R63" s="20"/>
      <c r="S63" s="20"/>
      <c r="T63" s="20"/>
      <c r="U63" s="20"/>
      <c r="V63" s="20"/>
      <c r="W63" s="20"/>
      <c r="X63" s="20"/>
      <c r="Y63" s="20"/>
      <c r="Z63" s="20"/>
      <c r="AA63" s="20"/>
      <c r="AB63" s="20"/>
      <c r="AC63" s="20"/>
    </row>
    <row r="64" spans="1:90" ht="12.75" customHeight="1">
      <c r="E64" s="61"/>
      <c r="G64" s="20"/>
      <c r="H64" s="20"/>
      <c r="I64" s="20"/>
      <c r="J64" s="20"/>
      <c r="K64" s="20"/>
      <c r="L64" s="20"/>
      <c r="M64" s="20"/>
      <c r="N64" s="20"/>
      <c r="O64" s="20"/>
      <c r="P64" s="20"/>
      <c r="Q64" s="20"/>
      <c r="R64" s="20"/>
      <c r="S64" s="20"/>
      <c r="T64" s="20"/>
      <c r="U64" s="20"/>
      <c r="V64" s="20"/>
      <c r="W64" s="20"/>
      <c r="X64" s="20"/>
      <c r="Y64" s="20"/>
      <c r="Z64" s="20"/>
      <c r="AA64" s="20"/>
      <c r="AB64" s="20"/>
      <c r="AC64" s="20"/>
    </row>
    <row r="65" spans="7:51" ht="12.75" customHeight="1">
      <c r="G65" s="20"/>
      <c r="H65" s="20"/>
      <c r="I65" s="20"/>
      <c r="J65" s="20"/>
      <c r="K65" s="20"/>
      <c r="L65" s="20"/>
      <c r="M65" s="20"/>
      <c r="N65" s="20"/>
      <c r="O65" s="20"/>
      <c r="P65" s="20"/>
      <c r="Q65" s="20"/>
      <c r="R65" s="20"/>
      <c r="S65" s="20"/>
      <c r="T65" s="20"/>
      <c r="U65" s="20"/>
      <c r="V65" s="20"/>
      <c r="W65" s="20"/>
      <c r="X65" s="20"/>
      <c r="Y65" s="20"/>
      <c r="Z65" s="20"/>
      <c r="AA65" s="20"/>
      <c r="AB65" s="20"/>
      <c r="AC65" s="20"/>
    </row>
    <row r="66" spans="7:51" ht="15" customHeight="1">
      <c r="G66" s="62"/>
      <c r="H66" s="62"/>
      <c r="I66" s="62"/>
      <c r="J66" s="62"/>
      <c r="K66" s="62"/>
      <c r="L66" s="62"/>
      <c r="M66" s="62"/>
      <c r="N66" s="62"/>
      <c r="O66" s="62"/>
      <c r="P66" s="62"/>
      <c r="Q66" s="62"/>
      <c r="R66" s="62"/>
      <c r="S66" s="62"/>
      <c r="T66" s="62"/>
      <c r="U66" s="62"/>
      <c r="V66" s="62"/>
      <c r="W66" s="62"/>
      <c r="X66" s="62"/>
      <c r="Y66" s="62"/>
      <c r="Z66" s="62"/>
      <c r="AA66" s="62"/>
      <c r="AB66" s="62"/>
      <c r="AC66" s="62"/>
      <c r="AD66" s="62"/>
    </row>
    <row r="67" spans="7:51" ht="12" customHeight="1">
      <c r="G67" s="62"/>
      <c r="H67" s="62"/>
      <c r="I67" s="62"/>
      <c r="J67" s="62"/>
      <c r="K67" s="62"/>
      <c r="L67" s="62"/>
      <c r="M67" s="62"/>
      <c r="N67" s="62"/>
      <c r="O67" s="62"/>
      <c r="P67" s="62"/>
      <c r="Q67" s="62"/>
      <c r="R67" s="62"/>
      <c r="S67" s="62"/>
      <c r="T67" s="62"/>
      <c r="U67" s="62"/>
      <c r="V67" s="62"/>
      <c r="W67" s="62"/>
      <c r="X67" s="62"/>
      <c r="Y67" s="62"/>
      <c r="Z67" s="62"/>
      <c r="AA67" s="62"/>
      <c r="AB67" s="62"/>
      <c r="AC67" s="62"/>
    </row>
    <row r="68" spans="7:51" ht="15" customHeight="1">
      <c r="G68" s="62"/>
      <c r="H68" s="62"/>
      <c r="I68" s="62"/>
      <c r="J68" s="62"/>
      <c r="K68" s="62"/>
      <c r="L68" s="62"/>
      <c r="M68" s="62"/>
      <c r="N68" s="62"/>
      <c r="O68" s="62"/>
      <c r="P68" s="62"/>
      <c r="Q68" s="62"/>
      <c r="R68" s="62"/>
      <c r="S68" s="62"/>
      <c r="T68" s="62"/>
      <c r="U68" s="62"/>
      <c r="V68" s="62"/>
      <c r="W68" s="62"/>
      <c r="X68" s="62"/>
      <c r="Y68" s="62"/>
      <c r="Z68" s="62"/>
      <c r="AA68" s="62"/>
      <c r="AB68" s="62"/>
      <c r="AC68" s="62"/>
    </row>
    <row r="69" spans="7:51" ht="15" customHeight="1">
      <c r="G69" s="62"/>
      <c r="H69" s="62"/>
      <c r="I69" s="62"/>
      <c r="J69" s="62"/>
      <c r="K69" s="62"/>
      <c r="L69" s="62"/>
      <c r="M69" s="62"/>
      <c r="N69" s="62"/>
      <c r="O69" s="62"/>
      <c r="P69" s="62"/>
      <c r="Q69" s="62"/>
      <c r="R69" s="62"/>
      <c r="S69" s="62"/>
      <c r="T69" s="62"/>
      <c r="U69" s="62"/>
      <c r="V69" s="62"/>
      <c r="W69" s="62"/>
      <c r="X69" s="62"/>
      <c r="Y69" s="62"/>
      <c r="Z69" s="62"/>
      <c r="AA69" s="62"/>
      <c r="AB69" s="62"/>
      <c r="AC69" s="62"/>
    </row>
    <row r="70" spans="7:51" ht="15" customHeight="1">
      <c r="G70" s="62"/>
      <c r="H70" s="62"/>
      <c r="I70" s="62"/>
      <c r="J70" s="62"/>
      <c r="K70" s="62"/>
      <c r="L70" s="62"/>
      <c r="M70" s="62"/>
      <c r="N70" s="62"/>
      <c r="O70" s="62"/>
      <c r="P70" s="62"/>
      <c r="Q70" s="62"/>
      <c r="R70" s="62"/>
      <c r="S70" s="62"/>
      <c r="T70" s="62"/>
      <c r="U70" s="62"/>
      <c r="V70" s="62"/>
      <c r="W70" s="62"/>
      <c r="X70" s="62"/>
      <c r="Y70" s="62"/>
      <c r="Z70" s="62"/>
      <c r="AA70" s="62"/>
      <c r="AB70" s="62"/>
      <c r="AC70" s="62"/>
    </row>
    <row r="71" spans="7:51" ht="15" customHeight="1">
      <c r="G71" s="62"/>
      <c r="H71" s="62"/>
      <c r="I71" s="62"/>
      <c r="J71" s="62"/>
      <c r="K71" s="62"/>
      <c r="L71" s="62"/>
      <c r="M71" s="62"/>
      <c r="N71" s="62"/>
      <c r="O71" s="62"/>
      <c r="P71" s="62"/>
      <c r="Q71" s="62"/>
      <c r="R71" s="62"/>
      <c r="S71" s="62"/>
      <c r="T71" s="62"/>
      <c r="U71" s="62"/>
      <c r="V71" s="62"/>
      <c r="W71" s="62"/>
      <c r="X71" s="62"/>
      <c r="Y71" s="62"/>
      <c r="Z71" s="62"/>
      <c r="AA71" s="62"/>
      <c r="AB71" s="62"/>
      <c r="AC71" s="62"/>
    </row>
    <row r="72" spans="7:51" ht="14.1" customHeight="1">
      <c r="G72" s="62"/>
      <c r="H72" s="62"/>
      <c r="I72" s="62"/>
      <c r="J72" s="62"/>
      <c r="K72" s="62"/>
      <c r="L72" s="62"/>
      <c r="M72" s="62"/>
      <c r="N72" s="62"/>
      <c r="O72" s="62"/>
      <c r="P72" s="62"/>
      <c r="Q72" s="62"/>
      <c r="R72" s="62"/>
      <c r="S72" s="62"/>
      <c r="T72" s="62"/>
      <c r="U72" s="62"/>
      <c r="V72" s="62"/>
      <c r="W72" s="62"/>
      <c r="X72" s="62"/>
      <c r="Y72" s="62"/>
      <c r="Z72" s="62"/>
      <c r="AA72" s="62"/>
      <c r="AB72" s="62"/>
      <c r="AC72" s="62"/>
    </row>
    <row r="73" spans="7:51" ht="12.75" customHeight="1">
      <c r="G73" s="62"/>
      <c r="H73" s="62"/>
      <c r="I73" s="62"/>
      <c r="J73" s="62"/>
      <c r="K73" s="62"/>
      <c r="L73" s="62"/>
      <c r="M73" s="62"/>
      <c r="N73" s="62"/>
      <c r="O73" s="62"/>
      <c r="P73" s="62"/>
      <c r="Q73" s="62"/>
      <c r="R73" s="62"/>
      <c r="S73" s="62"/>
      <c r="T73" s="62"/>
      <c r="U73" s="62"/>
      <c r="V73" s="62"/>
      <c r="W73" s="62"/>
      <c r="X73" s="62"/>
      <c r="Y73" s="62"/>
      <c r="Z73" s="62"/>
      <c r="AA73" s="62"/>
      <c r="AB73" s="62"/>
      <c r="AC73" s="62"/>
    </row>
    <row r="74" spans="7:51" ht="14.1" customHeight="1">
      <c r="G74" s="62"/>
      <c r="H74" s="62"/>
      <c r="I74" s="62"/>
      <c r="J74" s="62"/>
      <c r="K74" s="62"/>
      <c r="L74" s="62"/>
      <c r="M74" s="62"/>
      <c r="N74" s="62"/>
      <c r="O74" s="62"/>
      <c r="P74" s="62"/>
      <c r="Q74" s="62"/>
      <c r="R74" s="62"/>
      <c r="S74" s="62"/>
      <c r="T74" s="62"/>
      <c r="U74" s="62"/>
      <c r="V74" s="62"/>
      <c r="W74" s="62"/>
      <c r="X74" s="62"/>
      <c r="Y74" s="62"/>
      <c r="Z74" s="62"/>
      <c r="AA74" s="62"/>
      <c r="AB74" s="62"/>
      <c r="AC74" s="62"/>
      <c r="AF74" s="63"/>
      <c r="AG74" s="63"/>
      <c r="AH74" s="63"/>
      <c r="AI74" s="63"/>
      <c r="AJ74" s="63"/>
      <c r="AK74" s="63"/>
      <c r="AL74" s="63"/>
      <c r="AM74" s="63"/>
      <c r="AN74" s="63"/>
      <c r="AO74" s="63"/>
      <c r="AP74" s="63"/>
      <c r="AQ74" s="63"/>
      <c r="AR74" s="63"/>
      <c r="AS74" s="63"/>
      <c r="AT74" s="63"/>
      <c r="AU74" s="63"/>
      <c r="AV74" s="63"/>
      <c r="AW74" s="63"/>
      <c r="AX74" s="63"/>
      <c r="AY74" s="63"/>
    </row>
    <row r="75" spans="7:51">
      <c r="G75" s="62"/>
      <c r="H75" s="62"/>
      <c r="I75" s="62"/>
      <c r="J75" s="62"/>
      <c r="K75" s="62"/>
      <c r="L75" s="62"/>
      <c r="M75" s="62"/>
      <c r="N75" s="62"/>
      <c r="O75" s="62"/>
      <c r="P75" s="62"/>
      <c r="Q75" s="62"/>
      <c r="R75" s="62"/>
      <c r="S75" s="62"/>
      <c r="T75" s="62"/>
      <c r="U75" s="62"/>
      <c r="V75" s="62"/>
      <c r="W75" s="62"/>
      <c r="X75" s="62"/>
      <c r="Y75" s="62"/>
      <c r="Z75" s="62"/>
      <c r="AA75" s="62"/>
      <c r="AB75" s="62"/>
      <c r="AC75" s="62"/>
    </row>
    <row r="76" spans="7:51">
      <c r="G76" s="62"/>
      <c r="H76" s="62"/>
      <c r="I76" s="62"/>
      <c r="J76" s="62"/>
      <c r="K76" s="62"/>
      <c r="L76" s="62"/>
      <c r="M76" s="62"/>
      <c r="N76" s="62"/>
      <c r="O76" s="62"/>
      <c r="P76" s="62"/>
      <c r="Q76" s="62"/>
      <c r="R76" s="62"/>
      <c r="S76" s="62"/>
      <c r="T76" s="62"/>
      <c r="U76" s="62"/>
      <c r="V76" s="62"/>
      <c r="W76" s="62"/>
      <c r="X76" s="62"/>
      <c r="Y76" s="62"/>
      <c r="Z76" s="62"/>
      <c r="AA76" s="62"/>
      <c r="AB76" s="62"/>
      <c r="AC76" s="62"/>
    </row>
    <row r="77" spans="7:51">
      <c r="G77" s="62"/>
      <c r="H77" s="62"/>
      <c r="I77" s="62"/>
      <c r="J77" s="62"/>
      <c r="K77" s="62"/>
      <c r="L77" s="62"/>
      <c r="M77" s="62"/>
      <c r="N77" s="62"/>
      <c r="O77" s="62"/>
      <c r="P77" s="62"/>
      <c r="Q77" s="62"/>
      <c r="R77" s="62"/>
      <c r="S77" s="62"/>
      <c r="T77" s="62"/>
      <c r="U77" s="62"/>
      <c r="V77" s="62"/>
      <c r="W77" s="62"/>
      <c r="X77" s="62"/>
      <c r="Y77" s="62"/>
      <c r="Z77" s="62"/>
      <c r="AA77" s="62"/>
      <c r="AB77" s="62"/>
      <c r="AC77" s="62"/>
    </row>
    <row r="130" spans="5:6">
      <c r="E130" s="64"/>
      <c r="F130" s="64"/>
    </row>
  </sheetData>
  <mergeCells count="24">
    <mergeCell ref="AJ24:AP28"/>
    <mergeCell ref="D27:D30"/>
    <mergeCell ref="D2:AE2"/>
    <mergeCell ref="D3:AE3"/>
    <mergeCell ref="D5:D7"/>
    <mergeCell ref="E5:F7"/>
    <mergeCell ref="G5:I6"/>
    <mergeCell ref="K5:Q5"/>
    <mergeCell ref="S5:AC5"/>
    <mergeCell ref="AE5:AE7"/>
    <mergeCell ref="K6:M6"/>
    <mergeCell ref="O6:Q6"/>
    <mergeCell ref="S6:U6"/>
    <mergeCell ref="W6:Y6"/>
    <mergeCell ref="AA6:AC6"/>
    <mergeCell ref="D8:D16"/>
    <mergeCell ref="D17:D26"/>
    <mergeCell ref="E61:F61"/>
    <mergeCell ref="D31:D33"/>
    <mergeCell ref="D34:D38"/>
    <mergeCell ref="D39:D45"/>
    <mergeCell ref="D46:D50"/>
    <mergeCell ref="D51:D55"/>
    <mergeCell ref="D56:D59"/>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2"/>
  <sheetViews>
    <sheetView topLeftCell="D1" workbookViewId="0">
      <selection activeCell="H26" sqref="H26"/>
    </sheetView>
  </sheetViews>
  <sheetFormatPr baseColWidth="10" defaultRowHeight="12.75"/>
  <cols>
    <col min="1" max="1" width="2.85546875" style="713" hidden="1" customWidth="1"/>
    <col min="2" max="2" width="2.5703125" style="713" hidden="1" customWidth="1"/>
    <col min="3" max="3" width="2.85546875" style="713" hidden="1" customWidth="1"/>
    <col min="4" max="4" width="7.85546875" style="79" customWidth="1"/>
    <col min="5" max="5" width="2" style="79" customWidth="1"/>
    <col min="6" max="6" width="1.5703125" style="79" customWidth="1"/>
    <col min="7" max="7" width="61.28515625" style="79" customWidth="1"/>
    <col min="8" max="8" width="5.42578125" style="79" bestFit="1" customWidth="1"/>
    <col min="9" max="9" width="5.42578125" style="79" customWidth="1"/>
    <col min="10" max="10" width="6.140625" style="79" customWidth="1"/>
    <col min="11" max="12" width="11.42578125" style="79"/>
    <col min="13" max="13" width="4.7109375" style="79" customWidth="1"/>
    <col min="14" max="14" width="5" style="79"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9" width="0" style="79" hidden="1" customWidth="1"/>
    <col min="260" max="260" width="7.85546875" style="79" customWidth="1"/>
    <col min="261" max="261" width="2" style="79" customWidth="1"/>
    <col min="262" max="262" width="1.5703125" style="79" customWidth="1"/>
    <col min="263" max="263" width="61.28515625" style="79" customWidth="1"/>
    <col min="264" max="264" width="5.42578125" style="79" bestFit="1" customWidth="1"/>
    <col min="265" max="265" width="5.42578125" style="79" customWidth="1"/>
    <col min="266" max="266" width="6.140625" style="79" customWidth="1"/>
    <col min="267" max="268" width="11.42578125" style="79"/>
    <col min="269" max="269" width="4.7109375" style="79" customWidth="1"/>
    <col min="270" max="270" width="5" style="79"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5" width="0" style="79" hidden="1" customWidth="1"/>
    <col min="516" max="516" width="7.85546875" style="79" customWidth="1"/>
    <col min="517" max="517" width="2" style="79" customWidth="1"/>
    <col min="518" max="518" width="1.5703125" style="79" customWidth="1"/>
    <col min="519" max="519" width="61.28515625" style="79" customWidth="1"/>
    <col min="520" max="520" width="5.42578125" style="79" bestFit="1" customWidth="1"/>
    <col min="521" max="521" width="5.42578125" style="79" customWidth="1"/>
    <col min="522" max="522" width="6.140625" style="79" customWidth="1"/>
    <col min="523" max="524" width="11.42578125" style="79"/>
    <col min="525" max="525" width="4.7109375" style="79" customWidth="1"/>
    <col min="526" max="526" width="5" style="79"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71" width="0" style="79" hidden="1" customWidth="1"/>
    <col min="772" max="772" width="7.85546875" style="79" customWidth="1"/>
    <col min="773" max="773" width="2" style="79" customWidth="1"/>
    <col min="774" max="774" width="1.5703125" style="79" customWidth="1"/>
    <col min="775" max="775" width="61.28515625" style="79" customWidth="1"/>
    <col min="776" max="776" width="5.42578125" style="79" bestFit="1" customWidth="1"/>
    <col min="777" max="777" width="5.42578125" style="79" customWidth="1"/>
    <col min="778" max="778" width="6.140625" style="79" customWidth="1"/>
    <col min="779" max="780" width="11.42578125" style="79"/>
    <col min="781" max="781" width="4.7109375" style="79" customWidth="1"/>
    <col min="782" max="782" width="5" style="79"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7" width="0" style="79" hidden="1" customWidth="1"/>
    <col min="1028" max="1028" width="7.85546875" style="79" customWidth="1"/>
    <col min="1029" max="1029" width="2" style="79" customWidth="1"/>
    <col min="1030" max="1030" width="1.5703125" style="79" customWidth="1"/>
    <col min="1031" max="1031" width="61.28515625" style="79" customWidth="1"/>
    <col min="1032" max="1032" width="5.42578125" style="79" bestFit="1" customWidth="1"/>
    <col min="1033" max="1033" width="5.42578125" style="79" customWidth="1"/>
    <col min="1034" max="1034" width="6.140625" style="79" customWidth="1"/>
    <col min="1035" max="1036" width="11.42578125" style="79"/>
    <col min="1037" max="1037" width="4.7109375" style="79" customWidth="1"/>
    <col min="1038" max="1038" width="5" style="79"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3" width="0" style="79" hidden="1" customWidth="1"/>
    <col min="1284" max="1284" width="7.85546875" style="79" customWidth="1"/>
    <col min="1285" max="1285" width="2" style="79" customWidth="1"/>
    <col min="1286" max="1286" width="1.5703125" style="79" customWidth="1"/>
    <col min="1287" max="1287" width="61.28515625" style="79" customWidth="1"/>
    <col min="1288" max="1288" width="5.42578125" style="79" bestFit="1" customWidth="1"/>
    <col min="1289" max="1289" width="5.42578125" style="79" customWidth="1"/>
    <col min="1290" max="1290" width="6.140625" style="79" customWidth="1"/>
    <col min="1291" max="1292" width="11.42578125" style="79"/>
    <col min="1293" max="1293" width="4.7109375" style="79" customWidth="1"/>
    <col min="1294" max="1294" width="5" style="79"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9" width="0" style="79" hidden="1" customWidth="1"/>
    <col min="1540" max="1540" width="7.85546875" style="79" customWidth="1"/>
    <col min="1541" max="1541" width="2" style="79" customWidth="1"/>
    <col min="1542" max="1542" width="1.5703125" style="79" customWidth="1"/>
    <col min="1543" max="1543" width="61.28515625" style="79" customWidth="1"/>
    <col min="1544" max="1544" width="5.42578125" style="79" bestFit="1" customWidth="1"/>
    <col min="1545" max="1545" width="5.42578125" style="79" customWidth="1"/>
    <col min="1546" max="1546" width="6.140625" style="79" customWidth="1"/>
    <col min="1547" max="1548" width="11.42578125" style="79"/>
    <col min="1549" max="1549" width="4.7109375" style="79" customWidth="1"/>
    <col min="1550" max="1550" width="5" style="79"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5" width="0" style="79" hidden="1" customWidth="1"/>
    <col min="1796" max="1796" width="7.85546875" style="79" customWidth="1"/>
    <col min="1797" max="1797" width="2" style="79" customWidth="1"/>
    <col min="1798" max="1798" width="1.5703125" style="79" customWidth="1"/>
    <col min="1799" max="1799" width="61.28515625" style="79" customWidth="1"/>
    <col min="1800" max="1800" width="5.42578125" style="79" bestFit="1" customWidth="1"/>
    <col min="1801" max="1801" width="5.42578125" style="79" customWidth="1"/>
    <col min="1802" max="1802" width="6.140625" style="79" customWidth="1"/>
    <col min="1803" max="1804" width="11.42578125" style="79"/>
    <col min="1805" max="1805" width="4.7109375" style="79" customWidth="1"/>
    <col min="1806" max="1806" width="5" style="79"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51" width="0" style="79" hidden="1" customWidth="1"/>
    <col min="2052" max="2052" width="7.85546875" style="79" customWidth="1"/>
    <col min="2053" max="2053" width="2" style="79" customWidth="1"/>
    <col min="2054" max="2054" width="1.5703125" style="79" customWidth="1"/>
    <col min="2055" max="2055" width="61.28515625" style="79" customWidth="1"/>
    <col min="2056" max="2056" width="5.42578125" style="79" bestFit="1" customWidth="1"/>
    <col min="2057" max="2057" width="5.42578125" style="79" customWidth="1"/>
    <col min="2058" max="2058" width="6.140625" style="79" customWidth="1"/>
    <col min="2059" max="2060" width="11.42578125" style="79"/>
    <col min="2061" max="2061" width="4.7109375" style="79" customWidth="1"/>
    <col min="2062" max="2062" width="5" style="79"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7" width="0" style="79" hidden="1" customWidth="1"/>
    <col min="2308" max="2308" width="7.85546875" style="79" customWidth="1"/>
    <col min="2309" max="2309" width="2" style="79" customWidth="1"/>
    <col min="2310" max="2310" width="1.5703125" style="79" customWidth="1"/>
    <col min="2311" max="2311" width="61.28515625" style="79" customWidth="1"/>
    <col min="2312" max="2312" width="5.42578125" style="79" bestFit="1" customWidth="1"/>
    <col min="2313" max="2313" width="5.42578125" style="79" customWidth="1"/>
    <col min="2314" max="2314" width="6.140625" style="79" customWidth="1"/>
    <col min="2315" max="2316" width="11.42578125" style="79"/>
    <col min="2317" max="2317" width="4.7109375" style="79" customWidth="1"/>
    <col min="2318" max="2318" width="5" style="79"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3" width="0" style="79" hidden="1" customWidth="1"/>
    <col min="2564" max="2564" width="7.85546875" style="79" customWidth="1"/>
    <col min="2565" max="2565" width="2" style="79" customWidth="1"/>
    <col min="2566" max="2566" width="1.5703125" style="79" customWidth="1"/>
    <col min="2567" max="2567" width="61.28515625" style="79" customWidth="1"/>
    <col min="2568" max="2568" width="5.42578125" style="79" bestFit="1" customWidth="1"/>
    <col min="2569" max="2569" width="5.42578125" style="79" customWidth="1"/>
    <col min="2570" max="2570" width="6.140625" style="79" customWidth="1"/>
    <col min="2571" max="2572" width="11.42578125" style="79"/>
    <col min="2573" max="2573" width="4.7109375" style="79" customWidth="1"/>
    <col min="2574" max="2574" width="5" style="79"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9" width="0" style="79" hidden="1" customWidth="1"/>
    <col min="2820" max="2820" width="7.85546875" style="79" customWidth="1"/>
    <col min="2821" max="2821" width="2" style="79" customWidth="1"/>
    <col min="2822" max="2822" width="1.5703125" style="79" customWidth="1"/>
    <col min="2823" max="2823" width="61.28515625" style="79" customWidth="1"/>
    <col min="2824" max="2824" width="5.42578125" style="79" bestFit="1" customWidth="1"/>
    <col min="2825" max="2825" width="5.42578125" style="79" customWidth="1"/>
    <col min="2826" max="2826" width="6.140625" style="79" customWidth="1"/>
    <col min="2827" max="2828" width="11.42578125" style="79"/>
    <col min="2829" max="2829" width="4.7109375" style="79" customWidth="1"/>
    <col min="2830" max="2830" width="5" style="79"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5" width="0" style="79" hidden="1" customWidth="1"/>
    <col min="3076" max="3076" width="7.85546875" style="79" customWidth="1"/>
    <col min="3077" max="3077" width="2" style="79" customWidth="1"/>
    <col min="3078" max="3078" width="1.5703125" style="79" customWidth="1"/>
    <col min="3079" max="3079" width="61.28515625" style="79" customWidth="1"/>
    <col min="3080" max="3080" width="5.42578125" style="79" bestFit="1" customWidth="1"/>
    <col min="3081" max="3081" width="5.42578125" style="79" customWidth="1"/>
    <col min="3082" max="3082" width="6.140625" style="79" customWidth="1"/>
    <col min="3083" max="3084" width="11.42578125" style="79"/>
    <col min="3085" max="3085" width="4.7109375" style="79" customWidth="1"/>
    <col min="3086" max="3086" width="5" style="79"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31" width="0" style="79" hidden="1" customWidth="1"/>
    <col min="3332" max="3332" width="7.85546875" style="79" customWidth="1"/>
    <col min="3333" max="3333" width="2" style="79" customWidth="1"/>
    <col min="3334" max="3334" width="1.5703125" style="79" customWidth="1"/>
    <col min="3335" max="3335" width="61.28515625" style="79" customWidth="1"/>
    <col min="3336" max="3336" width="5.42578125" style="79" bestFit="1" customWidth="1"/>
    <col min="3337" max="3337" width="5.42578125" style="79" customWidth="1"/>
    <col min="3338" max="3338" width="6.140625" style="79" customWidth="1"/>
    <col min="3339" max="3340" width="11.42578125" style="79"/>
    <col min="3341" max="3341" width="4.7109375" style="79" customWidth="1"/>
    <col min="3342" max="3342" width="5" style="79"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7" width="0" style="79" hidden="1" customWidth="1"/>
    <col min="3588" max="3588" width="7.85546875" style="79" customWidth="1"/>
    <col min="3589" max="3589" width="2" style="79" customWidth="1"/>
    <col min="3590" max="3590" width="1.5703125" style="79" customWidth="1"/>
    <col min="3591" max="3591" width="61.28515625" style="79" customWidth="1"/>
    <col min="3592" max="3592" width="5.42578125" style="79" bestFit="1" customWidth="1"/>
    <col min="3593" max="3593" width="5.42578125" style="79" customWidth="1"/>
    <col min="3594" max="3594" width="6.140625" style="79" customWidth="1"/>
    <col min="3595" max="3596" width="11.42578125" style="79"/>
    <col min="3597" max="3597" width="4.7109375" style="79" customWidth="1"/>
    <col min="3598" max="3598" width="5" style="79"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3" width="0" style="79" hidden="1" customWidth="1"/>
    <col min="3844" max="3844" width="7.85546875" style="79" customWidth="1"/>
    <col min="3845" max="3845" width="2" style="79" customWidth="1"/>
    <col min="3846" max="3846" width="1.5703125" style="79" customWidth="1"/>
    <col min="3847" max="3847" width="61.28515625" style="79" customWidth="1"/>
    <col min="3848" max="3848" width="5.42578125" style="79" bestFit="1" customWidth="1"/>
    <col min="3849" max="3849" width="5.42578125" style="79" customWidth="1"/>
    <col min="3850" max="3850" width="6.140625" style="79" customWidth="1"/>
    <col min="3851" max="3852" width="11.42578125" style="79"/>
    <col min="3853" max="3853" width="4.7109375" style="79" customWidth="1"/>
    <col min="3854" max="3854" width="5" style="79"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9" width="0" style="79" hidden="1" customWidth="1"/>
    <col min="4100" max="4100" width="7.85546875" style="79" customWidth="1"/>
    <col min="4101" max="4101" width="2" style="79" customWidth="1"/>
    <col min="4102" max="4102" width="1.5703125" style="79" customWidth="1"/>
    <col min="4103" max="4103" width="61.28515625" style="79" customWidth="1"/>
    <col min="4104" max="4104" width="5.42578125" style="79" bestFit="1" customWidth="1"/>
    <col min="4105" max="4105" width="5.42578125" style="79" customWidth="1"/>
    <col min="4106" max="4106" width="6.140625" style="79" customWidth="1"/>
    <col min="4107" max="4108" width="11.42578125" style="79"/>
    <col min="4109" max="4109" width="4.7109375" style="79" customWidth="1"/>
    <col min="4110" max="4110" width="5" style="79"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5" width="0" style="79" hidden="1" customWidth="1"/>
    <col min="4356" max="4356" width="7.85546875" style="79" customWidth="1"/>
    <col min="4357" max="4357" width="2" style="79" customWidth="1"/>
    <col min="4358" max="4358" width="1.5703125" style="79" customWidth="1"/>
    <col min="4359" max="4359" width="61.28515625" style="79" customWidth="1"/>
    <col min="4360" max="4360" width="5.42578125" style="79" bestFit="1" customWidth="1"/>
    <col min="4361" max="4361" width="5.42578125" style="79" customWidth="1"/>
    <col min="4362" max="4362" width="6.140625" style="79" customWidth="1"/>
    <col min="4363" max="4364" width="11.42578125" style="79"/>
    <col min="4365" max="4365" width="4.7109375" style="79" customWidth="1"/>
    <col min="4366" max="4366" width="5" style="79"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11" width="0" style="79" hidden="1" customWidth="1"/>
    <col min="4612" max="4612" width="7.85546875" style="79" customWidth="1"/>
    <col min="4613" max="4613" width="2" style="79" customWidth="1"/>
    <col min="4614" max="4614" width="1.5703125" style="79" customWidth="1"/>
    <col min="4615" max="4615" width="61.28515625" style="79" customWidth="1"/>
    <col min="4616" max="4616" width="5.42578125" style="79" bestFit="1" customWidth="1"/>
    <col min="4617" max="4617" width="5.42578125" style="79" customWidth="1"/>
    <col min="4618" max="4618" width="6.140625" style="79" customWidth="1"/>
    <col min="4619" max="4620" width="11.42578125" style="79"/>
    <col min="4621" max="4621" width="4.7109375" style="79" customWidth="1"/>
    <col min="4622" max="4622" width="5" style="79"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7" width="0" style="79" hidden="1" customWidth="1"/>
    <col min="4868" max="4868" width="7.85546875" style="79" customWidth="1"/>
    <col min="4869" max="4869" width="2" style="79" customWidth="1"/>
    <col min="4870" max="4870" width="1.5703125" style="79" customWidth="1"/>
    <col min="4871" max="4871" width="61.28515625" style="79" customWidth="1"/>
    <col min="4872" max="4872" width="5.42578125" style="79" bestFit="1" customWidth="1"/>
    <col min="4873" max="4873" width="5.42578125" style="79" customWidth="1"/>
    <col min="4874" max="4874" width="6.140625" style="79" customWidth="1"/>
    <col min="4875" max="4876" width="11.42578125" style="79"/>
    <col min="4877" max="4877" width="4.7109375" style="79" customWidth="1"/>
    <col min="4878" max="4878" width="5" style="79"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3" width="0" style="79" hidden="1" customWidth="1"/>
    <col min="5124" max="5124" width="7.85546875" style="79" customWidth="1"/>
    <col min="5125" max="5125" width="2" style="79" customWidth="1"/>
    <col min="5126" max="5126" width="1.5703125" style="79" customWidth="1"/>
    <col min="5127" max="5127" width="61.28515625" style="79" customWidth="1"/>
    <col min="5128" max="5128" width="5.42578125" style="79" bestFit="1" customWidth="1"/>
    <col min="5129" max="5129" width="5.42578125" style="79" customWidth="1"/>
    <col min="5130" max="5130" width="6.140625" style="79" customWidth="1"/>
    <col min="5131" max="5132" width="11.42578125" style="79"/>
    <col min="5133" max="5133" width="4.7109375" style="79" customWidth="1"/>
    <col min="5134" max="5134" width="5" style="79"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9" width="0" style="79" hidden="1" customWidth="1"/>
    <col min="5380" max="5380" width="7.85546875" style="79" customWidth="1"/>
    <col min="5381" max="5381" width="2" style="79" customWidth="1"/>
    <col min="5382" max="5382" width="1.5703125" style="79" customWidth="1"/>
    <col min="5383" max="5383" width="61.28515625" style="79" customWidth="1"/>
    <col min="5384" max="5384" width="5.42578125" style="79" bestFit="1" customWidth="1"/>
    <col min="5385" max="5385" width="5.42578125" style="79" customWidth="1"/>
    <col min="5386" max="5386" width="6.140625" style="79" customWidth="1"/>
    <col min="5387" max="5388" width="11.42578125" style="79"/>
    <col min="5389" max="5389" width="4.7109375" style="79" customWidth="1"/>
    <col min="5390" max="5390" width="5" style="79"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5" width="0" style="79" hidden="1" customWidth="1"/>
    <col min="5636" max="5636" width="7.85546875" style="79" customWidth="1"/>
    <col min="5637" max="5637" width="2" style="79" customWidth="1"/>
    <col min="5638" max="5638" width="1.5703125" style="79" customWidth="1"/>
    <col min="5639" max="5639" width="61.28515625" style="79" customWidth="1"/>
    <col min="5640" max="5640" width="5.42578125" style="79" bestFit="1" customWidth="1"/>
    <col min="5641" max="5641" width="5.42578125" style="79" customWidth="1"/>
    <col min="5642" max="5642" width="6.140625" style="79" customWidth="1"/>
    <col min="5643" max="5644" width="11.42578125" style="79"/>
    <col min="5645" max="5645" width="4.7109375" style="79" customWidth="1"/>
    <col min="5646" max="5646" width="5" style="79"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91" width="0" style="79" hidden="1" customWidth="1"/>
    <col min="5892" max="5892" width="7.85546875" style="79" customWidth="1"/>
    <col min="5893" max="5893" width="2" style="79" customWidth="1"/>
    <col min="5894" max="5894" width="1.5703125" style="79" customWidth="1"/>
    <col min="5895" max="5895" width="61.28515625" style="79" customWidth="1"/>
    <col min="5896" max="5896" width="5.42578125" style="79" bestFit="1" customWidth="1"/>
    <col min="5897" max="5897" width="5.42578125" style="79" customWidth="1"/>
    <col min="5898" max="5898" width="6.140625" style="79" customWidth="1"/>
    <col min="5899" max="5900" width="11.42578125" style="79"/>
    <col min="5901" max="5901" width="4.7109375" style="79" customWidth="1"/>
    <col min="5902" max="5902" width="5" style="79"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7" width="0" style="79" hidden="1" customWidth="1"/>
    <col min="6148" max="6148" width="7.85546875" style="79" customWidth="1"/>
    <col min="6149" max="6149" width="2" style="79" customWidth="1"/>
    <col min="6150" max="6150" width="1.5703125" style="79" customWidth="1"/>
    <col min="6151" max="6151" width="61.28515625" style="79" customWidth="1"/>
    <col min="6152" max="6152" width="5.42578125" style="79" bestFit="1" customWidth="1"/>
    <col min="6153" max="6153" width="5.42578125" style="79" customWidth="1"/>
    <col min="6154" max="6154" width="6.140625" style="79" customWidth="1"/>
    <col min="6155" max="6156" width="11.42578125" style="79"/>
    <col min="6157" max="6157" width="4.7109375" style="79" customWidth="1"/>
    <col min="6158" max="6158" width="5" style="79"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3" width="0" style="79" hidden="1" customWidth="1"/>
    <col min="6404" max="6404" width="7.85546875" style="79" customWidth="1"/>
    <col min="6405" max="6405" width="2" style="79" customWidth="1"/>
    <col min="6406" max="6406" width="1.5703125" style="79" customWidth="1"/>
    <col min="6407" max="6407" width="61.28515625" style="79" customWidth="1"/>
    <col min="6408" max="6408" width="5.42578125" style="79" bestFit="1" customWidth="1"/>
    <col min="6409" max="6409" width="5.42578125" style="79" customWidth="1"/>
    <col min="6410" max="6410" width="6.140625" style="79" customWidth="1"/>
    <col min="6411" max="6412" width="11.42578125" style="79"/>
    <col min="6413" max="6413" width="4.7109375" style="79" customWidth="1"/>
    <col min="6414" max="6414" width="5" style="79"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9" width="0" style="79" hidden="1" customWidth="1"/>
    <col min="6660" max="6660" width="7.85546875" style="79" customWidth="1"/>
    <col min="6661" max="6661" width="2" style="79" customWidth="1"/>
    <col min="6662" max="6662" width="1.5703125" style="79" customWidth="1"/>
    <col min="6663" max="6663" width="61.28515625" style="79" customWidth="1"/>
    <col min="6664" max="6664" width="5.42578125" style="79" bestFit="1" customWidth="1"/>
    <col min="6665" max="6665" width="5.42578125" style="79" customWidth="1"/>
    <col min="6666" max="6666" width="6.140625" style="79" customWidth="1"/>
    <col min="6667" max="6668" width="11.42578125" style="79"/>
    <col min="6669" max="6669" width="4.7109375" style="79" customWidth="1"/>
    <col min="6670" max="6670" width="5" style="79"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5" width="0" style="79" hidden="1" customWidth="1"/>
    <col min="6916" max="6916" width="7.85546875" style="79" customWidth="1"/>
    <col min="6917" max="6917" width="2" style="79" customWidth="1"/>
    <col min="6918" max="6918" width="1.5703125" style="79" customWidth="1"/>
    <col min="6919" max="6919" width="61.28515625" style="79" customWidth="1"/>
    <col min="6920" max="6920" width="5.42578125" style="79" bestFit="1" customWidth="1"/>
    <col min="6921" max="6921" width="5.42578125" style="79" customWidth="1"/>
    <col min="6922" max="6922" width="6.140625" style="79" customWidth="1"/>
    <col min="6923" max="6924" width="11.42578125" style="79"/>
    <col min="6925" max="6925" width="4.7109375" style="79" customWidth="1"/>
    <col min="6926" max="6926" width="5" style="79"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71" width="0" style="79" hidden="1" customWidth="1"/>
    <col min="7172" max="7172" width="7.85546875" style="79" customWidth="1"/>
    <col min="7173" max="7173" width="2" style="79" customWidth="1"/>
    <col min="7174" max="7174" width="1.5703125" style="79" customWidth="1"/>
    <col min="7175" max="7175" width="61.28515625" style="79" customWidth="1"/>
    <col min="7176" max="7176" width="5.42578125" style="79" bestFit="1" customWidth="1"/>
    <col min="7177" max="7177" width="5.42578125" style="79" customWidth="1"/>
    <col min="7178" max="7178" width="6.140625" style="79" customWidth="1"/>
    <col min="7179" max="7180" width="11.42578125" style="79"/>
    <col min="7181" max="7181" width="4.7109375" style="79" customWidth="1"/>
    <col min="7182" max="7182" width="5" style="79"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7" width="0" style="79" hidden="1" customWidth="1"/>
    <col min="7428" max="7428" width="7.85546875" style="79" customWidth="1"/>
    <col min="7429" max="7429" width="2" style="79" customWidth="1"/>
    <col min="7430" max="7430" width="1.5703125" style="79" customWidth="1"/>
    <col min="7431" max="7431" width="61.28515625" style="79" customWidth="1"/>
    <col min="7432" max="7432" width="5.42578125" style="79" bestFit="1" customWidth="1"/>
    <col min="7433" max="7433" width="5.42578125" style="79" customWidth="1"/>
    <col min="7434" max="7434" width="6.140625" style="79" customWidth="1"/>
    <col min="7435" max="7436" width="11.42578125" style="79"/>
    <col min="7437" max="7437" width="4.7109375" style="79" customWidth="1"/>
    <col min="7438" max="7438" width="5" style="79"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3" width="0" style="79" hidden="1" customWidth="1"/>
    <col min="7684" max="7684" width="7.85546875" style="79" customWidth="1"/>
    <col min="7685" max="7685" width="2" style="79" customWidth="1"/>
    <col min="7686" max="7686" width="1.5703125" style="79" customWidth="1"/>
    <col min="7687" max="7687" width="61.28515625" style="79" customWidth="1"/>
    <col min="7688" max="7688" width="5.42578125" style="79" bestFit="1" customWidth="1"/>
    <col min="7689" max="7689" width="5.42578125" style="79" customWidth="1"/>
    <col min="7690" max="7690" width="6.140625" style="79" customWidth="1"/>
    <col min="7691" max="7692" width="11.42578125" style="79"/>
    <col min="7693" max="7693" width="4.7109375" style="79" customWidth="1"/>
    <col min="7694" max="7694" width="5" style="79"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9" width="0" style="79" hidden="1" customWidth="1"/>
    <col min="7940" max="7940" width="7.85546875" style="79" customWidth="1"/>
    <col min="7941" max="7941" width="2" style="79" customWidth="1"/>
    <col min="7942" max="7942" width="1.5703125" style="79" customWidth="1"/>
    <col min="7943" max="7943" width="61.28515625" style="79" customWidth="1"/>
    <col min="7944" max="7944" width="5.42578125" style="79" bestFit="1" customWidth="1"/>
    <col min="7945" max="7945" width="5.42578125" style="79" customWidth="1"/>
    <col min="7946" max="7946" width="6.140625" style="79" customWidth="1"/>
    <col min="7947" max="7948" width="11.42578125" style="79"/>
    <col min="7949" max="7949" width="4.7109375" style="79" customWidth="1"/>
    <col min="7950" max="7950" width="5" style="79"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5" width="0" style="79" hidden="1" customWidth="1"/>
    <col min="8196" max="8196" width="7.85546875" style="79" customWidth="1"/>
    <col min="8197" max="8197" width="2" style="79" customWidth="1"/>
    <col min="8198" max="8198" width="1.5703125" style="79" customWidth="1"/>
    <col min="8199" max="8199" width="61.28515625" style="79" customWidth="1"/>
    <col min="8200" max="8200" width="5.42578125" style="79" bestFit="1" customWidth="1"/>
    <col min="8201" max="8201" width="5.42578125" style="79" customWidth="1"/>
    <col min="8202" max="8202" width="6.140625" style="79" customWidth="1"/>
    <col min="8203" max="8204" width="11.42578125" style="79"/>
    <col min="8205" max="8205" width="4.7109375" style="79" customWidth="1"/>
    <col min="8206" max="8206" width="5" style="79"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51" width="0" style="79" hidden="1" customWidth="1"/>
    <col min="8452" max="8452" width="7.85546875" style="79" customWidth="1"/>
    <col min="8453" max="8453" width="2" style="79" customWidth="1"/>
    <col min="8454" max="8454" width="1.5703125" style="79" customWidth="1"/>
    <col min="8455" max="8455" width="61.28515625" style="79" customWidth="1"/>
    <col min="8456" max="8456" width="5.42578125" style="79" bestFit="1" customWidth="1"/>
    <col min="8457" max="8457" width="5.42578125" style="79" customWidth="1"/>
    <col min="8458" max="8458" width="6.140625" style="79" customWidth="1"/>
    <col min="8459" max="8460" width="11.42578125" style="79"/>
    <col min="8461" max="8461" width="4.7109375" style="79" customWidth="1"/>
    <col min="8462" max="8462" width="5" style="79"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7" width="0" style="79" hidden="1" customWidth="1"/>
    <col min="8708" max="8708" width="7.85546875" style="79" customWidth="1"/>
    <col min="8709" max="8709" width="2" style="79" customWidth="1"/>
    <col min="8710" max="8710" width="1.5703125" style="79" customWidth="1"/>
    <col min="8711" max="8711" width="61.28515625" style="79" customWidth="1"/>
    <col min="8712" max="8712" width="5.42578125" style="79" bestFit="1" customWidth="1"/>
    <col min="8713" max="8713" width="5.42578125" style="79" customWidth="1"/>
    <col min="8714" max="8714" width="6.140625" style="79" customWidth="1"/>
    <col min="8715" max="8716" width="11.42578125" style="79"/>
    <col min="8717" max="8717" width="4.7109375" style="79" customWidth="1"/>
    <col min="8718" max="8718" width="5" style="79"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3" width="0" style="79" hidden="1" customWidth="1"/>
    <col min="8964" max="8964" width="7.85546875" style="79" customWidth="1"/>
    <col min="8965" max="8965" width="2" style="79" customWidth="1"/>
    <col min="8966" max="8966" width="1.5703125" style="79" customWidth="1"/>
    <col min="8967" max="8967" width="61.28515625" style="79" customWidth="1"/>
    <col min="8968" max="8968" width="5.42578125" style="79" bestFit="1" customWidth="1"/>
    <col min="8969" max="8969" width="5.42578125" style="79" customWidth="1"/>
    <col min="8970" max="8970" width="6.140625" style="79" customWidth="1"/>
    <col min="8971" max="8972" width="11.42578125" style="79"/>
    <col min="8973" max="8973" width="4.7109375" style="79" customWidth="1"/>
    <col min="8974" max="8974" width="5" style="79"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9" width="0" style="79" hidden="1" customWidth="1"/>
    <col min="9220" max="9220" width="7.85546875" style="79" customWidth="1"/>
    <col min="9221" max="9221" width="2" style="79" customWidth="1"/>
    <col min="9222" max="9222" width="1.5703125" style="79" customWidth="1"/>
    <col min="9223" max="9223" width="61.28515625" style="79" customWidth="1"/>
    <col min="9224" max="9224" width="5.42578125" style="79" bestFit="1" customWidth="1"/>
    <col min="9225" max="9225" width="5.42578125" style="79" customWidth="1"/>
    <col min="9226" max="9226" width="6.140625" style="79" customWidth="1"/>
    <col min="9227" max="9228" width="11.42578125" style="79"/>
    <col min="9229" max="9229" width="4.7109375" style="79" customWidth="1"/>
    <col min="9230" max="9230" width="5" style="79"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5" width="0" style="79" hidden="1" customWidth="1"/>
    <col min="9476" max="9476" width="7.85546875" style="79" customWidth="1"/>
    <col min="9477" max="9477" width="2" style="79" customWidth="1"/>
    <col min="9478" max="9478" width="1.5703125" style="79" customWidth="1"/>
    <col min="9479" max="9479" width="61.28515625" style="79" customWidth="1"/>
    <col min="9480" max="9480" width="5.42578125" style="79" bestFit="1" customWidth="1"/>
    <col min="9481" max="9481" width="5.42578125" style="79" customWidth="1"/>
    <col min="9482" max="9482" width="6.140625" style="79" customWidth="1"/>
    <col min="9483" max="9484" width="11.42578125" style="79"/>
    <col min="9485" max="9485" width="4.7109375" style="79" customWidth="1"/>
    <col min="9486" max="9486" width="5" style="79"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31" width="0" style="79" hidden="1" customWidth="1"/>
    <col min="9732" max="9732" width="7.85546875" style="79" customWidth="1"/>
    <col min="9733" max="9733" width="2" style="79" customWidth="1"/>
    <col min="9734" max="9734" width="1.5703125" style="79" customWidth="1"/>
    <col min="9735" max="9735" width="61.28515625" style="79" customWidth="1"/>
    <col min="9736" max="9736" width="5.42578125" style="79" bestFit="1" customWidth="1"/>
    <col min="9737" max="9737" width="5.42578125" style="79" customWidth="1"/>
    <col min="9738" max="9738" width="6.140625" style="79" customWidth="1"/>
    <col min="9739" max="9740" width="11.42578125" style="79"/>
    <col min="9741" max="9741" width="4.7109375" style="79" customWidth="1"/>
    <col min="9742" max="9742" width="5" style="79"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7" width="0" style="79" hidden="1" customWidth="1"/>
    <col min="9988" max="9988" width="7.85546875" style="79" customWidth="1"/>
    <col min="9989" max="9989" width="2" style="79" customWidth="1"/>
    <col min="9990" max="9990" width="1.5703125" style="79" customWidth="1"/>
    <col min="9991" max="9991" width="61.28515625" style="79" customWidth="1"/>
    <col min="9992" max="9992" width="5.42578125" style="79" bestFit="1" customWidth="1"/>
    <col min="9993" max="9993" width="5.42578125" style="79" customWidth="1"/>
    <col min="9994" max="9994" width="6.140625" style="79" customWidth="1"/>
    <col min="9995" max="9996" width="11.42578125" style="79"/>
    <col min="9997" max="9997" width="4.7109375" style="79" customWidth="1"/>
    <col min="9998" max="9998" width="5" style="79"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3" width="0" style="79" hidden="1" customWidth="1"/>
    <col min="10244" max="10244" width="7.85546875" style="79" customWidth="1"/>
    <col min="10245" max="10245" width="2" style="79" customWidth="1"/>
    <col min="10246" max="10246" width="1.5703125" style="79" customWidth="1"/>
    <col min="10247" max="10247" width="61.28515625" style="79" customWidth="1"/>
    <col min="10248" max="10248" width="5.42578125" style="79" bestFit="1" customWidth="1"/>
    <col min="10249" max="10249" width="5.42578125" style="79" customWidth="1"/>
    <col min="10250" max="10250" width="6.140625" style="79" customWidth="1"/>
    <col min="10251" max="10252" width="11.42578125" style="79"/>
    <col min="10253" max="10253" width="4.7109375" style="79" customWidth="1"/>
    <col min="10254" max="10254" width="5" style="79"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9" width="0" style="79" hidden="1" customWidth="1"/>
    <col min="10500" max="10500" width="7.85546875" style="79" customWidth="1"/>
    <col min="10501" max="10501" width="2" style="79" customWidth="1"/>
    <col min="10502" max="10502" width="1.5703125" style="79" customWidth="1"/>
    <col min="10503" max="10503" width="61.28515625" style="79" customWidth="1"/>
    <col min="10504" max="10504" width="5.42578125" style="79" bestFit="1" customWidth="1"/>
    <col min="10505" max="10505" width="5.42578125" style="79" customWidth="1"/>
    <col min="10506" max="10506" width="6.140625" style="79" customWidth="1"/>
    <col min="10507" max="10508" width="11.42578125" style="79"/>
    <col min="10509" max="10509" width="4.7109375" style="79" customWidth="1"/>
    <col min="10510" max="10510" width="5" style="79"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5" width="0" style="79" hidden="1" customWidth="1"/>
    <col min="10756" max="10756" width="7.85546875" style="79" customWidth="1"/>
    <col min="10757" max="10757" width="2" style="79" customWidth="1"/>
    <col min="10758" max="10758" width="1.5703125" style="79" customWidth="1"/>
    <col min="10759" max="10759" width="61.28515625" style="79" customWidth="1"/>
    <col min="10760" max="10760" width="5.42578125" style="79" bestFit="1" customWidth="1"/>
    <col min="10761" max="10761" width="5.42578125" style="79" customWidth="1"/>
    <col min="10762" max="10762" width="6.140625" style="79" customWidth="1"/>
    <col min="10763" max="10764" width="11.42578125" style="79"/>
    <col min="10765" max="10765" width="4.7109375" style="79" customWidth="1"/>
    <col min="10766" max="10766" width="5" style="79"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11" width="0" style="79" hidden="1" customWidth="1"/>
    <col min="11012" max="11012" width="7.85546875" style="79" customWidth="1"/>
    <col min="11013" max="11013" width="2" style="79" customWidth="1"/>
    <col min="11014" max="11014" width="1.5703125" style="79" customWidth="1"/>
    <col min="11015" max="11015" width="61.28515625" style="79" customWidth="1"/>
    <col min="11016" max="11016" width="5.42578125" style="79" bestFit="1" customWidth="1"/>
    <col min="11017" max="11017" width="5.42578125" style="79" customWidth="1"/>
    <col min="11018" max="11018" width="6.140625" style="79" customWidth="1"/>
    <col min="11019" max="11020" width="11.42578125" style="79"/>
    <col min="11021" max="11021" width="4.7109375" style="79" customWidth="1"/>
    <col min="11022" max="11022" width="5" style="79"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7" width="0" style="79" hidden="1" customWidth="1"/>
    <col min="11268" max="11268" width="7.85546875" style="79" customWidth="1"/>
    <col min="11269" max="11269" width="2" style="79" customWidth="1"/>
    <col min="11270" max="11270" width="1.5703125" style="79" customWidth="1"/>
    <col min="11271" max="11271" width="61.28515625" style="79" customWidth="1"/>
    <col min="11272" max="11272" width="5.42578125" style="79" bestFit="1" customWidth="1"/>
    <col min="11273" max="11273" width="5.42578125" style="79" customWidth="1"/>
    <col min="11274" max="11274" width="6.140625" style="79" customWidth="1"/>
    <col min="11275" max="11276" width="11.42578125" style="79"/>
    <col min="11277" max="11277" width="4.7109375" style="79" customWidth="1"/>
    <col min="11278" max="11278" width="5" style="79"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3" width="0" style="79" hidden="1" customWidth="1"/>
    <col min="11524" max="11524" width="7.85546875" style="79" customWidth="1"/>
    <col min="11525" max="11525" width="2" style="79" customWidth="1"/>
    <col min="11526" max="11526" width="1.5703125" style="79" customWidth="1"/>
    <col min="11527" max="11527" width="61.28515625" style="79" customWidth="1"/>
    <col min="11528" max="11528" width="5.42578125" style="79" bestFit="1" customWidth="1"/>
    <col min="11529" max="11529" width="5.42578125" style="79" customWidth="1"/>
    <col min="11530" max="11530" width="6.140625" style="79" customWidth="1"/>
    <col min="11531" max="11532" width="11.42578125" style="79"/>
    <col min="11533" max="11533" width="4.7109375" style="79" customWidth="1"/>
    <col min="11534" max="11534" width="5" style="79"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9" width="0" style="79" hidden="1" customWidth="1"/>
    <col min="11780" max="11780" width="7.85546875" style="79" customWidth="1"/>
    <col min="11781" max="11781" width="2" style="79" customWidth="1"/>
    <col min="11782" max="11782" width="1.5703125" style="79" customWidth="1"/>
    <col min="11783" max="11783" width="61.28515625" style="79" customWidth="1"/>
    <col min="11784" max="11784" width="5.42578125" style="79" bestFit="1" customWidth="1"/>
    <col min="11785" max="11785" width="5.42578125" style="79" customWidth="1"/>
    <col min="11786" max="11786" width="6.140625" style="79" customWidth="1"/>
    <col min="11787" max="11788" width="11.42578125" style="79"/>
    <col min="11789" max="11789" width="4.7109375" style="79" customWidth="1"/>
    <col min="11790" max="11790" width="5" style="79"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5" width="0" style="79" hidden="1" customWidth="1"/>
    <col min="12036" max="12036" width="7.85546875" style="79" customWidth="1"/>
    <col min="12037" max="12037" width="2" style="79" customWidth="1"/>
    <col min="12038" max="12038" width="1.5703125" style="79" customWidth="1"/>
    <col min="12039" max="12039" width="61.28515625" style="79" customWidth="1"/>
    <col min="12040" max="12040" width="5.42578125" style="79" bestFit="1" customWidth="1"/>
    <col min="12041" max="12041" width="5.42578125" style="79" customWidth="1"/>
    <col min="12042" max="12042" width="6.140625" style="79" customWidth="1"/>
    <col min="12043" max="12044" width="11.42578125" style="79"/>
    <col min="12045" max="12045" width="4.7109375" style="79" customWidth="1"/>
    <col min="12046" max="12046" width="5" style="79"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91" width="0" style="79" hidden="1" customWidth="1"/>
    <col min="12292" max="12292" width="7.85546875" style="79" customWidth="1"/>
    <col min="12293" max="12293" width="2" style="79" customWidth="1"/>
    <col min="12294" max="12294" width="1.5703125" style="79" customWidth="1"/>
    <col min="12295" max="12295" width="61.28515625" style="79" customWidth="1"/>
    <col min="12296" max="12296" width="5.42578125" style="79" bestFit="1" customWidth="1"/>
    <col min="12297" max="12297" width="5.42578125" style="79" customWidth="1"/>
    <col min="12298" max="12298" width="6.140625" style="79" customWidth="1"/>
    <col min="12299" max="12300" width="11.42578125" style="79"/>
    <col min="12301" max="12301" width="4.7109375" style="79" customWidth="1"/>
    <col min="12302" max="12302" width="5" style="79"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7" width="0" style="79" hidden="1" customWidth="1"/>
    <col min="12548" max="12548" width="7.85546875" style="79" customWidth="1"/>
    <col min="12549" max="12549" width="2" style="79" customWidth="1"/>
    <col min="12550" max="12550" width="1.5703125" style="79" customWidth="1"/>
    <col min="12551" max="12551" width="61.28515625" style="79" customWidth="1"/>
    <col min="12552" max="12552" width="5.42578125" style="79" bestFit="1" customWidth="1"/>
    <col min="12553" max="12553" width="5.42578125" style="79" customWidth="1"/>
    <col min="12554" max="12554" width="6.140625" style="79" customWidth="1"/>
    <col min="12555" max="12556" width="11.42578125" style="79"/>
    <col min="12557" max="12557" width="4.7109375" style="79" customWidth="1"/>
    <col min="12558" max="12558" width="5" style="79"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3" width="0" style="79" hidden="1" customWidth="1"/>
    <col min="12804" max="12804" width="7.85546875" style="79" customWidth="1"/>
    <col min="12805" max="12805" width="2" style="79" customWidth="1"/>
    <col min="12806" max="12806" width="1.5703125" style="79" customWidth="1"/>
    <col min="12807" max="12807" width="61.28515625" style="79" customWidth="1"/>
    <col min="12808" max="12808" width="5.42578125" style="79" bestFit="1" customWidth="1"/>
    <col min="12809" max="12809" width="5.42578125" style="79" customWidth="1"/>
    <col min="12810" max="12810" width="6.140625" style="79" customWidth="1"/>
    <col min="12811" max="12812" width="11.42578125" style="79"/>
    <col min="12813" max="12813" width="4.7109375" style="79" customWidth="1"/>
    <col min="12814" max="12814" width="5" style="79"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9" width="0" style="79" hidden="1" customWidth="1"/>
    <col min="13060" max="13060" width="7.85546875" style="79" customWidth="1"/>
    <col min="13061" max="13061" width="2" style="79" customWidth="1"/>
    <col min="13062" max="13062" width="1.5703125" style="79" customWidth="1"/>
    <col min="13063" max="13063" width="61.28515625" style="79" customWidth="1"/>
    <col min="13064" max="13064" width="5.42578125" style="79" bestFit="1" customWidth="1"/>
    <col min="13065" max="13065" width="5.42578125" style="79" customWidth="1"/>
    <col min="13066" max="13066" width="6.140625" style="79" customWidth="1"/>
    <col min="13067" max="13068" width="11.42578125" style="79"/>
    <col min="13069" max="13069" width="4.7109375" style="79" customWidth="1"/>
    <col min="13070" max="13070" width="5" style="79"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5" width="0" style="79" hidden="1" customWidth="1"/>
    <col min="13316" max="13316" width="7.85546875" style="79" customWidth="1"/>
    <col min="13317" max="13317" width="2" style="79" customWidth="1"/>
    <col min="13318" max="13318" width="1.5703125" style="79" customWidth="1"/>
    <col min="13319" max="13319" width="61.28515625" style="79" customWidth="1"/>
    <col min="13320" max="13320" width="5.42578125" style="79" bestFit="1" customWidth="1"/>
    <col min="13321" max="13321" width="5.42578125" style="79" customWidth="1"/>
    <col min="13322" max="13322" width="6.140625" style="79" customWidth="1"/>
    <col min="13323" max="13324" width="11.42578125" style="79"/>
    <col min="13325" max="13325" width="4.7109375" style="79" customWidth="1"/>
    <col min="13326" max="13326" width="5" style="79"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71" width="0" style="79" hidden="1" customWidth="1"/>
    <col min="13572" max="13572" width="7.85546875" style="79" customWidth="1"/>
    <col min="13573" max="13573" width="2" style="79" customWidth="1"/>
    <col min="13574" max="13574" width="1.5703125" style="79" customWidth="1"/>
    <col min="13575" max="13575" width="61.28515625" style="79" customWidth="1"/>
    <col min="13576" max="13576" width="5.42578125" style="79" bestFit="1" customWidth="1"/>
    <col min="13577" max="13577" width="5.42578125" style="79" customWidth="1"/>
    <col min="13578" max="13578" width="6.140625" style="79" customWidth="1"/>
    <col min="13579" max="13580" width="11.42578125" style="79"/>
    <col min="13581" max="13581" width="4.7109375" style="79" customWidth="1"/>
    <col min="13582" max="13582" width="5" style="79"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7" width="0" style="79" hidden="1" customWidth="1"/>
    <col min="13828" max="13828" width="7.85546875" style="79" customWidth="1"/>
    <col min="13829" max="13829" width="2" style="79" customWidth="1"/>
    <col min="13830" max="13830" width="1.5703125" style="79" customWidth="1"/>
    <col min="13831" max="13831" width="61.28515625" style="79" customWidth="1"/>
    <col min="13832" max="13832" width="5.42578125" style="79" bestFit="1" customWidth="1"/>
    <col min="13833" max="13833" width="5.42578125" style="79" customWidth="1"/>
    <col min="13834" max="13834" width="6.140625" style="79" customWidth="1"/>
    <col min="13835" max="13836" width="11.42578125" style="79"/>
    <col min="13837" max="13837" width="4.7109375" style="79" customWidth="1"/>
    <col min="13838" max="13838" width="5" style="79"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3" width="0" style="79" hidden="1" customWidth="1"/>
    <col min="14084" max="14084" width="7.85546875" style="79" customWidth="1"/>
    <col min="14085" max="14085" width="2" style="79" customWidth="1"/>
    <col min="14086" max="14086" width="1.5703125" style="79" customWidth="1"/>
    <col min="14087" max="14087" width="61.28515625" style="79" customWidth="1"/>
    <col min="14088" max="14088" width="5.42578125" style="79" bestFit="1" customWidth="1"/>
    <col min="14089" max="14089" width="5.42578125" style="79" customWidth="1"/>
    <col min="14090" max="14090" width="6.140625" style="79" customWidth="1"/>
    <col min="14091" max="14092" width="11.42578125" style="79"/>
    <col min="14093" max="14093" width="4.7109375" style="79" customWidth="1"/>
    <col min="14094" max="14094" width="5" style="79"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9" width="0" style="79" hidden="1" customWidth="1"/>
    <col min="14340" max="14340" width="7.85546875" style="79" customWidth="1"/>
    <col min="14341" max="14341" width="2" style="79" customWidth="1"/>
    <col min="14342" max="14342" width="1.5703125" style="79" customWidth="1"/>
    <col min="14343" max="14343" width="61.28515625" style="79" customWidth="1"/>
    <col min="14344" max="14344" width="5.42578125" style="79" bestFit="1" customWidth="1"/>
    <col min="14345" max="14345" width="5.42578125" style="79" customWidth="1"/>
    <col min="14346" max="14346" width="6.140625" style="79" customWidth="1"/>
    <col min="14347" max="14348" width="11.42578125" style="79"/>
    <col min="14349" max="14349" width="4.7109375" style="79" customWidth="1"/>
    <col min="14350" max="14350" width="5" style="79"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5" width="0" style="79" hidden="1" customWidth="1"/>
    <col min="14596" max="14596" width="7.85546875" style="79" customWidth="1"/>
    <col min="14597" max="14597" width="2" style="79" customWidth="1"/>
    <col min="14598" max="14598" width="1.5703125" style="79" customWidth="1"/>
    <col min="14599" max="14599" width="61.28515625" style="79" customWidth="1"/>
    <col min="14600" max="14600" width="5.42578125" style="79" bestFit="1" customWidth="1"/>
    <col min="14601" max="14601" width="5.42578125" style="79" customWidth="1"/>
    <col min="14602" max="14602" width="6.140625" style="79" customWidth="1"/>
    <col min="14603" max="14604" width="11.42578125" style="79"/>
    <col min="14605" max="14605" width="4.7109375" style="79" customWidth="1"/>
    <col min="14606" max="14606" width="5" style="79"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51" width="0" style="79" hidden="1" customWidth="1"/>
    <col min="14852" max="14852" width="7.85546875" style="79" customWidth="1"/>
    <col min="14853" max="14853" width="2" style="79" customWidth="1"/>
    <col min="14854" max="14854" width="1.5703125" style="79" customWidth="1"/>
    <col min="14855" max="14855" width="61.28515625" style="79" customWidth="1"/>
    <col min="14856" max="14856" width="5.42578125" style="79" bestFit="1" customWidth="1"/>
    <col min="14857" max="14857" width="5.42578125" style="79" customWidth="1"/>
    <col min="14858" max="14858" width="6.140625" style="79" customWidth="1"/>
    <col min="14859" max="14860" width="11.42578125" style="79"/>
    <col min="14861" max="14861" width="4.7109375" style="79" customWidth="1"/>
    <col min="14862" max="14862" width="5" style="79"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7" width="0" style="79" hidden="1" customWidth="1"/>
    <col min="15108" max="15108" width="7.85546875" style="79" customWidth="1"/>
    <col min="15109" max="15109" width="2" style="79" customWidth="1"/>
    <col min="15110" max="15110" width="1.5703125" style="79" customWidth="1"/>
    <col min="15111" max="15111" width="61.28515625" style="79" customWidth="1"/>
    <col min="15112" max="15112" width="5.42578125" style="79" bestFit="1" customWidth="1"/>
    <col min="15113" max="15113" width="5.42578125" style="79" customWidth="1"/>
    <col min="15114" max="15114" width="6.140625" style="79" customWidth="1"/>
    <col min="15115" max="15116" width="11.42578125" style="79"/>
    <col min="15117" max="15117" width="4.7109375" style="79" customWidth="1"/>
    <col min="15118" max="15118" width="5" style="79"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3" width="0" style="79" hidden="1" customWidth="1"/>
    <col min="15364" max="15364" width="7.85546875" style="79" customWidth="1"/>
    <col min="15365" max="15365" width="2" style="79" customWidth="1"/>
    <col min="15366" max="15366" width="1.5703125" style="79" customWidth="1"/>
    <col min="15367" max="15367" width="61.28515625" style="79" customWidth="1"/>
    <col min="15368" max="15368" width="5.42578125" style="79" bestFit="1" customWidth="1"/>
    <col min="15369" max="15369" width="5.42578125" style="79" customWidth="1"/>
    <col min="15370" max="15370" width="6.140625" style="79" customWidth="1"/>
    <col min="15371" max="15372" width="11.42578125" style="79"/>
    <col min="15373" max="15373" width="4.7109375" style="79" customWidth="1"/>
    <col min="15374" max="15374" width="5" style="79"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9" width="0" style="79" hidden="1" customWidth="1"/>
    <col min="15620" max="15620" width="7.85546875" style="79" customWidth="1"/>
    <col min="15621" max="15621" width="2" style="79" customWidth="1"/>
    <col min="15622" max="15622" width="1.5703125" style="79" customWidth="1"/>
    <col min="15623" max="15623" width="61.28515625" style="79" customWidth="1"/>
    <col min="15624" max="15624" width="5.42578125" style="79" bestFit="1" customWidth="1"/>
    <col min="15625" max="15625" width="5.42578125" style="79" customWidth="1"/>
    <col min="15626" max="15626" width="6.140625" style="79" customWidth="1"/>
    <col min="15627" max="15628" width="11.42578125" style="79"/>
    <col min="15629" max="15629" width="4.7109375" style="79" customWidth="1"/>
    <col min="15630" max="15630" width="5" style="79"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5" width="0" style="79" hidden="1" customWidth="1"/>
    <col min="15876" max="15876" width="7.85546875" style="79" customWidth="1"/>
    <col min="15877" max="15877" width="2" style="79" customWidth="1"/>
    <col min="15878" max="15878" width="1.5703125" style="79" customWidth="1"/>
    <col min="15879" max="15879" width="61.28515625" style="79" customWidth="1"/>
    <col min="15880" max="15880" width="5.42578125" style="79" bestFit="1" customWidth="1"/>
    <col min="15881" max="15881" width="5.42578125" style="79" customWidth="1"/>
    <col min="15882" max="15882" width="6.140625" style="79" customWidth="1"/>
    <col min="15883" max="15884" width="11.42578125" style="79"/>
    <col min="15885" max="15885" width="4.7109375" style="79" customWidth="1"/>
    <col min="15886" max="15886" width="5" style="79"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31" width="0" style="79" hidden="1" customWidth="1"/>
    <col min="16132" max="16132" width="7.85546875" style="79" customWidth="1"/>
    <col min="16133" max="16133" width="2" style="79" customWidth="1"/>
    <col min="16134" max="16134" width="1.5703125" style="79" customWidth="1"/>
    <col min="16135" max="16135" width="61.28515625" style="79" customWidth="1"/>
    <col min="16136" max="16136" width="5.42578125" style="79" bestFit="1" customWidth="1"/>
    <col min="16137" max="16137" width="5.42578125" style="79" customWidth="1"/>
    <col min="16138" max="16138" width="6.140625" style="79" customWidth="1"/>
    <col min="16139" max="16140" width="11.42578125" style="79"/>
    <col min="16141" max="16141" width="4.7109375" style="79" customWidth="1"/>
    <col min="16142" max="16142" width="5" style="79"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1.25" customHeight="1">
      <c r="A1" s="2107"/>
      <c r="B1" s="2107"/>
      <c r="C1" s="2107"/>
      <c r="D1" s="83"/>
      <c r="E1" s="83"/>
      <c r="F1" s="83"/>
      <c r="G1" s="83"/>
      <c r="H1" s="278"/>
      <c r="I1" s="278"/>
      <c r="J1" s="278"/>
      <c r="K1" s="78"/>
      <c r="L1" s="78"/>
    </row>
    <row r="2" spans="1:31">
      <c r="A2" s="2107"/>
      <c r="B2" s="2107"/>
      <c r="C2" s="2107"/>
      <c r="D2" s="2281" t="s">
        <v>1549</v>
      </c>
      <c r="E2" s="2281"/>
      <c r="F2" s="2281"/>
      <c r="G2" s="2281"/>
      <c r="H2" s="2281"/>
      <c r="I2" s="2281"/>
      <c r="J2" s="2281"/>
      <c r="K2" s="78"/>
      <c r="L2" s="83"/>
      <c r="M2" s="83"/>
      <c r="N2" s="2281"/>
      <c r="O2" s="2281"/>
      <c r="P2" s="2281"/>
      <c r="Q2" s="2281"/>
      <c r="R2" s="2281"/>
      <c r="S2" s="2281"/>
      <c r="T2" s="2281"/>
      <c r="U2" s="2281"/>
      <c r="V2" s="2281"/>
      <c r="W2" s="2281"/>
      <c r="X2" s="2281"/>
      <c r="Y2" s="2281"/>
      <c r="Z2" s="2281"/>
      <c r="AA2" s="2281"/>
      <c r="AB2" s="2281"/>
    </row>
    <row r="3" spans="1:31" s="83" customFormat="1" ht="12.75" customHeight="1">
      <c r="A3" s="2107"/>
      <c r="B3" s="2107"/>
      <c r="C3" s="2107"/>
      <c r="D3" s="2281" t="s">
        <v>1</v>
      </c>
      <c r="E3" s="2281"/>
      <c r="F3" s="2281"/>
      <c r="G3" s="2281"/>
      <c r="H3" s="2281"/>
      <c r="I3" s="2281"/>
      <c r="J3" s="2281"/>
      <c r="K3" s="278"/>
      <c r="L3" s="86"/>
      <c r="M3" s="86"/>
      <c r="N3" s="87"/>
      <c r="AD3" s="88"/>
      <c r="AE3" s="88"/>
    </row>
    <row r="4" spans="1:31" s="83" customFormat="1" ht="3" customHeight="1">
      <c r="A4" s="2107"/>
      <c r="B4" s="2107"/>
      <c r="C4" s="2107"/>
      <c r="F4" s="314"/>
      <c r="G4" s="314"/>
      <c r="H4" s="92"/>
      <c r="I4" s="1115"/>
      <c r="J4" s="1115"/>
      <c r="K4" s="278"/>
      <c r="N4" s="92"/>
    </row>
    <row r="5" spans="1:31" s="83" customFormat="1" ht="10.5" customHeight="1">
      <c r="A5" s="2107"/>
      <c r="B5" s="2107"/>
      <c r="C5" s="2107"/>
      <c r="D5" s="2282" t="s">
        <v>2</v>
      </c>
      <c r="E5" s="2285" t="s">
        <v>327</v>
      </c>
      <c r="F5" s="2285"/>
      <c r="G5" s="2285"/>
      <c r="H5" s="2793" t="s">
        <v>18</v>
      </c>
      <c r="I5" s="2793" t="s">
        <v>19</v>
      </c>
      <c r="J5" s="2796" t="s">
        <v>8</v>
      </c>
      <c r="K5" s="278"/>
      <c r="N5" s="92"/>
    </row>
    <row r="6" spans="1:31" ht="10.5" customHeight="1">
      <c r="A6" s="2107"/>
      <c r="B6" s="2107"/>
      <c r="C6" s="2107"/>
      <c r="D6" s="2357"/>
      <c r="E6" s="2286"/>
      <c r="F6" s="2286"/>
      <c r="G6" s="2286"/>
      <c r="H6" s="2794"/>
      <c r="I6" s="2794"/>
      <c r="J6" s="2797"/>
      <c r="K6" s="78"/>
      <c r="L6" s="2091"/>
    </row>
    <row r="7" spans="1:31" ht="10.5" customHeight="1">
      <c r="A7" s="2107" t="s">
        <v>9</v>
      </c>
      <c r="B7" s="2107" t="s">
        <v>10</v>
      </c>
      <c r="C7" s="2107" t="s">
        <v>11</v>
      </c>
      <c r="D7" s="2358"/>
      <c r="E7" s="2287"/>
      <c r="F7" s="2287"/>
      <c r="G7" s="2287"/>
      <c r="H7" s="2795"/>
      <c r="I7" s="2795"/>
      <c r="J7" s="2798"/>
      <c r="K7" s="78"/>
      <c r="L7" s="83"/>
    </row>
    <row r="8" spans="1:31" ht="11.25" customHeight="1">
      <c r="A8" s="2107"/>
      <c r="B8" s="2107"/>
      <c r="C8" s="2107"/>
      <c r="D8" s="2360">
        <v>1401</v>
      </c>
      <c r="E8" s="122" t="s">
        <v>20</v>
      </c>
      <c r="F8" s="123"/>
      <c r="G8" s="14"/>
      <c r="H8" s="280">
        <f>SUM(H9,H14,H19,H24)</f>
        <v>1</v>
      </c>
      <c r="I8" s="280">
        <f>SUM(I9,I14,I19,I24)</f>
        <v>2</v>
      </c>
      <c r="J8" s="281">
        <f>SUM(H8:I8)</f>
        <v>3</v>
      </c>
      <c r="K8" s="78"/>
      <c r="L8" s="83"/>
    </row>
    <row r="9" spans="1:31" ht="11.25" customHeight="1">
      <c r="A9" s="2107"/>
      <c r="B9" s="2107"/>
      <c r="C9" s="2107"/>
      <c r="D9" s="2361"/>
      <c r="E9" s="636" t="s">
        <v>21</v>
      </c>
      <c r="F9" s="92"/>
      <c r="G9" s="92"/>
      <c r="H9" s="2859">
        <f>SUM(H10,H12)</f>
        <v>0</v>
      </c>
      <c r="I9" s="2859">
        <f>SUM(I10,I12)</f>
        <v>1</v>
      </c>
      <c r="J9" s="2860">
        <f>SUM(H9:I9)</f>
        <v>1</v>
      </c>
      <c r="K9" s="78"/>
      <c r="L9" s="78"/>
    </row>
    <row r="10" spans="1:31" ht="10.5" customHeight="1">
      <c r="A10" s="2107"/>
      <c r="B10" s="2107"/>
      <c r="C10" s="2107"/>
      <c r="D10" s="2361"/>
      <c r="E10" s="92"/>
      <c r="F10" s="92" t="s">
        <v>1134</v>
      </c>
      <c r="G10" s="92"/>
      <c r="H10" s="173">
        <f>SUM(H11)</f>
        <v>0</v>
      </c>
      <c r="I10" s="173">
        <f>SUM(I11)</f>
        <v>1</v>
      </c>
      <c r="J10" s="164">
        <f>SUM(H10:I10)</f>
        <v>1</v>
      </c>
      <c r="K10" s="78"/>
      <c r="L10" s="78"/>
    </row>
    <row r="11" spans="1:31" ht="10.5" customHeight="1">
      <c r="A11" s="2107">
        <v>1</v>
      </c>
      <c r="B11" s="2107">
        <v>1</v>
      </c>
      <c r="C11" s="2107">
        <v>11</v>
      </c>
      <c r="D11" s="2361"/>
      <c r="E11" s="92"/>
      <c r="G11" s="92" t="s">
        <v>1135</v>
      </c>
      <c r="H11" s="173">
        <v>0</v>
      </c>
      <c r="I11" s="173">
        <v>1</v>
      </c>
      <c r="J11" s="2861">
        <f t="shared" ref="J11:J85" si="0">SUM(H11:I11)</f>
        <v>1</v>
      </c>
      <c r="K11" s="78"/>
      <c r="L11" s="78"/>
    </row>
    <row r="12" spans="1:31" ht="10.5" customHeight="1">
      <c r="A12" s="2107"/>
      <c r="B12" s="2107"/>
      <c r="C12" s="2107"/>
      <c r="D12" s="2361"/>
      <c r="E12" s="92"/>
      <c r="F12" s="92" t="s">
        <v>1137</v>
      </c>
      <c r="G12" s="92"/>
      <c r="H12" s="173">
        <f>SUM(H13)</f>
        <v>0</v>
      </c>
      <c r="I12" s="173">
        <f>SUM(I13)</f>
        <v>0</v>
      </c>
      <c r="J12" s="2861">
        <f t="shared" si="0"/>
        <v>0</v>
      </c>
      <c r="K12" s="78"/>
      <c r="L12" s="78"/>
    </row>
    <row r="13" spans="1:31" ht="10.5" customHeight="1">
      <c r="A13" s="2107">
        <v>1</v>
      </c>
      <c r="B13" s="2107">
        <v>1</v>
      </c>
      <c r="C13" s="2107">
        <v>11</v>
      </c>
      <c r="D13" s="2361"/>
      <c r="E13" s="92"/>
      <c r="G13" s="92" t="s">
        <v>1138</v>
      </c>
      <c r="H13" s="173">
        <v>0</v>
      </c>
      <c r="I13" s="173">
        <v>0</v>
      </c>
      <c r="J13" s="2861">
        <f t="shared" si="0"/>
        <v>0</v>
      </c>
      <c r="K13" s="78"/>
      <c r="L13" s="78"/>
    </row>
    <row r="14" spans="1:31" ht="11.25" customHeight="1">
      <c r="A14" s="2107"/>
      <c r="B14" s="2107"/>
      <c r="C14" s="2107"/>
      <c r="D14" s="2361"/>
      <c r="E14" s="175" t="s">
        <v>22</v>
      </c>
      <c r="F14" s="92"/>
      <c r="G14" s="92"/>
      <c r="H14" s="2862">
        <f>SUM(H15+H17)</f>
        <v>1</v>
      </c>
      <c r="I14" s="2862">
        <f>SUM(I15+I17)</f>
        <v>0</v>
      </c>
      <c r="J14" s="2860">
        <f t="shared" si="0"/>
        <v>1</v>
      </c>
      <c r="K14" s="78"/>
      <c r="L14" s="78"/>
    </row>
    <row r="15" spans="1:31" ht="10.5" customHeight="1">
      <c r="A15" s="2107"/>
      <c r="B15" s="2107"/>
      <c r="C15" s="2107"/>
      <c r="D15" s="2361"/>
      <c r="E15" s="175"/>
      <c r="F15" s="92" t="s">
        <v>1139</v>
      </c>
      <c r="G15" s="92"/>
      <c r="H15" s="173">
        <f>SUM(H16)</f>
        <v>0</v>
      </c>
      <c r="I15" s="163">
        <f>SUM(I16)</f>
        <v>0</v>
      </c>
      <c r="J15" s="2861">
        <f t="shared" si="0"/>
        <v>0</v>
      </c>
      <c r="K15" s="78"/>
      <c r="L15" s="78"/>
    </row>
    <row r="16" spans="1:31" ht="10.5" customHeight="1">
      <c r="A16" s="2107">
        <v>1</v>
      </c>
      <c r="B16" s="2107">
        <v>1</v>
      </c>
      <c r="C16" s="2107">
        <v>5</v>
      </c>
      <c r="D16" s="2361"/>
      <c r="E16" s="175"/>
      <c r="F16" s="92"/>
      <c r="G16" s="92" t="s">
        <v>1542</v>
      </c>
      <c r="H16" s="1707">
        <v>0</v>
      </c>
      <c r="I16" s="1707">
        <v>0</v>
      </c>
      <c r="J16" s="2861">
        <f t="shared" si="0"/>
        <v>0</v>
      </c>
      <c r="K16" s="78"/>
      <c r="L16" s="78"/>
    </row>
    <row r="17" spans="1:12" ht="10.5" customHeight="1">
      <c r="A17" s="2107"/>
      <c r="B17" s="2107"/>
      <c r="C17" s="2107"/>
      <c r="D17" s="2361"/>
      <c r="E17" s="92"/>
      <c r="F17" s="92" t="s">
        <v>1134</v>
      </c>
      <c r="G17" s="92"/>
      <c r="H17" s="1707">
        <f>SUM(H18)</f>
        <v>1</v>
      </c>
      <c r="I17" s="1707">
        <f>SUM(I18)</f>
        <v>0</v>
      </c>
      <c r="J17" s="2861">
        <f t="shared" si="0"/>
        <v>1</v>
      </c>
      <c r="K17" s="78"/>
      <c r="L17" s="78"/>
    </row>
    <row r="18" spans="1:12" ht="10.5" customHeight="1">
      <c r="A18" s="2107">
        <v>1</v>
      </c>
      <c r="B18" s="2107">
        <v>1</v>
      </c>
      <c r="C18" s="2107">
        <v>5</v>
      </c>
      <c r="D18" s="2361"/>
      <c r="E18" s="92"/>
      <c r="F18" s="92"/>
      <c r="G18" s="92" t="s">
        <v>1135</v>
      </c>
      <c r="H18" s="1707">
        <v>1</v>
      </c>
      <c r="I18" s="1707">
        <v>0</v>
      </c>
      <c r="J18" s="2861">
        <f t="shared" si="0"/>
        <v>1</v>
      </c>
      <c r="K18" s="78"/>
      <c r="L18" s="78"/>
    </row>
    <row r="19" spans="1:12" ht="11.25" customHeight="1">
      <c r="A19" s="2107"/>
      <c r="B19" s="2107"/>
      <c r="C19" s="2107"/>
      <c r="D19" s="2361"/>
      <c r="E19" s="175" t="s">
        <v>23</v>
      </c>
      <c r="F19" s="92"/>
      <c r="G19" s="92"/>
      <c r="H19" s="2863">
        <f>SUM(H20+H22)</f>
        <v>0</v>
      </c>
      <c r="I19" s="2863">
        <f>SUM(I20+I22)</f>
        <v>1</v>
      </c>
      <c r="J19" s="2860">
        <f t="shared" si="0"/>
        <v>1</v>
      </c>
      <c r="K19" s="78"/>
      <c r="L19" s="78"/>
    </row>
    <row r="20" spans="1:12" ht="11.25" customHeight="1">
      <c r="A20" s="2107"/>
      <c r="B20" s="2107"/>
      <c r="C20" s="2107"/>
      <c r="D20" s="2361"/>
      <c r="E20" s="175"/>
      <c r="F20" s="92" t="s">
        <v>1139</v>
      </c>
      <c r="G20" s="92"/>
      <c r="H20" s="168">
        <f>SUM(H21)</f>
        <v>0</v>
      </c>
      <c r="I20" s="168">
        <f>SUM(I21)</f>
        <v>0</v>
      </c>
      <c r="J20" s="164">
        <f t="shared" si="0"/>
        <v>0</v>
      </c>
      <c r="K20" s="78"/>
      <c r="L20" s="78"/>
    </row>
    <row r="21" spans="1:12" ht="11.25" customHeight="1">
      <c r="A21" s="2107">
        <v>1</v>
      </c>
      <c r="B21" s="2107">
        <v>1</v>
      </c>
      <c r="C21" s="2107">
        <v>12</v>
      </c>
      <c r="D21" s="2361"/>
      <c r="E21" s="175"/>
      <c r="F21" s="92"/>
      <c r="G21" s="92" t="s">
        <v>1543</v>
      </c>
      <c r="H21" s="168">
        <v>0</v>
      </c>
      <c r="I21" s="168">
        <v>0</v>
      </c>
      <c r="J21" s="164">
        <f t="shared" si="0"/>
        <v>0</v>
      </c>
      <c r="K21" s="78"/>
      <c r="L21" s="78"/>
    </row>
    <row r="22" spans="1:12" ht="10.5" customHeight="1">
      <c r="A22" s="2107"/>
      <c r="B22" s="2107"/>
      <c r="C22" s="2107"/>
      <c r="D22" s="2361"/>
      <c r="E22" s="92"/>
      <c r="F22" s="92" t="s">
        <v>1134</v>
      </c>
      <c r="G22" s="92"/>
      <c r="H22" s="1707">
        <f>SUM(H23)</f>
        <v>0</v>
      </c>
      <c r="I22" s="1707">
        <f>SUM(I23)</f>
        <v>1</v>
      </c>
      <c r="J22" s="2861">
        <f t="shared" si="0"/>
        <v>1</v>
      </c>
      <c r="K22" s="78"/>
      <c r="L22" s="78"/>
    </row>
    <row r="23" spans="1:12" ht="10.5" customHeight="1">
      <c r="A23" s="2107">
        <v>1</v>
      </c>
      <c r="B23" s="2107">
        <v>1</v>
      </c>
      <c r="C23" s="2107">
        <v>12</v>
      </c>
      <c r="D23" s="2361"/>
      <c r="E23" s="92"/>
      <c r="F23" s="92"/>
      <c r="G23" s="92" t="s">
        <v>1135</v>
      </c>
      <c r="H23" s="168">
        <v>0</v>
      </c>
      <c r="I23" s="168">
        <v>1</v>
      </c>
      <c r="J23" s="2861">
        <f t="shared" si="0"/>
        <v>1</v>
      </c>
      <c r="K23" s="78"/>
      <c r="L23" s="78"/>
    </row>
    <row r="24" spans="1:12" s="683" customFormat="1" ht="10.5" customHeight="1">
      <c r="A24" s="996"/>
      <c r="B24" s="996"/>
      <c r="C24" s="996"/>
      <c r="D24" s="2361"/>
      <c r="E24" s="175" t="s">
        <v>24</v>
      </c>
      <c r="F24" s="175"/>
      <c r="G24" s="175"/>
      <c r="H24" s="2863">
        <f>SUM(H25)</f>
        <v>0</v>
      </c>
      <c r="I24" s="2863">
        <f>SUM(I25)</f>
        <v>0</v>
      </c>
      <c r="J24" s="2860">
        <f t="shared" si="0"/>
        <v>0</v>
      </c>
      <c r="K24" s="977"/>
      <c r="L24" s="977"/>
    </row>
    <row r="25" spans="1:12" ht="10.5" customHeight="1">
      <c r="A25" s="2107"/>
      <c r="B25" s="2107"/>
      <c r="C25" s="2107"/>
      <c r="D25" s="2361"/>
      <c r="E25" s="92"/>
      <c r="F25" s="92" t="s">
        <v>1137</v>
      </c>
      <c r="G25" s="92"/>
      <c r="H25" s="168">
        <f>SUM(H26)</f>
        <v>0</v>
      </c>
      <c r="I25" s="168">
        <f>SUM(I26)</f>
        <v>0</v>
      </c>
      <c r="J25" s="2861">
        <f t="shared" si="0"/>
        <v>0</v>
      </c>
      <c r="K25" s="78"/>
      <c r="L25" s="78"/>
    </row>
    <row r="26" spans="1:12" ht="10.5" customHeight="1">
      <c r="A26" s="2107">
        <v>1</v>
      </c>
      <c r="B26" s="2107">
        <v>1</v>
      </c>
      <c r="C26" s="2107">
        <v>2</v>
      </c>
      <c r="D26" s="2365"/>
      <c r="E26" s="92"/>
      <c r="F26" s="92"/>
      <c r="G26" s="92" t="s">
        <v>1544</v>
      </c>
      <c r="H26" s="168">
        <v>0</v>
      </c>
      <c r="I26" s="168">
        <v>0</v>
      </c>
      <c r="J26" s="2861">
        <f t="shared" si="0"/>
        <v>0</v>
      </c>
      <c r="K26" s="78"/>
      <c r="L26" s="78"/>
    </row>
    <row r="27" spans="1:12" ht="11.25" customHeight="1">
      <c r="A27" s="2107"/>
      <c r="B27" s="2107"/>
      <c r="C27" s="2107"/>
      <c r="D27" s="2360">
        <v>1402</v>
      </c>
      <c r="E27" s="13" t="s">
        <v>29</v>
      </c>
      <c r="F27" s="123"/>
      <c r="G27" s="123"/>
      <c r="H27" s="71">
        <f>SUM(H28,H44,H52,H59+H62)</f>
        <v>18</v>
      </c>
      <c r="I27" s="71">
        <f>SUM(I28,I44,I52,I59+I62)</f>
        <v>11</v>
      </c>
      <c r="J27" s="33">
        <f t="shared" si="0"/>
        <v>29</v>
      </c>
      <c r="K27" s="78"/>
      <c r="L27" s="78"/>
    </row>
    <row r="28" spans="1:12" ht="11.25" customHeight="1">
      <c r="A28" s="2107"/>
      <c r="B28" s="2107"/>
      <c r="C28" s="2107"/>
      <c r="D28" s="2361"/>
      <c r="E28" s="175" t="s">
        <v>114</v>
      </c>
      <c r="F28" s="92"/>
      <c r="G28" s="92"/>
      <c r="H28" s="2863">
        <f>SUM(H29,H31)</f>
        <v>12</v>
      </c>
      <c r="I28" s="2863">
        <f>SUM(I29,I31)</f>
        <v>6</v>
      </c>
      <c r="J28" s="2860">
        <f t="shared" si="0"/>
        <v>18</v>
      </c>
      <c r="K28" s="78"/>
      <c r="L28" s="78"/>
    </row>
    <row r="29" spans="1:12" ht="10.5" customHeight="1">
      <c r="A29" s="2107"/>
      <c r="B29" s="2107"/>
      <c r="C29" s="2107"/>
      <c r="D29" s="2361"/>
      <c r="E29" s="322"/>
      <c r="F29" s="92" t="s">
        <v>104</v>
      </c>
      <c r="G29" s="92"/>
      <c r="H29" s="1707">
        <f>SUM(H30)</f>
        <v>0</v>
      </c>
      <c r="I29" s="1707">
        <f>SUM(I30)</f>
        <v>0</v>
      </c>
      <c r="J29" s="2861">
        <f t="shared" si="0"/>
        <v>0</v>
      </c>
      <c r="K29" s="78"/>
      <c r="L29" s="78"/>
    </row>
    <row r="30" spans="1:12" ht="10.5" customHeight="1">
      <c r="A30" s="2107">
        <v>2</v>
      </c>
      <c r="B30" s="2107">
        <v>4</v>
      </c>
      <c r="C30" s="2107">
        <v>11</v>
      </c>
      <c r="D30" s="2361"/>
      <c r="E30" s="175"/>
      <c r="F30" s="92"/>
      <c r="G30" s="92" t="s">
        <v>1144</v>
      </c>
      <c r="H30" s="1707">
        <v>0</v>
      </c>
      <c r="I30" s="1707">
        <v>0</v>
      </c>
      <c r="J30" s="2861">
        <f t="shared" si="0"/>
        <v>0</v>
      </c>
      <c r="K30" s="78"/>
      <c r="L30" s="78"/>
    </row>
    <row r="31" spans="1:12" ht="10.5" customHeight="1">
      <c r="A31" s="2107"/>
      <c r="B31" s="2107"/>
      <c r="C31" s="2107"/>
      <c r="D31" s="2361"/>
      <c r="E31" s="92"/>
      <c r="F31" s="92" t="s">
        <v>1134</v>
      </c>
      <c r="G31" s="92"/>
      <c r="H31" s="1707">
        <f>SUM(H32+H33+H34+H36+H37+H38+H39+H40+H41+H42+H43)</f>
        <v>12</v>
      </c>
      <c r="I31" s="1707">
        <f>SUM(I32+I33+I34+I36+I37+I38+I39+I40+I41+I42+I43)</f>
        <v>6</v>
      </c>
      <c r="J31" s="2861">
        <f t="shared" si="0"/>
        <v>18</v>
      </c>
      <c r="K31" s="78"/>
      <c r="L31" s="78"/>
    </row>
    <row r="32" spans="1:12" ht="10.5" customHeight="1">
      <c r="A32" s="2107">
        <v>2</v>
      </c>
      <c r="B32" s="2107">
        <v>4</v>
      </c>
      <c r="C32" s="2107">
        <v>11</v>
      </c>
      <c r="D32" s="2361"/>
      <c r="E32" s="92"/>
      <c r="F32" s="92"/>
      <c r="G32" s="64" t="s">
        <v>1145</v>
      </c>
      <c r="H32" s="1707">
        <v>0</v>
      </c>
      <c r="I32" s="1707">
        <v>0</v>
      </c>
      <c r="J32" s="2861">
        <f t="shared" si="0"/>
        <v>0</v>
      </c>
      <c r="K32" s="78"/>
      <c r="L32" s="78"/>
    </row>
    <row r="33" spans="1:12" ht="10.5" customHeight="1">
      <c r="A33" s="2107">
        <v>2</v>
      </c>
      <c r="B33" s="2091">
        <v>4</v>
      </c>
      <c r="C33" s="2107">
        <v>11</v>
      </c>
      <c r="D33" s="2361"/>
      <c r="E33" s="92"/>
      <c r="F33" s="92"/>
      <c r="G33" s="92" t="s">
        <v>1146</v>
      </c>
      <c r="H33" s="1707">
        <v>0</v>
      </c>
      <c r="I33" s="1707">
        <v>0</v>
      </c>
      <c r="J33" s="2861">
        <f t="shared" si="0"/>
        <v>0</v>
      </c>
      <c r="K33" s="78"/>
      <c r="L33" s="78"/>
    </row>
    <row r="34" spans="1:12" ht="10.5" customHeight="1">
      <c r="A34" s="2107">
        <v>2</v>
      </c>
      <c r="B34" s="2091">
        <v>4</v>
      </c>
      <c r="C34" s="2107">
        <v>11</v>
      </c>
      <c r="D34" s="2361"/>
      <c r="E34" s="92"/>
      <c r="F34" s="92"/>
      <c r="G34" s="92" t="s">
        <v>1147</v>
      </c>
      <c r="H34" s="1707">
        <v>0</v>
      </c>
      <c r="I34" s="1707">
        <v>0</v>
      </c>
      <c r="J34" s="2861">
        <f t="shared" si="0"/>
        <v>0</v>
      </c>
      <c r="K34" s="78"/>
      <c r="L34" s="78"/>
    </row>
    <row r="35" spans="1:12" ht="10.5" customHeight="1">
      <c r="A35" s="2107"/>
      <c r="B35" s="2107"/>
      <c r="C35" s="2107"/>
      <c r="D35" s="2361"/>
      <c r="E35" s="92"/>
      <c r="F35" s="92"/>
      <c r="G35" s="92" t="s">
        <v>1148</v>
      </c>
      <c r="H35" s="1707"/>
      <c r="I35" s="1707"/>
      <c r="J35" s="2864"/>
      <c r="K35" s="78"/>
      <c r="L35" s="78"/>
    </row>
    <row r="36" spans="1:12" ht="10.5" customHeight="1">
      <c r="A36" s="2107">
        <v>2</v>
      </c>
      <c r="B36" s="2091">
        <v>4</v>
      </c>
      <c r="C36" s="2107">
        <v>11</v>
      </c>
      <c r="D36" s="2361"/>
      <c r="E36" s="92"/>
      <c r="F36" s="92"/>
      <c r="G36" s="92" t="s">
        <v>1149</v>
      </c>
      <c r="H36" s="1707">
        <v>3</v>
      </c>
      <c r="I36" s="1707">
        <v>3</v>
      </c>
      <c r="J36" s="2861">
        <f t="shared" si="0"/>
        <v>6</v>
      </c>
      <c r="K36" s="78"/>
      <c r="L36" s="78"/>
    </row>
    <row r="37" spans="1:12" ht="10.5" customHeight="1">
      <c r="A37" s="2107">
        <v>2</v>
      </c>
      <c r="B37" s="2091">
        <v>4</v>
      </c>
      <c r="C37" s="2107">
        <v>11</v>
      </c>
      <c r="D37" s="2361"/>
      <c r="E37" s="92"/>
      <c r="F37" s="92"/>
      <c r="G37" s="92" t="s">
        <v>1150</v>
      </c>
      <c r="H37" s="1707">
        <v>5</v>
      </c>
      <c r="I37" s="1707">
        <v>0</v>
      </c>
      <c r="J37" s="2861">
        <f t="shared" si="0"/>
        <v>5</v>
      </c>
      <c r="K37" s="78"/>
      <c r="L37" s="78"/>
    </row>
    <row r="38" spans="1:12" ht="10.5" customHeight="1">
      <c r="A38" s="2107">
        <v>2</v>
      </c>
      <c r="B38" s="2091">
        <v>4</v>
      </c>
      <c r="C38" s="2107">
        <v>11</v>
      </c>
      <c r="D38" s="2361"/>
      <c r="E38" s="92"/>
      <c r="F38" s="92"/>
      <c r="G38" s="92" t="s">
        <v>1157</v>
      </c>
      <c r="H38" s="1707">
        <v>2</v>
      </c>
      <c r="I38" s="1707">
        <v>0</v>
      </c>
      <c r="J38" s="2861">
        <f t="shared" si="0"/>
        <v>2</v>
      </c>
      <c r="K38" s="78"/>
      <c r="L38" s="78"/>
    </row>
    <row r="39" spans="1:12" ht="10.5" customHeight="1">
      <c r="A39" s="2107">
        <v>2</v>
      </c>
      <c r="B39" s="2091">
        <v>4</v>
      </c>
      <c r="C39" s="2107">
        <v>11</v>
      </c>
      <c r="D39" s="2361"/>
      <c r="E39" s="92"/>
      <c r="F39" s="92"/>
      <c r="G39" s="92" t="s">
        <v>1152</v>
      </c>
      <c r="H39" s="1707">
        <v>0</v>
      </c>
      <c r="I39" s="1707">
        <v>0</v>
      </c>
      <c r="J39" s="2861">
        <f t="shared" si="0"/>
        <v>0</v>
      </c>
      <c r="K39" s="78"/>
      <c r="L39" s="78"/>
    </row>
    <row r="40" spans="1:12" ht="10.5" customHeight="1">
      <c r="A40" s="2107">
        <v>2</v>
      </c>
      <c r="B40" s="2091">
        <v>4</v>
      </c>
      <c r="C40" s="2107">
        <v>11</v>
      </c>
      <c r="D40" s="2361"/>
      <c r="E40" s="92"/>
      <c r="F40" s="92"/>
      <c r="G40" s="92" t="s">
        <v>1153</v>
      </c>
      <c r="H40" s="1707">
        <v>0</v>
      </c>
      <c r="I40" s="1707">
        <v>0</v>
      </c>
      <c r="J40" s="2861">
        <f t="shared" si="0"/>
        <v>0</v>
      </c>
      <c r="K40" s="78"/>
      <c r="L40" s="78"/>
    </row>
    <row r="41" spans="1:12" ht="10.5" customHeight="1">
      <c r="A41" s="2107">
        <v>2</v>
      </c>
      <c r="B41" s="2091">
        <v>4</v>
      </c>
      <c r="C41" s="2107">
        <v>11</v>
      </c>
      <c r="D41" s="2361"/>
      <c r="E41" s="92"/>
      <c r="F41" s="92"/>
      <c r="G41" s="92" t="s">
        <v>1154</v>
      </c>
      <c r="H41" s="1707">
        <v>1</v>
      </c>
      <c r="I41" s="1707">
        <v>2</v>
      </c>
      <c r="J41" s="2861">
        <f t="shared" si="0"/>
        <v>3</v>
      </c>
      <c r="K41" s="78"/>
      <c r="L41" s="78"/>
    </row>
    <row r="42" spans="1:12" ht="10.5" customHeight="1">
      <c r="A42" s="2107">
        <v>2</v>
      </c>
      <c r="B42" s="2091">
        <v>6</v>
      </c>
      <c r="C42" s="2107">
        <v>11</v>
      </c>
      <c r="D42" s="2361"/>
      <c r="E42" s="92"/>
      <c r="F42" s="92"/>
      <c r="G42" s="92" t="s">
        <v>1155</v>
      </c>
      <c r="H42" s="1707">
        <v>1</v>
      </c>
      <c r="I42" s="1707">
        <v>1</v>
      </c>
      <c r="J42" s="2861">
        <f t="shared" si="0"/>
        <v>2</v>
      </c>
      <c r="K42" s="78"/>
      <c r="L42" s="78"/>
    </row>
    <row r="43" spans="1:12" ht="10.5" customHeight="1">
      <c r="A43" s="2107">
        <v>2</v>
      </c>
      <c r="B43" s="2091">
        <v>4</v>
      </c>
      <c r="C43" s="2107">
        <v>11</v>
      </c>
      <c r="D43" s="2361"/>
      <c r="E43" s="92"/>
      <c r="F43" s="92"/>
      <c r="G43" s="92" t="s">
        <v>1156</v>
      </c>
      <c r="H43" s="1707">
        <v>0</v>
      </c>
      <c r="I43" s="1707">
        <v>0</v>
      </c>
      <c r="J43" s="2861">
        <f t="shared" si="0"/>
        <v>0</v>
      </c>
      <c r="K43" s="78"/>
      <c r="L43" s="78"/>
    </row>
    <row r="44" spans="1:12" ht="11.25" customHeight="1">
      <c r="A44" s="2107"/>
      <c r="B44" s="2107"/>
      <c r="C44" s="2107"/>
      <c r="D44" s="2361"/>
      <c r="E44" s="175" t="s">
        <v>31</v>
      </c>
      <c r="F44" s="92"/>
      <c r="G44" s="92"/>
      <c r="H44" s="2863">
        <f>SUM(H45+H47)</f>
        <v>2</v>
      </c>
      <c r="I44" s="2863">
        <f>SUM(I45+I47)</f>
        <v>0</v>
      </c>
      <c r="J44" s="2860">
        <f t="shared" si="0"/>
        <v>2</v>
      </c>
      <c r="K44" s="78"/>
      <c r="L44" s="78"/>
    </row>
    <row r="45" spans="1:12" ht="11.25" customHeight="1">
      <c r="A45" s="2107"/>
      <c r="B45" s="2107"/>
      <c r="C45" s="2107"/>
      <c r="D45" s="2361"/>
      <c r="E45" s="175"/>
      <c r="F45" s="92" t="s">
        <v>1139</v>
      </c>
      <c r="G45" s="92"/>
      <c r="H45" s="168">
        <f>SUM(H46)</f>
        <v>0</v>
      </c>
      <c r="I45" s="168">
        <f>SUM(I46)</f>
        <v>0</v>
      </c>
      <c r="J45" s="164">
        <f t="shared" si="0"/>
        <v>0</v>
      </c>
      <c r="K45" s="78"/>
      <c r="L45" s="78"/>
    </row>
    <row r="46" spans="1:12" ht="11.25" customHeight="1">
      <c r="A46" s="2107">
        <v>2</v>
      </c>
      <c r="B46" s="2107">
        <v>4</v>
      </c>
      <c r="C46" s="2107">
        <v>10</v>
      </c>
      <c r="D46" s="2361"/>
      <c r="E46" s="175"/>
      <c r="F46" s="92"/>
      <c r="G46" s="92" t="s">
        <v>1146</v>
      </c>
      <c r="H46" s="168">
        <v>0</v>
      </c>
      <c r="I46" s="168">
        <v>0</v>
      </c>
      <c r="J46" s="164">
        <f t="shared" si="0"/>
        <v>0</v>
      </c>
      <c r="K46" s="78"/>
      <c r="L46" s="78"/>
    </row>
    <row r="47" spans="1:12" ht="10.5" customHeight="1">
      <c r="A47" s="2107"/>
      <c r="B47" s="2107"/>
      <c r="C47" s="2107"/>
      <c r="D47" s="2361"/>
      <c r="E47" s="92"/>
      <c r="F47" s="92" t="s">
        <v>1134</v>
      </c>
      <c r="H47" s="1707">
        <f>SUM(H48+H50+H51)</f>
        <v>2</v>
      </c>
      <c r="I47" s="1707">
        <f>SUM(I48+I50+I51)</f>
        <v>0</v>
      </c>
      <c r="J47" s="2861">
        <f t="shared" si="0"/>
        <v>2</v>
      </c>
      <c r="K47" s="78"/>
      <c r="L47" s="78"/>
    </row>
    <row r="48" spans="1:12" ht="10.5" customHeight="1">
      <c r="A48" s="2107">
        <v>2</v>
      </c>
      <c r="B48" s="2107">
        <v>4</v>
      </c>
      <c r="C48" s="2107">
        <v>10</v>
      </c>
      <c r="D48" s="2361"/>
      <c r="E48" s="92"/>
      <c r="G48" s="64" t="s">
        <v>1145</v>
      </c>
      <c r="H48" s="1707">
        <v>0</v>
      </c>
      <c r="I48" s="1707">
        <v>0</v>
      </c>
      <c r="J48" s="2861">
        <f t="shared" si="0"/>
        <v>0</v>
      </c>
      <c r="K48" s="78"/>
      <c r="L48" s="78"/>
    </row>
    <row r="49" spans="1:12" ht="10.5" customHeight="1">
      <c r="A49" s="2107"/>
      <c r="B49" s="2107"/>
      <c r="C49" s="2107"/>
      <c r="D49" s="2361"/>
      <c r="E49" s="92"/>
      <c r="F49" s="92"/>
      <c r="G49" s="92" t="s">
        <v>1148</v>
      </c>
      <c r="H49" s="1707"/>
      <c r="I49" s="1707"/>
      <c r="J49" s="2861"/>
      <c r="K49" s="78"/>
      <c r="L49" s="78"/>
    </row>
    <row r="50" spans="1:12" ht="10.5" customHeight="1">
      <c r="A50" s="2091">
        <v>2</v>
      </c>
      <c r="B50" s="2091">
        <v>4</v>
      </c>
      <c r="C50" s="2091">
        <v>10</v>
      </c>
      <c r="D50" s="2361"/>
      <c r="E50" s="92"/>
      <c r="F50" s="92"/>
      <c r="G50" s="92" t="s">
        <v>1157</v>
      </c>
      <c r="H50" s="1707">
        <v>0</v>
      </c>
      <c r="I50" s="1707">
        <v>0</v>
      </c>
      <c r="J50" s="2861">
        <f t="shared" si="0"/>
        <v>0</v>
      </c>
      <c r="K50" s="78"/>
      <c r="L50" s="78"/>
    </row>
    <row r="51" spans="1:12" ht="10.5" customHeight="1">
      <c r="A51" s="2091">
        <v>2</v>
      </c>
      <c r="B51" s="2091">
        <v>4</v>
      </c>
      <c r="C51" s="2091">
        <v>10</v>
      </c>
      <c r="D51" s="2361"/>
      <c r="E51" s="92"/>
      <c r="F51" s="92"/>
      <c r="G51" s="92" t="s">
        <v>1158</v>
      </c>
      <c r="H51" s="1707">
        <v>2</v>
      </c>
      <c r="I51" s="1707">
        <v>0</v>
      </c>
      <c r="J51" s="2861">
        <f t="shared" si="0"/>
        <v>2</v>
      </c>
      <c r="K51" s="78"/>
      <c r="L51" s="78"/>
    </row>
    <row r="52" spans="1:12" ht="11.25" customHeight="1">
      <c r="A52" s="2107"/>
      <c r="B52" s="2107"/>
      <c r="C52" s="2107"/>
      <c r="D52" s="2361"/>
      <c r="E52" s="175" t="s">
        <v>32</v>
      </c>
      <c r="F52" s="92"/>
      <c r="G52" s="92"/>
      <c r="H52" s="2863">
        <f>SUM(H53)</f>
        <v>4</v>
      </c>
      <c r="I52" s="2863">
        <f>SUM(I53)</f>
        <v>4</v>
      </c>
      <c r="J52" s="2860">
        <f t="shared" si="0"/>
        <v>8</v>
      </c>
      <c r="K52" s="78"/>
      <c r="L52" s="78"/>
    </row>
    <row r="53" spans="1:12" ht="10.5" customHeight="1">
      <c r="A53" s="2107"/>
      <c r="B53" s="2107"/>
      <c r="C53" s="2107"/>
      <c r="D53" s="2361"/>
      <c r="E53" s="92"/>
      <c r="F53" s="92" t="s">
        <v>1134</v>
      </c>
      <c r="G53" s="92"/>
      <c r="H53" s="1707">
        <f>SUM(H55:H58)</f>
        <v>4</v>
      </c>
      <c r="I53" s="1707">
        <f>SUM(I55:I58)</f>
        <v>4</v>
      </c>
      <c r="J53" s="2861">
        <f t="shared" si="0"/>
        <v>8</v>
      </c>
      <c r="K53" s="78"/>
      <c r="L53" s="78"/>
    </row>
    <row r="54" spans="1:12" ht="10.5" customHeight="1">
      <c r="A54" s="2107"/>
      <c r="B54" s="2107"/>
      <c r="C54" s="2107"/>
      <c r="D54" s="2361"/>
      <c r="E54" s="92"/>
      <c r="F54" s="92"/>
      <c r="G54" s="92" t="s">
        <v>1148</v>
      </c>
      <c r="H54" s="1707"/>
      <c r="I54" s="1707"/>
      <c r="J54" s="2861"/>
      <c r="K54" s="78"/>
      <c r="L54" s="78"/>
    </row>
    <row r="55" spans="1:12" ht="10.5" customHeight="1">
      <c r="A55" s="2091">
        <v>2</v>
      </c>
      <c r="B55" s="2091">
        <v>4</v>
      </c>
      <c r="C55" s="2091">
        <v>10</v>
      </c>
      <c r="D55" s="2361"/>
      <c r="E55" s="92"/>
      <c r="F55" s="92"/>
      <c r="G55" s="92" t="s">
        <v>1159</v>
      </c>
      <c r="H55" s="1707">
        <v>2</v>
      </c>
      <c r="I55" s="1707">
        <v>3</v>
      </c>
      <c r="J55" s="2861">
        <f t="shared" si="0"/>
        <v>5</v>
      </c>
      <c r="K55" s="78"/>
      <c r="L55" s="78"/>
    </row>
    <row r="56" spans="1:12" ht="10.5" customHeight="1">
      <c r="A56" s="2091">
        <v>2</v>
      </c>
      <c r="B56" s="2091">
        <v>4</v>
      </c>
      <c r="C56" s="2091">
        <v>10</v>
      </c>
      <c r="D56" s="2361"/>
      <c r="E56" s="92"/>
      <c r="F56" s="92"/>
      <c r="G56" s="92" t="s">
        <v>1153</v>
      </c>
      <c r="H56" s="1707">
        <v>1</v>
      </c>
      <c r="I56" s="1707">
        <v>0</v>
      </c>
      <c r="J56" s="2861">
        <f t="shared" si="0"/>
        <v>1</v>
      </c>
      <c r="K56" s="78"/>
      <c r="L56" s="78"/>
    </row>
    <row r="57" spans="1:12" ht="10.5" customHeight="1">
      <c r="A57" s="2091">
        <v>2</v>
      </c>
      <c r="B57" s="2091">
        <v>4</v>
      </c>
      <c r="C57" s="2091">
        <v>10</v>
      </c>
      <c r="D57" s="2361"/>
      <c r="E57" s="92"/>
      <c r="F57" s="92"/>
      <c r="G57" s="92" t="s">
        <v>1154</v>
      </c>
      <c r="H57" s="1707">
        <v>0</v>
      </c>
      <c r="I57" s="1707">
        <v>0</v>
      </c>
      <c r="J57" s="2861">
        <f t="shared" si="0"/>
        <v>0</v>
      </c>
      <c r="K57" s="78"/>
      <c r="L57" s="78"/>
    </row>
    <row r="58" spans="1:12" ht="10.5" customHeight="1">
      <c r="A58" s="2091">
        <v>2</v>
      </c>
      <c r="B58" s="2091">
        <v>4</v>
      </c>
      <c r="C58" s="2091">
        <v>10</v>
      </c>
      <c r="D58" s="2361"/>
      <c r="E58" s="92"/>
      <c r="F58" s="92"/>
      <c r="G58" s="92" t="s">
        <v>1160</v>
      </c>
      <c r="H58" s="1707">
        <v>1</v>
      </c>
      <c r="I58" s="1707">
        <v>1</v>
      </c>
      <c r="J58" s="2861">
        <f t="shared" si="0"/>
        <v>2</v>
      </c>
      <c r="K58" s="78"/>
      <c r="L58" s="78"/>
    </row>
    <row r="59" spans="1:12" ht="11.25" customHeight="1">
      <c r="A59" s="2107"/>
      <c r="B59" s="2107"/>
      <c r="C59" s="2107"/>
      <c r="D59" s="2361"/>
      <c r="E59" s="175" t="s">
        <v>33</v>
      </c>
      <c r="F59" s="92"/>
      <c r="G59" s="92"/>
      <c r="H59" s="2863">
        <f>SUM(H60)</f>
        <v>0</v>
      </c>
      <c r="I59" s="2863">
        <f>SUM(I60)</f>
        <v>1</v>
      </c>
      <c r="J59" s="2860">
        <f t="shared" si="0"/>
        <v>1</v>
      </c>
      <c r="K59" s="78"/>
      <c r="L59" s="78"/>
    </row>
    <row r="60" spans="1:12" ht="10.5" customHeight="1">
      <c r="A60" s="2107"/>
      <c r="B60" s="2107"/>
      <c r="C60" s="2107"/>
      <c r="D60" s="2361"/>
      <c r="E60" s="92"/>
      <c r="F60" s="92" t="s">
        <v>1134</v>
      </c>
      <c r="G60" s="92"/>
      <c r="H60" s="1707">
        <f>SUM(H61)</f>
        <v>0</v>
      </c>
      <c r="I60" s="1707">
        <f>SUM(I61)</f>
        <v>1</v>
      </c>
      <c r="J60" s="2861">
        <f t="shared" si="0"/>
        <v>1</v>
      </c>
      <c r="K60" s="78"/>
      <c r="L60" s="78"/>
    </row>
    <row r="61" spans="1:12" ht="10.5" customHeight="1">
      <c r="A61" s="2091">
        <v>2</v>
      </c>
      <c r="B61" s="2091">
        <v>4</v>
      </c>
      <c r="C61" s="2091">
        <v>3</v>
      </c>
      <c r="D61" s="2361"/>
      <c r="E61" s="92"/>
      <c r="F61" s="92"/>
      <c r="G61" s="92" t="s">
        <v>1161</v>
      </c>
      <c r="H61" s="1707">
        <v>0</v>
      </c>
      <c r="I61" s="1707">
        <v>1</v>
      </c>
      <c r="J61" s="2861">
        <f t="shared" si="0"/>
        <v>1</v>
      </c>
      <c r="K61" s="78"/>
      <c r="L61" s="78"/>
    </row>
    <row r="62" spans="1:12" ht="10.5" customHeight="1">
      <c r="A62" s="2091"/>
      <c r="B62" s="2091"/>
      <c r="C62" s="2091"/>
      <c r="D62" s="2099"/>
      <c r="E62" s="636" t="s">
        <v>37</v>
      </c>
      <c r="F62" s="175"/>
      <c r="G62" s="175"/>
      <c r="H62" s="2862">
        <f>SUM(H63)</f>
        <v>0</v>
      </c>
      <c r="I62" s="2862">
        <f>SUM(I63)</f>
        <v>0</v>
      </c>
      <c r="J62" s="2860">
        <f t="shared" si="0"/>
        <v>0</v>
      </c>
      <c r="K62" s="78"/>
      <c r="L62" s="78"/>
    </row>
    <row r="63" spans="1:12" ht="10.5" customHeight="1">
      <c r="A63" s="2091"/>
      <c r="B63" s="2091"/>
      <c r="C63" s="2091"/>
      <c r="D63" s="2099"/>
      <c r="E63" s="631"/>
      <c r="F63" s="92" t="s">
        <v>1137</v>
      </c>
      <c r="G63" s="92"/>
      <c r="H63" s="173">
        <f>SUM(H64)</f>
        <v>0</v>
      </c>
      <c r="I63" s="173">
        <f>SUM(I64)</f>
        <v>0</v>
      </c>
      <c r="J63" s="164">
        <f t="shared" si="0"/>
        <v>0</v>
      </c>
      <c r="K63" s="78"/>
      <c r="L63" s="78"/>
    </row>
    <row r="64" spans="1:12" ht="10.5" customHeight="1">
      <c r="A64" s="2091">
        <v>2</v>
      </c>
      <c r="B64" s="2091">
        <v>4</v>
      </c>
      <c r="C64" s="2091">
        <v>11</v>
      </c>
      <c r="D64" s="2099"/>
      <c r="E64" s="1083"/>
      <c r="F64" s="314"/>
      <c r="G64" s="314" t="s">
        <v>1162</v>
      </c>
      <c r="H64" s="2865">
        <v>0</v>
      </c>
      <c r="I64" s="2865">
        <v>0</v>
      </c>
      <c r="J64" s="2866">
        <f t="shared" si="0"/>
        <v>0</v>
      </c>
      <c r="K64" s="78"/>
      <c r="L64" s="78"/>
    </row>
    <row r="65" spans="1:12" ht="11.25" customHeight="1">
      <c r="A65" s="2107"/>
      <c r="B65" s="2107"/>
      <c r="C65" s="2107"/>
      <c r="D65" s="2362">
        <v>1403</v>
      </c>
      <c r="E65" s="13" t="s">
        <v>39</v>
      </c>
      <c r="F65" s="123"/>
      <c r="G65" s="123"/>
      <c r="H65" s="30">
        <f t="shared" ref="H65:I67" si="1">SUM(H66)</f>
        <v>2</v>
      </c>
      <c r="I65" s="30">
        <f t="shared" si="1"/>
        <v>1</v>
      </c>
      <c r="J65" s="2867">
        <f t="shared" si="0"/>
        <v>3</v>
      </c>
      <c r="K65" s="78"/>
      <c r="L65" s="78"/>
    </row>
    <row r="66" spans="1:12" ht="11.25" customHeight="1">
      <c r="A66" s="2107"/>
      <c r="B66" s="2107"/>
      <c r="C66" s="2107"/>
      <c r="D66" s="2363"/>
      <c r="E66" s="1622" t="s">
        <v>40</v>
      </c>
      <c r="F66" s="1049"/>
      <c r="G66" s="1049"/>
      <c r="H66" s="175">
        <f t="shared" si="1"/>
        <v>2</v>
      </c>
      <c r="I66" s="175">
        <f t="shared" si="1"/>
        <v>1</v>
      </c>
      <c r="J66" s="2868">
        <f t="shared" si="0"/>
        <v>3</v>
      </c>
      <c r="K66" s="78"/>
      <c r="L66" s="78"/>
    </row>
    <row r="67" spans="1:12" ht="10.5" customHeight="1">
      <c r="A67" s="2107"/>
      <c r="B67" s="2107"/>
      <c r="C67" s="2107"/>
      <c r="D67" s="2363"/>
      <c r="E67" s="636"/>
      <c r="F67" s="322" t="s">
        <v>1134</v>
      </c>
      <c r="G67" s="322"/>
      <c r="H67" s="92">
        <f t="shared" si="1"/>
        <v>2</v>
      </c>
      <c r="I67" s="92">
        <f t="shared" si="1"/>
        <v>1</v>
      </c>
      <c r="J67" s="2869">
        <f t="shared" si="0"/>
        <v>3</v>
      </c>
      <c r="K67" s="78"/>
      <c r="L67" s="78"/>
    </row>
    <row r="68" spans="1:12" ht="10.5" customHeight="1">
      <c r="A68" s="2107">
        <v>3</v>
      </c>
      <c r="B68" s="2107">
        <v>5</v>
      </c>
      <c r="C68" s="2107">
        <v>11</v>
      </c>
      <c r="D68" s="2364"/>
      <c r="E68" s="2870"/>
      <c r="F68" s="2871"/>
      <c r="G68" s="1050" t="s">
        <v>1165</v>
      </c>
      <c r="H68" s="92">
        <v>2</v>
      </c>
      <c r="I68" s="92">
        <v>1</v>
      </c>
      <c r="J68" s="2869">
        <f t="shared" si="0"/>
        <v>3</v>
      </c>
      <c r="K68" s="78"/>
      <c r="L68" s="78"/>
    </row>
    <row r="69" spans="1:12" ht="11.25" customHeight="1">
      <c r="A69" s="2107"/>
      <c r="B69" s="2107"/>
      <c r="C69" s="2107"/>
      <c r="D69" s="2362">
        <v>1404</v>
      </c>
      <c r="E69" s="1668" t="s">
        <v>43</v>
      </c>
      <c r="F69" s="1669"/>
      <c r="G69" s="1670"/>
      <c r="H69" s="241">
        <f>SUM(H70,H81)</f>
        <v>2</v>
      </c>
      <c r="I69" s="2872">
        <f>SUM(I70,I81)</f>
        <v>4</v>
      </c>
      <c r="J69" s="242">
        <f t="shared" si="0"/>
        <v>6</v>
      </c>
      <c r="K69" s="78"/>
      <c r="L69" s="78"/>
    </row>
    <row r="70" spans="1:12" ht="11.25" customHeight="1">
      <c r="A70" s="2107"/>
      <c r="B70" s="2107"/>
      <c r="C70" s="2107"/>
      <c r="D70" s="2363"/>
      <c r="E70" s="175" t="s">
        <v>128</v>
      </c>
      <c r="F70" s="92"/>
      <c r="G70" s="92"/>
      <c r="H70" s="2863">
        <f>SUM(H71+H73+H79)</f>
        <v>2</v>
      </c>
      <c r="I70" s="2863">
        <f>SUM(I71+I73+I79)</f>
        <v>4</v>
      </c>
      <c r="J70" s="2860">
        <f t="shared" si="0"/>
        <v>6</v>
      </c>
      <c r="K70" s="78"/>
      <c r="L70" s="78"/>
    </row>
    <row r="71" spans="1:12" ht="10.5" customHeight="1">
      <c r="A71" s="2107"/>
      <c r="B71" s="2107"/>
      <c r="C71" s="2107"/>
      <c r="D71" s="2363"/>
      <c r="E71" s="175"/>
      <c r="F71" s="92" t="s">
        <v>1139</v>
      </c>
      <c r="G71" s="92"/>
      <c r="H71" s="1707">
        <f>SUM(H72)</f>
        <v>0</v>
      </c>
      <c r="I71" s="1707">
        <f>SUM(I72)</f>
        <v>0</v>
      </c>
      <c r="J71" s="2861">
        <f t="shared" si="0"/>
        <v>0</v>
      </c>
      <c r="K71" s="78"/>
      <c r="L71" s="78"/>
    </row>
    <row r="72" spans="1:12" ht="10.5" customHeight="1">
      <c r="A72" s="2091">
        <v>4</v>
      </c>
      <c r="B72" s="2091">
        <v>6</v>
      </c>
      <c r="C72" s="2091">
        <v>11</v>
      </c>
      <c r="D72" s="2363"/>
      <c r="E72" s="175"/>
      <c r="F72" s="92"/>
      <c r="G72" s="92" t="s">
        <v>1166</v>
      </c>
      <c r="H72" s="1707">
        <v>0</v>
      </c>
      <c r="I72" s="1707">
        <v>0</v>
      </c>
      <c r="J72" s="2861">
        <f t="shared" si="0"/>
        <v>0</v>
      </c>
      <c r="K72" s="78"/>
      <c r="L72" s="78"/>
    </row>
    <row r="73" spans="1:12" ht="10.5" customHeight="1">
      <c r="A73" s="2091"/>
      <c r="B73" s="2091"/>
      <c r="C73" s="2091"/>
      <c r="D73" s="2363"/>
      <c r="E73" s="92"/>
      <c r="F73" s="92" t="s">
        <v>1134</v>
      </c>
      <c r="G73" s="92"/>
      <c r="H73" s="1707">
        <f>SUM(H74:H78)</f>
        <v>2</v>
      </c>
      <c r="I73" s="1707">
        <f>SUM(I74:I78)</f>
        <v>2</v>
      </c>
      <c r="J73" s="2861">
        <f t="shared" si="0"/>
        <v>4</v>
      </c>
      <c r="K73" s="78"/>
      <c r="L73" s="78"/>
    </row>
    <row r="74" spans="1:12" ht="10.5" customHeight="1">
      <c r="A74" s="2091">
        <v>4</v>
      </c>
      <c r="B74" s="2091">
        <v>6</v>
      </c>
      <c r="C74" s="2091">
        <v>11</v>
      </c>
      <c r="D74" s="2363"/>
      <c r="E74" s="92"/>
      <c r="F74" s="92"/>
      <c r="G74" s="92" t="s">
        <v>1168</v>
      </c>
      <c r="H74" s="1707">
        <v>1</v>
      </c>
      <c r="I74" s="1707">
        <v>0</v>
      </c>
      <c r="J74" s="2861">
        <f t="shared" si="0"/>
        <v>1</v>
      </c>
      <c r="K74" s="78"/>
      <c r="L74" s="78"/>
    </row>
    <row r="75" spans="1:12" ht="10.5" customHeight="1">
      <c r="A75" s="2091"/>
      <c r="B75" s="2091"/>
      <c r="C75" s="2091"/>
      <c r="D75" s="2363"/>
      <c r="E75" s="92"/>
      <c r="F75" s="92"/>
      <c r="G75" s="92" t="s">
        <v>1545</v>
      </c>
      <c r="H75" s="1707"/>
      <c r="I75" s="1707"/>
      <c r="J75" s="2861"/>
      <c r="K75" s="78"/>
      <c r="L75" s="78"/>
    </row>
    <row r="76" spans="1:12" ht="10.5" customHeight="1">
      <c r="A76" s="2091">
        <v>4</v>
      </c>
      <c r="B76" s="2091">
        <v>6</v>
      </c>
      <c r="C76" s="2091">
        <v>11</v>
      </c>
      <c r="D76" s="2363"/>
      <c r="E76" s="92"/>
      <c r="F76" s="92"/>
      <c r="G76" s="92" t="s">
        <v>1170</v>
      </c>
      <c r="H76" s="1707">
        <v>0</v>
      </c>
      <c r="I76" s="1707">
        <v>0</v>
      </c>
      <c r="J76" s="2861">
        <f t="shared" si="0"/>
        <v>0</v>
      </c>
      <c r="K76" s="78"/>
      <c r="L76" s="78"/>
    </row>
    <row r="77" spans="1:12" ht="10.5" customHeight="1">
      <c r="A77" s="2091">
        <v>4</v>
      </c>
      <c r="B77" s="2091">
        <v>6</v>
      </c>
      <c r="C77" s="2091">
        <v>11</v>
      </c>
      <c r="D77" s="2363"/>
      <c r="E77" s="92"/>
      <c r="F77" s="92"/>
      <c r="G77" s="92" t="s">
        <v>1171</v>
      </c>
      <c r="H77" s="1707">
        <v>0</v>
      </c>
      <c r="I77" s="1707">
        <v>1</v>
      </c>
      <c r="J77" s="2861">
        <f t="shared" si="0"/>
        <v>1</v>
      </c>
      <c r="K77" s="78"/>
      <c r="L77" s="78"/>
    </row>
    <row r="78" spans="1:12" ht="10.5" customHeight="1">
      <c r="A78" s="2091">
        <v>4</v>
      </c>
      <c r="B78" s="2091">
        <v>6</v>
      </c>
      <c r="C78" s="2091">
        <v>11</v>
      </c>
      <c r="D78" s="2363"/>
      <c r="E78" s="92"/>
      <c r="F78" s="92"/>
      <c r="G78" s="92" t="s">
        <v>1172</v>
      </c>
      <c r="H78" s="1707">
        <v>1</v>
      </c>
      <c r="I78" s="1707">
        <v>1</v>
      </c>
      <c r="J78" s="2861">
        <f t="shared" si="0"/>
        <v>2</v>
      </c>
      <c r="K78" s="78"/>
      <c r="L78" s="78"/>
    </row>
    <row r="79" spans="1:12" ht="10.5" customHeight="1">
      <c r="A79" s="2091"/>
      <c r="B79" s="2091"/>
      <c r="C79" s="2091"/>
      <c r="D79" s="2363"/>
      <c r="E79" s="1638"/>
      <c r="F79" s="89" t="s">
        <v>1137</v>
      </c>
      <c r="G79" s="92"/>
      <c r="H79" s="173">
        <f>SUM(H80)</f>
        <v>0</v>
      </c>
      <c r="I79" s="173">
        <f>SUM(I80)</f>
        <v>2</v>
      </c>
      <c r="J79" s="164">
        <f>SUM(H79:I79)</f>
        <v>2</v>
      </c>
      <c r="K79" s="78"/>
      <c r="L79" s="78"/>
    </row>
    <row r="80" spans="1:12" ht="10.5" customHeight="1">
      <c r="A80" s="2091">
        <v>4</v>
      </c>
      <c r="B80" s="2091">
        <v>6</v>
      </c>
      <c r="C80" s="2091">
        <v>11</v>
      </c>
      <c r="D80" s="2363"/>
      <c r="E80" s="92"/>
      <c r="F80" s="92"/>
      <c r="G80" s="92" t="s">
        <v>1173</v>
      </c>
      <c r="H80" s="173">
        <v>0</v>
      </c>
      <c r="I80" s="173">
        <v>2</v>
      </c>
      <c r="J80" s="164">
        <f>SUM(H80:I80)</f>
        <v>2</v>
      </c>
      <c r="K80" s="78"/>
      <c r="L80" s="78"/>
    </row>
    <row r="81" spans="1:14" ht="11.25" customHeight="1">
      <c r="A81" s="2107"/>
      <c r="B81" s="2107"/>
      <c r="C81" s="2107"/>
      <c r="D81" s="2363"/>
      <c r="E81" s="175" t="s">
        <v>45</v>
      </c>
      <c r="F81" s="92"/>
      <c r="G81" s="92"/>
      <c r="H81" s="2863">
        <f>SUM(H82,H84)</f>
        <v>0</v>
      </c>
      <c r="I81" s="2863">
        <f>SUM(I82,I84)</f>
        <v>0</v>
      </c>
      <c r="J81" s="2860">
        <f t="shared" si="0"/>
        <v>0</v>
      </c>
      <c r="K81" s="78"/>
      <c r="L81" s="78"/>
    </row>
    <row r="82" spans="1:14" ht="10.5" customHeight="1">
      <c r="A82" s="2107"/>
      <c r="B82" s="2107"/>
      <c r="C82" s="2107"/>
      <c r="D82" s="2363"/>
      <c r="E82" s="92"/>
      <c r="F82" s="92" t="s">
        <v>1134</v>
      </c>
      <c r="G82" s="92"/>
      <c r="H82" s="1707">
        <f>SUM(H83)</f>
        <v>0</v>
      </c>
      <c r="I82" s="1707">
        <f>SUM(I83)</f>
        <v>0</v>
      </c>
      <c r="J82" s="2861">
        <f t="shared" si="0"/>
        <v>0</v>
      </c>
      <c r="K82" s="78"/>
      <c r="L82" s="78"/>
    </row>
    <row r="83" spans="1:14" ht="10.5" customHeight="1">
      <c r="A83" s="2091">
        <v>4</v>
      </c>
      <c r="B83" s="2091">
        <v>6</v>
      </c>
      <c r="C83" s="2091">
        <v>11</v>
      </c>
      <c r="D83" s="2363"/>
      <c r="E83" s="92"/>
      <c r="F83" s="92"/>
      <c r="G83" s="92" t="s">
        <v>1175</v>
      </c>
      <c r="H83" s="1707">
        <v>0</v>
      </c>
      <c r="I83" s="1707">
        <v>0</v>
      </c>
      <c r="J83" s="2861">
        <f t="shared" si="0"/>
        <v>0</v>
      </c>
      <c r="K83" s="78"/>
      <c r="L83" s="78"/>
    </row>
    <row r="84" spans="1:14" ht="10.5" customHeight="1">
      <c r="A84" s="2091"/>
      <c r="B84" s="2091"/>
      <c r="C84" s="2091"/>
      <c r="D84" s="2363"/>
      <c r="E84" s="92"/>
      <c r="F84" s="92" t="s">
        <v>1137</v>
      </c>
      <c r="G84" s="92"/>
      <c r="H84" s="1707">
        <f>SUM(H85)</f>
        <v>0</v>
      </c>
      <c r="I84" s="1707">
        <f>SUM(I85)</f>
        <v>0</v>
      </c>
      <c r="J84" s="2861">
        <f t="shared" si="0"/>
        <v>0</v>
      </c>
      <c r="K84" s="78"/>
      <c r="L84" s="78"/>
    </row>
    <row r="85" spans="1:14" ht="10.5" customHeight="1">
      <c r="A85" s="2091">
        <v>4</v>
      </c>
      <c r="B85" s="2091">
        <v>6</v>
      </c>
      <c r="C85" s="2091">
        <v>11</v>
      </c>
      <c r="D85" s="2364"/>
      <c r="E85" s="314"/>
      <c r="F85" s="314"/>
      <c r="G85" s="314" t="s">
        <v>1176</v>
      </c>
      <c r="H85" s="2873">
        <v>0</v>
      </c>
      <c r="I85" s="2873">
        <v>0</v>
      </c>
      <c r="J85" s="2874">
        <f t="shared" si="0"/>
        <v>0</v>
      </c>
      <c r="K85" s="78"/>
      <c r="L85" s="78"/>
    </row>
    <row r="86" spans="1:14" ht="12" customHeight="1">
      <c r="A86" s="2107"/>
      <c r="B86" s="2107"/>
      <c r="C86" s="2107"/>
      <c r="D86" s="979"/>
      <c r="E86" s="979"/>
      <c r="F86" s="1145"/>
      <c r="G86" s="624"/>
      <c r="H86" s="624"/>
      <c r="I86" s="2875" t="s">
        <v>1546</v>
      </c>
      <c r="J86" s="2875"/>
      <c r="K86" s="78"/>
      <c r="L86" s="78"/>
    </row>
    <row r="87" spans="1:14" ht="12" customHeight="1">
      <c r="A87" s="2107"/>
      <c r="B87" s="2107"/>
      <c r="C87" s="2107"/>
      <c r="D87" s="979"/>
      <c r="E87" s="979"/>
      <c r="F87" s="92"/>
      <c r="G87" s="92"/>
      <c r="H87" s="92"/>
      <c r="I87" s="605" t="s">
        <v>271</v>
      </c>
      <c r="J87" s="605"/>
    </row>
    <row r="88" spans="1:14" s="83" customFormat="1" ht="10.5" customHeight="1">
      <c r="A88" s="2107"/>
      <c r="B88" s="2107"/>
      <c r="C88" s="2107"/>
      <c r="D88" s="2282" t="s">
        <v>2</v>
      </c>
      <c r="E88" s="2285" t="s">
        <v>327</v>
      </c>
      <c r="F88" s="2285"/>
      <c r="G88" s="2285"/>
      <c r="H88" s="2793" t="s">
        <v>18</v>
      </c>
      <c r="I88" s="2793" t="s">
        <v>19</v>
      </c>
      <c r="J88" s="2796" t="s">
        <v>8</v>
      </c>
      <c r="K88" s="278"/>
      <c r="N88" s="92"/>
    </row>
    <row r="89" spans="1:14" ht="10.5" customHeight="1">
      <c r="A89" s="2107"/>
      <c r="B89" s="2107"/>
      <c r="C89" s="2107"/>
      <c r="D89" s="2357"/>
      <c r="E89" s="2286"/>
      <c r="F89" s="2286"/>
      <c r="G89" s="2286"/>
      <c r="H89" s="2794"/>
      <c r="I89" s="2794"/>
      <c r="J89" s="2797"/>
      <c r="K89" s="78"/>
      <c r="L89" s="2091"/>
    </row>
    <row r="90" spans="1:14" ht="10.5" customHeight="1">
      <c r="A90" s="2107" t="s">
        <v>9</v>
      </c>
      <c r="B90" s="2107" t="s">
        <v>10</v>
      </c>
      <c r="C90" s="2107" t="s">
        <v>11</v>
      </c>
      <c r="D90" s="2358"/>
      <c r="E90" s="2287"/>
      <c r="F90" s="2287"/>
      <c r="G90" s="2287"/>
      <c r="H90" s="2795"/>
      <c r="I90" s="2795"/>
      <c r="J90" s="2798"/>
      <c r="K90" s="78"/>
      <c r="L90" s="83"/>
    </row>
    <row r="91" spans="1:14" ht="11.25" customHeight="1">
      <c r="A91" s="2107"/>
      <c r="B91" s="2107"/>
      <c r="C91" s="2107"/>
      <c r="D91" s="2204">
        <v>1405</v>
      </c>
      <c r="E91" s="122" t="s">
        <v>46</v>
      </c>
      <c r="F91" s="1634"/>
      <c r="G91" s="14"/>
      <c r="H91" s="129">
        <f>SUM(H92+H96)</f>
        <v>10</v>
      </c>
      <c r="I91" s="129">
        <f>SUM(I92+I96)</f>
        <v>11</v>
      </c>
      <c r="J91" s="16">
        <f>SUM(H91:I91)</f>
        <v>21</v>
      </c>
    </row>
    <row r="92" spans="1:14" ht="11.25" customHeight="1">
      <c r="B92" s="2107"/>
      <c r="C92" s="2107"/>
      <c r="D92" s="2205"/>
      <c r="E92" s="1622" t="s">
        <v>47</v>
      </c>
      <c r="F92" s="624"/>
      <c r="G92" s="624"/>
      <c r="H92" s="2859">
        <f>SUM(H93)</f>
        <v>4</v>
      </c>
      <c r="I92" s="2859">
        <f>SUM(I93)</f>
        <v>2</v>
      </c>
      <c r="J92" s="2876">
        <f t="shared" ref="J92:J105" si="2">SUM(H92:I92)</f>
        <v>6</v>
      </c>
    </row>
    <row r="93" spans="1:14" ht="10.5" customHeight="1">
      <c r="B93" s="2107"/>
      <c r="C93" s="2107"/>
      <c r="D93" s="2205"/>
      <c r="E93" s="631"/>
      <c r="F93" s="92" t="s">
        <v>1134</v>
      </c>
      <c r="G93" s="92"/>
      <c r="H93" s="173">
        <f>SUM(H94:H95)</f>
        <v>4</v>
      </c>
      <c r="I93" s="173">
        <f>SUM(I94:I95)</f>
        <v>2</v>
      </c>
      <c r="J93" s="164">
        <f t="shared" si="2"/>
        <v>6</v>
      </c>
    </row>
    <row r="94" spans="1:14" s="83" customFormat="1" ht="10.5" customHeight="1">
      <c r="A94" s="2091">
        <v>5</v>
      </c>
      <c r="B94" s="2091">
        <v>4</v>
      </c>
      <c r="C94" s="2091">
        <v>8</v>
      </c>
      <c r="D94" s="2205"/>
      <c r="E94" s="631"/>
      <c r="G94" s="92" t="s">
        <v>1177</v>
      </c>
      <c r="H94" s="173">
        <v>3</v>
      </c>
      <c r="I94" s="173">
        <v>2</v>
      </c>
      <c r="J94" s="164">
        <f t="shared" si="2"/>
        <v>5</v>
      </c>
    </row>
    <row r="95" spans="1:14" ht="10.5" customHeight="1">
      <c r="A95" s="2091">
        <v>5</v>
      </c>
      <c r="B95" s="2091">
        <v>5</v>
      </c>
      <c r="C95" s="2091">
        <v>11</v>
      </c>
      <c r="D95" s="2205"/>
      <c r="E95" s="631"/>
      <c r="F95" s="92"/>
      <c r="G95" s="92" t="s">
        <v>228</v>
      </c>
      <c r="H95" s="2877">
        <v>1</v>
      </c>
      <c r="I95" s="2877">
        <v>0</v>
      </c>
      <c r="J95" s="164">
        <f>SUM(H95:I95)</f>
        <v>1</v>
      </c>
    </row>
    <row r="96" spans="1:14" s="83" customFormat="1" ht="11.25" customHeight="1">
      <c r="A96" s="2107"/>
      <c r="B96" s="2107"/>
      <c r="C96" s="2107"/>
      <c r="D96" s="2205"/>
      <c r="E96" s="636" t="s">
        <v>48</v>
      </c>
      <c r="F96" s="92"/>
      <c r="H96" s="2862">
        <f>SUM(H97,H99,H104)</f>
        <v>6</v>
      </c>
      <c r="I96" s="2862">
        <f>SUM(I97,I99,I104)</f>
        <v>9</v>
      </c>
      <c r="J96" s="2860">
        <f t="shared" si="2"/>
        <v>15</v>
      </c>
    </row>
    <row r="97" spans="1:10" ht="10.5" customHeight="1">
      <c r="B97" s="2107"/>
      <c r="C97" s="2107"/>
      <c r="D97" s="2205"/>
      <c r="E97" s="636"/>
      <c r="F97" s="92" t="s">
        <v>1139</v>
      </c>
      <c r="G97" s="83"/>
      <c r="H97" s="163">
        <f>SUM(H98)</f>
        <v>3</v>
      </c>
      <c r="I97" s="163">
        <f>SUM(I98)</f>
        <v>2</v>
      </c>
      <c r="J97" s="164">
        <f t="shared" si="2"/>
        <v>5</v>
      </c>
    </row>
    <row r="98" spans="1:10" ht="10.5" customHeight="1">
      <c r="A98" s="2091">
        <v>5</v>
      </c>
      <c r="B98" s="2091">
        <v>5</v>
      </c>
      <c r="C98" s="2091">
        <v>11</v>
      </c>
      <c r="D98" s="2205"/>
      <c r="E98" s="636"/>
      <c r="F98" s="92"/>
      <c r="G98" s="92" t="s">
        <v>1179</v>
      </c>
      <c r="H98" s="173">
        <v>3</v>
      </c>
      <c r="I98" s="173">
        <v>2</v>
      </c>
      <c r="J98" s="164">
        <f t="shared" si="2"/>
        <v>5</v>
      </c>
    </row>
    <row r="99" spans="1:10" ht="10.5" customHeight="1">
      <c r="B99" s="2107"/>
      <c r="C99" s="2107"/>
      <c r="D99" s="2205"/>
      <c r="E99" s="631"/>
      <c r="F99" s="92" t="s">
        <v>1134</v>
      </c>
      <c r="G99" s="83"/>
      <c r="H99" s="163">
        <f>SUM(H100:H103)</f>
        <v>3</v>
      </c>
      <c r="I99" s="163">
        <f>SUM(I100:I103)</f>
        <v>6</v>
      </c>
      <c r="J99" s="164">
        <f t="shared" si="2"/>
        <v>9</v>
      </c>
    </row>
    <row r="100" spans="1:10" ht="10.5" customHeight="1">
      <c r="A100" s="2091">
        <v>5</v>
      </c>
      <c r="B100" s="2091">
        <v>5</v>
      </c>
      <c r="C100" s="2091">
        <v>11</v>
      </c>
      <c r="D100" s="2205"/>
      <c r="E100" s="631"/>
      <c r="F100" s="83"/>
      <c r="G100" s="92" t="s">
        <v>1547</v>
      </c>
      <c r="H100" s="163">
        <v>1</v>
      </c>
      <c r="I100" s="163">
        <v>2</v>
      </c>
      <c r="J100" s="164">
        <f t="shared" si="2"/>
        <v>3</v>
      </c>
    </row>
    <row r="101" spans="1:10" ht="10.5" customHeight="1">
      <c r="A101" s="713">
        <v>5</v>
      </c>
      <c r="B101" s="2091">
        <v>5</v>
      </c>
      <c r="C101" s="2107">
        <v>11</v>
      </c>
      <c r="D101" s="2205"/>
      <c r="E101" s="631"/>
      <c r="F101" s="83"/>
      <c r="G101" s="64" t="s">
        <v>1548</v>
      </c>
      <c r="H101" s="163">
        <v>2</v>
      </c>
      <c r="I101" s="163">
        <v>4</v>
      </c>
      <c r="J101" s="164">
        <f t="shared" si="2"/>
        <v>6</v>
      </c>
    </row>
    <row r="102" spans="1:10" ht="10.5" customHeight="1">
      <c r="A102" s="2091">
        <v>5</v>
      </c>
      <c r="B102" s="2091">
        <v>5</v>
      </c>
      <c r="C102" s="2091">
        <v>11</v>
      </c>
      <c r="D102" s="2205"/>
      <c r="E102" s="631"/>
      <c r="F102" s="83"/>
      <c r="G102" s="92" t="s">
        <v>1182</v>
      </c>
      <c r="H102" s="2877">
        <v>0</v>
      </c>
      <c r="I102" s="2877">
        <v>0</v>
      </c>
      <c r="J102" s="164">
        <f t="shared" si="2"/>
        <v>0</v>
      </c>
    </row>
    <row r="103" spans="1:10" ht="10.5" customHeight="1">
      <c r="A103" s="2091">
        <v>5</v>
      </c>
      <c r="B103" s="2091">
        <v>5</v>
      </c>
      <c r="C103" s="2091">
        <v>11</v>
      </c>
      <c r="D103" s="2205"/>
      <c r="E103" s="631"/>
      <c r="F103" s="83"/>
      <c r="G103" s="92" t="s">
        <v>1183</v>
      </c>
      <c r="H103" s="173">
        <v>0</v>
      </c>
      <c r="I103" s="173">
        <v>0</v>
      </c>
      <c r="J103" s="164">
        <f t="shared" si="2"/>
        <v>0</v>
      </c>
    </row>
    <row r="104" spans="1:10" ht="10.5" customHeight="1">
      <c r="B104" s="2107"/>
      <c r="C104" s="2107"/>
      <c r="D104" s="2205"/>
      <c r="E104" s="631"/>
      <c r="F104" s="92" t="s">
        <v>1137</v>
      </c>
      <c r="G104" s="83"/>
      <c r="H104" s="163">
        <f>SUM(H105)</f>
        <v>0</v>
      </c>
      <c r="I104" s="163">
        <f>SUM(I105)</f>
        <v>1</v>
      </c>
      <c r="J104" s="164">
        <f t="shared" si="2"/>
        <v>1</v>
      </c>
    </row>
    <row r="105" spans="1:10" ht="10.5" customHeight="1">
      <c r="A105" s="2091">
        <v>5</v>
      </c>
      <c r="B105" s="2091">
        <v>5</v>
      </c>
      <c r="C105" s="2091">
        <v>11</v>
      </c>
      <c r="D105" s="2205"/>
      <c r="E105" s="631"/>
      <c r="F105" s="92"/>
      <c r="G105" s="92" t="s">
        <v>1184</v>
      </c>
      <c r="H105" s="173">
        <v>0</v>
      </c>
      <c r="I105" s="173">
        <v>1</v>
      </c>
      <c r="J105" s="164">
        <f t="shared" si="2"/>
        <v>1</v>
      </c>
    </row>
    <row r="106" spans="1:10" ht="11.25" customHeight="1">
      <c r="B106" s="2107"/>
      <c r="C106" s="2107"/>
      <c r="D106" s="2313">
        <v>1406</v>
      </c>
      <c r="E106" s="13" t="s">
        <v>51</v>
      </c>
      <c r="F106" s="123"/>
      <c r="G106" s="123"/>
      <c r="H106" s="129">
        <f>SUM(H107,H121,H124)</f>
        <v>1</v>
      </c>
      <c r="I106" s="129">
        <f>SUM(I107,I121,I124)</f>
        <v>6</v>
      </c>
      <c r="J106" s="16">
        <f>SUM(H106:I106)</f>
        <v>7</v>
      </c>
    </row>
    <row r="107" spans="1:10" ht="11.25" customHeight="1">
      <c r="B107" s="2107"/>
      <c r="C107" s="2107"/>
      <c r="D107" s="2313"/>
      <c r="E107" s="175" t="s">
        <v>52</v>
      </c>
      <c r="F107" s="92"/>
      <c r="G107" s="92"/>
      <c r="H107" s="2862">
        <f>SUM(H108,H110)</f>
        <v>0</v>
      </c>
      <c r="I107" s="2862">
        <f>SUM(I108,I110)</f>
        <v>5</v>
      </c>
      <c r="J107" s="2860">
        <f>SUM(H107:I107)</f>
        <v>5</v>
      </c>
    </row>
    <row r="108" spans="1:10" ht="10.5" customHeight="1">
      <c r="B108" s="2107"/>
      <c r="C108" s="2107"/>
      <c r="D108" s="2313"/>
      <c r="E108" s="92"/>
      <c r="F108" s="92" t="s">
        <v>1134</v>
      </c>
      <c r="G108" s="92"/>
      <c r="H108" s="173">
        <f>SUM(H109:H109)</f>
        <v>0</v>
      </c>
      <c r="I108" s="173">
        <f>SUM(I109:I109)</f>
        <v>0</v>
      </c>
      <c r="J108" s="164">
        <f t="shared" ref="J108:J162" si="3">SUM(H108:I108)</f>
        <v>0</v>
      </c>
    </row>
    <row r="109" spans="1:10" ht="10.5" customHeight="1">
      <c r="A109" s="2091">
        <v>6</v>
      </c>
      <c r="B109" s="2091">
        <v>2</v>
      </c>
      <c r="C109" s="2091">
        <v>11</v>
      </c>
      <c r="D109" s="2313"/>
      <c r="E109" s="92"/>
      <c r="F109" s="92"/>
      <c r="G109" s="92" t="s">
        <v>1185</v>
      </c>
      <c r="H109" s="173">
        <v>0</v>
      </c>
      <c r="I109" s="173">
        <v>0</v>
      </c>
      <c r="J109" s="164">
        <f t="shared" si="3"/>
        <v>0</v>
      </c>
    </row>
    <row r="110" spans="1:10" ht="10.5" customHeight="1">
      <c r="B110" s="2107"/>
      <c r="C110" s="2107"/>
      <c r="D110" s="2313"/>
      <c r="E110" s="92"/>
      <c r="F110" s="92" t="s">
        <v>1186</v>
      </c>
      <c r="G110" s="92"/>
      <c r="H110" s="173">
        <f>SUM(H111:H120)</f>
        <v>0</v>
      </c>
      <c r="I110" s="173">
        <f>SUM(I111:I120)</f>
        <v>5</v>
      </c>
      <c r="J110" s="164">
        <f t="shared" si="3"/>
        <v>5</v>
      </c>
    </row>
    <row r="111" spans="1:10" ht="10.5" customHeight="1">
      <c r="A111" s="2091">
        <v>6</v>
      </c>
      <c r="B111" s="2091">
        <v>2</v>
      </c>
      <c r="C111" s="2091">
        <v>11</v>
      </c>
      <c r="D111" s="2313"/>
      <c r="E111" s="92"/>
      <c r="F111" s="92"/>
      <c r="G111" s="92" t="s">
        <v>1187</v>
      </c>
      <c r="H111" s="173">
        <v>0</v>
      </c>
      <c r="I111" s="173">
        <v>2</v>
      </c>
      <c r="J111" s="164">
        <f t="shared" si="3"/>
        <v>2</v>
      </c>
    </row>
    <row r="112" spans="1:10" ht="10.5" customHeight="1">
      <c r="A112" s="2091">
        <v>6</v>
      </c>
      <c r="B112" s="2091">
        <v>2</v>
      </c>
      <c r="C112" s="2091">
        <v>11</v>
      </c>
      <c r="D112" s="2313"/>
      <c r="E112" s="92"/>
      <c r="F112" s="92"/>
      <c r="G112" s="92" t="s">
        <v>1188</v>
      </c>
      <c r="H112" s="173">
        <v>0</v>
      </c>
      <c r="I112" s="173">
        <v>0</v>
      </c>
      <c r="J112" s="164">
        <f t="shared" si="3"/>
        <v>0</v>
      </c>
    </row>
    <row r="113" spans="1:10" ht="10.5" customHeight="1">
      <c r="A113" s="2091">
        <v>6</v>
      </c>
      <c r="B113" s="2091">
        <v>2</v>
      </c>
      <c r="C113" s="2091">
        <v>11</v>
      </c>
      <c r="D113" s="2313"/>
      <c r="E113" s="92"/>
      <c r="F113" s="92"/>
      <c r="G113" s="92" t="s">
        <v>1189</v>
      </c>
      <c r="H113" s="173">
        <v>0</v>
      </c>
      <c r="I113" s="173">
        <v>1</v>
      </c>
      <c r="J113" s="164">
        <f t="shared" si="3"/>
        <v>1</v>
      </c>
    </row>
    <row r="114" spans="1:10" ht="10.5" customHeight="1">
      <c r="A114" s="2091">
        <v>6</v>
      </c>
      <c r="B114" s="2091">
        <v>2</v>
      </c>
      <c r="C114" s="2091">
        <v>11</v>
      </c>
      <c r="D114" s="2313"/>
      <c r="E114" s="92"/>
      <c r="F114" s="92"/>
      <c r="G114" s="92" t="s">
        <v>1190</v>
      </c>
      <c r="H114" s="173">
        <v>0</v>
      </c>
      <c r="I114" s="173">
        <v>0</v>
      </c>
      <c r="J114" s="164">
        <f t="shared" si="3"/>
        <v>0</v>
      </c>
    </row>
    <row r="115" spans="1:10" ht="10.5" customHeight="1">
      <c r="A115" s="2091">
        <v>6</v>
      </c>
      <c r="B115" s="2091">
        <v>2</v>
      </c>
      <c r="C115" s="2091">
        <v>11</v>
      </c>
      <c r="D115" s="2313"/>
      <c r="E115" s="92"/>
      <c r="F115" s="92"/>
      <c r="G115" s="92" t="s">
        <v>1191</v>
      </c>
      <c r="H115" s="173">
        <v>0</v>
      </c>
      <c r="I115" s="173">
        <v>0</v>
      </c>
      <c r="J115" s="164">
        <f t="shared" si="3"/>
        <v>0</v>
      </c>
    </row>
    <row r="116" spans="1:10" ht="10.5" customHeight="1">
      <c r="A116" s="2091">
        <v>6</v>
      </c>
      <c r="B116" s="2091">
        <v>2</v>
      </c>
      <c r="C116" s="2091">
        <v>11</v>
      </c>
      <c r="D116" s="2313"/>
      <c r="E116" s="92"/>
      <c r="F116" s="92"/>
      <c r="G116" s="92" t="s">
        <v>1192</v>
      </c>
      <c r="H116" s="173">
        <v>0</v>
      </c>
      <c r="I116" s="173">
        <v>0</v>
      </c>
      <c r="J116" s="164">
        <f t="shared" si="3"/>
        <v>0</v>
      </c>
    </row>
    <row r="117" spans="1:10" ht="10.5" customHeight="1">
      <c r="A117" s="2091">
        <v>6</v>
      </c>
      <c r="B117" s="2091">
        <v>2</v>
      </c>
      <c r="C117" s="2091">
        <v>11</v>
      </c>
      <c r="D117" s="2313"/>
      <c r="E117" s="92"/>
      <c r="F117" s="92"/>
      <c r="G117" s="92" t="s">
        <v>1193</v>
      </c>
      <c r="H117" s="173">
        <v>0</v>
      </c>
      <c r="I117" s="173">
        <v>0</v>
      </c>
      <c r="J117" s="164">
        <f t="shared" si="3"/>
        <v>0</v>
      </c>
    </row>
    <row r="118" spans="1:10" ht="10.5" customHeight="1">
      <c r="A118" s="2091">
        <v>6</v>
      </c>
      <c r="B118" s="2091">
        <v>2</v>
      </c>
      <c r="C118" s="2091">
        <v>11</v>
      </c>
      <c r="D118" s="2313"/>
      <c r="E118" s="92"/>
      <c r="F118" s="92"/>
      <c r="G118" s="92" t="s">
        <v>1194</v>
      </c>
      <c r="H118" s="173">
        <v>0</v>
      </c>
      <c r="I118" s="173">
        <v>1</v>
      </c>
      <c r="J118" s="164">
        <f t="shared" si="3"/>
        <v>1</v>
      </c>
    </row>
    <row r="119" spans="1:10" ht="10.5" customHeight="1">
      <c r="A119" s="2091">
        <v>6</v>
      </c>
      <c r="B119" s="2091">
        <v>2</v>
      </c>
      <c r="C119" s="2091">
        <v>11</v>
      </c>
      <c r="D119" s="2313"/>
      <c r="E119" s="92"/>
      <c r="F119" s="92"/>
      <c r="G119" s="92" t="s">
        <v>1195</v>
      </c>
      <c r="H119" s="173">
        <v>0</v>
      </c>
      <c r="I119" s="173">
        <v>0</v>
      </c>
      <c r="J119" s="164">
        <f t="shared" si="3"/>
        <v>0</v>
      </c>
    </row>
    <row r="120" spans="1:10" ht="10.5" customHeight="1">
      <c r="A120" s="2091">
        <v>6</v>
      </c>
      <c r="B120" s="2091">
        <v>2</v>
      </c>
      <c r="C120" s="2091">
        <v>11</v>
      </c>
      <c r="D120" s="2313"/>
      <c r="E120" s="92"/>
      <c r="F120" s="92"/>
      <c r="G120" s="92" t="s">
        <v>1196</v>
      </c>
      <c r="H120" s="173">
        <v>0</v>
      </c>
      <c r="I120" s="173">
        <v>1</v>
      </c>
      <c r="J120" s="164">
        <f t="shared" si="3"/>
        <v>1</v>
      </c>
    </row>
    <row r="121" spans="1:10" ht="11.25" customHeight="1">
      <c r="B121" s="2107"/>
      <c r="C121" s="2107"/>
      <c r="D121" s="2313"/>
      <c r="E121" s="175" t="s">
        <v>53</v>
      </c>
      <c r="F121" s="92"/>
      <c r="G121" s="92"/>
      <c r="H121" s="2862">
        <f>SUM(H122)</f>
        <v>1</v>
      </c>
      <c r="I121" s="2862">
        <f>SUM(I122)</f>
        <v>0</v>
      </c>
      <c r="J121" s="2860">
        <f t="shared" si="3"/>
        <v>1</v>
      </c>
    </row>
    <row r="122" spans="1:10" ht="10.5" customHeight="1">
      <c r="B122" s="2107"/>
      <c r="C122" s="2107"/>
      <c r="D122" s="2313"/>
      <c r="E122" s="92"/>
      <c r="F122" s="92" t="s">
        <v>1134</v>
      </c>
      <c r="G122" s="92"/>
      <c r="H122" s="173">
        <f>SUM(H123:H123)</f>
        <v>1</v>
      </c>
      <c r="I122" s="173">
        <f>SUM(I123:I123)</f>
        <v>0</v>
      </c>
      <c r="J122" s="164">
        <f t="shared" si="3"/>
        <v>1</v>
      </c>
    </row>
    <row r="123" spans="1:10" ht="10.5" customHeight="1">
      <c r="A123" s="2091">
        <v>6</v>
      </c>
      <c r="B123" s="2091">
        <v>2</v>
      </c>
      <c r="C123" s="2091">
        <v>10</v>
      </c>
      <c r="D123" s="2313"/>
      <c r="E123" s="92"/>
      <c r="F123" s="92"/>
      <c r="G123" s="92" t="s">
        <v>1197</v>
      </c>
      <c r="H123" s="173">
        <v>1</v>
      </c>
      <c r="I123" s="173">
        <v>0</v>
      </c>
      <c r="J123" s="164">
        <f t="shared" si="3"/>
        <v>1</v>
      </c>
    </row>
    <row r="124" spans="1:10" ht="11.25" customHeight="1">
      <c r="B124" s="2107"/>
      <c r="C124" s="2107"/>
      <c r="D124" s="2313"/>
      <c r="E124" s="175" t="s">
        <v>56</v>
      </c>
      <c r="F124" s="92"/>
      <c r="G124" s="92"/>
      <c r="H124" s="2862">
        <f>SUM(H125+H127)</f>
        <v>0</v>
      </c>
      <c r="I124" s="2862">
        <f>SUM(I125+I127)</f>
        <v>1</v>
      </c>
      <c r="J124" s="2860">
        <f t="shared" si="3"/>
        <v>1</v>
      </c>
    </row>
    <row r="125" spans="1:10" ht="10.5" customHeight="1">
      <c r="B125" s="2107"/>
      <c r="C125" s="2107"/>
      <c r="D125" s="2313"/>
      <c r="E125" s="175"/>
      <c r="F125" s="92" t="s">
        <v>1139</v>
      </c>
      <c r="G125" s="92"/>
      <c r="H125" s="173">
        <f>SUM(H126)</f>
        <v>0</v>
      </c>
      <c r="I125" s="173">
        <f>SUM(I126)</f>
        <v>1</v>
      </c>
      <c r="J125" s="164">
        <f t="shared" si="3"/>
        <v>1</v>
      </c>
    </row>
    <row r="126" spans="1:10" ht="10.5" customHeight="1">
      <c r="A126" s="2091">
        <v>6</v>
      </c>
      <c r="B126" s="2091">
        <v>2</v>
      </c>
      <c r="C126" s="2091">
        <v>10</v>
      </c>
      <c r="D126" s="2313"/>
      <c r="E126" s="92"/>
      <c r="F126" s="92"/>
      <c r="G126" s="92" t="s">
        <v>51</v>
      </c>
      <c r="H126" s="173">
        <v>0</v>
      </c>
      <c r="I126" s="173">
        <v>1</v>
      </c>
      <c r="J126" s="164">
        <f t="shared" si="3"/>
        <v>1</v>
      </c>
    </row>
    <row r="127" spans="1:10" ht="10.5" customHeight="1">
      <c r="A127" s="2091"/>
      <c r="B127" s="2091"/>
      <c r="C127" s="2091"/>
      <c r="D127" s="2313"/>
      <c r="E127" s="92"/>
      <c r="F127" s="92" t="s">
        <v>1134</v>
      </c>
      <c r="G127" s="92"/>
      <c r="H127" s="173">
        <f>SUM(H128:H129)</f>
        <v>0</v>
      </c>
      <c r="I127" s="173">
        <f>SUM(I128:I129)</f>
        <v>0</v>
      </c>
      <c r="J127" s="164">
        <f t="shared" si="3"/>
        <v>0</v>
      </c>
    </row>
    <row r="128" spans="1:10" ht="10.5" customHeight="1">
      <c r="A128" s="2091">
        <v>6</v>
      </c>
      <c r="B128" s="2091">
        <v>4</v>
      </c>
      <c r="C128" s="2091">
        <v>11</v>
      </c>
      <c r="D128" s="2313"/>
      <c r="E128" s="92"/>
      <c r="F128" s="92"/>
      <c r="G128" s="92" t="s">
        <v>1199</v>
      </c>
      <c r="H128" s="173">
        <v>0</v>
      </c>
      <c r="I128" s="173">
        <v>0</v>
      </c>
      <c r="J128" s="164">
        <f t="shared" si="3"/>
        <v>0</v>
      </c>
    </row>
    <row r="129" spans="1:10" ht="10.5" customHeight="1">
      <c r="A129" s="2091">
        <v>6</v>
      </c>
      <c r="B129" s="2091">
        <v>2</v>
      </c>
      <c r="C129" s="2091">
        <v>11</v>
      </c>
      <c r="D129" s="2313"/>
      <c r="E129" s="92"/>
      <c r="F129" s="92"/>
      <c r="G129" s="92" t="s">
        <v>1200</v>
      </c>
      <c r="H129" s="173">
        <v>0</v>
      </c>
      <c r="I129" s="173">
        <v>0</v>
      </c>
      <c r="J129" s="164">
        <f t="shared" si="3"/>
        <v>0</v>
      </c>
    </row>
    <row r="130" spans="1:10" ht="11.25" customHeight="1">
      <c r="B130" s="2107"/>
      <c r="C130" s="2107"/>
      <c r="D130" s="2302">
        <v>1407</v>
      </c>
      <c r="E130" s="13" t="s">
        <v>58</v>
      </c>
      <c r="F130" s="123"/>
      <c r="G130" s="123"/>
      <c r="H130" s="31">
        <f>SUM(H131,H137)</f>
        <v>4</v>
      </c>
      <c r="I130" s="31">
        <f>SUM(I131,I137)</f>
        <v>1</v>
      </c>
      <c r="J130" s="33">
        <f t="shared" si="3"/>
        <v>5</v>
      </c>
    </row>
    <row r="131" spans="1:10" ht="11.25" customHeight="1">
      <c r="B131" s="2107"/>
      <c r="C131" s="2107"/>
      <c r="D131" s="2302"/>
      <c r="E131" s="175" t="s">
        <v>59</v>
      </c>
      <c r="F131" s="1637"/>
      <c r="G131" s="1637"/>
      <c r="H131" s="2862">
        <f>SUM(H132+H134)</f>
        <v>3</v>
      </c>
      <c r="I131" s="2862">
        <f>SUM(I132+I134)</f>
        <v>1</v>
      </c>
      <c r="J131" s="2860">
        <f t="shared" si="3"/>
        <v>4</v>
      </c>
    </row>
    <row r="132" spans="1:10" ht="11.25" customHeight="1">
      <c r="B132" s="2107"/>
      <c r="C132" s="2107"/>
      <c r="D132" s="2302"/>
      <c r="E132" s="175"/>
      <c r="F132" s="92" t="s">
        <v>1139</v>
      </c>
      <c r="G132" s="1637"/>
      <c r="H132" s="163">
        <f>SUM(H133)</f>
        <v>3</v>
      </c>
      <c r="I132" s="163">
        <f>SUM(I133)</f>
        <v>1</v>
      </c>
      <c r="J132" s="164">
        <f t="shared" si="3"/>
        <v>4</v>
      </c>
    </row>
    <row r="133" spans="1:10" ht="11.25" customHeight="1">
      <c r="A133" s="713">
        <v>7</v>
      </c>
      <c r="B133" s="2107">
        <v>3</v>
      </c>
      <c r="C133" s="2107">
        <v>11</v>
      </c>
      <c r="D133" s="2302"/>
      <c r="E133" s="175"/>
      <c r="F133" s="1637"/>
      <c r="G133" s="92" t="s">
        <v>1201</v>
      </c>
      <c r="H133" s="163">
        <v>3</v>
      </c>
      <c r="I133" s="163">
        <v>1</v>
      </c>
      <c r="J133" s="164">
        <f t="shared" si="3"/>
        <v>4</v>
      </c>
    </row>
    <row r="134" spans="1:10" ht="10.5" customHeight="1">
      <c r="B134" s="2107"/>
      <c r="C134" s="2107"/>
      <c r="D134" s="2302"/>
      <c r="E134" s="1638"/>
      <c r="F134" s="89" t="s">
        <v>1134</v>
      </c>
      <c r="G134" s="92"/>
      <c r="H134" s="173">
        <f>SUM(H135:H136)</f>
        <v>0</v>
      </c>
      <c r="I134" s="173">
        <f>SUM(I135:I136)</f>
        <v>0</v>
      </c>
      <c r="J134" s="164">
        <f t="shared" si="3"/>
        <v>0</v>
      </c>
    </row>
    <row r="135" spans="1:10" ht="10.5" customHeight="1">
      <c r="A135" s="2091">
        <v>7</v>
      </c>
      <c r="B135" s="2091">
        <v>3</v>
      </c>
      <c r="C135" s="2091">
        <v>11</v>
      </c>
      <c r="D135" s="2302"/>
      <c r="E135" s="1638"/>
      <c r="F135" s="89"/>
      <c r="G135" s="92" t="s">
        <v>1201</v>
      </c>
      <c r="H135" s="173">
        <v>0</v>
      </c>
      <c r="I135" s="173">
        <v>0</v>
      </c>
      <c r="J135" s="164">
        <f t="shared" si="3"/>
        <v>0</v>
      </c>
    </row>
    <row r="136" spans="1:10" ht="10.5" customHeight="1">
      <c r="A136" s="2091">
        <v>7</v>
      </c>
      <c r="B136" s="2091">
        <v>3</v>
      </c>
      <c r="C136" s="2091">
        <v>11</v>
      </c>
      <c r="D136" s="2302"/>
      <c r="E136" s="1638"/>
      <c r="F136" s="89"/>
      <c r="G136" s="92" t="s">
        <v>1202</v>
      </c>
      <c r="H136" s="173">
        <v>0</v>
      </c>
      <c r="I136" s="173">
        <v>0</v>
      </c>
      <c r="J136" s="164">
        <f t="shared" si="3"/>
        <v>0</v>
      </c>
    </row>
    <row r="137" spans="1:10" ht="11.25" customHeight="1">
      <c r="B137" s="2107"/>
      <c r="C137" s="2107"/>
      <c r="D137" s="2302"/>
      <c r="E137" s="175" t="s">
        <v>60</v>
      </c>
      <c r="F137" s="175"/>
      <c r="G137" s="683"/>
      <c r="H137" s="2862">
        <f>SUM(H138)</f>
        <v>1</v>
      </c>
      <c r="I137" s="2862">
        <f>SUM(I138)</f>
        <v>0</v>
      </c>
      <c r="J137" s="2860">
        <f t="shared" si="3"/>
        <v>1</v>
      </c>
    </row>
    <row r="138" spans="1:10" ht="10.5" customHeight="1">
      <c r="B138" s="2107"/>
      <c r="C138" s="2107"/>
      <c r="D138" s="2302"/>
      <c r="E138" s="92"/>
      <c r="F138" s="92" t="s">
        <v>1134</v>
      </c>
      <c r="H138" s="173">
        <f>SUM(H139)</f>
        <v>1</v>
      </c>
      <c r="I138" s="173">
        <f>SUM(I139)</f>
        <v>0</v>
      </c>
      <c r="J138" s="164">
        <f t="shared" si="3"/>
        <v>1</v>
      </c>
    </row>
    <row r="139" spans="1:10" ht="10.5" customHeight="1">
      <c r="A139" s="2091">
        <v>7</v>
      </c>
      <c r="B139" s="2091">
        <v>6</v>
      </c>
      <c r="C139" s="2091">
        <v>10</v>
      </c>
      <c r="D139" s="2302"/>
      <c r="E139" s="92"/>
      <c r="F139" s="92"/>
      <c r="G139" s="92" t="s">
        <v>1203</v>
      </c>
      <c r="H139" s="173">
        <v>1</v>
      </c>
      <c r="I139" s="173">
        <v>0</v>
      </c>
      <c r="J139" s="164">
        <f t="shared" si="3"/>
        <v>1</v>
      </c>
    </row>
    <row r="140" spans="1:10" ht="11.25" customHeight="1">
      <c r="B140" s="2107"/>
      <c r="C140" s="2107"/>
      <c r="D140" s="2300">
        <v>1408</v>
      </c>
      <c r="E140" s="13" t="s">
        <v>63</v>
      </c>
      <c r="F140" s="123"/>
      <c r="G140" s="123"/>
      <c r="H140" s="31">
        <f>SUM(H141+H148+H153)</f>
        <v>4</v>
      </c>
      <c r="I140" s="31">
        <f>SUM(I141+I148+I153)</f>
        <v>9</v>
      </c>
      <c r="J140" s="2867">
        <f t="shared" si="3"/>
        <v>13</v>
      </c>
    </row>
    <row r="141" spans="1:10" ht="11.25" customHeight="1">
      <c r="B141" s="2107"/>
      <c r="C141" s="2107"/>
      <c r="D141" s="2206"/>
      <c r="E141" s="636" t="s">
        <v>64</v>
      </c>
      <c r="F141" s="92"/>
      <c r="G141" s="92"/>
      <c r="H141" s="1729">
        <f>SUM(H142,H144,H146)</f>
        <v>3</v>
      </c>
      <c r="I141" s="1729">
        <f>SUM(I142,I144,I146)</f>
        <v>1</v>
      </c>
      <c r="J141" s="2878">
        <f t="shared" si="3"/>
        <v>4</v>
      </c>
    </row>
    <row r="142" spans="1:10" ht="11.25" customHeight="1">
      <c r="B142" s="2107"/>
      <c r="C142" s="2107"/>
      <c r="D142" s="2206"/>
      <c r="E142" s="636"/>
      <c r="F142" s="92" t="s">
        <v>1139</v>
      </c>
      <c r="G142" s="92"/>
      <c r="H142" s="163">
        <f>SUM(H143)</f>
        <v>0</v>
      </c>
      <c r="I142" s="163">
        <f>SUM(I143)</f>
        <v>0</v>
      </c>
      <c r="J142" s="164">
        <f t="shared" si="3"/>
        <v>0</v>
      </c>
    </row>
    <row r="143" spans="1:10" ht="11.25" customHeight="1">
      <c r="A143" s="713">
        <v>8</v>
      </c>
      <c r="B143" s="2107">
        <v>4</v>
      </c>
      <c r="C143" s="2107">
        <v>8</v>
      </c>
      <c r="D143" s="2206"/>
      <c r="E143" s="636"/>
      <c r="F143" s="92"/>
      <c r="G143" s="1441" t="s">
        <v>1204</v>
      </c>
      <c r="H143" s="163">
        <v>0</v>
      </c>
      <c r="I143" s="163">
        <v>0</v>
      </c>
      <c r="J143" s="164">
        <f t="shared" si="3"/>
        <v>0</v>
      </c>
    </row>
    <row r="144" spans="1:10" ht="11.25" customHeight="1">
      <c r="B144" s="2107"/>
      <c r="C144" s="2107"/>
      <c r="D144" s="2206"/>
      <c r="E144" s="631"/>
      <c r="F144" s="92" t="s">
        <v>1134</v>
      </c>
      <c r="G144" s="92"/>
      <c r="H144" s="173">
        <f>SUM(H145)</f>
        <v>3</v>
      </c>
      <c r="I144" s="173">
        <f>SUM(I145)</f>
        <v>1</v>
      </c>
      <c r="J144" s="164">
        <f t="shared" si="3"/>
        <v>4</v>
      </c>
    </row>
    <row r="145" spans="1:10" ht="11.25" customHeight="1">
      <c r="A145" s="713">
        <v>8</v>
      </c>
      <c r="B145" s="2107">
        <v>4</v>
      </c>
      <c r="C145" s="2107">
        <v>8</v>
      </c>
      <c r="D145" s="2206"/>
      <c r="E145" s="631"/>
      <c r="F145" s="92"/>
      <c r="G145" s="1441" t="s">
        <v>1205</v>
      </c>
      <c r="H145" s="173">
        <v>3</v>
      </c>
      <c r="I145" s="173">
        <v>1</v>
      </c>
      <c r="J145" s="164">
        <f t="shared" si="3"/>
        <v>4</v>
      </c>
    </row>
    <row r="146" spans="1:10" ht="11.25" customHeight="1">
      <c r="B146" s="2107"/>
      <c r="C146" s="2107"/>
      <c r="D146" s="2206"/>
      <c r="E146" s="631"/>
      <c r="F146" s="92" t="s">
        <v>1137</v>
      </c>
      <c r="G146" s="1441"/>
      <c r="H146" s="173">
        <f>SUM(H147)</f>
        <v>0</v>
      </c>
      <c r="I146" s="173">
        <f>SUM(I147)</f>
        <v>0</v>
      </c>
      <c r="J146" s="164">
        <f t="shared" si="3"/>
        <v>0</v>
      </c>
    </row>
    <row r="147" spans="1:10" ht="11.25" customHeight="1">
      <c r="A147" s="713">
        <v>8</v>
      </c>
      <c r="B147" s="2107">
        <v>4</v>
      </c>
      <c r="C147" s="2107">
        <v>8</v>
      </c>
      <c r="D147" s="2206"/>
      <c r="E147" s="631"/>
      <c r="F147" s="92"/>
      <c r="G147" s="1441" t="s">
        <v>1206</v>
      </c>
      <c r="H147" s="173">
        <v>0</v>
      </c>
      <c r="I147" s="173">
        <v>0</v>
      </c>
      <c r="J147" s="164">
        <f t="shared" si="3"/>
        <v>0</v>
      </c>
    </row>
    <row r="148" spans="1:10" ht="11.25" customHeight="1">
      <c r="B148" s="2107"/>
      <c r="C148" s="2107"/>
      <c r="D148" s="2206"/>
      <c r="E148" s="636" t="s">
        <v>65</v>
      </c>
      <c r="F148" s="92"/>
      <c r="G148" s="92"/>
      <c r="H148" s="2862">
        <f>SUM(H149+H151)</f>
        <v>0</v>
      </c>
      <c r="I148" s="2862">
        <f>SUM(I149+I151)</f>
        <v>5</v>
      </c>
      <c r="J148" s="2860">
        <f t="shared" si="3"/>
        <v>5</v>
      </c>
    </row>
    <row r="149" spans="1:10" ht="11.25" customHeight="1">
      <c r="B149" s="2107"/>
      <c r="C149" s="2107"/>
      <c r="D149" s="2206"/>
      <c r="E149" s="1644"/>
      <c r="F149" s="92" t="s">
        <v>1139</v>
      </c>
      <c r="G149" s="92"/>
      <c r="H149" s="173">
        <f>SUM(H150)</f>
        <v>0</v>
      </c>
      <c r="I149" s="173">
        <f>SUM(I150)</f>
        <v>0</v>
      </c>
      <c r="J149" s="164">
        <f t="shared" si="3"/>
        <v>0</v>
      </c>
    </row>
    <row r="150" spans="1:10" ht="11.25" customHeight="1">
      <c r="A150" s="713">
        <v>8</v>
      </c>
      <c r="B150" s="2107">
        <v>4</v>
      </c>
      <c r="C150" s="2107">
        <v>6</v>
      </c>
      <c r="D150" s="2206"/>
      <c r="E150" s="1644"/>
      <c r="F150" s="92"/>
      <c r="G150" s="92" t="s">
        <v>250</v>
      </c>
      <c r="H150" s="173">
        <v>0</v>
      </c>
      <c r="I150" s="173">
        <v>0</v>
      </c>
      <c r="J150" s="164">
        <f t="shared" si="3"/>
        <v>0</v>
      </c>
    </row>
    <row r="151" spans="1:10" ht="11.25" customHeight="1">
      <c r="B151" s="2107"/>
      <c r="C151" s="2107"/>
      <c r="D151" s="2206"/>
      <c r="E151" s="1644"/>
      <c r="F151" s="92" t="s">
        <v>1134</v>
      </c>
      <c r="G151" s="92"/>
      <c r="H151" s="173">
        <f>SUM(H152)</f>
        <v>0</v>
      </c>
      <c r="I151" s="173">
        <f>SUM(I152)</f>
        <v>5</v>
      </c>
      <c r="J151" s="164">
        <f t="shared" si="3"/>
        <v>5</v>
      </c>
    </row>
    <row r="152" spans="1:10" ht="11.25" customHeight="1">
      <c r="A152" s="713">
        <v>8</v>
      </c>
      <c r="B152" s="2107">
        <v>4</v>
      </c>
      <c r="C152" s="2107">
        <v>6</v>
      </c>
      <c r="D152" s="2206"/>
      <c r="E152" s="1644"/>
      <c r="F152" s="92"/>
      <c r="G152" s="92" t="s">
        <v>250</v>
      </c>
      <c r="H152" s="173">
        <v>0</v>
      </c>
      <c r="I152" s="173">
        <v>5</v>
      </c>
      <c r="J152" s="164">
        <f t="shared" si="3"/>
        <v>5</v>
      </c>
    </row>
    <row r="153" spans="1:10" ht="11.25" customHeight="1">
      <c r="B153" s="2107"/>
      <c r="C153" s="2107"/>
      <c r="D153" s="2206"/>
      <c r="E153" s="636" t="s">
        <v>67</v>
      </c>
      <c r="F153" s="92"/>
      <c r="G153" s="92"/>
      <c r="H153" s="2862">
        <f>SUM(H154)</f>
        <v>1</v>
      </c>
      <c r="I153" s="2862">
        <f>SUM(I154)</f>
        <v>3</v>
      </c>
      <c r="J153" s="2860">
        <f t="shared" si="3"/>
        <v>4</v>
      </c>
    </row>
    <row r="154" spans="1:10" ht="11.25" customHeight="1">
      <c r="B154" s="2107"/>
      <c r="C154" s="2107"/>
      <c r="D154" s="2206"/>
      <c r="E154" s="348"/>
      <c r="F154" s="92" t="s">
        <v>1134</v>
      </c>
      <c r="G154" s="83"/>
      <c r="H154" s="173">
        <f>SUM(H155)</f>
        <v>1</v>
      </c>
      <c r="I154" s="173">
        <f>SUM(I155)</f>
        <v>3</v>
      </c>
      <c r="J154" s="164">
        <f t="shared" si="3"/>
        <v>4</v>
      </c>
    </row>
    <row r="155" spans="1:10" ht="10.5" customHeight="1">
      <c r="A155" s="713">
        <v>8</v>
      </c>
      <c r="B155" s="2107">
        <v>4</v>
      </c>
      <c r="C155" s="2107">
        <v>11</v>
      </c>
      <c r="D155" s="2206"/>
      <c r="E155" s="348"/>
      <c r="F155" s="83"/>
      <c r="G155" s="92" t="s">
        <v>1208</v>
      </c>
      <c r="H155" s="173">
        <v>1</v>
      </c>
      <c r="I155" s="173">
        <v>3</v>
      </c>
      <c r="J155" s="164">
        <f t="shared" si="3"/>
        <v>4</v>
      </c>
    </row>
    <row r="156" spans="1:10" ht="11.25" customHeight="1">
      <c r="D156" s="2204">
        <v>1624</v>
      </c>
      <c r="E156" s="318" t="s">
        <v>68</v>
      </c>
      <c r="F156" s="2879"/>
      <c r="G156" s="2879"/>
      <c r="H156" s="2880">
        <f>SUM(H157)</f>
        <v>1</v>
      </c>
      <c r="I156" s="2880">
        <f>SUM(I157)</f>
        <v>1</v>
      </c>
      <c r="J156" s="2881">
        <f t="shared" si="3"/>
        <v>2</v>
      </c>
    </row>
    <row r="157" spans="1:10" ht="11.25" customHeight="1">
      <c r="D157" s="2205"/>
      <c r="E157" s="2882" t="s">
        <v>70</v>
      </c>
      <c r="F157" s="2883"/>
      <c r="G157" s="2883"/>
      <c r="H157" s="2884">
        <f>SUM(H158+H160)</f>
        <v>1</v>
      </c>
      <c r="I157" s="2884">
        <f>SUM(I158+I160)</f>
        <v>1</v>
      </c>
      <c r="J157" s="2885">
        <f t="shared" si="3"/>
        <v>2</v>
      </c>
    </row>
    <row r="158" spans="1:10" ht="11.25" customHeight="1">
      <c r="D158" s="2205"/>
      <c r="E158" s="2886"/>
      <c r="F158" s="92" t="s">
        <v>1139</v>
      </c>
      <c r="G158" s="92"/>
      <c r="H158" s="2887">
        <f>SUM(H159)</f>
        <v>0</v>
      </c>
      <c r="I158" s="2887">
        <f>SUM(I159)</f>
        <v>0</v>
      </c>
      <c r="J158" s="2888">
        <f t="shared" si="3"/>
        <v>0</v>
      </c>
    </row>
    <row r="159" spans="1:10" ht="11.25" customHeight="1">
      <c r="A159" s="713">
        <v>9</v>
      </c>
      <c r="B159" s="713">
        <v>1</v>
      </c>
      <c r="C159" s="713">
        <v>8</v>
      </c>
      <c r="D159" s="2205"/>
      <c r="E159" s="2886"/>
      <c r="F159" s="92"/>
      <c r="G159" s="92" t="s">
        <v>1543</v>
      </c>
      <c r="H159" s="2887">
        <v>0</v>
      </c>
      <c r="I159" s="2887">
        <v>0</v>
      </c>
      <c r="J159" s="2888">
        <f t="shared" si="3"/>
        <v>0</v>
      </c>
    </row>
    <row r="160" spans="1:10" ht="11.25" customHeight="1">
      <c r="D160" s="2205"/>
      <c r="E160" s="2886"/>
      <c r="F160" s="2889" t="s">
        <v>1134</v>
      </c>
      <c r="G160" s="2889"/>
      <c r="H160" s="2887">
        <f>SUM(H161:H162)</f>
        <v>1</v>
      </c>
      <c r="I160" s="2887">
        <f>SUM(I161:I162)</f>
        <v>1</v>
      </c>
      <c r="J160" s="2888">
        <f t="shared" si="3"/>
        <v>2</v>
      </c>
    </row>
    <row r="161" spans="1:10" ht="11.25" customHeight="1">
      <c r="A161" s="713">
        <v>9</v>
      </c>
      <c r="B161" s="713">
        <v>4</v>
      </c>
      <c r="C161" s="713">
        <v>8</v>
      </c>
      <c r="D161" s="2205"/>
      <c r="E161" s="2886"/>
      <c r="F161" s="2889"/>
      <c r="G161" s="2889" t="s">
        <v>1209</v>
      </c>
      <c r="H161" s="2887">
        <v>0</v>
      </c>
      <c r="I161" s="2887">
        <v>0</v>
      </c>
      <c r="J161" s="2888">
        <f t="shared" si="3"/>
        <v>0</v>
      </c>
    </row>
    <row r="162" spans="1:10" ht="11.25" customHeight="1">
      <c r="A162" s="713">
        <v>9</v>
      </c>
      <c r="B162" s="713">
        <v>1</v>
      </c>
      <c r="C162" s="713">
        <v>8</v>
      </c>
      <c r="D162" s="2207"/>
      <c r="E162" s="2890"/>
      <c r="F162" s="2891"/>
      <c r="G162" s="2891" t="s">
        <v>1135</v>
      </c>
      <c r="H162" s="2892">
        <v>1</v>
      </c>
      <c r="I162" s="2892">
        <v>1</v>
      </c>
      <c r="J162" s="2893">
        <f t="shared" si="3"/>
        <v>2</v>
      </c>
    </row>
    <row r="163" spans="1:10" ht="12.75" customHeight="1">
      <c r="D163" s="1317"/>
      <c r="E163" s="2261" t="s">
        <v>8</v>
      </c>
      <c r="F163" s="2262"/>
      <c r="G163" s="2262"/>
      <c r="H163" s="153">
        <f>SUM(H8+H27+H65+H69+H91+H106+H130+H140+H156)</f>
        <v>43</v>
      </c>
      <c r="I163" s="153">
        <f>SUM(I8+I27+I65+I69+I91+I106+I130+I140+I156)</f>
        <v>46</v>
      </c>
      <c r="J163" s="144">
        <f>SUM(J8+J27+J65+J69+J91+J106+J130+J140+J156)</f>
        <v>89</v>
      </c>
    </row>
    <row r="164" spans="1:10" s="750" customFormat="1" ht="11.1" customHeight="1">
      <c r="A164" s="713"/>
      <c r="B164" s="713"/>
      <c r="C164" s="713"/>
      <c r="D164" s="322"/>
      <c r="E164" s="322" t="s">
        <v>362</v>
      </c>
      <c r="G164" s="175"/>
    </row>
    <row r="165" spans="1:10" s="750" customFormat="1" ht="11.1" customHeight="1">
      <c r="A165" s="713"/>
      <c r="B165" s="713"/>
      <c r="C165" s="713"/>
      <c r="D165" s="322"/>
      <c r="E165" s="322"/>
    </row>
    <row r="166" spans="1:10" s="750" customFormat="1" ht="11.1" customHeight="1">
      <c r="A166" s="713"/>
      <c r="B166" s="713"/>
      <c r="C166" s="713"/>
      <c r="D166" s="322"/>
      <c r="E166" s="322"/>
    </row>
    <row r="167" spans="1:10" s="750" customFormat="1" ht="11.1" customHeight="1">
      <c r="A167" s="713"/>
      <c r="B167" s="713"/>
      <c r="C167" s="713"/>
      <c r="D167" s="322"/>
      <c r="E167" s="322"/>
    </row>
    <row r="168" spans="1:10" s="750" customFormat="1" ht="11.1" customHeight="1">
      <c r="A168" s="713"/>
      <c r="B168" s="713"/>
      <c r="C168" s="713"/>
      <c r="D168" s="322"/>
      <c r="E168" s="322"/>
    </row>
    <row r="169" spans="1:10" ht="9" customHeight="1"/>
    <row r="170" spans="1:10" ht="9" customHeight="1"/>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c r="F247" s="92"/>
      <c r="G247" s="92"/>
      <c r="H247" s="1047"/>
      <c r="I247" s="1047"/>
      <c r="J247" s="1048"/>
    </row>
    <row r="248" spans="6:10" ht="9" customHeight="1"/>
    <row r="249" spans="6:10" ht="9" customHeight="1"/>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sheetData>
  <mergeCells count="23">
    <mergeCell ref="D140:D155"/>
    <mergeCell ref="D156:D162"/>
    <mergeCell ref="E163:G163"/>
    <mergeCell ref="H88:H90"/>
    <mergeCell ref="I88:I90"/>
    <mergeCell ref="J88:J90"/>
    <mergeCell ref="D91:D105"/>
    <mergeCell ref="D106:D129"/>
    <mergeCell ref="D130:D139"/>
    <mergeCell ref="D8:D26"/>
    <mergeCell ref="D27:D61"/>
    <mergeCell ref="D65:D68"/>
    <mergeCell ref="D69:D85"/>
    <mergeCell ref="D88:D90"/>
    <mergeCell ref="E88:G90"/>
    <mergeCell ref="D2:J2"/>
    <mergeCell ref="N2:AB2"/>
    <mergeCell ref="D3:J3"/>
    <mergeCell ref="D5:D7"/>
    <mergeCell ref="E5:G7"/>
    <mergeCell ref="H5:H7"/>
    <mergeCell ref="I5:I7"/>
    <mergeCell ref="J5:J7"/>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2"/>
  <sheetViews>
    <sheetView workbookViewId="0">
      <selection activeCell="G19" sqref="G19"/>
    </sheetView>
  </sheetViews>
  <sheetFormatPr baseColWidth="10" defaultRowHeight="12.75"/>
  <cols>
    <col min="1" max="1" width="2" style="713" customWidth="1"/>
    <col min="2" max="2" width="1.5703125" style="713" customWidth="1"/>
    <col min="3" max="3" width="2.7109375" style="713" customWidth="1"/>
    <col min="4" max="4" width="7.85546875" style="79" customWidth="1"/>
    <col min="5" max="5" width="2" style="79" customWidth="1"/>
    <col min="6" max="6" width="1.5703125" style="79" customWidth="1"/>
    <col min="7" max="7" width="61.28515625" style="79" customWidth="1"/>
    <col min="8" max="8" width="5.42578125" style="79" bestFit="1" customWidth="1"/>
    <col min="9" max="9" width="5.42578125" style="79" customWidth="1"/>
    <col min="10" max="10" width="6.140625" style="79" customWidth="1"/>
    <col min="11" max="12" width="11.42578125" style="79"/>
    <col min="13" max="13" width="4.7109375" style="79" customWidth="1"/>
    <col min="14" max="14" width="5" style="79"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7" width="1.85546875" style="79" customWidth="1"/>
    <col min="258" max="258" width="2.85546875" style="79" customWidth="1"/>
    <col min="259" max="259" width="3.42578125" style="79" customWidth="1"/>
    <col min="260" max="260" width="7.85546875" style="79" customWidth="1"/>
    <col min="261" max="261" width="2" style="79" customWidth="1"/>
    <col min="262" max="262" width="1.5703125" style="79" customWidth="1"/>
    <col min="263" max="263" width="61.28515625" style="79" customWidth="1"/>
    <col min="264" max="264" width="5.42578125" style="79" bestFit="1" customWidth="1"/>
    <col min="265" max="265" width="5.42578125" style="79" customWidth="1"/>
    <col min="266" max="266" width="6.140625" style="79" customWidth="1"/>
    <col min="267" max="268" width="11.42578125" style="79"/>
    <col min="269" max="269" width="4.7109375" style="79" customWidth="1"/>
    <col min="270" max="270" width="5" style="79"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3" width="1.85546875" style="79" customWidth="1"/>
    <col min="514" max="514" width="2.85546875" style="79" customWidth="1"/>
    <col min="515" max="515" width="3.42578125" style="79" customWidth="1"/>
    <col min="516" max="516" width="7.85546875" style="79" customWidth="1"/>
    <col min="517" max="517" width="2" style="79" customWidth="1"/>
    <col min="518" max="518" width="1.5703125" style="79" customWidth="1"/>
    <col min="519" max="519" width="61.28515625" style="79" customWidth="1"/>
    <col min="520" max="520" width="5.42578125" style="79" bestFit="1" customWidth="1"/>
    <col min="521" max="521" width="5.42578125" style="79" customWidth="1"/>
    <col min="522" max="522" width="6.140625" style="79" customWidth="1"/>
    <col min="523" max="524" width="11.42578125" style="79"/>
    <col min="525" max="525" width="4.7109375" style="79" customWidth="1"/>
    <col min="526" max="526" width="5" style="79"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69" width="1.85546875" style="79" customWidth="1"/>
    <col min="770" max="770" width="2.85546875" style="79" customWidth="1"/>
    <col min="771" max="771" width="3.42578125" style="79" customWidth="1"/>
    <col min="772" max="772" width="7.85546875" style="79" customWidth="1"/>
    <col min="773" max="773" width="2" style="79" customWidth="1"/>
    <col min="774" max="774" width="1.5703125" style="79" customWidth="1"/>
    <col min="775" max="775" width="61.28515625" style="79" customWidth="1"/>
    <col min="776" max="776" width="5.42578125" style="79" bestFit="1" customWidth="1"/>
    <col min="777" max="777" width="5.42578125" style="79" customWidth="1"/>
    <col min="778" max="778" width="6.140625" style="79" customWidth="1"/>
    <col min="779" max="780" width="11.42578125" style="79"/>
    <col min="781" max="781" width="4.7109375" style="79" customWidth="1"/>
    <col min="782" max="782" width="5" style="79"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5" width="1.85546875" style="79" customWidth="1"/>
    <col min="1026" max="1026" width="2.85546875" style="79" customWidth="1"/>
    <col min="1027" max="1027" width="3.42578125" style="79" customWidth="1"/>
    <col min="1028" max="1028" width="7.85546875" style="79" customWidth="1"/>
    <col min="1029" max="1029" width="2" style="79" customWidth="1"/>
    <col min="1030" max="1030" width="1.5703125" style="79" customWidth="1"/>
    <col min="1031" max="1031" width="61.28515625" style="79" customWidth="1"/>
    <col min="1032" max="1032" width="5.42578125" style="79" bestFit="1" customWidth="1"/>
    <col min="1033" max="1033" width="5.42578125" style="79" customWidth="1"/>
    <col min="1034" max="1034" width="6.140625" style="79" customWidth="1"/>
    <col min="1035" max="1036" width="11.42578125" style="79"/>
    <col min="1037" max="1037" width="4.7109375" style="79" customWidth="1"/>
    <col min="1038" max="1038" width="5" style="79"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1" width="1.85546875" style="79" customWidth="1"/>
    <col min="1282" max="1282" width="2.85546875" style="79" customWidth="1"/>
    <col min="1283" max="1283" width="3.42578125" style="79" customWidth="1"/>
    <col min="1284" max="1284" width="7.85546875" style="79" customWidth="1"/>
    <col min="1285" max="1285" width="2" style="79" customWidth="1"/>
    <col min="1286" max="1286" width="1.5703125" style="79" customWidth="1"/>
    <col min="1287" max="1287" width="61.28515625" style="79" customWidth="1"/>
    <col min="1288" max="1288" width="5.42578125" style="79" bestFit="1" customWidth="1"/>
    <col min="1289" max="1289" width="5.42578125" style="79" customWidth="1"/>
    <col min="1290" max="1290" width="6.140625" style="79" customWidth="1"/>
    <col min="1291" max="1292" width="11.42578125" style="79"/>
    <col min="1293" max="1293" width="4.7109375" style="79" customWidth="1"/>
    <col min="1294" max="1294" width="5" style="79"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7" width="1.85546875" style="79" customWidth="1"/>
    <col min="1538" max="1538" width="2.85546875" style="79" customWidth="1"/>
    <col min="1539" max="1539" width="3.42578125" style="79" customWidth="1"/>
    <col min="1540" max="1540" width="7.85546875" style="79" customWidth="1"/>
    <col min="1541" max="1541" width="2" style="79" customWidth="1"/>
    <col min="1542" max="1542" width="1.5703125" style="79" customWidth="1"/>
    <col min="1543" max="1543" width="61.28515625" style="79" customWidth="1"/>
    <col min="1544" max="1544" width="5.42578125" style="79" bestFit="1" customWidth="1"/>
    <col min="1545" max="1545" width="5.42578125" style="79" customWidth="1"/>
    <col min="1546" max="1546" width="6.140625" style="79" customWidth="1"/>
    <col min="1547" max="1548" width="11.42578125" style="79"/>
    <col min="1549" max="1549" width="4.7109375" style="79" customWidth="1"/>
    <col min="1550" max="1550" width="5" style="79"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3" width="1.85546875" style="79" customWidth="1"/>
    <col min="1794" max="1794" width="2.85546875" style="79" customWidth="1"/>
    <col min="1795" max="1795" width="3.42578125" style="79" customWidth="1"/>
    <col min="1796" max="1796" width="7.85546875" style="79" customWidth="1"/>
    <col min="1797" max="1797" width="2" style="79" customWidth="1"/>
    <col min="1798" max="1798" width="1.5703125" style="79" customWidth="1"/>
    <col min="1799" max="1799" width="61.28515625" style="79" customWidth="1"/>
    <col min="1800" max="1800" width="5.42578125" style="79" bestFit="1" customWidth="1"/>
    <col min="1801" max="1801" width="5.42578125" style="79" customWidth="1"/>
    <col min="1802" max="1802" width="6.140625" style="79" customWidth="1"/>
    <col min="1803" max="1804" width="11.42578125" style="79"/>
    <col min="1805" max="1805" width="4.7109375" style="79" customWidth="1"/>
    <col min="1806" max="1806" width="5" style="79"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49" width="1.85546875" style="79" customWidth="1"/>
    <col min="2050" max="2050" width="2.85546875" style="79" customWidth="1"/>
    <col min="2051" max="2051" width="3.42578125" style="79" customWidth="1"/>
    <col min="2052" max="2052" width="7.85546875" style="79" customWidth="1"/>
    <col min="2053" max="2053" width="2" style="79" customWidth="1"/>
    <col min="2054" max="2054" width="1.5703125" style="79" customWidth="1"/>
    <col min="2055" max="2055" width="61.28515625" style="79" customWidth="1"/>
    <col min="2056" max="2056" width="5.42578125" style="79" bestFit="1" customWidth="1"/>
    <col min="2057" max="2057" width="5.42578125" style="79" customWidth="1"/>
    <col min="2058" max="2058" width="6.140625" style="79" customWidth="1"/>
    <col min="2059" max="2060" width="11.42578125" style="79"/>
    <col min="2061" max="2061" width="4.7109375" style="79" customWidth="1"/>
    <col min="2062" max="2062" width="5" style="79"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5" width="1.85546875" style="79" customWidth="1"/>
    <col min="2306" max="2306" width="2.85546875" style="79" customWidth="1"/>
    <col min="2307" max="2307" width="3.42578125" style="79" customWidth="1"/>
    <col min="2308" max="2308" width="7.85546875" style="79" customWidth="1"/>
    <col min="2309" max="2309" width="2" style="79" customWidth="1"/>
    <col min="2310" max="2310" width="1.5703125" style="79" customWidth="1"/>
    <col min="2311" max="2311" width="61.28515625" style="79" customWidth="1"/>
    <col min="2312" max="2312" width="5.42578125" style="79" bestFit="1" customWidth="1"/>
    <col min="2313" max="2313" width="5.42578125" style="79" customWidth="1"/>
    <col min="2314" max="2314" width="6.140625" style="79" customWidth="1"/>
    <col min="2315" max="2316" width="11.42578125" style="79"/>
    <col min="2317" max="2317" width="4.7109375" style="79" customWidth="1"/>
    <col min="2318" max="2318" width="5" style="79"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1" width="1.85546875" style="79" customWidth="1"/>
    <col min="2562" max="2562" width="2.85546875" style="79" customWidth="1"/>
    <col min="2563" max="2563" width="3.42578125" style="79" customWidth="1"/>
    <col min="2564" max="2564" width="7.85546875" style="79" customWidth="1"/>
    <col min="2565" max="2565" width="2" style="79" customWidth="1"/>
    <col min="2566" max="2566" width="1.5703125" style="79" customWidth="1"/>
    <col min="2567" max="2567" width="61.28515625" style="79" customWidth="1"/>
    <col min="2568" max="2568" width="5.42578125" style="79" bestFit="1" customWidth="1"/>
    <col min="2569" max="2569" width="5.42578125" style="79" customWidth="1"/>
    <col min="2570" max="2570" width="6.140625" style="79" customWidth="1"/>
    <col min="2571" max="2572" width="11.42578125" style="79"/>
    <col min="2573" max="2573" width="4.7109375" style="79" customWidth="1"/>
    <col min="2574" max="2574" width="5" style="79"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7" width="1.85546875" style="79" customWidth="1"/>
    <col min="2818" max="2818" width="2.85546875" style="79" customWidth="1"/>
    <col min="2819" max="2819" width="3.42578125" style="79" customWidth="1"/>
    <col min="2820" max="2820" width="7.85546875" style="79" customWidth="1"/>
    <col min="2821" max="2821" width="2" style="79" customWidth="1"/>
    <col min="2822" max="2822" width="1.5703125" style="79" customWidth="1"/>
    <col min="2823" max="2823" width="61.28515625" style="79" customWidth="1"/>
    <col min="2824" max="2824" width="5.42578125" style="79" bestFit="1" customWidth="1"/>
    <col min="2825" max="2825" width="5.42578125" style="79" customWidth="1"/>
    <col min="2826" max="2826" width="6.140625" style="79" customWidth="1"/>
    <col min="2827" max="2828" width="11.42578125" style="79"/>
    <col min="2829" max="2829" width="4.7109375" style="79" customWidth="1"/>
    <col min="2830" max="2830" width="5" style="79"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3" width="1.85546875" style="79" customWidth="1"/>
    <col min="3074" max="3074" width="2.85546875" style="79" customWidth="1"/>
    <col min="3075" max="3075" width="3.42578125" style="79" customWidth="1"/>
    <col min="3076" max="3076" width="7.85546875" style="79" customWidth="1"/>
    <col min="3077" max="3077" width="2" style="79" customWidth="1"/>
    <col min="3078" max="3078" width="1.5703125" style="79" customWidth="1"/>
    <col min="3079" max="3079" width="61.28515625" style="79" customWidth="1"/>
    <col min="3080" max="3080" width="5.42578125" style="79" bestFit="1" customWidth="1"/>
    <col min="3081" max="3081" width="5.42578125" style="79" customWidth="1"/>
    <col min="3082" max="3082" width="6.140625" style="79" customWidth="1"/>
    <col min="3083" max="3084" width="11.42578125" style="79"/>
    <col min="3085" max="3085" width="4.7109375" style="79" customWidth="1"/>
    <col min="3086" max="3086" width="5" style="79"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29" width="1.85546875" style="79" customWidth="1"/>
    <col min="3330" max="3330" width="2.85546875" style="79" customWidth="1"/>
    <col min="3331" max="3331" width="3.42578125" style="79" customWidth="1"/>
    <col min="3332" max="3332" width="7.85546875" style="79" customWidth="1"/>
    <col min="3333" max="3333" width="2" style="79" customWidth="1"/>
    <col min="3334" max="3334" width="1.5703125" style="79" customWidth="1"/>
    <col min="3335" max="3335" width="61.28515625" style="79" customWidth="1"/>
    <col min="3336" max="3336" width="5.42578125" style="79" bestFit="1" customWidth="1"/>
    <col min="3337" max="3337" width="5.42578125" style="79" customWidth="1"/>
    <col min="3338" max="3338" width="6.140625" style="79" customWidth="1"/>
    <col min="3339" max="3340" width="11.42578125" style="79"/>
    <col min="3341" max="3341" width="4.7109375" style="79" customWidth="1"/>
    <col min="3342" max="3342" width="5" style="79"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5" width="1.85546875" style="79" customWidth="1"/>
    <col min="3586" max="3586" width="2.85546875" style="79" customWidth="1"/>
    <col min="3587" max="3587" width="3.42578125" style="79" customWidth="1"/>
    <col min="3588" max="3588" width="7.85546875" style="79" customWidth="1"/>
    <col min="3589" max="3589" width="2" style="79" customWidth="1"/>
    <col min="3590" max="3590" width="1.5703125" style="79" customWidth="1"/>
    <col min="3591" max="3591" width="61.28515625" style="79" customWidth="1"/>
    <col min="3592" max="3592" width="5.42578125" style="79" bestFit="1" customWidth="1"/>
    <col min="3593" max="3593" width="5.42578125" style="79" customWidth="1"/>
    <col min="3594" max="3594" width="6.140625" style="79" customWidth="1"/>
    <col min="3595" max="3596" width="11.42578125" style="79"/>
    <col min="3597" max="3597" width="4.7109375" style="79" customWidth="1"/>
    <col min="3598" max="3598" width="5" style="79"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1" width="1.85546875" style="79" customWidth="1"/>
    <col min="3842" max="3842" width="2.85546875" style="79" customWidth="1"/>
    <col min="3843" max="3843" width="3.42578125" style="79" customWidth="1"/>
    <col min="3844" max="3844" width="7.85546875" style="79" customWidth="1"/>
    <col min="3845" max="3845" width="2" style="79" customWidth="1"/>
    <col min="3846" max="3846" width="1.5703125" style="79" customWidth="1"/>
    <col min="3847" max="3847" width="61.28515625" style="79" customWidth="1"/>
    <col min="3848" max="3848" width="5.42578125" style="79" bestFit="1" customWidth="1"/>
    <col min="3849" max="3849" width="5.42578125" style="79" customWidth="1"/>
    <col min="3850" max="3850" width="6.140625" style="79" customWidth="1"/>
    <col min="3851" max="3852" width="11.42578125" style="79"/>
    <col min="3853" max="3853" width="4.7109375" style="79" customWidth="1"/>
    <col min="3854" max="3854" width="5" style="79"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7" width="1.85546875" style="79" customWidth="1"/>
    <col min="4098" max="4098" width="2.85546875" style="79" customWidth="1"/>
    <col min="4099" max="4099" width="3.42578125" style="79" customWidth="1"/>
    <col min="4100" max="4100" width="7.85546875" style="79" customWidth="1"/>
    <col min="4101" max="4101" width="2" style="79" customWidth="1"/>
    <col min="4102" max="4102" width="1.5703125" style="79" customWidth="1"/>
    <col min="4103" max="4103" width="61.28515625" style="79" customWidth="1"/>
    <col min="4104" max="4104" width="5.42578125" style="79" bestFit="1" customWidth="1"/>
    <col min="4105" max="4105" width="5.42578125" style="79" customWidth="1"/>
    <col min="4106" max="4106" width="6.140625" style="79" customWidth="1"/>
    <col min="4107" max="4108" width="11.42578125" style="79"/>
    <col min="4109" max="4109" width="4.7109375" style="79" customWidth="1"/>
    <col min="4110" max="4110" width="5" style="79"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3" width="1.85546875" style="79" customWidth="1"/>
    <col min="4354" max="4354" width="2.85546875" style="79" customWidth="1"/>
    <col min="4355" max="4355" width="3.42578125" style="79" customWidth="1"/>
    <col min="4356" max="4356" width="7.85546875" style="79" customWidth="1"/>
    <col min="4357" max="4357" width="2" style="79" customWidth="1"/>
    <col min="4358" max="4358" width="1.5703125" style="79" customWidth="1"/>
    <col min="4359" max="4359" width="61.28515625" style="79" customWidth="1"/>
    <col min="4360" max="4360" width="5.42578125" style="79" bestFit="1" customWidth="1"/>
    <col min="4361" max="4361" width="5.42578125" style="79" customWidth="1"/>
    <col min="4362" max="4362" width="6.140625" style="79" customWidth="1"/>
    <col min="4363" max="4364" width="11.42578125" style="79"/>
    <col min="4365" max="4365" width="4.7109375" style="79" customWidth="1"/>
    <col min="4366" max="4366" width="5" style="79"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09" width="1.85546875" style="79" customWidth="1"/>
    <col min="4610" max="4610" width="2.85546875" style="79" customWidth="1"/>
    <col min="4611" max="4611" width="3.42578125" style="79" customWidth="1"/>
    <col min="4612" max="4612" width="7.85546875" style="79" customWidth="1"/>
    <col min="4613" max="4613" width="2" style="79" customWidth="1"/>
    <col min="4614" max="4614" width="1.5703125" style="79" customWidth="1"/>
    <col min="4615" max="4615" width="61.28515625" style="79" customWidth="1"/>
    <col min="4616" max="4616" width="5.42578125" style="79" bestFit="1" customWidth="1"/>
    <col min="4617" max="4617" width="5.42578125" style="79" customWidth="1"/>
    <col min="4618" max="4618" width="6.140625" style="79" customWidth="1"/>
    <col min="4619" max="4620" width="11.42578125" style="79"/>
    <col min="4621" max="4621" width="4.7109375" style="79" customWidth="1"/>
    <col min="4622" max="4622" width="5" style="79"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5" width="1.85546875" style="79" customWidth="1"/>
    <col min="4866" max="4866" width="2.85546875" style="79" customWidth="1"/>
    <col min="4867" max="4867" width="3.42578125" style="79" customWidth="1"/>
    <col min="4868" max="4868" width="7.85546875" style="79" customWidth="1"/>
    <col min="4869" max="4869" width="2" style="79" customWidth="1"/>
    <col min="4870" max="4870" width="1.5703125" style="79" customWidth="1"/>
    <col min="4871" max="4871" width="61.28515625" style="79" customWidth="1"/>
    <col min="4872" max="4872" width="5.42578125" style="79" bestFit="1" customWidth="1"/>
    <col min="4873" max="4873" width="5.42578125" style="79" customWidth="1"/>
    <col min="4874" max="4874" width="6.140625" style="79" customWidth="1"/>
    <col min="4875" max="4876" width="11.42578125" style="79"/>
    <col min="4877" max="4877" width="4.7109375" style="79" customWidth="1"/>
    <col min="4878" max="4878" width="5" style="79"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1" width="1.85546875" style="79" customWidth="1"/>
    <col min="5122" max="5122" width="2.85546875" style="79" customWidth="1"/>
    <col min="5123" max="5123" width="3.42578125" style="79" customWidth="1"/>
    <col min="5124" max="5124" width="7.85546875" style="79" customWidth="1"/>
    <col min="5125" max="5125" width="2" style="79" customWidth="1"/>
    <col min="5126" max="5126" width="1.5703125" style="79" customWidth="1"/>
    <col min="5127" max="5127" width="61.28515625" style="79" customWidth="1"/>
    <col min="5128" max="5128" width="5.42578125" style="79" bestFit="1" customWidth="1"/>
    <col min="5129" max="5129" width="5.42578125" style="79" customWidth="1"/>
    <col min="5130" max="5130" width="6.140625" style="79" customWidth="1"/>
    <col min="5131" max="5132" width="11.42578125" style="79"/>
    <col min="5133" max="5133" width="4.7109375" style="79" customWidth="1"/>
    <col min="5134" max="5134" width="5" style="79"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7" width="1.85546875" style="79" customWidth="1"/>
    <col min="5378" max="5378" width="2.85546875" style="79" customWidth="1"/>
    <col min="5379" max="5379" width="3.42578125" style="79" customWidth="1"/>
    <col min="5380" max="5380" width="7.85546875" style="79" customWidth="1"/>
    <col min="5381" max="5381" width="2" style="79" customWidth="1"/>
    <col min="5382" max="5382" width="1.5703125" style="79" customWidth="1"/>
    <col min="5383" max="5383" width="61.28515625" style="79" customWidth="1"/>
    <col min="5384" max="5384" width="5.42578125" style="79" bestFit="1" customWidth="1"/>
    <col min="5385" max="5385" width="5.42578125" style="79" customWidth="1"/>
    <col min="5386" max="5386" width="6.140625" style="79" customWidth="1"/>
    <col min="5387" max="5388" width="11.42578125" style="79"/>
    <col min="5389" max="5389" width="4.7109375" style="79" customWidth="1"/>
    <col min="5390" max="5390" width="5" style="79"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3" width="1.85546875" style="79" customWidth="1"/>
    <col min="5634" max="5634" width="2.85546875" style="79" customWidth="1"/>
    <col min="5635" max="5635" width="3.42578125" style="79" customWidth="1"/>
    <col min="5636" max="5636" width="7.85546875" style="79" customWidth="1"/>
    <col min="5637" max="5637" width="2" style="79" customWidth="1"/>
    <col min="5638" max="5638" width="1.5703125" style="79" customWidth="1"/>
    <col min="5639" max="5639" width="61.28515625" style="79" customWidth="1"/>
    <col min="5640" max="5640" width="5.42578125" style="79" bestFit="1" customWidth="1"/>
    <col min="5641" max="5641" width="5.42578125" style="79" customWidth="1"/>
    <col min="5642" max="5642" width="6.140625" style="79" customWidth="1"/>
    <col min="5643" max="5644" width="11.42578125" style="79"/>
    <col min="5645" max="5645" width="4.7109375" style="79" customWidth="1"/>
    <col min="5646" max="5646" width="5" style="79"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89" width="1.85546875" style="79" customWidth="1"/>
    <col min="5890" max="5890" width="2.85546875" style="79" customWidth="1"/>
    <col min="5891" max="5891" width="3.42578125" style="79" customWidth="1"/>
    <col min="5892" max="5892" width="7.85546875" style="79" customWidth="1"/>
    <col min="5893" max="5893" width="2" style="79" customWidth="1"/>
    <col min="5894" max="5894" width="1.5703125" style="79" customWidth="1"/>
    <col min="5895" max="5895" width="61.28515625" style="79" customWidth="1"/>
    <col min="5896" max="5896" width="5.42578125" style="79" bestFit="1" customWidth="1"/>
    <col min="5897" max="5897" width="5.42578125" style="79" customWidth="1"/>
    <col min="5898" max="5898" width="6.140625" style="79" customWidth="1"/>
    <col min="5899" max="5900" width="11.42578125" style="79"/>
    <col min="5901" max="5901" width="4.7109375" style="79" customWidth="1"/>
    <col min="5902" max="5902" width="5" style="79"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5" width="1.85546875" style="79" customWidth="1"/>
    <col min="6146" max="6146" width="2.85546875" style="79" customWidth="1"/>
    <col min="6147" max="6147" width="3.42578125" style="79" customWidth="1"/>
    <col min="6148" max="6148" width="7.85546875" style="79" customWidth="1"/>
    <col min="6149" max="6149" width="2" style="79" customWidth="1"/>
    <col min="6150" max="6150" width="1.5703125" style="79" customWidth="1"/>
    <col min="6151" max="6151" width="61.28515625" style="79" customWidth="1"/>
    <col min="6152" max="6152" width="5.42578125" style="79" bestFit="1" customWidth="1"/>
    <col min="6153" max="6153" width="5.42578125" style="79" customWidth="1"/>
    <col min="6154" max="6154" width="6.140625" style="79" customWidth="1"/>
    <col min="6155" max="6156" width="11.42578125" style="79"/>
    <col min="6157" max="6157" width="4.7109375" style="79" customWidth="1"/>
    <col min="6158" max="6158" width="5" style="79"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1" width="1.85546875" style="79" customWidth="1"/>
    <col min="6402" max="6402" width="2.85546875" style="79" customWidth="1"/>
    <col min="6403" max="6403" width="3.42578125" style="79" customWidth="1"/>
    <col min="6404" max="6404" width="7.85546875" style="79" customWidth="1"/>
    <col min="6405" max="6405" width="2" style="79" customWidth="1"/>
    <col min="6406" max="6406" width="1.5703125" style="79" customWidth="1"/>
    <col min="6407" max="6407" width="61.28515625" style="79" customWidth="1"/>
    <col min="6408" max="6408" width="5.42578125" style="79" bestFit="1" customWidth="1"/>
    <col min="6409" max="6409" width="5.42578125" style="79" customWidth="1"/>
    <col min="6410" max="6410" width="6.140625" style="79" customWidth="1"/>
    <col min="6411" max="6412" width="11.42578125" style="79"/>
    <col min="6413" max="6413" width="4.7109375" style="79" customWidth="1"/>
    <col min="6414" max="6414" width="5" style="79"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7" width="1.85546875" style="79" customWidth="1"/>
    <col min="6658" max="6658" width="2.85546875" style="79" customWidth="1"/>
    <col min="6659" max="6659" width="3.42578125" style="79" customWidth="1"/>
    <col min="6660" max="6660" width="7.85546875" style="79" customWidth="1"/>
    <col min="6661" max="6661" width="2" style="79" customWidth="1"/>
    <col min="6662" max="6662" width="1.5703125" style="79" customWidth="1"/>
    <col min="6663" max="6663" width="61.28515625" style="79" customWidth="1"/>
    <col min="6664" max="6664" width="5.42578125" style="79" bestFit="1" customWidth="1"/>
    <col min="6665" max="6665" width="5.42578125" style="79" customWidth="1"/>
    <col min="6666" max="6666" width="6.140625" style="79" customWidth="1"/>
    <col min="6667" max="6668" width="11.42578125" style="79"/>
    <col min="6669" max="6669" width="4.7109375" style="79" customWidth="1"/>
    <col min="6670" max="6670" width="5" style="79"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3" width="1.85546875" style="79" customWidth="1"/>
    <col min="6914" max="6914" width="2.85546875" style="79" customWidth="1"/>
    <col min="6915" max="6915" width="3.42578125" style="79" customWidth="1"/>
    <col min="6916" max="6916" width="7.85546875" style="79" customWidth="1"/>
    <col min="6917" max="6917" width="2" style="79" customWidth="1"/>
    <col min="6918" max="6918" width="1.5703125" style="79" customWidth="1"/>
    <col min="6919" max="6919" width="61.28515625" style="79" customWidth="1"/>
    <col min="6920" max="6920" width="5.42578125" style="79" bestFit="1" customWidth="1"/>
    <col min="6921" max="6921" width="5.42578125" style="79" customWidth="1"/>
    <col min="6922" max="6922" width="6.140625" style="79" customWidth="1"/>
    <col min="6923" max="6924" width="11.42578125" style="79"/>
    <col min="6925" max="6925" width="4.7109375" style="79" customWidth="1"/>
    <col min="6926" max="6926" width="5" style="79"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69" width="1.85546875" style="79" customWidth="1"/>
    <col min="7170" max="7170" width="2.85546875" style="79" customWidth="1"/>
    <col min="7171" max="7171" width="3.42578125" style="79" customWidth="1"/>
    <col min="7172" max="7172" width="7.85546875" style="79" customWidth="1"/>
    <col min="7173" max="7173" width="2" style="79" customWidth="1"/>
    <col min="7174" max="7174" width="1.5703125" style="79" customWidth="1"/>
    <col min="7175" max="7175" width="61.28515625" style="79" customWidth="1"/>
    <col min="7176" max="7176" width="5.42578125" style="79" bestFit="1" customWidth="1"/>
    <col min="7177" max="7177" width="5.42578125" style="79" customWidth="1"/>
    <col min="7178" max="7178" width="6.140625" style="79" customWidth="1"/>
    <col min="7179" max="7180" width="11.42578125" style="79"/>
    <col min="7181" max="7181" width="4.7109375" style="79" customWidth="1"/>
    <col min="7182" max="7182" width="5" style="79"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5" width="1.85546875" style="79" customWidth="1"/>
    <col min="7426" max="7426" width="2.85546875" style="79" customWidth="1"/>
    <col min="7427" max="7427" width="3.42578125" style="79" customWidth="1"/>
    <col min="7428" max="7428" width="7.85546875" style="79" customWidth="1"/>
    <col min="7429" max="7429" width="2" style="79" customWidth="1"/>
    <col min="7430" max="7430" width="1.5703125" style="79" customWidth="1"/>
    <col min="7431" max="7431" width="61.28515625" style="79" customWidth="1"/>
    <col min="7432" max="7432" width="5.42578125" style="79" bestFit="1" customWidth="1"/>
    <col min="7433" max="7433" width="5.42578125" style="79" customWidth="1"/>
    <col min="7434" max="7434" width="6.140625" style="79" customWidth="1"/>
    <col min="7435" max="7436" width="11.42578125" style="79"/>
    <col min="7437" max="7437" width="4.7109375" style="79" customWidth="1"/>
    <col min="7438" max="7438" width="5" style="79"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1" width="1.85546875" style="79" customWidth="1"/>
    <col min="7682" max="7682" width="2.85546875" style="79" customWidth="1"/>
    <col min="7683" max="7683" width="3.42578125" style="79" customWidth="1"/>
    <col min="7684" max="7684" width="7.85546875" style="79" customWidth="1"/>
    <col min="7685" max="7685" width="2" style="79" customWidth="1"/>
    <col min="7686" max="7686" width="1.5703125" style="79" customWidth="1"/>
    <col min="7687" max="7687" width="61.28515625" style="79" customWidth="1"/>
    <col min="7688" max="7688" width="5.42578125" style="79" bestFit="1" customWidth="1"/>
    <col min="7689" max="7689" width="5.42578125" style="79" customWidth="1"/>
    <col min="7690" max="7690" width="6.140625" style="79" customWidth="1"/>
    <col min="7691" max="7692" width="11.42578125" style="79"/>
    <col min="7693" max="7693" width="4.7109375" style="79" customWidth="1"/>
    <col min="7694" max="7694" width="5" style="79"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7" width="1.85546875" style="79" customWidth="1"/>
    <col min="7938" max="7938" width="2.85546875" style="79" customWidth="1"/>
    <col min="7939" max="7939" width="3.42578125" style="79" customWidth="1"/>
    <col min="7940" max="7940" width="7.85546875" style="79" customWidth="1"/>
    <col min="7941" max="7941" width="2" style="79" customWidth="1"/>
    <col min="7942" max="7942" width="1.5703125" style="79" customWidth="1"/>
    <col min="7943" max="7943" width="61.28515625" style="79" customWidth="1"/>
    <col min="7944" max="7944" width="5.42578125" style="79" bestFit="1" customWidth="1"/>
    <col min="7945" max="7945" width="5.42578125" style="79" customWidth="1"/>
    <col min="7946" max="7946" width="6.140625" style="79" customWidth="1"/>
    <col min="7947" max="7948" width="11.42578125" style="79"/>
    <col min="7949" max="7949" width="4.7109375" style="79" customWidth="1"/>
    <col min="7950" max="7950" width="5" style="79"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3" width="1.85546875" style="79" customWidth="1"/>
    <col min="8194" max="8194" width="2.85546875" style="79" customWidth="1"/>
    <col min="8195" max="8195" width="3.42578125" style="79" customWidth="1"/>
    <col min="8196" max="8196" width="7.85546875" style="79" customWidth="1"/>
    <col min="8197" max="8197" width="2" style="79" customWidth="1"/>
    <col min="8198" max="8198" width="1.5703125" style="79" customWidth="1"/>
    <col min="8199" max="8199" width="61.28515625" style="79" customWidth="1"/>
    <col min="8200" max="8200" width="5.42578125" style="79" bestFit="1" customWidth="1"/>
    <col min="8201" max="8201" width="5.42578125" style="79" customWidth="1"/>
    <col min="8202" max="8202" width="6.140625" style="79" customWidth="1"/>
    <col min="8203" max="8204" width="11.42578125" style="79"/>
    <col min="8205" max="8205" width="4.7109375" style="79" customWidth="1"/>
    <col min="8206" max="8206" width="5" style="79"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49" width="1.85546875" style="79" customWidth="1"/>
    <col min="8450" max="8450" width="2.85546875" style="79" customWidth="1"/>
    <col min="8451" max="8451" width="3.42578125" style="79" customWidth="1"/>
    <col min="8452" max="8452" width="7.85546875" style="79" customWidth="1"/>
    <col min="8453" max="8453" width="2" style="79" customWidth="1"/>
    <col min="8454" max="8454" width="1.5703125" style="79" customWidth="1"/>
    <col min="8455" max="8455" width="61.28515625" style="79" customWidth="1"/>
    <col min="8456" max="8456" width="5.42578125" style="79" bestFit="1" customWidth="1"/>
    <col min="8457" max="8457" width="5.42578125" style="79" customWidth="1"/>
    <col min="8458" max="8458" width="6.140625" style="79" customWidth="1"/>
    <col min="8459" max="8460" width="11.42578125" style="79"/>
    <col min="8461" max="8461" width="4.7109375" style="79" customWidth="1"/>
    <col min="8462" max="8462" width="5" style="79"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5" width="1.85546875" style="79" customWidth="1"/>
    <col min="8706" max="8706" width="2.85546875" style="79" customWidth="1"/>
    <col min="8707" max="8707" width="3.42578125" style="79" customWidth="1"/>
    <col min="8708" max="8708" width="7.85546875" style="79" customWidth="1"/>
    <col min="8709" max="8709" width="2" style="79" customWidth="1"/>
    <col min="8710" max="8710" width="1.5703125" style="79" customWidth="1"/>
    <col min="8711" max="8711" width="61.28515625" style="79" customWidth="1"/>
    <col min="8712" max="8712" width="5.42578125" style="79" bestFit="1" customWidth="1"/>
    <col min="8713" max="8713" width="5.42578125" style="79" customWidth="1"/>
    <col min="8714" max="8714" width="6.140625" style="79" customWidth="1"/>
    <col min="8715" max="8716" width="11.42578125" style="79"/>
    <col min="8717" max="8717" width="4.7109375" style="79" customWidth="1"/>
    <col min="8718" max="8718" width="5" style="79"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1" width="1.85546875" style="79" customWidth="1"/>
    <col min="8962" max="8962" width="2.85546875" style="79" customWidth="1"/>
    <col min="8963" max="8963" width="3.42578125" style="79" customWidth="1"/>
    <col min="8964" max="8964" width="7.85546875" style="79" customWidth="1"/>
    <col min="8965" max="8965" width="2" style="79" customWidth="1"/>
    <col min="8966" max="8966" width="1.5703125" style="79" customWidth="1"/>
    <col min="8967" max="8967" width="61.28515625" style="79" customWidth="1"/>
    <col min="8968" max="8968" width="5.42578125" style="79" bestFit="1" customWidth="1"/>
    <col min="8969" max="8969" width="5.42578125" style="79" customWidth="1"/>
    <col min="8970" max="8970" width="6.140625" style="79" customWidth="1"/>
    <col min="8971" max="8972" width="11.42578125" style="79"/>
    <col min="8973" max="8973" width="4.7109375" style="79" customWidth="1"/>
    <col min="8974" max="8974" width="5" style="79"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7" width="1.85546875" style="79" customWidth="1"/>
    <col min="9218" max="9218" width="2.85546875" style="79" customWidth="1"/>
    <col min="9219" max="9219" width="3.42578125" style="79" customWidth="1"/>
    <col min="9220" max="9220" width="7.85546875" style="79" customWidth="1"/>
    <col min="9221" max="9221" width="2" style="79" customWidth="1"/>
    <col min="9222" max="9222" width="1.5703125" style="79" customWidth="1"/>
    <col min="9223" max="9223" width="61.28515625" style="79" customWidth="1"/>
    <col min="9224" max="9224" width="5.42578125" style="79" bestFit="1" customWidth="1"/>
    <col min="9225" max="9225" width="5.42578125" style="79" customWidth="1"/>
    <col min="9226" max="9226" width="6.140625" style="79" customWidth="1"/>
    <col min="9227" max="9228" width="11.42578125" style="79"/>
    <col min="9229" max="9229" width="4.7109375" style="79" customWidth="1"/>
    <col min="9230" max="9230" width="5" style="79"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3" width="1.85546875" style="79" customWidth="1"/>
    <col min="9474" max="9474" width="2.85546875" style="79" customWidth="1"/>
    <col min="9475" max="9475" width="3.42578125" style="79" customWidth="1"/>
    <col min="9476" max="9476" width="7.85546875" style="79" customWidth="1"/>
    <col min="9477" max="9477" width="2" style="79" customWidth="1"/>
    <col min="9478" max="9478" width="1.5703125" style="79" customWidth="1"/>
    <col min="9479" max="9479" width="61.28515625" style="79" customWidth="1"/>
    <col min="9480" max="9480" width="5.42578125" style="79" bestFit="1" customWidth="1"/>
    <col min="9481" max="9481" width="5.42578125" style="79" customWidth="1"/>
    <col min="9482" max="9482" width="6.140625" style="79" customWidth="1"/>
    <col min="9483" max="9484" width="11.42578125" style="79"/>
    <col min="9485" max="9485" width="4.7109375" style="79" customWidth="1"/>
    <col min="9486" max="9486" width="5" style="79"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29" width="1.85546875" style="79" customWidth="1"/>
    <col min="9730" max="9730" width="2.85546875" style="79" customWidth="1"/>
    <col min="9731" max="9731" width="3.42578125" style="79" customWidth="1"/>
    <col min="9732" max="9732" width="7.85546875" style="79" customWidth="1"/>
    <col min="9733" max="9733" width="2" style="79" customWidth="1"/>
    <col min="9734" max="9734" width="1.5703125" style="79" customWidth="1"/>
    <col min="9735" max="9735" width="61.28515625" style="79" customWidth="1"/>
    <col min="9736" max="9736" width="5.42578125" style="79" bestFit="1" customWidth="1"/>
    <col min="9737" max="9737" width="5.42578125" style="79" customWidth="1"/>
    <col min="9738" max="9738" width="6.140625" style="79" customWidth="1"/>
    <col min="9739" max="9740" width="11.42578125" style="79"/>
    <col min="9741" max="9741" width="4.7109375" style="79" customWidth="1"/>
    <col min="9742" max="9742" width="5" style="79"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5" width="1.85546875" style="79" customWidth="1"/>
    <col min="9986" max="9986" width="2.85546875" style="79" customWidth="1"/>
    <col min="9987" max="9987" width="3.42578125" style="79" customWidth="1"/>
    <col min="9988" max="9988" width="7.85546875" style="79" customWidth="1"/>
    <col min="9989" max="9989" width="2" style="79" customWidth="1"/>
    <col min="9990" max="9990" width="1.5703125" style="79" customWidth="1"/>
    <col min="9991" max="9991" width="61.28515625" style="79" customWidth="1"/>
    <col min="9992" max="9992" width="5.42578125" style="79" bestFit="1" customWidth="1"/>
    <col min="9993" max="9993" width="5.42578125" style="79" customWidth="1"/>
    <col min="9994" max="9994" width="6.140625" style="79" customWidth="1"/>
    <col min="9995" max="9996" width="11.42578125" style="79"/>
    <col min="9997" max="9997" width="4.7109375" style="79" customWidth="1"/>
    <col min="9998" max="9998" width="5" style="79"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1" width="1.85546875" style="79" customWidth="1"/>
    <col min="10242" max="10242" width="2.85546875" style="79" customWidth="1"/>
    <col min="10243" max="10243" width="3.42578125" style="79" customWidth="1"/>
    <col min="10244" max="10244" width="7.85546875" style="79" customWidth="1"/>
    <col min="10245" max="10245" width="2" style="79" customWidth="1"/>
    <col min="10246" max="10246" width="1.5703125" style="79" customWidth="1"/>
    <col min="10247" max="10247" width="61.28515625" style="79" customWidth="1"/>
    <col min="10248" max="10248" width="5.42578125" style="79" bestFit="1" customWidth="1"/>
    <col min="10249" max="10249" width="5.42578125" style="79" customWidth="1"/>
    <col min="10250" max="10250" width="6.140625" style="79" customWidth="1"/>
    <col min="10251" max="10252" width="11.42578125" style="79"/>
    <col min="10253" max="10253" width="4.7109375" style="79" customWidth="1"/>
    <col min="10254" max="10254" width="5" style="79"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7" width="1.85546875" style="79" customWidth="1"/>
    <col min="10498" max="10498" width="2.85546875" style="79" customWidth="1"/>
    <col min="10499" max="10499" width="3.42578125" style="79" customWidth="1"/>
    <col min="10500" max="10500" width="7.85546875" style="79" customWidth="1"/>
    <col min="10501" max="10501" width="2" style="79" customWidth="1"/>
    <col min="10502" max="10502" width="1.5703125" style="79" customWidth="1"/>
    <col min="10503" max="10503" width="61.28515625" style="79" customWidth="1"/>
    <col min="10504" max="10504" width="5.42578125" style="79" bestFit="1" customWidth="1"/>
    <col min="10505" max="10505" width="5.42578125" style="79" customWidth="1"/>
    <col min="10506" max="10506" width="6.140625" style="79" customWidth="1"/>
    <col min="10507" max="10508" width="11.42578125" style="79"/>
    <col min="10509" max="10509" width="4.7109375" style="79" customWidth="1"/>
    <col min="10510" max="10510" width="5" style="79"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3" width="1.85546875" style="79" customWidth="1"/>
    <col min="10754" max="10754" width="2.85546875" style="79" customWidth="1"/>
    <col min="10755" max="10755" width="3.42578125" style="79" customWidth="1"/>
    <col min="10756" max="10756" width="7.85546875" style="79" customWidth="1"/>
    <col min="10757" max="10757" width="2" style="79" customWidth="1"/>
    <col min="10758" max="10758" width="1.5703125" style="79" customWidth="1"/>
    <col min="10759" max="10759" width="61.28515625" style="79" customWidth="1"/>
    <col min="10760" max="10760" width="5.42578125" style="79" bestFit="1" customWidth="1"/>
    <col min="10761" max="10761" width="5.42578125" style="79" customWidth="1"/>
    <col min="10762" max="10762" width="6.140625" style="79" customWidth="1"/>
    <col min="10763" max="10764" width="11.42578125" style="79"/>
    <col min="10765" max="10765" width="4.7109375" style="79" customWidth="1"/>
    <col min="10766" max="10766" width="5" style="79"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09" width="1.85546875" style="79" customWidth="1"/>
    <col min="11010" max="11010" width="2.85546875" style="79" customWidth="1"/>
    <col min="11011" max="11011" width="3.42578125" style="79" customWidth="1"/>
    <col min="11012" max="11012" width="7.85546875" style="79" customWidth="1"/>
    <col min="11013" max="11013" width="2" style="79" customWidth="1"/>
    <col min="11014" max="11014" width="1.5703125" style="79" customWidth="1"/>
    <col min="11015" max="11015" width="61.28515625" style="79" customWidth="1"/>
    <col min="11016" max="11016" width="5.42578125" style="79" bestFit="1" customWidth="1"/>
    <col min="11017" max="11017" width="5.42578125" style="79" customWidth="1"/>
    <col min="11018" max="11018" width="6.140625" style="79" customWidth="1"/>
    <col min="11019" max="11020" width="11.42578125" style="79"/>
    <col min="11021" max="11021" width="4.7109375" style="79" customWidth="1"/>
    <col min="11022" max="11022" width="5" style="79"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5" width="1.85546875" style="79" customWidth="1"/>
    <col min="11266" max="11266" width="2.85546875" style="79" customWidth="1"/>
    <col min="11267" max="11267" width="3.42578125" style="79" customWidth="1"/>
    <col min="11268" max="11268" width="7.85546875" style="79" customWidth="1"/>
    <col min="11269" max="11269" width="2" style="79" customWidth="1"/>
    <col min="11270" max="11270" width="1.5703125" style="79" customWidth="1"/>
    <col min="11271" max="11271" width="61.28515625" style="79" customWidth="1"/>
    <col min="11272" max="11272" width="5.42578125" style="79" bestFit="1" customWidth="1"/>
    <col min="11273" max="11273" width="5.42578125" style="79" customWidth="1"/>
    <col min="11274" max="11274" width="6.140625" style="79" customWidth="1"/>
    <col min="11275" max="11276" width="11.42578125" style="79"/>
    <col min="11277" max="11277" width="4.7109375" style="79" customWidth="1"/>
    <col min="11278" max="11278" width="5" style="79"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1" width="1.85546875" style="79" customWidth="1"/>
    <col min="11522" max="11522" width="2.85546875" style="79" customWidth="1"/>
    <col min="11523" max="11523" width="3.42578125" style="79" customWidth="1"/>
    <col min="11524" max="11524" width="7.85546875" style="79" customWidth="1"/>
    <col min="11525" max="11525" width="2" style="79" customWidth="1"/>
    <col min="11526" max="11526" width="1.5703125" style="79" customWidth="1"/>
    <col min="11527" max="11527" width="61.28515625" style="79" customWidth="1"/>
    <col min="11528" max="11528" width="5.42578125" style="79" bestFit="1" customWidth="1"/>
    <col min="11529" max="11529" width="5.42578125" style="79" customWidth="1"/>
    <col min="11530" max="11530" width="6.140625" style="79" customWidth="1"/>
    <col min="11531" max="11532" width="11.42578125" style="79"/>
    <col min="11533" max="11533" width="4.7109375" style="79" customWidth="1"/>
    <col min="11534" max="11534" width="5" style="79"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7" width="1.85546875" style="79" customWidth="1"/>
    <col min="11778" max="11778" width="2.85546875" style="79" customWidth="1"/>
    <col min="11779" max="11779" width="3.42578125" style="79" customWidth="1"/>
    <col min="11780" max="11780" width="7.85546875" style="79" customWidth="1"/>
    <col min="11781" max="11781" width="2" style="79" customWidth="1"/>
    <col min="11782" max="11782" width="1.5703125" style="79" customWidth="1"/>
    <col min="11783" max="11783" width="61.28515625" style="79" customWidth="1"/>
    <col min="11784" max="11784" width="5.42578125" style="79" bestFit="1" customWidth="1"/>
    <col min="11785" max="11785" width="5.42578125" style="79" customWidth="1"/>
    <col min="11786" max="11786" width="6.140625" style="79" customWidth="1"/>
    <col min="11787" max="11788" width="11.42578125" style="79"/>
    <col min="11789" max="11789" width="4.7109375" style="79" customWidth="1"/>
    <col min="11790" max="11790" width="5" style="79"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3" width="1.85546875" style="79" customWidth="1"/>
    <col min="12034" max="12034" width="2.85546875" style="79" customWidth="1"/>
    <col min="12035" max="12035" width="3.42578125" style="79" customWidth="1"/>
    <col min="12036" max="12036" width="7.85546875" style="79" customWidth="1"/>
    <col min="12037" max="12037" width="2" style="79" customWidth="1"/>
    <col min="12038" max="12038" width="1.5703125" style="79" customWidth="1"/>
    <col min="12039" max="12039" width="61.28515625" style="79" customWidth="1"/>
    <col min="12040" max="12040" width="5.42578125" style="79" bestFit="1" customWidth="1"/>
    <col min="12041" max="12041" width="5.42578125" style="79" customWidth="1"/>
    <col min="12042" max="12042" width="6.140625" style="79" customWidth="1"/>
    <col min="12043" max="12044" width="11.42578125" style="79"/>
    <col min="12045" max="12045" width="4.7109375" style="79" customWidth="1"/>
    <col min="12046" max="12046" width="5" style="79"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89" width="1.85546875" style="79" customWidth="1"/>
    <col min="12290" max="12290" width="2.85546875" style="79" customWidth="1"/>
    <col min="12291" max="12291" width="3.42578125" style="79" customWidth="1"/>
    <col min="12292" max="12292" width="7.85546875" style="79" customWidth="1"/>
    <col min="12293" max="12293" width="2" style="79" customWidth="1"/>
    <col min="12294" max="12294" width="1.5703125" style="79" customWidth="1"/>
    <col min="12295" max="12295" width="61.28515625" style="79" customWidth="1"/>
    <col min="12296" max="12296" width="5.42578125" style="79" bestFit="1" customWidth="1"/>
    <col min="12297" max="12297" width="5.42578125" style="79" customWidth="1"/>
    <col min="12298" max="12298" width="6.140625" style="79" customWidth="1"/>
    <col min="12299" max="12300" width="11.42578125" style="79"/>
    <col min="12301" max="12301" width="4.7109375" style="79" customWidth="1"/>
    <col min="12302" max="12302" width="5" style="79"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5" width="1.85546875" style="79" customWidth="1"/>
    <col min="12546" max="12546" width="2.85546875" style="79" customWidth="1"/>
    <col min="12547" max="12547" width="3.42578125" style="79" customWidth="1"/>
    <col min="12548" max="12548" width="7.85546875" style="79" customWidth="1"/>
    <col min="12549" max="12549" width="2" style="79" customWidth="1"/>
    <col min="12550" max="12550" width="1.5703125" style="79" customWidth="1"/>
    <col min="12551" max="12551" width="61.28515625" style="79" customWidth="1"/>
    <col min="12552" max="12552" width="5.42578125" style="79" bestFit="1" customWidth="1"/>
    <col min="12553" max="12553" width="5.42578125" style="79" customWidth="1"/>
    <col min="12554" max="12554" width="6.140625" style="79" customWidth="1"/>
    <col min="12555" max="12556" width="11.42578125" style="79"/>
    <col min="12557" max="12557" width="4.7109375" style="79" customWidth="1"/>
    <col min="12558" max="12558" width="5" style="79"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1" width="1.85546875" style="79" customWidth="1"/>
    <col min="12802" max="12802" width="2.85546875" style="79" customWidth="1"/>
    <col min="12803" max="12803" width="3.42578125" style="79" customWidth="1"/>
    <col min="12804" max="12804" width="7.85546875" style="79" customWidth="1"/>
    <col min="12805" max="12805" width="2" style="79" customWidth="1"/>
    <col min="12806" max="12806" width="1.5703125" style="79" customWidth="1"/>
    <col min="12807" max="12807" width="61.28515625" style="79" customWidth="1"/>
    <col min="12808" max="12808" width="5.42578125" style="79" bestFit="1" customWidth="1"/>
    <col min="12809" max="12809" width="5.42578125" style="79" customWidth="1"/>
    <col min="12810" max="12810" width="6.140625" style="79" customWidth="1"/>
    <col min="12811" max="12812" width="11.42578125" style="79"/>
    <col min="12813" max="12813" width="4.7109375" style="79" customWidth="1"/>
    <col min="12814" max="12814" width="5" style="79"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7" width="1.85546875" style="79" customWidth="1"/>
    <col min="13058" max="13058" width="2.85546875" style="79" customWidth="1"/>
    <col min="13059" max="13059" width="3.42578125" style="79" customWidth="1"/>
    <col min="13060" max="13060" width="7.85546875" style="79" customWidth="1"/>
    <col min="13061" max="13061" width="2" style="79" customWidth="1"/>
    <col min="13062" max="13062" width="1.5703125" style="79" customWidth="1"/>
    <col min="13063" max="13063" width="61.28515625" style="79" customWidth="1"/>
    <col min="13064" max="13064" width="5.42578125" style="79" bestFit="1" customWidth="1"/>
    <col min="13065" max="13065" width="5.42578125" style="79" customWidth="1"/>
    <col min="13066" max="13066" width="6.140625" style="79" customWidth="1"/>
    <col min="13067" max="13068" width="11.42578125" style="79"/>
    <col min="13069" max="13069" width="4.7109375" style="79" customWidth="1"/>
    <col min="13070" max="13070" width="5" style="79"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3" width="1.85546875" style="79" customWidth="1"/>
    <col min="13314" max="13314" width="2.85546875" style="79" customWidth="1"/>
    <col min="13315" max="13315" width="3.42578125" style="79" customWidth="1"/>
    <col min="13316" max="13316" width="7.85546875" style="79" customWidth="1"/>
    <col min="13317" max="13317" width="2" style="79" customWidth="1"/>
    <col min="13318" max="13318" width="1.5703125" style="79" customWidth="1"/>
    <col min="13319" max="13319" width="61.28515625" style="79" customWidth="1"/>
    <col min="13320" max="13320" width="5.42578125" style="79" bestFit="1" customWidth="1"/>
    <col min="13321" max="13321" width="5.42578125" style="79" customWidth="1"/>
    <col min="13322" max="13322" width="6.140625" style="79" customWidth="1"/>
    <col min="13323" max="13324" width="11.42578125" style="79"/>
    <col min="13325" max="13325" width="4.7109375" style="79" customWidth="1"/>
    <col min="13326" max="13326" width="5" style="79"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69" width="1.85546875" style="79" customWidth="1"/>
    <col min="13570" max="13570" width="2.85546875" style="79" customWidth="1"/>
    <col min="13571" max="13571" width="3.42578125" style="79" customWidth="1"/>
    <col min="13572" max="13572" width="7.85546875" style="79" customWidth="1"/>
    <col min="13573" max="13573" width="2" style="79" customWidth="1"/>
    <col min="13574" max="13574" width="1.5703125" style="79" customWidth="1"/>
    <col min="13575" max="13575" width="61.28515625" style="79" customWidth="1"/>
    <col min="13576" max="13576" width="5.42578125" style="79" bestFit="1" customWidth="1"/>
    <col min="13577" max="13577" width="5.42578125" style="79" customWidth="1"/>
    <col min="13578" max="13578" width="6.140625" style="79" customWidth="1"/>
    <col min="13579" max="13580" width="11.42578125" style="79"/>
    <col min="13581" max="13581" width="4.7109375" style="79" customWidth="1"/>
    <col min="13582" max="13582" width="5" style="79"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5" width="1.85546875" style="79" customWidth="1"/>
    <col min="13826" max="13826" width="2.85546875" style="79" customWidth="1"/>
    <col min="13827" max="13827" width="3.42578125" style="79" customWidth="1"/>
    <col min="13828" max="13828" width="7.85546875" style="79" customWidth="1"/>
    <col min="13829" max="13829" width="2" style="79" customWidth="1"/>
    <col min="13830" max="13830" width="1.5703125" style="79" customWidth="1"/>
    <col min="13831" max="13831" width="61.28515625" style="79" customWidth="1"/>
    <col min="13832" max="13832" width="5.42578125" style="79" bestFit="1" customWidth="1"/>
    <col min="13833" max="13833" width="5.42578125" style="79" customWidth="1"/>
    <col min="13834" max="13834" width="6.140625" style="79" customWidth="1"/>
    <col min="13835" max="13836" width="11.42578125" style="79"/>
    <col min="13837" max="13837" width="4.7109375" style="79" customWidth="1"/>
    <col min="13838" max="13838" width="5" style="79"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1" width="1.85546875" style="79" customWidth="1"/>
    <col min="14082" max="14082" width="2.85546875" style="79" customWidth="1"/>
    <col min="14083" max="14083" width="3.42578125" style="79" customWidth="1"/>
    <col min="14084" max="14084" width="7.85546875" style="79" customWidth="1"/>
    <col min="14085" max="14085" width="2" style="79" customWidth="1"/>
    <col min="14086" max="14086" width="1.5703125" style="79" customWidth="1"/>
    <col min="14087" max="14087" width="61.28515625" style="79" customWidth="1"/>
    <col min="14088" max="14088" width="5.42578125" style="79" bestFit="1" customWidth="1"/>
    <col min="14089" max="14089" width="5.42578125" style="79" customWidth="1"/>
    <col min="14090" max="14090" width="6.140625" style="79" customWidth="1"/>
    <col min="14091" max="14092" width="11.42578125" style="79"/>
    <col min="14093" max="14093" width="4.7109375" style="79" customWidth="1"/>
    <col min="14094" max="14094" width="5" style="79"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7" width="1.85546875" style="79" customWidth="1"/>
    <col min="14338" max="14338" width="2.85546875" style="79" customWidth="1"/>
    <col min="14339" max="14339" width="3.42578125" style="79" customWidth="1"/>
    <col min="14340" max="14340" width="7.85546875" style="79" customWidth="1"/>
    <col min="14341" max="14341" width="2" style="79" customWidth="1"/>
    <col min="14342" max="14342" width="1.5703125" style="79" customWidth="1"/>
    <col min="14343" max="14343" width="61.28515625" style="79" customWidth="1"/>
    <col min="14344" max="14344" width="5.42578125" style="79" bestFit="1" customWidth="1"/>
    <col min="14345" max="14345" width="5.42578125" style="79" customWidth="1"/>
    <col min="14346" max="14346" width="6.140625" style="79" customWidth="1"/>
    <col min="14347" max="14348" width="11.42578125" style="79"/>
    <col min="14349" max="14349" width="4.7109375" style="79" customWidth="1"/>
    <col min="14350" max="14350" width="5" style="79"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3" width="1.85546875" style="79" customWidth="1"/>
    <col min="14594" max="14594" width="2.85546875" style="79" customWidth="1"/>
    <col min="14595" max="14595" width="3.42578125" style="79" customWidth="1"/>
    <col min="14596" max="14596" width="7.85546875" style="79" customWidth="1"/>
    <col min="14597" max="14597" width="2" style="79" customWidth="1"/>
    <col min="14598" max="14598" width="1.5703125" style="79" customWidth="1"/>
    <col min="14599" max="14599" width="61.28515625" style="79" customWidth="1"/>
    <col min="14600" max="14600" width="5.42578125" style="79" bestFit="1" customWidth="1"/>
    <col min="14601" max="14601" width="5.42578125" style="79" customWidth="1"/>
    <col min="14602" max="14602" width="6.140625" style="79" customWidth="1"/>
    <col min="14603" max="14604" width="11.42578125" style="79"/>
    <col min="14605" max="14605" width="4.7109375" style="79" customWidth="1"/>
    <col min="14606" max="14606" width="5" style="79"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49" width="1.85546875" style="79" customWidth="1"/>
    <col min="14850" max="14850" width="2.85546875" style="79" customWidth="1"/>
    <col min="14851" max="14851" width="3.42578125" style="79" customWidth="1"/>
    <col min="14852" max="14852" width="7.85546875" style="79" customWidth="1"/>
    <col min="14853" max="14853" width="2" style="79" customWidth="1"/>
    <col min="14854" max="14854" width="1.5703125" style="79" customWidth="1"/>
    <col min="14855" max="14855" width="61.28515625" style="79" customWidth="1"/>
    <col min="14856" max="14856" width="5.42578125" style="79" bestFit="1" customWidth="1"/>
    <col min="14857" max="14857" width="5.42578125" style="79" customWidth="1"/>
    <col min="14858" max="14858" width="6.140625" style="79" customWidth="1"/>
    <col min="14859" max="14860" width="11.42578125" style="79"/>
    <col min="14861" max="14861" width="4.7109375" style="79" customWidth="1"/>
    <col min="14862" max="14862" width="5" style="79"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5" width="1.85546875" style="79" customWidth="1"/>
    <col min="15106" max="15106" width="2.85546875" style="79" customWidth="1"/>
    <col min="15107" max="15107" width="3.42578125" style="79" customWidth="1"/>
    <col min="15108" max="15108" width="7.85546875" style="79" customWidth="1"/>
    <col min="15109" max="15109" width="2" style="79" customWidth="1"/>
    <col min="15110" max="15110" width="1.5703125" style="79" customWidth="1"/>
    <col min="15111" max="15111" width="61.28515625" style="79" customWidth="1"/>
    <col min="15112" max="15112" width="5.42578125" style="79" bestFit="1" customWidth="1"/>
    <col min="15113" max="15113" width="5.42578125" style="79" customWidth="1"/>
    <col min="15114" max="15114" width="6.140625" style="79" customWidth="1"/>
    <col min="15115" max="15116" width="11.42578125" style="79"/>
    <col min="15117" max="15117" width="4.7109375" style="79" customWidth="1"/>
    <col min="15118" max="15118" width="5" style="79"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1" width="1.85546875" style="79" customWidth="1"/>
    <col min="15362" max="15362" width="2.85546875" style="79" customWidth="1"/>
    <col min="15363" max="15363" width="3.42578125" style="79" customWidth="1"/>
    <col min="15364" max="15364" width="7.85546875" style="79" customWidth="1"/>
    <col min="15365" max="15365" width="2" style="79" customWidth="1"/>
    <col min="15366" max="15366" width="1.5703125" style="79" customWidth="1"/>
    <col min="15367" max="15367" width="61.28515625" style="79" customWidth="1"/>
    <col min="15368" max="15368" width="5.42578125" style="79" bestFit="1" customWidth="1"/>
    <col min="15369" max="15369" width="5.42578125" style="79" customWidth="1"/>
    <col min="15370" max="15370" width="6.140625" style="79" customWidth="1"/>
    <col min="15371" max="15372" width="11.42578125" style="79"/>
    <col min="15373" max="15373" width="4.7109375" style="79" customWidth="1"/>
    <col min="15374" max="15374" width="5" style="79"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7" width="1.85546875" style="79" customWidth="1"/>
    <col min="15618" max="15618" width="2.85546875" style="79" customWidth="1"/>
    <col min="15619" max="15619" width="3.42578125" style="79" customWidth="1"/>
    <col min="15620" max="15620" width="7.85546875" style="79" customWidth="1"/>
    <col min="15621" max="15621" width="2" style="79" customWidth="1"/>
    <col min="15622" max="15622" width="1.5703125" style="79" customWidth="1"/>
    <col min="15623" max="15623" width="61.28515625" style="79" customWidth="1"/>
    <col min="15624" max="15624" width="5.42578125" style="79" bestFit="1" customWidth="1"/>
    <col min="15625" max="15625" width="5.42578125" style="79" customWidth="1"/>
    <col min="15626" max="15626" width="6.140625" style="79" customWidth="1"/>
    <col min="15627" max="15628" width="11.42578125" style="79"/>
    <col min="15629" max="15629" width="4.7109375" style="79" customWidth="1"/>
    <col min="15630" max="15630" width="5" style="79"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3" width="1.85546875" style="79" customWidth="1"/>
    <col min="15874" max="15874" width="2.85546875" style="79" customWidth="1"/>
    <col min="15875" max="15875" width="3.42578125" style="79" customWidth="1"/>
    <col min="15876" max="15876" width="7.85546875" style="79" customWidth="1"/>
    <col min="15877" max="15877" width="2" style="79" customWidth="1"/>
    <col min="15878" max="15878" width="1.5703125" style="79" customWidth="1"/>
    <col min="15879" max="15879" width="61.28515625" style="79" customWidth="1"/>
    <col min="15880" max="15880" width="5.42578125" style="79" bestFit="1" customWidth="1"/>
    <col min="15881" max="15881" width="5.42578125" style="79" customWidth="1"/>
    <col min="15882" max="15882" width="6.140625" style="79" customWidth="1"/>
    <col min="15883" max="15884" width="11.42578125" style="79"/>
    <col min="15885" max="15885" width="4.7109375" style="79" customWidth="1"/>
    <col min="15886" max="15886" width="5" style="79"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29" width="1.85546875" style="79" customWidth="1"/>
    <col min="16130" max="16130" width="2.85546875" style="79" customWidth="1"/>
    <col min="16131" max="16131" width="3.42578125" style="79" customWidth="1"/>
    <col min="16132" max="16132" width="7.85546875" style="79" customWidth="1"/>
    <col min="16133" max="16133" width="2" style="79" customWidth="1"/>
    <col min="16134" max="16134" width="1.5703125" style="79" customWidth="1"/>
    <col min="16135" max="16135" width="61.28515625" style="79" customWidth="1"/>
    <col min="16136" max="16136" width="5.42578125" style="79" bestFit="1" customWidth="1"/>
    <col min="16137" max="16137" width="5.42578125" style="79" customWidth="1"/>
    <col min="16138" max="16138" width="6.140625" style="79" customWidth="1"/>
    <col min="16139" max="16140" width="11.42578125" style="79"/>
    <col min="16141" max="16141" width="4.7109375" style="79" customWidth="1"/>
    <col min="16142" max="16142" width="5" style="79"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1.25" customHeight="1">
      <c r="A1" s="2107"/>
      <c r="B1" s="2107"/>
      <c r="C1" s="2107"/>
      <c r="D1" s="83"/>
      <c r="E1" s="83"/>
      <c r="F1" s="83"/>
      <c r="G1" s="83"/>
      <c r="H1" s="278"/>
      <c r="I1" s="278"/>
      <c r="J1" s="278"/>
      <c r="K1" s="78"/>
      <c r="L1" s="78"/>
    </row>
    <row r="2" spans="1:31">
      <c r="A2" s="2107"/>
      <c r="B2" s="2107"/>
      <c r="C2" s="2107"/>
      <c r="D2" s="2281" t="s">
        <v>1549</v>
      </c>
      <c r="E2" s="2281"/>
      <c r="F2" s="2281"/>
      <c r="G2" s="2281"/>
      <c r="H2" s="2281"/>
      <c r="I2" s="2281"/>
      <c r="J2" s="2281"/>
      <c r="K2" s="78"/>
      <c r="L2" s="83"/>
      <c r="M2" s="83"/>
      <c r="N2" s="2281"/>
      <c r="O2" s="2281"/>
      <c r="P2" s="2281"/>
      <c r="Q2" s="2281"/>
      <c r="R2" s="2281"/>
      <c r="S2" s="2281"/>
      <c r="T2" s="2281"/>
      <c r="U2" s="2281"/>
      <c r="V2" s="2281"/>
      <c r="W2" s="2281"/>
      <c r="X2" s="2281"/>
      <c r="Y2" s="2281"/>
      <c r="Z2" s="2281"/>
      <c r="AA2" s="2281"/>
      <c r="AB2" s="2281"/>
    </row>
    <row r="3" spans="1:31" s="83" customFormat="1" ht="15.75">
      <c r="A3" s="2107"/>
      <c r="B3" s="2107"/>
      <c r="C3" s="2107"/>
      <c r="D3" s="2281" t="s">
        <v>77</v>
      </c>
      <c r="E3" s="2281"/>
      <c r="F3" s="2281"/>
      <c r="G3" s="2281"/>
      <c r="H3" s="2281"/>
      <c r="I3" s="2281"/>
      <c r="J3" s="2281"/>
      <c r="K3" s="278"/>
      <c r="L3" s="86"/>
      <c r="M3" s="86"/>
      <c r="N3" s="87"/>
      <c r="AD3" s="88"/>
      <c r="AE3" s="88"/>
    </row>
    <row r="4" spans="1:31" s="83" customFormat="1" ht="3" customHeight="1">
      <c r="A4" s="2107"/>
      <c r="B4" s="2107"/>
      <c r="C4" s="2107"/>
      <c r="F4" s="314"/>
      <c r="G4" s="314"/>
      <c r="H4" s="92"/>
      <c r="I4" s="1115"/>
      <c r="J4" s="1115"/>
      <c r="K4" s="278"/>
      <c r="N4" s="92"/>
    </row>
    <row r="5" spans="1:31" s="83" customFormat="1" ht="10.5" customHeight="1">
      <c r="A5" s="2107"/>
      <c r="B5" s="2107"/>
      <c r="C5" s="2107"/>
      <c r="D5" s="2282" t="s">
        <v>2</v>
      </c>
      <c r="E5" s="2285" t="s">
        <v>327</v>
      </c>
      <c r="F5" s="2285"/>
      <c r="G5" s="2285"/>
      <c r="H5" s="2793" t="s">
        <v>18</v>
      </c>
      <c r="I5" s="2793" t="s">
        <v>19</v>
      </c>
      <c r="J5" s="2796" t="s">
        <v>8</v>
      </c>
      <c r="K5" s="278"/>
      <c r="N5" s="92"/>
    </row>
    <row r="6" spans="1:31" ht="10.5" customHeight="1">
      <c r="A6" s="2107"/>
      <c r="B6" s="2107"/>
      <c r="C6" s="2107"/>
      <c r="D6" s="2357"/>
      <c r="E6" s="2286"/>
      <c r="F6" s="2286"/>
      <c r="G6" s="2286"/>
      <c r="H6" s="2794"/>
      <c r="I6" s="2794"/>
      <c r="J6" s="2797"/>
      <c r="K6" s="78"/>
      <c r="L6" s="2091"/>
    </row>
    <row r="7" spans="1:31" ht="10.5" customHeight="1">
      <c r="A7" s="2107" t="s">
        <v>9</v>
      </c>
      <c r="B7" s="2107" t="s">
        <v>10</v>
      </c>
      <c r="C7" s="2107" t="s">
        <v>11</v>
      </c>
      <c r="D7" s="2358"/>
      <c r="E7" s="2287"/>
      <c r="F7" s="2287"/>
      <c r="G7" s="2287"/>
      <c r="H7" s="2795"/>
      <c r="I7" s="2795"/>
      <c r="J7" s="2798"/>
      <c r="K7" s="78"/>
      <c r="L7" s="83"/>
    </row>
    <row r="8" spans="1:31" ht="11.25" customHeight="1">
      <c r="A8" s="2107"/>
      <c r="B8" s="2107"/>
      <c r="C8" s="2107"/>
      <c r="D8" s="2360">
        <v>1401</v>
      </c>
      <c r="E8" s="122" t="s">
        <v>20</v>
      </c>
      <c r="F8" s="123"/>
      <c r="G8" s="14"/>
      <c r="H8" s="280">
        <f>SUM(H9,H14,H19,H24)</f>
        <v>2</v>
      </c>
      <c r="I8" s="280">
        <f>SUM(I9,I14,I19,I24)</f>
        <v>1</v>
      </c>
      <c r="J8" s="281">
        <f>SUM(H8:I8)</f>
        <v>3</v>
      </c>
      <c r="K8" s="78"/>
      <c r="L8" s="83"/>
    </row>
    <row r="9" spans="1:31" ht="11.25" customHeight="1">
      <c r="A9" s="2107"/>
      <c r="B9" s="2107"/>
      <c r="C9" s="2107"/>
      <c r="D9" s="2361"/>
      <c r="E9" s="636" t="s">
        <v>21</v>
      </c>
      <c r="F9" s="92"/>
      <c r="G9" s="92"/>
      <c r="H9" s="2859">
        <f>SUM(H10,H12)</f>
        <v>1</v>
      </c>
      <c r="I9" s="2859">
        <f>SUM(I10,I12)</f>
        <v>0</v>
      </c>
      <c r="J9" s="2860">
        <f>SUM(H9:I9)</f>
        <v>1</v>
      </c>
      <c r="K9" s="78"/>
      <c r="L9" s="78"/>
    </row>
    <row r="10" spans="1:31" ht="10.5" customHeight="1">
      <c r="A10" s="2107"/>
      <c r="B10" s="2107"/>
      <c r="C10" s="2107"/>
      <c r="D10" s="2361"/>
      <c r="E10" s="92"/>
      <c r="F10" s="92" t="s">
        <v>1134</v>
      </c>
      <c r="G10" s="92"/>
      <c r="H10" s="173">
        <f>SUM(H11)</f>
        <v>1</v>
      </c>
      <c r="I10" s="173">
        <f>SUM(I11)</f>
        <v>0</v>
      </c>
      <c r="J10" s="164">
        <f>SUM(H10:I10)</f>
        <v>1</v>
      </c>
      <c r="K10" s="78"/>
      <c r="L10" s="78"/>
    </row>
    <row r="11" spans="1:31" ht="10.5" customHeight="1">
      <c r="A11" s="2107">
        <v>1</v>
      </c>
      <c r="B11" s="2107">
        <v>1</v>
      </c>
      <c r="C11" s="2107">
        <v>11</v>
      </c>
      <c r="D11" s="2361"/>
      <c r="E11" s="92"/>
      <c r="G11" s="92" t="s">
        <v>1135</v>
      </c>
      <c r="H11" s="173">
        <v>1</v>
      </c>
      <c r="I11" s="173">
        <v>0</v>
      </c>
      <c r="J11" s="2861">
        <f t="shared" ref="J11:J74" si="0">SUM(H11:I11)</f>
        <v>1</v>
      </c>
      <c r="K11" s="78"/>
      <c r="L11" s="78"/>
    </row>
    <row r="12" spans="1:31" ht="10.5" customHeight="1">
      <c r="A12" s="2107"/>
      <c r="B12" s="2107"/>
      <c r="C12" s="2107"/>
      <c r="D12" s="2361"/>
      <c r="E12" s="92"/>
      <c r="F12" s="92" t="s">
        <v>1137</v>
      </c>
      <c r="G12" s="92"/>
      <c r="H12" s="173">
        <f>SUM(H13)</f>
        <v>0</v>
      </c>
      <c r="I12" s="173">
        <f>SUM(I13)</f>
        <v>0</v>
      </c>
      <c r="J12" s="2861">
        <f t="shared" si="0"/>
        <v>0</v>
      </c>
      <c r="K12" s="78"/>
      <c r="L12" s="78"/>
    </row>
    <row r="13" spans="1:31" ht="10.5" customHeight="1">
      <c r="A13" s="2107">
        <v>1</v>
      </c>
      <c r="B13" s="2107">
        <v>1</v>
      </c>
      <c r="C13" s="2107">
        <v>11</v>
      </c>
      <c r="D13" s="2361"/>
      <c r="E13" s="92"/>
      <c r="G13" s="92" t="s">
        <v>1138</v>
      </c>
      <c r="H13" s="173">
        <v>0</v>
      </c>
      <c r="I13" s="173">
        <v>0</v>
      </c>
      <c r="J13" s="2861">
        <f t="shared" si="0"/>
        <v>0</v>
      </c>
      <c r="K13" s="78"/>
      <c r="L13" s="78"/>
    </row>
    <row r="14" spans="1:31" ht="11.25" customHeight="1">
      <c r="A14" s="2107"/>
      <c r="B14" s="2107"/>
      <c r="C14" s="2107"/>
      <c r="D14" s="2361"/>
      <c r="E14" s="175" t="s">
        <v>22</v>
      </c>
      <c r="F14" s="92"/>
      <c r="G14" s="92"/>
      <c r="H14" s="2862">
        <f>SUM(H15+H17)</f>
        <v>0</v>
      </c>
      <c r="I14" s="2862">
        <f>SUM(I15+I17)</f>
        <v>1</v>
      </c>
      <c r="J14" s="2860">
        <f t="shared" si="0"/>
        <v>1</v>
      </c>
      <c r="K14" s="78"/>
      <c r="L14" s="78"/>
    </row>
    <row r="15" spans="1:31" ht="10.5" customHeight="1">
      <c r="A15" s="2107"/>
      <c r="B15" s="2107"/>
      <c r="C15" s="2107"/>
      <c r="D15" s="2361"/>
      <c r="E15" s="175"/>
      <c r="F15" s="92" t="s">
        <v>1139</v>
      </c>
      <c r="G15" s="92"/>
      <c r="H15" s="173">
        <f>SUM(H16)</f>
        <v>0</v>
      </c>
      <c r="I15" s="163">
        <f>SUM(I16)</f>
        <v>0</v>
      </c>
      <c r="J15" s="2861">
        <f t="shared" si="0"/>
        <v>0</v>
      </c>
      <c r="K15" s="78"/>
      <c r="L15" s="78"/>
    </row>
    <row r="16" spans="1:31" ht="10.5" customHeight="1">
      <c r="A16" s="2107">
        <v>1</v>
      </c>
      <c r="B16" s="2107">
        <v>1</v>
      </c>
      <c r="C16" s="2107">
        <v>5</v>
      </c>
      <c r="D16" s="2361"/>
      <c r="E16" s="175"/>
      <c r="F16" s="92"/>
      <c r="G16" s="92" t="s">
        <v>1542</v>
      </c>
      <c r="H16" s="1707">
        <v>0</v>
      </c>
      <c r="I16" s="1707">
        <v>0</v>
      </c>
      <c r="J16" s="2861">
        <f t="shared" si="0"/>
        <v>0</v>
      </c>
      <c r="K16" s="78"/>
      <c r="L16" s="78"/>
    </row>
    <row r="17" spans="1:12" ht="10.5" customHeight="1">
      <c r="A17" s="2107"/>
      <c r="B17" s="2107"/>
      <c r="C17" s="2107"/>
      <c r="D17" s="2361"/>
      <c r="E17" s="92"/>
      <c r="F17" s="92" t="s">
        <v>1134</v>
      </c>
      <c r="G17" s="92"/>
      <c r="H17" s="1707">
        <f>SUM(H18)</f>
        <v>0</v>
      </c>
      <c r="I17" s="1707">
        <f>SUM(I18)</f>
        <v>1</v>
      </c>
      <c r="J17" s="2861">
        <f t="shared" si="0"/>
        <v>1</v>
      </c>
      <c r="K17" s="78"/>
      <c r="L17" s="78"/>
    </row>
    <row r="18" spans="1:12" ht="10.5" customHeight="1">
      <c r="A18" s="2107">
        <v>1</v>
      </c>
      <c r="B18" s="2107">
        <v>1</v>
      </c>
      <c r="C18" s="2107">
        <v>5</v>
      </c>
      <c r="D18" s="2361"/>
      <c r="E18" s="92"/>
      <c r="F18" s="92"/>
      <c r="G18" s="92" t="s">
        <v>1135</v>
      </c>
      <c r="H18" s="1707">
        <v>0</v>
      </c>
      <c r="I18" s="1707">
        <v>1</v>
      </c>
      <c r="J18" s="2861">
        <f t="shared" si="0"/>
        <v>1</v>
      </c>
      <c r="K18" s="78"/>
      <c r="L18" s="78"/>
    </row>
    <row r="19" spans="1:12" ht="10.5" customHeight="1">
      <c r="A19" s="2107"/>
      <c r="B19" s="2107"/>
      <c r="C19" s="2107"/>
      <c r="D19" s="2361"/>
      <c r="E19" s="175" t="s">
        <v>23</v>
      </c>
      <c r="F19" s="92"/>
      <c r="G19" s="92"/>
      <c r="H19" s="2863">
        <f>SUM(H20+H22)</f>
        <v>1</v>
      </c>
      <c r="I19" s="2863">
        <f>SUM(I20+I22)</f>
        <v>0</v>
      </c>
      <c r="J19" s="2860">
        <f t="shared" si="0"/>
        <v>1</v>
      </c>
      <c r="K19" s="78"/>
      <c r="L19" s="78"/>
    </row>
    <row r="20" spans="1:12" ht="10.5" customHeight="1">
      <c r="A20" s="2107">
        <v>1</v>
      </c>
      <c r="B20" s="2107">
        <v>1</v>
      </c>
      <c r="C20" s="2107">
        <v>5</v>
      </c>
      <c r="D20" s="2361"/>
      <c r="E20" s="175"/>
      <c r="F20" s="92" t="s">
        <v>1139</v>
      </c>
      <c r="G20" s="92"/>
      <c r="H20" s="168">
        <f>SUM(H21)</f>
        <v>0</v>
      </c>
      <c r="I20" s="168">
        <f>SUM(I21)</f>
        <v>0</v>
      </c>
      <c r="J20" s="164">
        <f t="shared" si="0"/>
        <v>0</v>
      </c>
      <c r="K20" s="78"/>
      <c r="L20" s="78"/>
    </row>
    <row r="21" spans="1:12" ht="11.25" customHeight="1">
      <c r="A21" s="2107"/>
      <c r="B21" s="2107"/>
      <c r="C21" s="2107"/>
      <c r="D21" s="2361"/>
      <c r="E21" s="175"/>
      <c r="F21" s="92"/>
      <c r="G21" s="92" t="s">
        <v>1543</v>
      </c>
      <c r="H21" s="168">
        <v>0</v>
      </c>
      <c r="I21" s="168">
        <v>0</v>
      </c>
      <c r="J21" s="164">
        <f t="shared" si="0"/>
        <v>0</v>
      </c>
      <c r="K21" s="78"/>
      <c r="L21" s="78"/>
    </row>
    <row r="22" spans="1:12" ht="11.25" customHeight="1">
      <c r="A22" s="2107"/>
      <c r="B22" s="2107"/>
      <c r="C22" s="2107"/>
      <c r="D22" s="2361"/>
      <c r="E22" s="92"/>
      <c r="F22" s="92" t="s">
        <v>1134</v>
      </c>
      <c r="G22" s="92"/>
      <c r="H22" s="1707">
        <f>SUM(H23)</f>
        <v>1</v>
      </c>
      <c r="I22" s="1707">
        <f>SUM(I23)</f>
        <v>0</v>
      </c>
      <c r="J22" s="2861">
        <f t="shared" si="0"/>
        <v>1</v>
      </c>
      <c r="K22" s="78"/>
      <c r="L22" s="78"/>
    </row>
    <row r="23" spans="1:12" ht="11.25" customHeight="1">
      <c r="A23" s="2107">
        <v>1</v>
      </c>
      <c r="B23" s="2107">
        <v>1</v>
      </c>
      <c r="C23" s="2107">
        <v>12</v>
      </c>
      <c r="D23" s="2361"/>
      <c r="E23" s="92"/>
      <c r="F23" s="92"/>
      <c r="G23" s="92" t="s">
        <v>1135</v>
      </c>
      <c r="H23" s="168">
        <v>1</v>
      </c>
      <c r="I23" s="168">
        <v>0</v>
      </c>
      <c r="J23" s="2861">
        <f t="shared" si="0"/>
        <v>1</v>
      </c>
      <c r="K23" s="78"/>
      <c r="L23" s="78"/>
    </row>
    <row r="24" spans="1:12" ht="10.5" customHeight="1">
      <c r="A24" s="2107"/>
      <c r="B24" s="2107"/>
      <c r="C24" s="2107"/>
      <c r="D24" s="2361"/>
      <c r="E24" s="175" t="s">
        <v>24</v>
      </c>
      <c r="F24" s="175"/>
      <c r="G24" s="175"/>
      <c r="H24" s="2863">
        <f>SUM(H25)</f>
        <v>0</v>
      </c>
      <c r="I24" s="2863">
        <f>SUM(I25)</f>
        <v>0</v>
      </c>
      <c r="J24" s="2860">
        <f t="shared" si="0"/>
        <v>0</v>
      </c>
      <c r="K24" s="78"/>
      <c r="L24" s="78"/>
    </row>
    <row r="25" spans="1:12" ht="10.5" customHeight="1">
      <c r="A25" s="2107">
        <v>1</v>
      </c>
      <c r="B25" s="2107">
        <v>1</v>
      </c>
      <c r="C25" s="2107">
        <v>12</v>
      </c>
      <c r="D25" s="2361"/>
      <c r="E25" s="92"/>
      <c r="F25" s="92" t="s">
        <v>1137</v>
      </c>
      <c r="G25" s="92"/>
      <c r="H25" s="168">
        <f>SUM(H26)</f>
        <v>0</v>
      </c>
      <c r="I25" s="168">
        <f>SUM(I26)</f>
        <v>0</v>
      </c>
      <c r="J25" s="2861">
        <f t="shared" si="0"/>
        <v>0</v>
      </c>
      <c r="K25" s="78"/>
      <c r="L25" s="78"/>
    </row>
    <row r="26" spans="1:12" ht="10.5" customHeight="1">
      <c r="A26" s="2107"/>
      <c r="B26" s="2107"/>
      <c r="C26" s="2107"/>
      <c r="D26" s="2365"/>
      <c r="E26" s="92"/>
      <c r="F26" s="92"/>
      <c r="G26" s="92" t="s">
        <v>1544</v>
      </c>
      <c r="H26" s="168">
        <v>0</v>
      </c>
      <c r="I26" s="168">
        <v>0</v>
      </c>
      <c r="J26" s="2861">
        <f t="shared" si="0"/>
        <v>0</v>
      </c>
      <c r="K26" s="78"/>
      <c r="L26" s="78"/>
    </row>
    <row r="27" spans="1:12" ht="11.25" customHeight="1">
      <c r="A27" s="2107"/>
      <c r="B27" s="2107"/>
      <c r="C27" s="2107"/>
      <c r="D27" s="2360">
        <v>1402</v>
      </c>
      <c r="E27" s="13" t="s">
        <v>29</v>
      </c>
      <c r="F27" s="123"/>
      <c r="G27" s="123"/>
      <c r="H27" s="71">
        <f>SUM(H28,H44,H52,H59+H62)</f>
        <v>11</v>
      </c>
      <c r="I27" s="71">
        <f>SUM(I28,I44,I52,I59+I62)</f>
        <v>8</v>
      </c>
      <c r="J27" s="33">
        <f t="shared" si="0"/>
        <v>19</v>
      </c>
      <c r="K27" s="78"/>
      <c r="L27" s="78"/>
    </row>
    <row r="28" spans="1:12" ht="11.25" customHeight="1">
      <c r="A28" s="2107"/>
      <c r="B28" s="2107"/>
      <c r="C28" s="2107"/>
      <c r="D28" s="2361"/>
      <c r="E28" s="175" t="s">
        <v>114</v>
      </c>
      <c r="F28" s="92"/>
      <c r="G28" s="92"/>
      <c r="H28" s="2863">
        <f>SUM(H29,H31)</f>
        <v>6</v>
      </c>
      <c r="I28" s="2863">
        <f>SUM(I29,I31)</f>
        <v>4</v>
      </c>
      <c r="J28" s="2860">
        <f t="shared" si="0"/>
        <v>10</v>
      </c>
      <c r="K28" s="78"/>
      <c r="L28" s="78"/>
    </row>
    <row r="29" spans="1:12" ht="10.5" customHeight="1">
      <c r="A29" s="2107"/>
      <c r="B29" s="2107"/>
      <c r="C29" s="2107"/>
      <c r="D29" s="2361"/>
      <c r="E29" s="322"/>
      <c r="F29" s="92" t="s">
        <v>104</v>
      </c>
      <c r="G29" s="92"/>
      <c r="H29" s="1707">
        <f>SUM(H30)</f>
        <v>0</v>
      </c>
      <c r="I29" s="1707">
        <f>SUM(I30)</f>
        <v>0</v>
      </c>
      <c r="J29" s="2861">
        <f t="shared" si="0"/>
        <v>0</v>
      </c>
      <c r="K29" s="78"/>
      <c r="L29" s="78"/>
    </row>
    <row r="30" spans="1:12" ht="10.5" customHeight="1">
      <c r="A30" s="2107">
        <v>2</v>
      </c>
      <c r="B30" s="2107">
        <v>4</v>
      </c>
      <c r="C30" s="2107">
        <v>11</v>
      </c>
      <c r="D30" s="2361"/>
      <c r="E30" s="175"/>
      <c r="F30" s="92"/>
      <c r="G30" s="92" t="s">
        <v>1144</v>
      </c>
      <c r="H30" s="1707">
        <v>0</v>
      </c>
      <c r="I30" s="1707">
        <v>0</v>
      </c>
      <c r="J30" s="2861">
        <f t="shared" si="0"/>
        <v>0</v>
      </c>
      <c r="K30" s="78"/>
      <c r="L30" s="78"/>
    </row>
    <row r="31" spans="1:12" ht="10.5" customHeight="1">
      <c r="A31" s="2107"/>
      <c r="B31" s="2107"/>
      <c r="C31" s="2107"/>
      <c r="D31" s="2361"/>
      <c r="E31" s="92"/>
      <c r="F31" s="92" t="s">
        <v>1134</v>
      </c>
      <c r="G31" s="92"/>
      <c r="H31" s="1707">
        <f>SUM(H32+H33+H34+H36+H37+H38+H39+H40+H41+H42+H43)</f>
        <v>6</v>
      </c>
      <c r="I31" s="1707">
        <f>SUM(I32+I33+I34+I36+I37+I38+I39+I40+I41+I42+I43)</f>
        <v>4</v>
      </c>
      <c r="J31" s="2861">
        <f t="shared" si="0"/>
        <v>10</v>
      </c>
      <c r="K31" s="78"/>
      <c r="L31" s="78"/>
    </row>
    <row r="32" spans="1:12" ht="10.5" customHeight="1">
      <c r="A32" s="2107">
        <v>2</v>
      </c>
      <c r="B32" s="2107">
        <v>4</v>
      </c>
      <c r="C32" s="2107">
        <v>11</v>
      </c>
      <c r="D32" s="2361"/>
      <c r="E32" s="92"/>
      <c r="F32" s="92"/>
      <c r="G32" s="64" t="s">
        <v>1145</v>
      </c>
      <c r="H32" s="1707">
        <v>0</v>
      </c>
      <c r="I32" s="1707">
        <v>0</v>
      </c>
      <c r="J32" s="2861">
        <f t="shared" si="0"/>
        <v>0</v>
      </c>
      <c r="K32" s="78"/>
      <c r="L32" s="78"/>
    </row>
    <row r="33" spans="1:12" ht="10.5" customHeight="1">
      <c r="A33" s="2107">
        <v>2</v>
      </c>
      <c r="B33" s="2091">
        <v>4</v>
      </c>
      <c r="C33" s="2107">
        <v>11</v>
      </c>
      <c r="D33" s="2361"/>
      <c r="E33" s="92"/>
      <c r="F33" s="92"/>
      <c r="G33" s="92" t="s">
        <v>1146</v>
      </c>
      <c r="H33" s="1707">
        <v>0</v>
      </c>
      <c r="I33" s="1707">
        <v>0</v>
      </c>
      <c r="J33" s="2861">
        <f t="shared" si="0"/>
        <v>0</v>
      </c>
      <c r="K33" s="78"/>
      <c r="L33" s="78"/>
    </row>
    <row r="34" spans="1:12" ht="10.5" customHeight="1">
      <c r="A34" s="2107">
        <v>2</v>
      </c>
      <c r="B34" s="2091">
        <v>4</v>
      </c>
      <c r="C34" s="2107">
        <v>11</v>
      </c>
      <c r="D34" s="2361"/>
      <c r="E34" s="92"/>
      <c r="F34" s="92"/>
      <c r="G34" s="92" t="s">
        <v>1147</v>
      </c>
      <c r="H34" s="1707">
        <v>0</v>
      </c>
      <c r="I34" s="1707">
        <v>0</v>
      </c>
      <c r="J34" s="2861">
        <f t="shared" si="0"/>
        <v>0</v>
      </c>
      <c r="K34" s="78"/>
      <c r="L34" s="78"/>
    </row>
    <row r="35" spans="1:12" ht="10.5" customHeight="1">
      <c r="A35" s="2107"/>
      <c r="B35" s="2107"/>
      <c r="C35" s="2107"/>
      <c r="D35" s="2361"/>
      <c r="E35" s="92"/>
      <c r="F35" s="92"/>
      <c r="G35" s="92" t="s">
        <v>1148</v>
      </c>
      <c r="H35" s="1707"/>
      <c r="I35" s="1707"/>
      <c r="J35" s="2864"/>
      <c r="K35" s="78"/>
      <c r="L35" s="78"/>
    </row>
    <row r="36" spans="1:12" ht="10.5" customHeight="1">
      <c r="A36" s="2107">
        <v>2</v>
      </c>
      <c r="B36" s="2091">
        <v>4</v>
      </c>
      <c r="C36" s="2107">
        <v>11</v>
      </c>
      <c r="D36" s="2361"/>
      <c r="E36" s="92"/>
      <c r="F36" s="92"/>
      <c r="G36" s="92" t="s">
        <v>1149</v>
      </c>
      <c r="H36" s="1707">
        <v>2</v>
      </c>
      <c r="I36" s="1707">
        <v>0</v>
      </c>
      <c r="J36" s="2861">
        <f t="shared" si="0"/>
        <v>2</v>
      </c>
      <c r="K36" s="78"/>
      <c r="L36" s="78"/>
    </row>
    <row r="37" spans="1:12" ht="10.5" customHeight="1">
      <c r="A37" s="2107">
        <v>2</v>
      </c>
      <c r="B37" s="2091">
        <v>4</v>
      </c>
      <c r="C37" s="2107">
        <v>11</v>
      </c>
      <c r="D37" s="2361"/>
      <c r="E37" s="92"/>
      <c r="F37" s="92"/>
      <c r="G37" s="92" t="s">
        <v>1150</v>
      </c>
      <c r="H37" s="1707">
        <v>1</v>
      </c>
      <c r="I37" s="1707">
        <v>0</v>
      </c>
      <c r="J37" s="2861">
        <f t="shared" si="0"/>
        <v>1</v>
      </c>
      <c r="K37" s="78"/>
      <c r="L37" s="78"/>
    </row>
    <row r="38" spans="1:12" ht="10.5" customHeight="1">
      <c r="A38" s="2107">
        <v>2</v>
      </c>
      <c r="B38" s="2091">
        <v>4</v>
      </c>
      <c r="C38" s="2107">
        <v>11</v>
      </c>
      <c r="D38" s="2361"/>
      <c r="E38" s="92"/>
      <c r="F38" s="92"/>
      <c r="G38" s="92" t="s">
        <v>1157</v>
      </c>
      <c r="H38" s="1707">
        <v>0</v>
      </c>
      <c r="I38" s="1707">
        <v>1</v>
      </c>
      <c r="J38" s="2861">
        <f t="shared" si="0"/>
        <v>1</v>
      </c>
      <c r="K38" s="78"/>
      <c r="L38" s="78"/>
    </row>
    <row r="39" spans="1:12" ht="10.5" customHeight="1">
      <c r="A39" s="2107">
        <v>2</v>
      </c>
      <c r="B39" s="2091">
        <v>4</v>
      </c>
      <c r="C39" s="2107">
        <v>11</v>
      </c>
      <c r="D39" s="2361"/>
      <c r="E39" s="92"/>
      <c r="F39" s="92"/>
      <c r="G39" s="92" t="s">
        <v>1152</v>
      </c>
      <c r="H39" s="1707">
        <v>0</v>
      </c>
      <c r="I39" s="1707">
        <v>0</v>
      </c>
      <c r="J39" s="2861">
        <f t="shared" si="0"/>
        <v>0</v>
      </c>
      <c r="K39" s="78"/>
      <c r="L39" s="78"/>
    </row>
    <row r="40" spans="1:12" ht="10.5" customHeight="1">
      <c r="A40" s="2107">
        <v>2</v>
      </c>
      <c r="B40" s="2091">
        <v>4</v>
      </c>
      <c r="C40" s="2107">
        <v>11</v>
      </c>
      <c r="D40" s="2361"/>
      <c r="E40" s="92"/>
      <c r="F40" s="92"/>
      <c r="G40" s="92" t="s">
        <v>1153</v>
      </c>
      <c r="H40" s="1707">
        <v>0</v>
      </c>
      <c r="I40" s="1707">
        <v>1</v>
      </c>
      <c r="J40" s="2861">
        <f t="shared" si="0"/>
        <v>1</v>
      </c>
      <c r="K40" s="78"/>
      <c r="L40" s="78"/>
    </row>
    <row r="41" spans="1:12" ht="10.5" customHeight="1">
      <c r="A41" s="2107">
        <v>2</v>
      </c>
      <c r="B41" s="2091">
        <v>4</v>
      </c>
      <c r="C41" s="2107">
        <v>11</v>
      </c>
      <c r="D41" s="2361"/>
      <c r="E41" s="92"/>
      <c r="F41" s="92"/>
      <c r="G41" s="92" t="s">
        <v>1154</v>
      </c>
      <c r="H41" s="1707">
        <v>3</v>
      </c>
      <c r="I41" s="1707">
        <v>2</v>
      </c>
      <c r="J41" s="2861">
        <f t="shared" si="0"/>
        <v>5</v>
      </c>
      <c r="K41" s="78"/>
      <c r="L41" s="78"/>
    </row>
    <row r="42" spans="1:12" ht="10.5" customHeight="1">
      <c r="A42" s="2107">
        <v>2</v>
      </c>
      <c r="B42" s="2091">
        <v>6</v>
      </c>
      <c r="C42" s="2107">
        <v>11</v>
      </c>
      <c r="D42" s="2361"/>
      <c r="E42" s="92"/>
      <c r="F42" s="92"/>
      <c r="G42" s="92" t="s">
        <v>1155</v>
      </c>
      <c r="H42" s="1707">
        <v>0</v>
      </c>
      <c r="I42" s="1707">
        <v>0</v>
      </c>
      <c r="J42" s="2861">
        <f t="shared" si="0"/>
        <v>0</v>
      </c>
      <c r="K42" s="78"/>
      <c r="L42" s="78"/>
    </row>
    <row r="43" spans="1:12" ht="10.5" customHeight="1">
      <c r="A43" s="2107">
        <v>2</v>
      </c>
      <c r="B43" s="2091">
        <v>4</v>
      </c>
      <c r="C43" s="2107">
        <v>11</v>
      </c>
      <c r="D43" s="2361"/>
      <c r="E43" s="92"/>
      <c r="F43" s="92"/>
      <c r="G43" s="92" t="s">
        <v>1156</v>
      </c>
      <c r="H43" s="1707">
        <v>0</v>
      </c>
      <c r="I43" s="1707">
        <v>0</v>
      </c>
      <c r="J43" s="2861">
        <f t="shared" si="0"/>
        <v>0</v>
      </c>
      <c r="K43" s="78"/>
      <c r="L43" s="78"/>
    </row>
    <row r="44" spans="1:12" ht="11.25" customHeight="1">
      <c r="A44" s="2107"/>
      <c r="B44" s="2107"/>
      <c r="C44" s="2107"/>
      <c r="D44" s="2361"/>
      <c r="E44" s="175" t="s">
        <v>31</v>
      </c>
      <c r="F44" s="92"/>
      <c r="G44" s="92"/>
      <c r="H44" s="2863">
        <f>SUM(H45+H47)</f>
        <v>4</v>
      </c>
      <c r="I44" s="2863">
        <f>SUM(I45+I47)</f>
        <v>2</v>
      </c>
      <c r="J44" s="2860">
        <f t="shared" si="0"/>
        <v>6</v>
      </c>
      <c r="K44" s="78"/>
      <c r="L44" s="78"/>
    </row>
    <row r="45" spans="1:12" ht="11.25" customHeight="1">
      <c r="A45" s="2107"/>
      <c r="B45" s="2107"/>
      <c r="C45" s="2107"/>
      <c r="D45" s="2361"/>
      <c r="E45" s="175"/>
      <c r="F45" s="92" t="s">
        <v>1139</v>
      </c>
      <c r="G45" s="92"/>
      <c r="H45" s="168">
        <f>SUM(H46)</f>
        <v>0</v>
      </c>
      <c r="I45" s="168">
        <f>SUM(I46)</f>
        <v>0</v>
      </c>
      <c r="J45" s="164">
        <f t="shared" si="0"/>
        <v>0</v>
      </c>
      <c r="K45" s="78"/>
      <c r="L45" s="78"/>
    </row>
    <row r="46" spans="1:12" ht="11.25" customHeight="1">
      <c r="A46" s="2107">
        <v>2</v>
      </c>
      <c r="B46" s="2107">
        <v>4</v>
      </c>
      <c r="C46" s="2107">
        <v>10</v>
      </c>
      <c r="D46" s="2361"/>
      <c r="E46" s="175"/>
      <c r="F46" s="92"/>
      <c r="G46" s="92" t="s">
        <v>1146</v>
      </c>
      <c r="H46" s="168">
        <v>0</v>
      </c>
      <c r="I46" s="168">
        <v>0</v>
      </c>
      <c r="J46" s="164">
        <f t="shared" si="0"/>
        <v>0</v>
      </c>
      <c r="K46" s="78"/>
      <c r="L46" s="78"/>
    </row>
    <row r="47" spans="1:12" ht="10.5" customHeight="1">
      <c r="A47" s="2107"/>
      <c r="B47" s="2107"/>
      <c r="C47" s="2107"/>
      <c r="D47" s="2361"/>
      <c r="E47" s="92"/>
      <c r="F47" s="92" t="s">
        <v>1134</v>
      </c>
      <c r="H47" s="1707">
        <f>SUM(H48+H50+H51)</f>
        <v>4</v>
      </c>
      <c r="I47" s="1707">
        <f>SUM(I48+I50+I51)</f>
        <v>2</v>
      </c>
      <c r="J47" s="2861">
        <f t="shared" si="0"/>
        <v>6</v>
      </c>
      <c r="K47" s="78"/>
      <c r="L47" s="78"/>
    </row>
    <row r="48" spans="1:12" ht="10.5" customHeight="1">
      <c r="A48" s="2107">
        <v>2</v>
      </c>
      <c r="B48" s="2107">
        <v>4</v>
      </c>
      <c r="C48" s="2107">
        <v>10</v>
      </c>
      <c r="D48" s="2361"/>
      <c r="E48" s="92"/>
      <c r="G48" s="64" t="s">
        <v>1145</v>
      </c>
      <c r="H48" s="1707">
        <v>1</v>
      </c>
      <c r="I48" s="1707">
        <v>0</v>
      </c>
      <c r="J48" s="2861">
        <f t="shared" si="0"/>
        <v>1</v>
      </c>
      <c r="K48" s="78"/>
      <c r="L48" s="78"/>
    </row>
    <row r="49" spans="1:12" ht="10.5" customHeight="1">
      <c r="A49" s="2107"/>
      <c r="B49" s="2107"/>
      <c r="C49" s="2107"/>
      <c r="D49" s="2361"/>
      <c r="E49" s="92"/>
      <c r="F49" s="92"/>
      <c r="G49" s="92" t="s">
        <v>1148</v>
      </c>
      <c r="H49" s="1707"/>
      <c r="I49" s="1707"/>
      <c r="J49" s="2861"/>
      <c r="K49" s="78"/>
      <c r="L49" s="78"/>
    </row>
    <row r="50" spans="1:12" ht="10.5" customHeight="1">
      <c r="A50" s="2091">
        <v>2</v>
      </c>
      <c r="B50" s="2091">
        <v>4</v>
      </c>
      <c r="C50" s="2091">
        <v>10</v>
      </c>
      <c r="D50" s="2361"/>
      <c r="E50" s="92"/>
      <c r="F50" s="92"/>
      <c r="G50" s="92" t="s">
        <v>1157</v>
      </c>
      <c r="H50" s="1707">
        <v>1</v>
      </c>
      <c r="I50" s="1707">
        <v>2</v>
      </c>
      <c r="J50" s="2861">
        <f t="shared" si="0"/>
        <v>3</v>
      </c>
      <c r="K50" s="78"/>
      <c r="L50" s="78"/>
    </row>
    <row r="51" spans="1:12" ht="10.5" customHeight="1">
      <c r="A51" s="2091">
        <v>2</v>
      </c>
      <c r="B51" s="2091">
        <v>4</v>
      </c>
      <c r="C51" s="2091">
        <v>10</v>
      </c>
      <c r="D51" s="2361"/>
      <c r="E51" s="92"/>
      <c r="F51" s="92"/>
      <c r="G51" s="92" t="s">
        <v>1158</v>
      </c>
      <c r="H51" s="1707">
        <v>2</v>
      </c>
      <c r="I51" s="1707">
        <v>0</v>
      </c>
      <c r="J51" s="2861">
        <f t="shared" si="0"/>
        <v>2</v>
      </c>
      <c r="K51" s="78"/>
      <c r="L51" s="78"/>
    </row>
    <row r="52" spans="1:12" ht="11.25" customHeight="1">
      <c r="A52" s="2107"/>
      <c r="B52" s="2107"/>
      <c r="C52" s="2107"/>
      <c r="D52" s="2361"/>
      <c r="E52" s="175" t="s">
        <v>32</v>
      </c>
      <c r="F52" s="92"/>
      <c r="G52" s="92"/>
      <c r="H52" s="2863">
        <f>SUM(H53)</f>
        <v>1</v>
      </c>
      <c r="I52" s="2863">
        <f>SUM(I53)</f>
        <v>1</v>
      </c>
      <c r="J52" s="2860">
        <f t="shared" si="0"/>
        <v>2</v>
      </c>
      <c r="K52" s="78"/>
      <c r="L52" s="78"/>
    </row>
    <row r="53" spans="1:12" ht="10.5" customHeight="1">
      <c r="A53" s="2107"/>
      <c r="B53" s="2107"/>
      <c r="C53" s="2107"/>
      <c r="D53" s="2361"/>
      <c r="E53" s="92"/>
      <c r="F53" s="92" t="s">
        <v>1134</v>
      </c>
      <c r="G53" s="92"/>
      <c r="H53" s="1707">
        <f>SUM(H55:H58)</f>
        <v>1</v>
      </c>
      <c r="I53" s="1707">
        <f>SUM(I55:I58)</f>
        <v>1</v>
      </c>
      <c r="J53" s="2861">
        <f t="shared" si="0"/>
        <v>2</v>
      </c>
      <c r="K53" s="78"/>
      <c r="L53" s="78"/>
    </row>
    <row r="54" spans="1:12" ht="10.5" customHeight="1">
      <c r="A54" s="2107"/>
      <c r="B54" s="2107"/>
      <c r="C54" s="2107"/>
      <c r="D54" s="2361"/>
      <c r="E54" s="92"/>
      <c r="F54" s="92"/>
      <c r="G54" s="92" t="s">
        <v>1148</v>
      </c>
      <c r="H54" s="1707"/>
      <c r="I54" s="1707"/>
      <c r="J54" s="2861"/>
      <c r="K54" s="78"/>
      <c r="L54" s="78"/>
    </row>
    <row r="55" spans="1:12" ht="10.5" customHeight="1">
      <c r="A55" s="2091">
        <v>2</v>
      </c>
      <c r="B55" s="2091">
        <v>4</v>
      </c>
      <c r="C55" s="2091">
        <v>10</v>
      </c>
      <c r="D55" s="2361"/>
      <c r="E55" s="92"/>
      <c r="F55" s="92"/>
      <c r="G55" s="92" t="s">
        <v>1159</v>
      </c>
      <c r="H55" s="1707">
        <v>0</v>
      </c>
      <c r="I55" s="1707">
        <v>1</v>
      </c>
      <c r="J55" s="2861">
        <f t="shared" si="0"/>
        <v>1</v>
      </c>
      <c r="K55" s="78"/>
      <c r="L55" s="78"/>
    </row>
    <row r="56" spans="1:12" ht="10.5" customHeight="1">
      <c r="A56" s="2091">
        <v>2</v>
      </c>
      <c r="B56" s="2091">
        <v>4</v>
      </c>
      <c r="C56" s="2091">
        <v>10</v>
      </c>
      <c r="D56" s="2361"/>
      <c r="E56" s="92"/>
      <c r="F56" s="92"/>
      <c r="G56" s="92" t="s">
        <v>1153</v>
      </c>
      <c r="H56" s="1707">
        <v>0</v>
      </c>
      <c r="I56" s="1707">
        <v>0</v>
      </c>
      <c r="J56" s="2861">
        <f t="shared" si="0"/>
        <v>0</v>
      </c>
      <c r="K56" s="78"/>
      <c r="L56" s="78"/>
    </row>
    <row r="57" spans="1:12" ht="10.5" customHeight="1">
      <c r="A57" s="2091">
        <v>2</v>
      </c>
      <c r="B57" s="2091">
        <v>4</v>
      </c>
      <c r="C57" s="2091">
        <v>10</v>
      </c>
      <c r="D57" s="2361"/>
      <c r="E57" s="92"/>
      <c r="F57" s="92"/>
      <c r="G57" s="92" t="s">
        <v>1154</v>
      </c>
      <c r="H57" s="1707">
        <v>0</v>
      </c>
      <c r="I57" s="1707">
        <v>0</v>
      </c>
      <c r="J57" s="2861">
        <f t="shared" si="0"/>
        <v>0</v>
      </c>
      <c r="K57" s="78"/>
      <c r="L57" s="78"/>
    </row>
    <row r="58" spans="1:12" ht="10.5" customHeight="1">
      <c r="A58" s="2091">
        <v>2</v>
      </c>
      <c r="B58" s="2091">
        <v>4</v>
      </c>
      <c r="C58" s="2091">
        <v>10</v>
      </c>
      <c r="D58" s="2361"/>
      <c r="E58" s="92"/>
      <c r="F58" s="92"/>
      <c r="G58" s="92" t="s">
        <v>1160</v>
      </c>
      <c r="H58" s="1707">
        <v>1</v>
      </c>
      <c r="I58" s="1707">
        <v>0</v>
      </c>
      <c r="J58" s="2861">
        <f t="shared" si="0"/>
        <v>1</v>
      </c>
      <c r="K58" s="78"/>
      <c r="L58" s="78"/>
    </row>
    <row r="59" spans="1:12" ht="11.25" customHeight="1">
      <c r="A59" s="2107"/>
      <c r="B59" s="2107"/>
      <c r="C59" s="2107"/>
      <c r="D59" s="2361"/>
      <c r="E59" s="175" t="s">
        <v>33</v>
      </c>
      <c r="F59" s="92"/>
      <c r="G59" s="92"/>
      <c r="H59" s="2863">
        <f>SUM(H60)</f>
        <v>0</v>
      </c>
      <c r="I59" s="2863">
        <f>SUM(I60)</f>
        <v>1</v>
      </c>
      <c r="J59" s="2860">
        <f t="shared" si="0"/>
        <v>1</v>
      </c>
      <c r="K59" s="78"/>
      <c r="L59" s="78"/>
    </row>
    <row r="60" spans="1:12" ht="10.5" customHeight="1">
      <c r="A60" s="2107"/>
      <c r="B60" s="2107"/>
      <c r="C60" s="2107"/>
      <c r="D60" s="2361"/>
      <c r="E60" s="92"/>
      <c r="F60" s="92" t="s">
        <v>1134</v>
      </c>
      <c r="G60" s="92"/>
      <c r="H60" s="1707">
        <f>SUM(H61)</f>
        <v>0</v>
      </c>
      <c r="I60" s="1707">
        <f>SUM(I61)</f>
        <v>1</v>
      </c>
      <c r="J60" s="2861">
        <f t="shared" si="0"/>
        <v>1</v>
      </c>
      <c r="K60" s="78"/>
      <c r="L60" s="78"/>
    </row>
    <row r="61" spans="1:12" ht="10.5" customHeight="1">
      <c r="A61" s="2091">
        <v>2</v>
      </c>
      <c r="B61" s="2091">
        <v>4</v>
      </c>
      <c r="C61" s="2091">
        <v>3</v>
      </c>
      <c r="D61" s="2361"/>
      <c r="E61" s="92"/>
      <c r="F61" s="92"/>
      <c r="G61" s="92" t="s">
        <v>1161</v>
      </c>
      <c r="H61" s="1707">
        <v>0</v>
      </c>
      <c r="I61" s="1707">
        <v>1</v>
      </c>
      <c r="J61" s="2861">
        <f t="shared" si="0"/>
        <v>1</v>
      </c>
      <c r="K61" s="78"/>
      <c r="L61" s="78"/>
    </row>
    <row r="62" spans="1:12" ht="10.5" customHeight="1">
      <c r="A62" s="2091"/>
      <c r="B62" s="2091"/>
      <c r="C62" s="2091"/>
      <c r="D62" s="2099"/>
      <c r="E62" s="636" t="s">
        <v>37</v>
      </c>
      <c r="F62" s="175"/>
      <c r="G62" s="175"/>
      <c r="H62" s="2862">
        <f>SUM(H63)</f>
        <v>0</v>
      </c>
      <c r="I62" s="2862">
        <f>SUM(I63)</f>
        <v>0</v>
      </c>
      <c r="J62" s="2860">
        <f t="shared" si="0"/>
        <v>0</v>
      </c>
      <c r="K62" s="78"/>
      <c r="L62" s="78"/>
    </row>
    <row r="63" spans="1:12" ht="10.5" customHeight="1">
      <c r="A63" s="2091"/>
      <c r="B63" s="2091"/>
      <c r="C63" s="2091"/>
      <c r="D63" s="2099"/>
      <c r="E63" s="631"/>
      <c r="F63" s="92" t="s">
        <v>1137</v>
      </c>
      <c r="G63" s="92"/>
      <c r="H63" s="173">
        <f>SUM(H64)</f>
        <v>0</v>
      </c>
      <c r="I63" s="173">
        <f>SUM(I64)</f>
        <v>0</v>
      </c>
      <c r="J63" s="164">
        <f t="shared" si="0"/>
        <v>0</v>
      </c>
      <c r="K63" s="78"/>
      <c r="L63" s="78"/>
    </row>
    <row r="64" spans="1:12" ht="10.5" customHeight="1">
      <c r="A64" s="2091">
        <v>2</v>
      </c>
      <c r="B64" s="2091">
        <v>4</v>
      </c>
      <c r="C64" s="2091">
        <v>11</v>
      </c>
      <c r="D64" s="2099"/>
      <c r="E64" s="1083"/>
      <c r="F64" s="314"/>
      <c r="G64" s="314" t="s">
        <v>1162</v>
      </c>
      <c r="H64" s="2865">
        <v>0</v>
      </c>
      <c r="I64" s="2865">
        <v>0</v>
      </c>
      <c r="J64" s="2866">
        <f t="shared" si="0"/>
        <v>0</v>
      </c>
      <c r="K64" s="78"/>
      <c r="L64" s="78"/>
    </row>
    <row r="65" spans="1:12" ht="11.25" customHeight="1">
      <c r="A65" s="2107"/>
      <c r="B65" s="2107"/>
      <c r="C65" s="2107"/>
      <c r="D65" s="2362">
        <v>1403</v>
      </c>
      <c r="E65" s="13" t="s">
        <v>39</v>
      </c>
      <c r="F65" s="123"/>
      <c r="G65" s="123"/>
      <c r="H65" s="30">
        <f t="shared" ref="H65:I67" si="1">SUM(H66)</f>
        <v>2</v>
      </c>
      <c r="I65" s="30">
        <f t="shared" si="1"/>
        <v>1</v>
      </c>
      <c r="J65" s="2867">
        <f t="shared" si="0"/>
        <v>3</v>
      </c>
      <c r="K65" s="78"/>
      <c r="L65" s="78"/>
    </row>
    <row r="66" spans="1:12" ht="11.25" customHeight="1">
      <c r="A66" s="2107"/>
      <c r="B66" s="2107"/>
      <c r="C66" s="2107"/>
      <c r="D66" s="2363"/>
      <c r="E66" s="1622" t="s">
        <v>40</v>
      </c>
      <c r="F66" s="1049"/>
      <c r="G66" s="1049"/>
      <c r="H66" s="175">
        <f t="shared" si="1"/>
        <v>2</v>
      </c>
      <c r="I66" s="175">
        <f t="shared" si="1"/>
        <v>1</v>
      </c>
      <c r="J66" s="2868">
        <f t="shared" si="0"/>
        <v>3</v>
      </c>
      <c r="K66" s="78"/>
      <c r="L66" s="78"/>
    </row>
    <row r="67" spans="1:12" ht="10.5" customHeight="1">
      <c r="A67" s="2107"/>
      <c r="B67" s="2107"/>
      <c r="C67" s="2107"/>
      <c r="D67" s="2363"/>
      <c r="E67" s="636"/>
      <c r="F67" s="322" t="s">
        <v>1134</v>
      </c>
      <c r="G67" s="322"/>
      <c r="H67" s="92">
        <f t="shared" si="1"/>
        <v>2</v>
      </c>
      <c r="I67" s="92">
        <f t="shared" si="1"/>
        <v>1</v>
      </c>
      <c r="J67" s="2869">
        <f t="shared" si="0"/>
        <v>3</v>
      </c>
      <c r="K67" s="78"/>
      <c r="L67" s="78"/>
    </row>
    <row r="68" spans="1:12" ht="10.5" customHeight="1">
      <c r="A68" s="2107">
        <v>3</v>
      </c>
      <c r="B68" s="2107">
        <v>5</v>
      </c>
      <c r="C68" s="2107">
        <v>11</v>
      </c>
      <c r="D68" s="2364"/>
      <c r="E68" s="2870"/>
      <c r="F68" s="2871"/>
      <c r="G68" s="1050" t="s">
        <v>1165</v>
      </c>
      <c r="H68" s="92">
        <v>2</v>
      </c>
      <c r="I68" s="92">
        <v>1</v>
      </c>
      <c r="J68" s="2869">
        <f t="shared" si="0"/>
        <v>3</v>
      </c>
      <c r="K68" s="78"/>
      <c r="L68" s="78"/>
    </row>
    <row r="69" spans="1:12" ht="11.25" customHeight="1">
      <c r="A69" s="2107"/>
      <c r="B69" s="2107"/>
      <c r="C69" s="2107"/>
      <c r="D69" s="2362">
        <v>1404</v>
      </c>
      <c r="E69" s="1668" t="s">
        <v>43</v>
      </c>
      <c r="F69" s="1669"/>
      <c r="G69" s="1670"/>
      <c r="H69" s="241">
        <f>SUM(H70,H81)</f>
        <v>2</v>
      </c>
      <c r="I69" s="2872">
        <f>SUM(I70,I81)</f>
        <v>0</v>
      </c>
      <c r="J69" s="242">
        <f t="shared" si="0"/>
        <v>2</v>
      </c>
      <c r="K69" s="78"/>
      <c r="L69" s="78"/>
    </row>
    <row r="70" spans="1:12" ht="11.25" customHeight="1">
      <c r="A70" s="2107"/>
      <c r="B70" s="2107"/>
      <c r="C70" s="2107"/>
      <c r="D70" s="2363"/>
      <c r="E70" s="175" t="s">
        <v>128</v>
      </c>
      <c r="F70" s="92"/>
      <c r="G70" s="92"/>
      <c r="H70" s="2863">
        <f>SUM(H71+H73+H79)</f>
        <v>2</v>
      </c>
      <c r="I70" s="2863">
        <f>SUM(I71+I73+I79)</f>
        <v>0</v>
      </c>
      <c r="J70" s="2860">
        <f t="shared" si="0"/>
        <v>2</v>
      </c>
      <c r="K70" s="78"/>
      <c r="L70" s="78"/>
    </row>
    <row r="71" spans="1:12" ht="10.5" customHeight="1">
      <c r="A71" s="2107"/>
      <c r="B71" s="2107"/>
      <c r="C71" s="2107"/>
      <c r="D71" s="2363"/>
      <c r="E71" s="175"/>
      <c r="F71" s="92" t="s">
        <v>1139</v>
      </c>
      <c r="G71" s="92"/>
      <c r="H71" s="1707">
        <f>SUM(H72)</f>
        <v>0</v>
      </c>
      <c r="I71" s="1707">
        <f>SUM(I72)</f>
        <v>0</v>
      </c>
      <c r="J71" s="2861">
        <f t="shared" si="0"/>
        <v>0</v>
      </c>
      <c r="K71" s="78"/>
      <c r="L71" s="78"/>
    </row>
    <row r="72" spans="1:12" ht="10.5" customHeight="1">
      <c r="A72" s="2091">
        <v>4</v>
      </c>
      <c r="B72" s="2091">
        <v>6</v>
      </c>
      <c r="C72" s="2091">
        <v>11</v>
      </c>
      <c r="D72" s="2363"/>
      <c r="E72" s="175"/>
      <c r="F72" s="92"/>
      <c r="G72" s="92" t="s">
        <v>1166</v>
      </c>
      <c r="H72" s="1707">
        <v>0</v>
      </c>
      <c r="I72" s="1707">
        <v>0</v>
      </c>
      <c r="J72" s="2861">
        <f t="shared" si="0"/>
        <v>0</v>
      </c>
      <c r="K72" s="78"/>
      <c r="L72" s="78"/>
    </row>
    <row r="73" spans="1:12" ht="10.5" customHeight="1">
      <c r="A73" s="2091"/>
      <c r="B73" s="2091"/>
      <c r="C73" s="2091"/>
      <c r="D73" s="2363"/>
      <c r="E73" s="92"/>
      <c r="F73" s="92" t="s">
        <v>1134</v>
      </c>
      <c r="G73" s="92"/>
      <c r="H73" s="1707">
        <f>SUM(H74:H78)</f>
        <v>2</v>
      </c>
      <c r="I73" s="1707">
        <f>SUM(I74:I78)</f>
        <v>0</v>
      </c>
      <c r="J73" s="2861">
        <f t="shared" si="0"/>
        <v>2</v>
      </c>
      <c r="K73" s="78"/>
      <c r="L73" s="78"/>
    </row>
    <row r="74" spans="1:12" ht="10.5" customHeight="1">
      <c r="A74" s="2091">
        <v>4</v>
      </c>
      <c r="B74" s="2091">
        <v>6</v>
      </c>
      <c r="C74" s="2091">
        <v>11</v>
      </c>
      <c r="D74" s="2363"/>
      <c r="E74" s="92"/>
      <c r="F74" s="92"/>
      <c r="G74" s="92" t="s">
        <v>1168</v>
      </c>
      <c r="H74" s="1707">
        <v>1</v>
      </c>
      <c r="I74" s="1707">
        <v>0</v>
      </c>
      <c r="J74" s="2861">
        <f t="shared" si="0"/>
        <v>1</v>
      </c>
      <c r="K74" s="78"/>
      <c r="L74" s="78"/>
    </row>
    <row r="75" spans="1:12" ht="10.5" customHeight="1">
      <c r="A75" s="2091"/>
      <c r="B75" s="2091"/>
      <c r="C75" s="2091"/>
      <c r="D75" s="2363"/>
      <c r="E75" s="92"/>
      <c r="F75" s="92"/>
      <c r="G75" s="92" t="s">
        <v>1545</v>
      </c>
      <c r="H75" s="1707"/>
      <c r="I75" s="1707"/>
      <c r="J75" s="2861"/>
      <c r="K75" s="78"/>
      <c r="L75" s="78"/>
    </row>
    <row r="76" spans="1:12" ht="10.5" customHeight="1">
      <c r="A76" s="2091">
        <v>4</v>
      </c>
      <c r="B76" s="2091">
        <v>6</v>
      </c>
      <c r="C76" s="2091">
        <v>11</v>
      </c>
      <c r="D76" s="2363"/>
      <c r="E76" s="92"/>
      <c r="F76" s="92"/>
      <c r="G76" s="92" t="s">
        <v>1170</v>
      </c>
      <c r="H76" s="1707">
        <v>0</v>
      </c>
      <c r="I76" s="1707">
        <v>0</v>
      </c>
      <c r="J76" s="2861">
        <f t="shared" ref="J76:J134" si="2">SUM(H76:I76)</f>
        <v>0</v>
      </c>
      <c r="K76" s="78"/>
      <c r="L76" s="78"/>
    </row>
    <row r="77" spans="1:12" ht="10.5" customHeight="1">
      <c r="A77" s="2091">
        <v>4</v>
      </c>
      <c r="B77" s="2091">
        <v>6</v>
      </c>
      <c r="C77" s="2091">
        <v>11</v>
      </c>
      <c r="D77" s="2363"/>
      <c r="E77" s="92"/>
      <c r="F77" s="92"/>
      <c r="G77" s="92" t="s">
        <v>1171</v>
      </c>
      <c r="H77" s="1707">
        <v>1</v>
      </c>
      <c r="I77" s="1707">
        <v>0</v>
      </c>
      <c r="J77" s="2861">
        <f t="shared" si="2"/>
        <v>1</v>
      </c>
      <c r="K77" s="78"/>
      <c r="L77" s="78"/>
    </row>
    <row r="78" spans="1:12" ht="10.5" customHeight="1">
      <c r="A78" s="2091">
        <v>4</v>
      </c>
      <c r="B78" s="2091">
        <v>6</v>
      </c>
      <c r="C78" s="2091">
        <v>11</v>
      </c>
      <c r="D78" s="2363"/>
      <c r="E78" s="92"/>
      <c r="F78" s="92"/>
      <c r="G78" s="92" t="s">
        <v>1172</v>
      </c>
      <c r="H78" s="1707">
        <v>0</v>
      </c>
      <c r="I78" s="1707">
        <v>0</v>
      </c>
      <c r="J78" s="2861">
        <f t="shared" si="2"/>
        <v>0</v>
      </c>
      <c r="K78" s="78"/>
      <c r="L78" s="78"/>
    </row>
    <row r="79" spans="1:12" ht="10.5" customHeight="1">
      <c r="A79" s="2091"/>
      <c r="B79" s="2091"/>
      <c r="C79" s="2091"/>
      <c r="D79" s="2363"/>
      <c r="E79" s="1638"/>
      <c r="F79" s="89" t="s">
        <v>1137</v>
      </c>
      <c r="G79" s="92"/>
      <c r="H79" s="173">
        <f>SUM(H80)</f>
        <v>0</v>
      </c>
      <c r="I79" s="173">
        <f>SUM(I80)</f>
        <v>0</v>
      </c>
      <c r="J79" s="164">
        <f>SUM(H79:I79)</f>
        <v>0</v>
      </c>
      <c r="K79" s="78"/>
      <c r="L79" s="78"/>
    </row>
    <row r="80" spans="1:12" ht="10.5" customHeight="1">
      <c r="A80" s="2091">
        <v>4</v>
      </c>
      <c r="B80" s="2091">
        <v>6</v>
      </c>
      <c r="C80" s="2091">
        <v>11</v>
      </c>
      <c r="D80" s="2363"/>
      <c r="E80" s="92"/>
      <c r="F80" s="92"/>
      <c r="G80" s="92" t="s">
        <v>1173</v>
      </c>
      <c r="H80" s="173">
        <v>0</v>
      </c>
      <c r="I80" s="173">
        <v>0</v>
      </c>
      <c r="J80" s="164">
        <f>SUM(H80:I80)</f>
        <v>0</v>
      </c>
      <c r="K80" s="78"/>
      <c r="L80" s="78"/>
    </row>
    <row r="81" spans="1:14" ht="11.25" customHeight="1">
      <c r="A81" s="2107"/>
      <c r="B81" s="2107"/>
      <c r="C81" s="2107"/>
      <c r="D81" s="2363"/>
      <c r="E81" s="175" t="s">
        <v>45</v>
      </c>
      <c r="F81" s="92"/>
      <c r="G81" s="92"/>
      <c r="H81" s="2863">
        <f>SUM(H82,H84)</f>
        <v>0</v>
      </c>
      <c r="I81" s="2863">
        <f>SUM(I82,I84)</f>
        <v>0</v>
      </c>
      <c r="J81" s="2860">
        <f t="shared" si="2"/>
        <v>0</v>
      </c>
      <c r="K81" s="78"/>
      <c r="L81" s="78"/>
    </row>
    <row r="82" spans="1:14" ht="10.5" customHeight="1">
      <c r="A82" s="2107"/>
      <c r="B82" s="2107"/>
      <c r="C82" s="2107"/>
      <c r="D82" s="2363"/>
      <c r="E82" s="92"/>
      <c r="F82" s="92" t="s">
        <v>1134</v>
      </c>
      <c r="G82" s="92"/>
      <c r="H82" s="1707">
        <f>SUM(H83)</f>
        <v>0</v>
      </c>
      <c r="I82" s="1707">
        <f>SUM(I83)</f>
        <v>0</v>
      </c>
      <c r="J82" s="2861">
        <f t="shared" si="2"/>
        <v>0</v>
      </c>
      <c r="K82" s="78"/>
      <c r="L82" s="78"/>
    </row>
    <row r="83" spans="1:14" ht="10.5" customHeight="1">
      <c r="A83" s="2091">
        <v>4</v>
      </c>
      <c r="B83" s="2091">
        <v>6</v>
      </c>
      <c r="C83" s="2091">
        <v>11</v>
      </c>
      <c r="D83" s="2363"/>
      <c r="E83" s="92"/>
      <c r="F83" s="92"/>
      <c r="G83" s="92" t="s">
        <v>1175</v>
      </c>
      <c r="H83" s="1707">
        <v>0</v>
      </c>
      <c r="I83" s="1707">
        <v>0</v>
      </c>
      <c r="J83" s="2861">
        <f t="shared" si="2"/>
        <v>0</v>
      </c>
      <c r="K83" s="78"/>
      <c r="L83" s="78"/>
    </row>
    <row r="84" spans="1:14" ht="10.5" customHeight="1">
      <c r="A84" s="2091"/>
      <c r="B84" s="2091"/>
      <c r="C84" s="2091"/>
      <c r="D84" s="2363"/>
      <c r="E84" s="92"/>
      <c r="F84" s="92" t="s">
        <v>1137</v>
      </c>
      <c r="G84" s="92"/>
      <c r="H84" s="1707">
        <f>SUM(H85)</f>
        <v>0</v>
      </c>
      <c r="I84" s="1707">
        <f>SUM(I85)</f>
        <v>0</v>
      </c>
      <c r="J84" s="2861">
        <f t="shared" si="2"/>
        <v>0</v>
      </c>
      <c r="K84" s="78"/>
      <c r="L84" s="78"/>
    </row>
    <row r="85" spans="1:14" ht="10.5" customHeight="1">
      <c r="A85" s="2091">
        <v>4</v>
      </c>
      <c r="B85" s="2091">
        <v>6</v>
      </c>
      <c r="C85" s="2091">
        <v>11</v>
      </c>
      <c r="D85" s="2364"/>
      <c r="E85" s="314"/>
      <c r="F85" s="314"/>
      <c r="G85" s="314" t="s">
        <v>1176</v>
      </c>
      <c r="H85" s="2873">
        <v>0</v>
      </c>
      <c r="I85" s="2873">
        <v>0</v>
      </c>
      <c r="J85" s="2874">
        <f t="shared" si="2"/>
        <v>0</v>
      </c>
      <c r="K85" s="78"/>
      <c r="L85" s="78"/>
    </row>
    <row r="86" spans="1:14" ht="12" customHeight="1">
      <c r="A86" s="2107"/>
      <c r="B86" s="2107"/>
      <c r="C86" s="2107"/>
      <c r="D86" s="979"/>
      <c r="E86" s="979"/>
      <c r="F86" s="1145"/>
      <c r="G86" s="624"/>
      <c r="H86" s="624"/>
      <c r="I86" s="2875" t="s">
        <v>1546</v>
      </c>
      <c r="J86" s="2875"/>
      <c r="K86" s="78"/>
      <c r="L86" s="78"/>
    </row>
    <row r="87" spans="1:14" ht="12" customHeight="1">
      <c r="A87" s="2107"/>
      <c r="B87" s="2107"/>
      <c r="C87" s="2107"/>
      <c r="D87" s="979"/>
      <c r="E87" s="979"/>
      <c r="F87" s="92"/>
      <c r="G87" s="92"/>
      <c r="H87" s="92"/>
      <c r="I87" s="605" t="s">
        <v>271</v>
      </c>
      <c r="J87" s="605"/>
    </row>
    <row r="88" spans="1:14" s="83" customFormat="1" ht="10.5" customHeight="1">
      <c r="A88" s="2107"/>
      <c r="B88" s="2107"/>
      <c r="C88" s="2107"/>
      <c r="D88" s="2282" t="s">
        <v>2</v>
      </c>
      <c r="E88" s="2285" t="s">
        <v>327</v>
      </c>
      <c r="F88" s="2285"/>
      <c r="G88" s="2285"/>
      <c r="H88" s="2793" t="s">
        <v>18</v>
      </c>
      <c r="I88" s="2793" t="s">
        <v>19</v>
      </c>
      <c r="J88" s="2796" t="s">
        <v>8</v>
      </c>
      <c r="K88" s="278"/>
      <c r="N88" s="92"/>
    </row>
    <row r="89" spans="1:14" ht="10.5" customHeight="1">
      <c r="A89" s="2107"/>
      <c r="B89" s="2107"/>
      <c r="C89" s="2107"/>
      <c r="D89" s="2357"/>
      <c r="E89" s="2286"/>
      <c r="F89" s="2286"/>
      <c r="G89" s="2286"/>
      <c r="H89" s="2794"/>
      <c r="I89" s="2794"/>
      <c r="J89" s="2797"/>
      <c r="K89" s="78"/>
      <c r="L89" s="2091"/>
    </row>
    <row r="90" spans="1:14" ht="10.5" customHeight="1">
      <c r="A90" s="2107" t="s">
        <v>9</v>
      </c>
      <c r="B90" s="2107" t="s">
        <v>10</v>
      </c>
      <c r="C90" s="2107" t="s">
        <v>11</v>
      </c>
      <c r="D90" s="2358"/>
      <c r="E90" s="2287"/>
      <c r="F90" s="2287"/>
      <c r="G90" s="2287"/>
      <c r="H90" s="2795"/>
      <c r="I90" s="2795"/>
      <c r="J90" s="2798"/>
      <c r="K90" s="78"/>
      <c r="L90" s="83"/>
    </row>
    <row r="91" spans="1:14" ht="11.25" customHeight="1">
      <c r="A91" s="2107"/>
      <c r="B91" s="2107"/>
      <c r="C91" s="2107"/>
      <c r="D91" s="2204">
        <v>1405</v>
      </c>
      <c r="E91" s="122" t="s">
        <v>46</v>
      </c>
      <c r="F91" s="1634"/>
      <c r="G91" s="14"/>
      <c r="H91" s="129">
        <f>SUM(H92+H96)</f>
        <v>15</v>
      </c>
      <c r="I91" s="129">
        <f>SUM(I92+I96)</f>
        <v>12</v>
      </c>
      <c r="J91" s="16">
        <f>SUM(H91:I91)</f>
        <v>27</v>
      </c>
    </row>
    <row r="92" spans="1:14" ht="11.25" customHeight="1">
      <c r="B92" s="2107"/>
      <c r="C92" s="2107"/>
      <c r="D92" s="2205"/>
      <c r="E92" s="1622" t="s">
        <v>47</v>
      </c>
      <c r="F92" s="624"/>
      <c r="G92" s="624"/>
      <c r="H92" s="2859">
        <f>SUM(H93)</f>
        <v>1</v>
      </c>
      <c r="I92" s="2859">
        <f>SUM(I93)</f>
        <v>7</v>
      </c>
      <c r="J92" s="2876">
        <f t="shared" ref="J92:J105" si="3">SUM(H92:I92)</f>
        <v>8</v>
      </c>
    </row>
    <row r="93" spans="1:14" ht="10.5" customHeight="1">
      <c r="B93" s="2107"/>
      <c r="C93" s="2107"/>
      <c r="D93" s="2205"/>
      <c r="E93" s="631"/>
      <c r="F93" s="92" t="s">
        <v>1134</v>
      </c>
      <c r="G93" s="92"/>
      <c r="H93" s="173">
        <f>SUM(H94:H95)</f>
        <v>1</v>
      </c>
      <c r="I93" s="173">
        <f>SUM(I94:I95)</f>
        <v>7</v>
      </c>
      <c r="J93" s="164">
        <f t="shared" si="3"/>
        <v>8</v>
      </c>
    </row>
    <row r="94" spans="1:14" s="83" customFormat="1" ht="10.5" customHeight="1">
      <c r="A94" s="2091">
        <v>5</v>
      </c>
      <c r="B94" s="2091">
        <v>4</v>
      </c>
      <c r="C94" s="2091">
        <v>8</v>
      </c>
      <c r="D94" s="2205"/>
      <c r="E94" s="631"/>
      <c r="G94" s="92" t="s">
        <v>1177</v>
      </c>
      <c r="H94" s="173">
        <v>1</v>
      </c>
      <c r="I94" s="173">
        <v>7</v>
      </c>
      <c r="J94" s="164">
        <f t="shared" si="3"/>
        <v>8</v>
      </c>
    </row>
    <row r="95" spans="1:14" ht="10.5" customHeight="1">
      <c r="A95" s="2091">
        <v>5</v>
      </c>
      <c r="B95" s="2091">
        <v>5</v>
      </c>
      <c r="C95" s="2091">
        <v>11</v>
      </c>
      <c r="D95" s="2205"/>
      <c r="E95" s="631"/>
      <c r="F95" s="92"/>
      <c r="G95" s="92" t="s">
        <v>228</v>
      </c>
      <c r="H95" s="2877">
        <v>0</v>
      </c>
      <c r="I95" s="2877">
        <v>0</v>
      </c>
      <c r="J95" s="164">
        <f>SUM(H95:I95)</f>
        <v>0</v>
      </c>
    </row>
    <row r="96" spans="1:14" s="83" customFormat="1" ht="11.25" customHeight="1">
      <c r="A96" s="2107"/>
      <c r="B96" s="2107"/>
      <c r="C96" s="2107"/>
      <c r="D96" s="2205"/>
      <c r="E96" s="636" t="s">
        <v>48</v>
      </c>
      <c r="F96" s="92"/>
      <c r="H96" s="2862">
        <f>SUM(H97,H99,H104)</f>
        <v>14</v>
      </c>
      <c r="I96" s="2862">
        <f>SUM(I97,I99,I104)</f>
        <v>5</v>
      </c>
      <c r="J96" s="2860">
        <f t="shared" si="3"/>
        <v>19</v>
      </c>
    </row>
    <row r="97" spans="1:10" ht="10.5" customHeight="1">
      <c r="B97" s="2107"/>
      <c r="C97" s="2107"/>
      <c r="D97" s="2205"/>
      <c r="E97" s="636"/>
      <c r="F97" s="92" t="s">
        <v>1139</v>
      </c>
      <c r="G97" s="83"/>
      <c r="H97" s="163">
        <f>SUM(H98)</f>
        <v>4</v>
      </c>
      <c r="I97" s="163">
        <f>SUM(I98)</f>
        <v>3</v>
      </c>
      <c r="J97" s="164">
        <f t="shared" si="3"/>
        <v>7</v>
      </c>
    </row>
    <row r="98" spans="1:10" ht="10.5" customHeight="1">
      <c r="A98" s="2091">
        <v>5</v>
      </c>
      <c r="B98" s="2091">
        <v>5</v>
      </c>
      <c r="C98" s="2091">
        <v>11</v>
      </c>
      <c r="D98" s="2205"/>
      <c r="E98" s="636"/>
      <c r="F98" s="92"/>
      <c r="G98" s="92" t="s">
        <v>1179</v>
      </c>
      <c r="H98" s="173">
        <v>4</v>
      </c>
      <c r="I98" s="173">
        <v>3</v>
      </c>
      <c r="J98" s="164">
        <f t="shared" si="3"/>
        <v>7</v>
      </c>
    </row>
    <row r="99" spans="1:10" ht="10.5" customHeight="1">
      <c r="B99" s="2107"/>
      <c r="C99" s="2107"/>
      <c r="D99" s="2205"/>
      <c r="E99" s="631"/>
      <c r="F99" s="92" t="s">
        <v>1134</v>
      </c>
      <c r="G99" s="83"/>
      <c r="H99" s="163">
        <f>SUM(H100:H103)</f>
        <v>10</v>
      </c>
      <c r="I99" s="163">
        <f>SUM(I100:I103)</f>
        <v>2</v>
      </c>
      <c r="J99" s="164">
        <f t="shared" si="3"/>
        <v>12</v>
      </c>
    </row>
    <row r="100" spans="1:10" ht="10.5" customHeight="1">
      <c r="A100" s="2091">
        <v>5</v>
      </c>
      <c r="B100" s="2091">
        <v>5</v>
      </c>
      <c r="C100" s="2091">
        <v>11</v>
      </c>
      <c r="D100" s="2205"/>
      <c r="E100" s="631"/>
      <c r="F100" s="83"/>
      <c r="G100" s="92" t="s">
        <v>1547</v>
      </c>
      <c r="H100" s="163">
        <v>2</v>
      </c>
      <c r="I100" s="163">
        <v>1</v>
      </c>
      <c r="J100" s="164">
        <f t="shared" si="3"/>
        <v>3</v>
      </c>
    </row>
    <row r="101" spans="1:10" ht="10.5" customHeight="1">
      <c r="A101" s="713">
        <v>5</v>
      </c>
      <c r="B101" s="2091">
        <v>5</v>
      </c>
      <c r="C101" s="2107">
        <v>11</v>
      </c>
      <c r="D101" s="2205"/>
      <c r="E101" s="631"/>
      <c r="F101" s="83"/>
      <c r="G101" s="64" t="s">
        <v>1548</v>
      </c>
      <c r="H101" s="163">
        <v>8</v>
      </c>
      <c r="I101" s="163">
        <v>1</v>
      </c>
      <c r="J101" s="164">
        <f t="shared" si="3"/>
        <v>9</v>
      </c>
    </row>
    <row r="102" spans="1:10" ht="10.5" customHeight="1">
      <c r="A102" s="2091">
        <v>5</v>
      </c>
      <c r="B102" s="2091">
        <v>5</v>
      </c>
      <c r="C102" s="2091">
        <v>11</v>
      </c>
      <c r="D102" s="2205"/>
      <c r="E102" s="631"/>
      <c r="F102" s="83"/>
      <c r="G102" s="92" t="s">
        <v>1182</v>
      </c>
      <c r="H102" s="2877">
        <v>0</v>
      </c>
      <c r="I102" s="2877">
        <v>0</v>
      </c>
      <c r="J102" s="164">
        <f t="shared" si="3"/>
        <v>0</v>
      </c>
    </row>
    <row r="103" spans="1:10" ht="10.5" customHeight="1">
      <c r="A103" s="2091">
        <v>5</v>
      </c>
      <c r="B103" s="2091">
        <v>5</v>
      </c>
      <c r="C103" s="2091">
        <v>11</v>
      </c>
      <c r="D103" s="2205"/>
      <c r="E103" s="631"/>
      <c r="F103" s="83"/>
      <c r="G103" s="92" t="s">
        <v>1183</v>
      </c>
      <c r="H103" s="173">
        <v>0</v>
      </c>
      <c r="I103" s="173">
        <v>0</v>
      </c>
      <c r="J103" s="164">
        <f t="shared" si="3"/>
        <v>0</v>
      </c>
    </row>
    <row r="104" spans="1:10" ht="10.5" customHeight="1">
      <c r="B104" s="2107"/>
      <c r="C104" s="2107"/>
      <c r="D104" s="2205"/>
      <c r="E104" s="631"/>
      <c r="F104" s="92" t="s">
        <v>1137</v>
      </c>
      <c r="G104" s="83"/>
      <c r="H104" s="163">
        <f>SUM(H105)</f>
        <v>0</v>
      </c>
      <c r="I104" s="163">
        <f>SUM(I105)</f>
        <v>0</v>
      </c>
      <c r="J104" s="164">
        <f t="shared" si="3"/>
        <v>0</v>
      </c>
    </row>
    <row r="105" spans="1:10" ht="10.5" customHeight="1">
      <c r="A105" s="2091">
        <v>5</v>
      </c>
      <c r="B105" s="2091">
        <v>5</v>
      </c>
      <c r="C105" s="2091">
        <v>11</v>
      </c>
      <c r="D105" s="2205"/>
      <c r="E105" s="631"/>
      <c r="F105" s="92"/>
      <c r="G105" s="92" t="s">
        <v>1184</v>
      </c>
      <c r="H105" s="173">
        <v>0</v>
      </c>
      <c r="I105" s="173">
        <v>0</v>
      </c>
      <c r="J105" s="164">
        <f t="shared" si="3"/>
        <v>0</v>
      </c>
    </row>
    <row r="106" spans="1:10" ht="11.25" customHeight="1">
      <c r="B106" s="2107"/>
      <c r="C106" s="2107"/>
      <c r="D106" s="2313">
        <v>1406</v>
      </c>
      <c r="E106" s="13" t="s">
        <v>51</v>
      </c>
      <c r="F106" s="123"/>
      <c r="G106" s="123"/>
      <c r="H106" s="129">
        <f>SUM(H107,H121,H124)</f>
        <v>15</v>
      </c>
      <c r="I106" s="129">
        <f>SUM(I107,I121,I124)</f>
        <v>5</v>
      </c>
      <c r="J106" s="16">
        <f>SUM(H106:I106)</f>
        <v>20</v>
      </c>
    </row>
    <row r="107" spans="1:10" ht="11.25" customHeight="1">
      <c r="B107" s="2107"/>
      <c r="C107" s="2107"/>
      <c r="D107" s="2313"/>
      <c r="E107" s="175" t="s">
        <v>52</v>
      </c>
      <c r="F107" s="92"/>
      <c r="G107" s="92"/>
      <c r="H107" s="2862">
        <f>SUM(H108,H110)</f>
        <v>14</v>
      </c>
      <c r="I107" s="2862">
        <f>SUM(I108,I110)</f>
        <v>4</v>
      </c>
      <c r="J107" s="2860">
        <f>SUM(H107:I107)</f>
        <v>18</v>
      </c>
    </row>
    <row r="108" spans="1:10" ht="10.5" customHeight="1">
      <c r="B108" s="2107"/>
      <c r="C108" s="2107"/>
      <c r="D108" s="2313"/>
      <c r="E108" s="92"/>
      <c r="F108" s="92" t="s">
        <v>1134</v>
      </c>
      <c r="G108" s="92"/>
      <c r="H108" s="173">
        <f>SUM(H109:H109)</f>
        <v>2</v>
      </c>
      <c r="I108" s="173">
        <f>SUM(I109:I109)</f>
        <v>3</v>
      </c>
      <c r="J108" s="164">
        <f t="shared" ref="J108:J155" si="4">SUM(H108:I108)</f>
        <v>5</v>
      </c>
    </row>
    <row r="109" spans="1:10" ht="10.5" customHeight="1">
      <c r="A109" s="2091">
        <v>6</v>
      </c>
      <c r="B109" s="2091">
        <v>2</v>
      </c>
      <c r="C109" s="2091">
        <v>11</v>
      </c>
      <c r="D109" s="2313"/>
      <c r="E109" s="92"/>
      <c r="F109" s="92"/>
      <c r="G109" s="92" t="s">
        <v>1185</v>
      </c>
      <c r="H109" s="173">
        <v>2</v>
      </c>
      <c r="I109" s="173">
        <v>3</v>
      </c>
      <c r="J109" s="164">
        <f t="shared" si="4"/>
        <v>5</v>
      </c>
    </row>
    <row r="110" spans="1:10" ht="10.5" customHeight="1">
      <c r="B110" s="2107"/>
      <c r="C110" s="2107"/>
      <c r="D110" s="2313"/>
      <c r="E110" s="92"/>
      <c r="F110" s="92" t="s">
        <v>1186</v>
      </c>
      <c r="G110" s="92"/>
      <c r="H110" s="173">
        <f>SUM(H111:H120)</f>
        <v>12</v>
      </c>
      <c r="I110" s="173">
        <f>SUM(I111:I120)</f>
        <v>1</v>
      </c>
      <c r="J110" s="164">
        <f t="shared" si="4"/>
        <v>13</v>
      </c>
    </row>
    <row r="111" spans="1:10" ht="10.5" customHeight="1">
      <c r="A111" s="2091">
        <v>6</v>
      </c>
      <c r="B111" s="2091">
        <v>2</v>
      </c>
      <c r="C111" s="2091">
        <v>11</v>
      </c>
      <c r="D111" s="2313"/>
      <c r="E111" s="92"/>
      <c r="F111" s="92"/>
      <c r="G111" s="92" t="s">
        <v>1187</v>
      </c>
      <c r="H111" s="173">
        <v>1</v>
      </c>
      <c r="I111" s="173">
        <v>1</v>
      </c>
      <c r="J111" s="164">
        <f t="shared" si="4"/>
        <v>2</v>
      </c>
    </row>
    <row r="112" spans="1:10" ht="10.5" customHeight="1">
      <c r="A112" s="2091">
        <v>6</v>
      </c>
      <c r="B112" s="2091">
        <v>2</v>
      </c>
      <c r="C112" s="2091">
        <v>11</v>
      </c>
      <c r="D112" s="2313"/>
      <c r="E112" s="92"/>
      <c r="F112" s="92"/>
      <c r="G112" s="92" t="s">
        <v>1188</v>
      </c>
      <c r="H112" s="173">
        <v>0</v>
      </c>
      <c r="I112" s="173">
        <v>0</v>
      </c>
      <c r="J112" s="164">
        <f t="shared" si="4"/>
        <v>0</v>
      </c>
    </row>
    <row r="113" spans="1:10" ht="10.5" customHeight="1">
      <c r="A113" s="2091">
        <v>6</v>
      </c>
      <c r="B113" s="2091">
        <v>2</v>
      </c>
      <c r="C113" s="2091">
        <v>11</v>
      </c>
      <c r="D113" s="2313"/>
      <c r="E113" s="92"/>
      <c r="F113" s="92"/>
      <c r="G113" s="92" t="s">
        <v>1189</v>
      </c>
      <c r="H113" s="173">
        <v>1</v>
      </c>
      <c r="I113" s="173">
        <v>0</v>
      </c>
      <c r="J113" s="164">
        <f t="shared" si="4"/>
        <v>1</v>
      </c>
    </row>
    <row r="114" spans="1:10" ht="10.5" customHeight="1">
      <c r="A114" s="2091">
        <v>6</v>
      </c>
      <c r="B114" s="2091">
        <v>2</v>
      </c>
      <c r="C114" s="2091">
        <v>11</v>
      </c>
      <c r="D114" s="2313"/>
      <c r="E114" s="92"/>
      <c r="F114" s="92"/>
      <c r="G114" s="92" t="s">
        <v>1190</v>
      </c>
      <c r="H114" s="173">
        <v>0</v>
      </c>
      <c r="I114" s="173">
        <v>0</v>
      </c>
      <c r="J114" s="164">
        <f t="shared" si="4"/>
        <v>0</v>
      </c>
    </row>
    <row r="115" spans="1:10" ht="10.5" customHeight="1">
      <c r="A115" s="2091">
        <v>6</v>
      </c>
      <c r="B115" s="2091">
        <v>2</v>
      </c>
      <c r="C115" s="2091">
        <v>11</v>
      </c>
      <c r="D115" s="2313"/>
      <c r="E115" s="92"/>
      <c r="F115" s="92"/>
      <c r="G115" s="92" t="s">
        <v>1191</v>
      </c>
      <c r="H115" s="173">
        <v>2</v>
      </c>
      <c r="I115" s="173">
        <v>0</v>
      </c>
      <c r="J115" s="164">
        <f t="shared" si="4"/>
        <v>2</v>
      </c>
    </row>
    <row r="116" spans="1:10" ht="10.5" customHeight="1">
      <c r="A116" s="2091">
        <v>6</v>
      </c>
      <c r="B116" s="2091">
        <v>2</v>
      </c>
      <c r="C116" s="2091">
        <v>11</v>
      </c>
      <c r="D116" s="2313"/>
      <c r="E116" s="92"/>
      <c r="F116" s="92"/>
      <c r="G116" s="92" t="s">
        <v>1192</v>
      </c>
      <c r="H116" s="173">
        <v>1</v>
      </c>
      <c r="I116" s="173">
        <v>0</v>
      </c>
      <c r="J116" s="164">
        <f t="shared" si="4"/>
        <v>1</v>
      </c>
    </row>
    <row r="117" spans="1:10" ht="10.5" customHeight="1">
      <c r="A117" s="2091">
        <v>6</v>
      </c>
      <c r="B117" s="2091">
        <v>2</v>
      </c>
      <c r="C117" s="2091">
        <v>11</v>
      </c>
      <c r="D117" s="2313"/>
      <c r="E117" s="92"/>
      <c r="F117" s="92"/>
      <c r="G117" s="92" t="s">
        <v>1193</v>
      </c>
      <c r="H117" s="173">
        <v>1</v>
      </c>
      <c r="I117" s="173">
        <v>0</v>
      </c>
      <c r="J117" s="164">
        <f t="shared" si="4"/>
        <v>1</v>
      </c>
    </row>
    <row r="118" spans="1:10" ht="10.5" customHeight="1">
      <c r="A118" s="2091">
        <v>6</v>
      </c>
      <c r="B118" s="2091">
        <v>2</v>
      </c>
      <c r="C118" s="2091">
        <v>11</v>
      </c>
      <c r="D118" s="2313"/>
      <c r="E118" s="92"/>
      <c r="F118" s="92"/>
      <c r="G118" s="92" t="s">
        <v>1194</v>
      </c>
      <c r="H118" s="173">
        <v>3</v>
      </c>
      <c r="I118" s="173">
        <v>0</v>
      </c>
      <c r="J118" s="164">
        <f t="shared" si="4"/>
        <v>3</v>
      </c>
    </row>
    <row r="119" spans="1:10" ht="10.5" customHeight="1">
      <c r="A119" s="2091">
        <v>6</v>
      </c>
      <c r="B119" s="2091">
        <v>2</v>
      </c>
      <c r="C119" s="2091">
        <v>11</v>
      </c>
      <c r="D119" s="2313"/>
      <c r="E119" s="92"/>
      <c r="F119" s="92"/>
      <c r="G119" s="92" t="s">
        <v>1195</v>
      </c>
      <c r="H119" s="173">
        <v>3</v>
      </c>
      <c r="I119" s="173">
        <v>0</v>
      </c>
      <c r="J119" s="164">
        <f t="shared" si="4"/>
        <v>3</v>
      </c>
    </row>
    <row r="120" spans="1:10" ht="10.5" customHeight="1">
      <c r="A120" s="2091">
        <v>6</v>
      </c>
      <c r="B120" s="2091">
        <v>2</v>
      </c>
      <c r="C120" s="2091">
        <v>11</v>
      </c>
      <c r="D120" s="2313"/>
      <c r="E120" s="92"/>
      <c r="F120" s="92"/>
      <c r="G120" s="92" t="s">
        <v>1196</v>
      </c>
      <c r="H120" s="173">
        <v>0</v>
      </c>
      <c r="I120" s="173">
        <v>0</v>
      </c>
      <c r="J120" s="164">
        <f t="shared" si="4"/>
        <v>0</v>
      </c>
    </row>
    <row r="121" spans="1:10" ht="11.25" customHeight="1">
      <c r="B121" s="2107"/>
      <c r="C121" s="2107"/>
      <c r="D121" s="2313"/>
      <c r="E121" s="175" t="s">
        <v>53</v>
      </c>
      <c r="F121" s="92"/>
      <c r="G121" s="92"/>
      <c r="H121" s="2862">
        <f>SUM(H122)</f>
        <v>1</v>
      </c>
      <c r="I121" s="2862">
        <f>SUM(I122)</f>
        <v>1</v>
      </c>
      <c r="J121" s="2860">
        <f t="shared" si="4"/>
        <v>2</v>
      </c>
    </row>
    <row r="122" spans="1:10" ht="10.5" customHeight="1">
      <c r="B122" s="2107"/>
      <c r="C122" s="2107"/>
      <c r="D122" s="2313"/>
      <c r="E122" s="92"/>
      <c r="F122" s="92" t="s">
        <v>1134</v>
      </c>
      <c r="G122" s="92"/>
      <c r="H122" s="173">
        <f>SUM(H123:H123)</f>
        <v>1</v>
      </c>
      <c r="I122" s="173">
        <f>SUM(I123:I123)</f>
        <v>1</v>
      </c>
      <c r="J122" s="164">
        <f t="shared" si="4"/>
        <v>2</v>
      </c>
    </row>
    <row r="123" spans="1:10" ht="10.5" customHeight="1">
      <c r="A123" s="2091">
        <v>6</v>
      </c>
      <c r="B123" s="2091">
        <v>2</v>
      </c>
      <c r="C123" s="2091">
        <v>10</v>
      </c>
      <c r="D123" s="2313"/>
      <c r="E123" s="92"/>
      <c r="F123" s="92"/>
      <c r="G123" s="92" t="s">
        <v>1197</v>
      </c>
      <c r="H123" s="173">
        <v>1</v>
      </c>
      <c r="I123" s="173">
        <v>1</v>
      </c>
      <c r="J123" s="164">
        <f t="shared" si="4"/>
        <v>2</v>
      </c>
    </row>
    <row r="124" spans="1:10" ht="11.25" customHeight="1">
      <c r="B124" s="2107"/>
      <c r="C124" s="2107"/>
      <c r="D124" s="2313"/>
      <c r="E124" s="175" t="s">
        <v>56</v>
      </c>
      <c r="F124" s="92"/>
      <c r="G124" s="92"/>
      <c r="H124" s="2862">
        <f>SUM(H125+H127)</f>
        <v>0</v>
      </c>
      <c r="I124" s="2862">
        <f>SUM(I125+I127)</f>
        <v>0</v>
      </c>
      <c r="J124" s="2860">
        <f t="shared" si="4"/>
        <v>0</v>
      </c>
    </row>
    <row r="125" spans="1:10" ht="10.5" customHeight="1">
      <c r="B125" s="2107"/>
      <c r="C125" s="2107"/>
      <c r="D125" s="2313"/>
      <c r="E125" s="175"/>
      <c r="F125" s="92" t="s">
        <v>1139</v>
      </c>
      <c r="G125" s="92"/>
      <c r="H125" s="173">
        <f>SUM(H126)</f>
        <v>0</v>
      </c>
      <c r="I125" s="173">
        <f>SUM(I126)</f>
        <v>0</v>
      </c>
      <c r="J125" s="164">
        <f t="shared" si="4"/>
        <v>0</v>
      </c>
    </row>
    <row r="126" spans="1:10" ht="10.5" customHeight="1">
      <c r="A126" s="2091">
        <v>6</v>
      </c>
      <c r="B126" s="2091">
        <v>2</v>
      </c>
      <c r="C126" s="2091">
        <v>10</v>
      </c>
      <c r="D126" s="2313"/>
      <c r="E126" s="92"/>
      <c r="F126" s="92"/>
      <c r="G126" s="92" t="s">
        <v>51</v>
      </c>
      <c r="H126" s="173">
        <v>0</v>
      </c>
      <c r="I126" s="173">
        <v>0</v>
      </c>
      <c r="J126" s="164">
        <f t="shared" si="4"/>
        <v>0</v>
      </c>
    </row>
    <row r="127" spans="1:10" ht="10.5" customHeight="1">
      <c r="A127" s="2091"/>
      <c r="B127" s="2091"/>
      <c r="C127" s="2091"/>
      <c r="D127" s="2313"/>
      <c r="E127" s="92"/>
      <c r="F127" s="92" t="s">
        <v>1134</v>
      </c>
      <c r="G127" s="92"/>
      <c r="H127" s="173">
        <f>SUM(H128:H129)</f>
        <v>0</v>
      </c>
      <c r="I127" s="173">
        <f>SUM(I128:I129)</f>
        <v>0</v>
      </c>
      <c r="J127" s="164">
        <f t="shared" si="4"/>
        <v>0</v>
      </c>
    </row>
    <row r="128" spans="1:10" ht="10.5" customHeight="1">
      <c r="A128" s="2091"/>
      <c r="B128" s="2091"/>
      <c r="C128" s="2091"/>
      <c r="D128" s="2313"/>
      <c r="E128" s="92"/>
      <c r="F128" s="92"/>
      <c r="G128" s="92" t="s">
        <v>1199</v>
      </c>
      <c r="H128" s="173">
        <v>0</v>
      </c>
      <c r="I128" s="173">
        <v>0</v>
      </c>
      <c r="J128" s="164">
        <f t="shared" si="4"/>
        <v>0</v>
      </c>
    </row>
    <row r="129" spans="1:10" ht="10.5" customHeight="1">
      <c r="A129" s="2091">
        <v>6</v>
      </c>
      <c r="B129" s="2091">
        <v>4</v>
      </c>
      <c r="C129" s="2091">
        <v>11</v>
      </c>
      <c r="D129" s="2313"/>
      <c r="E129" s="92"/>
      <c r="F129" s="92"/>
      <c r="G129" s="92" t="s">
        <v>1550</v>
      </c>
      <c r="H129" s="173">
        <v>0</v>
      </c>
      <c r="I129" s="173">
        <v>0</v>
      </c>
      <c r="J129" s="164">
        <f t="shared" si="4"/>
        <v>0</v>
      </c>
    </row>
    <row r="130" spans="1:10" ht="11.25" customHeight="1">
      <c r="B130" s="2107"/>
      <c r="C130" s="2107"/>
      <c r="D130" s="2302">
        <v>1407</v>
      </c>
      <c r="E130" s="13" t="s">
        <v>58</v>
      </c>
      <c r="F130" s="123"/>
      <c r="G130" s="123"/>
      <c r="H130" s="31">
        <f>SUM(H131,H137)</f>
        <v>0</v>
      </c>
      <c r="I130" s="31">
        <f>SUM(I131,I137)</f>
        <v>1</v>
      </c>
      <c r="J130" s="33">
        <f t="shared" si="4"/>
        <v>1</v>
      </c>
    </row>
    <row r="131" spans="1:10" ht="11.25" customHeight="1">
      <c r="B131" s="2107"/>
      <c r="C131" s="2107"/>
      <c r="D131" s="2302"/>
      <c r="E131" s="175" t="s">
        <v>59</v>
      </c>
      <c r="F131" s="1637"/>
      <c r="G131" s="1637"/>
      <c r="H131" s="2862">
        <f>SUM(H132+H134)</f>
        <v>0</v>
      </c>
      <c r="I131" s="2862">
        <f>SUM(I132+I134)</f>
        <v>0</v>
      </c>
      <c r="J131" s="2860">
        <f t="shared" si="4"/>
        <v>0</v>
      </c>
    </row>
    <row r="132" spans="1:10" ht="11.25" customHeight="1">
      <c r="B132" s="2107"/>
      <c r="C132" s="2107"/>
      <c r="D132" s="2302"/>
      <c r="E132" s="175"/>
      <c r="F132" s="92" t="s">
        <v>1139</v>
      </c>
      <c r="G132" s="1637"/>
      <c r="H132" s="163">
        <f>SUM(H133)</f>
        <v>0</v>
      </c>
      <c r="I132" s="163">
        <f>SUM(I133)</f>
        <v>0</v>
      </c>
      <c r="J132" s="164">
        <f t="shared" si="4"/>
        <v>0</v>
      </c>
    </row>
    <row r="133" spans="1:10" ht="11.25" customHeight="1">
      <c r="B133" s="2107"/>
      <c r="C133" s="2107"/>
      <c r="D133" s="2302"/>
      <c r="E133" s="175"/>
      <c r="F133" s="1637"/>
      <c r="G133" s="92" t="s">
        <v>1201</v>
      </c>
      <c r="H133" s="163">
        <v>0</v>
      </c>
      <c r="I133" s="163">
        <v>0</v>
      </c>
      <c r="J133" s="164">
        <f t="shared" si="4"/>
        <v>0</v>
      </c>
    </row>
    <row r="134" spans="1:10" ht="10.5" customHeight="1">
      <c r="B134" s="2107"/>
      <c r="C134" s="2107"/>
      <c r="D134" s="2302"/>
      <c r="E134" s="1638"/>
      <c r="F134" s="89" t="s">
        <v>1134</v>
      </c>
      <c r="G134" s="92"/>
      <c r="H134" s="173">
        <f>SUM(H135:H136)</f>
        <v>0</v>
      </c>
      <c r="I134" s="173">
        <f>SUM(I135:I136)</f>
        <v>0</v>
      </c>
      <c r="J134" s="164">
        <f t="shared" si="4"/>
        <v>0</v>
      </c>
    </row>
    <row r="135" spans="1:10" ht="10.5" customHeight="1">
      <c r="A135" s="2091">
        <v>7</v>
      </c>
      <c r="B135" s="2091">
        <v>3</v>
      </c>
      <c r="C135" s="2091">
        <v>11</v>
      </c>
      <c r="D135" s="2302"/>
      <c r="E135" s="1638"/>
      <c r="F135" s="89"/>
      <c r="G135" s="92" t="s">
        <v>1201</v>
      </c>
      <c r="H135" s="173">
        <v>0</v>
      </c>
      <c r="I135" s="173">
        <v>0</v>
      </c>
      <c r="J135" s="164">
        <f t="shared" si="4"/>
        <v>0</v>
      </c>
    </row>
    <row r="136" spans="1:10" ht="10.5" customHeight="1">
      <c r="A136" s="2091">
        <v>7</v>
      </c>
      <c r="B136" s="2091">
        <v>3</v>
      </c>
      <c r="C136" s="2091">
        <v>11</v>
      </c>
      <c r="D136" s="2302"/>
      <c r="E136" s="1638"/>
      <c r="F136" s="89"/>
      <c r="G136" s="92" t="s">
        <v>1202</v>
      </c>
      <c r="H136" s="173">
        <v>0</v>
      </c>
      <c r="I136" s="173">
        <v>0</v>
      </c>
      <c r="J136" s="164">
        <f t="shared" si="4"/>
        <v>0</v>
      </c>
    </row>
    <row r="137" spans="1:10" ht="11.25" customHeight="1">
      <c r="B137" s="2107"/>
      <c r="C137" s="2107"/>
      <c r="D137" s="2302"/>
      <c r="E137" s="175" t="s">
        <v>60</v>
      </c>
      <c r="F137" s="175"/>
      <c r="G137" s="683"/>
      <c r="H137" s="2862">
        <f>SUM(H138)</f>
        <v>0</v>
      </c>
      <c r="I137" s="2862">
        <f>SUM(I138)</f>
        <v>1</v>
      </c>
      <c r="J137" s="2860">
        <f t="shared" si="4"/>
        <v>1</v>
      </c>
    </row>
    <row r="138" spans="1:10" ht="10.5" customHeight="1">
      <c r="B138" s="2107"/>
      <c r="C138" s="2107"/>
      <c r="D138" s="2302"/>
      <c r="E138" s="92"/>
      <c r="F138" s="92" t="s">
        <v>1134</v>
      </c>
      <c r="H138" s="173">
        <f>SUM(H139)</f>
        <v>0</v>
      </c>
      <c r="I138" s="173">
        <f>SUM(I139)</f>
        <v>1</v>
      </c>
      <c r="J138" s="164">
        <f t="shared" si="4"/>
        <v>1</v>
      </c>
    </row>
    <row r="139" spans="1:10" ht="10.5" customHeight="1">
      <c r="A139" s="2091">
        <v>7</v>
      </c>
      <c r="B139" s="2091">
        <v>6</v>
      </c>
      <c r="C139" s="2091">
        <v>10</v>
      </c>
      <c r="D139" s="2302"/>
      <c r="E139" s="92"/>
      <c r="F139" s="92"/>
      <c r="G139" s="92" t="s">
        <v>1203</v>
      </c>
      <c r="H139" s="173">
        <v>0</v>
      </c>
      <c r="I139" s="173">
        <v>1</v>
      </c>
      <c r="J139" s="164">
        <f t="shared" si="4"/>
        <v>1</v>
      </c>
    </row>
    <row r="140" spans="1:10" ht="11.25" customHeight="1">
      <c r="B140" s="2107"/>
      <c r="C140" s="2107"/>
      <c r="D140" s="2300">
        <v>1408</v>
      </c>
      <c r="E140" s="13" t="s">
        <v>63</v>
      </c>
      <c r="F140" s="123"/>
      <c r="G140" s="123"/>
      <c r="H140" s="31">
        <f>SUM(H141+H148+H153)</f>
        <v>1</v>
      </c>
      <c r="I140" s="31">
        <f>SUM(I141+I148+I153)</f>
        <v>3</v>
      </c>
      <c r="J140" s="2867">
        <f t="shared" si="4"/>
        <v>4</v>
      </c>
    </row>
    <row r="141" spans="1:10" ht="11.25" customHeight="1">
      <c r="B141" s="2107"/>
      <c r="C141" s="2107"/>
      <c r="D141" s="2206"/>
      <c r="E141" s="636" t="s">
        <v>64</v>
      </c>
      <c r="F141" s="92"/>
      <c r="G141" s="92"/>
      <c r="H141" s="1729">
        <f>SUM(H142,H144,H146)</f>
        <v>1</v>
      </c>
      <c r="I141" s="1729">
        <f>SUM(I142,I144,I146)</f>
        <v>1</v>
      </c>
      <c r="J141" s="2878">
        <f t="shared" si="4"/>
        <v>2</v>
      </c>
    </row>
    <row r="142" spans="1:10" ht="11.25" customHeight="1">
      <c r="B142" s="2107"/>
      <c r="C142" s="2107"/>
      <c r="D142" s="2206"/>
      <c r="E142" s="636"/>
      <c r="F142" s="92" t="s">
        <v>1139</v>
      </c>
      <c r="G142" s="92"/>
      <c r="H142" s="163">
        <f>SUM(H143)</f>
        <v>1</v>
      </c>
      <c r="I142" s="163">
        <f>SUM(I143)</f>
        <v>0</v>
      </c>
      <c r="J142" s="164">
        <f t="shared" si="4"/>
        <v>1</v>
      </c>
    </row>
    <row r="143" spans="1:10" ht="11.25" customHeight="1">
      <c r="A143" s="713">
        <v>8</v>
      </c>
      <c r="B143" s="2107">
        <v>4</v>
      </c>
      <c r="C143" s="2107">
        <v>8</v>
      </c>
      <c r="D143" s="2206"/>
      <c r="E143" s="636"/>
      <c r="F143" s="92"/>
      <c r="G143" s="1441" t="s">
        <v>1204</v>
      </c>
      <c r="H143" s="163">
        <v>1</v>
      </c>
      <c r="I143" s="163">
        <v>0</v>
      </c>
      <c r="J143" s="164">
        <f t="shared" si="4"/>
        <v>1</v>
      </c>
    </row>
    <row r="144" spans="1:10" ht="11.25" customHeight="1">
      <c r="B144" s="2107"/>
      <c r="C144" s="2107"/>
      <c r="D144" s="2206"/>
      <c r="E144" s="631"/>
      <c r="F144" s="92" t="s">
        <v>1134</v>
      </c>
      <c r="G144" s="92"/>
      <c r="H144" s="173">
        <f>SUM(H145)</f>
        <v>0</v>
      </c>
      <c r="I144" s="173">
        <f>SUM(I145)</f>
        <v>1</v>
      </c>
      <c r="J144" s="164">
        <f t="shared" si="4"/>
        <v>1</v>
      </c>
    </row>
    <row r="145" spans="1:10" ht="11.25" customHeight="1">
      <c r="A145" s="713">
        <v>8</v>
      </c>
      <c r="B145" s="2107">
        <v>4</v>
      </c>
      <c r="C145" s="2107">
        <v>8</v>
      </c>
      <c r="D145" s="2206"/>
      <c r="E145" s="631"/>
      <c r="F145" s="92"/>
      <c r="G145" s="1441" t="s">
        <v>1205</v>
      </c>
      <c r="H145" s="173">
        <v>0</v>
      </c>
      <c r="I145" s="173">
        <v>1</v>
      </c>
      <c r="J145" s="164">
        <f t="shared" si="4"/>
        <v>1</v>
      </c>
    </row>
    <row r="146" spans="1:10" ht="11.25" customHeight="1">
      <c r="B146" s="2107"/>
      <c r="C146" s="2107"/>
      <c r="D146" s="2206"/>
      <c r="E146" s="631"/>
      <c r="F146" s="92" t="s">
        <v>1137</v>
      </c>
      <c r="G146" s="1441"/>
      <c r="H146" s="173">
        <f>SUM(H147)</f>
        <v>0</v>
      </c>
      <c r="I146" s="173">
        <f>SUM(I147)</f>
        <v>0</v>
      </c>
      <c r="J146" s="164">
        <f t="shared" si="4"/>
        <v>0</v>
      </c>
    </row>
    <row r="147" spans="1:10" ht="11.25" customHeight="1">
      <c r="A147" s="713">
        <v>8</v>
      </c>
      <c r="B147" s="2107">
        <v>4</v>
      </c>
      <c r="C147" s="2107">
        <v>8</v>
      </c>
      <c r="D147" s="2206"/>
      <c r="E147" s="631"/>
      <c r="F147" s="92"/>
      <c r="G147" s="1441" t="s">
        <v>1206</v>
      </c>
      <c r="H147" s="173">
        <v>0</v>
      </c>
      <c r="I147" s="173">
        <v>0</v>
      </c>
      <c r="J147" s="164">
        <f t="shared" si="4"/>
        <v>0</v>
      </c>
    </row>
    <row r="148" spans="1:10" ht="11.25" customHeight="1">
      <c r="B148" s="2107"/>
      <c r="C148" s="2107"/>
      <c r="D148" s="2206"/>
      <c r="E148" s="636" t="s">
        <v>65</v>
      </c>
      <c r="F148" s="92"/>
      <c r="G148" s="92"/>
      <c r="H148" s="2862">
        <f>SUM(H149+H151)</f>
        <v>0</v>
      </c>
      <c r="I148" s="2862">
        <f>SUM(I149+I151)</f>
        <v>0</v>
      </c>
      <c r="J148" s="2860">
        <f t="shared" si="4"/>
        <v>0</v>
      </c>
    </row>
    <row r="149" spans="1:10" ht="11.25" customHeight="1">
      <c r="B149" s="2107"/>
      <c r="C149" s="2107"/>
      <c r="D149" s="2206"/>
      <c r="E149" s="1644"/>
      <c r="F149" s="92" t="s">
        <v>1139</v>
      </c>
      <c r="G149" s="92"/>
      <c r="H149" s="173">
        <f>SUM(H150)</f>
        <v>0</v>
      </c>
      <c r="I149" s="173">
        <f>SUM(I150)</f>
        <v>0</v>
      </c>
      <c r="J149" s="164">
        <f t="shared" si="4"/>
        <v>0</v>
      </c>
    </row>
    <row r="150" spans="1:10" ht="11.25" customHeight="1">
      <c r="A150" s="713">
        <v>8</v>
      </c>
      <c r="B150" s="2107">
        <v>4</v>
      </c>
      <c r="C150" s="2107">
        <v>6</v>
      </c>
      <c r="D150" s="2206"/>
      <c r="E150" s="1644"/>
      <c r="F150" s="92"/>
      <c r="G150" s="92" t="s">
        <v>250</v>
      </c>
      <c r="H150" s="173">
        <v>0</v>
      </c>
      <c r="I150" s="173">
        <v>0</v>
      </c>
      <c r="J150" s="164">
        <f t="shared" si="4"/>
        <v>0</v>
      </c>
    </row>
    <row r="151" spans="1:10" ht="11.25" customHeight="1">
      <c r="B151" s="2107"/>
      <c r="C151" s="2107"/>
      <c r="D151" s="2206"/>
      <c r="E151" s="1644"/>
      <c r="F151" s="92" t="s">
        <v>1134</v>
      </c>
      <c r="G151" s="92"/>
      <c r="H151" s="173">
        <f>SUM(H152)</f>
        <v>0</v>
      </c>
      <c r="I151" s="173">
        <f>SUM(I152)</f>
        <v>0</v>
      </c>
      <c r="J151" s="164">
        <f t="shared" si="4"/>
        <v>0</v>
      </c>
    </row>
    <row r="152" spans="1:10" ht="11.25" customHeight="1">
      <c r="A152" s="713">
        <v>8</v>
      </c>
      <c r="B152" s="2107">
        <v>4</v>
      </c>
      <c r="C152" s="2107">
        <v>6</v>
      </c>
      <c r="D152" s="2206"/>
      <c r="E152" s="1644"/>
      <c r="F152" s="92"/>
      <c r="G152" s="92" t="s">
        <v>250</v>
      </c>
      <c r="H152" s="173">
        <v>0</v>
      </c>
      <c r="I152" s="173">
        <v>0</v>
      </c>
      <c r="J152" s="164">
        <f t="shared" si="4"/>
        <v>0</v>
      </c>
    </row>
    <row r="153" spans="1:10" ht="11.25" customHeight="1">
      <c r="B153" s="2107"/>
      <c r="C153" s="2107"/>
      <c r="D153" s="2206"/>
      <c r="E153" s="636" t="s">
        <v>67</v>
      </c>
      <c r="F153" s="92"/>
      <c r="G153" s="92"/>
      <c r="H153" s="2862">
        <f>SUM(H154)</f>
        <v>0</v>
      </c>
      <c r="I153" s="2862">
        <f>SUM(I154)</f>
        <v>2</v>
      </c>
      <c r="J153" s="2860">
        <f t="shared" si="4"/>
        <v>2</v>
      </c>
    </row>
    <row r="154" spans="1:10" ht="11.25" customHeight="1">
      <c r="B154" s="2107"/>
      <c r="C154" s="2107"/>
      <c r="D154" s="2206"/>
      <c r="E154" s="348"/>
      <c r="F154" s="92" t="s">
        <v>1134</v>
      </c>
      <c r="G154" s="83"/>
      <c r="H154" s="173">
        <f>SUM(H155)</f>
        <v>0</v>
      </c>
      <c r="I154" s="173">
        <f>SUM(I155)</f>
        <v>2</v>
      </c>
      <c r="J154" s="164">
        <f t="shared" si="4"/>
        <v>2</v>
      </c>
    </row>
    <row r="155" spans="1:10" ht="10.5" customHeight="1">
      <c r="A155" s="713">
        <v>8</v>
      </c>
      <c r="B155" s="2107">
        <v>4</v>
      </c>
      <c r="C155" s="2107">
        <v>11</v>
      </c>
      <c r="D155" s="2206"/>
      <c r="E155" s="348"/>
      <c r="F155" s="83"/>
      <c r="G155" s="92" t="s">
        <v>1208</v>
      </c>
      <c r="H155" s="173">
        <v>0</v>
      </c>
      <c r="I155" s="173">
        <v>2</v>
      </c>
      <c r="J155" s="164">
        <f t="shared" si="4"/>
        <v>2</v>
      </c>
    </row>
    <row r="156" spans="1:10" ht="11.25" customHeight="1">
      <c r="D156" s="2204">
        <v>1624</v>
      </c>
      <c r="E156" s="13" t="s">
        <v>68</v>
      </c>
      <c r="F156" s="2894"/>
      <c r="G156" s="2894"/>
      <c r="H156" s="2895">
        <f>SUM(H157)</f>
        <v>0</v>
      </c>
      <c r="I156" s="2895">
        <f>SUM(I157)</f>
        <v>0</v>
      </c>
      <c r="J156" s="2896">
        <f>SUM(H156:I156)</f>
        <v>0</v>
      </c>
    </row>
    <row r="157" spans="1:10" ht="11.25" customHeight="1">
      <c r="D157" s="2205"/>
      <c r="E157" s="2882" t="s">
        <v>70</v>
      </c>
      <c r="F157" s="2883"/>
      <c r="G157" s="2883"/>
      <c r="H157" s="2884">
        <f>SUM(H158+H160)</f>
        <v>0</v>
      </c>
      <c r="I157" s="2884">
        <f>SUM(I158+I160)</f>
        <v>0</v>
      </c>
      <c r="J157" s="2885">
        <f>SUM(H157:I157)</f>
        <v>0</v>
      </c>
    </row>
    <row r="158" spans="1:10" ht="11.25" customHeight="1">
      <c r="D158" s="2205"/>
      <c r="E158" s="2886"/>
      <c r="F158" s="92" t="s">
        <v>1139</v>
      </c>
      <c r="G158" s="92"/>
      <c r="H158" s="2887">
        <f>SUM(H159)</f>
        <v>0</v>
      </c>
      <c r="I158" s="2887">
        <f>SUM(I159)</f>
        <v>0</v>
      </c>
      <c r="J158" s="2888">
        <f>SUM(H158:I158)</f>
        <v>0</v>
      </c>
    </row>
    <row r="159" spans="1:10" ht="11.25" customHeight="1">
      <c r="A159" s="713">
        <v>9</v>
      </c>
      <c r="B159" s="713">
        <v>1</v>
      </c>
      <c r="C159" s="713">
        <v>8</v>
      </c>
      <c r="D159" s="2205"/>
      <c r="E159" s="2886"/>
      <c r="F159" s="92"/>
      <c r="G159" s="92" t="s">
        <v>1543</v>
      </c>
      <c r="H159" s="2887">
        <v>0</v>
      </c>
      <c r="I159" s="2887">
        <v>0</v>
      </c>
      <c r="J159" s="2888">
        <f t="shared" ref="J159:J162" si="5">SUM(H159:I159)</f>
        <v>0</v>
      </c>
    </row>
    <row r="160" spans="1:10" ht="11.25" customHeight="1">
      <c r="D160" s="2205"/>
      <c r="E160" s="2886"/>
      <c r="F160" s="2889" t="s">
        <v>1134</v>
      </c>
      <c r="G160" s="2889"/>
      <c r="H160" s="2887">
        <f>SUM(H161:H162)</f>
        <v>0</v>
      </c>
      <c r="I160" s="2887">
        <f>SUM(I161:I162)</f>
        <v>0</v>
      </c>
      <c r="J160" s="2888">
        <f t="shared" si="5"/>
        <v>0</v>
      </c>
    </row>
    <row r="161" spans="1:10" ht="11.25" customHeight="1">
      <c r="A161" s="713">
        <v>9</v>
      </c>
      <c r="B161" s="713">
        <v>4</v>
      </c>
      <c r="C161" s="713">
        <v>8</v>
      </c>
      <c r="D161" s="2205"/>
      <c r="E161" s="2886"/>
      <c r="F161" s="2889"/>
      <c r="G161" s="2889" t="s">
        <v>1209</v>
      </c>
      <c r="H161" s="2887">
        <v>0</v>
      </c>
      <c r="I161" s="2887">
        <v>0</v>
      </c>
      <c r="J161" s="2888">
        <f t="shared" si="5"/>
        <v>0</v>
      </c>
    </row>
    <row r="162" spans="1:10" ht="11.25" customHeight="1">
      <c r="A162" s="713">
        <v>9</v>
      </c>
      <c r="B162" s="713">
        <v>1</v>
      </c>
      <c r="C162" s="713">
        <v>8</v>
      </c>
      <c r="D162" s="2207"/>
      <c r="E162" s="2890"/>
      <c r="F162" s="2891"/>
      <c r="G162" s="2891" t="s">
        <v>1135</v>
      </c>
      <c r="H162" s="2892">
        <v>0</v>
      </c>
      <c r="I162" s="2892">
        <v>0</v>
      </c>
      <c r="J162" s="2893">
        <f t="shared" si="5"/>
        <v>0</v>
      </c>
    </row>
    <row r="163" spans="1:10" ht="12.75" customHeight="1">
      <c r="D163" s="1317"/>
      <c r="E163" s="2256" t="s">
        <v>8</v>
      </c>
      <c r="F163" s="2257"/>
      <c r="G163" s="2257"/>
      <c r="H163" s="143">
        <f>SUM(H8+H27+H65+H69+H91+H106+H130+H140+H156)</f>
        <v>48</v>
      </c>
      <c r="I163" s="143">
        <f>SUM(I8+I27+I65+I69+I91+I106+I130+I140+I156)</f>
        <v>31</v>
      </c>
      <c r="J163" s="144">
        <f>SUM(J8+J27+J65+J69+J91+J106+J130+J140+J156)</f>
        <v>79</v>
      </c>
    </row>
    <row r="164" spans="1:10" s="750" customFormat="1" ht="11.1" customHeight="1">
      <c r="A164" s="713"/>
      <c r="B164" s="713"/>
      <c r="C164" s="713"/>
      <c r="D164" s="322"/>
      <c r="E164" s="322" t="s">
        <v>362</v>
      </c>
      <c r="G164" s="175"/>
    </row>
    <row r="165" spans="1:10" s="750" customFormat="1" ht="11.1" customHeight="1">
      <c r="A165" s="713"/>
      <c r="B165" s="713"/>
      <c r="C165" s="713"/>
      <c r="D165" s="322"/>
      <c r="E165" s="322"/>
    </row>
    <row r="166" spans="1:10" s="750" customFormat="1" ht="11.1" customHeight="1">
      <c r="A166" s="713"/>
      <c r="B166" s="713"/>
      <c r="C166" s="713"/>
      <c r="D166" s="322"/>
      <c r="E166" s="322"/>
    </row>
    <row r="167" spans="1:10" s="750" customFormat="1" ht="11.1" customHeight="1">
      <c r="A167" s="713"/>
      <c r="B167" s="713"/>
      <c r="C167" s="713"/>
      <c r="D167" s="322"/>
      <c r="E167" s="322"/>
    </row>
    <row r="168" spans="1:10" s="750" customFormat="1" ht="11.1" customHeight="1">
      <c r="A168" s="713"/>
      <c r="B168" s="713"/>
      <c r="C168" s="713"/>
      <c r="D168" s="322"/>
      <c r="E168" s="322"/>
    </row>
    <row r="169" spans="1:10" ht="9" customHeight="1"/>
    <row r="170" spans="1:10" ht="9" customHeight="1"/>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c r="F247" s="92"/>
      <c r="G247" s="92"/>
      <c r="H247" s="1047"/>
      <c r="I247" s="1047"/>
      <c r="J247" s="1048"/>
    </row>
    <row r="248" spans="6:10" ht="9" customHeight="1"/>
    <row r="249" spans="6:10" ht="9" customHeight="1"/>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sheetData>
  <mergeCells count="23">
    <mergeCell ref="D140:D155"/>
    <mergeCell ref="D156:D162"/>
    <mergeCell ref="E163:G163"/>
    <mergeCell ref="H88:H90"/>
    <mergeCell ref="I88:I90"/>
    <mergeCell ref="J88:J90"/>
    <mergeCell ref="D91:D105"/>
    <mergeCell ref="D106:D129"/>
    <mergeCell ref="D130:D139"/>
    <mergeCell ref="D8:D26"/>
    <mergeCell ref="D27:D61"/>
    <mergeCell ref="D65:D68"/>
    <mergeCell ref="D69:D85"/>
    <mergeCell ref="D88:D90"/>
    <mergeCell ref="E88:G90"/>
    <mergeCell ref="D2:J2"/>
    <mergeCell ref="N2:AB2"/>
    <mergeCell ref="D3:J3"/>
    <mergeCell ref="D5:D7"/>
    <mergeCell ref="E5:G7"/>
    <mergeCell ref="H5:H7"/>
    <mergeCell ref="I5:I7"/>
    <mergeCell ref="J5:J7"/>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6"/>
  <sheetViews>
    <sheetView workbookViewId="0">
      <selection activeCell="C30" sqref="C30"/>
    </sheetView>
  </sheetViews>
  <sheetFormatPr baseColWidth="10" defaultRowHeight="12.75"/>
  <cols>
    <col min="1" max="1" width="7.5703125" style="79" customWidth="1"/>
    <col min="2" max="2" width="1.5703125" style="79" customWidth="1"/>
    <col min="3" max="3" width="64.5703125" style="79" customWidth="1"/>
    <col min="4" max="4" width="7.28515625" style="305" customWidth="1"/>
    <col min="5" max="5" width="9.42578125" style="305" customWidth="1"/>
    <col min="6" max="8" width="7.28515625" style="305" customWidth="1"/>
    <col min="9" max="9" width="9.85546875" style="305" customWidth="1"/>
    <col min="10" max="10" width="7.28515625" style="305" customWidth="1"/>
    <col min="11" max="11" width="6.7109375" style="79" customWidth="1"/>
    <col min="12" max="12" width="1" style="79" customWidth="1"/>
    <col min="13" max="13" width="6.7109375" style="79" customWidth="1"/>
    <col min="14" max="14" width="1" style="79" customWidth="1"/>
    <col min="15" max="15" width="6.7109375" style="79" customWidth="1"/>
    <col min="16" max="16" width="1" style="79" customWidth="1"/>
    <col min="17" max="17" width="6.7109375" style="79" customWidth="1"/>
    <col min="18" max="18" width="1" style="79" customWidth="1"/>
    <col min="19" max="19" width="6.7109375" style="79" customWidth="1"/>
    <col min="20" max="20" width="1" style="79" customWidth="1"/>
    <col min="21" max="22" width="6.7109375" style="79" customWidth="1"/>
    <col min="23" max="16384" width="11.42578125" style="79"/>
  </cols>
  <sheetData>
    <row r="1" spans="1:23" ht="3.75" customHeight="1">
      <c r="A1" s="83"/>
      <c r="B1" s="83"/>
      <c r="C1" s="83"/>
      <c r="D1" s="222"/>
      <c r="E1" s="222"/>
      <c r="F1" s="222"/>
      <c r="G1" s="222"/>
      <c r="H1" s="222"/>
      <c r="I1" s="222"/>
      <c r="J1" s="222"/>
    </row>
    <row r="2" spans="1:23" ht="12.75" customHeight="1">
      <c r="A2" s="2281" t="s">
        <v>1551</v>
      </c>
      <c r="B2" s="2281"/>
      <c r="C2" s="2281"/>
      <c r="D2" s="2281"/>
      <c r="E2" s="2281"/>
      <c r="F2" s="2281"/>
      <c r="G2" s="2281"/>
      <c r="H2" s="2281"/>
      <c r="I2" s="2281"/>
      <c r="J2" s="2281"/>
      <c r="K2" s="1009"/>
      <c r="L2" s="1009"/>
      <c r="M2" s="1009"/>
      <c r="N2" s="1009"/>
      <c r="O2" s="1009"/>
      <c r="P2" s="1009"/>
      <c r="Q2" s="1009"/>
      <c r="R2" s="1009"/>
      <c r="S2" s="1009"/>
      <c r="T2" s="1009"/>
    </row>
    <row r="3" spans="1:23" s="83" customFormat="1" ht="12.75" customHeight="1">
      <c r="A3" s="2281" t="s">
        <v>1</v>
      </c>
      <c r="B3" s="2281"/>
      <c r="C3" s="2281"/>
      <c r="D3" s="2281"/>
      <c r="E3" s="2281"/>
      <c r="F3" s="2281"/>
      <c r="G3" s="2281"/>
      <c r="H3" s="2281"/>
      <c r="I3" s="2281"/>
      <c r="J3" s="2281"/>
      <c r="V3" s="88"/>
      <c r="W3" s="88"/>
    </row>
    <row r="4" spans="1:23" s="83" customFormat="1" ht="3" customHeight="1">
      <c r="B4" s="314"/>
      <c r="C4" s="314"/>
      <c r="D4" s="223"/>
      <c r="E4" s="223"/>
      <c r="F4" s="223"/>
      <c r="G4" s="223"/>
      <c r="H4" s="223"/>
      <c r="I4" s="223"/>
      <c r="J4" s="2104"/>
    </row>
    <row r="5" spans="1:23" s="83" customFormat="1" ht="8.25" customHeight="1">
      <c r="A5" s="2282" t="s">
        <v>2</v>
      </c>
      <c r="B5" s="2285" t="s">
        <v>184</v>
      </c>
      <c r="C5" s="2285"/>
      <c r="D5" s="2897" t="s">
        <v>1552</v>
      </c>
      <c r="E5" s="2897"/>
      <c r="F5" s="2897"/>
      <c r="G5" s="2897"/>
      <c r="H5" s="2897"/>
      <c r="I5" s="2897"/>
      <c r="J5" s="2898"/>
    </row>
    <row r="6" spans="1:23" ht="12" customHeight="1">
      <c r="A6" s="2357"/>
      <c r="B6" s="2286"/>
      <c r="C6" s="2286"/>
      <c r="D6" s="2899"/>
      <c r="E6" s="2899"/>
      <c r="F6" s="2899"/>
      <c r="G6" s="2899"/>
      <c r="H6" s="2899"/>
      <c r="I6" s="2899"/>
      <c r="J6" s="2900"/>
    </row>
    <row r="7" spans="1:23" ht="22.5">
      <c r="A7" s="2358"/>
      <c r="B7" s="2287"/>
      <c r="C7" s="2287"/>
      <c r="D7" s="2901" t="s">
        <v>1553</v>
      </c>
      <c r="E7" s="2901" t="s">
        <v>1554</v>
      </c>
      <c r="F7" s="2901" t="s">
        <v>1555</v>
      </c>
      <c r="G7" s="2901" t="s">
        <v>1556</v>
      </c>
      <c r="H7" s="2901" t="s">
        <v>1557</v>
      </c>
      <c r="I7" s="2901" t="s">
        <v>1558</v>
      </c>
      <c r="J7" s="967" t="s">
        <v>8</v>
      </c>
    </row>
    <row r="8" spans="1:23" ht="12.75" customHeight="1">
      <c r="A8" s="2211">
        <v>1401</v>
      </c>
      <c r="B8" s="318" t="s">
        <v>20</v>
      </c>
      <c r="C8" s="492"/>
      <c r="D8" s="1092">
        <f>SUM(D9,D13,D17,D22,D31,D35+D37)</f>
        <v>0</v>
      </c>
      <c r="E8" s="1092">
        <f t="shared" ref="E8:I8" si="0">SUM(E9,E13,E17,E22,E31,E35+E37)</f>
        <v>0</v>
      </c>
      <c r="F8" s="1092">
        <f t="shared" si="0"/>
        <v>0</v>
      </c>
      <c r="G8" s="1092">
        <f t="shared" si="0"/>
        <v>0</v>
      </c>
      <c r="H8" s="1092">
        <f t="shared" si="0"/>
        <v>0</v>
      </c>
      <c r="I8" s="1092">
        <f t="shared" si="0"/>
        <v>0</v>
      </c>
      <c r="J8" s="1093">
        <f>SUM(D8:I8)</f>
        <v>0</v>
      </c>
    </row>
    <row r="9" spans="1:23" ht="12" customHeight="1">
      <c r="A9" s="2316"/>
      <c r="B9" s="623" t="s">
        <v>21</v>
      </c>
      <c r="C9" s="624"/>
      <c r="D9" s="1014">
        <v>0</v>
      </c>
      <c r="E9" s="1014">
        <f t="shared" ref="E9:I9" si="1">SUM(E10:E12)</f>
        <v>0</v>
      </c>
      <c r="F9" s="1014">
        <f t="shared" si="1"/>
        <v>0</v>
      </c>
      <c r="G9" s="1014">
        <f t="shared" si="1"/>
        <v>0</v>
      </c>
      <c r="H9" s="1014">
        <f t="shared" si="1"/>
        <v>0</v>
      </c>
      <c r="I9" s="1014">
        <f t="shared" si="1"/>
        <v>0</v>
      </c>
      <c r="J9" s="1073">
        <f>SUM(D9:I9)</f>
        <v>0</v>
      </c>
    </row>
    <row r="10" spans="1:23" ht="12" customHeight="1">
      <c r="A10" s="2316"/>
      <c r="B10" s="640"/>
      <c r="C10" s="92" t="s">
        <v>1559</v>
      </c>
      <c r="D10" s="324">
        <v>0</v>
      </c>
      <c r="E10" s="324">
        <v>0</v>
      </c>
      <c r="F10" s="324">
        <v>0</v>
      </c>
      <c r="G10" s="324">
        <v>0</v>
      </c>
      <c r="H10" s="324">
        <v>0</v>
      </c>
      <c r="I10" s="324">
        <v>0</v>
      </c>
      <c r="J10" s="347">
        <f>SUM(D10:I10)</f>
        <v>0</v>
      </c>
    </row>
    <row r="11" spans="1:23" ht="12" customHeight="1">
      <c r="A11" s="2316"/>
      <c r="B11" s="631"/>
      <c r="C11" s="92" t="s">
        <v>204</v>
      </c>
      <c r="D11" s="2108">
        <v>0</v>
      </c>
      <c r="E11" s="2108">
        <v>0</v>
      </c>
      <c r="F11" s="2108">
        <v>0</v>
      </c>
      <c r="G11" s="2108">
        <v>0</v>
      </c>
      <c r="H11" s="2108">
        <v>0</v>
      </c>
      <c r="I11" s="2108">
        <v>0</v>
      </c>
      <c r="J11" s="347">
        <f t="shared" ref="J11:J12" si="2">SUM(D11:I11)</f>
        <v>0</v>
      </c>
    </row>
    <row r="12" spans="1:23" ht="12" customHeight="1">
      <c r="A12" s="2316"/>
      <c r="B12" s="631"/>
      <c r="C12" s="64" t="s">
        <v>391</v>
      </c>
      <c r="D12" s="2108">
        <v>0</v>
      </c>
      <c r="E12" s="2108">
        <v>0</v>
      </c>
      <c r="F12" s="2108">
        <v>0</v>
      </c>
      <c r="G12" s="2108">
        <v>0</v>
      </c>
      <c r="H12" s="2108">
        <v>0</v>
      </c>
      <c r="I12" s="2108">
        <v>0</v>
      </c>
      <c r="J12" s="347">
        <f t="shared" si="2"/>
        <v>0</v>
      </c>
    </row>
    <row r="13" spans="1:23" ht="12" customHeight="1">
      <c r="A13" s="2316"/>
      <c r="B13" s="636" t="s">
        <v>22</v>
      </c>
      <c r="C13" s="92"/>
      <c r="D13" s="1074">
        <f t="shared" ref="D13:I13" si="3">SUM(D14:D16)</f>
        <v>0</v>
      </c>
      <c r="E13" s="1074">
        <f t="shared" si="3"/>
        <v>0</v>
      </c>
      <c r="F13" s="1074">
        <f t="shared" si="3"/>
        <v>0</v>
      </c>
      <c r="G13" s="1074">
        <f t="shared" si="3"/>
        <v>0</v>
      </c>
      <c r="H13" s="1074">
        <f t="shared" si="3"/>
        <v>0</v>
      </c>
      <c r="I13" s="1074">
        <f t="shared" si="3"/>
        <v>0</v>
      </c>
      <c r="J13" s="1076">
        <f>SUM(D13:I13)</f>
        <v>0</v>
      </c>
    </row>
    <row r="14" spans="1:23" ht="12" customHeight="1">
      <c r="A14" s="2316"/>
      <c r="B14" s="631"/>
      <c r="C14" s="92" t="s">
        <v>195</v>
      </c>
      <c r="D14" s="2108">
        <v>0</v>
      </c>
      <c r="E14" s="2108">
        <v>0</v>
      </c>
      <c r="F14" s="2108">
        <v>0</v>
      </c>
      <c r="G14" s="2108">
        <v>0</v>
      </c>
      <c r="H14" s="2108">
        <v>0</v>
      </c>
      <c r="I14" s="2108">
        <v>0</v>
      </c>
      <c r="J14" s="347">
        <f>SUM(D14:I14)</f>
        <v>0</v>
      </c>
    </row>
    <row r="15" spans="1:23" ht="12" customHeight="1">
      <c r="A15" s="2316"/>
      <c r="B15" s="631"/>
      <c r="C15" s="92" t="s">
        <v>196</v>
      </c>
      <c r="D15" s="2108">
        <v>0</v>
      </c>
      <c r="E15" s="2108">
        <v>0</v>
      </c>
      <c r="F15" s="2108">
        <v>0</v>
      </c>
      <c r="G15" s="2108">
        <v>0</v>
      </c>
      <c r="H15" s="2108">
        <v>0</v>
      </c>
      <c r="I15" s="2108">
        <v>0</v>
      </c>
      <c r="J15" s="347">
        <f>SUM(D15:I15)</f>
        <v>0</v>
      </c>
    </row>
    <row r="16" spans="1:23" ht="12" customHeight="1">
      <c r="A16" s="2316"/>
      <c r="B16" s="631"/>
      <c r="C16" s="92" t="s">
        <v>197</v>
      </c>
      <c r="D16" s="2108">
        <v>0</v>
      </c>
      <c r="E16" s="2108">
        <v>0</v>
      </c>
      <c r="F16" s="2108">
        <v>0</v>
      </c>
      <c r="G16" s="2108">
        <v>0</v>
      </c>
      <c r="H16" s="2108">
        <v>0</v>
      </c>
      <c r="I16" s="2108">
        <v>0</v>
      </c>
      <c r="J16" s="347">
        <f>SUM(D16:I16)</f>
        <v>0</v>
      </c>
    </row>
    <row r="17" spans="1:10" ht="12" customHeight="1">
      <c r="A17" s="2316"/>
      <c r="B17" s="636" t="s">
        <v>23</v>
      </c>
      <c r="C17" s="92"/>
      <c r="D17" s="1074">
        <f>SUM(D18:D21)</f>
        <v>0</v>
      </c>
      <c r="E17" s="1074">
        <f t="shared" ref="E17:I17" si="4">SUM(E18:E21)</f>
        <v>0</v>
      </c>
      <c r="F17" s="1074">
        <f t="shared" si="4"/>
        <v>0</v>
      </c>
      <c r="G17" s="1074">
        <f t="shared" si="4"/>
        <v>0</v>
      </c>
      <c r="H17" s="1074">
        <f t="shared" si="4"/>
        <v>0</v>
      </c>
      <c r="I17" s="1074">
        <f t="shared" si="4"/>
        <v>0</v>
      </c>
      <c r="J17" s="1076">
        <f>SUM(D17:I18)</f>
        <v>0</v>
      </c>
    </row>
    <row r="18" spans="1:10" ht="12" hidden="1" customHeight="1">
      <c r="A18" s="2316"/>
      <c r="B18" s="636"/>
      <c r="C18" s="92" t="s">
        <v>1560</v>
      </c>
      <c r="D18" s="2108">
        <v>0</v>
      </c>
      <c r="E18" s="2108">
        <v>0</v>
      </c>
      <c r="F18" s="2108">
        <v>0</v>
      </c>
      <c r="G18" s="2108">
        <v>0</v>
      </c>
      <c r="H18" s="2108">
        <v>0</v>
      </c>
      <c r="I18" s="2108">
        <v>0</v>
      </c>
      <c r="J18" s="347">
        <f t="shared" ref="J18" si="5">SUM(H18:I18)</f>
        <v>0</v>
      </c>
    </row>
    <row r="19" spans="1:10" ht="12" customHeight="1">
      <c r="A19" s="2316"/>
      <c r="B19" s="638"/>
      <c r="C19" s="92" t="s">
        <v>195</v>
      </c>
      <c r="D19" s="2108">
        <v>0</v>
      </c>
      <c r="E19" s="2108">
        <v>0</v>
      </c>
      <c r="F19" s="2108">
        <v>0</v>
      </c>
      <c r="G19" s="2108">
        <v>0</v>
      </c>
      <c r="H19" s="2108">
        <v>0</v>
      </c>
      <c r="I19" s="2108">
        <v>0</v>
      </c>
      <c r="J19" s="347">
        <f>SUM(D19:I19)</f>
        <v>0</v>
      </c>
    </row>
    <row r="20" spans="1:10" ht="12" customHeight="1">
      <c r="A20" s="2316"/>
      <c r="B20" s="638"/>
      <c r="C20" s="92" t="s">
        <v>198</v>
      </c>
      <c r="D20" s="2108">
        <v>0</v>
      </c>
      <c r="E20" s="2108">
        <v>0</v>
      </c>
      <c r="F20" s="2108">
        <v>0</v>
      </c>
      <c r="G20" s="2108">
        <v>0</v>
      </c>
      <c r="H20" s="2108">
        <v>0</v>
      </c>
      <c r="I20" s="2108">
        <v>0</v>
      </c>
      <c r="J20" s="347">
        <f t="shared" ref="J20:J21" si="6">SUM(D20:I20)</f>
        <v>0</v>
      </c>
    </row>
    <row r="21" spans="1:10" ht="12" customHeight="1">
      <c r="A21" s="2316"/>
      <c r="B21" s="638"/>
      <c r="C21" s="92" t="s">
        <v>199</v>
      </c>
      <c r="D21" s="2108">
        <v>0</v>
      </c>
      <c r="E21" s="2108">
        <v>0</v>
      </c>
      <c r="F21" s="2108">
        <v>0</v>
      </c>
      <c r="G21" s="2108">
        <v>0</v>
      </c>
      <c r="H21" s="2108">
        <v>0</v>
      </c>
      <c r="I21" s="2108">
        <v>0</v>
      </c>
      <c r="J21" s="347">
        <f t="shared" si="6"/>
        <v>0</v>
      </c>
    </row>
    <row r="22" spans="1:10" ht="12" customHeight="1">
      <c r="A22" s="2316"/>
      <c r="B22" s="639" t="s">
        <v>24</v>
      </c>
      <c r="C22" s="167"/>
      <c r="D22" s="1074">
        <f t="shared" ref="D22:I22" si="7">SUM(D23:D30)</f>
        <v>0</v>
      </c>
      <c r="E22" s="1074">
        <f t="shared" si="7"/>
        <v>0</v>
      </c>
      <c r="F22" s="1074">
        <f t="shared" si="7"/>
        <v>0</v>
      </c>
      <c r="G22" s="1074">
        <f t="shared" si="7"/>
        <v>0</v>
      </c>
      <c r="H22" s="1074">
        <f t="shared" si="7"/>
        <v>0</v>
      </c>
      <c r="I22" s="1074">
        <f t="shared" si="7"/>
        <v>0</v>
      </c>
      <c r="J22" s="1076">
        <f>SUM(D22:I22)</f>
        <v>0</v>
      </c>
    </row>
    <row r="23" spans="1:10" ht="12" customHeight="1">
      <c r="A23" s="2316"/>
      <c r="B23" s="638"/>
      <c r="C23" s="92" t="s">
        <v>195</v>
      </c>
      <c r="D23" s="2108">
        <v>0</v>
      </c>
      <c r="E23" s="2108">
        <v>0</v>
      </c>
      <c r="F23" s="2108">
        <v>0</v>
      </c>
      <c r="G23" s="2108">
        <v>0</v>
      </c>
      <c r="H23" s="2108">
        <v>0</v>
      </c>
      <c r="I23" s="2108">
        <v>0</v>
      </c>
      <c r="J23" s="347">
        <f>SUM(D23:I23)</f>
        <v>0</v>
      </c>
    </row>
    <row r="24" spans="1:10" ht="12" customHeight="1">
      <c r="A24" s="2316"/>
      <c r="B24" s="638"/>
      <c r="C24" s="92" t="s">
        <v>200</v>
      </c>
      <c r="D24" s="2108">
        <v>0</v>
      </c>
      <c r="E24" s="2108">
        <v>0</v>
      </c>
      <c r="F24" s="2108">
        <v>0</v>
      </c>
      <c r="G24" s="2108">
        <v>0</v>
      </c>
      <c r="H24" s="2108">
        <v>0</v>
      </c>
      <c r="I24" s="2108">
        <v>0</v>
      </c>
      <c r="J24" s="347">
        <f t="shared" ref="J24:J38" si="8">SUM(D24:I24)</f>
        <v>0</v>
      </c>
    </row>
    <row r="25" spans="1:10" ht="12" customHeight="1">
      <c r="A25" s="2316"/>
      <c r="B25" s="631"/>
      <c r="C25" s="92" t="s">
        <v>201</v>
      </c>
      <c r="D25" s="2108">
        <v>0</v>
      </c>
      <c r="E25" s="2108">
        <v>0</v>
      </c>
      <c r="F25" s="2108">
        <v>0</v>
      </c>
      <c r="G25" s="2108">
        <v>0</v>
      </c>
      <c r="H25" s="2108">
        <v>0</v>
      </c>
      <c r="I25" s="2108">
        <v>0</v>
      </c>
      <c r="J25" s="347">
        <f t="shared" si="8"/>
        <v>0</v>
      </c>
    </row>
    <row r="26" spans="1:10" ht="12" customHeight="1">
      <c r="A26" s="2316"/>
      <c r="B26" s="638"/>
      <c r="C26" s="92" t="s">
        <v>261</v>
      </c>
      <c r="D26" s="2108">
        <v>0</v>
      </c>
      <c r="E26" s="2108">
        <v>0</v>
      </c>
      <c r="F26" s="2108">
        <v>0</v>
      </c>
      <c r="G26" s="2108">
        <v>0</v>
      </c>
      <c r="H26" s="2108">
        <v>0</v>
      </c>
      <c r="I26" s="2108">
        <v>0</v>
      </c>
      <c r="J26" s="347">
        <f t="shared" si="8"/>
        <v>0</v>
      </c>
    </row>
    <row r="27" spans="1:10" ht="12" customHeight="1">
      <c r="A27" s="2316"/>
      <c r="B27" s="631"/>
      <c r="C27" s="92" t="s">
        <v>203</v>
      </c>
      <c r="D27" s="2108">
        <v>0</v>
      </c>
      <c r="E27" s="2108">
        <v>0</v>
      </c>
      <c r="F27" s="2108">
        <v>0</v>
      </c>
      <c r="G27" s="2108">
        <v>0</v>
      </c>
      <c r="H27" s="2108">
        <v>0</v>
      </c>
      <c r="I27" s="2108">
        <v>0</v>
      </c>
      <c r="J27" s="347">
        <f t="shared" si="8"/>
        <v>0</v>
      </c>
    </row>
    <row r="28" spans="1:10" ht="12" customHeight="1">
      <c r="A28" s="2316"/>
      <c r="B28" s="631"/>
      <c r="C28" s="92" t="s">
        <v>197</v>
      </c>
      <c r="D28" s="2108">
        <v>0</v>
      </c>
      <c r="E28" s="2108">
        <v>0</v>
      </c>
      <c r="F28" s="2108">
        <v>0</v>
      </c>
      <c r="G28" s="2108">
        <v>0</v>
      </c>
      <c r="H28" s="2108">
        <v>0</v>
      </c>
      <c r="I28" s="2108">
        <v>0</v>
      </c>
      <c r="J28" s="347">
        <f t="shared" si="8"/>
        <v>0</v>
      </c>
    </row>
    <row r="29" spans="1:10" ht="12" customHeight="1">
      <c r="A29" s="2316"/>
      <c r="B29" s="631"/>
      <c r="C29" s="92" t="s">
        <v>204</v>
      </c>
      <c r="D29" s="2108">
        <v>0</v>
      </c>
      <c r="E29" s="2108">
        <v>0</v>
      </c>
      <c r="F29" s="2108">
        <v>0</v>
      </c>
      <c r="G29" s="2108">
        <v>0</v>
      </c>
      <c r="H29" s="2108">
        <v>0</v>
      </c>
      <c r="I29" s="2108">
        <v>0</v>
      </c>
      <c r="J29" s="347">
        <f t="shared" si="8"/>
        <v>0</v>
      </c>
    </row>
    <row r="30" spans="1:10" ht="12" customHeight="1">
      <c r="A30" s="2316"/>
      <c r="B30" s="631"/>
      <c r="C30" s="64" t="s">
        <v>334</v>
      </c>
      <c r="D30" s="2108">
        <v>0</v>
      </c>
      <c r="E30" s="2108">
        <v>0</v>
      </c>
      <c r="F30" s="2108">
        <v>0</v>
      </c>
      <c r="G30" s="2108">
        <v>0</v>
      </c>
      <c r="H30" s="2108">
        <v>0</v>
      </c>
      <c r="I30" s="2108">
        <v>0</v>
      </c>
      <c r="J30" s="347">
        <f t="shared" si="8"/>
        <v>0</v>
      </c>
    </row>
    <row r="31" spans="1:10" ht="12" customHeight="1">
      <c r="A31" s="2316"/>
      <c r="B31" s="639" t="s">
        <v>25</v>
      </c>
      <c r="C31" s="92"/>
      <c r="D31" s="1074">
        <f t="shared" ref="D31:I31" si="9">SUM(D32:D34)</f>
        <v>0</v>
      </c>
      <c r="E31" s="1074">
        <f t="shared" si="9"/>
        <v>0</v>
      </c>
      <c r="F31" s="1074">
        <f t="shared" si="9"/>
        <v>0</v>
      </c>
      <c r="G31" s="1074">
        <f t="shared" si="9"/>
        <v>0</v>
      </c>
      <c r="H31" s="1074">
        <f t="shared" si="9"/>
        <v>0</v>
      </c>
      <c r="I31" s="1074">
        <f t="shared" si="9"/>
        <v>0</v>
      </c>
      <c r="J31" s="1076">
        <f t="shared" si="8"/>
        <v>0</v>
      </c>
    </row>
    <row r="32" spans="1:10" ht="12" customHeight="1">
      <c r="A32" s="2316"/>
      <c r="B32" s="631"/>
      <c r="C32" s="92" t="s">
        <v>195</v>
      </c>
      <c r="D32" s="2108">
        <v>0</v>
      </c>
      <c r="E32" s="2108">
        <v>0</v>
      </c>
      <c r="F32" s="2108">
        <v>0</v>
      </c>
      <c r="G32" s="2108">
        <v>0</v>
      </c>
      <c r="H32" s="2108">
        <v>0</v>
      </c>
      <c r="I32" s="2108">
        <v>0</v>
      </c>
      <c r="J32" s="347">
        <f t="shared" si="8"/>
        <v>0</v>
      </c>
    </row>
    <row r="33" spans="1:10" ht="12" customHeight="1">
      <c r="A33" s="2316"/>
      <c r="B33" s="631"/>
      <c r="C33" s="92" t="s">
        <v>200</v>
      </c>
      <c r="D33" s="2108">
        <v>0</v>
      </c>
      <c r="E33" s="2108">
        <v>0</v>
      </c>
      <c r="F33" s="2108">
        <v>0</v>
      </c>
      <c r="G33" s="2108">
        <v>0</v>
      </c>
      <c r="H33" s="2108">
        <v>0</v>
      </c>
      <c r="I33" s="2108">
        <v>0</v>
      </c>
      <c r="J33" s="347">
        <f t="shared" si="8"/>
        <v>0</v>
      </c>
    </row>
    <row r="34" spans="1:10" ht="12" customHeight="1">
      <c r="A34" s="2316"/>
      <c r="B34" s="631"/>
      <c r="C34" s="92" t="s">
        <v>204</v>
      </c>
      <c r="D34" s="2108">
        <v>0</v>
      </c>
      <c r="E34" s="2108">
        <v>0</v>
      </c>
      <c r="F34" s="2108">
        <v>0</v>
      </c>
      <c r="G34" s="2108">
        <v>0</v>
      </c>
      <c r="H34" s="2108">
        <v>0</v>
      </c>
      <c r="I34" s="2108">
        <v>0</v>
      </c>
      <c r="J34" s="347">
        <f t="shared" si="8"/>
        <v>0</v>
      </c>
    </row>
    <row r="35" spans="1:10" ht="12" customHeight="1">
      <c r="A35" s="2316"/>
      <c r="B35" s="640" t="s">
        <v>26</v>
      </c>
      <c r="C35" s="92"/>
      <c r="D35" s="1074">
        <f t="shared" ref="D35:I35" si="10">SUM(D36)</f>
        <v>0</v>
      </c>
      <c r="E35" s="1074">
        <f t="shared" si="10"/>
        <v>0</v>
      </c>
      <c r="F35" s="1074">
        <f t="shared" si="10"/>
        <v>0</v>
      </c>
      <c r="G35" s="1074">
        <f t="shared" si="10"/>
        <v>0</v>
      </c>
      <c r="H35" s="1074">
        <f t="shared" si="10"/>
        <v>0</v>
      </c>
      <c r="I35" s="1074">
        <f t="shared" si="10"/>
        <v>0</v>
      </c>
      <c r="J35" s="1076">
        <f t="shared" si="8"/>
        <v>0</v>
      </c>
    </row>
    <row r="36" spans="1:10" ht="12" customHeight="1">
      <c r="A36" s="2316"/>
      <c r="B36" s="638"/>
      <c r="C36" s="92" t="s">
        <v>206</v>
      </c>
      <c r="D36" s="2108">
        <v>0</v>
      </c>
      <c r="E36" s="2108">
        <v>0</v>
      </c>
      <c r="F36" s="2108">
        <v>0</v>
      </c>
      <c r="G36" s="2108">
        <v>0</v>
      </c>
      <c r="H36" s="2108">
        <v>0</v>
      </c>
      <c r="I36" s="2108">
        <v>0</v>
      </c>
      <c r="J36" s="347">
        <f t="shared" si="8"/>
        <v>0</v>
      </c>
    </row>
    <row r="37" spans="1:10" s="683" customFormat="1" ht="12" customHeight="1">
      <c r="A37" s="2102"/>
      <c r="B37" s="636" t="s">
        <v>27</v>
      </c>
      <c r="C37" s="343"/>
      <c r="D37" s="1074">
        <f>SUM(D38)</f>
        <v>0</v>
      </c>
      <c r="E37" s="1074">
        <f t="shared" ref="E37:I37" si="11">SUM(E38)</f>
        <v>0</v>
      </c>
      <c r="F37" s="1074">
        <f t="shared" si="11"/>
        <v>0</v>
      </c>
      <c r="G37" s="1074">
        <f t="shared" si="11"/>
        <v>0</v>
      </c>
      <c r="H37" s="1074">
        <f t="shared" si="11"/>
        <v>0</v>
      </c>
      <c r="I37" s="1074">
        <f t="shared" si="11"/>
        <v>0</v>
      </c>
      <c r="J37" s="1076">
        <f t="shared" si="8"/>
        <v>0</v>
      </c>
    </row>
    <row r="38" spans="1:10" ht="12" customHeight="1">
      <c r="A38" s="2096"/>
      <c r="B38" s="648"/>
      <c r="C38" s="314" t="s">
        <v>207</v>
      </c>
      <c r="D38" s="2108">
        <v>0</v>
      </c>
      <c r="E38" s="2108">
        <v>0</v>
      </c>
      <c r="F38" s="2108">
        <v>0</v>
      </c>
      <c r="G38" s="2108">
        <v>0</v>
      </c>
      <c r="H38" s="2108">
        <v>0</v>
      </c>
      <c r="I38" s="2108">
        <v>0</v>
      </c>
      <c r="J38" s="347">
        <f t="shared" si="8"/>
        <v>0</v>
      </c>
    </row>
    <row r="39" spans="1:10" ht="12.75" customHeight="1">
      <c r="A39" s="2211">
        <v>1402</v>
      </c>
      <c r="B39" s="29" t="s">
        <v>29</v>
      </c>
      <c r="C39" s="123"/>
      <c r="D39" s="342">
        <f t="shared" ref="D39:I39" si="12">SUM(D40,D48,D52,D58,D61,D65,D68,D72)</f>
        <v>0</v>
      </c>
      <c r="E39" s="342">
        <f t="shared" si="12"/>
        <v>0</v>
      </c>
      <c r="F39" s="342">
        <f t="shared" si="12"/>
        <v>0</v>
      </c>
      <c r="G39" s="342">
        <f t="shared" si="12"/>
        <v>0</v>
      </c>
      <c r="H39" s="342">
        <f t="shared" si="12"/>
        <v>5</v>
      </c>
      <c r="I39" s="342">
        <f t="shared" si="12"/>
        <v>0</v>
      </c>
      <c r="J39" s="339">
        <f>SUM(D39:I39)</f>
        <v>5</v>
      </c>
    </row>
    <row r="40" spans="1:10" ht="12" customHeight="1">
      <c r="A40" s="2212"/>
      <c r="B40" s="636" t="s">
        <v>114</v>
      </c>
      <c r="C40" s="92"/>
      <c r="D40" s="1074">
        <f t="shared" ref="D40:I40" si="13">SUM(D41:D47)</f>
        <v>0</v>
      </c>
      <c r="E40" s="1074">
        <f t="shared" si="13"/>
        <v>0</v>
      </c>
      <c r="F40" s="1074">
        <f t="shared" si="13"/>
        <v>0</v>
      </c>
      <c r="G40" s="1074">
        <f t="shared" si="13"/>
        <v>0</v>
      </c>
      <c r="H40" s="1074">
        <f t="shared" si="13"/>
        <v>4</v>
      </c>
      <c r="I40" s="1074">
        <f t="shared" si="13"/>
        <v>0</v>
      </c>
      <c r="J40" s="1076">
        <f>SUM(D40:I40)</f>
        <v>4</v>
      </c>
    </row>
    <row r="41" spans="1:10" ht="12" customHeight="1">
      <c r="A41" s="2212"/>
      <c r="B41" s="631"/>
      <c r="C41" s="92" t="s">
        <v>335</v>
      </c>
      <c r="D41" s="2108">
        <v>0</v>
      </c>
      <c r="E41" s="2108">
        <v>0</v>
      </c>
      <c r="F41" s="2108">
        <v>0</v>
      </c>
      <c r="G41" s="2108">
        <v>0</v>
      </c>
      <c r="H41" s="1331">
        <v>1</v>
      </c>
      <c r="I41" s="2108">
        <v>0</v>
      </c>
      <c r="J41" s="347">
        <f>SUM(D41:I41)</f>
        <v>1</v>
      </c>
    </row>
    <row r="42" spans="1:10" ht="12" customHeight="1">
      <c r="A42" s="2212"/>
      <c r="B42" s="631"/>
      <c r="C42" s="92" t="s">
        <v>208</v>
      </c>
      <c r="D42" s="2108">
        <v>0</v>
      </c>
      <c r="E42" s="2108">
        <v>0</v>
      </c>
      <c r="F42" s="2108">
        <v>0</v>
      </c>
      <c r="G42" s="2108">
        <v>0</v>
      </c>
      <c r="H42" s="2108">
        <v>0</v>
      </c>
      <c r="I42" s="2108">
        <v>0</v>
      </c>
      <c r="J42" s="347">
        <f>SUM(D42:I42)</f>
        <v>0</v>
      </c>
    </row>
    <row r="43" spans="1:10" ht="12" customHeight="1">
      <c r="A43" s="2212"/>
      <c r="B43" s="631"/>
      <c r="C43" s="92" t="s">
        <v>209</v>
      </c>
      <c r="D43" s="2108">
        <v>0</v>
      </c>
      <c r="E43" s="2108">
        <v>0</v>
      </c>
      <c r="F43" s="2108">
        <v>0</v>
      </c>
      <c r="G43" s="2108">
        <v>0</v>
      </c>
      <c r="H43" s="2108">
        <v>1</v>
      </c>
      <c r="I43" s="2108">
        <v>0</v>
      </c>
      <c r="J43" s="347">
        <f t="shared" ref="J43:J73" si="14">SUM(D43:I43)</f>
        <v>1</v>
      </c>
    </row>
    <row r="44" spans="1:10" ht="12" customHeight="1">
      <c r="A44" s="2212"/>
      <c r="B44" s="631"/>
      <c r="C44" s="92" t="s">
        <v>337</v>
      </c>
      <c r="D44" s="2108">
        <v>0</v>
      </c>
      <c r="E44" s="2108">
        <v>0</v>
      </c>
      <c r="F44" s="2108">
        <v>0</v>
      </c>
      <c r="G44" s="2108">
        <v>0</v>
      </c>
      <c r="H44" s="2108">
        <v>2</v>
      </c>
      <c r="I44" s="2108">
        <v>0</v>
      </c>
      <c r="J44" s="347">
        <f t="shared" si="14"/>
        <v>2</v>
      </c>
    </row>
    <row r="45" spans="1:10" ht="12" customHeight="1">
      <c r="A45" s="2212"/>
      <c r="B45" s="631"/>
      <c r="C45" s="92" t="s">
        <v>210</v>
      </c>
      <c r="D45" s="2108">
        <v>0</v>
      </c>
      <c r="E45" s="2108">
        <v>0</v>
      </c>
      <c r="F45" s="2108">
        <v>0</v>
      </c>
      <c r="G45" s="2108">
        <v>0</v>
      </c>
      <c r="H45" s="2108">
        <v>0</v>
      </c>
      <c r="I45" s="2108">
        <v>0</v>
      </c>
      <c r="J45" s="347">
        <f t="shared" si="14"/>
        <v>0</v>
      </c>
    </row>
    <row r="46" spans="1:10" ht="12" customHeight="1">
      <c r="A46" s="2212"/>
      <c r="B46" s="631"/>
      <c r="C46" s="92" t="s">
        <v>211</v>
      </c>
      <c r="D46" s="2108">
        <v>0</v>
      </c>
      <c r="E46" s="2108">
        <v>0</v>
      </c>
      <c r="F46" s="2108">
        <v>0</v>
      </c>
      <c r="G46" s="2108">
        <v>0</v>
      </c>
      <c r="H46" s="2108">
        <v>0</v>
      </c>
      <c r="I46" s="2108">
        <v>0</v>
      </c>
      <c r="J46" s="347">
        <f t="shared" si="14"/>
        <v>0</v>
      </c>
    </row>
    <row r="47" spans="1:10" ht="12" customHeight="1">
      <c r="A47" s="2212"/>
      <c r="B47" s="638"/>
      <c r="C47" s="92" t="s">
        <v>212</v>
      </c>
      <c r="D47" s="2108">
        <v>0</v>
      </c>
      <c r="E47" s="2108">
        <v>0</v>
      </c>
      <c r="F47" s="2108">
        <v>0</v>
      </c>
      <c r="G47" s="2108">
        <v>0</v>
      </c>
      <c r="H47" s="2108">
        <v>0</v>
      </c>
      <c r="I47" s="2108">
        <v>0</v>
      </c>
      <c r="J47" s="347">
        <f t="shared" si="14"/>
        <v>0</v>
      </c>
    </row>
    <row r="48" spans="1:10" ht="12" customHeight="1">
      <c r="A48" s="2212"/>
      <c r="B48" s="636" t="s">
        <v>31</v>
      </c>
      <c r="C48" s="92"/>
      <c r="D48" s="1074">
        <f t="shared" ref="D48:I48" si="15">SUM(D49:D51)</f>
        <v>0</v>
      </c>
      <c r="E48" s="1074">
        <f t="shared" si="15"/>
        <v>0</v>
      </c>
      <c r="F48" s="1074">
        <f t="shared" si="15"/>
        <v>0</v>
      </c>
      <c r="G48" s="1074">
        <f t="shared" si="15"/>
        <v>0</v>
      </c>
      <c r="H48" s="1074">
        <f t="shared" si="15"/>
        <v>1</v>
      </c>
      <c r="I48" s="1074">
        <f t="shared" si="15"/>
        <v>0</v>
      </c>
      <c r="J48" s="1076">
        <f t="shared" si="14"/>
        <v>1</v>
      </c>
    </row>
    <row r="49" spans="1:10" ht="12" customHeight="1">
      <c r="A49" s="2212"/>
      <c r="B49" s="631"/>
      <c r="C49" s="92" t="s">
        <v>209</v>
      </c>
      <c r="D49" s="2108">
        <v>0</v>
      </c>
      <c r="E49" s="2108">
        <v>0</v>
      </c>
      <c r="F49" s="2108">
        <v>0</v>
      </c>
      <c r="G49" s="2108">
        <v>0</v>
      </c>
      <c r="H49" s="2108">
        <v>1</v>
      </c>
      <c r="I49" s="2108">
        <v>0</v>
      </c>
      <c r="J49" s="347">
        <f t="shared" si="14"/>
        <v>1</v>
      </c>
    </row>
    <row r="50" spans="1:10" ht="12" customHeight="1">
      <c r="A50" s="2212"/>
      <c r="B50" s="631"/>
      <c r="C50" s="92" t="s">
        <v>211</v>
      </c>
      <c r="D50" s="2108">
        <v>0</v>
      </c>
      <c r="E50" s="2108">
        <v>0</v>
      </c>
      <c r="F50" s="2108">
        <v>0</v>
      </c>
      <c r="G50" s="2108">
        <v>0</v>
      </c>
      <c r="H50" s="2108">
        <v>0</v>
      </c>
      <c r="I50" s="2108">
        <v>0</v>
      </c>
      <c r="J50" s="347">
        <f t="shared" si="14"/>
        <v>0</v>
      </c>
    </row>
    <row r="51" spans="1:10" ht="12" customHeight="1">
      <c r="A51" s="2212"/>
      <c r="B51" s="631"/>
      <c r="C51" s="92" t="s">
        <v>212</v>
      </c>
      <c r="D51" s="2108">
        <v>0</v>
      </c>
      <c r="E51" s="2108">
        <v>0</v>
      </c>
      <c r="F51" s="2108">
        <v>0</v>
      </c>
      <c r="G51" s="2108">
        <v>0</v>
      </c>
      <c r="H51" s="2108">
        <v>0</v>
      </c>
      <c r="I51" s="2108">
        <v>0</v>
      </c>
      <c r="J51" s="347">
        <f t="shared" si="14"/>
        <v>0</v>
      </c>
    </row>
    <row r="52" spans="1:10" ht="12" customHeight="1">
      <c r="A52" s="2212"/>
      <c r="B52" s="636" t="s">
        <v>32</v>
      </c>
      <c r="C52" s="92"/>
      <c r="D52" s="1074">
        <f t="shared" ref="D52:I52" si="16">SUM(D53:D57)</f>
        <v>0</v>
      </c>
      <c r="E52" s="1074">
        <f t="shared" si="16"/>
        <v>0</v>
      </c>
      <c r="F52" s="1074">
        <f t="shared" si="16"/>
        <v>0</v>
      </c>
      <c r="G52" s="1074">
        <f t="shared" si="16"/>
        <v>0</v>
      </c>
      <c r="H52" s="1074">
        <f t="shared" si="16"/>
        <v>0</v>
      </c>
      <c r="I52" s="1074">
        <f t="shared" si="16"/>
        <v>0</v>
      </c>
      <c r="J52" s="1076">
        <f t="shared" si="14"/>
        <v>0</v>
      </c>
    </row>
    <row r="53" spans="1:10" ht="12" customHeight="1">
      <c r="A53" s="2212"/>
      <c r="B53" s="631"/>
      <c r="C53" s="92" t="s">
        <v>208</v>
      </c>
      <c r="D53" s="2108">
        <v>0</v>
      </c>
      <c r="E53" s="2108">
        <v>0</v>
      </c>
      <c r="F53" s="2108">
        <v>0</v>
      </c>
      <c r="G53" s="2108">
        <v>0</v>
      </c>
      <c r="H53" s="2108">
        <v>0</v>
      </c>
      <c r="I53" s="2108">
        <v>0</v>
      </c>
      <c r="J53" s="347">
        <f t="shared" si="14"/>
        <v>0</v>
      </c>
    </row>
    <row r="54" spans="1:10" ht="12" customHeight="1">
      <c r="A54" s="2212"/>
      <c r="B54" s="631"/>
      <c r="C54" s="92" t="s">
        <v>213</v>
      </c>
      <c r="D54" s="2108">
        <v>0</v>
      </c>
      <c r="E54" s="2108">
        <v>0</v>
      </c>
      <c r="F54" s="2108">
        <v>0</v>
      </c>
      <c r="G54" s="2108">
        <v>0</v>
      </c>
      <c r="H54" s="2108">
        <v>0</v>
      </c>
      <c r="I54" s="2108">
        <v>0</v>
      </c>
      <c r="J54" s="347">
        <f t="shared" si="14"/>
        <v>0</v>
      </c>
    </row>
    <row r="55" spans="1:10" ht="12" customHeight="1">
      <c r="A55" s="2212"/>
      <c r="B55" s="631"/>
      <c r="C55" s="92" t="s">
        <v>214</v>
      </c>
      <c r="D55" s="2108">
        <v>0</v>
      </c>
      <c r="E55" s="2108">
        <v>0</v>
      </c>
      <c r="F55" s="2108">
        <v>0</v>
      </c>
      <c r="G55" s="2108">
        <v>0</v>
      </c>
      <c r="H55" s="2108">
        <v>0</v>
      </c>
      <c r="I55" s="2108">
        <v>0</v>
      </c>
      <c r="J55" s="347">
        <f t="shared" si="14"/>
        <v>0</v>
      </c>
    </row>
    <row r="56" spans="1:10" ht="12" customHeight="1">
      <c r="A56" s="2212"/>
      <c r="B56" s="631"/>
      <c r="C56" s="92" t="s">
        <v>337</v>
      </c>
      <c r="D56" s="2108">
        <v>0</v>
      </c>
      <c r="E56" s="2108">
        <v>0</v>
      </c>
      <c r="F56" s="2108">
        <v>0</v>
      </c>
      <c r="G56" s="2108">
        <v>0</v>
      </c>
      <c r="H56" s="2108">
        <v>0</v>
      </c>
      <c r="I56" s="2108">
        <v>0</v>
      </c>
      <c r="J56" s="347">
        <f t="shared" si="14"/>
        <v>0</v>
      </c>
    </row>
    <row r="57" spans="1:10" ht="12" customHeight="1">
      <c r="A57" s="2212"/>
      <c r="B57" s="631"/>
      <c r="C57" s="92" t="s">
        <v>215</v>
      </c>
      <c r="D57" s="2108">
        <v>0</v>
      </c>
      <c r="E57" s="2108">
        <v>0</v>
      </c>
      <c r="F57" s="2108">
        <v>0</v>
      </c>
      <c r="G57" s="2108">
        <v>0</v>
      </c>
      <c r="H57" s="2108">
        <v>0</v>
      </c>
      <c r="I57" s="2108">
        <v>0</v>
      </c>
      <c r="J57" s="347">
        <f t="shared" si="14"/>
        <v>0</v>
      </c>
    </row>
    <row r="58" spans="1:10" ht="12" customHeight="1">
      <c r="A58" s="2212"/>
      <c r="B58" s="636" t="s">
        <v>131</v>
      </c>
      <c r="C58" s="92"/>
      <c r="D58" s="1074">
        <f t="shared" ref="D58:I58" si="17">SUM(D59:D60)</f>
        <v>0</v>
      </c>
      <c r="E58" s="1074">
        <f t="shared" si="17"/>
        <v>0</v>
      </c>
      <c r="F58" s="1074">
        <f t="shared" si="17"/>
        <v>0</v>
      </c>
      <c r="G58" s="1074">
        <f t="shared" si="17"/>
        <v>0</v>
      </c>
      <c r="H58" s="1074">
        <f t="shared" si="17"/>
        <v>0</v>
      </c>
      <c r="I58" s="1074">
        <f t="shared" si="17"/>
        <v>0</v>
      </c>
      <c r="J58" s="1076">
        <f t="shared" si="14"/>
        <v>0</v>
      </c>
    </row>
    <row r="59" spans="1:10" ht="12" customHeight="1">
      <c r="A59" s="2212"/>
      <c r="B59" s="638"/>
      <c r="C59" s="92" t="s">
        <v>208</v>
      </c>
      <c r="D59" s="2108">
        <v>0</v>
      </c>
      <c r="E59" s="2108">
        <v>0</v>
      </c>
      <c r="F59" s="2108">
        <v>0</v>
      </c>
      <c r="G59" s="2108">
        <v>0</v>
      </c>
      <c r="H59" s="2108">
        <v>0</v>
      </c>
      <c r="I59" s="2108">
        <v>0</v>
      </c>
      <c r="J59" s="347">
        <f t="shared" si="14"/>
        <v>0</v>
      </c>
    </row>
    <row r="60" spans="1:10" ht="12" customHeight="1">
      <c r="A60" s="2212"/>
      <c r="B60" s="638"/>
      <c r="C60" s="92" t="s">
        <v>209</v>
      </c>
      <c r="D60" s="2108">
        <v>0</v>
      </c>
      <c r="E60" s="2108">
        <v>0</v>
      </c>
      <c r="F60" s="2108">
        <v>0</v>
      </c>
      <c r="G60" s="2108">
        <v>0</v>
      </c>
      <c r="H60" s="2108">
        <v>0</v>
      </c>
      <c r="I60" s="2108">
        <v>0</v>
      </c>
      <c r="J60" s="347">
        <f t="shared" si="14"/>
        <v>0</v>
      </c>
    </row>
    <row r="61" spans="1:10" ht="12" customHeight="1">
      <c r="A61" s="2212"/>
      <c r="B61" s="636" t="s">
        <v>132</v>
      </c>
      <c r="C61" s="92"/>
      <c r="D61" s="1074">
        <f t="shared" ref="D61:I61" si="18">SUM(D62:D64)</f>
        <v>0</v>
      </c>
      <c r="E61" s="1074">
        <f t="shared" si="18"/>
        <v>0</v>
      </c>
      <c r="F61" s="1074">
        <f t="shared" si="18"/>
        <v>0</v>
      </c>
      <c r="G61" s="1074">
        <f t="shared" si="18"/>
        <v>0</v>
      </c>
      <c r="H61" s="1074">
        <f t="shared" si="18"/>
        <v>0</v>
      </c>
      <c r="I61" s="1074">
        <f t="shared" si="18"/>
        <v>0</v>
      </c>
      <c r="J61" s="1076">
        <f t="shared" si="14"/>
        <v>0</v>
      </c>
    </row>
    <row r="62" spans="1:10" ht="12" customHeight="1">
      <c r="A62" s="2212"/>
      <c r="B62" s="631"/>
      <c r="C62" s="92" t="s">
        <v>208</v>
      </c>
      <c r="D62" s="2108">
        <v>0</v>
      </c>
      <c r="E62" s="2108">
        <v>0</v>
      </c>
      <c r="F62" s="2108">
        <v>0</v>
      </c>
      <c r="G62" s="2108">
        <v>0</v>
      </c>
      <c r="H62" s="2108">
        <v>0</v>
      </c>
      <c r="I62" s="2108">
        <v>0</v>
      </c>
      <c r="J62" s="347">
        <f t="shared" si="14"/>
        <v>0</v>
      </c>
    </row>
    <row r="63" spans="1:10" ht="12" customHeight="1">
      <c r="A63" s="2212"/>
      <c r="B63" s="631"/>
      <c r="C63" s="92" t="s">
        <v>216</v>
      </c>
      <c r="D63" s="2108">
        <v>0</v>
      </c>
      <c r="E63" s="2108">
        <v>0</v>
      </c>
      <c r="F63" s="2108">
        <v>0</v>
      </c>
      <c r="G63" s="2108">
        <v>0</v>
      </c>
      <c r="H63" s="2108">
        <v>0</v>
      </c>
      <c r="I63" s="2108">
        <v>0</v>
      </c>
      <c r="J63" s="347">
        <f t="shared" si="14"/>
        <v>0</v>
      </c>
    </row>
    <row r="64" spans="1:10" ht="12" customHeight="1">
      <c r="A64" s="2212"/>
      <c r="B64" s="631"/>
      <c r="C64" s="92" t="s">
        <v>209</v>
      </c>
      <c r="D64" s="2108">
        <v>0</v>
      </c>
      <c r="E64" s="2108">
        <v>0</v>
      </c>
      <c r="F64" s="2108">
        <v>0</v>
      </c>
      <c r="G64" s="2108">
        <v>0</v>
      </c>
      <c r="H64" s="2108">
        <v>0</v>
      </c>
      <c r="I64" s="2108">
        <v>0</v>
      </c>
      <c r="J64" s="347">
        <f t="shared" si="14"/>
        <v>0</v>
      </c>
    </row>
    <row r="65" spans="1:10" ht="12" customHeight="1">
      <c r="A65" s="2212"/>
      <c r="B65" s="636" t="s">
        <v>35</v>
      </c>
      <c r="C65" s="92"/>
      <c r="D65" s="1074">
        <f t="shared" ref="D65:I65" si="19">SUM(D66:D67)</f>
        <v>0</v>
      </c>
      <c r="E65" s="1074">
        <f t="shared" si="19"/>
        <v>0</v>
      </c>
      <c r="F65" s="1074">
        <f t="shared" si="19"/>
        <v>0</v>
      </c>
      <c r="G65" s="1074">
        <f t="shared" si="19"/>
        <v>0</v>
      </c>
      <c r="H65" s="1074">
        <f t="shared" si="19"/>
        <v>0</v>
      </c>
      <c r="I65" s="1074">
        <f t="shared" si="19"/>
        <v>0</v>
      </c>
      <c r="J65" s="1076">
        <f t="shared" si="14"/>
        <v>0</v>
      </c>
    </row>
    <row r="66" spans="1:10" ht="12" customHeight="1">
      <c r="A66" s="2212"/>
      <c r="B66" s="638"/>
      <c r="C66" s="92" t="s">
        <v>208</v>
      </c>
      <c r="D66" s="2108">
        <v>0</v>
      </c>
      <c r="E66" s="2108">
        <v>0</v>
      </c>
      <c r="F66" s="2108">
        <v>0</v>
      </c>
      <c r="G66" s="2108">
        <v>0</v>
      </c>
      <c r="H66" s="2108">
        <v>0</v>
      </c>
      <c r="I66" s="2108">
        <v>0</v>
      </c>
      <c r="J66" s="347">
        <f t="shared" si="14"/>
        <v>0</v>
      </c>
    </row>
    <row r="67" spans="1:10" ht="12" customHeight="1">
      <c r="A67" s="2212"/>
      <c r="B67" s="638"/>
      <c r="C67" s="92" t="s">
        <v>209</v>
      </c>
      <c r="D67" s="2108">
        <v>0</v>
      </c>
      <c r="E67" s="2108">
        <v>0</v>
      </c>
      <c r="F67" s="2108">
        <v>0</v>
      </c>
      <c r="G67" s="2108">
        <v>0</v>
      </c>
      <c r="H67" s="2108">
        <v>0</v>
      </c>
      <c r="I67" s="2108">
        <v>0</v>
      </c>
      <c r="J67" s="347">
        <f t="shared" si="14"/>
        <v>0</v>
      </c>
    </row>
    <row r="68" spans="1:10" ht="12" customHeight="1">
      <c r="A68" s="2212"/>
      <c r="B68" s="636" t="s">
        <v>133</v>
      </c>
      <c r="C68" s="92"/>
      <c r="D68" s="1074">
        <f t="shared" ref="D68:I68" si="20">SUM(D69:D71)</f>
        <v>0</v>
      </c>
      <c r="E68" s="1074">
        <f t="shared" si="20"/>
        <v>0</v>
      </c>
      <c r="F68" s="1074">
        <f t="shared" si="20"/>
        <v>0</v>
      </c>
      <c r="G68" s="1074">
        <f t="shared" si="20"/>
        <v>0</v>
      </c>
      <c r="H68" s="1074">
        <f t="shared" si="20"/>
        <v>0</v>
      </c>
      <c r="I68" s="1074">
        <f t="shared" si="20"/>
        <v>0</v>
      </c>
      <c r="J68" s="1076">
        <f t="shared" si="14"/>
        <v>0</v>
      </c>
    </row>
    <row r="69" spans="1:10" ht="12" customHeight="1">
      <c r="A69" s="2212"/>
      <c r="B69" s="348"/>
      <c r="C69" s="92" t="s">
        <v>208</v>
      </c>
      <c r="D69" s="2108">
        <v>0</v>
      </c>
      <c r="E69" s="2108">
        <v>0</v>
      </c>
      <c r="F69" s="2108">
        <v>0</v>
      </c>
      <c r="G69" s="2108">
        <v>0</v>
      </c>
      <c r="H69" s="2108">
        <v>0</v>
      </c>
      <c r="I69" s="2108">
        <v>0</v>
      </c>
      <c r="J69" s="347">
        <f t="shared" si="14"/>
        <v>0</v>
      </c>
    </row>
    <row r="70" spans="1:10" ht="12" customHeight="1">
      <c r="A70" s="2212"/>
      <c r="B70" s="348"/>
      <c r="C70" s="92" t="s">
        <v>209</v>
      </c>
      <c r="D70" s="2108">
        <v>0</v>
      </c>
      <c r="E70" s="2108">
        <v>0</v>
      </c>
      <c r="F70" s="2108">
        <v>0</v>
      </c>
      <c r="G70" s="2108">
        <v>0</v>
      </c>
      <c r="H70" s="2108">
        <v>0</v>
      </c>
      <c r="I70" s="2108">
        <v>0</v>
      </c>
      <c r="J70" s="347">
        <f t="shared" si="14"/>
        <v>0</v>
      </c>
    </row>
    <row r="71" spans="1:10" ht="12" customHeight="1">
      <c r="A71" s="2212"/>
      <c r="B71" s="348"/>
      <c r="C71" s="92" t="s">
        <v>215</v>
      </c>
      <c r="D71" s="2108">
        <v>0</v>
      </c>
      <c r="E71" s="2108">
        <v>0</v>
      </c>
      <c r="F71" s="2108">
        <v>0</v>
      </c>
      <c r="G71" s="2108">
        <v>0</v>
      </c>
      <c r="H71" s="2108">
        <v>0</v>
      </c>
      <c r="I71" s="2108">
        <v>0</v>
      </c>
      <c r="J71" s="347">
        <f t="shared" si="14"/>
        <v>0</v>
      </c>
    </row>
    <row r="72" spans="1:10" ht="12" customHeight="1">
      <c r="A72" s="2212"/>
      <c r="B72" s="640" t="s">
        <v>37</v>
      </c>
      <c r="C72" s="175"/>
      <c r="D72" s="1074">
        <f t="shared" ref="D72:I72" si="21">SUM(D73)</f>
        <v>0</v>
      </c>
      <c r="E72" s="1074">
        <f t="shared" si="21"/>
        <v>0</v>
      </c>
      <c r="F72" s="1074">
        <f t="shared" si="21"/>
        <v>0</v>
      </c>
      <c r="G72" s="1074">
        <f t="shared" si="21"/>
        <v>0</v>
      </c>
      <c r="H72" s="1074">
        <f t="shared" si="21"/>
        <v>0</v>
      </c>
      <c r="I72" s="1074">
        <f t="shared" si="21"/>
        <v>0</v>
      </c>
      <c r="J72" s="1076">
        <f t="shared" si="14"/>
        <v>0</v>
      </c>
    </row>
    <row r="73" spans="1:10" ht="12" customHeight="1">
      <c r="A73" s="2213"/>
      <c r="B73" s="638"/>
      <c r="C73" s="92" t="s">
        <v>217</v>
      </c>
      <c r="D73" s="2108">
        <v>0</v>
      </c>
      <c r="E73" s="2108">
        <v>0</v>
      </c>
      <c r="F73" s="2108">
        <v>0</v>
      </c>
      <c r="G73" s="2108">
        <v>0</v>
      </c>
      <c r="H73" s="2108">
        <v>0</v>
      </c>
      <c r="I73" s="2108">
        <v>0</v>
      </c>
      <c r="J73" s="347">
        <f t="shared" si="14"/>
        <v>0</v>
      </c>
    </row>
    <row r="74" spans="1:10" ht="12.75" customHeight="1">
      <c r="A74" s="2211">
        <v>1403</v>
      </c>
      <c r="B74" s="29" t="s">
        <v>39</v>
      </c>
      <c r="C74" s="123"/>
      <c r="D74" s="342">
        <f t="shared" ref="D74:I74" si="22">SUM(D75+D77+D79)</f>
        <v>0</v>
      </c>
      <c r="E74" s="342">
        <f t="shared" si="22"/>
        <v>0</v>
      </c>
      <c r="F74" s="342">
        <f t="shared" si="22"/>
        <v>0</v>
      </c>
      <c r="G74" s="342">
        <f t="shared" si="22"/>
        <v>0</v>
      </c>
      <c r="H74" s="342">
        <f t="shared" si="22"/>
        <v>2</v>
      </c>
      <c r="I74" s="342">
        <f t="shared" si="22"/>
        <v>0</v>
      </c>
      <c r="J74" s="339">
        <f>SUM(D74:I74)</f>
        <v>2</v>
      </c>
    </row>
    <row r="75" spans="1:10" ht="12" customHeight="1">
      <c r="A75" s="2212"/>
      <c r="B75" s="640" t="s">
        <v>40</v>
      </c>
      <c r="C75" s="92"/>
      <c r="D75" s="1074">
        <f t="shared" ref="D75:I75" si="23">SUM(D76:D76)</f>
        <v>0</v>
      </c>
      <c r="E75" s="1074">
        <f t="shared" si="23"/>
        <v>0</v>
      </c>
      <c r="F75" s="1074">
        <f t="shared" si="23"/>
        <v>0</v>
      </c>
      <c r="G75" s="1074">
        <f t="shared" si="23"/>
        <v>0</v>
      </c>
      <c r="H75" s="1074">
        <f t="shared" si="23"/>
        <v>1</v>
      </c>
      <c r="I75" s="1074">
        <f t="shared" si="23"/>
        <v>0</v>
      </c>
      <c r="J75" s="1076">
        <f>SUM(D75:I75)</f>
        <v>1</v>
      </c>
    </row>
    <row r="76" spans="1:10" ht="12" customHeight="1">
      <c r="A76" s="2212"/>
      <c r="B76" s="638"/>
      <c r="C76" s="92" t="s">
        <v>218</v>
      </c>
      <c r="D76" s="2108">
        <v>0</v>
      </c>
      <c r="E76" s="2108">
        <v>0</v>
      </c>
      <c r="F76" s="2108">
        <v>0</v>
      </c>
      <c r="G76" s="2108">
        <v>0</v>
      </c>
      <c r="H76" s="2108">
        <v>1</v>
      </c>
      <c r="I76" s="2108">
        <v>0</v>
      </c>
      <c r="J76" s="347">
        <f>SUM(D76:I76)</f>
        <v>1</v>
      </c>
    </row>
    <row r="77" spans="1:10" ht="12" customHeight="1">
      <c r="A77" s="2212"/>
      <c r="B77" s="640" t="s">
        <v>41</v>
      </c>
      <c r="C77" s="92"/>
      <c r="D77" s="1074">
        <f t="shared" ref="D77:I77" si="24">SUM(D78)</f>
        <v>0</v>
      </c>
      <c r="E77" s="1074">
        <f t="shared" si="24"/>
        <v>0</v>
      </c>
      <c r="F77" s="1074">
        <f t="shared" si="24"/>
        <v>0</v>
      </c>
      <c r="G77" s="1074">
        <f t="shared" si="24"/>
        <v>0</v>
      </c>
      <c r="H77" s="1074">
        <f t="shared" si="24"/>
        <v>0</v>
      </c>
      <c r="I77" s="1074">
        <f t="shared" si="24"/>
        <v>0</v>
      </c>
      <c r="J77" s="1076">
        <f t="shared" ref="J77:J82" si="25">SUM(D77:I77)</f>
        <v>0</v>
      </c>
    </row>
    <row r="78" spans="1:10" ht="12" customHeight="1">
      <c r="A78" s="2212"/>
      <c r="B78" s="638"/>
      <c r="C78" s="92" t="s">
        <v>218</v>
      </c>
      <c r="D78" s="2108">
        <v>0</v>
      </c>
      <c r="E78" s="2108">
        <v>0</v>
      </c>
      <c r="F78" s="2108">
        <v>0</v>
      </c>
      <c r="G78" s="2108">
        <v>0</v>
      </c>
      <c r="H78" s="2108">
        <v>0</v>
      </c>
      <c r="I78" s="2108">
        <v>0</v>
      </c>
      <c r="J78" s="347">
        <f t="shared" si="25"/>
        <v>0</v>
      </c>
    </row>
    <row r="79" spans="1:10" ht="12" customHeight="1">
      <c r="A79" s="2212"/>
      <c r="B79" s="640" t="s">
        <v>42</v>
      </c>
      <c r="C79" s="92"/>
      <c r="D79" s="1074">
        <f t="shared" ref="D79:I79" si="26">SUM(D80:D82)</f>
        <v>0</v>
      </c>
      <c r="E79" s="1074">
        <f t="shared" si="26"/>
        <v>0</v>
      </c>
      <c r="F79" s="1074">
        <f t="shared" si="26"/>
        <v>0</v>
      </c>
      <c r="G79" s="1074">
        <f t="shared" si="26"/>
        <v>0</v>
      </c>
      <c r="H79" s="1074">
        <f t="shared" si="26"/>
        <v>1</v>
      </c>
      <c r="I79" s="1074">
        <f t="shared" si="26"/>
        <v>0</v>
      </c>
      <c r="J79" s="1076">
        <f t="shared" si="25"/>
        <v>1</v>
      </c>
    </row>
    <row r="80" spans="1:10" ht="12" customHeight="1">
      <c r="A80" s="2212"/>
      <c r="B80" s="638"/>
      <c r="C80" s="92" t="s">
        <v>218</v>
      </c>
      <c r="D80" s="2108">
        <v>0</v>
      </c>
      <c r="E80" s="2108">
        <v>0</v>
      </c>
      <c r="F80" s="2108">
        <v>0</v>
      </c>
      <c r="G80" s="2108">
        <v>0</v>
      </c>
      <c r="H80" s="2108">
        <v>0</v>
      </c>
      <c r="I80" s="2108">
        <v>0</v>
      </c>
      <c r="J80" s="347">
        <f t="shared" si="25"/>
        <v>0</v>
      </c>
    </row>
    <row r="81" spans="1:10" ht="12" customHeight="1">
      <c r="A81" s="2212"/>
      <c r="B81" s="638"/>
      <c r="C81" s="92" t="s">
        <v>1510</v>
      </c>
      <c r="D81" s="2108">
        <v>0</v>
      </c>
      <c r="E81" s="2108">
        <v>0</v>
      </c>
      <c r="F81" s="2108">
        <v>0</v>
      </c>
      <c r="G81" s="2108">
        <v>0</v>
      </c>
      <c r="H81" s="1331">
        <v>1</v>
      </c>
      <c r="I81" s="2108">
        <v>0</v>
      </c>
      <c r="J81" s="347">
        <f t="shared" si="25"/>
        <v>1</v>
      </c>
    </row>
    <row r="82" spans="1:10" ht="12" customHeight="1">
      <c r="A82" s="2213"/>
      <c r="B82" s="648"/>
      <c r="C82" s="314" t="s">
        <v>219</v>
      </c>
      <c r="D82" s="2109">
        <v>0</v>
      </c>
      <c r="E82" s="2109">
        <v>0</v>
      </c>
      <c r="F82" s="2109">
        <v>0</v>
      </c>
      <c r="G82" s="2109">
        <v>0</v>
      </c>
      <c r="H82" s="2109">
        <v>0</v>
      </c>
      <c r="I82" s="2109">
        <v>0</v>
      </c>
      <c r="J82" s="1078">
        <f t="shared" si="25"/>
        <v>0</v>
      </c>
    </row>
    <row r="83" spans="1:10" ht="12" customHeight="1">
      <c r="A83" s="979"/>
      <c r="B83" s="653"/>
      <c r="C83" s="92"/>
      <c r="D83" s="694"/>
      <c r="E83" s="223"/>
      <c r="F83" s="694"/>
      <c r="G83" s="223"/>
      <c r="H83" s="694"/>
      <c r="I83" s="223"/>
      <c r="J83" s="694" t="s">
        <v>220</v>
      </c>
    </row>
    <row r="84" spans="1:10" ht="12" customHeight="1">
      <c r="A84" s="979"/>
      <c r="B84" s="92"/>
      <c r="C84" s="92"/>
      <c r="D84" s="694"/>
      <c r="E84" s="694"/>
      <c r="F84" s="694"/>
      <c r="G84" s="694"/>
      <c r="H84" s="694"/>
      <c r="I84" s="694"/>
      <c r="J84" s="1081" t="s">
        <v>221</v>
      </c>
    </row>
    <row r="85" spans="1:10" s="83" customFormat="1" ht="8.25" customHeight="1">
      <c r="A85" s="2282" t="s">
        <v>2</v>
      </c>
      <c r="B85" s="2285" t="s">
        <v>184</v>
      </c>
      <c r="C85" s="2285"/>
      <c r="D85" s="2897" t="s">
        <v>1552</v>
      </c>
      <c r="E85" s="2897"/>
      <c r="F85" s="2897"/>
      <c r="G85" s="2897"/>
      <c r="H85" s="2897"/>
      <c r="I85" s="2897"/>
      <c r="J85" s="2898"/>
    </row>
    <row r="86" spans="1:10" ht="12" customHeight="1">
      <c r="A86" s="2357"/>
      <c r="B86" s="2286"/>
      <c r="C86" s="2286"/>
      <c r="D86" s="2899"/>
      <c r="E86" s="2899"/>
      <c r="F86" s="2899"/>
      <c r="G86" s="2899"/>
      <c r="H86" s="2899"/>
      <c r="I86" s="2899"/>
      <c r="J86" s="2900"/>
    </row>
    <row r="87" spans="1:10" ht="22.5">
      <c r="A87" s="2358"/>
      <c r="B87" s="2287"/>
      <c r="C87" s="2287"/>
      <c r="D87" s="2901" t="s">
        <v>1553</v>
      </c>
      <c r="E87" s="2901" t="s">
        <v>1554</v>
      </c>
      <c r="F87" s="2901" t="s">
        <v>1555</v>
      </c>
      <c r="G87" s="2901" t="s">
        <v>1556</v>
      </c>
      <c r="H87" s="2901" t="s">
        <v>1557</v>
      </c>
      <c r="I87" s="2901" t="s">
        <v>1558</v>
      </c>
      <c r="J87" s="967" t="s">
        <v>8</v>
      </c>
    </row>
    <row r="88" spans="1:10" ht="12.75" customHeight="1">
      <c r="A88" s="2204">
        <v>1404</v>
      </c>
      <c r="B88" s="13" t="s">
        <v>43</v>
      </c>
      <c r="C88" s="123"/>
      <c r="D88" s="342">
        <f t="shared" ref="D88:I88" si="27">SUM(D89,D94)</f>
        <v>0</v>
      </c>
      <c r="E88" s="342">
        <f t="shared" si="27"/>
        <v>0</v>
      </c>
      <c r="F88" s="342">
        <f t="shared" si="27"/>
        <v>0</v>
      </c>
      <c r="G88" s="342">
        <f t="shared" si="27"/>
        <v>0</v>
      </c>
      <c r="H88" s="342">
        <f t="shared" si="27"/>
        <v>2</v>
      </c>
      <c r="I88" s="342">
        <f t="shared" si="27"/>
        <v>0</v>
      </c>
      <c r="J88" s="339">
        <f>SUM(D88:I88)</f>
        <v>2</v>
      </c>
    </row>
    <row r="89" spans="1:10" ht="12" customHeight="1">
      <c r="A89" s="2205"/>
      <c r="B89" s="636" t="s">
        <v>128</v>
      </c>
      <c r="C89" s="92"/>
      <c r="D89" s="1074">
        <f>SUM(D90:D93)</f>
        <v>0</v>
      </c>
      <c r="E89" s="1074">
        <f t="shared" ref="E89:I89" si="28">SUM(E90:E93)</f>
        <v>0</v>
      </c>
      <c r="F89" s="1074">
        <f t="shared" si="28"/>
        <v>0</v>
      </c>
      <c r="G89" s="1074">
        <f t="shared" si="28"/>
        <v>0</v>
      </c>
      <c r="H89" s="1074">
        <f t="shared" si="28"/>
        <v>1</v>
      </c>
      <c r="I89" s="1074">
        <f t="shared" si="28"/>
        <v>0</v>
      </c>
      <c r="J89" s="1076">
        <f>SUM(D89:I89)</f>
        <v>1</v>
      </c>
    </row>
    <row r="90" spans="1:10" ht="12" customHeight="1">
      <c r="A90" s="2206"/>
      <c r="B90" s="631"/>
      <c r="C90" s="92" t="s">
        <v>339</v>
      </c>
      <c r="D90" s="2108">
        <v>0</v>
      </c>
      <c r="E90" s="2108">
        <v>0</v>
      </c>
      <c r="F90" s="2108">
        <v>0</v>
      </c>
      <c r="G90" s="2108">
        <v>0</v>
      </c>
      <c r="H90" s="2108">
        <v>1</v>
      </c>
      <c r="I90" s="2108">
        <v>0</v>
      </c>
      <c r="J90" s="347">
        <f>SUM(D90:I90)</f>
        <v>1</v>
      </c>
    </row>
    <row r="91" spans="1:10" ht="12" customHeight="1">
      <c r="A91" s="2206"/>
      <c r="B91" s="631"/>
      <c r="C91" s="92" t="s">
        <v>222</v>
      </c>
      <c r="D91" s="2108">
        <v>0</v>
      </c>
      <c r="E91" s="2108">
        <v>0</v>
      </c>
      <c r="F91" s="2108">
        <v>0</v>
      </c>
      <c r="G91" s="2108">
        <v>0</v>
      </c>
      <c r="H91" s="2108">
        <v>0</v>
      </c>
      <c r="I91" s="2108">
        <v>0</v>
      </c>
      <c r="J91" s="347">
        <f>SUM(D91:I91)</f>
        <v>0</v>
      </c>
    </row>
    <row r="92" spans="1:10" ht="12" customHeight="1">
      <c r="A92" s="2206"/>
      <c r="B92" s="631"/>
      <c r="C92" s="92" t="s">
        <v>340</v>
      </c>
      <c r="D92" s="2108">
        <v>0</v>
      </c>
      <c r="E92" s="2108">
        <v>0</v>
      </c>
      <c r="F92" s="2108">
        <v>0</v>
      </c>
      <c r="G92" s="2108">
        <v>0</v>
      </c>
      <c r="H92" s="2108">
        <v>0</v>
      </c>
      <c r="I92" s="2108">
        <v>0</v>
      </c>
      <c r="J92" s="347">
        <f t="shared" ref="J92:J101" si="29">SUM(D92:I92)</f>
        <v>0</v>
      </c>
    </row>
    <row r="93" spans="1:10" ht="12" customHeight="1">
      <c r="A93" s="2206"/>
      <c r="B93" s="631"/>
      <c r="C93" s="92" t="s">
        <v>341</v>
      </c>
      <c r="D93" s="2108">
        <v>0</v>
      </c>
      <c r="E93" s="2108">
        <v>0</v>
      </c>
      <c r="F93" s="2108">
        <v>0</v>
      </c>
      <c r="G93" s="2108">
        <v>0</v>
      </c>
      <c r="H93" s="2108">
        <v>0</v>
      </c>
      <c r="I93" s="2108">
        <v>0</v>
      </c>
      <c r="J93" s="347">
        <f t="shared" si="29"/>
        <v>0</v>
      </c>
    </row>
    <row r="94" spans="1:10" ht="12" customHeight="1">
      <c r="A94" s="2205"/>
      <c r="B94" s="636" t="s">
        <v>45</v>
      </c>
      <c r="C94" s="92"/>
      <c r="D94" s="1074">
        <f>SUM(D95:D96)</f>
        <v>0</v>
      </c>
      <c r="E94" s="1074">
        <f t="shared" ref="E94:I94" si="30">SUM(E95:E96)</f>
        <v>0</v>
      </c>
      <c r="F94" s="1074">
        <f t="shared" si="30"/>
        <v>0</v>
      </c>
      <c r="G94" s="1074">
        <f t="shared" si="30"/>
        <v>0</v>
      </c>
      <c r="H94" s="1074">
        <f t="shared" si="30"/>
        <v>1</v>
      </c>
      <c r="I94" s="1074">
        <f t="shared" si="30"/>
        <v>0</v>
      </c>
      <c r="J94" s="1076">
        <f t="shared" si="29"/>
        <v>1</v>
      </c>
    </row>
    <row r="95" spans="1:10" ht="12" customHeight="1">
      <c r="A95" s="2206"/>
      <c r="B95" s="631"/>
      <c r="C95" s="92" t="s">
        <v>342</v>
      </c>
      <c r="D95" s="2108">
        <v>0</v>
      </c>
      <c r="E95" s="2108">
        <v>0</v>
      </c>
      <c r="F95" s="2108">
        <v>0</v>
      </c>
      <c r="G95" s="2108">
        <v>0</v>
      </c>
      <c r="H95" s="2108">
        <v>1</v>
      </c>
      <c r="I95" s="2108">
        <v>0</v>
      </c>
      <c r="J95" s="347">
        <f t="shared" si="29"/>
        <v>1</v>
      </c>
    </row>
    <row r="96" spans="1:10" ht="12" customHeight="1">
      <c r="A96" s="2206"/>
      <c r="B96" s="631"/>
      <c r="C96" s="92" t="s">
        <v>225</v>
      </c>
      <c r="D96" s="1077">
        <v>0</v>
      </c>
      <c r="E96" s="1077">
        <v>0</v>
      </c>
      <c r="F96" s="1077">
        <v>0</v>
      </c>
      <c r="G96" s="1077">
        <v>0</v>
      </c>
      <c r="H96" s="1077">
        <v>0</v>
      </c>
      <c r="I96" s="1077">
        <v>0</v>
      </c>
      <c r="J96" s="347">
        <v>0</v>
      </c>
    </row>
    <row r="97" spans="1:10" ht="12" customHeight="1">
      <c r="A97" s="2211">
        <v>1405</v>
      </c>
      <c r="B97" s="13" t="s">
        <v>46</v>
      </c>
      <c r="C97" s="14"/>
      <c r="D97" s="342">
        <f t="shared" ref="D97:I97" si="31">SUM(D98+D106+D118+D121)</f>
        <v>0</v>
      </c>
      <c r="E97" s="342">
        <f t="shared" si="31"/>
        <v>0</v>
      </c>
      <c r="F97" s="342">
        <f t="shared" si="31"/>
        <v>0</v>
      </c>
      <c r="G97" s="342">
        <f t="shared" si="31"/>
        <v>1</v>
      </c>
      <c r="H97" s="342">
        <f t="shared" si="31"/>
        <v>2</v>
      </c>
      <c r="I97" s="342">
        <f t="shared" si="31"/>
        <v>0</v>
      </c>
      <c r="J97" s="339">
        <f t="shared" si="29"/>
        <v>3</v>
      </c>
    </row>
    <row r="98" spans="1:10" ht="12" customHeight="1">
      <c r="A98" s="2212"/>
      <c r="B98" s="636" t="s">
        <v>47</v>
      </c>
      <c r="C98" s="92"/>
      <c r="D98" s="1074">
        <f>SUM(D99:D105)</f>
        <v>0</v>
      </c>
      <c r="E98" s="1074">
        <f t="shared" ref="E98:I98" si="32">SUM(E99:E105)</f>
        <v>0</v>
      </c>
      <c r="F98" s="1074">
        <f t="shared" si="32"/>
        <v>0</v>
      </c>
      <c r="G98" s="1074">
        <f t="shared" si="32"/>
        <v>1</v>
      </c>
      <c r="H98" s="1074">
        <f t="shared" si="32"/>
        <v>0</v>
      </c>
      <c r="I98" s="1074">
        <f t="shared" si="32"/>
        <v>0</v>
      </c>
      <c r="J98" s="1076">
        <f t="shared" si="29"/>
        <v>1</v>
      </c>
    </row>
    <row r="99" spans="1:10" ht="12" customHeight="1">
      <c r="A99" s="2212"/>
      <c r="B99" s="638"/>
      <c r="C99" s="92" t="s">
        <v>344</v>
      </c>
      <c r="D99" s="2108">
        <v>0</v>
      </c>
      <c r="E99" s="2108">
        <v>0</v>
      </c>
      <c r="F99" s="2108">
        <v>0</v>
      </c>
      <c r="G99" s="2108">
        <v>0</v>
      </c>
      <c r="H99" s="2108">
        <v>0</v>
      </c>
      <c r="I99" s="2108">
        <v>0</v>
      </c>
      <c r="J99" s="347">
        <f t="shared" si="29"/>
        <v>0</v>
      </c>
    </row>
    <row r="100" spans="1:10" ht="12" customHeight="1">
      <c r="A100" s="2212"/>
      <c r="B100" s="638"/>
      <c r="C100" s="92" t="s">
        <v>226</v>
      </c>
      <c r="D100" s="2108">
        <v>0</v>
      </c>
      <c r="E100" s="2108">
        <v>0</v>
      </c>
      <c r="F100" s="2108">
        <v>0</v>
      </c>
      <c r="G100" s="2108">
        <v>1</v>
      </c>
      <c r="H100" s="2108">
        <v>0</v>
      </c>
      <c r="I100" s="2108">
        <v>0</v>
      </c>
      <c r="J100" s="347">
        <f t="shared" si="29"/>
        <v>1</v>
      </c>
    </row>
    <row r="101" spans="1:10" ht="12" customHeight="1">
      <c r="A101" s="2212"/>
      <c r="B101" s="631"/>
      <c r="C101" s="92" t="s">
        <v>345</v>
      </c>
      <c r="D101" s="2108">
        <v>0</v>
      </c>
      <c r="E101" s="2108">
        <v>0</v>
      </c>
      <c r="F101" s="2108">
        <v>0</v>
      </c>
      <c r="G101" s="2108">
        <v>0</v>
      </c>
      <c r="H101" s="2108">
        <v>0</v>
      </c>
      <c r="I101" s="2108">
        <v>0</v>
      </c>
      <c r="J101" s="347">
        <f t="shared" si="29"/>
        <v>0</v>
      </c>
    </row>
    <row r="102" spans="1:10" ht="12" customHeight="1">
      <c r="A102" s="2212"/>
      <c r="B102" s="631"/>
      <c r="C102" s="92" t="s">
        <v>227</v>
      </c>
      <c r="D102" s="2108">
        <v>0</v>
      </c>
      <c r="E102" s="2108">
        <v>0</v>
      </c>
      <c r="F102" s="2108">
        <v>0</v>
      </c>
      <c r="G102" s="2108">
        <v>0</v>
      </c>
      <c r="H102" s="2108">
        <v>0</v>
      </c>
      <c r="I102" s="2108">
        <v>0</v>
      </c>
      <c r="J102" s="347">
        <f>SUM(D102:I102)</f>
        <v>0</v>
      </c>
    </row>
    <row r="103" spans="1:10" ht="12" customHeight="1">
      <c r="A103" s="2212"/>
      <c r="B103" s="631"/>
      <c r="C103" s="92" t="s">
        <v>228</v>
      </c>
      <c r="D103" s="2108">
        <v>0</v>
      </c>
      <c r="E103" s="2108">
        <v>0</v>
      </c>
      <c r="F103" s="2108">
        <v>0</v>
      </c>
      <c r="G103" s="2108">
        <v>0</v>
      </c>
      <c r="H103" s="2108">
        <v>0</v>
      </c>
      <c r="I103" s="2108">
        <v>0</v>
      </c>
      <c r="J103" s="347">
        <f t="shared" ref="J103:J124" si="33">SUM(D103:I103)</f>
        <v>0</v>
      </c>
    </row>
    <row r="104" spans="1:10" ht="12" customHeight="1">
      <c r="A104" s="2212"/>
      <c r="B104" s="631"/>
      <c r="C104" s="92" t="s">
        <v>346</v>
      </c>
      <c r="D104" s="2108">
        <v>0</v>
      </c>
      <c r="E104" s="2108">
        <v>0</v>
      </c>
      <c r="F104" s="2108">
        <v>0</v>
      </c>
      <c r="G104" s="2108">
        <v>0</v>
      </c>
      <c r="H104" s="2108">
        <v>0</v>
      </c>
      <c r="I104" s="2108">
        <v>0</v>
      </c>
      <c r="J104" s="347">
        <f t="shared" si="33"/>
        <v>0</v>
      </c>
    </row>
    <row r="105" spans="1:10" ht="12" customHeight="1">
      <c r="A105" s="2212"/>
      <c r="B105" s="631"/>
      <c r="C105" s="92" t="s">
        <v>229</v>
      </c>
      <c r="D105" s="2108">
        <v>0</v>
      </c>
      <c r="E105" s="2108">
        <v>0</v>
      </c>
      <c r="F105" s="2108">
        <v>0</v>
      </c>
      <c r="G105" s="2108">
        <v>0</v>
      </c>
      <c r="H105" s="2108">
        <v>0</v>
      </c>
      <c r="I105" s="2108">
        <v>0</v>
      </c>
      <c r="J105" s="347">
        <f t="shared" si="33"/>
        <v>0</v>
      </c>
    </row>
    <row r="106" spans="1:10" ht="12" customHeight="1">
      <c r="A106" s="2212"/>
      <c r="B106" s="636" t="s">
        <v>48</v>
      </c>
      <c r="C106" s="92"/>
      <c r="D106" s="1074">
        <f>SUM(D107:D117)</f>
        <v>0</v>
      </c>
      <c r="E106" s="1074">
        <f t="shared" ref="E106:H106" si="34">SUM(E107:E117)</f>
        <v>0</v>
      </c>
      <c r="F106" s="1074">
        <f t="shared" si="34"/>
        <v>0</v>
      </c>
      <c r="G106" s="1074">
        <f t="shared" si="34"/>
        <v>0</v>
      </c>
      <c r="H106" s="1074">
        <f t="shared" si="34"/>
        <v>2</v>
      </c>
      <c r="I106" s="1074">
        <f>SUM(I107:I117)</f>
        <v>0</v>
      </c>
      <c r="J106" s="1076">
        <f t="shared" si="33"/>
        <v>2</v>
      </c>
    </row>
    <row r="107" spans="1:10" ht="12" customHeight="1">
      <c r="A107" s="2212"/>
      <c r="B107" s="638"/>
      <c r="C107" s="92" t="s">
        <v>347</v>
      </c>
      <c r="D107" s="2108">
        <v>0</v>
      </c>
      <c r="E107" s="2108">
        <v>0</v>
      </c>
      <c r="F107" s="2108">
        <v>0</v>
      </c>
      <c r="G107" s="2108">
        <v>0</v>
      </c>
      <c r="H107" s="2108">
        <v>0</v>
      </c>
      <c r="I107" s="2108">
        <v>0</v>
      </c>
      <c r="J107" s="347">
        <f t="shared" si="33"/>
        <v>0</v>
      </c>
    </row>
    <row r="108" spans="1:10" ht="12" customHeight="1">
      <c r="A108" s="2212"/>
      <c r="B108" s="638"/>
      <c r="C108" s="92" t="s">
        <v>230</v>
      </c>
      <c r="D108" s="2108">
        <v>0</v>
      </c>
      <c r="E108" s="2108">
        <v>0</v>
      </c>
      <c r="F108" s="2108">
        <v>0</v>
      </c>
      <c r="G108" s="2108">
        <v>0</v>
      </c>
      <c r="H108" s="2108">
        <v>1</v>
      </c>
      <c r="I108" s="2108">
        <v>0</v>
      </c>
      <c r="J108" s="347">
        <f t="shared" si="33"/>
        <v>1</v>
      </c>
    </row>
    <row r="109" spans="1:10" ht="12" customHeight="1">
      <c r="A109" s="2212"/>
      <c r="B109" s="638"/>
      <c r="C109" s="92" t="s">
        <v>348</v>
      </c>
      <c r="D109" s="2108">
        <v>0</v>
      </c>
      <c r="E109" s="2108">
        <v>0</v>
      </c>
      <c r="F109" s="2108">
        <v>0</v>
      </c>
      <c r="G109" s="2108">
        <v>0</v>
      </c>
      <c r="H109" s="2108">
        <v>0</v>
      </c>
      <c r="I109" s="2108">
        <v>0</v>
      </c>
      <c r="J109" s="347">
        <f t="shared" si="33"/>
        <v>0</v>
      </c>
    </row>
    <row r="110" spans="1:10" ht="12" customHeight="1">
      <c r="A110" s="2212"/>
      <c r="B110" s="638"/>
      <c r="C110" s="92" t="s">
        <v>231</v>
      </c>
      <c r="D110" s="2108">
        <v>0</v>
      </c>
      <c r="E110" s="2108">
        <v>0</v>
      </c>
      <c r="F110" s="2108">
        <v>0</v>
      </c>
      <c r="G110" s="2108">
        <v>0</v>
      </c>
      <c r="H110" s="2108">
        <v>0</v>
      </c>
      <c r="I110" s="2108">
        <v>0</v>
      </c>
      <c r="J110" s="347">
        <f t="shared" si="33"/>
        <v>0</v>
      </c>
    </row>
    <row r="111" spans="1:10" ht="12" customHeight="1">
      <c r="A111" s="2212"/>
      <c r="B111" s="638"/>
      <c r="C111" s="92" t="s">
        <v>349</v>
      </c>
      <c r="D111" s="2108">
        <v>0</v>
      </c>
      <c r="E111" s="2108">
        <v>0</v>
      </c>
      <c r="F111" s="2108">
        <v>0</v>
      </c>
      <c r="G111" s="2108">
        <v>0</v>
      </c>
      <c r="H111" s="2108">
        <v>0</v>
      </c>
      <c r="I111" s="2108">
        <v>0</v>
      </c>
      <c r="J111" s="347">
        <f t="shared" si="33"/>
        <v>0</v>
      </c>
    </row>
    <row r="112" spans="1:10" ht="12" customHeight="1">
      <c r="A112" s="2212"/>
      <c r="B112" s="638"/>
      <c r="C112" s="92" t="s">
        <v>232</v>
      </c>
      <c r="D112" s="2108">
        <v>0</v>
      </c>
      <c r="E112" s="2108">
        <v>0</v>
      </c>
      <c r="F112" s="2108">
        <v>0</v>
      </c>
      <c r="G112" s="2108">
        <v>0</v>
      </c>
      <c r="H112" s="2108">
        <v>0</v>
      </c>
      <c r="I112" s="2108">
        <v>0</v>
      </c>
      <c r="J112" s="347">
        <f t="shared" si="33"/>
        <v>0</v>
      </c>
    </row>
    <row r="113" spans="1:10" ht="12" customHeight="1">
      <c r="A113" s="2212"/>
      <c r="B113" s="638"/>
      <c r="C113" s="92" t="s">
        <v>350</v>
      </c>
      <c r="D113" s="2108">
        <v>0</v>
      </c>
      <c r="E113" s="2108">
        <v>0</v>
      </c>
      <c r="F113" s="2108">
        <v>0</v>
      </c>
      <c r="G113" s="2108">
        <v>0</v>
      </c>
      <c r="H113" s="2108">
        <v>1</v>
      </c>
      <c r="I113" s="2108">
        <v>0</v>
      </c>
      <c r="J113" s="347">
        <f t="shared" si="33"/>
        <v>1</v>
      </c>
    </row>
    <row r="114" spans="1:10" ht="12" customHeight="1">
      <c r="A114" s="2212"/>
      <c r="B114" s="638"/>
      <c r="C114" s="92" t="s">
        <v>233</v>
      </c>
      <c r="D114" s="2108">
        <v>0</v>
      </c>
      <c r="E114" s="2108">
        <v>0</v>
      </c>
      <c r="F114" s="2108">
        <v>0</v>
      </c>
      <c r="G114" s="2108">
        <v>0</v>
      </c>
      <c r="H114" s="2108">
        <v>0</v>
      </c>
      <c r="I114" s="2108">
        <v>0</v>
      </c>
      <c r="J114" s="347">
        <f>SUM(D114:I114)</f>
        <v>0</v>
      </c>
    </row>
    <row r="115" spans="1:10" ht="12" customHeight="1">
      <c r="A115" s="2212"/>
      <c r="B115" s="638"/>
      <c r="C115" s="92" t="s">
        <v>352</v>
      </c>
      <c r="D115" s="2108">
        <v>0</v>
      </c>
      <c r="E115" s="2108">
        <v>0</v>
      </c>
      <c r="F115" s="2108">
        <v>0</v>
      </c>
      <c r="G115" s="2108">
        <v>0</v>
      </c>
      <c r="H115" s="2108">
        <v>0</v>
      </c>
      <c r="I115" s="2108">
        <v>0</v>
      </c>
      <c r="J115" s="347">
        <f t="shared" ref="J115" si="35">SUM(D115:I115)</f>
        <v>0</v>
      </c>
    </row>
    <row r="116" spans="1:10" ht="12" customHeight="1">
      <c r="A116" s="2212"/>
      <c r="B116" s="638"/>
      <c r="C116" s="92" t="s">
        <v>353</v>
      </c>
      <c r="D116" s="2108">
        <v>0</v>
      </c>
      <c r="E116" s="2108">
        <v>0</v>
      </c>
      <c r="F116" s="2108">
        <v>0</v>
      </c>
      <c r="G116" s="2108">
        <v>0</v>
      </c>
      <c r="H116" s="2108">
        <v>0</v>
      </c>
      <c r="I116" s="2108">
        <v>0</v>
      </c>
      <c r="J116" s="347">
        <f t="shared" si="33"/>
        <v>0</v>
      </c>
    </row>
    <row r="117" spans="1:10" s="83" customFormat="1" ht="12" customHeight="1">
      <c r="A117" s="2212"/>
      <c r="B117" s="638"/>
      <c r="C117" s="64" t="s">
        <v>235</v>
      </c>
      <c r="D117" s="2108">
        <v>0</v>
      </c>
      <c r="E117" s="2108">
        <v>0</v>
      </c>
      <c r="F117" s="2108">
        <v>0</v>
      </c>
      <c r="G117" s="2108">
        <v>0</v>
      </c>
      <c r="H117" s="2108">
        <v>0</v>
      </c>
      <c r="I117" s="2108">
        <v>0</v>
      </c>
      <c r="J117" s="347">
        <f t="shared" si="33"/>
        <v>0</v>
      </c>
    </row>
    <row r="118" spans="1:10" s="83" customFormat="1" ht="12" customHeight="1">
      <c r="A118" s="2212"/>
      <c r="B118" s="19" t="s">
        <v>49</v>
      </c>
      <c r="C118" s="59"/>
      <c r="D118" s="1074">
        <f>SUM(D119:D120)</f>
        <v>0</v>
      </c>
      <c r="E118" s="1074">
        <f t="shared" ref="E118:I118" si="36">SUM(E119:E120)</f>
        <v>0</v>
      </c>
      <c r="F118" s="1074">
        <f t="shared" si="36"/>
        <v>0</v>
      </c>
      <c r="G118" s="1074">
        <f t="shared" si="36"/>
        <v>0</v>
      </c>
      <c r="H118" s="1074">
        <f t="shared" si="36"/>
        <v>0</v>
      </c>
      <c r="I118" s="1074">
        <f t="shared" si="36"/>
        <v>0</v>
      </c>
      <c r="J118" s="1076">
        <f t="shared" si="33"/>
        <v>0</v>
      </c>
    </row>
    <row r="119" spans="1:10" s="83" customFormat="1" ht="12" customHeight="1">
      <c r="A119" s="2212"/>
      <c r="B119" s="653"/>
      <c r="C119" s="92" t="s">
        <v>1561</v>
      </c>
      <c r="D119" s="2108">
        <v>0</v>
      </c>
      <c r="E119" s="2108">
        <v>0</v>
      </c>
      <c r="F119" s="2108">
        <v>0</v>
      </c>
      <c r="G119" s="2108">
        <v>0</v>
      </c>
      <c r="H119" s="2108">
        <v>0</v>
      </c>
      <c r="I119" s="2108">
        <v>0</v>
      </c>
      <c r="J119" s="347">
        <f t="shared" si="33"/>
        <v>0</v>
      </c>
    </row>
    <row r="120" spans="1:10" s="83" customFormat="1" ht="12" customHeight="1">
      <c r="A120" s="2212"/>
      <c r="B120" s="653"/>
      <c r="C120" s="92" t="s">
        <v>317</v>
      </c>
      <c r="D120" s="2108">
        <v>0</v>
      </c>
      <c r="E120" s="2108">
        <v>0</v>
      </c>
      <c r="F120" s="2108">
        <v>0</v>
      </c>
      <c r="G120" s="2108">
        <v>0</v>
      </c>
      <c r="H120" s="2108">
        <v>0</v>
      </c>
      <c r="I120" s="2108">
        <v>0</v>
      </c>
      <c r="J120" s="347">
        <f t="shared" si="33"/>
        <v>0</v>
      </c>
    </row>
    <row r="121" spans="1:10" s="83" customFormat="1" ht="12" customHeight="1">
      <c r="A121" s="2212"/>
      <c r="B121" s="640" t="s">
        <v>50</v>
      </c>
      <c r="C121" s="175"/>
      <c r="D121" s="1074">
        <f>SUM(D122:D124)</f>
        <v>0</v>
      </c>
      <c r="E121" s="1074">
        <f t="shared" ref="E121:I121" si="37">SUM(E122:E124)</f>
        <v>0</v>
      </c>
      <c r="F121" s="1074">
        <f t="shared" si="37"/>
        <v>0</v>
      </c>
      <c r="G121" s="1074">
        <f t="shared" si="37"/>
        <v>0</v>
      </c>
      <c r="H121" s="1074">
        <f t="shared" si="37"/>
        <v>0</v>
      </c>
      <c r="I121" s="1074">
        <f t="shared" si="37"/>
        <v>0</v>
      </c>
      <c r="J121" s="1076">
        <f t="shared" si="33"/>
        <v>0</v>
      </c>
    </row>
    <row r="122" spans="1:10" s="83" customFormat="1" ht="12" customHeight="1">
      <c r="A122" s="2212"/>
      <c r="B122" s="638"/>
      <c r="C122" s="92" t="s">
        <v>234</v>
      </c>
      <c r="D122" s="344">
        <v>0</v>
      </c>
      <c r="E122" s="2108">
        <v>0</v>
      </c>
      <c r="F122" s="2108">
        <v>0</v>
      </c>
      <c r="G122" s="2108">
        <v>0</v>
      </c>
      <c r="H122" s="2108">
        <v>0</v>
      </c>
      <c r="I122" s="2108">
        <v>0</v>
      </c>
      <c r="J122" s="347">
        <f t="shared" si="33"/>
        <v>0</v>
      </c>
    </row>
    <row r="123" spans="1:10" s="83" customFormat="1" ht="12" customHeight="1">
      <c r="A123" s="2212"/>
      <c r="B123" s="638"/>
      <c r="C123" s="92" t="s">
        <v>234</v>
      </c>
      <c r="D123" s="2108">
        <v>0</v>
      </c>
      <c r="E123" s="2108">
        <v>0</v>
      </c>
      <c r="F123" s="2108">
        <v>0</v>
      </c>
      <c r="G123" s="2108">
        <v>0</v>
      </c>
      <c r="H123" s="2108">
        <v>0</v>
      </c>
      <c r="I123" s="2108">
        <v>0</v>
      </c>
      <c r="J123" s="347">
        <f t="shared" si="33"/>
        <v>0</v>
      </c>
    </row>
    <row r="124" spans="1:10" s="83" customFormat="1" ht="12" customHeight="1">
      <c r="A124" s="2085"/>
      <c r="B124" s="638"/>
      <c r="C124" s="92" t="s">
        <v>236</v>
      </c>
      <c r="D124" s="2108">
        <v>0</v>
      </c>
      <c r="E124" s="2108">
        <v>0</v>
      </c>
      <c r="F124" s="2108">
        <v>0</v>
      </c>
      <c r="G124" s="2108">
        <v>0</v>
      </c>
      <c r="H124" s="2108">
        <v>0</v>
      </c>
      <c r="I124" s="2108">
        <v>0</v>
      </c>
      <c r="J124" s="347">
        <f t="shared" si="33"/>
        <v>0</v>
      </c>
    </row>
    <row r="125" spans="1:10" ht="12.75" customHeight="1">
      <c r="A125" s="2211">
        <v>1406</v>
      </c>
      <c r="B125" s="29" t="s">
        <v>51</v>
      </c>
      <c r="C125" s="123"/>
      <c r="D125" s="342">
        <f>SUM(D126+D130+D134+D136+D132)</f>
        <v>0</v>
      </c>
      <c r="E125" s="342">
        <f t="shared" ref="E125:I125" si="38">SUM(E126+E130+E134+E136+E132)</f>
        <v>0</v>
      </c>
      <c r="F125" s="342">
        <f t="shared" si="38"/>
        <v>0</v>
      </c>
      <c r="G125" s="342">
        <f t="shared" si="38"/>
        <v>0</v>
      </c>
      <c r="H125" s="342">
        <f t="shared" si="38"/>
        <v>8</v>
      </c>
      <c r="I125" s="342">
        <f t="shared" si="38"/>
        <v>0</v>
      </c>
      <c r="J125" s="339">
        <f>SUM(D125:I125)</f>
        <v>8</v>
      </c>
    </row>
    <row r="126" spans="1:10" ht="12" customHeight="1">
      <c r="A126" s="2212"/>
      <c r="B126" s="636" t="s">
        <v>52</v>
      </c>
      <c r="C126" s="92"/>
      <c r="D126" s="1074">
        <f t="shared" ref="D126:I126" si="39">SUM(D127:D129)</f>
        <v>0</v>
      </c>
      <c r="E126" s="1074">
        <f t="shared" si="39"/>
        <v>0</v>
      </c>
      <c r="F126" s="1074">
        <f t="shared" si="39"/>
        <v>0</v>
      </c>
      <c r="G126" s="1074">
        <f t="shared" si="39"/>
        <v>0</v>
      </c>
      <c r="H126" s="1074">
        <f t="shared" si="39"/>
        <v>3</v>
      </c>
      <c r="I126" s="1074">
        <f t="shared" si="39"/>
        <v>0</v>
      </c>
      <c r="J126" s="1076">
        <f>SUM(D126:I126)</f>
        <v>3</v>
      </c>
    </row>
    <row r="127" spans="1:10" ht="12" customHeight="1">
      <c r="A127" s="2212"/>
      <c r="B127" s="681"/>
      <c r="C127" s="92" t="s">
        <v>237</v>
      </c>
      <c r="D127" s="2108">
        <v>0</v>
      </c>
      <c r="E127" s="2108">
        <v>0</v>
      </c>
      <c r="F127" s="2108">
        <v>0</v>
      </c>
      <c r="G127" s="2108">
        <v>0</v>
      </c>
      <c r="H127" s="2108">
        <v>0</v>
      </c>
      <c r="I127" s="2108">
        <v>0</v>
      </c>
      <c r="J127" s="347">
        <f>SUM(D127:I127)</f>
        <v>0</v>
      </c>
    </row>
    <row r="128" spans="1:10" ht="12" customHeight="1">
      <c r="A128" s="2212"/>
      <c r="B128" s="681"/>
      <c r="C128" s="92" t="s">
        <v>355</v>
      </c>
      <c r="D128" s="2108">
        <v>0</v>
      </c>
      <c r="E128" s="2108">
        <v>0</v>
      </c>
      <c r="F128" s="2108">
        <v>0</v>
      </c>
      <c r="G128" s="2108">
        <v>0</v>
      </c>
      <c r="H128" s="2108">
        <v>3</v>
      </c>
      <c r="I128" s="2108">
        <v>0</v>
      </c>
      <c r="J128" s="347">
        <f t="shared" ref="J128:J137" si="40">SUM(D128:I128)</f>
        <v>3</v>
      </c>
    </row>
    <row r="129" spans="1:10" ht="12" customHeight="1">
      <c r="A129" s="2212"/>
      <c r="B129" s="681"/>
      <c r="C129" s="92" t="s">
        <v>238</v>
      </c>
      <c r="D129" s="2108">
        <v>0</v>
      </c>
      <c r="E129" s="2108">
        <v>0</v>
      </c>
      <c r="F129" s="2108">
        <v>0</v>
      </c>
      <c r="G129" s="2108">
        <v>0</v>
      </c>
      <c r="H129" s="2108">
        <v>0</v>
      </c>
      <c r="I129" s="2108">
        <v>0</v>
      </c>
      <c r="J129" s="347">
        <f t="shared" si="40"/>
        <v>0</v>
      </c>
    </row>
    <row r="130" spans="1:10" ht="12" customHeight="1">
      <c r="A130" s="2212"/>
      <c r="B130" s="636" t="s">
        <v>53</v>
      </c>
      <c r="C130" s="92"/>
      <c r="D130" s="1074">
        <f>SUM(D131)</f>
        <v>0</v>
      </c>
      <c r="E130" s="1074">
        <f t="shared" ref="E130:I130" si="41">SUM(E131)</f>
        <v>0</v>
      </c>
      <c r="F130" s="1074">
        <f t="shared" si="41"/>
        <v>0</v>
      </c>
      <c r="G130" s="1074">
        <f t="shared" si="41"/>
        <v>0</v>
      </c>
      <c r="H130" s="1074">
        <f t="shared" si="41"/>
        <v>0</v>
      </c>
      <c r="I130" s="1074">
        <f t="shared" si="41"/>
        <v>0</v>
      </c>
      <c r="J130" s="1076">
        <f t="shared" si="40"/>
        <v>0</v>
      </c>
    </row>
    <row r="131" spans="1:10" ht="12" customHeight="1">
      <c r="A131" s="2212"/>
      <c r="B131" s="631"/>
      <c r="C131" s="92" t="s">
        <v>239</v>
      </c>
      <c r="D131" s="2108">
        <v>0</v>
      </c>
      <c r="E131" s="2108">
        <v>0</v>
      </c>
      <c r="F131" s="2108">
        <v>0</v>
      </c>
      <c r="G131" s="2108">
        <v>0</v>
      </c>
      <c r="H131" s="2108">
        <v>0</v>
      </c>
      <c r="I131" s="2108">
        <v>0</v>
      </c>
      <c r="J131" s="347">
        <f t="shared" si="40"/>
        <v>0</v>
      </c>
    </row>
    <row r="132" spans="1:10" ht="12" customHeight="1">
      <c r="A132" s="2212"/>
      <c r="B132" s="636" t="s">
        <v>96</v>
      </c>
      <c r="C132" s="92"/>
      <c r="D132" s="1074">
        <f>SUM(D133)</f>
        <v>0</v>
      </c>
      <c r="E132" s="1074">
        <f t="shared" ref="E132:I132" si="42">SUM(E133)</f>
        <v>0</v>
      </c>
      <c r="F132" s="1074">
        <f t="shared" si="42"/>
        <v>0</v>
      </c>
      <c r="G132" s="1074">
        <f t="shared" si="42"/>
        <v>0</v>
      </c>
      <c r="H132" s="1074">
        <f t="shared" si="42"/>
        <v>5</v>
      </c>
      <c r="I132" s="1074">
        <f t="shared" si="42"/>
        <v>0</v>
      </c>
      <c r="J132" s="1076">
        <f t="shared" si="40"/>
        <v>5</v>
      </c>
    </row>
    <row r="133" spans="1:10" ht="12" customHeight="1">
      <c r="A133" s="2212"/>
      <c r="B133" s="631"/>
      <c r="C133" s="92" t="s">
        <v>239</v>
      </c>
      <c r="D133" s="2108">
        <v>0</v>
      </c>
      <c r="E133" s="2108">
        <v>0</v>
      </c>
      <c r="F133" s="2108">
        <v>0</v>
      </c>
      <c r="G133" s="2108">
        <v>0</v>
      </c>
      <c r="H133" s="2108">
        <v>5</v>
      </c>
      <c r="I133" s="2108">
        <v>0</v>
      </c>
      <c r="J133" s="347">
        <f t="shared" si="40"/>
        <v>5</v>
      </c>
    </row>
    <row r="134" spans="1:10" ht="12" customHeight="1">
      <c r="A134" s="2212"/>
      <c r="B134" s="636" t="s">
        <v>240</v>
      </c>
      <c r="C134" s="92"/>
      <c r="D134" s="1074">
        <f t="shared" ref="D134:I134" si="43">SUM(D135)</f>
        <v>0</v>
      </c>
      <c r="E134" s="1074">
        <f t="shared" si="43"/>
        <v>0</v>
      </c>
      <c r="F134" s="1074">
        <f t="shared" si="43"/>
        <v>0</v>
      </c>
      <c r="G134" s="1074">
        <f t="shared" si="43"/>
        <v>0</v>
      </c>
      <c r="H134" s="1074">
        <f t="shared" si="43"/>
        <v>0</v>
      </c>
      <c r="I134" s="1074">
        <f t="shared" si="43"/>
        <v>0</v>
      </c>
      <c r="J134" s="1076">
        <f t="shared" si="40"/>
        <v>0</v>
      </c>
    </row>
    <row r="135" spans="1:10" ht="12" customHeight="1">
      <c r="A135" s="2212"/>
      <c r="B135" s="681"/>
      <c r="C135" s="92" t="s">
        <v>241</v>
      </c>
      <c r="D135" s="2108">
        <v>0</v>
      </c>
      <c r="E135" s="2108">
        <v>0</v>
      </c>
      <c r="F135" s="2108">
        <v>0</v>
      </c>
      <c r="G135" s="2108">
        <v>0</v>
      </c>
      <c r="H135" s="2108">
        <v>0</v>
      </c>
      <c r="I135" s="2108">
        <v>0</v>
      </c>
      <c r="J135" s="347">
        <f t="shared" si="40"/>
        <v>0</v>
      </c>
    </row>
    <row r="136" spans="1:10" ht="12" customHeight="1">
      <c r="A136" s="2212"/>
      <c r="B136" s="636" t="s">
        <v>56</v>
      </c>
      <c r="C136" s="92"/>
      <c r="D136" s="1074">
        <f t="shared" ref="D136:I136" si="44">SUM(D137)</f>
        <v>0</v>
      </c>
      <c r="E136" s="1074">
        <f t="shared" si="44"/>
        <v>0</v>
      </c>
      <c r="F136" s="1074">
        <f t="shared" si="44"/>
        <v>0</v>
      </c>
      <c r="G136" s="1074">
        <f t="shared" si="44"/>
        <v>0</v>
      </c>
      <c r="H136" s="1074">
        <f t="shared" si="44"/>
        <v>0</v>
      </c>
      <c r="I136" s="1074">
        <f t="shared" si="44"/>
        <v>0</v>
      </c>
      <c r="J136" s="1076">
        <f t="shared" si="40"/>
        <v>0</v>
      </c>
    </row>
    <row r="137" spans="1:10" ht="12" customHeight="1">
      <c r="A137" s="2213"/>
      <c r="B137" s="631"/>
      <c r="C137" s="92" t="s">
        <v>242</v>
      </c>
      <c r="D137" s="2108">
        <v>0</v>
      </c>
      <c r="E137" s="2108">
        <v>0</v>
      </c>
      <c r="F137" s="2108">
        <v>0</v>
      </c>
      <c r="G137" s="2108">
        <v>0</v>
      </c>
      <c r="H137" s="2108">
        <v>0</v>
      </c>
      <c r="I137" s="2108">
        <v>0</v>
      </c>
      <c r="J137" s="347">
        <f t="shared" si="40"/>
        <v>0</v>
      </c>
    </row>
    <row r="138" spans="1:10" ht="12.75" customHeight="1">
      <c r="A138" s="2204">
        <v>1407</v>
      </c>
      <c r="B138" s="13" t="s">
        <v>58</v>
      </c>
      <c r="C138" s="123"/>
      <c r="D138" s="342">
        <f>SUM(D139+D146+D148)</f>
        <v>0</v>
      </c>
      <c r="E138" s="342">
        <f t="shared" ref="E138:I138" si="45">SUM(E139+E146+E148)</f>
        <v>0</v>
      </c>
      <c r="F138" s="342">
        <f t="shared" si="45"/>
        <v>0</v>
      </c>
      <c r="G138" s="342">
        <f t="shared" si="45"/>
        <v>0</v>
      </c>
      <c r="H138" s="342">
        <f t="shared" si="45"/>
        <v>0</v>
      </c>
      <c r="I138" s="342">
        <f t="shared" si="45"/>
        <v>0</v>
      </c>
      <c r="J138" s="339">
        <f>SUM(D138:I138)</f>
        <v>0</v>
      </c>
    </row>
    <row r="139" spans="1:10" ht="12" customHeight="1">
      <c r="A139" s="2205"/>
      <c r="B139" s="636" t="s">
        <v>59</v>
      </c>
      <c r="C139" s="92"/>
      <c r="D139" s="1074">
        <f>SUM(D140:D145)</f>
        <v>0</v>
      </c>
      <c r="E139" s="1074">
        <f t="shared" ref="E139:I139" si="46">SUM(E140:E145)</f>
        <v>0</v>
      </c>
      <c r="F139" s="1074">
        <f t="shared" si="46"/>
        <v>0</v>
      </c>
      <c r="G139" s="1074">
        <f t="shared" si="46"/>
        <v>0</v>
      </c>
      <c r="H139" s="1074">
        <f t="shared" si="46"/>
        <v>0</v>
      </c>
      <c r="I139" s="1074">
        <f t="shared" si="46"/>
        <v>0</v>
      </c>
      <c r="J139" s="1076">
        <f>SUM(D139:I139)</f>
        <v>0</v>
      </c>
    </row>
    <row r="140" spans="1:10" ht="12" customHeight="1">
      <c r="A140" s="2205"/>
      <c r="B140" s="640"/>
      <c r="C140" s="92" t="s">
        <v>356</v>
      </c>
      <c r="D140" s="2108">
        <v>0</v>
      </c>
      <c r="E140" s="2108">
        <v>0</v>
      </c>
      <c r="F140" s="2108">
        <v>0</v>
      </c>
      <c r="G140" s="2108">
        <v>0</v>
      </c>
      <c r="H140" s="2108">
        <v>0</v>
      </c>
      <c r="I140" s="2108">
        <v>0</v>
      </c>
      <c r="J140" s="347">
        <f>SUM(D140:I140)</f>
        <v>0</v>
      </c>
    </row>
    <row r="141" spans="1:10" ht="12" customHeight="1">
      <c r="A141" s="2205"/>
      <c r="B141" s="640"/>
      <c r="C141" s="92" t="s">
        <v>243</v>
      </c>
      <c r="D141" s="2108">
        <v>0</v>
      </c>
      <c r="E141" s="2108">
        <v>0</v>
      </c>
      <c r="F141" s="2108">
        <v>0</v>
      </c>
      <c r="G141" s="2108">
        <v>0</v>
      </c>
      <c r="H141" s="2108">
        <v>0</v>
      </c>
      <c r="I141" s="2108">
        <v>0</v>
      </c>
      <c r="J141" s="347">
        <f t="shared" ref="J141:J149" si="47">SUM(D141:I141)</f>
        <v>0</v>
      </c>
    </row>
    <row r="142" spans="1:10" ht="12" customHeight="1">
      <c r="A142" s="2205"/>
      <c r="B142" s="640"/>
      <c r="C142" s="92" t="s">
        <v>244</v>
      </c>
      <c r="D142" s="2108">
        <v>0</v>
      </c>
      <c r="E142" s="2108">
        <v>0</v>
      </c>
      <c r="F142" s="2108">
        <v>0</v>
      </c>
      <c r="G142" s="2108">
        <v>0</v>
      </c>
      <c r="H142" s="2108">
        <v>0</v>
      </c>
      <c r="I142" s="2108">
        <v>0</v>
      </c>
      <c r="J142" s="347">
        <f t="shared" si="47"/>
        <v>0</v>
      </c>
    </row>
    <row r="143" spans="1:10" ht="12" customHeight="1">
      <c r="A143" s="2205"/>
      <c r="B143" s="631"/>
      <c r="C143" s="92" t="s">
        <v>357</v>
      </c>
      <c r="D143" s="2108">
        <v>0</v>
      </c>
      <c r="E143" s="2108">
        <v>0</v>
      </c>
      <c r="F143" s="2108">
        <v>0</v>
      </c>
      <c r="G143" s="2108">
        <v>0</v>
      </c>
      <c r="H143" s="2108">
        <v>0</v>
      </c>
      <c r="I143" s="2108">
        <v>0</v>
      </c>
      <c r="J143" s="347">
        <f t="shared" si="47"/>
        <v>0</v>
      </c>
    </row>
    <row r="144" spans="1:10" ht="12" customHeight="1">
      <c r="A144" s="2205"/>
      <c r="B144" s="631"/>
      <c r="C144" s="92" t="s">
        <v>245</v>
      </c>
      <c r="D144" s="2108">
        <v>0</v>
      </c>
      <c r="E144" s="2108">
        <v>0</v>
      </c>
      <c r="F144" s="2108">
        <v>0</v>
      </c>
      <c r="G144" s="2108">
        <v>0</v>
      </c>
      <c r="H144" s="2108">
        <v>0</v>
      </c>
      <c r="I144" s="2108">
        <v>0</v>
      </c>
      <c r="J144" s="347">
        <f t="shared" si="47"/>
        <v>0</v>
      </c>
    </row>
    <row r="145" spans="1:10" ht="12" customHeight="1">
      <c r="A145" s="2205"/>
      <c r="B145" s="631"/>
      <c r="C145" s="92" t="s">
        <v>246</v>
      </c>
      <c r="D145" s="2108">
        <v>0</v>
      </c>
      <c r="E145" s="2108">
        <v>0</v>
      </c>
      <c r="F145" s="2108">
        <v>0</v>
      </c>
      <c r="G145" s="2108">
        <v>0</v>
      </c>
      <c r="H145" s="2108">
        <v>0</v>
      </c>
      <c r="I145" s="2108">
        <v>0</v>
      </c>
      <c r="J145" s="347">
        <f t="shared" si="47"/>
        <v>0</v>
      </c>
    </row>
    <row r="146" spans="1:10" ht="12" customHeight="1">
      <c r="A146" s="2205"/>
      <c r="B146" s="640" t="s">
        <v>60</v>
      </c>
      <c r="C146" s="175"/>
      <c r="D146" s="1074">
        <f>SUM(D147)</f>
        <v>0</v>
      </c>
      <c r="E146" s="1074">
        <f t="shared" ref="E146:I146" si="48">SUM(E147)</f>
        <v>0</v>
      </c>
      <c r="F146" s="1074">
        <f t="shared" si="48"/>
        <v>0</v>
      </c>
      <c r="G146" s="1074">
        <f t="shared" si="48"/>
        <v>0</v>
      </c>
      <c r="H146" s="1074">
        <f t="shared" si="48"/>
        <v>0</v>
      </c>
      <c r="I146" s="1074">
        <f t="shared" si="48"/>
        <v>0</v>
      </c>
      <c r="J146" s="1076">
        <f t="shared" si="47"/>
        <v>0</v>
      </c>
    </row>
    <row r="147" spans="1:10" ht="12" customHeight="1">
      <c r="A147" s="2205"/>
      <c r="B147" s="638"/>
      <c r="C147" s="92" t="s">
        <v>247</v>
      </c>
      <c r="D147" s="2108">
        <v>0</v>
      </c>
      <c r="E147" s="2108">
        <v>0</v>
      </c>
      <c r="F147" s="2108">
        <v>0</v>
      </c>
      <c r="G147" s="2108">
        <v>0</v>
      </c>
      <c r="H147" s="2108">
        <v>0</v>
      </c>
      <c r="I147" s="2108">
        <v>0</v>
      </c>
      <c r="J147" s="347">
        <f t="shared" si="47"/>
        <v>0</v>
      </c>
    </row>
    <row r="148" spans="1:10" ht="12" customHeight="1">
      <c r="A148" s="2205"/>
      <c r="B148" s="640" t="s">
        <v>84</v>
      </c>
      <c r="C148" s="175"/>
      <c r="D148" s="1074">
        <f>SUM(D149)</f>
        <v>0</v>
      </c>
      <c r="E148" s="1074">
        <f t="shared" ref="E148:I148" si="49">SUM(E149)</f>
        <v>0</v>
      </c>
      <c r="F148" s="1074">
        <f t="shared" si="49"/>
        <v>0</v>
      </c>
      <c r="G148" s="1074">
        <f t="shared" si="49"/>
        <v>0</v>
      </c>
      <c r="H148" s="1074">
        <f t="shared" si="49"/>
        <v>0</v>
      </c>
      <c r="I148" s="1074">
        <f t="shared" si="49"/>
        <v>0</v>
      </c>
      <c r="J148" s="1076">
        <f t="shared" si="47"/>
        <v>0</v>
      </c>
    </row>
    <row r="149" spans="1:10" ht="12" customHeight="1">
      <c r="A149" s="2205"/>
      <c r="B149" s="631"/>
      <c r="C149" s="92" t="s">
        <v>248</v>
      </c>
      <c r="D149" s="2108">
        <v>0</v>
      </c>
      <c r="E149" s="2108">
        <v>0</v>
      </c>
      <c r="F149" s="2108">
        <v>0</v>
      </c>
      <c r="G149" s="2108">
        <v>0</v>
      </c>
      <c r="H149" s="2108">
        <v>0</v>
      </c>
      <c r="I149" s="2108">
        <v>0</v>
      </c>
      <c r="J149" s="347">
        <f t="shared" si="47"/>
        <v>0</v>
      </c>
    </row>
    <row r="150" spans="1:10" ht="12.75" customHeight="1">
      <c r="A150" s="2204">
        <v>1408</v>
      </c>
      <c r="B150" s="13" t="s">
        <v>63</v>
      </c>
      <c r="C150" s="40"/>
      <c r="D150" s="342">
        <f t="shared" ref="D150:I150" si="50">SUM(D151+D154+D157+D161)</f>
        <v>0</v>
      </c>
      <c r="E150" s="342">
        <f t="shared" si="50"/>
        <v>0</v>
      </c>
      <c r="F150" s="342">
        <f t="shared" si="50"/>
        <v>0</v>
      </c>
      <c r="G150" s="342">
        <f t="shared" si="50"/>
        <v>0</v>
      </c>
      <c r="H150" s="342">
        <f t="shared" si="50"/>
        <v>2</v>
      </c>
      <c r="I150" s="342">
        <f t="shared" si="50"/>
        <v>0</v>
      </c>
      <c r="J150" s="339">
        <f>SUM(D150:I150)</f>
        <v>2</v>
      </c>
    </row>
    <row r="151" spans="1:10" ht="12" customHeight="1">
      <c r="A151" s="2205"/>
      <c r="B151" s="636" t="s">
        <v>64</v>
      </c>
      <c r="C151" s="92"/>
      <c r="D151" s="1082">
        <f>SUM(D152+D153)</f>
        <v>0</v>
      </c>
      <c r="E151" s="1082">
        <f t="shared" ref="E151:I151" si="51">SUM(E152+E153)</f>
        <v>0</v>
      </c>
      <c r="F151" s="1082">
        <f t="shared" si="51"/>
        <v>0</v>
      </c>
      <c r="G151" s="1082">
        <f t="shared" si="51"/>
        <v>0</v>
      </c>
      <c r="H151" s="1082">
        <f t="shared" si="51"/>
        <v>2</v>
      </c>
      <c r="I151" s="1082">
        <f t="shared" si="51"/>
        <v>0</v>
      </c>
      <c r="J151" s="1076">
        <f>SUM(D151:I151)</f>
        <v>2</v>
      </c>
    </row>
    <row r="152" spans="1:10" ht="12" customHeight="1">
      <c r="A152" s="2205"/>
      <c r="B152" s="636"/>
      <c r="C152" s="92" t="s">
        <v>358</v>
      </c>
      <c r="D152" s="2108">
        <v>0</v>
      </c>
      <c r="E152" s="2108">
        <v>0</v>
      </c>
      <c r="F152" s="2108">
        <v>0</v>
      </c>
      <c r="G152" s="2108">
        <v>0</v>
      </c>
      <c r="H152" s="1331">
        <v>2</v>
      </c>
      <c r="I152" s="2108">
        <v>0</v>
      </c>
      <c r="J152" s="347">
        <f>SUM(D152:I152)</f>
        <v>2</v>
      </c>
    </row>
    <row r="153" spans="1:10" ht="12" customHeight="1">
      <c r="A153" s="2205"/>
      <c r="B153" s="631"/>
      <c r="C153" s="92" t="s">
        <v>250</v>
      </c>
      <c r="D153" s="2108">
        <v>0</v>
      </c>
      <c r="E153" s="2108">
        <v>0</v>
      </c>
      <c r="F153" s="2108">
        <v>0</v>
      </c>
      <c r="G153" s="2108">
        <v>0</v>
      </c>
      <c r="H153" s="2108">
        <v>0</v>
      </c>
      <c r="I153" s="2108">
        <v>0</v>
      </c>
      <c r="J153" s="347">
        <f>SUM(D153:I153)</f>
        <v>0</v>
      </c>
    </row>
    <row r="154" spans="1:10" ht="12" customHeight="1">
      <c r="A154" s="2205"/>
      <c r="B154" s="636" t="s">
        <v>65</v>
      </c>
      <c r="C154" s="175"/>
      <c r="D154" s="1074">
        <f>SUM(D155:D156)</f>
        <v>0</v>
      </c>
      <c r="E154" s="1074">
        <f t="shared" ref="E154:I154" si="52">SUM(E155:E156)</f>
        <v>0</v>
      </c>
      <c r="F154" s="1074">
        <f t="shared" si="52"/>
        <v>0</v>
      </c>
      <c r="G154" s="1074">
        <f t="shared" si="52"/>
        <v>0</v>
      </c>
      <c r="H154" s="1074">
        <f t="shared" si="52"/>
        <v>0</v>
      </c>
      <c r="I154" s="1074">
        <f t="shared" si="52"/>
        <v>0</v>
      </c>
      <c r="J154" s="1076">
        <f t="shared" ref="J154:J162" si="53">SUM(D154:I154)</f>
        <v>0</v>
      </c>
    </row>
    <row r="155" spans="1:10" ht="12" customHeight="1">
      <c r="A155" s="2205"/>
      <c r="B155" s="631"/>
      <c r="C155" s="92" t="s">
        <v>251</v>
      </c>
      <c r="D155" s="2108">
        <v>0</v>
      </c>
      <c r="E155" s="2108">
        <v>0</v>
      </c>
      <c r="F155" s="2108">
        <v>0</v>
      </c>
      <c r="G155" s="2108">
        <v>0</v>
      </c>
      <c r="H155" s="2108">
        <v>0</v>
      </c>
      <c r="I155" s="2108">
        <v>0</v>
      </c>
      <c r="J155" s="347">
        <f t="shared" si="53"/>
        <v>0</v>
      </c>
    </row>
    <row r="156" spans="1:10" ht="12" customHeight="1">
      <c r="A156" s="2205"/>
      <c r="B156" s="631"/>
      <c r="C156" s="92" t="s">
        <v>373</v>
      </c>
      <c r="D156" s="2108">
        <v>0</v>
      </c>
      <c r="E156" s="2108">
        <v>0</v>
      </c>
      <c r="F156" s="2108">
        <v>0</v>
      </c>
      <c r="G156" s="2108">
        <v>0</v>
      </c>
      <c r="H156" s="2108">
        <v>0</v>
      </c>
      <c r="I156" s="2108">
        <v>0</v>
      </c>
      <c r="J156" s="347">
        <f t="shared" si="53"/>
        <v>0</v>
      </c>
    </row>
    <row r="157" spans="1:10" ht="12" customHeight="1">
      <c r="A157" s="2205"/>
      <c r="B157" s="640" t="s">
        <v>66</v>
      </c>
      <c r="C157" s="92"/>
      <c r="D157" s="1074">
        <f t="shared" ref="D157:I157" si="54">SUM(D158:D160)</f>
        <v>0</v>
      </c>
      <c r="E157" s="1074">
        <f t="shared" si="54"/>
        <v>0</v>
      </c>
      <c r="F157" s="1074">
        <f t="shared" si="54"/>
        <v>0</v>
      </c>
      <c r="G157" s="1074">
        <f t="shared" si="54"/>
        <v>0</v>
      </c>
      <c r="H157" s="1074">
        <f t="shared" si="54"/>
        <v>0</v>
      </c>
      <c r="I157" s="1074">
        <f t="shared" si="54"/>
        <v>0</v>
      </c>
      <c r="J157" s="1076">
        <f t="shared" si="53"/>
        <v>0</v>
      </c>
    </row>
    <row r="158" spans="1:10" ht="12" customHeight="1">
      <c r="A158" s="2205"/>
      <c r="B158" s="640"/>
      <c r="C158" s="92" t="s">
        <v>253</v>
      </c>
      <c r="D158" s="2108">
        <v>0</v>
      </c>
      <c r="E158" s="2108">
        <v>0</v>
      </c>
      <c r="F158" s="2108">
        <v>0</v>
      </c>
      <c r="G158" s="2108">
        <v>0</v>
      </c>
      <c r="H158" s="2108">
        <v>0</v>
      </c>
      <c r="I158" s="2108">
        <v>0</v>
      </c>
      <c r="J158" s="347">
        <f t="shared" si="53"/>
        <v>0</v>
      </c>
    </row>
    <row r="159" spans="1:10" ht="12" customHeight="1">
      <c r="A159" s="2205"/>
      <c r="B159" s="640"/>
      <c r="C159" s="92" t="s">
        <v>254</v>
      </c>
      <c r="D159" s="2108">
        <v>0</v>
      </c>
      <c r="E159" s="2108">
        <v>0</v>
      </c>
      <c r="F159" s="2108">
        <v>0</v>
      </c>
      <c r="G159" s="2108">
        <v>0</v>
      </c>
      <c r="H159" s="2108">
        <v>0</v>
      </c>
      <c r="I159" s="2108">
        <v>0</v>
      </c>
      <c r="J159" s="347">
        <f t="shared" si="53"/>
        <v>0</v>
      </c>
    </row>
    <row r="160" spans="1:10" ht="12" customHeight="1">
      <c r="A160" s="2205"/>
      <c r="B160" s="640"/>
      <c r="C160" s="92" t="s">
        <v>255</v>
      </c>
      <c r="D160" s="2108">
        <v>0</v>
      </c>
      <c r="E160" s="2108">
        <v>0</v>
      </c>
      <c r="F160" s="2108">
        <v>0</v>
      </c>
      <c r="G160" s="2108">
        <v>0</v>
      </c>
      <c r="H160" s="2108">
        <v>0</v>
      </c>
      <c r="I160" s="2108">
        <v>0</v>
      </c>
      <c r="J160" s="347">
        <f t="shared" si="53"/>
        <v>0</v>
      </c>
    </row>
    <row r="161" spans="1:10" ht="12" customHeight="1">
      <c r="A161" s="2205"/>
      <c r="B161" s="640" t="s">
        <v>67</v>
      </c>
      <c r="C161" s="175"/>
      <c r="D161" s="1074">
        <f t="shared" ref="D161:I161" si="55">SUM(D162)</f>
        <v>0</v>
      </c>
      <c r="E161" s="1074">
        <f t="shared" si="55"/>
        <v>0</v>
      </c>
      <c r="F161" s="1074">
        <f t="shared" si="55"/>
        <v>0</v>
      </c>
      <c r="G161" s="1074">
        <f t="shared" si="55"/>
        <v>0</v>
      </c>
      <c r="H161" s="1074">
        <f t="shared" si="55"/>
        <v>0</v>
      </c>
      <c r="I161" s="1074">
        <f t="shared" si="55"/>
        <v>0</v>
      </c>
      <c r="J161" s="1076">
        <f t="shared" si="53"/>
        <v>0</v>
      </c>
    </row>
    <row r="162" spans="1:10" ht="12" customHeight="1">
      <c r="A162" s="2205"/>
      <c r="B162" s="638"/>
      <c r="C162" s="92" t="s">
        <v>256</v>
      </c>
      <c r="D162" s="2108">
        <v>0</v>
      </c>
      <c r="E162" s="2108">
        <v>0</v>
      </c>
      <c r="F162" s="2108">
        <v>0</v>
      </c>
      <c r="G162" s="2108">
        <v>0</v>
      </c>
      <c r="H162" s="2108">
        <v>0</v>
      </c>
      <c r="I162" s="2108">
        <v>0</v>
      </c>
      <c r="J162" s="347">
        <f t="shared" si="53"/>
        <v>0</v>
      </c>
    </row>
    <row r="163" spans="1:10" ht="12.75" customHeight="1">
      <c r="A163" s="2204">
        <v>1624</v>
      </c>
      <c r="B163" s="40" t="s">
        <v>68</v>
      </c>
      <c r="C163" s="123"/>
      <c r="D163" s="342">
        <f t="shared" ref="D163:I163" si="56">SUM(D164+D166)</f>
        <v>0</v>
      </c>
      <c r="E163" s="342">
        <f t="shared" si="56"/>
        <v>0</v>
      </c>
      <c r="F163" s="342">
        <f t="shared" si="56"/>
        <v>0</v>
      </c>
      <c r="G163" s="342">
        <f t="shared" si="56"/>
        <v>0</v>
      </c>
      <c r="H163" s="342">
        <f t="shared" si="56"/>
        <v>0</v>
      </c>
      <c r="I163" s="342">
        <f t="shared" si="56"/>
        <v>0</v>
      </c>
      <c r="J163" s="339">
        <f>SUM(D163:I163)</f>
        <v>0</v>
      </c>
    </row>
    <row r="164" spans="1:10" ht="12" customHeight="1">
      <c r="A164" s="2205"/>
      <c r="B164" s="678" t="s">
        <v>69</v>
      </c>
      <c r="C164" s="64"/>
      <c r="D164" s="1074">
        <f t="shared" ref="D164:I164" si="57">SUM(D165)</f>
        <v>0</v>
      </c>
      <c r="E164" s="1074">
        <f t="shared" si="57"/>
        <v>0</v>
      </c>
      <c r="F164" s="1074">
        <f t="shared" si="57"/>
        <v>0</v>
      </c>
      <c r="G164" s="1074">
        <f t="shared" si="57"/>
        <v>0</v>
      </c>
      <c r="H164" s="1074">
        <f t="shared" si="57"/>
        <v>0</v>
      </c>
      <c r="I164" s="1074">
        <f t="shared" si="57"/>
        <v>0</v>
      </c>
      <c r="J164" s="1076">
        <f>SUM(D164:I164)</f>
        <v>0</v>
      </c>
    </row>
    <row r="165" spans="1:10" ht="12" customHeight="1">
      <c r="A165" s="2205"/>
      <c r="B165" s="638"/>
      <c r="C165" s="92" t="s">
        <v>258</v>
      </c>
      <c r="D165" s="2108">
        <v>0</v>
      </c>
      <c r="E165" s="2108">
        <v>0</v>
      </c>
      <c r="F165" s="2108">
        <v>0</v>
      </c>
      <c r="G165" s="2108">
        <v>0</v>
      </c>
      <c r="H165" s="2108">
        <v>0</v>
      </c>
      <c r="I165" s="2108">
        <v>0</v>
      </c>
      <c r="J165" s="347">
        <f>SUM(D165:I165)</f>
        <v>0</v>
      </c>
    </row>
    <row r="166" spans="1:10" ht="12" customHeight="1">
      <c r="A166" s="2205"/>
      <c r="B166" s="636" t="s">
        <v>71</v>
      </c>
      <c r="C166" s="92"/>
      <c r="D166" s="1074">
        <f t="shared" ref="D166:I166" si="58">SUM(D167)</f>
        <v>0</v>
      </c>
      <c r="E166" s="1074">
        <f t="shared" si="58"/>
        <v>0</v>
      </c>
      <c r="F166" s="1074">
        <f t="shared" si="58"/>
        <v>0</v>
      </c>
      <c r="G166" s="1074">
        <f t="shared" si="58"/>
        <v>0</v>
      </c>
      <c r="H166" s="1074">
        <f t="shared" si="58"/>
        <v>0</v>
      </c>
      <c r="I166" s="1074">
        <f t="shared" si="58"/>
        <v>0</v>
      </c>
      <c r="J166" s="1076">
        <f>SUM(D166:I166)</f>
        <v>0</v>
      </c>
    </row>
    <row r="167" spans="1:10" ht="12" customHeight="1">
      <c r="A167" s="2207"/>
      <c r="B167" s="1083"/>
      <c r="C167" s="314" t="s">
        <v>259</v>
      </c>
      <c r="D167" s="2108">
        <v>0</v>
      </c>
      <c r="E167" s="2108">
        <v>0</v>
      </c>
      <c r="F167" s="2108">
        <v>0</v>
      </c>
      <c r="G167" s="2108">
        <v>0</v>
      </c>
      <c r="H167" s="2108">
        <v>0</v>
      </c>
      <c r="I167" s="2108">
        <v>0</v>
      </c>
      <c r="J167" s="347">
        <f>SUM(D167:I167)</f>
        <v>0</v>
      </c>
    </row>
    <row r="168" spans="1:10">
      <c r="A168" s="1084"/>
      <c r="B168" s="2256" t="s">
        <v>8</v>
      </c>
      <c r="C168" s="2257"/>
      <c r="D168" s="1085">
        <f>SUM(D166:D167)</f>
        <v>0</v>
      </c>
      <c r="E168" s="1085">
        <f>SUM(D168)</f>
        <v>0</v>
      </c>
      <c r="F168" s="1085">
        <f>SUM(E168)</f>
        <v>0</v>
      </c>
      <c r="G168" s="1085">
        <f>SUM(G8+G39+G74+G97+G125+G138+G150+G163)</f>
        <v>1</v>
      </c>
      <c r="H168" s="1085">
        <f t="shared" ref="H168:J168" si="59">SUM(H8+H39+H74+H88+H97+H125+H138+H150+H163)</f>
        <v>21</v>
      </c>
      <c r="I168" s="1085">
        <f t="shared" si="59"/>
        <v>0</v>
      </c>
      <c r="J168" s="1086">
        <f t="shared" si="59"/>
        <v>22</v>
      </c>
    </row>
    <row r="169" spans="1:10" ht="11.25" customHeight="1">
      <c r="A169" s="979"/>
      <c r="B169" s="2383" t="s">
        <v>362</v>
      </c>
      <c r="C169" s="2383"/>
      <c r="D169" s="2383"/>
      <c r="E169" s="2383"/>
      <c r="F169" s="79"/>
      <c r="G169" s="79"/>
      <c r="H169" s="79"/>
      <c r="I169" s="79"/>
      <c r="J169" s="79"/>
    </row>
    <row r="170" spans="1:10" ht="10.5" customHeight="1">
      <c r="A170" s="979"/>
      <c r="B170" s="2384" t="s">
        <v>1562</v>
      </c>
      <c r="C170" s="2384"/>
      <c r="D170" s="2384"/>
      <c r="E170" s="2384"/>
      <c r="F170" s="79"/>
      <c r="G170" s="79"/>
      <c r="H170" s="79"/>
      <c r="I170" s="79"/>
      <c r="J170" s="79"/>
    </row>
    <row r="171" spans="1:10" ht="9" customHeight="1"/>
    <row r="172" spans="1:10" ht="15.75" customHeight="1">
      <c r="A172" s="979"/>
      <c r="C172" s="92"/>
    </row>
    <row r="173" spans="1:10" ht="9" customHeight="1">
      <c r="A173" s="979"/>
    </row>
    <row r="174" spans="1:10" ht="12.75" customHeight="1"/>
    <row r="175" spans="1:10" ht="9" customHeight="1">
      <c r="A175" s="979"/>
    </row>
    <row r="176" spans="1:10" ht="9" customHeight="1">
      <c r="A176" s="979"/>
    </row>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spans="2:3" ht="9" customHeight="1"/>
    <row r="258" spans="2:3" ht="9" customHeight="1"/>
    <row r="259" spans="2:3" ht="9" customHeight="1"/>
    <row r="260" spans="2:3" ht="9" customHeight="1"/>
    <row r="261" spans="2:3" ht="9" customHeight="1">
      <c r="B261" s="92"/>
      <c r="C261" s="92"/>
    </row>
    <row r="262" spans="2:3" ht="9" customHeight="1"/>
    <row r="263" spans="2:3" ht="9" customHeight="1"/>
    <row r="264" spans="2:3" ht="9" customHeight="1"/>
    <row r="265" spans="2:3" ht="9" customHeight="1"/>
    <row r="266" spans="2:3" ht="9" customHeight="1"/>
    <row r="267" spans="2:3" ht="9" customHeight="1"/>
    <row r="268" spans="2:3" ht="9" customHeight="1"/>
    <row r="269" spans="2:3" ht="9" customHeight="1"/>
    <row r="270" spans="2:3" ht="9" customHeight="1"/>
    <row r="271" spans="2:3" ht="9" customHeight="1"/>
    <row r="272" spans="2:3"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sheetData>
  <mergeCells count="20">
    <mergeCell ref="B169:E169"/>
    <mergeCell ref="B170:E170"/>
    <mergeCell ref="A97:A123"/>
    <mergeCell ref="A125:A137"/>
    <mergeCell ref="A138:A149"/>
    <mergeCell ref="A150:A162"/>
    <mergeCell ref="A163:A167"/>
    <mergeCell ref="B168:C168"/>
    <mergeCell ref="A39:A73"/>
    <mergeCell ref="A74:A82"/>
    <mergeCell ref="A85:A87"/>
    <mergeCell ref="B85:C87"/>
    <mergeCell ref="D85:J86"/>
    <mergeCell ref="A88:A96"/>
    <mergeCell ref="A2:J2"/>
    <mergeCell ref="A3:J3"/>
    <mergeCell ref="A5:A7"/>
    <mergeCell ref="B5:C7"/>
    <mergeCell ref="D5:J6"/>
    <mergeCell ref="A8:A36"/>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3"/>
  <sheetViews>
    <sheetView workbookViewId="0">
      <selection activeCell="C26" sqref="C26"/>
    </sheetView>
  </sheetViews>
  <sheetFormatPr baseColWidth="10" defaultRowHeight="12.75"/>
  <cols>
    <col min="1" max="1" width="7.5703125" style="79" customWidth="1"/>
    <col min="2" max="2" width="1.5703125" style="79" customWidth="1"/>
    <col min="3" max="3" width="67.7109375" style="79" customWidth="1"/>
    <col min="4" max="4" width="7.28515625" style="305" customWidth="1"/>
    <col min="5" max="5" width="9.42578125" style="305" customWidth="1"/>
    <col min="6" max="8" width="7.28515625" style="305" customWidth="1"/>
    <col min="9" max="9" width="9.85546875" style="305" customWidth="1"/>
    <col min="10" max="10" width="7.28515625" style="305" customWidth="1"/>
    <col min="11" max="11" width="6.7109375" style="79" customWidth="1"/>
    <col min="12" max="12" width="1" style="79" customWidth="1"/>
    <col min="13" max="13" width="6.7109375" style="79" customWidth="1"/>
    <col min="14" max="14" width="1" style="79" customWidth="1"/>
    <col min="15" max="15" width="6.7109375" style="79" customWidth="1"/>
    <col min="16" max="16" width="1" style="79" customWidth="1"/>
    <col min="17" max="17" width="6.7109375" style="79" customWidth="1"/>
    <col min="18" max="18" width="1" style="79" customWidth="1"/>
    <col min="19" max="19" width="6.7109375" style="79" customWidth="1"/>
    <col min="20" max="20" width="1" style="79" customWidth="1"/>
    <col min="21" max="22" width="6.7109375" style="79" customWidth="1"/>
    <col min="23" max="16384" width="11.42578125" style="79"/>
  </cols>
  <sheetData>
    <row r="1" spans="1:23" ht="3.75" customHeight="1">
      <c r="A1" s="83"/>
      <c r="B1" s="83"/>
      <c r="C1" s="83"/>
      <c r="D1" s="222"/>
      <c r="E1" s="222"/>
      <c r="F1" s="222"/>
      <c r="G1" s="222"/>
      <c r="H1" s="222"/>
      <c r="I1" s="222"/>
      <c r="J1" s="222"/>
    </row>
    <row r="2" spans="1:23" ht="12.75" customHeight="1">
      <c r="A2" s="2281" t="s">
        <v>1551</v>
      </c>
      <c r="B2" s="2281"/>
      <c r="C2" s="2281"/>
      <c r="D2" s="2281"/>
      <c r="E2" s="2281"/>
      <c r="F2" s="2281"/>
      <c r="G2" s="2281"/>
      <c r="H2" s="2281"/>
      <c r="I2" s="2281"/>
      <c r="J2" s="2281"/>
      <c r="K2" s="1009"/>
      <c r="L2" s="1009"/>
      <c r="M2" s="1009"/>
      <c r="N2" s="1009"/>
      <c r="O2" s="1009"/>
      <c r="P2" s="1009"/>
      <c r="Q2" s="1009"/>
      <c r="R2" s="1009"/>
      <c r="S2" s="1009"/>
      <c r="T2" s="1009"/>
    </row>
    <row r="3" spans="1:23" s="83" customFormat="1" ht="12.75" customHeight="1">
      <c r="A3" s="2281" t="s">
        <v>1563</v>
      </c>
      <c r="B3" s="2281"/>
      <c r="C3" s="2281"/>
      <c r="D3" s="2281"/>
      <c r="E3" s="2281"/>
      <c r="F3" s="2281"/>
      <c r="G3" s="2281"/>
      <c r="H3" s="2281"/>
      <c r="I3" s="2281"/>
      <c r="J3" s="2281"/>
      <c r="V3" s="88"/>
      <c r="W3" s="88"/>
    </row>
    <row r="4" spans="1:23" s="83" customFormat="1" ht="3" customHeight="1">
      <c r="B4" s="314"/>
      <c r="C4" s="314"/>
      <c r="D4" s="223"/>
      <c r="E4" s="223"/>
      <c r="F4" s="223"/>
      <c r="G4" s="223"/>
      <c r="H4" s="223"/>
      <c r="I4" s="223"/>
      <c r="J4" s="2104"/>
    </row>
    <row r="5" spans="1:23" s="83" customFormat="1" ht="8.25" customHeight="1">
      <c r="A5" s="2282" t="s">
        <v>2</v>
      </c>
      <c r="B5" s="2285" t="s">
        <v>184</v>
      </c>
      <c r="C5" s="2285"/>
      <c r="D5" s="2897" t="s">
        <v>1552</v>
      </c>
      <c r="E5" s="2897"/>
      <c r="F5" s="2897"/>
      <c r="G5" s="2897"/>
      <c r="H5" s="2897"/>
      <c r="I5" s="2897"/>
      <c r="J5" s="2898"/>
    </row>
    <row r="6" spans="1:23" ht="12" customHeight="1">
      <c r="A6" s="2357"/>
      <c r="B6" s="2286"/>
      <c r="C6" s="2286"/>
      <c r="D6" s="2899"/>
      <c r="E6" s="2899"/>
      <c r="F6" s="2899"/>
      <c r="G6" s="2899"/>
      <c r="H6" s="2899"/>
      <c r="I6" s="2899"/>
      <c r="J6" s="2900"/>
    </row>
    <row r="7" spans="1:23" ht="22.5">
      <c r="A7" s="2358"/>
      <c r="B7" s="2287"/>
      <c r="C7" s="2287"/>
      <c r="D7" s="2901" t="s">
        <v>1553</v>
      </c>
      <c r="E7" s="2901" t="s">
        <v>1554</v>
      </c>
      <c r="F7" s="2901" t="s">
        <v>1555</v>
      </c>
      <c r="G7" s="2901" t="s">
        <v>1556</v>
      </c>
      <c r="H7" s="2901" t="s">
        <v>1557</v>
      </c>
      <c r="I7" s="2901" t="s">
        <v>1558</v>
      </c>
      <c r="J7" s="967" t="s">
        <v>8</v>
      </c>
    </row>
    <row r="8" spans="1:23" ht="12.75" customHeight="1">
      <c r="A8" s="2211">
        <v>1401</v>
      </c>
      <c r="B8" s="318" t="s">
        <v>20</v>
      </c>
      <c r="C8" s="492"/>
      <c r="D8" s="1092">
        <f>SUM(D9,D13,D17,D23,D32,D36+D38)</f>
        <v>0</v>
      </c>
      <c r="E8" s="1092">
        <f t="shared" ref="E8:I8" si="0">SUM(E9,E13,E17,E23,E32,E36+E38)</f>
        <v>0</v>
      </c>
      <c r="F8" s="1092">
        <f t="shared" si="0"/>
        <v>0</v>
      </c>
      <c r="G8" s="1092">
        <f t="shared" si="0"/>
        <v>0</v>
      </c>
      <c r="H8" s="1092">
        <f t="shared" si="0"/>
        <v>1</v>
      </c>
      <c r="I8" s="1092">
        <f t="shared" si="0"/>
        <v>0</v>
      </c>
      <c r="J8" s="1093">
        <f>SUM(D8:I8)</f>
        <v>1</v>
      </c>
    </row>
    <row r="9" spans="1:23" ht="12" customHeight="1">
      <c r="A9" s="2316"/>
      <c r="B9" s="623" t="s">
        <v>21</v>
      </c>
      <c r="C9" s="624"/>
      <c r="D9" s="1014">
        <f>SUM(D10:D12)</f>
        <v>0</v>
      </c>
      <c r="E9" s="1014">
        <f t="shared" ref="E9:I9" si="1">SUM(E10:E12)</f>
        <v>0</v>
      </c>
      <c r="F9" s="1014">
        <f t="shared" si="1"/>
        <v>0</v>
      </c>
      <c r="G9" s="1014">
        <f t="shared" si="1"/>
        <v>0</v>
      </c>
      <c r="H9" s="1014">
        <f t="shared" si="1"/>
        <v>0</v>
      </c>
      <c r="I9" s="1014">
        <f t="shared" si="1"/>
        <v>0</v>
      </c>
      <c r="J9" s="1073">
        <f>SUM(D9:I9)</f>
        <v>0</v>
      </c>
    </row>
    <row r="10" spans="1:23" ht="12" customHeight="1">
      <c r="A10" s="2316"/>
      <c r="B10" s="640"/>
      <c r="C10" s="92" t="s">
        <v>1559</v>
      </c>
      <c r="D10" s="324">
        <v>0</v>
      </c>
      <c r="E10" s="324">
        <v>0</v>
      </c>
      <c r="F10" s="324">
        <v>0</v>
      </c>
      <c r="G10" s="324">
        <v>0</v>
      </c>
      <c r="H10" s="324">
        <v>0</v>
      </c>
      <c r="I10" s="324">
        <v>0</v>
      </c>
      <c r="J10" s="347">
        <f>SUM(D10:I10)</f>
        <v>0</v>
      </c>
    </row>
    <row r="11" spans="1:23" ht="12" customHeight="1">
      <c r="A11" s="2316"/>
      <c r="B11" s="631"/>
      <c r="C11" s="92" t="s">
        <v>204</v>
      </c>
      <c r="D11" s="324">
        <v>0</v>
      </c>
      <c r="E11" s="324">
        <v>0</v>
      </c>
      <c r="F11" s="324">
        <v>0</v>
      </c>
      <c r="G11" s="324">
        <v>0</v>
      </c>
      <c r="H11" s="324">
        <v>0</v>
      </c>
      <c r="I11" s="324">
        <v>0</v>
      </c>
      <c r="J11" s="347">
        <f t="shared" ref="J11:J12" si="2">SUM(D11:I11)</f>
        <v>0</v>
      </c>
    </row>
    <row r="12" spans="1:23" ht="12" customHeight="1">
      <c r="A12" s="2316"/>
      <c r="B12" s="631"/>
      <c r="C12" s="64" t="s">
        <v>391</v>
      </c>
      <c r="D12" s="324">
        <v>0</v>
      </c>
      <c r="E12" s="324">
        <v>0</v>
      </c>
      <c r="F12" s="324">
        <v>0</v>
      </c>
      <c r="G12" s="324">
        <v>0</v>
      </c>
      <c r="H12" s="324">
        <v>0</v>
      </c>
      <c r="I12" s="324">
        <v>0</v>
      </c>
      <c r="J12" s="347">
        <f t="shared" si="2"/>
        <v>0</v>
      </c>
    </row>
    <row r="13" spans="1:23" ht="12" customHeight="1">
      <c r="A13" s="2316"/>
      <c r="B13" s="636" t="s">
        <v>22</v>
      </c>
      <c r="C13" s="92"/>
      <c r="D13" s="1074">
        <f t="shared" ref="D13:I13" si="3">SUM(D14:D16)</f>
        <v>0</v>
      </c>
      <c r="E13" s="1074">
        <f t="shared" si="3"/>
        <v>0</v>
      </c>
      <c r="F13" s="1074">
        <f t="shared" si="3"/>
        <v>0</v>
      </c>
      <c r="G13" s="1074">
        <f t="shared" si="3"/>
        <v>0</v>
      </c>
      <c r="H13" s="1074">
        <f t="shared" si="3"/>
        <v>0</v>
      </c>
      <c r="I13" s="1074">
        <f t="shared" si="3"/>
        <v>0</v>
      </c>
      <c r="J13" s="1076">
        <f>SUM(D13:I13)</f>
        <v>0</v>
      </c>
    </row>
    <row r="14" spans="1:23" ht="12" customHeight="1">
      <c r="A14" s="2316"/>
      <c r="B14" s="631"/>
      <c r="C14" s="92" t="s">
        <v>195</v>
      </c>
      <c r="D14" s="2108">
        <v>0</v>
      </c>
      <c r="E14" s="2108">
        <v>0</v>
      </c>
      <c r="F14" s="2108">
        <v>0</v>
      </c>
      <c r="G14" s="2108">
        <v>0</v>
      </c>
      <c r="H14" s="2108">
        <v>0</v>
      </c>
      <c r="I14" s="2108">
        <v>0</v>
      </c>
      <c r="J14" s="347">
        <f>SUM(D14:I14)</f>
        <v>0</v>
      </c>
    </row>
    <row r="15" spans="1:23" ht="12" customHeight="1">
      <c r="A15" s="2316"/>
      <c r="B15" s="631"/>
      <c r="C15" s="92" t="s">
        <v>196</v>
      </c>
      <c r="D15" s="2108">
        <v>0</v>
      </c>
      <c r="E15" s="2108">
        <v>0</v>
      </c>
      <c r="F15" s="2108">
        <v>0</v>
      </c>
      <c r="G15" s="2108">
        <v>0</v>
      </c>
      <c r="H15" s="2108">
        <v>0</v>
      </c>
      <c r="I15" s="2108">
        <v>0</v>
      </c>
      <c r="J15" s="347">
        <f>SUM(D15:I15)</f>
        <v>0</v>
      </c>
    </row>
    <row r="16" spans="1:23" ht="12" customHeight="1">
      <c r="A16" s="2316"/>
      <c r="B16" s="631"/>
      <c r="C16" s="92" t="s">
        <v>197</v>
      </c>
      <c r="D16" s="2108">
        <v>0</v>
      </c>
      <c r="E16" s="2108">
        <v>0</v>
      </c>
      <c r="F16" s="2108">
        <v>0</v>
      </c>
      <c r="G16" s="2108">
        <v>0</v>
      </c>
      <c r="H16" s="2108">
        <v>0</v>
      </c>
      <c r="I16" s="2108">
        <v>0</v>
      </c>
      <c r="J16" s="347">
        <f>SUM(D16:I16)</f>
        <v>0</v>
      </c>
    </row>
    <row r="17" spans="1:10" ht="12" customHeight="1">
      <c r="A17" s="2316"/>
      <c r="B17" s="636" t="s">
        <v>23</v>
      </c>
      <c r="C17" s="92"/>
      <c r="D17" s="1074">
        <f>SUM(D18:D22)</f>
        <v>0</v>
      </c>
      <c r="E17" s="1074">
        <f t="shared" ref="E17:I17" si="4">SUM(E18:E22)</f>
        <v>0</v>
      </c>
      <c r="F17" s="1074">
        <f t="shared" si="4"/>
        <v>0</v>
      </c>
      <c r="G17" s="1074">
        <f t="shared" si="4"/>
        <v>0</v>
      </c>
      <c r="H17" s="1074">
        <f t="shared" si="4"/>
        <v>1</v>
      </c>
      <c r="I17" s="1074">
        <f t="shared" si="4"/>
        <v>0</v>
      </c>
      <c r="J17" s="1076">
        <f>SUM(D17:I18)</f>
        <v>1</v>
      </c>
    </row>
    <row r="18" spans="1:10" ht="12" hidden="1" customHeight="1">
      <c r="A18" s="2316"/>
      <c r="B18" s="636"/>
      <c r="C18" s="92" t="s">
        <v>1560</v>
      </c>
      <c r="D18" s="2108">
        <v>0</v>
      </c>
      <c r="E18" s="2108">
        <v>0</v>
      </c>
      <c r="F18" s="2108">
        <v>0</v>
      </c>
      <c r="G18" s="2108">
        <v>0</v>
      </c>
      <c r="H18" s="2108">
        <v>0</v>
      </c>
      <c r="I18" s="2108">
        <v>0</v>
      </c>
      <c r="J18" s="347">
        <f t="shared" ref="J18" si="5">SUM(H18:I18)</f>
        <v>0</v>
      </c>
    </row>
    <row r="19" spans="1:10" ht="12" customHeight="1">
      <c r="A19" s="2316"/>
      <c r="B19" s="638"/>
      <c r="C19" s="92" t="s">
        <v>332</v>
      </c>
      <c r="D19" s="2108">
        <v>0</v>
      </c>
      <c r="E19" s="2108">
        <v>0</v>
      </c>
      <c r="F19" s="2108">
        <v>0</v>
      </c>
      <c r="G19" s="2108">
        <v>0</v>
      </c>
      <c r="H19" s="2108">
        <v>1</v>
      </c>
      <c r="I19" s="2108">
        <v>0</v>
      </c>
      <c r="J19" s="347">
        <f>SUM(D19:I19)</f>
        <v>1</v>
      </c>
    </row>
    <row r="20" spans="1:10" ht="12" customHeight="1">
      <c r="A20" s="2316"/>
      <c r="B20" s="638"/>
      <c r="C20" s="92" t="s">
        <v>195</v>
      </c>
      <c r="D20" s="2108">
        <v>0</v>
      </c>
      <c r="E20" s="2108">
        <v>0</v>
      </c>
      <c r="F20" s="2108">
        <v>0</v>
      </c>
      <c r="G20" s="2108">
        <v>0</v>
      </c>
      <c r="H20" s="2108">
        <v>0</v>
      </c>
      <c r="I20" s="2108">
        <v>0</v>
      </c>
      <c r="J20" s="347">
        <f>SUM(D20:I20)</f>
        <v>0</v>
      </c>
    </row>
    <row r="21" spans="1:10" ht="12" customHeight="1">
      <c r="A21" s="2316"/>
      <c r="B21" s="638"/>
      <c r="C21" s="92" t="s">
        <v>198</v>
      </c>
      <c r="D21" s="2108">
        <v>0</v>
      </c>
      <c r="E21" s="2108">
        <v>0</v>
      </c>
      <c r="F21" s="2108">
        <v>0</v>
      </c>
      <c r="G21" s="2108">
        <v>0</v>
      </c>
      <c r="H21" s="2108">
        <v>0</v>
      </c>
      <c r="I21" s="2108">
        <v>0</v>
      </c>
      <c r="J21" s="347">
        <f t="shared" ref="J21:J22" si="6">SUM(D21:I21)</f>
        <v>0</v>
      </c>
    </row>
    <row r="22" spans="1:10" ht="12" customHeight="1">
      <c r="A22" s="2316"/>
      <c r="B22" s="638"/>
      <c r="C22" s="92" t="s">
        <v>199</v>
      </c>
      <c r="D22" s="2108">
        <v>0</v>
      </c>
      <c r="E22" s="2108">
        <v>0</v>
      </c>
      <c r="F22" s="2108">
        <v>0</v>
      </c>
      <c r="G22" s="2108">
        <v>0</v>
      </c>
      <c r="H22" s="2108">
        <v>0</v>
      </c>
      <c r="I22" s="2108">
        <v>0</v>
      </c>
      <c r="J22" s="347">
        <f t="shared" si="6"/>
        <v>0</v>
      </c>
    </row>
    <row r="23" spans="1:10" ht="12" customHeight="1">
      <c r="A23" s="2316"/>
      <c r="B23" s="639" t="s">
        <v>24</v>
      </c>
      <c r="C23" s="167"/>
      <c r="D23" s="1074">
        <f t="shared" ref="D23:I23" si="7">SUM(D24:D31)</f>
        <v>0</v>
      </c>
      <c r="E23" s="1074">
        <f t="shared" si="7"/>
        <v>0</v>
      </c>
      <c r="F23" s="1074">
        <f t="shared" si="7"/>
        <v>0</v>
      </c>
      <c r="G23" s="1074">
        <f t="shared" si="7"/>
        <v>0</v>
      </c>
      <c r="H23" s="1074">
        <f t="shared" si="7"/>
        <v>0</v>
      </c>
      <c r="I23" s="1074">
        <f t="shared" si="7"/>
        <v>0</v>
      </c>
      <c r="J23" s="1076">
        <f>SUM(D23:I23)</f>
        <v>0</v>
      </c>
    </row>
    <row r="24" spans="1:10" ht="12" customHeight="1">
      <c r="A24" s="2316"/>
      <c r="B24" s="638"/>
      <c r="C24" s="92" t="s">
        <v>195</v>
      </c>
      <c r="D24" s="2108">
        <v>0</v>
      </c>
      <c r="E24" s="2108">
        <v>0</v>
      </c>
      <c r="F24" s="2108">
        <v>0</v>
      </c>
      <c r="G24" s="2108">
        <v>0</v>
      </c>
      <c r="H24" s="2108">
        <v>0</v>
      </c>
      <c r="I24" s="2108">
        <v>0</v>
      </c>
      <c r="J24" s="347">
        <f>SUM(D24:I24)</f>
        <v>0</v>
      </c>
    </row>
    <row r="25" spans="1:10" ht="12" customHeight="1">
      <c r="A25" s="2316"/>
      <c r="B25" s="638"/>
      <c r="C25" s="92" t="s">
        <v>200</v>
      </c>
      <c r="D25" s="2108">
        <v>0</v>
      </c>
      <c r="E25" s="2108">
        <v>0</v>
      </c>
      <c r="F25" s="2108">
        <v>0</v>
      </c>
      <c r="G25" s="2108">
        <v>0</v>
      </c>
      <c r="H25" s="2108">
        <v>0</v>
      </c>
      <c r="I25" s="2108">
        <v>0</v>
      </c>
      <c r="J25" s="347">
        <f t="shared" ref="J25:J39" si="8">SUM(D25:I25)</f>
        <v>0</v>
      </c>
    </row>
    <row r="26" spans="1:10" ht="12" customHeight="1">
      <c r="A26" s="2316"/>
      <c r="B26" s="631"/>
      <c r="C26" s="92" t="s">
        <v>201</v>
      </c>
      <c r="D26" s="2108">
        <v>0</v>
      </c>
      <c r="E26" s="2108">
        <v>0</v>
      </c>
      <c r="F26" s="2108">
        <v>0</v>
      </c>
      <c r="G26" s="2108">
        <v>0</v>
      </c>
      <c r="H26" s="2108">
        <v>0</v>
      </c>
      <c r="I26" s="2108">
        <v>0</v>
      </c>
      <c r="J26" s="347">
        <f t="shared" si="8"/>
        <v>0</v>
      </c>
    </row>
    <row r="27" spans="1:10" ht="12" customHeight="1">
      <c r="A27" s="2316"/>
      <c r="B27" s="638"/>
      <c r="C27" s="92" t="s">
        <v>261</v>
      </c>
      <c r="D27" s="2108">
        <v>0</v>
      </c>
      <c r="E27" s="2108">
        <v>0</v>
      </c>
      <c r="F27" s="2108">
        <v>0</v>
      </c>
      <c r="G27" s="2108">
        <v>0</v>
      </c>
      <c r="H27" s="2108">
        <v>0</v>
      </c>
      <c r="I27" s="2108">
        <v>0</v>
      </c>
      <c r="J27" s="347">
        <f t="shared" si="8"/>
        <v>0</v>
      </c>
    </row>
    <row r="28" spans="1:10" ht="12" customHeight="1">
      <c r="A28" s="2316"/>
      <c r="B28" s="631"/>
      <c r="C28" s="92" t="s">
        <v>203</v>
      </c>
      <c r="D28" s="2108">
        <v>0</v>
      </c>
      <c r="E28" s="2108">
        <v>0</v>
      </c>
      <c r="F28" s="2108">
        <v>0</v>
      </c>
      <c r="G28" s="2108">
        <v>0</v>
      </c>
      <c r="H28" s="2108">
        <v>0</v>
      </c>
      <c r="I28" s="2108">
        <v>0</v>
      </c>
      <c r="J28" s="347">
        <f t="shared" si="8"/>
        <v>0</v>
      </c>
    </row>
    <row r="29" spans="1:10" ht="12" customHeight="1">
      <c r="A29" s="2316"/>
      <c r="B29" s="631"/>
      <c r="C29" s="92" t="s">
        <v>197</v>
      </c>
      <c r="D29" s="2108">
        <v>0</v>
      </c>
      <c r="E29" s="2108">
        <v>0</v>
      </c>
      <c r="F29" s="2108">
        <v>0</v>
      </c>
      <c r="G29" s="2108">
        <v>0</v>
      </c>
      <c r="H29" s="2108">
        <v>0</v>
      </c>
      <c r="I29" s="2108">
        <v>0</v>
      </c>
      <c r="J29" s="347">
        <f t="shared" si="8"/>
        <v>0</v>
      </c>
    </row>
    <row r="30" spans="1:10" ht="12" customHeight="1">
      <c r="A30" s="2316"/>
      <c r="B30" s="631"/>
      <c r="C30" s="92" t="s">
        <v>204</v>
      </c>
      <c r="D30" s="2108">
        <v>0</v>
      </c>
      <c r="E30" s="2108">
        <v>0</v>
      </c>
      <c r="F30" s="2108">
        <v>0</v>
      </c>
      <c r="G30" s="2108">
        <v>0</v>
      </c>
      <c r="H30" s="2108">
        <v>0</v>
      </c>
      <c r="I30" s="2108">
        <v>0</v>
      </c>
      <c r="J30" s="347">
        <f t="shared" si="8"/>
        <v>0</v>
      </c>
    </row>
    <row r="31" spans="1:10" ht="12" customHeight="1">
      <c r="A31" s="2316"/>
      <c r="B31" s="631"/>
      <c r="C31" s="64" t="s">
        <v>334</v>
      </c>
      <c r="D31" s="2108">
        <v>0</v>
      </c>
      <c r="E31" s="2108">
        <v>0</v>
      </c>
      <c r="F31" s="2108">
        <v>0</v>
      </c>
      <c r="G31" s="2108">
        <v>0</v>
      </c>
      <c r="H31" s="2108">
        <v>0</v>
      </c>
      <c r="I31" s="2108">
        <v>0</v>
      </c>
      <c r="J31" s="347">
        <f t="shared" si="8"/>
        <v>0</v>
      </c>
    </row>
    <row r="32" spans="1:10" ht="12" customHeight="1">
      <c r="A32" s="2316"/>
      <c r="B32" s="639" t="s">
        <v>25</v>
      </c>
      <c r="C32" s="92"/>
      <c r="D32" s="1074">
        <f t="shared" ref="D32:I32" si="9">SUM(D33:D35)</f>
        <v>0</v>
      </c>
      <c r="E32" s="1074">
        <f t="shared" si="9"/>
        <v>0</v>
      </c>
      <c r="F32" s="1074">
        <f t="shared" si="9"/>
        <v>0</v>
      </c>
      <c r="G32" s="1074">
        <f t="shared" si="9"/>
        <v>0</v>
      </c>
      <c r="H32" s="1074">
        <f t="shared" si="9"/>
        <v>0</v>
      </c>
      <c r="I32" s="1074">
        <f t="shared" si="9"/>
        <v>0</v>
      </c>
      <c r="J32" s="1076">
        <f t="shared" si="8"/>
        <v>0</v>
      </c>
    </row>
    <row r="33" spans="1:10" ht="12" customHeight="1">
      <c r="A33" s="2316"/>
      <c r="B33" s="631"/>
      <c r="C33" s="92" t="s">
        <v>195</v>
      </c>
      <c r="D33" s="2108">
        <v>0</v>
      </c>
      <c r="E33" s="2108">
        <v>0</v>
      </c>
      <c r="F33" s="2108">
        <v>0</v>
      </c>
      <c r="G33" s="2108">
        <v>0</v>
      </c>
      <c r="H33" s="2108">
        <v>0</v>
      </c>
      <c r="I33" s="2108">
        <v>0</v>
      </c>
      <c r="J33" s="347">
        <f t="shared" si="8"/>
        <v>0</v>
      </c>
    </row>
    <row r="34" spans="1:10" ht="12" customHeight="1">
      <c r="A34" s="2316"/>
      <c r="B34" s="631"/>
      <c r="C34" s="92" t="s">
        <v>200</v>
      </c>
      <c r="D34" s="2108">
        <v>0</v>
      </c>
      <c r="E34" s="2108">
        <v>0</v>
      </c>
      <c r="F34" s="2108">
        <v>0</v>
      </c>
      <c r="G34" s="2108">
        <v>0</v>
      </c>
      <c r="H34" s="2108">
        <v>0</v>
      </c>
      <c r="I34" s="2108">
        <v>0</v>
      </c>
      <c r="J34" s="347">
        <f t="shared" si="8"/>
        <v>0</v>
      </c>
    </row>
    <row r="35" spans="1:10" ht="12" customHeight="1">
      <c r="A35" s="2316"/>
      <c r="B35" s="631"/>
      <c r="C35" s="92" t="s">
        <v>204</v>
      </c>
      <c r="D35" s="2108">
        <v>0</v>
      </c>
      <c r="E35" s="2108">
        <v>0</v>
      </c>
      <c r="F35" s="2108">
        <v>0</v>
      </c>
      <c r="G35" s="2108">
        <v>0</v>
      </c>
      <c r="H35" s="2108">
        <v>0</v>
      </c>
      <c r="I35" s="2108">
        <v>0</v>
      </c>
      <c r="J35" s="347">
        <f t="shared" si="8"/>
        <v>0</v>
      </c>
    </row>
    <row r="36" spans="1:10" ht="12" customHeight="1">
      <c r="A36" s="2316"/>
      <c r="B36" s="640" t="s">
        <v>26</v>
      </c>
      <c r="C36" s="92"/>
      <c r="D36" s="1074">
        <f t="shared" ref="D36:I36" si="10">SUM(D37)</f>
        <v>0</v>
      </c>
      <c r="E36" s="1074">
        <f t="shared" si="10"/>
        <v>0</v>
      </c>
      <c r="F36" s="1074">
        <f t="shared" si="10"/>
        <v>0</v>
      </c>
      <c r="G36" s="1074">
        <f t="shared" si="10"/>
        <v>0</v>
      </c>
      <c r="H36" s="1074">
        <f t="shared" si="10"/>
        <v>0</v>
      </c>
      <c r="I36" s="1074">
        <f t="shared" si="10"/>
        <v>0</v>
      </c>
      <c r="J36" s="1076">
        <f t="shared" si="8"/>
        <v>0</v>
      </c>
    </row>
    <row r="37" spans="1:10" ht="12" customHeight="1">
      <c r="A37" s="2316"/>
      <c r="B37" s="638"/>
      <c r="C37" s="92" t="s">
        <v>206</v>
      </c>
      <c r="D37" s="2108">
        <v>0</v>
      </c>
      <c r="E37" s="2108">
        <v>0</v>
      </c>
      <c r="F37" s="2108">
        <v>0</v>
      </c>
      <c r="G37" s="2108">
        <v>0</v>
      </c>
      <c r="H37" s="2108">
        <v>0</v>
      </c>
      <c r="I37" s="2108">
        <v>0</v>
      </c>
      <c r="J37" s="347">
        <f t="shared" si="8"/>
        <v>0</v>
      </c>
    </row>
    <row r="38" spans="1:10" s="683" customFormat="1" ht="12" customHeight="1">
      <c r="A38" s="2102"/>
      <c r="B38" s="636" t="s">
        <v>27</v>
      </c>
      <c r="C38" s="343"/>
      <c r="D38" s="1074">
        <f>SUM(D39)</f>
        <v>0</v>
      </c>
      <c r="E38" s="1074">
        <f t="shared" ref="E38:I38" si="11">SUM(E39)</f>
        <v>0</v>
      </c>
      <c r="F38" s="1074">
        <f t="shared" si="11"/>
        <v>0</v>
      </c>
      <c r="G38" s="1074">
        <f t="shared" si="11"/>
        <v>0</v>
      </c>
      <c r="H38" s="1074">
        <f t="shared" si="11"/>
        <v>0</v>
      </c>
      <c r="I38" s="1074">
        <f t="shared" si="11"/>
        <v>0</v>
      </c>
      <c r="J38" s="1076">
        <f t="shared" si="8"/>
        <v>0</v>
      </c>
    </row>
    <row r="39" spans="1:10" ht="12" customHeight="1">
      <c r="A39" s="2096"/>
      <c r="B39" s="648"/>
      <c r="C39" s="314" t="s">
        <v>207</v>
      </c>
      <c r="D39" s="2108">
        <v>0</v>
      </c>
      <c r="E39" s="2108">
        <v>0</v>
      </c>
      <c r="F39" s="2108">
        <v>0</v>
      </c>
      <c r="G39" s="2108">
        <v>0</v>
      </c>
      <c r="H39" s="2108">
        <v>0</v>
      </c>
      <c r="I39" s="2108">
        <v>0</v>
      </c>
      <c r="J39" s="347">
        <f t="shared" si="8"/>
        <v>0</v>
      </c>
    </row>
    <row r="40" spans="1:10" ht="12.75" customHeight="1">
      <c r="A40" s="2211">
        <v>1402</v>
      </c>
      <c r="B40" s="29" t="s">
        <v>29</v>
      </c>
      <c r="C40" s="123"/>
      <c r="D40" s="342">
        <f t="shared" ref="D40:I40" si="12">SUM(D41,D50,D55,D61,D66,D70,D73,D78)</f>
        <v>2</v>
      </c>
      <c r="E40" s="342">
        <f t="shared" si="12"/>
        <v>1</v>
      </c>
      <c r="F40" s="342">
        <f t="shared" si="12"/>
        <v>0</v>
      </c>
      <c r="G40" s="342">
        <f t="shared" si="12"/>
        <v>0</v>
      </c>
      <c r="H40" s="342">
        <f t="shared" si="12"/>
        <v>7</v>
      </c>
      <c r="I40" s="342">
        <f t="shared" si="12"/>
        <v>0</v>
      </c>
      <c r="J40" s="339">
        <f>SUM(D40:I40)</f>
        <v>10</v>
      </c>
    </row>
    <row r="41" spans="1:10" ht="12" customHeight="1">
      <c r="A41" s="2212"/>
      <c r="B41" s="636" t="s">
        <v>114</v>
      </c>
      <c r="C41" s="92"/>
      <c r="D41" s="1074">
        <f t="shared" ref="D41:I41" si="13">SUM(D42:D49)</f>
        <v>0</v>
      </c>
      <c r="E41" s="1074">
        <f t="shared" si="13"/>
        <v>1</v>
      </c>
      <c r="F41" s="1074">
        <f t="shared" si="13"/>
        <v>0</v>
      </c>
      <c r="G41" s="1074">
        <f t="shared" si="13"/>
        <v>0</v>
      </c>
      <c r="H41" s="1074">
        <f t="shared" si="13"/>
        <v>2</v>
      </c>
      <c r="I41" s="1074">
        <f t="shared" si="13"/>
        <v>0</v>
      </c>
      <c r="J41" s="1076">
        <f>SUM(D41:I41)</f>
        <v>3</v>
      </c>
    </row>
    <row r="42" spans="1:10" ht="12" customHeight="1">
      <c r="A42" s="2212"/>
      <c r="B42" s="631"/>
      <c r="C42" s="92" t="s">
        <v>335</v>
      </c>
      <c r="D42" s="2108">
        <v>0</v>
      </c>
      <c r="E42" s="2108">
        <v>0</v>
      </c>
      <c r="F42" s="2108">
        <v>0</v>
      </c>
      <c r="G42" s="2108">
        <v>0</v>
      </c>
      <c r="H42" s="2108">
        <v>1</v>
      </c>
      <c r="I42" s="2108">
        <v>0</v>
      </c>
      <c r="J42" s="347">
        <f>SUM(D42:I42)</f>
        <v>1</v>
      </c>
    </row>
    <row r="43" spans="1:10" ht="12" customHeight="1">
      <c r="A43" s="2212"/>
      <c r="B43" s="631"/>
      <c r="C43" s="92" t="s">
        <v>208</v>
      </c>
      <c r="D43" s="2108">
        <v>0</v>
      </c>
      <c r="E43" s="2108">
        <v>0</v>
      </c>
      <c r="F43" s="2108">
        <v>0</v>
      </c>
      <c r="G43" s="2108">
        <v>0</v>
      </c>
      <c r="H43" s="1331">
        <v>0</v>
      </c>
      <c r="I43" s="2108">
        <v>0</v>
      </c>
      <c r="J43" s="347">
        <f>SUM(D43:I43)</f>
        <v>0</v>
      </c>
    </row>
    <row r="44" spans="1:10" ht="12" customHeight="1">
      <c r="A44" s="2212"/>
      <c r="B44" s="631"/>
      <c r="C44" s="92" t="s">
        <v>336</v>
      </c>
      <c r="D44" s="2108">
        <v>0</v>
      </c>
      <c r="E44" s="2108">
        <v>0</v>
      </c>
      <c r="F44" s="2108">
        <v>0</v>
      </c>
      <c r="G44" s="2108">
        <v>0</v>
      </c>
      <c r="H44" s="1331">
        <v>1</v>
      </c>
      <c r="I44" s="2108">
        <v>0</v>
      </c>
      <c r="J44" s="347">
        <f>SUM(D44:I44)</f>
        <v>1</v>
      </c>
    </row>
    <row r="45" spans="1:10" ht="12" customHeight="1">
      <c r="A45" s="2212"/>
      <c r="B45" s="631"/>
      <c r="C45" s="92" t="s">
        <v>209</v>
      </c>
      <c r="D45" s="2108">
        <v>0</v>
      </c>
      <c r="E45" s="2108">
        <v>0</v>
      </c>
      <c r="F45" s="2108">
        <v>0</v>
      </c>
      <c r="G45" s="2108">
        <v>0</v>
      </c>
      <c r="H45" s="2108">
        <v>0</v>
      </c>
      <c r="I45" s="2108">
        <v>0</v>
      </c>
      <c r="J45" s="347">
        <f t="shared" ref="J45:J79" si="14">SUM(D45:I45)</f>
        <v>0</v>
      </c>
    </row>
    <row r="46" spans="1:10" ht="12" customHeight="1">
      <c r="A46" s="2212"/>
      <c r="B46" s="631"/>
      <c r="C46" s="92" t="s">
        <v>337</v>
      </c>
      <c r="D46" s="2108">
        <v>0</v>
      </c>
      <c r="E46" s="2108">
        <v>0</v>
      </c>
      <c r="F46" s="2108">
        <v>0</v>
      </c>
      <c r="G46" s="2108">
        <v>0</v>
      </c>
      <c r="H46" s="2108">
        <v>0</v>
      </c>
      <c r="I46" s="2108">
        <v>0</v>
      </c>
      <c r="J46" s="347">
        <f t="shared" si="14"/>
        <v>0</v>
      </c>
    </row>
    <row r="47" spans="1:10" ht="12" customHeight="1">
      <c r="A47" s="2212"/>
      <c r="B47" s="631"/>
      <c r="C47" s="92" t="s">
        <v>210</v>
      </c>
      <c r="D47" s="2108">
        <v>0</v>
      </c>
      <c r="E47" s="2108">
        <v>0</v>
      </c>
      <c r="F47" s="2108">
        <v>0</v>
      </c>
      <c r="G47" s="2108">
        <v>0</v>
      </c>
      <c r="H47" s="2108">
        <v>0</v>
      </c>
      <c r="I47" s="2108">
        <v>0</v>
      </c>
      <c r="J47" s="347">
        <f t="shared" si="14"/>
        <v>0</v>
      </c>
    </row>
    <row r="48" spans="1:10" ht="12" customHeight="1">
      <c r="A48" s="2212"/>
      <c r="B48" s="631"/>
      <c r="C48" s="92" t="s">
        <v>211</v>
      </c>
      <c r="D48" s="2108">
        <v>0</v>
      </c>
      <c r="E48" s="2108">
        <v>1</v>
      </c>
      <c r="F48" s="2108">
        <v>0</v>
      </c>
      <c r="G48" s="2108">
        <v>0</v>
      </c>
      <c r="H48" s="2108">
        <v>0</v>
      </c>
      <c r="I48" s="2108">
        <v>0</v>
      </c>
      <c r="J48" s="347">
        <f t="shared" si="14"/>
        <v>1</v>
      </c>
    </row>
    <row r="49" spans="1:10" ht="12" customHeight="1">
      <c r="A49" s="2212"/>
      <c r="B49" s="638"/>
      <c r="C49" s="92" t="s">
        <v>212</v>
      </c>
      <c r="D49" s="2108">
        <v>0</v>
      </c>
      <c r="E49" s="2108">
        <v>0</v>
      </c>
      <c r="F49" s="2108">
        <v>0</v>
      </c>
      <c r="G49" s="2108">
        <v>0</v>
      </c>
      <c r="H49" s="2108">
        <v>0</v>
      </c>
      <c r="I49" s="2108">
        <v>0</v>
      </c>
      <c r="J49" s="347">
        <f t="shared" si="14"/>
        <v>0</v>
      </c>
    </row>
    <row r="50" spans="1:10" ht="12" customHeight="1">
      <c r="A50" s="2212"/>
      <c r="B50" s="636" t="s">
        <v>31</v>
      </c>
      <c r="C50" s="92"/>
      <c r="D50" s="1074">
        <f>SUM(D51:D54)</f>
        <v>0</v>
      </c>
      <c r="E50" s="1074">
        <f t="shared" ref="E50:I50" si="15">SUM(E51:E54)</f>
        <v>0</v>
      </c>
      <c r="F50" s="1074">
        <f t="shared" si="15"/>
        <v>0</v>
      </c>
      <c r="G50" s="1074">
        <f t="shared" si="15"/>
        <v>0</v>
      </c>
      <c r="H50" s="1074">
        <f t="shared" si="15"/>
        <v>2</v>
      </c>
      <c r="I50" s="1074">
        <f t="shared" si="15"/>
        <v>0</v>
      </c>
      <c r="J50" s="1076">
        <f t="shared" si="14"/>
        <v>2</v>
      </c>
    </row>
    <row r="51" spans="1:10" ht="12" customHeight="1">
      <c r="A51" s="2212"/>
      <c r="B51" s="631"/>
      <c r="C51" s="92" t="s">
        <v>336</v>
      </c>
      <c r="D51" s="2108">
        <v>0</v>
      </c>
      <c r="E51" s="2108">
        <v>0</v>
      </c>
      <c r="F51" s="2108">
        <v>0</v>
      </c>
      <c r="G51" s="2108">
        <v>0</v>
      </c>
      <c r="H51" s="1331">
        <v>1</v>
      </c>
      <c r="I51" s="2108">
        <v>0</v>
      </c>
      <c r="J51" s="347">
        <f t="shared" si="14"/>
        <v>1</v>
      </c>
    </row>
    <row r="52" spans="1:10" ht="12" customHeight="1">
      <c r="A52" s="2212"/>
      <c r="B52" s="631"/>
      <c r="C52" s="92" t="s">
        <v>209</v>
      </c>
      <c r="D52" s="2108">
        <v>0</v>
      </c>
      <c r="E52" s="2108">
        <v>0</v>
      </c>
      <c r="F52" s="2108">
        <v>0</v>
      </c>
      <c r="G52" s="2108">
        <v>0</v>
      </c>
      <c r="H52" s="2108">
        <v>1</v>
      </c>
      <c r="I52" s="2108">
        <v>0</v>
      </c>
      <c r="J52" s="347">
        <f t="shared" si="14"/>
        <v>1</v>
      </c>
    </row>
    <row r="53" spans="1:10" ht="12" customHeight="1">
      <c r="A53" s="2212"/>
      <c r="B53" s="631"/>
      <c r="C53" s="92" t="s">
        <v>211</v>
      </c>
      <c r="D53" s="2108">
        <v>0</v>
      </c>
      <c r="E53" s="2108">
        <v>0</v>
      </c>
      <c r="F53" s="2108">
        <v>0</v>
      </c>
      <c r="G53" s="2108">
        <v>0</v>
      </c>
      <c r="H53" s="2108">
        <v>0</v>
      </c>
      <c r="I53" s="2108">
        <v>0</v>
      </c>
      <c r="J53" s="347">
        <f t="shared" si="14"/>
        <v>0</v>
      </c>
    </row>
    <row r="54" spans="1:10" ht="12" customHeight="1">
      <c r="A54" s="2212"/>
      <c r="B54" s="631"/>
      <c r="C54" s="92" t="s">
        <v>212</v>
      </c>
      <c r="D54" s="2108">
        <v>0</v>
      </c>
      <c r="E54" s="2108">
        <v>0</v>
      </c>
      <c r="F54" s="2108">
        <v>0</v>
      </c>
      <c r="G54" s="2108">
        <v>0</v>
      </c>
      <c r="H54" s="2108">
        <v>0</v>
      </c>
      <c r="I54" s="2108">
        <v>0</v>
      </c>
      <c r="J54" s="347">
        <f t="shared" si="14"/>
        <v>0</v>
      </c>
    </row>
    <row r="55" spans="1:10" ht="12" customHeight="1">
      <c r="A55" s="2212"/>
      <c r="B55" s="636" t="s">
        <v>32</v>
      </c>
      <c r="C55" s="92"/>
      <c r="D55" s="1074">
        <f t="shared" ref="D55:I55" si="16">SUM(D56:D60)</f>
        <v>0</v>
      </c>
      <c r="E55" s="1074">
        <f t="shared" si="16"/>
        <v>0</v>
      </c>
      <c r="F55" s="1074">
        <f t="shared" si="16"/>
        <v>0</v>
      </c>
      <c r="G55" s="1074">
        <f t="shared" si="16"/>
        <v>0</v>
      </c>
      <c r="H55" s="1074">
        <f t="shared" si="16"/>
        <v>1</v>
      </c>
      <c r="I55" s="1074">
        <f t="shared" si="16"/>
        <v>0</v>
      </c>
      <c r="J55" s="1076">
        <f t="shared" si="14"/>
        <v>1</v>
      </c>
    </row>
    <row r="56" spans="1:10" ht="12" customHeight="1">
      <c r="A56" s="2212"/>
      <c r="B56" s="631"/>
      <c r="C56" s="92" t="s">
        <v>208</v>
      </c>
      <c r="D56" s="2108">
        <v>0</v>
      </c>
      <c r="E56" s="2108">
        <v>0</v>
      </c>
      <c r="F56" s="2108">
        <v>0</v>
      </c>
      <c r="G56" s="2108">
        <v>0</v>
      </c>
      <c r="H56" s="2108">
        <v>0</v>
      </c>
      <c r="I56" s="2108">
        <v>0</v>
      </c>
      <c r="J56" s="347">
        <f t="shared" si="14"/>
        <v>0</v>
      </c>
    </row>
    <row r="57" spans="1:10" ht="12" customHeight="1">
      <c r="A57" s="2212"/>
      <c r="B57" s="631"/>
      <c r="C57" s="92" t="s">
        <v>213</v>
      </c>
      <c r="D57" s="2108">
        <v>0</v>
      </c>
      <c r="E57" s="2108">
        <v>0</v>
      </c>
      <c r="F57" s="2108">
        <v>0</v>
      </c>
      <c r="G57" s="2108">
        <v>0</v>
      </c>
      <c r="H57" s="2108">
        <v>0</v>
      </c>
      <c r="I57" s="2108">
        <v>0</v>
      </c>
      <c r="J57" s="347">
        <f t="shared" si="14"/>
        <v>0</v>
      </c>
    </row>
    <row r="58" spans="1:10" ht="12" customHeight="1">
      <c r="A58" s="2212"/>
      <c r="B58" s="631"/>
      <c r="C58" s="92" t="s">
        <v>214</v>
      </c>
      <c r="D58" s="2108">
        <v>0</v>
      </c>
      <c r="E58" s="2108">
        <v>0</v>
      </c>
      <c r="F58" s="2108">
        <v>0</v>
      </c>
      <c r="G58" s="2108">
        <v>0</v>
      </c>
      <c r="H58" s="2108">
        <v>1</v>
      </c>
      <c r="I58" s="2108">
        <v>0</v>
      </c>
      <c r="J58" s="347">
        <f t="shared" si="14"/>
        <v>1</v>
      </c>
    </row>
    <row r="59" spans="1:10" ht="12" customHeight="1">
      <c r="A59" s="2212"/>
      <c r="B59" s="631"/>
      <c r="C59" s="92" t="s">
        <v>337</v>
      </c>
      <c r="D59" s="2108">
        <v>0</v>
      </c>
      <c r="E59" s="2108">
        <v>0</v>
      </c>
      <c r="F59" s="2108">
        <v>0</v>
      </c>
      <c r="G59" s="2108">
        <v>0</v>
      </c>
      <c r="H59" s="2108">
        <v>0</v>
      </c>
      <c r="I59" s="2108">
        <v>0</v>
      </c>
      <c r="J59" s="347">
        <f t="shared" si="14"/>
        <v>0</v>
      </c>
    </row>
    <row r="60" spans="1:10" ht="12" customHeight="1">
      <c r="A60" s="2212"/>
      <c r="B60" s="631"/>
      <c r="C60" s="92" t="s">
        <v>215</v>
      </c>
      <c r="D60" s="2108">
        <v>0</v>
      </c>
      <c r="E60" s="2108">
        <v>0</v>
      </c>
      <c r="F60" s="2108">
        <v>0</v>
      </c>
      <c r="G60" s="2108">
        <v>0</v>
      </c>
      <c r="H60" s="2108">
        <v>0</v>
      </c>
      <c r="I60" s="2108">
        <v>0</v>
      </c>
      <c r="J60" s="347">
        <f t="shared" si="14"/>
        <v>0</v>
      </c>
    </row>
    <row r="61" spans="1:10" ht="12" customHeight="1">
      <c r="A61" s="2212"/>
      <c r="B61" s="636" t="s">
        <v>131</v>
      </c>
      <c r="C61" s="92"/>
      <c r="D61" s="1074">
        <f>SUM(D62:D65)</f>
        <v>1</v>
      </c>
      <c r="E61" s="1074">
        <f t="shared" ref="E61:H61" si="17">SUM(E62:E65)</f>
        <v>0</v>
      </c>
      <c r="F61" s="1074">
        <f t="shared" si="17"/>
        <v>0</v>
      </c>
      <c r="G61" s="1074">
        <f t="shared" si="17"/>
        <v>0</v>
      </c>
      <c r="H61" s="1074">
        <f t="shared" si="17"/>
        <v>1</v>
      </c>
      <c r="I61" s="1074">
        <f>SUM(I62:I65)</f>
        <v>0</v>
      </c>
      <c r="J61" s="1076">
        <f t="shared" si="14"/>
        <v>2</v>
      </c>
    </row>
    <row r="62" spans="1:10" ht="12" customHeight="1">
      <c r="A62" s="2212"/>
      <c r="B62" s="638"/>
      <c r="C62" s="92" t="s">
        <v>335</v>
      </c>
      <c r="D62" s="1331">
        <v>1</v>
      </c>
      <c r="E62" s="2108">
        <v>0</v>
      </c>
      <c r="F62" s="2108">
        <v>0</v>
      </c>
      <c r="G62" s="2108">
        <v>0</v>
      </c>
      <c r="H62" s="2108">
        <v>0</v>
      </c>
      <c r="I62" s="2108">
        <v>0</v>
      </c>
      <c r="J62" s="347">
        <f t="shared" si="14"/>
        <v>1</v>
      </c>
    </row>
    <row r="63" spans="1:10" ht="12" customHeight="1">
      <c r="A63" s="2212"/>
      <c r="B63" s="638"/>
      <c r="C63" s="92" t="s">
        <v>208</v>
      </c>
      <c r="D63" s="2108">
        <v>0</v>
      </c>
      <c r="E63" s="2108">
        <v>0</v>
      </c>
      <c r="F63" s="2108">
        <v>0</v>
      </c>
      <c r="G63" s="2108">
        <v>0</v>
      </c>
      <c r="H63" s="2108">
        <v>0</v>
      </c>
      <c r="I63" s="2108">
        <v>0</v>
      </c>
      <c r="J63" s="347">
        <f t="shared" si="14"/>
        <v>0</v>
      </c>
    </row>
    <row r="64" spans="1:10" ht="12" customHeight="1">
      <c r="A64" s="2212"/>
      <c r="B64" s="638"/>
      <c r="C64" s="92" t="s">
        <v>336</v>
      </c>
      <c r="D64" s="2108">
        <v>0</v>
      </c>
      <c r="E64" s="2108">
        <v>0</v>
      </c>
      <c r="F64" s="2108">
        <v>0</v>
      </c>
      <c r="G64" s="2108">
        <v>0</v>
      </c>
      <c r="H64" s="1331">
        <v>1</v>
      </c>
      <c r="I64" s="2108">
        <v>0</v>
      </c>
      <c r="J64" s="347">
        <f t="shared" si="14"/>
        <v>1</v>
      </c>
    </row>
    <row r="65" spans="1:10" ht="12" customHeight="1">
      <c r="A65" s="2212"/>
      <c r="B65" s="638"/>
      <c r="C65" s="92" t="s">
        <v>209</v>
      </c>
      <c r="D65" s="2108">
        <v>0</v>
      </c>
      <c r="E65" s="2108">
        <v>0</v>
      </c>
      <c r="F65" s="2108">
        <v>0</v>
      </c>
      <c r="G65" s="2108">
        <v>0</v>
      </c>
      <c r="H65" s="2108">
        <v>0</v>
      </c>
      <c r="I65" s="2108">
        <v>0</v>
      </c>
      <c r="J65" s="347">
        <f t="shared" si="14"/>
        <v>0</v>
      </c>
    </row>
    <row r="66" spans="1:10" ht="12" customHeight="1">
      <c r="A66" s="2212"/>
      <c r="B66" s="636" t="s">
        <v>132</v>
      </c>
      <c r="C66" s="92"/>
      <c r="D66" s="1074">
        <f t="shared" ref="D66:I66" si="18">SUM(D67:D69)</f>
        <v>0</v>
      </c>
      <c r="E66" s="1074">
        <f t="shared" si="18"/>
        <v>0</v>
      </c>
      <c r="F66" s="1074">
        <f t="shared" si="18"/>
        <v>0</v>
      </c>
      <c r="G66" s="1074">
        <f t="shared" si="18"/>
        <v>0</v>
      </c>
      <c r="H66" s="1074">
        <f t="shared" si="18"/>
        <v>0</v>
      </c>
      <c r="I66" s="1074">
        <f t="shared" si="18"/>
        <v>0</v>
      </c>
      <c r="J66" s="1076">
        <f t="shared" si="14"/>
        <v>0</v>
      </c>
    </row>
    <row r="67" spans="1:10" ht="12" customHeight="1">
      <c r="A67" s="2212"/>
      <c r="B67" s="631"/>
      <c r="C67" s="92" t="s">
        <v>208</v>
      </c>
      <c r="D67" s="2108">
        <v>0</v>
      </c>
      <c r="E67" s="2108">
        <v>0</v>
      </c>
      <c r="F67" s="2108">
        <v>0</v>
      </c>
      <c r="G67" s="2108">
        <v>0</v>
      </c>
      <c r="H67" s="2108">
        <v>0</v>
      </c>
      <c r="I67" s="2108">
        <v>0</v>
      </c>
      <c r="J67" s="347">
        <f t="shared" si="14"/>
        <v>0</v>
      </c>
    </row>
    <row r="68" spans="1:10" ht="12" customHeight="1">
      <c r="A68" s="2212"/>
      <c r="B68" s="631"/>
      <c r="C68" s="92" t="s">
        <v>216</v>
      </c>
      <c r="D68" s="2108">
        <v>0</v>
      </c>
      <c r="E68" s="2108">
        <v>0</v>
      </c>
      <c r="F68" s="2108">
        <v>0</v>
      </c>
      <c r="G68" s="2108">
        <v>0</v>
      </c>
      <c r="H68" s="2108">
        <v>0</v>
      </c>
      <c r="I68" s="2108">
        <v>0</v>
      </c>
      <c r="J68" s="347">
        <f t="shared" si="14"/>
        <v>0</v>
      </c>
    </row>
    <row r="69" spans="1:10" ht="12" customHeight="1">
      <c r="A69" s="2212"/>
      <c r="B69" s="631"/>
      <c r="C69" s="92" t="s">
        <v>209</v>
      </c>
      <c r="D69" s="2108">
        <v>0</v>
      </c>
      <c r="E69" s="2108">
        <v>0</v>
      </c>
      <c r="F69" s="2108">
        <v>0</v>
      </c>
      <c r="G69" s="2108">
        <v>0</v>
      </c>
      <c r="H69" s="2108">
        <v>0</v>
      </c>
      <c r="I69" s="2108">
        <v>0</v>
      </c>
      <c r="J69" s="347">
        <f t="shared" si="14"/>
        <v>0</v>
      </c>
    </row>
    <row r="70" spans="1:10" ht="12" customHeight="1">
      <c r="A70" s="2212"/>
      <c r="B70" s="636" t="s">
        <v>35</v>
      </c>
      <c r="C70" s="92"/>
      <c r="D70" s="1074">
        <f t="shared" ref="D70:I70" si="19">SUM(D71:D72)</f>
        <v>0</v>
      </c>
      <c r="E70" s="1074">
        <f t="shared" si="19"/>
        <v>0</v>
      </c>
      <c r="F70" s="1074">
        <f t="shared" si="19"/>
        <v>0</v>
      </c>
      <c r="G70" s="1074">
        <f t="shared" si="19"/>
        <v>0</v>
      </c>
      <c r="H70" s="1074">
        <f t="shared" si="19"/>
        <v>0</v>
      </c>
      <c r="I70" s="1074">
        <f t="shared" si="19"/>
        <v>0</v>
      </c>
      <c r="J70" s="1076">
        <f t="shared" si="14"/>
        <v>0</v>
      </c>
    </row>
    <row r="71" spans="1:10" ht="12" customHeight="1">
      <c r="A71" s="2212"/>
      <c r="B71" s="638"/>
      <c r="C71" s="92" t="s">
        <v>208</v>
      </c>
      <c r="D71" s="2108">
        <v>0</v>
      </c>
      <c r="E71" s="2108">
        <v>0</v>
      </c>
      <c r="F71" s="2108">
        <v>0</v>
      </c>
      <c r="G71" s="2108">
        <v>0</v>
      </c>
      <c r="H71" s="2108">
        <v>0</v>
      </c>
      <c r="I71" s="2108">
        <v>0</v>
      </c>
      <c r="J71" s="347">
        <f t="shared" si="14"/>
        <v>0</v>
      </c>
    </row>
    <row r="72" spans="1:10" ht="12" customHeight="1">
      <c r="A72" s="2212"/>
      <c r="B72" s="638"/>
      <c r="C72" s="92" t="s">
        <v>209</v>
      </c>
      <c r="D72" s="2108">
        <v>0</v>
      </c>
      <c r="E72" s="2108">
        <v>0</v>
      </c>
      <c r="F72" s="2108">
        <v>0</v>
      </c>
      <c r="G72" s="2108">
        <v>0</v>
      </c>
      <c r="H72" s="2108">
        <v>0</v>
      </c>
      <c r="I72" s="2108">
        <v>0</v>
      </c>
      <c r="J72" s="347">
        <f t="shared" si="14"/>
        <v>0</v>
      </c>
    </row>
    <row r="73" spans="1:10" ht="12" customHeight="1">
      <c r="A73" s="2212"/>
      <c r="B73" s="636" t="s">
        <v>133</v>
      </c>
      <c r="C73" s="92"/>
      <c r="D73" s="1074">
        <f>SUM(D74:D77)</f>
        <v>1</v>
      </c>
      <c r="E73" s="1074">
        <f t="shared" ref="E73:H73" si="20">SUM(E74:E77)</f>
        <v>0</v>
      </c>
      <c r="F73" s="1074">
        <f t="shared" si="20"/>
        <v>0</v>
      </c>
      <c r="G73" s="1074">
        <f t="shared" si="20"/>
        <v>0</v>
      </c>
      <c r="H73" s="1074">
        <f t="shared" si="20"/>
        <v>1</v>
      </c>
      <c r="I73" s="1074">
        <f>SUM(I74:I77)</f>
        <v>0</v>
      </c>
      <c r="J73" s="1076">
        <f t="shared" si="14"/>
        <v>2</v>
      </c>
    </row>
    <row r="74" spans="1:10" ht="12" customHeight="1">
      <c r="A74" s="2212"/>
      <c r="B74" s="348"/>
      <c r="C74" s="92" t="s">
        <v>335</v>
      </c>
      <c r="D74" s="1331">
        <v>1</v>
      </c>
      <c r="E74" s="2108">
        <v>0</v>
      </c>
      <c r="F74" s="2108">
        <v>0</v>
      </c>
      <c r="G74" s="2108">
        <v>0</v>
      </c>
      <c r="H74" s="1331">
        <v>1</v>
      </c>
      <c r="I74" s="2108">
        <v>0</v>
      </c>
      <c r="J74" s="347">
        <f t="shared" si="14"/>
        <v>2</v>
      </c>
    </row>
    <row r="75" spans="1:10" ht="12" customHeight="1">
      <c r="A75" s="2212"/>
      <c r="B75" s="348"/>
      <c r="C75" s="92" t="s">
        <v>208</v>
      </c>
      <c r="D75" s="2108">
        <v>0</v>
      </c>
      <c r="E75" s="2108">
        <v>0</v>
      </c>
      <c r="F75" s="2108">
        <v>0</v>
      </c>
      <c r="G75" s="2108">
        <v>0</v>
      </c>
      <c r="H75" s="2108">
        <v>0</v>
      </c>
      <c r="I75" s="2108">
        <v>0</v>
      </c>
      <c r="J75" s="347">
        <f t="shared" si="14"/>
        <v>0</v>
      </c>
    </row>
    <row r="76" spans="1:10" ht="12" customHeight="1">
      <c r="A76" s="2212"/>
      <c r="B76" s="348"/>
      <c r="C76" s="92" t="s">
        <v>209</v>
      </c>
      <c r="D76" s="2108">
        <v>0</v>
      </c>
      <c r="E76" s="2108">
        <v>0</v>
      </c>
      <c r="F76" s="2108">
        <v>0</v>
      </c>
      <c r="G76" s="2108">
        <v>0</v>
      </c>
      <c r="H76" s="2108">
        <v>0</v>
      </c>
      <c r="I76" s="2108">
        <v>0</v>
      </c>
      <c r="J76" s="347">
        <f t="shared" si="14"/>
        <v>0</v>
      </c>
    </row>
    <row r="77" spans="1:10" ht="12" customHeight="1">
      <c r="A77" s="2212"/>
      <c r="B77" s="348"/>
      <c r="C77" s="92" t="s">
        <v>215</v>
      </c>
      <c r="D77" s="2108">
        <v>0</v>
      </c>
      <c r="E77" s="2108">
        <v>0</v>
      </c>
      <c r="F77" s="2108">
        <v>0</v>
      </c>
      <c r="G77" s="2108">
        <v>0</v>
      </c>
      <c r="H77" s="2108">
        <v>0</v>
      </c>
      <c r="I77" s="2108">
        <v>0</v>
      </c>
      <c r="J77" s="347">
        <f t="shared" si="14"/>
        <v>0</v>
      </c>
    </row>
    <row r="78" spans="1:10" ht="12" customHeight="1">
      <c r="A78" s="2212"/>
      <c r="B78" s="640" t="s">
        <v>37</v>
      </c>
      <c r="C78" s="175"/>
      <c r="D78" s="1074">
        <f t="shared" ref="D78:I78" si="21">SUM(D79)</f>
        <v>0</v>
      </c>
      <c r="E78" s="1074">
        <f t="shared" si="21"/>
        <v>0</v>
      </c>
      <c r="F78" s="1074">
        <f t="shared" si="21"/>
        <v>0</v>
      </c>
      <c r="G78" s="1074">
        <f t="shared" si="21"/>
        <v>0</v>
      </c>
      <c r="H78" s="1074">
        <f t="shared" si="21"/>
        <v>0</v>
      </c>
      <c r="I78" s="1074">
        <f t="shared" si="21"/>
        <v>0</v>
      </c>
      <c r="J78" s="1076">
        <f t="shared" si="14"/>
        <v>0</v>
      </c>
    </row>
    <row r="79" spans="1:10" ht="12" customHeight="1">
      <c r="A79" s="2213"/>
      <c r="B79" s="638"/>
      <c r="C79" s="92" t="s">
        <v>217</v>
      </c>
      <c r="D79" s="2108">
        <v>0</v>
      </c>
      <c r="E79" s="2108">
        <v>0</v>
      </c>
      <c r="F79" s="2108">
        <v>0</v>
      </c>
      <c r="G79" s="2108">
        <v>0</v>
      </c>
      <c r="H79" s="2108">
        <v>0</v>
      </c>
      <c r="I79" s="2108">
        <v>0</v>
      </c>
      <c r="J79" s="347">
        <f t="shared" si="14"/>
        <v>0</v>
      </c>
    </row>
    <row r="80" spans="1:10" ht="12.75" customHeight="1">
      <c r="A80" s="2211">
        <v>1403</v>
      </c>
      <c r="B80" s="29" t="s">
        <v>39</v>
      </c>
      <c r="C80" s="123"/>
      <c r="D80" s="342">
        <f t="shared" ref="D80:I80" si="22">SUM(D81+D83+D85)</f>
        <v>0</v>
      </c>
      <c r="E80" s="342">
        <f t="shared" si="22"/>
        <v>0</v>
      </c>
      <c r="F80" s="342">
        <f t="shared" si="22"/>
        <v>0</v>
      </c>
      <c r="G80" s="342">
        <f t="shared" si="22"/>
        <v>0</v>
      </c>
      <c r="H80" s="342">
        <f t="shared" si="22"/>
        <v>3</v>
      </c>
      <c r="I80" s="342">
        <f t="shared" si="22"/>
        <v>0</v>
      </c>
      <c r="J80" s="339">
        <f>SUM(D80:I80)</f>
        <v>3</v>
      </c>
    </row>
    <row r="81" spans="1:10" ht="12" customHeight="1">
      <c r="A81" s="2212"/>
      <c r="B81" s="640" t="s">
        <v>40</v>
      </c>
      <c r="C81" s="92"/>
      <c r="D81" s="1074">
        <f t="shared" ref="D81:I81" si="23">SUM(D82:D82)</f>
        <v>0</v>
      </c>
      <c r="E81" s="1074">
        <f t="shared" si="23"/>
        <v>0</v>
      </c>
      <c r="F81" s="1074">
        <f t="shared" si="23"/>
        <v>0</v>
      </c>
      <c r="G81" s="1074">
        <f t="shared" si="23"/>
        <v>0</v>
      </c>
      <c r="H81" s="1074">
        <f t="shared" si="23"/>
        <v>0</v>
      </c>
      <c r="I81" s="1074">
        <f t="shared" si="23"/>
        <v>0</v>
      </c>
      <c r="J81" s="1076">
        <f>SUM(D81:I81)</f>
        <v>0</v>
      </c>
    </row>
    <row r="82" spans="1:10" ht="12" customHeight="1">
      <c r="A82" s="2212"/>
      <c r="B82" s="638"/>
      <c r="C82" s="92" t="s">
        <v>218</v>
      </c>
      <c r="D82" s="2108">
        <v>0</v>
      </c>
      <c r="E82" s="2108">
        <v>0</v>
      </c>
      <c r="F82" s="2108">
        <v>0</v>
      </c>
      <c r="G82" s="2108">
        <v>0</v>
      </c>
      <c r="H82" s="2108">
        <v>0</v>
      </c>
      <c r="I82" s="2108">
        <v>0</v>
      </c>
      <c r="J82" s="347">
        <f>SUM(D82:I82)</f>
        <v>0</v>
      </c>
    </row>
    <row r="83" spans="1:10" ht="12" customHeight="1">
      <c r="A83" s="2212"/>
      <c r="B83" s="640" t="s">
        <v>41</v>
      </c>
      <c r="C83" s="92"/>
      <c r="D83" s="1074">
        <f t="shared" ref="D83:I83" si="24">SUM(D84)</f>
        <v>0</v>
      </c>
      <c r="E83" s="1074">
        <f t="shared" si="24"/>
        <v>0</v>
      </c>
      <c r="F83" s="1074">
        <f t="shared" si="24"/>
        <v>0</v>
      </c>
      <c r="G83" s="1074">
        <f t="shared" si="24"/>
        <v>0</v>
      </c>
      <c r="H83" s="1074">
        <f t="shared" si="24"/>
        <v>0</v>
      </c>
      <c r="I83" s="1074">
        <f t="shared" si="24"/>
        <v>0</v>
      </c>
      <c r="J83" s="1076">
        <f t="shared" ref="J83:J87" si="25">SUM(D83:I83)</f>
        <v>0</v>
      </c>
    </row>
    <row r="84" spans="1:10" ht="12" customHeight="1">
      <c r="A84" s="2212"/>
      <c r="B84" s="638"/>
      <c r="C84" s="92" t="s">
        <v>218</v>
      </c>
      <c r="D84" s="2108">
        <v>0</v>
      </c>
      <c r="E84" s="2108">
        <v>0</v>
      </c>
      <c r="F84" s="2108">
        <v>0</v>
      </c>
      <c r="G84" s="2108">
        <v>0</v>
      </c>
      <c r="H84" s="2108">
        <v>0</v>
      </c>
      <c r="I84" s="2108">
        <v>0</v>
      </c>
      <c r="J84" s="347">
        <f t="shared" si="25"/>
        <v>0</v>
      </c>
    </row>
    <row r="85" spans="1:10" ht="12" customHeight="1">
      <c r="A85" s="2212"/>
      <c r="B85" s="640" t="s">
        <v>42</v>
      </c>
      <c r="C85" s="92"/>
      <c r="D85" s="1074">
        <f t="shared" ref="D85:I85" si="26">SUM(D86:D87)</f>
        <v>0</v>
      </c>
      <c r="E85" s="1074">
        <f t="shared" si="26"/>
        <v>0</v>
      </c>
      <c r="F85" s="1074">
        <f t="shared" si="26"/>
        <v>0</v>
      </c>
      <c r="G85" s="1074">
        <f t="shared" si="26"/>
        <v>0</v>
      </c>
      <c r="H85" s="1074">
        <f t="shared" si="26"/>
        <v>3</v>
      </c>
      <c r="I85" s="1074">
        <f t="shared" si="26"/>
        <v>0</v>
      </c>
      <c r="J85" s="1076">
        <f t="shared" si="25"/>
        <v>3</v>
      </c>
    </row>
    <row r="86" spans="1:10" ht="12" customHeight="1">
      <c r="A86" s="2212"/>
      <c r="B86" s="638"/>
      <c r="C86" s="92" t="s">
        <v>218</v>
      </c>
      <c r="D86" s="2108">
        <v>0</v>
      </c>
      <c r="E86" s="2108">
        <v>0</v>
      </c>
      <c r="F86" s="2108">
        <v>0</v>
      </c>
      <c r="G86" s="2108">
        <v>0</v>
      </c>
      <c r="H86" s="2108">
        <v>3</v>
      </c>
      <c r="I86" s="2108">
        <v>0</v>
      </c>
      <c r="J86" s="347">
        <f t="shared" si="25"/>
        <v>3</v>
      </c>
    </row>
    <row r="87" spans="1:10" ht="12" customHeight="1">
      <c r="A87" s="2213"/>
      <c r="B87" s="648"/>
      <c r="C87" s="314" t="s">
        <v>219</v>
      </c>
      <c r="D87" s="1077">
        <v>0</v>
      </c>
      <c r="E87" s="1077">
        <v>0</v>
      </c>
      <c r="F87" s="1077">
        <v>0</v>
      </c>
      <c r="G87" s="1077">
        <v>0</v>
      </c>
      <c r="H87" s="1077">
        <v>0</v>
      </c>
      <c r="I87" s="1077">
        <v>0</v>
      </c>
      <c r="J87" s="1078">
        <f t="shared" si="25"/>
        <v>0</v>
      </c>
    </row>
    <row r="88" spans="1:10" ht="12" customHeight="1">
      <c r="A88" s="979"/>
      <c r="B88" s="653"/>
      <c r="C88" s="92"/>
      <c r="D88" s="694"/>
      <c r="E88" s="223"/>
      <c r="F88" s="694"/>
      <c r="G88" s="223"/>
      <c r="H88" s="694"/>
      <c r="I88" s="223"/>
      <c r="J88" s="694" t="s">
        <v>220</v>
      </c>
    </row>
    <row r="89" spans="1:10" ht="12" customHeight="1">
      <c r="A89" s="979"/>
      <c r="B89" s="92"/>
      <c r="C89" s="92"/>
      <c r="D89" s="694"/>
      <c r="E89" s="694"/>
      <c r="F89" s="694"/>
      <c r="G89" s="694"/>
      <c r="H89" s="694"/>
      <c r="I89" s="694"/>
      <c r="J89" s="1081" t="s">
        <v>221</v>
      </c>
    </row>
    <row r="90" spans="1:10" s="83" customFormat="1" ht="8.25" customHeight="1">
      <c r="A90" s="2282" t="s">
        <v>2</v>
      </c>
      <c r="B90" s="2285" t="s">
        <v>184</v>
      </c>
      <c r="C90" s="2285"/>
      <c r="D90" s="2897" t="s">
        <v>1552</v>
      </c>
      <c r="E90" s="2897"/>
      <c r="F90" s="2897"/>
      <c r="G90" s="2897"/>
      <c r="H90" s="2897"/>
      <c r="I90" s="2897"/>
      <c r="J90" s="2898"/>
    </row>
    <row r="91" spans="1:10" ht="12" customHeight="1">
      <c r="A91" s="2357"/>
      <c r="B91" s="2286"/>
      <c r="C91" s="2286"/>
      <c r="D91" s="2899"/>
      <c r="E91" s="2899"/>
      <c r="F91" s="2899"/>
      <c r="G91" s="2899"/>
      <c r="H91" s="2899"/>
      <c r="I91" s="2899"/>
      <c r="J91" s="2900"/>
    </row>
    <row r="92" spans="1:10" ht="22.5">
      <c r="A92" s="2358"/>
      <c r="B92" s="2287"/>
      <c r="C92" s="2287"/>
      <c r="D92" s="2901" t="s">
        <v>1553</v>
      </c>
      <c r="E92" s="2901" t="s">
        <v>1554</v>
      </c>
      <c r="F92" s="2901" t="s">
        <v>1555</v>
      </c>
      <c r="G92" s="2901" t="s">
        <v>1556</v>
      </c>
      <c r="H92" s="2901" t="s">
        <v>1557</v>
      </c>
      <c r="I92" s="2901" t="s">
        <v>1558</v>
      </c>
      <c r="J92" s="967" t="s">
        <v>8</v>
      </c>
    </row>
    <row r="93" spans="1:10" ht="12.75" customHeight="1">
      <c r="A93" s="2204">
        <v>1404</v>
      </c>
      <c r="B93" s="29" t="s">
        <v>43</v>
      </c>
      <c r="C93" s="123"/>
      <c r="D93" s="342">
        <f t="shared" ref="D93:I93" si="27">SUM(D94,D99)</f>
        <v>0</v>
      </c>
      <c r="E93" s="342">
        <f t="shared" si="27"/>
        <v>0</v>
      </c>
      <c r="F93" s="342">
        <f t="shared" si="27"/>
        <v>0</v>
      </c>
      <c r="G93" s="342">
        <f t="shared" si="27"/>
        <v>0</v>
      </c>
      <c r="H93" s="342">
        <f t="shared" si="27"/>
        <v>1</v>
      </c>
      <c r="I93" s="342">
        <f t="shared" si="27"/>
        <v>0</v>
      </c>
      <c r="J93" s="339">
        <f>SUM(D93:I93)</f>
        <v>1</v>
      </c>
    </row>
    <row r="94" spans="1:10" ht="12" customHeight="1">
      <c r="A94" s="2205"/>
      <c r="B94" s="636" t="s">
        <v>128</v>
      </c>
      <c r="C94" s="92"/>
      <c r="D94" s="1074">
        <f>SUM(D95:D98)</f>
        <v>0</v>
      </c>
      <c r="E94" s="1074">
        <f t="shared" ref="E94:I94" si="28">SUM(E95:E98)</f>
        <v>0</v>
      </c>
      <c r="F94" s="1074">
        <f t="shared" si="28"/>
        <v>0</v>
      </c>
      <c r="G94" s="1074">
        <f t="shared" si="28"/>
        <v>0</v>
      </c>
      <c r="H94" s="1074">
        <f t="shared" si="28"/>
        <v>0</v>
      </c>
      <c r="I94" s="1074">
        <f t="shared" si="28"/>
        <v>0</v>
      </c>
      <c r="J94" s="1076">
        <f>SUM(D94:I94)</f>
        <v>0</v>
      </c>
    </row>
    <row r="95" spans="1:10" ht="12" customHeight="1">
      <c r="A95" s="2206"/>
      <c r="B95" s="631"/>
      <c r="C95" s="92" t="s">
        <v>339</v>
      </c>
      <c r="D95" s="2108">
        <v>0</v>
      </c>
      <c r="E95" s="2108">
        <v>0</v>
      </c>
      <c r="F95" s="2108">
        <v>0</v>
      </c>
      <c r="G95" s="2108">
        <v>0</v>
      </c>
      <c r="H95" s="2108">
        <v>0</v>
      </c>
      <c r="I95" s="2108">
        <v>0</v>
      </c>
      <c r="J95" s="347">
        <f>SUM(D95:I95)</f>
        <v>0</v>
      </c>
    </row>
    <row r="96" spans="1:10" ht="12" customHeight="1">
      <c r="A96" s="2206"/>
      <c r="B96" s="631"/>
      <c r="C96" s="92" t="s">
        <v>222</v>
      </c>
      <c r="D96" s="2108">
        <v>0</v>
      </c>
      <c r="E96" s="2108">
        <v>0</v>
      </c>
      <c r="F96" s="2108">
        <v>0</v>
      </c>
      <c r="G96" s="2108">
        <v>0</v>
      </c>
      <c r="H96" s="2108">
        <v>0</v>
      </c>
      <c r="I96" s="2108">
        <v>0</v>
      </c>
      <c r="J96" s="347">
        <f>SUM(D96:I96)</f>
        <v>0</v>
      </c>
    </row>
    <row r="97" spans="1:10" ht="12" customHeight="1">
      <c r="A97" s="2206"/>
      <c r="B97" s="631"/>
      <c r="C97" s="92" t="s">
        <v>340</v>
      </c>
      <c r="D97" s="2108">
        <v>0</v>
      </c>
      <c r="E97" s="2108">
        <v>0</v>
      </c>
      <c r="F97" s="2108">
        <v>0</v>
      </c>
      <c r="G97" s="2108">
        <v>0</v>
      </c>
      <c r="H97" s="2108">
        <v>0</v>
      </c>
      <c r="I97" s="2108">
        <v>0</v>
      </c>
      <c r="J97" s="347">
        <f t="shared" ref="J97:J106" si="29">SUM(D97:I97)</f>
        <v>0</v>
      </c>
    </row>
    <row r="98" spans="1:10" ht="12" customHeight="1">
      <c r="A98" s="2206"/>
      <c r="B98" s="631"/>
      <c r="C98" s="92" t="s">
        <v>341</v>
      </c>
      <c r="D98" s="2108">
        <v>0</v>
      </c>
      <c r="E98" s="2108">
        <v>0</v>
      </c>
      <c r="F98" s="2108">
        <v>0</v>
      </c>
      <c r="G98" s="2108">
        <v>0</v>
      </c>
      <c r="H98" s="2108">
        <v>0</v>
      </c>
      <c r="I98" s="2108">
        <v>0</v>
      </c>
      <c r="J98" s="347">
        <f t="shared" si="29"/>
        <v>0</v>
      </c>
    </row>
    <row r="99" spans="1:10" ht="12" customHeight="1">
      <c r="A99" s="2205"/>
      <c r="B99" s="636" t="s">
        <v>45</v>
      </c>
      <c r="C99" s="92"/>
      <c r="D99" s="1074">
        <f>SUM(D100:D101)</f>
        <v>0</v>
      </c>
      <c r="E99" s="1074">
        <f t="shared" ref="E99:I99" si="30">SUM(E100:E101)</f>
        <v>0</v>
      </c>
      <c r="F99" s="1074">
        <f t="shared" si="30"/>
        <v>0</v>
      </c>
      <c r="G99" s="1074">
        <f t="shared" si="30"/>
        <v>0</v>
      </c>
      <c r="H99" s="1074">
        <f t="shared" si="30"/>
        <v>1</v>
      </c>
      <c r="I99" s="1074">
        <f t="shared" si="30"/>
        <v>0</v>
      </c>
      <c r="J99" s="1076">
        <f t="shared" si="29"/>
        <v>1</v>
      </c>
    </row>
    <row r="100" spans="1:10" ht="12" customHeight="1">
      <c r="A100" s="2206"/>
      <c r="B100" s="631"/>
      <c r="C100" s="92" t="s">
        <v>342</v>
      </c>
      <c r="D100" s="2108">
        <v>0</v>
      </c>
      <c r="E100" s="2108">
        <v>0</v>
      </c>
      <c r="F100" s="2108">
        <v>0</v>
      </c>
      <c r="G100" s="2108">
        <v>0</v>
      </c>
      <c r="H100" s="2108">
        <v>0</v>
      </c>
      <c r="I100" s="2108">
        <v>0</v>
      </c>
      <c r="J100" s="347">
        <f t="shared" si="29"/>
        <v>0</v>
      </c>
    </row>
    <row r="101" spans="1:10" ht="12" customHeight="1">
      <c r="A101" s="2206"/>
      <c r="B101" s="631"/>
      <c r="C101" s="92" t="s">
        <v>225</v>
      </c>
      <c r="D101" s="1077">
        <v>0</v>
      </c>
      <c r="E101" s="1077">
        <v>0</v>
      </c>
      <c r="F101" s="1077">
        <v>0</v>
      </c>
      <c r="G101" s="1077">
        <v>0</v>
      </c>
      <c r="H101" s="1077">
        <v>1</v>
      </c>
      <c r="I101" s="1077">
        <v>0</v>
      </c>
      <c r="J101" s="347">
        <f t="shared" si="29"/>
        <v>1</v>
      </c>
    </row>
    <row r="102" spans="1:10" ht="12" customHeight="1">
      <c r="A102" s="2211">
        <v>1405</v>
      </c>
      <c r="B102" s="13" t="s">
        <v>46</v>
      </c>
      <c r="C102" s="14"/>
      <c r="D102" s="342">
        <f t="shared" ref="D102:I102" si="31">SUM(D103+D111+D123+D126)</f>
        <v>1</v>
      </c>
      <c r="E102" s="342">
        <f t="shared" si="31"/>
        <v>0</v>
      </c>
      <c r="F102" s="342">
        <f t="shared" si="31"/>
        <v>0</v>
      </c>
      <c r="G102" s="342">
        <f t="shared" si="31"/>
        <v>0</v>
      </c>
      <c r="H102" s="342">
        <f t="shared" si="31"/>
        <v>1</v>
      </c>
      <c r="I102" s="342">
        <f t="shared" si="31"/>
        <v>0</v>
      </c>
      <c r="J102" s="339">
        <f t="shared" si="29"/>
        <v>2</v>
      </c>
    </row>
    <row r="103" spans="1:10" ht="12" customHeight="1">
      <c r="A103" s="2212"/>
      <c r="B103" s="636" t="s">
        <v>47</v>
      </c>
      <c r="C103" s="92"/>
      <c r="D103" s="1074">
        <f>SUM(D104:D110)</f>
        <v>0</v>
      </c>
      <c r="E103" s="1074">
        <f t="shared" ref="E103:I103" si="32">SUM(E104:E110)</f>
        <v>0</v>
      </c>
      <c r="F103" s="1074">
        <f t="shared" si="32"/>
        <v>0</v>
      </c>
      <c r="G103" s="1074">
        <f t="shared" si="32"/>
        <v>0</v>
      </c>
      <c r="H103" s="1074">
        <f t="shared" si="32"/>
        <v>1</v>
      </c>
      <c r="I103" s="1074">
        <f t="shared" si="32"/>
        <v>0</v>
      </c>
      <c r="J103" s="1076">
        <f t="shared" si="29"/>
        <v>1</v>
      </c>
    </row>
    <row r="104" spans="1:10" ht="12" customHeight="1">
      <c r="A104" s="2212"/>
      <c r="B104" s="638"/>
      <c r="C104" s="92" t="s">
        <v>344</v>
      </c>
      <c r="D104" s="2108">
        <v>0</v>
      </c>
      <c r="E104" s="2108">
        <v>0</v>
      </c>
      <c r="F104" s="2108">
        <v>0</v>
      </c>
      <c r="G104" s="2108">
        <v>0</v>
      </c>
      <c r="H104" s="2108">
        <v>0</v>
      </c>
      <c r="I104" s="2108">
        <v>0</v>
      </c>
      <c r="J104" s="347">
        <f t="shared" si="29"/>
        <v>0</v>
      </c>
    </row>
    <row r="105" spans="1:10" ht="12" customHeight="1">
      <c r="A105" s="2212"/>
      <c r="B105" s="638"/>
      <c r="C105" s="92" t="s">
        <v>226</v>
      </c>
      <c r="D105" s="2108">
        <v>0</v>
      </c>
      <c r="E105" s="2108">
        <v>0</v>
      </c>
      <c r="F105" s="2108">
        <v>0</v>
      </c>
      <c r="G105" s="2108">
        <v>0</v>
      </c>
      <c r="H105" s="2108">
        <v>0</v>
      </c>
      <c r="I105" s="2108">
        <v>0</v>
      </c>
      <c r="J105" s="347">
        <f t="shared" si="29"/>
        <v>0</v>
      </c>
    </row>
    <row r="106" spans="1:10" ht="12" customHeight="1">
      <c r="A106" s="2212"/>
      <c r="B106" s="631"/>
      <c r="C106" s="92" t="s">
        <v>345</v>
      </c>
      <c r="D106" s="2108">
        <v>0</v>
      </c>
      <c r="E106" s="2108">
        <v>0</v>
      </c>
      <c r="F106" s="2108">
        <v>0</v>
      </c>
      <c r="G106" s="2108">
        <v>0</v>
      </c>
      <c r="H106" s="2108">
        <v>0</v>
      </c>
      <c r="I106" s="2108">
        <v>0</v>
      </c>
      <c r="J106" s="347">
        <f t="shared" si="29"/>
        <v>0</v>
      </c>
    </row>
    <row r="107" spans="1:10" ht="12" customHeight="1">
      <c r="A107" s="2212"/>
      <c r="B107" s="631"/>
      <c r="C107" s="92" t="s">
        <v>227</v>
      </c>
      <c r="D107" s="2108">
        <v>0</v>
      </c>
      <c r="E107" s="2108">
        <v>0</v>
      </c>
      <c r="F107" s="2108">
        <v>0</v>
      </c>
      <c r="G107" s="2108">
        <v>0</v>
      </c>
      <c r="H107" s="2108">
        <v>1</v>
      </c>
      <c r="I107" s="2108">
        <v>0</v>
      </c>
      <c r="J107" s="347">
        <f>SUM(D107:I107)</f>
        <v>1</v>
      </c>
    </row>
    <row r="108" spans="1:10" ht="12" customHeight="1">
      <c r="A108" s="2212"/>
      <c r="B108" s="631"/>
      <c r="C108" s="92" t="s">
        <v>228</v>
      </c>
      <c r="D108" s="2108">
        <v>0</v>
      </c>
      <c r="E108" s="2108">
        <v>0</v>
      </c>
      <c r="F108" s="2108">
        <v>0</v>
      </c>
      <c r="G108" s="2108">
        <v>0</v>
      </c>
      <c r="H108" s="2108">
        <v>0</v>
      </c>
      <c r="I108" s="2108">
        <v>0</v>
      </c>
      <c r="J108" s="347">
        <f t="shared" ref="J108:J129" si="33">SUM(D108:I108)</f>
        <v>0</v>
      </c>
    </row>
    <row r="109" spans="1:10" ht="12" customHeight="1">
      <c r="A109" s="2212"/>
      <c r="B109" s="631"/>
      <c r="C109" s="92" t="s">
        <v>346</v>
      </c>
      <c r="D109" s="2108">
        <v>0</v>
      </c>
      <c r="E109" s="2108">
        <v>0</v>
      </c>
      <c r="F109" s="2108">
        <v>0</v>
      </c>
      <c r="G109" s="2108">
        <v>0</v>
      </c>
      <c r="H109" s="2108">
        <v>0</v>
      </c>
      <c r="I109" s="2108">
        <v>0</v>
      </c>
      <c r="J109" s="347">
        <f t="shared" si="33"/>
        <v>0</v>
      </c>
    </row>
    <row r="110" spans="1:10" ht="12" customHeight="1">
      <c r="A110" s="2212"/>
      <c r="B110" s="631"/>
      <c r="C110" s="92" t="s">
        <v>229</v>
      </c>
      <c r="D110" s="2108">
        <v>0</v>
      </c>
      <c r="E110" s="2108">
        <v>0</v>
      </c>
      <c r="F110" s="2108">
        <v>0</v>
      </c>
      <c r="G110" s="2108">
        <v>0</v>
      </c>
      <c r="H110" s="2108">
        <v>0</v>
      </c>
      <c r="I110" s="2108">
        <v>0</v>
      </c>
      <c r="J110" s="347">
        <f t="shared" si="33"/>
        <v>0</v>
      </c>
    </row>
    <row r="111" spans="1:10" ht="12" customHeight="1">
      <c r="A111" s="2212"/>
      <c r="B111" s="636" t="s">
        <v>48</v>
      </c>
      <c r="C111" s="92"/>
      <c r="D111" s="1074">
        <f>SUM(D112:D122)</f>
        <v>1</v>
      </c>
      <c r="E111" s="1074">
        <f t="shared" ref="E111:H111" si="34">SUM(E112:E122)</f>
        <v>0</v>
      </c>
      <c r="F111" s="1074">
        <f t="shared" si="34"/>
        <v>0</v>
      </c>
      <c r="G111" s="1074">
        <f t="shared" si="34"/>
        <v>0</v>
      </c>
      <c r="H111" s="1074">
        <f t="shared" si="34"/>
        <v>0</v>
      </c>
      <c r="I111" s="1074">
        <f>SUM(I112:I122)</f>
        <v>0</v>
      </c>
      <c r="J111" s="1076">
        <f t="shared" si="33"/>
        <v>1</v>
      </c>
    </row>
    <row r="112" spans="1:10" ht="12" customHeight="1">
      <c r="A112" s="2212"/>
      <c r="B112" s="638"/>
      <c r="C112" s="92" t="s">
        <v>347</v>
      </c>
      <c r="D112" s="2108">
        <v>0</v>
      </c>
      <c r="E112" s="2108">
        <v>0</v>
      </c>
      <c r="F112" s="2108">
        <v>0</v>
      </c>
      <c r="G112" s="2108">
        <v>0</v>
      </c>
      <c r="H112" s="2108">
        <v>0</v>
      </c>
      <c r="I112" s="2108">
        <v>0</v>
      </c>
      <c r="J112" s="347">
        <f t="shared" si="33"/>
        <v>0</v>
      </c>
    </row>
    <row r="113" spans="1:10" ht="12" customHeight="1">
      <c r="A113" s="2212"/>
      <c r="B113" s="638"/>
      <c r="C113" s="92" t="s">
        <v>230</v>
      </c>
      <c r="D113" s="2108">
        <v>0</v>
      </c>
      <c r="E113" s="2108">
        <v>0</v>
      </c>
      <c r="F113" s="2108">
        <v>0</v>
      </c>
      <c r="G113" s="2108">
        <v>0</v>
      </c>
      <c r="H113" s="2108">
        <v>0</v>
      </c>
      <c r="I113" s="2108">
        <v>0</v>
      </c>
      <c r="J113" s="347">
        <f t="shared" si="33"/>
        <v>0</v>
      </c>
    </row>
    <row r="114" spans="1:10" ht="12" customHeight="1">
      <c r="A114" s="2212"/>
      <c r="B114" s="638"/>
      <c r="C114" s="92" t="s">
        <v>348</v>
      </c>
      <c r="D114" s="2108">
        <v>1</v>
      </c>
      <c r="E114" s="2108">
        <v>0</v>
      </c>
      <c r="F114" s="2108">
        <v>0</v>
      </c>
      <c r="G114" s="2108">
        <v>0</v>
      </c>
      <c r="H114" s="2108">
        <v>0</v>
      </c>
      <c r="I114" s="2108">
        <v>0</v>
      </c>
      <c r="J114" s="347">
        <f t="shared" si="33"/>
        <v>1</v>
      </c>
    </row>
    <row r="115" spans="1:10" ht="12" customHeight="1">
      <c r="A115" s="2212"/>
      <c r="B115" s="638"/>
      <c r="C115" s="92" t="s">
        <v>231</v>
      </c>
      <c r="D115" s="2108">
        <v>0</v>
      </c>
      <c r="E115" s="2108">
        <v>0</v>
      </c>
      <c r="F115" s="2108">
        <v>0</v>
      </c>
      <c r="G115" s="2108">
        <v>0</v>
      </c>
      <c r="H115" s="2108">
        <v>0</v>
      </c>
      <c r="I115" s="2108">
        <v>0</v>
      </c>
      <c r="J115" s="347">
        <f t="shared" si="33"/>
        <v>0</v>
      </c>
    </row>
    <row r="116" spans="1:10" ht="12" customHeight="1">
      <c r="A116" s="2212"/>
      <c r="B116" s="638"/>
      <c r="C116" s="92" t="s">
        <v>349</v>
      </c>
      <c r="D116" s="2108">
        <v>0</v>
      </c>
      <c r="E116" s="2108">
        <v>0</v>
      </c>
      <c r="F116" s="2108">
        <v>0</v>
      </c>
      <c r="G116" s="2108">
        <v>0</v>
      </c>
      <c r="H116" s="2108">
        <v>0</v>
      </c>
      <c r="I116" s="2108">
        <v>0</v>
      </c>
      <c r="J116" s="347">
        <f t="shared" si="33"/>
        <v>0</v>
      </c>
    </row>
    <row r="117" spans="1:10" ht="12" customHeight="1">
      <c r="A117" s="2212"/>
      <c r="B117" s="638"/>
      <c r="C117" s="92" t="s">
        <v>232</v>
      </c>
      <c r="D117" s="2108">
        <v>0</v>
      </c>
      <c r="E117" s="2108">
        <v>0</v>
      </c>
      <c r="F117" s="2108">
        <v>0</v>
      </c>
      <c r="G117" s="2108">
        <v>0</v>
      </c>
      <c r="H117" s="2108">
        <v>0</v>
      </c>
      <c r="I117" s="2108">
        <v>0</v>
      </c>
      <c r="J117" s="347">
        <f t="shared" si="33"/>
        <v>0</v>
      </c>
    </row>
    <row r="118" spans="1:10" ht="12" customHeight="1">
      <c r="A118" s="2212"/>
      <c r="B118" s="638"/>
      <c r="C118" s="92" t="s">
        <v>350</v>
      </c>
      <c r="D118" s="2108">
        <v>0</v>
      </c>
      <c r="E118" s="2108">
        <v>0</v>
      </c>
      <c r="F118" s="2108">
        <v>0</v>
      </c>
      <c r="G118" s="2108">
        <v>0</v>
      </c>
      <c r="H118" s="2108">
        <v>0</v>
      </c>
      <c r="I118" s="2108">
        <v>0</v>
      </c>
      <c r="J118" s="347">
        <f t="shared" si="33"/>
        <v>0</v>
      </c>
    </row>
    <row r="119" spans="1:10" ht="12" customHeight="1">
      <c r="A119" s="2212"/>
      <c r="B119" s="638"/>
      <c r="C119" s="92" t="s">
        <v>233</v>
      </c>
      <c r="D119" s="2108">
        <v>0</v>
      </c>
      <c r="E119" s="2108">
        <v>0</v>
      </c>
      <c r="F119" s="2108">
        <v>0</v>
      </c>
      <c r="G119" s="2108">
        <v>0</v>
      </c>
      <c r="H119" s="2108">
        <v>0</v>
      </c>
      <c r="I119" s="2108">
        <v>0</v>
      </c>
      <c r="J119" s="347">
        <f t="shared" si="33"/>
        <v>0</v>
      </c>
    </row>
    <row r="120" spans="1:10" ht="12" customHeight="1">
      <c r="A120" s="2212"/>
      <c r="B120" s="638"/>
      <c r="C120" s="92" t="s">
        <v>352</v>
      </c>
      <c r="D120" s="2108">
        <v>0</v>
      </c>
      <c r="E120" s="2108">
        <v>0</v>
      </c>
      <c r="F120" s="2108">
        <v>0</v>
      </c>
      <c r="G120" s="2108">
        <v>0</v>
      </c>
      <c r="H120" s="2108">
        <v>0</v>
      </c>
      <c r="I120" s="2108">
        <v>0</v>
      </c>
      <c r="J120" s="347">
        <f t="shared" si="33"/>
        <v>0</v>
      </c>
    </row>
    <row r="121" spans="1:10" ht="12" customHeight="1">
      <c r="A121" s="2212"/>
      <c r="B121" s="638"/>
      <c r="C121" s="92" t="s">
        <v>353</v>
      </c>
      <c r="D121" s="2108">
        <v>0</v>
      </c>
      <c r="E121" s="2108">
        <v>0</v>
      </c>
      <c r="F121" s="2108">
        <v>0</v>
      </c>
      <c r="G121" s="2108">
        <v>0</v>
      </c>
      <c r="H121" s="2108">
        <v>0</v>
      </c>
      <c r="I121" s="2108">
        <v>0</v>
      </c>
      <c r="J121" s="347">
        <f t="shared" si="33"/>
        <v>0</v>
      </c>
    </row>
    <row r="122" spans="1:10" s="83" customFormat="1" ht="12" customHeight="1">
      <c r="A122" s="2212"/>
      <c r="B122" s="638"/>
      <c r="C122" s="64" t="s">
        <v>235</v>
      </c>
      <c r="D122" s="2108">
        <v>0</v>
      </c>
      <c r="E122" s="2108">
        <v>0</v>
      </c>
      <c r="F122" s="2108">
        <v>0</v>
      </c>
      <c r="G122" s="2108">
        <v>0</v>
      </c>
      <c r="H122" s="2108">
        <v>0</v>
      </c>
      <c r="I122" s="2108">
        <v>0</v>
      </c>
      <c r="J122" s="347">
        <f t="shared" si="33"/>
        <v>0</v>
      </c>
    </row>
    <row r="123" spans="1:10" s="83" customFormat="1" ht="12" customHeight="1">
      <c r="A123" s="2212"/>
      <c r="B123" s="19" t="s">
        <v>49</v>
      </c>
      <c r="C123" s="59"/>
      <c r="D123" s="1074">
        <f>SUM(D124:D125)</f>
        <v>0</v>
      </c>
      <c r="E123" s="1074">
        <f t="shared" ref="E123:I123" si="35">SUM(E124:E125)</f>
        <v>0</v>
      </c>
      <c r="F123" s="1074">
        <f t="shared" si="35"/>
        <v>0</v>
      </c>
      <c r="G123" s="1074">
        <f t="shared" si="35"/>
        <v>0</v>
      </c>
      <c r="H123" s="1074">
        <f t="shared" si="35"/>
        <v>0</v>
      </c>
      <c r="I123" s="1074">
        <f t="shared" si="35"/>
        <v>0</v>
      </c>
      <c r="J123" s="1076">
        <f t="shared" si="33"/>
        <v>0</v>
      </c>
    </row>
    <row r="124" spans="1:10" s="83" customFormat="1" ht="12" customHeight="1">
      <c r="A124" s="2212"/>
      <c r="B124" s="653"/>
      <c r="C124" s="92" t="s">
        <v>1561</v>
      </c>
      <c r="D124" s="2108">
        <v>0</v>
      </c>
      <c r="E124" s="2108">
        <v>0</v>
      </c>
      <c r="F124" s="2108">
        <v>0</v>
      </c>
      <c r="G124" s="2108">
        <v>0</v>
      </c>
      <c r="H124" s="2108">
        <v>0</v>
      </c>
      <c r="I124" s="2108">
        <v>0</v>
      </c>
      <c r="J124" s="347">
        <f t="shared" si="33"/>
        <v>0</v>
      </c>
    </row>
    <row r="125" spans="1:10" s="83" customFormat="1" ht="12" customHeight="1">
      <c r="A125" s="2212"/>
      <c r="B125" s="653"/>
      <c r="C125" s="92" t="s">
        <v>317</v>
      </c>
      <c r="D125" s="2108">
        <v>0</v>
      </c>
      <c r="E125" s="2108">
        <v>0</v>
      </c>
      <c r="F125" s="2108">
        <v>0</v>
      </c>
      <c r="G125" s="2108">
        <v>0</v>
      </c>
      <c r="H125" s="2108">
        <v>0</v>
      </c>
      <c r="I125" s="2108">
        <v>0</v>
      </c>
      <c r="J125" s="347">
        <f t="shared" si="33"/>
        <v>0</v>
      </c>
    </row>
    <row r="126" spans="1:10" s="83" customFormat="1" ht="12" customHeight="1">
      <c r="A126" s="2212"/>
      <c r="B126" s="640" t="s">
        <v>50</v>
      </c>
      <c r="C126" s="175"/>
      <c r="D126" s="1074">
        <f>SUM(D127:D129)</f>
        <v>0</v>
      </c>
      <c r="E126" s="1074">
        <f t="shared" ref="E126:I126" si="36">SUM(E127:E129)</f>
        <v>0</v>
      </c>
      <c r="F126" s="1074">
        <f t="shared" si="36"/>
        <v>0</v>
      </c>
      <c r="G126" s="1074">
        <f t="shared" si="36"/>
        <v>0</v>
      </c>
      <c r="H126" s="1074">
        <f t="shared" si="36"/>
        <v>0</v>
      </c>
      <c r="I126" s="1074">
        <f t="shared" si="36"/>
        <v>0</v>
      </c>
      <c r="J126" s="1076">
        <f t="shared" si="33"/>
        <v>0</v>
      </c>
    </row>
    <row r="127" spans="1:10" s="83" customFormat="1" ht="12" customHeight="1">
      <c r="A127" s="2212"/>
      <c r="B127" s="638"/>
      <c r="C127" s="92" t="s">
        <v>352</v>
      </c>
      <c r="D127" s="2108">
        <v>0</v>
      </c>
      <c r="E127" s="2108">
        <v>0</v>
      </c>
      <c r="F127" s="2108">
        <v>0</v>
      </c>
      <c r="G127" s="2108">
        <v>0</v>
      </c>
      <c r="H127" s="2108">
        <v>0</v>
      </c>
      <c r="I127" s="2108">
        <v>0</v>
      </c>
      <c r="J127" s="347">
        <f t="shared" si="33"/>
        <v>0</v>
      </c>
    </row>
    <row r="128" spans="1:10" s="83" customFormat="1" ht="12" customHeight="1">
      <c r="A128" s="2212"/>
      <c r="B128" s="638"/>
      <c r="C128" s="92" t="s">
        <v>234</v>
      </c>
      <c r="D128" s="2108">
        <v>0</v>
      </c>
      <c r="E128" s="2108">
        <v>0</v>
      </c>
      <c r="F128" s="2108">
        <v>0</v>
      </c>
      <c r="G128" s="2108">
        <v>0</v>
      </c>
      <c r="H128" s="2108">
        <v>0</v>
      </c>
      <c r="I128" s="2108">
        <v>0</v>
      </c>
      <c r="J128" s="347">
        <f t="shared" si="33"/>
        <v>0</v>
      </c>
    </row>
    <row r="129" spans="1:10" s="83" customFormat="1" ht="12" customHeight="1">
      <c r="A129" s="2085"/>
      <c r="B129" s="638"/>
      <c r="C129" s="92" t="s">
        <v>236</v>
      </c>
      <c r="D129" s="2108">
        <v>0</v>
      </c>
      <c r="E129" s="2108">
        <v>0</v>
      </c>
      <c r="F129" s="2108">
        <v>0</v>
      </c>
      <c r="G129" s="2108">
        <v>0</v>
      </c>
      <c r="H129" s="2108">
        <v>0</v>
      </c>
      <c r="I129" s="2108">
        <v>0</v>
      </c>
      <c r="J129" s="347">
        <f t="shared" si="33"/>
        <v>0</v>
      </c>
    </row>
    <row r="130" spans="1:10" ht="12.75" customHeight="1">
      <c r="A130" s="2211">
        <v>1406</v>
      </c>
      <c r="B130" s="29" t="s">
        <v>51</v>
      </c>
      <c r="C130" s="123"/>
      <c r="D130" s="342">
        <f t="shared" ref="D130:I130" si="37">SUM(D131+D137+D135+D141+D139)</f>
        <v>0</v>
      </c>
      <c r="E130" s="342">
        <f t="shared" si="37"/>
        <v>0</v>
      </c>
      <c r="F130" s="342">
        <f t="shared" si="37"/>
        <v>0</v>
      </c>
      <c r="G130" s="342">
        <f t="shared" si="37"/>
        <v>0</v>
      </c>
      <c r="H130" s="342">
        <f t="shared" si="37"/>
        <v>2</v>
      </c>
      <c r="I130" s="342">
        <f t="shared" si="37"/>
        <v>0</v>
      </c>
      <c r="J130" s="339">
        <f>SUM(D130:I130)</f>
        <v>2</v>
      </c>
    </row>
    <row r="131" spans="1:10" ht="12" customHeight="1">
      <c r="A131" s="2212"/>
      <c r="B131" s="636" t="s">
        <v>52</v>
      </c>
      <c r="C131" s="92"/>
      <c r="D131" s="1074">
        <f t="shared" ref="D131:I131" si="38">SUM(D132:D134)</f>
        <v>0</v>
      </c>
      <c r="E131" s="1074">
        <f t="shared" si="38"/>
        <v>0</v>
      </c>
      <c r="F131" s="1074">
        <f t="shared" si="38"/>
        <v>0</v>
      </c>
      <c r="G131" s="1074">
        <f t="shared" si="38"/>
        <v>0</v>
      </c>
      <c r="H131" s="1074">
        <f t="shared" si="38"/>
        <v>2</v>
      </c>
      <c r="I131" s="1074">
        <f t="shared" si="38"/>
        <v>0</v>
      </c>
      <c r="J131" s="1076">
        <f>SUM(D131:I131)</f>
        <v>2</v>
      </c>
    </row>
    <row r="132" spans="1:10" ht="12" customHeight="1">
      <c r="A132" s="2212"/>
      <c r="B132" s="681"/>
      <c r="C132" s="92" t="s">
        <v>237</v>
      </c>
      <c r="D132" s="2108">
        <v>0</v>
      </c>
      <c r="E132" s="2108">
        <v>0</v>
      </c>
      <c r="F132" s="2108">
        <v>0</v>
      </c>
      <c r="G132" s="2108">
        <v>0</v>
      </c>
      <c r="H132" s="2108">
        <v>0</v>
      </c>
      <c r="I132" s="2108">
        <v>0</v>
      </c>
      <c r="J132" s="347">
        <f>SUM(D132:I132)</f>
        <v>0</v>
      </c>
    </row>
    <row r="133" spans="1:10" ht="12" customHeight="1">
      <c r="A133" s="2212"/>
      <c r="B133" s="681"/>
      <c r="C133" s="92" t="s">
        <v>355</v>
      </c>
      <c r="D133" s="2108">
        <v>0</v>
      </c>
      <c r="E133" s="2108">
        <v>0</v>
      </c>
      <c r="F133" s="2108">
        <v>0</v>
      </c>
      <c r="G133" s="2108">
        <v>0</v>
      </c>
      <c r="H133" s="2108">
        <v>0</v>
      </c>
      <c r="I133" s="2108">
        <v>0</v>
      </c>
      <c r="J133" s="347">
        <f t="shared" ref="J133:J142" si="39">SUM(D133:I133)</f>
        <v>0</v>
      </c>
    </row>
    <row r="134" spans="1:10" ht="12" customHeight="1">
      <c r="A134" s="2212"/>
      <c r="B134" s="681"/>
      <c r="C134" s="92" t="s">
        <v>238</v>
      </c>
      <c r="D134" s="2108">
        <v>0</v>
      </c>
      <c r="E134" s="2108">
        <v>0</v>
      </c>
      <c r="F134" s="2108">
        <v>0</v>
      </c>
      <c r="G134" s="2108">
        <v>0</v>
      </c>
      <c r="H134" s="2108">
        <v>2</v>
      </c>
      <c r="I134" s="2108">
        <v>0</v>
      </c>
      <c r="J134" s="347">
        <f t="shared" si="39"/>
        <v>2</v>
      </c>
    </row>
    <row r="135" spans="1:10" ht="12" customHeight="1">
      <c r="A135" s="2212"/>
      <c r="B135" s="636" t="s">
        <v>263</v>
      </c>
      <c r="C135" s="92"/>
      <c r="D135" s="1074">
        <f t="shared" ref="D135:I135" si="40">SUM(D136)</f>
        <v>0</v>
      </c>
      <c r="E135" s="1074">
        <f t="shared" si="40"/>
        <v>0</v>
      </c>
      <c r="F135" s="1074">
        <f t="shared" si="40"/>
        <v>0</v>
      </c>
      <c r="G135" s="1074">
        <f t="shared" si="40"/>
        <v>0</v>
      </c>
      <c r="H135" s="1074">
        <f t="shared" si="40"/>
        <v>0</v>
      </c>
      <c r="I135" s="1074">
        <f t="shared" si="40"/>
        <v>0</v>
      </c>
      <c r="J135" s="1076">
        <f>SUM(D135:I135)</f>
        <v>0</v>
      </c>
    </row>
    <row r="136" spans="1:10" ht="12" customHeight="1">
      <c r="A136" s="2212"/>
      <c r="B136" s="681"/>
      <c r="C136" s="92" t="s">
        <v>241</v>
      </c>
      <c r="D136" s="2108">
        <v>0</v>
      </c>
      <c r="E136" s="2108">
        <v>0</v>
      </c>
      <c r="F136" s="2108">
        <v>0</v>
      </c>
      <c r="G136" s="2108">
        <v>0</v>
      </c>
      <c r="H136" s="2108">
        <v>0</v>
      </c>
      <c r="I136" s="2108">
        <v>0</v>
      </c>
      <c r="J136" s="347">
        <f>SUM(D136:I136)</f>
        <v>0</v>
      </c>
    </row>
    <row r="137" spans="1:10" ht="12" customHeight="1">
      <c r="A137" s="2212"/>
      <c r="B137" s="636" t="s">
        <v>53</v>
      </c>
      <c r="C137" s="92"/>
      <c r="D137" s="1074">
        <f>SUM(D138)</f>
        <v>0</v>
      </c>
      <c r="E137" s="1074">
        <f t="shared" ref="E137:I137" si="41">SUM(E138)</f>
        <v>0</v>
      </c>
      <c r="F137" s="1074">
        <f t="shared" si="41"/>
        <v>0</v>
      </c>
      <c r="G137" s="1074">
        <f t="shared" si="41"/>
        <v>0</v>
      </c>
      <c r="H137" s="1074">
        <f t="shared" si="41"/>
        <v>0</v>
      </c>
      <c r="I137" s="1074">
        <f t="shared" si="41"/>
        <v>0</v>
      </c>
      <c r="J137" s="1076">
        <f t="shared" si="39"/>
        <v>0</v>
      </c>
    </row>
    <row r="138" spans="1:10" ht="12" customHeight="1">
      <c r="A138" s="2212"/>
      <c r="B138" s="631"/>
      <c r="C138" s="92" t="s">
        <v>239</v>
      </c>
      <c r="D138" s="2108">
        <v>0</v>
      </c>
      <c r="E138" s="2108">
        <v>0</v>
      </c>
      <c r="F138" s="2108">
        <v>0</v>
      </c>
      <c r="G138" s="2108">
        <v>0</v>
      </c>
      <c r="H138" s="2108">
        <v>0</v>
      </c>
      <c r="I138" s="2108">
        <v>0</v>
      </c>
      <c r="J138" s="347">
        <f t="shared" si="39"/>
        <v>0</v>
      </c>
    </row>
    <row r="139" spans="1:10" ht="12" customHeight="1">
      <c r="A139" s="2212"/>
      <c r="B139" s="636" t="s">
        <v>96</v>
      </c>
      <c r="C139" s="92"/>
      <c r="D139" s="1074">
        <f>SUM(D140)</f>
        <v>0</v>
      </c>
      <c r="E139" s="1074">
        <f t="shared" ref="E139:I139" si="42">SUM(E140)</f>
        <v>0</v>
      </c>
      <c r="F139" s="1074">
        <f t="shared" si="42"/>
        <v>0</v>
      </c>
      <c r="G139" s="1074">
        <f t="shared" si="42"/>
        <v>0</v>
      </c>
      <c r="H139" s="1074">
        <f t="shared" si="42"/>
        <v>0</v>
      </c>
      <c r="I139" s="1074">
        <f t="shared" si="42"/>
        <v>0</v>
      </c>
      <c r="J139" s="1076">
        <f t="shared" si="39"/>
        <v>0</v>
      </c>
    </row>
    <row r="140" spans="1:10" ht="12" customHeight="1">
      <c r="A140" s="2212"/>
      <c r="B140" s="631"/>
      <c r="C140" s="92" t="s">
        <v>239</v>
      </c>
      <c r="D140" s="2108">
        <v>0</v>
      </c>
      <c r="E140" s="2108">
        <v>0</v>
      </c>
      <c r="F140" s="2108">
        <v>0</v>
      </c>
      <c r="G140" s="2108">
        <v>0</v>
      </c>
      <c r="H140" s="2108">
        <v>0</v>
      </c>
      <c r="I140" s="2108">
        <v>0</v>
      </c>
      <c r="J140" s="347">
        <f t="shared" si="39"/>
        <v>0</v>
      </c>
    </row>
    <row r="141" spans="1:10" ht="12" customHeight="1">
      <c r="A141" s="2212"/>
      <c r="B141" s="636" t="s">
        <v>56</v>
      </c>
      <c r="C141" s="92"/>
      <c r="D141" s="1074">
        <f t="shared" ref="D141:I141" si="43">SUM(D142)</f>
        <v>0</v>
      </c>
      <c r="E141" s="1074">
        <f t="shared" si="43"/>
        <v>0</v>
      </c>
      <c r="F141" s="1074">
        <f t="shared" si="43"/>
        <v>0</v>
      </c>
      <c r="G141" s="1074">
        <f t="shared" si="43"/>
        <v>0</v>
      </c>
      <c r="H141" s="1074">
        <f t="shared" si="43"/>
        <v>0</v>
      </c>
      <c r="I141" s="1074">
        <f t="shared" si="43"/>
        <v>0</v>
      </c>
      <c r="J141" s="1076">
        <f t="shared" si="39"/>
        <v>0</v>
      </c>
    </row>
    <row r="142" spans="1:10" ht="12" customHeight="1">
      <c r="A142" s="2213"/>
      <c r="B142" s="631"/>
      <c r="C142" s="92" t="s">
        <v>242</v>
      </c>
      <c r="D142" s="2108">
        <v>0</v>
      </c>
      <c r="E142" s="2108">
        <v>0</v>
      </c>
      <c r="F142" s="2108">
        <v>0</v>
      </c>
      <c r="G142" s="2108">
        <v>0</v>
      </c>
      <c r="H142" s="2108">
        <v>0</v>
      </c>
      <c r="I142" s="2108">
        <v>0</v>
      </c>
      <c r="J142" s="347">
        <f t="shared" si="39"/>
        <v>0</v>
      </c>
    </row>
    <row r="143" spans="1:10" ht="12.75" customHeight="1">
      <c r="A143" s="2204">
        <v>1407</v>
      </c>
      <c r="B143" s="13" t="s">
        <v>58</v>
      </c>
      <c r="C143" s="123"/>
      <c r="D143" s="342">
        <f>SUM(D144+D151+D154)</f>
        <v>0</v>
      </c>
      <c r="E143" s="342">
        <f t="shared" ref="E143:I143" si="44">SUM(E144+E151+E154)</f>
        <v>0</v>
      </c>
      <c r="F143" s="342">
        <f t="shared" si="44"/>
        <v>0</v>
      </c>
      <c r="G143" s="342">
        <f t="shared" si="44"/>
        <v>0</v>
      </c>
      <c r="H143" s="342">
        <f t="shared" si="44"/>
        <v>2</v>
      </c>
      <c r="I143" s="342">
        <f t="shared" si="44"/>
        <v>0</v>
      </c>
      <c r="J143" s="339">
        <f>SUM(D143:I143)</f>
        <v>2</v>
      </c>
    </row>
    <row r="144" spans="1:10" ht="12" customHeight="1">
      <c r="A144" s="2205"/>
      <c r="B144" s="636" t="s">
        <v>59</v>
      </c>
      <c r="C144" s="92"/>
      <c r="D144" s="1074">
        <f>SUM(D145:D150)</f>
        <v>0</v>
      </c>
      <c r="E144" s="1074">
        <f t="shared" ref="E144:I144" si="45">SUM(E145:E150)</f>
        <v>0</v>
      </c>
      <c r="F144" s="1074">
        <f t="shared" si="45"/>
        <v>0</v>
      </c>
      <c r="G144" s="1074">
        <f t="shared" si="45"/>
        <v>0</v>
      </c>
      <c r="H144" s="1074">
        <f t="shared" si="45"/>
        <v>1</v>
      </c>
      <c r="I144" s="1074">
        <f t="shared" si="45"/>
        <v>0</v>
      </c>
      <c r="J144" s="1076">
        <f>SUM(D144:I144)</f>
        <v>1</v>
      </c>
    </row>
    <row r="145" spans="1:10" ht="12" customHeight="1">
      <c r="A145" s="2205"/>
      <c r="B145" s="640"/>
      <c r="C145" s="92" t="s">
        <v>356</v>
      </c>
      <c r="D145" s="2108">
        <v>0</v>
      </c>
      <c r="E145" s="2108">
        <v>0</v>
      </c>
      <c r="F145" s="2108">
        <v>0</v>
      </c>
      <c r="G145" s="2108">
        <v>0</v>
      </c>
      <c r="H145" s="2108">
        <v>0</v>
      </c>
      <c r="I145" s="2108">
        <v>0</v>
      </c>
      <c r="J145" s="347">
        <f>SUM(D145:I145)</f>
        <v>0</v>
      </c>
    </row>
    <row r="146" spans="1:10" ht="12" customHeight="1">
      <c r="A146" s="2205"/>
      <c r="B146" s="640"/>
      <c r="C146" s="92" t="s">
        <v>243</v>
      </c>
      <c r="D146" s="2108">
        <v>0</v>
      </c>
      <c r="E146" s="2108">
        <v>0</v>
      </c>
      <c r="F146" s="2108">
        <v>0</v>
      </c>
      <c r="G146" s="2108">
        <v>0</v>
      </c>
      <c r="H146" s="2108">
        <v>0</v>
      </c>
      <c r="I146" s="2108">
        <v>0</v>
      </c>
      <c r="J146" s="347">
        <f t="shared" ref="J146:J155" si="46">SUM(D146:I146)</f>
        <v>0</v>
      </c>
    </row>
    <row r="147" spans="1:10" ht="12" customHeight="1">
      <c r="A147" s="2205"/>
      <c r="B147" s="640"/>
      <c r="C147" s="92" t="s">
        <v>244</v>
      </c>
      <c r="D147" s="2108">
        <v>0</v>
      </c>
      <c r="E147" s="2108">
        <v>0</v>
      </c>
      <c r="F147" s="2108">
        <v>0</v>
      </c>
      <c r="G147" s="2108">
        <v>0</v>
      </c>
      <c r="H147" s="2108">
        <v>0</v>
      </c>
      <c r="I147" s="2108">
        <v>0</v>
      </c>
      <c r="J147" s="347">
        <f t="shared" si="46"/>
        <v>0</v>
      </c>
    </row>
    <row r="148" spans="1:10" ht="12" customHeight="1">
      <c r="A148" s="2205"/>
      <c r="B148" s="631"/>
      <c r="C148" s="92" t="s">
        <v>357</v>
      </c>
      <c r="D148" s="2108">
        <v>0</v>
      </c>
      <c r="E148" s="2108">
        <v>0</v>
      </c>
      <c r="F148" s="2108">
        <v>0</v>
      </c>
      <c r="G148" s="2108">
        <v>0</v>
      </c>
      <c r="H148" s="2108">
        <v>0</v>
      </c>
      <c r="I148" s="2108">
        <v>0</v>
      </c>
      <c r="J148" s="347">
        <f t="shared" si="46"/>
        <v>0</v>
      </c>
    </row>
    <row r="149" spans="1:10" ht="12" customHeight="1">
      <c r="A149" s="2205"/>
      <c r="B149" s="631"/>
      <c r="C149" s="92" t="s">
        <v>245</v>
      </c>
      <c r="D149" s="2108">
        <v>0</v>
      </c>
      <c r="E149" s="2108">
        <v>0</v>
      </c>
      <c r="F149" s="2108">
        <v>0</v>
      </c>
      <c r="G149" s="2108">
        <v>0</v>
      </c>
      <c r="H149" s="2108">
        <v>0</v>
      </c>
      <c r="I149" s="2108">
        <v>0</v>
      </c>
      <c r="J149" s="347">
        <f t="shared" si="46"/>
        <v>0</v>
      </c>
    </row>
    <row r="150" spans="1:10" ht="12" customHeight="1">
      <c r="A150" s="2205"/>
      <c r="B150" s="631"/>
      <c r="C150" s="92" t="s">
        <v>246</v>
      </c>
      <c r="D150" s="2108">
        <v>0</v>
      </c>
      <c r="E150" s="2108">
        <v>0</v>
      </c>
      <c r="F150" s="2108">
        <v>0</v>
      </c>
      <c r="G150" s="2108">
        <v>0</v>
      </c>
      <c r="H150" s="2108">
        <v>1</v>
      </c>
      <c r="I150" s="2108">
        <v>0</v>
      </c>
      <c r="J150" s="347">
        <f t="shared" si="46"/>
        <v>1</v>
      </c>
    </row>
    <row r="151" spans="1:10" ht="12" customHeight="1">
      <c r="A151" s="2205"/>
      <c r="B151" s="640" t="s">
        <v>60</v>
      </c>
      <c r="C151" s="175"/>
      <c r="D151" s="1074">
        <f>SUM(D152:D153)</f>
        <v>0</v>
      </c>
      <c r="E151" s="1074">
        <f t="shared" ref="E151:I151" si="47">SUM(E152:E153)</f>
        <v>0</v>
      </c>
      <c r="F151" s="1074">
        <f t="shared" si="47"/>
        <v>0</v>
      </c>
      <c r="G151" s="1074">
        <f t="shared" si="47"/>
        <v>0</v>
      </c>
      <c r="H151" s="1074">
        <f t="shared" si="47"/>
        <v>1</v>
      </c>
      <c r="I151" s="1074">
        <f t="shared" si="47"/>
        <v>0</v>
      </c>
      <c r="J151" s="1076">
        <f t="shared" si="46"/>
        <v>1</v>
      </c>
    </row>
    <row r="152" spans="1:10" ht="12" customHeight="1">
      <c r="A152" s="2205"/>
      <c r="B152" s="640"/>
      <c r="C152" s="92" t="s">
        <v>372</v>
      </c>
      <c r="D152" s="2108">
        <v>0</v>
      </c>
      <c r="E152" s="2108">
        <v>0</v>
      </c>
      <c r="F152" s="2108">
        <v>0</v>
      </c>
      <c r="G152" s="2108">
        <v>0</v>
      </c>
      <c r="H152" s="2108">
        <v>1</v>
      </c>
      <c r="I152" s="2108">
        <v>0</v>
      </c>
      <c r="J152" s="347">
        <f t="shared" si="46"/>
        <v>1</v>
      </c>
    </row>
    <row r="153" spans="1:10" ht="12" customHeight="1">
      <c r="A153" s="2205"/>
      <c r="B153" s="638"/>
      <c r="C153" s="92" t="s">
        <v>247</v>
      </c>
      <c r="D153" s="2108">
        <v>0</v>
      </c>
      <c r="E153" s="2108">
        <v>0</v>
      </c>
      <c r="F153" s="2108">
        <v>0</v>
      </c>
      <c r="G153" s="2108">
        <v>0</v>
      </c>
      <c r="H153" s="2108">
        <v>0</v>
      </c>
      <c r="I153" s="2108">
        <v>0</v>
      </c>
      <c r="J153" s="347">
        <f t="shared" si="46"/>
        <v>0</v>
      </c>
    </row>
    <row r="154" spans="1:10" ht="12" customHeight="1">
      <c r="A154" s="2205"/>
      <c r="B154" s="640" t="s">
        <v>84</v>
      </c>
      <c r="C154" s="175"/>
      <c r="D154" s="1074">
        <f>SUM(D155)</f>
        <v>0</v>
      </c>
      <c r="E154" s="1074">
        <f t="shared" ref="E154:I154" si="48">SUM(E155)</f>
        <v>0</v>
      </c>
      <c r="F154" s="1074">
        <f t="shared" si="48"/>
        <v>0</v>
      </c>
      <c r="G154" s="1074">
        <f t="shared" si="48"/>
        <v>0</v>
      </c>
      <c r="H154" s="1074">
        <f t="shared" si="48"/>
        <v>0</v>
      </c>
      <c r="I154" s="1074">
        <f t="shared" si="48"/>
        <v>0</v>
      </c>
      <c r="J154" s="1076">
        <f t="shared" si="46"/>
        <v>0</v>
      </c>
    </row>
    <row r="155" spans="1:10" ht="12" customHeight="1">
      <c r="A155" s="2205"/>
      <c r="B155" s="631"/>
      <c r="C155" s="92" t="s">
        <v>248</v>
      </c>
      <c r="D155" s="2108">
        <v>0</v>
      </c>
      <c r="E155" s="2108">
        <v>0</v>
      </c>
      <c r="F155" s="2108">
        <v>0</v>
      </c>
      <c r="G155" s="2108">
        <v>0</v>
      </c>
      <c r="H155" s="2108">
        <v>0</v>
      </c>
      <c r="I155" s="2108">
        <v>0</v>
      </c>
      <c r="J155" s="347">
        <f t="shared" si="46"/>
        <v>0</v>
      </c>
    </row>
    <row r="156" spans="1:10" ht="12.75" customHeight="1">
      <c r="A156" s="2204">
        <v>1408</v>
      </c>
      <c r="B156" s="13" t="s">
        <v>63</v>
      </c>
      <c r="C156" s="40"/>
      <c r="D156" s="342">
        <f>SUM(D157+D160+D163+D168)</f>
        <v>0</v>
      </c>
      <c r="E156" s="342">
        <f t="shared" ref="E156:I156" si="49">SUM(E157+E160+E163+E168)</f>
        <v>0</v>
      </c>
      <c r="F156" s="342">
        <f t="shared" si="49"/>
        <v>0</v>
      </c>
      <c r="G156" s="342">
        <f t="shared" si="49"/>
        <v>1</v>
      </c>
      <c r="H156" s="342">
        <f t="shared" si="49"/>
        <v>1</v>
      </c>
      <c r="I156" s="342">
        <f t="shared" si="49"/>
        <v>0</v>
      </c>
      <c r="J156" s="339">
        <f>SUM(D156:I156)</f>
        <v>2</v>
      </c>
    </row>
    <row r="157" spans="1:10" ht="12" customHeight="1">
      <c r="A157" s="2205"/>
      <c r="B157" s="636" t="s">
        <v>64</v>
      </c>
      <c r="C157" s="92"/>
      <c r="D157" s="1082">
        <f>SUM(D158+D159)</f>
        <v>0</v>
      </c>
      <c r="E157" s="1082">
        <f t="shared" ref="E157:I157" si="50">SUM(E158+E159)</f>
        <v>0</v>
      </c>
      <c r="F157" s="1082">
        <f t="shared" si="50"/>
        <v>0</v>
      </c>
      <c r="G157" s="1082">
        <f t="shared" si="50"/>
        <v>1</v>
      </c>
      <c r="H157" s="1082">
        <f t="shared" si="50"/>
        <v>0</v>
      </c>
      <c r="I157" s="1082">
        <f t="shared" si="50"/>
        <v>0</v>
      </c>
      <c r="J157" s="1076">
        <f>SUM(D157:I157)</f>
        <v>1</v>
      </c>
    </row>
    <row r="158" spans="1:10" ht="12" customHeight="1">
      <c r="A158" s="2205"/>
      <c r="B158" s="636"/>
      <c r="C158" s="92" t="s">
        <v>358</v>
      </c>
      <c r="D158" s="2108">
        <v>0</v>
      </c>
      <c r="E158" s="2108">
        <v>0</v>
      </c>
      <c r="F158" s="2108">
        <v>0</v>
      </c>
      <c r="G158" s="2108">
        <v>1</v>
      </c>
      <c r="H158" s="2108">
        <v>0</v>
      </c>
      <c r="I158" s="2108">
        <v>0</v>
      </c>
      <c r="J158" s="1076">
        <f>SUM(D158:I158)</f>
        <v>1</v>
      </c>
    </row>
    <row r="159" spans="1:10" ht="12" customHeight="1">
      <c r="A159" s="2205"/>
      <c r="B159" s="631"/>
      <c r="C159" s="92" t="s">
        <v>250</v>
      </c>
      <c r="D159" s="2108">
        <v>0</v>
      </c>
      <c r="E159" s="2108">
        <v>0</v>
      </c>
      <c r="F159" s="2108">
        <v>0</v>
      </c>
      <c r="G159" s="2108">
        <v>0</v>
      </c>
      <c r="H159" s="2108">
        <v>0</v>
      </c>
      <c r="I159" s="2108">
        <v>0</v>
      </c>
      <c r="J159" s="347">
        <f>SUM(D159:I159)</f>
        <v>0</v>
      </c>
    </row>
    <row r="160" spans="1:10" ht="12" customHeight="1">
      <c r="A160" s="2205"/>
      <c r="B160" s="636" t="s">
        <v>65</v>
      </c>
      <c r="C160" s="175"/>
      <c r="D160" s="1074">
        <f>SUM(D161:D162)</f>
        <v>0</v>
      </c>
      <c r="E160" s="1074">
        <f t="shared" ref="E160:I160" si="51">SUM(E161:E162)</f>
        <v>0</v>
      </c>
      <c r="F160" s="1074">
        <f t="shared" si="51"/>
        <v>0</v>
      </c>
      <c r="G160" s="1074">
        <f t="shared" si="51"/>
        <v>0</v>
      </c>
      <c r="H160" s="1074">
        <f t="shared" si="51"/>
        <v>0</v>
      </c>
      <c r="I160" s="1074">
        <f t="shared" si="51"/>
        <v>0</v>
      </c>
      <c r="J160" s="1076">
        <f t="shared" ref="J160:J169" si="52">SUM(D160:I160)</f>
        <v>0</v>
      </c>
    </row>
    <row r="161" spans="1:10" ht="12" customHeight="1">
      <c r="A161" s="2205"/>
      <c r="B161" s="631"/>
      <c r="C161" s="92" t="s">
        <v>251</v>
      </c>
      <c r="D161" s="2108">
        <v>0</v>
      </c>
      <c r="E161" s="2108">
        <v>0</v>
      </c>
      <c r="F161" s="2108">
        <v>0</v>
      </c>
      <c r="G161" s="2108">
        <v>0</v>
      </c>
      <c r="H161" s="2108">
        <v>0</v>
      </c>
      <c r="I161" s="2108">
        <v>0</v>
      </c>
      <c r="J161" s="347">
        <f t="shared" si="52"/>
        <v>0</v>
      </c>
    </row>
    <row r="162" spans="1:10" ht="12" customHeight="1">
      <c r="A162" s="2205"/>
      <c r="B162" s="631"/>
      <c r="C162" s="92" t="s">
        <v>373</v>
      </c>
      <c r="D162" s="2108">
        <v>0</v>
      </c>
      <c r="E162" s="2108">
        <v>0</v>
      </c>
      <c r="F162" s="2108">
        <v>0</v>
      </c>
      <c r="G162" s="2108">
        <v>0</v>
      </c>
      <c r="H162" s="2108">
        <v>0</v>
      </c>
      <c r="I162" s="2108">
        <v>0</v>
      </c>
      <c r="J162" s="347">
        <f t="shared" si="52"/>
        <v>0</v>
      </c>
    </row>
    <row r="163" spans="1:10" ht="12" customHeight="1">
      <c r="A163" s="2205"/>
      <c r="B163" s="640" t="s">
        <v>66</v>
      </c>
      <c r="C163" s="92"/>
      <c r="D163" s="1074">
        <f t="shared" ref="D163:I163" si="53">SUM(D164:D167)</f>
        <v>0</v>
      </c>
      <c r="E163" s="1074">
        <f t="shared" si="53"/>
        <v>0</v>
      </c>
      <c r="F163" s="1074">
        <f t="shared" si="53"/>
        <v>0</v>
      </c>
      <c r="G163" s="1074">
        <f t="shared" si="53"/>
        <v>0</v>
      </c>
      <c r="H163" s="1074">
        <f t="shared" si="53"/>
        <v>1</v>
      </c>
      <c r="I163" s="1074">
        <f t="shared" si="53"/>
        <v>0</v>
      </c>
      <c r="J163" s="1076">
        <f t="shared" si="52"/>
        <v>1</v>
      </c>
    </row>
    <row r="164" spans="1:10" ht="12" customHeight="1">
      <c r="A164" s="2205"/>
      <c r="B164" s="640"/>
      <c r="C164" s="92" t="s">
        <v>1564</v>
      </c>
      <c r="D164" s="2108">
        <v>0</v>
      </c>
      <c r="E164" s="2108">
        <v>0</v>
      </c>
      <c r="F164" s="2108">
        <v>0</v>
      </c>
      <c r="G164" s="2108">
        <v>0</v>
      </c>
      <c r="H164" s="2108">
        <v>1</v>
      </c>
      <c r="I164" s="2108">
        <v>0</v>
      </c>
      <c r="J164" s="347">
        <f t="shared" si="52"/>
        <v>1</v>
      </c>
    </row>
    <row r="165" spans="1:10" ht="12" customHeight="1">
      <c r="A165" s="2205"/>
      <c r="B165" s="640"/>
      <c r="C165" s="92" t="s">
        <v>253</v>
      </c>
      <c r="D165" s="2108">
        <v>0</v>
      </c>
      <c r="E165" s="2108">
        <v>0</v>
      </c>
      <c r="F165" s="2108">
        <v>0</v>
      </c>
      <c r="G165" s="2108">
        <v>0</v>
      </c>
      <c r="H165" s="2108">
        <v>0</v>
      </c>
      <c r="I165" s="2108">
        <v>0</v>
      </c>
      <c r="J165" s="347">
        <f t="shared" si="52"/>
        <v>0</v>
      </c>
    </row>
    <row r="166" spans="1:10" ht="12" customHeight="1">
      <c r="A166" s="2205"/>
      <c r="B166" s="640"/>
      <c r="C166" s="92" t="s">
        <v>254</v>
      </c>
      <c r="D166" s="2108">
        <v>0</v>
      </c>
      <c r="E166" s="2108">
        <v>0</v>
      </c>
      <c r="F166" s="2108">
        <v>0</v>
      </c>
      <c r="G166" s="2108">
        <v>0</v>
      </c>
      <c r="H166" s="2108">
        <v>0</v>
      </c>
      <c r="I166" s="2108">
        <v>0</v>
      </c>
      <c r="J166" s="347">
        <f t="shared" si="52"/>
        <v>0</v>
      </c>
    </row>
    <row r="167" spans="1:10" ht="12" customHeight="1">
      <c r="A167" s="2205"/>
      <c r="B167" s="640"/>
      <c r="C167" s="92" t="s">
        <v>255</v>
      </c>
      <c r="D167" s="2108">
        <v>0</v>
      </c>
      <c r="E167" s="2108">
        <v>0</v>
      </c>
      <c r="F167" s="2108">
        <v>0</v>
      </c>
      <c r="G167" s="2108">
        <v>0</v>
      </c>
      <c r="H167" s="2108">
        <v>0</v>
      </c>
      <c r="I167" s="2108">
        <v>0</v>
      </c>
      <c r="J167" s="347">
        <f t="shared" si="52"/>
        <v>0</v>
      </c>
    </row>
    <row r="168" spans="1:10" ht="12" customHeight="1">
      <c r="A168" s="2205"/>
      <c r="B168" s="640" t="s">
        <v>67</v>
      </c>
      <c r="C168" s="175"/>
      <c r="D168" s="1074">
        <f t="shared" ref="D168:I168" si="54">SUM(D169)</f>
        <v>0</v>
      </c>
      <c r="E168" s="1074">
        <f t="shared" si="54"/>
        <v>0</v>
      </c>
      <c r="F168" s="1074">
        <f t="shared" si="54"/>
        <v>0</v>
      </c>
      <c r="G168" s="1074">
        <f t="shared" si="54"/>
        <v>0</v>
      </c>
      <c r="H168" s="1074">
        <f t="shared" si="54"/>
        <v>0</v>
      </c>
      <c r="I168" s="1074">
        <f t="shared" si="54"/>
        <v>0</v>
      </c>
      <c r="J168" s="1076">
        <f t="shared" si="52"/>
        <v>0</v>
      </c>
    </row>
    <row r="169" spans="1:10" ht="12" customHeight="1">
      <c r="A169" s="2205"/>
      <c r="B169" s="638"/>
      <c r="C169" s="92" t="s">
        <v>256</v>
      </c>
      <c r="D169" s="2108">
        <v>0</v>
      </c>
      <c r="E169" s="2108">
        <v>0</v>
      </c>
      <c r="F169" s="2108">
        <v>0</v>
      </c>
      <c r="G169" s="2108">
        <v>0</v>
      </c>
      <c r="H169" s="2108">
        <v>0</v>
      </c>
      <c r="I169" s="2108">
        <v>0</v>
      </c>
      <c r="J169" s="347">
        <f t="shared" si="52"/>
        <v>0</v>
      </c>
    </row>
    <row r="170" spans="1:10" ht="12.75" customHeight="1">
      <c r="A170" s="2204">
        <v>1624</v>
      </c>
      <c r="B170" s="40" t="s">
        <v>68</v>
      </c>
      <c r="C170" s="123"/>
      <c r="D170" s="342">
        <f t="shared" ref="D170:I170" si="55">SUM(D171+D173)</f>
        <v>0</v>
      </c>
      <c r="E170" s="342">
        <f t="shared" si="55"/>
        <v>0</v>
      </c>
      <c r="F170" s="342">
        <f t="shared" si="55"/>
        <v>0</v>
      </c>
      <c r="G170" s="342">
        <f t="shared" si="55"/>
        <v>0</v>
      </c>
      <c r="H170" s="342">
        <f t="shared" si="55"/>
        <v>0</v>
      </c>
      <c r="I170" s="342">
        <f t="shared" si="55"/>
        <v>0</v>
      </c>
      <c r="J170" s="339">
        <f>SUM(D170:I170)</f>
        <v>0</v>
      </c>
    </row>
    <row r="171" spans="1:10" ht="12" customHeight="1">
      <c r="A171" s="2205"/>
      <c r="B171" s="678" t="s">
        <v>69</v>
      </c>
      <c r="C171" s="64"/>
      <c r="D171" s="1074">
        <f t="shared" ref="D171:I171" si="56">SUM(D172)</f>
        <v>0</v>
      </c>
      <c r="E171" s="1074">
        <f t="shared" si="56"/>
        <v>0</v>
      </c>
      <c r="F171" s="1074">
        <f t="shared" si="56"/>
        <v>0</v>
      </c>
      <c r="G171" s="1074">
        <f t="shared" si="56"/>
        <v>0</v>
      </c>
      <c r="H171" s="1074">
        <f t="shared" si="56"/>
        <v>0</v>
      </c>
      <c r="I171" s="1074">
        <f t="shared" si="56"/>
        <v>0</v>
      </c>
      <c r="J171" s="1076">
        <f>SUM(D171:I171)</f>
        <v>0</v>
      </c>
    </row>
    <row r="172" spans="1:10" ht="12" customHeight="1">
      <c r="A172" s="2205"/>
      <c r="B172" s="638"/>
      <c r="C172" s="92" t="s">
        <v>258</v>
      </c>
      <c r="D172" s="2108">
        <v>0</v>
      </c>
      <c r="E172" s="2108">
        <v>0</v>
      </c>
      <c r="F172" s="2108">
        <v>0</v>
      </c>
      <c r="G172" s="2108">
        <v>0</v>
      </c>
      <c r="H172" s="2108">
        <v>0</v>
      </c>
      <c r="I172" s="2108">
        <v>0</v>
      </c>
      <c r="J172" s="347">
        <f>SUM(D172:I172)</f>
        <v>0</v>
      </c>
    </row>
    <row r="173" spans="1:10" ht="12" customHeight="1">
      <c r="A173" s="2205"/>
      <c r="B173" s="636" t="s">
        <v>71</v>
      </c>
      <c r="C173" s="92"/>
      <c r="D173" s="1074">
        <f t="shared" ref="D173:I173" si="57">SUM(D174)</f>
        <v>0</v>
      </c>
      <c r="E173" s="1074">
        <f t="shared" si="57"/>
        <v>0</v>
      </c>
      <c r="F173" s="1074">
        <f t="shared" si="57"/>
        <v>0</v>
      </c>
      <c r="G173" s="1074">
        <f t="shared" si="57"/>
        <v>0</v>
      </c>
      <c r="H173" s="1074">
        <f t="shared" si="57"/>
        <v>0</v>
      </c>
      <c r="I173" s="1074">
        <f t="shared" si="57"/>
        <v>0</v>
      </c>
      <c r="J173" s="1076">
        <f>SUM(D173:I173)</f>
        <v>0</v>
      </c>
    </row>
    <row r="174" spans="1:10" ht="12" customHeight="1">
      <c r="A174" s="2207"/>
      <c r="B174" s="1083"/>
      <c r="C174" s="314" t="s">
        <v>259</v>
      </c>
      <c r="D174" s="2108">
        <v>0</v>
      </c>
      <c r="E174" s="2108">
        <v>0</v>
      </c>
      <c r="F174" s="2108">
        <v>0</v>
      </c>
      <c r="G174" s="2108">
        <v>0</v>
      </c>
      <c r="H174" s="2108">
        <v>0</v>
      </c>
      <c r="I174" s="2108">
        <v>0</v>
      </c>
      <c r="J174" s="347">
        <f>SUM(D174:I174)</f>
        <v>0</v>
      </c>
    </row>
    <row r="175" spans="1:10">
      <c r="A175" s="1084"/>
      <c r="B175" s="2256" t="s">
        <v>8</v>
      </c>
      <c r="C175" s="2257"/>
      <c r="D175" s="1085">
        <f t="shared" ref="D175:J175" si="58">SUM(D8+D40+D80+D93+D102+D130+D143+D156+D170)</f>
        <v>3</v>
      </c>
      <c r="E175" s="1085">
        <f t="shared" si="58"/>
        <v>1</v>
      </c>
      <c r="F175" s="1085">
        <f t="shared" si="58"/>
        <v>0</v>
      </c>
      <c r="G175" s="1085">
        <f t="shared" si="58"/>
        <v>1</v>
      </c>
      <c r="H175" s="1085">
        <f t="shared" si="58"/>
        <v>18</v>
      </c>
      <c r="I175" s="1085">
        <f t="shared" si="58"/>
        <v>0</v>
      </c>
      <c r="J175" s="1086">
        <f t="shared" si="58"/>
        <v>23</v>
      </c>
    </row>
    <row r="176" spans="1:10" ht="11.25" customHeight="1">
      <c r="A176" s="979"/>
      <c r="B176" s="2383" t="s">
        <v>362</v>
      </c>
      <c r="C176" s="2383"/>
      <c r="D176" s="2383"/>
      <c r="E176" s="2383"/>
      <c r="F176" s="79"/>
      <c r="G176" s="79"/>
      <c r="H176" s="79"/>
      <c r="I176" s="79"/>
      <c r="J176" s="79"/>
    </row>
    <row r="177" spans="1:10" ht="10.5" customHeight="1">
      <c r="A177" s="979"/>
      <c r="B177" s="2384" t="s">
        <v>1562</v>
      </c>
      <c r="C177" s="2384"/>
      <c r="D177" s="2384"/>
      <c r="E177" s="2384"/>
      <c r="F177" s="79"/>
      <c r="G177" s="79"/>
      <c r="H177" s="79"/>
      <c r="I177" s="79"/>
      <c r="J177" s="79"/>
    </row>
    <row r="178" spans="1:10" ht="9" customHeight="1"/>
    <row r="179" spans="1:10" ht="15.75" customHeight="1">
      <c r="A179" s="979"/>
      <c r="C179" s="92"/>
    </row>
    <row r="180" spans="1:10" ht="9" customHeight="1">
      <c r="A180" s="979"/>
    </row>
    <row r="181" spans="1:10" ht="12.75" customHeight="1"/>
    <row r="182" spans="1:10" ht="9" customHeight="1">
      <c r="A182" s="979"/>
    </row>
    <row r="183" spans="1:10" ht="9" customHeight="1">
      <c r="A183" s="979"/>
    </row>
    <row r="184" spans="1:10" ht="9" customHeight="1"/>
    <row r="185" spans="1:10" ht="9" customHeight="1"/>
    <row r="186" spans="1:10" ht="9" customHeight="1"/>
    <row r="187" spans="1:10" ht="9" customHeight="1"/>
    <row r="188" spans="1:10" ht="9" customHeight="1"/>
    <row r="189" spans="1:10" ht="9" customHeight="1"/>
    <row r="190" spans="1:10" ht="9" customHeight="1"/>
    <row r="191" spans="1:10" ht="9" customHeight="1"/>
    <row r="192" spans="1:10"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spans="2:3" ht="9" customHeight="1"/>
    <row r="258" spans="2:3" ht="9" customHeight="1"/>
    <row r="259" spans="2:3" ht="9" customHeight="1"/>
    <row r="260" spans="2:3" ht="9" customHeight="1"/>
    <row r="261" spans="2:3" ht="9" customHeight="1"/>
    <row r="262" spans="2:3" ht="9" customHeight="1"/>
    <row r="263" spans="2:3" ht="9" customHeight="1"/>
    <row r="264" spans="2:3" ht="9" customHeight="1"/>
    <row r="265" spans="2:3" ht="9" customHeight="1"/>
    <row r="266" spans="2:3" ht="9" customHeight="1"/>
    <row r="267" spans="2:3" ht="9" customHeight="1"/>
    <row r="268" spans="2:3" ht="9" customHeight="1">
      <c r="B268" s="92"/>
      <c r="C268" s="92"/>
    </row>
    <row r="269" spans="2:3" ht="9" customHeight="1"/>
    <row r="270" spans="2:3" ht="9" customHeight="1"/>
    <row r="271" spans="2:3" ht="9" customHeight="1"/>
    <row r="272" spans="2:3"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row r="528" ht="9" customHeight="1"/>
    <row r="529" ht="9" customHeight="1"/>
    <row r="530" ht="9" customHeight="1"/>
    <row r="531" ht="9" customHeight="1"/>
    <row r="532" ht="9" customHeight="1"/>
    <row r="533" ht="9" customHeight="1"/>
  </sheetData>
  <mergeCells count="20">
    <mergeCell ref="B176:E176"/>
    <mergeCell ref="B177:E177"/>
    <mergeCell ref="A102:A128"/>
    <mergeCell ref="A130:A142"/>
    <mergeCell ref="A143:A155"/>
    <mergeCell ref="A156:A169"/>
    <mergeCell ref="A170:A174"/>
    <mergeCell ref="B175:C175"/>
    <mergeCell ref="A40:A79"/>
    <mergeCell ref="A80:A87"/>
    <mergeCell ref="A90:A92"/>
    <mergeCell ref="B90:C92"/>
    <mergeCell ref="D90:J91"/>
    <mergeCell ref="A93:A101"/>
    <mergeCell ref="A2:J2"/>
    <mergeCell ref="A3:J3"/>
    <mergeCell ref="A5:A7"/>
    <mergeCell ref="B5:C7"/>
    <mergeCell ref="D5:J6"/>
    <mergeCell ref="A8:A37"/>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1"/>
  <sheetViews>
    <sheetView workbookViewId="0">
      <selection activeCell="D34" sqref="D34"/>
    </sheetView>
  </sheetViews>
  <sheetFormatPr baseColWidth="10" defaultRowHeight="12.75"/>
  <cols>
    <col min="1" max="1" width="3" style="298" customWidth="1"/>
    <col min="2" max="2" width="6.140625" style="75" customWidth="1"/>
    <col min="3" max="3" width="1.5703125" style="75" customWidth="1"/>
    <col min="4" max="4" width="65.28515625" style="75" customWidth="1"/>
    <col min="5" max="5" width="4.5703125" style="75" bestFit="1" customWidth="1"/>
    <col min="6" max="6" width="8.5703125" style="75" bestFit="1" customWidth="1"/>
    <col min="7" max="7" width="5.85546875" style="75" bestFit="1" customWidth="1"/>
    <col min="8" max="8" width="8" style="75" bestFit="1" customWidth="1"/>
    <col min="9" max="10" width="6.140625" style="75" bestFit="1" customWidth="1"/>
    <col min="11" max="11" width="6" style="75" bestFit="1" customWidth="1"/>
    <col min="12" max="12" width="0.5703125" style="75" customWidth="1"/>
    <col min="13" max="13" width="7.28515625" style="562" customWidth="1"/>
    <col min="14" max="14" width="2.5703125" style="75" customWidth="1"/>
    <col min="15" max="15" width="7" style="75" customWidth="1"/>
    <col min="16" max="16" width="9" style="75" customWidth="1"/>
    <col min="17" max="17" width="26" style="75" customWidth="1"/>
    <col min="18" max="18" width="8" style="75" customWidth="1"/>
    <col min="19" max="19" width="1" style="75" customWidth="1"/>
    <col min="20" max="20" width="6.7109375" style="75" customWidth="1"/>
    <col min="21" max="21" width="1" style="75" customWidth="1"/>
    <col min="22" max="22" width="6.7109375" style="75" customWidth="1"/>
    <col min="23" max="23" width="1" style="75" customWidth="1"/>
    <col min="24" max="24" width="6.7109375" style="75" customWidth="1"/>
    <col min="25" max="25" width="1" style="75" customWidth="1"/>
    <col min="26" max="26" width="6.7109375" style="75" customWidth="1"/>
    <col min="27" max="27" width="1" style="75" customWidth="1"/>
    <col min="28" max="28" width="6.7109375" style="75" customWidth="1"/>
    <col min="29" max="29" width="1" style="75" customWidth="1"/>
    <col min="30" max="31" width="6.7109375" style="75" customWidth="1"/>
    <col min="32" max="16384" width="11.42578125" style="75"/>
  </cols>
  <sheetData>
    <row r="1" spans="1:32" ht="3.75" customHeight="1">
      <c r="A1" s="2088"/>
      <c r="B1" s="80"/>
      <c r="C1" s="80"/>
      <c r="D1" s="80"/>
      <c r="E1" s="80"/>
      <c r="F1" s="80"/>
      <c r="G1" s="80"/>
      <c r="H1" s="80"/>
      <c r="I1" s="80"/>
      <c r="J1" s="80"/>
      <c r="K1" s="80"/>
      <c r="L1" s="80"/>
      <c r="M1" s="2902"/>
    </row>
    <row r="2" spans="1:32" ht="12.75" customHeight="1">
      <c r="A2" s="2088"/>
      <c r="B2" s="2247" t="s">
        <v>1565</v>
      </c>
      <c r="C2" s="2247"/>
      <c r="D2" s="2247"/>
      <c r="E2" s="2247"/>
      <c r="F2" s="2247"/>
      <c r="G2" s="2247"/>
      <c r="H2" s="2247"/>
      <c r="I2" s="2247"/>
      <c r="J2" s="2247"/>
      <c r="K2" s="2247"/>
      <c r="L2" s="2247"/>
      <c r="M2" s="2247"/>
      <c r="N2" s="80"/>
      <c r="O2" s="2247"/>
      <c r="P2" s="2247"/>
      <c r="Q2" s="2247"/>
      <c r="R2" s="2247"/>
      <c r="S2" s="2247"/>
      <c r="T2" s="2247"/>
      <c r="U2" s="2247"/>
      <c r="V2" s="2247"/>
      <c r="W2" s="2247"/>
      <c r="X2" s="2247"/>
      <c r="Y2" s="2247"/>
      <c r="Z2" s="2247"/>
      <c r="AA2" s="2247"/>
      <c r="AB2" s="2247"/>
      <c r="AC2" s="2247"/>
    </row>
    <row r="3" spans="1:32" s="80" customFormat="1" ht="12.75" customHeight="1">
      <c r="A3" s="1010"/>
      <c r="B3" s="2247" t="s">
        <v>1</v>
      </c>
      <c r="C3" s="2247"/>
      <c r="D3" s="2247"/>
      <c r="E3" s="2247"/>
      <c r="F3" s="2247"/>
      <c r="G3" s="2247"/>
      <c r="H3" s="2247"/>
      <c r="I3" s="2247"/>
      <c r="J3" s="2247"/>
      <c r="K3" s="2247"/>
      <c r="L3" s="2247"/>
      <c r="M3" s="2247"/>
      <c r="N3" s="84"/>
      <c r="O3" s="480"/>
      <c r="AE3" s="489"/>
      <c r="AF3" s="489"/>
    </row>
    <row r="4" spans="1:32" s="80" customFormat="1" ht="3" customHeight="1">
      <c r="A4" s="2088"/>
      <c r="C4" s="516"/>
      <c r="D4" s="516"/>
      <c r="E4" s="89"/>
      <c r="F4" s="89"/>
      <c r="G4" s="89"/>
      <c r="H4" s="89"/>
      <c r="I4" s="89"/>
      <c r="J4" s="89"/>
      <c r="K4" s="89"/>
      <c r="L4" s="89"/>
      <c r="M4" s="350"/>
      <c r="O4" s="89"/>
    </row>
    <row r="5" spans="1:32" s="80" customFormat="1" ht="12" customHeight="1">
      <c r="A5" s="2088"/>
      <c r="B5" s="2282" t="s">
        <v>2</v>
      </c>
      <c r="C5" s="2285" t="s">
        <v>184</v>
      </c>
      <c r="D5" s="2285"/>
      <c r="E5" s="2903" t="s">
        <v>1566</v>
      </c>
      <c r="F5" s="2903"/>
      <c r="G5" s="2903"/>
      <c r="H5" s="2903"/>
      <c r="I5" s="2903"/>
      <c r="J5" s="2903"/>
      <c r="K5" s="2903"/>
      <c r="L5" s="2903"/>
      <c r="M5" s="2904"/>
      <c r="O5" s="89"/>
    </row>
    <row r="6" spans="1:32" ht="21" customHeight="1">
      <c r="A6" s="2088"/>
      <c r="B6" s="2357"/>
      <c r="C6" s="2287"/>
      <c r="D6" s="2287"/>
      <c r="E6" s="2905" t="s">
        <v>1567</v>
      </c>
      <c r="F6" s="2905" t="s">
        <v>1568</v>
      </c>
      <c r="G6" s="2905" t="s">
        <v>1569</v>
      </c>
      <c r="H6" s="2905" t="s">
        <v>1570</v>
      </c>
      <c r="I6" s="2098" t="s">
        <v>1495</v>
      </c>
      <c r="J6" s="2098" t="s">
        <v>1494</v>
      </c>
      <c r="K6" s="2098" t="s">
        <v>1571</v>
      </c>
      <c r="L6" s="2901"/>
      <c r="M6" s="1070" t="s">
        <v>8</v>
      </c>
    </row>
    <row r="7" spans="1:32">
      <c r="A7" s="2088"/>
      <c r="B7" s="2211">
        <v>1401</v>
      </c>
      <c r="C7" s="419" t="s">
        <v>20</v>
      </c>
      <c r="D7" s="492"/>
      <c r="E7" s="1930">
        <f>SUM(E8+E12+E16+E21+E30+E34+E36)</f>
        <v>72</v>
      </c>
      <c r="F7" s="1930">
        <f t="shared" ref="F7:K7" si="0">SUM(F8+F12+F16+F21+F30+F34+F36)</f>
        <v>0</v>
      </c>
      <c r="G7" s="1930">
        <f t="shared" si="0"/>
        <v>3</v>
      </c>
      <c r="H7" s="1930">
        <f t="shared" si="0"/>
        <v>1</v>
      </c>
      <c r="I7" s="1930">
        <f t="shared" si="0"/>
        <v>30</v>
      </c>
      <c r="J7" s="1930">
        <f t="shared" si="0"/>
        <v>35</v>
      </c>
      <c r="K7" s="1930">
        <f t="shared" si="0"/>
        <v>43</v>
      </c>
      <c r="L7" s="1930"/>
      <c r="M7" s="1098">
        <f>SUM(E7:L7)</f>
        <v>184</v>
      </c>
      <c r="P7" s="1660"/>
    </row>
    <row r="8" spans="1:32" ht="12" customHeight="1">
      <c r="A8" s="2088"/>
      <c r="B8" s="2316"/>
      <c r="C8" s="496" t="s">
        <v>21</v>
      </c>
      <c r="D8" s="474"/>
      <c r="E8" s="2906">
        <f t="shared" ref="E8:K8" si="1">SUM(E9:E11)</f>
        <v>3</v>
      </c>
      <c r="F8" s="2906">
        <f t="shared" si="1"/>
        <v>0</v>
      </c>
      <c r="G8" s="2906">
        <f t="shared" si="1"/>
        <v>0</v>
      </c>
      <c r="H8" s="2906">
        <f t="shared" si="1"/>
        <v>0</v>
      </c>
      <c r="I8" s="2906">
        <f t="shared" si="1"/>
        <v>7</v>
      </c>
      <c r="J8" s="2906">
        <f t="shared" si="1"/>
        <v>9</v>
      </c>
      <c r="K8" s="2906">
        <f t="shared" si="1"/>
        <v>21</v>
      </c>
      <c r="L8" s="2906"/>
      <c r="M8" s="2907">
        <f>SUM(E8:K8)</f>
        <v>40</v>
      </c>
    </row>
    <row r="9" spans="1:32" ht="12" customHeight="1">
      <c r="A9" s="2088"/>
      <c r="B9" s="2316"/>
      <c r="C9" s="509"/>
      <c r="D9" s="89" t="s">
        <v>1559</v>
      </c>
      <c r="E9" s="2088">
        <v>0</v>
      </c>
      <c r="F9" s="2088">
        <v>0</v>
      </c>
      <c r="G9" s="2088">
        <v>0</v>
      </c>
      <c r="H9" s="2088">
        <v>0</v>
      </c>
      <c r="I9" s="2088">
        <v>1</v>
      </c>
      <c r="J9" s="2088">
        <v>0</v>
      </c>
      <c r="K9" s="2088">
        <v>0</v>
      </c>
      <c r="L9" s="2088"/>
      <c r="M9" s="325">
        <f>SUM(E9:K9)</f>
        <v>1</v>
      </c>
    </row>
    <row r="10" spans="1:32" ht="12" customHeight="1">
      <c r="A10" s="2088"/>
      <c r="B10" s="2316"/>
      <c r="C10" s="509"/>
      <c r="D10" s="89" t="s">
        <v>204</v>
      </c>
      <c r="E10" s="2088">
        <v>3</v>
      </c>
      <c r="F10" s="2088">
        <v>0</v>
      </c>
      <c r="G10" s="2088">
        <v>0</v>
      </c>
      <c r="H10" s="2088">
        <v>0</v>
      </c>
      <c r="I10" s="2088">
        <v>4</v>
      </c>
      <c r="J10" s="2088">
        <v>4</v>
      </c>
      <c r="K10" s="2088">
        <v>5</v>
      </c>
      <c r="L10" s="2088"/>
      <c r="M10" s="325">
        <f t="shared" ref="M10:M37" si="2">SUM(E10:K10)</f>
        <v>16</v>
      </c>
    </row>
    <row r="11" spans="1:32" ht="12" customHeight="1">
      <c r="A11" s="2088"/>
      <c r="B11" s="2316"/>
      <c r="C11" s="289"/>
      <c r="D11" s="89" t="s">
        <v>391</v>
      </c>
      <c r="E11" s="2088">
        <v>0</v>
      </c>
      <c r="F11" s="2088">
        <v>0</v>
      </c>
      <c r="G11" s="2088">
        <v>0</v>
      </c>
      <c r="H11" s="2088">
        <v>0</v>
      </c>
      <c r="I11" s="2088">
        <v>2</v>
      </c>
      <c r="J11" s="2088">
        <v>5</v>
      </c>
      <c r="K11" s="2088">
        <v>16</v>
      </c>
      <c r="L11" s="2088"/>
      <c r="M11" s="325">
        <f t="shared" si="2"/>
        <v>23</v>
      </c>
      <c r="P11" s="1660"/>
    </row>
    <row r="12" spans="1:32" ht="12" customHeight="1">
      <c r="A12" s="2088"/>
      <c r="B12" s="2316"/>
      <c r="C12" s="504" t="s">
        <v>22</v>
      </c>
      <c r="D12" s="89"/>
      <c r="E12" s="589">
        <f>SUM(E13:E15)</f>
        <v>1</v>
      </c>
      <c r="F12" s="589">
        <f t="shared" ref="F12:K12" si="3">SUM(F13:F15)</f>
        <v>0</v>
      </c>
      <c r="G12" s="589">
        <f t="shared" si="3"/>
        <v>3</v>
      </c>
      <c r="H12" s="589">
        <f t="shared" si="3"/>
        <v>1</v>
      </c>
      <c r="I12" s="589">
        <f t="shared" si="3"/>
        <v>0</v>
      </c>
      <c r="J12" s="589">
        <f t="shared" si="3"/>
        <v>0</v>
      </c>
      <c r="K12" s="589">
        <f t="shared" si="3"/>
        <v>0</v>
      </c>
      <c r="L12" s="589"/>
      <c r="M12" s="2907">
        <f t="shared" si="2"/>
        <v>5</v>
      </c>
    </row>
    <row r="13" spans="1:32" ht="12" customHeight="1">
      <c r="A13" s="2088"/>
      <c r="B13" s="2316"/>
      <c r="C13" s="289"/>
      <c r="D13" s="89" t="s">
        <v>195</v>
      </c>
      <c r="E13" s="2088">
        <v>0</v>
      </c>
      <c r="F13" s="2088">
        <v>0</v>
      </c>
      <c r="G13" s="2088">
        <v>0</v>
      </c>
      <c r="H13" s="2088">
        <v>0</v>
      </c>
      <c r="I13" s="2088">
        <v>0</v>
      </c>
      <c r="J13" s="2088">
        <v>0</v>
      </c>
      <c r="K13" s="2088">
        <v>0</v>
      </c>
      <c r="L13" s="2088"/>
      <c r="M13" s="325">
        <f t="shared" si="2"/>
        <v>0</v>
      </c>
    </row>
    <row r="14" spans="1:32" ht="12" customHeight="1">
      <c r="A14" s="2088"/>
      <c r="B14" s="2316"/>
      <c r="C14" s="289"/>
      <c r="D14" s="89" t="s">
        <v>196</v>
      </c>
      <c r="E14" s="2088">
        <v>1</v>
      </c>
      <c r="F14" s="2088">
        <v>0</v>
      </c>
      <c r="G14" s="2088">
        <v>3</v>
      </c>
      <c r="H14" s="2088">
        <v>1</v>
      </c>
      <c r="I14" s="2088">
        <v>0</v>
      </c>
      <c r="J14" s="2088">
        <v>0</v>
      </c>
      <c r="K14" s="2088">
        <v>0</v>
      </c>
      <c r="L14" s="2088"/>
      <c r="M14" s="325">
        <f t="shared" si="2"/>
        <v>5</v>
      </c>
    </row>
    <row r="15" spans="1:32" ht="12" customHeight="1">
      <c r="A15" s="2088"/>
      <c r="B15" s="2316"/>
      <c r="C15" s="289"/>
      <c r="D15" s="89" t="s">
        <v>197</v>
      </c>
      <c r="E15" s="2088">
        <v>0</v>
      </c>
      <c r="F15" s="2088">
        <v>0</v>
      </c>
      <c r="G15" s="2088">
        <v>0</v>
      </c>
      <c r="H15" s="2088">
        <v>0</v>
      </c>
      <c r="I15" s="2088">
        <v>0</v>
      </c>
      <c r="J15" s="2088">
        <v>0</v>
      </c>
      <c r="K15" s="2088">
        <v>0</v>
      </c>
      <c r="L15" s="2088"/>
      <c r="M15" s="325">
        <f t="shared" si="2"/>
        <v>0</v>
      </c>
    </row>
    <row r="16" spans="1:32" ht="12" customHeight="1">
      <c r="A16" s="2088"/>
      <c r="B16" s="2316"/>
      <c r="C16" s="504" t="s">
        <v>23</v>
      </c>
      <c r="D16" s="89"/>
      <c r="E16" s="589">
        <f>SUM(E17:E20)</f>
        <v>0</v>
      </c>
      <c r="F16" s="589">
        <f t="shared" ref="F16:K16" si="4">SUM(F17:F20)</f>
        <v>0</v>
      </c>
      <c r="G16" s="589">
        <f t="shared" si="4"/>
        <v>0</v>
      </c>
      <c r="H16" s="589">
        <f t="shared" si="4"/>
        <v>0</v>
      </c>
      <c r="I16" s="589">
        <f t="shared" si="4"/>
        <v>7</v>
      </c>
      <c r="J16" s="589">
        <f t="shared" si="4"/>
        <v>21</v>
      </c>
      <c r="K16" s="589">
        <f t="shared" si="4"/>
        <v>2</v>
      </c>
      <c r="L16" s="589"/>
      <c r="M16" s="2907">
        <f t="shared" si="2"/>
        <v>30</v>
      </c>
    </row>
    <row r="17" spans="1:13" ht="12" customHeight="1">
      <c r="A17" s="2088"/>
      <c r="B17" s="2316"/>
      <c r="C17" s="287"/>
      <c r="D17" s="89" t="s">
        <v>332</v>
      </c>
      <c r="E17" s="180">
        <v>0</v>
      </c>
      <c r="F17" s="180">
        <v>0</v>
      </c>
      <c r="G17" s="180">
        <v>0</v>
      </c>
      <c r="H17" s="180">
        <v>0</v>
      </c>
      <c r="I17" s="180">
        <v>6</v>
      </c>
      <c r="J17" s="180">
        <v>21</v>
      </c>
      <c r="K17" s="180">
        <v>2</v>
      </c>
      <c r="L17" s="2088"/>
      <c r="M17" s="325">
        <f t="shared" si="2"/>
        <v>29</v>
      </c>
    </row>
    <row r="18" spans="1:13" ht="12" customHeight="1">
      <c r="A18" s="2088"/>
      <c r="B18" s="2316"/>
      <c r="C18" s="287"/>
      <c r="D18" s="89" t="s">
        <v>195</v>
      </c>
      <c r="E18" s="2088">
        <v>0</v>
      </c>
      <c r="F18" s="2088">
        <v>0</v>
      </c>
      <c r="G18" s="2088">
        <v>0</v>
      </c>
      <c r="H18" s="2088">
        <v>0</v>
      </c>
      <c r="I18" s="2088">
        <v>1</v>
      </c>
      <c r="J18" s="2088">
        <v>0</v>
      </c>
      <c r="K18" s="2088">
        <v>0</v>
      </c>
      <c r="L18" s="2088"/>
      <c r="M18" s="325">
        <f t="shared" si="2"/>
        <v>1</v>
      </c>
    </row>
    <row r="19" spans="1:13" ht="12" customHeight="1">
      <c r="A19" s="2088"/>
      <c r="B19" s="2316"/>
      <c r="C19" s="287"/>
      <c r="D19" s="89" t="s">
        <v>198</v>
      </c>
      <c r="E19" s="2088">
        <v>0</v>
      </c>
      <c r="F19" s="2088">
        <v>0</v>
      </c>
      <c r="G19" s="2088">
        <v>0</v>
      </c>
      <c r="H19" s="2088">
        <v>0</v>
      </c>
      <c r="I19" s="2088">
        <v>0</v>
      </c>
      <c r="J19" s="2088">
        <v>0</v>
      </c>
      <c r="K19" s="2088">
        <v>0</v>
      </c>
      <c r="L19" s="2088"/>
      <c r="M19" s="325">
        <f t="shared" si="2"/>
        <v>0</v>
      </c>
    </row>
    <row r="20" spans="1:13" ht="12" customHeight="1">
      <c r="A20" s="2088"/>
      <c r="B20" s="2316"/>
      <c r="C20" s="287"/>
      <c r="D20" s="89" t="s">
        <v>199</v>
      </c>
      <c r="E20" s="2088">
        <v>0</v>
      </c>
      <c r="F20" s="2088">
        <v>0</v>
      </c>
      <c r="G20" s="2088">
        <v>0</v>
      </c>
      <c r="H20" s="2088">
        <v>0</v>
      </c>
      <c r="I20" s="2088">
        <v>0</v>
      </c>
      <c r="J20" s="2088">
        <v>0</v>
      </c>
      <c r="K20" s="2088">
        <v>0</v>
      </c>
      <c r="L20" s="2088"/>
      <c r="M20" s="325">
        <f t="shared" si="2"/>
        <v>0</v>
      </c>
    </row>
    <row r="21" spans="1:13" ht="12" customHeight="1">
      <c r="A21" s="2088"/>
      <c r="B21" s="2316"/>
      <c r="C21" s="507" t="s">
        <v>24</v>
      </c>
      <c r="D21" s="102"/>
      <c r="E21" s="1010">
        <f>SUM(E22:E29)</f>
        <v>68</v>
      </c>
      <c r="F21" s="1010">
        <f t="shared" ref="F21:G21" si="5">SUM(F22:F29)</f>
        <v>0</v>
      </c>
      <c r="G21" s="1010">
        <f t="shared" si="5"/>
        <v>0</v>
      </c>
      <c r="H21" s="1010">
        <f>SUM(H22:H29)</f>
        <v>0</v>
      </c>
      <c r="I21" s="1010">
        <f t="shared" ref="I21:K21" si="6">SUM(I22:I29)</f>
        <v>14</v>
      </c>
      <c r="J21" s="1010">
        <f t="shared" si="6"/>
        <v>1</v>
      </c>
      <c r="K21" s="1010">
        <f t="shared" si="6"/>
        <v>1</v>
      </c>
      <c r="L21" s="1010"/>
      <c r="M21" s="2907">
        <f t="shared" si="2"/>
        <v>84</v>
      </c>
    </row>
    <row r="22" spans="1:13" ht="12" customHeight="1">
      <c r="A22" s="2088"/>
      <c r="B22" s="2316"/>
      <c r="C22" s="287"/>
      <c r="D22" s="89" t="s">
        <v>195</v>
      </c>
      <c r="E22" s="2088">
        <v>0</v>
      </c>
      <c r="F22" s="2088">
        <v>0</v>
      </c>
      <c r="G22" s="2088">
        <v>0</v>
      </c>
      <c r="H22" s="2088">
        <v>0</v>
      </c>
      <c r="I22" s="2088">
        <v>0</v>
      </c>
      <c r="J22" s="2088">
        <v>0</v>
      </c>
      <c r="K22" s="2088">
        <v>0</v>
      </c>
      <c r="L22" s="2088"/>
      <c r="M22" s="325">
        <f t="shared" si="2"/>
        <v>0</v>
      </c>
    </row>
    <row r="23" spans="1:13" ht="12" customHeight="1">
      <c r="A23" s="2088"/>
      <c r="B23" s="2316"/>
      <c r="C23" s="287"/>
      <c r="D23" s="89" t="s">
        <v>200</v>
      </c>
      <c r="E23" s="2088">
        <v>14</v>
      </c>
      <c r="F23" s="2088">
        <v>0</v>
      </c>
      <c r="G23" s="2088">
        <v>0</v>
      </c>
      <c r="H23" s="2088">
        <v>0</v>
      </c>
      <c r="I23" s="2088">
        <v>3</v>
      </c>
      <c r="J23" s="2088">
        <v>0</v>
      </c>
      <c r="K23" s="2088">
        <v>0</v>
      </c>
      <c r="L23" s="2088"/>
      <c r="M23" s="325">
        <f t="shared" si="2"/>
        <v>17</v>
      </c>
    </row>
    <row r="24" spans="1:13" ht="12" customHeight="1">
      <c r="A24" s="2088"/>
      <c r="B24" s="2316"/>
      <c r="C24" s="289"/>
      <c r="D24" s="89" t="s">
        <v>201</v>
      </c>
      <c r="E24" s="2088">
        <v>4</v>
      </c>
      <c r="F24" s="2088">
        <v>0</v>
      </c>
      <c r="G24" s="2088">
        <v>0</v>
      </c>
      <c r="H24" s="2088">
        <v>0</v>
      </c>
      <c r="I24" s="2088">
        <v>1</v>
      </c>
      <c r="J24" s="2088">
        <v>0</v>
      </c>
      <c r="K24" s="2088">
        <v>0</v>
      </c>
      <c r="L24" s="2088"/>
      <c r="M24" s="325">
        <f t="shared" si="2"/>
        <v>5</v>
      </c>
    </row>
    <row r="25" spans="1:13" ht="12" customHeight="1">
      <c r="A25" s="2088"/>
      <c r="B25" s="2316"/>
      <c r="C25" s="287"/>
      <c r="D25" s="89" t="s">
        <v>261</v>
      </c>
      <c r="E25" s="2088">
        <v>10</v>
      </c>
      <c r="F25" s="2088">
        <v>0</v>
      </c>
      <c r="G25" s="2088">
        <v>0</v>
      </c>
      <c r="H25" s="2088">
        <v>0</v>
      </c>
      <c r="I25" s="2088">
        <v>2</v>
      </c>
      <c r="J25" s="2088">
        <v>0</v>
      </c>
      <c r="K25" s="2088">
        <v>0</v>
      </c>
      <c r="L25" s="2088"/>
      <c r="M25" s="325">
        <f t="shared" si="2"/>
        <v>12</v>
      </c>
    </row>
    <row r="26" spans="1:13" ht="12" customHeight="1">
      <c r="A26" s="2088"/>
      <c r="B26" s="2316"/>
      <c r="C26" s="289"/>
      <c r="D26" s="89" t="s">
        <v>203</v>
      </c>
      <c r="E26" s="2088">
        <v>13</v>
      </c>
      <c r="F26" s="2088">
        <v>0</v>
      </c>
      <c r="G26" s="2088">
        <v>0</v>
      </c>
      <c r="H26" s="2088">
        <v>0</v>
      </c>
      <c r="I26" s="2088">
        <v>3</v>
      </c>
      <c r="J26" s="2088">
        <v>0</v>
      </c>
      <c r="K26" s="2088">
        <v>0</v>
      </c>
      <c r="L26" s="2088"/>
      <c r="M26" s="325">
        <f t="shared" si="2"/>
        <v>16</v>
      </c>
    </row>
    <row r="27" spans="1:13" ht="12" customHeight="1">
      <c r="A27" s="2088"/>
      <c r="B27" s="2316"/>
      <c r="C27" s="289"/>
      <c r="D27" s="89" t="s">
        <v>197</v>
      </c>
      <c r="E27" s="2088">
        <v>0</v>
      </c>
      <c r="F27" s="2088">
        <v>0</v>
      </c>
      <c r="G27" s="2088">
        <v>0</v>
      </c>
      <c r="H27" s="2088">
        <v>0</v>
      </c>
      <c r="I27" s="2088">
        <v>0</v>
      </c>
      <c r="J27" s="2088">
        <v>0</v>
      </c>
      <c r="K27" s="2088">
        <v>0</v>
      </c>
      <c r="L27" s="2088"/>
      <c r="M27" s="325">
        <f t="shared" si="2"/>
        <v>0</v>
      </c>
    </row>
    <row r="28" spans="1:13" ht="12" customHeight="1">
      <c r="A28" s="2088"/>
      <c r="B28" s="2316"/>
      <c r="C28" s="289"/>
      <c r="D28" s="89" t="s">
        <v>204</v>
      </c>
      <c r="E28" s="2088">
        <v>27</v>
      </c>
      <c r="F28" s="2088">
        <v>0</v>
      </c>
      <c r="G28" s="2088">
        <v>0</v>
      </c>
      <c r="H28" s="2088">
        <v>0</v>
      </c>
      <c r="I28" s="2088">
        <v>5</v>
      </c>
      <c r="J28" s="2088">
        <v>0</v>
      </c>
      <c r="K28" s="2088">
        <v>0</v>
      </c>
      <c r="L28" s="2088"/>
      <c r="M28" s="325">
        <f t="shared" si="2"/>
        <v>32</v>
      </c>
    </row>
    <row r="29" spans="1:13" ht="12" customHeight="1">
      <c r="A29" s="2088"/>
      <c r="B29" s="2316"/>
      <c r="C29" s="289"/>
      <c r="D29" s="89" t="s">
        <v>334</v>
      </c>
      <c r="E29" s="2088">
        <v>0</v>
      </c>
      <c r="F29" s="2088">
        <v>0</v>
      </c>
      <c r="G29" s="2088">
        <v>0</v>
      </c>
      <c r="H29" s="2088">
        <v>0</v>
      </c>
      <c r="I29" s="2088">
        <v>0</v>
      </c>
      <c r="J29" s="2088">
        <v>1</v>
      </c>
      <c r="K29" s="2088">
        <v>1</v>
      </c>
      <c r="L29" s="2088"/>
      <c r="M29" s="325">
        <f t="shared" si="2"/>
        <v>2</v>
      </c>
    </row>
    <row r="30" spans="1:13" ht="12" customHeight="1">
      <c r="A30" s="2088"/>
      <c r="B30" s="2316"/>
      <c r="C30" s="507" t="s">
        <v>25</v>
      </c>
      <c r="D30" s="89"/>
      <c r="E30" s="589">
        <f>SUM(E31:E33)</f>
        <v>0</v>
      </c>
      <c r="F30" s="589">
        <f t="shared" ref="F30:K30" si="7">SUM(F31:F33)</f>
        <v>0</v>
      </c>
      <c r="G30" s="589">
        <f t="shared" si="7"/>
        <v>0</v>
      </c>
      <c r="H30" s="589">
        <f t="shared" si="7"/>
        <v>0</v>
      </c>
      <c r="I30" s="589">
        <f t="shared" si="7"/>
        <v>2</v>
      </c>
      <c r="J30" s="589">
        <f t="shared" si="7"/>
        <v>4</v>
      </c>
      <c r="K30" s="589">
        <f t="shared" si="7"/>
        <v>18</v>
      </c>
      <c r="L30" s="589"/>
      <c r="M30" s="2907">
        <f t="shared" si="2"/>
        <v>24</v>
      </c>
    </row>
    <row r="31" spans="1:13" ht="12" customHeight="1">
      <c r="A31" s="2088"/>
      <c r="B31" s="2316"/>
      <c r="C31" s="289"/>
      <c r="D31" s="89" t="s">
        <v>195</v>
      </c>
      <c r="E31" s="2088">
        <v>0</v>
      </c>
      <c r="F31" s="2088">
        <v>0</v>
      </c>
      <c r="G31" s="2088">
        <v>0</v>
      </c>
      <c r="H31" s="2088">
        <v>0</v>
      </c>
      <c r="I31" s="2088">
        <v>0</v>
      </c>
      <c r="J31" s="2088">
        <v>0</v>
      </c>
      <c r="K31" s="2088">
        <v>0</v>
      </c>
      <c r="L31" s="2088"/>
      <c r="M31" s="325">
        <f t="shared" si="2"/>
        <v>0</v>
      </c>
    </row>
    <row r="32" spans="1:13" ht="12" customHeight="1">
      <c r="A32" s="2088"/>
      <c r="B32" s="2316"/>
      <c r="C32" s="289"/>
      <c r="D32" s="89" t="s">
        <v>200</v>
      </c>
      <c r="E32" s="2088">
        <v>0</v>
      </c>
      <c r="F32" s="2088">
        <v>0</v>
      </c>
      <c r="G32" s="2088">
        <v>0</v>
      </c>
      <c r="H32" s="2088">
        <v>0</v>
      </c>
      <c r="I32" s="2088">
        <v>2</v>
      </c>
      <c r="J32" s="2088">
        <v>1</v>
      </c>
      <c r="K32" s="2088">
        <v>9</v>
      </c>
      <c r="L32" s="2088"/>
      <c r="M32" s="325">
        <f t="shared" si="2"/>
        <v>12</v>
      </c>
    </row>
    <row r="33" spans="1:16" ht="12" customHeight="1">
      <c r="A33" s="2088"/>
      <c r="B33" s="2316"/>
      <c r="C33" s="289"/>
      <c r="D33" s="89" t="s">
        <v>204</v>
      </c>
      <c r="E33" s="2088">
        <v>0</v>
      </c>
      <c r="F33" s="2088">
        <v>0</v>
      </c>
      <c r="G33" s="2088">
        <v>0</v>
      </c>
      <c r="H33" s="2088">
        <v>0</v>
      </c>
      <c r="I33" s="2088">
        <v>0</v>
      </c>
      <c r="J33" s="2088">
        <v>3</v>
      </c>
      <c r="K33" s="2088">
        <v>9</v>
      </c>
      <c r="L33" s="2088"/>
      <c r="M33" s="325">
        <f t="shared" si="2"/>
        <v>12</v>
      </c>
    </row>
    <row r="34" spans="1:16" ht="12" customHeight="1">
      <c r="A34" s="2088"/>
      <c r="B34" s="2316"/>
      <c r="C34" s="509" t="s">
        <v>26</v>
      </c>
      <c r="D34" s="89"/>
      <c r="E34" s="589">
        <f>SUM(E35)</f>
        <v>0</v>
      </c>
      <c r="F34" s="589">
        <f t="shared" ref="F34:K36" si="8">SUM(F35)</f>
        <v>0</v>
      </c>
      <c r="G34" s="589">
        <f t="shared" si="8"/>
        <v>0</v>
      </c>
      <c r="H34" s="589">
        <f t="shared" si="8"/>
        <v>0</v>
      </c>
      <c r="I34" s="589">
        <f t="shared" si="8"/>
        <v>0</v>
      </c>
      <c r="J34" s="589">
        <f t="shared" si="8"/>
        <v>0</v>
      </c>
      <c r="K34" s="589">
        <f t="shared" si="8"/>
        <v>1</v>
      </c>
      <c r="L34" s="589"/>
      <c r="M34" s="2907">
        <f t="shared" si="2"/>
        <v>1</v>
      </c>
    </row>
    <row r="35" spans="1:16" ht="12" customHeight="1">
      <c r="A35" s="2088"/>
      <c r="B35" s="2316"/>
      <c r="C35" s="287"/>
      <c r="D35" s="89" t="s">
        <v>206</v>
      </c>
      <c r="E35" s="2088">
        <v>0</v>
      </c>
      <c r="F35" s="2088">
        <v>0</v>
      </c>
      <c r="G35" s="2088">
        <v>0</v>
      </c>
      <c r="H35" s="2088">
        <v>0</v>
      </c>
      <c r="I35" s="2088">
        <v>0</v>
      </c>
      <c r="J35" s="2088">
        <v>0</v>
      </c>
      <c r="K35" s="2088">
        <v>1</v>
      </c>
      <c r="L35" s="2088"/>
      <c r="M35" s="325">
        <f t="shared" si="2"/>
        <v>1</v>
      </c>
    </row>
    <row r="36" spans="1:16" ht="12" customHeight="1">
      <c r="A36" s="2088"/>
      <c r="B36" s="2096"/>
      <c r="C36" s="509" t="s">
        <v>27</v>
      </c>
      <c r="D36" s="89"/>
      <c r="E36" s="589">
        <f>SUM(E37)</f>
        <v>0</v>
      </c>
      <c r="F36" s="589">
        <f t="shared" si="8"/>
        <v>0</v>
      </c>
      <c r="G36" s="589">
        <f t="shared" si="8"/>
        <v>0</v>
      </c>
      <c r="H36" s="589">
        <f t="shared" si="8"/>
        <v>0</v>
      </c>
      <c r="I36" s="589">
        <f t="shared" si="8"/>
        <v>0</v>
      </c>
      <c r="J36" s="589">
        <f t="shared" si="8"/>
        <v>0</v>
      </c>
      <c r="K36" s="589">
        <f t="shared" si="8"/>
        <v>0</v>
      </c>
      <c r="L36" s="589"/>
      <c r="M36" s="2907">
        <f t="shared" si="2"/>
        <v>0</v>
      </c>
    </row>
    <row r="37" spans="1:16" ht="12" customHeight="1">
      <c r="A37" s="2088"/>
      <c r="B37" s="2096"/>
      <c r="C37" s="515"/>
      <c r="D37" s="516" t="s">
        <v>207</v>
      </c>
      <c r="E37" s="2088">
        <v>0</v>
      </c>
      <c r="F37" s="2088">
        <v>0</v>
      </c>
      <c r="G37" s="2088">
        <v>0</v>
      </c>
      <c r="H37" s="2088">
        <v>0</v>
      </c>
      <c r="I37" s="2088">
        <v>0</v>
      </c>
      <c r="J37" s="2088">
        <v>0</v>
      </c>
      <c r="K37" s="2088">
        <v>0</v>
      </c>
      <c r="L37" s="609"/>
      <c r="M37" s="325">
        <f t="shared" si="2"/>
        <v>0</v>
      </c>
    </row>
    <row r="38" spans="1:16" ht="12.75" customHeight="1">
      <c r="A38" s="2088"/>
      <c r="B38" s="2211">
        <v>1402</v>
      </c>
      <c r="C38" s="29" t="s">
        <v>29</v>
      </c>
      <c r="D38" s="123"/>
      <c r="E38" s="319">
        <f>SUM(E39+E48+E53+E60+E65+E71+E74+E80)</f>
        <v>18</v>
      </c>
      <c r="F38" s="319">
        <f t="shared" ref="F38:K38" si="9">SUM(F39+F48+F53+F60+F65+F71+F74+F80)</f>
        <v>2</v>
      </c>
      <c r="G38" s="319">
        <f t="shared" si="9"/>
        <v>2</v>
      </c>
      <c r="H38" s="319">
        <f t="shared" si="9"/>
        <v>5</v>
      </c>
      <c r="I38" s="319">
        <f t="shared" si="9"/>
        <v>54</v>
      </c>
      <c r="J38" s="319">
        <f t="shared" si="9"/>
        <v>52</v>
      </c>
      <c r="K38" s="319">
        <f t="shared" si="9"/>
        <v>73</v>
      </c>
      <c r="L38" s="319"/>
      <c r="M38" s="320">
        <f>SUM(E38:K38)</f>
        <v>206</v>
      </c>
      <c r="P38" s="1660"/>
    </row>
    <row r="39" spans="1:16" ht="12" customHeight="1">
      <c r="A39" s="2088"/>
      <c r="B39" s="2212"/>
      <c r="C39" s="504" t="s">
        <v>114</v>
      </c>
      <c r="D39" s="89"/>
      <c r="E39" s="589">
        <f>SUM(E40:E47)</f>
        <v>11</v>
      </c>
      <c r="F39" s="589">
        <f t="shared" ref="F39:K39" si="10">SUM(F40:F47)</f>
        <v>1</v>
      </c>
      <c r="G39" s="589">
        <f t="shared" si="10"/>
        <v>0</v>
      </c>
      <c r="H39" s="589">
        <f t="shared" si="10"/>
        <v>1</v>
      </c>
      <c r="I39" s="589">
        <f t="shared" si="10"/>
        <v>38</v>
      </c>
      <c r="J39" s="589">
        <f t="shared" si="10"/>
        <v>39</v>
      </c>
      <c r="K39" s="589">
        <f t="shared" si="10"/>
        <v>22</v>
      </c>
      <c r="L39" s="589"/>
      <c r="M39" s="1099">
        <f>SUM(E39:K39)</f>
        <v>112</v>
      </c>
    </row>
    <row r="40" spans="1:16" ht="12" customHeight="1">
      <c r="A40" s="2088"/>
      <c r="B40" s="2212"/>
      <c r="C40" s="289"/>
      <c r="D40" s="89" t="s">
        <v>335</v>
      </c>
      <c r="E40" s="180">
        <v>2</v>
      </c>
      <c r="F40" s="180">
        <v>0</v>
      </c>
      <c r="G40" s="180">
        <v>0</v>
      </c>
      <c r="H40" s="180">
        <v>0</v>
      </c>
      <c r="I40" s="180">
        <v>4</v>
      </c>
      <c r="J40" s="180">
        <v>5</v>
      </c>
      <c r="K40" s="180">
        <v>5</v>
      </c>
      <c r="L40" s="89"/>
      <c r="M40" s="325">
        <f>SUM(E40:K40)</f>
        <v>16</v>
      </c>
      <c r="P40" s="1660"/>
    </row>
    <row r="41" spans="1:16" ht="12" customHeight="1">
      <c r="A41" s="2088"/>
      <c r="B41" s="2212"/>
      <c r="C41" s="289"/>
      <c r="D41" s="89" t="s">
        <v>208</v>
      </c>
      <c r="E41" s="180">
        <v>2</v>
      </c>
      <c r="F41" s="180">
        <v>0</v>
      </c>
      <c r="G41" s="180">
        <v>0</v>
      </c>
      <c r="H41" s="180">
        <v>0</v>
      </c>
      <c r="I41" s="180">
        <v>1</v>
      </c>
      <c r="J41" s="180">
        <v>1</v>
      </c>
      <c r="K41" s="180">
        <v>0</v>
      </c>
      <c r="L41" s="89"/>
      <c r="M41" s="325">
        <f>SUM(E41:K41)</f>
        <v>4</v>
      </c>
      <c r="P41" s="1660"/>
    </row>
    <row r="42" spans="1:16" ht="12" customHeight="1">
      <c r="A42" s="2088"/>
      <c r="B42" s="2212"/>
      <c r="C42" s="289"/>
      <c r="D42" s="89" t="s">
        <v>336</v>
      </c>
      <c r="E42" s="180">
        <v>0</v>
      </c>
      <c r="F42" s="180">
        <v>0</v>
      </c>
      <c r="G42" s="180">
        <v>0</v>
      </c>
      <c r="H42" s="180">
        <v>0</v>
      </c>
      <c r="I42" s="180">
        <v>14</v>
      </c>
      <c r="J42" s="180">
        <v>18</v>
      </c>
      <c r="K42" s="180">
        <v>5</v>
      </c>
      <c r="L42" s="89"/>
      <c r="M42" s="325">
        <f>SUM(E42:K42)</f>
        <v>37</v>
      </c>
      <c r="P42" s="1660"/>
    </row>
    <row r="43" spans="1:16" ht="12" customHeight="1">
      <c r="A43" s="2088"/>
      <c r="B43" s="2212"/>
      <c r="C43" s="289"/>
      <c r="D43" s="89" t="s">
        <v>209</v>
      </c>
      <c r="E43" s="180">
        <v>2</v>
      </c>
      <c r="F43" s="180">
        <v>0</v>
      </c>
      <c r="G43" s="180">
        <v>0</v>
      </c>
      <c r="H43" s="180">
        <v>0</v>
      </c>
      <c r="I43" s="180">
        <v>5</v>
      </c>
      <c r="J43" s="180">
        <v>4</v>
      </c>
      <c r="K43" s="180">
        <v>2</v>
      </c>
      <c r="L43" s="89"/>
      <c r="M43" s="325">
        <f t="shared" ref="M43:M81" si="11">SUM(E43:K43)</f>
        <v>13</v>
      </c>
    </row>
    <row r="44" spans="1:16" ht="12" customHeight="1">
      <c r="A44" s="2088"/>
      <c r="B44" s="2212"/>
      <c r="C44" s="289"/>
      <c r="D44" s="89" t="s">
        <v>337</v>
      </c>
      <c r="E44" s="180">
        <v>1</v>
      </c>
      <c r="F44" s="180">
        <v>0</v>
      </c>
      <c r="G44" s="180">
        <v>0</v>
      </c>
      <c r="H44" s="180">
        <v>0</v>
      </c>
      <c r="I44" s="180">
        <v>1</v>
      </c>
      <c r="J44" s="180">
        <v>2</v>
      </c>
      <c r="K44" s="180">
        <v>1</v>
      </c>
      <c r="L44" s="89"/>
      <c r="M44" s="325">
        <f t="shared" si="11"/>
        <v>5</v>
      </c>
    </row>
    <row r="45" spans="1:16" ht="12" customHeight="1">
      <c r="A45" s="2088"/>
      <c r="B45" s="2212"/>
      <c r="C45" s="289"/>
      <c r="D45" s="89" t="s">
        <v>210</v>
      </c>
      <c r="E45" s="180">
        <v>0</v>
      </c>
      <c r="F45" s="180">
        <v>1</v>
      </c>
      <c r="G45" s="180">
        <v>0</v>
      </c>
      <c r="H45" s="180">
        <v>0</v>
      </c>
      <c r="I45" s="180">
        <v>1</v>
      </c>
      <c r="J45" s="180">
        <v>2</v>
      </c>
      <c r="K45" s="180">
        <v>7</v>
      </c>
      <c r="L45" s="89"/>
      <c r="M45" s="325">
        <f t="shared" si="11"/>
        <v>11</v>
      </c>
    </row>
    <row r="46" spans="1:16" ht="12" customHeight="1">
      <c r="A46" s="2088"/>
      <c r="B46" s="2212"/>
      <c r="C46" s="287"/>
      <c r="D46" s="89" t="s">
        <v>1513</v>
      </c>
      <c r="E46" s="180">
        <v>1</v>
      </c>
      <c r="F46" s="180">
        <v>0</v>
      </c>
      <c r="G46" s="180">
        <v>0</v>
      </c>
      <c r="H46" s="180">
        <v>0</v>
      </c>
      <c r="I46" s="180">
        <v>1</v>
      </c>
      <c r="J46" s="180">
        <v>1</v>
      </c>
      <c r="K46" s="180">
        <v>0</v>
      </c>
      <c r="L46" s="89"/>
      <c r="M46" s="325">
        <f t="shared" si="11"/>
        <v>3</v>
      </c>
    </row>
    <row r="47" spans="1:16" ht="12" customHeight="1">
      <c r="A47" s="2088"/>
      <c r="B47" s="2212"/>
      <c r="C47" s="287"/>
      <c r="D47" s="89" t="s">
        <v>212</v>
      </c>
      <c r="E47" s="180">
        <v>3</v>
      </c>
      <c r="F47" s="180">
        <v>0</v>
      </c>
      <c r="G47" s="180">
        <v>0</v>
      </c>
      <c r="H47" s="180">
        <v>1</v>
      </c>
      <c r="I47" s="180">
        <v>11</v>
      </c>
      <c r="J47" s="180">
        <v>6</v>
      </c>
      <c r="K47" s="180">
        <v>2</v>
      </c>
      <c r="L47" s="89"/>
      <c r="M47" s="325">
        <f t="shared" si="11"/>
        <v>23</v>
      </c>
    </row>
    <row r="48" spans="1:16" ht="12" customHeight="1">
      <c r="A48" s="2088"/>
      <c r="B48" s="2212"/>
      <c r="C48" s="504" t="s">
        <v>31</v>
      </c>
      <c r="D48" s="89"/>
      <c r="E48" s="1915">
        <f>SUM(E49:E52)</f>
        <v>1</v>
      </c>
      <c r="F48" s="1915">
        <f t="shared" ref="F48:K48" si="12">SUM(F49:F52)</f>
        <v>1</v>
      </c>
      <c r="G48" s="1915">
        <f t="shared" si="12"/>
        <v>0</v>
      </c>
      <c r="H48" s="1915">
        <f t="shared" si="12"/>
        <v>0</v>
      </c>
      <c r="I48" s="1915">
        <f t="shared" si="12"/>
        <v>0</v>
      </c>
      <c r="J48" s="1915">
        <f t="shared" si="12"/>
        <v>0</v>
      </c>
      <c r="K48" s="1915">
        <f t="shared" si="12"/>
        <v>1</v>
      </c>
      <c r="L48" s="589"/>
      <c r="M48" s="1099">
        <f t="shared" si="11"/>
        <v>3</v>
      </c>
    </row>
    <row r="49" spans="1:16" ht="12" customHeight="1">
      <c r="A49" s="2088"/>
      <c r="B49" s="2212"/>
      <c r="C49" s="289"/>
      <c r="D49" s="89" t="s">
        <v>336</v>
      </c>
      <c r="E49" s="180">
        <v>1</v>
      </c>
      <c r="F49" s="180">
        <v>0</v>
      </c>
      <c r="G49" s="180">
        <v>0</v>
      </c>
      <c r="H49" s="180">
        <v>0</v>
      </c>
      <c r="I49" s="180">
        <v>0</v>
      </c>
      <c r="J49" s="180">
        <v>0</v>
      </c>
      <c r="K49" s="180">
        <v>1</v>
      </c>
      <c r="L49" s="89"/>
      <c r="M49" s="325">
        <f t="shared" si="11"/>
        <v>2</v>
      </c>
      <c r="P49" s="2908"/>
    </row>
    <row r="50" spans="1:16" ht="12" customHeight="1">
      <c r="A50" s="2088"/>
      <c r="B50" s="2212"/>
      <c r="C50" s="289"/>
      <c r="D50" s="89" t="s">
        <v>209</v>
      </c>
      <c r="E50" s="180">
        <v>0</v>
      </c>
      <c r="F50" s="180">
        <v>1</v>
      </c>
      <c r="G50" s="180">
        <v>0</v>
      </c>
      <c r="H50" s="180">
        <v>0</v>
      </c>
      <c r="I50" s="180">
        <v>0</v>
      </c>
      <c r="J50" s="180">
        <v>0</v>
      </c>
      <c r="K50" s="180">
        <v>0</v>
      </c>
      <c r="L50" s="89"/>
      <c r="M50" s="325">
        <f t="shared" si="11"/>
        <v>1</v>
      </c>
      <c r="P50" s="2908"/>
    </row>
    <row r="51" spans="1:16" ht="12" customHeight="1">
      <c r="A51" s="2088"/>
      <c r="B51" s="2212"/>
      <c r="C51" s="289"/>
      <c r="D51" s="89" t="s">
        <v>1513</v>
      </c>
      <c r="E51" s="180">
        <v>0</v>
      </c>
      <c r="F51" s="180">
        <v>0</v>
      </c>
      <c r="G51" s="180">
        <v>0</v>
      </c>
      <c r="H51" s="180">
        <v>0</v>
      </c>
      <c r="I51" s="180">
        <v>0</v>
      </c>
      <c r="J51" s="180">
        <v>0</v>
      </c>
      <c r="K51" s="180">
        <v>0</v>
      </c>
      <c r="L51" s="89"/>
      <c r="M51" s="325">
        <f t="shared" si="11"/>
        <v>0</v>
      </c>
      <c r="P51" s="2908"/>
    </row>
    <row r="52" spans="1:16" ht="12" customHeight="1">
      <c r="A52" s="2088"/>
      <c r="B52" s="2212"/>
      <c r="C52" s="289"/>
      <c r="D52" s="89" t="s">
        <v>212</v>
      </c>
      <c r="E52" s="180">
        <v>0</v>
      </c>
      <c r="F52" s="180">
        <v>0</v>
      </c>
      <c r="G52" s="180">
        <v>0</v>
      </c>
      <c r="H52" s="180">
        <v>0</v>
      </c>
      <c r="I52" s="180">
        <v>0</v>
      </c>
      <c r="J52" s="180">
        <v>0</v>
      </c>
      <c r="K52" s="180">
        <v>0</v>
      </c>
      <c r="L52" s="89"/>
      <c r="M52" s="325">
        <f t="shared" si="11"/>
        <v>0</v>
      </c>
    </row>
    <row r="53" spans="1:16" ht="12" customHeight="1">
      <c r="A53" s="2088"/>
      <c r="B53" s="2212"/>
      <c r="C53" s="504" t="s">
        <v>32</v>
      </c>
      <c r="D53" s="89"/>
      <c r="E53" s="1915">
        <f>SUM(E54:E59)</f>
        <v>0</v>
      </c>
      <c r="F53" s="1915">
        <f t="shared" ref="F53:K53" si="13">SUM(F54:F59)</f>
        <v>0</v>
      </c>
      <c r="G53" s="1915">
        <f t="shared" si="13"/>
        <v>2</v>
      </c>
      <c r="H53" s="1915">
        <f t="shared" si="13"/>
        <v>0</v>
      </c>
      <c r="I53" s="1915">
        <f t="shared" si="13"/>
        <v>0</v>
      </c>
      <c r="J53" s="1915">
        <f t="shared" si="13"/>
        <v>0</v>
      </c>
      <c r="K53" s="1915">
        <f t="shared" si="13"/>
        <v>0</v>
      </c>
      <c r="L53" s="589"/>
      <c r="M53" s="1099">
        <f t="shared" si="11"/>
        <v>2</v>
      </c>
    </row>
    <row r="54" spans="1:16" ht="12" customHeight="1">
      <c r="A54" s="2088"/>
      <c r="B54" s="2212"/>
      <c r="C54" s="289"/>
      <c r="D54" s="89" t="s">
        <v>335</v>
      </c>
      <c r="E54" s="180">
        <v>0</v>
      </c>
      <c r="F54" s="180">
        <v>0</v>
      </c>
      <c r="G54" s="180">
        <v>0</v>
      </c>
      <c r="H54" s="180">
        <v>0</v>
      </c>
      <c r="I54" s="180">
        <v>0</v>
      </c>
      <c r="J54" s="180">
        <v>0</v>
      </c>
      <c r="K54" s="180">
        <v>0</v>
      </c>
      <c r="L54" s="89"/>
      <c r="M54" s="325">
        <f t="shared" si="11"/>
        <v>0</v>
      </c>
    </row>
    <row r="55" spans="1:16" ht="12" customHeight="1">
      <c r="A55" s="2088"/>
      <c r="B55" s="2212"/>
      <c r="C55" s="289"/>
      <c r="D55" s="89" t="s">
        <v>208</v>
      </c>
      <c r="E55" s="180">
        <v>0</v>
      </c>
      <c r="F55" s="180">
        <v>0</v>
      </c>
      <c r="G55" s="180">
        <v>0</v>
      </c>
      <c r="H55" s="180">
        <v>0</v>
      </c>
      <c r="I55" s="180">
        <v>0</v>
      </c>
      <c r="J55" s="180">
        <v>0</v>
      </c>
      <c r="K55" s="180">
        <v>0</v>
      </c>
      <c r="L55" s="89"/>
      <c r="M55" s="325">
        <f t="shared" si="11"/>
        <v>0</v>
      </c>
    </row>
    <row r="56" spans="1:16" ht="12" customHeight="1">
      <c r="A56" s="2088"/>
      <c r="B56" s="2212"/>
      <c r="C56" s="289"/>
      <c r="D56" s="89" t="s">
        <v>213</v>
      </c>
      <c r="E56" s="180">
        <v>0</v>
      </c>
      <c r="F56" s="180">
        <v>0</v>
      </c>
      <c r="G56" s="180">
        <v>0</v>
      </c>
      <c r="H56" s="180">
        <v>0</v>
      </c>
      <c r="I56" s="180">
        <v>0</v>
      </c>
      <c r="J56" s="180">
        <v>0</v>
      </c>
      <c r="K56" s="180">
        <v>0</v>
      </c>
      <c r="L56" s="89"/>
      <c r="M56" s="325">
        <f t="shared" si="11"/>
        <v>0</v>
      </c>
    </row>
    <row r="57" spans="1:16" ht="12" customHeight="1">
      <c r="A57" s="2088"/>
      <c r="B57" s="2212"/>
      <c r="C57" s="289"/>
      <c r="D57" s="89" t="s">
        <v>214</v>
      </c>
      <c r="E57" s="180">
        <v>0</v>
      </c>
      <c r="F57" s="180">
        <v>0</v>
      </c>
      <c r="G57" s="180">
        <v>1</v>
      </c>
      <c r="H57" s="180">
        <v>0</v>
      </c>
      <c r="I57" s="180">
        <v>0</v>
      </c>
      <c r="J57" s="180">
        <v>0</v>
      </c>
      <c r="K57" s="180">
        <v>0</v>
      </c>
      <c r="L57" s="89"/>
      <c r="M57" s="325">
        <f t="shared" si="11"/>
        <v>1</v>
      </c>
    </row>
    <row r="58" spans="1:16" ht="12" customHeight="1">
      <c r="A58" s="2088"/>
      <c r="B58" s="2212"/>
      <c r="C58" s="289"/>
      <c r="D58" s="89" t="s">
        <v>337</v>
      </c>
      <c r="E58" s="180">
        <v>0</v>
      </c>
      <c r="F58" s="180">
        <v>0</v>
      </c>
      <c r="G58" s="180">
        <v>1</v>
      </c>
      <c r="H58" s="180">
        <v>0</v>
      </c>
      <c r="I58" s="180">
        <v>0</v>
      </c>
      <c r="J58" s="180">
        <v>0</v>
      </c>
      <c r="K58" s="180">
        <v>0</v>
      </c>
      <c r="L58" s="89"/>
      <c r="M58" s="325">
        <f t="shared" si="11"/>
        <v>1</v>
      </c>
    </row>
    <row r="59" spans="1:16" ht="12" customHeight="1">
      <c r="A59" s="2088"/>
      <c r="B59" s="2212"/>
      <c r="C59" s="289"/>
      <c r="D59" s="89" t="s">
        <v>215</v>
      </c>
      <c r="E59" s="180">
        <v>0</v>
      </c>
      <c r="F59" s="180">
        <v>0</v>
      </c>
      <c r="G59" s="180">
        <v>0</v>
      </c>
      <c r="H59" s="180">
        <v>0</v>
      </c>
      <c r="I59" s="180">
        <v>0</v>
      </c>
      <c r="J59" s="180">
        <v>0</v>
      </c>
      <c r="K59" s="180">
        <v>0</v>
      </c>
      <c r="L59" s="89"/>
      <c r="M59" s="325">
        <f t="shared" si="11"/>
        <v>0</v>
      </c>
    </row>
    <row r="60" spans="1:16" ht="12" customHeight="1">
      <c r="A60" s="2088"/>
      <c r="B60" s="2212"/>
      <c r="C60" s="504" t="s">
        <v>131</v>
      </c>
      <c r="D60" s="89"/>
      <c r="E60" s="1915">
        <f>SUM(E61:E64)</f>
        <v>4</v>
      </c>
      <c r="F60" s="1915">
        <f t="shared" ref="F60:K60" si="14">SUM(F61:F64)</f>
        <v>0</v>
      </c>
      <c r="G60" s="1915">
        <f t="shared" si="14"/>
        <v>0</v>
      </c>
      <c r="H60" s="1915">
        <f t="shared" si="14"/>
        <v>4</v>
      </c>
      <c r="I60" s="1915">
        <f t="shared" si="14"/>
        <v>13</v>
      </c>
      <c r="J60" s="1915">
        <f t="shared" si="14"/>
        <v>8</v>
      </c>
      <c r="K60" s="1915">
        <f t="shared" si="14"/>
        <v>1</v>
      </c>
      <c r="L60" s="589"/>
      <c r="M60" s="1099">
        <f t="shared" si="11"/>
        <v>30</v>
      </c>
    </row>
    <row r="61" spans="1:16" ht="12" customHeight="1">
      <c r="A61" s="2088"/>
      <c r="B61" s="2212"/>
      <c r="C61" s="287"/>
      <c r="D61" s="89" t="s">
        <v>335</v>
      </c>
      <c r="E61" s="180">
        <v>1</v>
      </c>
      <c r="F61" s="180">
        <v>0</v>
      </c>
      <c r="G61" s="180">
        <v>0</v>
      </c>
      <c r="H61" s="180">
        <v>2</v>
      </c>
      <c r="I61" s="180">
        <v>3</v>
      </c>
      <c r="J61" s="180">
        <v>3</v>
      </c>
      <c r="K61" s="180">
        <v>0</v>
      </c>
      <c r="L61" s="89"/>
      <c r="M61" s="325">
        <f t="shared" si="11"/>
        <v>9</v>
      </c>
    </row>
    <row r="62" spans="1:16" ht="12" customHeight="1">
      <c r="A62" s="2088"/>
      <c r="B62" s="2212"/>
      <c r="C62" s="287"/>
      <c r="D62" s="89" t="s">
        <v>208</v>
      </c>
      <c r="E62" s="180">
        <v>0</v>
      </c>
      <c r="F62" s="180">
        <v>0</v>
      </c>
      <c r="G62" s="180">
        <v>0</v>
      </c>
      <c r="H62" s="180">
        <v>0</v>
      </c>
      <c r="I62" s="180">
        <v>1</v>
      </c>
      <c r="J62" s="180">
        <v>1</v>
      </c>
      <c r="K62" s="180">
        <v>0</v>
      </c>
      <c r="L62" s="89"/>
      <c r="M62" s="325">
        <f t="shared" si="11"/>
        <v>2</v>
      </c>
    </row>
    <row r="63" spans="1:16" ht="12" customHeight="1">
      <c r="A63" s="2088"/>
      <c r="B63" s="2212"/>
      <c r="C63" s="287"/>
      <c r="D63" s="89" t="s">
        <v>336</v>
      </c>
      <c r="E63" s="180">
        <v>2</v>
      </c>
      <c r="F63" s="180">
        <v>0</v>
      </c>
      <c r="G63" s="180">
        <v>0</v>
      </c>
      <c r="H63" s="180">
        <v>1</v>
      </c>
      <c r="I63" s="180">
        <v>8</v>
      </c>
      <c r="J63" s="180">
        <v>4</v>
      </c>
      <c r="K63" s="180">
        <v>1</v>
      </c>
      <c r="L63" s="89"/>
      <c r="M63" s="325">
        <f t="shared" si="11"/>
        <v>16</v>
      </c>
    </row>
    <row r="64" spans="1:16" ht="12" customHeight="1">
      <c r="A64" s="2088"/>
      <c r="B64" s="2212"/>
      <c r="C64" s="287"/>
      <c r="D64" s="89" t="s">
        <v>209</v>
      </c>
      <c r="E64" s="180">
        <v>1</v>
      </c>
      <c r="F64" s="180">
        <v>0</v>
      </c>
      <c r="G64" s="180">
        <v>0</v>
      </c>
      <c r="H64" s="180">
        <v>1</v>
      </c>
      <c r="I64" s="180">
        <v>1</v>
      </c>
      <c r="J64" s="180">
        <v>0</v>
      </c>
      <c r="K64" s="180">
        <v>0</v>
      </c>
      <c r="L64" s="89"/>
      <c r="M64" s="325">
        <f t="shared" si="11"/>
        <v>3</v>
      </c>
    </row>
    <row r="65" spans="1:13" ht="12" customHeight="1">
      <c r="A65" s="2088"/>
      <c r="B65" s="2212"/>
      <c r="C65" s="504" t="s">
        <v>132</v>
      </c>
      <c r="D65" s="89"/>
      <c r="E65" s="1915">
        <f>SUM(E66:E70)</f>
        <v>2</v>
      </c>
      <c r="F65" s="1915">
        <f t="shared" ref="F65:K65" si="15">SUM(F66:F70)</f>
        <v>0</v>
      </c>
      <c r="G65" s="1915">
        <f t="shared" si="15"/>
        <v>0</v>
      </c>
      <c r="H65" s="1915">
        <f t="shared" si="15"/>
        <v>0</v>
      </c>
      <c r="I65" s="1915">
        <f t="shared" si="15"/>
        <v>1</v>
      </c>
      <c r="J65" s="1915">
        <f t="shared" si="15"/>
        <v>3</v>
      </c>
      <c r="K65" s="1915">
        <f t="shared" si="15"/>
        <v>49</v>
      </c>
      <c r="L65" s="589"/>
      <c r="M65" s="1099">
        <f t="shared" si="11"/>
        <v>55</v>
      </c>
    </row>
    <row r="66" spans="1:13" ht="12" customHeight="1">
      <c r="A66" s="2088"/>
      <c r="B66" s="2212"/>
      <c r="C66" s="289"/>
      <c r="D66" s="89" t="s">
        <v>335</v>
      </c>
      <c r="E66" s="180">
        <v>0</v>
      </c>
      <c r="F66" s="180">
        <v>0</v>
      </c>
      <c r="G66" s="180">
        <v>0</v>
      </c>
      <c r="H66" s="180">
        <v>0</v>
      </c>
      <c r="I66" s="180">
        <v>0</v>
      </c>
      <c r="J66" s="180">
        <v>1</v>
      </c>
      <c r="K66" s="180">
        <v>15</v>
      </c>
      <c r="L66" s="89"/>
      <c r="M66" s="325">
        <f t="shared" si="11"/>
        <v>16</v>
      </c>
    </row>
    <row r="67" spans="1:13" ht="12" customHeight="1">
      <c r="A67" s="2088"/>
      <c r="B67" s="2212"/>
      <c r="C67" s="289"/>
      <c r="D67" s="89" t="s">
        <v>208</v>
      </c>
      <c r="E67" s="180">
        <v>0</v>
      </c>
      <c r="F67" s="180">
        <v>0</v>
      </c>
      <c r="G67" s="180">
        <v>0</v>
      </c>
      <c r="H67" s="180">
        <v>0</v>
      </c>
      <c r="I67" s="180">
        <v>0</v>
      </c>
      <c r="J67" s="180">
        <v>0</v>
      </c>
      <c r="K67" s="180">
        <v>9</v>
      </c>
      <c r="L67" s="89"/>
      <c r="M67" s="325">
        <f t="shared" si="11"/>
        <v>9</v>
      </c>
    </row>
    <row r="68" spans="1:13" ht="12" customHeight="1">
      <c r="A68" s="2088"/>
      <c r="B68" s="2212"/>
      <c r="C68" s="289"/>
      <c r="D68" s="89" t="s">
        <v>216</v>
      </c>
      <c r="E68" s="180">
        <v>0</v>
      </c>
      <c r="F68" s="180">
        <v>0</v>
      </c>
      <c r="G68" s="180">
        <v>0</v>
      </c>
      <c r="H68" s="180">
        <v>0</v>
      </c>
      <c r="I68" s="180">
        <v>0</v>
      </c>
      <c r="J68" s="180">
        <v>0</v>
      </c>
      <c r="K68" s="180">
        <v>1</v>
      </c>
      <c r="L68" s="89"/>
      <c r="M68" s="325">
        <f t="shared" si="11"/>
        <v>1</v>
      </c>
    </row>
    <row r="69" spans="1:13" ht="12" customHeight="1">
      <c r="A69" s="2088"/>
      <c r="B69" s="2212"/>
      <c r="C69" s="289"/>
      <c r="D69" s="89" t="s">
        <v>336</v>
      </c>
      <c r="E69" s="180">
        <v>2</v>
      </c>
      <c r="F69" s="180">
        <v>0</v>
      </c>
      <c r="G69" s="180">
        <v>0</v>
      </c>
      <c r="H69" s="180">
        <v>0</v>
      </c>
      <c r="I69" s="180">
        <v>0</v>
      </c>
      <c r="J69" s="180">
        <v>2</v>
      </c>
      <c r="K69" s="180">
        <v>20</v>
      </c>
      <c r="L69" s="89"/>
      <c r="M69" s="325">
        <f t="shared" si="11"/>
        <v>24</v>
      </c>
    </row>
    <row r="70" spans="1:13" ht="12" customHeight="1">
      <c r="A70" s="2088"/>
      <c r="B70" s="2212"/>
      <c r="C70" s="289"/>
      <c r="D70" s="89" t="s">
        <v>209</v>
      </c>
      <c r="E70" s="180">
        <v>0</v>
      </c>
      <c r="F70" s="180">
        <v>0</v>
      </c>
      <c r="G70" s="180">
        <v>0</v>
      </c>
      <c r="H70" s="180">
        <v>0</v>
      </c>
      <c r="I70" s="180">
        <v>1</v>
      </c>
      <c r="J70" s="180">
        <v>0</v>
      </c>
      <c r="K70" s="180">
        <v>4</v>
      </c>
      <c r="L70" s="89"/>
      <c r="M70" s="325">
        <f t="shared" si="11"/>
        <v>5</v>
      </c>
    </row>
    <row r="71" spans="1:13" ht="12" customHeight="1">
      <c r="A71" s="2088"/>
      <c r="B71" s="2212"/>
      <c r="C71" s="504" t="s">
        <v>35</v>
      </c>
      <c r="D71" s="89"/>
      <c r="E71" s="1915">
        <f t="shared" ref="E71:K71" si="16">SUM(E72:E73)</f>
        <v>0</v>
      </c>
      <c r="F71" s="1915">
        <f t="shared" si="16"/>
        <v>0</v>
      </c>
      <c r="G71" s="1915">
        <f t="shared" si="16"/>
        <v>0</v>
      </c>
      <c r="H71" s="1915">
        <f t="shared" si="16"/>
        <v>0</v>
      </c>
      <c r="I71" s="1915">
        <f t="shared" si="16"/>
        <v>0</v>
      </c>
      <c r="J71" s="1915">
        <f t="shared" si="16"/>
        <v>2</v>
      </c>
      <c r="K71" s="1915">
        <f t="shared" si="16"/>
        <v>0</v>
      </c>
      <c r="L71" s="589"/>
      <c r="M71" s="1099">
        <f t="shared" si="11"/>
        <v>2</v>
      </c>
    </row>
    <row r="72" spans="1:13" ht="12" customHeight="1">
      <c r="A72" s="2088"/>
      <c r="B72" s="2212"/>
      <c r="C72" s="287"/>
      <c r="D72" s="89" t="s">
        <v>208</v>
      </c>
      <c r="E72" s="180">
        <v>0</v>
      </c>
      <c r="F72" s="180">
        <v>0</v>
      </c>
      <c r="G72" s="180">
        <v>0</v>
      </c>
      <c r="H72" s="180">
        <v>0</v>
      </c>
      <c r="I72" s="180">
        <v>0</v>
      </c>
      <c r="J72" s="180">
        <v>0</v>
      </c>
      <c r="K72" s="180">
        <v>0</v>
      </c>
      <c r="L72" s="89"/>
      <c r="M72" s="325">
        <f>SUM(E72:K72)</f>
        <v>0</v>
      </c>
    </row>
    <row r="73" spans="1:13" ht="12" customHeight="1">
      <c r="A73" s="2088"/>
      <c r="B73" s="2212"/>
      <c r="C73" s="287"/>
      <c r="D73" s="89" t="s">
        <v>209</v>
      </c>
      <c r="E73" s="180">
        <v>0</v>
      </c>
      <c r="F73" s="180">
        <v>0</v>
      </c>
      <c r="G73" s="180">
        <v>0</v>
      </c>
      <c r="H73" s="180">
        <v>0</v>
      </c>
      <c r="I73" s="180">
        <v>0</v>
      </c>
      <c r="J73" s="180">
        <v>2</v>
      </c>
      <c r="K73" s="180">
        <v>0</v>
      </c>
      <c r="L73" s="89"/>
      <c r="M73" s="325">
        <f>SUM(E73:K73)</f>
        <v>2</v>
      </c>
    </row>
    <row r="74" spans="1:13" ht="12" customHeight="1">
      <c r="A74" s="2088"/>
      <c r="B74" s="2212"/>
      <c r="C74" s="504" t="s">
        <v>133</v>
      </c>
      <c r="D74" s="89"/>
      <c r="E74" s="1915">
        <f>SUM(E75:E79)</f>
        <v>0</v>
      </c>
      <c r="F74" s="1915">
        <f t="shared" ref="F74:K74" si="17">SUM(F75:F79)</f>
        <v>0</v>
      </c>
      <c r="G74" s="1915">
        <f t="shared" si="17"/>
        <v>0</v>
      </c>
      <c r="H74" s="1915">
        <f t="shared" si="17"/>
        <v>0</v>
      </c>
      <c r="I74" s="1915">
        <f t="shared" si="17"/>
        <v>0</v>
      </c>
      <c r="J74" s="1915">
        <f t="shared" si="17"/>
        <v>0</v>
      </c>
      <c r="K74" s="1915">
        <f t="shared" si="17"/>
        <v>0</v>
      </c>
      <c r="L74" s="589"/>
      <c r="M74" s="1099">
        <f t="shared" si="11"/>
        <v>0</v>
      </c>
    </row>
    <row r="75" spans="1:13" ht="12" customHeight="1">
      <c r="A75" s="2088"/>
      <c r="B75" s="2212"/>
      <c r="C75" s="514"/>
      <c r="D75" s="89" t="s">
        <v>335</v>
      </c>
      <c r="E75" s="180">
        <v>0</v>
      </c>
      <c r="F75" s="180">
        <v>0</v>
      </c>
      <c r="G75" s="180">
        <v>0</v>
      </c>
      <c r="H75" s="180">
        <v>0</v>
      </c>
      <c r="I75" s="180">
        <v>0</v>
      </c>
      <c r="J75" s="180">
        <v>0</v>
      </c>
      <c r="K75" s="180">
        <v>0</v>
      </c>
      <c r="L75" s="89"/>
      <c r="M75" s="325">
        <f t="shared" si="11"/>
        <v>0</v>
      </c>
    </row>
    <row r="76" spans="1:13" ht="12" customHeight="1">
      <c r="A76" s="2088"/>
      <c r="B76" s="2212"/>
      <c r="C76" s="514"/>
      <c r="D76" s="89" t="s">
        <v>208</v>
      </c>
      <c r="E76" s="180">
        <v>0</v>
      </c>
      <c r="F76" s="180">
        <v>0</v>
      </c>
      <c r="G76" s="180">
        <v>0</v>
      </c>
      <c r="H76" s="180">
        <v>0</v>
      </c>
      <c r="I76" s="180">
        <v>0</v>
      </c>
      <c r="J76" s="180">
        <v>0</v>
      </c>
      <c r="K76" s="180">
        <v>0</v>
      </c>
      <c r="L76" s="89"/>
      <c r="M76" s="325">
        <f t="shared" si="11"/>
        <v>0</v>
      </c>
    </row>
    <row r="77" spans="1:13" ht="12" customHeight="1">
      <c r="A77" s="2088"/>
      <c r="B77" s="2212"/>
      <c r="C77" s="514"/>
      <c r="D77" s="89" t="s">
        <v>336</v>
      </c>
      <c r="E77" s="180">
        <v>0</v>
      </c>
      <c r="F77" s="180">
        <v>0</v>
      </c>
      <c r="G77" s="180">
        <v>0</v>
      </c>
      <c r="H77" s="180">
        <v>0</v>
      </c>
      <c r="I77" s="180">
        <v>0</v>
      </c>
      <c r="J77" s="180">
        <v>0</v>
      </c>
      <c r="K77" s="180">
        <v>0</v>
      </c>
      <c r="L77" s="89"/>
      <c r="M77" s="325">
        <f t="shared" si="11"/>
        <v>0</v>
      </c>
    </row>
    <row r="78" spans="1:13" ht="12" customHeight="1">
      <c r="A78" s="2088"/>
      <c r="B78" s="2212"/>
      <c r="C78" s="514"/>
      <c r="D78" s="89" t="s">
        <v>209</v>
      </c>
      <c r="E78" s="180">
        <v>0</v>
      </c>
      <c r="F78" s="180">
        <v>0</v>
      </c>
      <c r="G78" s="180">
        <v>0</v>
      </c>
      <c r="H78" s="180">
        <v>0</v>
      </c>
      <c r="I78" s="180">
        <v>0</v>
      </c>
      <c r="J78" s="180">
        <v>0</v>
      </c>
      <c r="K78" s="180">
        <v>0</v>
      </c>
      <c r="L78" s="89"/>
      <c r="M78" s="325">
        <f t="shared" si="11"/>
        <v>0</v>
      </c>
    </row>
    <row r="79" spans="1:13" ht="12" customHeight="1">
      <c r="A79" s="2088"/>
      <c r="B79" s="2212"/>
      <c r="C79" s="514"/>
      <c r="D79" s="89" t="s">
        <v>215</v>
      </c>
      <c r="E79" s="180">
        <v>0</v>
      </c>
      <c r="F79" s="180">
        <v>0</v>
      </c>
      <c r="G79" s="180">
        <v>0</v>
      </c>
      <c r="H79" s="180">
        <v>0</v>
      </c>
      <c r="I79" s="180">
        <v>0</v>
      </c>
      <c r="J79" s="180">
        <v>0</v>
      </c>
      <c r="K79" s="180">
        <v>0</v>
      </c>
      <c r="L79" s="89"/>
      <c r="M79" s="325">
        <f t="shared" si="11"/>
        <v>0</v>
      </c>
    </row>
    <row r="80" spans="1:13" ht="12" customHeight="1">
      <c r="A80" s="2088"/>
      <c r="B80" s="2212"/>
      <c r="C80" s="509" t="s">
        <v>37</v>
      </c>
      <c r="D80" s="36"/>
      <c r="E80" s="589">
        <f>SUM(E81)</f>
        <v>0</v>
      </c>
      <c r="F80" s="589">
        <f t="shared" ref="F80:K80" si="18">SUM(F81)</f>
        <v>0</v>
      </c>
      <c r="G80" s="589">
        <f t="shared" si="18"/>
        <v>0</v>
      </c>
      <c r="H80" s="589">
        <f t="shared" si="18"/>
        <v>0</v>
      </c>
      <c r="I80" s="589">
        <f t="shared" si="18"/>
        <v>2</v>
      </c>
      <c r="J80" s="589">
        <f t="shared" si="18"/>
        <v>0</v>
      </c>
      <c r="K80" s="589">
        <f t="shared" si="18"/>
        <v>0</v>
      </c>
      <c r="L80" s="589"/>
      <c r="M80" s="1099">
        <f t="shared" si="11"/>
        <v>2</v>
      </c>
    </row>
    <row r="81" spans="1:16" ht="12" customHeight="1">
      <c r="A81" s="2088"/>
      <c r="B81" s="2213"/>
      <c r="C81" s="287"/>
      <c r="D81" s="89" t="s">
        <v>217</v>
      </c>
      <c r="E81" s="2088">
        <v>0</v>
      </c>
      <c r="F81" s="2088">
        <v>0</v>
      </c>
      <c r="G81" s="2088">
        <v>0</v>
      </c>
      <c r="H81" s="2088">
        <v>0</v>
      </c>
      <c r="I81" s="2088">
        <v>2</v>
      </c>
      <c r="J81" s="2088">
        <v>0</v>
      </c>
      <c r="K81" s="2088">
        <v>0</v>
      </c>
      <c r="L81" s="89"/>
      <c r="M81" s="325">
        <f t="shared" si="11"/>
        <v>2</v>
      </c>
    </row>
    <row r="82" spans="1:16" ht="12.75" customHeight="1">
      <c r="A82" s="2088"/>
      <c r="B82" s="2211">
        <v>1403</v>
      </c>
      <c r="C82" s="29" t="s">
        <v>39</v>
      </c>
      <c r="D82" s="123"/>
      <c r="E82" s="319">
        <f>SUM(E83+E85+E87)</f>
        <v>2</v>
      </c>
      <c r="F82" s="319">
        <f t="shared" ref="F82:K82" si="19">SUM(F83+F85+F87)</f>
        <v>0</v>
      </c>
      <c r="G82" s="319">
        <f t="shared" si="19"/>
        <v>0</v>
      </c>
      <c r="H82" s="319">
        <f t="shared" si="19"/>
        <v>0</v>
      </c>
      <c r="I82" s="319">
        <f t="shared" si="19"/>
        <v>7</v>
      </c>
      <c r="J82" s="319">
        <f t="shared" si="19"/>
        <v>12</v>
      </c>
      <c r="K82" s="319">
        <f t="shared" si="19"/>
        <v>1</v>
      </c>
      <c r="L82" s="319"/>
      <c r="M82" s="320">
        <f>SUM(E82:K82)</f>
        <v>22</v>
      </c>
      <c r="P82" s="1660"/>
    </row>
    <row r="83" spans="1:16" ht="12" customHeight="1">
      <c r="A83" s="2088"/>
      <c r="B83" s="2212"/>
      <c r="C83" s="509" t="s">
        <v>40</v>
      </c>
      <c r="D83" s="89"/>
      <c r="E83" s="589">
        <f>SUM(E84)</f>
        <v>0</v>
      </c>
      <c r="F83" s="589">
        <f t="shared" ref="F83:K83" si="20">SUM(F84)</f>
        <v>0</v>
      </c>
      <c r="G83" s="589">
        <f t="shared" si="20"/>
        <v>0</v>
      </c>
      <c r="H83" s="589">
        <f t="shared" si="20"/>
        <v>0</v>
      </c>
      <c r="I83" s="589">
        <f t="shared" si="20"/>
        <v>0</v>
      </c>
      <c r="J83" s="589">
        <f t="shared" si="20"/>
        <v>0</v>
      </c>
      <c r="K83" s="589">
        <f t="shared" si="20"/>
        <v>1</v>
      </c>
      <c r="L83" s="36"/>
      <c r="M83" s="1099">
        <f>SUM(E83:K83)</f>
        <v>1</v>
      </c>
    </row>
    <row r="84" spans="1:16" ht="12" customHeight="1">
      <c r="A84" s="2088"/>
      <c r="B84" s="2212"/>
      <c r="C84" s="287"/>
      <c r="D84" s="89" t="s">
        <v>218</v>
      </c>
      <c r="E84" s="2088">
        <v>0</v>
      </c>
      <c r="F84" s="2088">
        <v>0</v>
      </c>
      <c r="G84" s="2088">
        <v>0</v>
      </c>
      <c r="H84" s="2088">
        <v>0</v>
      </c>
      <c r="I84" s="2088">
        <v>0</v>
      </c>
      <c r="J84" s="2088">
        <v>0</v>
      </c>
      <c r="K84" s="2088">
        <v>1</v>
      </c>
      <c r="L84" s="89"/>
      <c r="M84" s="325">
        <f>SUM(E84:K84)</f>
        <v>1</v>
      </c>
    </row>
    <row r="85" spans="1:16" ht="12" customHeight="1">
      <c r="A85" s="2088"/>
      <c r="B85" s="2212"/>
      <c r="C85" s="509" t="s">
        <v>41</v>
      </c>
      <c r="D85" s="89"/>
      <c r="E85" s="589">
        <f>SUM(E86)</f>
        <v>2</v>
      </c>
      <c r="F85" s="589">
        <f t="shared" ref="F85:K85" si="21">SUM(F86)</f>
        <v>0</v>
      </c>
      <c r="G85" s="589">
        <f t="shared" si="21"/>
        <v>0</v>
      </c>
      <c r="H85" s="589">
        <f t="shared" si="21"/>
        <v>0</v>
      </c>
      <c r="I85" s="589">
        <f t="shared" si="21"/>
        <v>7</v>
      </c>
      <c r="J85" s="589">
        <f t="shared" si="21"/>
        <v>12</v>
      </c>
      <c r="K85" s="589">
        <f t="shared" si="21"/>
        <v>0</v>
      </c>
      <c r="L85" s="589"/>
      <c r="M85" s="1099">
        <f t="shared" ref="M85:M89" si="22">SUM(E85:K85)</f>
        <v>21</v>
      </c>
    </row>
    <row r="86" spans="1:16" ht="12" customHeight="1">
      <c r="A86" s="2088"/>
      <c r="B86" s="2212"/>
      <c r="C86" s="287"/>
      <c r="D86" s="89" t="s">
        <v>218</v>
      </c>
      <c r="E86" s="2088">
        <v>2</v>
      </c>
      <c r="F86" s="2088">
        <v>0</v>
      </c>
      <c r="G86" s="2088">
        <v>0</v>
      </c>
      <c r="H86" s="2088">
        <v>0</v>
      </c>
      <c r="I86" s="2088">
        <v>7</v>
      </c>
      <c r="J86" s="2088">
        <v>12</v>
      </c>
      <c r="K86" s="2088">
        <v>0</v>
      </c>
      <c r="L86" s="89"/>
      <c r="M86" s="325">
        <f t="shared" si="22"/>
        <v>21</v>
      </c>
    </row>
    <row r="87" spans="1:16" ht="12" customHeight="1">
      <c r="A87" s="2088"/>
      <c r="B87" s="2212"/>
      <c r="C87" s="509" t="s">
        <v>42</v>
      </c>
      <c r="D87" s="89"/>
      <c r="E87" s="589">
        <f>SUM(E88:E89)</f>
        <v>0</v>
      </c>
      <c r="F87" s="589">
        <f t="shared" ref="F87:K87" si="23">SUM(F88:F89)</f>
        <v>0</v>
      </c>
      <c r="G87" s="589">
        <f t="shared" si="23"/>
        <v>0</v>
      </c>
      <c r="H87" s="589">
        <f t="shared" si="23"/>
        <v>0</v>
      </c>
      <c r="I87" s="589">
        <f t="shared" si="23"/>
        <v>0</v>
      </c>
      <c r="J87" s="589">
        <f t="shared" si="23"/>
        <v>0</v>
      </c>
      <c r="K87" s="589">
        <f t="shared" si="23"/>
        <v>0</v>
      </c>
      <c r="L87" s="589"/>
      <c r="M87" s="1099">
        <f t="shared" si="22"/>
        <v>0</v>
      </c>
    </row>
    <row r="88" spans="1:16" ht="12" customHeight="1">
      <c r="A88" s="2088"/>
      <c r="B88" s="2212"/>
      <c r="C88" s="287"/>
      <c r="D88" s="89" t="s">
        <v>218</v>
      </c>
      <c r="E88" s="2088">
        <v>0</v>
      </c>
      <c r="F88" s="2088">
        <v>0</v>
      </c>
      <c r="G88" s="2088">
        <v>0</v>
      </c>
      <c r="H88" s="2088">
        <v>0</v>
      </c>
      <c r="I88" s="2088">
        <v>0</v>
      </c>
      <c r="J88" s="2088">
        <v>0</v>
      </c>
      <c r="K88" s="2088">
        <v>0</v>
      </c>
      <c r="L88" s="89"/>
      <c r="M88" s="325">
        <f t="shared" si="22"/>
        <v>0</v>
      </c>
    </row>
    <row r="89" spans="1:16" ht="12" customHeight="1">
      <c r="A89" s="2088"/>
      <c r="B89" s="2213"/>
      <c r="C89" s="515"/>
      <c r="D89" s="516" t="s">
        <v>219</v>
      </c>
      <c r="E89" s="609">
        <v>0</v>
      </c>
      <c r="F89" s="609">
        <v>0</v>
      </c>
      <c r="G89" s="609">
        <v>0</v>
      </c>
      <c r="H89" s="609">
        <v>0</v>
      </c>
      <c r="I89" s="609">
        <v>0</v>
      </c>
      <c r="J89" s="609">
        <v>0</v>
      </c>
      <c r="K89" s="609">
        <v>0</v>
      </c>
      <c r="L89" s="516"/>
      <c r="M89" s="404">
        <f t="shared" si="22"/>
        <v>0</v>
      </c>
    </row>
    <row r="90" spans="1:16" ht="12" customHeight="1">
      <c r="A90" s="2088"/>
      <c r="B90" s="119"/>
      <c r="C90" s="294"/>
      <c r="D90" s="89"/>
      <c r="E90" s="89"/>
      <c r="F90" s="89"/>
      <c r="G90" s="89"/>
      <c r="H90" s="89"/>
      <c r="I90" s="89"/>
      <c r="J90" s="89"/>
      <c r="K90" s="89"/>
      <c r="L90" s="89"/>
      <c r="M90" s="2909" t="s">
        <v>220</v>
      </c>
    </row>
    <row r="91" spans="1:16" ht="12" customHeight="1">
      <c r="A91" s="2088"/>
      <c r="B91" s="119"/>
      <c r="C91" s="89"/>
      <c r="D91" s="89"/>
      <c r="E91" s="89"/>
      <c r="F91" s="89"/>
      <c r="G91" s="89"/>
      <c r="H91" s="89"/>
      <c r="I91" s="89"/>
      <c r="J91" s="89"/>
      <c r="K91" s="89"/>
      <c r="L91" s="89"/>
      <c r="M91" s="490" t="s">
        <v>221</v>
      </c>
    </row>
    <row r="92" spans="1:16" s="80" customFormat="1" ht="12" customHeight="1">
      <c r="A92" s="2088"/>
      <c r="B92" s="2282" t="s">
        <v>2</v>
      </c>
      <c r="C92" s="2285" t="s">
        <v>184</v>
      </c>
      <c r="D92" s="2285"/>
      <c r="E92" s="2903" t="s">
        <v>1566</v>
      </c>
      <c r="F92" s="2903"/>
      <c r="G92" s="2903"/>
      <c r="H92" s="2903"/>
      <c r="I92" s="2903"/>
      <c r="J92" s="2903"/>
      <c r="K92" s="2903"/>
      <c r="L92" s="2903"/>
      <c r="M92" s="2904"/>
      <c r="O92" s="89"/>
    </row>
    <row r="93" spans="1:16" ht="21" customHeight="1">
      <c r="A93" s="2088"/>
      <c r="B93" s="2357"/>
      <c r="C93" s="2286"/>
      <c r="D93" s="2286"/>
      <c r="E93" s="2905" t="s">
        <v>1567</v>
      </c>
      <c r="F93" s="2905" t="s">
        <v>1568</v>
      </c>
      <c r="G93" s="2905" t="s">
        <v>1569</v>
      </c>
      <c r="H93" s="2905" t="s">
        <v>1570</v>
      </c>
      <c r="I93" s="2098" t="s">
        <v>1495</v>
      </c>
      <c r="J93" s="2098" t="s">
        <v>1494</v>
      </c>
      <c r="K93" s="2098" t="s">
        <v>1571</v>
      </c>
      <c r="L93" s="2910"/>
      <c r="M93" s="1070" t="s">
        <v>8</v>
      </c>
    </row>
    <row r="94" spans="1:16" ht="12.75" customHeight="1">
      <c r="A94" s="2088"/>
      <c r="B94" s="2204">
        <v>1404</v>
      </c>
      <c r="C94" s="29" t="s">
        <v>43</v>
      </c>
      <c r="D94" s="123"/>
      <c r="E94" s="319">
        <f>SUM(E95+E100)</f>
        <v>7</v>
      </c>
      <c r="F94" s="319">
        <f t="shared" ref="F94:K94" si="24">SUM(F95+F100)</f>
        <v>0</v>
      </c>
      <c r="G94" s="319">
        <f t="shared" si="24"/>
        <v>1</v>
      </c>
      <c r="H94" s="319">
        <f t="shared" si="24"/>
        <v>3</v>
      </c>
      <c r="I94" s="319">
        <f t="shared" si="24"/>
        <v>26</v>
      </c>
      <c r="J94" s="319">
        <f t="shared" si="24"/>
        <v>41</v>
      </c>
      <c r="K94" s="319">
        <f t="shared" si="24"/>
        <v>34</v>
      </c>
      <c r="L94" s="319"/>
      <c r="M94" s="339">
        <f>SUM(E94:K94)</f>
        <v>112</v>
      </c>
      <c r="P94" s="1660"/>
    </row>
    <row r="95" spans="1:16" ht="12" customHeight="1">
      <c r="A95" s="2088"/>
      <c r="B95" s="2205"/>
      <c r="C95" s="504" t="s">
        <v>128</v>
      </c>
      <c r="D95" s="89"/>
      <c r="E95" s="589">
        <f>SUM(E96:E99)</f>
        <v>4</v>
      </c>
      <c r="F95" s="589">
        <f t="shared" ref="F95:K95" si="25">SUM(F96:F99)</f>
        <v>0</v>
      </c>
      <c r="G95" s="589">
        <f t="shared" si="25"/>
        <v>1</v>
      </c>
      <c r="H95" s="589">
        <f t="shared" si="25"/>
        <v>2</v>
      </c>
      <c r="I95" s="589">
        <f t="shared" si="25"/>
        <v>20</v>
      </c>
      <c r="J95" s="589">
        <f t="shared" si="25"/>
        <v>30</v>
      </c>
      <c r="K95" s="589">
        <f t="shared" si="25"/>
        <v>23</v>
      </c>
      <c r="L95" s="589"/>
      <c r="M95" s="1099">
        <f>SUM(E95:K95)</f>
        <v>80</v>
      </c>
      <c r="N95" s="80"/>
    </row>
    <row r="96" spans="1:16" ht="12" customHeight="1">
      <c r="A96" s="2088"/>
      <c r="B96" s="2206"/>
      <c r="C96" s="289"/>
      <c r="D96" s="89" t="s">
        <v>339</v>
      </c>
      <c r="E96" s="2088">
        <v>2</v>
      </c>
      <c r="F96" s="2088">
        <v>0</v>
      </c>
      <c r="G96" s="2088">
        <v>0</v>
      </c>
      <c r="H96" s="2088">
        <v>1</v>
      </c>
      <c r="I96" s="2088">
        <v>14</v>
      </c>
      <c r="J96" s="2088">
        <v>10</v>
      </c>
      <c r="K96" s="2088">
        <v>11</v>
      </c>
      <c r="L96" s="89"/>
      <c r="M96" s="325">
        <f t="shared" ref="M96:M155" si="26">SUM(E96:K96)</f>
        <v>38</v>
      </c>
      <c r="N96" s="80"/>
    </row>
    <row r="97" spans="1:16" ht="12" customHeight="1">
      <c r="A97" s="2088"/>
      <c r="B97" s="2206"/>
      <c r="C97" s="289"/>
      <c r="D97" s="89" t="s">
        <v>222</v>
      </c>
      <c r="E97" s="2088">
        <v>2</v>
      </c>
      <c r="F97" s="2088">
        <v>0</v>
      </c>
      <c r="G97" s="2088">
        <v>1</v>
      </c>
      <c r="H97" s="2088">
        <v>1</v>
      </c>
      <c r="I97" s="2088">
        <v>6</v>
      </c>
      <c r="J97" s="2088">
        <v>20</v>
      </c>
      <c r="K97" s="2088">
        <v>12</v>
      </c>
      <c r="L97" s="89"/>
      <c r="M97" s="325">
        <f t="shared" si="26"/>
        <v>42</v>
      </c>
      <c r="N97" s="80"/>
    </row>
    <row r="98" spans="1:16" ht="12" customHeight="1">
      <c r="A98" s="2088"/>
      <c r="B98" s="2206"/>
      <c r="C98" s="289"/>
      <c r="D98" s="89" t="s">
        <v>340</v>
      </c>
      <c r="E98" s="2088">
        <v>0</v>
      </c>
      <c r="F98" s="2088">
        <v>0</v>
      </c>
      <c r="G98" s="2088">
        <v>0</v>
      </c>
      <c r="H98" s="2088">
        <v>0</v>
      </c>
      <c r="I98" s="2088">
        <v>0</v>
      </c>
      <c r="J98" s="2088">
        <v>0</v>
      </c>
      <c r="K98" s="2088">
        <v>0</v>
      </c>
      <c r="L98" s="89"/>
      <c r="M98" s="325">
        <f t="shared" si="26"/>
        <v>0</v>
      </c>
      <c r="N98" s="80"/>
    </row>
    <row r="99" spans="1:16" ht="12" customHeight="1">
      <c r="A99" s="2088"/>
      <c r="B99" s="2206"/>
      <c r="C99" s="289"/>
      <c r="D99" s="89" t="s">
        <v>341</v>
      </c>
      <c r="E99" s="2088">
        <v>0</v>
      </c>
      <c r="F99" s="2088">
        <v>0</v>
      </c>
      <c r="G99" s="2088">
        <v>0</v>
      </c>
      <c r="H99" s="2088">
        <v>0</v>
      </c>
      <c r="I99" s="2088">
        <v>0</v>
      </c>
      <c r="J99" s="2088">
        <v>0</v>
      </c>
      <c r="K99" s="2088">
        <v>0</v>
      </c>
      <c r="L99" s="89"/>
      <c r="M99" s="325">
        <f t="shared" si="26"/>
        <v>0</v>
      </c>
      <c r="N99" s="80"/>
    </row>
    <row r="100" spans="1:16" ht="12" customHeight="1">
      <c r="A100" s="2088"/>
      <c r="B100" s="2205"/>
      <c r="C100" s="504" t="s">
        <v>45</v>
      </c>
      <c r="D100" s="89"/>
      <c r="E100" s="589">
        <f>SUM(E101:E102)</f>
        <v>3</v>
      </c>
      <c r="F100" s="589">
        <f t="shared" ref="F100:K100" si="27">SUM(F101:F102)</f>
        <v>0</v>
      </c>
      <c r="G100" s="589">
        <f t="shared" si="27"/>
        <v>0</v>
      </c>
      <c r="H100" s="589">
        <f t="shared" si="27"/>
        <v>1</v>
      </c>
      <c r="I100" s="589">
        <f t="shared" si="27"/>
        <v>6</v>
      </c>
      <c r="J100" s="589">
        <f t="shared" si="27"/>
        <v>11</v>
      </c>
      <c r="K100" s="589">
        <f t="shared" si="27"/>
        <v>11</v>
      </c>
      <c r="L100" s="589"/>
      <c r="M100" s="1099">
        <f t="shared" si="26"/>
        <v>32</v>
      </c>
    </row>
    <row r="101" spans="1:16" ht="12" customHeight="1">
      <c r="A101" s="2088"/>
      <c r="B101" s="2206"/>
      <c r="C101" s="289"/>
      <c r="D101" s="89" t="s">
        <v>342</v>
      </c>
      <c r="E101" s="2088">
        <v>1</v>
      </c>
      <c r="F101" s="2088">
        <v>0</v>
      </c>
      <c r="G101" s="2088">
        <v>0</v>
      </c>
      <c r="H101" s="2088">
        <v>0</v>
      </c>
      <c r="I101" s="2088">
        <v>0</v>
      </c>
      <c r="J101" s="2088">
        <v>2</v>
      </c>
      <c r="K101" s="2088">
        <v>1</v>
      </c>
      <c r="L101" s="89"/>
      <c r="M101" s="325">
        <f t="shared" si="26"/>
        <v>4</v>
      </c>
    </row>
    <row r="102" spans="1:16" ht="12" customHeight="1">
      <c r="A102" s="2088"/>
      <c r="B102" s="2206"/>
      <c r="C102" s="289"/>
      <c r="D102" s="89" t="s">
        <v>225</v>
      </c>
      <c r="E102" s="2088">
        <v>2</v>
      </c>
      <c r="F102" s="2088">
        <v>0</v>
      </c>
      <c r="G102" s="2088">
        <v>0</v>
      </c>
      <c r="H102" s="2088">
        <v>1</v>
      </c>
      <c r="I102" s="2088">
        <v>6</v>
      </c>
      <c r="J102" s="2088">
        <v>9</v>
      </c>
      <c r="K102" s="2088">
        <v>10</v>
      </c>
      <c r="L102" s="89"/>
      <c r="M102" s="325">
        <f t="shared" si="26"/>
        <v>28</v>
      </c>
    </row>
    <row r="103" spans="1:16" ht="12.75" customHeight="1">
      <c r="A103" s="2088"/>
      <c r="B103" s="2211">
        <v>1405</v>
      </c>
      <c r="C103" s="13" t="s">
        <v>46</v>
      </c>
      <c r="D103" s="14"/>
      <c r="E103" s="2110">
        <f t="shared" ref="E103:K103" si="28">SUM(E104+E112+E124+E126)</f>
        <v>45</v>
      </c>
      <c r="F103" s="2110">
        <f t="shared" si="28"/>
        <v>0</v>
      </c>
      <c r="G103" s="2110">
        <f t="shared" si="28"/>
        <v>5</v>
      </c>
      <c r="H103" s="2110">
        <f t="shared" si="28"/>
        <v>1</v>
      </c>
      <c r="I103" s="2110">
        <f t="shared" si="28"/>
        <v>94</v>
      </c>
      <c r="J103" s="2110">
        <f t="shared" si="28"/>
        <v>61</v>
      </c>
      <c r="K103" s="2110">
        <f t="shared" si="28"/>
        <v>19</v>
      </c>
      <c r="L103" s="2110"/>
      <c r="M103" s="1416">
        <f t="shared" si="26"/>
        <v>225</v>
      </c>
      <c r="P103" s="1660"/>
    </row>
    <row r="104" spans="1:16" ht="12" customHeight="1">
      <c r="A104" s="2088"/>
      <c r="B104" s="2212"/>
      <c r="C104" s="504" t="s">
        <v>47</v>
      </c>
      <c r="D104" s="89"/>
      <c r="E104" s="589">
        <f>SUM(E105:E111)</f>
        <v>28</v>
      </c>
      <c r="F104" s="589">
        <f t="shared" ref="F104:K104" si="29">SUM(F105:F111)</f>
        <v>0</v>
      </c>
      <c r="G104" s="589">
        <f t="shared" si="29"/>
        <v>2</v>
      </c>
      <c r="H104" s="589">
        <f t="shared" si="29"/>
        <v>0</v>
      </c>
      <c r="I104" s="589">
        <f t="shared" si="29"/>
        <v>68</v>
      </c>
      <c r="J104" s="589">
        <f t="shared" si="29"/>
        <v>48</v>
      </c>
      <c r="K104" s="589">
        <f t="shared" si="29"/>
        <v>5</v>
      </c>
      <c r="L104" s="589"/>
      <c r="M104" s="1099">
        <f t="shared" si="26"/>
        <v>151</v>
      </c>
      <c r="P104" s="1660"/>
    </row>
    <row r="105" spans="1:16" ht="12" customHeight="1">
      <c r="A105" s="2088"/>
      <c r="B105" s="2212"/>
      <c r="C105" s="287"/>
      <c r="D105" s="89" t="s">
        <v>344</v>
      </c>
      <c r="E105" s="2088">
        <v>0</v>
      </c>
      <c r="F105" s="2088">
        <v>0</v>
      </c>
      <c r="G105" s="2088">
        <v>0</v>
      </c>
      <c r="H105" s="2088">
        <v>0</v>
      </c>
      <c r="I105" s="2088">
        <v>0</v>
      </c>
      <c r="J105" s="2088">
        <v>0</v>
      </c>
      <c r="K105" s="2088">
        <v>0</v>
      </c>
      <c r="L105" s="89"/>
      <c r="M105" s="325">
        <f t="shared" si="26"/>
        <v>0</v>
      </c>
    </row>
    <row r="106" spans="1:16" ht="12" customHeight="1">
      <c r="A106" s="2088"/>
      <c r="B106" s="2212"/>
      <c r="C106" s="287"/>
      <c r="D106" s="89" t="s">
        <v>226</v>
      </c>
      <c r="E106" s="2088">
        <v>1</v>
      </c>
      <c r="F106" s="2088">
        <v>0</v>
      </c>
      <c r="G106" s="2088">
        <v>0</v>
      </c>
      <c r="H106" s="2088">
        <v>0</v>
      </c>
      <c r="I106" s="2088">
        <v>8</v>
      </c>
      <c r="J106" s="2088">
        <v>5</v>
      </c>
      <c r="K106" s="2088">
        <v>1</v>
      </c>
      <c r="L106" s="89"/>
      <c r="M106" s="325">
        <f t="shared" si="26"/>
        <v>15</v>
      </c>
    </row>
    <row r="107" spans="1:16" ht="12" customHeight="1">
      <c r="A107" s="2088"/>
      <c r="B107" s="2212"/>
      <c r="C107" s="289"/>
      <c r="D107" s="89" t="s">
        <v>345</v>
      </c>
      <c r="E107" s="2088">
        <v>0</v>
      </c>
      <c r="F107" s="2088">
        <v>0</v>
      </c>
      <c r="G107" s="2088">
        <v>0</v>
      </c>
      <c r="H107" s="2088">
        <v>0</v>
      </c>
      <c r="I107" s="2088">
        <v>0</v>
      </c>
      <c r="J107" s="2088">
        <v>0</v>
      </c>
      <c r="K107" s="2088">
        <v>0</v>
      </c>
      <c r="L107" s="89"/>
      <c r="M107" s="325">
        <f t="shared" si="26"/>
        <v>0</v>
      </c>
    </row>
    <row r="108" spans="1:16" ht="12" customHeight="1">
      <c r="A108" s="2088"/>
      <c r="B108" s="2212"/>
      <c r="C108" s="289"/>
      <c r="D108" s="89" t="s">
        <v>227</v>
      </c>
      <c r="E108" s="2088">
        <v>15</v>
      </c>
      <c r="F108" s="2088">
        <v>0</v>
      </c>
      <c r="G108" s="2088">
        <v>0</v>
      </c>
      <c r="H108" s="2088">
        <v>0</v>
      </c>
      <c r="I108" s="2088">
        <v>39</v>
      </c>
      <c r="J108" s="2088">
        <v>31</v>
      </c>
      <c r="K108" s="2088">
        <v>3</v>
      </c>
      <c r="L108" s="89"/>
      <c r="M108" s="325">
        <f t="shared" si="26"/>
        <v>88</v>
      </c>
    </row>
    <row r="109" spans="1:16" ht="12" customHeight="1">
      <c r="A109" s="2088"/>
      <c r="B109" s="2212"/>
      <c r="C109" s="289"/>
      <c r="D109" s="89" t="s">
        <v>228</v>
      </c>
      <c r="E109" s="2088">
        <v>0</v>
      </c>
      <c r="F109" s="2088">
        <v>0</v>
      </c>
      <c r="G109" s="2088">
        <v>0</v>
      </c>
      <c r="H109" s="2088">
        <v>0</v>
      </c>
      <c r="I109" s="2088">
        <v>6</v>
      </c>
      <c r="J109" s="2088">
        <v>4</v>
      </c>
      <c r="K109" s="2088">
        <v>0</v>
      </c>
      <c r="L109" s="89"/>
      <c r="M109" s="325">
        <f t="shared" si="26"/>
        <v>10</v>
      </c>
    </row>
    <row r="110" spans="1:16" ht="12" customHeight="1">
      <c r="A110" s="2088"/>
      <c r="B110" s="2212"/>
      <c r="C110" s="289"/>
      <c r="D110" s="89" t="s">
        <v>346</v>
      </c>
      <c r="E110" s="2088">
        <v>0</v>
      </c>
      <c r="F110" s="2088">
        <v>0</v>
      </c>
      <c r="G110" s="2088">
        <v>0</v>
      </c>
      <c r="H110" s="2088">
        <v>0</v>
      </c>
      <c r="I110" s="2088">
        <v>0</v>
      </c>
      <c r="J110" s="2088">
        <v>0</v>
      </c>
      <c r="K110" s="2088">
        <v>0</v>
      </c>
      <c r="L110" s="89"/>
      <c r="M110" s="325">
        <f t="shared" si="26"/>
        <v>0</v>
      </c>
    </row>
    <row r="111" spans="1:16" ht="12" customHeight="1">
      <c r="A111" s="2088"/>
      <c r="B111" s="2212"/>
      <c r="C111" s="289"/>
      <c r="D111" s="89" t="s">
        <v>229</v>
      </c>
      <c r="E111" s="2088">
        <v>12</v>
      </c>
      <c r="F111" s="2088">
        <v>0</v>
      </c>
      <c r="G111" s="2088">
        <v>2</v>
      </c>
      <c r="H111" s="2088">
        <v>0</v>
      </c>
      <c r="I111" s="2088">
        <v>15</v>
      </c>
      <c r="J111" s="2088">
        <v>8</v>
      </c>
      <c r="K111" s="2088">
        <v>1</v>
      </c>
      <c r="L111" s="89"/>
      <c r="M111" s="325">
        <f t="shared" si="26"/>
        <v>38</v>
      </c>
    </row>
    <row r="112" spans="1:16" ht="12" customHeight="1">
      <c r="A112" s="2088"/>
      <c r="B112" s="2212"/>
      <c r="C112" s="504" t="s">
        <v>48</v>
      </c>
      <c r="D112" s="89"/>
      <c r="E112" s="589">
        <f>SUM(E113:E123)</f>
        <v>16</v>
      </c>
      <c r="F112" s="589">
        <f t="shared" ref="F112:K112" si="30">SUM(F113:F123)</f>
        <v>0</v>
      </c>
      <c r="G112" s="589">
        <f t="shared" si="30"/>
        <v>1</v>
      </c>
      <c r="H112" s="589">
        <f t="shared" si="30"/>
        <v>1</v>
      </c>
      <c r="I112" s="589">
        <f t="shared" si="30"/>
        <v>26</v>
      </c>
      <c r="J112" s="589">
        <f t="shared" si="30"/>
        <v>13</v>
      </c>
      <c r="K112" s="589">
        <f t="shared" si="30"/>
        <v>14</v>
      </c>
      <c r="L112" s="589"/>
      <c r="M112" s="1099">
        <f t="shared" si="26"/>
        <v>71</v>
      </c>
    </row>
    <row r="113" spans="1:13" ht="12" customHeight="1">
      <c r="A113" s="2088"/>
      <c r="B113" s="2212"/>
      <c r="C113" s="287"/>
      <c r="D113" s="89" t="s">
        <v>347</v>
      </c>
      <c r="E113" s="2088">
        <v>0</v>
      </c>
      <c r="F113" s="2088">
        <v>0</v>
      </c>
      <c r="G113" s="2088">
        <v>0</v>
      </c>
      <c r="H113" s="2088">
        <v>0</v>
      </c>
      <c r="I113" s="2088">
        <v>0</v>
      </c>
      <c r="J113" s="2088">
        <v>0</v>
      </c>
      <c r="K113" s="2088">
        <v>0</v>
      </c>
      <c r="L113" s="89"/>
      <c r="M113" s="325">
        <f t="shared" si="26"/>
        <v>0</v>
      </c>
    </row>
    <row r="114" spans="1:13" ht="12" customHeight="1">
      <c r="A114" s="2088"/>
      <c r="B114" s="2212"/>
      <c r="C114" s="287"/>
      <c r="D114" s="89" t="s">
        <v>230</v>
      </c>
      <c r="E114" s="2088">
        <v>0</v>
      </c>
      <c r="F114" s="2088">
        <v>0</v>
      </c>
      <c r="G114" s="2088">
        <v>0</v>
      </c>
      <c r="H114" s="2088">
        <v>0</v>
      </c>
      <c r="I114" s="2088">
        <v>0</v>
      </c>
      <c r="J114" s="2088">
        <v>0</v>
      </c>
      <c r="K114" s="2088">
        <v>0</v>
      </c>
      <c r="L114" s="89"/>
      <c r="M114" s="325">
        <f t="shared" si="26"/>
        <v>0</v>
      </c>
    </row>
    <row r="115" spans="1:13" ht="12" customHeight="1">
      <c r="A115" s="2088"/>
      <c r="B115" s="2212"/>
      <c r="C115" s="287"/>
      <c r="D115" s="89" t="s">
        <v>348</v>
      </c>
      <c r="E115" s="2088">
        <v>0</v>
      </c>
      <c r="F115" s="2088">
        <v>0</v>
      </c>
      <c r="G115" s="2088">
        <v>0</v>
      </c>
      <c r="H115" s="2088">
        <v>0</v>
      </c>
      <c r="I115" s="2088">
        <v>0</v>
      </c>
      <c r="J115" s="2088">
        <v>0</v>
      </c>
      <c r="K115" s="2088">
        <v>0</v>
      </c>
      <c r="L115" s="89"/>
      <c r="M115" s="325">
        <f t="shared" si="26"/>
        <v>0</v>
      </c>
    </row>
    <row r="116" spans="1:13" ht="12" customHeight="1">
      <c r="A116" s="2088"/>
      <c r="B116" s="2212"/>
      <c r="C116" s="287"/>
      <c r="D116" s="89" t="s">
        <v>231</v>
      </c>
      <c r="E116" s="2088">
        <v>2</v>
      </c>
      <c r="F116" s="2088">
        <v>0</v>
      </c>
      <c r="G116" s="2088">
        <v>0</v>
      </c>
      <c r="H116" s="2088">
        <v>0</v>
      </c>
      <c r="I116" s="2088">
        <v>0</v>
      </c>
      <c r="J116" s="2088">
        <v>1</v>
      </c>
      <c r="K116" s="2088">
        <v>4</v>
      </c>
      <c r="L116" s="89"/>
      <c r="M116" s="325">
        <f t="shared" si="26"/>
        <v>7</v>
      </c>
    </row>
    <row r="117" spans="1:13" ht="12" customHeight="1">
      <c r="A117" s="2088"/>
      <c r="B117" s="2212"/>
      <c r="C117" s="287"/>
      <c r="D117" s="89" t="s">
        <v>349</v>
      </c>
      <c r="E117" s="2088">
        <v>0</v>
      </c>
      <c r="F117" s="2088">
        <v>0</v>
      </c>
      <c r="G117" s="2088">
        <v>0</v>
      </c>
      <c r="H117" s="2088">
        <v>0</v>
      </c>
      <c r="I117" s="2088">
        <v>0</v>
      </c>
      <c r="J117" s="2088">
        <v>0</v>
      </c>
      <c r="K117" s="2088">
        <v>0</v>
      </c>
      <c r="L117" s="89"/>
      <c r="M117" s="325">
        <f t="shared" si="26"/>
        <v>0</v>
      </c>
    </row>
    <row r="118" spans="1:13" ht="12" customHeight="1">
      <c r="A118" s="2088"/>
      <c r="B118" s="2212"/>
      <c r="C118" s="287"/>
      <c r="D118" s="89" t="s">
        <v>232</v>
      </c>
      <c r="E118" s="2088">
        <v>0</v>
      </c>
      <c r="F118" s="2088">
        <v>0</v>
      </c>
      <c r="G118" s="2088">
        <v>0</v>
      </c>
      <c r="H118" s="2088">
        <v>0</v>
      </c>
      <c r="I118" s="2088">
        <v>0</v>
      </c>
      <c r="J118" s="2088">
        <v>0</v>
      </c>
      <c r="K118" s="2088">
        <v>0</v>
      </c>
      <c r="L118" s="89"/>
      <c r="M118" s="325">
        <f t="shared" si="26"/>
        <v>0</v>
      </c>
    </row>
    <row r="119" spans="1:13" ht="12" customHeight="1">
      <c r="A119" s="2088"/>
      <c r="B119" s="2212"/>
      <c r="C119" s="287"/>
      <c r="D119" s="89" t="s">
        <v>350</v>
      </c>
      <c r="E119" s="2088">
        <v>1</v>
      </c>
      <c r="F119" s="2088">
        <v>0</v>
      </c>
      <c r="G119" s="2088">
        <v>0</v>
      </c>
      <c r="H119" s="2088">
        <v>0</v>
      </c>
      <c r="I119" s="2088">
        <v>0</v>
      </c>
      <c r="J119" s="2088">
        <v>1</v>
      </c>
      <c r="K119" s="2088">
        <v>0</v>
      </c>
      <c r="L119" s="89"/>
      <c r="M119" s="325">
        <f t="shared" si="26"/>
        <v>2</v>
      </c>
    </row>
    <row r="120" spans="1:13" ht="12" customHeight="1">
      <c r="A120" s="2088"/>
      <c r="B120" s="2212"/>
      <c r="C120" s="287"/>
      <c r="D120" s="89" t="s">
        <v>233</v>
      </c>
      <c r="E120" s="2088">
        <v>0</v>
      </c>
      <c r="F120" s="2088">
        <v>0</v>
      </c>
      <c r="G120" s="2088">
        <v>0</v>
      </c>
      <c r="H120" s="2088">
        <v>0</v>
      </c>
      <c r="I120" s="2088">
        <v>1</v>
      </c>
      <c r="J120" s="2088">
        <v>2</v>
      </c>
      <c r="K120" s="2088">
        <v>0</v>
      </c>
      <c r="L120" s="89"/>
      <c r="M120" s="325">
        <f t="shared" si="26"/>
        <v>3</v>
      </c>
    </row>
    <row r="121" spans="1:13" ht="12" customHeight="1">
      <c r="A121" s="2088"/>
      <c r="B121" s="2212"/>
      <c r="C121" s="287"/>
      <c r="D121" s="89" t="s">
        <v>352</v>
      </c>
      <c r="E121" s="2088">
        <v>0</v>
      </c>
      <c r="F121" s="2088">
        <v>0</v>
      </c>
      <c r="G121" s="2088">
        <v>0</v>
      </c>
      <c r="H121" s="2088">
        <v>0</v>
      </c>
      <c r="I121" s="2088">
        <v>0</v>
      </c>
      <c r="J121" s="2088">
        <v>0</v>
      </c>
      <c r="K121" s="2088">
        <v>0</v>
      </c>
      <c r="L121" s="89"/>
      <c r="M121" s="325">
        <f t="shared" si="26"/>
        <v>0</v>
      </c>
    </row>
    <row r="122" spans="1:13" ht="12" customHeight="1">
      <c r="A122" s="2088"/>
      <c r="B122" s="2212"/>
      <c r="C122" s="287"/>
      <c r="D122" s="89" t="s">
        <v>353</v>
      </c>
      <c r="E122" s="2088">
        <v>13</v>
      </c>
      <c r="F122" s="2088">
        <v>0</v>
      </c>
      <c r="G122" s="2088">
        <v>1</v>
      </c>
      <c r="H122" s="2088">
        <v>1</v>
      </c>
      <c r="I122" s="2088">
        <v>24</v>
      </c>
      <c r="J122" s="2088">
        <v>8</v>
      </c>
      <c r="K122" s="2088">
        <v>7</v>
      </c>
      <c r="L122" s="89"/>
      <c r="M122" s="325">
        <f t="shared" si="26"/>
        <v>54</v>
      </c>
    </row>
    <row r="123" spans="1:13" s="80" customFormat="1" ht="12" customHeight="1">
      <c r="A123" s="2088"/>
      <c r="B123" s="2212"/>
      <c r="C123" s="287"/>
      <c r="D123" s="89" t="s">
        <v>235</v>
      </c>
      <c r="E123" s="2088">
        <v>0</v>
      </c>
      <c r="F123" s="2088">
        <v>0</v>
      </c>
      <c r="G123" s="2088">
        <v>0</v>
      </c>
      <c r="H123" s="2088">
        <v>0</v>
      </c>
      <c r="I123" s="2088">
        <v>1</v>
      </c>
      <c r="J123" s="2088">
        <v>1</v>
      </c>
      <c r="K123" s="2088">
        <v>3</v>
      </c>
      <c r="L123" s="89"/>
      <c r="M123" s="325">
        <f t="shared" si="26"/>
        <v>5</v>
      </c>
    </row>
    <row r="124" spans="1:13" s="80" customFormat="1" ht="12" customHeight="1">
      <c r="A124" s="2088"/>
      <c r="B124" s="2212"/>
      <c r="C124" s="36" t="s">
        <v>49</v>
      </c>
      <c r="E124" s="589">
        <f>SUM(E125)</f>
        <v>1</v>
      </c>
      <c r="F124" s="589">
        <f t="shared" ref="F124:K124" si="31">SUM(F125)</f>
        <v>0</v>
      </c>
      <c r="G124" s="589">
        <f t="shared" si="31"/>
        <v>2</v>
      </c>
      <c r="H124" s="589">
        <f t="shared" si="31"/>
        <v>0</v>
      </c>
      <c r="I124" s="589">
        <f t="shared" si="31"/>
        <v>0</v>
      </c>
      <c r="J124" s="589">
        <f t="shared" si="31"/>
        <v>0</v>
      </c>
      <c r="K124" s="589">
        <f t="shared" si="31"/>
        <v>0</v>
      </c>
      <c r="L124" s="589"/>
      <c r="M124" s="1099">
        <f t="shared" si="26"/>
        <v>3</v>
      </c>
    </row>
    <row r="125" spans="1:13" s="80" customFormat="1" ht="12" customHeight="1">
      <c r="A125" s="2088"/>
      <c r="B125" s="2212"/>
      <c r="C125" s="294"/>
      <c r="D125" s="89" t="s">
        <v>317</v>
      </c>
      <c r="E125" s="2088">
        <v>1</v>
      </c>
      <c r="F125" s="2088">
        <v>0</v>
      </c>
      <c r="G125" s="2088">
        <v>2</v>
      </c>
      <c r="H125" s="2088">
        <v>0</v>
      </c>
      <c r="I125" s="2088">
        <v>0</v>
      </c>
      <c r="J125" s="2088">
        <v>0</v>
      </c>
      <c r="K125" s="2088">
        <v>0</v>
      </c>
      <c r="L125" s="89"/>
      <c r="M125" s="325">
        <f t="shared" si="26"/>
        <v>3</v>
      </c>
    </row>
    <row r="126" spans="1:13" s="80" customFormat="1" ht="12" customHeight="1">
      <c r="A126" s="2088"/>
      <c r="B126" s="2212"/>
      <c r="C126" s="509" t="s">
        <v>50</v>
      </c>
      <c r="D126" s="36"/>
      <c r="E126" s="589">
        <f>SUM(E127:E129)</f>
        <v>0</v>
      </c>
      <c r="F126" s="589">
        <f t="shared" ref="F126:K126" si="32">SUM(F127:F129)</f>
        <v>0</v>
      </c>
      <c r="G126" s="589">
        <f t="shared" si="32"/>
        <v>0</v>
      </c>
      <c r="H126" s="589">
        <f t="shared" si="32"/>
        <v>0</v>
      </c>
      <c r="I126" s="589">
        <f t="shared" si="32"/>
        <v>0</v>
      </c>
      <c r="J126" s="589">
        <f t="shared" si="32"/>
        <v>0</v>
      </c>
      <c r="K126" s="589">
        <f t="shared" si="32"/>
        <v>0</v>
      </c>
      <c r="L126" s="589"/>
      <c r="M126" s="1099">
        <f t="shared" si="26"/>
        <v>0</v>
      </c>
    </row>
    <row r="127" spans="1:13" s="80" customFormat="1" ht="12" customHeight="1">
      <c r="A127" s="2088"/>
      <c r="B127" s="2212"/>
      <c r="C127" s="287"/>
      <c r="D127" s="89" t="s">
        <v>352</v>
      </c>
      <c r="E127" s="2088">
        <v>0</v>
      </c>
      <c r="F127" s="2088">
        <v>0</v>
      </c>
      <c r="G127" s="2088">
        <v>0</v>
      </c>
      <c r="H127" s="2088">
        <v>0</v>
      </c>
      <c r="I127" s="2088">
        <v>0</v>
      </c>
      <c r="J127" s="2088">
        <v>0</v>
      </c>
      <c r="K127" s="2088">
        <v>0</v>
      </c>
      <c r="L127" s="89"/>
      <c r="M127" s="325">
        <f t="shared" si="26"/>
        <v>0</v>
      </c>
    </row>
    <row r="128" spans="1:13" s="80" customFormat="1" ht="12" customHeight="1">
      <c r="A128" s="2088"/>
      <c r="B128" s="2212"/>
      <c r="C128" s="287"/>
      <c r="D128" s="89" t="s">
        <v>234</v>
      </c>
      <c r="E128" s="2088">
        <v>0</v>
      </c>
      <c r="F128" s="2088">
        <v>0</v>
      </c>
      <c r="G128" s="2088">
        <v>0</v>
      </c>
      <c r="H128" s="2088">
        <v>0</v>
      </c>
      <c r="I128" s="2088">
        <v>0</v>
      </c>
      <c r="J128" s="2088">
        <v>0</v>
      </c>
      <c r="K128" s="2088">
        <v>0</v>
      </c>
      <c r="L128" s="89"/>
      <c r="M128" s="325">
        <f t="shared" si="26"/>
        <v>0</v>
      </c>
    </row>
    <row r="129" spans="1:16" s="80" customFormat="1" ht="12" customHeight="1">
      <c r="A129" s="2088"/>
      <c r="B129" s="2212"/>
      <c r="C129" s="287"/>
      <c r="D129" s="89" t="s">
        <v>236</v>
      </c>
      <c r="E129" s="2088">
        <v>0</v>
      </c>
      <c r="F129" s="2088">
        <v>0</v>
      </c>
      <c r="G129" s="2088">
        <v>0</v>
      </c>
      <c r="H129" s="2088">
        <v>0</v>
      </c>
      <c r="I129" s="2088">
        <v>0</v>
      </c>
      <c r="J129" s="2088">
        <v>0</v>
      </c>
      <c r="K129" s="2088">
        <v>0</v>
      </c>
      <c r="L129" s="89"/>
      <c r="M129" s="325">
        <f t="shared" si="26"/>
        <v>0</v>
      </c>
    </row>
    <row r="130" spans="1:16" ht="12.75" customHeight="1">
      <c r="A130" s="2088"/>
      <c r="B130" s="2211">
        <v>1406</v>
      </c>
      <c r="C130" s="29" t="s">
        <v>51</v>
      </c>
      <c r="D130" s="123"/>
      <c r="E130" s="319">
        <f>SUM(E131+E135+E139+E141+E137)</f>
        <v>2</v>
      </c>
      <c r="F130" s="319">
        <f t="shared" ref="F130:K130" si="33">SUM(F131+F135+F139+F141+F137)</f>
        <v>2</v>
      </c>
      <c r="G130" s="319">
        <f t="shared" si="33"/>
        <v>0</v>
      </c>
      <c r="H130" s="319">
        <f t="shared" si="33"/>
        <v>2</v>
      </c>
      <c r="I130" s="319">
        <f t="shared" si="33"/>
        <v>10</v>
      </c>
      <c r="J130" s="319">
        <f t="shared" si="33"/>
        <v>12</v>
      </c>
      <c r="K130" s="319">
        <f t="shared" si="33"/>
        <v>12</v>
      </c>
      <c r="L130" s="123"/>
      <c r="M130" s="320">
        <f t="shared" si="26"/>
        <v>40</v>
      </c>
      <c r="P130" s="1660"/>
    </row>
    <row r="131" spans="1:16" ht="12" customHeight="1">
      <c r="A131" s="2088"/>
      <c r="B131" s="2212"/>
      <c r="C131" s="504" t="s">
        <v>52</v>
      </c>
      <c r="D131" s="89"/>
      <c r="E131" s="589">
        <f>SUM(E132:E134)</f>
        <v>1</v>
      </c>
      <c r="F131" s="589">
        <f t="shared" ref="F131:K131" si="34">SUM(F132:F134)</f>
        <v>0</v>
      </c>
      <c r="G131" s="589">
        <f t="shared" si="34"/>
        <v>0</v>
      </c>
      <c r="H131" s="589">
        <f t="shared" si="34"/>
        <v>2</v>
      </c>
      <c r="I131" s="589">
        <f t="shared" si="34"/>
        <v>6</v>
      </c>
      <c r="J131" s="589">
        <f t="shared" si="34"/>
        <v>4</v>
      </c>
      <c r="K131" s="589">
        <f t="shared" si="34"/>
        <v>5</v>
      </c>
      <c r="L131" s="89"/>
      <c r="M131" s="1099">
        <f t="shared" si="26"/>
        <v>18</v>
      </c>
      <c r="P131" s="1660"/>
    </row>
    <row r="132" spans="1:16" ht="12" customHeight="1">
      <c r="A132" s="2088"/>
      <c r="B132" s="2212"/>
      <c r="C132" s="540"/>
      <c r="D132" s="89" t="s">
        <v>237</v>
      </c>
      <c r="E132" s="2088">
        <v>0</v>
      </c>
      <c r="F132" s="396">
        <v>0</v>
      </c>
      <c r="G132" s="396">
        <v>0</v>
      </c>
      <c r="H132" s="396">
        <v>0</v>
      </c>
      <c r="I132" s="396">
        <v>1</v>
      </c>
      <c r="J132" s="396">
        <v>0</v>
      </c>
      <c r="K132" s="396">
        <v>1</v>
      </c>
      <c r="L132" s="89"/>
      <c r="M132" s="325">
        <f t="shared" si="26"/>
        <v>2</v>
      </c>
    </row>
    <row r="133" spans="1:16" ht="12" customHeight="1">
      <c r="A133" s="2088"/>
      <c r="B133" s="2212"/>
      <c r="C133" s="540"/>
      <c r="D133" s="89" t="s">
        <v>355</v>
      </c>
      <c r="E133" s="2088">
        <v>0</v>
      </c>
      <c r="F133" s="396">
        <v>0</v>
      </c>
      <c r="G133" s="396">
        <v>0</v>
      </c>
      <c r="H133" s="396">
        <v>0</v>
      </c>
      <c r="I133" s="396">
        <v>0</v>
      </c>
      <c r="J133" s="396">
        <v>0</v>
      </c>
      <c r="K133" s="396">
        <v>0</v>
      </c>
      <c r="L133" s="89"/>
      <c r="M133" s="325">
        <f t="shared" si="26"/>
        <v>0</v>
      </c>
    </row>
    <row r="134" spans="1:16" ht="12" customHeight="1">
      <c r="A134" s="2088"/>
      <c r="B134" s="2212"/>
      <c r="C134" s="540"/>
      <c r="D134" s="89" t="s">
        <v>238</v>
      </c>
      <c r="E134" s="2088">
        <v>1</v>
      </c>
      <c r="F134" s="396">
        <v>0</v>
      </c>
      <c r="G134" s="396">
        <v>0</v>
      </c>
      <c r="H134" s="396">
        <v>2</v>
      </c>
      <c r="I134" s="396">
        <v>5</v>
      </c>
      <c r="J134" s="396">
        <v>4</v>
      </c>
      <c r="K134" s="396">
        <v>4</v>
      </c>
      <c r="L134" s="89"/>
      <c r="M134" s="325">
        <f t="shared" si="26"/>
        <v>16</v>
      </c>
    </row>
    <row r="135" spans="1:16" ht="12" customHeight="1">
      <c r="A135" s="2088"/>
      <c r="B135" s="2212"/>
      <c r="C135" s="504" t="s">
        <v>53</v>
      </c>
      <c r="D135" s="89"/>
      <c r="E135" s="589">
        <f>SUM(E136)</f>
        <v>0</v>
      </c>
      <c r="F135" s="589">
        <f t="shared" ref="F135:K135" si="35">SUM(F136)</f>
        <v>0</v>
      </c>
      <c r="G135" s="589">
        <f t="shared" si="35"/>
        <v>0</v>
      </c>
      <c r="H135" s="589">
        <f t="shared" si="35"/>
        <v>0</v>
      </c>
      <c r="I135" s="589">
        <f t="shared" si="35"/>
        <v>4</v>
      </c>
      <c r="J135" s="589">
        <f t="shared" si="35"/>
        <v>1</v>
      </c>
      <c r="K135" s="589">
        <f t="shared" si="35"/>
        <v>2</v>
      </c>
      <c r="L135" s="89"/>
      <c r="M135" s="1099">
        <f t="shared" si="26"/>
        <v>7</v>
      </c>
    </row>
    <row r="136" spans="1:16" ht="12" customHeight="1">
      <c r="A136" s="2088"/>
      <c r="B136" s="2212"/>
      <c r="C136" s="289"/>
      <c r="D136" s="89" t="s">
        <v>239</v>
      </c>
      <c r="E136" s="2088">
        <v>0</v>
      </c>
      <c r="F136" s="396">
        <v>0</v>
      </c>
      <c r="G136" s="396">
        <v>0</v>
      </c>
      <c r="H136" s="396">
        <v>0</v>
      </c>
      <c r="I136" s="396">
        <v>4</v>
      </c>
      <c r="J136" s="396">
        <v>1</v>
      </c>
      <c r="K136" s="396">
        <v>2</v>
      </c>
      <c r="L136" s="89"/>
      <c r="M136" s="325">
        <f t="shared" si="26"/>
        <v>7</v>
      </c>
    </row>
    <row r="137" spans="1:16" ht="12" customHeight="1">
      <c r="A137" s="2088"/>
      <c r="B137" s="2212"/>
      <c r="C137" s="504" t="s">
        <v>96</v>
      </c>
      <c r="D137" s="89"/>
      <c r="E137" s="589">
        <f>SUM(E138)</f>
        <v>1</v>
      </c>
      <c r="F137" s="589">
        <f t="shared" ref="F137:K137" si="36">SUM(F138)</f>
        <v>2</v>
      </c>
      <c r="G137" s="589">
        <f t="shared" si="36"/>
        <v>0</v>
      </c>
      <c r="H137" s="589">
        <f t="shared" si="36"/>
        <v>0</v>
      </c>
      <c r="I137" s="589">
        <f t="shared" si="36"/>
        <v>0</v>
      </c>
      <c r="J137" s="589">
        <f t="shared" si="36"/>
        <v>7</v>
      </c>
      <c r="K137" s="589">
        <f t="shared" si="36"/>
        <v>5</v>
      </c>
      <c r="L137" s="36"/>
      <c r="M137" s="1099">
        <f t="shared" si="26"/>
        <v>15</v>
      </c>
    </row>
    <row r="138" spans="1:16" ht="12" customHeight="1">
      <c r="A138" s="2088"/>
      <c r="B138" s="2212"/>
      <c r="C138" s="289"/>
      <c r="D138" s="89" t="s">
        <v>264</v>
      </c>
      <c r="E138" s="2088">
        <v>1</v>
      </c>
      <c r="F138" s="396">
        <v>2</v>
      </c>
      <c r="G138" s="396">
        <v>0</v>
      </c>
      <c r="H138" s="396">
        <v>0</v>
      </c>
      <c r="I138" s="396">
        <v>0</v>
      </c>
      <c r="J138" s="396">
        <v>7</v>
      </c>
      <c r="K138" s="396">
        <v>5</v>
      </c>
      <c r="L138" s="89"/>
      <c r="M138" s="325">
        <f t="shared" si="26"/>
        <v>15</v>
      </c>
    </row>
    <row r="139" spans="1:16" ht="12" customHeight="1">
      <c r="A139" s="2088"/>
      <c r="B139" s="2212"/>
      <c r="C139" s="504" t="s">
        <v>240</v>
      </c>
      <c r="D139" s="89"/>
      <c r="E139" s="589">
        <f>SUM(E140)</f>
        <v>0</v>
      </c>
      <c r="F139" s="589">
        <f t="shared" ref="F139:K139" si="37">SUM(F140)</f>
        <v>0</v>
      </c>
      <c r="G139" s="589">
        <f t="shared" si="37"/>
        <v>0</v>
      </c>
      <c r="H139" s="589">
        <f t="shared" si="37"/>
        <v>0</v>
      </c>
      <c r="I139" s="589">
        <f t="shared" si="37"/>
        <v>0</v>
      </c>
      <c r="J139" s="589">
        <f t="shared" si="37"/>
        <v>0</v>
      </c>
      <c r="K139" s="589">
        <f t="shared" si="37"/>
        <v>0</v>
      </c>
      <c r="L139" s="89"/>
      <c r="M139" s="1099">
        <f t="shared" si="26"/>
        <v>0</v>
      </c>
    </row>
    <row r="140" spans="1:16" ht="12" customHeight="1">
      <c r="A140" s="2088"/>
      <c r="B140" s="2212"/>
      <c r="C140" s="540"/>
      <c r="D140" s="89" t="s">
        <v>241</v>
      </c>
      <c r="E140" s="2088">
        <v>0</v>
      </c>
      <c r="F140" s="396">
        <v>0</v>
      </c>
      <c r="G140" s="396">
        <v>0</v>
      </c>
      <c r="H140" s="396">
        <v>0</v>
      </c>
      <c r="I140" s="396">
        <v>0</v>
      </c>
      <c r="J140" s="396">
        <v>0</v>
      </c>
      <c r="K140" s="396">
        <v>0</v>
      </c>
      <c r="L140" s="89"/>
      <c r="M140" s="325">
        <f t="shared" si="26"/>
        <v>0</v>
      </c>
    </row>
    <row r="141" spans="1:16" ht="12" customHeight="1">
      <c r="A141" s="2088"/>
      <c r="B141" s="2212"/>
      <c r="C141" s="504" t="s">
        <v>56</v>
      </c>
      <c r="D141" s="89"/>
      <c r="E141" s="589">
        <f>SUM(E142)</f>
        <v>0</v>
      </c>
      <c r="F141" s="589">
        <f t="shared" ref="F141:K141" si="38">SUM(F142)</f>
        <v>0</v>
      </c>
      <c r="G141" s="589">
        <f t="shared" si="38"/>
        <v>0</v>
      </c>
      <c r="H141" s="589">
        <f t="shared" si="38"/>
        <v>0</v>
      </c>
      <c r="I141" s="589">
        <f t="shared" si="38"/>
        <v>0</v>
      </c>
      <c r="J141" s="589">
        <f t="shared" si="38"/>
        <v>0</v>
      </c>
      <c r="K141" s="589">
        <f t="shared" si="38"/>
        <v>0</v>
      </c>
      <c r="L141" s="89"/>
      <c r="M141" s="1099">
        <f t="shared" si="26"/>
        <v>0</v>
      </c>
    </row>
    <row r="142" spans="1:16" ht="12" customHeight="1">
      <c r="A142" s="2088"/>
      <c r="B142" s="2213"/>
      <c r="C142" s="289"/>
      <c r="D142" s="89" t="s">
        <v>242</v>
      </c>
      <c r="E142" s="2088">
        <v>0</v>
      </c>
      <c r="F142" s="396">
        <v>0</v>
      </c>
      <c r="G142" s="396">
        <v>0</v>
      </c>
      <c r="H142" s="396">
        <v>0</v>
      </c>
      <c r="I142" s="396">
        <v>0</v>
      </c>
      <c r="J142" s="396">
        <v>0</v>
      </c>
      <c r="K142" s="396">
        <v>0</v>
      </c>
      <c r="L142" s="89"/>
      <c r="M142" s="325">
        <f t="shared" si="26"/>
        <v>0</v>
      </c>
    </row>
    <row r="143" spans="1:16" ht="12.75" customHeight="1">
      <c r="A143" s="2088"/>
      <c r="B143" s="2204">
        <v>1407</v>
      </c>
      <c r="C143" s="13" t="s">
        <v>58</v>
      </c>
      <c r="D143" s="123"/>
      <c r="E143" s="319">
        <f>SUM(E144+E151+E153)</f>
        <v>0</v>
      </c>
      <c r="F143" s="319">
        <f t="shared" ref="F143:K143" si="39">SUM(F144+F151+F153)</f>
        <v>0</v>
      </c>
      <c r="G143" s="319">
        <f t="shared" si="39"/>
        <v>0</v>
      </c>
      <c r="H143" s="319">
        <f t="shared" si="39"/>
        <v>0</v>
      </c>
      <c r="I143" s="319">
        <f t="shared" si="39"/>
        <v>3</v>
      </c>
      <c r="J143" s="319">
        <f t="shared" si="39"/>
        <v>4</v>
      </c>
      <c r="K143" s="319">
        <f t="shared" si="39"/>
        <v>1</v>
      </c>
      <c r="L143" s="123"/>
      <c r="M143" s="320">
        <f t="shared" si="26"/>
        <v>8</v>
      </c>
      <c r="P143" s="1660"/>
    </row>
    <row r="144" spans="1:16" ht="12" customHeight="1">
      <c r="A144" s="2088"/>
      <c r="B144" s="2205"/>
      <c r="C144" s="504" t="s">
        <v>59</v>
      </c>
      <c r="D144" s="89"/>
      <c r="E144" s="589">
        <f>SUM(E145:E150)</f>
        <v>0</v>
      </c>
      <c r="F144" s="589">
        <f t="shared" ref="F144:K144" si="40">SUM(F145:F150)</f>
        <v>0</v>
      </c>
      <c r="G144" s="589">
        <f t="shared" si="40"/>
        <v>0</v>
      </c>
      <c r="H144" s="589">
        <f t="shared" si="40"/>
        <v>0</v>
      </c>
      <c r="I144" s="589">
        <f t="shared" si="40"/>
        <v>3</v>
      </c>
      <c r="J144" s="589">
        <f t="shared" si="40"/>
        <v>4</v>
      </c>
      <c r="K144" s="589">
        <f t="shared" si="40"/>
        <v>1</v>
      </c>
      <c r="L144" s="89"/>
      <c r="M144" s="1099">
        <f t="shared" si="26"/>
        <v>8</v>
      </c>
    </row>
    <row r="145" spans="1:16" ht="12" customHeight="1">
      <c r="A145" s="2088"/>
      <c r="B145" s="2205"/>
      <c r="C145" s="509"/>
      <c r="D145" s="89" t="s">
        <v>356</v>
      </c>
      <c r="E145" s="2088">
        <v>0</v>
      </c>
      <c r="F145" s="2088">
        <v>0</v>
      </c>
      <c r="G145" s="2088">
        <v>0</v>
      </c>
      <c r="H145" s="2088">
        <v>0</v>
      </c>
      <c r="I145" s="2088">
        <v>0</v>
      </c>
      <c r="J145" s="2088">
        <v>0</v>
      </c>
      <c r="K145" s="2088">
        <v>0</v>
      </c>
      <c r="L145" s="89"/>
      <c r="M145" s="325">
        <f t="shared" si="26"/>
        <v>0</v>
      </c>
    </row>
    <row r="146" spans="1:16" ht="12" customHeight="1">
      <c r="A146" s="2088"/>
      <c r="B146" s="2205"/>
      <c r="C146" s="509"/>
      <c r="D146" s="89" t="s">
        <v>243</v>
      </c>
      <c r="E146" s="2088">
        <v>0</v>
      </c>
      <c r="F146" s="2088">
        <v>0</v>
      </c>
      <c r="G146" s="2088">
        <v>0</v>
      </c>
      <c r="H146" s="2088">
        <v>0</v>
      </c>
      <c r="I146" s="2088">
        <v>3</v>
      </c>
      <c r="J146" s="2088">
        <v>3</v>
      </c>
      <c r="K146" s="2088">
        <v>0</v>
      </c>
      <c r="L146" s="89"/>
      <c r="M146" s="325">
        <f t="shared" si="26"/>
        <v>6</v>
      </c>
    </row>
    <row r="147" spans="1:16" ht="12" customHeight="1">
      <c r="A147" s="2088"/>
      <c r="B147" s="2205"/>
      <c r="C147" s="509"/>
      <c r="D147" s="89" t="s">
        <v>244</v>
      </c>
      <c r="E147" s="2088">
        <v>0</v>
      </c>
      <c r="F147" s="2088">
        <v>0</v>
      </c>
      <c r="G147" s="2088">
        <v>0</v>
      </c>
      <c r="H147" s="2088">
        <v>0</v>
      </c>
      <c r="I147" s="2088">
        <v>0</v>
      </c>
      <c r="J147" s="2088">
        <v>1</v>
      </c>
      <c r="K147" s="2088">
        <v>0</v>
      </c>
      <c r="L147" s="89"/>
      <c r="M147" s="325">
        <f t="shared" si="26"/>
        <v>1</v>
      </c>
    </row>
    <row r="148" spans="1:16" ht="12" customHeight="1">
      <c r="A148" s="2088"/>
      <c r="B148" s="2205"/>
      <c r="C148" s="509"/>
      <c r="D148" s="89" t="s">
        <v>1572</v>
      </c>
      <c r="E148" s="2088">
        <v>0</v>
      </c>
      <c r="F148" s="2088">
        <v>0</v>
      </c>
      <c r="G148" s="2088">
        <v>0</v>
      </c>
      <c r="H148" s="2088">
        <v>0</v>
      </c>
      <c r="I148" s="2088">
        <v>0</v>
      </c>
      <c r="J148" s="2088">
        <v>0</v>
      </c>
      <c r="K148" s="2088">
        <v>0</v>
      </c>
      <c r="L148" s="89"/>
      <c r="M148" s="325">
        <f t="shared" si="26"/>
        <v>0</v>
      </c>
    </row>
    <row r="149" spans="1:16" ht="12" customHeight="1">
      <c r="A149" s="2088"/>
      <c r="B149" s="2205"/>
      <c r="C149" s="509"/>
      <c r="D149" s="89" t="s">
        <v>273</v>
      </c>
      <c r="E149" s="2088">
        <v>0</v>
      </c>
      <c r="F149" s="2088">
        <v>0</v>
      </c>
      <c r="G149" s="2088">
        <v>0</v>
      </c>
      <c r="H149" s="2088">
        <v>0</v>
      </c>
      <c r="I149" s="2088">
        <v>0</v>
      </c>
      <c r="J149" s="2088">
        <v>0</v>
      </c>
      <c r="K149" s="2088">
        <v>1</v>
      </c>
      <c r="L149" s="89"/>
      <c r="M149" s="325">
        <f t="shared" si="26"/>
        <v>1</v>
      </c>
    </row>
    <row r="150" spans="1:16" ht="12" customHeight="1">
      <c r="A150" s="2088"/>
      <c r="B150" s="2205"/>
      <c r="C150" s="289"/>
      <c r="D150" s="89" t="s">
        <v>246</v>
      </c>
      <c r="E150" s="2088">
        <v>0</v>
      </c>
      <c r="F150" s="2088">
        <v>0</v>
      </c>
      <c r="G150" s="2088">
        <v>0</v>
      </c>
      <c r="H150" s="2088">
        <v>0</v>
      </c>
      <c r="I150" s="2088">
        <v>0</v>
      </c>
      <c r="J150" s="2088">
        <v>0</v>
      </c>
      <c r="K150" s="2088">
        <v>0</v>
      </c>
      <c r="L150" s="89"/>
      <c r="M150" s="325">
        <f t="shared" si="26"/>
        <v>0</v>
      </c>
    </row>
    <row r="151" spans="1:16" ht="12" customHeight="1">
      <c r="A151" s="2088"/>
      <c r="B151" s="2205"/>
      <c r="C151" s="509" t="s">
        <v>60</v>
      </c>
      <c r="D151" s="36"/>
      <c r="E151" s="589">
        <f>SUM(E152)</f>
        <v>0</v>
      </c>
      <c r="F151" s="589">
        <f t="shared" ref="F151:K151" si="41">SUM(F152)</f>
        <v>0</v>
      </c>
      <c r="G151" s="589">
        <f t="shared" si="41"/>
        <v>0</v>
      </c>
      <c r="H151" s="589">
        <f t="shared" si="41"/>
        <v>0</v>
      </c>
      <c r="I151" s="589">
        <f t="shared" si="41"/>
        <v>0</v>
      </c>
      <c r="J151" s="589">
        <f t="shared" si="41"/>
        <v>0</v>
      </c>
      <c r="K151" s="589">
        <f t="shared" si="41"/>
        <v>0</v>
      </c>
      <c r="L151" s="36"/>
      <c r="M151" s="1099">
        <f t="shared" si="26"/>
        <v>0</v>
      </c>
    </row>
    <row r="152" spans="1:16" ht="12" customHeight="1">
      <c r="A152" s="2088"/>
      <c r="B152" s="2205"/>
      <c r="C152" s="287"/>
      <c r="D152" s="89" t="s">
        <v>247</v>
      </c>
      <c r="E152" s="2088">
        <v>0</v>
      </c>
      <c r="F152" s="2088">
        <v>0</v>
      </c>
      <c r="G152" s="2088">
        <v>0</v>
      </c>
      <c r="H152" s="2088">
        <v>0</v>
      </c>
      <c r="I152" s="2088">
        <v>0</v>
      </c>
      <c r="J152" s="2088">
        <v>0</v>
      </c>
      <c r="K152" s="2088">
        <v>0</v>
      </c>
      <c r="L152" s="89"/>
      <c r="M152" s="325">
        <f t="shared" si="26"/>
        <v>0</v>
      </c>
    </row>
    <row r="153" spans="1:16" s="427" customFormat="1" ht="12" customHeight="1">
      <c r="A153" s="589"/>
      <c r="B153" s="2205"/>
      <c r="C153" s="509" t="s">
        <v>84</v>
      </c>
      <c r="D153" s="36"/>
      <c r="E153" s="589">
        <f>SUM(E154)</f>
        <v>0</v>
      </c>
      <c r="F153" s="589">
        <f t="shared" ref="F153:K153" si="42">SUM(F154)</f>
        <v>0</v>
      </c>
      <c r="G153" s="589">
        <f t="shared" si="42"/>
        <v>0</v>
      </c>
      <c r="H153" s="589">
        <f t="shared" si="42"/>
        <v>0</v>
      </c>
      <c r="I153" s="589">
        <f t="shared" si="42"/>
        <v>0</v>
      </c>
      <c r="J153" s="589">
        <f t="shared" si="42"/>
        <v>0</v>
      </c>
      <c r="K153" s="589">
        <f t="shared" si="42"/>
        <v>0</v>
      </c>
      <c r="L153" s="36"/>
      <c r="M153" s="1099">
        <f t="shared" si="26"/>
        <v>0</v>
      </c>
    </row>
    <row r="154" spans="1:16" ht="12" customHeight="1">
      <c r="A154" s="2088"/>
      <c r="B154" s="2205"/>
      <c r="C154" s="289"/>
      <c r="D154" s="89" t="s">
        <v>248</v>
      </c>
      <c r="E154" s="2088">
        <v>0</v>
      </c>
      <c r="F154" s="2088">
        <v>0</v>
      </c>
      <c r="G154" s="2088">
        <v>0</v>
      </c>
      <c r="H154" s="2088">
        <v>0</v>
      </c>
      <c r="I154" s="2088">
        <v>0</v>
      </c>
      <c r="J154" s="2088">
        <v>0</v>
      </c>
      <c r="K154" s="2088">
        <v>0</v>
      </c>
      <c r="L154" s="89"/>
      <c r="M154" s="325">
        <f t="shared" si="26"/>
        <v>0</v>
      </c>
    </row>
    <row r="155" spans="1:16" ht="12.75" customHeight="1">
      <c r="A155" s="2088"/>
      <c r="B155" s="2204">
        <v>1408</v>
      </c>
      <c r="C155" s="13" t="s">
        <v>63</v>
      </c>
      <c r="D155" s="40"/>
      <c r="E155" s="319">
        <f>SUM(E156+E159+E162+E166)</f>
        <v>11</v>
      </c>
      <c r="F155" s="319">
        <f t="shared" ref="F155:K155" si="43">SUM(F156+F159+F162+F166)</f>
        <v>0</v>
      </c>
      <c r="G155" s="319">
        <f t="shared" si="43"/>
        <v>2</v>
      </c>
      <c r="H155" s="319">
        <f t="shared" si="43"/>
        <v>1</v>
      </c>
      <c r="I155" s="319">
        <f t="shared" si="43"/>
        <v>24</v>
      </c>
      <c r="J155" s="319">
        <f t="shared" si="43"/>
        <v>22</v>
      </c>
      <c r="K155" s="319">
        <f t="shared" si="43"/>
        <v>6</v>
      </c>
      <c r="L155" s="40"/>
      <c r="M155" s="320">
        <f t="shared" si="26"/>
        <v>66</v>
      </c>
      <c r="P155" s="1660"/>
    </row>
    <row r="156" spans="1:16" ht="12" customHeight="1">
      <c r="A156" s="2088"/>
      <c r="B156" s="2205"/>
      <c r="C156" s="504" t="s">
        <v>64</v>
      </c>
      <c r="D156" s="89"/>
      <c r="E156" s="589">
        <f>SUM(E157:E158)</f>
        <v>6</v>
      </c>
      <c r="F156" s="589">
        <f t="shared" ref="F156:K156" si="44">SUM(F157:F158)</f>
        <v>0</v>
      </c>
      <c r="G156" s="589">
        <f t="shared" si="44"/>
        <v>0</v>
      </c>
      <c r="H156" s="589">
        <f t="shared" si="44"/>
        <v>0</v>
      </c>
      <c r="I156" s="589">
        <f t="shared" si="44"/>
        <v>19</v>
      </c>
      <c r="J156" s="589">
        <f t="shared" si="44"/>
        <v>20</v>
      </c>
      <c r="K156" s="589">
        <f t="shared" si="44"/>
        <v>2</v>
      </c>
      <c r="L156" s="89"/>
      <c r="M156" s="1099">
        <f>SUM(E156:K156)</f>
        <v>47</v>
      </c>
    </row>
    <row r="157" spans="1:16" ht="12" customHeight="1">
      <c r="A157" s="2088"/>
      <c r="B157" s="2205"/>
      <c r="C157" s="504"/>
      <c r="D157" s="89" t="s">
        <v>358</v>
      </c>
      <c r="E157" s="396">
        <v>6</v>
      </c>
      <c r="F157" s="396">
        <v>0</v>
      </c>
      <c r="G157" s="396">
        <v>0</v>
      </c>
      <c r="H157" s="396">
        <v>0</v>
      </c>
      <c r="I157" s="396">
        <v>14</v>
      </c>
      <c r="J157" s="396">
        <v>17</v>
      </c>
      <c r="K157" s="396">
        <v>2</v>
      </c>
      <c r="L157" s="356"/>
      <c r="M157" s="325">
        <f>SUM(E157:K157)</f>
        <v>39</v>
      </c>
    </row>
    <row r="158" spans="1:16" ht="12" customHeight="1">
      <c r="A158" s="2088"/>
      <c r="B158" s="2205"/>
      <c r="C158" s="289"/>
      <c r="D158" s="89" t="s">
        <v>250</v>
      </c>
      <c r="E158" s="2088">
        <v>0</v>
      </c>
      <c r="F158" s="2088">
        <v>0</v>
      </c>
      <c r="G158" s="2088">
        <v>0</v>
      </c>
      <c r="H158" s="2088">
        <v>0</v>
      </c>
      <c r="I158" s="2088">
        <v>5</v>
      </c>
      <c r="J158" s="2088">
        <v>3</v>
      </c>
      <c r="K158" s="2088">
        <v>0</v>
      </c>
      <c r="L158" s="89"/>
      <c r="M158" s="325">
        <f>SUM(E158:K158)</f>
        <v>8</v>
      </c>
    </row>
    <row r="159" spans="1:16" ht="12" customHeight="1">
      <c r="A159" s="2088"/>
      <c r="B159" s="2205"/>
      <c r="C159" s="504" t="s">
        <v>65</v>
      </c>
      <c r="D159" s="36"/>
      <c r="E159" s="589">
        <f>SUM(E160:E161)</f>
        <v>0</v>
      </c>
      <c r="F159" s="589">
        <f t="shared" ref="F159:K159" si="45">SUM(F160:F161)</f>
        <v>0</v>
      </c>
      <c r="G159" s="589">
        <f t="shared" si="45"/>
        <v>0</v>
      </c>
      <c r="H159" s="589">
        <f t="shared" si="45"/>
        <v>0</v>
      </c>
      <c r="I159" s="589">
        <f t="shared" si="45"/>
        <v>0</v>
      </c>
      <c r="J159" s="589">
        <f t="shared" si="45"/>
        <v>2</v>
      </c>
      <c r="K159" s="589">
        <f t="shared" si="45"/>
        <v>2</v>
      </c>
      <c r="L159" s="589"/>
      <c r="M159" s="1099">
        <f t="shared" ref="M159:M167" si="46">SUM(E159:K159)</f>
        <v>4</v>
      </c>
    </row>
    <row r="160" spans="1:16" ht="12" customHeight="1">
      <c r="A160" s="2088"/>
      <c r="B160" s="2205"/>
      <c r="C160" s="289"/>
      <c r="D160" s="89" t="s">
        <v>251</v>
      </c>
      <c r="E160" s="2088">
        <v>0</v>
      </c>
      <c r="F160" s="2088">
        <v>0</v>
      </c>
      <c r="G160" s="2088">
        <v>0</v>
      </c>
      <c r="H160" s="2088">
        <v>0</v>
      </c>
      <c r="I160" s="2088">
        <v>0</v>
      </c>
      <c r="J160" s="2088">
        <v>2</v>
      </c>
      <c r="K160" s="2088">
        <v>2</v>
      </c>
      <c r="L160" s="89"/>
      <c r="M160" s="325">
        <f t="shared" si="46"/>
        <v>4</v>
      </c>
    </row>
    <row r="161" spans="1:16" ht="12" customHeight="1">
      <c r="A161" s="2088"/>
      <c r="B161" s="2205"/>
      <c r="C161" s="289"/>
      <c r="D161" s="89" t="s">
        <v>373</v>
      </c>
      <c r="E161" s="2088">
        <v>0</v>
      </c>
      <c r="F161" s="2088">
        <v>0</v>
      </c>
      <c r="G161" s="2088">
        <v>0</v>
      </c>
      <c r="H161" s="2088">
        <v>0</v>
      </c>
      <c r="I161" s="2088">
        <v>0</v>
      </c>
      <c r="J161" s="2088">
        <v>0</v>
      </c>
      <c r="K161" s="2088">
        <v>0</v>
      </c>
      <c r="L161" s="89"/>
      <c r="M161" s="325">
        <f t="shared" si="46"/>
        <v>0</v>
      </c>
    </row>
    <row r="162" spans="1:16" ht="12" customHeight="1">
      <c r="A162" s="2088"/>
      <c r="B162" s="2205"/>
      <c r="C162" s="509" t="s">
        <v>66</v>
      </c>
      <c r="D162" s="89"/>
      <c r="E162" s="589">
        <f>SUM(E163:E165)</f>
        <v>2</v>
      </c>
      <c r="F162" s="589">
        <f t="shared" ref="F162:K162" si="47">SUM(F163:F165)</f>
        <v>0</v>
      </c>
      <c r="G162" s="589">
        <f t="shared" si="47"/>
        <v>2</v>
      </c>
      <c r="H162" s="589">
        <f t="shared" si="47"/>
        <v>0</v>
      </c>
      <c r="I162" s="589">
        <f t="shared" si="47"/>
        <v>2</v>
      </c>
      <c r="J162" s="589">
        <f t="shared" si="47"/>
        <v>0</v>
      </c>
      <c r="K162" s="589">
        <f t="shared" si="47"/>
        <v>1</v>
      </c>
      <c r="L162" s="89"/>
      <c r="M162" s="1099">
        <f t="shared" si="46"/>
        <v>7</v>
      </c>
    </row>
    <row r="163" spans="1:16" ht="12" customHeight="1">
      <c r="A163" s="2088"/>
      <c r="B163" s="2205"/>
      <c r="C163" s="509"/>
      <c r="D163" s="89" t="s">
        <v>253</v>
      </c>
      <c r="E163" s="2088">
        <v>1</v>
      </c>
      <c r="F163" s="2088">
        <v>0</v>
      </c>
      <c r="G163" s="2088">
        <v>0</v>
      </c>
      <c r="H163" s="2088">
        <v>0</v>
      </c>
      <c r="I163" s="2088">
        <v>1</v>
      </c>
      <c r="J163" s="2088">
        <v>0</v>
      </c>
      <c r="K163" s="2088">
        <v>1</v>
      </c>
      <c r="L163" s="89"/>
      <c r="M163" s="325">
        <f t="shared" si="46"/>
        <v>3</v>
      </c>
    </row>
    <row r="164" spans="1:16" ht="12" customHeight="1">
      <c r="A164" s="2088"/>
      <c r="B164" s="2205"/>
      <c r="C164" s="509"/>
      <c r="D164" s="89" t="s">
        <v>254</v>
      </c>
      <c r="E164" s="2088">
        <v>1</v>
      </c>
      <c r="F164" s="2088">
        <v>0</v>
      </c>
      <c r="G164" s="2088">
        <v>1</v>
      </c>
      <c r="H164" s="2088">
        <v>0</v>
      </c>
      <c r="I164" s="2088">
        <v>1</v>
      </c>
      <c r="J164" s="2088">
        <v>0</v>
      </c>
      <c r="K164" s="2088">
        <v>0</v>
      </c>
      <c r="L164" s="89"/>
      <c r="M164" s="325">
        <f t="shared" si="46"/>
        <v>3</v>
      </c>
    </row>
    <row r="165" spans="1:16" ht="12" customHeight="1">
      <c r="A165" s="2088"/>
      <c r="B165" s="2205"/>
      <c r="C165" s="509"/>
      <c r="D165" s="89" t="s">
        <v>255</v>
      </c>
      <c r="E165" s="2088">
        <v>0</v>
      </c>
      <c r="F165" s="2088">
        <v>0</v>
      </c>
      <c r="G165" s="2088">
        <v>1</v>
      </c>
      <c r="H165" s="2088">
        <v>0</v>
      </c>
      <c r="I165" s="2088">
        <v>0</v>
      </c>
      <c r="J165" s="2088">
        <v>0</v>
      </c>
      <c r="K165" s="2088">
        <v>0</v>
      </c>
      <c r="L165" s="89"/>
      <c r="M165" s="325">
        <f t="shared" si="46"/>
        <v>1</v>
      </c>
    </row>
    <row r="166" spans="1:16" ht="12" customHeight="1">
      <c r="A166" s="2088"/>
      <c r="B166" s="2205"/>
      <c r="C166" s="509" t="s">
        <v>67</v>
      </c>
      <c r="D166" s="36"/>
      <c r="E166" s="589">
        <f>SUM(E167)</f>
        <v>3</v>
      </c>
      <c r="F166" s="589">
        <f t="shared" ref="F166:K166" si="48">SUM(F167)</f>
        <v>0</v>
      </c>
      <c r="G166" s="589">
        <f t="shared" si="48"/>
        <v>0</v>
      </c>
      <c r="H166" s="589">
        <f t="shared" si="48"/>
        <v>1</v>
      </c>
      <c r="I166" s="589">
        <f t="shared" si="48"/>
        <v>3</v>
      </c>
      <c r="J166" s="589">
        <f t="shared" si="48"/>
        <v>0</v>
      </c>
      <c r="K166" s="589">
        <f t="shared" si="48"/>
        <v>1</v>
      </c>
      <c r="L166" s="36"/>
      <c r="M166" s="1099">
        <f t="shared" si="46"/>
        <v>8</v>
      </c>
    </row>
    <row r="167" spans="1:16" ht="12" customHeight="1">
      <c r="A167" s="2088"/>
      <c r="B167" s="2205"/>
      <c r="C167" s="287"/>
      <c r="D167" s="89" t="s">
        <v>256</v>
      </c>
      <c r="E167" s="2088">
        <v>3</v>
      </c>
      <c r="F167" s="2088">
        <v>0</v>
      </c>
      <c r="G167" s="2088">
        <v>0</v>
      </c>
      <c r="H167" s="2088">
        <v>1</v>
      </c>
      <c r="I167" s="2088">
        <v>3</v>
      </c>
      <c r="J167" s="2088">
        <v>0</v>
      </c>
      <c r="K167" s="2088">
        <v>1</v>
      </c>
      <c r="L167" s="89"/>
      <c r="M167" s="325">
        <f t="shared" si="46"/>
        <v>8</v>
      </c>
    </row>
    <row r="168" spans="1:16" ht="12.75" customHeight="1">
      <c r="A168" s="2088"/>
      <c r="B168" s="2204">
        <v>1624</v>
      </c>
      <c r="C168" s="40" t="s">
        <v>68</v>
      </c>
      <c r="D168" s="123"/>
      <c r="E168" s="319">
        <f>SUM(E169+E171)</f>
        <v>0</v>
      </c>
      <c r="F168" s="319">
        <f t="shared" ref="F168:K168" si="49">SUM(F169+F171)</f>
        <v>0</v>
      </c>
      <c r="G168" s="319">
        <f t="shared" si="49"/>
        <v>0</v>
      </c>
      <c r="H168" s="319">
        <f t="shared" si="49"/>
        <v>0</v>
      </c>
      <c r="I168" s="319">
        <f t="shared" si="49"/>
        <v>1</v>
      </c>
      <c r="J168" s="319">
        <f t="shared" si="49"/>
        <v>12</v>
      </c>
      <c r="K168" s="319">
        <f t="shared" si="49"/>
        <v>1</v>
      </c>
      <c r="L168" s="123"/>
      <c r="M168" s="319">
        <f>SUM(E168:K168)</f>
        <v>14</v>
      </c>
      <c r="N168" s="514"/>
      <c r="P168" s="1660"/>
    </row>
    <row r="169" spans="1:16" ht="12" customHeight="1">
      <c r="A169" s="2088"/>
      <c r="B169" s="2205"/>
      <c r="C169" s="509" t="s">
        <v>69</v>
      </c>
      <c r="D169" s="89"/>
      <c r="E169" s="589">
        <f>SUM(E170)</f>
        <v>0</v>
      </c>
      <c r="F169" s="589">
        <f t="shared" ref="F169:K169" si="50">SUM(F170)</f>
        <v>0</v>
      </c>
      <c r="G169" s="589">
        <f t="shared" si="50"/>
        <v>0</v>
      </c>
      <c r="H169" s="589">
        <f t="shared" si="50"/>
        <v>0</v>
      </c>
      <c r="I169" s="589">
        <f t="shared" si="50"/>
        <v>0</v>
      </c>
      <c r="J169" s="589">
        <f t="shared" si="50"/>
        <v>12</v>
      </c>
      <c r="K169" s="589">
        <f t="shared" si="50"/>
        <v>0</v>
      </c>
      <c r="L169" s="89"/>
      <c r="M169" s="1099">
        <f>SUM(E169:K169)</f>
        <v>12</v>
      </c>
      <c r="N169" s="80"/>
      <c r="P169" s="1660"/>
    </row>
    <row r="170" spans="1:16" ht="12" customHeight="1">
      <c r="A170" s="2088"/>
      <c r="B170" s="2205"/>
      <c r="C170" s="287"/>
      <c r="D170" s="89" t="s">
        <v>258</v>
      </c>
      <c r="E170" s="396">
        <v>0</v>
      </c>
      <c r="F170" s="396">
        <v>0</v>
      </c>
      <c r="G170" s="396">
        <v>0</v>
      </c>
      <c r="H170" s="396">
        <v>0</v>
      </c>
      <c r="I170" s="396">
        <v>0</v>
      </c>
      <c r="J170" s="396">
        <v>12</v>
      </c>
      <c r="K170" s="396">
        <v>0</v>
      </c>
      <c r="L170" s="89"/>
      <c r="M170" s="325">
        <f t="shared" ref="M170:M172" si="51">SUM(E170:K170)</f>
        <v>12</v>
      </c>
      <c r="N170" s="80"/>
      <c r="P170" s="1660"/>
    </row>
    <row r="171" spans="1:16" ht="12" customHeight="1">
      <c r="A171" s="2088"/>
      <c r="B171" s="2205"/>
      <c r="C171" s="504" t="s">
        <v>71</v>
      </c>
      <c r="D171" s="89"/>
      <c r="E171" s="589">
        <f>SUM(E172)</f>
        <v>0</v>
      </c>
      <c r="F171" s="589">
        <f t="shared" ref="F171:K171" si="52">SUM(F172)</f>
        <v>0</v>
      </c>
      <c r="G171" s="589">
        <f t="shared" si="52"/>
        <v>0</v>
      </c>
      <c r="H171" s="589">
        <f t="shared" si="52"/>
        <v>0</v>
      </c>
      <c r="I171" s="589">
        <f t="shared" si="52"/>
        <v>1</v>
      </c>
      <c r="J171" s="589">
        <f t="shared" si="52"/>
        <v>0</v>
      </c>
      <c r="K171" s="589">
        <f t="shared" si="52"/>
        <v>1</v>
      </c>
      <c r="L171" s="89"/>
      <c r="M171" s="1099">
        <f t="shared" si="51"/>
        <v>2</v>
      </c>
      <c r="N171" s="80"/>
      <c r="P171" s="1660"/>
    </row>
    <row r="172" spans="1:16" ht="12" customHeight="1">
      <c r="A172" s="2088"/>
      <c r="B172" s="2207"/>
      <c r="C172" s="2911"/>
      <c r="D172" s="516" t="s">
        <v>259</v>
      </c>
      <c r="E172" s="406">
        <v>0</v>
      </c>
      <c r="F172" s="406">
        <v>0</v>
      </c>
      <c r="G172" s="406">
        <v>0</v>
      </c>
      <c r="H172" s="406">
        <v>0</v>
      </c>
      <c r="I172" s="406">
        <v>1</v>
      </c>
      <c r="J172" s="406">
        <v>0</v>
      </c>
      <c r="K172" s="406">
        <v>1</v>
      </c>
      <c r="L172" s="1053"/>
      <c r="M172" s="325">
        <f t="shared" si="51"/>
        <v>2</v>
      </c>
      <c r="N172" s="80"/>
      <c r="P172" s="1660"/>
    </row>
    <row r="173" spans="1:16">
      <c r="A173" s="2088"/>
      <c r="B173" s="2912"/>
      <c r="C173" s="2256" t="s">
        <v>8</v>
      </c>
      <c r="D173" s="2257"/>
      <c r="E173" s="2140">
        <f t="shared" ref="E173:K173" si="53">SUM(E7+E38+E82+E94+E103+E130+E143+E155+E168)</f>
        <v>157</v>
      </c>
      <c r="F173" s="2140">
        <f t="shared" si="53"/>
        <v>4</v>
      </c>
      <c r="G173" s="2140">
        <f t="shared" si="53"/>
        <v>13</v>
      </c>
      <c r="H173" s="2140">
        <f t="shared" si="53"/>
        <v>13</v>
      </c>
      <c r="I173" s="2140">
        <f t="shared" si="53"/>
        <v>249</v>
      </c>
      <c r="J173" s="2140">
        <f t="shared" si="53"/>
        <v>251</v>
      </c>
      <c r="K173" s="2140">
        <f t="shared" si="53"/>
        <v>190</v>
      </c>
      <c r="L173" s="2140"/>
      <c r="M173" s="2913">
        <f>SUM(M7+M38+M82+M94+M103+M130+M143+M155+M168)</f>
        <v>877</v>
      </c>
    </row>
    <row r="174" spans="1:16" ht="11.25" customHeight="1">
      <c r="B174" s="119"/>
      <c r="C174" s="2914" t="s">
        <v>362</v>
      </c>
      <c r="D174" s="2914"/>
      <c r="E174" s="2914"/>
      <c r="F174" s="2914"/>
      <c r="G174" s="2914"/>
      <c r="H174" s="2914"/>
      <c r="I174" s="2914"/>
      <c r="J174" s="2914"/>
      <c r="K174" s="2914"/>
      <c r="L174" s="2914"/>
      <c r="M174" s="2914"/>
    </row>
    <row r="175" spans="1:16" ht="10.5" customHeight="1">
      <c r="B175" s="119"/>
      <c r="C175" s="2915" t="s">
        <v>1562</v>
      </c>
      <c r="D175" s="2915"/>
      <c r="E175" s="2915"/>
      <c r="F175" s="2915"/>
      <c r="G175" s="2915"/>
      <c r="H175" s="2915"/>
      <c r="I175" s="2915"/>
      <c r="J175" s="2915"/>
      <c r="K175" s="2915"/>
      <c r="L175" s="2915"/>
      <c r="M175" s="2915"/>
    </row>
    <row r="176" spans="1:16" ht="9" customHeight="1"/>
    <row r="177" spans="1:13" ht="15.75" customHeight="1">
      <c r="B177" s="119"/>
      <c r="D177" s="89"/>
      <c r="E177" s="89"/>
      <c r="F177" s="89"/>
      <c r="G177" s="89"/>
      <c r="H177" s="89"/>
      <c r="I177" s="89"/>
      <c r="J177" s="89"/>
      <c r="K177" s="89"/>
      <c r="L177" s="89"/>
    </row>
    <row r="178" spans="1:13" ht="9" customHeight="1">
      <c r="B178" s="119"/>
    </row>
    <row r="179" spans="1:13" ht="12.75" customHeight="1"/>
    <row r="180" spans="1:13" ht="9" customHeight="1">
      <c r="B180" s="119"/>
    </row>
    <row r="181" spans="1:13" ht="9" customHeight="1">
      <c r="B181" s="119"/>
    </row>
    <row r="182" spans="1:13" ht="9" customHeight="1"/>
    <row r="183" spans="1:13" ht="9" customHeight="1"/>
    <row r="184" spans="1:13" ht="9" customHeight="1"/>
    <row r="185" spans="1:13" ht="9" customHeight="1"/>
    <row r="186" spans="1:13" ht="9" customHeight="1"/>
    <row r="187" spans="1:13" ht="9" customHeight="1"/>
    <row r="188" spans="1:13" ht="9" customHeight="1">
      <c r="A188" s="75"/>
      <c r="M188" s="75"/>
    </row>
    <row r="189" spans="1:13" ht="9" customHeight="1">
      <c r="A189" s="75"/>
      <c r="M189" s="75"/>
    </row>
    <row r="190" spans="1:13" ht="9" customHeight="1">
      <c r="A190" s="75"/>
      <c r="M190" s="75"/>
    </row>
    <row r="191" spans="1:13" ht="9" customHeight="1">
      <c r="A191" s="75"/>
      <c r="M191" s="75"/>
    </row>
    <row r="192" spans="1:13" ht="9" customHeight="1">
      <c r="A192" s="75"/>
      <c r="M192" s="75"/>
    </row>
    <row r="193" spans="1:13" ht="9" customHeight="1">
      <c r="A193" s="75"/>
      <c r="M193" s="75"/>
    </row>
    <row r="194" spans="1:13" ht="9" customHeight="1">
      <c r="A194" s="75"/>
      <c r="M194" s="75"/>
    </row>
    <row r="195" spans="1:13" ht="9" customHeight="1">
      <c r="A195" s="75"/>
      <c r="M195" s="75"/>
    </row>
    <row r="196" spans="1:13" ht="9" customHeight="1">
      <c r="A196" s="75"/>
      <c r="M196" s="75"/>
    </row>
    <row r="197" spans="1:13" ht="9" customHeight="1">
      <c r="A197" s="75"/>
      <c r="M197" s="75"/>
    </row>
    <row r="198" spans="1:13" ht="9" customHeight="1">
      <c r="A198" s="75"/>
      <c r="M198" s="75"/>
    </row>
    <row r="199" spans="1:13" ht="9" customHeight="1">
      <c r="A199" s="75"/>
      <c r="M199" s="75"/>
    </row>
    <row r="200" spans="1:13" ht="9" customHeight="1">
      <c r="A200" s="75"/>
      <c r="M200" s="75"/>
    </row>
    <row r="201" spans="1:13" ht="9" customHeight="1">
      <c r="A201" s="75"/>
      <c r="M201" s="75"/>
    </row>
    <row r="202" spans="1:13" ht="9" customHeight="1">
      <c r="A202" s="75"/>
      <c r="M202" s="75"/>
    </row>
    <row r="203" spans="1:13" ht="9" customHeight="1">
      <c r="A203" s="75"/>
      <c r="M203" s="75"/>
    </row>
    <row r="204" spans="1:13" ht="9" customHeight="1">
      <c r="A204" s="75"/>
      <c r="M204" s="75"/>
    </row>
    <row r="205" spans="1:13" ht="9" customHeight="1">
      <c r="A205" s="75"/>
      <c r="M205" s="75"/>
    </row>
    <row r="206" spans="1:13" ht="9" customHeight="1">
      <c r="A206" s="75"/>
      <c r="M206" s="75"/>
    </row>
    <row r="207" spans="1:13" ht="9" customHeight="1">
      <c r="A207" s="75"/>
      <c r="M207" s="75"/>
    </row>
    <row r="208" spans="1:13" ht="9" customHeight="1">
      <c r="A208" s="75"/>
      <c r="M208" s="75"/>
    </row>
    <row r="209" spans="1:13" ht="9" customHeight="1">
      <c r="A209" s="75"/>
      <c r="M209" s="75"/>
    </row>
    <row r="210" spans="1:13" ht="9" customHeight="1">
      <c r="A210" s="75"/>
      <c r="M210" s="75"/>
    </row>
    <row r="211" spans="1:13" ht="9" customHeight="1">
      <c r="A211" s="75"/>
      <c r="M211" s="75"/>
    </row>
    <row r="212" spans="1:13" ht="9" customHeight="1">
      <c r="A212" s="75"/>
      <c r="M212" s="75"/>
    </row>
    <row r="213" spans="1:13" ht="9" customHeight="1">
      <c r="A213" s="75"/>
      <c r="M213" s="75"/>
    </row>
    <row r="214" spans="1:13" ht="9" customHeight="1">
      <c r="A214" s="75"/>
      <c r="M214" s="75"/>
    </row>
    <row r="215" spans="1:13" ht="9" customHeight="1">
      <c r="A215" s="75"/>
      <c r="M215" s="75"/>
    </row>
    <row r="216" spans="1:13" ht="9" customHeight="1">
      <c r="A216" s="75"/>
      <c r="M216" s="75"/>
    </row>
    <row r="217" spans="1:13" ht="9" customHeight="1">
      <c r="A217" s="75"/>
      <c r="M217" s="75"/>
    </row>
    <row r="218" spans="1:13" ht="9" customHeight="1">
      <c r="A218" s="75"/>
      <c r="M218" s="75"/>
    </row>
    <row r="219" spans="1:13" ht="9" customHeight="1">
      <c r="A219" s="75"/>
      <c r="M219" s="75"/>
    </row>
    <row r="220" spans="1:13" ht="9" customHeight="1">
      <c r="A220" s="75"/>
      <c r="M220" s="75"/>
    </row>
    <row r="221" spans="1:13" ht="9" customHeight="1">
      <c r="A221" s="75"/>
      <c r="M221" s="75"/>
    </row>
    <row r="222" spans="1:13" ht="9" customHeight="1">
      <c r="A222" s="75"/>
      <c r="M222" s="75"/>
    </row>
    <row r="223" spans="1:13" ht="9" customHeight="1">
      <c r="A223" s="75"/>
      <c r="M223" s="75"/>
    </row>
    <row r="224" spans="1:13" ht="9" customHeight="1">
      <c r="A224" s="75"/>
      <c r="M224" s="75"/>
    </row>
    <row r="225" spans="1:13" ht="9" customHeight="1">
      <c r="A225" s="75"/>
      <c r="M225" s="75"/>
    </row>
    <row r="226" spans="1:13" ht="9" customHeight="1">
      <c r="A226" s="75"/>
      <c r="M226" s="75"/>
    </row>
    <row r="227" spans="1:13" ht="9" customHeight="1">
      <c r="A227" s="75"/>
      <c r="M227" s="75"/>
    </row>
    <row r="228" spans="1:13" ht="9" customHeight="1">
      <c r="A228" s="75"/>
      <c r="M228" s="75"/>
    </row>
    <row r="229" spans="1:13" ht="9" customHeight="1">
      <c r="A229" s="75"/>
      <c r="M229" s="75"/>
    </row>
    <row r="230" spans="1:13" ht="9" customHeight="1">
      <c r="A230" s="75"/>
      <c r="M230" s="75"/>
    </row>
    <row r="231" spans="1:13" ht="9" customHeight="1">
      <c r="A231" s="75"/>
      <c r="M231" s="75"/>
    </row>
    <row r="232" spans="1:13" ht="9" customHeight="1">
      <c r="A232" s="75"/>
      <c r="M232" s="75"/>
    </row>
    <row r="233" spans="1:13" ht="9" customHeight="1">
      <c r="A233" s="75"/>
      <c r="M233" s="75"/>
    </row>
    <row r="234" spans="1:13" ht="9" customHeight="1">
      <c r="A234" s="75"/>
      <c r="M234" s="75"/>
    </row>
    <row r="235" spans="1:13" ht="9" customHeight="1">
      <c r="A235" s="75"/>
      <c r="M235" s="75"/>
    </row>
    <row r="236" spans="1:13" ht="9" customHeight="1">
      <c r="A236" s="75"/>
      <c r="M236" s="75"/>
    </row>
    <row r="237" spans="1:13" ht="9" customHeight="1">
      <c r="A237" s="75"/>
      <c r="M237" s="75"/>
    </row>
    <row r="238" spans="1:13" ht="9" customHeight="1">
      <c r="A238" s="75"/>
      <c r="M238" s="75"/>
    </row>
    <row r="239" spans="1:13" ht="9" customHeight="1">
      <c r="A239" s="75"/>
      <c r="M239" s="75"/>
    </row>
    <row r="240" spans="1:13" ht="9" customHeight="1">
      <c r="A240" s="75"/>
      <c r="M240" s="75"/>
    </row>
    <row r="241" spans="1:13" ht="9" customHeight="1">
      <c r="A241" s="75"/>
      <c r="M241" s="75"/>
    </row>
    <row r="242" spans="1:13" ht="9" customHeight="1">
      <c r="A242" s="75"/>
      <c r="M242" s="75"/>
    </row>
    <row r="243" spans="1:13" ht="9" customHeight="1">
      <c r="A243" s="75"/>
      <c r="M243" s="75"/>
    </row>
    <row r="244" spans="1:13" ht="9" customHeight="1">
      <c r="A244" s="75"/>
      <c r="M244" s="75"/>
    </row>
    <row r="245" spans="1:13" ht="9" customHeight="1">
      <c r="A245" s="75"/>
      <c r="M245" s="75"/>
    </row>
    <row r="246" spans="1:13" ht="9" customHeight="1">
      <c r="A246" s="75"/>
      <c r="M246" s="75"/>
    </row>
    <row r="247" spans="1:13" ht="9" customHeight="1">
      <c r="A247" s="75"/>
      <c r="M247" s="75"/>
    </row>
    <row r="248" spans="1:13" ht="9" customHeight="1">
      <c r="A248" s="75"/>
      <c r="M248" s="75"/>
    </row>
    <row r="249" spans="1:13" ht="9" customHeight="1">
      <c r="A249" s="75"/>
      <c r="M249" s="75"/>
    </row>
    <row r="250" spans="1:13" ht="9" customHeight="1">
      <c r="A250" s="75"/>
      <c r="M250" s="75"/>
    </row>
    <row r="251" spans="1:13" ht="9" customHeight="1">
      <c r="A251" s="75"/>
      <c r="M251" s="75"/>
    </row>
    <row r="252" spans="1:13" ht="9" customHeight="1">
      <c r="A252" s="75"/>
      <c r="M252" s="75"/>
    </row>
    <row r="253" spans="1:13" ht="9" customHeight="1">
      <c r="A253" s="75"/>
      <c r="M253" s="75"/>
    </row>
    <row r="254" spans="1:13" ht="9" customHeight="1">
      <c r="A254" s="75"/>
      <c r="M254" s="75"/>
    </row>
    <row r="255" spans="1:13" ht="9" customHeight="1">
      <c r="A255" s="75"/>
      <c r="M255" s="75"/>
    </row>
    <row r="256" spans="1:13" ht="9" customHeight="1">
      <c r="A256" s="75"/>
      <c r="M256" s="75"/>
    </row>
    <row r="257" spans="1:13" ht="9" customHeight="1">
      <c r="A257" s="75"/>
      <c r="M257" s="75"/>
    </row>
    <row r="258" spans="1:13" ht="9" customHeight="1">
      <c r="A258" s="75"/>
      <c r="M258" s="75"/>
    </row>
    <row r="259" spans="1:13" ht="9" customHeight="1">
      <c r="A259" s="75"/>
      <c r="M259" s="75"/>
    </row>
    <row r="260" spans="1:13" ht="9" customHeight="1">
      <c r="A260" s="75"/>
      <c r="M260" s="75"/>
    </row>
    <row r="261" spans="1:13" ht="9" customHeight="1">
      <c r="A261" s="75"/>
      <c r="M261" s="75"/>
    </row>
    <row r="262" spans="1:13" ht="9" customHeight="1">
      <c r="A262" s="75"/>
      <c r="M262" s="75"/>
    </row>
    <row r="263" spans="1:13" ht="9" customHeight="1">
      <c r="A263" s="75"/>
      <c r="M263" s="75"/>
    </row>
    <row r="264" spans="1:13" ht="9" customHeight="1">
      <c r="A264" s="75"/>
      <c r="M264" s="75"/>
    </row>
    <row r="265" spans="1:13" ht="9" customHeight="1">
      <c r="A265" s="75"/>
      <c r="M265" s="75"/>
    </row>
    <row r="266" spans="1:13" ht="9" customHeight="1">
      <c r="A266" s="75"/>
      <c r="C266" s="89"/>
      <c r="D266" s="89"/>
      <c r="E266" s="89"/>
      <c r="F266" s="89"/>
      <c r="G266" s="89"/>
      <c r="H266" s="89"/>
      <c r="I266" s="89"/>
      <c r="J266" s="89"/>
      <c r="K266" s="89"/>
      <c r="L266" s="89"/>
      <c r="M266" s="75"/>
    </row>
    <row r="267" spans="1:13" ht="9" customHeight="1">
      <c r="A267" s="75"/>
      <c r="M267" s="75"/>
    </row>
    <row r="268" spans="1:13" ht="9" customHeight="1">
      <c r="A268" s="75"/>
      <c r="M268" s="75"/>
    </row>
    <row r="269" spans="1:13" ht="9" customHeight="1">
      <c r="A269" s="75"/>
      <c r="M269" s="75"/>
    </row>
    <row r="270" spans="1:13" ht="9" customHeight="1">
      <c r="A270" s="75"/>
      <c r="M270" s="75"/>
    </row>
    <row r="271" spans="1:13" ht="9" customHeight="1">
      <c r="A271" s="75"/>
      <c r="M271" s="75"/>
    </row>
    <row r="272" spans="1:13" ht="9" customHeight="1">
      <c r="A272" s="75"/>
      <c r="M272" s="75"/>
    </row>
    <row r="273" spans="1:13" ht="9" customHeight="1">
      <c r="A273" s="75"/>
      <c r="M273" s="75"/>
    </row>
    <row r="274" spans="1:13" ht="9" customHeight="1">
      <c r="A274" s="75"/>
      <c r="M274" s="75"/>
    </row>
    <row r="275" spans="1:13" ht="9" customHeight="1">
      <c r="A275" s="75"/>
      <c r="M275" s="75"/>
    </row>
    <row r="276" spans="1:13" ht="9" customHeight="1">
      <c r="A276" s="75"/>
      <c r="M276" s="75"/>
    </row>
    <row r="277" spans="1:13" ht="9" customHeight="1">
      <c r="A277" s="75"/>
      <c r="M277" s="75"/>
    </row>
    <row r="278" spans="1:13" ht="9" customHeight="1">
      <c r="A278" s="75"/>
      <c r="M278" s="75"/>
    </row>
    <row r="279" spans="1:13" ht="9" customHeight="1">
      <c r="A279" s="75"/>
      <c r="M279" s="75"/>
    </row>
    <row r="280" spans="1:13" ht="9" customHeight="1">
      <c r="A280" s="75"/>
      <c r="M280" s="75"/>
    </row>
    <row r="281" spans="1:13" ht="9" customHeight="1">
      <c r="A281" s="75"/>
      <c r="M281" s="75"/>
    </row>
    <row r="282" spans="1:13" ht="9" customHeight="1">
      <c r="A282" s="75"/>
      <c r="M282" s="75"/>
    </row>
    <row r="283" spans="1:13" ht="9" customHeight="1">
      <c r="A283" s="75"/>
      <c r="M283" s="75"/>
    </row>
    <row r="284" spans="1:13" ht="9" customHeight="1">
      <c r="A284" s="75"/>
      <c r="M284" s="75"/>
    </row>
    <row r="285" spans="1:13" ht="9" customHeight="1">
      <c r="A285" s="75"/>
      <c r="M285" s="75"/>
    </row>
    <row r="286" spans="1:13" ht="9" customHeight="1">
      <c r="A286" s="75"/>
      <c r="M286" s="75"/>
    </row>
    <row r="287" spans="1:13" ht="9" customHeight="1">
      <c r="A287" s="75"/>
      <c r="M287" s="75"/>
    </row>
    <row r="288" spans="1:13" ht="9" customHeight="1">
      <c r="A288" s="75"/>
      <c r="M288" s="75"/>
    </row>
    <row r="289" spans="1:13" ht="9" customHeight="1">
      <c r="A289" s="75"/>
      <c r="M289" s="75"/>
    </row>
    <row r="290" spans="1:13" ht="9" customHeight="1">
      <c r="A290" s="75"/>
      <c r="M290" s="75"/>
    </row>
    <row r="291" spans="1:13" ht="9" customHeight="1">
      <c r="A291" s="75"/>
      <c r="M291" s="75"/>
    </row>
    <row r="292" spans="1:13" ht="9" customHeight="1">
      <c r="A292" s="75"/>
      <c r="M292" s="75"/>
    </row>
    <row r="293" spans="1:13" ht="9" customHeight="1">
      <c r="A293" s="75"/>
      <c r="M293" s="75"/>
    </row>
    <row r="294" spans="1:13" ht="9" customHeight="1">
      <c r="A294" s="75"/>
      <c r="M294" s="75"/>
    </row>
    <row r="295" spans="1:13" ht="9" customHeight="1">
      <c r="A295" s="75"/>
      <c r="M295" s="75"/>
    </row>
    <row r="296" spans="1:13" ht="9" customHeight="1">
      <c r="A296" s="75"/>
      <c r="M296" s="75"/>
    </row>
    <row r="297" spans="1:13" ht="9" customHeight="1">
      <c r="A297" s="75"/>
      <c r="M297" s="75"/>
    </row>
    <row r="298" spans="1:13" ht="9" customHeight="1">
      <c r="A298" s="75"/>
      <c r="M298" s="75"/>
    </row>
    <row r="299" spans="1:13" ht="9" customHeight="1">
      <c r="A299" s="75"/>
      <c r="M299" s="75"/>
    </row>
    <row r="300" spans="1:13" ht="9" customHeight="1">
      <c r="A300" s="75"/>
      <c r="M300" s="75"/>
    </row>
    <row r="301" spans="1:13" ht="9" customHeight="1">
      <c r="A301" s="75"/>
      <c r="M301" s="75"/>
    </row>
    <row r="302" spans="1:13" ht="9" customHeight="1">
      <c r="A302" s="75"/>
      <c r="M302" s="75"/>
    </row>
    <row r="303" spans="1:13" ht="9" customHeight="1">
      <c r="A303" s="75"/>
      <c r="M303" s="75"/>
    </row>
    <row r="304" spans="1:13" ht="9" customHeight="1">
      <c r="A304" s="75"/>
      <c r="M304" s="75"/>
    </row>
    <row r="305" spans="1:13" ht="9" customHeight="1">
      <c r="A305" s="75"/>
      <c r="M305" s="75"/>
    </row>
    <row r="306" spans="1:13" ht="9" customHeight="1">
      <c r="A306" s="75"/>
      <c r="M306" s="75"/>
    </row>
    <row r="307" spans="1:13" ht="9" customHeight="1">
      <c r="A307" s="75"/>
      <c r="M307" s="75"/>
    </row>
    <row r="308" spans="1:13" ht="9" customHeight="1">
      <c r="A308" s="75"/>
      <c r="M308" s="75"/>
    </row>
    <row r="309" spans="1:13" ht="9" customHeight="1">
      <c r="A309" s="75"/>
      <c r="M309" s="75"/>
    </row>
    <row r="310" spans="1:13" ht="9" customHeight="1">
      <c r="A310" s="75"/>
      <c r="M310" s="75"/>
    </row>
    <row r="311" spans="1:13" ht="9" customHeight="1">
      <c r="A311" s="75"/>
      <c r="M311" s="75"/>
    </row>
    <row r="312" spans="1:13" ht="9" customHeight="1">
      <c r="A312" s="75"/>
      <c r="M312" s="75"/>
    </row>
    <row r="313" spans="1:13" ht="9" customHeight="1">
      <c r="A313" s="75"/>
      <c r="M313" s="75"/>
    </row>
    <row r="314" spans="1:13" ht="9" customHeight="1">
      <c r="A314" s="75"/>
      <c r="M314" s="75"/>
    </row>
    <row r="315" spans="1:13" ht="9" customHeight="1">
      <c r="A315" s="75"/>
      <c r="M315" s="75"/>
    </row>
    <row r="316" spans="1:13" ht="9" customHeight="1">
      <c r="A316" s="75"/>
      <c r="M316" s="75"/>
    </row>
    <row r="317" spans="1:13" ht="9" customHeight="1">
      <c r="A317" s="75"/>
      <c r="M317" s="75"/>
    </row>
    <row r="318" spans="1:13" ht="9" customHeight="1">
      <c r="A318" s="75"/>
      <c r="M318" s="75"/>
    </row>
    <row r="319" spans="1:13" ht="9" customHeight="1">
      <c r="A319" s="75"/>
      <c r="M319" s="75"/>
    </row>
    <row r="320" spans="1:13" ht="9" customHeight="1">
      <c r="A320" s="75"/>
      <c r="M320" s="75"/>
    </row>
    <row r="321" spans="1:13" ht="9" customHeight="1">
      <c r="A321" s="75"/>
      <c r="M321" s="75"/>
    </row>
    <row r="322" spans="1:13" ht="9" customHeight="1">
      <c r="A322" s="75"/>
      <c r="M322" s="75"/>
    </row>
    <row r="323" spans="1:13" ht="9" customHeight="1">
      <c r="A323" s="75"/>
      <c r="M323" s="75"/>
    </row>
    <row r="324" spans="1:13" ht="9" customHeight="1">
      <c r="A324" s="75"/>
      <c r="M324" s="75"/>
    </row>
    <row r="325" spans="1:13" ht="9" customHeight="1">
      <c r="A325" s="75"/>
      <c r="M325" s="75"/>
    </row>
    <row r="326" spans="1:13" ht="9" customHeight="1">
      <c r="A326" s="75"/>
      <c r="M326" s="75"/>
    </row>
    <row r="327" spans="1:13" ht="9" customHeight="1">
      <c r="A327" s="75"/>
      <c r="M327" s="75"/>
    </row>
    <row r="328" spans="1:13" ht="9" customHeight="1">
      <c r="A328" s="75"/>
      <c r="M328" s="75"/>
    </row>
    <row r="329" spans="1:13" ht="9" customHeight="1">
      <c r="A329" s="75"/>
      <c r="M329" s="75"/>
    </row>
    <row r="330" spans="1:13" ht="9" customHeight="1">
      <c r="A330" s="75"/>
      <c r="M330" s="75"/>
    </row>
    <row r="331" spans="1:13" ht="9" customHeight="1">
      <c r="A331" s="75"/>
      <c r="M331" s="75"/>
    </row>
    <row r="332" spans="1:13" ht="9" customHeight="1">
      <c r="A332" s="75"/>
      <c r="M332" s="75"/>
    </row>
    <row r="333" spans="1:13" ht="9" customHeight="1">
      <c r="A333" s="75"/>
      <c r="M333" s="75"/>
    </row>
    <row r="334" spans="1:13" ht="9" customHeight="1">
      <c r="A334" s="75"/>
      <c r="M334" s="75"/>
    </row>
    <row r="335" spans="1:13" ht="9" customHeight="1">
      <c r="A335" s="75"/>
      <c r="M335" s="75"/>
    </row>
    <row r="336" spans="1:13" ht="9" customHeight="1">
      <c r="A336" s="75"/>
      <c r="M336" s="75"/>
    </row>
    <row r="337" spans="1:13" ht="9" customHeight="1">
      <c r="A337" s="75"/>
      <c r="M337" s="75"/>
    </row>
    <row r="338" spans="1:13" ht="9" customHeight="1">
      <c r="A338" s="75"/>
      <c r="M338" s="75"/>
    </row>
    <row r="339" spans="1:13" ht="9" customHeight="1">
      <c r="A339" s="75"/>
      <c r="M339" s="75"/>
    </row>
    <row r="340" spans="1:13" ht="9" customHeight="1">
      <c r="A340" s="75"/>
      <c r="M340" s="75"/>
    </row>
    <row r="341" spans="1:13" ht="9" customHeight="1">
      <c r="A341" s="75"/>
      <c r="M341" s="75"/>
    </row>
    <row r="342" spans="1:13" ht="9" customHeight="1">
      <c r="A342" s="75"/>
      <c r="M342" s="75"/>
    </row>
    <row r="343" spans="1:13" ht="9" customHeight="1">
      <c r="A343" s="75"/>
      <c r="M343" s="75"/>
    </row>
    <row r="344" spans="1:13" ht="9" customHeight="1">
      <c r="A344" s="75"/>
      <c r="M344" s="75"/>
    </row>
    <row r="345" spans="1:13" ht="9" customHeight="1">
      <c r="A345" s="75"/>
      <c r="M345" s="75"/>
    </row>
    <row r="346" spans="1:13" ht="9" customHeight="1">
      <c r="A346" s="75"/>
      <c r="M346" s="75"/>
    </row>
    <row r="347" spans="1:13" ht="9" customHeight="1">
      <c r="A347" s="75"/>
      <c r="M347" s="75"/>
    </row>
    <row r="348" spans="1:13" ht="9" customHeight="1">
      <c r="A348" s="75"/>
      <c r="M348" s="75"/>
    </row>
    <row r="349" spans="1:13" ht="9" customHeight="1">
      <c r="A349" s="75"/>
      <c r="M349" s="75"/>
    </row>
    <row r="350" spans="1:13" ht="9" customHeight="1">
      <c r="A350" s="75"/>
      <c r="M350" s="75"/>
    </row>
    <row r="351" spans="1:13" ht="9" customHeight="1">
      <c r="A351" s="75"/>
      <c r="M351" s="75"/>
    </row>
    <row r="352" spans="1:13" ht="9" customHeight="1">
      <c r="A352" s="75"/>
      <c r="M352" s="75"/>
    </row>
    <row r="353" spans="1:13" ht="9" customHeight="1">
      <c r="A353" s="75"/>
      <c r="M353" s="75"/>
    </row>
    <row r="354" spans="1:13" ht="9" customHeight="1">
      <c r="A354" s="75"/>
      <c r="M354" s="75"/>
    </row>
    <row r="355" spans="1:13" ht="9" customHeight="1">
      <c r="A355" s="75"/>
      <c r="M355" s="75"/>
    </row>
    <row r="356" spans="1:13" ht="9" customHeight="1">
      <c r="A356" s="75"/>
      <c r="M356" s="75"/>
    </row>
    <row r="357" spans="1:13" ht="9" customHeight="1">
      <c r="A357" s="75"/>
      <c r="M357" s="75"/>
    </row>
    <row r="358" spans="1:13" ht="9" customHeight="1">
      <c r="A358" s="75"/>
      <c r="M358" s="75"/>
    </row>
    <row r="359" spans="1:13" ht="9" customHeight="1">
      <c r="A359" s="75"/>
      <c r="M359" s="75"/>
    </row>
    <row r="360" spans="1:13" ht="9" customHeight="1">
      <c r="A360" s="75"/>
      <c r="M360" s="75"/>
    </row>
    <row r="361" spans="1:13" ht="9" customHeight="1">
      <c r="A361" s="75"/>
      <c r="M361" s="75"/>
    </row>
    <row r="362" spans="1:13" ht="9" customHeight="1">
      <c r="A362" s="75"/>
      <c r="M362" s="75"/>
    </row>
    <row r="363" spans="1:13" ht="9" customHeight="1">
      <c r="A363" s="75"/>
      <c r="M363" s="75"/>
    </row>
    <row r="364" spans="1:13" ht="9" customHeight="1">
      <c r="A364" s="75"/>
      <c r="M364" s="75"/>
    </row>
    <row r="365" spans="1:13" ht="9" customHeight="1">
      <c r="A365" s="75"/>
      <c r="M365" s="75"/>
    </row>
    <row r="366" spans="1:13" ht="9" customHeight="1">
      <c r="A366" s="75"/>
      <c r="M366" s="75"/>
    </row>
    <row r="367" spans="1:13" ht="9" customHeight="1">
      <c r="A367" s="75"/>
      <c r="M367" s="75"/>
    </row>
    <row r="368" spans="1:13" ht="9" customHeight="1">
      <c r="A368" s="75"/>
      <c r="M368" s="75"/>
    </row>
    <row r="369" spans="1:13" ht="9" customHeight="1">
      <c r="A369" s="75"/>
      <c r="M369" s="75"/>
    </row>
    <row r="370" spans="1:13" ht="9" customHeight="1">
      <c r="A370" s="75"/>
      <c r="M370" s="75"/>
    </row>
    <row r="371" spans="1:13" ht="9" customHeight="1">
      <c r="A371" s="75"/>
      <c r="M371" s="75"/>
    </row>
    <row r="372" spans="1:13" ht="9" customHeight="1">
      <c r="A372" s="75"/>
      <c r="M372" s="75"/>
    </row>
    <row r="373" spans="1:13" ht="9" customHeight="1">
      <c r="A373" s="75"/>
      <c r="M373" s="75"/>
    </row>
    <row r="374" spans="1:13" ht="9" customHeight="1">
      <c r="A374" s="75"/>
      <c r="M374" s="75"/>
    </row>
    <row r="375" spans="1:13" ht="9" customHeight="1">
      <c r="A375" s="75"/>
      <c r="M375" s="75"/>
    </row>
    <row r="376" spans="1:13" ht="9" customHeight="1">
      <c r="A376" s="75"/>
      <c r="M376" s="75"/>
    </row>
    <row r="377" spans="1:13" ht="9" customHeight="1">
      <c r="A377" s="75"/>
      <c r="M377" s="75"/>
    </row>
    <row r="378" spans="1:13" ht="9" customHeight="1">
      <c r="A378" s="75"/>
      <c r="M378" s="75"/>
    </row>
    <row r="379" spans="1:13" ht="9" customHeight="1">
      <c r="A379" s="75"/>
      <c r="M379" s="75"/>
    </row>
    <row r="380" spans="1:13" ht="9" customHeight="1">
      <c r="A380" s="75"/>
      <c r="M380" s="75"/>
    </row>
    <row r="381" spans="1:13" ht="9" customHeight="1">
      <c r="A381" s="75"/>
      <c r="M381" s="75"/>
    </row>
    <row r="382" spans="1:13" ht="9" customHeight="1">
      <c r="A382" s="75"/>
      <c r="M382" s="75"/>
    </row>
    <row r="383" spans="1:13" ht="9" customHeight="1">
      <c r="A383" s="75"/>
      <c r="M383" s="75"/>
    </row>
    <row r="384" spans="1:13" ht="9" customHeight="1">
      <c r="A384" s="75"/>
      <c r="M384" s="75"/>
    </row>
    <row r="385" spans="1:13" ht="9" customHeight="1">
      <c r="A385" s="75"/>
      <c r="M385" s="75"/>
    </row>
    <row r="386" spans="1:13" ht="9" customHeight="1">
      <c r="A386" s="75"/>
      <c r="M386" s="75"/>
    </row>
    <row r="387" spans="1:13" ht="9" customHeight="1">
      <c r="A387" s="75"/>
      <c r="M387" s="75"/>
    </row>
    <row r="388" spans="1:13" ht="9" customHeight="1">
      <c r="A388" s="75"/>
      <c r="M388" s="75"/>
    </row>
    <row r="389" spans="1:13" ht="9" customHeight="1">
      <c r="A389" s="75"/>
      <c r="M389" s="75"/>
    </row>
    <row r="390" spans="1:13" ht="9" customHeight="1">
      <c r="A390" s="75"/>
      <c r="M390" s="75"/>
    </row>
    <row r="391" spans="1:13" ht="9" customHeight="1">
      <c r="A391" s="75"/>
      <c r="M391" s="75"/>
    </row>
    <row r="392" spans="1:13" ht="9" customHeight="1">
      <c r="A392" s="75"/>
      <c r="M392" s="75"/>
    </row>
    <row r="393" spans="1:13" ht="9" customHeight="1">
      <c r="A393" s="75"/>
      <c r="M393" s="75"/>
    </row>
    <row r="394" spans="1:13" ht="9" customHeight="1">
      <c r="A394" s="75"/>
      <c r="M394" s="75"/>
    </row>
    <row r="395" spans="1:13" ht="9" customHeight="1">
      <c r="A395" s="75"/>
      <c r="M395" s="75"/>
    </row>
    <row r="396" spans="1:13" ht="9" customHeight="1">
      <c r="A396" s="75"/>
      <c r="M396" s="75"/>
    </row>
    <row r="397" spans="1:13" ht="9" customHeight="1">
      <c r="A397" s="75"/>
      <c r="M397" s="75"/>
    </row>
    <row r="398" spans="1:13" ht="9" customHeight="1">
      <c r="A398" s="75"/>
      <c r="M398" s="75"/>
    </row>
    <row r="399" spans="1:13" ht="9" customHeight="1">
      <c r="A399" s="75"/>
      <c r="M399" s="75"/>
    </row>
    <row r="400" spans="1:13" ht="9" customHeight="1">
      <c r="A400" s="75"/>
      <c r="M400" s="75"/>
    </row>
    <row r="401" spans="1:13" ht="9" customHeight="1">
      <c r="A401" s="75"/>
      <c r="M401" s="75"/>
    </row>
    <row r="402" spans="1:13" ht="9" customHeight="1">
      <c r="A402" s="75"/>
      <c r="M402" s="75"/>
    </row>
    <row r="403" spans="1:13" ht="9" customHeight="1">
      <c r="A403" s="75"/>
      <c r="M403" s="75"/>
    </row>
    <row r="404" spans="1:13" ht="9" customHeight="1">
      <c r="A404" s="75"/>
      <c r="M404" s="75"/>
    </row>
    <row r="405" spans="1:13" ht="9" customHeight="1">
      <c r="A405" s="75"/>
      <c r="M405" s="75"/>
    </row>
    <row r="406" spans="1:13" ht="9" customHeight="1">
      <c r="A406" s="75"/>
      <c r="M406" s="75"/>
    </row>
    <row r="407" spans="1:13" ht="9" customHeight="1">
      <c r="A407" s="75"/>
      <c r="M407" s="75"/>
    </row>
    <row r="408" spans="1:13" ht="9" customHeight="1">
      <c r="A408" s="75"/>
      <c r="M408" s="75"/>
    </row>
    <row r="409" spans="1:13" ht="9" customHeight="1">
      <c r="A409" s="75"/>
      <c r="M409" s="75"/>
    </row>
    <row r="410" spans="1:13" ht="9" customHeight="1">
      <c r="A410" s="75"/>
      <c r="M410" s="75"/>
    </row>
    <row r="411" spans="1:13" ht="9" customHeight="1">
      <c r="A411" s="75"/>
      <c r="M411" s="75"/>
    </row>
    <row r="412" spans="1:13" ht="9" customHeight="1">
      <c r="A412" s="75"/>
      <c r="M412" s="75"/>
    </row>
    <row r="413" spans="1:13" ht="9" customHeight="1">
      <c r="A413" s="75"/>
      <c r="M413" s="75"/>
    </row>
    <row r="414" spans="1:13" ht="9" customHeight="1">
      <c r="A414" s="75"/>
      <c r="M414" s="75"/>
    </row>
    <row r="415" spans="1:13" ht="9" customHeight="1">
      <c r="A415" s="75"/>
      <c r="M415" s="75"/>
    </row>
    <row r="416" spans="1:13" ht="9" customHeight="1">
      <c r="A416" s="75"/>
      <c r="M416" s="75"/>
    </row>
    <row r="417" spans="1:13" ht="9" customHeight="1">
      <c r="A417" s="75"/>
      <c r="M417" s="75"/>
    </row>
    <row r="418" spans="1:13" ht="9" customHeight="1">
      <c r="A418" s="75"/>
      <c r="M418" s="75"/>
    </row>
    <row r="419" spans="1:13" ht="9" customHeight="1">
      <c r="A419" s="75"/>
      <c r="M419" s="75"/>
    </row>
    <row r="420" spans="1:13" ht="9" customHeight="1">
      <c r="A420" s="75"/>
      <c r="M420" s="75"/>
    </row>
    <row r="421" spans="1:13" ht="9" customHeight="1">
      <c r="A421" s="75"/>
      <c r="M421" s="75"/>
    </row>
    <row r="422" spans="1:13" ht="9" customHeight="1">
      <c r="A422" s="75"/>
      <c r="M422" s="75"/>
    </row>
    <row r="423" spans="1:13" ht="9" customHeight="1">
      <c r="A423" s="75"/>
      <c r="M423" s="75"/>
    </row>
    <row r="424" spans="1:13" ht="9" customHeight="1">
      <c r="A424" s="75"/>
      <c r="M424" s="75"/>
    </row>
    <row r="425" spans="1:13" ht="9" customHeight="1">
      <c r="A425" s="75"/>
      <c r="M425" s="75"/>
    </row>
    <row r="426" spans="1:13" ht="9" customHeight="1">
      <c r="A426" s="75"/>
      <c r="M426" s="75"/>
    </row>
    <row r="427" spans="1:13" ht="9" customHeight="1">
      <c r="A427" s="75"/>
      <c r="M427" s="75"/>
    </row>
    <row r="428" spans="1:13" ht="9" customHeight="1">
      <c r="A428" s="75"/>
      <c r="M428" s="75"/>
    </row>
    <row r="429" spans="1:13" ht="9" customHeight="1">
      <c r="A429" s="75"/>
      <c r="M429" s="75"/>
    </row>
    <row r="430" spans="1:13" ht="9" customHeight="1">
      <c r="A430" s="75"/>
      <c r="M430" s="75"/>
    </row>
    <row r="431" spans="1:13" ht="9" customHeight="1">
      <c r="A431" s="75"/>
      <c r="M431" s="75"/>
    </row>
    <row r="432" spans="1:13" ht="9" customHeight="1">
      <c r="A432" s="75"/>
      <c r="M432" s="75"/>
    </row>
    <row r="433" spans="1:13" ht="9" customHeight="1">
      <c r="A433" s="75"/>
      <c r="M433" s="75"/>
    </row>
    <row r="434" spans="1:13" ht="9" customHeight="1">
      <c r="A434" s="75"/>
      <c r="M434" s="75"/>
    </row>
    <row r="435" spans="1:13" ht="9" customHeight="1">
      <c r="A435" s="75"/>
      <c r="M435" s="75"/>
    </row>
    <row r="436" spans="1:13" ht="9" customHeight="1">
      <c r="A436" s="75"/>
      <c r="M436" s="75"/>
    </row>
    <row r="437" spans="1:13" ht="9" customHeight="1">
      <c r="A437" s="75"/>
      <c r="M437" s="75"/>
    </row>
    <row r="438" spans="1:13" ht="9" customHeight="1">
      <c r="A438" s="75"/>
      <c r="M438" s="75"/>
    </row>
    <row r="439" spans="1:13" ht="9" customHeight="1">
      <c r="A439" s="75"/>
      <c r="M439" s="75"/>
    </row>
    <row r="440" spans="1:13" ht="9" customHeight="1">
      <c r="A440" s="75"/>
      <c r="M440" s="75"/>
    </row>
    <row r="441" spans="1:13" ht="9" customHeight="1">
      <c r="A441" s="75"/>
      <c r="M441" s="75"/>
    </row>
    <row r="442" spans="1:13" ht="9" customHeight="1">
      <c r="A442" s="75"/>
      <c r="M442" s="75"/>
    </row>
    <row r="443" spans="1:13" ht="9" customHeight="1">
      <c r="A443" s="75"/>
      <c r="M443" s="75"/>
    </row>
    <row r="444" spans="1:13" ht="9" customHeight="1">
      <c r="A444" s="75"/>
      <c r="M444" s="75"/>
    </row>
    <row r="445" spans="1:13" ht="9" customHeight="1">
      <c r="A445" s="75"/>
      <c r="M445" s="75"/>
    </row>
    <row r="446" spans="1:13" ht="9" customHeight="1">
      <c r="A446" s="75"/>
      <c r="M446" s="75"/>
    </row>
    <row r="447" spans="1:13" ht="9" customHeight="1">
      <c r="A447" s="75"/>
      <c r="M447" s="75"/>
    </row>
    <row r="448" spans="1:13" ht="9" customHeight="1">
      <c r="A448" s="75"/>
      <c r="M448" s="75"/>
    </row>
    <row r="449" spans="1:13" ht="9" customHeight="1">
      <c r="A449" s="75"/>
      <c r="M449" s="75"/>
    </row>
    <row r="450" spans="1:13" ht="9" customHeight="1">
      <c r="A450" s="75"/>
      <c r="M450" s="75"/>
    </row>
    <row r="451" spans="1:13" ht="9" customHeight="1">
      <c r="A451" s="75"/>
      <c r="M451" s="75"/>
    </row>
    <row r="452" spans="1:13" ht="9" customHeight="1">
      <c r="A452" s="75"/>
      <c r="M452" s="75"/>
    </row>
    <row r="453" spans="1:13" ht="9" customHeight="1">
      <c r="A453" s="75"/>
      <c r="M453" s="75"/>
    </row>
    <row r="454" spans="1:13" ht="9" customHeight="1">
      <c r="A454" s="75"/>
      <c r="M454" s="75"/>
    </row>
    <row r="455" spans="1:13" ht="9" customHeight="1">
      <c r="A455" s="75"/>
      <c r="M455" s="75"/>
    </row>
    <row r="456" spans="1:13" ht="9" customHeight="1">
      <c r="A456" s="75"/>
      <c r="M456" s="75"/>
    </row>
    <row r="457" spans="1:13" ht="9" customHeight="1">
      <c r="A457" s="75"/>
      <c r="M457" s="75"/>
    </row>
    <row r="458" spans="1:13" ht="9" customHeight="1">
      <c r="A458" s="75"/>
      <c r="M458" s="75"/>
    </row>
    <row r="459" spans="1:13" ht="9" customHeight="1">
      <c r="A459" s="75"/>
      <c r="M459" s="75"/>
    </row>
    <row r="460" spans="1:13" ht="9" customHeight="1">
      <c r="A460" s="75"/>
      <c r="M460" s="75"/>
    </row>
    <row r="461" spans="1:13" ht="9" customHeight="1">
      <c r="A461" s="75"/>
      <c r="M461" s="75"/>
    </row>
    <row r="462" spans="1:13" ht="9" customHeight="1">
      <c r="A462" s="75"/>
      <c r="M462" s="75"/>
    </row>
    <row r="463" spans="1:13" ht="9" customHeight="1">
      <c r="A463" s="75"/>
      <c r="M463" s="75"/>
    </row>
    <row r="464" spans="1:13" ht="9" customHeight="1">
      <c r="A464" s="75"/>
      <c r="M464" s="75"/>
    </row>
    <row r="465" spans="1:13" ht="9" customHeight="1">
      <c r="A465" s="75"/>
      <c r="M465" s="75"/>
    </row>
    <row r="466" spans="1:13" ht="9" customHeight="1">
      <c r="A466" s="75"/>
      <c r="M466" s="75"/>
    </row>
    <row r="467" spans="1:13" ht="9" customHeight="1">
      <c r="A467" s="75"/>
      <c r="M467" s="75"/>
    </row>
    <row r="468" spans="1:13" ht="9" customHeight="1">
      <c r="A468" s="75"/>
      <c r="M468" s="75"/>
    </row>
    <row r="469" spans="1:13" ht="9" customHeight="1">
      <c r="A469" s="75"/>
      <c r="M469" s="75"/>
    </row>
    <row r="470" spans="1:13" ht="9" customHeight="1">
      <c r="A470" s="75"/>
      <c r="M470" s="75"/>
    </row>
    <row r="471" spans="1:13" ht="9" customHeight="1">
      <c r="A471" s="75"/>
      <c r="M471" s="75"/>
    </row>
    <row r="472" spans="1:13" ht="9" customHeight="1">
      <c r="A472" s="75"/>
      <c r="M472" s="75"/>
    </row>
    <row r="473" spans="1:13" ht="9" customHeight="1">
      <c r="A473" s="75"/>
      <c r="M473" s="75"/>
    </row>
    <row r="474" spans="1:13" ht="9" customHeight="1">
      <c r="A474" s="75"/>
      <c r="M474" s="75"/>
    </row>
    <row r="475" spans="1:13" ht="9" customHeight="1">
      <c r="A475" s="75"/>
      <c r="M475" s="75"/>
    </row>
    <row r="476" spans="1:13" ht="9" customHeight="1">
      <c r="A476" s="75"/>
      <c r="M476" s="75"/>
    </row>
    <row r="477" spans="1:13" ht="9" customHeight="1">
      <c r="A477" s="75"/>
      <c r="M477" s="75"/>
    </row>
    <row r="478" spans="1:13" ht="9" customHeight="1">
      <c r="A478" s="75"/>
      <c r="M478" s="75"/>
    </row>
    <row r="479" spans="1:13" ht="9" customHeight="1">
      <c r="A479" s="75"/>
      <c r="M479" s="75"/>
    </row>
    <row r="480" spans="1:13" ht="9" customHeight="1">
      <c r="A480" s="75"/>
      <c r="M480" s="75"/>
    </row>
    <row r="481" spans="1:13" ht="9" customHeight="1">
      <c r="A481" s="75"/>
      <c r="M481" s="75"/>
    </row>
    <row r="482" spans="1:13" ht="9" customHeight="1">
      <c r="A482" s="75"/>
      <c r="M482" s="75"/>
    </row>
    <row r="483" spans="1:13" ht="9" customHeight="1">
      <c r="A483" s="75"/>
      <c r="M483" s="75"/>
    </row>
    <row r="484" spans="1:13" ht="9" customHeight="1">
      <c r="A484" s="75"/>
      <c r="M484" s="75"/>
    </row>
    <row r="485" spans="1:13" ht="9" customHeight="1">
      <c r="A485" s="75"/>
      <c r="M485" s="75"/>
    </row>
    <row r="486" spans="1:13" ht="9" customHeight="1">
      <c r="A486" s="75"/>
      <c r="M486" s="75"/>
    </row>
    <row r="487" spans="1:13" ht="9" customHeight="1">
      <c r="A487" s="75"/>
      <c r="M487" s="75"/>
    </row>
    <row r="488" spans="1:13" ht="9" customHeight="1">
      <c r="A488" s="75"/>
      <c r="M488" s="75"/>
    </row>
    <row r="489" spans="1:13" ht="9" customHeight="1">
      <c r="A489" s="75"/>
      <c r="M489" s="75"/>
    </row>
    <row r="490" spans="1:13" ht="9" customHeight="1">
      <c r="A490" s="75"/>
      <c r="M490" s="75"/>
    </row>
    <row r="491" spans="1:13" ht="9" customHeight="1">
      <c r="A491" s="75"/>
      <c r="M491" s="75"/>
    </row>
    <row r="492" spans="1:13" ht="9" customHeight="1">
      <c r="A492" s="75"/>
      <c r="M492" s="75"/>
    </row>
    <row r="493" spans="1:13" ht="9" customHeight="1">
      <c r="A493" s="75"/>
      <c r="M493" s="75"/>
    </row>
    <row r="494" spans="1:13" ht="9" customHeight="1">
      <c r="A494" s="75"/>
      <c r="M494" s="75"/>
    </row>
    <row r="495" spans="1:13" ht="9" customHeight="1">
      <c r="A495" s="75"/>
      <c r="M495" s="75"/>
    </row>
    <row r="496" spans="1:13" ht="9" customHeight="1">
      <c r="A496" s="75"/>
      <c r="M496" s="75"/>
    </row>
    <row r="497" spans="1:13" ht="9" customHeight="1">
      <c r="A497" s="75"/>
      <c r="M497" s="75"/>
    </row>
    <row r="498" spans="1:13" ht="9" customHeight="1">
      <c r="A498" s="75"/>
      <c r="M498" s="75"/>
    </row>
    <row r="499" spans="1:13" ht="9" customHeight="1">
      <c r="A499" s="75"/>
      <c r="M499" s="75"/>
    </row>
    <row r="500" spans="1:13" ht="9" customHeight="1">
      <c r="A500" s="75"/>
      <c r="M500" s="75"/>
    </row>
    <row r="501" spans="1:13" ht="9" customHeight="1">
      <c r="A501" s="75"/>
      <c r="M501" s="75"/>
    </row>
    <row r="502" spans="1:13" ht="9" customHeight="1">
      <c r="A502" s="75"/>
      <c r="M502" s="75"/>
    </row>
    <row r="503" spans="1:13" ht="9" customHeight="1">
      <c r="A503" s="75"/>
      <c r="M503" s="75"/>
    </row>
    <row r="504" spans="1:13" ht="9" customHeight="1">
      <c r="A504" s="75"/>
      <c r="M504" s="75"/>
    </row>
    <row r="505" spans="1:13" ht="9" customHeight="1">
      <c r="A505" s="75"/>
      <c r="M505" s="75"/>
    </row>
    <row r="506" spans="1:13" ht="9" customHeight="1">
      <c r="A506" s="75"/>
      <c r="M506" s="75"/>
    </row>
    <row r="507" spans="1:13" ht="9" customHeight="1">
      <c r="A507" s="75"/>
      <c r="M507" s="75"/>
    </row>
    <row r="508" spans="1:13" ht="9" customHeight="1">
      <c r="A508" s="75"/>
      <c r="M508" s="75"/>
    </row>
    <row r="509" spans="1:13" ht="9" customHeight="1">
      <c r="A509" s="75"/>
      <c r="M509" s="75"/>
    </row>
    <row r="510" spans="1:13" ht="9" customHeight="1">
      <c r="A510" s="75"/>
      <c r="M510" s="75"/>
    </row>
    <row r="511" spans="1:13" ht="9" customHeight="1">
      <c r="A511" s="75"/>
      <c r="M511" s="75"/>
    </row>
    <row r="512" spans="1:13" ht="9" customHeight="1">
      <c r="A512" s="75"/>
      <c r="M512" s="75"/>
    </row>
    <row r="513" spans="1:13" ht="9" customHeight="1">
      <c r="A513" s="75"/>
      <c r="M513" s="75"/>
    </row>
    <row r="514" spans="1:13" ht="9" customHeight="1">
      <c r="A514" s="75"/>
      <c r="M514" s="75"/>
    </row>
    <row r="515" spans="1:13" ht="9" customHeight="1">
      <c r="A515" s="75"/>
      <c r="M515" s="75"/>
    </row>
    <row r="516" spans="1:13" ht="9" customHeight="1">
      <c r="A516" s="75"/>
      <c r="M516" s="75"/>
    </row>
    <row r="517" spans="1:13" ht="9" customHeight="1">
      <c r="A517" s="75"/>
      <c r="M517" s="75"/>
    </row>
    <row r="518" spans="1:13" ht="9" customHeight="1">
      <c r="A518" s="75"/>
      <c r="M518" s="75"/>
    </row>
    <row r="519" spans="1:13" ht="9" customHeight="1">
      <c r="A519" s="75"/>
      <c r="M519" s="75"/>
    </row>
    <row r="520" spans="1:13" ht="9" customHeight="1">
      <c r="A520" s="75"/>
      <c r="M520" s="75"/>
    </row>
    <row r="521" spans="1:13" ht="9" customHeight="1">
      <c r="A521" s="75"/>
      <c r="M521" s="75"/>
    </row>
    <row r="522" spans="1:13" ht="9" customHeight="1">
      <c r="A522" s="75"/>
      <c r="M522" s="75"/>
    </row>
    <row r="523" spans="1:13" ht="9" customHeight="1">
      <c r="A523" s="75"/>
      <c r="M523" s="75"/>
    </row>
    <row r="524" spans="1:13" ht="9" customHeight="1">
      <c r="A524" s="75"/>
      <c r="M524" s="75"/>
    </row>
    <row r="525" spans="1:13" ht="9" customHeight="1">
      <c r="A525" s="75"/>
      <c r="M525" s="75"/>
    </row>
    <row r="526" spans="1:13" ht="9" customHeight="1">
      <c r="A526" s="75"/>
      <c r="M526" s="75"/>
    </row>
    <row r="527" spans="1:13" ht="9" customHeight="1">
      <c r="A527" s="75"/>
      <c r="M527" s="75"/>
    </row>
    <row r="528" spans="1:13" ht="9" customHeight="1">
      <c r="A528" s="75"/>
      <c r="M528" s="75"/>
    </row>
    <row r="529" spans="1:13" ht="9" customHeight="1">
      <c r="A529" s="75"/>
      <c r="M529" s="75"/>
    </row>
    <row r="530" spans="1:13" ht="9" customHeight="1">
      <c r="A530" s="75"/>
      <c r="M530" s="75"/>
    </row>
    <row r="531" spans="1:13" ht="9" customHeight="1">
      <c r="A531" s="75"/>
      <c r="M531" s="75"/>
    </row>
  </sheetData>
  <mergeCells count="21">
    <mergeCell ref="C173:D173"/>
    <mergeCell ref="C174:M174"/>
    <mergeCell ref="C175:M175"/>
    <mergeCell ref="B94:B102"/>
    <mergeCell ref="B103:B129"/>
    <mergeCell ref="B130:B142"/>
    <mergeCell ref="B143:B154"/>
    <mergeCell ref="B155:B167"/>
    <mergeCell ref="B168:B172"/>
    <mergeCell ref="B7:B35"/>
    <mergeCell ref="B38:B81"/>
    <mergeCell ref="B82:B89"/>
    <mergeCell ref="B92:B93"/>
    <mergeCell ref="C92:D93"/>
    <mergeCell ref="E92:L92"/>
    <mergeCell ref="B2:M2"/>
    <mergeCell ref="O2:AC2"/>
    <mergeCell ref="B3:M3"/>
    <mergeCell ref="B5:B6"/>
    <mergeCell ref="C5:D6"/>
    <mergeCell ref="E5:L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29"/>
  <sheetViews>
    <sheetView workbookViewId="0">
      <selection activeCell="D22" sqref="D22"/>
    </sheetView>
  </sheetViews>
  <sheetFormatPr baseColWidth="10" defaultRowHeight="12.75"/>
  <cols>
    <col min="1" max="1" width="3" style="298" customWidth="1"/>
    <col min="2" max="2" width="6.140625" style="75" customWidth="1"/>
    <col min="3" max="3" width="1.5703125" style="75" customWidth="1"/>
    <col min="4" max="4" width="65.28515625" style="75" customWidth="1"/>
    <col min="5" max="5" width="4.5703125" style="75" bestFit="1" customWidth="1"/>
    <col min="6" max="6" width="8.5703125" style="75" bestFit="1" customWidth="1"/>
    <col min="7" max="7" width="5.85546875" style="75" bestFit="1" customWidth="1"/>
    <col min="8" max="8" width="8" style="75" bestFit="1" customWidth="1"/>
    <col min="9" max="10" width="6.140625" style="75" bestFit="1" customWidth="1"/>
    <col min="11" max="11" width="6" style="75" bestFit="1" customWidth="1"/>
    <col min="12" max="12" width="0.5703125" style="75" customWidth="1"/>
    <col min="13" max="13" width="7.28515625" style="562" customWidth="1"/>
    <col min="14" max="14" width="2.5703125" style="75" customWidth="1"/>
    <col min="15" max="15" width="7" style="75" customWidth="1"/>
    <col min="16" max="16" width="9" style="75" customWidth="1"/>
    <col min="17" max="17" width="26" style="75" customWidth="1"/>
    <col min="18" max="18" width="8" style="75" customWidth="1"/>
    <col min="19" max="19" width="1" style="75" customWidth="1"/>
    <col min="20" max="20" width="6.7109375" style="75" customWidth="1"/>
    <col min="21" max="21" width="1" style="75" customWidth="1"/>
    <col min="22" max="22" width="6.7109375" style="75" customWidth="1"/>
    <col min="23" max="23" width="1" style="75" customWidth="1"/>
    <col min="24" max="24" width="6.7109375" style="75" customWidth="1"/>
    <col min="25" max="25" width="1" style="75" customWidth="1"/>
    <col min="26" max="26" width="6.7109375" style="75" customWidth="1"/>
    <col min="27" max="27" width="1" style="75" customWidth="1"/>
    <col min="28" max="28" width="6.7109375" style="75" customWidth="1"/>
    <col min="29" max="29" width="1" style="75" customWidth="1"/>
    <col min="30" max="31" width="6.7109375" style="75" customWidth="1"/>
    <col min="32" max="16384" width="11.42578125" style="75"/>
  </cols>
  <sheetData>
    <row r="1" spans="1:32" ht="3.75" customHeight="1">
      <c r="A1" s="2088"/>
      <c r="B1" s="80"/>
      <c r="C1" s="80"/>
      <c r="D1" s="80"/>
      <c r="E1" s="80"/>
      <c r="F1" s="80"/>
      <c r="G1" s="80"/>
      <c r="H1" s="80"/>
      <c r="I1" s="80"/>
      <c r="J1" s="80"/>
      <c r="K1" s="80"/>
      <c r="L1" s="80"/>
      <c r="M1" s="2902"/>
    </row>
    <row r="2" spans="1:32" ht="12.75" customHeight="1">
      <c r="A2" s="2088"/>
      <c r="B2" s="2247" t="s">
        <v>1565</v>
      </c>
      <c r="C2" s="2247"/>
      <c r="D2" s="2247"/>
      <c r="E2" s="2247"/>
      <c r="F2" s="2247"/>
      <c r="G2" s="2247"/>
      <c r="H2" s="2247"/>
      <c r="I2" s="2247"/>
      <c r="J2" s="2247"/>
      <c r="K2" s="2247"/>
      <c r="L2" s="2247"/>
      <c r="M2" s="2247"/>
      <c r="N2" s="80"/>
      <c r="O2" s="2247"/>
      <c r="P2" s="2247"/>
      <c r="Q2" s="2247"/>
      <c r="R2" s="2247"/>
      <c r="S2" s="2247"/>
      <c r="T2" s="2247"/>
      <c r="U2" s="2247"/>
      <c r="V2" s="2247"/>
      <c r="W2" s="2247"/>
      <c r="X2" s="2247"/>
      <c r="Y2" s="2247"/>
      <c r="Z2" s="2247"/>
      <c r="AA2" s="2247"/>
      <c r="AB2" s="2247"/>
      <c r="AC2" s="2247"/>
    </row>
    <row r="3" spans="1:32" s="80" customFormat="1" ht="12.75" customHeight="1">
      <c r="A3" s="1010"/>
      <c r="B3" s="2247" t="s">
        <v>77</v>
      </c>
      <c r="C3" s="2247"/>
      <c r="D3" s="2247"/>
      <c r="E3" s="2247"/>
      <c r="F3" s="2247"/>
      <c r="G3" s="2247"/>
      <c r="H3" s="2247"/>
      <c r="I3" s="2247"/>
      <c r="J3" s="2247"/>
      <c r="K3" s="2247"/>
      <c r="L3" s="2247"/>
      <c r="M3" s="2247"/>
      <c r="N3" s="84"/>
      <c r="O3" s="480"/>
      <c r="AE3" s="489"/>
      <c r="AF3" s="489"/>
    </row>
    <row r="4" spans="1:32" s="80" customFormat="1" ht="3" customHeight="1">
      <c r="A4" s="2088"/>
      <c r="C4" s="516"/>
      <c r="D4" s="516"/>
      <c r="E4" s="89"/>
      <c r="F4" s="89"/>
      <c r="G4" s="89"/>
      <c r="H4" s="89"/>
      <c r="I4" s="89"/>
      <c r="J4" s="89"/>
      <c r="K4" s="89"/>
      <c r="L4" s="89"/>
      <c r="M4" s="350"/>
      <c r="O4" s="89"/>
    </row>
    <row r="5" spans="1:32" s="80" customFormat="1" ht="12" customHeight="1">
      <c r="A5" s="2088"/>
      <c r="B5" s="2282" t="s">
        <v>2</v>
      </c>
      <c r="C5" s="2285" t="s">
        <v>184</v>
      </c>
      <c r="D5" s="2285"/>
      <c r="E5" s="2903" t="s">
        <v>1566</v>
      </c>
      <c r="F5" s="2903"/>
      <c r="G5" s="2903"/>
      <c r="H5" s="2903"/>
      <c r="I5" s="2903"/>
      <c r="J5" s="2903"/>
      <c r="K5" s="2903"/>
      <c r="L5" s="2903"/>
      <c r="M5" s="2904"/>
      <c r="O5" s="89"/>
    </row>
    <row r="6" spans="1:32" ht="21" customHeight="1">
      <c r="A6" s="2088"/>
      <c r="B6" s="2357"/>
      <c r="C6" s="2287"/>
      <c r="D6" s="2287"/>
      <c r="E6" s="2905" t="s">
        <v>1567</v>
      </c>
      <c r="F6" s="2905" t="s">
        <v>1568</v>
      </c>
      <c r="G6" s="2905" t="s">
        <v>1569</v>
      </c>
      <c r="H6" s="2905" t="s">
        <v>1570</v>
      </c>
      <c r="I6" s="2098" t="s">
        <v>1495</v>
      </c>
      <c r="J6" s="2098" t="s">
        <v>1494</v>
      </c>
      <c r="K6" s="2098" t="s">
        <v>1571</v>
      </c>
      <c r="L6" s="2901"/>
      <c r="M6" s="1070" t="s">
        <v>8</v>
      </c>
    </row>
    <row r="7" spans="1:32">
      <c r="A7" s="2088"/>
      <c r="B7" s="2211">
        <v>1401</v>
      </c>
      <c r="C7" s="419" t="s">
        <v>20</v>
      </c>
      <c r="D7" s="492"/>
      <c r="E7" s="1930">
        <f t="shared" ref="E7:K7" si="0">SUM(E8+E12+E16+E21+E31+E35+E37)</f>
        <v>76</v>
      </c>
      <c r="F7" s="1930">
        <f t="shared" si="0"/>
        <v>0</v>
      </c>
      <c r="G7" s="1930">
        <f t="shared" si="0"/>
        <v>3</v>
      </c>
      <c r="H7" s="1930">
        <f t="shared" si="0"/>
        <v>0</v>
      </c>
      <c r="I7" s="1930">
        <f t="shared" si="0"/>
        <v>32</v>
      </c>
      <c r="J7" s="1930">
        <f t="shared" si="0"/>
        <v>38</v>
      </c>
      <c r="K7" s="1930">
        <f t="shared" si="0"/>
        <v>47</v>
      </c>
      <c r="L7" s="1930"/>
      <c r="M7" s="1098">
        <f>SUM(E7:L7)</f>
        <v>196</v>
      </c>
      <c r="P7" s="1660"/>
    </row>
    <row r="8" spans="1:32" ht="12" customHeight="1">
      <c r="A8" s="2088"/>
      <c r="B8" s="2316"/>
      <c r="C8" s="496" t="s">
        <v>21</v>
      </c>
      <c r="D8" s="474"/>
      <c r="E8" s="2906">
        <f t="shared" ref="E8:K8" si="1">SUM(E9:E11)</f>
        <v>4</v>
      </c>
      <c r="F8" s="2906">
        <f t="shared" si="1"/>
        <v>0</v>
      </c>
      <c r="G8" s="2906">
        <f t="shared" si="1"/>
        <v>0</v>
      </c>
      <c r="H8" s="2906">
        <f t="shared" si="1"/>
        <v>0</v>
      </c>
      <c r="I8" s="2906">
        <f t="shared" si="1"/>
        <v>8</v>
      </c>
      <c r="J8" s="2906">
        <f t="shared" si="1"/>
        <v>10</v>
      </c>
      <c r="K8" s="2906">
        <f t="shared" si="1"/>
        <v>23</v>
      </c>
      <c r="L8" s="2906"/>
      <c r="M8" s="2907">
        <f>SUM(E8:K8)</f>
        <v>45</v>
      </c>
    </row>
    <row r="9" spans="1:32" ht="12" customHeight="1">
      <c r="A9" s="2088"/>
      <c r="B9" s="2316"/>
      <c r="C9" s="509"/>
      <c r="D9" s="89" t="s">
        <v>1559</v>
      </c>
      <c r="E9" s="2088">
        <v>0</v>
      </c>
      <c r="F9" s="2088">
        <v>0</v>
      </c>
      <c r="G9" s="2088">
        <v>0</v>
      </c>
      <c r="H9" s="2088">
        <v>0</v>
      </c>
      <c r="I9" s="2088">
        <v>1</v>
      </c>
      <c r="J9" s="2088">
        <v>0</v>
      </c>
      <c r="K9" s="2088">
        <v>0</v>
      </c>
      <c r="L9" s="2088"/>
      <c r="M9" s="325">
        <f>SUM(E9:K9)</f>
        <v>1</v>
      </c>
    </row>
    <row r="10" spans="1:32" ht="12" customHeight="1">
      <c r="A10" s="2088"/>
      <c r="B10" s="2316"/>
      <c r="C10" s="509"/>
      <c r="D10" s="89" t="s">
        <v>204</v>
      </c>
      <c r="E10" s="2088">
        <v>3</v>
      </c>
      <c r="F10" s="2088">
        <v>0</v>
      </c>
      <c r="G10" s="2088">
        <v>0</v>
      </c>
      <c r="H10" s="2088">
        <v>0</v>
      </c>
      <c r="I10" s="2088">
        <v>5</v>
      </c>
      <c r="J10" s="2088">
        <v>5</v>
      </c>
      <c r="K10" s="2088">
        <v>5</v>
      </c>
      <c r="L10" s="2088"/>
      <c r="M10" s="325">
        <f t="shared" ref="M10:M38" si="2">SUM(E10:K10)</f>
        <v>18</v>
      </c>
    </row>
    <row r="11" spans="1:32" ht="12" customHeight="1">
      <c r="A11" s="2088"/>
      <c r="B11" s="2316"/>
      <c r="C11" s="289"/>
      <c r="D11" s="89" t="s">
        <v>391</v>
      </c>
      <c r="E11" s="2088">
        <v>1</v>
      </c>
      <c r="F11" s="2088">
        <v>0</v>
      </c>
      <c r="G11" s="2088">
        <v>0</v>
      </c>
      <c r="H11" s="2088">
        <v>0</v>
      </c>
      <c r="I11" s="2088">
        <v>2</v>
      </c>
      <c r="J11" s="2088">
        <v>5</v>
      </c>
      <c r="K11" s="2088">
        <v>18</v>
      </c>
      <c r="L11" s="2088"/>
      <c r="M11" s="325">
        <f t="shared" si="2"/>
        <v>26</v>
      </c>
      <c r="P11" s="1660"/>
    </row>
    <row r="12" spans="1:32" ht="12" customHeight="1">
      <c r="A12" s="2088"/>
      <c r="B12" s="2316"/>
      <c r="C12" s="504" t="s">
        <v>22</v>
      </c>
      <c r="D12" s="89"/>
      <c r="E12" s="589">
        <f>SUM(E13:E15)</f>
        <v>2</v>
      </c>
      <c r="F12" s="589">
        <f t="shared" ref="F12:K12" si="3">SUM(F13:F15)</f>
        <v>0</v>
      </c>
      <c r="G12" s="589">
        <f t="shared" si="3"/>
        <v>3</v>
      </c>
      <c r="H12" s="589">
        <f t="shared" si="3"/>
        <v>0</v>
      </c>
      <c r="I12" s="589">
        <f t="shared" si="3"/>
        <v>0</v>
      </c>
      <c r="J12" s="589">
        <f t="shared" si="3"/>
        <v>0</v>
      </c>
      <c r="K12" s="589">
        <f t="shared" si="3"/>
        <v>0</v>
      </c>
      <c r="L12" s="589"/>
      <c r="M12" s="2907">
        <f t="shared" si="2"/>
        <v>5</v>
      </c>
    </row>
    <row r="13" spans="1:32" ht="12" customHeight="1">
      <c r="A13" s="2088"/>
      <c r="B13" s="2316"/>
      <c r="C13" s="289"/>
      <c r="D13" s="89" t="s">
        <v>195</v>
      </c>
      <c r="E13" s="2088">
        <v>1</v>
      </c>
      <c r="F13" s="2088">
        <v>0</v>
      </c>
      <c r="G13" s="2088">
        <v>0</v>
      </c>
      <c r="H13" s="2088">
        <v>0</v>
      </c>
      <c r="I13" s="2088">
        <v>0</v>
      </c>
      <c r="J13" s="2088">
        <v>0</v>
      </c>
      <c r="K13" s="2088">
        <v>0</v>
      </c>
      <c r="L13" s="2088"/>
      <c r="M13" s="325">
        <f t="shared" si="2"/>
        <v>1</v>
      </c>
    </row>
    <row r="14" spans="1:32" ht="12" customHeight="1">
      <c r="A14" s="2088"/>
      <c r="B14" s="2316"/>
      <c r="C14" s="289"/>
      <c r="D14" s="89" t="s">
        <v>196</v>
      </c>
      <c r="E14" s="2088">
        <v>1</v>
      </c>
      <c r="F14" s="2088">
        <v>0</v>
      </c>
      <c r="G14" s="2088">
        <v>3</v>
      </c>
      <c r="H14" s="2088">
        <v>0</v>
      </c>
      <c r="I14" s="2088">
        <v>0</v>
      </c>
      <c r="J14" s="2088">
        <v>0</v>
      </c>
      <c r="K14" s="2088">
        <v>0</v>
      </c>
      <c r="L14" s="2088"/>
      <c r="M14" s="325">
        <f t="shared" si="2"/>
        <v>4</v>
      </c>
    </row>
    <row r="15" spans="1:32" ht="12" customHeight="1">
      <c r="A15" s="2088"/>
      <c r="B15" s="2316"/>
      <c r="C15" s="289"/>
      <c r="D15" s="89" t="s">
        <v>197</v>
      </c>
      <c r="E15" s="2088">
        <v>0</v>
      </c>
      <c r="F15" s="2088">
        <v>0</v>
      </c>
      <c r="G15" s="2088">
        <v>0</v>
      </c>
      <c r="H15" s="2088">
        <v>0</v>
      </c>
      <c r="I15" s="2088">
        <v>0</v>
      </c>
      <c r="J15" s="2088">
        <v>0</v>
      </c>
      <c r="K15" s="2088">
        <v>0</v>
      </c>
      <c r="L15" s="2088"/>
      <c r="M15" s="325">
        <f t="shared" si="2"/>
        <v>0</v>
      </c>
    </row>
    <row r="16" spans="1:32" ht="12" customHeight="1">
      <c r="A16" s="2088"/>
      <c r="B16" s="2316"/>
      <c r="C16" s="504" t="s">
        <v>23</v>
      </c>
      <c r="D16" s="89"/>
      <c r="E16" s="589">
        <f>SUM(E17:E20)</f>
        <v>0</v>
      </c>
      <c r="F16" s="589">
        <f t="shared" ref="F16:K16" si="4">SUM(F17:F20)</f>
        <v>0</v>
      </c>
      <c r="G16" s="589">
        <f t="shared" si="4"/>
        <v>0</v>
      </c>
      <c r="H16" s="589">
        <f t="shared" si="4"/>
        <v>0</v>
      </c>
      <c r="I16" s="589">
        <f t="shared" si="4"/>
        <v>7</v>
      </c>
      <c r="J16" s="589">
        <f t="shared" si="4"/>
        <v>22</v>
      </c>
      <c r="K16" s="589">
        <f t="shared" si="4"/>
        <v>2</v>
      </c>
      <c r="L16" s="589"/>
      <c r="M16" s="2907">
        <f t="shared" si="2"/>
        <v>31</v>
      </c>
    </row>
    <row r="17" spans="1:13" ht="12" customHeight="1">
      <c r="A17" s="2088"/>
      <c r="B17" s="2316"/>
      <c r="C17" s="287"/>
      <c r="D17" s="64" t="s">
        <v>332</v>
      </c>
      <c r="E17" s="180">
        <v>0</v>
      </c>
      <c r="F17" s="180">
        <v>0</v>
      </c>
      <c r="G17" s="180">
        <v>0</v>
      </c>
      <c r="H17" s="180">
        <v>0</v>
      </c>
      <c r="I17" s="180">
        <v>2</v>
      </c>
      <c r="J17" s="180">
        <v>1</v>
      </c>
      <c r="K17" s="180">
        <v>0</v>
      </c>
      <c r="L17" s="180"/>
      <c r="M17" s="1661">
        <f t="shared" si="2"/>
        <v>3</v>
      </c>
    </row>
    <row r="18" spans="1:13" ht="12" customHeight="1">
      <c r="A18" s="2088"/>
      <c r="B18" s="2316"/>
      <c r="C18" s="287"/>
      <c r="D18" s="64" t="s">
        <v>195</v>
      </c>
      <c r="E18" s="180">
        <v>0</v>
      </c>
      <c r="F18" s="180">
        <v>0</v>
      </c>
      <c r="G18" s="180">
        <v>0</v>
      </c>
      <c r="H18" s="180">
        <v>0</v>
      </c>
      <c r="I18" s="180">
        <v>5</v>
      </c>
      <c r="J18" s="180">
        <v>20</v>
      </c>
      <c r="K18" s="180">
        <v>2</v>
      </c>
      <c r="L18" s="180"/>
      <c r="M18" s="1661">
        <f t="shared" si="2"/>
        <v>27</v>
      </c>
    </row>
    <row r="19" spans="1:13" ht="12" customHeight="1">
      <c r="A19" s="2088"/>
      <c r="B19" s="2316"/>
      <c r="C19" s="287"/>
      <c r="D19" s="64" t="s">
        <v>198</v>
      </c>
      <c r="E19" s="180">
        <v>0</v>
      </c>
      <c r="F19" s="180">
        <v>0</v>
      </c>
      <c r="G19" s="180">
        <v>0</v>
      </c>
      <c r="H19" s="180">
        <v>0</v>
      </c>
      <c r="I19" s="180">
        <v>0</v>
      </c>
      <c r="J19" s="180">
        <v>1</v>
      </c>
      <c r="K19" s="180">
        <v>0</v>
      </c>
      <c r="L19" s="180"/>
      <c r="M19" s="1661">
        <f t="shared" si="2"/>
        <v>1</v>
      </c>
    </row>
    <row r="20" spans="1:13" ht="12" customHeight="1">
      <c r="A20" s="2088"/>
      <c r="B20" s="2316"/>
      <c r="C20" s="287"/>
      <c r="D20" s="64" t="s">
        <v>199</v>
      </c>
      <c r="E20" s="180">
        <v>0</v>
      </c>
      <c r="F20" s="180">
        <v>0</v>
      </c>
      <c r="G20" s="180">
        <v>0</v>
      </c>
      <c r="H20" s="180">
        <v>0</v>
      </c>
      <c r="I20" s="180">
        <v>0</v>
      </c>
      <c r="J20" s="180">
        <v>0</v>
      </c>
      <c r="K20" s="180">
        <v>0</v>
      </c>
      <c r="L20" s="180"/>
      <c r="M20" s="1661">
        <f t="shared" si="2"/>
        <v>0</v>
      </c>
    </row>
    <row r="21" spans="1:13" ht="12" customHeight="1">
      <c r="A21" s="2088"/>
      <c r="B21" s="2316"/>
      <c r="C21" s="507" t="s">
        <v>24</v>
      </c>
      <c r="D21" s="139"/>
      <c r="E21" s="1936">
        <f t="shared" ref="E21:K21" si="5">SUM(E22:E30)</f>
        <v>70</v>
      </c>
      <c r="F21" s="1936">
        <f t="shared" si="5"/>
        <v>0</v>
      </c>
      <c r="G21" s="1936">
        <f t="shared" si="5"/>
        <v>0</v>
      </c>
      <c r="H21" s="1936">
        <f t="shared" si="5"/>
        <v>0</v>
      </c>
      <c r="I21" s="1936">
        <f t="shared" si="5"/>
        <v>14</v>
      </c>
      <c r="J21" s="1936">
        <f t="shared" si="5"/>
        <v>1</v>
      </c>
      <c r="K21" s="1936">
        <f t="shared" si="5"/>
        <v>2</v>
      </c>
      <c r="L21" s="1936"/>
      <c r="M21" s="2916">
        <f t="shared" si="2"/>
        <v>87</v>
      </c>
    </row>
    <row r="22" spans="1:13" ht="12" customHeight="1">
      <c r="A22" s="2088"/>
      <c r="B22" s="2316"/>
      <c r="C22" s="287"/>
      <c r="D22" s="64" t="s">
        <v>195</v>
      </c>
      <c r="E22" s="180">
        <v>9</v>
      </c>
      <c r="F22" s="180">
        <v>0</v>
      </c>
      <c r="G22" s="180">
        <v>0</v>
      </c>
      <c r="H22" s="180">
        <v>0</v>
      </c>
      <c r="I22" s="180">
        <v>1</v>
      </c>
      <c r="J22" s="180">
        <v>0</v>
      </c>
      <c r="K22" s="180">
        <v>0</v>
      </c>
      <c r="L22" s="180"/>
      <c r="M22" s="1661">
        <f t="shared" si="2"/>
        <v>10</v>
      </c>
    </row>
    <row r="23" spans="1:13" ht="12" customHeight="1">
      <c r="A23" s="2088"/>
      <c r="B23" s="2316"/>
      <c r="C23" s="287"/>
      <c r="D23" s="64" t="s">
        <v>1573</v>
      </c>
      <c r="E23" s="180">
        <v>0</v>
      </c>
      <c r="F23" s="180">
        <v>0</v>
      </c>
      <c r="G23" s="180">
        <v>0</v>
      </c>
      <c r="H23" s="180">
        <v>0</v>
      </c>
      <c r="I23" s="180">
        <v>1</v>
      </c>
      <c r="J23" s="180">
        <v>0</v>
      </c>
      <c r="K23" s="180">
        <v>0</v>
      </c>
      <c r="L23" s="180"/>
      <c r="M23" s="1661">
        <f t="shared" si="2"/>
        <v>1</v>
      </c>
    </row>
    <row r="24" spans="1:13" ht="12" customHeight="1">
      <c r="A24" s="2088"/>
      <c r="B24" s="2316"/>
      <c r="C24" s="287"/>
      <c r="D24" s="64" t="s">
        <v>200</v>
      </c>
      <c r="E24" s="180">
        <v>7</v>
      </c>
      <c r="F24" s="180">
        <v>0</v>
      </c>
      <c r="G24" s="180">
        <v>0</v>
      </c>
      <c r="H24" s="180">
        <v>0</v>
      </c>
      <c r="I24" s="180">
        <v>2</v>
      </c>
      <c r="J24" s="180">
        <v>0</v>
      </c>
      <c r="K24" s="180">
        <v>0</v>
      </c>
      <c r="L24" s="180"/>
      <c r="M24" s="1661">
        <f t="shared" si="2"/>
        <v>9</v>
      </c>
    </row>
    <row r="25" spans="1:13" ht="12" customHeight="1">
      <c r="A25" s="2088"/>
      <c r="B25" s="2316"/>
      <c r="C25" s="289"/>
      <c r="D25" s="64" t="s">
        <v>201</v>
      </c>
      <c r="E25" s="180">
        <v>3</v>
      </c>
      <c r="F25" s="180">
        <v>0</v>
      </c>
      <c r="G25" s="180">
        <v>0</v>
      </c>
      <c r="H25" s="180">
        <v>0</v>
      </c>
      <c r="I25" s="180">
        <v>1</v>
      </c>
      <c r="J25" s="180">
        <v>0</v>
      </c>
      <c r="K25" s="180">
        <v>0</v>
      </c>
      <c r="L25" s="180"/>
      <c r="M25" s="1661">
        <f t="shared" si="2"/>
        <v>4</v>
      </c>
    </row>
    <row r="26" spans="1:13" ht="12" customHeight="1">
      <c r="A26" s="2088"/>
      <c r="B26" s="2316"/>
      <c r="C26" s="287"/>
      <c r="D26" s="64" t="s">
        <v>261</v>
      </c>
      <c r="E26" s="180">
        <v>8</v>
      </c>
      <c r="F26" s="180">
        <v>0</v>
      </c>
      <c r="G26" s="180">
        <v>0</v>
      </c>
      <c r="H26" s="180">
        <v>0</v>
      </c>
      <c r="I26" s="180">
        <v>1</v>
      </c>
      <c r="J26" s="180">
        <v>0</v>
      </c>
      <c r="K26" s="180">
        <v>0</v>
      </c>
      <c r="L26" s="180"/>
      <c r="M26" s="1661">
        <f t="shared" si="2"/>
        <v>9</v>
      </c>
    </row>
    <row r="27" spans="1:13" ht="12" customHeight="1">
      <c r="A27" s="2088"/>
      <c r="B27" s="2316"/>
      <c r="C27" s="289"/>
      <c r="D27" s="64" t="s">
        <v>203</v>
      </c>
      <c r="E27" s="180">
        <v>10</v>
      </c>
      <c r="F27" s="180">
        <v>0</v>
      </c>
      <c r="G27" s="180">
        <v>0</v>
      </c>
      <c r="H27" s="180">
        <v>0</v>
      </c>
      <c r="I27" s="180">
        <v>2</v>
      </c>
      <c r="J27" s="180">
        <v>0</v>
      </c>
      <c r="K27" s="180">
        <v>0</v>
      </c>
      <c r="L27" s="180"/>
      <c r="M27" s="1661">
        <f t="shared" si="2"/>
        <v>12</v>
      </c>
    </row>
    <row r="28" spans="1:13" ht="12" customHeight="1">
      <c r="A28" s="2088"/>
      <c r="B28" s="2316"/>
      <c r="C28" s="289"/>
      <c r="D28" s="64" t="s">
        <v>197</v>
      </c>
      <c r="E28" s="180">
        <v>3</v>
      </c>
      <c r="F28" s="180">
        <v>0</v>
      </c>
      <c r="G28" s="180">
        <v>0</v>
      </c>
      <c r="H28" s="180">
        <v>0</v>
      </c>
      <c r="I28" s="180">
        <v>0</v>
      </c>
      <c r="J28" s="180">
        <v>0</v>
      </c>
      <c r="K28" s="180">
        <v>0</v>
      </c>
      <c r="L28" s="180"/>
      <c r="M28" s="1661">
        <f t="shared" si="2"/>
        <v>3</v>
      </c>
    </row>
    <row r="29" spans="1:13" ht="12" customHeight="1">
      <c r="A29" s="2088"/>
      <c r="B29" s="2316"/>
      <c r="C29" s="289"/>
      <c r="D29" s="64" t="s">
        <v>204</v>
      </c>
      <c r="E29" s="180">
        <v>30</v>
      </c>
      <c r="F29" s="180">
        <v>0</v>
      </c>
      <c r="G29" s="180">
        <v>0</v>
      </c>
      <c r="H29" s="180">
        <v>0</v>
      </c>
      <c r="I29" s="180">
        <v>6</v>
      </c>
      <c r="J29" s="180">
        <v>0</v>
      </c>
      <c r="K29" s="180">
        <v>0</v>
      </c>
      <c r="L29" s="180"/>
      <c r="M29" s="1661">
        <f t="shared" si="2"/>
        <v>36</v>
      </c>
    </row>
    <row r="30" spans="1:13" ht="12" customHeight="1">
      <c r="A30" s="2088"/>
      <c r="B30" s="2316"/>
      <c r="C30" s="289"/>
      <c r="D30" s="64" t="s">
        <v>334</v>
      </c>
      <c r="E30" s="180">
        <v>0</v>
      </c>
      <c r="F30" s="180">
        <v>0</v>
      </c>
      <c r="G30" s="180">
        <v>0</v>
      </c>
      <c r="H30" s="180">
        <v>0</v>
      </c>
      <c r="I30" s="180">
        <v>0</v>
      </c>
      <c r="J30" s="180">
        <v>1</v>
      </c>
      <c r="K30" s="180">
        <v>2</v>
      </c>
      <c r="L30" s="180"/>
      <c r="M30" s="1661">
        <f t="shared" si="2"/>
        <v>3</v>
      </c>
    </row>
    <row r="31" spans="1:13" ht="12" customHeight="1">
      <c r="A31" s="2088"/>
      <c r="B31" s="2316"/>
      <c r="C31" s="507" t="s">
        <v>25</v>
      </c>
      <c r="D31" s="89"/>
      <c r="E31" s="589">
        <f>SUM(E32:E34)</f>
        <v>0</v>
      </c>
      <c r="F31" s="589">
        <f t="shared" ref="F31:K31" si="6">SUM(F32:F34)</f>
        <v>0</v>
      </c>
      <c r="G31" s="589">
        <f t="shared" si="6"/>
        <v>0</v>
      </c>
      <c r="H31" s="589">
        <f t="shared" si="6"/>
        <v>0</v>
      </c>
      <c r="I31" s="589">
        <f t="shared" si="6"/>
        <v>3</v>
      </c>
      <c r="J31" s="589">
        <f t="shared" si="6"/>
        <v>5</v>
      </c>
      <c r="K31" s="589">
        <f t="shared" si="6"/>
        <v>19</v>
      </c>
      <c r="L31" s="589"/>
      <c r="M31" s="2907">
        <f t="shared" si="2"/>
        <v>27</v>
      </c>
    </row>
    <row r="32" spans="1:13" ht="12" customHeight="1">
      <c r="A32" s="2088"/>
      <c r="B32" s="2316"/>
      <c r="C32" s="289"/>
      <c r="D32" s="89" t="s">
        <v>195</v>
      </c>
      <c r="E32" s="2088">
        <v>0</v>
      </c>
      <c r="F32" s="2088">
        <v>0</v>
      </c>
      <c r="G32" s="2088">
        <v>0</v>
      </c>
      <c r="H32" s="2088">
        <v>0</v>
      </c>
      <c r="I32" s="2088">
        <v>1</v>
      </c>
      <c r="J32" s="2088">
        <v>0</v>
      </c>
      <c r="K32" s="2088">
        <v>2</v>
      </c>
      <c r="L32" s="2088"/>
      <c r="M32" s="325">
        <f t="shared" si="2"/>
        <v>3</v>
      </c>
    </row>
    <row r="33" spans="1:16" ht="12" customHeight="1">
      <c r="A33" s="2088"/>
      <c r="B33" s="2316"/>
      <c r="C33" s="289"/>
      <c r="D33" s="89" t="s">
        <v>200</v>
      </c>
      <c r="E33" s="2088">
        <v>0</v>
      </c>
      <c r="F33" s="2088">
        <v>0</v>
      </c>
      <c r="G33" s="2088">
        <v>0</v>
      </c>
      <c r="H33" s="2088">
        <v>0</v>
      </c>
      <c r="I33" s="2088">
        <v>2</v>
      </c>
      <c r="J33" s="2088">
        <v>1</v>
      </c>
      <c r="K33" s="2088">
        <v>7</v>
      </c>
      <c r="L33" s="2088"/>
      <c r="M33" s="325">
        <f t="shared" si="2"/>
        <v>10</v>
      </c>
    </row>
    <row r="34" spans="1:16" ht="12" customHeight="1">
      <c r="A34" s="2088"/>
      <c r="B34" s="2316"/>
      <c r="C34" s="289"/>
      <c r="D34" s="89" t="s">
        <v>204</v>
      </c>
      <c r="E34" s="2088">
        <v>0</v>
      </c>
      <c r="F34" s="2088">
        <v>0</v>
      </c>
      <c r="G34" s="2088">
        <v>0</v>
      </c>
      <c r="H34" s="2088">
        <v>0</v>
      </c>
      <c r="I34" s="2088">
        <v>0</v>
      </c>
      <c r="J34" s="2088">
        <v>4</v>
      </c>
      <c r="K34" s="2088">
        <v>10</v>
      </c>
      <c r="L34" s="2088"/>
      <c r="M34" s="325">
        <f t="shared" si="2"/>
        <v>14</v>
      </c>
    </row>
    <row r="35" spans="1:16" ht="12" customHeight="1">
      <c r="A35" s="2088"/>
      <c r="B35" s="2316"/>
      <c r="C35" s="509" t="s">
        <v>26</v>
      </c>
      <c r="D35" s="89"/>
      <c r="E35" s="589">
        <f>SUM(E36)</f>
        <v>0</v>
      </c>
      <c r="F35" s="589">
        <f t="shared" ref="F35:K37" si="7">SUM(F36)</f>
        <v>0</v>
      </c>
      <c r="G35" s="589">
        <f t="shared" si="7"/>
        <v>0</v>
      </c>
      <c r="H35" s="589">
        <f t="shared" si="7"/>
        <v>0</v>
      </c>
      <c r="I35" s="589">
        <f t="shared" si="7"/>
        <v>0</v>
      </c>
      <c r="J35" s="589">
        <f t="shared" si="7"/>
        <v>0</v>
      </c>
      <c r="K35" s="589">
        <f t="shared" si="7"/>
        <v>1</v>
      </c>
      <c r="L35" s="589"/>
      <c r="M35" s="2907">
        <f t="shared" si="2"/>
        <v>1</v>
      </c>
    </row>
    <row r="36" spans="1:16" ht="12" customHeight="1">
      <c r="A36" s="2088"/>
      <c r="B36" s="2316"/>
      <c r="C36" s="287"/>
      <c r="D36" s="89" t="s">
        <v>206</v>
      </c>
      <c r="E36" s="2088">
        <v>0</v>
      </c>
      <c r="F36" s="2088">
        <v>0</v>
      </c>
      <c r="G36" s="2088">
        <v>0</v>
      </c>
      <c r="H36" s="2088">
        <v>0</v>
      </c>
      <c r="I36" s="2088">
        <v>0</v>
      </c>
      <c r="J36" s="2088">
        <v>0</v>
      </c>
      <c r="K36" s="2088">
        <v>1</v>
      </c>
      <c r="L36" s="2088"/>
      <c r="M36" s="325">
        <f t="shared" si="2"/>
        <v>1</v>
      </c>
    </row>
    <row r="37" spans="1:16" ht="12" customHeight="1">
      <c r="A37" s="2088"/>
      <c r="B37" s="2096"/>
      <c r="C37" s="509" t="s">
        <v>27</v>
      </c>
      <c r="D37" s="89"/>
      <c r="E37" s="589">
        <f>SUM(E38)</f>
        <v>0</v>
      </c>
      <c r="F37" s="589">
        <f t="shared" si="7"/>
        <v>0</v>
      </c>
      <c r="G37" s="589">
        <f t="shared" si="7"/>
        <v>0</v>
      </c>
      <c r="H37" s="589">
        <f t="shared" si="7"/>
        <v>0</v>
      </c>
      <c r="I37" s="589">
        <f t="shared" si="7"/>
        <v>0</v>
      </c>
      <c r="J37" s="589">
        <f t="shared" si="7"/>
        <v>0</v>
      </c>
      <c r="K37" s="589">
        <f t="shared" si="7"/>
        <v>0</v>
      </c>
      <c r="L37" s="589"/>
      <c r="M37" s="2907">
        <f t="shared" si="2"/>
        <v>0</v>
      </c>
    </row>
    <row r="38" spans="1:16" ht="12" customHeight="1">
      <c r="A38" s="2088"/>
      <c r="B38" s="2096"/>
      <c r="C38" s="515"/>
      <c r="D38" s="516" t="s">
        <v>207</v>
      </c>
      <c r="E38" s="609">
        <v>0</v>
      </c>
      <c r="F38" s="609">
        <v>0</v>
      </c>
      <c r="G38" s="609">
        <v>0</v>
      </c>
      <c r="H38" s="609">
        <v>0</v>
      </c>
      <c r="I38" s="609">
        <v>0</v>
      </c>
      <c r="J38" s="609">
        <v>0</v>
      </c>
      <c r="K38" s="609">
        <v>0</v>
      </c>
      <c r="L38" s="609"/>
      <c r="M38" s="325">
        <f t="shared" si="2"/>
        <v>0</v>
      </c>
    </row>
    <row r="39" spans="1:16" ht="12.75" customHeight="1">
      <c r="A39" s="2088"/>
      <c r="B39" s="2211">
        <v>1402</v>
      </c>
      <c r="C39" s="29" t="s">
        <v>29</v>
      </c>
      <c r="D39" s="123"/>
      <c r="E39" s="319">
        <f>SUM(E40+E49+E53+E59+E64+E70+E74+E78)</f>
        <v>23</v>
      </c>
      <c r="F39" s="319">
        <f t="shared" ref="F39:K39" si="8">SUM(F40+F49+F53+F59+F64+F70+F74+F78)</f>
        <v>0</v>
      </c>
      <c r="G39" s="319">
        <f t="shared" si="8"/>
        <v>1</v>
      </c>
      <c r="H39" s="319">
        <f t="shared" si="8"/>
        <v>6</v>
      </c>
      <c r="I39" s="319">
        <f t="shared" si="8"/>
        <v>53</v>
      </c>
      <c r="J39" s="319">
        <f t="shared" si="8"/>
        <v>49</v>
      </c>
      <c r="K39" s="319">
        <f t="shared" si="8"/>
        <v>59</v>
      </c>
      <c r="L39" s="319"/>
      <c r="M39" s="320">
        <f>SUM(E39:K39)</f>
        <v>191</v>
      </c>
      <c r="P39" s="1660"/>
    </row>
    <row r="40" spans="1:16" ht="12" customHeight="1">
      <c r="A40" s="2088"/>
      <c r="B40" s="2212"/>
      <c r="C40" s="504" t="s">
        <v>114</v>
      </c>
      <c r="D40" s="89"/>
      <c r="E40" s="589">
        <f>SUM(E41:E48)</f>
        <v>12</v>
      </c>
      <c r="F40" s="589">
        <f t="shared" ref="F40:K40" si="9">SUM(F41:F48)</f>
        <v>0</v>
      </c>
      <c r="G40" s="589">
        <f t="shared" si="9"/>
        <v>0</v>
      </c>
      <c r="H40" s="589">
        <f t="shared" si="9"/>
        <v>1</v>
      </c>
      <c r="I40" s="589">
        <f t="shared" si="9"/>
        <v>37</v>
      </c>
      <c r="J40" s="589">
        <f t="shared" si="9"/>
        <v>31</v>
      </c>
      <c r="K40" s="589">
        <f t="shared" si="9"/>
        <v>21</v>
      </c>
      <c r="L40" s="589"/>
      <c r="M40" s="1099">
        <f>SUM(E40:K40)</f>
        <v>102</v>
      </c>
    </row>
    <row r="41" spans="1:16" ht="12" customHeight="1">
      <c r="A41" s="2088"/>
      <c r="B41" s="2212"/>
      <c r="C41" s="289"/>
      <c r="D41" s="64" t="s">
        <v>335</v>
      </c>
      <c r="E41" s="180">
        <v>2</v>
      </c>
      <c r="F41" s="180">
        <v>0</v>
      </c>
      <c r="G41" s="180">
        <v>0</v>
      </c>
      <c r="H41" s="180">
        <v>0</v>
      </c>
      <c r="I41" s="180">
        <v>1</v>
      </c>
      <c r="J41" s="180">
        <v>1</v>
      </c>
      <c r="K41" s="180">
        <v>0</v>
      </c>
      <c r="L41" s="64"/>
      <c r="M41" s="1661">
        <f>SUM(E41:K41)</f>
        <v>4</v>
      </c>
      <c r="P41" s="1660"/>
    </row>
    <row r="42" spans="1:16" ht="12" customHeight="1">
      <c r="A42" s="2088"/>
      <c r="B42" s="2212"/>
      <c r="C42" s="289"/>
      <c r="D42" s="64" t="s">
        <v>208</v>
      </c>
      <c r="E42" s="180">
        <v>2</v>
      </c>
      <c r="F42" s="180">
        <v>0</v>
      </c>
      <c r="G42" s="180">
        <v>0</v>
      </c>
      <c r="H42" s="180">
        <v>0</v>
      </c>
      <c r="I42" s="180">
        <v>4</v>
      </c>
      <c r="J42" s="180">
        <v>1</v>
      </c>
      <c r="K42" s="180">
        <v>5</v>
      </c>
      <c r="L42" s="64"/>
      <c r="M42" s="1661">
        <f t="shared" ref="M42:M79" si="10">SUM(E42:K42)</f>
        <v>12</v>
      </c>
      <c r="P42" s="1660"/>
    </row>
    <row r="43" spans="1:16" ht="12" customHeight="1">
      <c r="A43" s="2088"/>
      <c r="B43" s="2212"/>
      <c r="C43" s="289"/>
      <c r="D43" s="64" t="s">
        <v>336</v>
      </c>
      <c r="E43" s="180">
        <v>2</v>
      </c>
      <c r="F43" s="180">
        <v>0</v>
      </c>
      <c r="G43" s="180">
        <v>0</v>
      </c>
      <c r="H43" s="180">
        <v>0</v>
      </c>
      <c r="I43" s="180">
        <v>6</v>
      </c>
      <c r="J43" s="180">
        <v>4</v>
      </c>
      <c r="K43" s="180">
        <v>0</v>
      </c>
      <c r="L43" s="64"/>
      <c r="M43" s="1661">
        <f t="shared" si="10"/>
        <v>12</v>
      </c>
      <c r="P43" s="1660"/>
    </row>
    <row r="44" spans="1:16" ht="12" customHeight="1">
      <c r="A44" s="2088"/>
      <c r="B44" s="2212"/>
      <c r="C44" s="289"/>
      <c r="D44" s="64" t="s">
        <v>209</v>
      </c>
      <c r="E44" s="180">
        <v>0</v>
      </c>
      <c r="F44" s="180">
        <v>0</v>
      </c>
      <c r="G44" s="180">
        <v>0</v>
      </c>
      <c r="H44" s="180">
        <v>0</v>
      </c>
      <c r="I44" s="180">
        <v>12</v>
      </c>
      <c r="J44" s="180">
        <v>15</v>
      </c>
      <c r="K44" s="180">
        <v>4</v>
      </c>
      <c r="L44" s="64"/>
      <c r="M44" s="1661">
        <f t="shared" si="10"/>
        <v>31</v>
      </c>
    </row>
    <row r="45" spans="1:16" ht="12" customHeight="1">
      <c r="A45" s="2088"/>
      <c r="B45" s="2212"/>
      <c r="C45" s="289"/>
      <c r="D45" s="64" t="s">
        <v>337</v>
      </c>
      <c r="E45" s="180">
        <v>1</v>
      </c>
      <c r="F45" s="180">
        <v>0</v>
      </c>
      <c r="G45" s="180">
        <v>0</v>
      </c>
      <c r="H45" s="180">
        <v>0</v>
      </c>
      <c r="I45" s="180">
        <v>1</v>
      </c>
      <c r="J45" s="180">
        <v>1</v>
      </c>
      <c r="K45" s="180">
        <v>0</v>
      </c>
      <c r="L45" s="64"/>
      <c r="M45" s="1661">
        <f t="shared" si="10"/>
        <v>3</v>
      </c>
    </row>
    <row r="46" spans="1:16" ht="12" customHeight="1">
      <c r="A46" s="2088"/>
      <c r="B46" s="2212"/>
      <c r="C46" s="289"/>
      <c r="D46" s="64" t="s">
        <v>210</v>
      </c>
      <c r="E46" s="180">
        <v>0</v>
      </c>
      <c r="F46" s="180">
        <v>0</v>
      </c>
      <c r="G46" s="180">
        <v>0</v>
      </c>
      <c r="H46" s="180">
        <v>0</v>
      </c>
      <c r="I46" s="180">
        <v>1</v>
      </c>
      <c r="J46" s="180">
        <v>2</v>
      </c>
      <c r="K46" s="180">
        <v>9</v>
      </c>
      <c r="L46" s="64"/>
      <c r="M46" s="1661">
        <f t="shared" si="10"/>
        <v>12</v>
      </c>
    </row>
    <row r="47" spans="1:16" ht="12" customHeight="1">
      <c r="A47" s="2088"/>
      <c r="B47" s="2212"/>
      <c r="C47" s="287"/>
      <c r="D47" s="64" t="s">
        <v>1513</v>
      </c>
      <c r="E47" s="180">
        <v>2</v>
      </c>
      <c r="F47" s="180">
        <v>0</v>
      </c>
      <c r="G47" s="180">
        <v>0</v>
      </c>
      <c r="H47" s="180">
        <v>0</v>
      </c>
      <c r="I47" s="180">
        <v>1</v>
      </c>
      <c r="J47" s="180">
        <v>2</v>
      </c>
      <c r="K47" s="180">
        <v>1</v>
      </c>
      <c r="L47" s="64"/>
      <c r="M47" s="1661">
        <f t="shared" si="10"/>
        <v>6</v>
      </c>
    </row>
    <row r="48" spans="1:16" ht="12" customHeight="1">
      <c r="A48" s="2088"/>
      <c r="B48" s="2212"/>
      <c r="C48" s="287"/>
      <c r="D48" s="64" t="s">
        <v>212</v>
      </c>
      <c r="E48" s="180">
        <v>3</v>
      </c>
      <c r="F48" s="180">
        <v>0</v>
      </c>
      <c r="G48" s="180">
        <v>0</v>
      </c>
      <c r="H48" s="180">
        <v>1</v>
      </c>
      <c r="I48" s="180">
        <v>11</v>
      </c>
      <c r="J48" s="180">
        <v>5</v>
      </c>
      <c r="K48" s="180">
        <v>2</v>
      </c>
      <c r="L48" s="64"/>
      <c r="M48" s="1661">
        <f t="shared" si="10"/>
        <v>22</v>
      </c>
    </row>
    <row r="49" spans="1:16" ht="12" customHeight="1">
      <c r="A49" s="2088"/>
      <c r="B49" s="2212"/>
      <c r="C49" s="504" t="s">
        <v>31</v>
      </c>
      <c r="D49" s="64"/>
      <c r="E49" s="1915">
        <f>SUM(E50:E52)</f>
        <v>0</v>
      </c>
      <c r="F49" s="1915">
        <f t="shared" ref="F49:K49" si="11">SUM(F50:F52)</f>
        <v>0</v>
      </c>
      <c r="G49" s="1915">
        <f t="shared" si="11"/>
        <v>0</v>
      </c>
      <c r="H49" s="1915">
        <f t="shared" si="11"/>
        <v>0</v>
      </c>
      <c r="I49" s="1915">
        <f t="shared" si="11"/>
        <v>0</v>
      </c>
      <c r="J49" s="1915">
        <f t="shared" si="11"/>
        <v>0</v>
      </c>
      <c r="K49" s="1915">
        <f t="shared" si="11"/>
        <v>1</v>
      </c>
      <c r="L49" s="1915"/>
      <c r="M49" s="1671">
        <f t="shared" si="10"/>
        <v>1</v>
      </c>
    </row>
    <row r="50" spans="1:16" ht="12" customHeight="1">
      <c r="A50" s="2088"/>
      <c r="B50" s="2212"/>
      <c r="C50" s="289"/>
      <c r="D50" s="64" t="s">
        <v>209</v>
      </c>
      <c r="E50" s="180">
        <v>0</v>
      </c>
      <c r="F50" s="180">
        <v>0</v>
      </c>
      <c r="G50" s="180">
        <v>0</v>
      </c>
      <c r="H50" s="180">
        <v>0</v>
      </c>
      <c r="I50" s="180">
        <v>0</v>
      </c>
      <c r="J50" s="180">
        <v>0</v>
      </c>
      <c r="K50" s="180">
        <v>1</v>
      </c>
      <c r="L50" s="64"/>
      <c r="M50" s="1661">
        <f t="shared" si="10"/>
        <v>1</v>
      </c>
      <c r="P50" s="2908"/>
    </row>
    <row r="51" spans="1:16" ht="12" customHeight="1">
      <c r="A51" s="2088"/>
      <c r="B51" s="2212"/>
      <c r="C51" s="289"/>
      <c r="D51" s="64" t="s">
        <v>1513</v>
      </c>
      <c r="E51" s="180">
        <v>0</v>
      </c>
      <c r="F51" s="180">
        <v>0</v>
      </c>
      <c r="G51" s="180">
        <v>0</v>
      </c>
      <c r="H51" s="180">
        <v>0</v>
      </c>
      <c r="I51" s="180">
        <v>0</v>
      </c>
      <c r="J51" s="180">
        <v>0</v>
      </c>
      <c r="K51" s="180">
        <v>0</v>
      </c>
      <c r="L51" s="64"/>
      <c r="M51" s="1661">
        <f t="shared" si="10"/>
        <v>0</v>
      </c>
      <c r="P51" s="2908"/>
    </row>
    <row r="52" spans="1:16" ht="12" customHeight="1">
      <c r="A52" s="2088"/>
      <c r="B52" s="2212"/>
      <c r="C52" s="289"/>
      <c r="D52" s="64" t="s">
        <v>212</v>
      </c>
      <c r="E52" s="180">
        <v>0</v>
      </c>
      <c r="F52" s="180">
        <v>0</v>
      </c>
      <c r="G52" s="180">
        <v>0</v>
      </c>
      <c r="H52" s="180">
        <v>0</v>
      </c>
      <c r="I52" s="180">
        <v>0</v>
      </c>
      <c r="J52" s="180">
        <v>0</v>
      </c>
      <c r="K52" s="180">
        <v>0</v>
      </c>
      <c r="L52" s="64"/>
      <c r="M52" s="1661">
        <f t="shared" si="10"/>
        <v>0</v>
      </c>
    </row>
    <row r="53" spans="1:16" ht="12" customHeight="1">
      <c r="A53" s="2088"/>
      <c r="B53" s="2212"/>
      <c r="C53" s="504" t="s">
        <v>32</v>
      </c>
      <c r="D53" s="64"/>
      <c r="E53" s="1915">
        <f>SUM(E54:E58)</f>
        <v>0</v>
      </c>
      <c r="F53" s="1915">
        <f t="shared" ref="F53:K53" si="12">SUM(F54:F58)</f>
        <v>0</v>
      </c>
      <c r="G53" s="1915">
        <f t="shared" si="12"/>
        <v>1</v>
      </c>
      <c r="H53" s="1915">
        <f t="shared" si="12"/>
        <v>0</v>
      </c>
      <c r="I53" s="1915">
        <f t="shared" si="12"/>
        <v>0</v>
      </c>
      <c r="J53" s="1915">
        <f t="shared" si="12"/>
        <v>0</v>
      </c>
      <c r="K53" s="1915">
        <f t="shared" si="12"/>
        <v>1</v>
      </c>
      <c r="L53" s="1915"/>
      <c r="M53" s="1671">
        <f t="shared" si="10"/>
        <v>2</v>
      </c>
    </row>
    <row r="54" spans="1:16" ht="12" customHeight="1">
      <c r="A54" s="2088"/>
      <c r="B54" s="2212"/>
      <c r="C54" s="289"/>
      <c r="D54" s="64" t="s">
        <v>208</v>
      </c>
      <c r="E54" s="180">
        <v>0</v>
      </c>
      <c r="F54" s="180">
        <v>0</v>
      </c>
      <c r="G54" s="180">
        <v>0</v>
      </c>
      <c r="H54" s="180">
        <v>0</v>
      </c>
      <c r="I54" s="180">
        <v>0</v>
      </c>
      <c r="J54" s="180">
        <v>0</v>
      </c>
      <c r="K54" s="180">
        <v>1</v>
      </c>
      <c r="L54" s="64"/>
      <c r="M54" s="1661">
        <f t="shared" si="10"/>
        <v>1</v>
      </c>
    </row>
    <row r="55" spans="1:16" ht="12" customHeight="1">
      <c r="A55" s="2088"/>
      <c r="B55" s="2212"/>
      <c r="C55" s="289"/>
      <c r="D55" s="64" t="s">
        <v>213</v>
      </c>
      <c r="E55" s="180">
        <v>0</v>
      </c>
      <c r="F55" s="180">
        <v>0</v>
      </c>
      <c r="G55" s="180">
        <v>0</v>
      </c>
      <c r="H55" s="180">
        <v>0</v>
      </c>
      <c r="I55" s="180">
        <v>0</v>
      </c>
      <c r="J55" s="180">
        <v>0</v>
      </c>
      <c r="K55" s="180">
        <v>0</v>
      </c>
      <c r="L55" s="64"/>
      <c r="M55" s="1661">
        <f t="shared" si="10"/>
        <v>0</v>
      </c>
    </row>
    <row r="56" spans="1:16" ht="12" customHeight="1">
      <c r="A56" s="2088"/>
      <c r="B56" s="2212"/>
      <c r="C56" s="289"/>
      <c r="D56" s="64" t="s">
        <v>214</v>
      </c>
      <c r="E56" s="180">
        <v>0</v>
      </c>
      <c r="F56" s="180">
        <v>0</v>
      </c>
      <c r="G56" s="180">
        <v>0</v>
      </c>
      <c r="H56" s="180">
        <v>0</v>
      </c>
      <c r="I56" s="180">
        <v>0</v>
      </c>
      <c r="J56" s="180">
        <v>0</v>
      </c>
      <c r="K56" s="180">
        <v>0</v>
      </c>
      <c r="L56" s="64"/>
      <c r="M56" s="1661">
        <f t="shared" si="10"/>
        <v>0</v>
      </c>
    </row>
    <row r="57" spans="1:16" ht="12" customHeight="1">
      <c r="A57" s="2088"/>
      <c r="B57" s="2212"/>
      <c r="C57" s="289"/>
      <c r="D57" s="64" t="s">
        <v>337</v>
      </c>
      <c r="E57" s="180">
        <v>0</v>
      </c>
      <c r="F57" s="180">
        <v>0</v>
      </c>
      <c r="G57" s="180">
        <v>1</v>
      </c>
      <c r="H57" s="180">
        <v>0</v>
      </c>
      <c r="I57" s="180">
        <v>0</v>
      </c>
      <c r="J57" s="180">
        <v>0</v>
      </c>
      <c r="K57" s="180">
        <v>0</v>
      </c>
      <c r="L57" s="64"/>
      <c r="M57" s="1661">
        <f t="shared" si="10"/>
        <v>1</v>
      </c>
    </row>
    <row r="58" spans="1:16" ht="12" customHeight="1">
      <c r="A58" s="2088"/>
      <c r="B58" s="2212"/>
      <c r="C58" s="289"/>
      <c r="D58" s="64" t="s">
        <v>215</v>
      </c>
      <c r="E58" s="180">
        <v>0</v>
      </c>
      <c r="F58" s="180">
        <v>0</v>
      </c>
      <c r="G58" s="180">
        <v>0</v>
      </c>
      <c r="H58" s="180">
        <v>0</v>
      </c>
      <c r="I58" s="180">
        <v>0</v>
      </c>
      <c r="J58" s="180">
        <v>0</v>
      </c>
      <c r="K58" s="180">
        <v>0</v>
      </c>
      <c r="L58" s="64"/>
      <c r="M58" s="1661">
        <f t="shared" si="10"/>
        <v>0</v>
      </c>
    </row>
    <row r="59" spans="1:16" ht="12" customHeight="1">
      <c r="A59" s="2088"/>
      <c r="B59" s="2212"/>
      <c r="C59" s="504" t="s">
        <v>131</v>
      </c>
      <c r="D59" s="64"/>
      <c r="E59" s="1915">
        <f>SUM(E60:E63)</f>
        <v>5</v>
      </c>
      <c r="F59" s="1915">
        <f t="shared" ref="F59:K59" si="13">SUM(F60:F63)</f>
        <v>0</v>
      </c>
      <c r="G59" s="1915">
        <f t="shared" si="13"/>
        <v>0</v>
      </c>
      <c r="H59" s="1915">
        <f t="shared" si="13"/>
        <v>5</v>
      </c>
      <c r="I59" s="1915">
        <f t="shared" si="13"/>
        <v>13</v>
      </c>
      <c r="J59" s="1915">
        <f t="shared" si="13"/>
        <v>7</v>
      </c>
      <c r="K59" s="1915">
        <f t="shared" si="13"/>
        <v>0</v>
      </c>
      <c r="L59" s="1915"/>
      <c r="M59" s="1671">
        <f t="shared" si="10"/>
        <v>30</v>
      </c>
    </row>
    <row r="60" spans="1:16" ht="12" customHeight="1">
      <c r="A60" s="2088"/>
      <c r="B60" s="2212"/>
      <c r="C60" s="287"/>
      <c r="D60" s="64" t="s">
        <v>335</v>
      </c>
      <c r="E60" s="180">
        <v>1</v>
      </c>
      <c r="F60" s="180">
        <v>0</v>
      </c>
      <c r="G60" s="180">
        <v>0</v>
      </c>
      <c r="H60" s="180">
        <v>0</v>
      </c>
      <c r="I60" s="180">
        <v>2</v>
      </c>
      <c r="J60" s="180">
        <v>1</v>
      </c>
      <c r="K60" s="180">
        <v>0</v>
      </c>
      <c r="L60" s="64"/>
      <c r="M60" s="1661">
        <f t="shared" si="10"/>
        <v>4</v>
      </c>
    </row>
    <row r="61" spans="1:16" ht="12" customHeight="1">
      <c r="A61" s="2088"/>
      <c r="B61" s="2212"/>
      <c r="C61" s="287"/>
      <c r="D61" s="64" t="s">
        <v>208</v>
      </c>
      <c r="E61" s="180">
        <v>1</v>
      </c>
      <c r="F61" s="180">
        <v>0</v>
      </c>
      <c r="G61" s="180">
        <v>0</v>
      </c>
      <c r="H61" s="180">
        <v>2</v>
      </c>
      <c r="I61" s="180">
        <v>3</v>
      </c>
      <c r="J61" s="180">
        <v>3</v>
      </c>
      <c r="K61" s="180">
        <v>0</v>
      </c>
      <c r="L61" s="64"/>
      <c r="M61" s="1661">
        <f t="shared" si="10"/>
        <v>9</v>
      </c>
    </row>
    <row r="62" spans="1:16" ht="12" customHeight="1">
      <c r="A62" s="2088"/>
      <c r="B62" s="2212"/>
      <c r="C62" s="287"/>
      <c r="D62" s="64" t="s">
        <v>336</v>
      </c>
      <c r="E62" s="180">
        <v>1</v>
      </c>
      <c r="F62" s="180">
        <v>0</v>
      </c>
      <c r="G62" s="180">
        <v>0</v>
      </c>
      <c r="H62" s="180">
        <v>2</v>
      </c>
      <c r="I62" s="180">
        <v>1</v>
      </c>
      <c r="J62" s="180">
        <v>0</v>
      </c>
      <c r="K62" s="180">
        <v>0</v>
      </c>
      <c r="L62" s="64"/>
      <c r="M62" s="1661">
        <f t="shared" si="10"/>
        <v>4</v>
      </c>
    </row>
    <row r="63" spans="1:16" ht="12" customHeight="1">
      <c r="A63" s="2088"/>
      <c r="B63" s="2212"/>
      <c r="C63" s="287"/>
      <c r="D63" s="64" t="s">
        <v>209</v>
      </c>
      <c r="E63" s="180">
        <v>2</v>
      </c>
      <c r="F63" s="180">
        <v>0</v>
      </c>
      <c r="G63" s="180">
        <v>0</v>
      </c>
      <c r="H63" s="180">
        <v>1</v>
      </c>
      <c r="I63" s="180">
        <v>7</v>
      </c>
      <c r="J63" s="180">
        <v>3</v>
      </c>
      <c r="K63" s="180">
        <v>0</v>
      </c>
      <c r="L63" s="64"/>
      <c r="M63" s="1661">
        <f t="shared" si="10"/>
        <v>13</v>
      </c>
    </row>
    <row r="64" spans="1:16" ht="12" customHeight="1">
      <c r="A64" s="2088"/>
      <c r="B64" s="2212"/>
      <c r="C64" s="504" t="s">
        <v>132</v>
      </c>
      <c r="D64" s="64"/>
      <c r="E64" s="1915">
        <f>SUM(E65:E69)</f>
        <v>5</v>
      </c>
      <c r="F64" s="1915">
        <f t="shared" ref="F64:K64" si="14">SUM(F65:F69)</f>
        <v>0</v>
      </c>
      <c r="G64" s="1915">
        <f t="shared" si="14"/>
        <v>0</v>
      </c>
      <c r="H64" s="1915">
        <f t="shared" si="14"/>
        <v>0</v>
      </c>
      <c r="I64" s="1915">
        <f t="shared" si="14"/>
        <v>1</v>
      </c>
      <c r="J64" s="1915">
        <f t="shared" si="14"/>
        <v>6</v>
      </c>
      <c r="K64" s="1915">
        <f t="shared" si="14"/>
        <v>35</v>
      </c>
      <c r="L64" s="1915"/>
      <c r="M64" s="1671">
        <f t="shared" si="10"/>
        <v>47</v>
      </c>
    </row>
    <row r="65" spans="1:16" ht="12" customHeight="1">
      <c r="A65" s="2088"/>
      <c r="B65" s="2212"/>
      <c r="C65" s="289"/>
      <c r="D65" s="64" t="s">
        <v>335</v>
      </c>
      <c r="E65" s="180">
        <v>1</v>
      </c>
      <c r="F65" s="180">
        <v>0</v>
      </c>
      <c r="G65" s="180">
        <v>0</v>
      </c>
      <c r="H65" s="180">
        <v>0</v>
      </c>
      <c r="I65" s="180">
        <v>0</v>
      </c>
      <c r="J65" s="180">
        <v>0</v>
      </c>
      <c r="K65" s="180">
        <v>0</v>
      </c>
      <c r="L65" s="64"/>
      <c r="M65" s="1661">
        <f t="shared" si="10"/>
        <v>1</v>
      </c>
    </row>
    <row r="66" spans="1:16" ht="12" customHeight="1">
      <c r="A66" s="2088"/>
      <c r="B66" s="2212"/>
      <c r="C66" s="289"/>
      <c r="D66" s="64" t="s">
        <v>208</v>
      </c>
      <c r="E66" s="180">
        <v>0</v>
      </c>
      <c r="F66" s="180">
        <v>0</v>
      </c>
      <c r="G66" s="180">
        <v>0</v>
      </c>
      <c r="H66" s="180">
        <v>0</v>
      </c>
      <c r="I66" s="180">
        <v>0</v>
      </c>
      <c r="J66" s="180">
        <v>1</v>
      </c>
      <c r="K66" s="180">
        <v>15</v>
      </c>
      <c r="L66" s="64"/>
      <c r="M66" s="1661">
        <f t="shared" si="10"/>
        <v>16</v>
      </c>
    </row>
    <row r="67" spans="1:16" ht="12" customHeight="1">
      <c r="A67" s="2088"/>
      <c r="B67" s="2212"/>
      <c r="C67" s="289"/>
      <c r="D67" s="64" t="s">
        <v>216</v>
      </c>
      <c r="E67" s="180">
        <v>0</v>
      </c>
      <c r="F67" s="180">
        <v>0</v>
      </c>
      <c r="G67" s="180">
        <v>0</v>
      </c>
      <c r="H67" s="180">
        <v>0</v>
      </c>
      <c r="I67" s="180">
        <v>0</v>
      </c>
      <c r="J67" s="180">
        <v>0</v>
      </c>
      <c r="K67" s="180">
        <v>0</v>
      </c>
      <c r="L67" s="64"/>
      <c r="M67" s="1661">
        <f t="shared" si="10"/>
        <v>0</v>
      </c>
    </row>
    <row r="68" spans="1:16" ht="12" customHeight="1">
      <c r="A68" s="2088"/>
      <c r="B68" s="2212"/>
      <c r="C68" s="289"/>
      <c r="D68" s="64" t="s">
        <v>336</v>
      </c>
      <c r="E68" s="180">
        <v>2</v>
      </c>
      <c r="F68" s="180">
        <v>0</v>
      </c>
      <c r="G68" s="180">
        <v>0</v>
      </c>
      <c r="H68" s="180">
        <v>0</v>
      </c>
      <c r="I68" s="180">
        <v>1</v>
      </c>
      <c r="J68" s="180">
        <v>3</v>
      </c>
      <c r="K68" s="180">
        <v>0</v>
      </c>
      <c r="L68" s="64"/>
      <c r="M68" s="1661">
        <f t="shared" si="10"/>
        <v>6</v>
      </c>
    </row>
    <row r="69" spans="1:16" ht="12" customHeight="1">
      <c r="A69" s="2088"/>
      <c r="B69" s="2212"/>
      <c r="C69" s="289"/>
      <c r="D69" s="64" t="s">
        <v>209</v>
      </c>
      <c r="E69" s="180">
        <v>2</v>
      </c>
      <c r="F69" s="180">
        <v>0</v>
      </c>
      <c r="G69" s="180">
        <v>0</v>
      </c>
      <c r="H69" s="180">
        <v>0</v>
      </c>
      <c r="I69" s="180">
        <v>0</v>
      </c>
      <c r="J69" s="180">
        <v>2</v>
      </c>
      <c r="K69" s="180">
        <v>20</v>
      </c>
      <c r="L69" s="64"/>
      <c r="M69" s="1661">
        <f t="shared" si="10"/>
        <v>24</v>
      </c>
    </row>
    <row r="70" spans="1:16" ht="12" customHeight="1">
      <c r="A70" s="2088"/>
      <c r="B70" s="2212"/>
      <c r="C70" s="504" t="s">
        <v>35</v>
      </c>
      <c r="D70" s="64"/>
      <c r="E70" s="1915">
        <f>SUM(E71:E73)</f>
        <v>0</v>
      </c>
      <c r="F70" s="1915">
        <f t="shared" ref="F70:K70" si="15">SUM(F71:F73)</f>
        <v>0</v>
      </c>
      <c r="G70" s="1915">
        <f t="shared" si="15"/>
        <v>0</v>
      </c>
      <c r="H70" s="1915">
        <f t="shared" si="15"/>
        <v>0</v>
      </c>
      <c r="I70" s="1915">
        <f t="shared" si="15"/>
        <v>0</v>
      </c>
      <c r="J70" s="1915">
        <f t="shared" si="15"/>
        <v>3</v>
      </c>
      <c r="K70" s="1915">
        <f t="shared" si="15"/>
        <v>1</v>
      </c>
      <c r="L70" s="1915"/>
      <c r="M70" s="1671">
        <f t="shared" si="10"/>
        <v>4</v>
      </c>
    </row>
    <row r="71" spans="1:16" ht="12" customHeight="1">
      <c r="A71" s="2088"/>
      <c r="B71" s="2212"/>
      <c r="C71" s="287"/>
      <c r="D71" s="64" t="s">
        <v>208</v>
      </c>
      <c r="E71" s="180">
        <v>0</v>
      </c>
      <c r="F71" s="180">
        <v>0</v>
      </c>
      <c r="G71" s="180">
        <v>0</v>
      </c>
      <c r="H71" s="180">
        <v>0</v>
      </c>
      <c r="I71" s="180">
        <v>0</v>
      </c>
      <c r="J71" s="180">
        <v>0</v>
      </c>
      <c r="K71" s="180">
        <v>1</v>
      </c>
      <c r="L71" s="64"/>
      <c r="M71" s="1661">
        <f t="shared" si="10"/>
        <v>1</v>
      </c>
    </row>
    <row r="72" spans="1:16" ht="12" customHeight="1">
      <c r="A72" s="2088"/>
      <c r="B72" s="2212"/>
      <c r="C72" s="287"/>
      <c r="D72" s="64" t="s">
        <v>336</v>
      </c>
      <c r="E72" s="180">
        <v>0</v>
      </c>
      <c r="F72" s="180">
        <v>0</v>
      </c>
      <c r="G72" s="180">
        <v>0</v>
      </c>
      <c r="H72" s="180">
        <v>0</v>
      </c>
      <c r="I72" s="180">
        <v>0</v>
      </c>
      <c r="J72" s="180">
        <v>2</v>
      </c>
      <c r="K72" s="180">
        <v>0</v>
      </c>
      <c r="L72" s="64"/>
      <c r="M72" s="1661">
        <f t="shared" si="10"/>
        <v>2</v>
      </c>
    </row>
    <row r="73" spans="1:16" ht="12" customHeight="1">
      <c r="A73" s="2088"/>
      <c r="B73" s="2212"/>
      <c r="C73" s="287"/>
      <c r="D73" s="64" t="s">
        <v>209</v>
      </c>
      <c r="E73" s="180">
        <v>0</v>
      </c>
      <c r="F73" s="180">
        <v>0</v>
      </c>
      <c r="G73" s="180">
        <v>0</v>
      </c>
      <c r="H73" s="180">
        <v>0</v>
      </c>
      <c r="I73" s="180">
        <v>0</v>
      </c>
      <c r="J73" s="180">
        <v>1</v>
      </c>
      <c r="K73" s="180">
        <v>0</v>
      </c>
      <c r="L73" s="64"/>
      <c r="M73" s="1661">
        <f t="shared" si="10"/>
        <v>1</v>
      </c>
    </row>
    <row r="74" spans="1:16" ht="12" customHeight="1">
      <c r="A74" s="2088"/>
      <c r="B74" s="2212"/>
      <c r="C74" s="504" t="s">
        <v>133</v>
      </c>
      <c r="D74" s="64"/>
      <c r="E74" s="1915">
        <f>SUM(E75:E77)</f>
        <v>0</v>
      </c>
      <c r="F74" s="1915">
        <f t="shared" ref="F74:K74" si="16">SUM(F75:F77)</f>
        <v>0</v>
      </c>
      <c r="G74" s="1915">
        <f t="shared" si="16"/>
        <v>0</v>
      </c>
      <c r="H74" s="1915">
        <f t="shared" si="16"/>
        <v>0</v>
      </c>
      <c r="I74" s="1915">
        <f t="shared" si="16"/>
        <v>0</v>
      </c>
      <c r="J74" s="1915">
        <f t="shared" si="16"/>
        <v>0</v>
      </c>
      <c r="K74" s="1915">
        <f t="shared" si="16"/>
        <v>0</v>
      </c>
      <c r="L74" s="1915"/>
      <c r="M74" s="1671">
        <f t="shared" si="10"/>
        <v>0</v>
      </c>
    </row>
    <row r="75" spans="1:16" ht="12" customHeight="1">
      <c r="A75" s="2088"/>
      <c r="B75" s="2212"/>
      <c r="C75" s="514"/>
      <c r="D75" s="64" t="s">
        <v>208</v>
      </c>
      <c r="E75" s="180">
        <v>0</v>
      </c>
      <c r="F75" s="180">
        <v>0</v>
      </c>
      <c r="G75" s="180">
        <v>0</v>
      </c>
      <c r="H75" s="180">
        <v>0</v>
      </c>
      <c r="I75" s="180">
        <v>0</v>
      </c>
      <c r="J75" s="180">
        <v>0</v>
      </c>
      <c r="K75" s="180">
        <v>0</v>
      </c>
      <c r="L75" s="64"/>
      <c r="M75" s="1661">
        <f t="shared" si="10"/>
        <v>0</v>
      </c>
    </row>
    <row r="76" spans="1:16" ht="12" customHeight="1">
      <c r="A76" s="2088"/>
      <c r="B76" s="2212"/>
      <c r="C76" s="514"/>
      <c r="D76" s="64" t="s">
        <v>209</v>
      </c>
      <c r="E76" s="180">
        <v>0</v>
      </c>
      <c r="F76" s="180">
        <v>0</v>
      </c>
      <c r="G76" s="180">
        <v>0</v>
      </c>
      <c r="H76" s="180">
        <v>0</v>
      </c>
      <c r="I76" s="180">
        <v>0</v>
      </c>
      <c r="J76" s="180">
        <v>0</v>
      </c>
      <c r="K76" s="180">
        <v>0</v>
      </c>
      <c r="L76" s="64"/>
      <c r="M76" s="1661">
        <f t="shared" si="10"/>
        <v>0</v>
      </c>
    </row>
    <row r="77" spans="1:16" ht="12" customHeight="1">
      <c r="A77" s="2088"/>
      <c r="B77" s="2212"/>
      <c r="C77" s="514"/>
      <c r="D77" s="64" t="s">
        <v>215</v>
      </c>
      <c r="E77" s="180">
        <v>0</v>
      </c>
      <c r="F77" s="180">
        <v>0</v>
      </c>
      <c r="G77" s="180">
        <v>0</v>
      </c>
      <c r="H77" s="180">
        <v>0</v>
      </c>
      <c r="I77" s="180">
        <v>0</v>
      </c>
      <c r="J77" s="180">
        <v>0</v>
      </c>
      <c r="K77" s="180">
        <v>0</v>
      </c>
      <c r="L77" s="64"/>
      <c r="M77" s="1661">
        <f t="shared" si="10"/>
        <v>0</v>
      </c>
    </row>
    <row r="78" spans="1:16" ht="12" customHeight="1">
      <c r="A78" s="2088"/>
      <c r="B78" s="2212"/>
      <c r="C78" s="509" t="s">
        <v>37</v>
      </c>
      <c r="D78" s="36"/>
      <c r="E78" s="589">
        <f>SUM(E79)</f>
        <v>1</v>
      </c>
      <c r="F78" s="589">
        <f t="shared" ref="F78:K78" si="17">SUM(F79)</f>
        <v>0</v>
      </c>
      <c r="G78" s="589">
        <f t="shared" si="17"/>
        <v>0</v>
      </c>
      <c r="H78" s="589">
        <f t="shared" si="17"/>
        <v>0</v>
      </c>
      <c r="I78" s="589">
        <f t="shared" si="17"/>
        <v>2</v>
      </c>
      <c r="J78" s="589">
        <f t="shared" si="17"/>
        <v>2</v>
      </c>
      <c r="K78" s="589">
        <f t="shared" si="17"/>
        <v>0</v>
      </c>
      <c r="L78" s="589"/>
      <c r="M78" s="1099">
        <f t="shared" si="10"/>
        <v>5</v>
      </c>
    </row>
    <row r="79" spans="1:16" ht="12" customHeight="1">
      <c r="A79" s="2088"/>
      <c r="B79" s="2213"/>
      <c r="C79" s="287"/>
      <c r="D79" s="89" t="s">
        <v>217</v>
      </c>
      <c r="E79" s="2088">
        <v>1</v>
      </c>
      <c r="F79" s="2088">
        <v>0</v>
      </c>
      <c r="G79" s="2088">
        <v>0</v>
      </c>
      <c r="H79" s="2088">
        <v>0</v>
      </c>
      <c r="I79" s="2088">
        <v>2</v>
      </c>
      <c r="J79" s="2088">
        <v>2</v>
      </c>
      <c r="K79" s="2088">
        <v>0</v>
      </c>
      <c r="L79" s="89"/>
      <c r="M79" s="325">
        <f t="shared" si="10"/>
        <v>5</v>
      </c>
    </row>
    <row r="80" spans="1:16" ht="12.75" customHeight="1">
      <c r="A80" s="2088"/>
      <c r="B80" s="2211">
        <v>1403</v>
      </c>
      <c r="C80" s="29" t="s">
        <v>39</v>
      </c>
      <c r="D80" s="123"/>
      <c r="E80" s="319">
        <f>SUM(E81+E83+E85)</f>
        <v>3</v>
      </c>
      <c r="F80" s="319">
        <f t="shared" ref="F80:K80" si="18">SUM(F81+F83+F85)</f>
        <v>0</v>
      </c>
      <c r="G80" s="319">
        <f t="shared" si="18"/>
        <v>0</v>
      </c>
      <c r="H80" s="319">
        <f t="shared" si="18"/>
        <v>0</v>
      </c>
      <c r="I80" s="319">
        <f t="shared" si="18"/>
        <v>5</v>
      </c>
      <c r="J80" s="319">
        <f t="shared" si="18"/>
        <v>13</v>
      </c>
      <c r="K80" s="319">
        <f t="shared" si="18"/>
        <v>1</v>
      </c>
      <c r="L80" s="319"/>
      <c r="M80" s="320">
        <f>SUM(E80:K80)</f>
        <v>22</v>
      </c>
      <c r="P80" s="1660"/>
    </row>
    <row r="81" spans="1:16" ht="12" customHeight="1">
      <c r="A81" s="2088"/>
      <c r="B81" s="2212"/>
      <c r="C81" s="509" t="s">
        <v>40</v>
      </c>
      <c r="D81" s="89"/>
      <c r="E81" s="589">
        <f>SUM(E82)</f>
        <v>0</v>
      </c>
      <c r="F81" s="589">
        <f t="shared" ref="F81:K81" si="19">SUM(F82)</f>
        <v>0</v>
      </c>
      <c r="G81" s="589">
        <f t="shared" si="19"/>
        <v>0</v>
      </c>
      <c r="H81" s="589">
        <f t="shared" si="19"/>
        <v>0</v>
      </c>
      <c r="I81" s="589">
        <f t="shared" si="19"/>
        <v>0</v>
      </c>
      <c r="J81" s="589">
        <f t="shared" si="19"/>
        <v>0</v>
      </c>
      <c r="K81" s="589">
        <f t="shared" si="19"/>
        <v>1</v>
      </c>
      <c r="L81" s="36"/>
      <c r="M81" s="1099">
        <f>SUM(E81:K81)</f>
        <v>1</v>
      </c>
    </row>
    <row r="82" spans="1:16" ht="12" customHeight="1">
      <c r="A82" s="2088"/>
      <c r="B82" s="2212"/>
      <c r="C82" s="287"/>
      <c r="D82" s="89" t="s">
        <v>218</v>
      </c>
      <c r="E82" s="2088">
        <v>0</v>
      </c>
      <c r="F82" s="2088">
        <v>0</v>
      </c>
      <c r="G82" s="2088">
        <v>0</v>
      </c>
      <c r="H82" s="2088">
        <v>0</v>
      </c>
      <c r="I82" s="2088">
        <v>0</v>
      </c>
      <c r="J82" s="2088">
        <v>0</v>
      </c>
      <c r="K82" s="2088">
        <v>1</v>
      </c>
      <c r="L82" s="89"/>
      <c r="M82" s="325">
        <f>SUM(E82:K82)</f>
        <v>1</v>
      </c>
    </row>
    <row r="83" spans="1:16" ht="12" customHeight="1">
      <c r="A83" s="2088"/>
      <c r="B83" s="2212"/>
      <c r="C83" s="509" t="s">
        <v>41</v>
      </c>
      <c r="D83" s="89"/>
      <c r="E83" s="589">
        <f>SUM(E84)</f>
        <v>3</v>
      </c>
      <c r="F83" s="589">
        <f t="shared" ref="F83:K83" si="20">SUM(F84)</f>
        <v>0</v>
      </c>
      <c r="G83" s="589">
        <f t="shared" si="20"/>
        <v>0</v>
      </c>
      <c r="H83" s="589">
        <f t="shared" si="20"/>
        <v>0</v>
      </c>
      <c r="I83" s="589">
        <f t="shared" si="20"/>
        <v>5</v>
      </c>
      <c r="J83" s="589">
        <f t="shared" si="20"/>
        <v>12</v>
      </c>
      <c r="K83" s="589">
        <f t="shared" si="20"/>
        <v>0</v>
      </c>
      <c r="L83" s="589"/>
      <c r="M83" s="1099">
        <f t="shared" ref="M83:M87" si="21">SUM(E83:K83)</f>
        <v>20</v>
      </c>
    </row>
    <row r="84" spans="1:16" ht="12" customHeight="1">
      <c r="A84" s="2088"/>
      <c r="B84" s="2212"/>
      <c r="C84" s="287"/>
      <c r="D84" s="89" t="s">
        <v>218</v>
      </c>
      <c r="E84" s="2088">
        <v>3</v>
      </c>
      <c r="F84" s="2088">
        <v>0</v>
      </c>
      <c r="G84" s="2088">
        <v>0</v>
      </c>
      <c r="H84" s="2088">
        <v>0</v>
      </c>
      <c r="I84" s="2088">
        <v>5</v>
      </c>
      <c r="J84" s="2088">
        <v>12</v>
      </c>
      <c r="K84" s="2088">
        <v>0</v>
      </c>
      <c r="L84" s="89"/>
      <c r="M84" s="325">
        <f t="shared" si="21"/>
        <v>20</v>
      </c>
    </row>
    <row r="85" spans="1:16" ht="12" customHeight="1">
      <c r="A85" s="2088"/>
      <c r="B85" s="2212"/>
      <c r="C85" s="509" t="s">
        <v>42</v>
      </c>
      <c r="D85" s="89"/>
      <c r="E85" s="589">
        <f>SUM(E86:E87)</f>
        <v>0</v>
      </c>
      <c r="F85" s="589">
        <f t="shared" ref="F85:K85" si="22">SUM(F86:F87)</f>
        <v>0</v>
      </c>
      <c r="G85" s="589">
        <f t="shared" si="22"/>
        <v>0</v>
      </c>
      <c r="H85" s="589">
        <f t="shared" si="22"/>
        <v>0</v>
      </c>
      <c r="I85" s="589">
        <f t="shared" si="22"/>
        <v>0</v>
      </c>
      <c r="J85" s="589">
        <f t="shared" si="22"/>
        <v>1</v>
      </c>
      <c r="K85" s="589">
        <f t="shared" si="22"/>
        <v>0</v>
      </c>
      <c r="L85" s="589"/>
      <c r="M85" s="1099">
        <f t="shared" si="21"/>
        <v>1</v>
      </c>
    </row>
    <row r="86" spans="1:16" ht="12" customHeight="1">
      <c r="A86" s="2088"/>
      <c r="B86" s="2212"/>
      <c r="C86" s="287"/>
      <c r="D86" s="89" t="s">
        <v>218</v>
      </c>
      <c r="E86" s="2088">
        <v>0</v>
      </c>
      <c r="F86" s="2088">
        <v>0</v>
      </c>
      <c r="G86" s="2088">
        <v>0</v>
      </c>
      <c r="H86" s="2088">
        <v>0</v>
      </c>
      <c r="I86" s="2088">
        <v>0</v>
      </c>
      <c r="J86" s="2088">
        <v>0</v>
      </c>
      <c r="K86" s="2088">
        <v>0</v>
      </c>
      <c r="L86" s="89"/>
      <c r="M86" s="325">
        <f t="shared" si="21"/>
        <v>0</v>
      </c>
    </row>
    <row r="87" spans="1:16" ht="12" customHeight="1">
      <c r="A87" s="2088"/>
      <c r="B87" s="2213"/>
      <c r="C87" s="515"/>
      <c r="D87" s="516" t="s">
        <v>219</v>
      </c>
      <c r="E87" s="609">
        <v>0</v>
      </c>
      <c r="F87" s="609">
        <v>0</v>
      </c>
      <c r="G87" s="609">
        <v>0</v>
      </c>
      <c r="H87" s="609">
        <v>0</v>
      </c>
      <c r="I87" s="609">
        <v>0</v>
      </c>
      <c r="J87" s="609">
        <v>1</v>
      </c>
      <c r="K87" s="609">
        <v>0</v>
      </c>
      <c r="L87" s="516"/>
      <c r="M87" s="404">
        <f t="shared" si="21"/>
        <v>1</v>
      </c>
    </row>
    <row r="88" spans="1:16" ht="12" customHeight="1">
      <c r="A88" s="2088"/>
      <c r="B88" s="119"/>
      <c r="C88" s="294"/>
      <c r="D88" s="89"/>
      <c r="E88" s="89"/>
      <c r="F88" s="89"/>
      <c r="G88" s="89"/>
      <c r="H88" s="89"/>
      <c r="I88" s="89"/>
      <c r="J88" s="89"/>
      <c r="K88" s="89"/>
      <c r="L88" s="89"/>
      <c r="M88" s="2909" t="s">
        <v>220</v>
      </c>
    </row>
    <row r="89" spans="1:16" ht="12" customHeight="1">
      <c r="A89" s="2088"/>
      <c r="B89" s="119"/>
      <c r="C89" s="89"/>
      <c r="D89" s="89"/>
      <c r="E89" s="89"/>
      <c r="F89" s="89"/>
      <c r="G89" s="89"/>
      <c r="H89" s="89"/>
      <c r="I89" s="89"/>
      <c r="J89" s="89"/>
      <c r="K89" s="89"/>
      <c r="L89" s="89"/>
      <c r="M89" s="490" t="s">
        <v>221</v>
      </c>
    </row>
    <row r="90" spans="1:16" s="80" customFormat="1" ht="12" customHeight="1">
      <c r="A90" s="2088"/>
      <c r="B90" s="2282" t="s">
        <v>2</v>
      </c>
      <c r="C90" s="2285" t="s">
        <v>184</v>
      </c>
      <c r="D90" s="2285"/>
      <c r="E90" s="2903" t="s">
        <v>1566</v>
      </c>
      <c r="F90" s="2903"/>
      <c r="G90" s="2903"/>
      <c r="H90" s="2903"/>
      <c r="I90" s="2903"/>
      <c r="J90" s="2903"/>
      <c r="K90" s="2903"/>
      <c r="L90" s="2903"/>
      <c r="M90" s="2904"/>
      <c r="O90" s="89"/>
    </row>
    <row r="91" spans="1:16" ht="21" customHeight="1">
      <c r="A91" s="2088"/>
      <c r="B91" s="2357"/>
      <c r="C91" s="2286"/>
      <c r="D91" s="2286"/>
      <c r="E91" s="2905" t="s">
        <v>1567</v>
      </c>
      <c r="F91" s="2905" t="s">
        <v>1568</v>
      </c>
      <c r="G91" s="2905" t="s">
        <v>1569</v>
      </c>
      <c r="H91" s="2905" t="s">
        <v>1570</v>
      </c>
      <c r="I91" s="2098" t="s">
        <v>1495</v>
      </c>
      <c r="J91" s="2098" t="s">
        <v>1494</v>
      </c>
      <c r="K91" s="2098" t="s">
        <v>1571</v>
      </c>
      <c r="L91" s="2910"/>
      <c r="M91" s="1070" t="s">
        <v>8</v>
      </c>
    </row>
    <row r="92" spans="1:16" ht="12.75" customHeight="1">
      <c r="A92" s="2088"/>
      <c r="B92" s="2204">
        <v>1404</v>
      </c>
      <c r="C92" s="29" t="s">
        <v>43</v>
      </c>
      <c r="D92" s="123"/>
      <c r="E92" s="319">
        <f>SUM(E93+E98)</f>
        <v>6</v>
      </c>
      <c r="F92" s="319">
        <f t="shared" ref="F92:K92" si="23">SUM(F93+F98)</f>
        <v>0</v>
      </c>
      <c r="G92" s="319">
        <f t="shared" si="23"/>
        <v>1</v>
      </c>
      <c r="H92" s="319">
        <f t="shared" si="23"/>
        <v>3</v>
      </c>
      <c r="I92" s="319">
        <f t="shared" si="23"/>
        <v>27</v>
      </c>
      <c r="J92" s="319">
        <f t="shared" si="23"/>
        <v>37</v>
      </c>
      <c r="K92" s="319">
        <f t="shared" si="23"/>
        <v>31</v>
      </c>
      <c r="L92" s="319"/>
      <c r="M92" s="339">
        <f>SUM(E92:K92)</f>
        <v>105</v>
      </c>
      <c r="P92" s="1660"/>
    </row>
    <row r="93" spans="1:16" ht="12" customHeight="1">
      <c r="A93" s="2088"/>
      <c r="B93" s="2205"/>
      <c r="C93" s="504" t="s">
        <v>128</v>
      </c>
      <c r="D93" s="89"/>
      <c r="E93" s="589">
        <f>SUM(E94:E97)</f>
        <v>4</v>
      </c>
      <c r="F93" s="589">
        <f t="shared" ref="F93:K93" si="24">SUM(F94:F97)</f>
        <v>0</v>
      </c>
      <c r="G93" s="589">
        <f t="shared" si="24"/>
        <v>1</v>
      </c>
      <c r="H93" s="589">
        <f t="shared" si="24"/>
        <v>2</v>
      </c>
      <c r="I93" s="589">
        <f t="shared" si="24"/>
        <v>21</v>
      </c>
      <c r="J93" s="589">
        <f t="shared" si="24"/>
        <v>29</v>
      </c>
      <c r="K93" s="589">
        <f t="shared" si="24"/>
        <v>22</v>
      </c>
      <c r="L93" s="589"/>
      <c r="M93" s="1099">
        <f>SUM(E93:K93)</f>
        <v>79</v>
      </c>
      <c r="N93" s="80"/>
    </row>
    <row r="94" spans="1:16" ht="12" customHeight="1">
      <c r="A94" s="2088"/>
      <c r="B94" s="2206"/>
      <c r="C94" s="289"/>
      <c r="D94" s="89" t="s">
        <v>339</v>
      </c>
      <c r="E94" s="2088">
        <v>2</v>
      </c>
      <c r="F94" s="2088">
        <v>0</v>
      </c>
      <c r="G94" s="2088">
        <v>0</v>
      </c>
      <c r="H94" s="2088">
        <v>1</v>
      </c>
      <c r="I94" s="2088">
        <v>10</v>
      </c>
      <c r="J94" s="2088">
        <v>8</v>
      </c>
      <c r="K94" s="2088">
        <v>9</v>
      </c>
      <c r="L94" s="89"/>
      <c r="M94" s="325">
        <f t="shared" ref="M94:M153" si="25">SUM(E94:K94)</f>
        <v>30</v>
      </c>
      <c r="N94" s="80"/>
    </row>
    <row r="95" spans="1:16" ht="12" customHeight="1">
      <c r="A95" s="2088"/>
      <c r="B95" s="2206"/>
      <c r="C95" s="289"/>
      <c r="D95" s="89" t="s">
        <v>222</v>
      </c>
      <c r="E95" s="2088">
        <v>2</v>
      </c>
      <c r="F95" s="2088">
        <v>0</v>
      </c>
      <c r="G95" s="2088">
        <v>1</v>
      </c>
      <c r="H95" s="2088">
        <v>1</v>
      </c>
      <c r="I95" s="2088">
        <v>11</v>
      </c>
      <c r="J95" s="2088">
        <v>21</v>
      </c>
      <c r="K95" s="2088">
        <v>13</v>
      </c>
      <c r="L95" s="89"/>
      <c r="M95" s="325">
        <f t="shared" si="25"/>
        <v>49</v>
      </c>
      <c r="N95" s="80"/>
    </row>
    <row r="96" spans="1:16" ht="12" customHeight="1">
      <c r="A96" s="2088"/>
      <c r="B96" s="2206"/>
      <c r="C96" s="289"/>
      <c r="D96" s="89" t="s">
        <v>340</v>
      </c>
      <c r="E96" s="2088">
        <v>0</v>
      </c>
      <c r="F96" s="2088">
        <v>0</v>
      </c>
      <c r="G96" s="2088">
        <v>0</v>
      </c>
      <c r="H96" s="2088">
        <v>0</v>
      </c>
      <c r="I96" s="2088">
        <v>0</v>
      </c>
      <c r="J96" s="2088">
        <v>0</v>
      </c>
      <c r="K96" s="2088">
        <v>0</v>
      </c>
      <c r="L96" s="89"/>
      <c r="M96" s="325">
        <f t="shared" si="25"/>
        <v>0</v>
      </c>
      <c r="N96" s="80"/>
    </row>
    <row r="97" spans="1:16" ht="12" customHeight="1">
      <c r="A97" s="2088"/>
      <c r="B97" s="2206"/>
      <c r="C97" s="289"/>
      <c r="D97" s="89" t="s">
        <v>341</v>
      </c>
      <c r="E97" s="2088">
        <v>0</v>
      </c>
      <c r="F97" s="2088">
        <v>0</v>
      </c>
      <c r="G97" s="2088">
        <v>0</v>
      </c>
      <c r="H97" s="2088">
        <v>0</v>
      </c>
      <c r="I97" s="2088">
        <v>0</v>
      </c>
      <c r="J97" s="2088">
        <v>0</v>
      </c>
      <c r="K97" s="2088">
        <v>0</v>
      </c>
      <c r="L97" s="89"/>
      <c r="M97" s="325">
        <f t="shared" si="25"/>
        <v>0</v>
      </c>
      <c r="N97" s="80"/>
    </row>
    <row r="98" spans="1:16" ht="12" customHeight="1">
      <c r="A98" s="2088"/>
      <c r="B98" s="2205"/>
      <c r="C98" s="504" t="s">
        <v>45</v>
      </c>
      <c r="D98" s="89"/>
      <c r="E98" s="589">
        <f>SUM(E99:E100)</f>
        <v>2</v>
      </c>
      <c r="F98" s="589">
        <f t="shared" ref="F98:K98" si="26">SUM(F99:F100)</f>
        <v>0</v>
      </c>
      <c r="G98" s="589">
        <f t="shared" si="26"/>
        <v>0</v>
      </c>
      <c r="H98" s="589">
        <f t="shared" si="26"/>
        <v>1</v>
      </c>
      <c r="I98" s="589">
        <f t="shared" si="26"/>
        <v>6</v>
      </c>
      <c r="J98" s="589">
        <f t="shared" si="26"/>
        <v>8</v>
      </c>
      <c r="K98" s="589">
        <f t="shared" si="26"/>
        <v>9</v>
      </c>
      <c r="L98" s="589"/>
      <c r="M98" s="1099">
        <f t="shared" si="25"/>
        <v>26</v>
      </c>
    </row>
    <row r="99" spans="1:16" ht="12" customHeight="1">
      <c r="A99" s="2088"/>
      <c r="B99" s="2206"/>
      <c r="C99" s="289"/>
      <c r="D99" s="89" t="s">
        <v>342</v>
      </c>
      <c r="E99" s="2088">
        <v>0</v>
      </c>
      <c r="F99" s="2088">
        <v>0</v>
      </c>
      <c r="G99" s="2088">
        <v>0</v>
      </c>
      <c r="H99" s="2088">
        <v>0</v>
      </c>
      <c r="I99" s="2088">
        <v>0</v>
      </c>
      <c r="J99" s="2088">
        <v>0</v>
      </c>
      <c r="K99" s="2088">
        <v>0</v>
      </c>
      <c r="L99" s="89"/>
      <c r="M99" s="325">
        <f t="shared" si="25"/>
        <v>0</v>
      </c>
    </row>
    <row r="100" spans="1:16" ht="12" customHeight="1">
      <c r="A100" s="2088"/>
      <c r="B100" s="2206"/>
      <c r="C100" s="289"/>
      <c r="D100" s="89" t="s">
        <v>225</v>
      </c>
      <c r="E100" s="2088">
        <v>2</v>
      </c>
      <c r="F100" s="2088">
        <v>0</v>
      </c>
      <c r="G100" s="2088">
        <v>0</v>
      </c>
      <c r="H100" s="2088">
        <v>1</v>
      </c>
      <c r="I100" s="2088">
        <v>6</v>
      </c>
      <c r="J100" s="2088">
        <v>8</v>
      </c>
      <c r="K100" s="2088">
        <v>9</v>
      </c>
      <c r="L100" s="89"/>
      <c r="M100" s="325">
        <f t="shared" si="25"/>
        <v>26</v>
      </c>
    </row>
    <row r="101" spans="1:16" ht="12.75" customHeight="1">
      <c r="A101" s="2088"/>
      <c r="B101" s="2211">
        <v>1405</v>
      </c>
      <c r="C101" s="13" t="s">
        <v>46</v>
      </c>
      <c r="D101" s="14"/>
      <c r="E101" s="2110">
        <f t="shared" ref="E101:K101" si="27">SUM(E102+E110+E122+E124)</f>
        <v>36</v>
      </c>
      <c r="F101" s="2110">
        <f t="shared" si="27"/>
        <v>0</v>
      </c>
      <c r="G101" s="2110">
        <f t="shared" si="27"/>
        <v>5</v>
      </c>
      <c r="H101" s="2110">
        <f t="shared" si="27"/>
        <v>1</v>
      </c>
      <c r="I101" s="2110">
        <f t="shared" si="27"/>
        <v>89</v>
      </c>
      <c r="J101" s="2110">
        <f t="shared" si="27"/>
        <v>77</v>
      </c>
      <c r="K101" s="2110">
        <f t="shared" si="27"/>
        <v>12</v>
      </c>
      <c r="L101" s="2110"/>
      <c r="M101" s="1416">
        <f t="shared" si="25"/>
        <v>220</v>
      </c>
      <c r="P101" s="1660"/>
    </row>
    <row r="102" spans="1:16" ht="12" customHeight="1">
      <c r="A102" s="2088"/>
      <c r="B102" s="2212"/>
      <c r="C102" s="504" t="s">
        <v>47</v>
      </c>
      <c r="D102" s="89"/>
      <c r="E102" s="589">
        <f>SUM(E103:E109)</f>
        <v>23</v>
      </c>
      <c r="F102" s="589">
        <f t="shared" ref="F102:K102" si="28">SUM(F103:F109)</f>
        <v>0</v>
      </c>
      <c r="G102" s="589">
        <f t="shared" si="28"/>
        <v>1</v>
      </c>
      <c r="H102" s="589">
        <f t="shared" si="28"/>
        <v>0</v>
      </c>
      <c r="I102" s="589">
        <f t="shared" si="28"/>
        <v>61</v>
      </c>
      <c r="J102" s="589">
        <f t="shared" si="28"/>
        <v>50</v>
      </c>
      <c r="K102" s="589">
        <f t="shared" si="28"/>
        <v>4</v>
      </c>
      <c r="L102" s="589"/>
      <c r="M102" s="1099">
        <f t="shared" si="25"/>
        <v>139</v>
      </c>
      <c r="P102" s="1660"/>
    </row>
    <row r="103" spans="1:16" ht="12" customHeight="1">
      <c r="A103" s="2088"/>
      <c r="B103" s="2212"/>
      <c r="C103" s="287"/>
      <c r="D103" s="89" t="s">
        <v>344</v>
      </c>
      <c r="E103" s="180">
        <v>0</v>
      </c>
      <c r="F103" s="180">
        <v>0</v>
      </c>
      <c r="G103" s="180">
        <v>0</v>
      </c>
      <c r="H103" s="180">
        <v>0</v>
      </c>
      <c r="I103" s="180">
        <v>0</v>
      </c>
      <c r="J103" s="180">
        <v>0</v>
      </c>
      <c r="K103" s="180">
        <v>0</v>
      </c>
      <c r="L103" s="89"/>
      <c r="M103" s="325">
        <f t="shared" si="25"/>
        <v>0</v>
      </c>
    </row>
    <row r="104" spans="1:16" ht="12" customHeight="1">
      <c r="A104" s="2088"/>
      <c r="B104" s="2212"/>
      <c r="C104" s="287"/>
      <c r="D104" s="89" t="s">
        <v>226</v>
      </c>
      <c r="E104" s="2088">
        <v>1</v>
      </c>
      <c r="F104" s="2088">
        <v>0</v>
      </c>
      <c r="G104" s="2088">
        <v>0</v>
      </c>
      <c r="H104" s="2088">
        <v>0</v>
      </c>
      <c r="I104" s="2088">
        <v>6</v>
      </c>
      <c r="J104" s="2088">
        <v>5</v>
      </c>
      <c r="K104" s="2088">
        <v>0</v>
      </c>
      <c r="L104" s="89"/>
      <c r="M104" s="325">
        <f t="shared" si="25"/>
        <v>12</v>
      </c>
    </row>
    <row r="105" spans="1:16" ht="12" customHeight="1">
      <c r="A105" s="2088"/>
      <c r="B105" s="2212"/>
      <c r="C105" s="289"/>
      <c r="D105" s="89" t="s">
        <v>345</v>
      </c>
      <c r="E105" s="180">
        <v>0</v>
      </c>
      <c r="F105" s="180">
        <v>0</v>
      </c>
      <c r="G105" s="180">
        <v>0</v>
      </c>
      <c r="H105" s="180">
        <v>0</v>
      </c>
      <c r="I105" s="180">
        <v>0</v>
      </c>
      <c r="J105" s="180">
        <v>0</v>
      </c>
      <c r="K105" s="180">
        <v>0</v>
      </c>
      <c r="L105" s="89"/>
      <c r="M105" s="325">
        <f t="shared" si="25"/>
        <v>0</v>
      </c>
    </row>
    <row r="106" spans="1:16" ht="12" customHeight="1">
      <c r="A106" s="2088"/>
      <c r="B106" s="2212"/>
      <c r="C106" s="289"/>
      <c r="D106" s="89" t="s">
        <v>227</v>
      </c>
      <c r="E106" s="2088">
        <v>13</v>
      </c>
      <c r="F106" s="2088">
        <v>0</v>
      </c>
      <c r="G106" s="2088">
        <v>0</v>
      </c>
      <c r="H106" s="2088">
        <v>0</v>
      </c>
      <c r="I106" s="2088">
        <v>40</v>
      </c>
      <c r="J106" s="2088">
        <v>32</v>
      </c>
      <c r="K106" s="2088">
        <v>3</v>
      </c>
      <c r="L106" s="89"/>
      <c r="M106" s="325">
        <f t="shared" si="25"/>
        <v>88</v>
      </c>
    </row>
    <row r="107" spans="1:16" ht="12" customHeight="1">
      <c r="A107" s="2088"/>
      <c r="B107" s="2212"/>
      <c r="C107" s="289"/>
      <c r="D107" s="89" t="s">
        <v>228</v>
      </c>
      <c r="E107" s="2088">
        <v>0</v>
      </c>
      <c r="F107" s="2088">
        <v>0</v>
      </c>
      <c r="G107" s="2088">
        <v>0</v>
      </c>
      <c r="H107" s="2088">
        <v>0</v>
      </c>
      <c r="I107" s="2088">
        <v>4</v>
      </c>
      <c r="J107" s="2088">
        <v>3</v>
      </c>
      <c r="K107" s="2088">
        <v>0</v>
      </c>
      <c r="L107" s="89"/>
      <c r="M107" s="325">
        <f t="shared" si="25"/>
        <v>7</v>
      </c>
    </row>
    <row r="108" spans="1:16" ht="12" customHeight="1">
      <c r="A108" s="2088"/>
      <c r="B108" s="2212"/>
      <c r="C108" s="289"/>
      <c r="D108" s="89" t="s">
        <v>346</v>
      </c>
      <c r="E108" s="180">
        <v>0</v>
      </c>
      <c r="F108" s="180">
        <v>0</v>
      </c>
      <c r="G108" s="180">
        <v>0</v>
      </c>
      <c r="H108" s="180">
        <v>0</v>
      </c>
      <c r="I108" s="180">
        <v>0</v>
      </c>
      <c r="J108" s="180">
        <v>0</v>
      </c>
      <c r="K108" s="180">
        <v>0</v>
      </c>
      <c r="L108" s="89"/>
      <c r="M108" s="325">
        <f t="shared" si="25"/>
        <v>0</v>
      </c>
    </row>
    <row r="109" spans="1:16" ht="12" customHeight="1">
      <c r="A109" s="2088"/>
      <c r="B109" s="2212"/>
      <c r="C109" s="289"/>
      <c r="D109" s="89" t="s">
        <v>229</v>
      </c>
      <c r="E109" s="2088">
        <v>9</v>
      </c>
      <c r="F109" s="2088">
        <v>0</v>
      </c>
      <c r="G109" s="2088">
        <v>1</v>
      </c>
      <c r="H109" s="2088">
        <v>0</v>
      </c>
      <c r="I109" s="2088">
        <v>11</v>
      </c>
      <c r="J109" s="2088">
        <v>10</v>
      </c>
      <c r="K109" s="2088">
        <v>1</v>
      </c>
      <c r="L109" s="89"/>
      <c r="M109" s="325">
        <f t="shared" si="25"/>
        <v>32</v>
      </c>
    </row>
    <row r="110" spans="1:16" ht="12" customHeight="1">
      <c r="A110" s="2088"/>
      <c r="B110" s="2212"/>
      <c r="C110" s="504" t="s">
        <v>48</v>
      </c>
      <c r="D110" s="89"/>
      <c r="E110" s="589">
        <f>SUM(E111:E121)</f>
        <v>13</v>
      </c>
      <c r="F110" s="589">
        <f t="shared" ref="F110:K110" si="29">SUM(F111:F121)</f>
        <v>0</v>
      </c>
      <c r="G110" s="589">
        <f t="shared" si="29"/>
        <v>2</v>
      </c>
      <c r="H110" s="589">
        <f t="shared" si="29"/>
        <v>1</v>
      </c>
      <c r="I110" s="589">
        <f t="shared" si="29"/>
        <v>27</v>
      </c>
      <c r="J110" s="589">
        <f t="shared" si="29"/>
        <v>27</v>
      </c>
      <c r="K110" s="589">
        <f t="shared" si="29"/>
        <v>7</v>
      </c>
      <c r="L110" s="589"/>
      <c r="M110" s="1099">
        <f t="shared" si="25"/>
        <v>77</v>
      </c>
    </row>
    <row r="111" spans="1:16" ht="12" customHeight="1">
      <c r="A111" s="2088"/>
      <c r="B111" s="2212"/>
      <c r="C111" s="287"/>
      <c r="D111" s="89" t="s">
        <v>347</v>
      </c>
      <c r="E111" s="2088">
        <v>0</v>
      </c>
      <c r="F111" s="2088">
        <v>0</v>
      </c>
      <c r="G111" s="2088">
        <v>0</v>
      </c>
      <c r="H111" s="2088">
        <v>0</v>
      </c>
      <c r="I111" s="2088">
        <v>0</v>
      </c>
      <c r="J111" s="2088">
        <v>0</v>
      </c>
      <c r="K111" s="2088">
        <v>0</v>
      </c>
      <c r="L111" s="89"/>
      <c r="M111" s="325">
        <f t="shared" si="25"/>
        <v>0</v>
      </c>
    </row>
    <row r="112" spans="1:16" ht="12" customHeight="1">
      <c r="A112" s="2088"/>
      <c r="B112" s="2212"/>
      <c r="C112" s="287"/>
      <c r="D112" s="89" t="s">
        <v>230</v>
      </c>
      <c r="E112" s="2088">
        <v>0</v>
      </c>
      <c r="F112" s="2088">
        <v>0</v>
      </c>
      <c r="G112" s="2088">
        <v>0</v>
      </c>
      <c r="H112" s="2088">
        <v>0</v>
      </c>
      <c r="I112" s="2088">
        <v>0</v>
      </c>
      <c r="J112" s="2088">
        <v>0</v>
      </c>
      <c r="K112" s="2088">
        <v>0</v>
      </c>
      <c r="L112" s="89"/>
      <c r="M112" s="325">
        <f t="shared" si="25"/>
        <v>0</v>
      </c>
    </row>
    <row r="113" spans="1:16" ht="12" customHeight="1">
      <c r="A113" s="2088"/>
      <c r="B113" s="2212"/>
      <c r="C113" s="287"/>
      <c r="D113" s="89" t="s">
        <v>348</v>
      </c>
      <c r="E113" s="2088">
        <v>0</v>
      </c>
      <c r="F113" s="2088">
        <v>0</v>
      </c>
      <c r="G113" s="2088">
        <v>0</v>
      </c>
      <c r="H113" s="2088">
        <v>0</v>
      </c>
      <c r="I113" s="2088">
        <v>0</v>
      </c>
      <c r="J113" s="2088">
        <v>0</v>
      </c>
      <c r="K113" s="2088">
        <v>0</v>
      </c>
      <c r="L113" s="89"/>
      <c r="M113" s="325">
        <f t="shared" si="25"/>
        <v>0</v>
      </c>
    </row>
    <row r="114" spans="1:16" ht="12" customHeight="1">
      <c r="A114" s="2088"/>
      <c r="B114" s="2212"/>
      <c r="C114" s="287"/>
      <c r="D114" s="89" t="s">
        <v>231</v>
      </c>
      <c r="E114" s="2088">
        <v>2</v>
      </c>
      <c r="F114" s="2088">
        <v>0</v>
      </c>
      <c r="G114" s="2088">
        <v>0</v>
      </c>
      <c r="H114" s="2088">
        <v>0</v>
      </c>
      <c r="I114" s="2088">
        <v>0</v>
      </c>
      <c r="J114" s="2088">
        <v>1</v>
      </c>
      <c r="K114" s="2088">
        <v>4</v>
      </c>
      <c r="L114" s="89"/>
      <c r="M114" s="325">
        <f t="shared" si="25"/>
        <v>7</v>
      </c>
    </row>
    <row r="115" spans="1:16" ht="12" customHeight="1">
      <c r="A115" s="2088"/>
      <c r="B115" s="2212"/>
      <c r="C115" s="287"/>
      <c r="D115" s="89" t="s">
        <v>349</v>
      </c>
      <c r="E115" s="2088">
        <v>0</v>
      </c>
      <c r="F115" s="2088">
        <v>0</v>
      </c>
      <c r="G115" s="2088">
        <v>0</v>
      </c>
      <c r="H115" s="2088">
        <v>0</v>
      </c>
      <c r="I115" s="2088">
        <v>0</v>
      </c>
      <c r="J115" s="2088">
        <v>0</v>
      </c>
      <c r="K115" s="2088">
        <v>0</v>
      </c>
      <c r="L115" s="89"/>
      <c r="M115" s="325">
        <f t="shared" si="25"/>
        <v>0</v>
      </c>
    </row>
    <row r="116" spans="1:16" ht="12" customHeight="1">
      <c r="A116" s="2088"/>
      <c r="B116" s="2212"/>
      <c r="C116" s="287"/>
      <c r="D116" s="89" t="s">
        <v>232</v>
      </c>
      <c r="E116" s="2088">
        <v>0</v>
      </c>
      <c r="F116" s="2088">
        <v>0</v>
      </c>
      <c r="G116" s="2088">
        <v>0</v>
      </c>
      <c r="H116" s="2088">
        <v>0</v>
      </c>
      <c r="I116" s="2088">
        <v>0</v>
      </c>
      <c r="J116" s="2088">
        <v>0</v>
      </c>
      <c r="K116" s="2088">
        <v>0</v>
      </c>
      <c r="L116" s="89"/>
      <c r="M116" s="325">
        <f t="shared" si="25"/>
        <v>0</v>
      </c>
    </row>
    <row r="117" spans="1:16" ht="12" customHeight="1">
      <c r="A117" s="2088"/>
      <c r="B117" s="2212"/>
      <c r="C117" s="287"/>
      <c r="D117" s="89" t="s">
        <v>350</v>
      </c>
      <c r="E117" s="2088">
        <v>0</v>
      </c>
      <c r="F117" s="2088">
        <v>0</v>
      </c>
      <c r="G117" s="2088">
        <v>0</v>
      </c>
      <c r="H117" s="2088">
        <v>0</v>
      </c>
      <c r="I117" s="2088">
        <v>0</v>
      </c>
      <c r="J117" s="2088">
        <v>1</v>
      </c>
      <c r="K117" s="2088">
        <v>0</v>
      </c>
      <c r="L117" s="89"/>
      <c r="M117" s="325">
        <f t="shared" si="25"/>
        <v>1</v>
      </c>
    </row>
    <row r="118" spans="1:16" ht="12" customHeight="1">
      <c r="A118" s="2088"/>
      <c r="B118" s="2212"/>
      <c r="C118" s="287"/>
      <c r="D118" s="89" t="s">
        <v>233</v>
      </c>
      <c r="E118" s="2088">
        <v>1</v>
      </c>
      <c r="F118" s="2088">
        <v>0</v>
      </c>
      <c r="G118" s="2088">
        <v>0</v>
      </c>
      <c r="H118" s="2088">
        <v>0</v>
      </c>
      <c r="I118" s="2088">
        <v>2</v>
      </c>
      <c r="J118" s="2088">
        <v>2</v>
      </c>
      <c r="K118" s="2088">
        <v>0</v>
      </c>
      <c r="L118" s="89"/>
      <c r="M118" s="325">
        <f t="shared" si="25"/>
        <v>5</v>
      </c>
    </row>
    <row r="119" spans="1:16" ht="12" customHeight="1">
      <c r="A119" s="2088"/>
      <c r="B119" s="2212"/>
      <c r="C119" s="287"/>
      <c r="D119" s="89" t="s">
        <v>352</v>
      </c>
      <c r="E119" s="2088">
        <v>0</v>
      </c>
      <c r="F119" s="2088">
        <v>0</v>
      </c>
      <c r="G119" s="2088">
        <v>0</v>
      </c>
      <c r="H119" s="2088">
        <v>0</v>
      </c>
      <c r="I119" s="2088">
        <v>0</v>
      </c>
      <c r="J119" s="2088">
        <v>0</v>
      </c>
      <c r="K119" s="2088">
        <v>0</v>
      </c>
      <c r="L119" s="89"/>
      <c r="M119" s="325">
        <f t="shared" si="25"/>
        <v>0</v>
      </c>
    </row>
    <row r="120" spans="1:16" ht="12" customHeight="1">
      <c r="A120" s="2088"/>
      <c r="B120" s="2212"/>
      <c r="C120" s="287"/>
      <c r="D120" s="89" t="s">
        <v>353</v>
      </c>
      <c r="E120" s="2088">
        <v>10</v>
      </c>
      <c r="F120" s="2088">
        <v>0</v>
      </c>
      <c r="G120" s="2088">
        <v>2</v>
      </c>
      <c r="H120" s="2088">
        <v>1</v>
      </c>
      <c r="I120" s="2088">
        <v>24</v>
      </c>
      <c r="J120" s="2088">
        <v>7</v>
      </c>
      <c r="K120" s="2088">
        <v>0</v>
      </c>
      <c r="L120" s="89"/>
      <c r="M120" s="325">
        <f t="shared" si="25"/>
        <v>44</v>
      </c>
    </row>
    <row r="121" spans="1:16" s="80" customFormat="1" ht="12" customHeight="1">
      <c r="A121" s="2088"/>
      <c r="B121" s="2212"/>
      <c r="C121" s="287"/>
      <c r="D121" s="89" t="s">
        <v>235</v>
      </c>
      <c r="E121" s="2088">
        <v>0</v>
      </c>
      <c r="F121" s="2088">
        <v>0</v>
      </c>
      <c r="G121" s="2088">
        <v>0</v>
      </c>
      <c r="H121" s="2088">
        <v>0</v>
      </c>
      <c r="I121" s="2088">
        <v>1</v>
      </c>
      <c r="J121" s="2088">
        <v>16</v>
      </c>
      <c r="K121" s="2088">
        <v>3</v>
      </c>
      <c r="L121" s="89"/>
      <c r="M121" s="325">
        <f t="shared" si="25"/>
        <v>20</v>
      </c>
    </row>
    <row r="122" spans="1:16" s="80" customFormat="1" ht="12" customHeight="1">
      <c r="A122" s="2088"/>
      <c r="B122" s="2212"/>
      <c r="C122" s="36" t="s">
        <v>49</v>
      </c>
      <c r="E122" s="589">
        <f>SUM(E123)</f>
        <v>0</v>
      </c>
      <c r="F122" s="589">
        <f t="shared" ref="F122:K122" si="30">SUM(F123)</f>
        <v>0</v>
      </c>
      <c r="G122" s="589">
        <f t="shared" si="30"/>
        <v>2</v>
      </c>
      <c r="H122" s="589">
        <f t="shared" si="30"/>
        <v>0</v>
      </c>
      <c r="I122" s="589">
        <f t="shared" si="30"/>
        <v>0</v>
      </c>
      <c r="J122" s="589">
        <f t="shared" si="30"/>
        <v>0</v>
      </c>
      <c r="K122" s="589">
        <f t="shared" si="30"/>
        <v>0</v>
      </c>
      <c r="L122" s="589"/>
      <c r="M122" s="1099">
        <f t="shared" si="25"/>
        <v>2</v>
      </c>
    </row>
    <row r="123" spans="1:16" s="80" customFormat="1" ht="12" customHeight="1">
      <c r="A123" s="2088"/>
      <c r="B123" s="2212"/>
      <c r="C123" s="294"/>
      <c r="D123" s="89" t="s">
        <v>317</v>
      </c>
      <c r="E123" s="2088">
        <v>0</v>
      </c>
      <c r="F123" s="2088">
        <v>0</v>
      </c>
      <c r="G123" s="2088">
        <v>2</v>
      </c>
      <c r="H123" s="2088">
        <v>0</v>
      </c>
      <c r="I123" s="2088">
        <v>0</v>
      </c>
      <c r="J123" s="2088">
        <v>0</v>
      </c>
      <c r="K123" s="2088">
        <v>0</v>
      </c>
      <c r="L123" s="89"/>
      <c r="M123" s="325">
        <f t="shared" si="25"/>
        <v>2</v>
      </c>
    </row>
    <row r="124" spans="1:16" s="80" customFormat="1" ht="12" customHeight="1">
      <c r="A124" s="2088"/>
      <c r="B124" s="2212"/>
      <c r="C124" s="509" t="s">
        <v>50</v>
      </c>
      <c r="D124" s="36"/>
      <c r="E124" s="589">
        <f>SUM(E125:E127)</f>
        <v>0</v>
      </c>
      <c r="F124" s="589">
        <f t="shared" ref="F124:K124" si="31">SUM(F125:F127)</f>
        <v>0</v>
      </c>
      <c r="G124" s="589">
        <f t="shared" si="31"/>
        <v>0</v>
      </c>
      <c r="H124" s="589">
        <f t="shared" si="31"/>
        <v>0</v>
      </c>
      <c r="I124" s="589">
        <f t="shared" si="31"/>
        <v>1</v>
      </c>
      <c r="J124" s="589">
        <f t="shared" si="31"/>
        <v>0</v>
      </c>
      <c r="K124" s="589">
        <f t="shared" si="31"/>
        <v>1</v>
      </c>
      <c r="L124" s="589"/>
      <c r="M124" s="1099">
        <f t="shared" si="25"/>
        <v>2</v>
      </c>
    </row>
    <row r="125" spans="1:16" s="80" customFormat="1" ht="12" customHeight="1">
      <c r="A125" s="2088"/>
      <c r="B125" s="2212"/>
      <c r="C125" s="287"/>
      <c r="D125" s="89" t="s">
        <v>352</v>
      </c>
      <c r="E125" s="2088">
        <v>0</v>
      </c>
      <c r="F125" s="2088">
        <v>0</v>
      </c>
      <c r="G125" s="2088">
        <v>0</v>
      </c>
      <c r="H125" s="2088">
        <v>0</v>
      </c>
      <c r="I125" s="2088">
        <v>0</v>
      </c>
      <c r="J125" s="2088">
        <v>0</v>
      </c>
      <c r="K125" s="2088">
        <v>0</v>
      </c>
      <c r="L125" s="89"/>
      <c r="M125" s="325">
        <f t="shared" si="25"/>
        <v>0</v>
      </c>
    </row>
    <row r="126" spans="1:16" s="80" customFormat="1" ht="12" customHeight="1">
      <c r="A126" s="2088"/>
      <c r="B126" s="2212"/>
      <c r="C126" s="287"/>
      <c r="D126" s="89" t="s">
        <v>234</v>
      </c>
      <c r="E126" s="2088">
        <v>0</v>
      </c>
      <c r="F126" s="2088">
        <v>0</v>
      </c>
      <c r="G126" s="2088">
        <v>0</v>
      </c>
      <c r="H126" s="2088">
        <v>0</v>
      </c>
      <c r="I126" s="2088">
        <v>1</v>
      </c>
      <c r="J126" s="2088">
        <v>0</v>
      </c>
      <c r="K126" s="2088">
        <v>1</v>
      </c>
      <c r="L126" s="89"/>
      <c r="M126" s="325">
        <f t="shared" si="25"/>
        <v>2</v>
      </c>
    </row>
    <row r="127" spans="1:16" s="80" customFormat="1" ht="12" customHeight="1">
      <c r="A127" s="2088"/>
      <c r="B127" s="2212"/>
      <c r="C127" s="287"/>
      <c r="D127" s="89" t="s">
        <v>236</v>
      </c>
      <c r="E127" s="2088">
        <v>0</v>
      </c>
      <c r="F127" s="2088">
        <v>0</v>
      </c>
      <c r="G127" s="2088">
        <v>0</v>
      </c>
      <c r="H127" s="2088">
        <v>0</v>
      </c>
      <c r="I127" s="2088">
        <v>0</v>
      </c>
      <c r="J127" s="2088">
        <v>0</v>
      </c>
      <c r="K127" s="2088">
        <v>0</v>
      </c>
      <c r="L127" s="89"/>
      <c r="M127" s="325">
        <f t="shared" si="25"/>
        <v>0</v>
      </c>
    </row>
    <row r="128" spans="1:16" ht="12.75" customHeight="1">
      <c r="A128" s="2088"/>
      <c r="B128" s="2211">
        <v>1406</v>
      </c>
      <c r="C128" s="29" t="s">
        <v>51</v>
      </c>
      <c r="D128" s="123"/>
      <c r="E128" s="319">
        <f t="shared" ref="E128:K128" si="32">SUM(E129+E135+E133+E139+E137)</f>
        <v>2</v>
      </c>
      <c r="F128" s="319">
        <f t="shared" si="32"/>
        <v>3</v>
      </c>
      <c r="G128" s="319">
        <f t="shared" si="32"/>
        <v>3</v>
      </c>
      <c r="H128" s="319">
        <f t="shared" si="32"/>
        <v>2</v>
      </c>
      <c r="I128" s="319">
        <f t="shared" si="32"/>
        <v>9</v>
      </c>
      <c r="J128" s="319">
        <f t="shared" si="32"/>
        <v>14</v>
      </c>
      <c r="K128" s="319">
        <f t="shared" si="32"/>
        <v>11</v>
      </c>
      <c r="L128" s="123"/>
      <c r="M128" s="320">
        <f t="shared" si="25"/>
        <v>44</v>
      </c>
      <c r="P128" s="1660"/>
    </row>
    <row r="129" spans="1:16" ht="12" customHeight="1">
      <c r="A129" s="2088"/>
      <c r="B129" s="2212"/>
      <c r="C129" s="504" t="s">
        <v>52</v>
      </c>
      <c r="D129" s="89"/>
      <c r="E129" s="589">
        <f>SUM(E130:E132)</f>
        <v>1</v>
      </c>
      <c r="F129" s="589">
        <f t="shared" ref="F129:K129" si="33">SUM(F130:F132)</f>
        <v>0</v>
      </c>
      <c r="G129" s="589">
        <f t="shared" si="33"/>
        <v>0</v>
      </c>
      <c r="H129" s="589">
        <f t="shared" si="33"/>
        <v>2</v>
      </c>
      <c r="I129" s="589">
        <f t="shared" si="33"/>
        <v>5</v>
      </c>
      <c r="J129" s="589">
        <f t="shared" si="33"/>
        <v>5</v>
      </c>
      <c r="K129" s="589">
        <f t="shared" si="33"/>
        <v>5</v>
      </c>
      <c r="L129" s="89"/>
      <c r="M129" s="1099">
        <f t="shared" si="25"/>
        <v>18</v>
      </c>
      <c r="P129" s="1660"/>
    </row>
    <row r="130" spans="1:16" ht="12" customHeight="1">
      <c r="A130" s="2088"/>
      <c r="B130" s="2212"/>
      <c r="C130" s="540"/>
      <c r="D130" s="89" t="s">
        <v>237</v>
      </c>
      <c r="E130" s="2088">
        <v>1</v>
      </c>
      <c r="F130" s="396">
        <v>0</v>
      </c>
      <c r="G130" s="396">
        <v>0</v>
      </c>
      <c r="H130" s="396">
        <v>0</v>
      </c>
      <c r="I130" s="396">
        <v>1</v>
      </c>
      <c r="J130" s="396">
        <v>1</v>
      </c>
      <c r="K130" s="396">
        <v>1</v>
      </c>
      <c r="L130" s="89"/>
      <c r="M130" s="325">
        <f t="shared" si="25"/>
        <v>4</v>
      </c>
    </row>
    <row r="131" spans="1:16" ht="12" customHeight="1">
      <c r="A131" s="2088"/>
      <c r="B131" s="2212"/>
      <c r="C131" s="540"/>
      <c r="D131" s="89" t="s">
        <v>355</v>
      </c>
      <c r="E131" s="2088">
        <v>0</v>
      </c>
      <c r="F131" s="396">
        <v>0</v>
      </c>
      <c r="G131" s="396">
        <v>0</v>
      </c>
      <c r="H131" s="396">
        <v>0</v>
      </c>
      <c r="I131" s="396">
        <v>0</v>
      </c>
      <c r="J131" s="396">
        <v>0</v>
      </c>
      <c r="K131" s="396">
        <v>0</v>
      </c>
      <c r="L131" s="89"/>
      <c r="M131" s="325">
        <f t="shared" si="25"/>
        <v>0</v>
      </c>
    </row>
    <row r="132" spans="1:16" ht="12" customHeight="1">
      <c r="A132" s="2088"/>
      <c r="B132" s="2212"/>
      <c r="C132" s="540"/>
      <c r="D132" s="89" t="s">
        <v>238</v>
      </c>
      <c r="E132" s="2088">
        <v>0</v>
      </c>
      <c r="F132" s="396">
        <v>0</v>
      </c>
      <c r="G132" s="396">
        <v>0</v>
      </c>
      <c r="H132" s="396">
        <v>2</v>
      </c>
      <c r="I132" s="396">
        <v>4</v>
      </c>
      <c r="J132" s="396">
        <v>4</v>
      </c>
      <c r="K132" s="396">
        <v>4</v>
      </c>
      <c r="L132" s="89"/>
      <c r="M132" s="325">
        <f t="shared" si="25"/>
        <v>14</v>
      </c>
    </row>
    <row r="133" spans="1:16" ht="12" customHeight="1">
      <c r="A133" s="2088"/>
      <c r="B133" s="2212"/>
      <c r="C133" s="504" t="s">
        <v>263</v>
      </c>
      <c r="D133" s="89"/>
      <c r="E133" s="589">
        <f>SUM(E134)</f>
        <v>0</v>
      </c>
      <c r="F133" s="589">
        <f t="shared" ref="F133:K133" si="34">SUM(F134)</f>
        <v>1</v>
      </c>
      <c r="G133" s="589">
        <f t="shared" si="34"/>
        <v>3</v>
      </c>
      <c r="H133" s="589">
        <f t="shared" si="34"/>
        <v>0</v>
      </c>
      <c r="I133" s="589">
        <f t="shared" si="34"/>
        <v>1</v>
      </c>
      <c r="J133" s="589">
        <f t="shared" si="34"/>
        <v>0</v>
      </c>
      <c r="K133" s="589">
        <f t="shared" si="34"/>
        <v>0</v>
      </c>
      <c r="L133" s="89"/>
      <c r="M133" s="1099">
        <f>SUM(E133:K133)</f>
        <v>5</v>
      </c>
    </row>
    <row r="134" spans="1:16" ht="12" customHeight="1">
      <c r="A134" s="2088"/>
      <c r="B134" s="2212"/>
      <c r="C134" s="540"/>
      <c r="D134" s="89" t="s">
        <v>241</v>
      </c>
      <c r="E134" s="2088">
        <v>0</v>
      </c>
      <c r="F134" s="396">
        <v>1</v>
      </c>
      <c r="G134" s="396">
        <v>3</v>
      </c>
      <c r="H134" s="396">
        <v>0</v>
      </c>
      <c r="I134" s="396">
        <v>1</v>
      </c>
      <c r="J134" s="396">
        <v>0</v>
      </c>
      <c r="K134" s="396">
        <v>0</v>
      </c>
      <c r="L134" s="89"/>
      <c r="M134" s="325">
        <f>SUM(E134:K134)</f>
        <v>5</v>
      </c>
    </row>
    <row r="135" spans="1:16" ht="12" customHeight="1">
      <c r="A135" s="2088"/>
      <c r="B135" s="2212"/>
      <c r="C135" s="504" t="s">
        <v>53</v>
      </c>
      <c r="D135" s="89"/>
      <c r="E135" s="589">
        <f>SUM(E136)</f>
        <v>0</v>
      </c>
      <c r="F135" s="589">
        <f t="shared" ref="F135:K135" si="35">SUM(F136)</f>
        <v>0</v>
      </c>
      <c r="G135" s="589">
        <f t="shared" si="35"/>
        <v>0</v>
      </c>
      <c r="H135" s="589">
        <f t="shared" si="35"/>
        <v>0</v>
      </c>
      <c r="I135" s="589">
        <f t="shared" si="35"/>
        <v>3</v>
      </c>
      <c r="J135" s="589">
        <f t="shared" si="35"/>
        <v>1</v>
      </c>
      <c r="K135" s="589">
        <f t="shared" si="35"/>
        <v>2</v>
      </c>
      <c r="L135" s="89"/>
      <c r="M135" s="1099">
        <f t="shared" si="25"/>
        <v>6</v>
      </c>
    </row>
    <row r="136" spans="1:16" ht="12" customHeight="1">
      <c r="A136" s="2088"/>
      <c r="B136" s="2212"/>
      <c r="C136" s="289"/>
      <c r="D136" s="89" t="s">
        <v>239</v>
      </c>
      <c r="E136" s="2088">
        <v>0</v>
      </c>
      <c r="F136" s="396">
        <v>0</v>
      </c>
      <c r="G136" s="396">
        <v>0</v>
      </c>
      <c r="H136" s="396">
        <v>0</v>
      </c>
      <c r="I136" s="396">
        <v>3</v>
      </c>
      <c r="J136" s="396">
        <v>1</v>
      </c>
      <c r="K136" s="396">
        <v>2</v>
      </c>
      <c r="L136" s="89"/>
      <c r="M136" s="325">
        <f t="shared" si="25"/>
        <v>6</v>
      </c>
    </row>
    <row r="137" spans="1:16" ht="12" customHeight="1">
      <c r="A137" s="2088"/>
      <c r="B137" s="2212"/>
      <c r="C137" s="504" t="s">
        <v>96</v>
      </c>
      <c r="D137" s="89"/>
      <c r="E137" s="589">
        <f>SUM(E138)</f>
        <v>1</v>
      </c>
      <c r="F137" s="589">
        <f t="shared" ref="F137:K137" si="36">SUM(F138)</f>
        <v>2</v>
      </c>
      <c r="G137" s="589">
        <f t="shared" si="36"/>
        <v>0</v>
      </c>
      <c r="H137" s="589">
        <f t="shared" si="36"/>
        <v>0</v>
      </c>
      <c r="I137" s="589">
        <f t="shared" si="36"/>
        <v>0</v>
      </c>
      <c r="J137" s="589">
        <f t="shared" si="36"/>
        <v>8</v>
      </c>
      <c r="K137" s="589">
        <f t="shared" si="36"/>
        <v>4</v>
      </c>
      <c r="L137" s="36"/>
      <c r="M137" s="1099">
        <f t="shared" si="25"/>
        <v>15</v>
      </c>
    </row>
    <row r="138" spans="1:16" ht="12" customHeight="1">
      <c r="A138" s="2088"/>
      <c r="B138" s="2212"/>
      <c r="C138" s="289"/>
      <c r="D138" s="89" t="s">
        <v>264</v>
      </c>
      <c r="E138" s="2088">
        <v>1</v>
      </c>
      <c r="F138" s="396">
        <v>2</v>
      </c>
      <c r="G138" s="396">
        <v>0</v>
      </c>
      <c r="H138" s="396">
        <v>0</v>
      </c>
      <c r="I138" s="396">
        <v>0</v>
      </c>
      <c r="J138" s="396">
        <v>8</v>
      </c>
      <c r="K138" s="396">
        <v>4</v>
      </c>
      <c r="L138" s="89"/>
      <c r="M138" s="325">
        <f t="shared" si="25"/>
        <v>15</v>
      </c>
    </row>
    <row r="139" spans="1:16" ht="12" customHeight="1">
      <c r="A139" s="2088"/>
      <c r="B139" s="2212"/>
      <c r="C139" s="504" t="s">
        <v>56</v>
      </c>
      <c r="D139" s="89"/>
      <c r="E139" s="589">
        <f>SUM(E140)</f>
        <v>0</v>
      </c>
      <c r="F139" s="589">
        <f t="shared" ref="F139:K139" si="37">SUM(F140)</f>
        <v>0</v>
      </c>
      <c r="G139" s="589">
        <f t="shared" si="37"/>
        <v>0</v>
      </c>
      <c r="H139" s="589">
        <f t="shared" si="37"/>
        <v>0</v>
      </c>
      <c r="I139" s="589">
        <f t="shared" si="37"/>
        <v>0</v>
      </c>
      <c r="J139" s="589">
        <f t="shared" si="37"/>
        <v>0</v>
      </c>
      <c r="K139" s="589">
        <f t="shared" si="37"/>
        <v>0</v>
      </c>
      <c r="L139" s="89"/>
      <c r="M139" s="1099">
        <f t="shared" si="25"/>
        <v>0</v>
      </c>
    </row>
    <row r="140" spans="1:16" ht="12" customHeight="1">
      <c r="A140" s="2088"/>
      <c r="B140" s="2213"/>
      <c r="C140" s="289"/>
      <c r="D140" s="89" t="s">
        <v>242</v>
      </c>
      <c r="E140" s="2088">
        <v>0</v>
      </c>
      <c r="F140" s="396">
        <v>0</v>
      </c>
      <c r="G140" s="396">
        <v>0</v>
      </c>
      <c r="H140" s="396">
        <v>0</v>
      </c>
      <c r="I140" s="396">
        <v>0</v>
      </c>
      <c r="J140" s="396">
        <v>0</v>
      </c>
      <c r="K140" s="396">
        <v>0</v>
      </c>
      <c r="L140" s="89"/>
      <c r="M140" s="325">
        <f t="shared" si="25"/>
        <v>0</v>
      </c>
    </row>
    <row r="141" spans="1:16" ht="12.75" customHeight="1">
      <c r="A141" s="2088"/>
      <c r="B141" s="2204">
        <v>1407</v>
      </c>
      <c r="C141" s="13" t="s">
        <v>58</v>
      </c>
      <c r="D141" s="123"/>
      <c r="E141" s="319">
        <f>SUM(E142+E149+E151)</f>
        <v>2</v>
      </c>
      <c r="F141" s="319">
        <f t="shared" ref="F141:K141" si="38">SUM(F142+F149+F151)</f>
        <v>0</v>
      </c>
      <c r="G141" s="319">
        <f t="shared" si="38"/>
        <v>0</v>
      </c>
      <c r="H141" s="319">
        <f t="shared" si="38"/>
        <v>0</v>
      </c>
      <c r="I141" s="319">
        <f t="shared" si="38"/>
        <v>0</v>
      </c>
      <c r="J141" s="319">
        <f t="shared" si="38"/>
        <v>2</v>
      </c>
      <c r="K141" s="319">
        <f t="shared" si="38"/>
        <v>0</v>
      </c>
      <c r="L141" s="123"/>
      <c r="M141" s="320">
        <f t="shared" si="25"/>
        <v>4</v>
      </c>
      <c r="P141" s="1660"/>
    </row>
    <row r="142" spans="1:16" ht="12" customHeight="1">
      <c r="A142" s="2088"/>
      <c r="B142" s="2205"/>
      <c r="C142" s="504" t="s">
        <v>59</v>
      </c>
      <c r="D142" s="89"/>
      <c r="E142" s="589">
        <f>SUM(E143:E148)</f>
        <v>2</v>
      </c>
      <c r="F142" s="589">
        <f t="shared" ref="F142:K142" si="39">SUM(F143:F148)</f>
        <v>0</v>
      </c>
      <c r="G142" s="589">
        <f t="shared" si="39"/>
        <v>0</v>
      </c>
      <c r="H142" s="589">
        <f t="shared" si="39"/>
        <v>0</v>
      </c>
      <c r="I142" s="589">
        <f t="shared" si="39"/>
        <v>0</v>
      </c>
      <c r="J142" s="589">
        <f t="shared" si="39"/>
        <v>2</v>
      </c>
      <c r="K142" s="589">
        <f t="shared" si="39"/>
        <v>0</v>
      </c>
      <c r="L142" s="89"/>
      <c r="M142" s="1099">
        <f t="shared" si="25"/>
        <v>4</v>
      </c>
    </row>
    <row r="143" spans="1:16" ht="12" customHeight="1">
      <c r="A143" s="2088"/>
      <c r="B143" s="2205"/>
      <c r="C143" s="509"/>
      <c r="D143" s="89" t="s">
        <v>356</v>
      </c>
      <c r="E143" s="2088">
        <v>0</v>
      </c>
      <c r="F143" s="2088">
        <v>0</v>
      </c>
      <c r="G143" s="2088">
        <v>0</v>
      </c>
      <c r="H143" s="2088">
        <v>0</v>
      </c>
      <c r="I143" s="2088">
        <v>0</v>
      </c>
      <c r="J143" s="2088">
        <v>0</v>
      </c>
      <c r="K143" s="2088">
        <v>0</v>
      </c>
      <c r="L143" s="89"/>
      <c r="M143" s="325">
        <f t="shared" si="25"/>
        <v>0</v>
      </c>
    </row>
    <row r="144" spans="1:16" ht="12" customHeight="1">
      <c r="A144" s="2088"/>
      <c r="B144" s="2205"/>
      <c r="C144" s="509"/>
      <c r="D144" s="89" t="s">
        <v>243</v>
      </c>
      <c r="E144" s="2088">
        <v>1</v>
      </c>
      <c r="F144" s="2088">
        <v>0</v>
      </c>
      <c r="G144" s="2088">
        <v>0</v>
      </c>
      <c r="H144" s="2088">
        <v>0</v>
      </c>
      <c r="I144" s="2088">
        <v>0</v>
      </c>
      <c r="J144" s="2088">
        <v>1</v>
      </c>
      <c r="K144" s="2088">
        <v>0</v>
      </c>
      <c r="L144" s="89"/>
      <c r="M144" s="325">
        <f t="shared" si="25"/>
        <v>2</v>
      </c>
    </row>
    <row r="145" spans="1:16" ht="12" customHeight="1">
      <c r="A145" s="2088"/>
      <c r="B145" s="2205"/>
      <c r="C145" s="509"/>
      <c r="D145" s="89" t="s">
        <v>244</v>
      </c>
      <c r="E145" s="2088">
        <v>1</v>
      </c>
      <c r="F145" s="2088">
        <v>0</v>
      </c>
      <c r="G145" s="2088">
        <v>0</v>
      </c>
      <c r="H145" s="2088">
        <v>0</v>
      </c>
      <c r="I145" s="2088">
        <v>0</v>
      </c>
      <c r="J145" s="2088">
        <v>1</v>
      </c>
      <c r="K145" s="2088">
        <v>0</v>
      </c>
      <c r="L145" s="89"/>
      <c r="M145" s="325">
        <f t="shared" si="25"/>
        <v>2</v>
      </c>
    </row>
    <row r="146" spans="1:16" ht="12" customHeight="1">
      <c r="A146" s="2088"/>
      <c r="B146" s="2205"/>
      <c r="C146" s="509"/>
      <c r="D146" s="89" t="s">
        <v>1572</v>
      </c>
      <c r="E146" s="2088">
        <v>0</v>
      </c>
      <c r="F146" s="2088">
        <v>0</v>
      </c>
      <c r="G146" s="2088">
        <v>0</v>
      </c>
      <c r="H146" s="2088">
        <v>0</v>
      </c>
      <c r="I146" s="2088">
        <v>0</v>
      </c>
      <c r="J146" s="2088">
        <v>0</v>
      </c>
      <c r="K146" s="2088">
        <v>0</v>
      </c>
      <c r="L146" s="89"/>
      <c r="M146" s="325">
        <f t="shared" si="25"/>
        <v>0</v>
      </c>
    </row>
    <row r="147" spans="1:16" ht="12" customHeight="1">
      <c r="A147" s="2088"/>
      <c r="B147" s="2205"/>
      <c r="C147" s="509"/>
      <c r="D147" s="89" t="s">
        <v>273</v>
      </c>
      <c r="E147" s="2088">
        <v>0</v>
      </c>
      <c r="F147" s="2088">
        <v>0</v>
      </c>
      <c r="G147" s="2088">
        <v>0</v>
      </c>
      <c r="H147" s="2088">
        <v>0</v>
      </c>
      <c r="I147" s="2088">
        <v>0</v>
      </c>
      <c r="J147" s="2088">
        <v>0</v>
      </c>
      <c r="K147" s="2088">
        <v>0</v>
      </c>
      <c r="L147" s="89"/>
      <c r="M147" s="325">
        <f t="shared" si="25"/>
        <v>0</v>
      </c>
    </row>
    <row r="148" spans="1:16" ht="12" customHeight="1">
      <c r="A148" s="2088"/>
      <c r="B148" s="2205"/>
      <c r="C148" s="289"/>
      <c r="D148" s="89" t="s">
        <v>246</v>
      </c>
      <c r="E148" s="2088">
        <v>0</v>
      </c>
      <c r="F148" s="2088">
        <v>0</v>
      </c>
      <c r="G148" s="2088">
        <v>0</v>
      </c>
      <c r="H148" s="2088">
        <v>0</v>
      </c>
      <c r="I148" s="2088">
        <v>0</v>
      </c>
      <c r="J148" s="2088">
        <v>0</v>
      </c>
      <c r="K148" s="2088">
        <v>0</v>
      </c>
      <c r="L148" s="89"/>
      <c r="M148" s="325">
        <f t="shared" si="25"/>
        <v>0</v>
      </c>
    </row>
    <row r="149" spans="1:16" ht="12" customHeight="1">
      <c r="A149" s="2088"/>
      <c r="B149" s="2205"/>
      <c r="C149" s="509" t="s">
        <v>60</v>
      </c>
      <c r="D149" s="36"/>
      <c r="E149" s="589">
        <f>SUM(E150)</f>
        <v>0</v>
      </c>
      <c r="F149" s="589">
        <f t="shared" ref="F149:K149" si="40">SUM(F150)</f>
        <v>0</v>
      </c>
      <c r="G149" s="589">
        <f t="shared" si="40"/>
        <v>0</v>
      </c>
      <c r="H149" s="589">
        <f t="shared" si="40"/>
        <v>0</v>
      </c>
      <c r="I149" s="589">
        <f t="shared" si="40"/>
        <v>0</v>
      </c>
      <c r="J149" s="589">
        <f t="shared" si="40"/>
        <v>0</v>
      </c>
      <c r="K149" s="589">
        <f t="shared" si="40"/>
        <v>0</v>
      </c>
      <c r="L149" s="36"/>
      <c r="M149" s="1099">
        <f t="shared" si="25"/>
        <v>0</v>
      </c>
    </row>
    <row r="150" spans="1:16" ht="12" customHeight="1">
      <c r="A150" s="2088"/>
      <c r="B150" s="2205"/>
      <c r="C150" s="287"/>
      <c r="D150" s="89" t="s">
        <v>247</v>
      </c>
      <c r="E150" s="2088">
        <v>0</v>
      </c>
      <c r="F150" s="2088">
        <v>0</v>
      </c>
      <c r="G150" s="2088">
        <v>0</v>
      </c>
      <c r="H150" s="2088">
        <v>0</v>
      </c>
      <c r="I150" s="2088">
        <v>0</v>
      </c>
      <c r="J150" s="2088">
        <v>0</v>
      </c>
      <c r="K150" s="2088">
        <v>0</v>
      </c>
      <c r="L150" s="89"/>
      <c r="M150" s="325">
        <f t="shared" si="25"/>
        <v>0</v>
      </c>
    </row>
    <row r="151" spans="1:16" s="427" customFormat="1" ht="12" customHeight="1">
      <c r="A151" s="589"/>
      <c r="B151" s="2205"/>
      <c r="C151" s="509" t="s">
        <v>84</v>
      </c>
      <c r="D151" s="36"/>
      <c r="E151" s="589">
        <f>SUM(E152)</f>
        <v>0</v>
      </c>
      <c r="F151" s="589">
        <f t="shared" ref="F151:K151" si="41">SUM(F152)</f>
        <v>0</v>
      </c>
      <c r="G151" s="589">
        <f t="shared" si="41"/>
        <v>0</v>
      </c>
      <c r="H151" s="589">
        <f t="shared" si="41"/>
        <v>0</v>
      </c>
      <c r="I151" s="589">
        <f t="shared" si="41"/>
        <v>0</v>
      </c>
      <c r="J151" s="589">
        <f t="shared" si="41"/>
        <v>0</v>
      </c>
      <c r="K151" s="589">
        <f t="shared" si="41"/>
        <v>0</v>
      </c>
      <c r="L151" s="36"/>
      <c r="M151" s="1099">
        <f t="shared" si="25"/>
        <v>0</v>
      </c>
    </row>
    <row r="152" spans="1:16" ht="12" customHeight="1">
      <c r="A152" s="2088"/>
      <c r="B152" s="2205"/>
      <c r="C152" s="289"/>
      <c r="D152" s="89" t="s">
        <v>248</v>
      </c>
      <c r="E152" s="2088">
        <v>0</v>
      </c>
      <c r="F152" s="2088">
        <v>0</v>
      </c>
      <c r="G152" s="2088">
        <v>0</v>
      </c>
      <c r="H152" s="2088">
        <v>0</v>
      </c>
      <c r="I152" s="2088">
        <v>0</v>
      </c>
      <c r="J152" s="2088">
        <v>0</v>
      </c>
      <c r="K152" s="2088">
        <v>0</v>
      </c>
      <c r="L152" s="89"/>
      <c r="M152" s="325">
        <f t="shared" si="25"/>
        <v>0</v>
      </c>
    </row>
    <row r="153" spans="1:16" ht="12.75" customHeight="1">
      <c r="A153" s="2088"/>
      <c r="B153" s="2204">
        <v>1408</v>
      </c>
      <c r="C153" s="13" t="s">
        <v>63</v>
      </c>
      <c r="D153" s="40"/>
      <c r="E153" s="319">
        <f>SUM(E154+E157+E160+E164)</f>
        <v>8</v>
      </c>
      <c r="F153" s="319">
        <f t="shared" ref="F153:K153" si="42">SUM(F154+F157+F160+F164)</f>
        <v>1</v>
      </c>
      <c r="G153" s="319">
        <f t="shared" si="42"/>
        <v>1</v>
      </c>
      <c r="H153" s="319">
        <f t="shared" si="42"/>
        <v>0</v>
      </c>
      <c r="I153" s="319">
        <f t="shared" si="42"/>
        <v>25</v>
      </c>
      <c r="J153" s="319">
        <f t="shared" si="42"/>
        <v>22</v>
      </c>
      <c r="K153" s="319">
        <f t="shared" si="42"/>
        <v>4</v>
      </c>
      <c r="L153" s="40"/>
      <c r="M153" s="320">
        <f t="shared" si="25"/>
        <v>61</v>
      </c>
      <c r="P153" s="1660"/>
    </row>
    <row r="154" spans="1:16" ht="12" customHeight="1">
      <c r="A154" s="2088"/>
      <c r="B154" s="2205"/>
      <c r="C154" s="504" t="s">
        <v>64</v>
      </c>
      <c r="D154" s="89"/>
      <c r="E154" s="589">
        <f>SUM(E155:E156)</f>
        <v>5</v>
      </c>
      <c r="F154" s="589">
        <f t="shared" ref="F154:K154" si="43">SUM(F155:F156)</f>
        <v>1</v>
      </c>
      <c r="G154" s="589">
        <f t="shared" si="43"/>
        <v>0</v>
      </c>
      <c r="H154" s="589">
        <f t="shared" si="43"/>
        <v>0</v>
      </c>
      <c r="I154" s="589">
        <f t="shared" si="43"/>
        <v>19</v>
      </c>
      <c r="J154" s="589">
        <f t="shared" si="43"/>
        <v>18</v>
      </c>
      <c r="K154" s="589">
        <f t="shared" si="43"/>
        <v>3</v>
      </c>
      <c r="L154" s="89"/>
      <c r="M154" s="1099">
        <f>SUM(E154:K154)</f>
        <v>46</v>
      </c>
    </row>
    <row r="155" spans="1:16" ht="12" customHeight="1">
      <c r="A155" s="2088"/>
      <c r="B155" s="2205"/>
      <c r="C155" s="504"/>
      <c r="D155" s="89" t="s">
        <v>358</v>
      </c>
      <c r="E155" s="396">
        <v>0</v>
      </c>
      <c r="F155" s="396">
        <v>1</v>
      </c>
      <c r="G155" s="396">
        <v>0</v>
      </c>
      <c r="H155" s="396">
        <v>0</v>
      </c>
      <c r="I155" s="396">
        <v>5</v>
      </c>
      <c r="J155" s="396">
        <v>4</v>
      </c>
      <c r="K155" s="396">
        <v>1</v>
      </c>
      <c r="L155" s="356"/>
      <c r="M155" s="325">
        <f>SUM(E155:K155)</f>
        <v>11</v>
      </c>
    </row>
    <row r="156" spans="1:16" ht="12" customHeight="1">
      <c r="A156" s="2088"/>
      <c r="B156" s="2205"/>
      <c r="C156" s="289"/>
      <c r="D156" s="64" t="s">
        <v>250</v>
      </c>
      <c r="E156" s="396">
        <v>5</v>
      </c>
      <c r="F156" s="396">
        <v>0</v>
      </c>
      <c r="G156" s="396">
        <v>0</v>
      </c>
      <c r="H156" s="396">
        <v>0</v>
      </c>
      <c r="I156" s="396">
        <v>14</v>
      </c>
      <c r="J156" s="396">
        <v>14</v>
      </c>
      <c r="K156" s="396">
        <v>2</v>
      </c>
      <c r="L156" s="64"/>
      <c r="M156" s="1661">
        <f>SUM(E156:K156)</f>
        <v>35</v>
      </c>
    </row>
    <row r="157" spans="1:16" ht="12" customHeight="1">
      <c r="A157" s="2088"/>
      <c r="B157" s="2205"/>
      <c r="C157" s="504" t="s">
        <v>65</v>
      </c>
      <c r="D157" s="19"/>
      <c r="E157" s="589">
        <f>SUM(E158:E159)</f>
        <v>0</v>
      </c>
      <c r="F157" s="589">
        <f t="shared" ref="F157:K157" si="44">SUM(F158:F159)</f>
        <v>0</v>
      </c>
      <c r="G157" s="589">
        <f t="shared" si="44"/>
        <v>0</v>
      </c>
      <c r="H157" s="589">
        <f t="shared" si="44"/>
        <v>0</v>
      </c>
      <c r="I157" s="589">
        <f t="shared" si="44"/>
        <v>0</v>
      </c>
      <c r="J157" s="589">
        <f t="shared" si="44"/>
        <v>0</v>
      </c>
      <c r="K157" s="589">
        <f t="shared" si="44"/>
        <v>0</v>
      </c>
      <c r="L157" s="1915"/>
      <c r="M157" s="1671">
        <f t="shared" ref="M157:M165" si="45">SUM(E157:K157)</f>
        <v>0</v>
      </c>
    </row>
    <row r="158" spans="1:16" ht="12" customHeight="1">
      <c r="A158" s="2088"/>
      <c r="B158" s="2205"/>
      <c r="C158" s="289"/>
      <c r="D158" s="89" t="s">
        <v>251</v>
      </c>
      <c r="E158" s="2088">
        <v>0</v>
      </c>
      <c r="F158" s="2088">
        <v>0</v>
      </c>
      <c r="G158" s="2088">
        <v>0</v>
      </c>
      <c r="H158" s="2088">
        <v>0</v>
      </c>
      <c r="I158" s="2088">
        <v>0</v>
      </c>
      <c r="J158" s="2088">
        <v>0</v>
      </c>
      <c r="K158" s="2088">
        <v>0</v>
      </c>
      <c r="L158" s="89"/>
      <c r="M158" s="325">
        <f t="shared" si="45"/>
        <v>0</v>
      </c>
    </row>
    <row r="159" spans="1:16" ht="12" customHeight="1">
      <c r="A159" s="2088"/>
      <c r="B159" s="2205"/>
      <c r="C159" s="289"/>
      <c r="D159" s="89" t="s">
        <v>373</v>
      </c>
      <c r="E159" s="2088">
        <v>0</v>
      </c>
      <c r="F159" s="2088">
        <v>0</v>
      </c>
      <c r="G159" s="2088">
        <v>0</v>
      </c>
      <c r="H159" s="2088">
        <v>0</v>
      </c>
      <c r="I159" s="2088">
        <v>0</v>
      </c>
      <c r="J159" s="2088">
        <v>0</v>
      </c>
      <c r="K159" s="2088">
        <v>0</v>
      </c>
      <c r="L159" s="89"/>
      <c r="M159" s="325">
        <f t="shared" si="45"/>
        <v>0</v>
      </c>
    </row>
    <row r="160" spans="1:16" ht="12" customHeight="1">
      <c r="A160" s="2088"/>
      <c r="B160" s="2205"/>
      <c r="C160" s="509" t="s">
        <v>66</v>
      </c>
      <c r="D160" s="89"/>
      <c r="E160" s="589">
        <f>SUM(E161:E163)</f>
        <v>2</v>
      </c>
      <c r="F160" s="589">
        <f t="shared" ref="F160:K160" si="46">SUM(F161:F163)</f>
        <v>0</v>
      </c>
      <c r="G160" s="589">
        <f t="shared" si="46"/>
        <v>1</v>
      </c>
      <c r="H160" s="589">
        <f t="shared" si="46"/>
        <v>0</v>
      </c>
      <c r="I160" s="589">
        <f t="shared" si="46"/>
        <v>3</v>
      </c>
      <c r="J160" s="589">
        <f t="shared" si="46"/>
        <v>0</v>
      </c>
      <c r="K160" s="589">
        <f t="shared" si="46"/>
        <v>0</v>
      </c>
      <c r="L160" s="89"/>
      <c r="M160" s="1099">
        <f t="shared" si="45"/>
        <v>6</v>
      </c>
    </row>
    <row r="161" spans="1:16" ht="12" customHeight="1">
      <c r="A161" s="2088"/>
      <c r="B161" s="2205"/>
      <c r="C161" s="509"/>
      <c r="D161" s="89" t="s">
        <v>253</v>
      </c>
      <c r="E161" s="2088">
        <v>1</v>
      </c>
      <c r="F161" s="2088">
        <v>0</v>
      </c>
      <c r="G161" s="2088">
        <v>0</v>
      </c>
      <c r="H161" s="2088">
        <v>0</v>
      </c>
      <c r="I161" s="2088">
        <v>2</v>
      </c>
      <c r="J161" s="2088">
        <v>0</v>
      </c>
      <c r="K161" s="2088">
        <v>0</v>
      </c>
      <c r="L161" s="89"/>
      <c r="M161" s="325">
        <f t="shared" si="45"/>
        <v>3</v>
      </c>
    </row>
    <row r="162" spans="1:16" ht="12" customHeight="1">
      <c r="A162" s="2088"/>
      <c r="B162" s="2205"/>
      <c r="C162" s="509"/>
      <c r="D162" s="89" t="s">
        <v>254</v>
      </c>
      <c r="E162" s="2088">
        <v>1</v>
      </c>
      <c r="F162" s="2088">
        <v>0</v>
      </c>
      <c r="G162" s="2088">
        <v>1</v>
      </c>
      <c r="H162" s="2088">
        <v>0</v>
      </c>
      <c r="I162" s="2088">
        <v>1</v>
      </c>
      <c r="J162" s="2088">
        <v>0</v>
      </c>
      <c r="K162" s="2088">
        <v>0</v>
      </c>
      <c r="L162" s="89"/>
      <c r="M162" s="325">
        <f t="shared" si="45"/>
        <v>3</v>
      </c>
    </row>
    <row r="163" spans="1:16" ht="12" customHeight="1">
      <c r="A163" s="2088"/>
      <c r="B163" s="2205"/>
      <c r="C163" s="509"/>
      <c r="D163" s="89" t="s">
        <v>255</v>
      </c>
      <c r="E163" s="2088">
        <v>0</v>
      </c>
      <c r="F163" s="2088">
        <v>0</v>
      </c>
      <c r="G163" s="2088">
        <v>0</v>
      </c>
      <c r="H163" s="2088">
        <v>0</v>
      </c>
      <c r="I163" s="2088">
        <v>0</v>
      </c>
      <c r="J163" s="2088">
        <v>0</v>
      </c>
      <c r="K163" s="2088">
        <v>0</v>
      </c>
      <c r="L163" s="89"/>
      <c r="M163" s="325">
        <f t="shared" si="45"/>
        <v>0</v>
      </c>
    </row>
    <row r="164" spans="1:16" ht="12" customHeight="1">
      <c r="A164" s="2088"/>
      <c r="B164" s="2205"/>
      <c r="C164" s="509" t="s">
        <v>67</v>
      </c>
      <c r="D164" s="36"/>
      <c r="E164" s="589">
        <f>SUM(E165)</f>
        <v>1</v>
      </c>
      <c r="F164" s="589">
        <f t="shared" ref="F164:K164" si="47">SUM(F165)</f>
        <v>0</v>
      </c>
      <c r="G164" s="589">
        <f t="shared" si="47"/>
        <v>0</v>
      </c>
      <c r="H164" s="589">
        <f t="shared" si="47"/>
        <v>0</v>
      </c>
      <c r="I164" s="589">
        <f t="shared" si="47"/>
        <v>3</v>
      </c>
      <c r="J164" s="589">
        <f t="shared" si="47"/>
        <v>4</v>
      </c>
      <c r="K164" s="589">
        <f t="shared" si="47"/>
        <v>1</v>
      </c>
      <c r="L164" s="36"/>
      <c r="M164" s="1099">
        <f t="shared" si="45"/>
        <v>9</v>
      </c>
    </row>
    <row r="165" spans="1:16" ht="12" customHeight="1">
      <c r="A165" s="2088"/>
      <c r="B165" s="2205"/>
      <c r="C165" s="287"/>
      <c r="D165" s="89" t="s">
        <v>256</v>
      </c>
      <c r="E165" s="2088">
        <v>1</v>
      </c>
      <c r="F165" s="2088">
        <v>0</v>
      </c>
      <c r="G165" s="2088">
        <v>0</v>
      </c>
      <c r="H165" s="2088">
        <v>0</v>
      </c>
      <c r="I165" s="2088">
        <v>3</v>
      </c>
      <c r="J165" s="2088">
        <v>4</v>
      </c>
      <c r="K165" s="2088">
        <v>1</v>
      </c>
      <c r="L165" s="89"/>
      <c r="M165" s="325">
        <f t="shared" si="45"/>
        <v>9</v>
      </c>
    </row>
    <row r="166" spans="1:16" ht="12.75" customHeight="1">
      <c r="A166" s="2088"/>
      <c r="B166" s="2204">
        <v>1624</v>
      </c>
      <c r="C166" s="40" t="s">
        <v>68</v>
      </c>
      <c r="D166" s="123"/>
      <c r="E166" s="319">
        <f>SUM(E167+E169)</f>
        <v>0</v>
      </c>
      <c r="F166" s="319">
        <f t="shared" ref="F166:K166" si="48">SUM(F167+F169)</f>
        <v>0</v>
      </c>
      <c r="G166" s="319">
        <f t="shared" si="48"/>
        <v>0</v>
      </c>
      <c r="H166" s="319">
        <f t="shared" si="48"/>
        <v>0</v>
      </c>
      <c r="I166" s="319">
        <f t="shared" si="48"/>
        <v>2</v>
      </c>
      <c r="J166" s="319">
        <f t="shared" si="48"/>
        <v>12</v>
      </c>
      <c r="K166" s="319">
        <f t="shared" si="48"/>
        <v>2</v>
      </c>
      <c r="L166" s="123"/>
      <c r="M166" s="319">
        <f>SUM(E166:K166)</f>
        <v>16</v>
      </c>
      <c r="N166" s="514"/>
      <c r="P166" s="1660"/>
    </row>
    <row r="167" spans="1:16" ht="12" customHeight="1">
      <c r="A167" s="2088"/>
      <c r="B167" s="2205"/>
      <c r="C167" s="509" t="s">
        <v>69</v>
      </c>
      <c r="D167" s="89"/>
      <c r="E167" s="589">
        <f>SUM(E168)</f>
        <v>0</v>
      </c>
      <c r="F167" s="589">
        <f t="shared" ref="F167:K167" si="49">SUM(F168)</f>
        <v>0</v>
      </c>
      <c r="G167" s="589">
        <f t="shared" si="49"/>
        <v>0</v>
      </c>
      <c r="H167" s="589">
        <f t="shared" si="49"/>
        <v>0</v>
      </c>
      <c r="I167" s="589">
        <f t="shared" si="49"/>
        <v>1</v>
      </c>
      <c r="J167" s="589">
        <f t="shared" si="49"/>
        <v>12</v>
      </c>
      <c r="K167" s="589">
        <f t="shared" si="49"/>
        <v>1</v>
      </c>
      <c r="L167" s="89"/>
      <c r="M167" s="1099">
        <f>SUM(E167:K167)</f>
        <v>14</v>
      </c>
      <c r="N167" s="80"/>
      <c r="P167" s="1660"/>
    </row>
    <row r="168" spans="1:16" ht="12" customHeight="1">
      <c r="A168" s="2088"/>
      <c r="B168" s="2205"/>
      <c r="C168" s="287"/>
      <c r="D168" s="89" t="s">
        <v>258</v>
      </c>
      <c r="E168" s="396">
        <v>0</v>
      </c>
      <c r="F168" s="396">
        <v>0</v>
      </c>
      <c r="G168" s="396">
        <v>0</v>
      </c>
      <c r="H168" s="396">
        <v>0</v>
      </c>
      <c r="I168" s="396">
        <v>1</v>
      </c>
      <c r="J168" s="396">
        <v>12</v>
      </c>
      <c r="K168" s="396">
        <v>1</v>
      </c>
      <c r="L168" s="89"/>
      <c r="M168" s="325">
        <f t="shared" ref="M168:M170" si="50">SUM(E168:K168)</f>
        <v>14</v>
      </c>
      <c r="N168" s="80"/>
      <c r="P168" s="1660"/>
    </row>
    <row r="169" spans="1:16" ht="12" customHeight="1">
      <c r="A169" s="2088"/>
      <c r="B169" s="2205"/>
      <c r="C169" s="504" t="s">
        <v>71</v>
      </c>
      <c r="D169" s="89"/>
      <c r="E169" s="589">
        <f>SUM(E170)</f>
        <v>0</v>
      </c>
      <c r="F169" s="589">
        <f t="shared" ref="F169:K169" si="51">SUM(F170)</f>
        <v>0</v>
      </c>
      <c r="G169" s="589">
        <f t="shared" si="51"/>
        <v>0</v>
      </c>
      <c r="H169" s="589">
        <f t="shared" si="51"/>
        <v>0</v>
      </c>
      <c r="I169" s="589">
        <f t="shared" si="51"/>
        <v>1</v>
      </c>
      <c r="J169" s="589">
        <f t="shared" si="51"/>
        <v>0</v>
      </c>
      <c r="K169" s="589">
        <f t="shared" si="51"/>
        <v>1</v>
      </c>
      <c r="L169" s="89"/>
      <c r="M169" s="1099">
        <f t="shared" si="50"/>
        <v>2</v>
      </c>
      <c r="N169" s="80"/>
      <c r="P169" s="1660"/>
    </row>
    <row r="170" spans="1:16" ht="12" customHeight="1">
      <c r="A170" s="2088"/>
      <c r="B170" s="2207"/>
      <c r="C170" s="2911"/>
      <c r="D170" s="516" t="s">
        <v>259</v>
      </c>
      <c r="E170" s="406">
        <v>0</v>
      </c>
      <c r="F170" s="406">
        <v>0</v>
      </c>
      <c r="G170" s="406">
        <v>0</v>
      </c>
      <c r="H170" s="406">
        <v>0</v>
      </c>
      <c r="I170" s="406">
        <v>1</v>
      </c>
      <c r="J170" s="406">
        <v>0</v>
      </c>
      <c r="K170" s="406">
        <v>1</v>
      </c>
      <c r="L170" s="1053"/>
      <c r="M170" s="325">
        <f t="shared" si="50"/>
        <v>2</v>
      </c>
      <c r="N170" s="80"/>
      <c r="P170" s="1660"/>
    </row>
    <row r="171" spans="1:16">
      <c r="A171" s="2088"/>
      <c r="B171" s="2912"/>
      <c r="C171" s="2256" t="s">
        <v>8</v>
      </c>
      <c r="D171" s="2257"/>
      <c r="E171" s="2140">
        <f t="shared" ref="E171:K171" si="52">SUM(E7+E39+E80+E92+E101+E128+E141+E153+E166)</f>
        <v>156</v>
      </c>
      <c r="F171" s="2140">
        <f t="shared" si="52"/>
        <v>4</v>
      </c>
      <c r="G171" s="2140">
        <f t="shared" si="52"/>
        <v>14</v>
      </c>
      <c r="H171" s="2140">
        <f t="shared" si="52"/>
        <v>12</v>
      </c>
      <c r="I171" s="2140">
        <f t="shared" si="52"/>
        <v>242</v>
      </c>
      <c r="J171" s="2140">
        <f t="shared" si="52"/>
        <v>264</v>
      </c>
      <c r="K171" s="2140">
        <f t="shared" si="52"/>
        <v>167</v>
      </c>
      <c r="L171" s="2140"/>
      <c r="M171" s="2913">
        <f>SUM(M7+M39+M80+M92+M101+M128+M141+M153+M166)</f>
        <v>859</v>
      </c>
    </row>
    <row r="172" spans="1:16" ht="11.25" customHeight="1">
      <c r="B172" s="119"/>
      <c r="C172" s="2914" t="s">
        <v>362</v>
      </c>
      <c r="D172" s="2914"/>
      <c r="E172" s="2914"/>
      <c r="F172" s="2914"/>
      <c r="G172" s="2914"/>
      <c r="H172" s="2914"/>
      <c r="I172" s="2914"/>
      <c r="J172" s="2914"/>
      <c r="K172" s="2914"/>
      <c r="L172" s="2914"/>
      <c r="M172" s="2914"/>
    </row>
    <row r="173" spans="1:16" ht="10.5" customHeight="1">
      <c r="B173" s="119"/>
      <c r="C173" s="2915" t="s">
        <v>1562</v>
      </c>
      <c r="D173" s="2915"/>
      <c r="E173" s="2915"/>
      <c r="F173" s="2915"/>
      <c r="G173" s="2915"/>
      <c r="H173" s="2915"/>
      <c r="I173" s="2915"/>
      <c r="J173" s="2915"/>
      <c r="K173" s="2915"/>
      <c r="L173" s="2915"/>
      <c r="M173" s="2915"/>
    </row>
    <row r="174" spans="1:16" ht="9" customHeight="1"/>
    <row r="175" spans="1:16" ht="15.75" customHeight="1">
      <c r="B175" s="119"/>
      <c r="D175" s="89"/>
      <c r="E175" s="89"/>
      <c r="F175" s="89"/>
      <c r="G175" s="89"/>
      <c r="H175" s="89"/>
      <c r="I175" s="89"/>
      <c r="J175" s="89"/>
      <c r="K175" s="89"/>
      <c r="L175" s="89"/>
    </row>
    <row r="176" spans="1:16" ht="9" customHeight="1">
      <c r="B176" s="119"/>
    </row>
    <row r="177" spans="1:13" ht="12.75" customHeight="1"/>
    <row r="178" spans="1:13" ht="9" customHeight="1">
      <c r="B178" s="119"/>
    </row>
    <row r="179" spans="1:13" ht="9" customHeight="1">
      <c r="B179" s="119"/>
    </row>
    <row r="180" spans="1:13" ht="9" customHeight="1"/>
    <row r="181" spans="1:13" ht="9" customHeight="1"/>
    <row r="182" spans="1:13" ht="9" customHeight="1"/>
    <row r="183" spans="1:13" ht="9" customHeight="1"/>
    <row r="184" spans="1:13" ht="9" customHeight="1"/>
    <row r="185" spans="1:13" ht="9" customHeight="1"/>
    <row r="186" spans="1:13" ht="9" customHeight="1">
      <c r="A186" s="75"/>
      <c r="M186" s="75"/>
    </row>
    <row r="187" spans="1:13" ht="9" customHeight="1">
      <c r="A187" s="75"/>
      <c r="M187" s="75"/>
    </row>
    <row r="188" spans="1:13" ht="9" customHeight="1">
      <c r="A188" s="75"/>
      <c r="M188" s="75"/>
    </row>
    <row r="189" spans="1:13" ht="9" customHeight="1">
      <c r="A189" s="75"/>
      <c r="M189" s="75"/>
    </row>
    <row r="190" spans="1:13" ht="9" customHeight="1">
      <c r="A190" s="75"/>
      <c r="M190" s="75"/>
    </row>
    <row r="191" spans="1:13" ht="9" customHeight="1">
      <c r="A191" s="75"/>
      <c r="M191" s="75"/>
    </row>
    <row r="192" spans="1:13" ht="9" customHeight="1">
      <c r="A192" s="75"/>
      <c r="M192" s="75"/>
    </row>
    <row r="193" spans="1:13" ht="9" customHeight="1">
      <c r="A193" s="75"/>
      <c r="M193" s="75"/>
    </row>
    <row r="194" spans="1:13" ht="9" customHeight="1">
      <c r="A194" s="75"/>
      <c r="M194" s="75"/>
    </row>
    <row r="195" spans="1:13" ht="9" customHeight="1">
      <c r="A195" s="75"/>
      <c r="M195" s="75"/>
    </row>
    <row r="196" spans="1:13" ht="9" customHeight="1">
      <c r="A196" s="75"/>
      <c r="M196" s="75"/>
    </row>
    <row r="197" spans="1:13" ht="9" customHeight="1">
      <c r="A197" s="75"/>
      <c r="M197" s="75"/>
    </row>
    <row r="198" spans="1:13" ht="9" customHeight="1">
      <c r="A198" s="75"/>
      <c r="M198" s="75"/>
    </row>
    <row r="199" spans="1:13" ht="9" customHeight="1">
      <c r="A199" s="75"/>
      <c r="M199" s="75"/>
    </row>
    <row r="200" spans="1:13" ht="9" customHeight="1">
      <c r="A200" s="75"/>
      <c r="M200" s="75"/>
    </row>
    <row r="201" spans="1:13" ht="9" customHeight="1">
      <c r="A201" s="75"/>
      <c r="M201" s="75"/>
    </row>
    <row r="202" spans="1:13" ht="9" customHeight="1">
      <c r="A202" s="75"/>
      <c r="M202" s="75"/>
    </row>
    <row r="203" spans="1:13" ht="9" customHeight="1">
      <c r="A203" s="75"/>
      <c r="M203" s="75"/>
    </row>
    <row r="204" spans="1:13" ht="9" customHeight="1">
      <c r="A204" s="75"/>
      <c r="M204" s="75"/>
    </row>
    <row r="205" spans="1:13" ht="9" customHeight="1">
      <c r="A205" s="75"/>
      <c r="M205" s="75"/>
    </row>
    <row r="206" spans="1:13" ht="9" customHeight="1">
      <c r="A206" s="75"/>
      <c r="M206" s="75"/>
    </row>
    <row r="207" spans="1:13" ht="9" customHeight="1">
      <c r="A207" s="75"/>
      <c r="M207" s="75"/>
    </row>
    <row r="208" spans="1:13" ht="9" customHeight="1">
      <c r="A208" s="75"/>
      <c r="M208" s="75"/>
    </row>
    <row r="209" spans="1:13" ht="9" customHeight="1">
      <c r="A209" s="75"/>
      <c r="M209" s="75"/>
    </row>
    <row r="210" spans="1:13" ht="9" customHeight="1">
      <c r="A210" s="75"/>
      <c r="M210" s="75"/>
    </row>
    <row r="211" spans="1:13" ht="9" customHeight="1">
      <c r="A211" s="75"/>
      <c r="M211" s="75"/>
    </row>
    <row r="212" spans="1:13" ht="9" customHeight="1">
      <c r="A212" s="75"/>
      <c r="M212" s="75"/>
    </row>
    <row r="213" spans="1:13" ht="9" customHeight="1">
      <c r="A213" s="75"/>
      <c r="M213" s="75"/>
    </row>
    <row r="214" spans="1:13" ht="9" customHeight="1">
      <c r="A214" s="75"/>
      <c r="M214" s="75"/>
    </row>
    <row r="215" spans="1:13" ht="9" customHeight="1">
      <c r="A215" s="75"/>
      <c r="M215" s="75"/>
    </row>
    <row r="216" spans="1:13" ht="9" customHeight="1">
      <c r="A216" s="75"/>
      <c r="M216" s="75"/>
    </row>
    <row r="217" spans="1:13" ht="9" customHeight="1">
      <c r="A217" s="75"/>
      <c r="M217" s="75"/>
    </row>
    <row r="218" spans="1:13" ht="9" customHeight="1">
      <c r="A218" s="75"/>
      <c r="M218" s="75"/>
    </row>
    <row r="219" spans="1:13" ht="9" customHeight="1">
      <c r="A219" s="75"/>
      <c r="M219" s="75"/>
    </row>
    <row r="220" spans="1:13" ht="9" customHeight="1">
      <c r="A220" s="75"/>
      <c r="M220" s="75"/>
    </row>
    <row r="221" spans="1:13" ht="9" customHeight="1">
      <c r="A221" s="75"/>
      <c r="M221" s="75"/>
    </row>
    <row r="222" spans="1:13" ht="9" customHeight="1">
      <c r="A222" s="75"/>
      <c r="M222" s="75"/>
    </row>
    <row r="223" spans="1:13" ht="9" customHeight="1">
      <c r="A223" s="75"/>
      <c r="M223" s="75"/>
    </row>
    <row r="224" spans="1:13" ht="9" customHeight="1">
      <c r="A224" s="75"/>
      <c r="M224" s="75"/>
    </row>
    <row r="225" spans="1:13" ht="9" customHeight="1">
      <c r="A225" s="75"/>
      <c r="M225" s="75"/>
    </row>
    <row r="226" spans="1:13" ht="9" customHeight="1">
      <c r="A226" s="75"/>
      <c r="M226" s="75"/>
    </row>
    <row r="227" spans="1:13" ht="9" customHeight="1">
      <c r="A227" s="75"/>
      <c r="M227" s="75"/>
    </row>
    <row r="228" spans="1:13" ht="9" customHeight="1">
      <c r="A228" s="75"/>
      <c r="M228" s="75"/>
    </row>
    <row r="229" spans="1:13" ht="9" customHeight="1">
      <c r="A229" s="75"/>
      <c r="M229" s="75"/>
    </row>
    <row r="230" spans="1:13" ht="9" customHeight="1">
      <c r="A230" s="75"/>
      <c r="M230" s="75"/>
    </row>
    <row r="231" spans="1:13" ht="9" customHeight="1">
      <c r="A231" s="75"/>
      <c r="M231" s="75"/>
    </row>
    <row r="232" spans="1:13" ht="9" customHeight="1">
      <c r="A232" s="75"/>
      <c r="M232" s="75"/>
    </row>
    <row r="233" spans="1:13" ht="9" customHeight="1">
      <c r="A233" s="75"/>
      <c r="M233" s="75"/>
    </row>
    <row r="234" spans="1:13" ht="9" customHeight="1">
      <c r="A234" s="75"/>
      <c r="M234" s="75"/>
    </row>
    <row r="235" spans="1:13" ht="9" customHeight="1">
      <c r="A235" s="75"/>
      <c r="M235" s="75"/>
    </row>
    <row r="236" spans="1:13" ht="9" customHeight="1">
      <c r="A236" s="75"/>
      <c r="M236" s="75"/>
    </row>
    <row r="237" spans="1:13" ht="9" customHeight="1">
      <c r="A237" s="75"/>
      <c r="M237" s="75"/>
    </row>
    <row r="238" spans="1:13" ht="9" customHeight="1">
      <c r="A238" s="75"/>
      <c r="M238" s="75"/>
    </row>
    <row r="239" spans="1:13" ht="9" customHeight="1">
      <c r="A239" s="75"/>
      <c r="M239" s="75"/>
    </row>
    <row r="240" spans="1:13" ht="9" customHeight="1">
      <c r="A240" s="75"/>
      <c r="M240" s="75"/>
    </row>
    <row r="241" spans="1:13" ht="9" customHeight="1">
      <c r="A241" s="75"/>
      <c r="M241" s="75"/>
    </row>
    <row r="242" spans="1:13" ht="9" customHeight="1">
      <c r="A242" s="75"/>
      <c r="M242" s="75"/>
    </row>
    <row r="243" spans="1:13" ht="9" customHeight="1">
      <c r="A243" s="75"/>
      <c r="M243" s="75"/>
    </row>
    <row r="244" spans="1:13" ht="9" customHeight="1">
      <c r="A244" s="75"/>
      <c r="M244" s="75"/>
    </row>
    <row r="245" spans="1:13" ht="9" customHeight="1">
      <c r="A245" s="75"/>
      <c r="M245" s="75"/>
    </row>
    <row r="246" spans="1:13" ht="9" customHeight="1">
      <c r="A246" s="75"/>
      <c r="M246" s="75"/>
    </row>
    <row r="247" spans="1:13" ht="9" customHeight="1">
      <c r="A247" s="75"/>
      <c r="M247" s="75"/>
    </row>
    <row r="248" spans="1:13" ht="9" customHeight="1">
      <c r="A248" s="75"/>
      <c r="M248" s="75"/>
    </row>
    <row r="249" spans="1:13" ht="9" customHeight="1">
      <c r="A249" s="75"/>
      <c r="M249" s="75"/>
    </row>
    <row r="250" spans="1:13" ht="9" customHeight="1">
      <c r="A250" s="75"/>
      <c r="M250" s="75"/>
    </row>
    <row r="251" spans="1:13" ht="9" customHeight="1">
      <c r="A251" s="75"/>
      <c r="M251" s="75"/>
    </row>
    <row r="252" spans="1:13" ht="9" customHeight="1">
      <c r="A252" s="75"/>
      <c r="M252" s="75"/>
    </row>
    <row r="253" spans="1:13" ht="9" customHeight="1">
      <c r="A253" s="75"/>
      <c r="M253" s="75"/>
    </row>
    <row r="254" spans="1:13" ht="9" customHeight="1">
      <c r="A254" s="75"/>
      <c r="M254" s="75"/>
    </row>
    <row r="255" spans="1:13" ht="9" customHeight="1">
      <c r="A255" s="75"/>
      <c r="M255" s="75"/>
    </row>
    <row r="256" spans="1:13" ht="9" customHeight="1">
      <c r="A256" s="75"/>
      <c r="M256" s="75"/>
    </row>
    <row r="257" spans="1:13" ht="9" customHeight="1">
      <c r="A257" s="75"/>
      <c r="M257" s="75"/>
    </row>
    <row r="258" spans="1:13" ht="9" customHeight="1">
      <c r="A258" s="75"/>
      <c r="M258" s="75"/>
    </row>
    <row r="259" spans="1:13" ht="9" customHeight="1">
      <c r="A259" s="75"/>
      <c r="M259" s="75"/>
    </row>
    <row r="260" spans="1:13" ht="9" customHeight="1">
      <c r="A260" s="75"/>
      <c r="M260" s="75"/>
    </row>
    <row r="261" spans="1:13" ht="9" customHeight="1">
      <c r="A261" s="75"/>
      <c r="M261" s="75"/>
    </row>
    <row r="262" spans="1:13" ht="9" customHeight="1">
      <c r="A262" s="75"/>
      <c r="M262" s="75"/>
    </row>
    <row r="263" spans="1:13" ht="9" customHeight="1">
      <c r="A263" s="75"/>
      <c r="M263" s="75"/>
    </row>
    <row r="264" spans="1:13" ht="9" customHeight="1">
      <c r="A264" s="75"/>
      <c r="C264" s="89"/>
      <c r="D264" s="89"/>
      <c r="E264" s="89"/>
      <c r="F264" s="89"/>
      <c r="G264" s="89"/>
      <c r="H264" s="89"/>
      <c r="I264" s="89"/>
      <c r="J264" s="89"/>
      <c r="K264" s="89"/>
      <c r="L264" s="89"/>
      <c r="M264" s="75"/>
    </row>
    <row r="265" spans="1:13" ht="9" customHeight="1">
      <c r="A265" s="75"/>
      <c r="M265" s="75"/>
    </row>
    <row r="266" spans="1:13" ht="9" customHeight="1">
      <c r="A266" s="75"/>
      <c r="M266" s="75"/>
    </row>
    <row r="267" spans="1:13" ht="9" customHeight="1">
      <c r="A267" s="75"/>
      <c r="M267" s="75"/>
    </row>
    <row r="268" spans="1:13" ht="9" customHeight="1">
      <c r="A268" s="75"/>
      <c r="M268" s="75"/>
    </row>
    <row r="269" spans="1:13" ht="9" customHeight="1">
      <c r="A269" s="75"/>
      <c r="M269" s="75"/>
    </row>
    <row r="270" spans="1:13" ht="9" customHeight="1">
      <c r="A270" s="75"/>
      <c r="M270" s="75"/>
    </row>
    <row r="271" spans="1:13" ht="9" customHeight="1">
      <c r="A271" s="75"/>
      <c r="M271" s="75"/>
    </row>
    <row r="272" spans="1:13" ht="9" customHeight="1">
      <c r="A272" s="75"/>
      <c r="M272" s="75"/>
    </row>
    <row r="273" spans="1:13" ht="9" customHeight="1">
      <c r="A273" s="75"/>
      <c r="M273" s="75"/>
    </row>
    <row r="274" spans="1:13" ht="9" customHeight="1">
      <c r="A274" s="75"/>
      <c r="M274" s="75"/>
    </row>
    <row r="275" spans="1:13" ht="9" customHeight="1">
      <c r="A275" s="75"/>
      <c r="M275" s="75"/>
    </row>
    <row r="276" spans="1:13" ht="9" customHeight="1">
      <c r="A276" s="75"/>
      <c r="M276" s="75"/>
    </row>
    <row r="277" spans="1:13" ht="9" customHeight="1">
      <c r="A277" s="75"/>
      <c r="M277" s="75"/>
    </row>
    <row r="278" spans="1:13" ht="9" customHeight="1">
      <c r="A278" s="75"/>
      <c r="M278" s="75"/>
    </row>
    <row r="279" spans="1:13" ht="9" customHeight="1">
      <c r="A279" s="75"/>
      <c r="M279" s="75"/>
    </row>
    <row r="280" spans="1:13" ht="9" customHeight="1">
      <c r="A280" s="75"/>
      <c r="M280" s="75"/>
    </row>
    <row r="281" spans="1:13" ht="9" customHeight="1">
      <c r="A281" s="75"/>
      <c r="M281" s="75"/>
    </row>
    <row r="282" spans="1:13" ht="9" customHeight="1">
      <c r="A282" s="75"/>
      <c r="M282" s="75"/>
    </row>
    <row r="283" spans="1:13" ht="9" customHeight="1">
      <c r="A283" s="75"/>
      <c r="M283" s="75"/>
    </row>
    <row r="284" spans="1:13" ht="9" customHeight="1">
      <c r="A284" s="75"/>
      <c r="M284" s="75"/>
    </row>
    <row r="285" spans="1:13" ht="9" customHeight="1">
      <c r="A285" s="75"/>
      <c r="M285" s="75"/>
    </row>
    <row r="286" spans="1:13" ht="9" customHeight="1">
      <c r="A286" s="75"/>
      <c r="M286" s="75"/>
    </row>
    <row r="287" spans="1:13" ht="9" customHeight="1">
      <c r="A287" s="75"/>
      <c r="M287" s="75"/>
    </row>
    <row r="288" spans="1:13" ht="9" customHeight="1">
      <c r="A288" s="75"/>
      <c r="M288" s="75"/>
    </row>
    <row r="289" spans="1:13" ht="9" customHeight="1">
      <c r="A289" s="75"/>
      <c r="M289" s="75"/>
    </row>
    <row r="290" spans="1:13" ht="9" customHeight="1">
      <c r="A290" s="75"/>
      <c r="M290" s="75"/>
    </row>
    <row r="291" spans="1:13" ht="9" customHeight="1">
      <c r="A291" s="75"/>
      <c r="M291" s="75"/>
    </row>
    <row r="292" spans="1:13" ht="9" customHeight="1">
      <c r="A292" s="75"/>
      <c r="M292" s="75"/>
    </row>
    <row r="293" spans="1:13" ht="9" customHeight="1">
      <c r="A293" s="75"/>
      <c r="M293" s="75"/>
    </row>
    <row r="294" spans="1:13" ht="9" customHeight="1">
      <c r="A294" s="75"/>
      <c r="M294" s="75"/>
    </row>
    <row r="295" spans="1:13" ht="9" customHeight="1">
      <c r="A295" s="75"/>
      <c r="M295" s="75"/>
    </row>
    <row r="296" spans="1:13" ht="9" customHeight="1">
      <c r="A296" s="75"/>
      <c r="M296" s="75"/>
    </row>
    <row r="297" spans="1:13" ht="9" customHeight="1">
      <c r="A297" s="75"/>
      <c r="M297" s="75"/>
    </row>
    <row r="298" spans="1:13" ht="9" customHeight="1">
      <c r="A298" s="75"/>
      <c r="M298" s="75"/>
    </row>
    <row r="299" spans="1:13" ht="9" customHeight="1">
      <c r="A299" s="75"/>
      <c r="M299" s="75"/>
    </row>
    <row r="300" spans="1:13" ht="9" customHeight="1">
      <c r="A300" s="75"/>
      <c r="M300" s="75"/>
    </row>
    <row r="301" spans="1:13" ht="9" customHeight="1">
      <c r="A301" s="75"/>
      <c r="M301" s="75"/>
    </row>
    <row r="302" spans="1:13" ht="9" customHeight="1">
      <c r="A302" s="75"/>
      <c r="M302" s="75"/>
    </row>
    <row r="303" spans="1:13" ht="9" customHeight="1">
      <c r="A303" s="75"/>
      <c r="M303" s="75"/>
    </row>
    <row r="304" spans="1:13" ht="9" customHeight="1">
      <c r="A304" s="75"/>
      <c r="M304" s="75"/>
    </row>
    <row r="305" spans="1:13" ht="9" customHeight="1">
      <c r="A305" s="75"/>
      <c r="M305" s="75"/>
    </row>
    <row r="306" spans="1:13" ht="9" customHeight="1">
      <c r="A306" s="75"/>
      <c r="M306" s="75"/>
    </row>
    <row r="307" spans="1:13" ht="9" customHeight="1">
      <c r="A307" s="75"/>
      <c r="M307" s="75"/>
    </row>
    <row r="308" spans="1:13" ht="9" customHeight="1">
      <c r="A308" s="75"/>
      <c r="M308" s="75"/>
    </row>
    <row r="309" spans="1:13" ht="9" customHeight="1">
      <c r="A309" s="75"/>
      <c r="M309" s="75"/>
    </row>
    <row r="310" spans="1:13" ht="9" customHeight="1">
      <c r="A310" s="75"/>
      <c r="M310" s="75"/>
    </row>
    <row r="311" spans="1:13" ht="9" customHeight="1">
      <c r="A311" s="75"/>
      <c r="M311" s="75"/>
    </row>
    <row r="312" spans="1:13" ht="9" customHeight="1">
      <c r="A312" s="75"/>
      <c r="M312" s="75"/>
    </row>
    <row r="313" spans="1:13" ht="9" customHeight="1">
      <c r="A313" s="75"/>
      <c r="M313" s="75"/>
    </row>
    <row r="314" spans="1:13" ht="9" customHeight="1">
      <c r="A314" s="75"/>
      <c r="M314" s="75"/>
    </row>
    <row r="315" spans="1:13" ht="9" customHeight="1">
      <c r="A315" s="75"/>
      <c r="M315" s="75"/>
    </row>
    <row r="316" spans="1:13" ht="9" customHeight="1">
      <c r="A316" s="75"/>
      <c r="M316" s="75"/>
    </row>
    <row r="317" spans="1:13" ht="9" customHeight="1">
      <c r="A317" s="75"/>
      <c r="M317" s="75"/>
    </row>
    <row r="318" spans="1:13" ht="9" customHeight="1">
      <c r="A318" s="75"/>
      <c r="M318" s="75"/>
    </row>
    <row r="319" spans="1:13" ht="9" customHeight="1">
      <c r="A319" s="75"/>
      <c r="M319" s="75"/>
    </row>
    <row r="320" spans="1:13" ht="9" customHeight="1">
      <c r="A320" s="75"/>
      <c r="M320" s="75"/>
    </row>
    <row r="321" spans="1:13" ht="9" customHeight="1">
      <c r="A321" s="75"/>
      <c r="M321" s="75"/>
    </row>
    <row r="322" spans="1:13" ht="9" customHeight="1">
      <c r="A322" s="75"/>
      <c r="M322" s="75"/>
    </row>
    <row r="323" spans="1:13" ht="9" customHeight="1">
      <c r="A323" s="75"/>
      <c r="M323" s="75"/>
    </row>
    <row r="324" spans="1:13" ht="9" customHeight="1">
      <c r="A324" s="75"/>
      <c r="M324" s="75"/>
    </row>
    <row r="325" spans="1:13" ht="9" customHeight="1">
      <c r="A325" s="75"/>
      <c r="M325" s="75"/>
    </row>
    <row r="326" spans="1:13" ht="9" customHeight="1">
      <c r="A326" s="75"/>
      <c r="M326" s="75"/>
    </row>
    <row r="327" spans="1:13" ht="9" customHeight="1">
      <c r="A327" s="75"/>
      <c r="M327" s="75"/>
    </row>
    <row r="328" spans="1:13" ht="9" customHeight="1">
      <c r="A328" s="75"/>
      <c r="M328" s="75"/>
    </row>
    <row r="329" spans="1:13" ht="9" customHeight="1">
      <c r="A329" s="75"/>
      <c r="M329" s="75"/>
    </row>
    <row r="330" spans="1:13" ht="9" customHeight="1">
      <c r="A330" s="75"/>
      <c r="M330" s="75"/>
    </row>
    <row r="331" spans="1:13" ht="9" customHeight="1">
      <c r="A331" s="75"/>
      <c r="M331" s="75"/>
    </row>
    <row r="332" spans="1:13" ht="9" customHeight="1">
      <c r="A332" s="75"/>
      <c r="M332" s="75"/>
    </row>
    <row r="333" spans="1:13" ht="9" customHeight="1">
      <c r="A333" s="75"/>
      <c r="M333" s="75"/>
    </row>
    <row r="334" spans="1:13" ht="9" customHeight="1">
      <c r="A334" s="75"/>
      <c r="M334" s="75"/>
    </row>
    <row r="335" spans="1:13" ht="9" customHeight="1">
      <c r="A335" s="75"/>
      <c r="M335" s="75"/>
    </row>
    <row r="336" spans="1:13" ht="9" customHeight="1">
      <c r="A336" s="75"/>
      <c r="M336" s="75"/>
    </row>
    <row r="337" spans="1:13" ht="9" customHeight="1">
      <c r="A337" s="75"/>
      <c r="M337" s="75"/>
    </row>
    <row r="338" spans="1:13" ht="9" customHeight="1">
      <c r="A338" s="75"/>
      <c r="M338" s="75"/>
    </row>
    <row r="339" spans="1:13" ht="9" customHeight="1">
      <c r="A339" s="75"/>
      <c r="M339" s="75"/>
    </row>
    <row r="340" spans="1:13" ht="9" customHeight="1">
      <c r="A340" s="75"/>
      <c r="M340" s="75"/>
    </row>
    <row r="341" spans="1:13" ht="9" customHeight="1">
      <c r="A341" s="75"/>
      <c r="M341" s="75"/>
    </row>
    <row r="342" spans="1:13" ht="9" customHeight="1">
      <c r="A342" s="75"/>
      <c r="M342" s="75"/>
    </row>
    <row r="343" spans="1:13" ht="9" customHeight="1">
      <c r="A343" s="75"/>
      <c r="M343" s="75"/>
    </row>
    <row r="344" spans="1:13" ht="9" customHeight="1">
      <c r="A344" s="75"/>
      <c r="M344" s="75"/>
    </row>
    <row r="345" spans="1:13" ht="9" customHeight="1">
      <c r="A345" s="75"/>
      <c r="M345" s="75"/>
    </row>
    <row r="346" spans="1:13" ht="9" customHeight="1">
      <c r="A346" s="75"/>
      <c r="M346" s="75"/>
    </row>
    <row r="347" spans="1:13" ht="9" customHeight="1">
      <c r="A347" s="75"/>
      <c r="M347" s="75"/>
    </row>
    <row r="348" spans="1:13" ht="9" customHeight="1">
      <c r="A348" s="75"/>
      <c r="M348" s="75"/>
    </row>
    <row r="349" spans="1:13" ht="9" customHeight="1">
      <c r="A349" s="75"/>
      <c r="M349" s="75"/>
    </row>
    <row r="350" spans="1:13" ht="9" customHeight="1">
      <c r="A350" s="75"/>
      <c r="M350" s="75"/>
    </row>
    <row r="351" spans="1:13" ht="9" customHeight="1">
      <c r="A351" s="75"/>
      <c r="M351" s="75"/>
    </row>
    <row r="352" spans="1:13" ht="9" customHeight="1">
      <c r="A352" s="75"/>
      <c r="M352" s="75"/>
    </row>
    <row r="353" spans="1:13" ht="9" customHeight="1">
      <c r="A353" s="75"/>
      <c r="M353" s="75"/>
    </row>
    <row r="354" spans="1:13" ht="9" customHeight="1">
      <c r="A354" s="75"/>
      <c r="M354" s="75"/>
    </row>
    <row r="355" spans="1:13" ht="9" customHeight="1">
      <c r="A355" s="75"/>
      <c r="M355" s="75"/>
    </row>
    <row r="356" spans="1:13" ht="9" customHeight="1">
      <c r="A356" s="75"/>
      <c r="M356" s="75"/>
    </row>
    <row r="357" spans="1:13" ht="9" customHeight="1">
      <c r="A357" s="75"/>
      <c r="M357" s="75"/>
    </row>
    <row r="358" spans="1:13" ht="9" customHeight="1">
      <c r="A358" s="75"/>
      <c r="M358" s="75"/>
    </row>
    <row r="359" spans="1:13" ht="9" customHeight="1">
      <c r="A359" s="75"/>
      <c r="M359" s="75"/>
    </row>
    <row r="360" spans="1:13" ht="9" customHeight="1">
      <c r="A360" s="75"/>
      <c r="M360" s="75"/>
    </row>
    <row r="361" spans="1:13" ht="9" customHeight="1">
      <c r="A361" s="75"/>
      <c r="M361" s="75"/>
    </row>
    <row r="362" spans="1:13" ht="9" customHeight="1">
      <c r="A362" s="75"/>
      <c r="M362" s="75"/>
    </row>
    <row r="363" spans="1:13" ht="9" customHeight="1">
      <c r="A363" s="75"/>
      <c r="M363" s="75"/>
    </row>
    <row r="364" spans="1:13" ht="9" customHeight="1">
      <c r="A364" s="75"/>
      <c r="M364" s="75"/>
    </row>
    <row r="365" spans="1:13" ht="9" customHeight="1">
      <c r="A365" s="75"/>
      <c r="M365" s="75"/>
    </row>
    <row r="366" spans="1:13" ht="9" customHeight="1">
      <c r="A366" s="75"/>
      <c r="M366" s="75"/>
    </row>
    <row r="367" spans="1:13" ht="9" customHeight="1">
      <c r="A367" s="75"/>
      <c r="M367" s="75"/>
    </row>
    <row r="368" spans="1:13" ht="9" customHeight="1">
      <c r="A368" s="75"/>
      <c r="M368" s="75"/>
    </row>
    <row r="369" spans="1:13" ht="9" customHeight="1">
      <c r="A369" s="75"/>
      <c r="M369" s="75"/>
    </row>
    <row r="370" spans="1:13" ht="9" customHeight="1">
      <c r="A370" s="75"/>
      <c r="M370" s="75"/>
    </row>
    <row r="371" spans="1:13" ht="9" customHeight="1">
      <c r="A371" s="75"/>
      <c r="M371" s="75"/>
    </row>
    <row r="372" spans="1:13" ht="9" customHeight="1">
      <c r="A372" s="75"/>
      <c r="M372" s="75"/>
    </row>
    <row r="373" spans="1:13" ht="9" customHeight="1">
      <c r="A373" s="75"/>
      <c r="M373" s="75"/>
    </row>
    <row r="374" spans="1:13" ht="9" customHeight="1">
      <c r="A374" s="75"/>
      <c r="M374" s="75"/>
    </row>
    <row r="375" spans="1:13" ht="9" customHeight="1">
      <c r="A375" s="75"/>
      <c r="M375" s="75"/>
    </row>
    <row r="376" spans="1:13" ht="9" customHeight="1">
      <c r="A376" s="75"/>
      <c r="M376" s="75"/>
    </row>
    <row r="377" spans="1:13" ht="9" customHeight="1">
      <c r="A377" s="75"/>
      <c r="M377" s="75"/>
    </row>
    <row r="378" spans="1:13" ht="9" customHeight="1">
      <c r="A378" s="75"/>
      <c r="M378" s="75"/>
    </row>
    <row r="379" spans="1:13" ht="9" customHeight="1">
      <c r="A379" s="75"/>
      <c r="M379" s="75"/>
    </row>
    <row r="380" spans="1:13" ht="9" customHeight="1">
      <c r="A380" s="75"/>
      <c r="M380" s="75"/>
    </row>
    <row r="381" spans="1:13" ht="9" customHeight="1">
      <c r="A381" s="75"/>
      <c r="M381" s="75"/>
    </row>
    <row r="382" spans="1:13" ht="9" customHeight="1">
      <c r="A382" s="75"/>
      <c r="M382" s="75"/>
    </row>
    <row r="383" spans="1:13" ht="9" customHeight="1">
      <c r="A383" s="75"/>
      <c r="M383" s="75"/>
    </row>
    <row r="384" spans="1:13" ht="9" customHeight="1">
      <c r="A384" s="75"/>
      <c r="M384" s="75"/>
    </row>
    <row r="385" spans="1:13" ht="9" customHeight="1">
      <c r="A385" s="75"/>
      <c r="M385" s="75"/>
    </row>
    <row r="386" spans="1:13" ht="9" customHeight="1">
      <c r="A386" s="75"/>
      <c r="M386" s="75"/>
    </row>
    <row r="387" spans="1:13" ht="9" customHeight="1">
      <c r="A387" s="75"/>
      <c r="M387" s="75"/>
    </row>
    <row r="388" spans="1:13" ht="9" customHeight="1">
      <c r="A388" s="75"/>
      <c r="M388" s="75"/>
    </row>
    <row r="389" spans="1:13" ht="9" customHeight="1">
      <c r="A389" s="75"/>
      <c r="M389" s="75"/>
    </row>
    <row r="390" spans="1:13" ht="9" customHeight="1">
      <c r="A390" s="75"/>
      <c r="M390" s="75"/>
    </row>
    <row r="391" spans="1:13" ht="9" customHeight="1">
      <c r="A391" s="75"/>
      <c r="M391" s="75"/>
    </row>
    <row r="392" spans="1:13" ht="9" customHeight="1">
      <c r="A392" s="75"/>
      <c r="M392" s="75"/>
    </row>
    <row r="393" spans="1:13" ht="9" customHeight="1">
      <c r="A393" s="75"/>
      <c r="M393" s="75"/>
    </row>
    <row r="394" spans="1:13" ht="9" customHeight="1">
      <c r="A394" s="75"/>
      <c r="M394" s="75"/>
    </row>
    <row r="395" spans="1:13" ht="9" customHeight="1">
      <c r="A395" s="75"/>
      <c r="M395" s="75"/>
    </row>
    <row r="396" spans="1:13" ht="9" customHeight="1">
      <c r="A396" s="75"/>
      <c r="M396" s="75"/>
    </row>
    <row r="397" spans="1:13" ht="9" customHeight="1">
      <c r="A397" s="75"/>
      <c r="M397" s="75"/>
    </row>
    <row r="398" spans="1:13" ht="9" customHeight="1">
      <c r="A398" s="75"/>
      <c r="M398" s="75"/>
    </row>
    <row r="399" spans="1:13" ht="9" customHeight="1">
      <c r="A399" s="75"/>
      <c r="M399" s="75"/>
    </row>
    <row r="400" spans="1:13" ht="9" customHeight="1">
      <c r="A400" s="75"/>
      <c r="M400" s="75"/>
    </row>
    <row r="401" spans="1:13" ht="9" customHeight="1">
      <c r="A401" s="75"/>
      <c r="M401" s="75"/>
    </row>
    <row r="402" spans="1:13" ht="9" customHeight="1">
      <c r="A402" s="75"/>
      <c r="M402" s="75"/>
    </row>
    <row r="403" spans="1:13" ht="9" customHeight="1">
      <c r="A403" s="75"/>
      <c r="M403" s="75"/>
    </row>
    <row r="404" spans="1:13" ht="9" customHeight="1">
      <c r="A404" s="75"/>
      <c r="M404" s="75"/>
    </row>
    <row r="405" spans="1:13" ht="9" customHeight="1">
      <c r="A405" s="75"/>
      <c r="M405" s="75"/>
    </row>
    <row r="406" spans="1:13" ht="9" customHeight="1">
      <c r="A406" s="75"/>
      <c r="M406" s="75"/>
    </row>
    <row r="407" spans="1:13" ht="9" customHeight="1">
      <c r="A407" s="75"/>
      <c r="M407" s="75"/>
    </row>
    <row r="408" spans="1:13" ht="9" customHeight="1">
      <c r="A408" s="75"/>
      <c r="M408" s="75"/>
    </row>
    <row r="409" spans="1:13" ht="9" customHeight="1">
      <c r="A409" s="75"/>
      <c r="M409" s="75"/>
    </row>
    <row r="410" spans="1:13" ht="9" customHeight="1">
      <c r="A410" s="75"/>
      <c r="M410" s="75"/>
    </row>
    <row r="411" spans="1:13" ht="9" customHeight="1">
      <c r="A411" s="75"/>
      <c r="M411" s="75"/>
    </row>
    <row r="412" spans="1:13" ht="9" customHeight="1">
      <c r="A412" s="75"/>
      <c r="M412" s="75"/>
    </row>
    <row r="413" spans="1:13" ht="9" customHeight="1">
      <c r="A413" s="75"/>
      <c r="M413" s="75"/>
    </row>
    <row r="414" spans="1:13" ht="9" customHeight="1">
      <c r="A414" s="75"/>
      <c r="M414" s="75"/>
    </row>
    <row r="415" spans="1:13" ht="9" customHeight="1">
      <c r="A415" s="75"/>
      <c r="M415" s="75"/>
    </row>
    <row r="416" spans="1:13" ht="9" customHeight="1">
      <c r="A416" s="75"/>
      <c r="M416" s="75"/>
    </row>
    <row r="417" spans="1:13" ht="9" customHeight="1">
      <c r="A417" s="75"/>
      <c r="M417" s="75"/>
    </row>
    <row r="418" spans="1:13" ht="9" customHeight="1">
      <c r="A418" s="75"/>
      <c r="M418" s="75"/>
    </row>
    <row r="419" spans="1:13" ht="9" customHeight="1">
      <c r="A419" s="75"/>
      <c r="M419" s="75"/>
    </row>
    <row r="420" spans="1:13" ht="9" customHeight="1">
      <c r="A420" s="75"/>
      <c r="M420" s="75"/>
    </row>
    <row r="421" spans="1:13" ht="9" customHeight="1">
      <c r="A421" s="75"/>
      <c r="M421" s="75"/>
    </row>
    <row r="422" spans="1:13" ht="9" customHeight="1">
      <c r="A422" s="75"/>
      <c r="M422" s="75"/>
    </row>
    <row r="423" spans="1:13" ht="9" customHeight="1">
      <c r="A423" s="75"/>
      <c r="M423" s="75"/>
    </row>
    <row r="424" spans="1:13" ht="9" customHeight="1">
      <c r="A424" s="75"/>
      <c r="M424" s="75"/>
    </row>
    <row r="425" spans="1:13" ht="9" customHeight="1">
      <c r="A425" s="75"/>
      <c r="M425" s="75"/>
    </row>
    <row r="426" spans="1:13" ht="9" customHeight="1">
      <c r="A426" s="75"/>
      <c r="M426" s="75"/>
    </row>
    <row r="427" spans="1:13" ht="9" customHeight="1">
      <c r="A427" s="75"/>
      <c r="M427" s="75"/>
    </row>
    <row r="428" spans="1:13" ht="9" customHeight="1">
      <c r="A428" s="75"/>
      <c r="M428" s="75"/>
    </row>
    <row r="429" spans="1:13" ht="9" customHeight="1">
      <c r="A429" s="75"/>
      <c r="M429" s="75"/>
    </row>
    <row r="430" spans="1:13" ht="9" customHeight="1">
      <c r="A430" s="75"/>
      <c r="M430" s="75"/>
    </row>
    <row r="431" spans="1:13" ht="9" customHeight="1">
      <c r="A431" s="75"/>
      <c r="M431" s="75"/>
    </row>
    <row r="432" spans="1:13" ht="9" customHeight="1">
      <c r="A432" s="75"/>
      <c r="M432" s="75"/>
    </row>
    <row r="433" spans="1:13" ht="9" customHeight="1">
      <c r="A433" s="75"/>
      <c r="M433" s="75"/>
    </row>
    <row r="434" spans="1:13" ht="9" customHeight="1">
      <c r="A434" s="75"/>
      <c r="M434" s="75"/>
    </row>
    <row r="435" spans="1:13" ht="9" customHeight="1">
      <c r="A435" s="75"/>
      <c r="M435" s="75"/>
    </row>
    <row r="436" spans="1:13" ht="9" customHeight="1">
      <c r="A436" s="75"/>
      <c r="M436" s="75"/>
    </row>
    <row r="437" spans="1:13" ht="9" customHeight="1">
      <c r="A437" s="75"/>
      <c r="M437" s="75"/>
    </row>
    <row r="438" spans="1:13" ht="9" customHeight="1">
      <c r="A438" s="75"/>
      <c r="M438" s="75"/>
    </row>
    <row r="439" spans="1:13" ht="9" customHeight="1">
      <c r="A439" s="75"/>
      <c r="M439" s="75"/>
    </row>
    <row r="440" spans="1:13" ht="9" customHeight="1">
      <c r="A440" s="75"/>
      <c r="M440" s="75"/>
    </row>
    <row r="441" spans="1:13" ht="9" customHeight="1">
      <c r="A441" s="75"/>
      <c r="M441" s="75"/>
    </row>
    <row r="442" spans="1:13" ht="9" customHeight="1">
      <c r="A442" s="75"/>
      <c r="M442" s="75"/>
    </row>
    <row r="443" spans="1:13" ht="9" customHeight="1">
      <c r="A443" s="75"/>
      <c r="M443" s="75"/>
    </row>
    <row r="444" spans="1:13" ht="9" customHeight="1">
      <c r="A444" s="75"/>
      <c r="M444" s="75"/>
    </row>
    <row r="445" spans="1:13" ht="9" customHeight="1">
      <c r="A445" s="75"/>
      <c r="M445" s="75"/>
    </row>
    <row r="446" spans="1:13" ht="9" customHeight="1">
      <c r="A446" s="75"/>
      <c r="M446" s="75"/>
    </row>
    <row r="447" spans="1:13" ht="9" customHeight="1">
      <c r="A447" s="75"/>
      <c r="M447" s="75"/>
    </row>
    <row r="448" spans="1:13" ht="9" customHeight="1">
      <c r="A448" s="75"/>
      <c r="M448" s="75"/>
    </row>
    <row r="449" spans="1:13" ht="9" customHeight="1">
      <c r="A449" s="75"/>
      <c r="M449" s="75"/>
    </row>
    <row r="450" spans="1:13" ht="9" customHeight="1">
      <c r="A450" s="75"/>
      <c r="M450" s="75"/>
    </row>
    <row r="451" spans="1:13" ht="9" customHeight="1">
      <c r="A451" s="75"/>
      <c r="M451" s="75"/>
    </row>
    <row r="452" spans="1:13" ht="9" customHeight="1">
      <c r="A452" s="75"/>
      <c r="M452" s="75"/>
    </row>
    <row r="453" spans="1:13" ht="9" customHeight="1">
      <c r="A453" s="75"/>
      <c r="M453" s="75"/>
    </row>
    <row r="454" spans="1:13" ht="9" customHeight="1">
      <c r="A454" s="75"/>
      <c r="M454" s="75"/>
    </row>
    <row r="455" spans="1:13" ht="9" customHeight="1">
      <c r="A455" s="75"/>
      <c r="M455" s="75"/>
    </row>
    <row r="456" spans="1:13" ht="9" customHeight="1">
      <c r="A456" s="75"/>
      <c r="M456" s="75"/>
    </row>
    <row r="457" spans="1:13" ht="9" customHeight="1">
      <c r="A457" s="75"/>
      <c r="M457" s="75"/>
    </row>
    <row r="458" spans="1:13" ht="9" customHeight="1">
      <c r="A458" s="75"/>
      <c r="M458" s="75"/>
    </row>
    <row r="459" spans="1:13" ht="9" customHeight="1">
      <c r="A459" s="75"/>
      <c r="M459" s="75"/>
    </row>
    <row r="460" spans="1:13" ht="9" customHeight="1">
      <c r="A460" s="75"/>
      <c r="M460" s="75"/>
    </row>
    <row r="461" spans="1:13" ht="9" customHeight="1">
      <c r="A461" s="75"/>
      <c r="M461" s="75"/>
    </row>
    <row r="462" spans="1:13" ht="9" customHeight="1">
      <c r="A462" s="75"/>
      <c r="M462" s="75"/>
    </row>
    <row r="463" spans="1:13" ht="9" customHeight="1">
      <c r="A463" s="75"/>
      <c r="M463" s="75"/>
    </row>
    <row r="464" spans="1:13" ht="9" customHeight="1">
      <c r="A464" s="75"/>
      <c r="M464" s="75"/>
    </row>
    <row r="465" spans="1:13" ht="9" customHeight="1">
      <c r="A465" s="75"/>
      <c r="M465" s="75"/>
    </row>
    <row r="466" spans="1:13" ht="9" customHeight="1">
      <c r="A466" s="75"/>
      <c r="M466" s="75"/>
    </row>
    <row r="467" spans="1:13" ht="9" customHeight="1">
      <c r="A467" s="75"/>
      <c r="M467" s="75"/>
    </row>
    <row r="468" spans="1:13" ht="9" customHeight="1">
      <c r="A468" s="75"/>
      <c r="M468" s="75"/>
    </row>
    <row r="469" spans="1:13" ht="9" customHeight="1">
      <c r="A469" s="75"/>
      <c r="M469" s="75"/>
    </row>
    <row r="470" spans="1:13" ht="9" customHeight="1">
      <c r="A470" s="75"/>
      <c r="M470" s="75"/>
    </row>
    <row r="471" spans="1:13" ht="9" customHeight="1">
      <c r="A471" s="75"/>
      <c r="M471" s="75"/>
    </row>
    <row r="472" spans="1:13" ht="9" customHeight="1">
      <c r="A472" s="75"/>
      <c r="M472" s="75"/>
    </row>
    <row r="473" spans="1:13" ht="9" customHeight="1">
      <c r="A473" s="75"/>
      <c r="M473" s="75"/>
    </row>
    <row r="474" spans="1:13" ht="9" customHeight="1">
      <c r="A474" s="75"/>
      <c r="M474" s="75"/>
    </row>
    <row r="475" spans="1:13" ht="9" customHeight="1">
      <c r="A475" s="75"/>
      <c r="M475" s="75"/>
    </row>
    <row r="476" spans="1:13" ht="9" customHeight="1">
      <c r="A476" s="75"/>
      <c r="M476" s="75"/>
    </row>
    <row r="477" spans="1:13" ht="9" customHeight="1">
      <c r="A477" s="75"/>
      <c r="M477" s="75"/>
    </row>
    <row r="478" spans="1:13" ht="9" customHeight="1">
      <c r="A478" s="75"/>
      <c r="M478" s="75"/>
    </row>
    <row r="479" spans="1:13" ht="9" customHeight="1">
      <c r="A479" s="75"/>
      <c r="M479" s="75"/>
    </row>
    <row r="480" spans="1:13" ht="9" customHeight="1">
      <c r="A480" s="75"/>
      <c r="M480" s="75"/>
    </row>
    <row r="481" spans="1:13" ht="9" customHeight="1">
      <c r="A481" s="75"/>
      <c r="M481" s="75"/>
    </row>
    <row r="482" spans="1:13" ht="9" customHeight="1">
      <c r="A482" s="75"/>
      <c r="M482" s="75"/>
    </row>
    <row r="483" spans="1:13" ht="9" customHeight="1">
      <c r="A483" s="75"/>
      <c r="M483" s="75"/>
    </row>
    <row r="484" spans="1:13" ht="9" customHeight="1">
      <c r="A484" s="75"/>
      <c r="M484" s="75"/>
    </row>
    <row r="485" spans="1:13" ht="9" customHeight="1">
      <c r="A485" s="75"/>
      <c r="M485" s="75"/>
    </row>
    <row r="486" spans="1:13" ht="9" customHeight="1">
      <c r="A486" s="75"/>
      <c r="M486" s="75"/>
    </row>
    <row r="487" spans="1:13" ht="9" customHeight="1">
      <c r="A487" s="75"/>
      <c r="M487" s="75"/>
    </row>
    <row r="488" spans="1:13" ht="9" customHeight="1">
      <c r="A488" s="75"/>
      <c r="M488" s="75"/>
    </row>
    <row r="489" spans="1:13" ht="9" customHeight="1">
      <c r="A489" s="75"/>
      <c r="M489" s="75"/>
    </row>
    <row r="490" spans="1:13" ht="9" customHeight="1">
      <c r="A490" s="75"/>
      <c r="M490" s="75"/>
    </row>
    <row r="491" spans="1:13" ht="9" customHeight="1">
      <c r="A491" s="75"/>
      <c r="M491" s="75"/>
    </row>
    <row r="492" spans="1:13" ht="9" customHeight="1">
      <c r="A492" s="75"/>
      <c r="M492" s="75"/>
    </row>
    <row r="493" spans="1:13" ht="9" customHeight="1">
      <c r="A493" s="75"/>
      <c r="M493" s="75"/>
    </row>
    <row r="494" spans="1:13" ht="9" customHeight="1">
      <c r="A494" s="75"/>
      <c r="M494" s="75"/>
    </row>
    <row r="495" spans="1:13" ht="9" customHeight="1">
      <c r="A495" s="75"/>
      <c r="M495" s="75"/>
    </row>
    <row r="496" spans="1:13" ht="9" customHeight="1">
      <c r="A496" s="75"/>
      <c r="M496" s="75"/>
    </row>
    <row r="497" spans="1:13" ht="9" customHeight="1">
      <c r="A497" s="75"/>
      <c r="M497" s="75"/>
    </row>
    <row r="498" spans="1:13" ht="9" customHeight="1">
      <c r="A498" s="75"/>
      <c r="M498" s="75"/>
    </row>
    <row r="499" spans="1:13" ht="9" customHeight="1">
      <c r="A499" s="75"/>
      <c r="M499" s="75"/>
    </row>
    <row r="500" spans="1:13" ht="9" customHeight="1">
      <c r="A500" s="75"/>
      <c r="M500" s="75"/>
    </row>
    <row r="501" spans="1:13" ht="9" customHeight="1">
      <c r="A501" s="75"/>
      <c r="M501" s="75"/>
    </row>
    <row r="502" spans="1:13" ht="9" customHeight="1">
      <c r="A502" s="75"/>
      <c r="M502" s="75"/>
    </row>
    <row r="503" spans="1:13" ht="9" customHeight="1">
      <c r="A503" s="75"/>
      <c r="M503" s="75"/>
    </row>
    <row r="504" spans="1:13" ht="9" customHeight="1">
      <c r="A504" s="75"/>
      <c r="M504" s="75"/>
    </row>
    <row r="505" spans="1:13" ht="9" customHeight="1">
      <c r="A505" s="75"/>
      <c r="M505" s="75"/>
    </row>
    <row r="506" spans="1:13" ht="9" customHeight="1">
      <c r="A506" s="75"/>
      <c r="M506" s="75"/>
    </row>
    <row r="507" spans="1:13" ht="9" customHeight="1">
      <c r="A507" s="75"/>
      <c r="M507" s="75"/>
    </row>
    <row r="508" spans="1:13" ht="9" customHeight="1">
      <c r="A508" s="75"/>
      <c r="M508" s="75"/>
    </row>
    <row r="509" spans="1:13" ht="9" customHeight="1">
      <c r="A509" s="75"/>
      <c r="M509" s="75"/>
    </row>
    <row r="510" spans="1:13" ht="9" customHeight="1">
      <c r="A510" s="75"/>
      <c r="M510" s="75"/>
    </row>
    <row r="511" spans="1:13" ht="9" customHeight="1">
      <c r="A511" s="75"/>
      <c r="M511" s="75"/>
    </row>
    <row r="512" spans="1:13" ht="9" customHeight="1">
      <c r="A512" s="75"/>
      <c r="M512" s="75"/>
    </row>
    <row r="513" spans="1:13" ht="9" customHeight="1">
      <c r="A513" s="75"/>
      <c r="M513" s="75"/>
    </row>
    <row r="514" spans="1:13" ht="9" customHeight="1">
      <c r="A514" s="75"/>
      <c r="M514" s="75"/>
    </row>
    <row r="515" spans="1:13" ht="9" customHeight="1">
      <c r="A515" s="75"/>
      <c r="M515" s="75"/>
    </row>
    <row r="516" spans="1:13" ht="9" customHeight="1">
      <c r="A516" s="75"/>
      <c r="M516" s="75"/>
    </row>
    <row r="517" spans="1:13" ht="9" customHeight="1">
      <c r="A517" s="75"/>
      <c r="M517" s="75"/>
    </row>
    <row r="518" spans="1:13" ht="9" customHeight="1">
      <c r="A518" s="75"/>
      <c r="M518" s="75"/>
    </row>
    <row r="519" spans="1:13" ht="9" customHeight="1">
      <c r="A519" s="75"/>
      <c r="M519" s="75"/>
    </row>
    <row r="520" spans="1:13" ht="9" customHeight="1">
      <c r="A520" s="75"/>
      <c r="M520" s="75"/>
    </row>
    <row r="521" spans="1:13" ht="9" customHeight="1">
      <c r="A521" s="75"/>
      <c r="M521" s="75"/>
    </row>
    <row r="522" spans="1:13" ht="9" customHeight="1">
      <c r="A522" s="75"/>
      <c r="M522" s="75"/>
    </row>
    <row r="523" spans="1:13" ht="9" customHeight="1">
      <c r="A523" s="75"/>
      <c r="M523" s="75"/>
    </row>
    <row r="524" spans="1:13" ht="9" customHeight="1">
      <c r="A524" s="75"/>
      <c r="M524" s="75"/>
    </row>
    <row r="525" spans="1:13" ht="9" customHeight="1">
      <c r="A525" s="75"/>
      <c r="M525" s="75"/>
    </row>
    <row r="526" spans="1:13" ht="9" customHeight="1">
      <c r="A526" s="75"/>
      <c r="M526" s="75"/>
    </row>
    <row r="527" spans="1:13" ht="9" customHeight="1">
      <c r="A527" s="75"/>
      <c r="M527" s="75"/>
    </row>
    <row r="528" spans="1:13" ht="9" customHeight="1">
      <c r="A528" s="75"/>
      <c r="M528" s="75"/>
    </row>
    <row r="529" spans="1:13" ht="9" customHeight="1">
      <c r="A529" s="75"/>
      <c r="M529" s="75"/>
    </row>
  </sheetData>
  <mergeCells count="21">
    <mergeCell ref="C171:D171"/>
    <mergeCell ref="C172:M172"/>
    <mergeCell ref="C173:M173"/>
    <mergeCell ref="B92:B100"/>
    <mergeCell ref="B101:B127"/>
    <mergeCell ref="B128:B140"/>
    <mergeCell ref="B141:B152"/>
    <mergeCell ref="B153:B165"/>
    <mergeCell ref="B166:B170"/>
    <mergeCell ref="B7:B36"/>
    <mergeCell ref="B39:B79"/>
    <mergeCell ref="B80:B87"/>
    <mergeCell ref="B90:B91"/>
    <mergeCell ref="C90:D91"/>
    <mergeCell ref="E90:L90"/>
    <mergeCell ref="B2:M2"/>
    <mergeCell ref="O2:AC2"/>
    <mergeCell ref="B3:M3"/>
    <mergeCell ref="B5:B6"/>
    <mergeCell ref="C5:D6"/>
    <mergeCell ref="E5:L5"/>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0"/>
  <sheetViews>
    <sheetView workbookViewId="0">
      <selection activeCell="D27" sqref="D27"/>
    </sheetView>
  </sheetViews>
  <sheetFormatPr baseColWidth="10" defaultRowHeight="12.75"/>
  <cols>
    <col min="1" max="1" width="3" style="298" customWidth="1"/>
    <col min="2" max="2" width="6.140625" style="75" customWidth="1"/>
    <col min="3" max="3" width="1.5703125" style="75" customWidth="1"/>
    <col min="4" max="4" width="65.28515625" style="75" customWidth="1"/>
    <col min="5" max="5" width="4.5703125" style="75" bestFit="1" customWidth="1"/>
    <col min="6" max="6" width="8.5703125" style="75" bestFit="1" customWidth="1"/>
    <col min="7" max="7" width="5.85546875" style="75" bestFit="1" customWidth="1"/>
    <col min="8" max="8" width="8" style="75" bestFit="1" customWidth="1"/>
    <col min="9" max="10" width="6.140625" style="75" bestFit="1" customWidth="1"/>
    <col min="11" max="11" width="6" style="75" bestFit="1" customWidth="1"/>
    <col min="12" max="12" width="0.5703125" style="75" customWidth="1"/>
    <col min="13" max="13" width="7.28515625" style="562" customWidth="1"/>
    <col min="14" max="14" width="2.5703125" style="75" customWidth="1"/>
    <col min="15" max="15" width="7" style="75" customWidth="1"/>
    <col min="16" max="16" width="9" style="75" customWidth="1"/>
    <col min="17" max="17" width="26" style="75" customWidth="1"/>
    <col min="18" max="18" width="8" style="75" customWidth="1"/>
    <col min="19" max="19" width="1" style="75" customWidth="1"/>
    <col min="20" max="20" width="6.7109375" style="75" customWidth="1"/>
    <col min="21" max="21" width="1" style="75" customWidth="1"/>
    <col min="22" max="22" width="6.7109375" style="75" customWidth="1"/>
    <col min="23" max="23" width="1" style="75" customWidth="1"/>
    <col min="24" max="24" width="6.7109375" style="75" customWidth="1"/>
    <col min="25" max="25" width="1" style="75" customWidth="1"/>
    <col min="26" max="26" width="6.7109375" style="75" customWidth="1"/>
    <col min="27" max="27" width="1" style="75" customWidth="1"/>
    <col min="28" max="28" width="6.7109375" style="75" customWidth="1"/>
    <col min="29" max="29" width="1" style="75" customWidth="1"/>
    <col min="30" max="31" width="6.7109375" style="75" customWidth="1"/>
    <col min="32" max="16384" width="11.42578125" style="75"/>
  </cols>
  <sheetData>
    <row r="1" spans="1:32" ht="3.75" customHeight="1">
      <c r="A1" s="2088"/>
      <c r="B1" s="80"/>
      <c r="C1" s="80"/>
      <c r="D1" s="80"/>
      <c r="E1" s="80"/>
      <c r="F1" s="80"/>
      <c r="G1" s="80"/>
      <c r="H1" s="80"/>
      <c r="I1" s="80"/>
      <c r="J1" s="80"/>
      <c r="K1" s="80"/>
      <c r="L1" s="80"/>
      <c r="M1" s="2902"/>
    </row>
    <row r="2" spans="1:32" ht="12.75" customHeight="1">
      <c r="A2" s="2088"/>
      <c r="B2" s="2247" t="s">
        <v>1574</v>
      </c>
      <c r="C2" s="2247"/>
      <c r="D2" s="2247"/>
      <c r="E2" s="2247"/>
      <c r="F2" s="2247"/>
      <c r="G2" s="2247"/>
      <c r="H2" s="2247"/>
      <c r="I2" s="2247"/>
      <c r="J2" s="2247"/>
      <c r="K2" s="2247"/>
      <c r="L2" s="2247"/>
      <c r="M2" s="2247"/>
      <c r="N2" s="80"/>
      <c r="O2" s="2247"/>
      <c r="P2" s="2247"/>
      <c r="Q2" s="2247"/>
      <c r="R2" s="2247"/>
      <c r="S2" s="2247"/>
      <c r="T2" s="2247"/>
      <c r="U2" s="2247"/>
      <c r="V2" s="2247"/>
      <c r="W2" s="2247"/>
      <c r="X2" s="2247"/>
      <c r="Y2" s="2247"/>
      <c r="Z2" s="2247"/>
      <c r="AA2" s="2247"/>
      <c r="AB2" s="2247"/>
      <c r="AC2" s="2247"/>
    </row>
    <row r="3" spans="1:32" s="80" customFormat="1" ht="12.75" customHeight="1">
      <c r="A3" s="1010"/>
      <c r="B3" s="2247" t="s">
        <v>1</v>
      </c>
      <c r="C3" s="2247"/>
      <c r="D3" s="2247"/>
      <c r="E3" s="2247"/>
      <c r="F3" s="2247"/>
      <c r="G3" s="2247"/>
      <c r="H3" s="2247"/>
      <c r="I3" s="2247"/>
      <c r="J3" s="2247"/>
      <c r="K3" s="2247"/>
      <c r="L3" s="2247"/>
      <c r="M3" s="2247"/>
      <c r="N3" s="84"/>
      <c r="O3" s="480"/>
      <c r="AE3" s="489"/>
      <c r="AF3" s="489"/>
    </row>
    <row r="4" spans="1:32" s="80" customFormat="1" ht="3" customHeight="1">
      <c r="A4" s="2088"/>
      <c r="C4" s="516"/>
      <c r="D4" s="516"/>
      <c r="E4" s="89"/>
      <c r="F4" s="89"/>
      <c r="G4" s="89"/>
      <c r="H4" s="89"/>
      <c r="I4" s="89"/>
      <c r="J4" s="89"/>
      <c r="K4" s="89"/>
      <c r="L4" s="89"/>
      <c r="M4" s="350"/>
      <c r="O4" s="89"/>
    </row>
    <row r="5" spans="1:32" s="80" customFormat="1" ht="12" customHeight="1">
      <c r="A5" s="2088"/>
      <c r="B5" s="2282" t="s">
        <v>2</v>
      </c>
      <c r="C5" s="2285" t="s">
        <v>184</v>
      </c>
      <c r="D5" s="2285"/>
      <c r="E5" s="2903" t="s">
        <v>1566</v>
      </c>
      <c r="F5" s="2903"/>
      <c r="G5" s="2903"/>
      <c r="H5" s="2903"/>
      <c r="I5" s="2903"/>
      <c r="J5" s="2903"/>
      <c r="K5" s="2903"/>
      <c r="L5" s="2903"/>
      <c r="M5" s="2904"/>
      <c r="O5" s="89"/>
    </row>
    <row r="6" spans="1:32" ht="21" customHeight="1">
      <c r="A6" s="2088"/>
      <c r="B6" s="2357"/>
      <c r="C6" s="2287"/>
      <c r="D6" s="2287"/>
      <c r="E6" s="2905" t="s">
        <v>1567</v>
      </c>
      <c r="F6" s="2905" t="s">
        <v>1568</v>
      </c>
      <c r="G6" s="2905" t="s">
        <v>1569</v>
      </c>
      <c r="H6" s="2905" t="s">
        <v>1570</v>
      </c>
      <c r="I6" s="2098" t="s">
        <v>1495</v>
      </c>
      <c r="J6" s="2098" t="s">
        <v>1494</v>
      </c>
      <c r="K6" s="2098" t="s">
        <v>1571</v>
      </c>
      <c r="L6" s="2901"/>
      <c r="M6" s="1070" t="s">
        <v>8</v>
      </c>
    </row>
    <row r="7" spans="1:32">
      <c r="A7" s="2088"/>
      <c r="B7" s="2211">
        <v>1401</v>
      </c>
      <c r="C7" s="419" t="s">
        <v>20</v>
      </c>
      <c r="D7" s="492"/>
      <c r="E7" s="1930">
        <f>SUM(E8+E13+E17+E22+E31+E35+E37)</f>
        <v>79</v>
      </c>
      <c r="F7" s="1930">
        <f t="shared" ref="F7:K7" si="0">SUM(F8+F13+F17+F22+F31+F35+F37)</f>
        <v>1</v>
      </c>
      <c r="G7" s="1930">
        <f t="shared" si="0"/>
        <v>31</v>
      </c>
      <c r="H7" s="1930">
        <f t="shared" si="0"/>
        <v>40</v>
      </c>
      <c r="I7" s="1930">
        <f t="shared" si="0"/>
        <v>2</v>
      </c>
      <c r="J7" s="1930">
        <f t="shared" si="0"/>
        <v>1</v>
      </c>
      <c r="K7" s="1930">
        <f t="shared" si="0"/>
        <v>32</v>
      </c>
      <c r="L7" s="1930"/>
      <c r="M7" s="1098">
        <f>SUM(E7:K7)</f>
        <v>186</v>
      </c>
      <c r="P7" s="1660"/>
    </row>
    <row r="8" spans="1:32" ht="12" customHeight="1">
      <c r="A8" s="2088"/>
      <c r="B8" s="2316"/>
      <c r="C8" s="496" t="s">
        <v>21</v>
      </c>
      <c r="D8" s="474"/>
      <c r="E8" s="2906">
        <f t="shared" ref="E8:K8" si="1">SUM(E9:E12)</f>
        <v>3</v>
      </c>
      <c r="F8" s="2906">
        <f t="shared" si="1"/>
        <v>0</v>
      </c>
      <c r="G8" s="2906">
        <f t="shared" si="1"/>
        <v>8</v>
      </c>
      <c r="H8" s="2906">
        <f t="shared" si="1"/>
        <v>12</v>
      </c>
      <c r="I8" s="2906">
        <f t="shared" si="1"/>
        <v>0</v>
      </c>
      <c r="J8" s="2906">
        <f t="shared" si="1"/>
        <v>0</v>
      </c>
      <c r="K8" s="2906">
        <f t="shared" si="1"/>
        <v>21</v>
      </c>
      <c r="L8" s="2906"/>
      <c r="M8" s="325">
        <f>SUM(E8:K8)</f>
        <v>44</v>
      </c>
    </row>
    <row r="9" spans="1:32" ht="12" customHeight="1">
      <c r="A9" s="2088"/>
      <c r="B9" s="2316"/>
      <c r="C9" s="509"/>
      <c r="D9" s="89" t="s">
        <v>1559</v>
      </c>
      <c r="E9" s="2088">
        <v>0</v>
      </c>
      <c r="F9" s="2088">
        <v>0</v>
      </c>
      <c r="G9" s="2088">
        <v>0</v>
      </c>
      <c r="H9" s="2088">
        <v>0</v>
      </c>
      <c r="I9" s="2088">
        <v>0</v>
      </c>
      <c r="J9" s="2088">
        <v>0</v>
      </c>
      <c r="K9" s="2088">
        <v>0</v>
      </c>
      <c r="L9" s="2088"/>
      <c r="M9" s="325">
        <f>SUM(E9:K9)</f>
        <v>0</v>
      </c>
    </row>
    <row r="10" spans="1:32" ht="12" customHeight="1">
      <c r="A10" s="2088"/>
      <c r="B10" s="2316"/>
      <c r="C10" s="509"/>
      <c r="D10" s="89" t="s">
        <v>204</v>
      </c>
      <c r="E10" s="2088">
        <v>2</v>
      </c>
      <c r="F10" s="2088">
        <v>0</v>
      </c>
      <c r="G10" s="2088">
        <v>5</v>
      </c>
      <c r="H10" s="2088">
        <v>6</v>
      </c>
      <c r="I10" s="2088">
        <v>0</v>
      </c>
      <c r="J10" s="2088">
        <v>0</v>
      </c>
      <c r="K10" s="2088">
        <v>3</v>
      </c>
      <c r="L10" s="2088">
        <v>4</v>
      </c>
      <c r="M10" s="325">
        <f t="shared" ref="M10:M38" si="2">SUM(E10:K10)</f>
        <v>16</v>
      </c>
    </row>
    <row r="11" spans="1:32" ht="12" customHeight="1">
      <c r="A11" s="2088"/>
      <c r="B11" s="2316"/>
      <c r="C11" s="509"/>
      <c r="D11" s="89" t="s">
        <v>1575</v>
      </c>
      <c r="E11" s="180">
        <v>1</v>
      </c>
      <c r="F11" s="180">
        <v>0</v>
      </c>
      <c r="G11" s="180">
        <v>1</v>
      </c>
      <c r="H11" s="180">
        <v>1</v>
      </c>
      <c r="I11" s="180">
        <v>0</v>
      </c>
      <c r="J11" s="180">
        <v>0</v>
      </c>
      <c r="K11" s="180">
        <v>0</v>
      </c>
      <c r="L11" s="2088"/>
      <c r="M11" s="325">
        <f t="shared" si="2"/>
        <v>3</v>
      </c>
    </row>
    <row r="12" spans="1:32" ht="12" customHeight="1">
      <c r="A12" s="2088"/>
      <c r="B12" s="2316"/>
      <c r="C12" s="289"/>
      <c r="D12" s="89" t="s">
        <v>391</v>
      </c>
      <c r="E12" s="2088">
        <v>0</v>
      </c>
      <c r="F12" s="2088">
        <v>0</v>
      </c>
      <c r="G12" s="2088">
        <v>2</v>
      </c>
      <c r="H12" s="2088">
        <v>5</v>
      </c>
      <c r="I12" s="2088">
        <v>0</v>
      </c>
      <c r="J12" s="2088">
        <v>0</v>
      </c>
      <c r="K12" s="2088">
        <v>18</v>
      </c>
      <c r="L12" s="2088">
        <v>1</v>
      </c>
      <c r="M12" s="325">
        <f t="shared" si="2"/>
        <v>25</v>
      </c>
      <c r="P12" s="1660"/>
    </row>
    <row r="13" spans="1:32" ht="12" customHeight="1">
      <c r="A13" s="2088"/>
      <c r="B13" s="2316"/>
      <c r="C13" s="504" t="s">
        <v>22</v>
      </c>
      <c r="D13" s="89"/>
      <c r="E13" s="589">
        <f>SUM(E14:E16)</f>
        <v>0</v>
      </c>
      <c r="F13" s="589">
        <f t="shared" ref="F13:K13" si="3">SUM(F14:F16)</f>
        <v>1</v>
      </c>
      <c r="G13" s="589">
        <f t="shared" si="3"/>
        <v>0</v>
      </c>
      <c r="H13" s="589">
        <f t="shared" si="3"/>
        <v>0</v>
      </c>
      <c r="I13" s="589">
        <f t="shared" si="3"/>
        <v>2</v>
      </c>
      <c r="J13" s="589">
        <f t="shared" si="3"/>
        <v>0</v>
      </c>
      <c r="K13" s="589">
        <f t="shared" si="3"/>
        <v>0</v>
      </c>
      <c r="L13" s="589"/>
      <c r="M13" s="1099">
        <f t="shared" si="2"/>
        <v>3</v>
      </c>
    </row>
    <row r="14" spans="1:32" ht="12" customHeight="1">
      <c r="A14" s="2088"/>
      <c r="B14" s="2316"/>
      <c r="C14" s="289"/>
      <c r="D14" s="89" t="s">
        <v>195</v>
      </c>
      <c r="E14" s="2088">
        <v>0</v>
      </c>
      <c r="F14" s="2088">
        <v>0</v>
      </c>
      <c r="G14" s="2088">
        <v>0</v>
      </c>
      <c r="H14" s="2088">
        <v>0</v>
      </c>
      <c r="I14" s="2088">
        <v>0</v>
      </c>
      <c r="J14" s="2088">
        <v>0</v>
      </c>
      <c r="K14" s="2088">
        <v>0</v>
      </c>
      <c r="L14" s="2088"/>
      <c r="M14" s="325">
        <f t="shared" si="2"/>
        <v>0</v>
      </c>
    </row>
    <row r="15" spans="1:32" ht="12" customHeight="1">
      <c r="A15" s="2088"/>
      <c r="B15" s="2316"/>
      <c r="C15" s="289"/>
      <c r="D15" s="89" t="s">
        <v>196</v>
      </c>
      <c r="E15" s="2088">
        <v>0</v>
      </c>
      <c r="F15" s="2088">
        <v>1</v>
      </c>
      <c r="G15" s="2088">
        <v>0</v>
      </c>
      <c r="H15" s="2088">
        <v>0</v>
      </c>
      <c r="I15" s="2088">
        <v>2</v>
      </c>
      <c r="J15" s="2088">
        <v>0</v>
      </c>
      <c r="K15" s="2088">
        <v>0</v>
      </c>
      <c r="L15" s="2088">
        <v>1</v>
      </c>
      <c r="M15" s="325">
        <f t="shared" si="2"/>
        <v>3</v>
      </c>
    </row>
    <row r="16" spans="1:32" ht="12" customHeight="1">
      <c r="A16" s="2088"/>
      <c r="B16" s="2316"/>
      <c r="C16" s="289"/>
      <c r="D16" s="89" t="s">
        <v>197</v>
      </c>
      <c r="E16" s="2088">
        <v>0</v>
      </c>
      <c r="F16" s="2088">
        <v>0</v>
      </c>
      <c r="G16" s="2088">
        <v>0</v>
      </c>
      <c r="H16" s="2088">
        <v>0</v>
      </c>
      <c r="I16" s="2088">
        <v>0</v>
      </c>
      <c r="J16" s="2088">
        <v>0</v>
      </c>
      <c r="K16" s="2088">
        <v>0</v>
      </c>
      <c r="L16" s="2088">
        <v>1</v>
      </c>
      <c r="M16" s="325">
        <f t="shared" si="2"/>
        <v>0</v>
      </c>
    </row>
    <row r="17" spans="1:13" ht="12" customHeight="1">
      <c r="A17" s="2088"/>
      <c r="B17" s="2316"/>
      <c r="C17" s="504" t="s">
        <v>23</v>
      </c>
      <c r="D17" s="89"/>
      <c r="E17" s="589">
        <f>SUM(E18:E21)</f>
        <v>0</v>
      </c>
      <c r="F17" s="589">
        <f t="shared" ref="F17:K17" si="4">SUM(F18:F21)</f>
        <v>0</v>
      </c>
      <c r="G17" s="589">
        <f t="shared" si="4"/>
        <v>7</v>
      </c>
      <c r="H17" s="589">
        <f t="shared" si="4"/>
        <v>23</v>
      </c>
      <c r="I17" s="589">
        <f t="shared" si="4"/>
        <v>0</v>
      </c>
      <c r="J17" s="589">
        <f t="shared" si="4"/>
        <v>0</v>
      </c>
      <c r="K17" s="589">
        <f t="shared" si="4"/>
        <v>2</v>
      </c>
      <c r="L17" s="589"/>
      <c r="M17" s="1099">
        <f t="shared" si="2"/>
        <v>32</v>
      </c>
    </row>
    <row r="18" spans="1:13" ht="12" customHeight="1">
      <c r="A18" s="2088"/>
      <c r="B18" s="2316"/>
      <c r="C18" s="287"/>
      <c r="D18" s="89" t="s">
        <v>332</v>
      </c>
      <c r="E18" s="180">
        <v>0</v>
      </c>
      <c r="F18" s="180">
        <v>0</v>
      </c>
      <c r="G18" s="180">
        <v>6</v>
      </c>
      <c r="H18" s="180">
        <v>23</v>
      </c>
      <c r="I18" s="180">
        <v>0</v>
      </c>
      <c r="J18" s="180">
        <v>0</v>
      </c>
      <c r="K18" s="180">
        <v>2</v>
      </c>
      <c r="L18" s="2088">
        <v>0</v>
      </c>
      <c r="M18" s="325">
        <f t="shared" si="2"/>
        <v>31</v>
      </c>
    </row>
    <row r="19" spans="1:13" ht="12" customHeight="1">
      <c r="A19" s="2088"/>
      <c r="B19" s="2316"/>
      <c r="C19" s="287"/>
      <c r="D19" s="89" t="s">
        <v>195</v>
      </c>
      <c r="E19" s="2088">
        <v>0</v>
      </c>
      <c r="F19" s="2088">
        <v>0</v>
      </c>
      <c r="G19" s="2088">
        <v>1</v>
      </c>
      <c r="H19" s="2088">
        <v>0</v>
      </c>
      <c r="I19" s="2088">
        <v>0</v>
      </c>
      <c r="J19" s="2088">
        <v>0</v>
      </c>
      <c r="K19" s="2088">
        <v>0</v>
      </c>
      <c r="L19" s="2088"/>
      <c r="M19" s="325">
        <f>SUM(E19:K19)</f>
        <v>1</v>
      </c>
    </row>
    <row r="20" spans="1:13" ht="12" customHeight="1">
      <c r="A20" s="2088"/>
      <c r="B20" s="2316"/>
      <c r="C20" s="287"/>
      <c r="D20" s="89" t="s">
        <v>198</v>
      </c>
      <c r="E20" s="2088">
        <v>0</v>
      </c>
      <c r="F20" s="2088">
        <v>0</v>
      </c>
      <c r="G20" s="2088">
        <v>0</v>
      </c>
      <c r="H20" s="2088">
        <v>0</v>
      </c>
      <c r="I20" s="2088">
        <v>0</v>
      </c>
      <c r="J20" s="2088">
        <v>0</v>
      </c>
      <c r="K20" s="2088">
        <v>0</v>
      </c>
      <c r="L20" s="2088"/>
      <c r="M20" s="325">
        <f t="shared" si="2"/>
        <v>0</v>
      </c>
    </row>
    <row r="21" spans="1:13" ht="12" customHeight="1">
      <c r="A21" s="2088"/>
      <c r="B21" s="2316"/>
      <c r="C21" s="287"/>
      <c r="D21" s="89" t="s">
        <v>199</v>
      </c>
      <c r="E21" s="2088">
        <v>0</v>
      </c>
      <c r="F21" s="2088">
        <v>0</v>
      </c>
      <c r="G21" s="2088">
        <v>0</v>
      </c>
      <c r="H21" s="2088">
        <v>0</v>
      </c>
      <c r="I21" s="2088">
        <v>0</v>
      </c>
      <c r="J21" s="2088">
        <v>0</v>
      </c>
      <c r="K21" s="2088">
        <v>0</v>
      </c>
      <c r="L21" s="2088"/>
      <c r="M21" s="325">
        <f t="shared" si="2"/>
        <v>0</v>
      </c>
    </row>
    <row r="22" spans="1:13" ht="12" customHeight="1">
      <c r="A22" s="2088"/>
      <c r="B22" s="2316"/>
      <c r="C22" s="507" t="s">
        <v>24</v>
      </c>
      <c r="D22" s="102"/>
      <c r="E22" s="1010">
        <f>SUM(E23:E30)</f>
        <v>76</v>
      </c>
      <c r="F22" s="1010">
        <f t="shared" ref="F22:K22" si="5">SUM(F23:F30)</f>
        <v>0</v>
      </c>
      <c r="G22" s="1010">
        <f t="shared" si="5"/>
        <v>14</v>
      </c>
      <c r="H22" s="1010">
        <f t="shared" si="5"/>
        <v>1</v>
      </c>
      <c r="I22" s="1010">
        <f t="shared" si="5"/>
        <v>0</v>
      </c>
      <c r="J22" s="1010">
        <f t="shared" si="5"/>
        <v>1</v>
      </c>
      <c r="K22" s="1010">
        <f t="shared" si="5"/>
        <v>0</v>
      </c>
      <c r="L22" s="1010"/>
      <c r="M22" s="1099">
        <f t="shared" si="2"/>
        <v>92</v>
      </c>
    </row>
    <row r="23" spans="1:13" ht="12" customHeight="1">
      <c r="A23" s="2088"/>
      <c r="B23" s="2316"/>
      <c r="C23" s="287"/>
      <c r="D23" s="89" t="s">
        <v>195</v>
      </c>
      <c r="E23" s="2088">
        <v>0</v>
      </c>
      <c r="F23" s="2088">
        <v>0</v>
      </c>
      <c r="G23" s="2088">
        <v>0</v>
      </c>
      <c r="H23" s="2088">
        <v>0</v>
      </c>
      <c r="I23" s="2088">
        <v>0</v>
      </c>
      <c r="J23" s="2088">
        <v>0</v>
      </c>
      <c r="K23" s="2088">
        <v>0</v>
      </c>
      <c r="L23" s="2088"/>
      <c r="M23" s="325">
        <f t="shared" si="2"/>
        <v>0</v>
      </c>
    </row>
    <row r="24" spans="1:13" ht="12" customHeight="1">
      <c r="A24" s="2088"/>
      <c r="B24" s="2316"/>
      <c r="C24" s="287"/>
      <c r="D24" s="89" t="s">
        <v>200</v>
      </c>
      <c r="E24" s="2088">
        <v>18</v>
      </c>
      <c r="F24" s="2088">
        <v>0</v>
      </c>
      <c r="G24" s="2088">
        <v>3</v>
      </c>
      <c r="H24" s="2088">
        <v>0</v>
      </c>
      <c r="I24" s="2088">
        <v>0</v>
      </c>
      <c r="J24" s="2088">
        <v>1</v>
      </c>
      <c r="K24" s="2088">
        <v>0</v>
      </c>
      <c r="L24" s="2088">
        <v>0</v>
      </c>
      <c r="M24" s="325">
        <f t="shared" si="2"/>
        <v>22</v>
      </c>
    </row>
    <row r="25" spans="1:13" ht="12" customHeight="1">
      <c r="A25" s="2088"/>
      <c r="B25" s="2316"/>
      <c r="C25" s="289"/>
      <c r="D25" s="89" t="s">
        <v>201</v>
      </c>
      <c r="E25" s="2088">
        <v>4</v>
      </c>
      <c r="F25" s="2088">
        <v>0</v>
      </c>
      <c r="G25" s="2088">
        <v>1</v>
      </c>
      <c r="H25" s="2088">
        <v>0</v>
      </c>
      <c r="I25" s="2088">
        <v>0</v>
      </c>
      <c r="J25" s="2088">
        <v>0</v>
      </c>
      <c r="K25" s="2088">
        <v>0</v>
      </c>
      <c r="L25" s="2088">
        <v>0</v>
      </c>
      <c r="M25" s="325">
        <f t="shared" si="2"/>
        <v>5</v>
      </c>
    </row>
    <row r="26" spans="1:13" ht="12" customHeight="1">
      <c r="A26" s="2088"/>
      <c r="B26" s="2316"/>
      <c r="C26" s="287"/>
      <c r="D26" s="89" t="s">
        <v>261</v>
      </c>
      <c r="E26" s="2088">
        <v>10</v>
      </c>
      <c r="F26" s="2088">
        <v>0</v>
      </c>
      <c r="G26" s="2088">
        <v>3</v>
      </c>
      <c r="H26" s="2088">
        <v>0</v>
      </c>
      <c r="I26" s="2088">
        <v>0</v>
      </c>
      <c r="J26" s="2088">
        <v>0</v>
      </c>
      <c r="K26" s="2088">
        <v>0</v>
      </c>
      <c r="L26" s="2088">
        <v>0</v>
      </c>
      <c r="M26" s="325">
        <f t="shared" si="2"/>
        <v>13</v>
      </c>
    </row>
    <row r="27" spans="1:13" ht="12" customHeight="1">
      <c r="A27" s="2088"/>
      <c r="B27" s="2316"/>
      <c r="C27" s="289"/>
      <c r="D27" s="89" t="s">
        <v>203</v>
      </c>
      <c r="E27" s="2088">
        <v>12</v>
      </c>
      <c r="F27" s="2088">
        <v>0</v>
      </c>
      <c r="G27" s="2088">
        <v>3</v>
      </c>
      <c r="H27" s="2088">
        <v>0</v>
      </c>
      <c r="I27" s="2088">
        <v>0</v>
      </c>
      <c r="J27" s="2088">
        <v>0</v>
      </c>
      <c r="K27" s="2088">
        <v>0</v>
      </c>
      <c r="L27" s="2088">
        <v>0</v>
      </c>
      <c r="M27" s="325">
        <f t="shared" si="2"/>
        <v>15</v>
      </c>
    </row>
    <row r="28" spans="1:13" ht="12" customHeight="1">
      <c r="A28" s="2088"/>
      <c r="B28" s="2316"/>
      <c r="C28" s="289"/>
      <c r="D28" s="89" t="s">
        <v>197</v>
      </c>
      <c r="E28" s="2088">
        <v>0</v>
      </c>
      <c r="F28" s="2088">
        <v>0</v>
      </c>
      <c r="G28" s="2088">
        <v>0</v>
      </c>
      <c r="H28" s="2088">
        <v>0</v>
      </c>
      <c r="I28" s="2088">
        <v>0</v>
      </c>
      <c r="J28" s="2088">
        <v>0</v>
      </c>
      <c r="K28" s="2088">
        <v>0</v>
      </c>
      <c r="L28" s="2088"/>
      <c r="M28" s="325">
        <f t="shared" si="2"/>
        <v>0</v>
      </c>
    </row>
    <row r="29" spans="1:13" ht="12" customHeight="1">
      <c r="A29" s="2088"/>
      <c r="B29" s="2316"/>
      <c r="C29" s="289"/>
      <c r="D29" s="89" t="s">
        <v>204</v>
      </c>
      <c r="E29" s="2088">
        <v>32</v>
      </c>
      <c r="F29" s="2088">
        <v>0</v>
      </c>
      <c r="G29" s="2088">
        <v>4</v>
      </c>
      <c r="H29" s="2088">
        <v>0</v>
      </c>
      <c r="I29" s="2088">
        <v>0</v>
      </c>
      <c r="J29" s="2088">
        <v>0</v>
      </c>
      <c r="K29" s="2088">
        <v>0</v>
      </c>
      <c r="L29" s="2088">
        <v>0</v>
      </c>
      <c r="M29" s="325">
        <f t="shared" si="2"/>
        <v>36</v>
      </c>
    </row>
    <row r="30" spans="1:13" ht="12" customHeight="1">
      <c r="A30" s="2088"/>
      <c r="B30" s="2316"/>
      <c r="C30" s="289"/>
      <c r="D30" s="89" t="s">
        <v>334</v>
      </c>
      <c r="E30" s="2088">
        <v>0</v>
      </c>
      <c r="F30" s="2088">
        <v>0</v>
      </c>
      <c r="G30" s="2088">
        <v>0</v>
      </c>
      <c r="H30" s="2088">
        <v>1</v>
      </c>
      <c r="I30" s="2088">
        <v>0</v>
      </c>
      <c r="J30" s="2088">
        <v>0</v>
      </c>
      <c r="K30" s="2088">
        <v>0</v>
      </c>
      <c r="L30" s="2088">
        <v>0</v>
      </c>
      <c r="M30" s="325">
        <f t="shared" si="2"/>
        <v>1</v>
      </c>
    </row>
    <row r="31" spans="1:13" ht="12" customHeight="1">
      <c r="A31" s="2088"/>
      <c r="B31" s="2316"/>
      <c r="C31" s="507" t="s">
        <v>25</v>
      </c>
      <c r="D31" s="89"/>
      <c r="E31" s="589">
        <f>SUM(E32:E34)</f>
        <v>0</v>
      </c>
      <c r="F31" s="589">
        <f t="shared" ref="F31:K31" si="6">SUM(F32:F34)</f>
        <v>0</v>
      </c>
      <c r="G31" s="589">
        <f t="shared" si="6"/>
        <v>2</v>
      </c>
      <c r="H31" s="589">
        <f t="shared" si="6"/>
        <v>4</v>
      </c>
      <c r="I31" s="589">
        <f t="shared" si="6"/>
        <v>0</v>
      </c>
      <c r="J31" s="589">
        <f t="shared" si="6"/>
        <v>0</v>
      </c>
      <c r="K31" s="589">
        <f t="shared" si="6"/>
        <v>8</v>
      </c>
      <c r="L31" s="589"/>
      <c r="M31" s="1099">
        <f t="shared" si="2"/>
        <v>14</v>
      </c>
    </row>
    <row r="32" spans="1:13" ht="12" customHeight="1">
      <c r="A32" s="2088"/>
      <c r="B32" s="2316"/>
      <c r="C32" s="289"/>
      <c r="D32" s="89" t="s">
        <v>195</v>
      </c>
      <c r="E32" s="2088">
        <v>0</v>
      </c>
      <c r="F32" s="2088">
        <v>0</v>
      </c>
      <c r="G32" s="2088">
        <v>0</v>
      </c>
      <c r="H32" s="2088">
        <v>0</v>
      </c>
      <c r="I32" s="2088">
        <v>0</v>
      </c>
      <c r="J32" s="2088">
        <v>0</v>
      </c>
      <c r="K32" s="2088">
        <v>0</v>
      </c>
      <c r="L32" s="2088"/>
      <c r="M32" s="325">
        <f t="shared" si="2"/>
        <v>0</v>
      </c>
    </row>
    <row r="33" spans="1:16" ht="12" customHeight="1">
      <c r="A33" s="2088"/>
      <c r="B33" s="2316"/>
      <c r="C33" s="289"/>
      <c r="D33" s="89" t="s">
        <v>200</v>
      </c>
      <c r="E33" s="2088">
        <v>0</v>
      </c>
      <c r="F33" s="2088">
        <v>0</v>
      </c>
      <c r="G33" s="2088">
        <v>2</v>
      </c>
      <c r="H33" s="2088">
        <v>1</v>
      </c>
      <c r="I33" s="2088">
        <v>0</v>
      </c>
      <c r="J33" s="2088">
        <v>0</v>
      </c>
      <c r="K33" s="2088">
        <v>1</v>
      </c>
      <c r="L33" s="2088">
        <v>0</v>
      </c>
      <c r="M33" s="325">
        <f t="shared" si="2"/>
        <v>4</v>
      </c>
    </row>
    <row r="34" spans="1:16" ht="12" customHeight="1">
      <c r="A34" s="2088"/>
      <c r="B34" s="2316"/>
      <c r="C34" s="289"/>
      <c r="D34" s="89" t="s">
        <v>204</v>
      </c>
      <c r="E34" s="2088">
        <v>0</v>
      </c>
      <c r="F34" s="2088">
        <v>0</v>
      </c>
      <c r="G34" s="2088">
        <v>0</v>
      </c>
      <c r="H34" s="2088">
        <v>3</v>
      </c>
      <c r="I34" s="2088">
        <v>0</v>
      </c>
      <c r="J34" s="2088">
        <v>0</v>
      </c>
      <c r="K34" s="2088">
        <v>7</v>
      </c>
      <c r="L34" s="2088">
        <v>0</v>
      </c>
      <c r="M34" s="325">
        <f t="shared" si="2"/>
        <v>10</v>
      </c>
    </row>
    <row r="35" spans="1:16" ht="12" customHeight="1">
      <c r="A35" s="2088"/>
      <c r="B35" s="2316"/>
      <c r="C35" s="509" t="s">
        <v>26</v>
      </c>
      <c r="D35" s="89"/>
      <c r="E35" s="589">
        <f>SUM(E36)</f>
        <v>0</v>
      </c>
      <c r="F35" s="589">
        <f t="shared" ref="F35:K37" si="7">SUM(F36)</f>
        <v>0</v>
      </c>
      <c r="G35" s="589">
        <f t="shared" si="7"/>
        <v>0</v>
      </c>
      <c r="H35" s="589">
        <f t="shared" si="7"/>
        <v>0</v>
      </c>
      <c r="I35" s="589">
        <f t="shared" si="7"/>
        <v>0</v>
      </c>
      <c r="J35" s="589">
        <f t="shared" si="7"/>
        <v>0</v>
      </c>
      <c r="K35" s="589">
        <f t="shared" si="7"/>
        <v>1</v>
      </c>
      <c r="L35" s="589"/>
      <c r="M35" s="1099">
        <f t="shared" si="2"/>
        <v>1</v>
      </c>
    </row>
    <row r="36" spans="1:16" ht="12" customHeight="1">
      <c r="A36" s="2088"/>
      <c r="B36" s="2316"/>
      <c r="C36" s="287"/>
      <c r="D36" s="89" t="s">
        <v>206</v>
      </c>
      <c r="E36" s="2088">
        <v>0</v>
      </c>
      <c r="F36" s="2088">
        <v>0</v>
      </c>
      <c r="G36" s="2088">
        <v>0</v>
      </c>
      <c r="H36" s="2088">
        <v>0</v>
      </c>
      <c r="I36" s="2088">
        <v>0</v>
      </c>
      <c r="J36" s="2088">
        <v>0</v>
      </c>
      <c r="K36" s="2088">
        <v>1</v>
      </c>
      <c r="L36" s="2088">
        <v>1</v>
      </c>
      <c r="M36" s="325">
        <f t="shared" si="2"/>
        <v>1</v>
      </c>
    </row>
    <row r="37" spans="1:16" ht="12" customHeight="1">
      <c r="A37" s="2088"/>
      <c r="B37" s="2096"/>
      <c r="C37" s="509" t="s">
        <v>27</v>
      </c>
      <c r="D37" s="89"/>
      <c r="E37" s="589">
        <f>SUM(E38)</f>
        <v>0</v>
      </c>
      <c r="F37" s="589">
        <f t="shared" si="7"/>
        <v>0</v>
      </c>
      <c r="G37" s="589">
        <f t="shared" si="7"/>
        <v>0</v>
      </c>
      <c r="H37" s="589">
        <f t="shared" si="7"/>
        <v>0</v>
      </c>
      <c r="I37" s="589">
        <f t="shared" si="7"/>
        <v>0</v>
      </c>
      <c r="J37" s="589">
        <f t="shared" si="7"/>
        <v>0</v>
      </c>
      <c r="K37" s="589">
        <f t="shared" si="7"/>
        <v>0</v>
      </c>
      <c r="L37" s="589"/>
      <c r="M37" s="1099">
        <f t="shared" si="2"/>
        <v>0</v>
      </c>
    </row>
    <row r="38" spans="1:16" ht="12" customHeight="1">
      <c r="A38" s="2088"/>
      <c r="B38" s="2096"/>
      <c r="C38" s="515"/>
      <c r="D38" s="516" t="s">
        <v>207</v>
      </c>
      <c r="E38" s="609">
        <v>0</v>
      </c>
      <c r="F38" s="609">
        <v>0</v>
      </c>
      <c r="G38" s="609">
        <v>0</v>
      </c>
      <c r="H38" s="609">
        <v>0</v>
      </c>
      <c r="I38" s="609">
        <v>0</v>
      </c>
      <c r="J38" s="609">
        <v>0</v>
      </c>
      <c r="K38" s="609">
        <v>0</v>
      </c>
      <c r="L38" s="609"/>
      <c r="M38" s="325">
        <f t="shared" si="2"/>
        <v>0</v>
      </c>
    </row>
    <row r="39" spans="1:16" ht="12.75" customHeight="1">
      <c r="A39" s="2088"/>
      <c r="B39" s="2211">
        <v>1402</v>
      </c>
      <c r="C39" s="29" t="s">
        <v>29</v>
      </c>
      <c r="D39" s="123"/>
      <c r="E39" s="319">
        <f>SUM(E40+E49+E54+E60+E65+E71+E74+E79)</f>
        <v>15</v>
      </c>
      <c r="F39" s="319">
        <f t="shared" ref="F39:K39" si="8">SUM(F40+F49+F54+F60+F65+F71+F74+F79)</f>
        <v>6</v>
      </c>
      <c r="G39" s="319">
        <f t="shared" si="8"/>
        <v>52</v>
      </c>
      <c r="H39" s="319">
        <f t="shared" si="8"/>
        <v>53</v>
      </c>
      <c r="I39" s="319">
        <f t="shared" si="8"/>
        <v>2</v>
      </c>
      <c r="J39" s="319">
        <f t="shared" si="8"/>
        <v>2</v>
      </c>
      <c r="K39" s="319">
        <f t="shared" si="8"/>
        <v>63</v>
      </c>
      <c r="L39" s="319"/>
      <c r="M39" s="320">
        <f t="shared" ref="M39:M40" si="9">SUM(E39:K39)</f>
        <v>193</v>
      </c>
      <c r="P39" s="1660"/>
    </row>
    <row r="40" spans="1:16" ht="12" customHeight="1">
      <c r="A40" s="2088"/>
      <c r="B40" s="2212"/>
      <c r="C40" s="504" t="s">
        <v>114</v>
      </c>
      <c r="D40" s="89"/>
      <c r="E40" s="589">
        <f>SUM(E41:E48)</f>
        <v>9</v>
      </c>
      <c r="F40" s="589">
        <f t="shared" ref="F40:K40" si="10">SUM(F41:F48)</f>
        <v>1</v>
      </c>
      <c r="G40" s="589">
        <f t="shared" si="10"/>
        <v>36</v>
      </c>
      <c r="H40" s="589">
        <f t="shared" si="10"/>
        <v>39</v>
      </c>
      <c r="I40" s="589">
        <f t="shared" si="10"/>
        <v>0</v>
      </c>
      <c r="J40" s="589">
        <f t="shared" si="10"/>
        <v>0</v>
      </c>
      <c r="K40" s="589">
        <f t="shared" si="10"/>
        <v>14</v>
      </c>
      <c r="L40" s="589"/>
      <c r="M40" s="1099">
        <f t="shared" si="9"/>
        <v>99</v>
      </c>
    </row>
    <row r="41" spans="1:16" ht="12" customHeight="1">
      <c r="A41" s="2088"/>
      <c r="B41" s="2212"/>
      <c r="C41" s="289"/>
      <c r="D41" s="89" t="s">
        <v>335</v>
      </c>
      <c r="E41" s="180">
        <v>1</v>
      </c>
      <c r="F41" s="180">
        <v>0</v>
      </c>
      <c r="G41" s="180">
        <v>3</v>
      </c>
      <c r="H41" s="180">
        <v>4</v>
      </c>
      <c r="I41" s="180">
        <v>0</v>
      </c>
      <c r="J41" s="180">
        <v>0</v>
      </c>
      <c r="K41" s="180">
        <v>2</v>
      </c>
      <c r="L41" s="89"/>
      <c r="M41" s="325">
        <f>SUM(E41:K41)</f>
        <v>10</v>
      </c>
      <c r="P41" s="1660"/>
    </row>
    <row r="42" spans="1:16" ht="12" customHeight="1">
      <c r="A42" s="2088"/>
      <c r="B42" s="2212"/>
      <c r="C42" s="289"/>
      <c r="D42" s="89" t="s">
        <v>208</v>
      </c>
      <c r="E42" s="2088">
        <v>2</v>
      </c>
      <c r="F42" s="2088">
        <v>0</v>
      </c>
      <c r="G42" s="2088">
        <v>1</v>
      </c>
      <c r="H42" s="2088">
        <v>1</v>
      </c>
      <c r="I42" s="2088">
        <v>0</v>
      </c>
      <c r="J42" s="2088">
        <v>0</v>
      </c>
      <c r="K42" s="2088">
        <v>0</v>
      </c>
      <c r="L42" s="89">
        <v>2</v>
      </c>
      <c r="M42" s="325">
        <f>SUM(E42:K42)</f>
        <v>4</v>
      </c>
      <c r="P42" s="1660"/>
    </row>
    <row r="43" spans="1:16" ht="12" customHeight="1">
      <c r="A43" s="2088"/>
      <c r="B43" s="2212"/>
      <c r="C43" s="289"/>
      <c r="D43" s="89" t="s">
        <v>336</v>
      </c>
      <c r="E43" s="180">
        <v>0</v>
      </c>
      <c r="F43" s="180">
        <v>0</v>
      </c>
      <c r="G43" s="180">
        <v>12</v>
      </c>
      <c r="H43" s="180">
        <v>21</v>
      </c>
      <c r="I43" s="180">
        <v>0</v>
      </c>
      <c r="J43" s="180">
        <v>0</v>
      </c>
      <c r="K43" s="180">
        <v>4</v>
      </c>
      <c r="L43" s="89">
        <v>0</v>
      </c>
      <c r="M43" s="325">
        <f>SUM(E43:K43)</f>
        <v>37</v>
      </c>
      <c r="P43" s="1660"/>
    </row>
    <row r="44" spans="1:16" ht="12" customHeight="1">
      <c r="A44" s="2088"/>
      <c r="B44" s="2212"/>
      <c r="C44" s="289"/>
      <c r="D44" s="89" t="s">
        <v>209</v>
      </c>
      <c r="E44" s="2088">
        <v>2</v>
      </c>
      <c r="F44" s="2088">
        <v>0</v>
      </c>
      <c r="G44" s="2088">
        <v>4</v>
      </c>
      <c r="H44" s="2088">
        <v>1</v>
      </c>
      <c r="I44" s="2088">
        <v>0</v>
      </c>
      <c r="J44" s="2088">
        <v>0</v>
      </c>
      <c r="K44" s="2088">
        <v>1</v>
      </c>
      <c r="L44" s="89">
        <v>0</v>
      </c>
      <c r="M44" s="325">
        <f t="shared" ref="M44:M80" si="11">SUM(E44:K44)</f>
        <v>8</v>
      </c>
    </row>
    <row r="45" spans="1:16" ht="12" customHeight="1">
      <c r="A45" s="2088"/>
      <c r="B45" s="2212"/>
      <c r="C45" s="289"/>
      <c r="D45" s="89" t="s">
        <v>337</v>
      </c>
      <c r="E45" s="2088">
        <v>0</v>
      </c>
      <c r="F45" s="2088">
        <v>0</v>
      </c>
      <c r="G45" s="2088">
        <v>1</v>
      </c>
      <c r="H45" s="2088">
        <v>2</v>
      </c>
      <c r="I45" s="2088">
        <v>0</v>
      </c>
      <c r="J45" s="2088">
        <v>0</v>
      </c>
      <c r="K45" s="2088">
        <v>0</v>
      </c>
      <c r="L45" s="89">
        <v>0</v>
      </c>
      <c r="M45" s="325">
        <f t="shared" si="11"/>
        <v>3</v>
      </c>
    </row>
    <row r="46" spans="1:16" ht="12" customHeight="1">
      <c r="A46" s="2088"/>
      <c r="B46" s="2212"/>
      <c r="C46" s="289"/>
      <c r="D46" s="89" t="s">
        <v>210</v>
      </c>
      <c r="E46" s="2088">
        <v>0</v>
      </c>
      <c r="F46" s="2088">
        <v>0</v>
      </c>
      <c r="G46" s="2088">
        <v>2</v>
      </c>
      <c r="H46" s="2088">
        <v>2</v>
      </c>
      <c r="I46" s="2088">
        <v>0</v>
      </c>
      <c r="J46" s="2088">
        <v>0</v>
      </c>
      <c r="K46" s="2088">
        <v>6</v>
      </c>
      <c r="L46" s="89">
        <v>2</v>
      </c>
      <c r="M46" s="325">
        <f t="shared" si="11"/>
        <v>10</v>
      </c>
    </row>
    <row r="47" spans="1:16" ht="12" customHeight="1">
      <c r="A47" s="2088"/>
      <c r="B47" s="2212"/>
      <c r="C47" s="287"/>
      <c r="D47" s="89" t="s">
        <v>1513</v>
      </c>
      <c r="E47" s="2088">
        <v>1</v>
      </c>
      <c r="F47" s="2088">
        <v>0</v>
      </c>
      <c r="G47" s="2088">
        <v>1</v>
      </c>
      <c r="H47" s="2088">
        <v>1</v>
      </c>
      <c r="I47" s="2088">
        <v>0</v>
      </c>
      <c r="J47" s="2088">
        <v>0</v>
      </c>
      <c r="K47" s="2088">
        <v>0</v>
      </c>
      <c r="L47" s="89">
        <v>0</v>
      </c>
      <c r="M47" s="325">
        <f t="shared" si="11"/>
        <v>3</v>
      </c>
    </row>
    <row r="48" spans="1:16" ht="12" customHeight="1">
      <c r="A48" s="2088"/>
      <c r="B48" s="2212"/>
      <c r="C48" s="287"/>
      <c r="D48" s="89" t="s">
        <v>212</v>
      </c>
      <c r="E48" s="2088">
        <v>3</v>
      </c>
      <c r="F48" s="2088">
        <v>1</v>
      </c>
      <c r="G48" s="2088">
        <v>12</v>
      </c>
      <c r="H48" s="2088">
        <v>7</v>
      </c>
      <c r="I48" s="2088">
        <v>0</v>
      </c>
      <c r="J48" s="2088">
        <v>0</v>
      </c>
      <c r="K48" s="2088">
        <v>1</v>
      </c>
      <c r="L48" s="89">
        <v>0</v>
      </c>
      <c r="M48" s="325">
        <f t="shared" si="11"/>
        <v>24</v>
      </c>
    </row>
    <row r="49" spans="1:16" ht="12" customHeight="1">
      <c r="A49" s="2088"/>
      <c r="B49" s="2212"/>
      <c r="C49" s="504" t="s">
        <v>31</v>
      </c>
      <c r="D49" s="89"/>
      <c r="E49" s="589">
        <f t="shared" ref="E49:K49" si="12">SUM(E50:E53)</f>
        <v>0</v>
      </c>
      <c r="F49" s="589">
        <f t="shared" si="12"/>
        <v>0</v>
      </c>
      <c r="G49" s="589">
        <f t="shared" si="12"/>
        <v>0</v>
      </c>
      <c r="H49" s="589">
        <f t="shared" si="12"/>
        <v>0</v>
      </c>
      <c r="I49" s="589">
        <f t="shared" si="12"/>
        <v>1</v>
      </c>
      <c r="J49" s="589">
        <f t="shared" si="12"/>
        <v>2</v>
      </c>
      <c r="K49" s="589">
        <f t="shared" si="12"/>
        <v>0</v>
      </c>
      <c r="L49" s="589"/>
      <c r="M49" s="1099">
        <f t="shared" si="11"/>
        <v>3</v>
      </c>
    </row>
    <row r="50" spans="1:16" ht="12" customHeight="1">
      <c r="A50" s="2088"/>
      <c r="B50" s="2212"/>
      <c r="C50" s="289"/>
      <c r="D50" s="89" t="s">
        <v>336</v>
      </c>
      <c r="E50" s="180">
        <v>0</v>
      </c>
      <c r="F50" s="180">
        <v>0</v>
      </c>
      <c r="G50" s="180">
        <v>0</v>
      </c>
      <c r="H50" s="180">
        <v>0</v>
      </c>
      <c r="I50" s="180">
        <v>1</v>
      </c>
      <c r="J50" s="180">
        <v>0</v>
      </c>
      <c r="K50" s="180">
        <v>0</v>
      </c>
      <c r="L50" s="89">
        <v>1</v>
      </c>
      <c r="M50" s="325">
        <f>SUM(E50:K50)</f>
        <v>1</v>
      </c>
      <c r="P50" s="2908"/>
    </row>
    <row r="51" spans="1:16" ht="12" customHeight="1">
      <c r="A51" s="2088"/>
      <c r="B51" s="2212"/>
      <c r="C51" s="289"/>
      <c r="D51" s="89" t="s">
        <v>209</v>
      </c>
      <c r="E51" s="2088">
        <v>0</v>
      </c>
      <c r="F51" s="2088">
        <v>0</v>
      </c>
      <c r="G51" s="2088">
        <v>0</v>
      </c>
      <c r="H51" s="2088">
        <v>0</v>
      </c>
      <c r="I51" s="2088">
        <v>0</v>
      </c>
      <c r="J51" s="2088">
        <v>1</v>
      </c>
      <c r="K51" s="2088">
        <v>0</v>
      </c>
      <c r="L51" s="89"/>
      <c r="M51" s="325">
        <f>SUM(E51:K51)</f>
        <v>1</v>
      </c>
      <c r="P51" s="2908"/>
    </row>
    <row r="52" spans="1:16" ht="12" customHeight="1">
      <c r="A52" s="2088"/>
      <c r="B52" s="2212"/>
      <c r="C52" s="289"/>
      <c r="D52" s="89" t="s">
        <v>1513</v>
      </c>
      <c r="E52" s="2088">
        <v>0</v>
      </c>
      <c r="F52" s="2088">
        <v>0</v>
      </c>
      <c r="G52" s="2088">
        <v>0</v>
      </c>
      <c r="H52" s="2088">
        <v>0</v>
      </c>
      <c r="I52" s="2088">
        <v>0</v>
      </c>
      <c r="J52" s="2088">
        <v>0</v>
      </c>
      <c r="K52" s="2088">
        <v>0</v>
      </c>
      <c r="L52" s="89"/>
      <c r="M52" s="325">
        <f t="shared" si="11"/>
        <v>0</v>
      </c>
      <c r="P52" s="2908"/>
    </row>
    <row r="53" spans="1:16" ht="12" customHeight="1">
      <c r="A53" s="2088"/>
      <c r="B53" s="2212"/>
      <c r="C53" s="289"/>
      <c r="D53" s="89" t="s">
        <v>212</v>
      </c>
      <c r="E53" s="2088">
        <v>0</v>
      </c>
      <c r="F53" s="2088">
        <v>0</v>
      </c>
      <c r="G53" s="2088">
        <v>0</v>
      </c>
      <c r="H53" s="2088">
        <v>0</v>
      </c>
      <c r="I53" s="2088">
        <v>0</v>
      </c>
      <c r="J53" s="2088">
        <v>1</v>
      </c>
      <c r="K53" s="2088">
        <v>0</v>
      </c>
      <c r="L53" s="89">
        <v>0</v>
      </c>
      <c r="M53" s="325">
        <f>SUM(E53:K53)</f>
        <v>1</v>
      </c>
    </row>
    <row r="54" spans="1:16" ht="12" customHeight="1">
      <c r="A54" s="2088"/>
      <c r="B54" s="2212"/>
      <c r="C54" s="504" t="s">
        <v>32</v>
      </c>
      <c r="D54" s="89"/>
      <c r="E54" s="589">
        <f>SUM(E55:E59)</f>
        <v>0</v>
      </c>
      <c r="F54" s="589">
        <f t="shared" ref="F54:K54" si="13">SUM(F55:F59)</f>
        <v>0</v>
      </c>
      <c r="G54" s="589">
        <f t="shared" si="13"/>
        <v>0</v>
      </c>
      <c r="H54" s="589">
        <f t="shared" si="13"/>
        <v>0</v>
      </c>
      <c r="I54" s="589">
        <f t="shared" si="13"/>
        <v>1</v>
      </c>
      <c r="J54" s="589">
        <f t="shared" si="13"/>
        <v>0</v>
      </c>
      <c r="K54" s="589">
        <f t="shared" si="13"/>
        <v>0</v>
      </c>
      <c r="L54" s="589"/>
      <c r="M54" s="1099">
        <f t="shared" si="11"/>
        <v>1</v>
      </c>
    </row>
    <row r="55" spans="1:16" ht="12" customHeight="1">
      <c r="A55" s="2088"/>
      <c r="B55" s="2212"/>
      <c r="C55" s="289"/>
      <c r="D55" s="89" t="s">
        <v>208</v>
      </c>
      <c r="E55" s="2088">
        <v>0</v>
      </c>
      <c r="F55" s="2088">
        <v>0</v>
      </c>
      <c r="G55" s="2088">
        <v>0</v>
      </c>
      <c r="H55" s="2088">
        <v>0</v>
      </c>
      <c r="I55" s="2088">
        <v>0</v>
      </c>
      <c r="J55" s="2088">
        <v>0</v>
      </c>
      <c r="K55" s="2088">
        <v>0</v>
      </c>
      <c r="L55" s="89">
        <v>0</v>
      </c>
      <c r="M55" s="325">
        <f t="shared" si="11"/>
        <v>0</v>
      </c>
    </row>
    <row r="56" spans="1:16" ht="12" customHeight="1">
      <c r="A56" s="2088"/>
      <c r="B56" s="2212"/>
      <c r="C56" s="289"/>
      <c r="D56" s="89" t="s">
        <v>213</v>
      </c>
      <c r="E56" s="2088">
        <v>0</v>
      </c>
      <c r="F56" s="2088">
        <v>0</v>
      </c>
      <c r="G56" s="2088">
        <v>0</v>
      </c>
      <c r="H56" s="2088">
        <v>0</v>
      </c>
      <c r="I56" s="2088">
        <v>0</v>
      </c>
      <c r="J56" s="2088">
        <v>0</v>
      </c>
      <c r="K56" s="2088">
        <v>0</v>
      </c>
      <c r="L56" s="89">
        <v>0</v>
      </c>
      <c r="M56" s="325">
        <f t="shared" si="11"/>
        <v>0</v>
      </c>
    </row>
    <row r="57" spans="1:16" ht="12" customHeight="1">
      <c r="A57" s="2088"/>
      <c r="B57" s="2212"/>
      <c r="C57" s="289"/>
      <c r="D57" s="89" t="s">
        <v>214</v>
      </c>
      <c r="E57" s="2088">
        <v>0</v>
      </c>
      <c r="F57" s="2088">
        <v>0</v>
      </c>
      <c r="G57" s="2088">
        <v>0</v>
      </c>
      <c r="H57" s="2088">
        <v>0</v>
      </c>
      <c r="I57" s="2088">
        <v>1</v>
      </c>
      <c r="J57" s="2088">
        <v>0</v>
      </c>
      <c r="K57" s="2088">
        <v>0</v>
      </c>
      <c r="L57" s="89">
        <v>0</v>
      </c>
      <c r="M57" s="325">
        <f t="shared" si="11"/>
        <v>1</v>
      </c>
    </row>
    <row r="58" spans="1:16" ht="12" customHeight="1">
      <c r="A58" s="2088"/>
      <c r="B58" s="2212"/>
      <c r="C58" s="289"/>
      <c r="D58" s="89" t="s">
        <v>337</v>
      </c>
      <c r="E58" s="2088">
        <v>0</v>
      </c>
      <c r="F58" s="2088">
        <v>0</v>
      </c>
      <c r="G58" s="2088">
        <v>0</v>
      </c>
      <c r="H58" s="2088">
        <v>0</v>
      </c>
      <c r="I58" s="2088">
        <v>0</v>
      </c>
      <c r="J58" s="2088">
        <v>0</v>
      </c>
      <c r="K58" s="2088">
        <v>0</v>
      </c>
      <c r="L58" s="89">
        <v>1</v>
      </c>
      <c r="M58" s="325">
        <f t="shared" si="11"/>
        <v>0</v>
      </c>
    </row>
    <row r="59" spans="1:16" ht="12" customHeight="1">
      <c r="A59" s="2088"/>
      <c r="B59" s="2212"/>
      <c r="C59" s="289"/>
      <c r="D59" s="89" t="s">
        <v>215</v>
      </c>
      <c r="E59" s="2088">
        <v>0</v>
      </c>
      <c r="F59" s="2088">
        <v>0</v>
      </c>
      <c r="G59" s="2088">
        <v>0</v>
      </c>
      <c r="H59" s="2088">
        <v>0</v>
      </c>
      <c r="I59" s="2088">
        <v>0</v>
      </c>
      <c r="J59" s="2088">
        <v>0</v>
      </c>
      <c r="K59" s="2088">
        <v>0</v>
      </c>
      <c r="L59" s="89">
        <v>0</v>
      </c>
      <c r="M59" s="325">
        <f t="shared" si="11"/>
        <v>0</v>
      </c>
    </row>
    <row r="60" spans="1:16" ht="12" customHeight="1">
      <c r="A60" s="2088"/>
      <c r="B60" s="2212"/>
      <c r="C60" s="504" t="s">
        <v>131</v>
      </c>
      <c r="D60" s="89"/>
      <c r="E60" s="589">
        <f t="shared" ref="E60:K60" si="14">SUM(E61:E64)</f>
        <v>4</v>
      </c>
      <c r="F60" s="589">
        <f t="shared" si="14"/>
        <v>5</v>
      </c>
      <c r="G60" s="589">
        <f t="shared" si="14"/>
        <v>13</v>
      </c>
      <c r="H60" s="589">
        <f t="shared" si="14"/>
        <v>9</v>
      </c>
      <c r="I60" s="589">
        <f t="shared" si="14"/>
        <v>0</v>
      </c>
      <c r="J60" s="589">
        <f t="shared" si="14"/>
        <v>0</v>
      </c>
      <c r="K60" s="589">
        <f t="shared" si="14"/>
        <v>1</v>
      </c>
      <c r="L60" s="589"/>
      <c r="M60" s="1099">
        <f t="shared" si="11"/>
        <v>32</v>
      </c>
    </row>
    <row r="61" spans="1:16" ht="12" customHeight="1">
      <c r="A61" s="2088"/>
      <c r="B61" s="2212"/>
      <c r="C61" s="287"/>
      <c r="D61" s="89" t="s">
        <v>335</v>
      </c>
      <c r="E61" s="180">
        <v>1</v>
      </c>
      <c r="F61" s="180">
        <v>3</v>
      </c>
      <c r="G61" s="180">
        <v>3</v>
      </c>
      <c r="H61" s="180">
        <v>5</v>
      </c>
      <c r="I61" s="180">
        <v>0</v>
      </c>
      <c r="J61" s="180">
        <v>0</v>
      </c>
      <c r="K61" s="180">
        <v>0</v>
      </c>
      <c r="L61" s="89">
        <v>1</v>
      </c>
      <c r="M61" s="325">
        <f t="shared" si="11"/>
        <v>12</v>
      </c>
    </row>
    <row r="62" spans="1:16" ht="12" customHeight="1">
      <c r="A62" s="2088"/>
      <c r="B62" s="2212"/>
      <c r="C62" s="287"/>
      <c r="D62" s="89" t="s">
        <v>208</v>
      </c>
      <c r="E62" s="2088">
        <v>0</v>
      </c>
      <c r="F62" s="2088">
        <v>0</v>
      </c>
      <c r="G62" s="2088">
        <v>1</v>
      </c>
      <c r="H62" s="2088">
        <v>1</v>
      </c>
      <c r="I62" s="2088">
        <v>0</v>
      </c>
      <c r="J62" s="2088">
        <v>0</v>
      </c>
      <c r="K62" s="2088">
        <v>0</v>
      </c>
      <c r="L62" s="89"/>
      <c r="M62" s="325">
        <f t="shared" si="11"/>
        <v>2</v>
      </c>
    </row>
    <row r="63" spans="1:16" ht="12" customHeight="1">
      <c r="A63" s="2088"/>
      <c r="B63" s="2212"/>
      <c r="C63" s="287"/>
      <c r="D63" s="89" t="s">
        <v>336</v>
      </c>
      <c r="E63" s="180">
        <v>2</v>
      </c>
      <c r="F63" s="180">
        <v>1</v>
      </c>
      <c r="G63" s="180">
        <v>8</v>
      </c>
      <c r="H63" s="180">
        <v>3</v>
      </c>
      <c r="I63" s="180">
        <v>0</v>
      </c>
      <c r="J63" s="180">
        <v>0</v>
      </c>
      <c r="K63" s="180">
        <v>1</v>
      </c>
      <c r="L63" s="89"/>
      <c r="M63" s="325">
        <f t="shared" si="11"/>
        <v>15</v>
      </c>
    </row>
    <row r="64" spans="1:16" ht="12" customHeight="1">
      <c r="A64" s="2088"/>
      <c r="B64" s="2212"/>
      <c r="C64" s="287"/>
      <c r="D64" s="89" t="s">
        <v>209</v>
      </c>
      <c r="E64" s="2088">
        <v>1</v>
      </c>
      <c r="F64" s="2088">
        <v>1</v>
      </c>
      <c r="G64" s="2088">
        <v>1</v>
      </c>
      <c r="H64" s="2088">
        <v>0</v>
      </c>
      <c r="I64" s="2088">
        <v>0</v>
      </c>
      <c r="J64" s="2088">
        <v>0</v>
      </c>
      <c r="K64" s="2088">
        <v>0</v>
      </c>
      <c r="L64" s="89">
        <v>0</v>
      </c>
      <c r="M64" s="325">
        <f>SUM(E64:K64)</f>
        <v>3</v>
      </c>
    </row>
    <row r="65" spans="1:13" ht="12" customHeight="1">
      <c r="A65" s="2088"/>
      <c r="B65" s="2212"/>
      <c r="C65" s="504" t="s">
        <v>132</v>
      </c>
      <c r="D65" s="89"/>
      <c r="E65" s="589">
        <f>SUM(E66:E70)</f>
        <v>2</v>
      </c>
      <c r="F65" s="589">
        <f t="shared" ref="F65:K65" si="15">SUM(F66:F70)</f>
        <v>0</v>
      </c>
      <c r="G65" s="589">
        <f t="shared" si="15"/>
        <v>1</v>
      </c>
      <c r="H65" s="589">
        <f t="shared" si="15"/>
        <v>3</v>
      </c>
      <c r="I65" s="589">
        <f t="shared" si="15"/>
        <v>0</v>
      </c>
      <c r="J65" s="589">
        <f t="shared" si="15"/>
        <v>0</v>
      </c>
      <c r="K65" s="589">
        <f t="shared" si="15"/>
        <v>48</v>
      </c>
      <c r="L65" s="589"/>
      <c r="M65" s="1099">
        <f t="shared" si="11"/>
        <v>54</v>
      </c>
    </row>
    <row r="66" spans="1:13" ht="12" customHeight="1">
      <c r="A66" s="2088"/>
      <c r="B66" s="2212"/>
      <c r="C66" s="289"/>
      <c r="D66" s="89" t="s">
        <v>335</v>
      </c>
      <c r="E66" s="180">
        <v>0</v>
      </c>
      <c r="F66" s="180">
        <v>0</v>
      </c>
      <c r="G66" s="180">
        <v>0</v>
      </c>
      <c r="H66" s="180">
        <v>1</v>
      </c>
      <c r="I66" s="180">
        <v>0</v>
      </c>
      <c r="J66" s="180">
        <v>0</v>
      </c>
      <c r="K66" s="231">
        <v>15</v>
      </c>
      <c r="L66" s="89">
        <v>0</v>
      </c>
      <c r="M66" s="325">
        <f t="shared" si="11"/>
        <v>16</v>
      </c>
    </row>
    <row r="67" spans="1:13" ht="12" customHeight="1">
      <c r="A67" s="2088"/>
      <c r="B67" s="2212"/>
      <c r="C67" s="289"/>
      <c r="D67" s="89" t="s">
        <v>208</v>
      </c>
      <c r="E67" s="2088">
        <v>0</v>
      </c>
      <c r="F67" s="2088">
        <v>0</v>
      </c>
      <c r="G67" s="2088">
        <v>0</v>
      </c>
      <c r="H67" s="2088">
        <v>0</v>
      </c>
      <c r="I67" s="2088">
        <v>0</v>
      </c>
      <c r="J67" s="2088">
        <v>0</v>
      </c>
      <c r="K67" s="2088">
        <v>9</v>
      </c>
      <c r="L67" s="89"/>
      <c r="M67" s="325">
        <f t="shared" si="11"/>
        <v>9</v>
      </c>
    </row>
    <row r="68" spans="1:13" ht="12" customHeight="1">
      <c r="A68" s="2088"/>
      <c r="B68" s="2212"/>
      <c r="C68" s="289"/>
      <c r="D68" s="89" t="s">
        <v>216</v>
      </c>
      <c r="E68" s="2088">
        <v>0</v>
      </c>
      <c r="F68" s="2088">
        <v>0</v>
      </c>
      <c r="G68" s="2088">
        <v>0</v>
      </c>
      <c r="H68" s="2088">
        <v>0</v>
      </c>
      <c r="I68" s="2088">
        <v>0</v>
      </c>
      <c r="J68" s="2088">
        <v>0</v>
      </c>
      <c r="K68" s="2088">
        <v>1</v>
      </c>
      <c r="L68" s="89">
        <v>0</v>
      </c>
      <c r="M68" s="325">
        <f t="shared" si="11"/>
        <v>1</v>
      </c>
    </row>
    <row r="69" spans="1:13" ht="12" customHeight="1">
      <c r="A69" s="2088"/>
      <c r="B69" s="2212"/>
      <c r="C69" s="289"/>
      <c r="D69" s="89" t="s">
        <v>336</v>
      </c>
      <c r="E69" s="180">
        <v>2</v>
      </c>
      <c r="F69" s="180">
        <v>0</v>
      </c>
      <c r="G69" s="180">
        <v>0</v>
      </c>
      <c r="H69" s="180">
        <v>2</v>
      </c>
      <c r="I69" s="180">
        <v>0</v>
      </c>
      <c r="J69" s="180">
        <v>0</v>
      </c>
      <c r="K69" s="180">
        <v>19</v>
      </c>
      <c r="L69" s="89"/>
      <c r="M69" s="325">
        <f t="shared" si="11"/>
        <v>23</v>
      </c>
    </row>
    <row r="70" spans="1:13" ht="12" customHeight="1">
      <c r="A70" s="2088"/>
      <c r="B70" s="2212"/>
      <c r="C70" s="289"/>
      <c r="D70" s="89" t="s">
        <v>209</v>
      </c>
      <c r="E70" s="2088">
        <v>0</v>
      </c>
      <c r="F70" s="2088">
        <v>0</v>
      </c>
      <c r="G70" s="2088">
        <v>1</v>
      </c>
      <c r="H70" s="2088">
        <v>0</v>
      </c>
      <c r="I70" s="2088">
        <v>0</v>
      </c>
      <c r="J70" s="2088">
        <v>0</v>
      </c>
      <c r="K70" s="2088">
        <v>4</v>
      </c>
      <c r="L70" s="89">
        <v>0</v>
      </c>
      <c r="M70" s="325">
        <f t="shared" si="11"/>
        <v>5</v>
      </c>
    </row>
    <row r="71" spans="1:13" ht="12" customHeight="1">
      <c r="A71" s="2088"/>
      <c r="B71" s="2212"/>
      <c r="C71" s="504" t="s">
        <v>35</v>
      </c>
      <c r="D71" s="89"/>
      <c r="E71" s="589">
        <f>SUM(E72:E73)</f>
        <v>0</v>
      </c>
      <c r="F71" s="589">
        <f t="shared" ref="F71:K71" si="16">SUM(F72:F73)</f>
        <v>0</v>
      </c>
      <c r="G71" s="589">
        <f t="shared" si="16"/>
        <v>0</v>
      </c>
      <c r="H71" s="589">
        <f t="shared" si="16"/>
        <v>2</v>
      </c>
      <c r="I71" s="589">
        <f t="shared" si="16"/>
        <v>0</v>
      </c>
      <c r="J71" s="589">
        <f t="shared" si="16"/>
        <v>0</v>
      </c>
      <c r="K71" s="589">
        <f t="shared" si="16"/>
        <v>0</v>
      </c>
      <c r="L71" s="589"/>
      <c r="M71" s="1099">
        <f t="shared" si="11"/>
        <v>2</v>
      </c>
    </row>
    <row r="72" spans="1:13" ht="12" customHeight="1">
      <c r="A72" s="2088"/>
      <c r="B72" s="2212"/>
      <c r="C72" s="287"/>
      <c r="D72" s="89" t="s">
        <v>208</v>
      </c>
      <c r="E72" s="2088">
        <v>0</v>
      </c>
      <c r="F72" s="2088">
        <v>0</v>
      </c>
      <c r="G72" s="2088">
        <v>0</v>
      </c>
      <c r="H72" s="2088">
        <v>0</v>
      </c>
      <c r="I72" s="2088">
        <v>0</v>
      </c>
      <c r="J72" s="2088">
        <v>0</v>
      </c>
      <c r="K72" s="2088">
        <v>0</v>
      </c>
      <c r="L72" s="89">
        <v>0</v>
      </c>
      <c r="M72" s="325">
        <f t="shared" si="11"/>
        <v>0</v>
      </c>
    </row>
    <row r="73" spans="1:13" ht="12" customHeight="1">
      <c r="A73" s="2088"/>
      <c r="B73" s="2212"/>
      <c r="C73" s="287"/>
      <c r="D73" s="89" t="s">
        <v>209</v>
      </c>
      <c r="E73" s="2088">
        <v>0</v>
      </c>
      <c r="F73" s="2088">
        <v>0</v>
      </c>
      <c r="G73" s="2088">
        <v>0</v>
      </c>
      <c r="H73" s="2088">
        <v>2</v>
      </c>
      <c r="I73" s="2088">
        <v>0</v>
      </c>
      <c r="J73" s="2088">
        <v>0</v>
      </c>
      <c r="K73" s="2088">
        <v>0</v>
      </c>
      <c r="L73" s="89">
        <v>0</v>
      </c>
      <c r="M73" s="325">
        <f t="shared" si="11"/>
        <v>2</v>
      </c>
    </row>
    <row r="74" spans="1:13" ht="12" customHeight="1">
      <c r="A74" s="2088"/>
      <c r="B74" s="2212"/>
      <c r="C74" s="504" t="s">
        <v>133</v>
      </c>
      <c r="D74" s="89"/>
      <c r="E74" s="589">
        <f>SUM(E75:E78)</f>
        <v>0</v>
      </c>
      <c r="F74" s="589">
        <f t="shared" ref="F74:K74" si="17">SUM(F75:F78)</f>
        <v>0</v>
      </c>
      <c r="G74" s="589">
        <f t="shared" si="17"/>
        <v>0</v>
      </c>
      <c r="H74" s="589">
        <f t="shared" si="17"/>
        <v>0</v>
      </c>
      <c r="I74" s="589">
        <f t="shared" si="17"/>
        <v>0</v>
      </c>
      <c r="J74" s="589">
        <f t="shared" si="17"/>
        <v>0</v>
      </c>
      <c r="K74" s="589">
        <f t="shared" si="17"/>
        <v>0</v>
      </c>
      <c r="L74" s="589"/>
      <c r="M74" s="1099">
        <f t="shared" si="11"/>
        <v>0</v>
      </c>
    </row>
    <row r="75" spans="1:13" ht="12" customHeight="1">
      <c r="A75" s="2088"/>
      <c r="B75" s="2212"/>
      <c r="C75" s="514"/>
      <c r="D75" s="89" t="s">
        <v>208</v>
      </c>
      <c r="E75" s="2088">
        <v>0</v>
      </c>
      <c r="F75" s="2088">
        <v>0</v>
      </c>
      <c r="G75" s="2088">
        <v>0</v>
      </c>
      <c r="H75" s="2088">
        <v>0</v>
      </c>
      <c r="I75" s="2088">
        <v>0</v>
      </c>
      <c r="J75" s="2088">
        <v>0</v>
      </c>
      <c r="K75" s="2088">
        <v>0</v>
      </c>
      <c r="L75" s="89">
        <v>1</v>
      </c>
      <c r="M75" s="325">
        <f t="shared" si="11"/>
        <v>0</v>
      </c>
    </row>
    <row r="76" spans="1:13" ht="12" customHeight="1">
      <c r="A76" s="2088"/>
      <c r="B76" s="2212"/>
      <c r="C76" s="514"/>
      <c r="D76" s="89" t="s">
        <v>336</v>
      </c>
      <c r="E76" s="180">
        <v>0</v>
      </c>
      <c r="F76" s="180">
        <v>0</v>
      </c>
      <c r="G76" s="180">
        <v>0</v>
      </c>
      <c r="H76" s="180">
        <v>0</v>
      </c>
      <c r="I76" s="180">
        <v>0</v>
      </c>
      <c r="J76" s="180">
        <v>0</v>
      </c>
      <c r="K76" s="180">
        <v>0</v>
      </c>
      <c r="L76" s="89"/>
      <c r="M76" s="325">
        <f t="shared" si="11"/>
        <v>0</v>
      </c>
    </row>
    <row r="77" spans="1:13" ht="12" customHeight="1">
      <c r="A77" s="2088"/>
      <c r="B77" s="2212"/>
      <c r="C77" s="514"/>
      <c r="D77" s="89" t="s">
        <v>209</v>
      </c>
      <c r="E77" s="2088">
        <v>0</v>
      </c>
      <c r="F77" s="2088">
        <v>0</v>
      </c>
      <c r="G77" s="2088">
        <v>0</v>
      </c>
      <c r="H77" s="2088">
        <v>0</v>
      </c>
      <c r="I77" s="2088">
        <v>0</v>
      </c>
      <c r="J77" s="2088">
        <v>0</v>
      </c>
      <c r="K77" s="2088">
        <v>0</v>
      </c>
      <c r="L77" s="89">
        <v>0</v>
      </c>
      <c r="M77" s="325">
        <f t="shared" si="11"/>
        <v>0</v>
      </c>
    </row>
    <row r="78" spans="1:13" ht="12" customHeight="1">
      <c r="A78" s="2088"/>
      <c r="B78" s="2212"/>
      <c r="C78" s="514"/>
      <c r="D78" s="89" t="s">
        <v>215</v>
      </c>
      <c r="E78" s="2088">
        <v>0</v>
      </c>
      <c r="F78" s="2088">
        <v>0</v>
      </c>
      <c r="G78" s="2088">
        <v>0</v>
      </c>
      <c r="H78" s="2088">
        <v>0</v>
      </c>
      <c r="I78" s="2088">
        <v>0</v>
      </c>
      <c r="J78" s="2088">
        <v>0</v>
      </c>
      <c r="K78" s="2088">
        <v>0</v>
      </c>
      <c r="L78" s="89">
        <v>0</v>
      </c>
      <c r="M78" s="325">
        <f t="shared" si="11"/>
        <v>0</v>
      </c>
    </row>
    <row r="79" spans="1:13" ht="12" customHeight="1">
      <c r="A79" s="2088"/>
      <c r="B79" s="2212"/>
      <c r="C79" s="509" t="s">
        <v>37</v>
      </c>
      <c r="D79" s="36"/>
      <c r="E79" s="589">
        <f>SUM(E80)</f>
        <v>0</v>
      </c>
      <c r="F79" s="589">
        <f t="shared" ref="F79:K79" si="18">SUM(F80)</f>
        <v>0</v>
      </c>
      <c r="G79" s="589">
        <f t="shared" si="18"/>
        <v>2</v>
      </c>
      <c r="H79" s="589">
        <f t="shared" si="18"/>
        <v>0</v>
      </c>
      <c r="I79" s="589">
        <f t="shared" si="18"/>
        <v>0</v>
      </c>
      <c r="J79" s="589">
        <f t="shared" si="18"/>
        <v>0</v>
      </c>
      <c r="K79" s="589">
        <f t="shared" si="18"/>
        <v>0</v>
      </c>
      <c r="L79" s="589"/>
      <c r="M79" s="1099">
        <f t="shared" si="11"/>
        <v>2</v>
      </c>
    </row>
    <row r="80" spans="1:13" ht="12" customHeight="1">
      <c r="A80" s="2088"/>
      <c r="B80" s="2213"/>
      <c r="C80" s="287"/>
      <c r="D80" s="89" t="s">
        <v>217</v>
      </c>
      <c r="E80" s="2088">
        <v>0</v>
      </c>
      <c r="F80" s="2088">
        <v>0</v>
      </c>
      <c r="G80" s="2088">
        <v>2</v>
      </c>
      <c r="H80" s="2088">
        <v>0</v>
      </c>
      <c r="I80" s="2088">
        <v>0</v>
      </c>
      <c r="J80" s="2088">
        <v>0</v>
      </c>
      <c r="K80" s="2088">
        <v>0</v>
      </c>
      <c r="L80" s="89">
        <v>0</v>
      </c>
      <c r="M80" s="325">
        <f t="shared" si="11"/>
        <v>2</v>
      </c>
    </row>
    <row r="81" spans="1:16" ht="12.75" customHeight="1">
      <c r="A81" s="2088"/>
      <c r="B81" s="2211">
        <v>1403</v>
      </c>
      <c r="C81" s="29" t="s">
        <v>39</v>
      </c>
      <c r="D81" s="123"/>
      <c r="E81" s="319">
        <f>SUM(E82+E84+E86)</f>
        <v>1</v>
      </c>
      <c r="F81" s="319">
        <f t="shared" ref="F81:K81" si="19">SUM(F82+F84+F86)</f>
        <v>0</v>
      </c>
      <c r="G81" s="319">
        <f t="shared" si="19"/>
        <v>6</v>
      </c>
      <c r="H81" s="319">
        <f t="shared" si="19"/>
        <v>11</v>
      </c>
      <c r="I81" s="319">
        <f t="shared" si="19"/>
        <v>0</v>
      </c>
      <c r="J81" s="319">
        <f t="shared" si="19"/>
        <v>0</v>
      </c>
      <c r="K81" s="319">
        <f t="shared" si="19"/>
        <v>0</v>
      </c>
      <c r="L81" s="319"/>
      <c r="M81" s="320">
        <f t="shared" ref="M81:M88" si="20">SUM(E81:K81)</f>
        <v>18</v>
      </c>
      <c r="P81" s="1660"/>
    </row>
    <row r="82" spans="1:16" ht="12" customHeight="1">
      <c r="A82" s="2088"/>
      <c r="B82" s="2212"/>
      <c r="C82" s="509" t="s">
        <v>40</v>
      </c>
      <c r="D82" s="89"/>
      <c r="E82" s="589">
        <f>SUM(E83)</f>
        <v>0</v>
      </c>
      <c r="F82" s="589">
        <f t="shared" ref="F82:K82" si="21">SUM(F83)</f>
        <v>0</v>
      </c>
      <c r="G82" s="589">
        <f t="shared" si="21"/>
        <v>0</v>
      </c>
      <c r="H82" s="589">
        <f t="shared" si="21"/>
        <v>0</v>
      </c>
      <c r="I82" s="589">
        <f t="shared" si="21"/>
        <v>0</v>
      </c>
      <c r="J82" s="589">
        <f t="shared" si="21"/>
        <v>0</v>
      </c>
      <c r="K82" s="589">
        <f t="shared" si="21"/>
        <v>0</v>
      </c>
      <c r="L82" s="36"/>
      <c r="M82" s="1099">
        <f t="shared" si="20"/>
        <v>0</v>
      </c>
    </row>
    <row r="83" spans="1:16" ht="12" customHeight="1">
      <c r="A83" s="2088"/>
      <c r="B83" s="2212"/>
      <c r="C83" s="287"/>
      <c r="D83" s="89" t="s">
        <v>218</v>
      </c>
      <c r="E83" s="2088">
        <v>0</v>
      </c>
      <c r="F83" s="2088">
        <v>0</v>
      </c>
      <c r="G83" s="2088">
        <v>0</v>
      </c>
      <c r="H83" s="2088">
        <v>0</v>
      </c>
      <c r="I83" s="2088">
        <v>0</v>
      </c>
      <c r="J83" s="2088">
        <v>0</v>
      </c>
      <c r="K83" s="2088">
        <v>0</v>
      </c>
      <c r="L83" s="89"/>
      <c r="M83" s="325">
        <f t="shared" si="20"/>
        <v>0</v>
      </c>
    </row>
    <row r="84" spans="1:16" ht="12" customHeight="1">
      <c r="A84" s="2088"/>
      <c r="B84" s="2212"/>
      <c r="C84" s="509" t="s">
        <v>41</v>
      </c>
      <c r="D84" s="89"/>
      <c r="E84" s="589">
        <f>SUM(E85)</f>
        <v>1</v>
      </c>
      <c r="F84" s="589">
        <f t="shared" ref="F84:K84" si="22">SUM(F85)</f>
        <v>0</v>
      </c>
      <c r="G84" s="589">
        <f t="shared" si="22"/>
        <v>6</v>
      </c>
      <c r="H84" s="589">
        <f t="shared" si="22"/>
        <v>11</v>
      </c>
      <c r="I84" s="589">
        <f t="shared" si="22"/>
        <v>0</v>
      </c>
      <c r="J84" s="589">
        <f t="shared" si="22"/>
        <v>0</v>
      </c>
      <c r="K84" s="589">
        <f t="shared" si="22"/>
        <v>0</v>
      </c>
      <c r="L84" s="589"/>
      <c r="M84" s="1099">
        <f t="shared" si="20"/>
        <v>18</v>
      </c>
    </row>
    <row r="85" spans="1:16" ht="12" customHeight="1">
      <c r="A85" s="2088"/>
      <c r="B85" s="2212"/>
      <c r="C85" s="287"/>
      <c r="D85" s="89" t="s">
        <v>218</v>
      </c>
      <c r="E85" s="2088">
        <v>1</v>
      </c>
      <c r="F85" s="2088">
        <v>0</v>
      </c>
      <c r="G85" s="2088">
        <v>6</v>
      </c>
      <c r="H85" s="2088">
        <v>11</v>
      </c>
      <c r="I85" s="2088">
        <v>0</v>
      </c>
      <c r="J85" s="2088">
        <v>0</v>
      </c>
      <c r="K85" s="2088">
        <v>0</v>
      </c>
      <c r="L85" s="89">
        <v>0</v>
      </c>
      <c r="M85" s="325">
        <f t="shared" si="20"/>
        <v>18</v>
      </c>
    </row>
    <row r="86" spans="1:16" ht="12" customHeight="1">
      <c r="A86" s="2088"/>
      <c r="B86" s="2212"/>
      <c r="C86" s="509" t="s">
        <v>42</v>
      </c>
      <c r="D86" s="89"/>
      <c r="E86" s="589">
        <f>SUM(E87:E88)</f>
        <v>0</v>
      </c>
      <c r="F86" s="589">
        <f t="shared" ref="F86:K86" si="23">SUM(F87:F88)</f>
        <v>0</v>
      </c>
      <c r="G86" s="589">
        <f t="shared" si="23"/>
        <v>0</v>
      </c>
      <c r="H86" s="589">
        <f t="shared" si="23"/>
        <v>0</v>
      </c>
      <c r="I86" s="589">
        <f t="shared" si="23"/>
        <v>0</v>
      </c>
      <c r="J86" s="589">
        <f t="shared" si="23"/>
        <v>0</v>
      </c>
      <c r="K86" s="589">
        <f t="shared" si="23"/>
        <v>0</v>
      </c>
      <c r="L86" s="589"/>
      <c r="M86" s="1099">
        <f t="shared" si="20"/>
        <v>0</v>
      </c>
    </row>
    <row r="87" spans="1:16" ht="12" customHeight="1">
      <c r="A87" s="2088"/>
      <c r="B87" s="2212"/>
      <c r="C87" s="287"/>
      <c r="D87" s="89" t="s">
        <v>218</v>
      </c>
      <c r="E87" s="2088">
        <v>0</v>
      </c>
      <c r="F87" s="2088">
        <v>0</v>
      </c>
      <c r="G87" s="2088">
        <v>0</v>
      </c>
      <c r="H87" s="2088">
        <v>0</v>
      </c>
      <c r="I87" s="2088">
        <v>0</v>
      </c>
      <c r="J87" s="2088">
        <v>0</v>
      </c>
      <c r="K87" s="2088">
        <v>0</v>
      </c>
      <c r="L87" s="89">
        <v>1</v>
      </c>
      <c r="M87" s="325">
        <f t="shared" si="20"/>
        <v>0</v>
      </c>
    </row>
    <row r="88" spans="1:16" ht="12" customHeight="1">
      <c r="A88" s="2088"/>
      <c r="B88" s="2213"/>
      <c r="C88" s="515"/>
      <c r="D88" s="516" t="s">
        <v>219</v>
      </c>
      <c r="E88" s="609">
        <v>0</v>
      </c>
      <c r="F88" s="609">
        <v>0</v>
      </c>
      <c r="G88" s="609">
        <v>0</v>
      </c>
      <c r="H88" s="609">
        <v>0</v>
      </c>
      <c r="I88" s="609">
        <v>0</v>
      </c>
      <c r="J88" s="609">
        <v>0</v>
      </c>
      <c r="K88" s="609">
        <v>0</v>
      </c>
      <c r="L88" s="516"/>
      <c r="M88" s="404">
        <f t="shared" si="20"/>
        <v>0</v>
      </c>
    </row>
    <row r="89" spans="1:16" ht="12" customHeight="1">
      <c r="A89" s="2088"/>
      <c r="B89" s="119"/>
      <c r="C89" s="294"/>
      <c r="D89" s="89"/>
      <c r="E89" s="89"/>
      <c r="F89" s="89"/>
      <c r="G89" s="89"/>
      <c r="H89" s="89"/>
      <c r="I89" s="89"/>
      <c r="J89" s="89"/>
      <c r="K89" s="89"/>
      <c r="L89" s="89"/>
      <c r="M89" s="2909" t="s">
        <v>220</v>
      </c>
    </row>
    <row r="90" spans="1:16" ht="12" customHeight="1">
      <c r="A90" s="2088"/>
      <c r="B90" s="119"/>
      <c r="C90" s="89"/>
      <c r="D90" s="89"/>
      <c r="E90" s="89"/>
      <c r="F90" s="89"/>
      <c r="G90" s="89"/>
      <c r="H90" s="89"/>
      <c r="I90" s="89"/>
      <c r="J90" s="89"/>
      <c r="K90" s="89"/>
      <c r="L90" s="89"/>
      <c r="M90" s="490" t="s">
        <v>221</v>
      </c>
    </row>
    <row r="91" spans="1:16" s="80" customFormat="1" ht="12" customHeight="1">
      <c r="A91" s="2088"/>
      <c r="B91" s="2282" t="s">
        <v>2</v>
      </c>
      <c r="C91" s="2285" t="s">
        <v>184</v>
      </c>
      <c r="D91" s="2285"/>
      <c r="E91" s="2903" t="s">
        <v>1566</v>
      </c>
      <c r="F91" s="2903"/>
      <c r="G91" s="2903"/>
      <c r="H91" s="2903"/>
      <c r="I91" s="2903"/>
      <c r="J91" s="2903"/>
      <c r="K91" s="2903"/>
      <c r="L91" s="2903"/>
      <c r="M91" s="2904"/>
      <c r="O91" s="89"/>
    </row>
    <row r="92" spans="1:16" ht="21" customHeight="1">
      <c r="A92" s="2088"/>
      <c r="B92" s="2357"/>
      <c r="C92" s="2286"/>
      <c r="D92" s="2286"/>
      <c r="E92" s="2905" t="s">
        <v>1567</v>
      </c>
      <c r="F92" s="2905" t="s">
        <v>1568</v>
      </c>
      <c r="G92" s="2905" t="s">
        <v>1569</v>
      </c>
      <c r="H92" s="2905" t="s">
        <v>1570</v>
      </c>
      <c r="I92" s="2098" t="s">
        <v>1495</v>
      </c>
      <c r="J92" s="2098" t="s">
        <v>1494</v>
      </c>
      <c r="K92" s="2098" t="s">
        <v>1571</v>
      </c>
      <c r="L92" s="2910"/>
      <c r="M92" s="1070" t="s">
        <v>8</v>
      </c>
    </row>
    <row r="93" spans="1:16" ht="12.75" customHeight="1">
      <c r="A93" s="2088"/>
      <c r="B93" s="2204">
        <v>1404</v>
      </c>
      <c r="C93" s="29" t="s">
        <v>43</v>
      </c>
      <c r="D93" s="123"/>
      <c r="E93" s="319">
        <f>SUM(E94+E99)</f>
        <v>5</v>
      </c>
      <c r="F93" s="319">
        <f t="shared" ref="F93:K93" si="24">SUM(F94+F99)</f>
        <v>3</v>
      </c>
      <c r="G93" s="319">
        <f t="shared" si="24"/>
        <v>25</v>
      </c>
      <c r="H93" s="319">
        <f t="shared" si="24"/>
        <v>43</v>
      </c>
      <c r="I93" s="319">
        <f t="shared" si="24"/>
        <v>0</v>
      </c>
      <c r="J93" s="319">
        <f t="shared" si="24"/>
        <v>0</v>
      </c>
      <c r="K93" s="319">
        <f t="shared" si="24"/>
        <v>13</v>
      </c>
      <c r="L93" s="319"/>
      <c r="M93" s="339">
        <f t="shared" ref="M93:M124" si="25">SUM(E93:K93)</f>
        <v>89</v>
      </c>
      <c r="P93" s="1660"/>
    </row>
    <row r="94" spans="1:16" ht="12" customHeight="1">
      <c r="A94" s="2088"/>
      <c r="B94" s="2205"/>
      <c r="C94" s="504" t="s">
        <v>128</v>
      </c>
      <c r="D94" s="89"/>
      <c r="E94" s="589">
        <f>SUM(E95:E98)</f>
        <v>2</v>
      </c>
      <c r="F94" s="589">
        <f t="shared" ref="F94:K94" si="26">SUM(F95:F98)</f>
        <v>3</v>
      </c>
      <c r="G94" s="589">
        <f t="shared" si="26"/>
        <v>20</v>
      </c>
      <c r="H94" s="589">
        <f t="shared" si="26"/>
        <v>31</v>
      </c>
      <c r="I94" s="589">
        <f t="shared" si="26"/>
        <v>0</v>
      </c>
      <c r="J94" s="589">
        <f t="shared" si="26"/>
        <v>0</v>
      </c>
      <c r="K94" s="589">
        <f t="shared" si="26"/>
        <v>12</v>
      </c>
      <c r="L94" s="589"/>
      <c r="M94" s="1099">
        <f t="shared" si="25"/>
        <v>68</v>
      </c>
      <c r="N94" s="80"/>
    </row>
    <row r="95" spans="1:16" ht="12" customHeight="1">
      <c r="A95" s="2088"/>
      <c r="B95" s="2206"/>
      <c r="C95" s="289"/>
      <c r="D95" s="89" t="s">
        <v>339</v>
      </c>
      <c r="E95" s="2088">
        <v>1</v>
      </c>
      <c r="F95" s="2088">
        <v>2</v>
      </c>
      <c r="G95" s="2088">
        <v>13</v>
      </c>
      <c r="H95" s="2088">
        <v>9</v>
      </c>
      <c r="I95" s="2088">
        <v>0</v>
      </c>
      <c r="J95" s="2088">
        <v>0</v>
      </c>
      <c r="K95" s="2088">
        <v>3</v>
      </c>
      <c r="L95" s="89">
        <v>0</v>
      </c>
      <c r="M95" s="325">
        <f t="shared" si="25"/>
        <v>28</v>
      </c>
      <c r="N95" s="80"/>
    </row>
    <row r="96" spans="1:16" ht="12" customHeight="1">
      <c r="A96" s="2088"/>
      <c r="B96" s="2206"/>
      <c r="C96" s="289"/>
      <c r="D96" s="89" t="s">
        <v>222</v>
      </c>
      <c r="E96" s="2088">
        <v>1</v>
      </c>
      <c r="F96" s="2088">
        <v>1</v>
      </c>
      <c r="G96" s="2088">
        <v>7</v>
      </c>
      <c r="H96" s="2088">
        <v>22</v>
      </c>
      <c r="I96" s="2088">
        <v>0</v>
      </c>
      <c r="J96" s="2088">
        <v>0</v>
      </c>
      <c r="K96" s="2088">
        <v>9</v>
      </c>
      <c r="L96" s="89">
        <v>0</v>
      </c>
      <c r="M96" s="325">
        <f t="shared" si="25"/>
        <v>40</v>
      </c>
      <c r="N96" s="80"/>
    </row>
    <row r="97" spans="1:16" ht="12" customHeight="1">
      <c r="A97" s="2088"/>
      <c r="B97" s="2206"/>
      <c r="C97" s="289"/>
      <c r="D97" s="89" t="s">
        <v>340</v>
      </c>
      <c r="E97" s="2088">
        <v>0</v>
      </c>
      <c r="F97" s="2088">
        <v>0</v>
      </c>
      <c r="G97" s="2088">
        <v>0</v>
      </c>
      <c r="H97" s="2088">
        <v>0</v>
      </c>
      <c r="I97" s="2088">
        <v>0</v>
      </c>
      <c r="J97" s="2088">
        <v>0</v>
      </c>
      <c r="K97" s="2088">
        <v>0</v>
      </c>
      <c r="L97" s="89"/>
      <c r="M97" s="325">
        <f t="shared" si="25"/>
        <v>0</v>
      </c>
      <c r="N97" s="80"/>
    </row>
    <row r="98" spans="1:16" ht="12" customHeight="1">
      <c r="A98" s="2088"/>
      <c r="B98" s="2206"/>
      <c r="C98" s="289"/>
      <c r="D98" s="89" t="s">
        <v>341</v>
      </c>
      <c r="E98" s="2088">
        <v>0</v>
      </c>
      <c r="F98" s="2088">
        <v>0</v>
      </c>
      <c r="G98" s="2088">
        <v>0</v>
      </c>
      <c r="H98" s="2088">
        <v>0</v>
      </c>
      <c r="I98" s="2088">
        <v>0</v>
      </c>
      <c r="J98" s="2088">
        <v>0</v>
      </c>
      <c r="K98" s="2088">
        <v>0</v>
      </c>
      <c r="L98" s="89"/>
      <c r="M98" s="325">
        <f t="shared" si="25"/>
        <v>0</v>
      </c>
      <c r="N98" s="80"/>
    </row>
    <row r="99" spans="1:16" ht="12" customHeight="1">
      <c r="A99" s="2088"/>
      <c r="B99" s="2205"/>
      <c r="C99" s="504" t="s">
        <v>45</v>
      </c>
      <c r="D99" s="89"/>
      <c r="E99" s="589">
        <f>SUM(E100:E101)</f>
        <v>3</v>
      </c>
      <c r="F99" s="589">
        <f t="shared" ref="F99:K99" si="27">SUM(F100:F101)</f>
        <v>0</v>
      </c>
      <c r="G99" s="589">
        <f t="shared" si="27"/>
        <v>5</v>
      </c>
      <c r="H99" s="589">
        <f t="shared" si="27"/>
        <v>12</v>
      </c>
      <c r="I99" s="589">
        <f t="shared" si="27"/>
        <v>0</v>
      </c>
      <c r="J99" s="589">
        <f t="shared" si="27"/>
        <v>0</v>
      </c>
      <c r="K99" s="589">
        <f t="shared" si="27"/>
        <v>1</v>
      </c>
      <c r="L99" s="589"/>
      <c r="M99" s="1099">
        <f t="shared" si="25"/>
        <v>21</v>
      </c>
    </row>
    <row r="100" spans="1:16" ht="12" customHeight="1">
      <c r="A100" s="2088"/>
      <c r="B100" s="2206"/>
      <c r="C100" s="289"/>
      <c r="D100" s="89" t="s">
        <v>342</v>
      </c>
      <c r="E100" s="2088">
        <v>1</v>
      </c>
      <c r="F100" s="2088">
        <v>0</v>
      </c>
      <c r="G100" s="2088">
        <v>0</v>
      </c>
      <c r="H100" s="2088">
        <v>1</v>
      </c>
      <c r="I100" s="2088">
        <v>0</v>
      </c>
      <c r="J100" s="2088">
        <v>0</v>
      </c>
      <c r="K100" s="2088">
        <v>0</v>
      </c>
      <c r="L100" s="89">
        <v>0</v>
      </c>
      <c r="M100" s="325">
        <f t="shared" si="25"/>
        <v>2</v>
      </c>
    </row>
    <row r="101" spans="1:16" ht="12" customHeight="1">
      <c r="A101" s="2088"/>
      <c r="B101" s="2206"/>
      <c r="C101" s="289"/>
      <c r="D101" s="89" t="s">
        <v>225</v>
      </c>
      <c r="E101" s="2088">
        <v>2</v>
      </c>
      <c r="F101" s="2088">
        <v>0</v>
      </c>
      <c r="G101" s="2088">
        <v>5</v>
      </c>
      <c r="H101" s="2088">
        <v>11</v>
      </c>
      <c r="I101" s="2088">
        <v>0</v>
      </c>
      <c r="J101" s="2088">
        <v>0</v>
      </c>
      <c r="K101" s="2088">
        <v>1</v>
      </c>
      <c r="L101" s="89">
        <v>0</v>
      </c>
      <c r="M101" s="325">
        <f t="shared" si="25"/>
        <v>19</v>
      </c>
    </row>
    <row r="102" spans="1:16" ht="12.75" customHeight="1">
      <c r="A102" s="2088"/>
      <c r="B102" s="2211">
        <v>1405</v>
      </c>
      <c r="C102" s="13" t="s">
        <v>46</v>
      </c>
      <c r="D102" s="14"/>
      <c r="E102" s="2110">
        <f t="shared" ref="E102:K102" si="28">SUM(E103+E111+E123+E125)</f>
        <v>41</v>
      </c>
      <c r="F102" s="2110">
        <f t="shared" si="28"/>
        <v>1</v>
      </c>
      <c r="G102" s="2110">
        <f t="shared" si="28"/>
        <v>91</v>
      </c>
      <c r="H102" s="2110">
        <f t="shared" si="28"/>
        <v>56</v>
      </c>
      <c r="I102" s="2110">
        <f t="shared" si="28"/>
        <v>3</v>
      </c>
      <c r="J102" s="2110">
        <f t="shared" si="28"/>
        <v>0</v>
      </c>
      <c r="K102" s="2110">
        <f t="shared" si="28"/>
        <v>14</v>
      </c>
      <c r="L102" s="2110"/>
      <c r="M102" s="1416">
        <f t="shared" si="25"/>
        <v>206</v>
      </c>
      <c r="P102" s="1660"/>
    </row>
    <row r="103" spans="1:16" ht="12" customHeight="1">
      <c r="A103" s="2088"/>
      <c r="B103" s="2212"/>
      <c r="C103" s="504" t="s">
        <v>47</v>
      </c>
      <c r="D103" s="89"/>
      <c r="E103" s="589">
        <f>SUM(E104:E110)</f>
        <v>28</v>
      </c>
      <c r="F103" s="589">
        <f t="shared" ref="F103:L103" si="29">SUM(F104:F110)</f>
        <v>0</v>
      </c>
      <c r="G103" s="589">
        <f t="shared" si="29"/>
        <v>64</v>
      </c>
      <c r="H103" s="589">
        <f t="shared" si="29"/>
        <v>43</v>
      </c>
      <c r="I103" s="589">
        <f t="shared" si="29"/>
        <v>1</v>
      </c>
      <c r="J103" s="589">
        <f t="shared" si="29"/>
        <v>0</v>
      </c>
      <c r="K103" s="589">
        <f t="shared" si="29"/>
        <v>5</v>
      </c>
      <c r="L103" s="589">
        <f t="shared" si="29"/>
        <v>1</v>
      </c>
      <c r="M103" s="325">
        <f t="shared" si="25"/>
        <v>141</v>
      </c>
      <c r="P103" s="1660"/>
    </row>
    <row r="104" spans="1:16" ht="12" customHeight="1">
      <c r="A104" s="2088"/>
      <c r="B104" s="2212"/>
      <c r="C104" s="287"/>
      <c r="D104" s="89" t="s">
        <v>344</v>
      </c>
      <c r="E104" s="2088">
        <v>0</v>
      </c>
      <c r="F104" s="2088">
        <v>0</v>
      </c>
      <c r="G104" s="2088">
        <v>0</v>
      </c>
      <c r="H104" s="2088">
        <v>0</v>
      </c>
      <c r="I104" s="2088">
        <v>0</v>
      </c>
      <c r="J104" s="2088">
        <v>0</v>
      </c>
      <c r="K104" s="2088">
        <v>0</v>
      </c>
      <c r="L104" s="89"/>
      <c r="M104" s="325">
        <f t="shared" si="25"/>
        <v>0</v>
      </c>
    </row>
    <row r="105" spans="1:16" ht="12" customHeight="1">
      <c r="A105" s="2088"/>
      <c r="B105" s="2212"/>
      <c r="C105" s="287"/>
      <c r="D105" s="89" t="s">
        <v>226</v>
      </c>
      <c r="E105" s="2088">
        <v>1</v>
      </c>
      <c r="F105" s="2088">
        <v>0</v>
      </c>
      <c r="G105" s="2088">
        <v>6</v>
      </c>
      <c r="H105" s="2088">
        <v>4</v>
      </c>
      <c r="I105" s="2088">
        <v>0</v>
      </c>
      <c r="J105" s="2088">
        <v>0</v>
      </c>
      <c r="K105" s="2088">
        <v>1</v>
      </c>
      <c r="L105" s="89">
        <v>1</v>
      </c>
      <c r="M105" s="325">
        <f t="shared" si="25"/>
        <v>12</v>
      </c>
    </row>
    <row r="106" spans="1:16" ht="12" customHeight="1">
      <c r="A106" s="2088"/>
      <c r="B106" s="2212"/>
      <c r="C106" s="289"/>
      <c r="D106" s="89" t="s">
        <v>345</v>
      </c>
      <c r="E106" s="2088">
        <v>0</v>
      </c>
      <c r="F106" s="2088">
        <v>0</v>
      </c>
      <c r="G106" s="2088">
        <v>0</v>
      </c>
      <c r="H106" s="2088">
        <v>0</v>
      </c>
      <c r="I106" s="2088">
        <v>0</v>
      </c>
      <c r="J106" s="2088">
        <v>0</v>
      </c>
      <c r="K106" s="2088">
        <v>0</v>
      </c>
      <c r="L106" s="89"/>
      <c r="M106" s="325">
        <f t="shared" si="25"/>
        <v>0</v>
      </c>
    </row>
    <row r="107" spans="1:16" ht="12" customHeight="1">
      <c r="A107" s="2088"/>
      <c r="B107" s="2212"/>
      <c r="C107" s="289"/>
      <c r="D107" s="89" t="s">
        <v>227</v>
      </c>
      <c r="E107" s="2088">
        <v>14</v>
      </c>
      <c r="F107" s="2088">
        <v>0</v>
      </c>
      <c r="G107" s="2088">
        <v>38</v>
      </c>
      <c r="H107" s="2088">
        <v>29</v>
      </c>
      <c r="I107" s="2088">
        <v>0</v>
      </c>
      <c r="J107" s="2088">
        <v>0</v>
      </c>
      <c r="K107" s="2088">
        <v>3</v>
      </c>
      <c r="L107" s="89">
        <v>0</v>
      </c>
      <c r="M107" s="325">
        <f t="shared" si="25"/>
        <v>84</v>
      </c>
    </row>
    <row r="108" spans="1:16" ht="12" customHeight="1">
      <c r="A108" s="2088"/>
      <c r="B108" s="2212"/>
      <c r="C108" s="289"/>
      <c r="D108" s="89" t="s">
        <v>228</v>
      </c>
      <c r="E108" s="2088">
        <v>0</v>
      </c>
      <c r="F108" s="2088">
        <v>0</v>
      </c>
      <c r="G108" s="2088">
        <v>6</v>
      </c>
      <c r="H108" s="2088">
        <v>2</v>
      </c>
      <c r="I108" s="2088">
        <v>0</v>
      </c>
      <c r="J108" s="2088">
        <v>0</v>
      </c>
      <c r="K108" s="2088">
        <v>0</v>
      </c>
      <c r="L108" s="89">
        <v>0</v>
      </c>
      <c r="M108" s="325">
        <f t="shared" si="25"/>
        <v>8</v>
      </c>
    </row>
    <row r="109" spans="1:16" ht="12" customHeight="1">
      <c r="A109" s="2088"/>
      <c r="B109" s="2212"/>
      <c r="C109" s="289"/>
      <c r="D109" s="89" t="s">
        <v>346</v>
      </c>
      <c r="E109" s="2088">
        <v>0</v>
      </c>
      <c r="F109" s="2088">
        <v>0</v>
      </c>
      <c r="G109" s="2088">
        <v>0</v>
      </c>
      <c r="H109" s="2088">
        <v>0</v>
      </c>
      <c r="I109" s="2088">
        <v>0</v>
      </c>
      <c r="J109" s="2088">
        <v>0</v>
      </c>
      <c r="K109" s="2088">
        <v>0</v>
      </c>
      <c r="L109" s="89"/>
      <c r="M109" s="325">
        <f t="shared" si="25"/>
        <v>0</v>
      </c>
    </row>
    <row r="110" spans="1:16" ht="12" customHeight="1">
      <c r="A110" s="2088"/>
      <c r="B110" s="2212"/>
      <c r="C110" s="289"/>
      <c r="D110" s="89" t="s">
        <v>229</v>
      </c>
      <c r="E110" s="2088">
        <v>13</v>
      </c>
      <c r="F110" s="2088">
        <v>0</v>
      </c>
      <c r="G110" s="2088">
        <v>14</v>
      </c>
      <c r="H110" s="2088">
        <v>8</v>
      </c>
      <c r="I110" s="2088">
        <v>1</v>
      </c>
      <c r="J110" s="2088">
        <v>0</v>
      </c>
      <c r="K110" s="2088">
        <v>1</v>
      </c>
      <c r="L110" s="89">
        <v>0</v>
      </c>
      <c r="M110" s="325">
        <f t="shared" si="25"/>
        <v>37</v>
      </c>
    </row>
    <row r="111" spans="1:16" ht="12" customHeight="1">
      <c r="A111" s="2088"/>
      <c r="B111" s="2212"/>
      <c r="C111" s="504" t="s">
        <v>48</v>
      </c>
      <c r="D111" s="89"/>
      <c r="E111" s="589">
        <f>SUM(E112:E122)</f>
        <v>13</v>
      </c>
      <c r="F111" s="589">
        <f t="shared" ref="F111:K111" si="30">SUM(F112:F122)</f>
        <v>1</v>
      </c>
      <c r="G111" s="589">
        <f t="shared" si="30"/>
        <v>27</v>
      </c>
      <c r="H111" s="589">
        <f t="shared" si="30"/>
        <v>13</v>
      </c>
      <c r="I111" s="589">
        <f t="shared" si="30"/>
        <v>0</v>
      </c>
      <c r="J111" s="589">
        <f t="shared" si="30"/>
        <v>0</v>
      </c>
      <c r="K111" s="589">
        <f t="shared" si="30"/>
        <v>9</v>
      </c>
      <c r="L111" s="589"/>
      <c r="M111" s="1099">
        <f t="shared" si="25"/>
        <v>63</v>
      </c>
    </row>
    <row r="112" spans="1:16" ht="12" customHeight="1">
      <c r="A112" s="2088"/>
      <c r="B112" s="2212"/>
      <c r="C112" s="287"/>
      <c r="D112" s="89" t="s">
        <v>347</v>
      </c>
      <c r="E112" s="2088">
        <v>0</v>
      </c>
      <c r="F112" s="2088">
        <v>0</v>
      </c>
      <c r="G112" s="2088">
        <v>0</v>
      </c>
      <c r="H112" s="2088">
        <v>0</v>
      </c>
      <c r="I112" s="2088">
        <v>0</v>
      </c>
      <c r="J112" s="2088">
        <v>0</v>
      </c>
      <c r="K112" s="2088">
        <v>0</v>
      </c>
      <c r="L112" s="89"/>
      <c r="M112" s="325">
        <f t="shared" si="25"/>
        <v>0</v>
      </c>
    </row>
    <row r="113" spans="1:13" ht="12" customHeight="1">
      <c r="A113" s="2088"/>
      <c r="B113" s="2212"/>
      <c r="C113" s="287"/>
      <c r="D113" s="89" t="s">
        <v>230</v>
      </c>
      <c r="E113" s="2088">
        <v>0</v>
      </c>
      <c r="F113" s="2088">
        <v>0</v>
      </c>
      <c r="G113" s="2088">
        <v>1</v>
      </c>
      <c r="H113" s="2088">
        <v>0</v>
      </c>
      <c r="I113" s="2088">
        <v>0</v>
      </c>
      <c r="J113" s="2088">
        <v>0</v>
      </c>
      <c r="K113" s="2088">
        <v>0</v>
      </c>
      <c r="L113" s="89">
        <v>0</v>
      </c>
      <c r="M113" s="325">
        <f t="shared" si="25"/>
        <v>1</v>
      </c>
    </row>
    <row r="114" spans="1:13" ht="12" customHeight="1">
      <c r="A114" s="2088"/>
      <c r="B114" s="2212"/>
      <c r="C114" s="287"/>
      <c r="D114" s="89" t="s">
        <v>348</v>
      </c>
      <c r="E114" s="2088">
        <v>0</v>
      </c>
      <c r="F114" s="2088">
        <v>0</v>
      </c>
      <c r="G114" s="2088">
        <v>0</v>
      </c>
      <c r="H114" s="2088">
        <v>0</v>
      </c>
      <c r="I114" s="2088">
        <v>0</v>
      </c>
      <c r="J114" s="2088">
        <v>0</v>
      </c>
      <c r="K114" s="2088">
        <v>0</v>
      </c>
      <c r="L114" s="89"/>
      <c r="M114" s="325">
        <f t="shared" si="25"/>
        <v>0</v>
      </c>
    </row>
    <row r="115" spans="1:13" ht="12" customHeight="1">
      <c r="A115" s="2088"/>
      <c r="B115" s="2212"/>
      <c r="C115" s="287"/>
      <c r="D115" s="89" t="s">
        <v>231</v>
      </c>
      <c r="E115" s="2088">
        <v>1</v>
      </c>
      <c r="F115" s="2088">
        <v>0</v>
      </c>
      <c r="G115" s="2088">
        <v>0</v>
      </c>
      <c r="H115" s="2088">
        <v>1</v>
      </c>
      <c r="I115" s="2088">
        <v>0</v>
      </c>
      <c r="J115" s="2088">
        <v>0</v>
      </c>
      <c r="K115" s="2088">
        <v>3</v>
      </c>
      <c r="L115" s="89">
        <v>1</v>
      </c>
      <c r="M115" s="325">
        <f t="shared" si="25"/>
        <v>5</v>
      </c>
    </row>
    <row r="116" spans="1:13" ht="12" customHeight="1">
      <c r="A116" s="2088"/>
      <c r="B116" s="2212"/>
      <c r="C116" s="287"/>
      <c r="D116" s="89" t="s">
        <v>349</v>
      </c>
      <c r="E116" s="2088">
        <v>0</v>
      </c>
      <c r="F116" s="2088">
        <v>0</v>
      </c>
      <c r="G116" s="2088">
        <v>0</v>
      </c>
      <c r="H116" s="2088">
        <v>0</v>
      </c>
      <c r="I116" s="2088">
        <v>0</v>
      </c>
      <c r="J116" s="2088">
        <v>0</v>
      </c>
      <c r="K116" s="2088">
        <v>0</v>
      </c>
      <c r="L116" s="89"/>
      <c r="M116" s="325">
        <f t="shared" si="25"/>
        <v>0</v>
      </c>
    </row>
    <row r="117" spans="1:13" ht="12" customHeight="1">
      <c r="A117" s="2088"/>
      <c r="B117" s="2212"/>
      <c r="C117" s="287"/>
      <c r="D117" s="89" t="s">
        <v>232</v>
      </c>
      <c r="E117" s="2088">
        <v>0</v>
      </c>
      <c r="F117" s="2088">
        <v>0</v>
      </c>
      <c r="G117" s="2088">
        <v>0</v>
      </c>
      <c r="H117" s="2088">
        <v>0</v>
      </c>
      <c r="I117" s="2088">
        <v>0</v>
      </c>
      <c r="J117" s="2088">
        <v>0</v>
      </c>
      <c r="K117" s="2088">
        <v>0</v>
      </c>
      <c r="L117" s="89"/>
      <c r="M117" s="325">
        <f t="shared" si="25"/>
        <v>0</v>
      </c>
    </row>
    <row r="118" spans="1:13" ht="12" customHeight="1">
      <c r="A118" s="2088"/>
      <c r="B118" s="2212"/>
      <c r="C118" s="287"/>
      <c r="D118" s="89" t="s">
        <v>350</v>
      </c>
      <c r="E118" s="2088">
        <v>1</v>
      </c>
      <c r="F118" s="2088">
        <v>0</v>
      </c>
      <c r="G118" s="2088">
        <v>1</v>
      </c>
      <c r="H118" s="2088">
        <v>1</v>
      </c>
      <c r="I118" s="2088">
        <v>0</v>
      </c>
      <c r="J118" s="2088">
        <v>0</v>
      </c>
      <c r="K118" s="2088">
        <v>0</v>
      </c>
      <c r="L118" s="89">
        <v>0</v>
      </c>
      <c r="M118" s="325">
        <f t="shared" si="25"/>
        <v>3</v>
      </c>
    </row>
    <row r="119" spans="1:13" ht="12" customHeight="1">
      <c r="A119" s="2088"/>
      <c r="B119" s="2212"/>
      <c r="C119" s="287"/>
      <c r="D119" s="89" t="s">
        <v>233</v>
      </c>
      <c r="E119" s="2088">
        <v>0</v>
      </c>
      <c r="F119" s="2088">
        <v>0</v>
      </c>
      <c r="G119" s="2088">
        <v>1</v>
      </c>
      <c r="H119" s="2088">
        <v>2</v>
      </c>
      <c r="I119" s="2088">
        <v>0</v>
      </c>
      <c r="J119" s="2088">
        <v>0</v>
      </c>
      <c r="K119" s="2088">
        <v>0</v>
      </c>
      <c r="L119" s="89">
        <v>0</v>
      </c>
      <c r="M119" s="325">
        <f t="shared" si="25"/>
        <v>3</v>
      </c>
    </row>
    <row r="120" spans="1:13" ht="12" customHeight="1">
      <c r="A120" s="2088"/>
      <c r="B120" s="2212"/>
      <c r="C120" s="287"/>
      <c r="D120" s="89" t="s">
        <v>352</v>
      </c>
      <c r="E120" s="2088">
        <v>0</v>
      </c>
      <c r="F120" s="2088">
        <v>0</v>
      </c>
      <c r="G120" s="2088">
        <v>0</v>
      </c>
      <c r="H120" s="2088">
        <v>0</v>
      </c>
      <c r="I120" s="2088">
        <v>0</v>
      </c>
      <c r="J120" s="2088">
        <v>0</v>
      </c>
      <c r="K120" s="2088">
        <v>0</v>
      </c>
      <c r="L120" s="89"/>
      <c r="M120" s="325">
        <f t="shared" si="25"/>
        <v>0</v>
      </c>
    </row>
    <row r="121" spans="1:13" ht="12" customHeight="1">
      <c r="A121" s="2088"/>
      <c r="B121" s="2212"/>
      <c r="C121" s="287"/>
      <c r="D121" s="89" t="s">
        <v>353</v>
      </c>
      <c r="E121" s="2088">
        <v>11</v>
      </c>
      <c r="F121" s="2088">
        <v>1</v>
      </c>
      <c r="G121" s="2088">
        <v>23</v>
      </c>
      <c r="H121" s="2088">
        <v>8</v>
      </c>
      <c r="I121" s="2088">
        <v>0</v>
      </c>
      <c r="J121" s="2088">
        <v>0</v>
      </c>
      <c r="K121" s="2088">
        <v>5</v>
      </c>
      <c r="L121" s="89">
        <v>1</v>
      </c>
      <c r="M121" s="325">
        <f t="shared" si="25"/>
        <v>48</v>
      </c>
    </row>
    <row r="122" spans="1:13" s="80" customFormat="1" ht="12" customHeight="1">
      <c r="A122" s="2088"/>
      <c r="B122" s="2212"/>
      <c r="C122" s="287"/>
      <c r="D122" s="89" t="s">
        <v>235</v>
      </c>
      <c r="E122" s="2088">
        <v>0</v>
      </c>
      <c r="F122" s="2088">
        <v>0</v>
      </c>
      <c r="G122" s="2088">
        <v>1</v>
      </c>
      <c r="H122" s="2088">
        <v>1</v>
      </c>
      <c r="I122" s="2088">
        <v>0</v>
      </c>
      <c r="J122" s="2088">
        <v>0</v>
      </c>
      <c r="K122" s="2088">
        <v>1</v>
      </c>
      <c r="L122" s="89">
        <v>0</v>
      </c>
      <c r="M122" s="325">
        <f t="shared" si="25"/>
        <v>3</v>
      </c>
    </row>
    <row r="123" spans="1:13" s="80" customFormat="1" ht="12" customHeight="1">
      <c r="A123" s="2088"/>
      <c r="B123" s="2212"/>
      <c r="C123" s="36" t="s">
        <v>49</v>
      </c>
      <c r="E123" s="589">
        <f t="shared" ref="E123:K123" si="31">SUM(E124:E124)</f>
        <v>0</v>
      </c>
      <c r="F123" s="589">
        <f t="shared" si="31"/>
        <v>0</v>
      </c>
      <c r="G123" s="589">
        <f t="shared" si="31"/>
        <v>0</v>
      </c>
      <c r="H123" s="589">
        <f t="shared" si="31"/>
        <v>0</v>
      </c>
      <c r="I123" s="589">
        <f t="shared" si="31"/>
        <v>2</v>
      </c>
      <c r="J123" s="589">
        <f t="shared" si="31"/>
        <v>0</v>
      </c>
      <c r="K123" s="589">
        <f t="shared" si="31"/>
        <v>0</v>
      </c>
      <c r="L123" s="589"/>
      <c r="M123" s="1099">
        <f t="shared" si="25"/>
        <v>2</v>
      </c>
    </row>
    <row r="124" spans="1:13" s="80" customFormat="1" ht="12" customHeight="1">
      <c r="A124" s="2088"/>
      <c r="B124" s="2212"/>
      <c r="C124" s="294"/>
      <c r="D124" s="89" t="s">
        <v>317</v>
      </c>
      <c r="E124" s="2088">
        <v>0</v>
      </c>
      <c r="F124" s="2088">
        <v>0</v>
      </c>
      <c r="G124" s="2088">
        <v>0</v>
      </c>
      <c r="H124" s="2088">
        <v>0</v>
      </c>
      <c r="I124" s="2088">
        <v>2</v>
      </c>
      <c r="J124" s="2088">
        <v>0</v>
      </c>
      <c r="K124" s="2088">
        <v>0</v>
      </c>
      <c r="L124" s="89">
        <v>0</v>
      </c>
      <c r="M124" s="325">
        <f t="shared" si="25"/>
        <v>2</v>
      </c>
    </row>
    <row r="125" spans="1:13" s="80" customFormat="1" ht="12" customHeight="1">
      <c r="A125" s="2088"/>
      <c r="B125" s="2212"/>
      <c r="C125" s="509" t="s">
        <v>50</v>
      </c>
      <c r="D125" s="36"/>
      <c r="E125" s="589">
        <f>SUM(E128)</f>
        <v>0</v>
      </c>
      <c r="F125" s="589">
        <f t="shared" ref="F125:K125" si="32">SUM(F128)</f>
        <v>0</v>
      </c>
      <c r="G125" s="589">
        <f t="shared" si="32"/>
        <v>0</v>
      </c>
      <c r="H125" s="589">
        <f t="shared" si="32"/>
        <v>0</v>
      </c>
      <c r="I125" s="589">
        <f t="shared" si="32"/>
        <v>0</v>
      </c>
      <c r="J125" s="589">
        <f t="shared" si="32"/>
        <v>0</v>
      </c>
      <c r="K125" s="589">
        <f t="shared" si="32"/>
        <v>0</v>
      </c>
      <c r="L125" s="589"/>
      <c r="M125" s="1099">
        <f t="shared" ref="M125:M154" si="33">SUM(E125:K125)</f>
        <v>0</v>
      </c>
    </row>
    <row r="126" spans="1:13" s="80" customFormat="1" ht="12" customHeight="1">
      <c r="A126" s="2088"/>
      <c r="B126" s="2212"/>
      <c r="C126" s="287"/>
      <c r="D126" s="89" t="s">
        <v>352</v>
      </c>
      <c r="E126" s="2088">
        <v>0</v>
      </c>
      <c r="F126" s="2088">
        <v>0</v>
      </c>
      <c r="G126" s="2088">
        <v>0</v>
      </c>
      <c r="H126" s="2088">
        <v>0</v>
      </c>
      <c r="I126" s="2088">
        <v>0</v>
      </c>
      <c r="J126" s="2088">
        <v>0</v>
      </c>
      <c r="K126" s="2088">
        <v>0</v>
      </c>
      <c r="L126" s="89"/>
      <c r="M126" s="325">
        <f t="shared" si="33"/>
        <v>0</v>
      </c>
    </row>
    <row r="127" spans="1:13" s="80" customFormat="1" ht="12" customHeight="1">
      <c r="A127" s="2088"/>
      <c r="B127" s="2212"/>
      <c r="C127" s="287"/>
      <c r="D127" s="89" t="s">
        <v>234</v>
      </c>
      <c r="E127" s="2088">
        <v>0</v>
      </c>
      <c r="F127" s="2088">
        <v>0</v>
      </c>
      <c r="G127" s="2088">
        <v>0</v>
      </c>
      <c r="H127" s="2088">
        <v>0</v>
      </c>
      <c r="I127" s="2088">
        <v>0</v>
      </c>
      <c r="J127" s="2088">
        <v>0</v>
      </c>
      <c r="K127" s="2088">
        <v>0</v>
      </c>
      <c r="L127" s="89"/>
      <c r="M127" s="325">
        <f t="shared" si="33"/>
        <v>0</v>
      </c>
    </row>
    <row r="128" spans="1:13" s="80" customFormat="1" ht="12" customHeight="1">
      <c r="A128" s="2088"/>
      <c r="B128" s="2212"/>
      <c r="C128" s="287"/>
      <c r="D128" s="89" t="s">
        <v>236</v>
      </c>
      <c r="E128" s="2088">
        <v>0</v>
      </c>
      <c r="F128" s="2088">
        <v>0</v>
      </c>
      <c r="G128" s="2088">
        <v>0</v>
      </c>
      <c r="H128" s="2088">
        <v>0</v>
      </c>
      <c r="I128" s="2088">
        <v>0</v>
      </c>
      <c r="J128" s="2088">
        <v>0</v>
      </c>
      <c r="K128" s="2088">
        <v>0</v>
      </c>
      <c r="L128" s="89"/>
      <c r="M128" s="325">
        <f t="shared" si="33"/>
        <v>0</v>
      </c>
    </row>
    <row r="129" spans="1:16" ht="12.75" customHeight="1">
      <c r="A129" s="2088"/>
      <c r="B129" s="2211">
        <v>1406</v>
      </c>
      <c r="C129" s="29" t="s">
        <v>51</v>
      </c>
      <c r="D129" s="123"/>
      <c r="E129" s="319">
        <f>SUM(E130+E134+E138+E140+E136)</f>
        <v>1</v>
      </c>
      <c r="F129" s="319">
        <f t="shared" ref="F129:K129" si="34">SUM(F130+F134+F138+F140+F136)</f>
        <v>0</v>
      </c>
      <c r="G129" s="319">
        <f t="shared" si="34"/>
        <v>8</v>
      </c>
      <c r="H129" s="319">
        <f t="shared" si="34"/>
        <v>7</v>
      </c>
      <c r="I129" s="319">
        <f t="shared" si="34"/>
        <v>3</v>
      </c>
      <c r="J129" s="319">
        <f t="shared" si="34"/>
        <v>0</v>
      </c>
      <c r="K129" s="319">
        <f t="shared" si="34"/>
        <v>1</v>
      </c>
      <c r="L129" s="123"/>
      <c r="M129" s="320">
        <f t="shared" si="33"/>
        <v>20</v>
      </c>
      <c r="P129" s="1660"/>
    </row>
    <row r="130" spans="1:16" ht="12" customHeight="1">
      <c r="A130" s="2088"/>
      <c r="B130" s="2212"/>
      <c r="C130" s="504" t="s">
        <v>52</v>
      </c>
      <c r="D130" s="89"/>
      <c r="E130" s="589">
        <f>SUM(E131:E133)</f>
        <v>1</v>
      </c>
      <c r="F130" s="589">
        <f t="shared" ref="F130:K130" si="35">SUM(F131:F133)</f>
        <v>0</v>
      </c>
      <c r="G130" s="589">
        <f t="shared" si="35"/>
        <v>3</v>
      </c>
      <c r="H130" s="589">
        <f t="shared" si="35"/>
        <v>0</v>
      </c>
      <c r="I130" s="589">
        <f t="shared" si="35"/>
        <v>2</v>
      </c>
      <c r="J130" s="589">
        <f t="shared" si="35"/>
        <v>0</v>
      </c>
      <c r="K130" s="589">
        <f t="shared" si="35"/>
        <v>0</v>
      </c>
      <c r="L130" s="89"/>
      <c r="M130" s="1099">
        <f t="shared" si="33"/>
        <v>6</v>
      </c>
      <c r="P130" s="1660"/>
    </row>
    <row r="131" spans="1:16" ht="12" customHeight="1">
      <c r="A131" s="2088"/>
      <c r="B131" s="2212"/>
      <c r="C131" s="540"/>
      <c r="D131" s="89" t="s">
        <v>237</v>
      </c>
      <c r="E131" s="2088">
        <v>1</v>
      </c>
      <c r="F131" s="396">
        <v>0</v>
      </c>
      <c r="G131" s="396">
        <v>1</v>
      </c>
      <c r="H131" s="396">
        <v>0</v>
      </c>
      <c r="I131" s="396">
        <v>1</v>
      </c>
      <c r="J131" s="396">
        <v>0</v>
      </c>
      <c r="K131" s="396">
        <v>0</v>
      </c>
      <c r="L131" s="89">
        <v>1</v>
      </c>
      <c r="M131" s="325">
        <f t="shared" si="33"/>
        <v>3</v>
      </c>
    </row>
    <row r="132" spans="1:16" ht="12" customHeight="1">
      <c r="A132" s="2088"/>
      <c r="B132" s="2212"/>
      <c r="C132" s="540"/>
      <c r="D132" s="89" t="s">
        <v>355</v>
      </c>
      <c r="E132" s="2088">
        <v>0</v>
      </c>
      <c r="F132" s="396">
        <v>0</v>
      </c>
      <c r="G132" s="396">
        <v>0</v>
      </c>
      <c r="H132" s="396">
        <v>0</v>
      </c>
      <c r="I132" s="396">
        <v>0</v>
      </c>
      <c r="J132" s="396">
        <v>0</v>
      </c>
      <c r="K132" s="396">
        <v>0</v>
      </c>
      <c r="L132" s="89">
        <v>2</v>
      </c>
      <c r="M132" s="325">
        <f t="shared" si="33"/>
        <v>0</v>
      </c>
    </row>
    <row r="133" spans="1:16" ht="12" customHeight="1">
      <c r="A133" s="2088"/>
      <c r="B133" s="2212"/>
      <c r="C133" s="540"/>
      <c r="D133" s="89" t="s">
        <v>238</v>
      </c>
      <c r="E133" s="2088">
        <v>0</v>
      </c>
      <c r="F133" s="396">
        <v>0</v>
      </c>
      <c r="G133" s="396">
        <v>2</v>
      </c>
      <c r="H133" s="396">
        <v>0</v>
      </c>
      <c r="I133" s="396">
        <v>1</v>
      </c>
      <c r="J133" s="396">
        <v>0</v>
      </c>
      <c r="K133" s="396">
        <v>0</v>
      </c>
      <c r="L133" s="89">
        <v>1</v>
      </c>
      <c r="M133" s="325">
        <f t="shared" si="33"/>
        <v>3</v>
      </c>
    </row>
    <row r="134" spans="1:16" ht="12" customHeight="1">
      <c r="A134" s="2088"/>
      <c r="B134" s="2212"/>
      <c r="C134" s="504" t="s">
        <v>53</v>
      </c>
      <c r="D134" s="89"/>
      <c r="E134" s="589">
        <f>SUM(E135)</f>
        <v>0</v>
      </c>
      <c r="F134" s="589">
        <f t="shared" ref="F134:K134" si="36">SUM(F135)</f>
        <v>0</v>
      </c>
      <c r="G134" s="589">
        <f t="shared" si="36"/>
        <v>4</v>
      </c>
      <c r="H134" s="589">
        <f t="shared" si="36"/>
        <v>0</v>
      </c>
      <c r="I134" s="589">
        <f t="shared" si="36"/>
        <v>1</v>
      </c>
      <c r="J134" s="589">
        <f t="shared" si="36"/>
        <v>0</v>
      </c>
      <c r="K134" s="589">
        <f t="shared" si="36"/>
        <v>1</v>
      </c>
      <c r="L134" s="89"/>
      <c r="M134" s="1099">
        <f t="shared" si="33"/>
        <v>6</v>
      </c>
    </row>
    <row r="135" spans="1:16" ht="12" customHeight="1">
      <c r="A135" s="2088"/>
      <c r="B135" s="2212"/>
      <c r="C135" s="289"/>
      <c r="D135" s="89" t="s">
        <v>239</v>
      </c>
      <c r="E135" s="2088">
        <v>0</v>
      </c>
      <c r="F135" s="396">
        <v>0</v>
      </c>
      <c r="G135" s="396">
        <v>4</v>
      </c>
      <c r="H135" s="396">
        <v>0</v>
      </c>
      <c r="I135" s="396">
        <v>1</v>
      </c>
      <c r="J135" s="396">
        <v>0</v>
      </c>
      <c r="K135" s="396">
        <v>1</v>
      </c>
      <c r="L135" s="89">
        <v>2</v>
      </c>
      <c r="M135" s="325">
        <f t="shared" si="33"/>
        <v>6</v>
      </c>
    </row>
    <row r="136" spans="1:16" ht="12" customHeight="1">
      <c r="A136" s="2088"/>
      <c r="B136" s="2212"/>
      <c r="C136" s="504" t="s">
        <v>96</v>
      </c>
      <c r="D136" s="89"/>
      <c r="E136" s="589">
        <f>SUM(E137)</f>
        <v>0</v>
      </c>
      <c r="F136" s="589">
        <f t="shared" ref="F136:K136" si="37">SUM(F137)</f>
        <v>0</v>
      </c>
      <c r="G136" s="589">
        <f t="shared" si="37"/>
        <v>1</v>
      </c>
      <c r="H136" s="589">
        <f t="shared" si="37"/>
        <v>7</v>
      </c>
      <c r="I136" s="589">
        <f t="shared" si="37"/>
        <v>0</v>
      </c>
      <c r="J136" s="589">
        <f t="shared" si="37"/>
        <v>0</v>
      </c>
      <c r="K136" s="589">
        <f t="shared" si="37"/>
        <v>0</v>
      </c>
      <c r="L136" s="36"/>
      <c r="M136" s="1099">
        <f t="shared" si="33"/>
        <v>8</v>
      </c>
    </row>
    <row r="137" spans="1:16" ht="12" customHeight="1">
      <c r="A137" s="2088"/>
      <c r="B137" s="2212"/>
      <c r="C137" s="289"/>
      <c r="D137" s="89" t="s">
        <v>264</v>
      </c>
      <c r="E137" s="2088">
        <v>0</v>
      </c>
      <c r="F137" s="396">
        <v>0</v>
      </c>
      <c r="G137" s="396">
        <v>1</v>
      </c>
      <c r="H137" s="396">
        <v>7</v>
      </c>
      <c r="I137" s="396">
        <v>0</v>
      </c>
      <c r="J137" s="396">
        <v>0</v>
      </c>
      <c r="K137" s="396">
        <v>0</v>
      </c>
      <c r="L137" s="89">
        <v>0</v>
      </c>
      <c r="M137" s="325">
        <f t="shared" si="33"/>
        <v>8</v>
      </c>
    </row>
    <row r="138" spans="1:16" ht="12" customHeight="1">
      <c r="A138" s="2088"/>
      <c r="B138" s="2212"/>
      <c r="C138" s="504" t="s">
        <v>240</v>
      </c>
      <c r="D138" s="89"/>
      <c r="E138" s="589">
        <f>SUM(E139)</f>
        <v>0</v>
      </c>
      <c r="F138" s="589">
        <f t="shared" ref="F138:K138" si="38">SUM(F139)</f>
        <v>0</v>
      </c>
      <c r="G138" s="589">
        <f t="shared" si="38"/>
        <v>0</v>
      </c>
      <c r="H138" s="589">
        <f t="shared" si="38"/>
        <v>0</v>
      </c>
      <c r="I138" s="589">
        <f t="shared" si="38"/>
        <v>0</v>
      </c>
      <c r="J138" s="589">
        <f t="shared" si="38"/>
        <v>0</v>
      </c>
      <c r="K138" s="589">
        <f t="shared" si="38"/>
        <v>0</v>
      </c>
      <c r="L138" s="89"/>
      <c r="M138" s="1099">
        <f t="shared" si="33"/>
        <v>0</v>
      </c>
    </row>
    <row r="139" spans="1:16" ht="12" customHeight="1">
      <c r="A139" s="2088"/>
      <c r="B139" s="2212"/>
      <c r="C139" s="540"/>
      <c r="D139" s="89" t="s">
        <v>241</v>
      </c>
      <c r="E139" s="2088">
        <v>0</v>
      </c>
      <c r="F139" s="396">
        <v>0</v>
      </c>
      <c r="G139" s="396">
        <v>0</v>
      </c>
      <c r="H139" s="396">
        <v>0</v>
      </c>
      <c r="I139" s="396">
        <v>0</v>
      </c>
      <c r="J139" s="396">
        <v>0</v>
      </c>
      <c r="K139" s="396">
        <v>0</v>
      </c>
      <c r="L139" s="89"/>
      <c r="M139" s="325">
        <f t="shared" si="33"/>
        <v>0</v>
      </c>
    </row>
    <row r="140" spans="1:16" ht="12" customHeight="1">
      <c r="A140" s="2088"/>
      <c r="B140" s="2212"/>
      <c r="C140" s="504" t="s">
        <v>56</v>
      </c>
      <c r="D140" s="89"/>
      <c r="E140" s="589">
        <f>SUM(E141)</f>
        <v>0</v>
      </c>
      <c r="F140" s="589">
        <f t="shared" ref="F140:K140" si="39">SUM(F141)</f>
        <v>0</v>
      </c>
      <c r="G140" s="589">
        <f t="shared" si="39"/>
        <v>0</v>
      </c>
      <c r="H140" s="589">
        <f t="shared" si="39"/>
        <v>0</v>
      </c>
      <c r="I140" s="589">
        <f t="shared" si="39"/>
        <v>0</v>
      </c>
      <c r="J140" s="589">
        <f t="shared" si="39"/>
        <v>0</v>
      </c>
      <c r="K140" s="589">
        <f t="shared" si="39"/>
        <v>0</v>
      </c>
      <c r="L140" s="89"/>
      <c r="M140" s="1099">
        <f t="shared" si="33"/>
        <v>0</v>
      </c>
    </row>
    <row r="141" spans="1:16" ht="12" customHeight="1">
      <c r="A141" s="2088"/>
      <c r="B141" s="2213"/>
      <c r="C141" s="289"/>
      <c r="D141" s="89" t="s">
        <v>242</v>
      </c>
      <c r="E141" s="2088">
        <v>0</v>
      </c>
      <c r="F141" s="396">
        <v>0</v>
      </c>
      <c r="G141" s="396">
        <v>0</v>
      </c>
      <c r="H141" s="396">
        <v>0</v>
      </c>
      <c r="I141" s="396">
        <v>0</v>
      </c>
      <c r="J141" s="396">
        <v>0</v>
      </c>
      <c r="K141" s="396">
        <v>0</v>
      </c>
      <c r="L141" s="89"/>
      <c r="M141" s="325">
        <f t="shared" si="33"/>
        <v>0</v>
      </c>
    </row>
    <row r="142" spans="1:16" ht="12.75" customHeight="1">
      <c r="A142" s="2088"/>
      <c r="B142" s="2204">
        <v>1407</v>
      </c>
      <c r="C142" s="13" t="s">
        <v>58</v>
      </c>
      <c r="D142" s="123"/>
      <c r="E142" s="319">
        <f>SUM(E143+E150+E152)</f>
        <v>0</v>
      </c>
      <c r="F142" s="319">
        <f t="shared" ref="F142:K142" si="40">SUM(F143+F150+F152)</f>
        <v>0</v>
      </c>
      <c r="G142" s="319">
        <f t="shared" si="40"/>
        <v>3</v>
      </c>
      <c r="H142" s="319">
        <f t="shared" si="40"/>
        <v>5</v>
      </c>
      <c r="I142" s="319">
        <f t="shared" si="40"/>
        <v>0</v>
      </c>
      <c r="J142" s="319">
        <f t="shared" si="40"/>
        <v>0</v>
      </c>
      <c r="K142" s="319">
        <f t="shared" si="40"/>
        <v>0</v>
      </c>
      <c r="L142" s="123"/>
      <c r="M142" s="320">
        <f t="shared" si="33"/>
        <v>8</v>
      </c>
      <c r="P142" s="1660"/>
    </row>
    <row r="143" spans="1:16" ht="12" customHeight="1">
      <c r="A143" s="2088"/>
      <c r="B143" s="2205"/>
      <c r="C143" s="504" t="s">
        <v>59</v>
      </c>
      <c r="D143" s="89"/>
      <c r="E143" s="589">
        <f>SUM(E144:E149)</f>
        <v>0</v>
      </c>
      <c r="F143" s="589">
        <f t="shared" ref="F143:K143" si="41">SUM(F144:F149)</f>
        <v>0</v>
      </c>
      <c r="G143" s="589">
        <f t="shared" si="41"/>
        <v>3</v>
      </c>
      <c r="H143" s="589">
        <f t="shared" si="41"/>
        <v>5</v>
      </c>
      <c r="I143" s="589">
        <f t="shared" si="41"/>
        <v>0</v>
      </c>
      <c r="J143" s="589">
        <f t="shared" si="41"/>
        <v>0</v>
      </c>
      <c r="K143" s="589">
        <f t="shared" si="41"/>
        <v>0</v>
      </c>
      <c r="L143" s="89"/>
      <c r="M143" s="1099">
        <f t="shared" si="33"/>
        <v>8</v>
      </c>
    </row>
    <row r="144" spans="1:16" ht="12" customHeight="1">
      <c r="A144" s="2088"/>
      <c r="B144" s="2205"/>
      <c r="C144" s="509"/>
      <c r="D144" s="89" t="s">
        <v>356</v>
      </c>
      <c r="E144" s="2088">
        <v>0</v>
      </c>
      <c r="F144" s="2088">
        <v>0</v>
      </c>
      <c r="G144" s="2088">
        <v>0</v>
      </c>
      <c r="H144" s="2088">
        <v>0</v>
      </c>
      <c r="I144" s="2088">
        <v>0</v>
      </c>
      <c r="J144" s="2088">
        <v>0</v>
      </c>
      <c r="K144" s="2088">
        <v>0</v>
      </c>
      <c r="L144" s="89"/>
      <c r="M144" s="325">
        <f t="shared" si="33"/>
        <v>0</v>
      </c>
    </row>
    <row r="145" spans="1:16" ht="12" customHeight="1">
      <c r="A145" s="2088"/>
      <c r="B145" s="2205"/>
      <c r="C145" s="509"/>
      <c r="D145" s="89" t="s">
        <v>243</v>
      </c>
      <c r="E145" s="2088">
        <v>0</v>
      </c>
      <c r="F145" s="2088">
        <v>0</v>
      </c>
      <c r="G145" s="2088">
        <v>3</v>
      </c>
      <c r="H145" s="2088">
        <v>3</v>
      </c>
      <c r="I145" s="2088">
        <v>0</v>
      </c>
      <c r="J145" s="2088">
        <v>0</v>
      </c>
      <c r="K145" s="2088">
        <v>0</v>
      </c>
      <c r="L145" s="89">
        <v>0</v>
      </c>
      <c r="M145" s="325">
        <f t="shared" si="33"/>
        <v>6</v>
      </c>
    </row>
    <row r="146" spans="1:16" ht="12" customHeight="1">
      <c r="A146" s="2088"/>
      <c r="B146" s="2205"/>
      <c r="C146" s="509"/>
      <c r="D146" s="89" t="s">
        <v>244</v>
      </c>
      <c r="E146" s="2088">
        <v>0</v>
      </c>
      <c r="F146" s="2088">
        <v>0</v>
      </c>
      <c r="G146" s="2088">
        <v>0</v>
      </c>
      <c r="H146" s="2088">
        <v>1</v>
      </c>
      <c r="I146" s="2088">
        <v>0</v>
      </c>
      <c r="J146" s="2088">
        <v>0</v>
      </c>
      <c r="K146" s="2088">
        <v>0</v>
      </c>
      <c r="L146" s="89">
        <v>0</v>
      </c>
      <c r="M146" s="325">
        <f t="shared" si="33"/>
        <v>1</v>
      </c>
    </row>
    <row r="147" spans="1:16" ht="12" customHeight="1">
      <c r="A147" s="2088"/>
      <c r="B147" s="2205"/>
      <c r="C147" s="509"/>
      <c r="D147" s="89" t="s">
        <v>357</v>
      </c>
      <c r="E147" s="2088">
        <v>0</v>
      </c>
      <c r="F147" s="2088">
        <v>0</v>
      </c>
      <c r="G147" s="2088">
        <v>0</v>
      </c>
      <c r="H147" s="2088">
        <v>0</v>
      </c>
      <c r="I147" s="2088">
        <v>0</v>
      </c>
      <c r="J147" s="2088">
        <v>0</v>
      </c>
      <c r="K147" s="2088">
        <v>0</v>
      </c>
      <c r="L147" s="89"/>
      <c r="M147" s="325">
        <f t="shared" si="33"/>
        <v>0</v>
      </c>
    </row>
    <row r="148" spans="1:16" ht="12" customHeight="1">
      <c r="A148" s="2088"/>
      <c r="B148" s="2205"/>
      <c r="C148" s="509"/>
      <c r="D148" s="89" t="s">
        <v>273</v>
      </c>
      <c r="E148" s="2088">
        <v>0</v>
      </c>
      <c r="F148" s="2088">
        <v>0</v>
      </c>
      <c r="G148" s="2088">
        <v>0</v>
      </c>
      <c r="H148" s="2088">
        <v>1</v>
      </c>
      <c r="I148" s="2088">
        <v>0</v>
      </c>
      <c r="J148" s="2088">
        <v>0</v>
      </c>
      <c r="K148" s="2088">
        <v>0</v>
      </c>
      <c r="L148" s="89">
        <v>0</v>
      </c>
      <c r="M148" s="325">
        <f t="shared" si="33"/>
        <v>1</v>
      </c>
    </row>
    <row r="149" spans="1:16" ht="12" customHeight="1">
      <c r="A149" s="2088"/>
      <c r="B149" s="2205"/>
      <c r="C149" s="289"/>
      <c r="D149" s="89" t="s">
        <v>246</v>
      </c>
      <c r="E149" s="2088">
        <v>0</v>
      </c>
      <c r="F149" s="2088">
        <v>0</v>
      </c>
      <c r="G149" s="2088">
        <v>0</v>
      </c>
      <c r="H149" s="2088">
        <v>0</v>
      </c>
      <c r="I149" s="2088">
        <v>0</v>
      </c>
      <c r="J149" s="2088">
        <v>0</v>
      </c>
      <c r="K149" s="2088">
        <v>0</v>
      </c>
      <c r="L149" s="89"/>
      <c r="M149" s="325">
        <f t="shared" si="33"/>
        <v>0</v>
      </c>
    </row>
    <row r="150" spans="1:16" ht="12" customHeight="1">
      <c r="A150" s="2088"/>
      <c r="B150" s="2205"/>
      <c r="C150" s="509" t="s">
        <v>60</v>
      </c>
      <c r="D150" s="36"/>
      <c r="E150" s="589">
        <f>SUM(E151)</f>
        <v>0</v>
      </c>
      <c r="F150" s="589">
        <f t="shared" ref="F150:K150" si="42">SUM(F151)</f>
        <v>0</v>
      </c>
      <c r="G150" s="589">
        <f t="shared" si="42"/>
        <v>0</v>
      </c>
      <c r="H150" s="589">
        <f t="shared" si="42"/>
        <v>0</v>
      </c>
      <c r="I150" s="589">
        <f t="shared" si="42"/>
        <v>0</v>
      </c>
      <c r="J150" s="589">
        <f t="shared" si="42"/>
        <v>0</v>
      </c>
      <c r="K150" s="589">
        <f t="shared" si="42"/>
        <v>0</v>
      </c>
      <c r="L150" s="36"/>
      <c r="M150" s="1099">
        <f t="shared" si="33"/>
        <v>0</v>
      </c>
    </row>
    <row r="151" spans="1:16" ht="12" customHeight="1">
      <c r="A151" s="2088"/>
      <c r="B151" s="2205"/>
      <c r="C151" s="287"/>
      <c r="D151" s="89" t="s">
        <v>247</v>
      </c>
      <c r="E151" s="2088">
        <v>0</v>
      </c>
      <c r="F151" s="2088">
        <v>0</v>
      </c>
      <c r="G151" s="2088">
        <v>0</v>
      </c>
      <c r="H151" s="2088">
        <v>0</v>
      </c>
      <c r="I151" s="2088">
        <v>0</v>
      </c>
      <c r="J151" s="2088">
        <v>0</v>
      </c>
      <c r="K151" s="2088">
        <v>0</v>
      </c>
      <c r="L151" s="89"/>
      <c r="M151" s="325">
        <f t="shared" si="33"/>
        <v>0</v>
      </c>
    </row>
    <row r="152" spans="1:16" s="427" customFormat="1" ht="12" customHeight="1">
      <c r="A152" s="589"/>
      <c r="B152" s="2205"/>
      <c r="C152" s="509" t="s">
        <v>84</v>
      </c>
      <c r="D152" s="36"/>
      <c r="E152" s="589">
        <f>SUM(E153)</f>
        <v>0</v>
      </c>
      <c r="F152" s="589">
        <f t="shared" ref="F152:K152" si="43">SUM(F153)</f>
        <v>0</v>
      </c>
      <c r="G152" s="589">
        <f t="shared" si="43"/>
        <v>0</v>
      </c>
      <c r="H152" s="589">
        <f t="shared" si="43"/>
        <v>0</v>
      </c>
      <c r="I152" s="589">
        <f t="shared" si="43"/>
        <v>0</v>
      </c>
      <c r="J152" s="589">
        <f t="shared" si="43"/>
        <v>0</v>
      </c>
      <c r="K152" s="589">
        <f t="shared" si="43"/>
        <v>0</v>
      </c>
      <c r="L152" s="36"/>
      <c r="M152" s="1099">
        <f t="shared" si="33"/>
        <v>0</v>
      </c>
    </row>
    <row r="153" spans="1:16" ht="12" customHeight="1">
      <c r="A153" s="2088"/>
      <c r="B153" s="2205"/>
      <c r="C153" s="289"/>
      <c r="D153" s="89" t="s">
        <v>248</v>
      </c>
      <c r="E153" s="2088">
        <v>0</v>
      </c>
      <c r="F153" s="2088">
        <v>0</v>
      </c>
      <c r="G153" s="2088">
        <v>0</v>
      </c>
      <c r="H153" s="2088">
        <v>0</v>
      </c>
      <c r="I153" s="2088">
        <v>0</v>
      </c>
      <c r="J153" s="2088">
        <v>0</v>
      </c>
      <c r="K153" s="2088">
        <v>0</v>
      </c>
      <c r="L153" s="89"/>
      <c r="M153" s="325">
        <f t="shared" si="33"/>
        <v>0</v>
      </c>
    </row>
    <row r="154" spans="1:16" ht="12.75" customHeight="1">
      <c r="A154" s="2088"/>
      <c r="B154" s="2204">
        <v>1408</v>
      </c>
      <c r="C154" s="13" t="s">
        <v>63</v>
      </c>
      <c r="D154" s="40"/>
      <c r="E154" s="319">
        <f>SUM(E155+E158+E161+E165)</f>
        <v>9</v>
      </c>
      <c r="F154" s="319">
        <f t="shared" ref="F154:K154" si="44">SUM(F155+F158+F161+F165)</f>
        <v>2</v>
      </c>
      <c r="G154" s="319">
        <f t="shared" si="44"/>
        <v>23</v>
      </c>
      <c r="H154" s="319">
        <f t="shared" si="44"/>
        <v>21</v>
      </c>
      <c r="I154" s="319">
        <f t="shared" si="44"/>
        <v>0</v>
      </c>
      <c r="J154" s="319">
        <f t="shared" si="44"/>
        <v>1</v>
      </c>
      <c r="K154" s="319">
        <f t="shared" si="44"/>
        <v>2</v>
      </c>
      <c r="L154" s="40"/>
      <c r="M154" s="320">
        <f t="shared" si="33"/>
        <v>58</v>
      </c>
      <c r="P154" s="1660"/>
    </row>
    <row r="155" spans="1:16" ht="12" customHeight="1">
      <c r="A155" s="2088"/>
      <c r="B155" s="2205"/>
      <c r="C155" s="504" t="s">
        <v>64</v>
      </c>
      <c r="D155" s="89"/>
      <c r="E155" s="589">
        <f>SUM(E156:E157)</f>
        <v>5</v>
      </c>
      <c r="F155" s="589">
        <f t="shared" ref="F155:K155" si="45">SUM(F156:F157)</f>
        <v>1</v>
      </c>
      <c r="G155" s="589">
        <f t="shared" si="45"/>
        <v>18</v>
      </c>
      <c r="H155" s="589">
        <f t="shared" si="45"/>
        <v>20</v>
      </c>
      <c r="I155" s="589">
        <f t="shared" si="45"/>
        <v>0</v>
      </c>
      <c r="J155" s="589">
        <f t="shared" si="45"/>
        <v>1</v>
      </c>
      <c r="K155" s="589">
        <f t="shared" si="45"/>
        <v>1</v>
      </c>
      <c r="L155" s="89"/>
      <c r="M155" s="1099">
        <f>SUM(E155:K155)</f>
        <v>46</v>
      </c>
    </row>
    <row r="156" spans="1:16" ht="12" customHeight="1">
      <c r="A156" s="2088"/>
      <c r="B156" s="2205"/>
      <c r="C156" s="504"/>
      <c r="D156" s="89" t="s">
        <v>358</v>
      </c>
      <c r="E156" s="2090">
        <v>5</v>
      </c>
      <c r="F156" s="2090">
        <v>1</v>
      </c>
      <c r="G156" s="2090">
        <v>13</v>
      </c>
      <c r="H156" s="2090">
        <v>18</v>
      </c>
      <c r="I156" s="2090">
        <v>0</v>
      </c>
      <c r="J156" s="2090">
        <v>1</v>
      </c>
      <c r="K156" s="2090">
        <v>1</v>
      </c>
      <c r="L156" s="89"/>
      <c r="M156" s="1099">
        <f>SUM(E156:K156)</f>
        <v>39</v>
      </c>
    </row>
    <row r="157" spans="1:16" ht="12" customHeight="1">
      <c r="A157" s="2088"/>
      <c r="B157" s="2205"/>
      <c r="C157" s="289"/>
      <c r="D157" s="89" t="s">
        <v>250</v>
      </c>
      <c r="E157" s="396">
        <v>0</v>
      </c>
      <c r="F157" s="396">
        <v>0</v>
      </c>
      <c r="G157" s="396">
        <v>5</v>
      </c>
      <c r="H157" s="396">
        <v>2</v>
      </c>
      <c r="I157" s="396">
        <v>0</v>
      </c>
      <c r="J157" s="396">
        <v>0</v>
      </c>
      <c r="K157" s="396">
        <v>0</v>
      </c>
      <c r="L157" s="89">
        <v>0</v>
      </c>
      <c r="M157" s="325">
        <f>SUM(E157:K157)</f>
        <v>7</v>
      </c>
    </row>
    <row r="158" spans="1:16" ht="12" customHeight="1">
      <c r="A158" s="2088"/>
      <c r="B158" s="2205"/>
      <c r="C158" s="504" t="s">
        <v>65</v>
      </c>
      <c r="D158" s="36"/>
      <c r="E158" s="589">
        <f>SUM(E159:E160)</f>
        <v>0</v>
      </c>
      <c r="F158" s="589">
        <f t="shared" ref="F158:K158" si="46">SUM(F159:F160)</f>
        <v>0</v>
      </c>
      <c r="G158" s="589">
        <f t="shared" si="46"/>
        <v>1</v>
      </c>
      <c r="H158" s="589">
        <f t="shared" si="46"/>
        <v>1</v>
      </c>
      <c r="I158" s="589">
        <f t="shared" si="46"/>
        <v>0</v>
      </c>
      <c r="J158" s="589">
        <f t="shared" si="46"/>
        <v>0</v>
      </c>
      <c r="K158" s="589">
        <f t="shared" si="46"/>
        <v>1</v>
      </c>
      <c r="L158" s="589"/>
      <c r="M158" s="1099">
        <f t="shared" ref="M158:M166" si="47">SUM(E158:K158)</f>
        <v>3</v>
      </c>
    </row>
    <row r="159" spans="1:16" ht="12" customHeight="1">
      <c r="A159" s="2088"/>
      <c r="B159" s="2205"/>
      <c r="C159" s="289"/>
      <c r="D159" s="89" t="s">
        <v>251</v>
      </c>
      <c r="E159" s="2088">
        <v>0</v>
      </c>
      <c r="F159" s="2088">
        <v>0</v>
      </c>
      <c r="G159" s="2088">
        <v>1</v>
      </c>
      <c r="H159" s="2088">
        <v>1</v>
      </c>
      <c r="I159" s="2088">
        <v>0</v>
      </c>
      <c r="J159" s="2088">
        <v>0</v>
      </c>
      <c r="K159" s="2088">
        <v>1</v>
      </c>
      <c r="L159" s="89"/>
      <c r="M159" s="325">
        <f t="shared" si="47"/>
        <v>3</v>
      </c>
    </row>
    <row r="160" spans="1:16" ht="12" customHeight="1">
      <c r="A160" s="2088"/>
      <c r="B160" s="2205"/>
      <c r="C160" s="289"/>
      <c r="D160" s="89" t="s">
        <v>373</v>
      </c>
      <c r="E160" s="2088">
        <v>0</v>
      </c>
      <c r="F160" s="2088">
        <v>0</v>
      </c>
      <c r="G160" s="2088">
        <v>0</v>
      </c>
      <c r="H160" s="2088">
        <v>0</v>
      </c>
      <c r="I160" s="2088">
        <v>0</v>
      </c>
      <c r="J160" s="2088">
        <v>0</v>
      </c>
      <c r="K160" s="2088">
        <v>0</v>
      </c>
      <c r="L160" s="89">
        <v>0</v>
      </c>
      <c r="M160" s="325">
        <f t="shared" si="47"/>
        <v>0</v>
      </c>
    </row>
    <row r="161" spans="1:16" ht="12" customHeight="1">
      <c r="A161" s="2088"/>
      <c r="B161" s="2205"/>
      <c r="C161" s="509" t="s">
        <v>66</v>
      </c>
      <c r="D161" s="89"/>
      <c r="E161" s="589">
        <f>SUM(E162:E164)</f>
        <v>2</v>
      </c>
      <c r="F161" s="589">
        <f t="shared" ref="F161:K161" si="48">SUM(F162:F164)</f>
        <v>0</v>
      </c>
      <c r="G161" s="589">
        <f t="shared" si="48"/>
        <v>1</v>
      </c>
      <c r="H161" s="589">
        <f t="shared" si="48"/>
        <v>0</v>
      </c>
      <c r="I161" s="589">
        <f t="shared" si="48"/>
        <v>0</v>
      </c>
      <c r="J161" s="589">
        <f t="shared" si="48"/>
        <v>0</v>
      </c>
      <c r="K161" s="589">
        <f t="shared" si="48"/>
        <v>0</v>
      </c>
      <c r="L161" s="89"/>
      <c r="M161" s="1099">
        <f t="shared" si="47"/>
        <v>3</v>
      </c>
    </row>
    <row r="162" spans="1:16" ht="12" customHeight="1">
      <c r="A162" s="2088"/>
      <c r="B162" s="2205"/>
      <c r="C162" s="509"/>
      <c r="D162" s="89" t="s">
        <v>253</v>
      </c>
      <c r="E162" s="2088">
        <v>1</v>
      </c>
      <c r="F162" s="2088">
        <v>0</v>
      </c>
      <c r="G162" s="2088">
        <v>1</v>
      </c>
      <c r="H162" s="2088">
        <v>0</v>
      </c>
      <c r="I162" s="2088">
        <v>0</v>
      </c>
      <c r="J162" s="2088">
        <v>0</v>
      </c>
      <c r="K162" s="2088">
        <v>0</v>
      </c>
      <c r="L162" s="89">
        <v>1</v>
      </c>
      <c r="M162" s="325">
        <f t="shared" si="47"/>
        <v>2</v>
      </c>
    </row>
    <row r="163" spans="1:16" ht="12" customHeight="1">
      <c r="A163" s="2088"/>
      <c r="B163" s="2205"/>
      <c r="C163" s="509"/>
      <c r="D163" s="89" t="s">
        <v>254</v>
      </c>
      <c r="E163" s="2088">
        <v>1</v>
      </c>
      <c r="F163" s="2088">
        <v>0</v>
      </c>
      <c r="G163" s="2088">
        <v>0</v>
      </c>
      <c r="H163" s="2088">
        <v>0</v>
      </c>
      <c r="I163" s="2088">
        <v>0</v>
      </c>
      <c r="J163" s="2088">
        <v>0</v>
      </c>
      <c r="K163" s="2088">
        <v>0</v>
      </c>
      <c r="L163" s="89">
        <v>1</v>
      </c>
      <c r="M163" s="325">
        <f t="shared" si="47"/>
        <v>1</v>
      </c>
    </row>
    <row r="164" spans="1:16" ht="12" customHeight="1">
      <c r="A164" s="2088"/>
      <c r="B164" s="2205"/>
      <c r="C164" s="509"/>
      <c r="D164" s="89" t="s">
        <v>255</v>
      </c>
      <c r="E164" s="2088">
        <v>0</v>
      </c>
      <c r="F164" s="2088">
        <v>0</v>
      </c>
      <c r="G164" s="2088">
        <v>0</v>
      </c>
      <c r="H164" s="2088">
        <v>0</v>
      </c>
      <c r="I164" s="2088">
        <v>0</v>
      </c>
      <c r="J164" s="2088">
        <v>0</v>
      </c>
      <c r="K164" s="2088">
        <v>0</v>
      </c>
      <c r="L164" s="89"/>
      <c r="M164" s="325">
        <f t="shared" si="47"/>
        <v>0</v>
      </c>
    </row>
    <row r="165" spans="1:16" ht="12" customHeight="1">
      <c r="A165" s="2088"/>
      <c r="B165" s="2205"/>
      <c r="C165" s="509" t="s">
        <v>67</v>
      </c>
      <c r="D165" s="36"/>
      <c r="E165" s="589">
        <f>SUM(E166)</f>
        <v>2</v>
      </c>
      <c r="F165" s="589">
        <f t="shared" ref="F165:K165" si="49">SUM(F166)</f>
        <v>1</v>
      </c>
      <c r="G165" s="589">
        <f t="shared" si="49"/>
        <v>3</v>
      </c>
      <c r="H165" s="589">
        <f t="shared" si="49"/>
        <v>0</v>
      </c>
      <c r="I165" s="589">
        <f t="shared" si="49"/>
        <v>0</v>
      </c>
      <c r="J165" s="589">
        <f t="shared" si="49"/>
        <v>0</v>
      </c>
      <c r="K165" s="589">
        <f t="shared" si="49"/>
        <v>0</v>
      </c>
      <c r="L165" s="36"/>
      <c r="M165" s="1099">
        <f t="shared" si="47"/>
        <v>6</v>
      </c>
    </row>
    <row r="166" spans="1:16" ht="12" customHeight="1">
      <c r="A166" s="2088"/>
      <c r="B166" s="2205"/>
      <c r="C166" s="287"/>
      <c r="D166" s="89" t="s">
        <v>256</v>
      </c>
      <c r="E166" s="2088">
        <v>2</v>
      </c>
      <c r="F166" s="2088">
        <v>1</v>
      </c>
      <c r="G166" s="2088">
        <v>3</v>
      </c>
      <c r="H166" s="2088">
        <v>0</v>
      </c>
      <c r="I166" s="2088">
        <v>0</v>
      </c>
      <c r="J166" s="2088">
        <v>0</v>
      </c>
      <c r="K166" s="2088">
        <v>0</v>
      </c>
      <c r="L166" s="89">
        <v>1</v>
      </c>
      <c r="M166" s="325">
        <f t="shared" si="47"/>
        <v>6</v>
      </c>
    </row>
    <row r="167" spans="1:16" ht="12.75" customHeight="1">
      <c r="A167" s="2088"/>
      <c r="B167" s="2204">
        <v>1624</v>
      </c>
      <c r="C167" s="40" t="s">
        <v>68</v>
      </c>
      <c r="D167" s="123"/>
      <c r="E167" s="319">
        <f>SUM(E168+E170)</f>
        <v>0</v>
      </c>
      <c r="F167" s="319">
        <f t="shared" ref="F167:K167" si="50">SUM(F168+F170)</f>
        <v>0</v>
      </c>
      <c r="G167" s="319">
        <f t="shared" si="50"/>
        <v>0</v>
      </c>
      <c r="H167" s="319">
        <f t="shared" si="50"/>
        <v>13</v>
      </c>
      <c r="I167" s="319">
        <f t="shared" si="50"/>
        <v>0</v>
      </c>
      <c r="J167" s="319">
        <f t="shared" si="50"/>
        <v>0</v>
      </c>
      <c r="K167" s="319">
        <f t="shared" si="50"/>
        <v>1</v>
      </c>
      <c r="L167" s="123"/>
      <c r="M167" s="319">
        <f>SUM(E167:K167)</f>
        <v>14</v>
      </c>
      <c r="N167" s="514"/>
      <c r="P167" s="1660"/>
    </row>
    <row r="168" spans="1:16" ht="12" customHeight="1">
      <c r="A168" s="2088"/>
      <c r="B168" s="2205"/>
      <c r="C168" s="509" t="s">
        <v>69</v>
      </c>
      <c r="D168" s="89"/>
      <c r="E168" s="589">
        <f>SUM(E169)</f>
        <v>0</v>
      </c>
      <c r="F168" s="589">
        <f t="shared" ref="F168:K168" si="51">SUM(F169)</f>
        <v>0</v>
      </c>
      <c r="G168" s="589">
        <f t="shared" si="51"/>
        <v>0</v>
      </c>
      <c r="H168" s="589">
        <f t="shared" si="51"/>
        <v>13</v>
      </c>
      <c r="I168" s="589">
        <f t="shared" si="51"/>
        <v>0</v>
      </c>
      <c r="J168" s="589">
        <f t="shared" si="51"/>
        <v>0</v>
      </c>
      <c r="K168" s="589">
        <f t="shared" si="51"/>
        <v>0</v>
      </c>
      <c r="L168" s="89"/>
      <c r="M168" s="1099">
        <f>SUM(E168:K168)</f>
        <v>13</v>
      </c>
      <c r="N168" s="80"/>
      <c r="P168" s="1660"/>
    </row>
    <row r="169" spans="1:16" ht="12" customHeight="1">
      <c r="A169" s="2088"/>
      <c r="B169" s="2205"/>
      <c r="C169" s="287"/>
      <c r="D169" s="89" t="s">
        <v>258</v>
      </c>
      <c r="E169" s="396">
        <v>0</v>
      </c>
      <c r="F169" s="396">
        <v>0</v>
      </c>
      <c r="G169" s="396">
        <v>0</v>
      </c>
      <c r="H169" s="396">
        <v>13</v>
      </c>
      <c r="I169" s="396">
        <v>0</v>
      </c>
      <c r="J169" s="396">
        <v>0</v>
      </c>
      <c r="K169" s="396">
        <v>0</v>
      </c>
      <c r="L169" s="89">
        <v>1</v>
      </c>
      <c r="M169" s="325">
        <f t="shared" ref="M169:M171" si="52">SUM(E169:K169)</f>
        <v>13</v>
      </c>
      <c r="N169" s="80"/>
      <c r="P169" s="1660"/>
    </row>
    <row r="170" spans="1:16" ht="12" customHeight="1">
      <c r="A170" s="2088"/>
      <c r="B170" s="2205"/>
      <c r="C170" s="504" t="s">
        <v>71</v>
      </c>
      <c r="D170" s="89"/>
      <c r="E170" s="589">
        <f>SUM(E171)</f>
        <v>0</v>
      </c>
      <c r="F170" s="589">
        <f t="shared" ref="F170:K170" si="53">SUM(F171)</f>
        <v>0</v>
      </c>
      <c r="G170" s="589">
        <f t="shared" si="53"/>
        <v>0</v>
      </c>
      <c r="H170" s="589">
        <f t="shared" si="53"/>
        <v>0</v>
      </c>
      <c r="I170" s="589">
        <f t="shared" si="53"/>
        <v>0</v>
      </c>
      <c r="J170" s="589">
        <f t="shared" si="53"/>
        <v>0</v>
      </c>
      <c r="K170" s="589">
        <f t="shared" si="53"/>
        <v>1</v>
      </c>
      <c r="L170" s="89"/>
      <c r="M170" s="1099">
        <f t="shared" si="52"/>
        <v>1</v>
      </c>
      <c r="N170" s="80"/>
      <c r="P170" s="1660"/>
    </row>
    <row r="171" spans="1:16" ht="12" customHeight="1">
      <c r="A171" s="2088"/>
      <c r="B171" s="2207"/>
      <c r="C171" s="2911"/>
      <c r="D171" s="516" t="s">
        <v>259</v>
      </c>
      <c r="E171" s="406">
        <v>0</v>
      </c>
      <c r="F171" s="406">
        <v>0</v>
      </c>
      <c r="G171" s="406">
        <v>0</v>
      </c>
      <c r="H171" s="406">
        <v>0</v>
      </c>
      <c r="I171" s="406">
        <v>0</v>
      </c>
      <c r="J171" s="406">
        <v>0</v>
      </c>
      <c r="K171" s="406">
        <v>1</v>
      </c>
      <c r="L171" s="1053">
        <v>1</v>
      </c>
      <c r="M171" s="325">
        <f t="shared" si="52"/>
        <v>1</v>
      </c>
      <c r="N171" s="80"/>
      <c r="P171" s="1660"/>
    </row>
    <row r="172" spans="1:16">
      <c r="A172" s="2088"/>
      <c r="B172" s="2912"/>
      <c r="C172" s="2256" t="s">
        <v>8</v>
      </c>
      <c r="D172" s="2257"/>
      <c r="E172" s="2140">
        <f t="shared" ref="E172:K172" si="54">SUM(E7+E39+E81+E93+E102+E129+E142+E154+E167)</f>
        <v>151</v>
      </c>
      <c r="F172" s="2140">
        <f t="shared" si="54"/>
        <v>13</v>
      </c>
      <c r="G172" s="2140">
        <f t="shared" si="54"/>
        <v>239</v>
      </c>
      <c r="H172" s="2140">
        <f t="shared" si="54"/>
        <v>249</v>
      </c>
      <c r="I172" s="2140">
        <f t="shared" si="54"/>
        <v>10</v>
      </c>
      <c r="J172" s="2140">
        <f t="shared" si="54"/>
        <v>4</v>
      </c>
      <c r="K172" s="2140">
        <f t="shared" si="54"/>
        <v>126</v>
      </c>
      <c r="L172" s="2140"/>
      <c r="M172" s="2913">
        <f>SUM(M7+M39+M81+M93+M102+M129+M142+M154+M167)</f>
        <v>792</v>
      </c>
    </row>
    <row r="173" spans="1:16" ht="11.25" customHeight="1">
      <c r="B173" s="119"/>
      <c r="C173" s="2914" t="s">
        <v>362</v>
      </c>
      <c r="D173" s="2914"/>
      <c r="E173" s="2914"/>
      <c r="F173" s="2914"/>
      <c r="G173" s="2914"/>
      <c r="H173" s="2914"/>
      <c r="I173" s="2914"/>
      <c r="J173" s="2914"/>
      <c r="K173" s="2914"/>
      <c r="L173" s="2914"/>
      <c r="M173" s="2914"/>
    </row>
    <row r="174" spans="1:16" ht="10.5" customHeight="1">
      <c r="B174" s="119"/>
      <c r="C174" s="2915" t="s">
        <v>1562</v>
      </c>
      <c r="D174" s="2915"/>
      <c r="E174" s="2915"/>
      <c r="F174" s="2915"/>
      <c r="G174" s="2915"/>
      <c r="H174" s="2915"/>
      <c r="I174" s="2915"/>
      <c r="J174" s="2915"/>
      <c r="K174" s="2915"/>
      <c r="L174" s="2915"/>
      <c r="M174" s="2915"/>
    </row>
    <row r="175" spans="1:16" ht="9" customHeight="1"/>
    <row r="176" spans="1:16" ht="15.75" customHeight="1">
      <c r="B176" s="119"/>
      <c r="D176" s="89"/>
      <c r="E176" s="89"/>
      <c r="F176" s="89"/>
      <c r="G176" s="89"/>
      <c r="H176" s="89"/>
      <c r="I176" s="89"/>
      <c r="J176" s="89"/>
      <c r="K176" s="89"/>
      <c r="L176" s="89"/>
    </row>
    <row r="177" spans="1:13" ht="9" customHeight="1">
      <c r="B177" s="119"/>
    </row>
    <row r="178" spans="1:13" ht="12.75" customHeight="1"/>
    <row r="179" spans="1:13" ht="9" customHeight="1">
      <c r="B179" s="119"/>
    </row>
    <row r="180" spans="1:13" ht="9" customHeight="1">
      <c r="B180" s="119"/>
    </row>
    <row r="181" spans="1:13" ht="9" customHeight="1"/>
    <row r="182" spans="1:13" ht="9" customHeight="1"/>
    <row r="183" spans="1:13" ht="9" customHeight="1"/>
    <row r="184" spans="1:13" ht="9" customHeight="1"/>
    <row r="185" spans="1:13" ht="9" customHeight="1"/>
    <row r="186" spans="1:13" ht="9" customHeight="1"/>
    <row r="187" spans="1:13" ht="9" customHeight="1">
      <c r="A187" s="75"/>
      <c r="M187" s="75"/>
    </row>
    <row r="188" spans="1:13" ht="9" customHeight="1">
      <c r="A188" s="75"/>
      <c r="M188" s="75"/>
    </row>
    <row r="189" spans="1:13" ht="9" customHeight="1">
      <c r="A189" s="75"/>
      <c r="M189" s="75"/>
    </row>
    <row r="190" spans="1:13" ht="9" customHeight="1">
      <c r="A190" s="75"/>
      <c r="M190" s="75"/>
    </row>
    <row r="191" spans="1:13" ht="9" customHeight="1">
      <c r="A191" s="75"/>
      <c r="M191" s="75"/>
    </row>
    <row r="192" spans="1:13" ht="9" customHeight="1">
      <c r="A192" s="75"/>
      <c r="M192" s="75"/>
    </row>
    <row r="193" spans="1:13" ht="9" customHeight="1">
      <c r="A193" s="75"/>
      <c r="M193" s="75"/>
    </row>
    <row r="194" spans="1:13" ht="9" customHeight="1">
      <c r="A194" s="75"/>
      <c r="M194" s="75"/>
    </row>
    <row r="195" spans="1:13" ht="9" customHeight="1">
      <c r="A195" s="75"/>
      <c r="M195" s="75"/>
    </row>
    <row r="196" spans="1:13" ht="9" customHeight="1">
      <c r="A196" s="75"/>
      <c r="M196" s="75"/>
    </row>
    <row r="197" spans="1:13" ht="9" customHeight="1">
      <c r="A197" s="75"/>
      <c r="M197" s="75"/>
    </row>
    <row r="198" spans="1:13" ht="9" customHeight="1">
      <c r="A198" s="75"/>
      <c r="M198" s="75"/>
    </row>
    <row r="199" spans="1:13" ht="9" customHeight="1">
      <c r="A199" s="75"/>
      <c r="M199" s="75"/>
    </row>
    <row r="200" spans="1:13" ht="9" customHeight="1">
      <c r="A200" s="75"/>
      <c r="M200" s="75"/>
    </row>
    <row r="201" spans="1:13" ht="9" customHeight="1">
      <c r="A201" s="75"/>
      <c r="M201" s="75"/>
    </row>
    <row r="202" spans="1:13" ht="9" customHeight="1">
      <c r="A202" s="75"/>
      <c r="M202" s="75"/>
    </row>
    <row r="203" spans="1:13" ht="9" customHeight="1">
      <c r="A203" s="75"/>
      <c r="M203" s="75"/>
    </row>
    <row r="204" spans="1:13" ht="9" customHeight="1">
      <c r="A204" s="75"/>
      <c r="M204" s="75"/>
    </row>
    <row r="205" spans="1:13" ht="9" customHeight="1">
      <c r="A205" s="75"/>
      <c r="M205" s="75"/>
    </row>
    <row r="206" spans="1:13" ht="9" customHeight="1">
      <c r="A206" s="75"/>
      <c r="M206" s="75"/>
    </row>
    <row r="207" spans="1:13" ht="9" customHeight="1">
      <c r="A207" s="75"/>
      <c r="M207" s="75"/>
    </row>
    <row r="208" spans="1:13" ht="9" customHeight="1">
      <c r="A208" s="75"/>
      <c r="M208" s="75"/>
    </row>
    <row r="209" spans="1:13" ht="9" customHeight="1">
      <c r="A209" s="75"/>
      <c r="M209" s="75"/>
    </row>
    <row r="210" spans="1:13" ht="9" customHeight="1">
      <c r="A210" s="75"/>
      <c r="M210" s="75"/>
    </row>
    <row r="211" spans="1:13" ht="9" customHeight="1">
      <c r="A211" s="75"/>
      <c r="M211" s="75"/>
    </row>
    <row r="212" spans="1:13" ht="9" customHeight="1">
      <c r="A212" s="75"/>
      <c r="M212" s="75"/>
    </row>
    <row r="213" spans="1:13" ht="9" customHeight="1">
      <c r="A213" s="75"/>
      <c r="M213" s="75"/>
    </row>
    <row r="214" spans="1:13" ht="9" customHeight="1">
      <c r="A214" s="75"/>
      <c r="M214" s="75"/>
    </row>
    <row r="215" spans="1:13" ht="9" customHeight="1">
      <c r="A215" s="75"/>
      <c r="M215" s="75"/>
    </row>
    <row r="216" spans="1:13" ht="9" customHeight="1">
      <c r="A216" s="75"/>
      <c r="M216" s="75"/>
    </row>
    <row r="217" spans="1:13" ht="9" customHeight="1">
      <c r="A217" s="75"/>
      <c r="M217" s="75"/>
    </row>
    <row r="218" spans="1:13" ht="9" customHeight="1">
      <c r="A218" s="75"/>
      <c r="M218" s="75"/>
    </row>
    <row r="219" spans="1:13" ht="9" customHeight="1">
      <c r="A219" s="75"/>
      <c r="M219" s="75"/>
    </row>
    <row r="220" spans="1:13" ht="9" customHeight="1">
      <c r="A220" s="75"/>
      <c r="M220" s="75"/>
    </row>
    <row r="221" spans="1:13" ht="9" customHeight="1">
      <c r="A221" s="75"/>
      <c r="M221" s="75"/>
    </row>
    <row r="222" spans="1:13" ht="9" customHeight="1">
      <c r="A222" s="75"/>
      <c r="M222" s="75"/>
    </row>
    <row r="223" spans="1:13" ht="9" customHeight="1">
      <c r="A223" s="75"/>
      <c r="M223" s="75"/>
    </row>
    <row r="224" spans="1:13" ht="9" customHeight="1">
      <c r="A224" s="75"/>
      <c r="M224" s="75"/>
    </row>
    <row r="225" spans="1:13" ht="9" customHeight="1">
      <c r="A225" s="75"/>
      <c r="M225" s="75"/>
    </row>
    <row r="226" spans="1:13" ht="9" customHeight="1">
      <c r="A226" s="75"/>
      <c r="M226" s="75"/>
    </row>
    <row r="227" spans="1:13" ht="9" customHeight="1">
      <c r="A227" s="75"/>
      <c r="M227" s="75"/>
    </row>
    <row r="228" spans="1:13" ht="9" customHeight="1">
      <c r="A228" s="75"/>
      <c r="M228" s="75"/>
    </row>
    <row r="229" spans="1:13" ht="9" customHeight="1">
      <c r="A229" s="75"/>
      <c r="M229" s="75"/>
    </row>
    <row r="230" spans="1:13" ht="9" customHeight="1">
      <c r="A230" s="75"/>
      <c r="M230" s="75"/>
    </row>
    <row r="231" spans="1:13" ht="9" customHeight="1">
      <c r="A231" s="75"/>
      <c r="M231" s="75"/>
    </row>
    <row r="232" spans="1:13" ht="9" customHeight="1">
      <c r="A232" s="75"/>
      <c r="M232" s="75"/>
    </row>
    <row r="233" spans="1:13" ht="9" customHeight="1">
      <c r="A233" s="75"/>
      <c r="M233" s="75"/>
    </row>
    <row r="234" spans="1:13" ht="9" customHeight="1">
      <c r="A234" s="75"/>
      <c r="M234" s="75"/>
    </row>
    <row r="235" spans="1:13" ht="9" customHeight="1">
      <c r="A235" s="75"/>
      <c r="M235" s="75"/>
    </row>
    <row r="236" spans="1:13" ht="9" customHeight="1">
      <c r="A236" s="75"/>
      <c r="M236" s="75"/>
    </row>
    <row r="237" spans="1:13" ht="9" customHeight="1">
      <c r="A237" s="75"/>
      <c r="M237" s="75"/>
    </row>
    <row r="238" spans="1:13" ht="9" customHeight="1">
      <c r="A238" s="75"/>
      <c r="M238" s="75"/>
    </row>
    <row r="239" spans="1:13" ht="9" customHeight="1">
      <c r="A239" s="75"/>
      <c r="M239" s="75"/>
    </row>
    <row r="240" spans="1:13" ht="9" customHeight="1">
      <c r="A240" s="75"/>
      <c r="M240" s="75"/>
    </row>
    <row r="241" spans="1:13" ht="9" customHeight="1">
      <c r="A241" s="75"/>
      <c r="M241" s="75"/>
    </row>
    <row r="242" spans="1:13" ht="9" customHeight="1">
      <c r="A242" s="75"/>
      <c r="M242" s="75"/>
    </row>
    <row r="243" spans="1:13" ht="9" customHeight="1">
      <c r="A243" s="75"/>
      <c r="M243" s="75"/>
    </row>
    <row r="244" spans="1:13" ht="9" customHeight="1">
      <c r="A244" s="75"/>
      <c r="M244" s="75"/>
    </row>
    <row r="245" spans="1:13" ht="9" customHeight="1">
      <c r="A245" s="75"/>
      <c r="M245" s="75"/>
    </row>
    <row r="246" spans="1:13" ht="9" customHeight="1">
      <c r="A246" s="75"/>
      <c r="M246" s="75"/>
    </row>
    <row r="247" spans="1:13" ht="9" customHeight="1">
      <c r="A247" s="75"/>
      <c r="M247" s="75"/>
    </row>
    <row r="248" spans="1:13" ht="9" customHeight="1">
      <c r="A248" s="75"/>
      <c r="M248" s="75"/>
    </row>
    <row r="249" spans="1:13" ht="9" customHeight="1">
      <c r="A249" s="75"/>
      <c r="M249" s="75"/>
    </row>
    <row r="250" spans="1:13" ht="9" customHeight="1">
      <c r="A250" s="75"/>
      <c r="M250" s="75"/>
    </row>
    <row r="251" spans="1:13" ht="9" customHeight="1">
      <c r="A251" s="75"/>
      <c r="M251" s="75"/>
    </row>
    <row r="252" spans="1:13" ht="9" customHeight="1">
      <c r="A252" s="75"/>
      <c r="M252" s="75"/>
    </row>
    <row r="253" spans="1:13" ht="9" customHeight="1">
      <c r="A253" s="75"/>
      <c r="M253" s="75"/>
    </row>
    <row r="254" spans="1:13" ht="9" customHeight="1">
      <c r="A254" s="75"/>
      <c r="M254" s="75"/>
    </row>
    <row r="255" spans="1:13" ht="9" customHeight="1">
      <c r="A255" s="75"/>
      <c r="M255" s="75"/>
    </row>
    <row r="256" spans="1:13" ht="9" customHeight="1">
      <c r="A256" s="75"/>
      <c r="M256" s="75"/>
    </row>
    <row r="257" spans="1:13" ht="9" customHeight="1">
      <c r="A257" s="75"/>
      <c r="M257" s="75"/>
    </row>
    <row r="258" spans="1:13" ht="9" customHeight="1">
      <c r="A258" s="75"/>
      <c r="M258" s="75"/>
    </row>
    <row r="259" spans="1:13" ht="9" customHeight="1">
      <c r="A259" s="75"/>
      <c r="M259" s="75"/>
    </row>
    <row r="260" spans="1:13" ht="9" customHeight="1">
      <c r="A260" s="75"/>
      <c r="M260" s="75"/>
    </row>
    <row r="261" spans="1:13" ht="9" customHeight="1">
      <c r="A261" s="75"/>
      <c r="M261" s="75"/>
    </row>
    <row r="262" spans="1:13" ht="9" customHeight="1">
      <c r="A262" s="75"/>
      <c r="M262" s="75"/>
    </row>
    <row r="263" spans="1:13" ht="9" customHeight="1">
      <c r="A263" s="75"/>
      <c r="M263" s="75"/>
    </row>
    <row r="264" spans="1:13" ht="9" customHeight="1">
      <c r="A264" s="75"/>
      <c r="M264" s="75"/>
    </row>
    <row r="265" spans="1:13" ht="9" customHeight="1">
      <c r="A265" s="75"/>
      <c r="C265" s="89"/>
      <c r="D265" s="89"/>
      <c r="E265" s="89"/>
      <c r="F265" s="89"/>
      <c r="G265" s="89"/>
      <c r="H265" s="89"/>
      <c r="I265" s="89"/>
      <c r="J265" s="89"/>
      <c r="K265" s="89"/>
      <c r="L265" s="89"/>
      <c r="M265" s="75"/>
    </row>
    <row r="266" spans="1:13" ht="9" customHeight="1">
      <c r="A266" s="75"/>
      <c r="M266" s="75"/>
    </row>
    <row r="267" spans="1:13" ht="9" customHeight="1">
      <c r="A267" s="75"/>
      <c r="M267" s="75"/>
    </row>
    <row r="268" spans="1:13" ht="9" customHeight="1">
      <c r="A268" s="75"/>
      <c r="M268" s="75"/>
    </row>
    <row r="269" spans="1:13" ht="9" customHeight="1">
      <c r="A269" s="75"/>
      <c r="M269" s="75"/>
    </row>
    <row r="270" spans="1:13" ht="9" customHeight="1">
      <c r="A270" s="75"/>
      <c r="M270" s="75"/>
    </row>
    <row r="271" spans="1:13" ht="9" customHeight="1">
      <c r="A271" s="75"/>
      <c r="M271" s="75"/>
    </row>
    <row r="272" spans="1:13" ht="9" customHeight="1">
      <c r="A272" s="75"/>
      <c r="M272" s="75"/>
    </row>
    <row r="273" spans="1:13" ht="9" customHeight="1">
      <c r="A273" s="75"/>
      <c r="M273" s="75"/>
    </row>
    <row r="274" spans="1:13" ht="9" customHeight="1">
      <c r="A274" s="75"/>
      <c r="M274" s="75"/>
    </row>
    <row r="275" spans="1:13" ht="9" customHeight="1">
      <c r="A275" s="75"/>
      <c r="M275" s="75"/>
    </row>
    <row r="276" spans="1:13" ht="9" customHeight="1">
      <c r="A276" s="75"/>
      <c r="M276" s="75"/>
    </row>
    <row r="277" spans="1:13" ht="9" customHeight="1">
      <c r="A277" s="75"/>
      <c r="M277" s="75"/>
    </row>
    <row r="278" spans="1:13" ht="9" customHeight="1">
      <c r="A278" s="75"/>
      <c r="M278" s="75"/>
    </row>
    <row r="279" spans="1:13" ht="9" customHeight="1">
      <c r="A279" s="75"/>
      <c r="M279" s="75"/>
    </row>
    <row r="280" spans="1:13" ht="9" customHeight="1">
      <c r="A280" s="75"/>
      <c r="M280" s="75"/>
    </row>
    <row r="281" spans="1:13" ht="9" customHeight="1">
      <c r="A281" s="75"/>
      <c r="M281" s="75"/>
    </row>
    <row r="282" spans="1:13" ht="9" customHeight="1">
      <c r="A282" s="75"/>
      <c r="M282" s="75"/>
    </row>
    <row r="283" spans="1:13" ht="9" customHeight="1">
      <c r="A283" s="75"/>
      <c r="M283" s="75"/>
    </row>
    <row r="284" spans="1:13" ht="9" customHeight="1">
      <c r="A284" s="75"/>
      <c r="M284" s="75"/>
    </row>
    <row r="285" spans="1:13" ht="9" customHeight="1">
      <c r="A285" s="75"/>
      <c r="M285" s="75"/>
    </row>
    <row r="286" spans="1:13" ht="9" customHeight="1">
      <c r="A286" s="75"/>
      <c r="M286" s="75"/>
    </row>
    <row r="287" spans="1:13" ht="9" customHeight="1">
      <c r="A287" s="75"/>
      <c r="M287" s="75"/>
    </row>
    <row r="288" spans="1:13" ht="9" customHeight="1">
      <c r="A288" s="75"/>
      <c r="M288" s="75"/>
    </row>
    <row r="289" spans="1:13" ht="9" customHeight="1">
      <c r="A289" s="75"/>
      <c r="M289" s="75"/>
    </row>
    <row r="290" spans="1:13" ht="9" customHeight="1">
      <c r="A290" s="75"/>
      <c r="M290" s="75"/>
    </row>
    <row r="291" spans="1:13" ht="9" customHeight="1">
      <c r="A291" s="75"/>
      <c r="M291" s="75"/>
    </row>
    <row r="292" spans="1:13" ht="9" customHeight="1">
      <c r="A292" s="75"/>
      <c r="M292" s="75"/>
    </row>
    <row r="293" spans="1:13" ht="9" customHeight="1">
      <c r="A293" s="75"/>
      <c r="M293" s="75"/>
    </row>
    <row r="294" spans="1:13" ht="9" customHeight="1">
      <c r="A294" s="75"/>
      <c r="M294" s="75"/>
    </row>
    <row r="295" spans="1:13" ht="9" customHeight="1">
      <c r="A295" s="75"/>
      <c r="M295" s="75"/>
    </row>
    <row r="296" spans="1:13" ht="9" customHeight="1">
      <c r="A296" s="75"/>
      <c r="M296" s="75"/>
    </row>
    <row r="297" spans="1:13" ht="9" customHeight="1">
      <c r="A297" s="75"/>
      <c r="M297" s="75"/>
    </row>
    <row r="298" spans="1:13" ht="9" customHeight="1">
      <c r="A298" s="75"/>
      <c r="M298" s="75"/>
    </row>
    <row r="299" spans="1:13" ht="9" customHeight="1">
      <c r="A299" s="75"/>
      <c r="M299" s="75"/>
    </row>
    <row r="300" spans="1:13" ht="9" customHeight="1">
      <c r="A300" s="75"/>
      <c r="M300" s="75"/>
    </row>
    <row r="301" spans="1:13" ht="9" customHeight="1">
      <c r="A301" s="75"/>
      <c r="M301" s="75"/>
    </row>
    <row r="302" spans="1:13" ht="9" customHeight="1">
      <c r="A302" s="75"/>
      <c r="M302" s="75"/>
    </row>
    <row r="303" spans="1:13" ht="9" customHeight="1">
      <c r="A303" s="75"/>
      <c r="M303" s="75"/>
    </row>
    <row r="304" spans="1:13" ht="9" customHeight="1">
      <c r="A304" s="75"/>
      <c r="M304" s="75"/>
    </row>
    <row r="305" spans="1:13" ht="9" customHeight="1">
      <c r="A305" s="75"/>
      <c r="M305" s="75"/>
    </row>
    <row r="306" spans="1:13" ht="9" customHeight="1">
      <c r="A306" s="75"/>
      <c r="M306" s="75"/>
    </row>
    <row r="307" spans="1:13" ht="9" customHeight="1">
      <c r="A307" s="75"/>
      <c r="M307" s="75"/>
    </row>
    <row r="308" spans="1:13" ht="9" customHeight="1">
      <c r="A308" s="75"/>
      <c r="M308" s="75"/>
    </row>
    <row r="309" spans="1:13" ht="9" customHeight="1">
      <c r="A309" s="75"/>
      <c r="M309" s="75"/>
    </row>
    <row r="310" spans="1:13" ht="9" customHeight="1">
      <c r="A310" s="75"/>
      <c r="M310" s="75"/>
    </row>
    <row r="311" spans="1:13" ht="9" customHeight="1">
      <c r="A311" s="75"/>
      <c r="M311" s="75"/>
    </row>
    <row r="312" spans="1:13" ht="9" customHeight="1">
      <c r="A312" s="75"/>
      <c r="M312" s="75"/>
    </row>
    <row r="313" spans="1:13" ht="9" customHeight="1">
      <c r="A313" s="75"/>
      <c r="M313" s="75"/>
    </row>
    <row r="314" spans="1:13" ht="9" customHeight="1">
      <c r="A314" s="75"/>
      <c r="M314" s="75"/>
    </row>
    <row r="315" spans="1:13" ht="9" customHeight="1">
      <c r="A315" s="75"/>
      <c r="M315" s="75"/>
    </row>
    <row r="316" spans="1:13" ht="9" customHeight="1">
      <c r="A316" s="75"/>
      <c r="M316" s="75"/>
    </row>
    <row r="317" spans="1:13" ht="9" customHeight="1">
      <c r="A317" s="75"/>
      <c r="M317" s="75"/>
    </row>
    <row r="318" spans="1:13" ht="9" customHeight="1">
      <c r="A318" s="75"/>
      <c r="M318" s="75"/>
    </row>
    <row r="319" spans="1:13" ht="9" customHeight="1">
      <c r="A319" s="75"/>
      <c r="M319" s="75"/>
    </row>
    <row r="320" spans="1:13" ht="9" customHeight="1">
      <c r="A320" s="75"/>
      <c r="M320" s="75"/>
    </row>
    <row r="321" spans="1:13" ht="9" customHeight="1">
      <c r="A321" s="75"/>
      <c r="M321" s="75"/>
    </row>
    <row r="322" spans="1:13" ht="9" customHeight="1">
      <c r="A322" s="75"/>
      <c r="M322" s="75"/>
    </row>
    <row r="323" spans="1:13" ht="9" customHeight="1">
      <c r="A323" s="75"/>
      <c r="M323" s="75"/>
    </row>
    <row r="324" spans="1:13" ht="9" customHeight="1">
      <c r="A324" s="75"/>
      <c r="M324" s="75"/>
    </row>
    <row r="325" spans="1:13" ht="9" customHeight="1">
      <c r="A325" s="75"/>
      <c r="M325" s="75"/>
    </row>
    <row r="326" spans="1:13" ht="9" customHeight="1">
      <c r="A326" s="75"/>
      <c r="M326" s="75"/>
    </row>
    <row r="327" spans="1:13" ht="9" customHeight="1">
      <c r="A327" s="75"/>
      <c r="M327" s="75"/>
    </row>
    <row r="328" spans="1:13" ht="9" customHeight="1">
      <c r="A328" s="75"/>
      <c r="M328" s="75"/>
    </row>
    <row r="329" spans="1:13" ht="9" customHeight="1">
      <c r="A329" s="75"/>
      <c r="M329" s="75"/>
    </row>
    <row r="330" spans="1:13" ht="9" customHeight="1">
      <c r="A330" s="75"/>
      <c r="M330" s="75"/>
    </row>
    <row r="331" spans="1:13" ht="9" customHeight="1">
      <c r="A331" s="75"/>
      <c r="M331" s="75"/>
    </row>
    <row r="332" spans="1:13" ht="9" customHeight="1">
      <c r="A332" s="75"/>
      <c r="M332" s="75"/>
    </row>
    <row r="333" spans="1:13" ht="9" customHeight="1">
      <c r="A333" s="75"/>
      <c r="M333" s="75"/>
    </row>
    <row r="334" spans="1:13" ht="9" customHeight="1">
      <c r="A334" s="75"/>
      <c r="M334" s="75"/>
    </row>
    <row r="335" spans="1:13" ht="9" customHeight="1">
      <c r="A335" s="75"/>
      <c r="M335" s="75"/>
    </row>
    <row r="336" spans="1:13" ht="9" customHeight="1">
      <c r="A336" s="75"/>
      <c r="M336" s="75"/>
    </row>
    <row r="337" spans="1:13" ht="9" customHeight="1">
      <c r="A337" s="75"/>
      <c r="M337" s="75"/>
    </row>
    <row r="338" spans="1:13" ht="9" customHeight="1">
      <c r="A338" s="75"/>
      <c r="M338" s="75"/>
    </row>
    <row r="339" spans="1:13" ht="9" customHeight="1">
      <c r="A339" s="75"/>
      <c r="M339" s="75"/>
    </row>
    <row r="340" spans="1:13" ht="9" customHeight="1">
      <c r="A340" s="75"/>
      <c r="M340" s="75"/>
    </row>
    <row r="341" spans="1:13" ht="9" customHeight="1">
      <c r="A341" s="75"/>
      <c r="M341" s="75"/>
    </row>
    <row r="342" spans="1:13" ht="9" customHeight="1">
      <c r="A342" s="75"/>
      <c r="M342" s="75"/>
    </row>
    <row r="343" spans="1:13" ht="9" customHeight="1">
      <c r="A343" s="75"/>
      <c r="M343" s="75"/>
    </row>
    <row r="344" spans="1:13" ht="9" customHeight="1">
      <c r="A344" s="75"/>
      <c r="M344" s="75"/>
    </row>
    <row r="345" spans="1:13" ht="9" customHeight="1">
      <c r="A345" s="75"/>
      <c r="M345" s="75"/>
    </row>
    <row r="346" spans="1:13" ht="9" customHeight="1">
      <c r="A346" s="75"/>
      <c r="M346" s="75"/>
    </row>
    <row r="347" spans="1:13" ht="9" customHeight="1">
      <c r="A347" s="75"/>
      <c r="M347" s="75"/>
    </row>
    <row r="348" spans="1:13" ht="9" customHeight="1">
      <c r="A348" s="75"/>
      <c r="M348" s="75"/>
    </row>
    <row r="349" spans="1:13" ht="9" customHeight="1">
      <c r="A349" s="75"/>
      <c r="M349" s="75"/>
    </row>
    <row r="350" spans="1:13" ht="9" customHeight="1">
      <c r="A350" s="75"/>
      <c r="M350" s="75"/>
    </row>
    <row r="351" spans="1:13" ht="9" customHeight="1">
      <c r="A351" s="75"/>
      <c r="M351" s="75"/>
    </row>
    <row r="352" spans="1:13" ht="9" customHeight="1">
      <c r="A352" s="75"/>
      <c r="M352" s="75"/>
    </row>
    <row r="353" spans="1:13" ht="9" customHeight="1">
      <c r="A353" s="75"/>
      <c r="M353" s="75"/>
    </row>
    <row r="354" spans="1:13" ht="9" customHeight="1">
      <c r="A354" s="75"/>
      <c r="M354" s="75"/>
    </row>
    <row r="355" spans="1:13" ht="9" customHeight="1">
      <c r="A355" s="75"/>
      <c r="M355" s="75"/>
    </row>
    <row r="356" spans="1:13" ht="9" customHeight="1">
      <c r="A356" s="75"/>
      <c r="M356" s="75"/>
    </row>
    <row r="357" spans="1:13" ht="9" customHeight="1">
      <c r="A357" s="75"/>
      <c r="M357" s="75"/>
    </row>
    <row r="358" spans="1:13" ht="9" customHeight="1">
      <c r="A358" s="75"/>
      <c r="M358" s="75"/>
    </row>
    <row r="359" spans="1:13" ht="9" customHeight="1">
      <c r="A359" s="75"/>
      <c r="M359" s="75"/>
    </row>
    <row r="360" spans="1:13" ht="9" customHeight="1">
      <c r="A360" s="75"/>
      <c r="M360" s="75"/>
    </row>
    <row r="361" spans="1:13" ht="9" customHeight="1">
      <c r="A361" s="75"/>
      <c r="M361" s="75"/>
    </row>
    <row r="362" spans="1:13" ht="9" customHeight="1">
      <c r="A362" s="75"/>
      <c r="M362" s="75"/>
    </row>
    <row r="363" spans="1:13" ht="9" customHeight="1">
      <c r="A363" s="75"/>
      <c r="M363" s="75"/>
    </row>
    <row r="364" spans="1:13" ht="9" customHeight="1">
      <c r="A364" s="75"/>
      <c r="M364" s="75"/>
    </row>
    <row r="365" spans="1:13" ht="9" customHeight="1">
      <c r="A365" s="75"/>
      <c r="M365" s="75"/>
    </row>
    <row r="366" spans="1:13" ht="9" customHeight="1">
      <c r="A366" s="75"/>
      <c r="M366" s="75"/>
    </row>
    <row r="367" spans="1:13" ht="9" customHeight="1">
      <c r="A367" s="75"/>
      <c r="M367" s="75"/>
    </row>
    <row r="368" spans="1:13" ht="9" customHeight="1">
      <c r="A368" s="75"/>
      <c r="M368" s="75"/>
    </row>
    <row r="369" spans="1:13" ht="9" customHeight="1">
      <c r="A369" s="75"/>
      <c r="M369" s="75"/>
    </row>
    <row r="370" spans="1:13" ht="9" customHeight="1">
      <c r="A370" s="75"/>
      <c r="M370" s="75"/>
    </row>
    <row r="371" spans="1:13" ht="9" customHeight="1">
      <c r="A371" s="75"/>
      <c r="M371" s="75"/>
    </row>
    <row r="372" spans="1:13" ht="9" customHeight="1">
      <c r="A372" s="75"/>
      <c r="M372" s="75"/>
    </row>
    <row r="373" spans="1:13" ht="9" customHeight="1">
      <c r="A373" s="75"/>
      <c r="M373" s="75"/>
    </row>
    <row r="374" spans="1:13" ht="9" customHeight="1">
      <c r="A374" s="75"/>
      <c r="M374" s="75"/>
    </row>
    <row r="375" spans="1:13" ht="9" customHeight="1">
      <c r="A375" s="75"/>
      <c r="M375" s="75"/>
    </row>
    <row r="376" spans="1:13" ht="9" customHeight="1">
      <c r="A376" s="75"/>
      <c r="M376" s="75"/>
    </row>
    <row r="377" spans="1:13" ht="9" customHeight="1">
      <c r="A377" s="75"/>
      <c r="M377" s="75"/>
    </row>
    <row r="378" spans="1:13" ht="9" customHeight="1">
      <c r="A378" s="75"/>
      <c r="M378" s="75"/>
    </row>
    <row r="379" spans="1:13" ht="9" customHeight="1">
      <c r="A379" s="75"/>
      <c r="M379" s="75"/>
    </row>
    <row r="380" spans="1:13" ht="9" customHeight="1">
      <c r="A380" s="75"/>
      <c r="M380" s="75"/>
    </row>
    <row r="381" spans="1:13" ht="9" customHeight="1">
      <c r="A381" s="75"/>
      <c r="M381" s="75"/>
    </row>
    <row r="382" spans="1:13" ht="9" customHeight="1">
      <c r="A382" s="75"/>
      <c r="M382" s="75"/>
    </row>
    <row r="383" spans="1:13" ht="9" customHeight="1">
      <c r="A383" s="75"/>
      <c r="M383" s="75"/>
    </row>
    <row r="384" spans="1:13" ht="9" customHeight="1">
      <c r="A384" s="75"/>
      <c r="M384" s="75"/>
    </row>
    <row r="385" spans="1:13" ht="9" customHeight="1">
      <c r="A385" s="75"/>
      <c r="M385" s="75"/>
    </row>
    <row r="386" spans="1:13" ht="9" customHeight="1">
      <c r="A386" s="75"/>
      <c r="M386" s="75"/>
    </row>
    <row r="387" spans="1:13" ht="9" customHeight="1">
      <c r="A387" s="75"/>
      <c r="M387" s="75"/>
    </row>
    <row r="388" spans="1:13" ht="9" customHeight="1">
      <c r="A388" s="75"/>
      <c r="M388" s="75"/>
    </row>
    <row r="389" spans="1:13" ht="9" customHeight="1">
      <c r="A389" s="75"/>
      <c r="M389" s="75"/>
    </row>
    <row r="390" spans="1:13" ht="9" customHeight="1">
      <c r="A390" s="75"/>
      <c r="M390" s="75"/>
    </row>
    <row r="391" spans="1:13" ht="9" customHeight="1">
      <c r="A391" s="75"/>
      <c r="M391" s="75"/>
    </row>
    <row r="392" spans="1:13" ht="9" customHeight="1">
      <c r="A392" s="75"/>
      <c r="M392" s="75"/>
    </row>
    <row r="393" spans="1:13" ht="9" customHeight="1">
      <c r="A393" s="75"/>
      <c r="M393" s="75"/>
    </row>
    <row r="394" spans="1:13" ht="9" customHeight="1">
      <c r="A394" s="75"/>
      <c r="M394" s="75"/>
    </row>
    <row r="395" spans="1:13" ht="9" customHeight="1">
      <c r="A395" s="75"/>
      <c r="M395" s="75"/>
    </row>
    <row r="396" spans="1:13" ht="9" customHeight="1">
      <c r="A396" s="75"/>
      <c r="M396" s="75"/>
    </row>
    <row r="397" spans="1:13" ht="9" customHeight="1">
      <c r="A397" s="75"/>
      <c r="M397" s="75"/>
    </row>
    <row r="398" spans="1:13" ht="9" customHeight="1">
      <c r="A398" s="75"/>
      <c r="M398" s="75"/>
    </row>
    <row r="399" spans="1:13" ht="9" customHeight="1">
      <c r="A399" s="75"/>
      <c r="M399" s="75"/>
    </row>
    <row r="400" spans="1:13" ht="9" customHeight="1">
      <c r="A400" s="75"/>
      <c r="M400" s="75"/>
    </row>
    <row r="401" spans="1:13" ht="9" customHeight="1">
      <c r="A401" s="75"/>
      <c r="M401" s="75"/>
    </row>
    <row r="402" spans="1:13" ht="9" customHeight="1">
      <c r="A402" s="75"/>
      <c r="M402" s="75"/>
    </row>
    <row r="403" spans="1:13" ht="9" customHeight="1">
      <c r="A403" s="75"/>
      <c r="M403" s="75"/>
    </row>
    <row r="404" spans="1:13" ht="9" customHeight="1">
      <c r="A404" s="75"/>
      <c r="M404" s="75"/>
    </row>
    <row r="405" spans="1:13" ht="9" customHeight="1">
      <c r="A405" s="75"/>
      <c r="M405" s="75"/>
    </row>
    <row r="406" spans="1:13" ht="9" customHeight="1">
      <c r="A406" s="75"/>
      <c r="M406" s="75"/>
    </row>
    <row r="407" spans="1:13" ht="9" customHeight="1">
      <c r="A407" s="75"/>
      <c r="M407" s="75"/>
    </row>
    <row r="408" spans="1:13" ht="9" customHeight="1">
      <c r="A408" s="75"/>
      <c r="M408" s="75"/>
    </row>
    <row r="409" spans="1:13" ht="9" customHeight="1">
      <c r="A409" s="75"/>
      <c r="M409" s="75"/>
    </row>
    <row r="410" spans="1:13" ht="9" customHeight="1">
      <c r="A410" s="75"/>
      <c r="M410" s="75"/>
    </row>
    <row r="411" spans="1:13" ht="9" customHeight="1">
      <c r="A411" s="75"/>
      <c r="M411" s="75"/>
    </row>
    <row r="412" spans="1:13" ht="9" customHeight="1">
      <c r="A412" s="75"/>
      <c r="M412" s="75"/>
    </row>
    <row r="413" spans="1:13" ht="9" customHeight="1">
      <c r="A413" s="75"/>
      <c r="M413" s="75"/>
    </row>
    <row r="414" spans="1:13" ht="9" customHeight="1">
      <c r="A414" s="75"/>
      <c r="M414" s="75"/>
    </row>
    <row r="415" spans="1:13" ht="9" customHeight="1">
      <c r="A415" s="75"/>
      <c r="M415" s="75"/>
    </row>
    <row r="416" spans="1:13" ht="9" customHeight="1">
      <c r="A416" s="75"/>
      <c r="M416" s="75"/>
    </row>
    <row r="417" spans="1:13" ht="9" customHeight="1">
      <c r="A417" s="75"/>
      <c r="M417" s="75"/>
    </row>
    <row r="418" spans="1:13" ht="9" customHeight="1">
      <c r="A418" s="75"/>
      <c r="M418" s="75"/>
    </row>
    <row r="419" spans="1:13" ht="9" customHeight="1">
      <c r="A419" s="75"/>
      <c r="M419" s="75"/>
    </row>
    <row r="420" spans="1:13" ht="9" customHeight="1">
      <c r="A420" s="75"/>
      <c r="M420" s="75"/>
    </row>
    <row r="421" spans="1:13" ht="9" customHeight="1">
      <c r="A421" s="75"/>
      <c r="M421" s="75"/>
    </row>
    <row r="422" spans="1:13" ht="9" customHeight="1">
      <c r="A422" s="75"/>
      <c r="M422" s="75"/>
    </row>
    <row r="423" spans="1:13" ht="9" customHeight="1">
      <c r="A423" s="75"/>
      <c r="M423" s="75"/>
    </row>
    <row r="424" spans="1:13" ht="9" customHeight="1">
      <c r="A424" s="75"/>
      <c r="M424" s="75"/>
    </row>
    <row r="425" spans="1:13" ht="9" customHeight="1">
      <c r="A425" s="75"/>
      <c r="M425" s="75"/>
    </row>
    <row r="426" spans="1:13" ht="9" customHeight="1">
      <c r="A426" s="75"/>
      <c r="M426" s="75"/>
    </row>
    <row r="427" spans="1:13" ht="9" customHeight="1">
      <c r="A427" s="75"/>
      <c r="M427" s="75"/>
    </row>
    <row r="428" spans="1:13" ht="9" customHeight="1">
      <c r="A428" s="75"/>
      <c r="M428" s="75"/>
    </row>
    <row r="429" spans="1:13" ht="9" customHeight="1">
      <c r="A429" s="75"/>
      <c r="M429" s="75"/>
    </row>
    <row r="430" spans="1:13" ht="9" customHeight="1">
      <c r="A430" s="75"/>
      <c r="M430" s="75"/>
    </row>
    <row r="431" spans="1:13" ht="9" customHeight="1">
      <c r="A431" s="75"/>
      <c r="M431" s="75"/>
    </row>
    <row r="432" spans="1:13" ht="9" customHeight="1">
      <c r="A432" s="75"/>
      <c r="M432" s="75"/>
    </row>
    <row r="433" spans="1:13" ht="9" customHeight="1">
      <c r="A433" s="75"/>
      <c r="M433" s="75"/>
    </row>
    <row r="434" spans="1:13" ht="9" customHeight="1">
      <c r="A434" s="75"/>
      <c r="M434" s="75"/>
    </row>
    <row r="435" spans="1:13" ht="9" customHeight="1">
      <c r="A435" s="75"/>
      <c r="M435" s="75"/>
    </row>
    <row r="436" spans="1:13" ht="9" customHeight="1">
      <c r="A436" s="75"/>
      <c r="M436" s="75"/>
    </row>
    <row r="437" spans="1:13" ht="9" customHeight="1">
      <c r="A437" s="75"/>
      <c r="M437" s="75"/>
    </row>
    <row r="438" spans="1:13" ht="9" customHeight="1">
      <c r="A438" s="75"/>
      <c r="M438" s="75"/>
    </row>
    <row r="439" spans="1:13" ht="9" customHeight="1">
      <c r="A439" s="75"/>
      <c r="M439" s="75"/>
    </row>
    <row r="440" spans="1:13" ht="9" customHeight="1">
      <c r="A440" s="75"/>
      <c r="M440" s="75"/>
    </row>
    <row r="441" spans="1:13" ht="9" customHeight="1">
      <c r="A441" s="75"/>
      <c r="M441" s="75"/>
    </row>
    <row r="442" spans="1:13" ht="9" customHeight="1">
      <c r="A442" s="75"/>
      <c r="M442" s="75"/>
    </row>
    <row r="443" spans="1:13" ht="9" customHeight="1">
      <c r="A443" s="75"/>
      <c r="M443" s="75"/>
    </row>
    <row r="444" spans="1:13" ht="9" customHeight="1">
      <c r="A444" s="75"/>
      <c r="M444" s="75"/>
    </row>
    <row r="445" spans="1:13" ht="9" customHeight="1">
      <c r="A445" s="75"/>
      <c r="M445" s="75"/>
    </row>
    <row r="446" spans="1:13" ht="9" customHeight="1">
      <c r="A446" s="75"/>
      <c r="M446" s="75"/>
    </row>
    <row r="447" spans="1:13" ht="9" customHeight="1">
      <c r="A447" s="75"/>
      <c r="M447" s="75"/>
    </row>
    <row r="448" spans="1:13" ht="9" customHeight="1">
      <c r="A448" s="75"/>
      <c r="M448" s="75"/>
    </row>
    <row r="449" spans="1:13" ht="9" customHeight="1">
      <c r="A449" s="75"/>
      <c r="M449" s="75"/>
    </row>
    <row r="450" spans="1:13" ht="9" customHeight="1">
      <c r="A450" s="75"/>
      <c r="M450" s="75"/>
    </row>
    <row r="451" spans="1:13" ht="9" customHeight="1">
      <c r="A451" s="75"/>
      <c r="M451" s="75"/>
    </row>
    <row r="452" spans="1:13" ht="9" customHeight="1">
      <c r="A452" s="75"/>
      <c r="M452" s="75"/>
    </row>
    <row r="453" spans="1:13" ht="9" customHeight="1">
      <c r="A453" s="75"/>
      <c r="M453" s="75"/>
    </row>
    <row r="454" spans="1:13" ht="9" customHeight="1">
      <c r="A454" s="75"/>
      <c r="M454" s="75"/>
    </row>
    <row r="455" spans="1:13" ht="9" customHeight="1">
      <c r="A455" s="75"/>
      <c r="M455" s="75"/>
    </row>
    <row r="456" spans="1:13" ht="9" customHeight="1">
      <c r="A456" s="75"/>
      <c r="M456" s="75"/>
    </row>
    <row r="457" spans="1:13" ht="9" customHeight="1">
      <c r="A457" s="75"/>
      <c r="M457" s="75"/>
    </row>
    <row r="458" spans="1:13" ht="9" customHeight="1">
      <c r="A458" s="75"/>
      <c r="M458" s="75"/>
    </row>
    <row r="459" spans="1:13" ht="9" customHeight="1">
      <c r="A459" s="75"/>
      <c r="M459" s="75"/>
    </row>
    <row r="460" spans="1:13" ht="9" customHeight="1">
      <c r="A460" s="75"/>
      <c r="M460" s="75"/>
    </row>
    <row r="461" spans="1:13" ht="9" customHeight="1">
      <c r="A461" s="75"/>
      <c r="M461" s="75"/>
    </row>
    <row r="462" spans="1:13" ht="9" customHeight="1">
      <c r="A462" s="75"/>
      <c r="M462" s="75"/>
    </row>
    <row r="463" spans="1:13" ht="9" customHeight="1">
      <c r="A463" s="75"/>
      <c r="M463" s="75"/>
    </row>
    <row r="464" spans="1:13" ht="9" customHeight="1">
      <c r="A464" s="75"/>
      <c r="M464" s="75"/>
    </row>
    <row r="465" spans="1:13" ht="9" customHeight="1">
      <c r="A465" s="75"/>
      <c r="M465" s="75"/>
    </row>
    <row r="466" spans="1:13" ht="9" customHeight="1">
      <c r="A466" s="75"/>
      <c r="M466" s="75"/>
    </row>
    <row r="467" spans="1:13" ht="9" customHeight="1">
      <c r="A467" s="75"/>
      <c r="M467" s="75"/>
    </row>
    <row r="468" spans="1:13" ht="9" customHeight="1">
      <c r="A468" s="75"/>
      <c r="M468" s="75"/>
    </row>
    <row r="469" spans="1:13" ht="9" customHeight="1">
      <c r="A469" s="75"/>
      <c r="M469" s="75"/>
    </row>
    <row r="470" spans="1:13" ht="9" customHeight="1">
      <c r="A470" s="75"/>
      <c r="M470" s="75"/>
    </row>
    <row r="471" spans="1:13" ht="9" customHeight="1">
      <c r="A471" s="75"/>
      <c r="M471" s="75"/>
    </row>
    <row r="472" spans="1:13" ht="9" customHeight="1">
      <c r="A472" s="75"/>
      <c r="M472" s="75"/>
    </row>
    <row r="473" spans="1:13" ht="9" customHeight="1">
      <c r="A473" s="75"/>
      <c r="M473" s="75"/>
    </row>
    <row r="474" spans="1:13" ht="9" customHeight="1">
      <c r="A474" s="75"/>
      <c r="M474" s="75"/>
    </row>
    <row r="475" spans="1:13" ht="9" customHeight="1">
      <c r="A475" s="75"/>
      <c r="M475" s="75"/>
    </row>
    <row r="476" spans="1:13" ht="9" customHeight="1">
      <c r="A476" s="75"/>
      <c r="M476" s="75"/>
    </row>
    <row r="477" spans="1:13" ht="9" customHeight="1">
      <c r="A477" s="75"/>
      <c r="M477" s="75"/>
    </row>
    <row r="478" spans="1:13" ht="9" customHeight="1">
      <c r="A478" s="75"/>
      <c r="M478" s="75"/>
    </row>
    <row r="479" spans="1:13" ht="9" customHeight="1">
      <c r="A479" s="75"/>
      <c r="M479" s="75"/>
    </row>
    <row r="480" spans="1:13" ht="9" customHeight="1">
      <c r="A480" s="75"/>
      <c r="M480" s="75"/>
    </row>
    <row r="481" spans="1:13" ht="9" customHeight="1">
      <c r="A481" s="75"/>
      <c r="M481" s="75"/>
    </row>
    <row r="482" spans="1:13" ht="9" customHeight="1">
      <c r="A482" s="75"/>
      <c r="M482" s="75"/>
    </row>
    <row r="483" spans="1:13" ht="9" customHeight="1">
      <c r="A483" s="75"/>
      <c r="M483" s="75"/>
    </row>
    <row r="484" spans="1:13" ht="9" customHeight="1">
      <c r="A484" s="75"/>
      <c r="M484" s="75"/>
    </row>
    <row r="485" spans="1:13" ht="9" customHeight="1">
      <c r="A485" s="75"/>
      <c r="M485" s="75"/>
    </row>
    <row r="486" spans="1:13" ht="9" customHeight="1">
      <c r="A486" s="75"/>
      <c r="M486" s="75"/>
    </row>
    <row r="487" spans="1:13" ht="9" customHeight="1">
      <c r="A487" s="75"/>
      <c r="M487" s="75"/>
    </row>
    <row r="488" spans="1:13" ht="9" customHeight="1">
      <c r="A488" s="75"/>
      <c r="M488" s="75"/>
    </row>
    <row r="489" spans="1:13" ht="9" customHeight="1">
      <c r="A489" s="75"/>
      <c r="M489" s="75"/>
    </row>
    <row r="490" spans="1:13" ht="9" customHeight="1">
      <c r="A490" s="75"/>
      <c r="M490" s="75"/>
    </row>
    <row r="491" spans="1:13" ht="9" customHeight="1">
      <c r="A491" s="75"/>
      <c r="M491" s="75"/>
    </row>
    <row r="492" spans="1:13" ht="9" customHeight="1">
      <c r="A492" s="75"/>
      <c r="M492" s="75"/>
    </row>
    <row r="493" spans="1:13" ht="9" customHeight="1">
      <c r="A493" s="75"/>
      <c r="M493" s="75"/>
    </row>
    <row r="494" spans="1:13" ht="9" customHeight="1">
      <c r="A494" s="75"/>
      <c r="M494" s="75"/>
    </row>
    <row r="495" spans="1:13" ht="9" customHeight="1">
      <c r="A495" s="75"/>
      <c r="M495" s="75"/>
    </row>
    <row r="496" spans="1:13" ht="9" customHeight="1">
      <c r="A496" s="75"/>
      <c r="M496" s="75"/>
    </row>
    <row r="497" spans="1:13" ht="9" customHeight="1">
      <c r="A497" s="75"/>
      <c r="M497" s="75"/>
    </row>
    <row r="498" spans="1:13" ht="9" customHeight="1">
      <c r="A498" s="75"/>
      <c r="M498" s="75"/>
    </row>
    <row r="499" spans="1:13" ht="9" customHeight="1">
      <c r="A499" s="75"/>
      <c r="M499" s="75"/>
    </row>
    <row r="500" spans="1:13" ht="9" customHeight="1">
      <c r="A500" s="75"/>
      <c r="M500" s="75"/>
    </row>
    <row r="501" spans="1:13" ht="9" customHeight="1">
      <c r="A501" s="75"/>
      <c r="M501" s="75"/>
    </row>
    <row r="502" spans="1:13" ht="9" customHeight="1">
      <c r="A502" s="75"/>
      <c r="M502" s="75"/>
    </row>
    <row r="503" spans="1:13" ht="9" customHeight="1">
      <c r="A503" s="75"/>
      <c r="M503" s="75"/>
    </row>
    <row r="504" spans="1:13" ht="9" customHeight="1">
      <c r="A504" s="75"/>
      <c r="M504" s="75"/>
    </row>
    <row r="505" spans="1:13" ht="9" customHeight="1">
      <c r="A505" s="75"/>
      <c r="M505" s="75"/>
    </row>
    <row r="506" spans="1:13" ht="9" customHeight="1">
      <c r="A506" s="75"/>
      <c r="M506" s="75"/>
    </row>
    <row r="507" spans="1:13" ht="9" customHeight="1">
      <c r="A507" s="75"/>
      <c r="M507" s="75"/>
    </row>
    <row r="508" spans="1:13" ht="9" customHeight="1">
      <c r="A508" s="75"/>
      <c r="M508" s="75"/>
    </row>
    <row r="509" spans="1:13" ht="9" customHeight="1">
      <c r="A509" s="75"/>
      <c r="M509" s="75"/>
    </row>
    <row r="510" spans="1:13" ht="9" customHeight="1">
      <c r="A510" s="75"/>
      <c r="M510" s="75"/>
    </row>
    <row r="511" spans="1:13" ht="9" customHeight="1">
      <c r="A511" s="75"/>
      <c r="M511" s="75"/>
    </row>
    <row r="512" spans="1:13" ht="9" customHeight="1">
      <c r="A512" s="75"/>
      <c r="M512" s="75"/>
    </row>
    <row r="513" spans="1:13" ht="9" customHeight="1">
      <c r="A513" s="75"/>
      <c r="M513" s="75"/>
    </row>
    <row r="514" spans="1:13" ht="9" customHeight="1">
      <c r="A514" s="75"/>
      <c r="M514" s="75"/>
    </row>
    <row r="515" spans="1:13" ht="9" customHeight="1">
      <c r="A515" s="75"/>
      <c r="M515" s="75"/>
    </row>
    <row r="516" spans="1:13" ht="9" customHeight="1">
      <c r="A516" s="75"/>
      <c r="M516" s="75"/>
    </row>
    <row r="517" spans="1:13" ht="9" customHeight="1">
      <c r="A517" s="75"/>
      <c r="M517" s="75"/>
    </row>
    <row r="518" spans="1:13" ht="9" customHeight="1">
      <c r="A518" s="75"/>
      <c r="M518" s="75"/>
    </row>
    <row r="519" spans="1:13" ht="9" customHeight="1">
      <c r="A519" s="75"/>
      <c r="M519" s="75"/>
    </row>
    <row r="520" spans="1:13" ht="9" customHeight="1">
      <c r="A520" s="75"/>
      <c r="M520" s="75"/>
    </row>
    <row r="521" spans="1:13" ht="9" customHeight="1">
      <c r="A521" s="75"/>
      <c r="M521" s="75"/>
    </row>
    <row r="522" spans="1:13" ht="9" customHeight="1">
      <c r="A522" s="75"/>
      <c r="M522" s="75"/>
    </row>
    <row r="523" spans="1:13" ht="9" customHeight="1">
      <c r="A523" s="75"/>
      <c r="M523" s="75"/>
    </row>
    <row r="524" spans="1:13" ht="9" customHeight="1">
      <c r="A524" s="75"/>
      <c r="M524" s="75"/>
    </row>
    <row r="525" spans="1:13" ht="9" customHeight="1">
      <c r="A525" s="75"/>
      <c r="M525" s="75"/>
    </row>
    <row r="526" spans="1:13" ht="9" customHeight="1">
      <c r="A526" s="75"/>
      <c r="M526" s="75"/>
    </row>
    <row r="527" spans="1:13" ht="9" customHeight="1">
      <c r="A527" s="75"/>
      <c r="M527" s="75"/>
    </row>
    <row r="528" spans="1:13" ht="9" customHeight="1">
      <c r="A528" s="75"/>
      <c r="M528" s="75"/>
    </row>
    <row r="529" spans="1:13" ht="9" customHeight="1">
      <c r="A529" s="75"/>
      <c r="M529" s="75"/>
    </row>
    <row r="530" spans="1:13" ht="9" customHeight="1">
      <c r="A530" s="75"/>
      <c r="M530" s="75"/>
    </row>
  </sheetData>
  <mergeCells count="21">
    <mergeCell ref="C172:D172"/>
    <mergeCell ref="C173:M173"/>
    <mergeCell ref="C174:M174"/>
    <mergeCell ref="B93:B101"/>
    <mergeCell ref="B102:B128"/>
    <mergeCell ref="B129:B141"/>
    <mergeCell ref="B142:B153"/>
    <mergeCell ref="B154:B166"/>
    <mergeCell ref="B167:B171"/>
    <mergeCell ref="B7:B36"/>
    <mergeCell ref="B39:B80"/>
    <mergeCell ref="B81:B88"/>
    <mergeCell ref="B91:B92"/>
    <mergeCell ref="C91:D92"/>
    <mergeCell ref="E91:L91"/>
    <mergeCell ref="B2:M2"/>
    <mergeCell ref="O2:AC2"/>
    <mergeCell ref="B3:M3"/>
    <mergeCell ref="B5:B6"/>
    <mergeCell ref="C5:D6"/>
    <mergeCell ref="E5:L5"/>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29"/>
  <sheetViews>
    <sheetView workbookViewId="0">
      <selection activeCell="V30" sqref="V30"/>
    </sheetView>
  </sheetViews>
  <sheetFormatPr baseColWidth="10" defaultRowHeight="12.75"/>
  <cols>
    <col min="1" max="1" width="3" style="298" customWidth="1"/>
    <col min="2" max="2" width="6.140625" style="75" customWidth="1"/>
    <col min="3" max="3" width="1.5703125" style="75" customWidth="1"/>
    <col min="4" max="4" width="65.28515625" style="75" customWidth="1"/>
    <col min="5" max="5" width="4.5703125" style="75" bestFit="1" customWidth="1"/>
    <col min="6" max="6" width="8.5703125" style="75" bestFit="1" customWidth="1"/>
    <col min="7" max="7" width="5.85546875" style="75" bestFit="1" customWidth="1"/>
    <col min="8" max="8" width="8" style="75" bestFit="1" customWidth="1"/>
    <col min="9" max="10" width="6.140625" style="75" bestFit="1" customWidth="1"/>
    <col min="11" max="11" width="6" style="75" bestFit="1" customWidth="1"/>
    <col min="12" max="12" width="0.5703125" style="75" customWidth="1"/>
    <col min="13" max="13" width="7.28515625" style="562" customWidth="1"/>
    <col min="14" max="14" width="2.5703125" style="75" customWidth="1"/>
    <col min="15" max="15" width="7" style="75" customWidth="1"/>
    <col min="16" max="16" width="7.7109375" style="80" customWidth="1"/>
    <col min="17" max="17" width="8.140625" style="80" customWidth="1"/>
    <col min="18" max="18" width="8" style="80" customWidth="1"/>
    <col min="19" max="19" width="7" style="80" customWidth="1"/>
    <col min="20" max="20" width="6.7109375" style="80" customWidth="1"/>
    <col min="21" max="21" width="6.5703125" style="89" customWidth="1"/>
    <col min="22" max="22" width="6.7109375" style="80" customWidth="1"/>
    <col min="23" max="23" width="1" style="75" customWidth="1"/>
    <col min="24" max="24" width="6.7109375" style="75" customWidth="1"/>
    <col min="25" max="25" width="1" style="75" customWidth="1"/>
    <col min="26" max="26" width="6.7109375" style="75" customWidth="1"/>
    <col min="27" max="27" width="1" style="75" customWidth="1"/>
    <col min="28" max="28" width="6.7109375" style="75" customWidth="1"/>
    <col min="29" max="29" width="1" style="75" customWidth="1"/>
    <col min="30" max="31" width="6.7109375" style="75" customWidth="1"/>
    <col min="32" max="16384" width="11.42578125" style="75"/>
  </cols>
  <sheetData>
    <row r="1" spans="1:32" ht="3.75" customHeight="1">
      <c r="A1" s="2088"/>
      <c r="B1" s="80"/>
      <c r="C1" s="80"/>
      <c r="D1" s="80"/>
      <c r="E1" s="80"/>
      <c r="F1" s="80"/>
      <c r="G1" s="80"/>
      <c r="H1" s="80"/>
      <c r="I1" s="80"/>
      <c r="J1" s="80"/>
      <c r="K1" s="80"/>
      <c r="L1" s="80"/>
      <c r="M1" s="2902"/>
    </row>
    <row r="2" spans="1:32" ht="12.75" customHeight="1">
      <c r="A2" s="2088"/>
      <c r="B2" s="2247" t="s">
        <v>1574</v>
      </c>
      <c r="C2" s="2247"/>
      <c r="D2" s="2247"/>
      <c r="E2" s="2247"/>
      <c r="F2" s="2247"/>
      <c r="G2" s="2247"/>
      <c r="H2" s="2247"/>
      <c r="I2" s="2247"/>
      <c r="J2" s="2247"/>
      <c r="K2" s="2247"/>
      <c r="L2" s="2247"/>
      <c r="M2" s="2247"/>
      <c r="N2" s="80"/>
      <c r="O2" s="2247"/>
      <c r="P2" s="2247"/>
      <c r="Q2" s="2247"/>
      <c r="R2" s="2247"/>
      <c r="S2" s="2247"/>
      <c r="T2" s="2247"/>
      <c r="U2" s="2247"/>
      <c r="V2" s="2247"/>
      <c r="W2" s="2247"/>
      <c r="X2" s="2247"/>
      <c r="Y2" s="2247"/>
      <c r="Z2" s="2247"/>
      <c r="AA2" s="2247"/>
      <c r="AB2" s="2247"/>
      <c r="AC2" s="2247"/>
    </row>
    <row r="3" spans="1:32" s="80" customFormat="1" ht="12.75" customHeight="1">
      <c r="A3" s="1010"/>
      <c r="B3" s="2247" t="s">
        <v>77</v>
      </c>
      <c r="C3" s="2247"/>
      <c r="D3" s="2247"/>
      <c r="E3" s="2247"/>
      <c r="F3" s="2247"/>
      <c r="G3" s="2247"/>
      <c r="H3" s="2247"/>
      <c r="I3" s="2247"/>
      <c r="J3" s="2247"/>
      <c r="K3" s="2247"/>
      <c r="L3" s="2247"/>
      <c r="M3" s="2247"/>
      <c r="N3" s="84"/>
      <c r="O3" s="480"/>
      <c r="P3" s="59"/>
      <c r="Q3" s="59"/>
      <c r="R3" s="59"/>
      <c r="S3" s="59"/>
      <c r="T3" s="59"/>
      <c r="U3" s="64"/>
      <c r="V3" s="59"/>
      <c r="AE3" s="489"/>
      <c r="AF3" s="489"/>
    </row>
    <row r="4" spans="1:32" s="80" customFormat="1" ht="3" customHeight="1">
      <c r="A4" s="2088"/>
      <c r="C4" s="516"/>
      <c r="D4" s="516"/>
      <c r="E4" s="89"/>
      <c r="F4" s="89"/>
      <c r="G4" s="89"/>
      <c r="H4" s="89"/>
      <c r="I4" s="89"/>
      <c r="J4" s="89"/>
      <c r="K4" s="89"/>
      <c r="L4" s="89"/>
      <c r="M4" s="350"/>
      <c r="O4" s="89"/>
      <c r="P4" s="59"/>
      <c r="Q4" s="59"/>
      <c r="R4" s="59"/>
      <c r="S4" s="59"/>
      <c r="T4" s="59"/>
      <c r="U4" s="64"/>
      <c r="V4" s="59"/>
    </row>
    <row r="5" spans="1:32" s="80" customFormat="1" ht="12" customHeight="1">
      <c r="A5" s="2088"/>
      <c r="B5" s="2282" t="s">
        <v>2</v>
      </c>
      <c r="C5" s="2285" t="s">
        <v>184</v>
      </c>
      <c r="D5" s="2285"/>
      <c r="E5" s="2903" t="s">
        <v>1566</v>
      </c>
      <c r="F5" s="2903"/>
      <c r="G5" s="2903"/>
      <c r="H5" s="2903"/>
      <c r="I5" s="2903"/>
      <c r="J5" s="2903"/>
      <c r="K5" s="2903"/>
      <c r="L5" s="2903"/>
      <c r="M5" s="2904"/>
      <c r="O5" s="89"/>
      <c r="P5" s="59"/>
      <c r="Q5" s="59"/>
      <c r="R5" s="59"/>
      <c r="S5" s="59"/>
      <c r="T5" s="59"/>
      <c r="U5" s="64"/>
      <c r="V5" s="59"/>
    </row>
    <row r="6" spans="1:32" ht="21" customHeight="1">
      <c r="A6" s="2088"/>
      <c r="B6" s="2357"/>
      <c r="C6" s="2287"/>
      <c r="D6" s="2287"/>
      <c r="E6" s="2905" t="s">
        <v>1567</v>
      </c>
      <c r="F6" s="2905" t="s">
        <v>1568</v>
      </c>
      <c r="G6" s="2905" t="s">
        <v>1569</v>
      </c>
      <c r="H6" s="2905" t="s">
        <v>1570</v>
      </c>
      <c r="I6" s="2098" t="s">
        <v>1495</v>
      </c>
      <c r="J6" s="2098" t="s">
        <v>1494</v>
      </c>
      <c r="K6" s="2098" t="s">
        <v>1571</v>
      </c>
      <c r="L6" s="2905"/>
      <c r="M6" s="1070" t="s">
        <v>8</v>
      </c>
      <c r="P6" s="64"/>
      <c r="Q6" s="64"/>
      <c r="R6" s="64"/>
      <c r="S6" s="64"/>
      <c r="T6" s="64"/>
      <c r="U6" s="64"/>
      <c r="V6" s="59"/>
    </row>
    <row r="7" spans="1:32">
      <c r="A7" s="2088"/>
      <c r="B7" s="2211">
        <v>1401</v>
      </c>
      <c r="C7" s="419" t="s">
        <v>20</v>
      </c>
      <c r="D7" s="492"/>
      <c r="E7" s="1930">
        <f t="shared" ref="E7:K7" si="0">SUM(E8+E12+E16+E21+E31+E35+E37)</f>
        <v>75</v>
      </c>
      <c r="F7" s="1930">
        <f t="shared" si="0"/>
        <v>0</v>
      </c>
      <c r="G7" s="1930">
        <f t="shared" si="0"/>
        <v>2</v>
      </c>
      <c r="H7" s="1930">
        <f t="shared" si="0"/>
        <v>0</v>
      </c>
      <c r="I7" s="1930">
        <f t="shared" si="0"/>
        <v>32</v>
      </c>
      <c r="J7" s="1930">
        <f t="shared" si="0"/>
        <v>46</v>
      </c>
      <c r="K7" s="1930">
        <f t="shared" si="0"/>
        <v>35</v>
      </c>
      <c r="L7" s="1930"/>
      <c r="M7" s="2917">
        <f>SUM(E7:K7)</f>
        <v>190</v>
      </c>
      <c r="P7" s="1936"/>
      <c r="Q7" s="1936"/>
      <c r="R7" s="1936"/>
      <c r="S7" s="1936"/>
      <c r="T7" s="1936"/>
      <c r="U7" s="1936"/>
      <c r="V7" s="59"/>
    </row>
    <row r="8" spans="1:32" ht="12" customHeight="1">
      <c r="A8" s="2088"/>
      <c r="B8" s="2316"/>
      <c r="C8" s="496" t="s">
        <v>21</v>
      </c>
      <c r="D8" s="474"/>
      <c r="E8" s="2906">
        <f t="shared" ref="E8:K8" si="1">SUM(E9:E11)</f>
        <v>3</v>
      </c>
      <c r="F8" s="2906">
        <f t="shared" si="1"/>
        <v>0</v>
      </c>
      <c r="G8" s="2906">
        <f t="shared" si="1"/>
        <v>0</v>
      </c>
      <c r="H8" s="2906">
        <f t="shared" si="1"/>
        <v>0</v>
      </c>
      <c r="I8" s="2906">
        <f t="shared" si="1"/>
        <v>9</v>
      </c>
      <c r="J8" s="2906">
        <f t="shared" si="1"/>
        <v>14</v>
      </c>
      <c r="K8" s="2906">
        <f t="shared" si="1"/>
        <v>23</v>
      </c>
      <c r="L8" s="2906"/>
      <c r="M8" s="325">
        <f>SUM(E8:K8)</f>
        <v>49</v>
      </c>
      <c r="P8" s="1915"/>
      <c r="Q8" s="1915"/>
      <c r="R8" s="1915"/>
      <c r="S8" s="1915"/>
      <c r="T8" s="1915"/>
      <c r="U8" s="1936"/>
      <c r="V8" s="59"/>
    </row>
    <row r="9" spans="1:32" ht="12" customHeight="1">
      <c r="A9" s="2088"/>
      <c r="B9" s="2316"/>
      <c r="C9" s="509"/>
      <c r="D9" s="89" t="s">
        <v>1559</v>
      </c>
      <c r="E9" s="2088">
        <v>0</v>
      </c>
      <c r="F9" s="2088">
        <v>0</v>
      </c>
      <c r="G9" s="2088">
        <v>0</v>
      </c>
      <c r="H9" s="2088">
        <v>0</v>
      </c>
      <c r="I9" s="2088">
        <v>1</v>
      </c>
      <c r="J9" s="2088">
        <v>1</v>
      </c>
      <c r="K9" s="2088">
        <v>0</v>
      </c>
      <c r="L9" s="2088"/>
      <c r="M9" s="325">
        <f>SUM(E9:K9)</f>
        <v>2</v>
      </c>
      <c r="P9" s="180"/>
      <c r="Q9" s="180"/>
      <c r="R9" s="180"/>
      <c r="S9" s="180"/>
      <c r="T9" s="180"/>
      <c r="U9" s="180"/>
      <c r="V9" s="59"/>
    </row>
    <row r="10" spans="1:32" ht="12" customHeight="1">
      <c r="A10" s="2088"/>
      <c r="B10" s="2316"/>
      <c r="C10" s="509"/>
      <c r="D10" s="89" t="s">
        <v>204</v>
      </c>
      <c r="E10" s="2088">
        <v>2</v>
      </c>
      <c r="F10" s="2088">
        <v>0</v>
      </c>
      <c r="G10" s="2088">
        <v>0</v>
      </c>
      <c r="H10" s="2088">
        <v>0</v>
      </c>
      <c r="I10" s="2088">
        <v>6</v>
      </c>
      <c r="J10" s="2088">
        <v>7</v>
      </c>
      <c r="K10" s="2088">
        <v>4</v>
      </c>
      <c r="L10" s="2088"/>
      <c r="M10" s="325">
        <f t="shared" ref="M10:M38" si="2">SUM(E10:K10)</f>
        <v>19</v>
      </c>
      <c r="P10" s="180"/>
      <c r="Q10" s="180"/>
      <c r="R10" s="180"/>
      <c r="S10" s="180"/>
      <c r="T10" s="180"/>
      <c r="U10" s="180"/>
      <c r="V10" s="59"/>
    </row>
    <row r="11" spans="1:32" ht="12" customHeight="1">
      <c r="A11" s="2088"/>
      <c r="B11" s="2316"/>
      <c r="C11" s="289"/>
      <c r="D11" s="89" t="s">
        <v>391</v>
      </c>
      <c r="E11" s="2088">
        <v>1</v>
      </c>
      <c r="F11" s="2088">
        <v>0</v>
      </c>
      <c r="G11" s="2088">
        <v>0</v>
      </c>
      <c r="H11" s="2088">
        <v>0</v>
      </c>
      <c r="I11" s="2088">
        <v>2</v>
      </c>
      <c r="J11" s="2088">
        <v>6</v>
      </c>
      <c r="K11" s="2088">
        <v>19</v>
      </c>
      <c r="L11" s="2088"/>
      <c r="M11" s="325">
        <f t="shared" si="2"/>
        <v>28</v>
      </c>
      <c r="P11" s="180"/>
      <c r="Q11" s="180"/>
      <c r="R11" s="180"/>
      <c r="S11" s="180"/>
      <c r="T11" s="180"/>
      <c r="U11" s="180"/>
      <c r="V11" s="59"/>
    </row>
    <row r="12" spans="1:32" ht="12" customHeight="1">
      <c r="A12" s="2088"/>
      <c r="B12" s="2316"/>
      <c r="C12" s="504" t="s">
        <v>22</v>
      </c>
      <c r="D12" s="89"/>
      <c r="E12" s="589">
        <f>SUM(E13:E15)</f>
        <v>0</v>
      </c>
      <c r="F12" s="589">
        <f t="shared" ref="F12:K12" si="3">SUM(F13:F15)</f>
        <v>0</v>
      </c>
      <c r="G12" s="589">
        <f t="shared" si="3"/>
        <v>2</v>
      </c>
      <c r="H12" s="589">
        <f t="shared" si="3"/>
        <v>0</v>
      </c>
      <c r="I12" s="589">
        <f t="shared" si="3"/>
        <v>0</v>
      </c>
      <c r="J12" s="589">
        <f t="shared" si="3"/>
        <v>0</v>
      </c>
      <c r="K12" s="589">
        <f t="shared" si="3"/>
        <v>0</v>
      </c>
      <c r="L12" s="589"/>
      <c r="M12" s="1099">
        <f t="shared" si="2"/>
        <v>2</v>
      </c>
      <c r="P12" s="1915"/>
      <c r="Q12" s="1915"/>
      <c r="R12" s="1915"/>
      <c r="S12" s="1915"/>
      <c r="T12" s="1915"/>
      <c r="U12" s="1936"/>
      <c r="V12" s="59"/>
    </row>
    <row r="13" spans="1:32" ht="12" customHeight="1">
      <c r="A13" s="2088"/>
      <c r="B13" s="2316"/>
      <c r="C13" s="289"/>
      <c r="D13" s="89" t="s">
        <v>195</v>
      </c>
      <c r="E13" s="2088">
        <v>0</v>
      </c>
      <c r="F13" s="2088">
        <v>0</v>
      </c>
      <c r="G13" s="2088">
        <v>0</v>
      </c>
      <c r="H13" s="2088">
        <v>0</v>
      </c>
      <c r="I13" s="2088">
        <v>0</v>
      </c>
      <c r="J13" s="2088">
        <v>0</v>
      </c>
      <c r="K13" s="2088">
        <v>0</v>
      </c>
      <c r="L13" s="2088"/>
      <c r="M13" s="325">
        <f t="shared" si="2"/>
        <v>0</v>
      </c>
      <c r="P13" s="180"/>
      <c r="Q13" s="180"/>
      <c r="R13" s="180"/>
      <c r="S13" s="180"/>
      <c r="T13" s="180"/>
      <c r="U13" s="180"/>
      <c r="V13" s="59"/>
    </row>
    <row r="14" spans="1:32" ht="12" customHeight="1">
      <c r="A14" s="2088"/>
      <c r="B14" s="2316"/>
      <c r="C14" s="289"/>
      <c r="D14" s="89" t="s">
        <v>196</v>
      </c>
      <c r="E14" s="396">
        <v>0</v>
      </c>
      <c r="F14" s="396">
        <v>0</v>
      </c>
      <c r="G14" s="396">
        <v>2</v>
      </c>
      <c r="H14" s="396">
        <v>0</v>
      </c>
      <c r="I14" s="396">
        <v>0</v>
      </c>
      <c r="J14" s="396">
        <v>0</v>
      </c>
      <c r="K14" s="396">
        <v>0</v>
      </c>
      <c r="L14"/>
      <c r="M14" s="325">
        <f t="shared" si="2"/>
        <v>2</v>
      </c>
      <c r="P14" s="2090"/>
      <c r="Q14" s="2090"/>
      <c r="R14" s="2090"/>
      <c r="S14" s="2090"/>
      <c r="T14" s="2090"/>
      <c r="U14" s="180"/>
      <c r="V14" s="59"/>
    </row>
    <row r="15" spans="1:32" ht="12" customHeight="1">
      <c r="A15" s="2088"/>
      <c r="B15" s="2316"/>
      <c r="C15" s="289"/>
      <c r="D15" s="89" t="s">
        <v>197</v>
      </c>
      <c r="E15" s="2090">
        <v>0</v>
      </c>
      <c r="F15" s="2090">
        <v>0</v>
      </c>
      <c r="G15" s="2090">
        <v>0</v>
      </c>
      <c r="H15" s="2090">
        <v>0</v>
      </c>
      <c r="I15" s="2090">
        <v>0</v>
      </c>
      <c r="J15" s="2090">
        <v>0</v>
      </c>
      <c r="K15" s="2090">
        <v>0</v>
      </c>
      <c r="L15"/>
      <c r="M15" s="325">
        <f t="shared" si="2"/>
        <v>0</v>
      </c>
      <c r="P15" s="2090"/>
      <c r="Q15" s="2090"/>
      <c r="R15" s="2090"/>
      <c r="S15" s="2090"/>
      <c r="T15" s="2090"/>
      <c r="U15" s="180"/>
      <c r="V15" s="59"/>
    </row>
    <row r="16" spans="1:32" ht="12" customHeight="1">
      <c r="A16" s="2088"/>
      <c r="B16" s="2316"/>
      <c r="C16" s="504" t="s">
        <v>23</v>
      </c>
      <c r="D16" s="89"/>
      <c r="E16" s="1915">
        <f>SUM(E17:E20)</f>
        <v>1</v>
      </c>
      <c r="F16" s="1915">
        <f t="shared" ref="F16:K16" si="4">SUM(F17:F20)</f>
        <v>0</v>
      </c>
      <c r="G16" s="1915">
        <f t="shared" si="4"/>
        <v>0</v>
      </c>
      <c r="H16" s="1915">
        <f t="shared" si="4"/>
        <v>0</v>
      </c>
      <c r="I16" s="1915">
        <f t="shared" si="4"/>
        <v>7</v>
      </c>
      <c r="J16" s="1915">
        <f t="shared" si="4"/>
        <v>26</v>
      </c>
      <c r="K16" s="1915">
        <f t="shared" si="4"/>
        <v>2</v>
      </c>
      <c r="L16" s="589"/>
      <c r="M16" s="1099">
        <f t="shared" si="2"/>
        <v>36</v>
      </c>
      <c r="P16" s="1915"/>
      <c r="Q16" s="1915"/>
      <c r="R16" s="1915"/>
      <c r="S16" s="1915"/>
      <c r="T16" s="1915"/>
      <c r="U16" s="1936"/>
      <c r="V16" s="59"/>
    </row>
    <row r="17" spans="1:22" ht="12" customHeight="1">
      <c r="A17" s="2088"/>
      <c r="B17" s="2316"/>
      <c r="C17" s="287"/>
      <c r="D17" s="89" t="s">
        <v>332</v>
      </c>
      <c r="E17" s="244">
        <v>0</v>
      </c>
      <c r="F17" s="244">
        <v>0</v>
      </c>
      <c r="G17" s="244">
        <v>0</v>
      </c>
      <c r="H17" s="244">
        <v>0</v>
      </c>
      <c r="I17" s="244">
        <v>5</v>
      </c>
      <c r="J17" s="244">
        <v>22</v>
      </c>
      <c r="K17" s="244">
        <v>2</v>
      </c>
      <c r="L17" s="374"/>
      <c r="M17" s="325">
        <f t="shared" si="2"/>
        <v>29</v>
      </c>
      <c r="P17" s="2090"/>
      <c r="Q17" s="2090"/>
      <c r="R17" s="2090"/>
      <c r="S17" s="2090"/>
      <c r="T17" s="2090"/>
      <c r="U17" s="180"/>
      <c r="V17" s="59"/>
    </row>
    <row r="18" spans="1:22" ht="12" customHeight="1">
      <c r="A18" s="2088"/>
      <c r="B18" s="2316"/>
      <c r="C18" s="287"/>
      <c r="D18" s="89" t="s">
        <v>195</v>
      </c>
      <c r="E18" s="244">
        <v>1</v>
      </c>
      <c r="F18" s="244">
        <v>0</v>
      </c>
      <c r="G18" s="244">
        <v>0</v>
      </c>
      <c r="H18" s="244">
        <v>0</v>
      </c>
      <c r="I18" s="244">
        <v>2</v>
      </c>
      <c r="J18" s="244">
        <v>3</v>
      </c>
      <c r="K18" s="244">
        <v>0</v>
      </c>
      <c r="L18" s="374"/>
      <c r="M18" s="325">
        <f t="shared" si="2"/>
        <v>6</v>
      </c>
      <c r="P18" s="2090"/>
      <c r="Q18" s="2090"/>
      <c r="R18" s="2090"/>
      <c r="S18" s="2090"/>
      <c r="T18" s="2090"/>
      <c r="U18" s="180"/>
      <c r="V18" s="59"/>
    </row>
    <row r="19" spans="1:22" ht="12" customHeight="1">
      <c r="A19" s="2088"/>
      <c r="B19" s="2316"/>
      <c r="C19" s="287"/>
      <c r="D19" s="89" t="s">
        <v>198</v>
      </c>
      <c r="E19" s="244">
        <v>0</v>
      </c>
      <c r="F19" s="244">
        <v>0</v>
      </c>
      <c r="G19" s="244">
        <v>0</v>
      </c>
      <c r="H19" s="244">
        <v>0</v>
      </c>
      <c r="I19" s="244">
        <v>0</v>
      </c>
      <c r="J19" s="244">
        <v>1</v>
      </c>
      <c r="K19" s="244">
        <v>0</v>
      </c>
      <c r="L19" s="374"/>
      <c r="M19" s="325">
        <f t="shared" si="2"/>
        <v>1</v>
      </c>
      <c r="P19" s="2090"/>
      <c r="Q19" s="2090"/>
      <c r="R19" s="2090"/>
      <c r="S19" s="2090"/>
      <c r="T19" s="2090"/>
      <c r="U19" s="180"/>
      <c r="V19" s="59"/>
    </row>
    <row r="20" spans="1:22" ht="12" customHeight="1">
      <c r="A20" s="2088"/>
      <c r="B20" s="2316"/>
      <c r="C20" s="287"/>
      <c r="D20" s="89" t="s">
        <v>199</v>
      </c>
      <c r="E20" s="180">
        <v>0</v>
      </c>
      <c r="F20" s="180">
        <v>0</v>
      </c>
      <c r="G20" s="180">
        <v>0</v>
      </c>
      <c r="H20" s="180">
        <v>0</v>
      </c>
      <c r="I20" s="180">
        <v>0</v>
      </c>
      <c r="J20" s="180">
        <v>0</v>
      </c>
      <c r="K20" s="180">
        <v>0</v>
      </c>
      <c r="L20" s="2088"/>
      <c r="M20" s="325">
        <f t="shared" si="2"/>
        <v>0</v>
      </c>
      <c r="P20" s="180"/>
      <c r="Q20" s="180"/>
      <c r="R20" s="180"/>
      <c r="S20" s="180"/>
      <c r="T20" s="180"/>
      <c r="U20" s="180"/>
      <c r="V20" s="59"/>
    </row>
    <row r="21" spans="1:22" ht="12" customHeight="1">
      <c r="A21" s="2088"/>
      <c r="B21" s="2316"/>
      <c r="C21" s="507" t="s">
        <v>24</v>
      </c>
      <c r="D21" s="102"/>
      <c r="E21" s="1936">
        <f t="shared" ref="E21:K21" si="5">SUM(E22:E30)</f>
        <v>71</v>
      </c>
      <c r="F21" s="1936">
        <f t="shared" si="5"/>
        <v>0</v>
      </c>
      <c r="G21" s="1936">
        <f t="shared" si="5"/>
        <v>0</v>
      </c>
      <c r="H21" s="1936">
        <f t="shared" si="5"/>
        <v>0</v>
      </c>
      <c r="I21" s="1936">
        <f t="shared" si="5"/>
        <v>14</v>
      </c>
      <c r="J21" s="1936">
        <f t="shared" si="5"/>
        <v>1</v>
      </c>
      <c r="K21" s="1936">
        <f t="shared" si="5"/>
        <v>0</v>
      </c>
      <c r="L21" s="1010"/>
      <c r="M21" s="1099">
        <f t="shared" si="2"/>
        <v>86</v>
      </c>
      <c r="P21" s="1936"/>
      <c r="Q21" s="1936"/>
      <c r="R21" s="1936"/>
      <c r="S21" s="1936"/>
      <c r="T21" s="1936"/>
      <c r="U21" s="1936"/>
      <c r="V21" s="59"/>
    </row>
    <row r="22" spans="1:22" ht="12" customHeight="1">
      <c r="A22" s="2088"/>
      <c r="B22" s="2316"/>
      <c r="C22" s="287"/>
      <c r="D22" s="89" t="s">
        <v>195</v>
      </c>
      <c r="E22" s="244">
        <v>5</v>
      </c>
      <c r="F22" s="244">
        <v>0</v>
      </c>
      <c r="G22" s="244">
        <v>0</v>
      </c>
      <c r="H22" s="244">
        <v>0</v>
      </c>
      <c r="I22" s="244">
        <v>1</v>
      </c>
      <c r="J22" s="244">
        <v>0</v>
      </c>
      <c r="K22" s="244">
        <v>0</v>
      </c>
      <c r="L22" s="374"/>
      <c r="M22" s="325">
        <f t="shared" si="2"/>
        <v>6</v>
      </c>
      <c r="P22" s="2090"/>
      <c r="Q22" s="2090"/>
      <c r="R22" s="2090"/>
      <c r="S22" s="2090"/>
      <c r="T22" s="2090"/>
      <c r="U22" s="180"/>
      <c r="V22" s="59"/>
    </row>
    <row r="23" spans="1:22" ht="12" customHeight="1">
      <c r="A23" s="2088"/>
      <c r="B23" s="2316"/>
      <c r="C23" s="287"/>
      <c r="D23" s="89" t="s">
        <v>1576</v>
      </c>
      <c r="E23" s="244">
        <v>0</v>
      </c>
      <c r="F23" s="244">
        <v>0</v>
      </c>
      <c r="G23" s="244">
        <v>0</v>
      </c>
      <c r="H23" s="244">
        <v>0</v>
      </c>
      <c r="I23" s="244">
        <v>1</v>
      </c>
      <c r="J23" s="244">
        <v>0</v>
      </c>
      <c r="K23" s="244">
        <v>0</v>
      </c>
      <c r="L23" s="374"/>
      <c r="M23" s="325">
        <f t="shared" si="2"/>
        <v>1</v>
      </c>
      <c r="P23" s="2090"/>
      <c r="Q23" s="2090"/>
      <c r="R23" s="2090"/>
      <c r="S23" s="2090"/>
      <c r="T23" s="2090"/>
      <c r="U23" s="180"/>
      <c r="V23" s="59"/>
    </row>
    <row r="24" spans="1:22" ht="12" customHeight="1">
      <c r="A24" s="2088"/>
      <c r="B24" s="2316"/>
      <c r="C24" s="287"/>
      <c r="D24" s="89" t="s">
        <v>200</v>
      </c>
      <c r="E24" s="244">
        <v>12</v>
      </c>
      <c r="F24" s="244">
        <v>0</v>
      </c>
      <c r="G24" s="244">
        <v>0</v>
      </c>
      <c r="H24" s="244">
        <v>0</v>
      </c>
      <c r="I24" s="244">
        <v>2</v>
      </c>
      <c r="J24" s="244">
        <v>0</v>
      </c>
      <c r="K24" s="244">
        <v>0</v>
      </c>
      <c r="L24" s="374"/>
      <c r="M24" s="325">
        <f t="shared" si="2"/>
        <v>14</v>
      </c>
      <c r="P24" s="2090"/>
      <c r="Q24" s="2090"/>
      <c r="R24" s="2090"/>
      <c r="S24" s="2090"/>
      <c r="T24" s="2090"/>
      <c r="U24" s="180"/>
      <c r="V24" s="59"/>
    </row>
    <row r="25" spans="1:22" ht="12" customHeight="1">
      <c r="A25" s="2088"/>
      <c r="B25" s="2316"/>
      <c r="C25" s="289"/>
      <c r="D25" s="89" t="s">
        <v>201</v>
      </c>
      <c r="E25" s="244">
        <v>3</v>
      </c>
      <c r="F25" s="244">
        <v>0</v>
      </c>
      <c r="G25" s="244">
        <v>0</v>
      </c>
      <c r="H25" s="244">
        <v>0</v>
      </c>
      <c r="I25" s="244">
        <v>1</v>
      </c>
      <c r="J25" s="244">
        <v>0</v>
      </c>
      <c r="K25" s="244">
        <v>0</v>
      </c>
      <c r="L25" s="374"/>
      <c r="M25" s="325">
        <f t="shared" si="2"/>
        <v>4</v>
      </c>
      <c r="P25" s="2090"/>
      <c r="Q25" s="2090"/>
      <c r="R25" s="2090"/>
      <c r="S25" s="2090"/>
      <c r="T25" s="2090"/>
      <c r="U25" s="180"/>
      <c r="V25" s="59"/>
    </row>
    <row r="26" spans="1:22" ht="12" customHeight="1">
      <c r="A26" s="2088"/>
      <c r="B26" s="2316"/>
      <c r="C26" s="287"/>
      <c r="D26" s="89" t="s">
        <v>261</v>
      </c>
      <c r="E26" s="244">
        <v>8</v>
      </c>
      <c r="F26" s="244">
        <v>0</v>
      </c>
      <c r="G26" s="244">
        <v>0</v>
      </c>
      <c r="H26" s="244">
        <v>0</v>
      </c>
      <c r="I26" s="244">
        <v>2</v>
      </c>
      <c r="J26" s="244">
        <v>0</v>
      </c>
      <c r="K26" s="244">
        <v>0</v>
      </c>
      <c r="L26" s="374"/>
      <c r="M26" s="325">
        <f t="shared" si="2"/>
        <v>10</v>
      </c>
      <c r="P26" s="2090"/>
      <c r="Q26" s="2090"/>
      <c r="R26" s="2090"/>
      <c r="S26" s="2090"/>
      <c r="T26" s="2090"/>
      <c r="U26" s="180"/>
      <c r="V26" s="59"/>
    </row>
    <row r="27" spans="1:22" ht="12" customHeight="1">
      <c r="A27" s="2088"/>
      <c r="B27" s="2316"/>
      <c r="C27" s="289"/>
      <c r="D27" s="89" t="s">
        <v>203</v>
      </c>
      <c r="E27" s="244">
        <v>9</v>
      </c>
      <c r="F27" s="244">
        <v>0</v>
      </c>
      <c r="G27" s="244">
        <v>0</v>
      </c>
      <c r="H27" s="244">
        <v>0</v>
      </c>
      <c r="I27" s="244">
        <v>2</v>
      </c>
      <c r="J27" s="244">
        <v>0</v>
      </c>
      <c r="K27" s="244">
        <v>0</v>
      </c>
      <c r="L27" s="374"/>
      <c r="M27" s="325">
        <f t="shared" si="2"/>
        <v>11</v>
      </c>
      <c r="P27" s="2090"/>
      <c r="Q27" s="2090"/>
      <c r="R27" s="2090"/>
      <c r="S27" s="2090"/>
      <c r="T27" s="2090"/>
      <c r="U27" s="180"/>
      <c r="V27" s="59"/>
    </row>
    <row r="28" spans="1:22" ht="12" customHeight="1">
      <c r="A28" s="2088"/>
      <c r="B28" s="2316"/>
      <c r="C28" s="289"/>
      <c r="D28" s="89" t="s">
        <v>197</v>
      </c>
      <c r="E28" s="244">
        <v>3</v>
      </c>
      <c r="F28" s="244">
        <v>0</v>
      </c>
      <c r="G28" s="244">
        <v>0</v>
      </c>
      <c r="H28" s="244">
        <v>0</v>
      </c>
      <c r="I28" s="244">
        <v>0</v>
      </c>
      <c r="J28" s="244">
        <v>0</v>
      </c>
      <c r="K28" s="244">
        <v>0</v>
      </c>
      <c r="L28" s="374"/>
      <c r="M28" s="325">
        <f t="shared" si="2"/>
        <v>3</v>
      </c>
      <c r="P28" s="2090"/>
      <c r="Q28" s="2090"/>
      <c r="R28" s="2090"/>
      <c r="S28" s="2090"/>
      <c r="T28" s="2090"/>
      <c r="U28" s="180"/>
      <c r="V28" s="59"/>
    </row>
    <row r="29" spans="1:22" ht="12" customHeight="1">
      <c r="A29" s="2088"/>
      <c r="B29" s="2316"/>
      <c r="C29" s="289"/>
      <c r="D29" s="89" t="s">
        <v>204</v>
      </c>
      <c r="E29" s="374">
        <v>31</v>
      </c>
      <c r="F29" s="374">
        <v>0</v>
      </c>
      <c r="G29" s="374">
        <v>0</v>
      </c>
      <c r="H29" s="374">
        <v>0</v>
      </c>
      <c r="I29" s="374">
        <v>5</v>
      </c>
      <c r="J29" s="374">
        <v>0</v>
      </c>
      <c r="K29" s="374">
        <v>0</v>
      </c>
      <c r="L29" s="374"/>
      <c r="M29" s="325">
        <f t="shared" si="2"/>
        <v>36</v>
      </c>
      <c r="P29" s="2090"/>
      <c r="Q29" s="2090"/>
      <c r="R29" s="2090"/>
      <c r="S29" s="2090"/>
      <c r="T29" s="2090"/>
      <c r="U29" s="180"/>
      <c r="V29" s="59"/>
    </row>
    <row r="30" spans="1:22" ht="12" customHeight="1">
      <c r="A30" s="2088"/>
      <c r="B30" s="2316"/>
      <c r="C30" s="289"/>
      <c r="D30" s="89" t="s">
        <v>334</v>
      </c>
      <c r="E30" s="374">
        <v>0</v>
      </c>
      <c r="F30" s="374">
        <v>0</v>
      </c>
      <c r="G30" s="374">
        <v>0</v>
      </c>
      <c r="H30" s="374">
        <v>0</v>
      </c>
      <c r="I30" s="374">
        <v>0</v>
      </c>
      <c r="J30" s="374">
        <v>1</v>
      </c>
      <c r="K30" s="374">
        <v>0</v>
      </c>
      <c r="L30" s="374"/>
      <c r="M30" s="325">
        <f t="shared" si="2"/>
        <v>1</v>
      </c>
      <c r="P30" s="2090"/>
      <c r="Q30" s="2090"/>
      <c r="R30" s="2090"/>
      <c r="S30" s="2090"/>
      <c r="T30" s="2090"/>
      <c r="U30" s="180"/>
      <c r="V30" s="59"/>
    </row>
    <row r="31" spans="1:22" ht="12" customHeight="1">
      <c r="A31" s="2088"/>
      <c r="B31" s="2316"/>
      <c r="C31" s="507" t="s">
        <v>25</v>
      </c>
      <c r="D31" s="89"/>
      <c r="E31" s="589">
        <f>SUM(E32:E34)</f>
        <v>0</v>
      </c>
      <c r="F31" s="589">
        <f t="shared" ref="F31:K31" si="6">SUM(F32:F34)</f>
        <v>0</v>
      </c>
      <c r="G31" s="589">
        <f t="shared" si="6"/>
        <v>0</v>
      </c>
      <c r="H31" s="589">
        <f t="shared" si="6"/>
        <v>0</v>
      </c>
      <c r="I31" s="589">
        <f t="shared" si="6"/>
        <v>2</v>
      </c>
      <c r="J31" s="589">
        <f t="shared" si="6"/>
        <v>5</v>
      </c>
      <c r="K31" s="589">
        <f t="shared" si="6"/>
        <v>8</v>
      </c>
      <c r="L31" s="589"/>
      <c r="M31" s="1099">
        <f t="shared" si="2"/>
        <v>15</v>
      </c>
      <c r="P31" s="1915"/>
      <c r="Q31" s="1915"/>
      <c r="R31" s="1915"/>
      <c r="S31" s="1915"/>
      <c r="T31" s="1915"/>
      <c r="U31" s="1936"/>
      <c r="V31" s="59"/>
    </row>
    <row r="32" spans="1:22" ht="12" customHeight="1">
      <c r="A32" s="2088"/>
      <c r="B32" s="2316"/>
      <c r="C32" s="289"/>
      <c r="D32" s="89" t="s">
        <v>195</v>
      </c>
      <c r="E32" s="374">
        <v>0</v>
      </c>
      <c r="F32" s="374">
        <v>0</v>
      </c>
      <c r="G32" s="374">
        <v>0</v>
      </c>
      <c r="H32" s="374">
        <v>0</v>
      </c>
      <c r="I32" s="374">
        <v>0</v>
      </c>
      <c r="J32" s="374">
        <v>0</v>
      </c>
      <c r="K32" s="374">
        <v>1</v>
      </c>
      <c r="L32" s="374"/>
      <c r="M32" s="325">
        <f t="shared" si="2"/>
        <v>1</v>
      </c>
      <c r="P32" s="2090"/>
      <c r="Q32" s="2090"/>
      <c r="R32" s="2090"/>
      <c r="S32" s="2090"/>
      <c r="T32" s="2090"/>
      <c r="U32" s="180"/>
      <c r="V32" s="59"/>
    </row>
    <row r="33" spans="1:22" ht="12" customHeight="1">
      <c r="A33" s="2088"/>
      <c r="B33" s="2316"/>
      <c r="C33" s="289"/>
      <c r="D33" s="89" t="s">
        <v>200</v>
      </c>
      <c r="E33" s="374">
        <v>0</v>
      </c>
      <c r="F33" s="374">
        <v>0</v>
      </c>
      <c r="G33" s="374">
        <v>0</v>
      </c>
      <c r="H33" s="374">
        <v>0</v>
      </c>
      <c r="I33" s="374">
        <v>2</v>
      </c>
      <c r="J33" s="374">
        <v>1</v>
      </c>
      <c r="K33" s="374">
        <v>1</v>
      </c>
      <c r="L33" s="374"/>
      <c r="M33" s="325">
        <f t="shared" si="2"/>
        <v>4</v>
      </c>
      <c r="P33" s="2090"/>
      <c r="Q33" s="2090"/>
      <c r="R33" s="2090"/>
      <c r="S33" s="2090"/>
      <c r="T33" s="2090"/>
      <c r="U33" s="180"/>
      <c r="V33" s="59"/>
    </row>
    <row r="34" spans="1:22" ht="12" customHeight="1">
      <c r="A34" s="2088"/>
      <c r="B34" s="2316"/>
      <c r="C34" s="289"/>
      <c r="D34" s="89" t="s">
        <v>204</v>
      </c>
      <c r="E34" s="374">
        <v>0</v>
      </c>
      <c r="F34" s="374">
        <v>0</v>
      </c>
      <c r="G34" s="374">
        <v>0</v>
      </c>
      <c r="H34" s="374">
        <v>0</v>
      </c>
      <c r="I34" s="374">
        <v>0</v>
      </c>
      <c r="J34" s="374">
        <v>4</v>
      </c>
      <c r="K34" s="374">
        <v>6</v>
      </c>
      <c r="L34" s="374"/>
      <c r="M34" s="325">
        <f t="shared" si="2"/>
        <v>10</v>
      </c>
      <c r="P34" s="2090"/>
      <c r="Q34" s="2090"/>
      <c r="R34" s="2090"/>
      <c r="S34" s="2090"/>
      <c r="T34" s="2090"/>
      <c r="U34" s="180"/>
      <c r="V34" s="59"/>
    </row>
    <row r="35" spans="1:22" ht="12" customHeight="1">
      <c r="A35" s="2088"/>
      <c r="B35" s="2316"/>
      <c r="C35" s="509" t="s">
        <v>26</v>
      </c>
      <c r="D35" s="89"/>
      <c r="E35" s="589">
        <f>SUM(E36)</f>
        <v>0</v>
      </c>
      <c r="F35" s="589">
        <f t="shared" ref="F35:K37" si="7">SUM(F36)</f>
        <v>0</v>
      </c>
      <c r="G35" s="589">
        <f t="shared" si="7"/>
        <v>0</v>
      </c>
      <c r="H35" s="589">
        <f t="shared" si="7"/>
        <v>0</v>
      </c>
      <c r="I35" s="589">
        <f t="shared" si="7"/>
        <v>0</v>
      </c>
      <c r="J35" s="589">
        <f t="shared" si="7"/>
        <v>0</v>
      </c>
      <c r="K35" s="589">
        <f t="shared" si="7"/>
        <v>1</v>
      </c>
      <c r="L35" s="589"/>
      <c r="M35" s="1099">
        <f t="shared" si="2"/>
        <v>1</v>
      </c>
      <c r="P35" s="1915"/>
      <c r="Q35" s="1915"/>
      <c r="R35" s="1915"/>
      <c r="S35" s="1915"/>
      <c r="T35" s="1915"/>
      <c r="U35" s="1936"/>
      <c r="V35" s="59"/>
    </row>
    <row r="36" spans="1:22" ht="12" customHeight="1">
      <c r="A36" s="2088"/>
      <c r="B36" s="2316"/>
      <c r="C36" s="287"/>
      <c r="D36" s="89" t="s">
        <v>206</v>
      </c>
      <c r="E36" s="2088">
        <v>0</v>
      </c>
      <c r="F36" s="2088">
        <v>0</v>
      </c>
      <c r="G36" s="2088">
        <v>0</v>
      </c>
      <c r="H36" s="2088">
        <v>0</v>
      </c>
      <c r="I36" s="2088">
        <v>0</v>
      </c>
      <c r="J36" s="2088">
        <v>0</v>
      </c>
      <c r="K36" s="2088">
        <v>1</v>
      </c>
      <c r="L36" s="2088"/>
      <c r="M36" s="325">
        <f t="shared" si="2"/>
        <v>1</v>
      </c>
      <c r="P36" s="180"/>
      <c r="Q36" s="180"/>
      <c r="R36" s="180"/>
      <c r="S36" s="180"/>
      <c r="T36" s="180"/>
      <c r="U36" s="180"/>
      <c r="V36" s="59"/>
    </row>
    <row r="37" spans="1:22" ht="12" customHeight="1">
      <c r="A37" s="2088"/>
      <c r="B37" s="2096"/>
      <c r="C37" s="509" t="s">
        <v>27</v>
      </c>
      <c r="D37" s="89"/>
      <c r="E37" s="589">
        <f>SUM(E38)</f>
        <v>0</v>
      </c>
      <c r="F37" s="589">
        <f t="shared" si="7"/>
        <v>0</v>
      </c>
      <c r="G37" s="589">
        <f t="shared" si="7"/>
        <v>0</v>
      </c>
      <c r="H37" s="589">
        <f t="shared" si="7"/>
        <v>0</v>
      </c>
      <c r="I37" s="589">
        <f t="shared" si="7"/>
        <v>0</v>
      </c>
      <c r="J37" s="589">
        <f t="shared" si="7"/>
        <v>0</v>
      </c>
      <c r="K37" s="589">
        <f t="shared" si="7"/>
        <v>1</v>
      </c>
      <c r="L37" s="589"/>
      <c r="M37" s="1099">
        <f t="shared" si="2"/>
        <v>1</v>
      </c>
      <c r="P37" s="1915"/>
      <c r="Q37" s="1915"/>
      <c r="R37" s="1915"/>
      <c r="S37" s="1915"/>
      <c r="T37" s="1915"/>
      <c r="U37" s="1936"/>
      <c r="V37" s="59"/>
    </row>
    <row r="38" spans="1:22" ht="12" customHeight="1">
      <c r="A38" s="2088"/>
      <c r="B38" s="2096"/>
      <c r="C38" s="515"/>
      <c r="D38" s="516" t="s">
        <v>207</v>
      </c>
      <c r="E38" s="374">
        <v>0</v>
      </c>
      <c r="F38" s="374">
        <v>0</v>
      </c>
      <c r="G38" s="374">
        <v>0</v>
      </c>
      <c r="H38" s="374">
        <v>0</v>
      </c>
      <c r="I38" s="374">
        <v>0</v>
      </c>
      <c r="J38" s="374">
        <v>0</v>
      </c>
      <c r="K38" s="374">
        <v>1</v>
      </c>
      <c r="L38" s="374"/>
      <c r="M38" s="325">
        <f t="shared" si="2"/>
        <v>1</v>
      </c>
      <c r="P38" s="2090"/>
      <c r="Q38" s="2090"/>
      <c r="R38" s="2090"/>
      <c r="S38" s="2090"/>
      <c r="T38" s="2090"/>
      <c r="U38" s="180"/>
      <c r="V38" s="59"/>
    </row>
    <row r="39" spans="1:22" ht="12.75" customHeight="1">
      <c r="A39" s="2088"/>
      <c r="B39" s="2211">
        <v>1402</v>
      </c>
      <c r="C39" s="29" t="s">
        <v>29</v>
      </c>
      <c r="D39" s="123"/>
      <c r="E39" s="319">
        <f>SUM(E40+E49+E53+E59+E64+E70+E73+E77)</f>
        <v>19</v>
      </c>
      <c r="F39" s="319">
        <f t="shared" ref="F39:K39" si="8">SUM(F40+F49+F53+F59+F64+F70+F73+F77)</f>
        <v>0</v>
      </c>
      <c r="G39" s="319">
        <f t="shared" si="8"/>
        <v>0</v>
      </c>
      <c r="H39" s="319">
        <f t="shared" si="8"/>
        <v>7</v>
      </c>
      <c r="I39" s="319">
        <f t="shared" si="8"/>
        <v>49</v>
      </c>
      <c r="J39" s="319">
        <f t="shared" si="8"/>
        <v>48</v>
      </c>
      <c r="K39" s="319">
        <f t="shared" si="8"/>
        <v>67</v>
      </c>
      <c r="L39" s="319"/>
      <c r="M39" s="320">
        <f t="shared" ref="M39:M44" si="9">SUM(E39:K39)</f>
        <v>190</v>
      </c>
      <c r="P39" s="1915"/>
      <c r="Q39" s="1915"/>
      <c r="R39" s="1915"/>
      <c r="S39" s="1915"/>
      <c r="T39" s="1915"/>
      <c r="U39" s="1936"/>
      <c r="V39" s="59"/>
    </row>
    <row r="40" spans="1:22" ht="12" customHeight="1">
      <c r="A40" s="2088"/>
      <c r="B40" s="2212"/>
      <c r="C40" s="504" t="s">
        <v>114</v>
      </c>
      <c r="D40" s="89"/>
      <c r="E40" s="589">
        <f>SUM(E41:E48)</f>
        <v>10</v>
      </c>
      <c r="F40" s="589">
        <f t="shared" ref="F40:K40" si="10">SUM(F41:F48)</f>
        <v>0</v>
      </c>
      <c r="G40" s="589">
        <f t="shared" si="10"/>
        <v>0</v>
      </c>
      <c r="H40" s="589">
        <f t="shared" si="10"/>
        <v>1</v>
      </c>
      <c r="I40" s="589">
        <f t="shared" si="10"/>
        <v>35</v>
      </c>
      <c r="J40" s="589">
        <f t="shared" si="10"/>
        <v>31</v>
      </c>
      <c r="K40" s="589">
        <f t="shared" si="10"/>
        <v>14</v>
      </c>
      <c r="L40" s="589"/>
      <c r="M40" s="1099">
        <f t="shared" si="9"/>
        <v>91</v>
      </c>
      <c r="P40" s="1915"/>
      <c r="Q40" s="1915"/>
      <c r="R40" s="1915"/>
      <c r="S40" s="1915"/>
      <c r="T40" s="1915"/>
      <c r="U40" s="1936"/>
      <c r="V40" s="59"/>
    </row>
    <row r="41" spans="1:22" ht="12" customHeight="1">
      <c r="A41" s="2088"/>
      <c r="B41" s="2212"/>
      <c r="C41" s="289"/>
      <c r="D41" s="89" t="s">
        <v>335</v>
      </c>
      <c r="E41" s="244">
        <v>1</v>
      </c>
      <c r="F41" s="244">
        <v>0</v>
      </c>
      <c r="G41" s="244">
        <v>0</v>
      </c>
      <c r="H41" s="244">
        <v>0</v>
      </c>
      <c r="I41" s="244">
        <v>2</v>
      </c>
      <c r="J41" s="244">
        <v>0</v>
      </c>
      <c r="K41" s="244">
        <v>2</v>
      </c>
      <c r="L41" s="374"/>
      <c r="M41" s="325">
        <f t="shared" si="9"/>
        <v>5</v>
      </c>
      <c r="P41" s="2090"/>
      <c r="Q41" s="2090"/>
      <c r="R41" s="2090"/>
      <c r="S41" s="2090"/>
      <c r="T41" s="2090"/>
      <c r="U41" s="180"/>
      <c r="V41" s="59"/>
    </row>
    <row r="42" spans="1:22" ht="12" customHeight="1">
      <c r="A42" s="2088"/>
      <c r="B42" s="2212"/>
      <c r="C42" s="289"/>
      <c r="D42" s="89" t="s">
        <v>208</v>
      </c>
      <c r="E42" s="244">
        <v>2</v>
      </c>
      <c r="F42" s="244">
        <v>0</v>
      </c>
      <c r="G42" s="244">
        <v>0</v>
      </c>
      <c r="H42" s="244">
        <v>0</v>
      </c>
      <c r="I42" s="244">
        <v>1</v>
      </c>
      <c r="J42" s="244">
        <v>1</v>
      </c>
      <c r="K42" s="244">
        <v>0</v>
      </c>
      <c r="L42" s="374"/>
      <c r="M42" s="325">
        <f t="shared" si="9"/>
        <v>4</v>
      </c>
      <c r="P42" s="2090"/>
      <c r="Q42" s="2090"/>
      <c r="R42" s="2090"/>
      <c r="S42" s="2090"/>
      <c r="T42" s="2090"/>
      <c r="U42" s="180"/>
      <c r="V42" s="59"/>
    </row>
    <row r="43" spans="1:22" ht="12" customHeight="1">
      <c r="A43" s="2088"/>
      <c r="B43" s="2212"/>
      <c r="C43" s="289"/>
      <c r="D43" s="89" t="s">
        <v>336</v>
      </c>
      <c r="E43" s="244">
        <v>0</v>
      </c>
      <c r="F43" s="244">
        <v>0</v>
      </c>
      <c r="G43" s="244">
        <v>0</v>
      </c>
      <c r="H43" s="244">
        <v>0</v>
      </c>
      <c r="I43" s="244">
        <v>11</v>
      </c>
      <c r="J43" s="244">
        <v>18</v>
      </c>
      <c r="K43" s="244">
        <v>3</v>
      </c>
      <c r="L43" s="374"/>
      <c r="M43" s="325">
        <f t="shared" si="9"/>
        <v>32</v>
      </c>
      <c r="P43" s="2090"/>
      <c r="Q43" s="2090"/>
      <c r="R43" s="2090"/>
      <c r="S43" s="2090"/>
      <c r="T43" s="2090"/>
      <c r="U43" s="180"/>
      <c r="V43" s="59"/>
    </row>
    <row r="44" spans="1:22" ht="12" customHeight="1">
      <c r="A44" s="2088"/>
      <c r="B44" s="2212"/>
      <c r="C44" s="289"/>
      <c r="D44" s="89" t="s">
        <v>209</v>
      </c>
      <c r="E44" s="244">
        <v>2</v>
      </c>
      <c r="F44" s="244">
        <v>0</v>
      </c>
      <c r="G44" s="244">
        <v>0</v>
      </c>
      <c r="H44" s="244">
        <v>0</v>
      </c>
      <c r="I44" s="244">
        <v>5</v>
      </c>
      <c r="J44" s="244">
        <v>1</v>
      </c>
      <c r="K44" s="244">
        <v>2</v>
      </c>
      <c r="L44" s="374"/>
      <c r="M44" s="325">
        <f t="shared" si="9"/>
        <v>10</v>
      </c>
      <c r="P44" s="2090"/>
      <c r="Q44" s="2090"/>
      <c r="R44" s="2090"/>
      <c r="S44" s="2090"/>
      <c r="T44" s="2090"/>
      <c r="U44" s="180"/>
      <c r="V44" s="59"/>
    </row>
    <row r="45" spans="1:22" ht="12" customHeight="1">
      <c r="A45" s="2088"/>
      <c r="B45" s="2212"/>
      <c r="C45" s="289"/>
      <c r="D45" s="89" t="s">
        <v>337</v>
      </c>
      <c r="E45" s="244">
        <v>0</v>
      </c>
      <c r="F45" s="244">
        <v>0</v>
      </c>
      <c r="G45" s="244">
        <v>0</v>
      </c>
      <c r="H45" s="244">
        <v>0</v>
      </c>
      <c r="I45" s="244">
        <v>1</v>
      </c>
      <c r="J45" s="244">
        <v>1</v>
      </c>
      <c r="K45" s="244">
        <v>0</v>
      </c>
      <c r="L45" s="374"/>
      <c r="M45" s="325">
        <f t="shared" ref="M45:M78" si="11">SUM(E45:K45)</f>
        <v>2</v>
      </c>
      <c r="P45" s="2090"/>
      <c r="Q45" s="2090"/>
      <c r="R45" s="2090"/>
      <c r="S45" s="2090"/>
      <c r="T45" s="2090"/>
      <c r="U45" s="180"/>
      <c r="V45" s="59"/>
    </row>
    <row r="46" spans="1:22" ht="12" customHeight="1">
      <c r="A46" s="2088"/>
      <c r="B46" s="2212"/>
      <c r="C46" s="289"/>
      <c r="D46" s="89" t="s">
        <v>210</v>
      </c>
      <c r="E46" s="244">
        <v>0</v>
      </c>
      <c r="F46" s="244">
        <v>0</v>
      </c>
      <c r="G46" s="244">
        <v>0</v>
      </c>
      <c r="H46" s="244">
        <v>0</v>
      </c>
      <c r="I46" s="244">
        <v>2</v>
      </c>
      <c r="J46" s="244">
        <v>2</v>
      </c>
      <c r="K46" s="244">
        <v>6</v>
      </c>
      <c r="L46" s="374"/>
      <c r="M46" s="325">
        <f t="shared" si="11"/>
        <v>10</v>
      </c>
      <c r="P46" s="2090"/>
      <c r="Q46" s="2090"/>
      <c r="R46" s="2090"/>
      <c r="S46" s="2090"/>
      <c r="T46" s="2090"/>
      <c r="U46" s="180"/>
      <c r="V46" s="59"/>
    </row>
    <row r="47" spans="1:22" ht="12" customHeight="1">
      <c r="A47" s="2088"/>
      <c r="B47" s="2212"/>
      <c r="C47" s="287"/>
      <c r="D47" s="89" t="s">
        <v>1513</v>
      </c>
      <c r="E47" s="244">
        <v>2</v>
      </c>
      <c r="F47" s="244">
        <v>0</v>
      </c>
      <c r="G47" s="244">
        <v>0</v>
      </c>
      <c r="H47" s="244">
        <v>0</v>
      </c>
      <c r="I47" s="244">
        <v>1</v>
      </c>
      <c r="J47" s="244">
        <v>2</v>
      </c>
      <c r="K47" s="244">
        <v>0</v>
      </c>
      <c r="L47" s="374"/>
      <c r="M47" s="325">
        <f t="shared" si="11"/>
        <v>5</v>
      </c>
      <c r="P47" s="2090"/>
      <c r="Q47" s="2090"/>
      <c r="R47" s="2090"/>
      <c r="S47" s="2090"/>
      <c r="T47" s="2090"/>
      <c r="U47" s="180"/>
      <c r="V47" s="59"/>
    </row>
    <row r="48" spans="1:22" ht="12" customHeight="1">
      <c r="A48" s="2088"/>
      <c r="B48" s="2212"/>
      <c r="C48" s="287"/>
      <c r="D48" s="89" t="s">
        <v>212</v>
      </c>
      <c r="E48" s="244">
        <v>3</v>
      </c>
      <c r="F48" s="244">
        <v>0</v>
      </c>
      <c r="G48" s="244">
        <v>0</v>
      </c>
      <c r="H48" s="244">
        <v>1</v>
      </c>
      <c r="I48" s="244">
        <v>12</v>
      </c>
      <c r="J48" s="244">
        <v>6</v>
      </c>
      <c r="K48" s="244">
        <v>1</v>
      </c>
      <c r="L48" s="374"/>
      <c r="M48" s="325">
        <f t="shared" si="11"/>
        <v>23</v>
      </c>
      <c r="P48" s="2090"/>
      <c r="Q48" s="2090"/>
      <c r="R48" s="2090"/>
      <c r="S48" s="2090"/>
      <c r="T48" s="2090"/>
      <c r="U48" s="180"/>
      <c r="V48" s="59"/>
    </row>
    <row r="49" spans="1:22" ht="12" customHeight="1">
      <c r="A49" s="2088"/>
      <c r="B49" s="2212"/>
      <c r="C49" s="504" t="s">
        <v>31</v>
      </c>
      <c r="D49" s="89"/>
      <c r="E49" s="1915">
        <f>SUM(E50:E52)</f>
        <v>0</v>
      </c>
      <c r="F49" s="1915">
        <f t="shared" ref="F49:K49" si="12">SUM(F50:F52)</f>
        <v>0</v>
      </c>
      <c r="G49" s="1915">
        <f t="shared" si="12"/>
        <v>0</v>
      </c>
      <c r="H49" s="1915">
        <f t="shared" si="12"/>
        <v>0</v>
      </c>
      <c r="I49" s="1915">
        <f t="shared" si="12"/>
        <v>0</v>
      </c>
      <c r="J49" s="1915">
        <f t="shared" si="12"/>
        <v>0</v>
      </c>
      <c r="K49" s="1915">
        <f t="shared" si="12"/>
        <v>0</v>
      </c>
      <c r="L49" s="589"/>
      <c r="M49" s="1099">
        <f t="shared" si="11"/>
        <v>0</v>
      </c>
      <c r="P49" s="1915"/>
      <c r="Q49" s="1915"/>
      <c r="R49" s="1915"/>
      <c r="S49" s="1915"/>
      <c r="T49" s="1915"/>
      <c r="U49" s="1936"/>
      <c r="V49" s="59"/>
    </row>
    <row r="50" spans="1:22" ht="12" customHeight="1">
      <c r="A50" s="2088"/>
      <c r="B50" s="2212"/>
      <c r="C50" s="289"/>
      <c r="D50" s="89" t="s">
        <v>209</v>
      </c>
      <c r="E50" s="180">
        <v>0</v>
      </c>
      <c r="F50" s="180">
        <v>0</v>
      </c>
      <c r="G50" s="180">
        <v>0</v>
      </c>
      <c r="H50" s="180">
        <v>0</v>
      </c>
      <c r="I50" s="180">
        <v>0</v>
      </c>
      <c r="J50" s="180">
        <v>0</v>
      </c>
      <c r="K50" s="180">
        <v>0</v>
      </c>
      <c r="L50" s="89"/>
      <c r="M50" s="325">
        <f t="shared" si="11"/>
        <v>0</v>
      </c>
      <c r="P50" s="180"/>
      <c r="Q50" s="180"/>
      <c r="R50" s="180"/>
      <c r="S50" s="180"/>
      <c r="T50" s="180"/>
      <c r="U50" s="180"/>
      <c r="V50" s="59"/>
    </row>
    <row r="51" spans="1:22" ht="12" customHeight="1">
      <c r="A51" s="2088"/>
      <c r="B51" s="2212"/>
      <c r="C51" s="289"/>
      <c r="D51" s="89" t="s">
        <v>1513</v>
      </c>
      <c r="E51" s="180">
        <v>0</v>
      </c>
      <c r="F51" s="180">
        <v>0</v>
      </c>
      <c r="G51" s="180">
        <v>0</v>
      </c>
      <c r="H51" s="180">
        <v>0</v>
      </c>
      <c r="I51" s="180">
        <v>0</v>
      </c>
      <c r="J51" s="180">
        <v>0</v>
      </c>
      <c r="K51" s="180">
        <v>0</v>
      </c>
      <c r="L51" s="89"/>
      <c r="M51" s="325">
        <f t="shared" si="11"/>
        <v>0</v>
      </c>
      <c r="P51" s="180"/>
      <c r="Q51" s="180"/>
      <c r="R51" s="180"/>
      <c r="S51" s="180"/>
      <c r="T51" s="180"/>
      <c r="U51" s="180"/>
      <c r="V51" s="59"/>
    </row>
    <row r="52" spans="1:22" ht="12" customHeight="1">
      <c r="A52" s="2088"/>
      <c r="B52" s="2212"/>
      <c r="C52" s="289"/>
      <c r="D52" s="89" t="s">
        <v>212</v>
      </c>
      <c r="E52" s="180">
        <v>0</v>
      </c>
      <c r="F52" s="180">
        <v>0</v>
      </c>
      <c r="G52" s="180">
        <v>0</v>
      </c>
      <c r="H52" s="180">
        <v>0</v>
      </c>
      <c r="I52" s="180">
        <v>0</v>
      </c>
      <c r="J52" s="180">
        <v>0</v>
      </c>
      <c r="K52" s="180">
        <v>0</v>
      </c>
      <c r="L52" s="89"/>
      <c r="M52" s="325">
        <f t="shared" si="11"/>
        <v>0</v>
      </c>
      <c r="P52" s="180"/>
      <c r="Q52" s="180"/>
      <c r="R52" s="180"/>
      <c r="S52" s="180"/>
      <c r="T52" s="180"/>
      <c r="U52" s="180"/>
      <c r="V52" s="59"/>
    </row>
    <row r="53" spans="1:22" ht="12" customHeight="1">
      <c r="A53" s="2088"/>
      <c r="B53" s="2212"/>
      <c r="C53" s="504" t="s">
        <v>32</v>
      </c>
      <c r="D53" s="89"/>
      <c r="E53" s="1915">
        <f>SUM(E54:E58)</f>
        <v>0</v>
      </c>
      <c r="F53" s="1915">
        <f t="shared" ref="F53:K53" si="13">SUM(F54:F58)</f>
        <v>0</v>
      </c>
      <c r="G53" s="1915">
        <f t="shared" si="13"/>
        <v>0</v>
      </c>
      <c r="H53" s="1915">
        <f t="shared" si="13"/>
        <v>0</v>
      </c>
      <c r="I53" s="1915">
        <f t="shared" si="13"/>
        <v>0</v>
      </c>
      <c r="J53" s="1915">
        <f t="shared" si="13"/>
        <v>0</v>
      </c>
      <c r="K53" s="1915">
        <f t="shared" si="13"/>
        <v>0</v>
      </c>
      <c r="L53" s="589"/>
      <c r="M53" s="1099">
        <f t="shared" si="11"/>
        <v>0</v>
      </c>
      <c r="P53" s="1915"/>
      <c r="Q53" s="1915"/>
      <c r="R53" s="1915"/>
      <c r="S53" s="1915"/>
      <c r="T53" s="1915"/>
      <c r="U53" s="1936"/>
      <c r="V53" s="59"/>
    </row>
    <row r="54" spans="1:22" ht="12" customHeight="1">
      <c r="A54" s="2088"/>
      <c r="B54" s="2212"/>
      <c r="C54" s="289"/>
      <c r="D54" s="89" t="s">
        <v>208</v>
      </c>
      <c r="E54" s="180">
        <v>0</v>
      </c>
      <c r="F54" s="180">
        <v>0</v>
      </c>
      <c r="G54" s="180">
        <v>0</v>
      </c>
      <c r="H54" s="180">
        <v>0</v>
      </c>
      <c r="I54" s="180">
        <v>0</v>
      </c>
      <c r="J54" s="180">
        <v>0</v>
      </c>
      <c r="K54" s="180">
        <v>0</v>
      </c>
      <c r="L54" s="89"/>
      <c r="M54" s="325">
        <f t="shared" si="11"/>
        <v>0</v>
      </c>
      <c r="P54" s="180"/>
      <c r="Q54" s="180"/>
      <c r="R54" s="180"/>
      <c r="S54" s="180"/>
      <c r="T54" s="180"/>
      <c r="U54" s="180"/>
      <c r="V54" s="59"/>
    </row>
    <row r="55" spans="1:22" ht="12" customHeight="1">
      <c r="A55" s="2088"/>
      <c r="B55" s="2212"/>
      <c r="C55" s="289"/>
      <c r="D55" s="89" t="s">
        <v>213</v>
      </c>
      <c r="E55" s="180">
        <v>0</v>
      </c>
      <c r="F55" s="180">
        <v>0</v>
      </c>
      <c r="G55" s="180">
        <v>0</v>
      </c>
      <c r="H55" s="180">
        <v>0</v>
      </c>
      <c r="I55" s="180">
        <v>0</v>
      </c>
      <c r="J55" s="180">
        <v>0</v>
      </c>
      <c r="K55" s="180">
        <v>0</v>
      </c>
      <c r="L55" s="89"/>
      <c r="M55" s="325">
        <f t="shared" si="11"/>
        <v>0</v>
      </c>
      <c r="P55" s="180"/>
      <c r="Q55" s="180"/>
      <c r="R55" s="180"/>
      <c r="S55" s="180"/>
      <c r="T55" s="180"/>
      <c r="U55" s="180"/>
      <c r="V55" s="59"/>
    </row>
    <row r="56" spans="1:22" ht="12" customHeight="1">
      <c r="A56" s="2088"/>
      <c r="B56" s="2212"/>
      <c r="C56" s="289"/>
      <c r="D56" s="89" t="s">
        <v>214</v>
      </c>
      <c r="E56" s="180">
        <v>0</v>
      </c>
      <c r="F56" s="180">
        <v>0</v>
      </c>
      <c r="G56" s="180">
        <v>0</v>
      </c>
      <c r="H56" s="180">
        <v>0</v>
      </c>
      <c r="I56" s="180">
        <v>0</v>
      </c>
      <c r="J56" s="180">
        <v>0</v>
      </c>
      <c r="K56" s="180">
        <v>0</v>
      </c>
      <c r="L56" s="89"/>
      <c r="M56" s="325">
        <f t="shared" si="11"/>
        <v>0</v>
      </c>
      <c r="P56" s="180"/>
      <c r="Q56" s="180"/>
      <c r="R56" s="180"/>
      <c r="S56" s="180"/>
      <c r="T56" s="180"/>
      <c r="U56" s="180"/>
      <c r="V56" s="59"/>
    </row>
    <row r="57" spans="1:22" ht="12" customHeight="1">
      <c r="A57" s="2088"/>
      <c r="B57" s="2212"/>
      <c r="C57" s="289"/>
      <c r="D57" s="89" t="s">
        <v>337</v>
      </c>
      <c r="E57" s="180">
        <v>0</v>
      </c>
      <c r="F57" s="180">
        <v>0</v>
      </c>
      <c r="G57" s="180">
        <v>0</v>
      </c>
      <c r="H57" s="180">
        <v>0</v>
      </c>
      <c r="I57" s="180">
        <v>0</v>
      </c>
      <c r="J57" s="180">
        <v>0</v>
      </c>
      <c r="K57" s="180">
        <v>0</v>
      </c>
      <c r="L57" s="89"/>
      <c r="M57" s="325">
        <f t="shared" si="11"/>
        <v>0</v>
      </c>
      <c r="P57" s="180"/>
      <c r="Q57" s="180"/>
      <c r="R57" s="180"/>
      <c r="S57" s="180"/>
      <c r="T57" s="180"/>
      <c r="U57" s="180"/>
      <c r="V57" s="59"/>
    </row>
    <row r="58" spans="1:22" ht="12" customHeight="1">
      <c r="A58" s="2088"/>
      <c r="B58" s="2212"/>
      <c r="C58" s="289"/>
      <c r="D58" s="89" t="s">
        <v>215</v>
      </c>
      <c r="E58" s="180">
        <v>0</v>
      </c>
      <c r="F58" s="180">
        <v>0</v>
      </c>
      <c r="G58" s="180">
        <v>0</v>
      </c>
      <c r="H58" s="180">
        <v>0</v>
      </c>
      <c r="I58" s="180">
        <v>0</v>
      </c>
      <c r="J58" s="180">
        <v>0</v>
      </c>
      <c r="K58" s="180">
        <v>0</v>
      </c>
      <c r="L58" s="89"/>
      <c r="M58" s="325">
        <f t="shared" si="11"/>
        <v>0</v>
      </c>
      <c r="P58" s="180"/>
      <c r="Q58" s="180"/>
      <c r="R58" s="180"/>
      <c r="S58" s="180"/>
      <c r="T58" s="180"/>
      <c r="U58" s="180"/>
      <c r="V58" s="59"/>
    </row>
    <row r="59" spans="1:22" ht="12" customHeight="1">
      <c r="A59" s="2088"/>
      <c r="B59" s="2212"/>
      <c r="C59" s="504" t="s">
        <v>131</v>
      </c>
      <c r="D59" s="89"/>
      <c r="E59" s="1915">
        <f>SUM(E60:E63)</f>
        <v>5</v>
      </c>
      <c r="F59" s="1915">
        <f t="shared" ref="F59:K59" si="14">SUM(F60:F63)</f>
        <v>0</v>
      </c>
      <c r="G59" s="1915">
        <f t="shared" si="14"/>
        <v>0</v>
      </c>
      <c r="H59" s="1915">
        <f t="shared" si="14"/>
        <v>6</v>
      </c>
      <c r="I59" s="1915">
        <f t="shared" si="14"/>
        <v>11</v>
      </c>
      <c r="J59" s="1915">
        <f t="shared" si="14"/>
        <v>10</v>
      </c>
      <c r="K59" s="1915">
        <f t="shared" si="14"/>
        <v>0</v>
      </c>
      <c r="L59" s="589"/>
      <c r="M59" s="1099">
        <f t="shared" si="11"/>
        <v>32</v>
      </c>
      <c r="P59" s="1915"/>
      <c r="Q59" s="1915"/>
      <c r="R59" s="1915"/>
      <c r="S59" s="1915"/>
      <c r="T59" s="1915"/>
      <c r="U59" s="1936"/>
      <c r="V59" s="59"/>
    </row>
    <row r="60" spans="1:22" ht="12" customHeight="1">
      <c r="A60" s="2088"/>
      <c r="B60" s="2212"/>
      <c r="C60" s="287"/>
      <c r="D60" s="89" t="s">
        <v>335</v>
      </c>
      <c r="E60" s="244">
        <v>1</v>
      </c>
      <c r="F60" s="244">
        <v>0</v>
      </c>
      <c r="G60" s="244">
        <v>0</v>
      </c>
      <c r="H60" s="244">
        <v>3</v>
      </c>
      <c r="I60" s="244">
        <v>3</v>
      </c>
      <c r="J60" s="244">
        <v>5</v>
      </c>
      <c r="K60" s="244">
        <v>0</v>
      </c>
      <c r="M60" s="325">
        <f t="shared" si="11"/>
        <v>12</v>
      </c>
      <c r="P60" s="2090"/>
      <c r="Q60" s="2090"/>
      <c r="R60" s="2090"/>
      <c r="S60" s="2090"/>
      <c r="T60" s="2090"/>
      <c r="U60" s="180"/>
      <c r="V60" s="59"/>
    </row>
    <row r="61" spans="1:22" ht="12" customHeight="1">
      <c r="A61" s="2088"/>
      <c r="B61" s="2212"/>
      <c r="C61" s="287"/>
      <c r="D61" s="89" t="s">
        <v>208</v>
      </c>
      <c r="E61" s="244">
        <v>1</v>
      </c>
      <c r="F61" s="244">
        <v>0</v>
      </c>
      <c r="G61" s="244">
        <v>0</v>
      </c>
      <c r="H61" s="244">
        <v>0</v>
      </c>
      <c r="I61" s="244">
        <v>1</v>
      </c>
      <c r="J61" s="244">
        <v>3</v>
      </c>
      <c r="K61" s="244">
        <v>0</v>
      </c>
      <c r="L61" s="374"/>
      <c r="M61" s="325">
        <f>SUM(E61:K61)</f>
        <v>5</v>
      </c>
      <c r="P61" s="2090"/>
      <c r="Q61" s="2090"/>
      <c r="R61" s="2090"/>
      <c r="S61" s="2090"/>
      <c r="T61" s="2090"/>
      <c r="U61" s="180"/>
      <c r="V61" s="59"/>
    </row>
    <row r="62" spans="1:22" ht="12" customHeight="1">
      <c r="A62" s="2088"/>
      <c r="B62" s="2212"/>
      <c r="C62" s="287"/>
      <c r="D62" s="89" t="s">
        <v>336</v>
      </c>
      <c r="E62" s="244">
        <v>2</v>
      </c>
      <c r="F62" s="244">
        <v>0</v>
      </c>
      <c r="G62" s="244">
        <v>0</v>
      </c>
      <c r="H62" s="244">
        <v>1</v>
      </c>
      <c r="I62" s="244">
        <v>6</v>
      </c>
      <c r="J62" s="244">
        <v>2</v>
      </c>
      <c r="K62" s="244">
        <v>0</v>
      </c>
      <c r="L62" s="374"/>
      <c r="M62" s="325">
        <f>SUM(E62:K62)</f>
        <v>11</v>
      </c>
      <c r="P62" s="2090"/>
      <c r="Q62" s="2090"/>
      <c r="R62" s="2090"/>
      <c r="S62" s="2090"/>
      <c r="T62" s="2090"/>
      <c r="U62" s="180"/>
      <c r="V62" s="59"/>
    </row>
    <row r="63" spans="1:22" ht="12" customHeight="1">
      <c r="A63" s="2088"/>
      <c r="B63" s="2212"/>
      <c r="C63" s="287"/>
      <c r="D63" s="89" t="s">
        <v>209</v>
      </c>
      <c r="E63" s="244">
        <v>1</v>
      </c>
      <c r="F63" s="244">
        <v>0</v>
      </c>
      <c r="G63" s="244">
        <v>0</v>
      </c>
      <c r="H63" s="244">
        <v>2</v>
      </c>
      <c r="I63" s="244">
        <v>1</v>
      </c>
      <c r="J63" s="244">
        <v>0</v>
      </c>
      <c r="K63" s="244">
        <v>0</v>
      </c>
      <c r="L63" s="374"/>
      <c r="M63" s="325">
        <f t="shared" si="11"/>
        <v>4</v>
      </c>
      <c r="P63" s="2090"/>
      <c r="Q63" s="2090"/>
      <c r="R63" s="2090"/>
      <c r="S63" s="2090"/>
      <c r="T63" s="2090"/>
      <c r="U63" s="180"/>
      <c r="V63" s="59"/>
    </row>
    <row r="64" spans="1:22" ht="12" customHeight="1">
      <c r="A64" s="2088"/>
      <c r="B64" s="2212"/>
      <c r="C64" s="504" t="s">
        <v>132</v>
      </c>
      <c r="D64" s="89"/>
      <c r="E64" s="1915">
        <f t="shared" ref="E64:K64" si="15">SUM(E65:E69)</f>
        <v>4</v>
      </c>
      <c r="F64" s="1915">
        <f t="shared" si="15"/>
        <v>0</v>
      </c>
      <c r="G64" s="1915">
        <f t="shared" si="15"/>
        <v>0</v>
      </c>
      <c r="H64" s="1915">
        <f t="shared" si="15"/>
        <v>0</v>
      </c>
      <c r="I64" s="1915">
        <f t="shared" si="15"/>
        <v>1</v>
      </c>
      <c r="J64" s="1915">
        <f t="shared" si="15"/>
        <v>3</v>
      </c>
      <c r="K64" s="1915">
        <f t="shared" si="15"/>
        <v>53</v>
      </c>
      <c r="L64" s="589"/>
      <c r="M64" s="1099">
        <f t="shared" si="11"/>
        <v>61</v>
      </c>
      <c r="P64" s="1915"/>
      <c r="Q64" s="1915"/>
      <c r="R64" s="1915"/>
      <c r="S64" s="1915"/>
      <c r="T64" s="1915"/>
      <c r="U64" s="1936"/>
      <c r="V64" s="59"/>
    </row>
    <row r="65" spans="1:22" ht="12" customHeight="1">
      <c r="A65" s="2088"/>
      <c r="B65" s="2212"/>
      <c r="C65" s="289"/>
      <c r="D65" s="89" t="s">
        <v>335</v>
      </c>
      <c r="E65" s="244">
        <v>0</v>
      </c>
      <c r="F65" s="244">
        <v>0</v>
      </c>
      <c r="G65" s="244">
        <v>0</v>
      </c>
      <c r="H65" s="244">
        <v>0</v>
      </c>
      <c r="I65" s="244">
        <v>0</v>
      </c>
      <c r="J65" s="244">
        <v>1</v>
      </c>
      <c r="K65" s="244">
        <v>15</v>
      </c>
      <c r="L65" s="374"/>
      <c r="M65" s="325">
        <f>SUM(E65:K65)</f>
        <v>16</v>
      </c>
      <c r="P65" s="2090"/>
      <c r="Q65" s="2090"/>
      <c r="R65" s="2090"/>
      <c r="S65" s="2090"/>
      <c r="T65" s="2090"/>
      <c r="U65" s="180"/>
      <c r="V65" s="59"/>
    </row>
    <row r="66" spans="1:22" ht="12" customHeight="1">
      <c r="A66" s="2088"/>
      <c r="B66" s="2212"/>
      <c r="C66" s="289"/>
      <c r="D66" s="89" t="s">
        <v>208</v>
      </c>
      <c r="E66" s="244">
        <v>1</v>
      </c>
      <c r="F66" s="244">
        <v>0</v>
      </c>
      <c r="G66" s="244">
        <v>0</v>
      </c>
      <c r="H66" s="244">
        <v>0</v>
      </c>
      <c r="I66" s="244">
        <v>0</v>
      </c>
      <c r="J66" s="244">
        <v>0</v>
      </c>
      <c r="K66" s="244">
        <v>11</v>
      </c>
      <c r="L66" s="374"/>
      <c r="M66" s="325">
        <f>SUM(E66:K66)</f>
        <v>12</v>
      </c>
      <c r="P66" s="2090"/>
      <c r="Q66" s="2090"/>
      <c r="R66" s="2090"/>
      <c r="S66" s="2090"/>
      <c r="T66" s="2090"/>
      <c r="U66" s="180"/>
      <c r="V66" s="59"/>
    </row>
    <row r="67" spans="1:22" ht="12" customHeight="1">
      <c r="A67" s="2088"/>
      <c r="B67" s="2212"/>
      <c r="C67" s="289"/>
      <c r="D67" s="89" t="s">
        <v>216</v>
      </c>
      <c r="E67" s="180">
        <v>0</v>
      </c>
      <c r="F67" s="180">
        <v>0</v>
      </c>
      <c r="G67" s="180">
        <v>0</v>
      </c>
      <c r="H67" s="180">
        <v>0</v>
      </c>
      <c r="I67" s="180">
        <v>0</v>
      </c>
      <c r="J67" s="180">
        <v>0</v>
      </c>
      <c r="K67" s="180">
        <v>0</v>
      </c>
      <c r="L67" s="89"/>
      <c r="M67" s="325">
        <f t="shared" si="11"/>
        <v>0</v>
      </c>
      <c r="P67" s="180"/>
      <c r="Q67" s="180"/>
      <c r="R67" s="180"/>
      <c r="S67" s="180"/>
      <c r="T67" s="180"/>
      <c r="U67" s="180"/>
      <c r="V67" s="59"/>
    </row>
    <row r="68" spans="1:22" ht="12" customHeight="1">
      <c r="A68" s="2088"/>
      <c r="B68" s="2212"/>
      <c r="C68" s="289"/>
      <c r="D68" s="89" t="s">
        <v>336</v>
      </c>
      <c r="E68" s="180">
        <v>2</v>
      </c>
      <c r="F68" s="180">
        <v>0</v>
      </c>
      <c r="G68" s="180">
        <v>0</v>
      </c>
      <c r="H68" s="180">
        <v>0</v>
      </c>
      <c r="I68" s="180">
        <v>0</v>
      </c>
      <c r="J68" s="180">
        <v>2</v>
      </c>
      <c r="K68" s="180">
        <v>19</v>
      </c>
      <c r="L68" s="89"/>
      <c r="M68" s="325">
        <f>SUM(E68:K68)</f>
        <v>23</v>
      </c>
      <c r="P68" s="180"/>
      <c r="Q68" s="180"/>
      <c r="R68" s="180"/>
      <c r="S68" s="180"/>
      <c r="T68" s="180"/>
      <c r="U68" s="180"/>
      <c r="V68" s="59"/>
    </row>
    <row r="69" spans="1:22" ht="12" customHeight="1">
      <c r="A69" s="2088"/>
      <c r="B69" s="2212"/>
      <c r="C69" s="289"/>
      <c r="D69" s="89" t="s">
        <v>209</v>
      </c>
      <c r="E69" s="244">
        <v>1</v>
      </c>
      <c r="F69" s="244">
        <v>0</v>
      </c>
      <c r="G69" s="244">
        <v>0</v>
      </c>
      <c r="H69" s="244">
        <v>0</v>
      </c>
      <c r="I69" s="244">
        <v>1</v>
      </c>
      <c r="J69" s="244">
        <v>0</v>
      </c>
      <c r="K69" s="244">
        <v>8</v>
      </c>
      <c r="L69" s="374"/>
      <c r="M69" s="325">
        <f t="shared" si="11"/>
        <v>10</v>
      </c>
      <c r="P69" s="2090"/>
      <c r="Q69" s="2090"/>
      <c r="R69" s="2090"/>
      <c r="S69" s="2090"/>
      <c r="T69" s="2090"/>
      <c r="U69" s="180"/>
      <c r="V69" s="59"/>
    </row>
    <row r="70" spans="1:22" ht="12" customHeight="1">
      <c r="A70" s="2088"/>
      <c r="B70" s="2212"/>
      <c r="C70" s="504" t="s">
        <v>35</v>
      </c>
      <c r="D70" s="89"/>
      <c r="E70" s="1915">
        <f>SUM(E71:E72)</f>
        <v>0</v>
      </c>
      <c r="F70" s="1915">
        <f t="shared" ref="F70:K70" si="16">SUM(F71:F72)</f>
        <v>0</v>
      </c>
      <c r="G70" s="1915">
        <f t="shared" si="16"/>
        <v>0</v>
      </c>
      <c r="H70" s="1915">
        <f t="shared" si="16"/>
        <v>0</v>
      </c>
      <c r="I70" s="1915">
        <f t="shared" si="16"/>
        <v>0</v>
      </c>
      <c r="J70" s="1915">
        <f t="shared" si="16"/>
        <v>2</v>
      </c>
      <c r="K70" s="1915">
        <f t="shared" si="16"/>
        <v>0</v>
      </c>
      <c r="L70" s="589"/>
      <c r="M70" s="1099">
        <f t="shared" si="11"/>
        <v>2</v>
      </c>
      <c r="P70" s="1915"/>
      <c r="Q70" s="1915"/>
      <c r="R70" s="1915"/>
      <c r="S70" s="1915"/>
      <c r="T70" s="1915"/>
      <c r="U70" s="1936"/>
      <c r="V70" s="59"/>
    </row>
    <row r="71" spans="1:22" ht="12" customHeight="1">
      <c r="A71" s="2088"/>
      <c r="B71" s="2212"/>
      <c r="C71" s="287"/>
      <c r="D71" s="89" t="s">
        <v>208</v>
      </c>
      <c r="E71" s="180">
        <v>0</v>
      </c>
      <c r="F71" s="180">
        <v>0</v>
      </c>
      <c r="G71" s="180">
        <v>0</v>
      </c>
      <c r="H71" s="180">
        <v>0</v>
      </c>
      <c r="I71" s="180">
        <v>0</v>
      </c>
      <c r="J71" s="180">
        <v>0</v>
      </c>
      <c r="K71" s="180">
        <v>0</v>
      </c>
      <c r="L71" s="89"/>
      <c r="M71" s="325">
        <f t="shared" si="11"/>
        <v>0</v>
      </c>
      <c r="P71" s="180"/>
      <c r="Q71" s="180"/>
      <c r="R71" s="180"/>
      <c r="S71" s="180"/>
      <c r="T71" s="180"/>
      <c r="U71" s="180"/>
      <c r="V71" s="59"/>
    </row>
    <row r="72" spans="1:22" ht="12" customHeight="1">
      <c r="A72" s="2088"/>
      <c r="B72" s="2212"/>
      <c r="C72" s="287"/>
      <c r="D72" s="89" t="s">
        <v>209</v>
      </c>
      <c r="E72" s="244">
        <v>0</v>
      </c>
      <c r="F72" s="244">
        <v>0</v>
      </c>
      <c r="G72" s="244">
        <v>0</v>
      </c>
      <c r="H72" s="244">
        <v>0</v>
      </c>
      <c r="I72" s="244">
        <v>0</v>
      </c>
      <c r="J72" s="244">
        <v>2</v>
      </c>
      <c r="K72" s="244">
        <v>0</v>
      </c>
      <c r="L72" s="374"/>
      <c r="M72" s="325">
        <f t="shared" si="11"/>
        <v>2</v>
      </c>
      <c r="P72" s="2090"/>
      <c r="Q72" s="2090"/>
      <c r="R72" s="2090"/>
      <c r="S72" s="2090"/>
      <c r="T72" s="2090"/>
      <c r="U72" s="180"/>
      <c r="V72" s="59"/>
    </row>
    <row r="73" spans="1:22" ht="12" customHeight="1">
      <c r="A73" s="2088"/>
      <c r="B73" s="2212"/>
      <c r="C73" s="504" t="s">
        <v>133</v>
      </c>
      <c r="D73" s="89"/>
      <c r="E73" s="1915">
        <f>SUM(E74:E76)</f>
        <v>0</v>
      </c>
      <c r="F73" s="1915">
        <f t="shared" ref="F73:K73" si="17">SUM(F74:F76)</f>
        <v>0</v>
      </c>
      <c r="G73" s="1915">
        <f t="shared" si="17"/>
        <v>0</v>
      </c>
      <c r="H73" s="1915">
        <f t="shared" si="17"/>
        <v>0</v>
      </c>
      <c r="I73" s="1915">
        <f t="shared" si="17"/>
        <v>0</v>
      </c>
      <c r="J73" s="1915">
        <f t="shared" si="17"/>
        <v>0</v>
      </c>
      <c r="K73" s="1915">
        <f t="shared" si="17"/>
        <v>0</v>
      </c>
      <c r="L73" s="589"/>
      <c r="M73" s="1099">
        <f t="shared" si="11"/>
        <v>0</v>
      </c>
      <c r="P73" s="1915"/>
      <c r="Q73" s="1915"/>
      <c r="R73" s="1915"/>
      <c r="S73" s="1915"/>
      <c r="T73" s="1915"/>
      <c r="U73" s="1936"/>
      <c r="V73" s="59"/>
    </row>
    <row r="74" spans="1:22" ht="12" customHeight="1">
      <c r="A74" s="2088"/>
      <c r="B74" s="2212"/>
      <c r="C74" s="514"/>
      <c r="D74" s="89" t="s">
        <v>208</v>
      </c>
      <c r="E74" s="180">
        <v>0</v>
      </c>
      <c r="F74" s="180">
        <v>0</v>
      </c>
      <c r="G74" s="180">
        <v>0</v>
      </c>
      <c r="H74" s="180">
        <v>0</v>
      </c>
      <c r="I74" s="180">
        <v>0</v>
      </c>
      <c r="J74" s="180">
        <v>0</v>
      </c>
      <c r="K74" s="180">
        <v>0</v>
      </c>
      <c r="L74" s="89"/>
      <c r="M74" s="325">
        <f t="shared" si="11"/>
        <v>0</v>
      </c>
      <c r="P74" s="180"/>
      <c r="Q74" s="180"/>
      <c r="R74" s="180"/>
      <c r="S74" s="180"/>
      <c r="T74" s="180"/>
      <c r="U74" s="180"/>
      <c r="V74" s="59"/>
    </row>
    <row r="75" spans="1:22" ht="12" customHeight="1">
      <c r="A75" s="2088"/>
      <c r="B75" s="2212"/>
      <c r="C75" s="514"/>
      <c r="D75" s="89" t="s">
        <v>209</v>
      </c>
      <c r="E75" s="180">
        <v>0</v>
      </c>
      <c r="F75" s="180">
        <v>0</v>
      </c>
      <c r="G75" s="180">
        <v>0</v>
      </c>
      <c r="H75" s="180">
        <v>0</v>
      </c>
      <c r="I75" s="180">
        <v>0</v>
      </c>
      <c r="J75" s="180">
        <v>0</v>
      </c>
      <c r="K75" s="180">
        <v>0</v>
      </c>
      <c r="L75" s="89"/>
      <c r="M75" s="325">
        <f t="shared" si="11"/>
        <v>0</v>
      </c>
      <c r="P75" s="180"/>
      <c r="Q75" s="180"/>
      <c r="R75" s="180"/>
      <c r="S75" s="180"/>
      <c r="T75" s="180"/>
      <c r="U75" s="180"/>
      <c r="V75" s="59"/>
    </row>
    <row r="76" spans="1:22" ht="12" customHeight="1">
      <c r="A76" s="2088"/>
      <c r="B76" s="2212"/>
      <c r="C76" s="514"/>
      <c r="D76" s="89" t="s">
        <v>215</v>
      </c>
      <c r="E76" s="180">
        <v>0</v>
      </c>
      <c r="F76" s="180">
        <v>0</v>
      </c>
      <c r="G76" s="180">
        <v>0</v>
      </c>
      <c r="H76" s="180">
        <v>0</v>
      </c>
      <c r="I76" s="180">
        <v>0</v>
      </c>
      <c r="J76" s="180">
        <v>0</v>
      </c>
      <c r="K76" s="180">
        <v>0</v>
      </c>
      <c r="L76" s="89"/>
      <c r="M76" s="325">
        <f t="shared" si="11"/>
        <v>0</v>
      </c>
      <c r="P76" s="180"/>
      <c r="Q76" s="180"/>
      <c r="R76" s="180"/>
      <c r="S76" s="180"/>
      <c r="T76" s="180"/>
      <c r="U76" s="180"/>
      <c r="V76" s="59"/>
    </row>
    <row r="77" spans="1:22" ht="12" customHeight="1">
      <c r="A77" s="2088"/>
      <c r="B77" s="2212"/>
      <c r="C77" s="509" t="s">
        <v>37</v>
      </c>
      <c r="D77" s="36"/>
      <c r="E77" s="589">
        <f>SUM(E78)</f>
        <v>0</v>
      </c>
      <c r="F77" s="589">
        <f t="shared" ref="F77:K77" si="18">SUM(F78)</f>
        <v>0</v>
      </c>
      <c r="G77" s="589">
        <f t="shared" si="18"/>
        <v>0</v>
      </c>
      <c r="H77" s="589">
        <f t="shared" si="18"/>
        <v>0</v>
      </c>
      <c r="I77" s="589">
        <f t="shared" si="18"/>
        <v>2</v>
      </c>
      <c r="J77" s="589">
        <f t="shared" si="18"/>
        <v>2</v>
      </c>
      <c r="K77" s="589">
        <f t="shared" si="18"/>
        <v>0</v>
      </c>
      <c r="L77" s="589"/>
      <c r="M77" s="1099">
        <f t="shared" si="11"/>
        <v>4</v>
      </c>
      <c r="P77" s="1915"/>
      <c r="Q77" s="1915"/>
      <c r="R77" s="1915"/>
      <c r="S77" s="1915"/>
      <c r="T77" s="1915"/>
      <c r="U77" s="1936"/>
      <c r="V77" s="59"/>
    </row>
    <row r="78" spans="1:22" ht="12" customHeight="1">
      <c r="A78" s="2088"/>
      <c r="B78" s="2213"/>
      <c r="C78" s="287"/>
      <c r="D78" s="89" t="s">
        <v>217</v>
      </c>
      <c r="E78" s="374">
        <v>0</v>
      </c>
      <c r="F78" s="374">
        <v>0</v>
      </c>
      <c r="G78" s="374">
        <v>0</v>
      </c>
      <c r="H78" s="374">
        <v>0</v>
      </c>
      <c r="I78" s="374">
        <v>2</v>
      </c>
      <c r="J78" s="374">
        <v>2</v>
      </c>
      <c r="K78" s="374">
        <v>0</v>
      </c>
      <c r="L78" s="374"/>
      <c r="M78" s="325">
        <f t="shared" si="11"/>
        <v>4</v>
      </c>
      <c r="P78" s="2090"/>
      <c r="Q78" s="2090"/>
      <c r="R78" s="2090"/>
      <c r="S78" s="2090"/>
      <c r="T78" s="2090"/>
      <c r="U78" s="180"/>
      <c r="V78" s="59"/>
    </row>
    <row r="79" spans="1:22" ht="12.75" customHeight="1">
      <c r="A79" s="2088"/>
      <c r="B79" s="2211">
        <v>1403</v>
      </c>
      <c r="C79" s="29" t="s">
        <v>39</v>
      </c>
      <c r="D79" s="123"/>
      <c r="E79" s="319">
        <f>SUM(E80+E82+E84)</f>
        <v>1</v>
      </c>
      <c r="F79" s="319">
        <f t="shared" ref="F79:K79" si="19">SUM(F80+F82+F84)</f>
        <v>0</v>
      </c>
      <c r="G79" s="319">
        <f t="shared" si="19"/>
        <v>0</v>
      </c>
      <c r="H79" s="319">
        <f t="shared" si="19"/>
        <v>0</v>
      </c>
      <c r="I79" s="319">
        <f t="shared" si="19"/>
        <v>7</v>
      </c>
      <c r="J79" s="319">
        <f t="shared" si="19"/>
        <v>13</v>
      </c>
      <c r="K79" s="319">
        <f t="shared" si="19"/>
        <v>0</v>
      </c>
      <c r="L79" s="319"/>
      <c r="M79" s="320">
        <f t="shared" ref="M79:M87" si="20">SUM(E79:K79)</f>
        <v>21</v>
      </c>
      <c r="P79" s="1915"/>
      <c r="Q79" s="1915"/>
      <c r="R79" s="1915"/>
      <c r="S79" s="1915"/>
      <c r="T79" s="1915"/>
      <c r="U79" s="1936"/>
      <c r="V79" s="59"/>
    </row>
    <row r="80" spans="1:22" ht="12" customHeight="1">
      <c r="A80" s="2088"/>
      <c r="B80" s="2212"/>
      <c r="C80" s="509" t="s">
        <v>40</v>
      </c>
      <c r="D80" s="89"/>
      <c r="E80" s="589">
        <f>SUM(E81)</f>
        <v>1</v>
      </c>
      <c r="F80" s="589">
        <f t="shared" ref="F80:K80" si="21">SUM(F81)</f>
        <v>0</v>
      </c>
      <c r="G80" s="589">
        <f t="shared" si="21"/>
        <v>0</v>
      </c>
      <c r="H80" s="589">
        <f t="shared" si="21"/>
        <v>0</v>
      </c>
      <c r="I80" s="589">
        <f t="shared" si="21"/>
        <v>7</v>
      </c>
      <c r="J80" s="589">
        <f t="shared" si="21"/>
        <v>12</v>
      </c>
      <c r="K80" s="589">
        <f t="shared" si="21"/>
        <v>0</v>
      </c>
      <c r="L80" s="36"/>
      <c r="M80" s="1099">
        <f t="shared" si="20"/>
        <v>20</v>
      </c>
      <c r="P80" s="1915"/>
      <c r="Q80" s="1915"/>
      <c r="R80" s="1915"/>
      <c r="S80" s="1915"/>
      <c r="T80" s="1915"/>
      <c r="U80" s="1936"/>
      <c r="V80" s="59"/>
    </row>
    <row r="81" spans="1:22" ht="12" customHeight="1">
      <c r="A81" s="2088"/>
      <c r="B81" s="2212"/>
      <c r="C81" s="287"/>
      <c r="D81" s="89" t="s">
        <v>218</v>
      </c>
      <c r="E81" s="2088">
        <v>1</v>
      </c>
      <c r="F81" s="2088">
        <v>0</v>
      </c>
      <c r="G81" s="2088">
        <v>0</v>
      </c>
      <c r="H81" s="2088">
        <v>0</v>
      </c>
      <c r="I81" s="2088">
        <v>7</v>
      </c>
      <c r="J81" s="2088">
        <v>12</v>
      </c>
      <c r="K81" s="2088">
        <v>0</v>
      </c>
      <c r="L81" s="89"/>
      <c r="M81" s="325">
        <f t="shared" si="20"/>
        <v>20</v>
      </c>
      <c r="P81" s="180"/>
      <c r="Q81" s="180"/>
      <c r="R81" s="180"/>
      <c r="S81" s="180"/>
      <c r="T81" s="180"/>
      <c r="U81" s="180"/>
      <c r="V81" s="59"/>
    </row>
    <row r="82" spans="1:22" ht="12" customHeight="1">
      <c r="A82" s="2088"/>
      <c r="B82" s="2212"/>
      <c r="C82" s="509" t="s">
        <v>41</v>
      </c>
      <c r="D82" s="89"/>
      <c r="E82" s="589">
        <f>SUM(E83)</f>
        <v>0</v>
      </c>
      <c r="F82" s="589">
        <f t="shared" ref="F82:K82" si="22">SUM(F83)</f>
        <v>0</v>
      </c>
      <c r="G82" s="589">
        <f t="shared" si="22"/>
        <v>0</v>
      </c>
      <c r="H82" s="589">
        <f t="shared" si="22"/>
        <v>0</v>
      </c>
      <c r="I82" s="589">
        <f t="shared" si="22"/>
        <v>0</v>
      </c>
      <c r="J82" s="589">
        <f t="shared" si="22"/>
        <v>0</v>
      </c>
      <c r="K82" s="589">
        <f t="shared" si="22"/>
        <v>0</v>
      </c>
      <c r="L82" s="589"/>
      <c r="M82" s="1099">
        <f t="shared" si="20"/>
        <v>0</v>
      </c>
      <c r="P82" s="1915"/>
      <c r="Q82" s="1915"/>
      <c r="R82" s="1915"/>
      <c r="S82" s="1915"/>
      <c r="T82" s="1915"/>
      <c r="U82" s="1936"/>
      <c r="V82" s="59"/>
    </row>
    <row r="83" spans="1:22" ht="12" customHeight="1">
      <c r="A83" s="2088"/>
      <c r="B83" s="2212"/>
      <c r="C83" s="287"/>
      <c r="D83" s="89" t="s">
        <v>218</v>
      </c>
      <c r="E83" s="180">
        <v>0</v>
      </c>
      <c r="F83" s="180">
        <v>0</v>
      </c>
      <c r="G83" s="180">
        <v>0</v>
      </c>
      <c r="H83" s="180">
        <v>0</v>
      </c>
      <c r="I83" s="180">
        <v>0</v>
      </c>
      <c r="J83" s="180">
        <v>0</v>
      </c>
      <c r="K83" s="180">
        <v>0</v>
      </c>
      <c r="L83" s="89"/>
      <c r="M83" s="325">
        <f t="shared" si="20"/>
        <v>0</v>
      </c>
      <c r="P83" s="180"/>
      <c r="Q83" s="180"/>
      <c r="R83" s="180"/>
      <c r="S83" s="180"/>
      <c r="T83" s="180"/>
      <c r="U83" s="180"/>
      <c r="V83" s="59"/>
    </row>
    <row r="84" spans="1:22" ht="12" customHeight="1">
      <c r="A84" s="2088"/>
      <c r="B84" s="2212"/>
      <c r="C84" s="509" t="s">
        <v>42</v>
      </c>
      <c r="D84" s="89"/>
      <c r="E84" s="589">
        <f>SUM(E85:E87)</f>
        <v>0</v>
      </c>
      <c r="F84" s="589">
        <f t="shared" ref="F84:K84" si="23">SUM(F85:F87)</f>
        <v>0</v>
      </c>
      <c r="G84" s="589">
        <f t="shared" si="23"/>
        <v>0</v>
      </c>
      <c r="H84" s="589">
        <f t="shared" si="23"/>
        <v>0</v>
      </c>
      <c r="I84" s="589">
        <f t="shared" si="23"/>
        <v>0</v>
      </c>
      <c r="J84" s="589">
        <f t="shared" si="23"/>
        <v>1</v>
      </c>
      <c r="K84" s="589">
        <f t="shared" si="23"/>
        <v>0</v>
      </c>
      <c r="L84" s="589"/>
      <c r="M84" s="1099">
        <f t="shared" si="20"/>
        <v>1</v>
      </c>
      <c r="P84" s="1915"/>
      <c r="Q84" s="1915"/>
      <c r="R84" s="1915"/>
      <c r="S84" s="1915"/>
      <c r="T84" s="1915"/>
      <c r="U84" s="1936"/>
      <c r="V84" s="59"/>
    </row>
    <row r="85" spans="1:22" ht="12" customHeight="1">
      <c r="A85" s="2088"/>
      <c r="B85" s="2212"/>
      <c r="C85" s="287"/>
      <c r="D85" s="89" t="s">
        <v>218</v>
      </c>
      <c r="E85" s="180">
        <v>0</v>
      </c>
      <c r="F85" s="180">
        <v>0</v>
      </c>
      <c r="G85" s="180">
        <v>0</v>
      </c>
      <c r="H85" s="180">
        <v>0</v>
      </c>
      <c r="I85" s="180">
        <v>0</v>
      </c>
      <c r="J85" s="180">
        <v>0</v>
      </c>
      <c r="K85" s="180">
        <v>0</v>
      </c>
      <c r="L85" s="89"/>
      <c r="M85" s="325">
        <f t="shared" si="20"/>
        <v>0</v>
      </c>
      <c r="P85" s="180"/>
      <c r="Q85" s="180"/>
      <c r="R85" s="180"/>
      <c r="S85" s="180"/>
      <c r="T85" s="180"/>
      <c r="U85" s="180"/>
      <c r="V85" s="59"/>
    </row>
    <row r="86" spans="1:22" ht="12" customHeight="1">
      <c r="A86" s="2088"/>
      <c r="B86" s="2212"/>
      <c r="C86" s="287"/>
      <c r="D86" s="89" t="s">
        <v>1510</v>
      </c>
      <c r="E86" s="180">
        <v>0</v>
      </c>
      <c r="F86" s="180">
        <v>0</v>
      </c>
      <c r="G86" s="180">
        <v>0</v>
      </c>
      <c r="H86" s="180">
        <v>0</v>
      </c>
      <c r="I86" s="180">
        <v>0</v>
      </c>
      <c r="J86" s="180">
        <v>1</v>
      </c>
      <c r="K86" s="180">
        <v>0</v>
      </c>
      <c r="L86" s="89"/>
      <c r="M86" s="325">
        <f t="shared" si="20"/>
        <v>1</v>
      </c>
      <c r="P86" s="180"/>
      <c r="Q86" s="180"/>
      <c r="R86" s="180"/>
      <c r="S86" s="180"/>
      <c r="T86" s="180"/>
      <c r="U86" s="180"/>
      <c r="V86" s="59"/>
    </row>
    <row r="87" spans="1:22" ht="12" customHeight="1">
      <c r="A87" s="2088"/>
      <c r="B87" s="2213"/>
      <c r="C87" s="515"/>
      <c r="D87" s="516" t="s">
        <v>219</v>
      </c>
      <c r="E87" s="1664">
        <v>0</v>
      </c>
      <c r="F87" s="1664">
        <v>0</v>
      </c>
      <c r="G87" s="1664">
        <v>0</v>
      </c>
      <c r="H87" s="1664">
        <v>0</v>
      </c>
      <c r="I87" s="1664">
        <v>0</v>
      </c>
      <c r="J87" s="1664">
        <v>0</v>
      </c>
      <c r="K87" s="1664">
        <v>0</v>
      </c>
      <c r="L87" s="516"/>
      <c r="M87" s="404">
        <f t="shared" si="20"/>
        <v>0</v>
      </c>
      <c r="P87" s="180"/>
      <c r="Q87" s="180"/>
      <c r="R87" s="180"/>
      <c r="S87" s="180"/>
      <c r="T87" s="180"/>
      <c r="U87" s="180"/>
      <c r="V87" s="59"/>
    </row>
    <row r="88" spans="1:22" ht="12" customHeight="1">
      <c r="A88" s="2088"/>
      <c r="B88" s="119"/>
      <c r="C88" s="294"/>
      <c r="D88" s="89"/>
      <c r="E88" s="89"/>
      <c r="F88" s="89"/>
      <c r="G88" s="89"/>
      <c r="H88" s="89"/>
      <c r="I88" s="89"/>
      <c r="J88" s="89"/>
      <c r="K88" s="89"/>
      <c r="L88" s="89"/>
      <c r="M88" s="2909" t="s">
        <v>220</v>
      </c>
      <c r="P88" s="59"/>
      <c r="Q88" s="59"/>
      <c r="R88" s="59"/>
      <c r="S88" s="59"/>
      <c r="T88" s="59"/>
      <c r="U88" s="64"/>
      <c r="V88" s="59"/>
    </row>
    <row r="89" spans="1:22" ht="12" customHeight="1">
      <c r="A89" s="2088"/>
      <c r="B89" s="119"/>
      <c r="C89" s="89"/>
      <c r="D89" s="89"/>
      <c r="E89" s="89"/>
      <c r="F89" s="89"/>
      <c r="G89" s="89"/>
      <c r="H89" s="89"/>
      <c r="I89" s="89"/>
      <c r="J89" s="89"/>
      <c r="K89" s="89"/>
      <c r="L89" s="89"/>
      <c r="M89" s="490" t="s">
        <v>221</v>
      </c>
      <c r="P89" s="59"/>
      <c r="Q89" s="59"/>
      <c r="R89" s="59"/>
      <c r="S89" s="59"/>
      <c r="T89" s="59"/>
      <c r="U89" s="64"/>
      <c r="V89" s="59"/>
    </row>
    <row r="90" spans="1:22" s="80" customFormat="1" ht="12" customHeight="1">
      <c r="A90" s="2088"/>
      <c r="B90" s="2282" t="s">
        <v>2</v>
      </c>
      <c r="C90" s="2285" t="s">
        <v>184</v>
      </c>
      <c r="D90" s="2285"/>
      <c r="E90" s="2903" t="s">
        <v>1566</v>
      </c>
      <c r="F90" s="2903"/>
      <c r="G90" s="2903"/>
      <c r="H90" s="2903"/>
      <c r="I90" s="2903"/>
      <c r="J90" s="2903"/>
      <c r="K90" s="2903"/>
      <c r="L90" s="2903"/>
      <c r="M90" s="2904"/>
      <c r="O90" s="89"/>
      <c r="P90" s="59"/>
      <c r="Q90" s="59"/>
      <c r="R90" s="59"/>
      <c r="S90" s="59"/>
      <c r="T90" s="59"/>
      <c r="U90" s="64"/>
      <c r="V90" s="59"/>
    </row>
    <row r="91" spans="1:22" ht="21" customHeight="1">
      <c r="A91" s="2088"/>
      <c r="B91" s="2357"/>
      <c r="C91" s="2286"/>
      <c r="D91" s="2286"/>
      <c r="E91" s="2905" t="s">
        <v>1567</v>
      </c>
      <c r="F91" s="2905" t="s">
        <v>1568</v>
      </c>
      <c r="G91" s="2905" t="s">
        <v>1569</v>
      </c>
      <c r="H91" s="2905" t="s">
        <v>1570</v>
      </c>
      <c r="I91" s="2098" t="s">
        <v>1495</v>
      </c>
      <c r="J91" s="2098" t="s">
        <v>1494</v>
      </c>
      <c r="K91" s="2098" t="s">
        <v>1571</v>
      </c>
      <c r="L91" s="2910"/>
      <c r="M91" s="1070" t="s">
        <v>8</v>
      </c>
      <c r="P91" s="59"/>
      <c r="Q91" s="64"/>
      <c r="R91" s="64"/>
      <c r="S91" s="64"/>
      <c r="T91" s="64"/>
      <c r="U91" s="64"/>
      <c r="V91" s="64"/>
    </row>
    <row r="92" spans="1:22" ht="12.75" customHeight="1">
      <c r="A92" s="2088"/>
      <c r="B92" s="2204">
        <v>1404</v>
      </c>
      <c r="C92" s="29" t="s">
        <v>43</v>
      </c>
      <c r="D92" s="123"/>
      <c r="E92" s="319">
        <f>SUM(E93+E98)</f>
        <v>2</v>
      </c>
      <c r="F92" s="319">
        <f t="shared" ref="F92:K92" si="24">SUM(F93+F98)</f>
        <v>0</v>
      </c>
      <c r="G92" s="319">
        <f t="shared" si="24"/>
        <v>0</v>
      </c>
      <c r="H92" s="319">
        <f t="shared" si="24"/>
        <v>3</v>
      </c>
      <c r="I92" s="319">
        <f t="shared" si="24"/>
        <v>28</v>
      </c>
      <c r="J92" s="319">
        <f t="shared" si="24"/>
        <v>37</v>
      </c>
      <c r="K92" s="319">
        <f t="shared" si="24"/>
        <v>11</v>
      </c>
      <c r="L92" s="319"/>
      <c r="M92" s="339">
        <f t="shared" ref="M92:M122" si="25">SUM(E92:K92)</f>
        <v>81</v>
      </c>
      <c r="P92" s="1915"/>
      <c r="Q92" s="1915"/>
      <c r="R92" s="1915"/>
      <c r="S92" s="1915"/>
      <c r="T92" s="1915"/>
      <c r="U92" s="1915"/>
      <c r="V92" s="1915"/>
    </row>
    <row r="93" spans="1:22" ht="12" customHeight="1">
      <c r="A93" s="2088"/>
      <c r="B93" s="2205"/>
      <c r="C93" s="504" t="s">
        <v>128</v>
      </c>
      <c r="D93" s="89"/>
      <c r="E93" s="589">
        <f>SUM(E94:E97)</f>
        <v>1</v>
      </c>
      <c r="F93" s="589">
        <f t="shared" ref="F93:K93" si="26">SUM(F94:F97)</f>
        <v>0</v>
      </c>
      <c r="G93" s="589">
        <f t="shared" si="26"/>
        <v>0</v>
      </c>
      <c r="H93" s="589">
        <f t="shared" si="26"/>
        <v>3</v>
      </c>
      <c r="I93" s="589">
        <f t="shared" si="26"/>
        <v>23</v>
      </c>
      <c r="J93" s="589">
        <f t="shared" si="26"/>
        <v>27</v>
      </c>
      <c r="K93" s="589">
        <f t="shared" si="26"/>
        <v>10</v>
      </c>
      <c r="L93" s="589"/>
      <c r="M93" s="1099">
        <f t="shared" si="25"/>
        <v>64</v>
      </c>
      <c r="N93" s="80"/>
      <c r="P93" s="1915"/>
      <c r="Q93" s="1915"/>
      <c r="R93" s="1915"/>
      <c r="S93" s="1915"/>
      <c r="T93" s="1915"/>
      <c r="U93" s="1915"/>
      <c r="V93" s="1915"/>
    </row>
    <row r="94" spans="1:22" ht="12" customHeight="1">
      <c r="A94" s="2088"/>
      <c r="B94" s="2206"/>
      <c r="C94" s="289"/>
      <c r="D94" s="89" t="s">
        <v>339</v>
      </c>
      <c r="E94" s="2088">
        <v>1</v>
      </c>
      <c r="F94" s="2088">
        <v>0</v>
      </c>
      <c r="G94" s="2088">
        <v>0</v>
      </c>
      <c r="H94" s="2088">
        <v>2</v>
      </c>
      <c r="I94" s="2088">
        <v>9</v>
      </c>
      <c r="J94" s="2088">
        <v>7</v>
      </c>
      <c r="K94" s="2088">
        <v>2</v>
      </c>
      <c r="L94" s="89"/>
      <c r="M94" s="325">
        <f t="shared" si="25"/>
        <v>21</v>
      </c>
      <c r="N94" s="80"/>
      <c r="P94" s="180"/>
      <c r="Q94" s="180"/>
      <c r="R94" s="180"/>
      <c r="S94" s="180"/>
      <c r="T94" s="180"/>
      <c r="U94" s="180"/>
      <c r="V94" s="180"/>
    </row>
    <row r="95" spans="1:22" ht="12" customHeight="1">
      <c r="A95" s="2088"/>
      <c r="B95" s="2206"/>
      <c r="C95" s="289"/>
      <c r="D95" s="89" t="s">
        <v>222</v>
      </c>
      <c r="E95" s="2088">
        <v>0</v>
      </c>
      <c r="F95" s="2088">
        <v>0</v>
      </c>
      <c r="G95" s="2088">
        <v>0</v>
      </c>
      <c r="H95" s="2088">
        <v>1</v>
      </c>
      <c r="I95" s="2088">
        <v>14</v>
      </c>
      <c r="J95" s="2088">
        <v>20</v>
      </c>
      <c r="K95" s="2088">
        <v>8</v>
      </c>
      <c r="L95" s="89"/>
      <c r="M95" s="325">
        <f t="shared" si="25"/>
        <v>43</v>
      </c>
      <c r="N95" s="80"/>
      <c r="P95" s="180"/>
      <c r="Q95" s="180"/>
      <c r="R95" s="180"/>
      <c r="S95" s="180"/>
      <c r="T95" s="180"/>
      <c r="U95" s="180"/>
      <c r="V95" s="180"/>
    </row>
    <row r="96" spans="1:22" ht="12" customHeight="1">
      <c r="A96" s="2088"/>
      <c r="B96" s="2206"/>
      <c r="C96" s="289"/>
      <c r="D96" s="89" t="s">
        <v>340</v>
      </c>
      <c r="E96" s="2088">
        <v>0</v>
      </c>
      <c r="F96" s="2088">
        <v>0</v>
      </c>
      <c r="G96" s="2088">
        <v>0</v>
      </c>
      <c r="H96" s="2088">
        <v>0</v>
      </c>
      <c r="I96" s="2088">
        <v>0</v>
      </c>
      <c r="J96" s="2088">
        <v>0</v>
      </c>
      <c r="K96" s="2088">
        <v>0</v>
      </c>
      <c r="L96" s="89"/>
      <c r="M96" s="325">
        <f t="shared" si="25"/>
        <v>0</v>
      </c>
      <c r="N96" s="80"/>
      <c r="P96" s="180"/>
      <c r="Q96" s="180"/>
      <c r="R96" s="180"/>
      <c r="S96" s="180"/>
      <c r="T96" s="180"/>
      <c r="U96" s="180"/>
      <c r="V96" s="180"/>
    </row>
    <row r="97" spans="1:22" ht="12" customHeight="1">
      <c r="A97" s="2088"/>
      <c r="B97" s="2206"/>
      <c r="C97" s="289"/>
      <c r="D97" s="89" t="s">
        <v>341</v>
      </c>
      <c r="E97" s="2088">
        <v>0</v>
      </c>
      <c r="F97" s="2088">
        <v>0</v>
      </c>
      <c r="G97" s="2088">
        <v>0</v>
      </c>
      <c r="H97" s="2088">
        <v>0</v>
      </c>
      <c r="I97" s="2088">
        <v>0</v>
      </c>
      <c r="J97" s="2088">
        <v>0</v>
      </c>
      <c r="K97" s="2088">
        <v>0</v>
      </c>
      <c r="L97" s="89"/>
      <c r="M97" s="325">
        <f t="shared" si="25"/>
        <v>0</v>
      </c>
      <c r="N97" s="80"/>
      <c r="P97" s="180"/>
      <c r="Q97" s="180"/>
      <c r="R97" s="180"/>
      <c r="S97" s="180"/>
      <c r="T97" s="180"/>
      <c r="U97" s="180"/>
      <c r="V97" s="180"/>
    </row>
    <row r="98" spans="1:22" ht="12" customHeight="1">
      <c r="A98" s="2088"/>
      <c r="B98" s="2205"/>
      <c r="C98" s="504" t="s">
        <v>45</v>
      </c>
      <c r="D98" s="89"/>
      <c r="E98" s="589">
        <f>SUM(E99:E100)</f>
        <v>1</v>
      </c>
      <c r="F98" s="589">
        <f t="shared" ref="F98:K98" si="27">SUM(F99:F100)</f>
        <v>0</v>
      </c>
      <c r="G98" s="589">
        <f t="shared" si="27"/>
        <v>0</v>
      </c>
      <c r="H98" s="589">
        <f t="shared" si="27"/>
        <v>0</v>
      </c>
      <c r="I98" s="589">
        <f t="shared" si="27"/>
        <v>5</v>
      </c>
      <c r="J98" s="589">
        <f t="shared" si="27"/>
        <v>10</v>
      </c>
      <c r="K98" s="589">
        <f t="shared" si="27"/>
        <v>1</v>
      </c>
      <c r="L98" s="589"/>
      <c r="M98" s="1099">
        <f t="shared" si="25"/>
        <v>17</v>
      </c>
      <c r="P98" s="1915"/>
      <c r="Q98" s="1915"/>
      <c r="R98" s="1915"/>
      <c r="S98" s="1915"/>
      <c r="T98" s="1915"/>
      <c r="U98" s="1915"/>
      <c r="V98" s="1915"/>
    </row>
    <row r="99" spans="1:22" ht="12" customHeight="1">
      <c r="A99" s="2088"/>
      <c r="B99" s="2206"/>
      <c r="C99" s="289"/>
      <c r="D99" s="89" t="s">
        <v>342</v>
      </c>
      <c r="E99" s="2088">
        <v>0</v>
      </c>
      <c r="F99" s="2088">
        <v>0</v>
      </c>
      <c r="G99" s="2088">
        <v>0</v>
      </c>
      <c r="H99" s="2088">
        <v>0</v>
      </c>
      <c r="I99" s="2088">
        <v>0</v>
      </c>
      <c r="J99" s="2088">
        <v>0</v>
      </c>
      <c r="K99" s="2088">
        <v>0</v>
      </c>
      <c r="L99" s="89"/>
      <c r="M99" s="325">
        <f t="shared" si="25"/>
        <v>0</v>
      </c>
      <c r="P99" s="180"/>
      <c r="Q99" s="180"/>
      <c r="R99" s="180"/>
      <c r="S99" s="180"/>
      <c r="T99" s="180"/>
      <c r="U99" s="180"/>
      <c r="V99" s="180"/>
    </row>
    <row r="100" spans="1:22" ht="12" customHeight="1">
      <c r="A100" s="2088"/>
      <c r="B100" s="2206"/>
      <c r="C100" s="289"/>
      <c r="D100" s="89" t="s">
        <v>225</v>
      </c>
      <c r="E100" s="2088">
        <v>1</v>
      </c>
      <c r="F100" s="2088">
        <v>0</v>
      </c>
      <c r="G100" s="2088">
        <v>0</v>
      </c>
      <c r="H100" s="2088">
        <v>0</v>
      </c>
      <c r="I100" s="2088">
        <v>5</v>
      </c>
      <c r="J100" s="2088">
        <v>10</v>
      </c>
      <c r="K100" s="2088">
        <v>1</v>
      </c>
      <c r="L100" s="89"/>
      <c r="M100" s="325">
        <f t="shared" si="25"/>
        <v>17</v>
      </c>
      <c r="P100" s="180"/>
      <c r="Q100" s="180"/>
      <c r="R100" s="180"/>
      <c r="S100" s="180"/>
      <c r="T100" s="180"/>
      <c r="U100" s="180"/>
      <c r="V100" s="180"/>
    </row>
    <row r="101" spans="1:22" ht="12.75" customHeight="1">
      <c r="A101" s="2088"/>
      <c r="B101" s="2211">
        <v>1405</v>
      </c>
      <c r="C101" s="13" t="s">
        <v>46</v>
      </c>
      <c r="D101" s="14"/>
      <c r="E101" s="2110">
        <f t="shared" ref="E101:K101" si="28">SUM(E102+E110+E122+E124)</f>
        <v>33</v>
      </c>
      <c r="F101" s="2110">
        <f t="shared" si="28"/>
        <v>0</v>
      </c>
      <c r="G101" s="2110">
        <f t="shared" si="28"/>
        <v>3</v>
      </c>
      <c r="H101" s="2110">
        <f t="shared" si="28"/>
        <v>1</v>
      </c>
      <c r="I101" s="2110">
        <f t="shared" si="28"/>
        <v>82</v>
      </c>
      <c r="J101" s="2110">
        <f t="shared" si="28"/>
        <v>64</v>
      </c>
      <c r="K101" s="2110">
        <f t="shared" si="28"/>
        <v>14</v>
      </c>
      <c r="L101" s="2110"/>
      <c r="M101" s="1416">
        <f t="shared" si="25"/>
        <v>197</v>
      </c>
      <c r="P101" s="1936"/>
      <c r="Q101" s="1936"/>
      <c r="R101" s="1936"/>
      <c r="S101" s="1936"/>
      <c r="T101" s="1936"/>
      <c r="U101" s="1936"/>
      <c r="V101" s="1936"/>
    </row>
    <row r="102" spans="1:22" ht="12" customHeight="1">
      <c r="A102" s="2088"/>
      <c r="B102" s="2212"/>
      <c r="C102" s="504" t="s">
        <v>47</v>
      </c>
      <c r="D102" s="89"/>
      <c r="E102" s="589">
        <f>SUM(E103:E109)</f>
        <v>23</v>
      </c>
      <c r="F102" s="589">
        <f t="shared" ref="F102:K102" si="29">SUM(F103:F109)</f>
        <v>0</v>
      </c>
      <c r="G102" s="589">
        <f t="shared" si="29"/>
        <v>1</v>
      </c>
      <c r="H102" s="589">
        <f t="shared" si="29"/>
        <v>0</v>
      </c>
      <c r="I102" s="589">
        <f t="shared" si="29"/>
        <v>54</v>
      </c>
      <c r="J102" s="589">
        <f t="shared" si="29"/>
        <v>39</v>
      </c>
      <c r="K102" s="589">
        <f t="shared" si="29"/>
        <v>4</v>
      </c>
      <c r="L102" s="589"/>
      <c r="M102" s="325">
        <f t="shared" si="25"/>
        <v>121</v>
      </c>
      <c r="P102" s="1915"/>
      <c r="Q102" s="1915"/>
      <c r="R102" s="1915"/>
      <c r="S102" s="1915"/>
      <c r="T102" s="1915"/>
      <c r="U102" s="1915"/>
      <c r="V102" s="1915"/>
    </row>
    <row r="103" spans="1:22" ht="12" customHeight="1">
      <c r="A103" s="2088"/>
      <c r="B103" s="2212"/>
      <c r="C103" s="287"/>
      <c r="D103" s="89" t="s">
        <v>344</v>
      </c>
      <c r="E103" s="2088">
        <v>0</v>
      </c>
      <c r="F103" s="2088">
        <v>0</v>
      </c>
      <c r="G103" s="2088">
        <v>0</v>
      </c>
      <c r="H103" s="2088">
        <v>0</v>
      </c>
      <c r="I103" s="2088">
        <v>0</v>
      </c>
      <c r="J103" s="2088">
        <v>0</v>
      </c>
      <c r="K103" s="2088">
        <v>0</v>
      </c>
      <c r="L103" s="89"/>
      <c r="M103" s="325">
        <f t="shared" si="25"/>
        <v>0</v>
      </c>
      <c r="P103" s="180"/>
      <c r="Q103" s="180"/>
      <c r="R103" s="180"/>
      <c r="S103" s="180"/>
      <c r="T103" s="180"/>
      <c r="U103" s="180"/>
      <c r="V103" s="180"/>
    </row>
    <row r="104" spans="1:22" ht="12" customHeight="1">
      <c r="A104" s="2088"/>
      <c r="B104" s="2212"/>
      <c r="C104" s="287"/>
      <c r="D104" s="89" t="s">
        <v>226</v>
      </c>
      <c r="E104" s="2088">
        <v>1</v>
      </c>
      <c r="F104" s="2088">
        <v>0</v>
      </c>
      <c r="G104" s="2088">
        <v>0</v>
      </c>
      <c r="H104" s="2088">
        <v>0</v>
      </c>
      <c r="I104" s="2088">
        <v>4</v>
      </c>
      <c r="J104" s="2088">
        <v>4</v>
      </c>
      <c r="K104" s="2088">
        <v>0</v>
      </c>
      <c r="L104" s="89"/>
      <c r="M104" s="325">
        <f t="shared" si="25"/>
        <v>9</v>
      </c>
      <c r="P104" s="180"/>
      <c r="Q104" s="180"/>
      <c r="R104" s="180"/>
      <c r="S104" s="180"/>
      <c r="T104" s="180"/>
      <c r="U104" s="180"/>
      <c r="V104" s="180"/>
    </row>
    <row r="105" spans="1:22" ht="12" customHeight="1">
      <c r="A105" s="2088"/>
      <c r="B105" s="2212"/>
      <c r="C105" s="289"/>
      <c r="D105" s="89" t="s">
        <v>345</v>
      </c>
      <c r="E105" s="2088">
        <v>0</v>
      </c>
      <c r="F105" s="2088">
        <v>0</v>
      </c>
      <c r="G105" s="2088">
        <v>0</v>
      </c>
      <c r="H105" s="2088">
        <v>0</v>
      </c>
      <c r="I105" s="2088">
        <v>0</v>
      </c>
      <c r="J105" s="2088">
        <v>0</v>
      </c>
      <c r="K105" s="2088">
        <v>0</v>
      </c>
      <c r="L105" s="89"/>
      <c r="M105" s="325">
        <f t="shared" si="25"/>
        <v>0</v>
      </c>
      <c r="P105" s="180"/>
      <c r="Q105" s="180"/>
      <c r="R105" s="180"/>
      <c r="S105" s="180"/>
      <c r="T105" s="180"/>
      <c r="U105" s="180"/>
      <c r="V105" s="180"/>
    </row>
    <row r="106" spans="1:22" ht="12" customHeight="1">
      <c r="A106" s="2088"/>
      <c r="B106" s="2212"/>
      <c r="C106" s="289"/>
      <c r="D106" s="89" t="s">
        <v>227</v>
      </c>
      <c r="E106" s="2088">
        <v>12</v>
      </c>
      <c r="F106" s="2088">
        <v>0</v>
      </c>
      <c r="G106" s="2088">
        <v>0</v>
      </c>
      <c r="H106" s="2088">
        <v>0</v>
      </c>
      <c r="I106" s="2088">
        <v>39</v>
      </c>
      <c r="J106" s="2088">
        <v>27</v>
      </c>
      <c r="K106" s="2088">
        <v>3</v>
      </c>
      <c r="L106" s="89"/>
      <c r="M106" s="325">
        <f t="shared" si="25"/>
        <v>81</v>
      </c>
      <c r="P106" s="180"/>
      <c r="Q106" s="180"/>
      <c r="R106" s="180"/>
      <c r="S106" s="180"/>
      <c r="T106" s="180"/>
      <c r="U106" s="180"/>
      <c r="V106" s="180"/>
    </row>
    <row r="107" spans="1:22" ht="12" customHeight="1">
      <c r="A107" s="2088"/>
      <c r="B107" s="2212"/>
      <c r="C107" s="289"/>
      <c r="D107" s="89" t="s">
        <v>228</v>
      </c>
      <c r="E107" s="2088">
        <v>0</v>
      </c>
      <c r="F107" s="2088">
        <v>0</v>
      </c>
      <c r="G107" s="2088">
        <v>0</v>
      </c>
      <c r="H107" s="2088">
        <v>0</v>
      </c>
      <c r="I107" s="2088">
        <v>0</v>
      </c>
      <c r="J107" s="2088">
        <v>0</v>
      </c>
      <c r="K107" s="2088">
        <v>0</v>
      </c>
      <c r="L107" s="89"/>
      <c r="M107" s="325">
        <f t="shared" si="25"/>
        <v>0</v>
      </c>
      <c r="P107" s="180"/>
      <c r="Q107" s="180"/>
      <c r="R107" s="180"/>
      <c r="S107" s="180"/>
      <c r="T107" s="180"/>
      <c r="U107" s="180"/>
      <c r="V107" s="180"/>
    </row>
    <row r="108" spans="1:22" ht="12" customHeight="1">
      <c r="A108" s="2088"/>
      <c r="B108" s="2212"/>
      <c r="C108" s="289"/>
      <c r="D108" s="89" t="s">
        <v>346</v>
      </c>
      <c r="E108" s="2088">
        <v>0</v>
      </c>
      <c r="F108" s="2088">
        <v>0</v>
      </c>
      <c r="G108" s="2088">
        <v>0</v>
      </c>
      <c r="H108" s="2088">
        <v>0</v>
      </c>
      <c r="I108" s="2088">
        <v>0</v>
      </c>
      <c r="J108" s="2088">
        <v>0</v>
      </c>
      <c r="K108" s="2088">
        <v>0</v>
      </c>
      <c r="L108" s="89"/>
      <c r="M108" s="325">
        <f t="shared" si="25"/>
        <v>0</v>
      </c>
      <c r="P108" s="180"/>
      <c r="Q108" s="180"/>
      <c r="R108" s="180"/>
      <c r="S108" s="180"/>
      <c r="T108" s="180"/>
      <c r="U108" s="180"/>
      <c r="V108" s="180"/>
    </row>
    <row r="109" spans="1:22" ht="12" customHeight="1">
      <c r="A109" s="2088"/>
      <c r="B109" s="2212"/>
      <c r="C109" s="289"/>
      <c r="D109" s="89" t="s">
        <v>229</v>
      </c>
      <c r="E109" s="2088">
        <v>10</v>
      </c>
      <c r="F109" s="2088">
        <v>0</v>
      </c>
      <c r="G109" s="2088">
        <v>1</v>
      </c>
      <c r="H109" s="2088">
        <v>0</v>
      </c>
      <c r="I109" s="2088">
        <v>11</v>
      </c>
      <c r="J109" s="2088">
        <v>8</v>
      </c>
      <c r="K109" s="2088">
        <v>1</v>
      </c>
      <c r="L109" s="89"/>
      <c r="M109" s="325">
        <f t="shared" si="25"/>
        <v>31</v>
      </c>
      <c r="P109" s="180"/>
      <c r="Q109" s="180"/>
      <c r="R109" s="180"/>
      <c r="S109" s="180"/>
      <c r="T109" s="180"/>
      <c r="U109" s="180"/>
      <c r="V109" s="180"/>
    </row>
    <row r="110" spans="1:22" ht="12" customHeight="1">
      <c r="A110" s="2088"/>
      <c r="B110" s="2212"/>
      <c r="C110" s="504" t="s">
        <v>48</v>
      </c>
      <c r="D110" s="89"/>
      <c r="E110" s="589">
        <f>SUM(E111:E121)</f>
        <v>10</v>
      </c>
      <c r="F110" s="589">
        <f t="shared" ref="F110:K110" si="30">SUM(F111:F121)</f>
        <v>0</v>
      </c>
      <c r="G110" s="589">
        <f t="shared" si="30"/>
        <v>0</v>
      </c>
      <c r="H110" s="589">
        <f t="shared" si="30"/>
        <v>1</v>
      </c>
      <c r="I110" s="589">
        <f t="shared" si="30"/>
        <v>27</v>
      </c>
      <c r="J110" s="589">
        <f t="shared" si="30"/>
        <v>25</v>
      </c>
      <c r="K110" s="589">
        <f t="shared" si="30"/>
        <v>9</v>
      </c>
      <c r="L110" s="589"/>
      <c r="M110" s="1099">
        <f t="shared" si="25"/>
        <v>72</v>
      </c>
      <c r="P110" s="1915"/>
      <c r="Q110" s="1915"/>
      <c r="R110" s="1915"/>
      <c r="S110" s="1915"/>
      <c r="T110" s="1915"/>
      <c r="U110" s="1915"/>
      <c r="V110" s="1915"/>
    </row>
    <row r="111" spans="1:22" ht="12" customHeight="1">
      <c r="A111" s="2088"/>
      <c r="B111" s="2212"/>
      <c r="C111" s="287"/>
      <c r="D111" s="89" t="s">
        <v>347</v>
      </c>
      <c r="E111" s="2088">
        <v>0</v>
      </c>
      <c r="F111" s="2088">
        <v>0</v>
      </c>
      <c r="G111" s="2088">
        <v>0</v>
      </c>
      <c r="H111" s="2088">
        <v>0</v>
      </c>
      <c r="I111" s="2088">
        <v>0</v>
      </c>
      <c r="J111" s="2088">
        <v>0</v>
      </c>
      <c r="K111" s="2088">
        <v>0</v>
      </c>
      <c r="L111" s="89"/>
      <c r="M111" s="325">
        <f t="shared" si="25"/>
        <v>0</v>
      </c>
      <c r="P111" s="180"/>
      <c r="Q111" s="180"/>
      <c r="R111" s="180"/>
      <c r="S111" s="180"/>
      <c r="T111" s="180"/>
      <c r="U111" s="180"/>
      <c r="V111" s="180"/>
    </row>
    <row r="112" spans="1:22" ht="12" customHeight="1">
      <c r="A112" s="2088"/>
      <c r="B112" s="2212"/>
      <c r="C112" s="287"/>
      <c r="D112" s="89" t="s">
        <v>230</v>
      </c>
      <c r="E112" s="2088">
        <v>0</v>
      </c>
      <c r="F112" s="2088">
        <v>0</v>
      </c>
      <c r="G112" s="2088">
        <v>0</v>
      </c>
      <c r="H112" s="2088">
        <v>0</v>
      </c>
      <c r="I112" s="2088">
        <v>1</v>
      </c>
      <c r="J112" s="2088">
        <v>0</v>
      </c>
      <c r="K112" s="2088">
        <v>0</v>
      </c>
      <c r="L112" s="89"/>
      <c r="M112" s="325">
        <f t="shared" si="25"/>
        <v>1</v>
      </c>
      <c r="P112" s="180"/>
      <c r="Q112" s="180"/>
      <c r="R112" s="180"/>
      <c r="S112" s="180"/>
      <c r="T112" s="180"/>
      <c r="U112" s="180"/>
      <c r="V112" s="180"/>
    </row>
    <row r="113" spans="1:22" ht="12" customHeight="1">
      <c r="A113" s="2088"/>
      <c r="B113" s="2212"/>
      <c r="C113" s="287"/>
      <c r="D113" s="89" t="s">
        <v>348</v>
      </c>
      <c r="E113" s="2088">
        <v>0</v>
      </c>
      <c r="F113" s="2088">
        <v>0</v>
      </c>
      <c r="G113" s="2088">
        <v>0</v>
      </c>
      <c r="H113" s="2088">
        <v>0</v>
      </c>
      <c r="I113" s="2088">
        <v>0</v>
      </c>
      <c r="J113" s="2088">
        <v>0</v>
      </c>
      <c r="K113" s="2088">
        <v>0</v>
      </c>
      <c r="L113" s="89"/>
      <c r="M113" s="325">
        <f t="shared" si="25"/>
        <v>0</v>
      </c>
      <c r="P113" s="180"/>
      <c r="Q113" s="180"/>
      <c r="R113" s="180"/>
      <c r="S113" s="180"/>
      <c r="T113" s="180"/>
      <c r="U113" s="180"/>
      <c r="V113" s="180"/>
    </row>
    <row r="114" spans="1:22" ht="12" customHeight="1">
      <c r="A114" s="2088"/>
      <c r="B114" s="2212"/>
      <c r="C114" s="287"/>
      <c r="D114" s="89" t="s">
        <v>231</v>
      </c>
      <c r="E114" s="2088">
        <v>1</v>
      </c>
      <c r="F114" s="2088">
        <v>0</v>
      </c>
      <c r="G114" s="2088">
        <v>0</v>
      </c>
      <c r="H114" s="2088">
        <v>0</v>
      </c>
      <c r="I114" s="2088">
        <v>0</v>
      </c>
      <c r="J114" s="2088">
        <v>1</v>
      </c>
      <c r="K114" s="2088">
        <v>3</v>
      </c>
      <c r="L114" s="89"/>
      <c r="M114" s="325">
        <f t="shared" si="25"/>
        <v>5</v>
      </c>
      <c r="P114" s="180"/>
      <c r="Q114" s="180"/>
      <c r="R114" s="180"/>
      <c r="S114" s="180"/>
      <c r="T114" s="180"/>
      <c r="U114" s="180"/>
      <c r="V114" s="180"/>
    </row>
    <row r="115" spans="1:22" ht="12" customHeight="1">
      <c r="A115" s="2088"/>
      <c r="B115" s="2212"/>
      <c r="C115" s="287"/>
      <c r="D115" s="89" t="s">
        <v>349</v>
      </c>
      <c r="E115" s="2088">
        <v>0</v>
      </c>
      <c r="F115" s="2088">
        <v>0</v>
      </c>
      <c r="G115" s="2088">
        <v>0</v>
      </c>
      <c r="H115" s="2088">
        <v>0</v>
      </c>
      <c r="I115" s="2088">
        <v>0</v>
      </c>
      <c r="J115" s="2088">
        <v>0</v>
      </c>
      <c r="K115" s="2088">
        <v>0</v>
      </c>
      <c r="L115" s="89"/>
      <c r="M115" s="325">
        <f t="shared" si="25"/>
        <v>0</v>
      </c>
      <c r="P115" s="180"/>
      <c r="Q115" s="180"/>
      <c r="R115" s="180"/>
      <c r="S115" s="180"/>
      <c r="T115" s="180"/>
      <c r="U115" s="180"/>
      <c r="V115" s="180"/>
    </row>
    <row r="116" spans="1:22" ht="12" customHeight="1">
      <c r="A116" s="2088"/>
      <c r="B116" s="2212"/>
      <c r="C116" s="287"/>
      <c r="D116" s="89" t="s">
        <v>232</v>
      </c>
      <c r="E116" s="2088">
        <v>0</v>
      </c>
      <c r="F116" s="2088">
        <v>0</v>
      </c>
      <c r="G116" s="2088">
        <v>0</v>
      </c>
      <c r="H116" s="2088">
        <v>0</v>
      </c>
      <c r="I116" s="2088">
        <v>0</v>
      </c>
      <c r="J116" s="2088">
        <v>0</v>
      </c>
      <c r="K116" s="2088">
        <v>0</v>
      </c>
      <c r="L116" s="89"/>
      <c r="M116" s="325">
        <f t="shared" si="25"/>
        <v>0</v>
      </c>
      <c r="P116" s="180"/>
      <c r="Q116" s="180"/>
      <c r="R116" s="180"/>
      <c r="S116" s="180"/>
      <c r="T116" s="180"/>
      <c r="U116" s="180"/>
      <c r="V116" s="180"/>
    </row>
    <row r="117" spans="1:22" ht="12" customHeight="1">
      <c r="A117" s="2088"/>
      <c r="B117" s="2212"/>
      <c r="C117" s="287"/>
      <c r="D117" s="89" t="s">
        <v>350</v>
      </c>
      <c r="E117" s="2088">
        <v>0</v>
      </c>
      <c r="F117" s="2088">
        <v>0</v>
      </c>
      <c r="G117" s="2088">
        <v>0</v>
      </c>
      <c r="H117" s="2088">
        <v>0</v>
      </c>
      <c r="I117" s="2088">
        <v>0</v>
      </c>
      <c r="J117" s="2088">
        <v>1</v>
      </c>
      <c r="K117" s="2088">
        <v>0</v>
      </c>
      <c r="L117" s="89"/>
      <c r="M117" s="325">
        <f t="shared" si="25"/>
        <v>1</v>
      </c>
      <c r="P117" s="180"/>
      <c r="Q117" s="180"/>
      <c r="R117" s="180"/>
      <c r="S117" s="180"/>
      <c r="T117" s="180"/>
      <c r="U117" s="180"/>
      <c r="V117" s="180"/>
    </row>
    <row r="118" spans="1:22" ht="12" customHeight="1">
      <c r="A118" s="2088"/>
      <c r="B118" s="2212"/>
      <c r="C118" s="287"/>
      <c r="D118" s="89" t="s">
        <v>233</v>
      </c>
      <c r="E118" s="2088">
        <v>1</v>
      </c>
      <c r="F118" s="2088">
        <v>0</v>
      </c>
      <c r="G118" s="2088">
        <v>0</v>
      </c>
      <c r="H118" s="2088">
        <v>0</v>
      </c>
      <c r="I118" s="2088">
        <v>2</v>
      </c>
      <c r="J118" s="2088">
        <v>2</v>
      </c>
      <c r="K118" s="2088">
        <v>0</v>
      </c>
      <c r="L118" s="89"/>
      <c r="M118" s="325">
        <f t="shared" si="25"/>
        <v>5</v>
      </c>
      <c r="P118" s="180"/>
      <c r="Q118" s="180"/>
      <c r="R118" s="180"/>
      <c r="S118" s="180"/>
      <c r="T118" s="180"/>
      <c r="U118" s="180"/>
      <c r="V118" s="180"/>
    </row>
    <row r="119" spans="1:22" ht="12" customHeight="1">
      <c r="A119" s="2088"/>
      <c r="B119" s="2212"/>
      <c r="C119" s="287"/>
      <c r="D119" s="89" t="s">
        <v>352</v>
      </c>
      <c r="E119" s="2088">
        <v>0</v>
      </c>
      <c r="F119" s="2088">
        <v>0</v>
      </c>
      <c r="G119" s="2088">
        <v>0</v>
      </c>
      <c r="H119" s="2088">
        <v>0</v>
      </c>
      <c r="I119" s="2088">
        <v>0</v>
      </c>
      <c r="J119" s="2088">
        <v>0</v>
      </c>
      <c r="K119" s="2088">
        <v>0</v>
      </c>
      <c r="L119" s="89"/>
      <c r="M119" s="325">
        <f t="shared" si="25"/>
        <v>0</v>
      </c>
      <c r="P119" s="180"/>
      <c r="Q119" s="180"/>
      <c r="R119" s="180"/>
      <c r="S119" s="180"/>
      <c r="T119" s="180"/>
      <c r="U119" s="180"/>
      <c r="V119" s="180"/>
    </row>
    <row r="120" spans="1:22" ht="12" customHeight="1">
      <c r="A120" s="2088"/>
      <c r="B120" s="2212"/>
      <c r="C120" s="287"/>
      <c r="D120" s="89" t="s">
        <v>353</v>
      </c>
      <c r="E120" s="2088">
        <v>8</v>
      </c>
      <c r="F120" s="2088">
        <v>0</v>
      </c>
      <c r="G120" s="2088">
        <v>0</v>
      </c>
      <c r="H120" s="2088">
        <v>1</v>
      </c>
      <c r="I120" s="2088">
        <v>23</v>
      </c>
      <c r="J120" s="2088">
        <v>8</v>
      </c>
      <c r="K120" s="2088">
        <v>5</v>
      </c>
      <c r="L120" s="89"/>
      <c r="M120" s="325">
        <f t="shared" si="25"/>
        <v>45</v>
      </c>
      <c r="P120" s="180"/>
      <c r="Q120" s="180"/>
      <c r="R120" s="180"/>
      <c r="S120" s="180"/>
      <c r="T120" s="180"/>
      <c r="U120" s="180"/>
      <c r="V120" s="180"/>
    </row>
    <row r="121" spans="1:22" s="80" customFormat="1" ht="12" customHeight="1">
      <c r="A121" s="2088"/>
      <c r="B121" s="2212"/>
      <c r="C121" s="287"/>
      <c r="D121" s="89" t="s">
        <v>235</v>
      </c>
      <c r="E121" s="2088">
        <v>0</v>
      </c>
      <c r="F121" s="2088">
        <v>0</v>
      </c>
      <c r="G121" s="2088">
        <v>0</v>
      </c>
      <c r="H121" s="2088">
        <v>0</v>
      </c>
      <c r="I121" s="2088">
        <v>1</v>
      </c>
      <c r="J121" s="2088">
        <v>13</v>
      </c>
      <c r="K121" s="2088">
        <v>1</v>
      </c>
      <c r="L121" s="89"/>
      <c r="M121" s="325">
        <f t="shared" si="25"/>
        <v>15</v>
      </c>
      <c r="P121" s="180"/>
      <c r="Q121" s="180"/>
      <c r="R121" s="180"/>
      <c r="S121" s="180"/>
      <c r="T121" s="180"/>
      <c r="U121" s="180"/>
      <c r="V121" s="180"/>
    </row>
    <row r="122" spans="1:22" s="80" customFormat="1" ht="12" customHeight="1">
      <c r="A122" s="2088"/>
      <c r="B122" s="2212"/>
      <c r="C122" s="36" t="s">
        <v>49</v>
      </c>
      <c r="E122" s="589">
        <f t="shared" ref="E122:K122" si="31">SUM(E123:E123)</f>
        <v>0</v>
      </c>
      <c r="F122" s="589">
        <f t="shared" si="31"/>
        <v>0</v>
      </c>
      <c r="G122" s="589">
        <f t="shared" si="31"/>
        <v>2</v>
      </c>
      <c r="H122" s="589">
        <f t="shared" si="31"/>
        <v>0</v>
      </c>
      <c r="I122" s="589">
        <f t="shared" si="31"/>
        <v>0</v>
      </c>
      <c r="J122" s="589">
        <f t="shared" si="31"/>
        <v>0</v>
      </c>
      <c r="K122" s="589">
        <f t="shared" si="31"/>
        <v>0</v>
      </c>
      <c r="L122" s="589"/>
      <c r="M122" s="1099">
        <f t="shared" si="25"/>
        <v>2</v>
      </c>
      <c r="P122" s="1915"/>
      <c r="Q122" s="1915"/>
      <c r="R122" s="1915"/>
      <c r="S122" s="1915"/>
      <c r="T122" s="1915"/>
      <c r="U122" s="1915"/>
      <c r="V122" s="1915"/>
    </row>
    <row r="123" spans="1:22" s="80" customFormat="1" ht="12" customHeight="1">
      <c r="A123" s="2088"/>
      <c r="B123" s="2212"/>
      <c r="C123" s="294"/>
      <c r="D123" s="89" t="s">
        <v>317</v>
      </c>
      <c r="E123" s="2088">
        <v>0</v>
      </c>
      <c r="F123" s="2088">
        <v>0</v>
      </c>
      <c r="G123" s="2088">
        <v>2</v>
      </c>
      <c r="H123" s="2088">
        <v>0</v>
      </c>
      <c r="I123" s="2088">
        <v>0</v>
      </c>
      <c r="J123" s="2088">
        <v>0</v>
      </c>
      <c r="K123" s="2088">
        <v>0</v>
      </c>
      <c r="L123" s="89"/>
      <c r="M123" s="325">
        <f t="shared" ref="M123:M153" si="32">SUM(E123:K123)</f>
        <v>2</v>
      </c>
      <c r="P123" s="180"/>
      <c r="Q123" s="180"/>
      <c r="R123" s="180"/>
      <c r="S123" s="180"/>
      <c r="T123" s="180"/>
      <c r="U123" s="180"/>
      <c r="V123" s="180"/>
    </row>
    <row r="124" spans="1:22" s="80" customFormat="1" ht="12" customHeight="1">
      <c r="A124" s="2088"/>
      <c r="B124" s="2212"/>
      <c r="C124" s="509" t="s">
        <v>50</v>
      </c>
      <c r="D124" s="36"/>
      <c r="E124" s="589">
        <f>SUM(E125:E127)</f>
        <v>0</v>
      </c>
      <c r="F124" s="589">
        <f t="shared" ref="F124:K124" si="33">SUM(F125:F127)</f>
        <v>0</v>
      </c>
      <c r="G124" s="589">
        <f t="shared" si="33"/>
        <v>0</v>
      </c>
      <c r="H124" s="589">
        <f t="shared" si="33"/>
        <v>0</v>
      </c>
      <c r="I124" s="589">
        <f t="shared" si="33"/>
        <v>1</v>
      </c>
      <c r="J124" s="589">
        <f t="shared" si="33"/>
        <v>0</v>
      </c>
      <c r="K124" s="589">
        <f t="shared" si="33"/>
        <v>1</v>
      </c>
      <c r="L124" s="589"/>
      <c r="M124" s="1099">
        <f t="shared" si="32"/>
        <v>2</v>
      </c>
      <c r="P124" s="1915"/>
      <c r="Q124" s="1915"/>
      <c r="R124" s="1915"/>
      <c r="S124" s="1915"/>
      <c r="T124" s="1915"/>
      <c r="U124" s="1915"/>
      <c r="V124" s="1915"/>
    </row>
    <row r="125" spans="1:22" s="80" customFormat="1" ht="12" customHeight="1">
      <c r="A125" s="2088"/>
      <c r="B125" s="2212"/>
      <c r="C125" s="287"/>
      <c r="D125" s="89" t="s">
        <v>352</v>
      </c>
      <c r="E125" s="2088">
        <v>0</v>
      </c>
      <c r="F125" s="2088">
        <v>0</v>
      </c>
      <c r="G125" s="2088">
        <v>0</v>
      </c>
      <c r="H125" s="2088">
        <v>0</v>
      </c>
      <c r="I125" s="2088">
        <v>0</v>
      </c>
      <c r="J125" s="2088">
        <v>0</v>
      </c>
      <c r="K125" s="2088">
        <v>0</v>
      </c>
      <c r="L125" s="89"/>
      <c r="M125" s="325">
        <f t="shared" si="32"/>
        <v>0</v>
      </c>
      <c r="P125" s="180"/>
      <c r="Q125" s="180"/>
      <c r="R125" s="180"/>
      <c r="S125" s="180"/>
      <c r="T125" s="180"/>
      <c r="U125" s="180"/>
      <c r="V125" s="180"/>
    </row>
    <row r="126" spans="1:22" s="80" customFormat="1" ht="12" customHeight="1">
      <c r="A126" s="2088"/>
      <c r="B126" s="2212"/>
      <c r="C126" s="287"/>
      <c r="D126" s="89" t="s">
        <v>234</v>
      </c>
      <c r="E126" s="2088">
        <v>0</v>
      </c>
      <c r="F126" s="2088">
        <v>0</v>
      </c>
      <c r="G126" s="2088">
        <v>0</v>
      </c>
      <c r="H126" s="2088">
        <v>0</v>
      </c>
      <c r="I126" s="2088">
        <v>1</v>
      </c>
      <c r="J126" s="2088">
        <v>0</v>
      </c>
      <c r="K126" s="2088">
        <v>1</v>
      </c>
      <c r="L126" s="89"/>
      <c r="M126" s="325">
        <f t="shared" si="32"/>
        <v>2</v>
      </c>
      <c r="P126" s="180"/>
      <c r="Q126" s="180"/>
      <c r="R126" s="180"/>
      <c r="S126" s="180"/>
      <c r="T126" s="180"/>
      <c r="U126" s="180"/>
      <c r="V126" s="180"/>
    </row>
    <row r="127" spans="1:22" s="80" customFormat="1" ht="12" customHeight="1">
      <c r="A127" s="2088"/>
      <c r="B127" s="2212"/>
      <c r="C127" s="287"/>
      <c r="D127" s="89" t="s">
        <v>236</v>
      </c>
      <c r="E127" s="2088">
        <v>0</v>
      </c>
      <c r="F127" s="2088">
        <v>0</v>
      </c>
      <c r="G127" s="2088">
        <v>0</v>
      </c>
      <c r="H127" s="2088">
        <v>0</v>
      </c>
      <c r="I127" s="2088">
        <v>0</v>
      </c>
      <c r="J127" s="2088">
        <v>0</v>
      </c>
      <c r="K127" s="2088">
        <v>0</v>
      </c>
      <c r="L127" s="89"/>
      <c r="M127" s="325">
        <f t="shared" si="32"/>
        <v>0</v>
      </c>
      <c r="P127" s="180"/>
      <c r="Q127" s="180"/>
      <c r="R127" s="180"/>
      <c r="S127" s="180"/>
      <c r="T127" s="180"/>
      <c r="U127" s="180"/>
      <c r="V127" s="180"/>
    </row>
    <row r="128" spans="1:22" ht="12.75" customHeight="1">
      <c r="A128" s="2088"/>
      <c r="B128" s="2211">
        <v>1406</v>
      </c>
      <c r="C128" s="29" t="s">
        <v>51</v>
      </c>
      <c r="D128" s="123"/>
      <c r="E128" s="319">
        <f t="shared" ref="E128:K128" si="34">SUM(E129+E135+E133+E139+E137)</f>
        <v>2</v>
      </c>
      <c r="F128" s="319">
        <f t="shared" si="34"/>
        <v>1</v>
      </c>
      <c r="G128" s="319">
        <f t="shared" si="34"/>
        <v>2</v>
      </c>
      <c r="H128" s="319">
        <f t="shared" si="34"/>
        <v>0</v>
      </c>
      <c r="I128" s="319">
        <f t="shared" si="34"/>
        <v>12</v>
      </c>
      <c r="J128" s="319">
        <f t="shared" si="34"/>
        <v>16</v>
      </c>
      <c r="K128" s="319">
        <f t="shared" si="34"/>
        <v>4</v>
      </c>
      <c r="L128" s="123"/>
      <c r="M128" s="320">
        <f t="shared" si="32"/>
        <v>37</v>
      </c>
      <c r="P128" s="1915"/>
      <c r="Q128" s="1915"/>
      <c r="R128" s="1915"/>
      <c r="S128" s="1915"/>
      <c r="T128" s="1915"/>
      <c r="U128" s="1915"/>
      <c r="V128" s="1915"/>
    </row>
    <row r="129" spans="1:22" ht="12" customHeight="1">
      <c r="A129" s="2088"/>
      <c r="B129" s="2212"/>
      <c r="C129" s="504" t="s">
        <v>52</v>
      </c>
      <c r="D129" s="89"/>
      <c r="E129" s="589">
        <f>SUM(E130:E132)</f>
        <v>2</v>
      </c>
      <c r="F129" s="589">
        <f t="shared" ref="F129:K129" si="35">SUM(F130:F132)</f>
        <v>1</v>
      </c>
      <c r="G129" s="589">
        <f t="shared" si="35"/>
        <v>2</v>
      </c>
      <c r="H129" s="589">
        <f t="shared" si="35"/>
        <v>0</v>
      </c>
      <c r="I129" s="589">
        <f t="shared" si="35"/>
        <v>8</v>
      </c>
      <c r="J129" s="589">
        <f t="shared" si="35"/>
        <v>8</v>
      </c>
      <c r="K129" s="589">
        <f t="shared" si="35"/>
        <v>3</v>
      </c>
      <c r="L129" s="89"/>
      <c r="M129" s="1099">
        <f t="shared" si="32"/>
        <v>24</v>
      </c>
      <c r="P129" s="1915"/>
      <c r="Q129" s="1915"/>
      <c r="R129" s="1915"/>
      <c r="S129" s="1915"/>
      <c r="T129" s="1915"/>
      <c r="U129" s="1915"/>
      <c r="V129" s="1915"/>
    </row>
    <row r="130" spans="1:22" ht="12" customHeight="1">
      <c r="A130" s="2088"/>
      <c r="B130" s="2212"/>
      <c r="C130" s="540"/>
      <c r="D130" s="89" t="s">
        <v>237</v>
      </c>
      <c r="E130" s="2088">
        <v>2</v>
      </c>
      <c r="F130" s="396">
        <v>0</v>
      </c>
      <c r="G130" s="396">
        <v>1</v>
      </c>
      <c r="H130" s="396">
        <v>0</v>
      </c>
      <c r="I130" s="396">
        <v>1</v>
      </c>
      <c r="J130" s="396">
        <v>1</v>
      </c>
      <c r="K130" s="396">
        <v>0</v>
      </c>
      <c r="L130" s="89"/>
      <c r="M130" s="325">
        <f t="shared" si="32"/>
        <v>5</v>
      </c>
      <c r="P130" s="180"/>
      <c r="Q130" s="2090"/>
      <c r="R130" s="2090"/>
      <c r="S130" s="2090"/>
      <c r="T130" s="2090"/>
      <c r="U130" s="2090"/>
      <c r="V130" s="2090"/>
    </row>
    <row r="131" spans="1:22" ht="12" customHeight="1">
      <c r="A131" s="2088"/>
      <c r="B131" s="2212"/>
      <c r="C131" s="540"/>
      <c r="D131" s="89" t="s">
        <v>355</v>
      </c>
      <c r="E131" s="2088">
        <v>0</v>
      </c>
      <c r="F131" s="2088">
        <v>0</v>
      </c>
      <c r="G131" s="2088">
        <v>0</v>
      </c>
      <c r="H131" s="2088">
        <v>0</v>
      </c>
      <c r="I131" s="2088">
        <v>0</v>
      </c>
      <c r="J131" s="2088">
        <v>0</v>
      </c>
      <c r="K131" s="2088">
        <v>0</v>
      </c>
      <c r="L131" s="89"/>
      <c r="M131" s="325">
        <f t="shared" si="32"/>
        <v>0</v>
      </c>
      <c r="P131" s="180"/>
      <c r="Q131" s="180"/>
      <c r="R131" s="180"/>
      <c r="S131" s="180"/>
      <c r="T131" s="180"/>
      <c r="U131" s="180"/>
      <c r="V131" s="180"/>
    </row>
    <row r="132" spans="1:22" ht="12" customHeight="1">
      <c r="A132" s="2088"/>
      <c r="B132" s="2212"/>
      <c r="C132" s="540"/>
      <c r="D132" s="89" t="s">
        <v>238</v>
      </c>
      <c r="E132" s="2088">
        <v>0</v>
      </c>
      <c r="F132" s="396">
        <v>1</v>
      </c>
      <c r="G132" s="396">
        <v>1</v>
      </c>
      <c r="H132" s="396">
        <v>0</v>
      </c>
      <c r="I132" s="396">
        <v>7</v>
      </c>
      <c r="J132" s="396">
        <v>7</v>
      </c>
      <c r="K132" s="396">
        <v>3</v>
      </c>
      <c r="L132" s="89"/>
      <c r="M132" s="325">
        <f t="shared" si="32"/>
        <v>19</v>
      </c>
      <c r="P132" s="180"/>
      <c r="Q132" s="2090"/>
      <c r="R132" s="2090"/>
      <c r="S132" s="2090"/>
      <c r="T132" s="2090"/>
      <c r="U132" s="2090"/>
      <c r="V132" s="2090"/>
    </row>
    <row r="133" spans="1:22" ht="12" customHeight="1">
      <c r="A133" s="2088"/>
      <c r="B133" s="2212"/>
      <c r="C133" s="504" t="s">
        <v>263</v>
      </c>
      <c r="D133" s="89"/>
      <c r="E133" s="589">
        <f>SUM(E134)</f>
        <v>0</v>
      </c>
      <c r="F133" s="589">
        <f t="shared" ref="F133:K133" si="36">SUM(F134)</f>
        <v>0</v>
      </c>
      <c r="G133" s="589">
        <f t="shared" si="36"/>
        <v>0</v>
      </c>
      <c r="H133" s="589">
        <f t="shared" si="36"/>
        <v>0</v>
      </c>
      <c r="I133" s="589">
        <f t="shared" si="36"/>
        <v>0</v>
      </c>
      <c r="J133" s="589">
        <f t="shared" si="36"/>
        <v>0</v>
      </c>
      <c r="K133" s="589">
        <f t="shared" si="36"/>
        <v>0</v>
      </c>
      <c r="L133" s="89"/>
      <c r="M133" s="1099">
        <f>SUM(E133:K133)</f>
        <v>0</v>
      </c>
      <c r="P133" s="180"/>
      <c r="Q133" s="2090"/>
      <c r="R133" s="2090"/>
      <c r="S133" s="2090"/>
      <c r="T133" s="2090"/>
      <c r="U133" s="2090"/>
      <c r="V133" s="2090"/>
    </row>
    <row r="134" spans="1:22" ht="12" customHeight="1">
      <c r="A134" s="2088"/>
      <c r="B134" s="2212"/>
      <c r="C134" s="540"/>
      <c r="D134" s="89" t="s">
        <v>241</v>
      </c>
      <c r="E134" s="2088">
        <v>0</v>
      </c>
      <c r="F134" s="2088">
        <v>0</v>
      </c>
      <c r="G134" s="2088">
        <v>0</v>
      </c>
      <c r="H134" s="2088">
        <v>0</v>
      </c>
      <c r="I134" s="2088">
        <v>0</v>
      </c>
      <c r="J134" s="2088">
        <v>0</v>
      </c>
      <c r="K134" s="2088">
        <v>0</v>
      </c>
      <c r="L134" s="89"/>
      <c r="M134" s="325">
        <f>SUM(E134:K134)</f>
        <v>0</v>
      </c>
      <c r="P134" s="180"/>
      <c r="Q134" s="2090"/>
      <c r="R134" s="2090"/>
      <c r="S134" s="2090"/>
      <c r="T134" s="2090"/>
      <c r="U134" s="2090"/>
      <c r="V134" s="2090"/>
    </row>
    <row r="135" spans="1:22" ht="12" customHeight="1">
      <c r="A135" s="2088"/>
      <c r="B135" s="2212"/>
      <c r="C135" s="504" t="s">
        <v>53</v>
      </c>
      <c r="D135" s="89"/>
      <c r="E135" s="589">
        <f>SUM(E136)</f>
        <v>0</v>
      </c>
      <c r="F135" s="589">
        <f t="shared" ref="F135:K135" si="37">SUM(F136)</f>
        <v>0</v>
      </c>
      <c r="G135" s="589">
        <f t="shared" si="37"/>
        <v>0</v>
      </c>
      <c r="H135" s="589">
        <f t="shared" si="37"/>
        <v>0</v>
      </c>
      <c r="I135" s="589">
        <f t="shared" si="37"/>
        <v>3</v>
      </c>
      <c r="J135" s="589">
        <f t="shared" si="37"/>
        <v>0</v>
      </c>
      <c r="K135" s="589">
        <f t="shared" si="37"/>
        <v>1</v>
      </c>
      <c r="L135" s="89"/>
      <c r="M135" s="1099">
        <f t="shared" si="32"/>
        <v>4</v>
      </c>
      <c r="P135" s="1915"/>
      <c r="Q135" s="1915"/>
      <c r="R135" s="1915"/>
      <c r="S135" s="1915"/>
      <c r="T135" s="1915"/>
      <c r="U135" s="1915"/>
      <c r="V135" s="1915"/>
    </row>
    <row r="136" spans="1:22" ht="12" customHeight="1">
      <c r="A136" s="2088"/>
      <c r="B136" s="2212"/>
      <c r="C136" s="289"/>
      <c r="D136" s="89" t="s">
        <v>239</v>
      </c>
      <c r="E136" s="2088">
        <v>0</v>
      </c>
      <c r="F136" s="396">
        <v>0</v>
      </c>
      <c r="G136" s="396">
        <v>0</v>
      </c>
      <c r="H136" s="396">
        <v>0</v>
      </c>
      <c r="I136" s="396">
        <v>3</v>
      </c>
      <c r="J136" s="396">
        <v>0</v>
      </c>
      <c r="K136" s="396">
        <v>1</v>
      </c>
      <c r="L136" s="89"/>
      <c r="M136" s="325">
        <f t="shared" si="32"/>
        <v>4</v>
      </c>
      <c r="P136" s="180"/>
      <c r="Q136" s="2090"/>
      <c r="R136" s="2090"/>
      <c r="S136" s="2090"/>
      <c r="T136" s="2090"/>
      <c r="U136" s="2090"/>
      <c r="V136" s="2090"/>
    </row>
    <row r="137" spans="1:22" ht="12" customHeight="1">
      <c r="A137" s="2088"/>
      <c r="B137" s="2212"/>
      <c r="C137" s="504" t="s">
        <v>96</v>
      </c>
      <c r="D137" s="89"/>
      <c r="E137" s="589">
        <f>SUM(E138)</f>
        <v>0</v>
      </c>
      <c r="F137" s="589">
        <f t="shared" ref="F137:K137" si="38">SUM(F138)</f>
        <v>0</v>
      </c>
      <c r="G137" s="589">
        <f t="shared" si="38"/>
        <v>0</v>
      </c>
      <c r="H137" s="589">
        <f t="shared" si="38"/>
        <v>0</v>
      </c>
      <c r="I137" s="589">
        <f t="shared" si="38"/>
        <v>1</v>
      </c>
      <c r="J137" s="589">
        <f t="shared" si="38"/>
        <v>8</v>
      </c>
      <c r="K137" s="589">
        <f t="shared" si="38"/>
        <v>0</v>
      </c>
      <c r="L137" s="36"/>
      <c r="M137" s="1099">
        <f t="shared" si="32"/>
        <v>9</v>
      </c>
      <c r="P137" s="1915"/>
      <c r="Q137" s="1915"/>
      <c r="R137" s="1915"/>
      <c r="S137" s="1915"/>
      <c r="T137" s="1915"/>
      <c r="U137" s="1915"/>
      <c r="V137" s="1915"/>
    </row>
    <row r="138" spans="1:22" ht="12" customHeight="1">
      <c r="A138" s="2088"/>
      <c r="B138" s="2212"/>
      <c r="C138" s="289"/>
      <c r="D138" s="89" t="s">
        <v>264</v>
      </c>
      <c r="E138" s="2088">
        <v>0</v>
      </c>
      <c r="F138" s="396">
        <v>0</v>
      </c>
      <c r="G138" s="396">
        <v>0</v>
      </c>
      <c r="H138" s="396">
        <v>0</v>
      </c>
      <c r="I138" s="396">
        <v>1</v>
      </c>
      <c r="J138" s="396">
        <v>8</v>
      </c>
      <c r="K138" s="396">
        <v>0</v>
      </c>
      <c r="L138" s="89"/>
      <c r="M138" s="325">
        <f t="shared" si="32"/>
        <v>9</v>
      </c>
      <c r="P138" s="180"/>
      <c r="Q138" s="2090"/>
      <c r="R138" s="2090"/>
      <c r="S138" s="2090"/>
      <c r="T138" s="2090"/>
      <c r="U138" s="2090"/>
      <c r="V138" s="2090"/>
    </row>
    <row r="139" spans="1:22" ht="12" customHeight="1">
      <c r="A139" s="2088"/>
      <c r="B139" s="2212"/>
      <c r="C139" s="504" t="s">
        <v>56</v>
      </c>
      <c r="D139" s="89"/>
      <c r="E139" s="589">
        <f>SUM(E140)</f>
        <v>0</v>
      </c>
      <c r="F139" s="589">
        <f t="shared" ref="F139:K139" si="39">SUM(F140)</f>
        <v>0</v>
      </c>
      <c r="G139" s="589">
        <f t="shared" si="39"/>
        <v>0</v>
      </c>
      <c r="H139" s="589">
        <f t="shared" si="39"/>
        <v>0</v>
      </c>
      <c r="I139" s="589">
        <f t="shared" si="39"/>
        <v>0</v>
      </c>
      <c r="J139" s="589">
        <f t="shared" si="39"/>
        <v>0</v>
      </c>
      <c r="K139" s="589">
        <f t="shared" si="39"/>
        <v>0</v>
      </c>
      <c r="L139" s="89"/>
      <c r="M139" s="1099">
        <f t="shared" si="32"/>
        <v>0</v>
      </c>
      <c r="P139" s="1915"/>
      <c r="Q139" s="1915"/>
      <c r="R139" s="1915"/>
      <c r="S139" s="1915"/>
      <c r="T139" s="1915"/>
      <c r="U139" s="1915"/>
      <c r="V139" s="1915"/>
    </row>
    <row r="140" spans="1:22" ht="12" customHeight="1">
      <c r="A140" s="2088"/>
      <c r="B140" s="2213"/>
      <c r="C140" s="289"/>
      <c r="D140" s="89" t="s">
        <v>242</v>
      </c>
      <c r="E140" s="2088">
        <v>0</v>
      </c>
      <c r="F140" s="2088">
        <v>0</v>
      </c>
      <c r="G140" s="2088">
        <v>0</v>
      </c>
      <c r="H140" s="2088">
        <v>0</v>
      </c>
      <c r="I140" s="2088">
        <v>0</v>
      </c>
      <c r="J140" s="2088">
        <v>0</v>
      </c>
      <c r="K140" s="2088">
        <v>0</v>
      </c>
      <c r="L140" s="89"/>
      <c r="M140" s="325">
        <f t="shared" si="32"/>
        <v>0</v>
      </c>
      <c r="P140" s="180"/>
      <c r="Q140" s="180"/>
      <c r="R140" s="180"/>
      <c r="S140" s="180"/>
      <c r="T140" s="180"/>
      <c r="U140" s="180"/>
      <c r="V140" s="180"/>
    </row>
    <row r="141" spans="1:22" ht="12.75" customHeight="1">
      <c r="A141" s="2088"/>
      <c r="B141" s="2204">
        <v>1407</v>
      </c>
      <c r="C141" s="13" t="s">
        <v>58</v>
      </c>
      <c r="D141" s="123"/>
      <c r="E141" s="319">
        <f>SUM(E142+E149+E151)</f>
        <v>1</v>
      </c>
      <c r="F141" s="319">
        <f t="shared" ref="F141:K141" si="40">SUM(F142+F149+F151)</f>
        <v>0</v>
      </c>
      <c r="G141" s="319">
        <f t="shared" si="40"/>
        <v>0</v>
      </c>
      <c r="H141" s="319">
        <f t="shared" si="40"/>
        <v>0</v>
      </c>
      <c r="I141" s="319">
        <f t="shared" si="40"/>
        <v>1</v>
      </c>
      <c r="J141" s="319">
        <f t="shared" si="40"/>
        <v>2</v>
      </c>
      <c r="K141" s="319">
        <f t="shared" si="40"/>
        <v>1</v>
      </c>
      <c r="L141" s="123"/>
      <c r="M141" s="320">
        <f t="shared" si="32"/>
        <v>5</v>
      </c>
      <c r="P141" s="1915"/>
      <c r="Q141" s="1915"/>
      <c r="R141" s="1915"/>
      <c r="S141" s="1915"/>
      <c r="T141" s="1915"/>
      <c r="U141" s="1915"/>
      <c r="V141" s="1915"/>
    </row>
    <row r="142" spans="1:22" ht="12" customHeight="1">
      <c r="A142" s="2088"/>
      <c r="B142" s="2205"/>
      <c r="C142" s="504" t="s">
        <v>59</v>
      </c>
      <c r="D142" s="89"/>
      <c r="E142" s="589">
        <f>SUM(E143:E148)</f>
        <v>1</v>
      </c>
      <c r="F142" s="589">
        <f t="shared" ref="F142:K142" si="41">SUM(F143:F148)</f>
        <v>0</v>
      </c>
      <c r="G142" s="589">
        <f t="shared" si="41"/>
        <v>0</v>
      </c>
      <c r="H142" s="589">
        <f t="shared" si="41"/>
        <v>0</v>
      </c>
      <c r="I142" s="589">
        <f t="shared" si="41"/>
        <v>1</v>
      </c>
      <c r="J142" s="589">
        <f t="shared" si="41"/>
        <v>2</v>
      </c>
      <c r="K142" s="589">
        <f t="shared" si="41"/>
        <v>1</v>
      </c>
      <c r="L142" s="89"/>
      <c r="M142" s="1099">
        <f t="shared" si="32"/>
        <v>5</v>
      </c>
      <c r="P142" s="1915"/>
      <c r="Q142" s="1915"/>
      <c r="R142" s="1915"/>
      <c r="S142" s="1915"/>
      <c r="T142" s="1915"/>
      <c r="U142" s="1915"/>
      <c r="V142" s="1915"/>
    </row>
    <row r="143" spans="1:22" ht="12" customHeight="1">
      <c r="A143" s="2088"/>
      <c r="B143" s="2205"/>
      <c r="C143" s="509"/>
      <c r="D143" s="89" t="s">
        <v>356</v>
      </c>
      <c r="E143" s="2088">
        <v>0</v>
      </c>
      <c r="F143" s="2088">
        <v>0</v>
      </c>
      <c r="G143" s="2088">
        <v>0</v>
      </c>
      <c r="H143" s="2088">
        <v>0</v>
      </c>
      <c r="I143" s="2088">
        <v>0</v>
      </c>
      <c r="J143" s="2088">
        <v>0</v>
      </c>
      <c r="K143" s="2088">
        <v>0</v>
      </c>
      <c r="L143" s="89"/>
      <c r="M143" s="325">
        <f t="shared" si="32"/>
        <v>0</v>
      </c>
      <c r="P143" s="180"/>
      <c r="Q143" s="180"/>
      <c r="R143" s="180"/>
      <c r="S143" s="180"/>
      <c r="T143" s="180"/>
      <c r="U143" s="180"/>
      <c r="V143" s="180"/>
    </row>
    <row r="144" spans="1:22" ht="12" customHeight="1">
      <c r="A144" s="2088"/>
      <c r="B144" s="2205"/>
      <c r="C144" s="509"/>
      <c r="D144" s="89" t="s">
        <v>243</v>
      </c>
      <c r="E144" s="2088">
        <v>0</v>
      </c>
      <c r="F144" s="2088">
        <v>0</v>
      </c>
      <c r="G144" s="2088">
        <v>0</v>
      </c>
      <c r="H144" s="2088">
        <v>0</v>
      </c>
      <c r="I144" s="2088">
        <v>1</v>
      </c>
      <c r="J144" s="2088">
        <v>1</v>
      </c>
      <c r="K144" s="2088">
        <v>0</v>
      </c>
      <c r="L144" s="89"/>
      <c r="M144" s="325">
        <f t="shared" si="32"/>
        <v>2</v>
      </c>
      <c r="P144" s="180"/>
      <c r="Q144" s="180"/>
      <c r="R144" s="180"/>
      <c r="S144" s="180"/>
      <c r="T144" s="180"/>
      <c r="U144" s="180"/>
      <c r="V144" s="180"/>
    </row>
    <row r="145" spans="1:22" ht="12" customHeight="1">
      <c r="A145" s="2088"/>
      <c r="B145" s="2205"/>
      <c r="C145" s="509"/>
      <c r="D145" s="89" t="s">
        <v>244</v>
      </c>
      <c r="E145" s="2088">
        <v>1</v>
      </c>
      <c r="F145" s="2088">
        <v>0</v>
      </c>
      <c r="G145" s="2088">
        <v>0</v>
      </c>
      <c r="H145" s="2088">
        <v>0</v>
      </c>
      <c r="I145" s="2088">
        <v>0</v>
      </c>
      <c r="J145" s="2088">
        <v>1</v>
      </c>
      <c r="K145" s="2088">
        <v>0</v>
      </c>
      <c r="L145" s="89"/>
      <c r="M145" s="325">
        <f t="shared" si="32"/>
        <v>2</v>
      </c>
      <c r="P145" s="180"/>
      <c r="Q145" s="180"/>
      <c r="R145" s="180"/>
      <c r="S145" s="180"/>
      <c r="T145" s="180"/>
      <c r="U145" s="180"/>
      <c r="V145" s="180"/>
    </row>
    <row r="146" spans="1:22" ht="12" customHeight="1">
      <c r="A146" s="2088"/>
      <c r="B146" s="2205"/>
      <c r="C146" s="509"/>
      <c r="D146" s="89" t="s">
        <v>357</v>
      </c>
      <c r="E146" s="2088">
        <v>0</v>
      </c>
      <c r="F146" s="2088">
        <v>0</v>
      </c>
      <c r="G146" s="2088">
        <v>0</v>
      </c>
      <c r="H146" s="2088">
        <v>0</v>
      </c>
      <c r="I146" s="2088">
        <v>0</v>
      </c>
      <c r="J146" s="2088">
        <v>0</v>
      </c>
      <c r="K146" s="2088">
        <v>0</v>
      </c>
      <c r="L146" s="89"/>
      <c r="M146" s="325">
        <f t="shared" si="32"/>
        <v>0</v>
      </c>
      <c r="P146" s="180"/>
      <c r="Q146" s="180"/>
      <c r="R146" s="180"/>
      <c r="S146" s="180"/>
      <c r="T146" s="180"/>
      <c r="U146" s="180"/>
      <c r="V146" s="180"/>
    </row>
    <row r="147" spans="1:22" ht="12" customHeight="1">
      <c r="A147" s="2088"/>
      <c r="B147" s="2205"/>
      <c r="C147" s="509"/>
      <c r="D147" s="89" t="s">
        <v>273</v>
      </c>
      <c r="E147" s="2088">
        <v>0</v>
      </c>
      <c r="F147" s="2088">
        <v>0</v>
      </c>
      <c r="G147" s="2088">
        <v>0</v>
      </c>
      <c r="H147" s="2088">
        <v>0</v>
      </c>
      <c r="I147" s="2088">
        <v>0</v>
      </c>
      <c r="J147" s="2088">
        <v>0</v>
      </c>
      <c r="K147" s="2088">
        <v>1</v>
      </c>
      <c r="L147" s="89"/>
      <c r="M147" s="325">
        <f t="shared" si="32"/>
        <v>1</v>
      </c>
      <c r="P147" s="180"/>
      <c r="Q147" s="180"/>
      <c r="R147" s="180"/>
      <c r="S147" s="180"/>
      <c r="T147" s="180"/>
      <c r="U147" s="180"/>
      <c r="V147" s="180"/>
    </row>
    <row r="148" spans="1:22" ht="12" customHeight="1">
      <c r="A148" s="2088"/>
      <c r="B148" s="2205"/>
      <c r="C148" s="289"/>
      <c r="D148" s="89" t="s">
        <v>246</v>
      </c>
      <c r="E148" s="2088">
        <v>0</v>
      </c>
      <c r="F148" s="2088">
        <v>0</v>
      </c>
      <c r="G148" s="2088">
        <v>0</v>
      </c>
      <c r="H148" s="2088">
        <v>0</v>
      </c>
      <c r="I148" s="2088">
        <v>0</v>
      </c>
      <c r="J148" s="2088">
        <v>0</v>
      </c>
      <c r="K148" s="2088">
        <v>0</v>
      </c>
      <c r="L148" s="89"/>
      <c r="M148" s="325">
        <f t="shared" si="32"/>
        <v>0</v>
      </c>
      <c r="P148" s="180"/>
      <c r="Q148" s="180"/>
      <c r="R148" s="180"/>
      <c r="S148" s="180"/>
      <c r="T148" s="180"/>
      <c r="U148" s="180"/>
      <c r="V148" s="180"/>
    </row>
    <row r="149" spans="1:22" ht="12" customHeight="1">
      <c r="A149" s="2088"/>
      <c r="B149" s="2205"/>
      <c r="C149" s="509" t="s">
        <v>60</v>
      </c>
      <c r="D149" s="36"/>
      <c r="E149" s="589">
        <f>SUM(E150)</f>
        <v>0</v>
      </c>
      <c r="F149" s="589">
        <f t="shared" ref="F149:K149" si="42">SUM(F150)</f>
        <v>0</v>
      </c>
      <c r="G149" s="589">
        <f t="shared" si="42"/>
        <v>0</v>
      </c>
      <c r="H149" s="589">
        <f t="shared" si="42"/>
        <v>0</v>
      </c>
      <c r="I149" s="589">
        <f t="shared" si="42"/>
        <v>0</v>
      </c>
      <c r="J149" s="589">
        <f t="shared" si="42"/>
        <v>0</v>
      </c>
      <c r="K149" s="589">
        <f t="shared" si="42"/>
        <v>0</v>
      </c>
      <c r="L149" s="36"/>
      <c r="M149" s="1099">
        <f t="shared" si="32"/>
        <v>0</v>
      </c>
      <c r="P149" s="1915"/>
      <c r="Q149" s="1915"/>
      <c r="R149" s="1915"/>
      <c r="S149" s="1915"/>
      <c r="T149" s="1915"/>
      <c r="U149" s="1915"/>
      <c r="V149" s="1915"/>
    </row>
    <row r="150" spans="1:22" ht="12" customHeight="1">
      <c r="A150" s="2088"/>
      <c r="B150" s="2205"/>
      <c r="C150" s="287"/>
      <c r="D150" s="89" t="s">
        <v>247</v>
      </c>
      <c r="E150" s="2088">
        <v>0</v>
      </c>
      <c r="F150" s="2088">
        <v>0</v>
      </c>
      <c r="G150" s="2088">
        <v>0</v>
      </c>
      <c r="H150" s="2088">
        <v>0</v>
      </c>
      <c r="I150" s="2088">
        <v>0</v>
      </c>
      <c r="J150" s="2088">
        <v>0</v>
      </c>
      <c r="K150" s="2088">
        <v>0</v>
      </c>
      <c r="L150" s="89"/>
      <c r="M150" s="325">
        <f t="shared" si="32"/>
        <v>0</v>
      </c>
      <c r="P150" s="180"/>
      <c r="Q150" s="180"/>
      <c r="R150" s="180"/>
      <c r="S150" s="180"/>
      <c r="T150" s="180"/>
      <c r="U150" s="180"/>
      <c r="V150" s="180"/>
    </row>
    <row r="151" spans="1:22" s="427" customFormat="1" ht="12" customHeight="1">
      <c r="A151" s="589"/>
      <c r="B151" s="2205"/>
      <c r="C151" s="509" t="s">
        <v>84</v>
      </c>
      <c r="D151" s="36"/>
      <c r="E151" s="589">
        <f>SUM(E152)</f>
        <v>0</v>
      </c>
      <c r="F151" s="589">
        <f t="shared" ref="F151:K151" si="43">SUM(F152)</f>
        <v>0</v>
      </c>
      <c r="G151" s="589">
        <f t="shared" si="43"/>
        <v>0</v>
      </c>
      <c r="H151" s="589">
        <f t="shared" si="43"/>
        <v>0</v>
      </c>
      <c r="I151" s="589">
        <f t="shared" si="43"/>
        <v>0</v>
      </c>
      <c r="J151" s="589">
        <f t="shared" si="43"/>
        <v>0</v>
      </c>
      <c r="K151" s="589">
        <f t="shared" si="43"/>
        <v>0</v>
      </c>
      <c r="L151" s="36"/>
      <c r="M151" s="1099">
        <f t="shared" si="32"/>
        <v>0</v>
      </c>
      <c r="P151" s="1915"/>
      <c r="Q151" s="1915"/>
      <c r="R151" s="1915"/>
      <c r="S151" s="1915"/>
      <c r="T151" s="1915"/>
      <c r="U151" s="1915"/>
      <c r="V151" s="1915"/>
    </row>
    <row r="152" spans="1:22" ht="12" customHeight="1">
      <c r="A152" s="2088"/>
      <c r="B152" s="2205"/>
      <c r="C152" s="289"/>
      <c r="D152" s="89" t="s">
        <v>248</v>
      </c>
      <c r="E152" s="2088">
        <v>0</v>
      </c>
      <c r="F152" s="2088">
        <v>0</v>
      </c>
      <c r="G152" s="2088">
        <v>0</v>
      </c>
      <c r="H152" s="2088">
        <v>0</v>
      </c>
      <c r="I152" s="2088">
        <v>0</v>
      </c>
      <c r="J152" s="2088">
        <v>0</v>
      </c>
      <c r="K152" s="2088">
        <v>0</v>
      </c>
      <c r="L152" s="89"/>
      <c r="M152" s="325">
        <f t="shared" si="32"/>
        <v>0</v>
      </c>
      <c r="P152" s="180"/>
      <c r="Q152" s="180"/>
      <c r="R152" s="180"/>
      <c r="S152" s="180"/>
      <c r="T152" s="180"/>
      <c r="U152" s="180"/>
      <c r="V152" s="180"/>
    </row>
    <row r="153" spans="1:22" ht="12.75" customHeight="1">
      <c r="A153" s="2088"/>
      <c r="B153" s="2204">
        <v>1408</v>
      </c>
      <c r="C153" s="13" t="s">
        <v>63</v>
      </c>
      <c r="D153" s="40"/>
      <c r="E153" s="319">
        <f>SUM(E154+E157+E160+E164)</f>
        <v>8</v>
      </c>
      <c r="F153" s="319">
        <f t="shared" ref="F153:K153" si="44">SUM(F154+F157+F160+F164)</f>
        <v>1</v>
      </c>
      <c r="G153" s="319">
        <f t="shared" si="44"/>
        <v>0</v>
      </c>
      <c r="H153" s="319">
        <f t="shared" si="44"/>
        <v>1</v>
      </c>
      <c r="I153" s="319">
        <f t="shared" si="44"/>
        <v>23</v>
      </c>
      <c r="J153" s="319">
        <f t="shared" si="44"/>
        <v>23</v>
      </c>
      <c r="K153" s="319">
        <f t="shared" si="44"/>
        <v>1</v>
      </c>
      <c r="L153" s="40"/>
      <c r="M153" s="320">
        <f t="shared" si="32"/>
        <v>57</v>
      </c>
      <c r="P153" s="1915"/>
      <c r="Q153" s="1915"/>
      <c r="R153" s="1915"/>
      <c r="S153" s="1915"/>
      <c r="T153" s="1915"/>
      <c r="U153" s="1915"/>
      <c r="V153" s="1915"/>
    </row>
    <row r="154" spans="1:22" ht="12" customHeight="1">
      <c r="A154" s="2088"/>
      <c r="B154" s="2205"/>
      <c r="C154" s="504" t="s">
        <v>64</v>
      </c>
      <c r="D154" s="89"/>
      <c r="E154" s="589">
        <f>SUM(E155:E156)</f>
        <v>5</v>
      </c>
      <c r="F154" s="589">
        <f t="shared" ref="F154:K154" si="45">SUM(F155:F156)</f>
        <v>1</v>
      </c>
      <c r="G154" s="589">
        <f t="shared" si="45"/>
        <v>0</v>
      </c>
      <c r="H154" s="589">
        <f t="shared" si="45"/>
        <v>1</v>
      </c>
      <c r="I154" s="589">
        <f t="shared" si="45"/>
        <v>18</v>
      </c>
      <c r="J154" s="589">
        <f t="shared" si="45"/>
        <v>19</v>
      </c>
      <c r="K154" s="589">
        <f t="shared" si="45"/>
        <v>1</v>
      </c>
      <c r="L154" s="89"/>
      <c r="M154" s="1099">
        <f>SUM(E154:K154)</f>
        <v>45</v>
      </c>
      <c r="P154" s="1915"/>
      <c r="Q154" s="1915"/>
      <c r="R154" s="1915"/>
      <c r="S154" s="1915"/>
      <c r="T154" s="1915"/>
      <c r="U154" s="1915"/>
      <c r="V154" s="1915"/>
    </row>
    <row r="155" spans="1:22" ht="12" customHeight="1">
      <c r="A155" s="2088"/>
      <c r="B155" s="2205"/>
      <c r="C155" s="504"/>
      <c r="D155" s="89" t="s">
        <v>358</v>
      </c>
      <c r="E155" s="2090">
        <v>4</v>
      </c>
      <c r="F155" s="2090">
        <v>1</v>
      </c>
      <c r="G155" s="2090">
        <v>0</v>
      </c>
      <c r="H155" s="2090">
        <v>1</v>
      </c>
      <c r="I155" s="2090">
        <v>13</v>
      </c>
      <c r="J155" s="2090">
        <v>16</v>
      </c>
      <c r="K155" s="2090">
        <v>1</v>
      </c>
      <c r="L155" s="89"/>
      <c r="M155" s="325">
        <f>SUM(E155:K155)</f>
        <v>36</v>
      </c>
      <c r="P155" s="2090"/>
      <c r="Q155" s="2090"/>
      <c r="R155" s="2090"/>
      <c r="S155" s="2090"/>
      <c r="T155" s="2090"/>
      <c r="U155" s="2090"/>
      <c r="V155" s="2090"/>
    </row>
    <row r="156" spans="1:22" ht="12" customHeight="1">
      <c r="A156" s="2088"/>
      <c r="B156" s="2205"/>
      <c r="C156" s="289"/>
      <c r="D156" s="89" t="s">
        <v>250</v>
      </c>
      <c r="E156" s="180">
        <v>1</v>
      </c>
      <c r="F156" s="180">
        <v>0</v>
      </c>
      <c r="G156" s="180">
        <v>0</v>
      </c>
      <c r="H156" s="180">
        <v>0</v>
      </c>
      <c r="I156" s="180">
        <v>5</v>
      </c>
      <c r="J156" s="180">
        <v>3</v>
      </c>
      <c r="K156" s="180">
        <v>0</v>
      </c>
      <c r="L156" s="89"/>
      <c r="M156" s="325">
        <f>SUM(E156:K156)</f>
        <v>9</v>
      </c>
      <c r="P156" s="180"/>
      <c r="Q156" s="180"/>
      <c r="R156" s="180"/>
      <c r="S156" s="180"/>
      <c r="T156" s="180"/>
      <c r="U156" s="180"/>
      <c r="V156" s="180"/>
    </row>
    <row r="157" spans="1:22" ht="12" customHeight="1">
      <c r="A157" s="2088"/>
      <c r="B157" s="2205"/>
      <c r="C157" s="504" t="s">
        <v>65</v>
      </c>
      <c r="D157" s="36"/>
      <c r="E157" s="589">
        <f>SUM(E158:E159)</f>
        <v>0</v>
      </c>
      <c r="F157" s="589">
        <f t="shared" ref="F157:K157" si="46">SUM(F158:F159)</f>
        <v>0</v>
      </c>
      <c r="G157" s="589">
        <f t="shared" si="46"/>
        <v>0</v>
      </c>
      <c r="H157" s="589">
        <f t="shared" si="46"/>
        <v>0</v>
      </c>
      <c r="I157" s="589">
        <f t="shared" si="46"/>
        <v>0</v>
      </c>
      <c r="J157" s="589">
        <f t="shared" si="46"/>
        <v>0</v>
      </c>
      <c r="K157" s="589">
        <f t="shared" si="46"/>
        <v>0</v>
      </c>
      <c r="L157" s="589"/>
      <c r="M157" s="1099">
        <f t="shared" ref="M157:M165" si="47">SUM(E157:K157)</f>
        <v>0</v>
      </c>
      <c r="P157" s="1915"/>
      <c r="Q157" s="1915"/>
      <c r="R157" s="1915"/>
      <c r="S157" s="1915"/>
      <c r="T157" s="1915"/>
      <c r="U157" s="1915"/>
      <c r="V157" s="1915"/>
    </row>
    <row r="158" spans="1:22" ht="12" customHeight="1">
      <c r="A158" s="2088"/>
      <c r="B158" s="2205"/>
      <c r="C158" s="289"/>
      <c r="D158" s="89" t="s">
        <v>251</v>
      </c>
      <c r="E158" s="2088">
        <v>0</v>
      </c>
      <c r="F158" s="2088">
        <v>0</v>
      </c>
      <c r="G158" s="2088">
        <v>0</v>
      </c>
      <c r="H158" s="2088">
        <v>0</v>
      </c>
      <c r="I158" s="2088">
        <v>0</v>
      </c>
      <c r="J158" s="2088">
        <v>0</v>
      </c>
      <c r="K158" s="2088">
        <v>0</v>
      </c>
      <c r="L158" s="89"/>
      <c r="M158" s="325">
        <f t="shared" si="47"/>
        <v>0</v>
      </c>
      <c r="P158" s="180"/>
      <c r="Q158" s="180"/>
      <c r="R158" s="180"/>
      <c r="S158" s="180"/>
      <c r="T158" s="180"/>
      <c r="U158" s="180"/>
      <c r="V158" s="180"/>
    </row>
    <row r="159" spans="1:22" ht="12" customHeight="1">
      <c r="A159" s="2088"/>
      <c r="B159" s="2205"/>
      <c r="C159" s="289"/>
      <c r="D159" s="89" t="s">
        <v>373</v>
      </c>
      <c r="E159" s="2088">
        <v>0</v>
      </c>
      <c r="F159" s="2088">
        <v>0</v>
      </c>
      <c r="G159" s="2088">
        <v>0</v>
      </c>
      <c r="H159" s="2088">
        <v>0</v>
      </c>
      <c r="I159" s="2088">
        <v>0</v>
      </c>
      <c r="J159" s="2088">
        <v>0</v>
      </c>
      <c r="K159" s="2088">
        <v>0</v>
      </c>
      <c r="L159" s="89"/>
      <c r="M159" s="325">
        <f t="shared" si="47"/>
        <v>0</v>
      </c>
      <c r="P159" s="180"/>
      <c r="Q159" s="180"/>
      <c r="R159" s="180"/>
      <c r="S159" s="180"/>
      <c r="T159" s="180"/>
      <c r="U159" s="180"/>
      <c r="V159" s="180"/>
    </row>
    <row r="160" spans="1:22" ht="12" customHeight="1">
      <c r="A160" s="2088"/>
      <c r="B160" s="2205"/>
      <c r="C160" s="509" t="s">
        <v>66</v>
      </c>
      <c r="D160" s="89"/>
      <c r="E160" s="589">
        <f>SUM(E161:E163)</f>
        <v>2</v>
      </c>
      <c r="F160" s="589">
        <f t="shared" ref="F160:K160" si="48">SUM(F161:F163)</f>
        <v>0</v>
      </c>
      <c r="G160" s="589">
        <f t="shared" si="48"/>
        <v>0</v>
      </c>
      <c r="H160" s="589">
        <f t="shared" si="48"/>
        <v>0</v>
      </c>
      <c r="I160" s="589">
        <f t="shared" si="48"/>
        <v>2</v>
      </c>
      <c r="J160" s="589">
        <f t="shared" si="48"/>
        <v>0</v>
      </c>
      <c r="K160" s="589">
        <f t="shared" si="48"/>
        <v>0</v>
      </c>
      <c r="L160" s="89"/>
      <c r="M160" s="1099">
        <f t="shared" si="47"/>
        <v>4</v>
      </c>
      <c r="P160" s="1915"/>
      <c r="Q160" s="1915"/>
      <c r="R160" s="1915"/>
      <c r="S160" s="1915"/>
      <c r="T160" s="1915"/>
      <c r="U160" s="1915"/>
      <c r="V160" s="1915"/>
    </row>
    <row r="161" spans="1:22" ht="12" customHeight="1">
      <c r="A161" s="2088"/>
      <c r="B161" s="2205"/>
      <c r="C161" s="509"/>
      <c r="D161" s="89" t="s">
        <v>253</v>
      </c>
      <c r="E161" s="2088">
        <v>1</v>
      </c>
      <c r="F161" s="2088">
        <v>0</v>
      </c>
      <c r="G161" s="2088">
        <v>0</v>
      </c>
      <c r="H161" s="2088">
        <v>0</v>
      </c>
      <c r="I161" s="2088">
        <v>2</v>
      </c>
      <c r="J161" s="2088">
        <v>0</v>
      </c>
      <c r="K161" s="2088">
        <v>0</v>
      </c>
      <c r="L161" s="89"/>
      <c r="M161" s="325">
        <f t="shared" si="47"/>
        <v>3</v>
      </c>
      <c r="P161" s="180"/>
      <c r="Q161" s="180"/>
      <c r="R161" s="180"/>
      <c r="S161" s="180"/>
      <c r="T161" s="180"/>
      <c r="U161" s="180"/>
      <c r="V161" s="180"/>
    </row>
    <row r="162" spans="1:22" ht="12" customHeight="1">
      <c r="A162" s="2088"/>
      <c r="B162" s="2205"/>
      <c r="C162" s="509"/>
      <c r="D162" s="89" t="s">
        <v>254</v>
      </c>
      <c r="E162" s="2088">
        <v>1</v>
      </c>
      <c r="F162" s="2088">
        <v>0</v>
      </c>
      <c r="G162" s="2088">
        <v>0</v>
      </c>
      <c r="H162" s="2088">
        <v>0</v>
      </c>
      <c r="I162" s="2088">
        <v>0</v>
      </c>
      <c r="J162" s="2088">
        <v>0</v>
      </c>
      <c r="K162" s="2088">
        <v>0</v>
      </c>
      <c r="L162" s="89"/>
      <c r="M162" s="325">
        <f t="shared" si="47"/>
        <v>1</v>
      </c>
      <c r="P162" s="180"/>
      <c r="Q162" s="180"/>
      <c r="R162" s="180"/>
      <c r="S162" s="180"/>
      <c r="T162" s="180"/>
      <c r="U162" s="180"/>
      <c r="V162" s="180"/>
    </row>
    <row r="163" spans="1:22" ht="12" customHeight="1">
      <c r="A163" s="2088"/>
      <c r="B163" s="2205"/>
      <c r="C163" s="509"/>
      <c r="D163" s="89" t="s">
        <v>255</v>
      </c>
      <c r="E163" s="2088">
        <v>0</v>
      </c>
      <c r="F163" s="2088">
        <v>0</v>
      </c>
      <c r="G163" s="2088">
        <v>0</v>
      </c>
      <c r="H163" s="2088">
        <v>0</v>
      </c>
      <c r="I163" s="2088">
        <v>0</v>
      </c>
      <c r="J163" s="2088">
        <v>0</v>
      </c>
      <c r="K163" s="2088">
        <v>0</v>
      </c>
      <c r="L163" s="89"/>
      <c r="M163" s="325">
        <f t="shared" si="47"/>
        <v>0</v>
      </c>
      <c r="P163" s="180"/>
      <c r="Q163" s="180"/>
      <c r="R163" s="180"/>
      <c r="S163" s="180"/>
      <c r="T163" s="180"/>
      <c r="U163" s="180"/>
      <c r="V163" s="180"/>
    </row>
    <row r="164" spans="1:22" ht="12" customHeight="1">
      <c r="A164" s="2088"/>
      <c r="B164" s="2205"/>
      <c r="C164" s="509" t="s">
        <v>67</v>
      </c>
      <c r="D164" s="36"/>
      <c r="E164" s="589">
        <f>SUM(E165)</f>
        <v>1</v>
      </c>
      <c r="F164" s="589">
        <f t="shared" ref="F164:K164" si="49">SUM(F165)</f>
        <v>0</v>
      </c>
      <c r="G164" s="589">
        <f t="shared" si="49"/>
        <v>0</v>
      </c>
      <c r="H164" s="589">
        <f t="shared" si="49"/>
        <v>0</v>
      </c>
      <c r="I164" s="589">
        <f t="shared" si="49"/>
        <v>3</v>
      </c>
      <c r="J164" s="589">
        <f t="shared" si="49"/>
        <v>4</v>
      </c>
      <c r="K164" s="589">
        <f t="shared" si="49"/>
        <v>0</v>
      </c>
      <c r="L164" s="36"/>
      <c r="M164" s="1099">
        <f t="shared" si="47"/>
        <v>8</v>
      </c>
      <c r="P164" s="1915"/>
      <c r="Q164" s="1915"/>
      <c r="R164" s="1915"/>
      <c r="S164" s="1915"/>
      <c r="T164" s="1915"/>
      <c r="U164" s="1915"/>
      <c r="V164" s="1915"/>
    </row>
    <row r="165" spans="1:22" ht="12" customHeight="1">
      <c r="A165" s="2088"/>
      <c r="B165" s="2205"/>
      <c r="C165" s="287"/>
      <c r="D165" s="89" t="s">
        <v>256</v>
      </c>
      <c r="E165" s="2088">
        <v>1</v>
      </c>
      <c r="F165" s="2088">
        <v>0</v>
      </c>
      <c r="G165" s="2088">
        <v>0</v>
      </c>
      <c r="H165" s="2088">
        <v>0</v>
      </c>
      <c r="I165" s="2088">
        <v>3</v>
      </c>
      <c r="J165" s="2088">
        <v>4</v>
      </c>
      <c r="K165" s="2088">
        <v>0</v>
      </c>
      <c r="L165" s="89"/>
      <c r="M165" s="325">
        <f t="shared" si="47"/>
        <v>8</v>
      </c>
      <c r="P165" s="180"/>
      <c r="Q165" s="180"/>
      <c r="R165" s="180"/>
      <c r="S165" s="180"/>
      <c r="T165" s="180"/>
      <c r="U165" s="180"/>
      <c r="V165" s="180"/>
    </row>
    <row r="166" spans="1:22" ht="12.75" customHeight="1">
      <c r="A166" s="2088"/>
      <c r="B166" s="2204">
        <v>1624</v>
      </c>
      <c r="C166" s="40" t="s">
        <v>68</v>
      </c>
      <c r="D166" s="123"/>
      <c r="E166" s="319">
        <f>SUM(E167+E169)</f>
        <v>0</v>
      </c>
      <c r="F166" s="319">
        <f t="shared" ref="F166:K166" si="50">SUM(F167+F169)</f>
        <v>0</v>
      </c>
      <c r="G166" s="319">
        <f t="shared" si="50"/>
        <v>0</v>
      </c>
      <c r="H166" s="319">
        <f t="shared" si="50"/>
        <v>0</v>
      </c>
      <c r="I166" s="319">
        <f t="shared" si="50"/>
        <v>1</v>
      </c>
      <c r="J166" s="319">
        <f t="shared" si="50"/>
        <v>13</v>
      </c>
      <c r="K166" s="319">
        <f t="shared" si="50"/>
        <v>1</v>
      </c>
      <c r="L166" s="123"/>
      <c r="M166" s="319">
        <f>SUM(E166:K166)</f>
        <v>15</v>
      </c>
      <c r="N166" s="514"/>
      <c r="P166" s="1915"/>
      <c r="Q166" s="1915"/>
      <c r="R166" s="1915"/>
      <c r="S166" s="1915"/>
      <c r="T166" s="1915"/>
      <c r="U166" s="1915"/>
      <c r="V166" s="1915"/>
    </row>
    <row r="167" spans="1:22" ht="12" customHeight="1">
      <c r="A167" s="2088"/>
      <c r="B167" s="2205"/>
      <c r="C167" s="509" t="s">
        <v>69</v>
      </c>
      <c r="D167" s="89"/>
      <c r="E167" s="589">
        <f>SUM(E168)</f>
        <v>0</v>
      </c>
      <c r="F167" s="589">
        <f t="shared" ref="F167:K167" si="51">SUM(F168)</f>
        <v>0</v>
      </c>
      <c r="G167" s="589">
        <f t="shared" si="51"/>
        <v>0</v>
      </c>
      <c r="H167" s="589">
        <f t="shared" si="51"/>
        <v>0</v>
      </c>
      <c r="I167" s="589">
        <f t="shared" si="51"/>
        <v>1</v>
      </c>
      <c r="J167" s="589">
        <f t="shared" si="51"/>
        <v>13</v>
      </c>
      <c r="K167" s="589">
        <f t="shared" si="51"/>
        <v>0</v>
      </c>
      <c r="L167" s="89"/>
      <c r="M167" s="1099">
        <f>SUM(E167:K167)</f>
        <v>14</v>
      </c>
      <c r="N167" s="80"/>
      <c r="P167" s="1915"/>
      <c r="Q167" s="1915"/>
      <c r="R167" s="1915"/>
      <c r="S167" s="1915"/>
      <c r="T167" s="1915"/>
      <c r="U167" s="1915"/>
      <c r="V167" s="1915"/>
    </row>
    <row r="168" spans="1:22" ht="12" customHeight="1">
      <c r="A168" s="2088"/>
      <c r="B168" s="2205"/>
      <c r="C168" s="287"/>
      <c r="D168" s="89" t="s">
        <v>258</v>
      </c>
      <c r="E168" s="396">
        <v>0</v>
      </c>
      <c r="F168" s="396">
        <v>0</v>
      </c>
      <c r="G168" s="396">
        <v>0</v>
      </c>
      <c r="H168" s="396">
        <v>0</v>
      </c>
      <c r="I168" s="396">
        <v>1</v>
      </c>
      <c r="J168" s="396">
        <v>13</v>
      </c>
      <c r="K168" s="396">
        <v>0</v>
      </c>
      <c r="L168" s="89"/>
      <c r="M168" s="325">
        <f t="shared" ref="M168:M170" si="52">SUM(E168:K168)</f>
        <v>14</v>
      </c>
      <c r="N168" s="80"/>
      <c r="P168" s="2090"/>
      <c r="Q168" s="2090"/>
      <c r="R168" s="2090"/>
      <c r="S168" s="2090"/>
      <c r="T168" s="2090"/>
      <c r="U168" s="2090"/>
      <c r="V168" s="2090"/>
    </row>
    <row r="169" spans="1:22" ht="12" customHeight="1">
      <c r="A169" s="2088"/>
      <c r="B169" s="2205"/>
      <c r="C169" s="504" t="s">
        <v>71</v>
      </c>
      <c r="D169" s="89"/>
      <c r="E169" s="589">
        <f>SUM(E170)</f>
        <v>0</v>
      </c>
      <c r="F169" s="589">
        <f t="shared" ref="F169:K169" si="53">SUM(F170)</f>
        <v>0</v>
      </c>
      <c r="G169" s="589">
        <f t="shared" si="53"/>
        <v>0</v>
      </c>
      <c r="H169" s="589">
        <f t="shared" si="53"/>
        <v>0</v>
      </c>
      <c r="I169" s="589">
        <f t="shared" si="53"/>
        <v>0</v>
      </c>
      <c r="J169" s="589">
        <f t="shared" si="53"/>
        <v>0</v>
      </c>
      <c r="K169" s="589">
        <f t="shared" si="53"/>
        <v>1</v>
      </c>
      <c r="L169" s="89"/>
      <c r="M169" s="1099">
        <f t="shared" si="52"/>
        <v>1</v>
      </c>
      <c r="N169" s="80"/>
      <c r="P169" s="1915"/>
      <c r="Q169" s="1915"/>
      <c r="R169" s="1915"/>
      <c r="S169" s="1915"/>
      <c r="T169" s="1915"/>
      <c r="U169" s="1915"/>
      <c r="V169" s="1915"/>
    </row>
    <row r="170" spans="1:22" ht="12" customHeight="1">
      <c r="A170" s="2088"/>
      <c r="B170" s="2207"/>
      <c r="C170" s="2911"/>
      <c r="D170" s="516" t="s">
        <v>259</v>
      </c>
      <c r="E170" s="406">
        <v>0</v>
      </c>
      <c r="F170" s="406">
        <v>0</v>
      </c>
      <c r="G170" s="406">
        <v>0</v>
      </c>
      <c r="H170" s="406">
        <v>0</v>
      </c>
      <c r="I170" s="406">
        <v>0</v>
      </c>
      <c r="J170" s="406">
        <v>0</v>
      </c>
      <c r="K170" s="406">
        <v>1</v>
      </c>
      <c r="L170" s="1053"/>
      <c r="M170" s="325">
        <f t="shared" si="52"/>
        <v>1</v>
      </c>
      <c r="N170" s="80"/>
      <c r="P170" s="2090"/>
      <c r="Q170" s="2090"/>
      <c r="R170" s="2090"/>
      <c r="S170" s="2090"/>
      <c r="T170" s="2090"/>
      <c r="U170" s="2090"/>
      <c r="V170" s="2090"/>
    </row>
    <row r="171" spans="1:22">
      <c r="A171" s="2088"/>
      <c r="B171" s="2912"/>
      <c r="C171" s="2256" t="s">
        <v>8</v>
      </c>
      <c r="D171" s="2257"/>
      <c r="E171" s="2140">
        <f t="shared" ref="E171:K171" si="54">SUM(E7+E39+E79+E92+E101+E128+E141+E153+E166)</f>
        <v>141</v>
      </c>
      <c r="F171" s="2140">
        <f t="shared" si="54"/>
        <v>2</v>
      </c>
      <c r="G171" s="2140">
        <f t="shared" si="54"/>
        <v>7</v>
      </c>
      <c r="H171" s="2140">
        <f t="shared" si="54"/>
        <v>12</v>
      </c>
      <c r="I171" s="2140">
        <f t="shared" si="54"/>
        <v>235</v>
      </c>
      <c r="J171" s="2140">
        <f t="shared" si="54"/>
        <v>262</v>
      </c>
      <c r="K171" s="2140">
        <f t="shared" si="54"/>
        <v>134</v>
      </c>
      <c r="L171" s="2140"/>
      <c r="M171" s="2913">
        <f>SUM(M7+M39+M79+M92+M101+M128+M141+M153+M166)</f>
        <v>793</v>
      </c>
      <c r="P171" s="59"/>
      <c r="Q171" s="59"/>
      <c r="R171" s="59"/>
      <c r="S171" s="59"/>
      <c r="T171" s="59"/>
      <c r="U171" s="64"/>
      <c r="V171" s="59"/>
    </row>
    <row r="172" spans="1:22" ht="11.25" customHeight="1">
      <c r="B172" s="119"/>
      <c r="C172" s="2914" t="s">
        <v>362</v>
      </c>
      <c r="D172" s="2914"/>
      <c r="E172" s="2914"/>
      <c r="F172" s="2914"/>
      <c r="G172" s="2914"/>
      <c r="H172" s="2914"/>
      <c r="I172" s="2914"/>
      <c r="J172" s="2914"/>
      <c r="K172" s="2914"/>
      <c r="L172" s="2914"/>
      <c r="M172" s="2914"/>
      <c r="P172" s="59"/>
      <c r="Q172" s="59"/>
      <c r="R172" s="59"/>
      <c r="S172" s="59"/>
      <c r="T172" s="59"/>
      <c r="U172" s="64"/>
      <c r="V172" s="59"/>
    </row>
    <row r="173" spans="1:22" ht="10.5" customHeight="1">
      <c r="B173" s="119"/>
      <c r="C173" s="2915" t="s">
        <v>1562</v>
      </c>
      <c r="D173" s="2915"/>
      <c r="E173" s="2915"/>
      <c r="F173" s="2915"/>
      <c r="G173" s="2915"/>
      <c r="H173" s="2915"/>
      <c r="I173" s="2915"/>
      <c r="J173" s="2915"/>
      <c r="K173" s="2915"/>
      <c r="L173" s="2915"/>
      <c r="M173" s="2915"/>
      <c r="P173" s="59"/>
      <c r="Q173" s="59"/>
      <c r="R173" s="59"/>
      <c r="S173" s="59"/>
      <c r="T173" s="59"/>
      <c r="U173" s="64"/>
      <c r="V173" s="59"/>
    </row>
    <row r="174" spans="1:22" ht="9" customHeight="1">
      <c r="P174" s="59"/>
      <c r="Q174" s="59"/>
      <c r="R174" s="59"/>
      <c r="S174" s="59"/>
      <c r="T174" s="59"/>
      <c r="U174" s="64"/>
      <c r="V174" s="59"/>
    </row>
    <row r="175" spans="1:22" ht="15.75" customHeight="1">
      <c r="B175" s="119"/>
      <c r="D175" s="89"/>
      <c r="E175" s="89"/>
      <c r="F175" s="89"/>
      <c r="G175" s="89"/>
      <c r="H175" s="89"/>
      <c r="I175" s="89"/>
      <c r="J175" s="89"/>
      <c r="K175" s="89"/>
      <c r="L175" s="89"/>
      <c r="P175" s="59"/>
      <c r="Q175" s="59"/>
      <c r="R175" s="59"/>
      <c r="S175" s="59"/>
      <c r="T175" s="59"/>
      <c r="U175" s="64"/>
      <c r="V175" s="59"/>
    </row>
    <row r="176" spans="1:22" ht="9" customHeight="1">
      <c r="B176" s="119"/>
      <c r="P176" s="59"/>
      <c r="Q176" s="59"/>
      <c r="R176" s="59"/>
      <c r="S176" s="59"/>
      <c r="T176" s="59"/>
      <c r="U176" s="64"/>
      <c r="V176" s="59"/>
    </row>
    <row r="177" spans="1:22" ht="12.75" customHeight="1">
      <c r="P177" s="59"/>
      <c r="Q177" s="59"/>
      <c r="R177" s="59"/>
      <c r="S177" s="59"/>
      <c r="T177" s="59"/>
      <c r="U177" s="64"/>
      <c r="V177" s="59"/>
    </row>
    <row r="178" spans="1:22" ht="9" customHeight="1">
      <c r="B178" s="119"/>
      <c r="P178" s="59"/>
      <c r="Q178" s="59"/>
      <c r="R178" s="59"/>
      <c r="S178" s="59"/>
      <c r="T178" s="59"/>
      <c r="U178" s="64"/>
      <c r="V178" s="59"/>
    </row>
    <row r="179" spans="1:22" ht="9" customHeight="1">
      <c r="B179" s="119"/>
      <c r="P179" s="59"/>
      <c r="Q179" s="59"/>
      <c r="R179" s="59"/>
      <c r="S179" s="59"/>
      <c r="T179" s="59"/>
      <c r="U179" s="64"/>
      <c r="V179" s="59"/>
    </row>
    <row r="180" spans="1:22" ht="9" customHeight="1">
      <c r="P180" s="59"/>
      <c r="Q180" s="59"/>
      <c r="R180" s="59"/>
      <c r="S180" s="59"/>
      <c r="T180" s="59"/>
      <c r="U180" s="64"/>
      <c r="V180" s="59"/>
    </row>
    <row r="181" spans="1:22" ht="9" customHeight="1">
      <c r="P181" s="59"/>
      <c r="Q181" s="59"/>
      <c r="R181" s="59"/>
      <c r="S181" s="59"/>
      <c r="T181" s="59"/>
      <c r="U181" s="64"/>
      <c r="V181" s="59"/>
    </row>
    <row r="182" spans="1:22" ht="9" customHeight="1">
      <c r="P182" s="59"/>
      <c r="Q182" s="59"/>
      <c r="R182" s="59"/>
      <c r="S182" s="59"/>
      <c r="T182" s="59"/>
      <c r="U182" s="64"/>
      <c r="V182" s="59"/>
    </row>
    <row r="183" spans="1:22" ht="9" customHeight="1">
      <c r="P183" s="59"/>
      <c r="Q183" s="59"/>
      <c r="R183" s="59"/>
      <c r="S183" s="59"/>
      <c r="T183" s="59"/>
      <c r="U183" s="64"/>
      <c r="V183" s="59"/>
    </row>
    <row r="184" spans="1:22" ht="9" customHeight="1">
      <c r="P184" s="59"/>
      <c r="Q184" s="59"/>
      <c r="R184" s="59"/>
      <c r="S184" s="59"/>
      <c r="T184" s="59"/>
      <c r="U184" s="64"/>
      <c r="V184" s="59"/>
    </row>
    <row r="185" spans="1:22" ht="9" customHeight="1">
      <c r="P185" s="59"/>
      <c r="Q185" s="59"/>
      <c r="R185" s="59"/>
      <c r="S185" s="59"/>
      <c r="T185" s="59"/>
      <c r="U185" s="64"/>
      <c r="V185" s="59"/>
    </row>
    <row r="186" spans="1:22" ht="9" customHeight="1">
      <c r="A186" s="75"/>
      <c r="M186" s="75"/>
      <c r="P186" s="59"/>
      <c r="Q186" s="59"/>
      <c r="R186" s="59"/>
      <c r="S186" s="59"/>
      <c r="T186" s="59"/>
      <c r="U186" s="64"/>
      <c r="V186" s="59"/>
    </row>
    <row r="187" spans="1:22" ht="9" customHeight="1">
      <c r="A187" s="75"/>
      <c r="M187" s="75"/>
      <c r="P187" s="59"/>
      <c r="Q187" s="59"/>
      <c r="R187" s="59"/>
      <c r="S187" s="59"/>
      <c r="T187" s="59"/>
      <c r="U187" s="64"/>
      <c r="V187" s="59"/>
    </row>
    <row r="188" spans="1:22" ht="9" customHeight="1">
      <c r="A188" s="75"/>
      <c r="M188" s="75"/>
      <c r="P188" s="59"/>
      <c r="Q188" s="59"/>
      <c r="R188" s="59"/>
      <c r="S188" s="59"/>
      <c r="T188" s="59"/>
      <c r="U188" s="64"/>
      <c r="V188" s="59"/>
    </row>
    <row r="189" spans="1:22" ht="9" customHeight="1">
      <c r="A189" s="75"/>
      <c r="M189" s="75"/>
      <c r="P189" s="59"/>
      <c r="Q189" s="59"/>
      <c r="R189" s="59"/>
      <c r="S189" s="59"/>
      <c r="T189" s="59"/>
      <c r="U189" s="64"/>
      <c r="V189" s="59"/>
    </row>
    <row r="190" spans="1:22" ht="9" customHeight="1">
      <c r="A190" s="75"/>
      <c r="M190" s="75"/>
      <c r="P190" s="59"/>
      <c r="Q190" s="59"/>
      <c r="R190" s="59"/>
      <c r="S190" s="59"/>
      <c r="T190" s="59"/>
      <c r="U190" s="64"/>
      <c r="V190" s="59"/>
    </row>
    <row r="191" spans="1:22" ht="9" customHeight="1">
      <c r="A191" s="75"/>
      <c r="M191" s="75"/>
      <c r="P191" s="59"/>
      <c r="Q191" s="59"/>
      <c r="R191" s="59"/>
      <c r="S191" s="59"/>
      <c r="T191" s="59"/>
      <c r="U191" s="64"/>
      <c r="V191" s="59"/>
    </row>
    <row r="192" spans="1:22" ht="9" customHeight="1">
      <c r="A192" s="75"/>
      <c r="M192" s="75"/>
      <c r="P192" s="59"/>
      <c r="Q192" s="59"/>
      <c r="R192" s="59"/>
      <c r="S192" s="59"/>
      <c r="T192" s="59"/>
      <c r="U192" s="64"/>
      <c r="V192" s="59"/>
    </row>
    <row r="193" spans="1:22" ht="9" customHeight="1">
      <c r="A193" s="75"/>
      <c r="M193" s="75"/>
      <c r="P193" s="59"/>
      <c r="Q193" s="59"/>
      <c r="R193" s="59"/>
      <c r="S193" s="59"/>
      <c r="T193" s="59"/>
      <c r="U193" s="64"/>
      <c r="V193" s="59"/>
    </row>
    <row r="194" spans="1:22" ht="9" customHeight="1">
      <c r="A194" s="75"/>
      <c r="M194" s="75"/>
      <c r="P194" s="59"/>
      <c r="Q194" s="59"/>
      <c r="R194" s="59"/>
      <c r="S194" s="59"/>
      <c r="T194" s="59"/>
      <c r="U194" s="64"/>
      <c r="V194" s="59"/>
    </row>
    <row r="195" spans="1:22" ht="9" customHeight="1">
      <c r="A195" s="75"/>
      <c r="M195" s="75"/>
      <c r="P195" s="59"/>
      <c r="Q195" s="59"/>
      <c r="R195" s="59"/>
      <c r="S195" s="59"/>
      <c r="T195" s="59"/>
      <c r="U195" s="64"/>
      <c r="V195" s="59"/>
    </row>
    <row r="196" spans="1:22" ht="9" customHeight="1">
      <c r="A196" s="75"/>
      <c r="M196" s="75"/>
      <c r="P196" s="59"/>
      <c r="Q196" s="59"/>
      <c r="R196" s="59"/>
      <c r="S196" s="59"/>
      <c r="T196" s="59"/>
      <c r="U196" s="64"/>
      <c r="V196" s="59"/>
    </row>
    <row r="197" spans="1:22" ht="9" customHeight="1">
      <c r="A197" s="75"/>
      <c r="M197" s="75"/>
      <c r="P197" s="59"/>
      <c r="Q197" s="59"/>
      <c r="R197" s="59"/>
      <c r="S197" s="59"/>
      <c r="T197" s="59"/>
      <c r="U197" s="64"/>
      <c r="V197" s="59"/>
    </row>
    <row r="198" spans="1:22" ht="9" customHeight="1">
      <c r="A198" s="75"/>
      <c r="M198" s="75"/>
      <c r="P198" s="59"/>
      <c r="Q198" s="59"/>
      <c r="R198" s="59"/>
      <c r="S198" s="59"/>
      <c r="T198" s="59"/>
      <c r="U198" s="64"/>
      <c r="V198" s="59"/>
    </row>
    <row r="199" spans="1:22" ht="9" customHeight="1">
      <c r="A199" s="75"/>
      <c r="M199" s="75"/>
      <c r="P199" s="59"/>
      <c r="Q199" s="59"/>
      <c r="R199" s="59"/>
      <c r="S199" s="59"/>
      <c r="T199" s="59"/>
      <c r="U199" s="64"/>
      <c r="V199" s="59"/>
    </row>
    <row r="200" spans="1:22" ht="9" customHeight="1">
      <c r="A200" s="75"/>
      <c r="M200" s="75"/>
      <c r="P200" s="59"/>
      <c r="Q200" s="59"/>
      <c r="R200" s="59"/>
      <c r="S200" s="59"/>
      <c r="T200" s="59"/>
      <c r="U200" s="64"/>
      <c r="V200" s="59"/>
    </row>
    <row r="201" spans="1:22" ht="9" customHeight="1">
      <c r="A201" s="75"/>
      <c r="M201" s="75"/>
      <c r="P201" s="59"/>
      <c r="Q201" s="59"/>
      <c r="R201" s="59"/>
      <c r="S201" s="59"/>
      <c r="T201" s="59"/>
      <c r="U201" s="64"/>
      <c r="V201" s="59"/>
    </row>
    <row r="202" spans="1:22" ht="9" customHeight="1">
      <c r="A202" s="75"/>
      <c r="M202" s="75"/>
      <c r="P202" s="59"/>
      <c r="Q202" s="59"/>
      <c r="R202" s="59"/>
      <c r="S202" s="59"/>
      <c r="T202" s="59"/>
      <c r="U202" s="64"/>
      <c r="V202" s="59"/>
    </row>
    <row r="203" spans="1:22" ht="9" customHeight="1">
      <c r="A203" s="75"/>
      <c r="M203" s="75"/>
      <c r="P203" s="59"/>
      <c r="Q203" s="59"/>
      <c r="R203" s="59"/>
      <c r="S203" s="59"/>
      <c r="T203" s="59"/>
      <c r="U203" s="64"/>
      <c r="V203" s="59"/>
    </row>
    <row r="204" spans="1:22" ht="9" customHeight="1">
      <c r="A204" s="75"/>
      <c r="M204" s="75"/>
      <c r="P204" s="59"/>
      <c r="Q204" s="59"/>
      <c r="R204" s="59"/>
      <c r="S204" s="59"/>
      <c r="T204" s="59"/>
      <c r="U204" s="64"/>
      <c r="V204" s="59"/>
    </row>
    <row r="205" spans="1:22" ht="9" customHeight="1">
      <c r="A205" s="75"/>
      <c r="M205" s="75"/>
      <c r="P205" s="59"/>
      <c r="Q205" s="59"/>
      <c r="R205" s="59"/>
      <c r="S205" s="59"/>
      <c r="T205" s="59"/>
      <c r="U205" s="64"/>
      <c r="V205" s="59"/>
    </row>
    <row r="206" spans="1:22" ht="9" customHeight="1">
      <c r="A206" s="75"/>
      <c r="M206" s="75"/>
      <c r="P206" s="59"/>
      <c r="Q206" s="59"/>
      <c r="R206" s="59"/>
      <c r="S206" s="59"/>
      <c r="T206" s="59"/>
      <c r="U206" s="64"/>
      <c r="V206" s="59"/>
    </row>
    <row r="207" spans="1:22" ht="9" customHeight="1">
      <c r="A207" s="75"/>
      <c r="M207" s="75"/>
      <c r="P207" s="59"/>
      <c r="Q207" s="59"/>
      <c r="R207" s="59"/>
      <c r="S207" s="59"/>
      <c r="T207" s="59"/>
      <c r="U207" s="64"/>
      <c r="V207" s="59"/>
    </row>
    <row r="208" spans="1:22" ht="9" customHeight="1">
      <c r="A208" s="75"/>
      <c r="M208" s="75"/>
      <c r="P208" s="59"/>
      <c r="Q208" s="59"/>
      <c r="R208" s="59"/>
      <c r="S208" s="59"/>
      <c r="T208" s="59"/>
      <c r="U208" s="64"/>
      <c r="V208" s="59"/>
    </row>
    <row r="209" spans="1:22" ht="9" customHeight="1">
      <c r="A209" s="75"/>
      <c r="M209" s="75"/>
      <c r="P209" s="59"/>
      <c r="Q209" s="59"/>
      <c r="R209" s="59"/>
      <c r="S209" s="59"/>
      <c r="T209" s="59"/>
      <c r="U209" s="64"/>
      <c r="V209" s="59"/>
    </row>
    <row r="210" spans="1:22" ht="9" customHeight="1">
      <c r="A210" s="75"/>
      <c r="M210" s="75"/>
      <c r="P210" s="59"/>
      <c r="Q210" s="59"/>
      <c r="R210" s="59"/>
      <c r="S210" s="59"/>
      <c r="T210" s="59"/>
      <c r="U210" s="64"/>
      <c r="V210" s="59"/>
    </row>
    <row r="211" spans="1:22" ht="9" customHeight="1">
      <c r="A211" s="75"/>
      <c r="M211" s="75"/>
      <c r="P211" s="59"/>
      <c r="Q211" s="59"/>
      <c r="R211" s="59"/>
      <c r="S211" s="59"/>
      <c r="T211" s="59"/>
      <c r="U211" s="64"/>
      <c r="V211" s="59"/>
    </row>
    <row r="212" spans="1:22" ht="9" customHeight="1">
      <c r="A212" s="75"/>
      <c r="M212" s="75"/>
      <c r="P212" s="59"/>
      <c r="Q212" s="59"/>
      <c r="R212" s="59"/>
      <c r="S212" s="59"/>
      <c r="T212" s="59"/>
      <c r="U212" s="64"/>
      <c r="V212" s="59"/>
    </row>
    <row r="213" spans="1:22" ht="9" customHeight="1">
      <c r="A213" s="75"/>
      <c r="M213" s="75"/>
      <c r="P213" s="59"/>
      <c r="Q213" s="59"/>
      <c r="R213" s="59"/>
      <c r="S213" s="59"/>
      <c r="T213" s="59"/>
      <c r="U213" s="64"/>
      <c r="V213" s="59"/>
    </row>
    <row r="214" spans="1:22" ht="9" customHeight="1">
      <c r="A214" s="75"/>
      <c r="M214" s="75"/>
      <c r="P214" s="59"/>
      <c r="Q214" s="59"/>
      <c r="R214" s="59"/>
      <c r="S214" s="59"/>
      <c r="T214" s="59"/>
      <c r="U214" s="64"/>
      <c r="V214" s="59"/>
    </row>
    <row r="215" spans="1:22" ht="9" customHeight="1">
      <c r="A215" s="75"/>
      <c r="M215" s="75"/>
      <c r="P215" s="59"/>
      <c r="Q215" s="59"/>
      <c r="R215" s="59"/>
      <c r="S215" s="59"/>
      <c r="T215" s="59"/>
      <c r="U215" s="64"/>
      <c r="V215" s="59"/>
    </row>
    <row r="216" spans="1:22" ht="9" customHeight="1">
      <c r="A216" s="75"/>
      <c r="M216" s="75"/>
      <c r="P216" s="59"/>
      <c r="Q216" s="59"/>
      <c r="R216" s="59"/>
      <c r="S216" s="59"/>
      <c r="T216" s="59"/>
      <c r="U216" s="64"/>
      <c r="V216" s="59"/>
    </row>
    <row r="217" spans="1:22" ht="9" customHeight="1">
      <c r="A217" s="75"/>
      <c r="M217" s="75"/>
      <c r="P217" s="59"/>
      <c r="Q217" s="59"/>
      <c r="R217" s="59"/>
      <c r="S217" s="59"/>
      <c r="T217" s="59"/>
      <c r="U217" s="64"/>
      <c r="V217" s="59"/>
    </row>
    <row r="218" spans="1:22" ht="9" customHeight="1">
      <c r="A218" s="75"/>
      <c r="M218" s="75"/>
      <c r="P218" s="59"/>
      <c r="Q218" s="59"/>
      <c r="R218" s="59"/>
      <c r="S218" s="59"/>
      <c r="T218" s="59"/>
      <c r="U218" s="64"/>
      <c r="V218" s="59"/>
    </row>
    <row r="219" spans="1:22" ht="9" customHeight="1">
      <c r="A219" s="75"/>
      <c r="M219" s="75"/>
      <c r="P219" s="59"/>
      <c r="Q219" s="59"/>
      <c r="R219" s="59"/>
      <c r="S219" s="59"/>
      <c r="T219" s="59"/>
      <c r="U219" s="64"/>
      <c r="V219" s="59"/>
    </row>
    <row r="220" spans="1:22" ht="9" customHeight="1">
      <c r="A220" s="75"/>
      <c r="M220" s="75"/>
      <c r="P220" s="59"/>
      <c r="Q220" s="59"/>
      <c r="R220" s="59"/>
      <c r="S220" s="59"/>
      <c r="T220" s="59"/>
      <c r="U220" s="64"/>
      <c r="V220" s="59"/>
    </row>
    <row r="221" spans="1:22" ht="9" customHeight="1">
      <c r="A221" s="75"/>
      <c r="M221" s="75"/>
      <c r="P221" s="59"/>
      <c r="Q221" s="59"/>
      <c r="R221" s="59"/>
      <c r="S221" s="59"/>
      <c r="T221" s="59"/>
      <c r="U221" s="64"/>
      <c r="V221" s="59"/>
    </row>
    <row r="222" spans="1:22" ht="9" customHeight="1">
      <c r="A222" s="75"/>
      <c r="M222" s="75"/>
      <c r="P222" s="59"/>
      <c r="Q222" s="59"/>
      <c r="R222" s="59"/>
      <c r="S222" s="59"/>
      <c r="T222" s="59"/>
      <c r="U222" s="64"/>
      <c r="V222" s="59"/>
    </row>
    <row r="223" spans="1:22" ht="9" customHeight="1">
      <c r="A223" s="75"/>
      <c r="M223" s="75"/>
      <c r="P223" s="59"/>
      <c r="Q223" s="59"/>
      <c r="R223" s="59"/>
      <c r="S223" s="59"/>
      <c r="T223" s="59"/>
      <c r="U223" s="64"/>
      <c r="V223" s="59"/>
    </row>
    <row r="224" spans="1:22" ht="9" customHeight="1">
      <c r="A224" s="75"/>
      <c r="M224" s="75"/>
      <c r="P224" s="59"/>
      <c r="Q224" s="59"/>
      <c r="R224" s="59"/>
      <c r="S224" s="59"/>
      <c r="T224" s="59"/>
      <c r="U224" s="64"/>
      <c r="V224" s="59"/>
    </row>
    <row r="225" spans="1:22" ht="9" customHeight="1">
      <c r="A225" s="75"/>
      <c r="M225" s="75"/>
      <c r="P225" s="59"/>
      <c r="Q225" s="59"/>
      <c r="R225" s="59"/>
      <c r="S225" s="59"/>
      <c r="T225" s="59"/>
      <c r="U225" s="64"/>
      <c r="V225" s="59"/>
    </row>
    <row r="226" spans="1:22" ht="9" customHeight="1">
      <c r="A226" s="75"/>
      <c r="M226" s="75"/>
      <c r="P226" s="59"/>
      <c r="Q226" s="59"/>
      <c r="R226" s="59"/>
      <c r="S226" s="59"/>
      <c r="T226" s="59"/>
      <c r="U226" s="64"/>
      <c r="V226" s="59"/>
    </row>
    <row r="227" spans="1:22" ht="9" customHeight="1">
      <c r="A227" s="75"/>
      <c r="M227" s="75"/>
      <c r="P227" s="59"/>
      <c r="Q227" s="59"/>
      <c r="R227" s="59"/>
      <c r="S227" s="59"/>
      <c r="T227" s="59"/>
      <c r="U227" s="64"/>
      <c r="V227" s="59"/>
    </row>
    <row r="228" spans="1:22" ht="9" customHeight="1">
      <c r="A228" s="75"/>
      <c r="M228" s="75"/>
      <c r="P228" s="59"/>
      <c r="Q228" s="59"/>
      <c r="R228" s="59"/>
      <c r="S228" s="59"/>
      <c r="T228" s="59"/>
      <c r="U228" s="64"/>
      <c r="V228" s="59"/>
    </row>
    <row r="229" spans="1:22" ht="9" customHeight="1">
      <c r="A229" s="75"/>
      <c r="M229" s="75"/>
      <c r="P229" s="59"/>
      <c r="Q229" s="59"/>
      <c r="R229" s="59"/>
      <c r="S229" s="59"/>
      <c r="T229" s="59"/>
      <c r="U229" s="64"/>
      <c r="V229" s="59"/>
    </row>
    <row r="230" spans="1:22" ht="9" customHeight="1">
      <c r="A230" s="75"/>
      <c r="M230" s="75"/>
      <c r="P230" s="59"/>
      <c r="Q230" s="59"/>
      <c r="R230" s="59"/>
      <c r="S230" s="59"/>
      <c r="T230" s="59"/>
      <c r="U230" s="64"/>
      <c r="V230" s="59"/>
    </row>
    <row r="231" spans="1:22" ht="9" customHeight="1">
      <c r="A231" s="75"/>
      <c r="M231" s="75"/>
      <c r="P231" s="59"/>
      <c r="Q231" s="59"/>
      <c r="R231" s="59"/>
      <c r="S231" s="59"/>
      <c r="T231" s="59"/>
      <c r="U231" s="64"/>
      <c r="V231" s="59"/>
    </row>
    <row r="232" spans="1:22" ht="9" customHeight="1">
      <c r="A232" s="75"/>
      <c r="M232" s="75"/>
      <c r="P232" s="59"/>
      <c r="Q232" s="59"/>
      <c r="R232" s="59"/>
      <c r="S232" s="59"/>
      <c r="T232" s="59"/>
      <c r="U232" s="64"/>
      <c r="V232" s="59"/>
    </row>
    <row r="233" spans="1:22" ht="9" customHeight="1">
      <c r="A233" s="75"/>
      <c r="M233" s="75"/>
      <c r="P233" s="59"/>
      <c r="Q233" s="59"/>
      <c r="R233" s="59"/>
      <c r="S233" s="59"/>
      <c r="T233" s="59"/>
      <c r="U233" s="64"/>
      <c r="V233" s="59"/>
    </row>
    <row r="234" spans="1:22" ht="9" customHeight="1">
      <c r="A234" s="75"/>
      <c r="M234" s="75"/>
      <c r="P234" s="59"/>
      <c r="Q234" s="59"/>
      <c r="R234" s="59"/>
      <c r="S234" s="59"/>
      <c r="T234" s="59"/>
      <c r="U234" s="64"/>
      <c r="V234" s="59"/>
    </row>
    <row r="235" spans="1:22" ht="9" customHeight="1">
      <c r="A235" s="75"/>
      <c r="M235" s="75"/>
      <c r="P235" s="59"/>
      <c r="Q235" s="59"/>
      <c r="R235" s="59"/>
      <c r="S235" s="59"/>
      <c r="T235" s="59"/>
      <c r="U235" s="64"/>
      <c r="V235" s="59"/>
    </row>
    <row r="236" spans="1:22" ht="9" customHeight="1">
      <c r="A236" s="75"/>
      <c r="M236" s="75"/>
      <c r="P236" s="59"/>
      <c r="Q236" s="59"/>
      <c r="R236" s="59"/>
      <c r="S236" s="59"/>
      <c r="T236" s="59"/>
      <c r="U236" s="64"/>
      <c r="V236" s="59"/>
    </row>
    <row r="237" spans="1:22" ht="9" customHeight="1">
      <c r="A237" s="75"/>
      <c r="M237" s="75"/>
      <c r="P237" s="59"/>
      <c r="Q237" s="59"/>
      <c r="R237" s="59"/>
      <c r="S237" s="59"/>
      <c r="T237" s="59"/>
      <c r="U237" s="64"/>
      <c r="V237" s="59"/>
    </row>
    <row r="238" spans="1:22" ht="9" customHeight="1">
      <c r="A238" s="75"/>
      <c r="M238" s="75"/>
      <c r="P238" s="59"/>
      <c r="Q238" s="59"/>
      <c r="R238" s="59"/>
      <c r="S238" s="59"/>
      <c r="T238" s="59"/>
      <c r="U238" s="64"/>
      <c r="V238" s="59"/>
    </row>
    <row r="239" spans="1:22" ht="9" customHeight="1">
      <c r="A239" s="75"/>
      <c r="M239" s="75"/>
      <c r="P239" s="59"/>
      <c r="Q239" s="59"/>
      <c r="R239" s="59"/>
      <c r="S239" s="59"/>
      <c r="T239" s="59"/>
      <c r="U239" s="64"/>
      <c r="V239" s="59"/>
    </row>
    <row r="240" spans="1:22" ht="9" customHeight="1">
      <c r="A240" s="75"/>
      <c r="M240" s="75"/>
      <c r="P240" s="59"/>
      <c r="Q240" s="59"/>
      <c r="R240" s="59"/>
      <c r="S240" s="59"/>
      <c r="T240" s="59"/>
      <c r="U240" s="64"/>
      <c r="V240" s="59"/>
    </row>
    <row r="241" spans="1:22" ht="9" customHeight="1">
      <c r="A241" s="75"/>
      <c r="M241" s="75"/>
      <c r="P241" s="59"/>
      <c r="Q241" s="59"/>
      <c r="R241" s="59"/>
      <c r="S241" s="59"/>
      <c r="T241" s="59"/>
      <c r="U241" s="64"/>
      <c r="V241" s="59"/>
    </row>
    <row r="242" spans="1:22" ht="9" customHeight="1">
      <c r="A242" s="75"/>
      <c r="M242" s="75"/>
      <c r="P242" s="59"/>
      <c r="Q242" s="59"/>
      <c r="R242" s="59"/>
      <c r="S242" s="59"/>
      <c r="T242" s="59"/>
      <c r="U242" s="64"/>
      <c r="V242" s="59"/>
    </row>
    <row r="243" spans="1:22" ht="9" customHeight="1">
      <c r="A243" s="75"/>
      <c r="M243" s="75"/>
      <c r="P243" s="59"/>
      <c r="Q243" s="59"/>
      <c r="R243" s="59"/>
      <c r="S243" s="59"/>
      <c r="T243" s="59"/>
      <c r="U243" s="64"/>
      <c r="V243" s="59"/>
    </row>
    <row r="244" spans="1:22" ht="9" customHeight="1">
      <c r="A244" s="75"/>
      <c r="M244" s="75"/>
      <c r="P244" s="59"/>
      <c r="Q244" s="59"/>
      <c r="R244" s="59"/>
      <c r="S244" s="59"/>
      <c r="T244" s="59"/>
      <c r="U244" s="64"/>
      <c r="V244" s="59"/>
    </row>
    <row r="245" spans="1:22" ht="9" customHeight="1">
      <c r="A245" s="75"/>
      <c r="M245" s="75"/>
      <c r="P245" s="59"/>
      <c r="Q245" s="59"/>
      <c r="R245" s="59"/>
      <c r="S245" s="59"/>
      <c r="T245" s="59"/>
      <c r="U245" s="64"/>
      <c r="V245" s="59"/>
    </row>
    <row r="246" spans="1:22" ht="9" customHeight="1">
      <c r="A246" s="75"/>
      <c r="M246" s="75"/>
      <c r="P246" s="59"/>
      <c r="Q246" s="59"/>
      <c r="R246" s="59"/>
      <c r="S246" s="59"/>
      <c r="T246" s="59"/>
      <c r="U246" s="64"/>
      <c r="V246" s="59"/>
    </row>
    <row r="247" spans="1:22" ht="9" customHeight="1">
      <c r="A247" s="75"/>
      <c r="M247" s="75"/>
      <c r="P247" s="59"/>
      <c r="Q247" s="59"/>
      <c r="R247" s="59"/>
      <c r="S247" s="59"/>
      <c r="T247" s="59"/>
      <c r="U247" s="64"/>
      <c r="V247" s="59"/>
    </row>
    <row r="248" spans="1:22" ht="9" customHeight="1">
      <c r="A248" s="75"/>
      <c r="M248" s="75"/>
      <c r="P248" s="59"/>
      <c r="Q248" s="59"/>
      <c r="R248" s="59"/>
      <c r="S248" s="59"/>
      <c r="T248" s="59"/>
      <c r="U248" s="64"/>
      <c r="V248" s="59"/>
    </row>
    <row r="249" spans="1:22" ht="9" customHeight="1">
      <c r="A249" s="75"/>
      <c r="M249" s="75"/>
      <c r="P249" s="59"/>
      <c r="Q249" s="59"/>
      <c r="R249" s="59"/>
      <c r="S249" s="59"/>
      <c r="T249" s="59"/>
      <c r="U249" s="64"/>
      <c r="V249" s="59"/>
    </row>
    <row r="250" spans="1:22" ht="9" customHeight="1">
      <c r="A250" s="75"/>
      <c r="M250" s="75"/>
      <c r="P250" s="59"/>
      <c r="Q250" s="59"/>
      <c r="R250" s="59"/>
      <c r="S250" s="59"/>
      <c r="T250" s="59"/>
      <c r="U250" s="64"/>
      <c r="V250" s="59"/>
    </row>
    <row r="251" spans="1:22" ht="9" customHeight="1">
      <c r="A251" s="75"/>
      <c r="M251" s="75"/>
      <c r="P251" s="59"/>
      <c r="Q251" s="59"/>
      <c r="R251" s="59"/>
      <c r="S251" s="59"/>
      <c r="T251" s="59"/>
      <c r="U251" s="64"/>
      <c r="V251" s="59"/>
    </row>
    <row r="252" spans="1:22" ht="9" customHeight="1">
      <c r="A252" s="75"/>
      <c r="M252" s="75"/>
      <c r="P252" s="59"/>
      <c r="Q252" s="59"/>
      <c r="R252" s="59"/>
      <c r="S252" s="59"/>
      <c r="T252" s="59"/>
      <c r="U252" s="64"/>
      <c r="V252" s="59"/>
    </row>
    <row r="253" spans="1:22" ht="9" customHeight="1">
      <c r="A253" s="75"/>
      <c r="M253" s="75"/>
      <c r="P253" s="59"/>
      <c r="Q253" s="59"/>
      <c r="R253" s="59"/>
      <c r="S253" s="59"/>
      <c r="T253" s="59"/>
      <c r="U253" s="64"/>
      <c r="V253" s="59"/>
    </row>
    <row r="254" spans="1:22" ht="9" customHeight="1">
      <c r="A254" s="75"/>
      <c r="M254" s="75"/>
      <c r="P254" s="59"/>
      <c r="Q254" s="59"/>
      <c r="R254" s="59"/>
      <c r="S254" s="59"/>
      <c r="T254" s="59"/>
      <c r="U254" s="64"/>
      <c r="V254" s="59"/>
    </row>
    <row r="255" spans="1:22" ht="9" customHeight="1">
      <c r="A255" s="75"/>
      <c r="M255" s="75"/>
      <c r="P255" s="59"/>
      <c r="Q255" s="59"/>
      <c r="R255" s="59"/>
      <c r="S255" s="59"/>
      <c r="T255" s="59"/>
      <c r="U255" s="64"/>
      <c r="V255" s="59"/>
    </row>
    <row r="256" spans="1:22" ht="9" customHeight="1">
      <c r="A256" s="75"/>
      <c r="M256" s="75"/>
      <c r="P256" s="59"/>
      <c r="Q256" s="59"/>
      <c r="R256" s="59"/>
      <c r="S256" s="59"/>
      <c r="T256" s="59"/>
      <c r="U256" s="64"/>
      <c r="V256" s="59"/>
    </row>
    <row r="257" spans="1:22" ht="9" customHeight="1">
      <c r="A257" s="75"/>
      <c r="M257" s="75"/>
      <c r="P257" s="59"/>
      <c r="Q257" s="59"/>
      <c r="R257" s="59"/>
      <c r="S257" s="59"/>
      <c r="T257" s="59"/>
      <c r="U257" s="64"/>
      <c r="V257" s="59"/>
    </row>
    <row r="258" spans="1:22" ht="9" customHeight="1">
      <c r="A258" s="75"/>
      <c r="M258" s="75"/>
      <c r="P258" s="59"/>
      <c r="Q258" s="59"/>
      <c r="R258" s="59"/>
      <c r="S258" s="59"/>
      <c r="T258" s="59"/>
      <c r="U258" s="64"/>
      <c r="V258" s="59"/>
    </row>
    <row r="259" spans="1:22" ht="9" customHeight="1">
      <c r="A259" s="75"/>
      <c r="M259" s="75"/>
      <c r="P259" s="59"/>
      <c r="Q259" s="59"/>
      <c r="R259" s="59"/>
      <c r="S259" s="59"/>
      <c r="T259" s="59"/>
      <c r="U259" s="64"/>
      <c r="V259" s="59"/>
    </row>
    <row r="260" spans="1:22" ht="9" customHeight="1">
      <c r="A260" s="75"/>
      <c r="M260" s="75"/>
      <c r="P260" s="59"/>
      <c r="Q260" s="59"/>
      <c r="R260" s="59"/>
      <c r="S260" s="59"/>
      <c r="T260" s="59"/>
      <c r="U260" s="64"/>
      <c r="V260" s="59"/>
    </row>
    <row r="261" spans="1:22" ht="9" customHeight="1">
      <c r="A261" s="75"/>
      <c r="M261" s="75"/>
      <c r="P261" s="59"/>
      <c r="Q261" s="59"/>
      <c r="R261" s="59"/>
      <c r="S261" s="59"/>
      <c r="T261" s="59"/>
      <c r="U261" s="64"/>
      <c r="V261" s="59"/>
    </row>
    <row r="262" spans="1:22" ht="9" customHeight="1">
      <c r="A262" s="75"/>
      <c r="M262" s="75"/>
      <c r="P262" s="59"/>
      <c r="Q262" s="59"/>
      <c r="R262" s="59"/>
      <c r="S262" s="59"/>
      <c r="T262" s="59"/>
      <c r="U262" s="64"/>
      <c r="V262" s="59"/>
    </row>
    <row r="263" spans="1:22" ht="9" customHeight="1">
      <c r="A263" s="75"/>
      <c r="M263" s="75"/>
      <c r="P263" s="59"/>
      <c r="Q263" s="59"/>
      <c r="R263" s="59"/>
      <c r="S263" s="59"/>
      <c r="T263" s="59"/>
      <c r="U263" s="64"/>
      <c r="V263" s="59"/>
    </row>
    <row r="264" spans="1:22" ht="9" customHeight="1">
      <c r="A264" s="75"/>
      <c r="C264" s="89"/>
      <c r="D264" s="89"/>
      <c r="E264" s="89"/>
      <c r="F264" s="89"/>
      <c r="G264" s="89"/>
      <c r="H264" s="89"/>
      <c r="I264" s="89"/>
      <c r="J264" s="89"/>
      <c r="K264" s="89"/>
      <c r="L264" s="89"/>
      <c r="M264" s="75"/>
      <c r="P264" s="59"/>
      <c r="Q264" s="59"/>
      <c r="R264" s="59"/>
      <c r="S264" s="59"/>
      <c r="T264" s="59"/>
      <c r="U264" s="64"/>
      <c r="V264" s="59"/>
    </row>
    <row r="265" spans="1:22" ht="9" customHeight="1">
      <c r="A265" s="75"/>
      <c r="M265" s="75"/>
      <c r="P265" s="59"/>
      <c r="Q265" s="59"/>
      <c r="R265" s="59"/>
      <c r="S265" s="59"/>
      <c r="T265" s="59"/>
      <c r="U265" s="64"/>
      <c r="V265" s="59"/>
    </row>
    <row r="266" spans="1:22" ht="9" customHeight="1">
      <c r="A266" s="75"/>
      <c r="M266" s="75"/>
      <c r="P266" s="59"/>
      <c r="Q266" s="59"/>
      <c r="R266" s="59"/>
      <c r="S266" s="59"/>
      <c r="T266" s="59"/>
      <c r="U266" s="64"/>
      <c r="V266" s="59"/>
    </row>
    <row r="267" spans="1:22" ht="9" customHeight="1">
      <c r="A267" s="75"/>
      <c r="M267" s="75"/>
      <c r="P267" s="59"/>
      <c r="Q267" s="59"/>
      <c r="R267" s="59"/>
      <c r="S267" s="59"/>
      <c r="T267" s="59"/>
      <c r="U267" s="64"/>
      <c r="V267" s="59"/>
    </row>
    <row r="268" spans="1:22" ht="9" customHeight="1">
      <c r="A268" s="75"/>
      <c r="M268" s="75"/>
      <c r="P268" s="59"/>
      <c r="Q268" s="59"/>
      <c r="R268" s="59"/>
      <c r="S268" s="59"/>
      <c r="T268" s="59"/>
      <c r="U268" s="64"/>
      <c r="V268" s="59"/>
    </row>
    <row r="269" spans="1:22" ht="9" customHeight="1">
      <c r="A269" s="75"/>
      <c r="M269" s="75"/>
      <c r="P269" s="59"/>
      <c r="Q269" s="59"/>
      <c r="R269" s="59"/>
      <c r="S269" s="59"/>
      <c r="T269" s="59"/>
      <c r="U269" s="64"/>
      <c r="V269" s="59"/>
    </row>
    <row r="270" spans="1:22" ht="9" customHeight="1">
      <c r="A270" s="75"/>
      <c r="M270" s="75"/>
      <c r="P270" s="59"/>
      <c r="Q270" s="59"/>
      <c r="R270" s="59"/>
      <c r="S270" s="59"/>
      <c r="T270" s="59"/>
      <c r="U270" s="64"/>
      <c r="V270" s="59"/>
    </row>
    <row r="271" spans="1:22" ht="9" customHeight="1">
      <c r="A271" s="75"/>
      <c r="M271" s="75"/>
      <c r="P271" s="59"/>
      <c r="Q271" s="59"/>
      <c r="R271" s="59"/>
      <c r="S271" s="59"/>
      <c r="T271" s="59"/>
      <c r="U271" s="64"/>
      <c r="V271" s="59"/>
    </row>
    <row r="272" spans="1:22" ht="9" customHeight="1">
      <c r="A272" s="75"/>
      <c r="M272" s="75"/>
      <c r="P272" s="59"/>
      <c r="Q272" s="59"/>
      <c r="R272" s="59"/>
      <c r="S272" s="59"/>
      <c r="T272" s="59"/>
      <c r="U272" s="64"/>
      <c r="V272" s="59"/>
    </row>
    <row r="273" spans="1:22" ht="9" customHeight="1">
      <c r="A273" s="75"/>
      <c r="M273" s="75"/>
      <c r="P273" s="59"/>
      <c r="Q273" s="59"/>
      <c r="R273" s="59"/>
      <c r="S273" s="59"/>
      <c r="T273" s="59"/>
      <c r="U273" s="64"/>
      <c r="V273" s="59"/>
    </row>
    <row r="274" spans="1:22" ht="9" customHeight="1">
      <c r="A274" s="75"/>
      <c r="M274" s="75"/>
      <c r="P274" s="59"/>
      <c r="Q274" s="59"/>
      <c r="R274" s="59"/>
      <c r="S274" s="59"/>
      <c r="T274" s="59"/>
      <c r="U274" s="64"/>
      <c r="V274" s="59"/>
    </row>
    <row r="275" spans="1:22" ht="9" customHeight="1">
      <c r="A275" s="75"/>
      <c r="M275" s="75"/>
      <c r="P275" s="59"/>
      <c r="Q275" s="59"/>
      <c r="R275" s="59"/>
      <c r="S275" s="59"/>
      <c r="T275" s="59"/>
      <c r="U275" s="64"/>
      <c r="V275" s="59"/>
    </row>
    <row r="276" spans="1:22" ht="9" customHeight="1">
      <c r="A276" s="75"/>
      <c r="M276" s="75"/>
      <c r="P276" s="59"/>
      <c r="Q276" s="59"/>
      <c r="R276" s="59"/>
      <c r="S276" s="59"/>
      <c r="T276" s="59"/>
      <c r="U276" s="64"/>
      <c r="V276" s="59"/>
    </row>
    <row r="277" spans="1:22" ht="9" customHeight="1">
      <c r="A277" s="75"/>
      <c r="M277" s="75"/>
      <c r="P277" s="59"/>
      <c r="Q277" s="59"/>
      <c r="R277" s="59"/>
      <c r="S277" s="59"/>
      <c r="T277" s="59"/>
      <c r="U277" s="64"/>
      <c r="V277" s="59"/>
    </row>
    <row r="278" spans="1:22" ht="9" customHeight="1">
      <c r="A278" s="75"/>
      <c r="M278" s="75"/>
      <c r="P278" s="59"/>
      <c r="Q278" s="59"/>
      <c r="R278" s="59"/>
      <c r="S278" s="59"/>
      <c r="T278" s="59"/>
      <c r="U278" s="64"/>
      <c r="V278" s="59"/>
    </row>
    <row r="279" spans="1:22" ht="9" customHeight="1">
      <c r="A279" s="75"/>
      <c r="M279" s="75"/>
      <c r="P279" s="59"/>
      <c r="Q279" s="59"/>
      <c r="R279" s="59"/>
      <c r="S279" s="59"/>
      <c r="T279" s="59"/>
      <c r="U279" s="64"/>
      <c r="V279" s="59"/>
    </row>
    <row r="280" spans="1:22" ht="9" customHeight="1">
      <c r="A280" s="75"/>
      <c r="M280" s="75"/>
      <c r="P280" s="59"/>
      <c r="Q280" s="59"/>
      <c r="R280" s="59"/>
      <c r="S280" s="59"/>
      <c r="T280" s="59"/>
      <c r="U280" s="64"/>
      <c r="V280" s="59"/>
    </row>
    <row r="281" spans="1:22" ht="9" customHeight="1">
      <c r="A281" s="75"/>
      <c r="M281" s="75"/>
      <c r="P281" s="59"/>
      <c r="Q281" s="59"/>
      <c r="R281" s="59"/>
      <c r="S281" s="59"/>
      <c r="T281" s="59"/>
      <c r="U281" s="64"/>
      <c r="V281" s="59"/>
    </row>
    <row r="282" spans="1:22" ht="9" customHeight="1">
      <c r="A282" s="75"/>
      <c r="M282" s="75"/>
      <c r="P282" s="59"/>
      <c r="Q282" s="59"/>
      <c r="R282" s="59"/>
      <c r="S282" s="59"/>
      <c r="T282" s="59"/>
      <c r="U282" s="64"/>
      <c r="V282" s="59"/>
    </row>
    <row r="283" spans="1:22" ht="9" customHeight="1">
      <c r="A283" s="75"/>
      <c r="M283" s="75"/>
      <c r="P283" s="59"/>
      <c r="Q283" s="59"/>
      <c r="R283" s="59"/>
      <c r="S283" s="59"/>
      <c r="T283" s="59"/>
      <c r="U283" s="64"/>
      <c r="V283" s="59"/>
    </row>
    <row r="284" spans="1:22" ht="9" customHeight="1">
      <c r="A284" s="75"/>
      <c r="M284" s="75"/>
      <c r="P284" s="59"/>
      <c r="Q284" s="59"/>
      <c r="R284" s="59"/>
      <c r="S284" s="59"/>
      <c r="T284" s="59"/>
      <c r="U284" s="64"/>
      <c r="V284" s="59"/>
    </row>
    <row r="285" spans="1:22" ht="9" customHeight="1">
      <c r="A285" s="75"/>
      <c r="M285" s="75"/>
      <c r="P285" s="59"/>
      <c r="Q285" s="59"/>
      <c r="R285" s="59"/>
      <c r="S285" s="59"/>
      <c r="T285" s="59"/>
      <c r="U285" s="64"/>
      <c r="V285" s="59"/>
    </row>
    <row r="286" spans="1:22" ht="9" customHeight="1">
      <c r="A286" s="75"/>
      <c r="M286" s="75"/>
      <c r="P286" s="59"/>
      <c r="Q286" s="59"/>
      <c r="R286" s="59"/>
      <c r="S286" s="59"/>
      <c r="T286" s="59"/>
      <c r="U286" s="64"/>
      <c r="V286" s="59"/>
    </row>
    <row r="287" spans="1:22" ht="9" customHeight="1">
      <c r="A287" s="75"/>
      <c r="M287" s="75"/>
      <c r="P287" s="59"/>
      <c r="Q287" s="59"/>
      <c r="R287" s="59"/>
      <c r="S287" s="59"/>
      <c r="T287" s="59"/>
      <c r="U287" s="64"/>
      <c r="V287" s="59"/>
    </row>
    <row r="288" spans="1:22" ht="9" customHeight="1">
      <c r="A288" s="75"/>
      <c r="M288" s="75"/>
      <c r="P288" s="59"/>
      <c r="Q288" s="59"/>
      <c r="R288" s="59"/>
      <c r="S288" s="59"/>
      <c r="T288" s="59"/>
      <c r="U288" s="64"/>
      <c r="V288" s="59"/>
    </row>
    <row r="289" spans="1:22" ht="9" customHeight="1">
      <c r="A289" s="75"/>
      <c r="M289" s="75"/>
      <c r="P289" s="59"/>
      <c r="Q289" s="59"/>
      <c r="R289" s="59"/>
      <c r="S289" s="59"/>
      <c r="T289" s="59"/>
      <c r="U289" s="64"/>
      <c r="V289" s="59"/>
    </row>
    <row r="290" spans="1:22" ht="9" customHeight="1">
      <c r="A290" s="75"/>
      <c r="M290" s="75"/>
      <c r="P290" s="59"/>
      <c r="Q290" s="59"/>
      <c r="R290" s="59"/>
      <c r="S290" s="59"/>
      <c r="T290" s="59"/>
      <c r="U290" s="64"/>
      <c r="V290" s="59"/>
    </row>
    <row r="291" spans="1:22" ht="9" customHeight="1">
      <c r="A291" s="75"/>
      <c r="M291" s="75"/>
      <c r="P291" s="59"/>
      <c r="Q291" s="59"/>
      <c r="R291" s="59"/>
      <c r="S291" s="59"/>
      <c r="T291" s="59"/>
      <c r="U291" s="64"/>
      <c r="V291" s="59"/>
    </row>
    <row r="292" spans="1:22" ht="9" customHeight="1">
      <c r="A292" s="75"/>
      <c r="M292" s="75"/>
      <c r="P292" s="59"/>
      <c r="Q292" s="59"/>
      <c r="R292" s="59"/>
      <c r="S292" s="59"/>
      <c r="T292" s="59"/>
      <c r="U292" s="64"/>
      <c r="V292" s="59"/>
    </row>
    <row r="293" spans="1:22" ht="9" customHeight="1">
      <c r="A293" s="75"/>
      <c r="M293" s="75"/>
      <c r="P293" s="59"/>
      <c r="Q293" s="59"/>
      <c r="R293" s="59"/>
      <c r="S293" s="59"/>
      <c r="T293" s="59"/>
      <c r="U293" s="64"/>
      <c r="V293" s="59"/>
    </row>
    <row r="294" spans="1:22" ht="9" customHeight="1">
      <c r="A294" s="75"/>
      <c r="M294" s="75"/>
      <c r="P294" s="59"/>
      <c r="Q294" s="59"/>
      <c r="R294" s="59"/>
      <c r="S294" s="59"/>
      <c r="T294" s="59"/>
      <c r="U294" s="64"/>
      <c r="V294" s="59"/>
    </row>
    <row r="295" spans="1:22" ht="9" customHeight="1">
      <c r="A295" s="75"/>
      <c r="M295" s="75"/>
      <c r="P295" s="59"/>
      <c r="Q295" s="59"/>
      <c r="R295" s="59"/>
      <c r="S295" s="59"/>
      <c r="T295" s="59"/>
      <c r="U295" s="64"/>
      <c r="V295" s="59"/>
    </row>
    <row r="296" spans="1:22" ht="9" customHeight="1">
      <c r="A296" s="75"/>
      <c r="M296" s="75"/>
      <c r="P296" s="59"/>
      <c r="Q296" s="59"/>
      <c r="R296" s="59"/>
      <c r="S296" s="59"/>
      <c r="T296" s="59"/>
      <c r="U296" s="64"/>
      <c r="V296" s="59"/>
    </row>
    <row r="297" spans="1:22" ht="9" customHeight="1">
      <c r="A297" s="75"/>
      <c r="M297" s="75"/>
      <c r="P297" s="59"/>
      <c r="Q297" s="59"/>
      <c r="R297" s="59"/>
      <c r="S297" s="59"/>
      <c r="T297" s="59"/>
      <c r="U297" s="64"/>
      <c r="V297" s="59"/>
    </row>
    <row r="298" spans="1:22" ht="9" customHeight="1">
      <c r="A298" s="75"/>
      <c r="M298" s="75"/>
      <c r="P298" s="59"/>
      <c r="Q298" s="59"/>
      <c r="R298" s="59"/>
      <c r="S298" s="59"/>
      <c r="T298" s="59"/>
      <c r="U298" s="64"/>
      <c r="V298" s="59"/>
    </row>
    <row r="299" spans="1:22" ht="9" customHeight="1">
      <c r="A299" s="75"/>
      <c r="M299" s="75"/>
      <c r="P299" s="59"/>
      <c r="Q299" s="59"/>
      <c r="R299" s="59"/>
      <c r="S299" s="59"/>
      <c r="T299" s="59"/>
      <c r="U299" s="64"/>
      <c r="V299" s="59"/>
    </row>
    <row r="300" spans="1:22" ht="9" customHeight="1">
      <c r="A300" s="75"/>
      <c r="M300" s="75"/>
      <c r="P300" s="59"/>
      <c r="Q300" s="59"/>
      <c r="R300" s="59"/>
      <c r="S300" s="59"/>
      <c r="T300" s="59"/>
      <c r="U300" s="64"/>
      <c r="V300" s="59"/>
    </row>
    <row r="301" spans="1:22" ht="9" customHeight="1">
      <c r="A301" s="75"/>
      <c r="M301" s="75"/>
      <c r="P301" s="59"/>
      <c r="Q301" s="59"/>
      <c r="R301" s="59"/>
      <c r="S301" s="59"/>
      <c r="T301" s="59"/>
      <c r="U301" s="64"/>
      <c r="V301" s="59"/>
    </row>
    <row r="302" spans="1:22" ht="9" customHeight="1">
      <c r="A302" s="75"/>
      <c r="M302" s="75"/>
      <c r="P302" s="59"/>
      <c r="Q302" s="59"/>
      <c r="R302" s="59"/>
      <c r="S302" s="59"/>
      <c r="T302" s="59"/>
      <c r="U302" s="64"/>
      <c r="V302" s="59"/>
    </row>
    <row r="303" spans="1:22" ht="9" customHeight="1">
      <c r="A303" s="75"/>
      <c r="M303" s="75"/>
      <c r="P303" s="59"/>
      <c r="Q303" s="59"/>
      <c r="R303" s="59"/>
      <c r="S303" s="59"/>
      <c r="T303" s="59"/>
      <c r="U303" s="64"/>
      <c r="V303" s="59"/>
    </row>
    <row r="304" spans="1:22" ht="9" customHeight="1">
      <c r="A304" s="75"/>
      <c r="M304" s="75"/>
      <c r="P304" s="59"/>
      <c r="Q304" s="59"/>
      <c r="R304" s="59"/>
      <c r="S304" s="59"/>
      <c r="T304" s="59"/>
      <c r="U304" s="64"/>
      <c r="V304" s="59"/>
    </row>
    <row r="305" spans="1:22" ht="9" customHeight="1">
      <c r="A305" s="75"/>
      <c r="M305" s="75"/>
      <c r="P305" s="59"/>
      <c r="Q305" s="59"/>
      <c r="R305" s="59"/>
      <c r="S305" s="59"/>
      <c r="T305" s="59"/>
      <c r="U305" s="64"/>
      <c r="V305" s="59"/>
    </row>
    <row r="306" spans="1:22" ht="9" customHeight="1">
      <c r="A306" s="75"/>
      <c r="M306" s="75"/>
      <c r="P306" s="59"/>
      <c r="Q306" s="59"/>
      <c r="R306" s="59"/>
      <c r="S306" s="59"/>
      <c r="T306" s="59"/>
      <c r="U306" s="64"/>
      <c r="V306" s="59"/>
    </row>
    <row r="307" spans="1:22" ht="9" customHeight="1">
      <c r="A307" s="75"/>
      <c r="M307" s="75"/>
      <c r="P307" s="59"/>
      <c r="Q307" s="59"/>
      <c r="R307" s="59"/>
      <c r="S307" s="59"/>
      <c r="T307" s="59"/>
      <c r="U307" s="64"/>
      <c r="V307" s="59"/>
    </row>
    <row r="308" spans="1:22" ht="9" customHeight="1">
      <c r="A308" s="75"/>
      <c r="M308" s="75"/>
      <c r="P308" s="59"/>
      <c r="Q308" s="59"/>
      <c r="R308" s="59"/>
      <c r="S308" s="59"/>
      <c r="T308" s="59"/>
      <c r="U308" s="64"/>
      <c r="V308" s="59"/>
    </row>
    <row r="309" spans="1:22" ht="9" customHeight="1">
      <c r="A309" s="75"/>
      <c r="M309" s="75"/>
      <c r="P309" s="59"/>
      <c r="Q309" s="59"/>
      <c r="R309" s="59"/>
      <c r="S309" s="59"/>
      <c r="T309" s="59"/>
      <c r="U309" s="64"/>
      <c r="V309" s="59"/>
    </row>
    <row r="310" spans="1:22" ht="9" customHeight="1">
      <c r="A310" s="75"/>
      <c r="M310" s="75"/>
      <c r="P310" s="59"/>
      <c r="Q310" s="59"/>
      <c r="R310" s="59"/>
      <c r="S310" s="59"/>
      <c r="T310" s="59"/>
      <c r="U310" s="64"/>
      <c r="V310" s="59"/>
    </row>
    <row r="311" spans="1:22" ht="9" customHeight="1">
      <c r="A311" s="75"/>
      <c r="M311" s="75"/>
      <c r="P311" s="59"/>
      <c r="Q311" s="59"/>
      <c r="R311" s="59"/>
      <c r="S311" s="59"/>
      <c r="T311" s="59"/>
      <c r="U311" s="64"/>
      <c r="V311" s="59"/>
    </row>
    <row r="312" spans="1:22" ht="9" customHeight="1">
      <c r="A312" s="75"/>
      <c r="M312" s="75"/>
      <c r="P312" s="59"/>
      <c r="Q312" s="59"/>
      <c r="R312" s="59"/>
      <c r="S312" s="59"/>
      <c r="T312" s="59"/>
      <c r="U312" s="64"/>
      <c r="V312" s="59"/>
    </row>
    <row r="313" spans="1:22" ht="9" customHeight="1">
      <c r="A313" s="75"/>
      <c r="M313" s="75"/>
      <c r="P313" s="59"/>
      <c r="Q313" s="59"/>
      <c r="R313" s="59"/>
      <c r="S313" s="59"/>
      <c r="T313" s="59"/>
      <c r="U313" s="64"/>
      <c r="V313" s="59"/>
    </row>
    <row r="314" spans="1:22" ht="9" customHeight="1">
      <c r="A314" s="75"/>
      <c r="M314" s="75"/>
      <c r="P314" s="59"/>
      <c r="Q314" s="59"/>
      <c r="R314" s="59"/>
      <c r="S314" s="59"/>
      <c r="T314" s="59"/>
      <c r="U314" s="64"/>
      <c r="V314" s="59"/>
    </row>
    <row r="315" spans="1:22" ht="9" customHeight="1">
      <c r="A315" s="75"/>
      <c r="M315" s="75"/>
      <c r="P315" s="59"/>
      <c r="Q315" s="59"/>
      <c r="R315" s="59"/>
      <c r="S315" s="59"/>
      <c r="T315" s="59"/>
      <c r="U315" s="64"/>
      <c r="V315" s="59"/>
    </row>
    <row r="316" spans="1:22" ht="9" customHeight="1">
      <c r="A316" s="75"/>
      <c r="M316" s="75"/>
      <c r="P316" s="59"/>
      <c r="Q316" s="59"/>
      <c r="R316" s="59"/>
      <c r="S316" s="59"/>
      <c r="T316" s="59"/>
      <c r="U316" s="64"/>
      <c r="V316" s="59"/>
    </row>
    <row r="317" spans="1:22" ht="9" customHeight="1">
      <c r="A317" s="75"/>
      <c r="M317" s="75"/>
      <c r="P317" s="59"/>
      <c r="Q317" s="59"/>
      <c r="R317" s="59"/>
      <c r="S317" s="59"/>
      <c r="T317" s="59"/>
      <c r="U317" s="64"/>
      <c r="V317" s="59"/>
    </row>
    <row r="318" spans="1:22" ht="9" customHeight="1">
      <c r="A318" s="75"/>
      <c r="M318" s="75"/>
      <c r="P318" s="59"/>
      <c r="Q318" s="59"/>
      <c r="R318" s="59"/>
      <c r="S318" s="59"/>
      <c r="T318" s="59"/>
      <c r="U318" s="64"/>
      <c r="V318" s="59"/>
    </row>
    <row r="319" spans="1:22" ht="9" customHeight="1">
      <c r="A319" s="75"/>
      <c r="M319" s="75"/>
      <c r="P319" s="59"/>
      <c r="Q319" s="59"/>
      <c r="R319" s="59"/>
      <c r="S319" s="59"/>
      <c r="T319" s="59"/>
      <c r="U319" s="64"/>
      <c r="V319" s="59"/>
    </row>
    <row r="320" spans="1:22" ht="9" customHeight="1">
      <c r="A320" s="75"/>
      <c r="M320" s="75"/>
      <c r="P320" s="59"/>
      <c r="Q320" s="59"/>
      <c r="R320" s="59"/>
      <c r="S320" s="59"/>
      <c r="T320" s="59"/>
      <c r="U320" s="64"/>
      <c r="V320" s="59"/>
    </row>
    <row r="321" spans="1:22" ht="9" customHeight="1">
      <c r="A321" s="75"/>
      <c r="M321" s="75"/>
      <c r="P321" s="59"/>
      <c r="Q321" s="59"/>
      <c r="R321" s="59"/>
      <c r="S321" s="59"/>
      <c r="T321" s="59"/>
      <c r="U321" s="64"/>
      <c r="V321" s="59"/>
    </row>
    <row r="322" spans="1:22" ht="9" customHeight="1">
      <c r="A322" s="75"/>
      <c r="M322" s="75"/>
      <c r="P322" s="59"/>
      <c r="Q322" s="59"/>
      <c r="R322" s="59"/>
      <c r="S322" s="59"/>
      <c r="T322" s="59"/>
      <c r="U322" s="64"/>
      <c r="V322" s="59"/>
    </row>
    <row r="323" spans="1:22" ht="9" customHeight="1">
      <c r="A323" s="75"/>
      <c r="M323" s="75"/>
      <c r="P323" s="59"/>
      <c r="Q323" s="59"/>
      <c r="R323" s="59"/>
      <c r="S323" s="59"/>
      <c r="T323" s="59"/>
      <c r="U323" s="64"/>
      <c r="V323" s="59"/>
    </row>
    <row r="324" spans="1:22" ht="9" customHeight="1">
      <c r="A324" s="75"/>
      <c r="M324" s="75"/>
      <c r="P324" s="59"/>
      <c r="Q324" s="59"/>
      <c r="R324" s="59"/>
      <c r="S324" s="59"/>
      <c r="T324" s="59"/>
      <c r="U324" s="64"/>
      <c r="V324" s="59"/>
    </row>
    <row r="325" spans="1:22" ht="9" customHeight="1">
      <c r="A325" s="75"/>
      <c r="M325" s="75"/>
      <c r="P325" s="59"/>
      <c r="Q325" s="59"/>
      <c r="R325" s="59"/>
      <c r="S325" s="59"/>
      <c r="T325" s="59"/>
      <c r="U325" s="64"/>
      <c r="V325" s="59"/>
    </row>
    <row r="326" spans="1:22" ht="9" customHeight="1">
      <c r="A326" s="75"/>
      <c r="M326" s="75"/>
      <c r="P326" s="59"/>
      <c r="Q326" s="59"/>
      <c r="R326" s="59"/>
      <c r="S326" s="59"/>
      <c r="T326" s="59"/>
      <c r="U326" s="64"/>
      <c r="V326" s="59"/>
    </row>
    <row r="327" spans="1:22" ht="9" customHeight="1">
      <c r="A327" s="75"/>
      <c r="M327" s="75"/>
      <c r="P327" s="59"/>
      <c r="Q327" s="59"/>
      <c r="R327" s="59"/>
      <c r="S327" s="59"/>
      <c r="T327" s="59"/>
      <c r="U327" s="64"/>
      <c r="V327" s="59"/>
    </row>
    <row r="328" spans="1:22" ht="9" customHeight="1">
      <c r="A328" s="75"/>
      <c r="M328" s="75"/>
      <c r="P328" s="59"/>
      <c r="Q328" s="59"/>
      <c r="R328" s="59"/>
      <c r="S328" s="59"/>
      <c r="T328" s="59"/>
      <c r="U328" s="64"/>
      <c r="V328" s="59"/>
    </row>
    <row r="329" spans="1:22" ht="9" customHeight="1">
      <c r="A329" s="75"/>
      <c r="M329" s="75"/>
      <c r="P329" s="59"/>
      <c r="Q329" s="59"/>
      <c r="R329" s="59"/>
      <c r="S329" s="59"/>
      <c r="T329" s="59"/>
      <c r="U329" s="64"/>
      <c r="V329" s="59"/>
    </row>
    <row r="330" spans="1:22" ht="9" customHeight="1">
      <c r="A330" s="75"/>
      <c r="M330" s="75"/>
      <c r="P330" s="59"/>
      <c r="Q330" s="59"/>
      <c r="R330" s="59"/>
      <c r="S330" s="59"/>
      <c r="T330" s="59"/>
      <c r="U330" s="64"/>
      <c r="V330" s="59"/>
    </row>
    <row r="331" spans="1:22" ht="9" customHeight="1">
      <c r="A331" s="75"/>
      <c r="M331" s="75"/>
      <c r="P331" s="59"/>
      <c r="Q331" s="59"/>
      <c r="R331" s="59"/>
      <c r="S331" s="59"/>
      <c r="T331" s="59"/>
      <c r="U331" s="64"/>
      <c r="V331" s="59"/>
    </row>
    <row r="332" spans="1:22" ht="9" customHeight="1">
      <c r="A332" s="75"/>
      <c r="M332" s="75"/>
      <c r="P332" s="59"/>
      <c r="Q332" s="59"/>
      <c r="R332" s="59"/>
      <c r="S332" s="59"/>
      <c r="T332" s="59"/>
      <c r="U332" s="64"/>
      <c r="V332" s="59"/>
    </row>
    <row r="333" spans="1:22" ht="9" customHeight="1">
      <c r="A333" s="75"/>
      <c r="M333" s="75"/>
      <c r="P333" s="59"/>
      <c r="Q333" s="59"/>
      <c r="R333" s="59"/>
      <c r="S333" s="59"/>
      <c r="T333" s="59"/>
      <c r="U333" s="64"/>
      <c r="V333" s="59"/>
    </row>
    <row r="334" spans="1:22" ht="9" customHeight="1">
      <c r="A334" s="75"/>
      <c r="M334" s="75"/>
      <c r="P334" s="59"/>
      <c r="Q334" s="59"/>
      <c r="R334" s="59"/>
      <c r="S334" s="59"/>
      <c r="T334" s="59"/>
      <c r="U334" s="64"/>
      <c r="V334" s="59"/>
    </row>
    <row r="335" spans="1:22" ht="9" customHeight="1">
      <c r="A335" s="75"/>
      <c r="M335" s="75"/>
      <c r="P335" s="59"/>
      <c r="Q335" s="59"/>
      <c r="R335" s="59"/>
      <c r="S335" s="59"/>
      <c r="T335" s="59"/>
      <c r="U335" s="64"/>
      <c r="V335" s="59"/>
    </row>
    <row r="336" spans="1:22" ht="9" customHeight="1">
      <c r="A336" s="75"/>
      <c r="M336" s="75"/>
      <c r="P336" s="59"/>
      <c r="Q336" s="59"/>
      <c r="R336" s="59"/>
      <c r="S336" s="59"/>
      <c r="T336" s="59"/>
      <c r="U336" s="64"/>
      <c r="V336" s="59"/>
    </row>
    <row r="337" spans="1:22" ht="9" customHeight="1">
      <c r="A337" s="75"/>
      <c r="M337" s="75"/>
      <c r="P337" s="59"/>
      <c r="Q337" s="59"/>
      <c r="R337" s="59"/>
      <c r="S337" s="59"/>
      <c r="T337" s="59"/>
      <c r="U337" s="64"/>
      <c r="V337" s="59"/>
    </row>
    <row r="338" spans="1:22" ht="9" customHeight="1">
      <c r="A338" s="75"/>
      <c r="M338" s="75"/>
      <c r="P338" s="59"/>
      <c r="Q338" s="59"/>
      <c r="R338" s="59"/>
      <c r="S338" s="59"/>
      <c r="T338" s="59"/>
      <c r="U338" s="64"/>
      <c r="V338" s="59"/>
    </row>
    <row r="339" spans="1:22" ht="9" customHeight="1">
      <c r="A339" s="75"/>
      <c r="M339" s="75"/>
      <c r="P339" s="59"/>
      <c r="Q339" s="59"/>
      <c r="R339" s="59"/>
      <c r="S339" s="59"/>
      <c r="T339" s="59"/>
      <c r="U339" s="64"/>
      <c r="V339" s="59"/>
    </row>
    <row r="340" spans="1:22" ht="9" customHeight="1">
      <c r="A340" s="75"/>
      <c r="M340" s="75"/>
      <c r="P340" s="59"/>
      <c r="Q340" s="59"/>
      <c r="R340" s="59"/>
      <c r="S340" s="59"/>
      <c r="T340" s="59"/>
      <c r="U340" s="64"/>
      <c r="V340" s="59"/>
    </row>
    <row r="341" spans="1:22" ht="9" customHeight="1">
      <c r="A341" s="75"/>
      <c r="M341" s="75"/>
      <c r="P341" s="59"/>
      <c r="Q341" s="59"/>
      <c r="R341" s="59"/>
      <c r="S341" s="59"/>
      <c r="T341" s="59"/>
      <c r="U341" s="64"/>
      <c r="V341" s="59"/>
    </row>
    <row r="342" spans="1:22" ht="9" customHeight="1">
      <c r="A342" s="75"/>
      <c r="M342" s="75"/>
      <c r="P342" s="59"/>
      <c r="Q342" s="59"/>
      <c r="R342" s="59"/>
      <c r="S342" s="59"/>
      <c r="T342" s="59"/>
      <c r="U342" s="64"/>
      <c r="V342" s="59"/>
    </row>
    <row r="343" spans="1:22" ht="9" customHeight="1">
      <c r="A343" s="75"/>
      <c r="M343" s="75"/>
      <c r="P343" s="59"/>
      <c r="Q343" s="59"/>
      <c r="R343" s="59"/>
      <c r="S343" s="59"/>
      <c r="T343" s="59"/>
      <c r="U343" s="64"/>
      <c r="V343" s="59"/>
    </row>
    <row r="344" spans="1:22" ht="9" customHeight="1">
      <c r="A344" s="75"/>
      <c r="M344" s="75"/>
      <c r="P344" s="59"/>
      <c r="Q344" s="59"/>
      <c r="R344" s="59"/>
      <c r="S344" s="59"/>
      <c r="T344" s="59"/>
      <c r="U344" s="64"/>
      <c r="V344" s="59"/>
    </row>
    <row r="345" spans="1:22" ht="9" customHeight="1">
      <c r="A345" s="75"/>
      <c r="M345" s="75"/>
      <c r="P345" s="59"/>
      <c r="Q345" s="59"/>
      <c r="R345" s="59"/>
      <c r="S345" s="59"/>
      <c r="T345" s="59"/>
      <c r="U345" s="64"/>
      <c r="V345" s="59"/>
    </row>
    <row r="346" spans="1:22" ht="9" customHeight="1">
      <c r="A346" s="75"/>
      <c r="M346" s="75"/>
      <c r="P346" s="59"/>
      <c r="Q346" s="59"/>
      <c r="R346" s="59"/>
      <c r="S346" s="59"/>
      <c r="T346" s="59"/>
      <c r="U346" s="64"/>
      <c r="V346" s="59"/>
    </row>
    <row r="347" spans="1:22" ht="9" customHeight="1">
      <c r="A347" s="75"/>
      <c r="M347" s="75"/>
      <c r="P347" s="59"/>
      <c r="Q347" s="59"/>
      <c r="R347" s="59"/>
      <c r="S347" s="59"/>
      <c r="T347" s="59"/>
      <c r="U347" s="64"/>
      <c r="V347" s="59"/>
    </row>
    <row r="348" spans="1:22" ht="9" customHeight="1">
      <c r="A348" s="75"/>
      <c r="M348" s="75"/>
      <c r="P348" s="59"/>
      <c r="Q348" s="59"/>
      <c r="R348" s="59"/>
      <c r="S348" s="59"/>
      <c r="T348" s="59"/>
      <c r="U348" s="64"/>
      <c r="V348" s="59"/>
    </row>
    <row r="349" spans="1:22" ht="9" customHeight="1">
      <c r="A349" s="75"/>
      <c r="M349" s="75"/>
      <c r="P349" s="59"/>
      <c r="Q349" s="59"/>
      <c r="R349" s="59"/>
      <c r="S349" s="59"/>
      <c r="T349" s="59"/>
      <c r="U349" s="64"/>
      <c r="V349" s="59"/>
    </row>
    <row r="350" spans="1:22" ht="9" customHeight="1">
      <c r="A350" s="75"/>
      <c r="M350" s="75"/>
      <c r="P350" s="59"/>
      <c r="Q350" s="59"/>
      <c r="R350" s="59"/>
      <c r="S350" s="59"/>
      <c r="T350" s="59"/>
      <c r="U350" s="64"/>
      <c r="V350" s="59"/>
    </row>
    <row r="351" spans="1:22" ht="9" customHeight="1">
      <c r="A351" s="75"/>
      <c r="M351" s="75"/>
      <c r="P351" s="59"/>
      <c r="Q351" s="59"/>
      <c r="R351" s="59"/>
      <c r="S351" s="59"/>
      <c r="T351" s="59"/>
      <c r="U351" s="64"/>
      <c r="V351" s="59"/>
    </row>
    <row r="352" spans="1:22" ht="9" customHeight="1">
      <c r="A352" s="75"/>
      <c r="M352" s="75"/>
      <c r="P352" s="59"/>
      <c r="Q352" s="59"/>
      <c r="R352" s="59"/>
      <c r="S352" s="59"/>
      <c r="T352" s="59"/>
      <c r="U352" s="64"/>
      <c r="V352" s="59"/>
    </row>
    <row r="353" spans="1:22" ht="9" customHeight="1">
      <c r="A353" s="75"/>
      <c r="M353" s="75"/>
      <c r="P353" s="59"/>
      <c r="Q353" s="59"/>
      <c r="R353" s="59"/>
      <c r="S353" s="59"/>
      <c r="T353" s="59"/>
      <c r="U353" s="64"/>
      <c r="V353" s="59"/>
    </row>
    <row r="354" spans="1:22" ht="9" customHeight="1">
      <c r="A354" s="75"/>
      <c r="M354" s="75"/>
      <c r="P354" s="59"/>
      <c r="Q354" s="59"/>
      <c r="R354" s="59"/>
      <c r="S354" s="59"/>
      <c r="T354" s="59"/>
      <c r="U354" s="64"/>
      <c r="V354" s="59"/>
    </row>
    <row r="355" spans="1:22" ht="9" customHeight="1">
      <c r="A355" s="75"/>
      <c r="M355" s="75"/>
      <c r="P355" s="59"/>
      <c r="Q355" s="59"/>
      <c r="R355" s="59"/>
      <c r="S355" s="59"/>
      <c r="T355" s="59"/>
      <c r="U355" s="64"/>
      <c r="V355" s="59"/>
    </row>
    <row r="356" spans="1:22" ht="9" customHeight="1">
      <c r="A356" s="75"/>
      <c r="M356" s="75"/>
      <c r="P356" s="59"/>
      <c r="Q356" s="59"/>
      <c r="R356" s="59"/>
      <c r="S356" s="59"/>
      <c r="T356" s="59"/>
      <c r="U356" s="64"/>
      <c r="V356" s="59"/>
    </row>
    <row r="357" spans="1:22" ht="9" customHeight="1">
      <c r="A357" s="75"/>
      <c r="M357" s="75"/>
      <c r="P357" s="59"/>
      <c r="Q357" s="59"/>
      <c r="R357" s="59"/>
      <c r="S357" s="59"/>
      <c r="T357" s="59"/>
      <c r="U357" s="64"/>
      <c r="V357" s="59"/>
    </row>
    <row r="358" spans="1:22" ht="9" customHeight="1">
      <c r="A358" s="75"/>
      <c r="M358" s="75"/>
      <c r="P358" s="59"/>
      <c r="Q358" s="59"/>
      <c r="R358" s="59"/>
      <c r="S358" s="59"/>
      <c r="T358" s="59"/>
      <c r="U358" s="64"/>
      <c r="V358" s="59"/>
    </row>
    <row r="359" spans="1:22" ht="9" customHeight="1">
      <c r="A359" s="75"/>
      <c r="M359" s="75"/>
      <c r="P359" s="59"/>
      <c r="Q359" s="59"/>
      <c r="R359" s="59"/>
      <c r="S359" s="59"/>
      <c r="T359" s="59"/>
      <c r="U359" s="64"/>
      <c r="V359" s="59"/>
    </row>
    <row r="360" spans="1:22" ht="9" customHeight="1">
      <c r="A360" s="75"/>
      <c r="M360" s="75"/>
      <c r="P360" s="59"/>
      <c r="Q360" s="59"/>
      <c r="R360" s="59"/>
      <c r="S360" s="59"/>
      <c r="T360" s="59"/>
      <c r="U360" s="64"/>
      <c r="V360" s="59"/>
    </row>
    <row r="361" spans="1:22" ht="9" customHeight="1">
      <c r="A361" s="75"/>
      <c r="M361" s="75"/>
      <c r="P361" s="59"/>
      <c r="Q361" s="59"/>
      <c r="R361" s="59"/>
      <c r="S361" s="59"/>
      <c r="T361" s="59"/>
      <c r="U361" s="64"/>
      <c r="V361" s="59"/>
    </row>
    <row r="362" spans="1:22" ht="9" customHeight="1">
      <c r="A362" s="75"/>
      <c r="M362" s="75"/>
      <c r="P362" s="59"/>
      <c r="Q362" s="59"/>
      <c r="R362" s="59"/>
      <c r="S362" s="59"/>
      <c r="T362" s="59"/>
      <c r="U362" s="64"/>
      <c r="V362" s="59"/>
    </row>
    <row r="363" spans="1:22" ht="9" customHeight="1">
      <c r="A363" s="75"/>
      <c r="M363" s="75"/>
      <c r="P363" s="59"/>
      <c r="Q363" s="59"/>
      <c r="R363" s="59"/>
      <c r="S363" s="59"/>
      <c r="T363" s="59"/>
      <c r="U363" s="64"/>
      <c r="V363" s="59"/>
    </row>
    <row r="364" spans="1:22" ht="9" customHeight="1">
      <c r="A364" s="75"/>
      <c r="M364" s="75"/>
      <c r="P364" s="59"/>
      <c r="Q364" s="59"/>
      <c r="R364" s="59"/>
      <c r="S364" s="59"/>
      <c r="T364" s="59"/>
      <c r="U364" s="64"/>
      <c r="V364" s="59"/>
    </row>
    <row r="365" spans="1:22" ht="9" customHeight="1">
      <c r="A365" s="75"/>
      <c r="M365" s="75"/>
      <c r="P365" s="59"/>
      <c r="Q365" s="59"/>
      <c r="R365" s="59"/>
      <c r="S365" s="59"/>
      <c r="T365" s="59"/>
      <c r="U365" s="64"/>
      <c r="V365" s="59"/>
    </row>
    <row r="366" spans="1:22" ht="9" customHeight="1">
      <c r="A366" s="75"/>
      <c r="M366" s="75"/>
      <c r="P366" s="59"/>
      <c r="Q366" s="59"/>
      <c r="R366" s="59"/>
      <c r="S366" s="59"/>
      <c r="T366" s="59"/>
      <c r="U366" s="64"/>
      <c r="V366" s="59"/>
    </row>
    <row r="367" spans="1:22" ht="9" customHeight="1">
      <c r="A367" s="75"/>
      <c r="M367" s="75"/>
      <c r="P367" s="59"/>
      <c r="Q367" s="59"/>
      <c r="R367" s="59"/>
      <c r="S367" s="59"/>
      <c r="T367" s="59"/>
      <c r="U367" s="64"/>
      <c r="V367" s="59"/>
    </row>
    <row r="368" spans="1:22" ht="9" customHeight="1">
      <c r="A368" s="75"/>
      <c r="M368" s="75"/>
      <c r="P368" s="59"/>
      <c r="Q368" s="59"/>
      <c r="R368" s="59"/>
      <c r="S368" s="59"/>
      <c r="T368" s="59"/>
      <c r="U368" s="64"/>
      <c r="V368" s="59"/>
    </row>
    <row r="369" spans="1:22" ht="9" customHeight="1">
      <c r="A369" s="75"/>
      <c r="M369" s="75"/>
      <c r="P369" s="59"/>
      <c r="Q369" s="59"/>
      <c r="R369" s="59"/>
      <c r="S369" s="59"/>
      <c r="T369" s="59"/>
      <c r="U369" s="64"/>
      <c r="V369" s="59"/>
    </row>
    <row r="370" spans="1:22" ht="9" customHeight="1">
      <c r="A370" s="75"/>
      <c r="M370" s="75"/>
      <c r="P370" s="59"/>
      <c r="Q370" s="59"/>
      <c r="R370" s="59"/>
      <c r="S370" s="59"/>
      <c r="T370" s="59"/>
      <c r="U370" s="64"/>
      <c r="V370" s="59"/>
    </row>
    <row r="371" spans="1:22" ht="9" customHeight="1">
      <c r="A371" s="75"/>
      <c r="M371" s="75"/>
      <c r="P371" s="59"/>
      <c r="Q371" s="59"/>
      <c r="R371" s="59"/>
      <c r="S371" s="59"/>
      <c r="T371" s="59"/>
      <c r="U371" s="64"/>
      <c r="V371" s="59"/>
    </row>
    <row r="372" spans="1:22" ht="9" customHeight="1">
      <c r="A372" s="75"/>
      <c r="M372" s="75"/>
      <c r="P372" s="59"/>
      <c r="Q372" s="59"/>
      <c r="R372" s="59"/>
      <c r="S372" s="59"/>
      <c r="T372" s="59"/>
      <c r="U372" s="64"/>
      <c r="V372" s="59"/>
    </row>
    <row r="373" spans="1:22" ht="9" customHeight="1">
      <c r="A373" s="75"/>
      <c r="M373" s="75"/>
      <c r="P373" s="59"/>
      <c r="Q373" s="59"/>
      <c r="R373" s="59"/>
      <c r="S373" s="59"/>
      <c r="T373" s="59"/>
      <c r="U373" s="64"/>
      <c r="V373" s="59"/>
    </row>
    <row r="374" spans="1:22" ht="9" customHeight="1">
      <c r="A374" s="75"/>
      <c r="M374" s="75"/>
      <c r="P374" s="59"/>
      <c r="Q374" s="59"/>
      <c r="R374" s="59"/>
      <c r="S374" s="59"/>
      <c r="T374" s="59"/>
      <c r="U374" s="64"/>
      <c r="V374" s="59"/>
    </row>
    <row r="375" spans="1:22" ht="9" customHeight="1">
      <c r="A375" s="75"/>
      <c r="M375" s="75"/>
      <c r="P375" s="59"/>
      <c r="Q375" s="59"/>
      <c r="R375" s="59"/>
      <c r="S375" s="59"/>
      <c r="T375" s="59"/>
      <c r="U375" s="64"/>
      <c r="V375" s="59"/>
    </row>
    <row r="376" spans="1:22" ht="9" customHeight="1">
      <c r="A376" s="75"/>
      <c r="M376" s="75"/>
      <c r="P376" s="59"/>
      <c r="Q376" s="59"/>
      <c r="R376" s="59"/>
      <c r="S376" s="59"/>
      <c r="T376" s="59"/>
      <c r="U376" s="64"/>
      <c r="V376" s="59"/>
    </row>
    <row r="377" spans="1:22" ht="9" customHeight="1">
      <c r="A377" s="75"/>
      <c r="M377" s="75"/>
      <c r="P377" s="59"/>
      <c r="Q377" s="59"/>
      <c r="R377" s="59"/>
      <c r="S377" s="59"/>
      <c r="T377" s="59"/>
      <c r="U377" s="64"/>
      <c r="V377" s="59"/>
    </row>
    <row r="378" spans="1:22" ht="9" customHeight="1">
      <c r="A378" s="75"/>
      <c r="M378" s="75"/>
      <c r="P378" s="59"/>
      <c r="Q378" s="59"/>
      <c r="R378" s="59"/>
      <c r="S378" s="59"/>
      <c r="T378" s="59"/>
      <c r="U378" s="64"/>
      <c r="V378" s="59"/>
    </row>
    <row r="379" spans="1:22" ht="9" customHeight="1">
      <c r="A379" s="75"/>
      <c r="M379" s="75"/>
      <c r="P379" s="59"/>
      <c r="Q379" s="59"/>
      <c r="R379" s="59"/>
      <c r="S379" s="59"/>
      <c r="T379" s="59"/>
      <c r="U379" s="64"/>
      <c r="V379" s="59"/>
    </row>
    <row r="380" spans="1:22" ht="9" customHeight="1">
      <c r="A380" s="75"/>
      <c r="M380" s="75"/>
      <c r="P380" s="59"/>
      <c r="Q380" s="59"/>
      <c r="R380" s="59"/>
      <c r="S380" s="59"/>
      <c r="T380" s="59"/>
      <c r="U380" s="64"/>
      <c r="V380" s="59"/>
    </row>
    <row r="381" spans="1:22" ht="9" customHeight="1">
      <c r="A381" s="75"/>
      <c r="M381" s="75"/>
      <c r="P381" s="59"/>
      <c r="Q381" s="59"/>
      <c r="R381" s="59"/>
      <c r="S381" s="59"/>
      <c r="T381" s="59"/>
      <c r="U381" s="64"/>
      <c r="V381" s="59"/>
    </row>
    <row r="382" spans="1:22" ht="9" customHeight="1">
      <c r="A382" s="75"/>
      <c r="M382" s="75"/>
      <c r="P382" s="59"/>
      <c r="Q382" s="59"/>
      <c r="R382" s="59"/>
      <c r="S382" s="59"/>
      <c r="T382" s="59"/>
      <c r="U382" s="64"/>
      <c r="V382" s="59"/>
    </row>
    <row r="383" spans="1:22" ht="9" customHeight="1">
      <c r="A383" s="75"/>
      <c r="M383" s="75"/>
      <c r="P383" s="59"/>
      <c r="Q383" s="59"/>
      <c r="R383" s="59"/>
      <c r="S383" s="59"/>
      <c r="T383" s="59"/>
      <c r="U383" s="64"/>
      <c r="V383" s="59"/>
    </row>
    <row r="384" spans="1:22" ht="9" customHeight="1">
      <c r="A384" s="75"/>
      <c r="M384" s="75"/>
      <c r="P384" s="59"/>
      <c r="Q384" s="59"/>
      <c r="R384" s="59"/>
      <c r="S384" s="59"/>
      <c r="T384" s="59"/>
      <c r="U384" s="64"/>
      <c r="V384" s="59"/>
    </row>
    <row r="385" spans="1:22" ht="9" customHeight="1">
      <c r="A385" s="75"/>
      <c r="M385" s="75"/>
      <c r="P385" s="59"/>
      <c r="Q385" s="59"/>
      <c r="R385" s="59"/>
      <c r="S385" s="59"/>
      <c r="T385" s="59"/>
      <c r="U385" s="64"/>
      <c r="V385" s="59"/>
    </row>
    <row r="386" spans="1:22" ht="9" customHeight="1">
      <c r="A386" s="75"/>
      <c r="M386" s="75"/>
      <c r="P386" s="59"/>
      <c r="Q386" s="59"/>
      <c r="R386" s="59"/>
      <c r="S386" s="59"/>
      <c r="T386" s="59"/>
      <c r="U386" s="64"/>
      <c r="V386" s="59"/>
    </row>
    <row r="387" spans="1:22" ht="9" customHeight="1">
      <c r="A387" s="75"/>
      <c r="M387" s="75"/>
      <c r="P387" s="59"/>
      <c r="Q387" s="59"/>
      <c r="R387" s="59"/>
      <c r="S387" s="59"/>
      <c r="T387" s="59"/>
      <c r="U387" s="64"/>
      <c r="V387" s="59"/>
    </row>
    <row r="388" spans="1:22" ht="9" customHeight="1">
      <c r="A388" s="75"/>
      <c r="M388" s="75"/>
      <c r="P388" s="59"/>
      <c r="Q388" s="59"/>
      <c r="R388" s="59"/>
      <c r="S388" s="59"/>
      <c r="T388" s="59"/>
      <c r="U388" s="64"/>
      <c r="V388" s="59"/>
    </row>
    <row r="389" spans="1:22" ht="9" customHeight="1">
      <c r="A389" s="75"/>
      <c r="M389" s="75"/>
      <c r="P389" s="59"/>
      <c r="Q389" s="59"/>
      <c r="R389" s="59"/>
      <c r="S389" s="59"/>
      <c r="T389" s="59"/>
      <c r="U389" s="64"/>
      <c r="V389" s="59"/>
    </row>
    <row r="390" spans="1:22" ht="9" customHeight="1">
      <c r="A390" s="75"/>
      <c r="M390" s="75"/>
      <c r="P390" s="59"/>
      <c r="Q390" s="59"/>
      <c r="R390" s="59"/>
      <c r="S390" s="59"/>
      <c r="T390" s="59"/>
      <c r="U390" s="64"/>
      <c r="V390" s="59"/>
    </row>
    <row r="391" spans="1:22" ht="9" customHeight="1">
      <c r="A391" s="75"/>
      <c r="M391" s="75"/>
      <c r="P391" s="59"/>
      <c r="Q391" s="59"/>
      <c r="R391" s="59"/>
      <c r="S391" s="59"/>
      <c r="T391" s="59"/>
      <c r="U391" s="64"/>
      <c r="V391" s="59"/>
    </row>
    <row r="392" spans="1:22" ht="9" customHeight="1">
      <c r="A392" s="75"/>
      <c r="M392" s="75"/>
      <c r="P392" s="59"/>
      <c r="Q392" s="59"/>
      <c r="R392" s="59"/>
      <c r="S392" s="59"/>
      <c r="T392" s="59"/>
      <c r="U392" s="64"/>
      <c r="V392" s="59"/>
    </row>
    <row r="393" spans="1:22" ht="9" customHeight="1">
      <c r="A393" s="75"/>
      <c r="M393" s="75"/>
      <c r="P393" s="59"/>
      <c r="Q393" s="59"/>
      <c r="R393" s="59"/>
      <c r="S393" s="59"/>
      <c r="T393" s="59"/>
      <c r="U393" s="64"/>
      <c r="V393" s="59"/>
    </row>
    <row r="394" spans="1:22" ht="9" customHeight="1">
      <c r="A394" s="75"/>
      <c r="M394" s="75"/>
      <c r="P394" s="59"/>
      <c r="Q394" s="59"/>
      <c r="R394" s="59"/>
      <c r="S394" s="59"/>
      <c r="T394" s="59"/>
      <c r="U394" s="64"/>
      <c r="V394" s="59"/>
    </row>
    <row r="395" spans="1:22" ht="9" customHeight="1">
      <c r="A395" s="75"/>
      <c r="M395" s="75"/>
      <c r="P395" s="59"/>
      <c r="Q395" s="59"/>
      <c r="R395" s="59"/>
      <c r="S395" s="59"/>
      <c r="T395" s="59"/>
      <c r="U395" s="64"/>
      <c r="V395" s="59"/>
    </row>
    <row r="396" spans="1:22" ht="9" customHeight="1">
      <c r="A396" s="75"/>
      <c r="M396" s="75"/>
      <c r="P396" s="59"/>
      <c r="Q396" s="59"/>
      <c r="R396" s="59"/>
      <c r="S396" s="59"/>
      <c r="T396" s="59"/>
      <c r="U396" s="64"/>
      <c r="V396" s="59"/>
    </row>
    <row r="397" spans="1:22" ht="9" customHeight="1">
      <c r="A397" s="75"/>
      <c r="M397" s="75"/>
      <c r="P397" s="59"/>
      <c r="Q397" s="59"/>
      <c r="R397" s="59"/>
      <c r="S397" s="59"/>
      <c r="T397" s="59"/>
      <c r="U397" s="64"/>
      <c r="V397" s="59"/>
    </row>
    <row r="398" spans="1:22" ht="9" customHeight="1">
      <c r="A398" s="75"/>
      <c r="M398" s="75"/>
      <c r="P398" s="59"/>
      <c r="Q398" s="59"/>
      <c r="R398" s="59"/>
      <c r="S398" s="59"/>
      <c r="T398" s="59"/>
      <c r="U398" s="64"/>
      <c r="V398" s="59"/>
    </row>
    <row r="399" spans="1:22" ht="9" customHeight="1">
      <c r="A399" s="75"/>
      <c r="M399" s="75"/>
      <c r="P399" s="59"/>
      <c r="Q399" s="59"/>
      <c r="R399" s="59"/>
      <c r="S399" s="59"/>
      <c r="T399" s="59"/>
      <c r="U399" s="64"/>
      <c r="V399" s="59"/>
    </row>
    <row r="400" spans="1:22" ht="9" customHeight="1">
      <c r="A400" s="75"/>
      <c r="M400" s="75"/>
      <c r="P400" s="59"/>
      <c r="Q400" s="59"/>
      <c r="R400" s="59"/>
      <c r="S400" s="59"/>
      <c r="T400" s="59"/>
      <c r="U400" s="64"/>
      <c r="V400" s="59"/>
    </row>
    <row r="401" spans="1:22" ht="9" customHeight="1">
      <c r="A401" s="75"/>
      <c r="M401" s="75"/>
      <c r="P401" s="59"/>
      <c r="Q401" s="59"/>
      <c r="R401" s="59"/>
      <c r="S401" s="59"/>
      <c r="T401" s="59"/>
      <c r="U401" s="64"/>
      <c r="V401" s="59"/>
    </row>
    <row r="402" spans="1:22" ht="9" customHeight="1">
      <c r="A402" s="75"/>
      <c r="M402" s="75"/>
      <c r="P402" s="59"/>
      <c r="Q402" s="59"/>
      <c r="R402" s="59"/>
      <c r="S402" s="59"/>
      <c r="T402" s="59"/>
      <c r="U402" s="64"/>
      <c r="V402" s="59"/>
    </row>
    <row r="403" spans="1:22" ht="9" customHeight="1">
      <c r="A403" s="75"/>
      <c r="M403" s="75"/>
      <c r="P403" s="59"/>
      <c r="Q403" s="59"/>
      <c r="R403" s="59"/>
      <c r="S403" s="59"/>
      <c r="T403" s="59"/>
      <c r="U403" s="64"/>
      <c r="V403" s="59"/>
    </row>
    <row r="404" spans="1:22" ht="9" customHeight="1">
      <c r="A404" s="75"/>
      <c r="M404" s="75"/>
      <c r="P404" s="59"/>
      <c r="Q404" s="59"/>
      <c r="R404" s="59"/>
      <c r="S404" s="59"/>
      <c r="T404" s="59"/>
      <c r="U404" s="64"/>
      <c r="V404" s="59"/>
    </row>
    <row r="405" spans="1:22" ht="9" customHeight="1">
      <c r="A405" s="75"/>
      <c r="M405" s="75"/>
      <c r="P405" s="59"/>
      <c r="Q405" s="59"/>
      <c r="R405" s="59"/>
      <c r="S405" s="59"/>
      <c r="T405" s="59"/>
      <c r="U405" s="64"/>
      <c r="V405" s="59"/>
    </row>
    <row r="406" spans="1:22" ht="9" customHeight="1">
      <c r="A406" s="75"/>
      <c r="M406" s="75"/>
      <c r="P406" s="59"/>
      <c r="Q406" s="59"/>
      <c r="R406" s="59"/>
      <c r="S406" s="59"/>
      <c r="T406" s="59"/>
      <c r="U406" s="64"/>
      <c r="V406" s="59"/>
    </row>
    <row r="407" spans="1:22" ht="9" customHeight="1">
      <c r="A407" s="75"/>
      <c r="M407" s="75"/>
      <c r="P407" s="59"/>
      <c r="Q407" s="59"/>
      <c r="R407" s="59"/>
      <c r="S407" s="59"/>
      <c r="T407" s="59"/>
      <c r="U407" s="64"/>
      <c r="V407" s="59"/>
    </row>
    <row r="408" spans="1:22" ht="9" customHeight="1">
      <c r="A408" s="75"/>
      <c r="M408" s="75"/>
      <c r="P408" s="59"/>
      <c r="Q408" s="59"/>
      <c r="R408" s="59"/>
      <c r="S408" s="59"/>
      <c r="T408" s="59"/>
      <c r="U408" s="64"/>
      <c r="V408" s="59"/>
    </row>
    <row r="409" spans="1:22" ht="9" customHeight="1">
      <c r="A409" s="75"/>
      <c r="M409" s="75"/>
      <c r="P409" s="59"/>
      <c r="Q409" s="59"/>
      <c r="R409" s="59"/>
      <c r="S409" s="59"/>
      <c r="T409" s="59"/>
      <c r="U409" s="64"/>
      <c r="V409" s="59"/>
    </row>
    <row r="410" spans="1:22" ht="9" customHeight="1">
      <c r="A410" s="75"/>
      <c r="M410" s="75"/>
      <c r="P410" s="59"/>
      <c r="Q410" s="59"/>
      <c r="R410" s="59"/>
      <c r="S410" s="59"/>
      <c r="T410" s="59"/>
      <c r="U410" s="64"/>
      <c r="V410" s="59"/>
    </row>
    <row r="411" spans="1:22" ht="9" customHeight="1">
      <c r="A411" s="75"/>
      <c r="M411" s="75"/>
      <c r="P411" s="59"/>
      <c r="Q411" s="59"/>
      <c r="R411" s="59"/>
      <c r="S411" s="59"/>
      <c r="T411" s="59"/>
      <c r="U411" s="64"/>
      <c r="V411" s="59"/>
    </row>
    <row r="412" spans="1:22" ht="9" customHeight="1">
      <c r="A412" s="75"/>
      <c r="M412" s="75"/>
      <c r="P412" s="59"/>
      <c r="Q412" s="59"/>
      <c r="R412" s="59"/>
      <c r="S412" s="59"/>
      <c r="T412" s="59"/>
      <c r="U412" s="64"/>
      <c r="V412" s="59"/>
    </row>
    <row r="413" spans="1:22" ht="9" customHeight="1">
      <c r="A413" s="75"/>
      <c r="M413" s="75"/>
      <c r="P413" s="59"/>
      <c r="Q413" s="59"/>
      <c r="R413" s="59"/>
      <c r="S413" s="59"/>
      <c r="T413" s="59"/>
      <c r="U413" s="64"/>
      <c r="V413" s="59"/>
    </row>
    <row r="414" spans="1:22" ht="9" customHeight="1">
      <c r="A414" s="75"/>
      <c r="M414" s="75"/>
      <c r="P414" s="59"/>
      <c r="Q414" s="59"/>
      <c r="R414" s="59"/>
      <c r="S414" s="59"/>
      <c r="T414" s="59"/>
      <c r="U414" s="64"/>
      <c r="V414" s="59"/>
    </row>
    <row r="415" spans="1:22" ht="9" customHeight="1">
      <c r="A415" s="75"/>
      <c r="M415" s="75"/>
      <c r="P415" s="59"/>
      <c r="Q415" s="59"/>
      <c r="R415" s="59"/>
      <c r="S415" s="59"/>
      <c r="T415" s="59"/>
      <c r="U415" s="64"/>
      <c r="V415" s="59"/>
    </row>
    <row r="416" spans="1:22" ht="9" customHeight="1">
      <c r="A416" s="75"/>
      <c r="M416" s="75"/>
      <c r="P416" s="59"/>
      <c r="Q416" s="59"/>
      <c r="R416" s="59"/>
      <c r="S416" s="59"/>
      <c r="T416" s="59"/>
      <c r="U416" s="64"/>
      <c r="V416" s="59"/>
    </row>
    <row r="417" spans="1:22" ht="9" customHeight="1">
      <c r="A417" s="75"/>
      <c r="M417" s="75"/>
      <c r="P417" s="59"/>
      <c r="Q417" s="59"/>
      <c r="R417" s="59"/>
      <c r="S417" s="59"/>
      <c r="T417" s="59"/>
      <c r="U417" s="64"/>
      <c r="V417" s="59"/>
    </row>
    <row r="418" spans="1:22" ht="9" customHeight="1">
      <c r="A418" s="75"/>
      <c r="M418" s="75"/>
      <c r="P418" s="59"/>
      <c r="Q418" s="59"/>
      <c r="R418" s="59"/>
      <c r="S418" s="59"/>
      <c r="T418" s="59"/>
      <c r="U418" s="64"/>
      <c r="V418" s="59"/>
    </row>
    <row r="419" spans="1:22" ht="9" customHeight="1">
      <c r="A419" s="75"/>
      <c r="M419" s="75"/>
      <c r="P419" s="59"/>
      <c r="Q419" s="59"/>
      <c r="R419" s="59"/>
      <c r="S419" s="59"/>
      <c r="T419" s="59"/>
      <c r="U419" s="64"/>
      <c r="V419" s="59"/>
    </row>
    <row r="420" spans="1:22" ht="9" customHeight="1">
      <c r="A420" s="75"/>
      <c r="M420" s="75"/>
      <c r="P420" s="59"/>
      <c r="Q420" s="59"/>
      <c r="R420" s="59"/>
      <c r="S420" s="59"/>
      <c r="T420" s="59"/>
      <c r="U420" s="64"/>
      <c r="V420" s="59"/>
    </row>
    <row r="421" spans="1:22" ht="9" customHeight="1">
      <c r="A421" s="75"/>
      <c r="M421" s="75"/>
      <c r="P421" s="59"/>
      <c r="Q421" s="59"/>
      <c r="R421" s="59"/>
      <c r="S421" s="59"/>
      <c r="T421" s="59"/>
      <c r="U421" s="64"/>
      <c r="V421" s="59"/>
    </row>
    <row r="422" spans="1:22" ht="9" customHeight="1">
      <c r="A422" s="75"/>
      <c r="M422" s="75"/>
      <c r="P422" s="59"/>
      <c r="Q422" s="59"/>
      <c r="R422" s="59"/>
      <c r="S422" s="59"/>
      <c r="T422" s="59"/>
      <c r="U422" s="64"/>
      <c r="V422" s="59"/>
    </row>
    <row r="423" spans="1:22" ht="9" customHeight="1">
      <c r="A423" s="75"/>
      <c r="M423" s="75"/>
      <c r="P423" s="59"/>
      <c r="Q423" s="59"/>
      <c r="R423" s="59"/>
      <c r="S423" s="59"/>
      <c r="T423" s="59"/>
      <c r="U423" s="64"/>
      <c r="V423" s="59"/>
    </row>
    <row r="424" spans="1:22" ht="9" customHeight="1">
      <c r="A424" s="75"/>
      <c r="M424" s="75"/>
      <c r="P424" s="59"/>
      <c r="Q424" s="59"/>
      <c r="R424" s="59"/>
      <c r="S424" s="59"/>
      <c r="T424" s="59"/>
      <c r="U424" s="64"/>
      <c r="V424" s="59"/>
    </row>
    <row r="425" spans="1:22" ht="9" customHeight="1">
      <c r="A425" s="75"/>
      <c r="M425" s="75"/>
      <c r="P425" s="59"/>
      <c r="Q425" s="59"/>
      <c r="R425" s="59"/>
      <c r="S425" s="59"/>
      <c r="T425" s="59"/>
      <c r="U425" s="64"/>
      <c r="V425" s="59"/>
    </row>
    <row r="426" spans="1:22" ht="9" customHeight="1">
      <c r="A426" s="75"/>
      <c r="M426" s="75"/>
      <c r="P426" s="59"/>
      <c r="Q426" s="59"/>
      <c r="R426" s="59"/>
      <c r="S426" s="59"/>
      <c r="T426" s="59"/>
      <c r="U426" s="64"/>
      <c r="V426" s="59"/>
    </row>
    <row r="427" spans="1:22" ht="9" customHeight="1">
      <c r="A427" s="75"/>
      <c r="M427" s="75"/>
      <c r="P427" s="59"/>
      <c r="Q427" s="59"/>
      <c r="R427" s="59"/>
      <c r="S427" s="59"/>
      <c r="T427" s="59"/>
      <c r="U427" s="64"/>
      <c r="V427" s="59"/>
    </row>
    <row r="428" spans="1:22" ht="9" customHeight="1">
      <c r="A428" s="75"/>
      <c r="M428" s="75"/>
      <c r="P428" s="59"/>
      <c r="Q428" s="59"/>
      <c r="R428" s="59"/>
      <c r="S428" s="59"/>
      <c r="T428" s="59"/>
      <c r="U428" s="64"/>
      <c r="V428" s="59"/>
    </row>
    <row r="429" spans="1:22" ht="9" customHeight="1">
      <c r="A429" s="75"/>
      <c r="M429" s="75"/>
    </row>
    <row r="430" spans="1:22" ht="9" customHeight="1">
      <c r="A430" s="75"/>
      <c r="M430" s="75"/>
    </row>
    <row r="431" spans="1:22" ht="9" customHeight="1">
      <c r="A431" s="75"/>
      <c r="M431" s="75"/>
    </row>
    <row r="432" spans="1:22" ht="9" customHeight="1">
      <c r="A432" s="75"/>
      <c r="M432" s="75"/>
    </row>
    <row r="433" spans="1:13" ht="9" customHeight="1">
      <c r="A433" s="75"/>
      <c r="M433" s="75"/>
    </row>
    <row r="434" spans="1:13" ht="9" customHeight="1">
      <c r="A434" s="75"/>
      <c r="M434" s="75"/>
    </row>
    <row r="435" spans="1:13" ht="9" customHeight="1">
      <c r="A435" s="75"/>
      <c r="M435" s="75"/>
    </row>
    <row r="436" spans="1:13" ht="9" customHeight="1">
      <c r="A436" s="75"/>
      <c r="M436" s="75"/>
    </row>
    <row r="437" spans="1:13" ht="9" customHeight="1">
      <c r="A437" s="75"/>
      <c r="M437" s="75"/>
    </row>
    <row r="438" spans="1:13" ht="9" customHeight="1">
      <c r="A438" s="75"/>
      <c r="M438" s="75"/>
    </row>
    <row r="439" spans="1:13" ht="9" customHeight="1">
      <c r="A439" s="75"/>
      <c r="M439" s="75"/>
    </row>
    <row r="440" spans="1:13" ht="9" customHeight="1">
      <c r="A440" s="75"/>
      <c r="M440" s="75"/>
    </row>
    <row r="441" spans="1:13" ht="9" customHeight="1">
      <c r="A441" s="75"/>
      <c r="M441" s="75"/>
    </row>
    <row r="442" spans="1:13" ht="9" customHeight="1">
      <c r="A442" s="75"/>
      <c r="M442" s="75"/>
    </row>
    <row r="443" spans="1:13" ht="9" customHeight="1">
      <c r="A443" s="75"/>
      <c r="M443" s="75"/>
    </row>
    <row r="444" spans="1:13" ht="9" customHeight="1">
      <c r="A444" s="75"/>
      <c r="M444" s="75"/>
    </row>
    <row r="445" spans="1:13" ht="9" customHeight="1">
      <c r="A445" s="75"/>
      <c r="M445" s="75"/>
    </row>
    <row r="446" spans="1:13" ht="9" customHeight="1">
      <c r="A446" s="75"/>
      <c r="M446" s="75"/>
    </row>
    <row r="447" spans="1:13" ht="9" customHeight="1">
      <c r="A447" s="75"/>
      <c r="M447" s="75"/>
    </row>
    <row r="448" spans="1:13" ht="9" customHeight="1">
      <c r="A448" s="75"/>
      <c r="M448" s="75"/>
    </row>
    <row r="449" spans="1:13" ht="9" customHeight="1">
      <c r="A449" s="75"/>
      <c r="M449" s="75"/>
    </row>
    <row r="450" spans="1:13" ht="9" customHeight="1">
      <c r="A450" s="75"/>
      <c r="M450" s="75"/>
    </row>
    <row r="451" spans="1:13" ht="9" customHeight="1">
      <c r="A451" s="75"/>
      <c r="M451" s="75"/>
    </row>
    <row r="452" spans="1:13" ht="9" customHeight="1">
      <c r="A452" s="75"/>
      <c r="M452" s="75"/>
    </row>
    <row r="453" spans="1:13" ht="9" customHeight="1">
      <c r="A453" s="75"/>
      <c r="M453" s="75"/>
    </row>
    <row r="454" spans="1:13" ht="9" customHeight="1">
      <c r="A454" s="75"/>
      <c r="M454" s="75"/>
    </row>
    <row r="455" spans="1:13" ht="9" customHeight="1">
      <c r="A455" s="75"/>
      <c r="M455" s="75"/>
    </row>
    <row r="456" spans="1:13" ht="9" customHeight="1">
      <c r="A456" s="75"/>
      <c r="M456" s="75"/>
    </row>
    <row r="457" spans="1:13" ht="9" customHeight="1">
      <c r="A457" s="75"/>
      <c r="M457" s="75"/>
    </row>
    <row r="458" spans="1:13" ht="9" customHeight="1">
      <c r="A458" s="75"/>
      <c r="M458" s="75"/>
    </row>
    <row r="459" spans="1:13" ht="9" customHeight="1">
      <c r="A459" s="75"/>
      <c r="M459" s="75"/>
    </row>
    <row r="460" spans="1:13" ht="9" customHeight="1">
      <c r="A460" s="75"/>
      <c r="M460" s="75"/>
    </row>
    <row r="461" spans="1:13" ht="9" customHeight="1">
      <c r="A461" s="75"/>
      <c r="M461" s="75"/>
    </row>
    <row r="462" spans="1:13" ht="9" customHeight="1">
      <c r="A462" s="75"/>
      <c r="M462" s="75"/>
    </row>
    <row r="463" spans="1:13" ht="9" customHeight="1">
      <c r="A463" s="75"/>
      <c r="M463" s="75"/>
    </row>
    <row r="464" spans="1:13" ht="9" customHeight="1">
      <c r="A464" s="75"/>
      <c r="M464" s="75"/>
    </row>
    <row r="465" spans="1:13" ht="9" customHeight="1">
      <c r="A465" s="75"/>
      <c r="M465" s="75"/>
    </row>
    <row r="466" spans="1:13" ht="9" customHeight="1">
      <c r="A466" s="75"/>
      <c r="M466" s="75"/>
    </row>
    <row r="467" spans="1:13" ht="9" customHeight="1">
      <c r="A467" s="75"/>
      <c r="M467" s="75"/>
    </row>
    <row r="468" spans="1:13" ht="9" customHeight="1">
      <c r="A468" s="75"/>
      <c r="M468" s="75"/>
    </row>
    <row r="469" spans="1:13" ht="9" customHeight="1">
      <c r="A469" s="75"/>
      <c r="M469" s="75"/>
    </row>
    <row r="470" spans="1:13" ht="9" customHeight="1">
      <c r="A470" s="75"/>
      <c r="M470" s="75"/>
    </row>
    <row r="471" spans="1:13" ht="9" customHeight="1">
      <c r="A471" s="75"/>
      <c r="M471" s="75"/>
    </row>
    <row r="472" spans="1:13" ht="9" customHeight="1">
      <c r="A472" s="75"/>
      <c r="M472" s="75"/>
    </row>
    <row r="473" spans="1:13" ht="9" customHeight="1">
      <c r="A473" s="75"/>
      <c r="M473" s="75"/>
    </row>
    <row r="474" spans="1:13" ht="9" customHeight="1">
      <c r="A474" s="75"/>
      <c r="M474" s="75"/>
    </row>
    <row r="475" spans="1:13" ht="9" customHeight="1">
      <c r="A475" s="75"/>
      <c r="M475" s="75"/>
    </row>
    <row r="476" spans="1:13" ht="9" customHeight="1">
      <c r="A476" s="75"/>
      <c r="M476" s="75"/>
    </row>
    <row r="477" spans="1:13" ht="9" customHeight="1">
      <c r="A477" s="75"/>
      <c r="M477" s="75"/>
    </row>
    <row r="478" spans="1:13" ht="9" customHeight="1">
      <c r="A478" s="75"/>
      <c r="M478" s="75"/>
    </row>
    <row r="479" spans="1:13" ht="9" customHeight="1">
      <c r="A479" s="75"/>
      <c r="M479" s="75"/>
    </row>
    <row r="480" spans="1:13" ht="9" customHeight="1">
      <c r="A480" s="75"/>
      <c r="M480" s="75"/>
    </row>
    <row r="481" spans="1:13" ht="9" customHeight="1">
      <c r="A481" s="75"/>
      <c r="M481" s="75"/>
    </row>
    <row r="482" spans="1:13" ht="9" customHeight="1">
      <c r="A482" s="75"/>
      <c r="M482" s="75"/>
    </row>
    <row r="483" spans="1:13" ht="9" customHeight="1">
      <c r="A483" s="75"/>
      <c r="M483" s="75"/>
    </row>
    <row r="484" spans="1:13" ht="9" customHeight="1">
      <c r="A484" s="75"/>
      <c r="M484" s="75"/>
    </row>
    <row r="485" spans="1:13" ht="9" customHeight="1">
      <c r="A485" s="75"/>
      <c r="M485" s="75"/>
    </row>
    <row r="486" spans="1:13" ht="9" customHeight="1">
      <c r="A486" s="75"/>
      <c r="M486" s="75"/>
    </row>
    <row r="487" spans="1:13" ht="9" customHeight="1">
      <c r="A487" s="75"/>
      <c r="M487" s="75"/>
    </row>
    <row r="488" spans="1:13" ht="9" customHeight="1">
      <c r="A488" s="75"/>
      <c r="M488" s="75"/>
    </row>
    <row r="489" spans="1:13" ht="9" customHeight="1">
      <c r="A489" s="75"/>
      <c r="M489" s="75"/>
    </row>
    <row r="490" spans="1:13" ht="9" customHeight="1">
      <c r="A490" s="75"/>
      <c r="M490" s="75"/>
    </row>
    <row r="491" spans="1:13" ht="9" customHeight="1">
      <c r="A491" s="75"/>
      <c r="M491" s="75"/>
    </row>
    <row r="492" spans="1:13" ht="9" customHeight="1">
      <c r="A492" s="75"/>
      <c r="M492" s="75"/>
    </row>
    <row r="493" spans="1:13" ht="9" customHeight="1">
      <c r="A493" s="75"/>
      <c r="M493" s="75"/>
    </row>
    <row r="494" spans="1:13" ht="9" customHeight="1">
      <c r="A494" s="75"/>
      <c r="M494" s="75"/>
    </row>
    <row r="495" spans="1:13" ht="9" customHeight="1">
      <c r="A495" s="75"/>
      <c r="M495" s="75"/>
    </row>
    <row r="496" spans="1:13" ht="9" customHeight="1">
      <c r="A496" s="75"/>
      <c r="M496" s="75"/>
    </row>
    <row r="497" spans="1:13" ht="9" customHeight="1">
      <c r="A497" s="75"/>
      <c r="M497" s="75"/>
    </row>
    <row r="498" spans="1:13" ht="9" customHeight="1">
      <c r="A498" s="75"/>
      <c r="M498" s="75"/>
    </row>
    <row r="499" spans="1:13" ht="9" customHeight="1">
      <c r="A499" s="75"/>
      <c r="M499" s="75"/>
    </row>
    <row r="500" spans="1:13" ht="9" customHeight="1">
      <c r="A500" s="75"/>
      <c r="M500" s="75"/>
    </row>
    <row r="501" spans="1:13" ht="9" customHeight="1">
      <c r="A501" s="75"/>
      <c r="M501" s="75"/>
    </row>
    <row r="502" spans="1:13" ht="9" customHeight="1">
      <c r="A502" s="75"/>
      <c r="M502" s="75"/>
    </row>
    <row r="503" spans="1:13" ht="9" customHeight="1">
      <c r="A503" s="75"/>
      <c r="M503" s="75"/>
    </row>
    <row r="504" spans="1:13" ht="9" customHeight="1">
      <c r="A504" s="75"/>
      <c r="M504" s="75"/>
    </row>
    <row r="505" spans="1:13" ht="9" customHeight="1">
      <c r="A505" s="75"/>
      <c r="M505" s="75"/>
    </row>
    <row r="506" spans="1:13" ht="9" customHeight="1">
      <c r="A506" s="75"/>
      <c r="M506" s="75"/>
    </row>
    <row r="507" spans="1:13" ht="9" customHeight="1">
      <c r="A507" s="75"/>
      <c r="M507" s="75"/>
    </row>
    <row r="508" spans="1:13" ht="9" customHeight="1">
      <c r="A508" s="75"/>
      <c r="M508" s="75"/>
    </row>
    <row r="509" spans="1:13" ht="9" customHeight="1">
      <c r="A509" s="75"/>
      <c r="M509" s="75"/>
    </row>
    <row r="510" spans="1:13" ht="9" customHeight="1">
      <c r="A510" s="75"/>
      <c r="M510" s="75"/>
    </row>
    <row r="511" spans="1:13" ht="9" customHeight="1">
      <c r="A511" s="75"/>
      <c r="M511" s="75"/>
    </row>
    <row r="512" spans="1:13" ht="9" customHeight="1">
      <c r="A512" s="75"/>
      <c r="M512" s="75"/>
    </row>
    <row r="513" spans="1:13" ht="9" customHeight="1">
      <c r="A513" s="75"/>
      <c r="M513" s="75"/>
    </row>
    <row r="514" spans="1:13" ht="9" customHeight="1">
      <c r="A514" s="75"/>
      <c r="M514" s="75"/>
    </row>
    <row r="515" spans="1:13" ht="9" customHeight="1">
      <c r="A515" s="75"/>
      <c r="M515" s="75"/>
    </row>
    <row r="516" spans="1:13" ht="9" customHeight="1">
      <c r="A516" s="75"/>
      <c r="M516" s="75"/>
    </row>
    <row r="517" spans="1:13" ht="9" customHeight="1">
      <c r="A517" s="75"/>
      <c r="M517" s="75"/>
    </row>
    <row r="518" spans="1:13" ht="9" customHeight="1">
      <c r="A518" s="75"/>
      <c r="M518" s="75"/>
    </row>
    <row r="519" spans="1:13" ht="9" customHeight="1">
      <c r="A519" s="75"/>
      <c r="M519" s="75"/>
    </row>
    <row r="520" spans="1:13" ht="9" customHeight="1">
      <c r="A520" s="75"/>
      <c r="M520" s="75"/>
    </row>
    <row r="521" spans="1:13" ht="9" customHeight="1">
      <c r="A521" s="75"/>
      <c r="M521" s="75"/>
    </row>
    <row r="522" spans="1:13" ht="9" customHeight="1">
      <c r="A522" s="75"/>
      <c r="M522" s="75"/>
    </row>
    <row r="523" spans="1:13" ht="9" customHeight="1">
      <c r="A523" s="75"/>
      <c r="M523" s="75"/>
    </row>
    <row r="524" spans="1:13" ht="9" customHeight="1">
      <c r="A524" s="75"/>
      <c r="M524" s="75"/>
    </row>
    <row r="525" spans="1:13" ht="9" customHeight="1">
      <c r="A525" s="75"/>
      <c r="M525" s="75"/>
    </row>
    <row r="526" spans="1:13" ht="9" customHeight="1">
      <c r="A526" s="75"/>
      <c r="M526" s="75"/>
    </row>
    <row r="527" spans="1:13" ht="9" customHeight="1">
      <c r="A527" s="75"/>
      <c r="M527" s="75"/>
    </row>
    <row r="528" spans="1:13" ht="9" customHeight="1">
      <c r="A528" s="75"/>
      <c r="M528" s="75"/>
    </row>
    <row r="529" spans="1:13" ht="9" customHeight="1">
      <c r="A529" s="75"/>
      <c r="M529" s="75"/>
    </row>
  </sheetData>
  <mergeCells count="21">
    <mergeCell ref="C171:D171"/>
    <mergeCell ref="C172:M172"/>
    <mergeCell ref="C173:M173"/>
    <mergeCell ref="B92:B100"/>
    <mergeCell ref="B101:B127"/>
    <mergeCell ref="B128:B140"/>
    <mergeCell ref="B141:B152"/>
    <mergeCell ref="B153:B165"/>
    <mergeCell ref="B166:B170"/>
    <mergeCell ref="B7:B36"/>
    <mergeCell ref="B39:B78"/>
    <mergeCell ref="B79:B87"/>
    <mergeCell ref="B90:B91"/>
    <mergeCell ref="C90:D91"/>
    <mergeCell ref="E90:L90"/>
    <mergeCell ref="B2:M2"/>
    <mergeCell ref="O2:AC2"/>
    <mergeCell ref="B3:M3"/>
    <mergeCell ref="B5:B6"/>
    <mergeCell ref="C5:D6"/>
    <mergeCell ref="E5:L5"/>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4"/>
  <sheetViews>
    <sheetView topLeftCell="D1" workbookViewId="0">
      <selection activeCell="G33" sqref="G33"/>
    </sheetView>
  </sheetViews>
  <sheetFormatPr baseColWidth="10" defaultRowHeight="12.75"/>
  <cols>
    <col min="1" max="2" width="2.28515625" style="221" hidden="1" customWidth="1"/>
    <col min="3" max="3" width="2.85546875" style="221" hidden="1" customWidth="1"/>
    <col min="4" max="4" width="2.5703125" style="221" customWidth="1"/>
    <col min="5" max="5" width="6.85546875" style="309" customWidth="1"/>
    <col min="6" max="6" width="2.28515625" style="79" customWidth="1"/>
    <col min="7" max="7" width="63.85546875" style="79" customWidth="1"/>
    <col min="8" max="10" width="6.28515625" style="79" customWidth="1"/>
    <col min="11" max="11" width="0.85546875" style="79" customWidth="1"/>
    <col min="12" max="13" width="6.28515625" style="2199" customWidth="1"/>
    <col min="14" max="14" width="6.7109375" style="305" bestFit="1" customWidth="1"/>
    <col min="15" max="16" width="11.42578125" style="79"/>
    <col min="17" max="17" width="4.7109375" style="79" customWidth="1"/>
    <col min="18" max="18" width="7.5703125" style="79" bestFit="1" customWidth="1"/>
    <col min="19" max="19" width="2.28515625" style="79" customWidth="1"/>
    <col min="20" max="20" width="26" style="79" customWidth="1"/>
    <col min="21" max="21" width="8"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29" width="6.7109375" style="79" customWidth="1"/>
    <col min="30" max="30" width="1" style="79" customWidth="1"/>
    <col min="31" max="31" width="6.7109375" style="79" customWidth="1"/>
    <col min="32" max="32" width="1" style="79" customWidth="1"/>
    <col min="33" max="34" width="6.7109375" style="79" customWidth="1"/>
    <col min="35" max="256" width="11.42578125" style="79"/>
    <col min="257" max="259" width="0" style="79" hidden="1" customWidth="1"/>
    <col min="260" max="260" width="2.5703125" style="79" customWidth="1"/>
    <col min="261" max="261" width="6.85546875" style="79" customWidth="1"/>
    <col min="262" max="262" width="2.28515625" style="79" customWidth="1"/>
    <col min="263" max="263" width="63.85546875" style="79" customWidth="1"/>
    <col min="264" max="266" width="6.28515625" style="79" customWidth="1"/>
    <col min="267" max="267" width="0.85546875" style="79" customWidth="1"/>
    <col min="268" max="269" width="6.28515625" style="79" customWidth="1"/>
    <col min="270" max="270" width="6.7109375" style="79" bestFit="1" customWidth="1"/>
    <col min="271" max="272" width="11.42578125" style="79"/>
    <col min="273" max="273" width="4.7109375" style="79" customWidth="1"/>
    <col min="274" max="274" width="7.5703125" style="79" bestFit="1" customWidth="1"/>
    <col min="275" max="275" width="2.28515625" style="79" customWidth="1"/>
    <col min="276" max="276" width="26" style="79" customWidth="1"/>
    <col min="277" max="277" width="8"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5" width="6.7109375" style="79" customWidth="1"/>
    <col min="286" max="286" width="1" style="79" customWidth="1"/>
    <col min="287" max="287" width="6.7109375" style="79" customWidth="1"/>
    <col min="288" max="288" width="1" style="79" customWidth="1"/>
    <col min="289" max="290" width="6.7109375" style="79" customWidth="1"/>
    <col min="291" max="512" width="11.42578125" style="79"/>
    <col min="513" max="515" width="0" style="79" hidden="1" customWidth="1"/>
    <col min="516" max="516" width="2.5703125" style="79" customWidth="1"/>
    <col min="517" max="517" width="6.85546875" style="79" customWidth="1"/>
    <col min="518" max="518" width="2.28515625" style="79" customWidth="1"/>
    <col min="519" max="519" width="63.85546875" style="79" customWidth="1"/>
    <col min="520" max="522" width="6.28515625" style="79" customWidth="1"/>
    <col min="523" max="523" width="0.85546875" style="79" customWidth="1"/>
    <col min="524" max="525" width="6.28515625" style="79" customWidth="1"/>
    <col min="526" max="526" width="6.7109375" style="79" bestFit="1" customWidth="1"/>
    <col min="527" max="528" width="11.42578125" style="79"/>
    <col min="529" max="529" width="4.7109375" style="79" customWidth="1"/>
    <col min="530" max="530" width="7.5703125" style="79" bestFit="1" customWidth="1"/>
    <col min="531" max="531" width="2.28515625" style="79" customWidth="1"/>
    <col min="532" max="532" width="26" style="79" customWidth="1"/>
    <col min="533" max="533" width="8"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1" width="6.7109375" style="79" customWidth="1"/>
    <col min="542" max="542" width="1" style="79" customWidth="1"/>
    <col min="543" max="543" width="6.7109375" style="79" customWidth="1"/>
    <col min="544" max="544" width="1" style="79" customWidth="1"/>
    <col min="545" max="546" width="6.7109375" style="79" customWidth="1"/>
    <col min="547" max="768" width="11.42578125" style="79"/>
    <col min="769" max="771" width="0" style="79" hidden="1" customWidth="1"/>
    <col min="772" max="772" width="2.5703125" style="79" customWidth="1"/>
    <col min="773" max="773" width="6.85546875" style="79" customWidth="1"/>
    <col min="774" max="774" width="2.28515625" style="79" customWidth="1"/>
    <col min="775" max="775" width="63.85546875" style="79" customWidth="1"/>
    <col min="776" max="778" width="6.28515625" style="79" customWidth="1"/>
    <col min="779" max="779" width="0.85546875" style="79" customWidth="1"/>
    <col min="780" max="781" width="6.28515625" style="79" customWidth="1"/>
    <col min="782" max="782" width="6.7109375" style="79" bestFit="1" customWidth="1"/>
    <col min="783" max="784" width="11.42578125" style="79"/>
    <col min="785" max="785" width="4.7109375" style="79" customWidth="1"/>
    <col min="786" max="786" width="7.5703125" style="79" bestFit="1" customWidth="1"/>
    <col min="787" max="787" width="2.28515625" style="79" customWidth="1"/>
    <col min="788" max="788" width="26" style="79" customWidth="1"/>
    <col min="789" max="789" width="8"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7" width="6.7109375" style="79" customWidth="1"/>
    <col min="798" max="798" width="1" style="79" customWidth="1"/>
    <col min="799" max="799" width="6.7109375" style="79" customWidth="1"/>
    <col min="800" max="800" width="1" style="79" customWidth="1"/>
    <col min="801" max="802" width="6.7109375" style="79" customWidth="1"/>
    <col min="803" max="1024" width="11.42578125" style="79"/>
    <col min="1025" max="1027" width="0" style="79" hidden="1" customWidth="1"/>
    <col min="1028" max="1028" width="2.5703125" style="79" customWidth="1"/>
    <col min="1029" max="1029" width="6.85546875" style="79" customWidth="1"/>
    <col min="1030" max="1030" width="2.28515625" style="79" customWidth="1"/>
    <col min="1031" max="1031" width="63.85546875" style="79" customWidth="1"/>
    <col min="1032" max="1034" width="6.28515625" style="79" customWidth="1"/>
    <col min="1035" max="1035" width="0.85546875" style="79" customWidth="1"/>
    <col min="1036" max="1037" width="6.28515625" style="79" customWidth="1"/>
    <col min="1038" max="1038" width="6.7109375" style="79" bestFit="1" customWidth="1"/>
    <col min="1039" max="1040" width="11.42578125" style="79"/>
    <col min="1041" max="1041" width="4.7109375" style="79" customWidth="1"/>
    <col min="1042" max="1042" width="7.5703125" style="79" bestFit="1" customWidth="1"/>
    <col min="1043" max="1043" width="2.28515625" style="79" customWidth="1"/>
    <col min="1044" max="1044" width="26" style="79" customWidth="1"/>
    <col min="1045" max="1045" width="8"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3" width="6.7109375" style="79" customWidth="1"/>
    <col min="1054" max="1054" width="1" style="79" customWidth="1"/>
    <col min="1055" max="1055" width="6.7109375" style="79" customWidth="1"/>
    <col min="1056" max="1056" width="1" style="79" customWidth="1"/>
    <col min="1057" max="1058" width="6.7109375" style="79" customWidth="1"/>
    <col min="1059" max="1280" width="11.42578125" style="79"/>
    <col min="1281" max="1283" width="0" style="79" hidden="1" customWidth="1"/>
    <col min="1284" max="1284" width="2.5703125" style="79" customWidth="1"/>
    <col min="1285" max="1285" width="6.85546875" style="79" customWidth="1"/>
    <col min="1286" max="1286" width="2.28515625" style="79" customWidth="1"/>
    <col min="1287" max="1287" width="63.85546875" style="79" customWidth="1"/>
    <col min="1288" max="1290" width="6.28515625" style="79" customWidth="1"/>
    <col min="1291" max="1291" width="0.85546875" style="79" customWidth="1"/>
    <col min="1292" max="1293" width="6.28515625" style="79" customWidth="1"/>
    <col min="1294" max="1294" width="6.7109375" style="79" bestFit="1" customWidth="1"/>
    <col min="1295" max="1296" width="11.42578125" style="79"/>
    <col min="1297" max="1297" width="4.7109375" style="79" customWidth="1"/>
    <col min="1298" max="1298" width="7.5703125" style="79" bestFit="1" customWidth="1"/>
    <col min="1299" max="1299" width="2.28515625" style="79" customWidth="1"/>
    <col min="1300" max="1300" width="26" style="79" customWidth="1"/>
    <col min="1301" max="1301" width="8"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09" width="6.7109375" style="79" customWidth="1"/>
    <col min="1310" max="1310" width="1" style="79" customWidth="1"/>
    <col min="1311" max="1311" width="6.7109375" style="79" customWidth="1"/>
    <col min="1312" max="1312" width="1" style="79" customWidth="1"/>
    <col min="1313" max="1314" width="6.7109375" style="79" customWidth="1"/>
    <col min="1315" max="1536" width="11.42578125" style="79"/>
    <col min="1537" max="1539" width="0" style="79" hidden="1" customWidth="1"/>
    <col min="1540" max="1540" width="2.5703125" style="79" customWidth="1"/>
    <col min="1541" max="1541" width="6.85546875" style="79" customWidth="1"/>
    <col min="1542" max="1542" width="2.28515625" style="79" customWidth="1"/>
    <col min="1543" max="1543" width="63.85546875" style="79" customWidth="1"/>
    <col min="1544" max="1546" width="6.28515625" style="79" customWidth="1"/>
    <col min="1547" max="1547" width="0.85546875" style="79" customWidth="1"/>
    <col min="1548" max="1549" width="6.28515625" style="79" customWidth="1"/>
    <col min="1550" max="1550" width="6.7109375" style="79" bestFit="1" customWidth="1"/>
    <col min="1551" max="1552" width="11.42578125" style="79"/>
    <col min="1553" max="1553" width="4.7109375" style="79" customWidth="1"/>
    <col min="1554" max="1554" width="7.5703125" style="79" bestFit="1" customWidth="1"/>
    <col min="1555" max="1555" width="2.28515625" style="79" customWidth="1"/>
    <col min="1556" max="1556" width="26" style="79" customWidth="1"/>
    <col min="1557" max="1557" width="8"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5" width="6.7109375" style="79" customWidth="1"/>
    <col min="1566" max="1566" width="1" style="79" customWidth="1"/>
    <col min="1567" max="1567" width="6.7109375" style="79" customWidth="1"/>
    <col min="1568" max="1568" width="1" style="79" customWidth="1"/>
    <col min="1569" max="1570" width="6.7109375" style="79" customWidth="1"/>
    <col min="1571" max="1792" width="11.42578125" style="79"/>
    <col min="1793" max="1795" width="0" style="79" hidden="1" customWidth="1"/>
    <col min="1796" max="1796" width="2.5703125" style="79" customWidth="1"/>
    <col min="1797" max="1797" width="6.85546875" style="79" customWidth="1"/>
    <col min="1798" max="1798" width="2.28515625" style="79" customWidth="1"/>
    <col min="1799" max="1799" width="63.85546875" style="79" customWidth="1"/>
    <col min="1800" max="1802" width="6.28515625" style="79" customWidth="1"/>
    <col min="1803" max="1803" width="0.85546875" style="79" customWidth="1"/>
    <col min="1804" max="1805" width="6.28515625" style="79" customWidth="1"/>
    <col min="1806" max="1806" width="6.7109375" style="79" bestFit="1" customWidth="1"/>
    <col min="1807" max="1808" width="11.42578125" style="79"/>
    <col min="1809" max="1809" width="4.7109375" style="79" customWidth="1"/>
    <col min="1810" max="1810" width="7.5703125" style="79" bestFit="1" customWidth="1"/>
    <col min="1811" max="1811" width="2.28515625" style="79" customWidth="1"/>
    <col min="1812" max="1812" width="26" style="79" customWidth="1"/>
    <col min="1813" max="1813" width="8"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1" width="6.7109375" style="79" customWidth="1"/>
    <col min="1822" max="1822" width="1" style="79" customWidth="1"/>
    <col min="1823" max="1823" width="6.7109375" style="79" customWidth="1"/>
    <col min="1824" max="1824" width="1" style="79" customWidth="1"/>
    <col min="1825" max="1826" width="6.7109375" style="79" customWidth="1"/>
    <col min="1827" max="2048" width="11.42578125" style="79"/>
    <col min="2049" max="2051" width="0" style="79" hidden="1" customWidth="1"/>
    <col min="2052" max="2052" width="2.5703125" style="79" customWidth="1"/>
    <col min="2053" max="2053" width="6.85546875" style="79" customWidth="1"/>
    <col min="2054" max="2054" width="2.28515625" style="79" customWidth="1"/>
    <col min="2055" max="2055" width="63.85546875" style="79" customWidth="1"/>
    <col min="2056" max="2058" width="6.28515625" style="79" customWidth="1"/>
    <col min="2059" max="2059" width="0.85546875" style="79" customWidth="1"/>
    <col min="2060" max="2061" width="6.28515625" style="79" customWidth="1"/>
    <col min="2062" max="2062" width="6.7109375" style="79" bestFit="1" customWidth="1"/>
    <col min="2063" max="2064" width="11.42578125" style="79"/>
    <col min="2065" max="2065" width="4.7109375" style="79" customWidth="1"/>
    <col min="2066" max="2066" width="7.5703125" style="79" bestFit="1" customWidth="1"/>
    <col min="2067" max="2067" width="2.28515625" style="79" customWidth="1"/>
    <col min="2068" max="2068" width="26" style="79" customWidth="1"/>
    <col min="2069" max="2069" width="8"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7" width="6.7109375" style="79" customWidth="1"/>
    <col min="2078" max="2078" width="1" style="79" customWidth="1"/>
    <col min="2079" max="2079" width="6.7109375" style="79" customWidth="1"/>
    <col min="2080" max="2080" width="1" style="79" customWidth="1"/>
    <col min="2081" max="2082" width="6.7109375" style="79" customWidth="1"/>
    <col min="2083" max="2304" width="11.42578125" style="79"/>
    <col min="2305" max="2307" width="0" style="79" hidden="1" customWidth="1"/>
    <col min="2308" max="2308" width="2.5703125" style="79" customWidth="1"/>
    <col min="2309" max="2309" width="6.85546875" style="79" customWidth="1"/>
    <col min="2310" max="2310" width="2.28515625" style="79" customWidth="1"/>
    <col min="2311" max="2311" width="63.85546875" style="79" customWidth="1"/>
    <col min="2312" max="2314" width="6.28515625" style="79" customWidth="1"/>
    <col min="2315" max="2315" width="0.85546875" style="79" customWidth="1"/>
    <col min="2316" max="2317" width="6.28515625" style="79" customWidth="1"/>
    <col min="2318" max="2318" width="6.7109375" style="79" bestFit="1" customWidth="1"/>
    <col min="2319" max="2320" width="11.42578125" style="79"/>
    <col min="2321" max="2321" width="4.7109375" style="79" customWidth="1"/>
    <col min="2322" max="2322" width="7.5703125" style="79" bestFit="1" customWidth="1"/>
    <col min="2323" max="2323" width="2.28515625" style="79" customWidth="1"/>
    <col min="2324" max="2324" width="26" style="79" customWidth="1"/>
    <col min="2325" max="2325" width="8"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3" width="6.7109375" style="79" customWidth="1"/>
    <col min="2334" max="2334" width="1" style="79" customWidth="1"/>
    <col min="2335" max="2335" width="6.7109375" style="79" customWidth="1"/>
    <col min="2336" max="2336" width="1" style="79" customWidth="1"/>
    <col min="2337" max="2338" width="6.7109375" style="79" customWidth="1"/>
    <col min="2339" max="2560" width="11.42578125" style="79"/>
    <col min="2561" max="2563" width="0" style="79" hidden="1" customWidth="1"/>
    <col min="2564" max="2564" width="2.5703125" style="79" customWidth="1"/>
    <col min="2565" max="2565" width="6.85546875" style="79" customWidth="1"/>
    <col min="2566" max="2566" width="2.28515625" style="79" customWidth="1"/>
    <col min="2567" max="2567" width="63.85546875" style="79" customWidth="1"/>
    <col min="2568" max="2570" width="6.28515625" style="79" customWidth="1"/>
    <col min="2571" max="2571" width="0.85546875" style="79" customWidth="1"/>
    <col min="2572" max="2573" width="6.28515625" style="79" customWidth="1"/>
    <col min="2574" max="2574" width="6.7109375" style="79" bestFit="1" customWidth="1"/>
    <col min="2575" max="2576" width="11.42578125" style="79"/>
    <col min="2577" max="2577" width="4.7109375" style="79" customWidth="1"/>
    <col min="2578" max="2578" width="7.5703125" style="79" bestFit="1" customWidth="1"/>
    <col min="2579" max="2579" width="2.28515625" style="79" customWidth="1"/>
    <col min="2580" max="2580" width="26" style="79" customWidth="1"/>
    <col min="2581" max="2581" width="8"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89" width="6.7109375" style="79" customWidth="1"/>
    <col min="2590" max="2590" width="1" style="79" customWidth="1"/>
    <col min="2591" max="2591" width="6.7109375" style="79" customWidth="1"/>
    <col min="2592" max="2592" width="1" style="79" customWidth="1"/>
    <col min="2593" max="2594" width="6.7109375" style="79" customWidth="1"/>
    <col min="2595" max="2816" width="11.42578125" style="79"/>
    <col min="2817" max="2819" width="0" style="79" hidden="1" customWidth="1"/>
    <col min="2820" max="2820" width="2.5703125" style="79" customWidth="1"/>
    <col min="2821" max="2821" width="6.85546875" style="79" customWidth="1"/>
    <col min="2822" max="2822" width="2.28515625" style="79" customWidth="1"/>
    <col min="2823" max="2823" width="63.85546875" style="79" customWidth="1"/>
    <col min="2824" max="2826" width="6.28515625" style="79" customWidth="1"/>
    <col min="2827" max="2827" width="0.85546875" style="79" customWidth="1"/>
    <col min="2828" max="2829" width="6.28515625" style="79" customWidth="1"/>
    <col min="2830" max="2830" width="6.7109375" style="79" bestFit="1" customWidth="1"/>
    <col min="2831" max="2832" width="11.42578125" style="79"/>
    <col min="2833" max="2833" width="4.7109375" style="79" customWidth="1"/>
    <col min="2834" max="2834" width="7.5703125" style="79" bestFit="1" customWidth="1"/>
    <col min="2835" max="2835" width="2.28515625" style="79" customWidth="1"/>
    <col min="2836" max="2836" width="26" style="79" customWidth="1"/>
    <col min="2837" max="2837" width="8"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5" width="6.7109375" style="79" customWidth="1"/>
    <col min="2846" max="2846" width="1" style="79" customWidth="1"/>
    <col min="2847" max="2847" width="6.7109375" style="79" customWidth="1"/>
    <col min="2848" max="2848" width="1" style="79" customWidth="1"/>
    <col min="2849" max="2850" width="6.7109375" style="79" customWidth="1"/>
    <col min="2851" max="3072" width="11.42578125" style="79"/>
    <col min="3073" max="3075" width="0" style="79" hidden="1" customWidth="1"/>
    <col min="3076" max="3076" width="2.5703125" style="79" customWidth="1"/>
    <col min="3077" max="3077" width="6.85546875" style="79" customWidth="1"/>
    <col min="3078" max="3078" width="2.28515625" style="79" customWidth="1"/>
    <col min="3079" max="3079" width="63.85546875" style="79" customWidth="1"/>
    <col min="3080" max="3082" width="6.28515625" style="79" customWidth="1"/>
    <col min="3083" max="3083" width="0.85546875" style="79" customWidth="1"/>
    <col min="3084" max="3085" width="6.28515625" style="79" customWidth="1"/>
    <col min="3086" max="3086" width="6.7109375" style="79" bestFit="1" customWidth="1"/>
    <col min="3087" max="3088" width="11.42578125" style="79"/>
    <col min="3089" max="3089" width="4.7109375" style="79" customWidth="1"/>
    <col min="3090" max="3090" width="7.5703125" style="79" bestFit="1" customWidth="1"/>
    <col min="3091" max="3091" width="2.28515625" style="79" customWidth="1"/>
    <col min="3092" max="3092" width="26" style="79" customWidth="1"/>
    <col min="3093" max="3093" width="8"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1" width="6.7109375" style="79" customWidth="1"/>
    <col min="3102" max="3102" width="1" style="79" customWidth="1"/>
    <col min="3103" max="3103" width="6.7109375" style="79" customWidth="1"/>
    <col min="3104" max="3104" width="1" style="79" customWidth="1"/>
    <col min="3105" max="3106" width="6.7109375" style="79" customWidth="1"/>
    <col min="3107" max="3328" width="11.42578125" style="79"/>
    <col min="3329" max="3331" width="0" style="79" hidden="1" customWidth="1"/>
    <col min="3332" max="3332" width="2.5703125" style="79" customWidth="1"/>
    <col min="3333" max="3333" width="6.85546875" style="79" customWidth="1"/>
    <col min="3334" max="3334" width="2.28515625" style="79" customWidth="1"/>
    <col min="3335" max="3335" width="63.85546875" style="79" customWidth="1"/>
    <col min="3336" max="3338" width="6.28515625" style="79" customWidth="1"/>
    <col min="3339" max="3339" width="0.85546875" style="79" customWidth="1"/>
    <col min="3340" max="3341" width="6.28515625" style="79" customWidth="1"/>
    <col min="3342" max="3342" width="6.7109375" style="79" bestFit="1" customWidth="1"/>
    <col min="3343" max="3344" width="11.42578125" style="79"/>
    <col min="3345" max="3345" width="4.7109375" style="79" customWidth="1"/>
    <col min="3346" max="3346" width="7.5703125" style="79" bestFit="1" customWidth="1"/>
    <col min="3347" max="3347" width="2.28515625" style="79" customWidth="1"/>
    <col min="3348" max="3348" width="26" style="79" customWidth="1"/>
    <col min="3349" max="3349" width="8"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7" width="6.7109375" style="79" customWidth="1"/>
    <col min="3358" max="3358" width="1" style="79" customWidth="1"/>
    <col min="3359" max="3359" width="6.7109375" style="79" customWidth="1"/>
    <col min="3360" max="3360" width="1" style="79" customWidth="1"/>
    <col min="3361" max="3362" width="6.7109375" style="79" customWidth="1"/>
    <col min="3363" max="3584" width="11.42578125" style="79"/>
    <col min="3585" max="3587" width="0" style="79" hidden="1" customWidth="1"/>
    <col min="3588" max="3588" width="2.5703125" style="79" customWidth="1"/>
    <col min="3589" max="3589" width="6.85546875" style="79" customWidth="1"/>
    <col min="3590" max="3590" width="2.28515625" style="79" customWidth="1"/>
    <col min="3591" max="3591" width="63.85546875" style="79" customWidth="1"/>
    <col min="3592" max="3594" width="6.28515625" style="79" customWidth="1"/>
    <col min="3595" max="3595" width="0.85546875" style="79" customWidth="1"/>
    <col min="3596" max="3597" width="6.28515625" style="79" customWidth="1"/>
    <col min="3598" max="3598" width="6.7109375" style="79" bestFit="1" customWidth="1"/>
    <col min="3599" max="3600" width="11.42578125" style="79"/>
    <col min="3601" max="3601" width="4.7109375" style="79" customWidth="1"/>
    <col min="3602" max="3602" width="7.5703125" style="79" bestFit="1" customWidth="1"/>
    <col min="3603" max="3603" width="2.28515625" style="79" customWidth="1"/>
    <col min="3604" max="3604" width="26" style="79" customWidth="1"/>
    <col min="3605" max="3605" width="8"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3" width="6.7109375" style="79" customWidth="1"/>
    <col min="3614" max="3614" width="1" style="79" customWidth="1"/>
    <col min="3615" max="3615" width="6.7109375" style="79" customWidth="1"/>
    <col min="3616" max="3616" width="1" style="79" customWidth="1"/>
    <col min="3617" max="3618" width="6.7109375" style="79" customWidth="1"/>
    <col min="3619" max="3840" width="11.42578125" style="79"/>
    <col min="3841" max="3843" width="0" style="79" hidden="1" customWidth="1"/>
    <col min="3844" max="3844" width="2.5703125" style="79" customWidth="1"/>
    <col min="3845" max="3845" width="6.85546875" style="79" customWidth="1"/>
    <col min="3846" max="3846" width="2.28515625" style="79" customWidth="1"/>
    <col min="3847" max="3847" width="63.85546875" style="79" customWidth="1"/>
    <col min="3848" max="3850" width="6.28515625" style="79" customWidth="1"/>
    <col min="3851" max="3851" width="0.85546875" style="79" customWidth="1"/>
    <col min="3852" max="3853" width="6.28515625" style="79" customWidth="1"/>
    <col min="3854" max="3854" width="6.7109375" style="79" bestFit="1" customWidth="1"/>
    <col min="3855" max="3856" width="11.42578125" style="79"/>
    <col min="3857" max="3857" width="4.7109375" style="79" customWidth="1"/>
    <col min="3858" max="3858" width="7.5703125" style="79" bestFit="1" customWidth="1"/>
    <col min="3859" max="3859" width="2.28515625" style="79" customWidth="1"/>
    <col min="3860" max="3860" width="26" style="79" customWidth="1"/>
    <col min="3861" max="3861" width="8"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69" width="6.7109375" style="79" customWidth="1"/>
    <col min="3870" max="3870" width="1" style="79" customWidth="1"/>
    <col min="3871" max="3871" width="6.7109375" style="79" customWidth="1"/>
    <col min="3872" max="3872" width="1" style="79" customWidth="1"/>
    <col min="3873" max="3874" width="6.7109375" style="79" customWidth="1"/>
    <col min="3875" max="4096" width="11.42578125" style="79"/>
    <col min="4097" max="4099" width="0" style="79" hidden="1" customWidth="1"/>
    <col min="4100" max="4100" width="2.5703125" style="79" customWidth="1"/>
    <col min="4101" max="4101" width="6.85546875" style="79" customWidth="1"/>
    <col min="4102" max="4102" width="2.28515625" style="79" customWidth="1"/>
    <col min="4103" max="4103" width="63.85546875" style="79" customWidth="1"/>
    <col min="4104" max="4106" width="6.28515625" style="79" customWidth="1"/>
    <col min="4107" max="4107" width="0.85546875" style="79" customWidth="1"/>
    <col min="4108" max="4109" width="6.28515625" style="79" customWidth="1"/>
    <col min="4110" max="4110" width="6.7109375" style="79" bestFit="1" customWidth="1"/>
    <col min="4111" max="4112" width="11.42578125" style="79"/>
    <col min="4113" max="4113" width="4.7109375" style="79" customWidth="1"/>
    <col min="4114" max="4114" width="7.5703125" style="79" bestFit="1" customWidth="1"/>
    <col min="4115" max="4115" width="2.28515625" style="79" customWidth="1"/>
    <col min="4116" max="4116" width="26" style="79" customWidth="1"/>
    <col min="4117" max="4117" width="8"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5" width="6.7109375" style="79" customWidth="1"/>
    <col min="4126" max="4126" width="1" style="79" customWidth="1"/>
    <col min="4127" max="4127" width="6.7109375" style="79" customWidth="1"/>
    <col min="4128" max="4128" width="1" style="79" customWidth="1"/>
    <col min="4129" max="4130" width="6.7109375" style="79" customWidth="1"/>
    <col min="4131" max="4352" width="11.42578125" style="79"/>
    <col min="4353" max="4355" width="0" style="79" hidden="1" customWidth="1"/>
    <col min="4356" max="4356" width="2.5703125" style="79" customWidth="1"/>
    <col min="4357" max="4357" width="6.85546875" style="79" customWidth="1"/>
    <col min="4358" max="4358" width="2.28515625" style="79" customWidth="1"/>
    <col min="4359" max="4359" width="63.85546875" style="79" customWidth="1"/>
    <col min="4360" max="4362" width="6.28515625" style="79" customWidth="1"/>
    <col min="4363" max="4363" width="0.85546875" style="79" customWidth="1"/>
    <col min="4364" max="4365" width="6.28515625" style="79" customWidth="1"/>
    <col min="4366" max="4366" width="6.7109375" style="79" bestFit="1" customWidth="1"/>
    <col min="4367" max="4368" width="11.42578125" style="79"/>
    <col min="4369" max="4369" width="4.7109375" style="79" customWidth="1"/>
    <col min="4370" max="4370" width="7.5703125" style="79" bestFit="1" customWidth="1"/>
    <col min="4371" max="4371" width="2.28515625" style="79" customWidth="1"/>
    <col min="4372" max="4372" width="26" style="79" customWidth="1"/>
    <col min="4373" max="4373" width="8"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1" width="6.7109375" style="79" customWidth="1"/>
    <col min="4382" max="4382" width="1" style="79" customWidth="1"/>
    <col min="4383" max="4383" width="6.7109375" style="79" customWidth="1"/>
    <col min="4384" max="4384" width="1" style="79" customWidth="1"/>
    <col min="4385" max="4386" width="6.7109375" style="79" customWidth="1"/>
    <col min="4387" max="4608" width="11.42578125" style="79"/>
    <col min="4609" max="4611" width="0" style="79" hidden="1" customWidth="1"/>
    <col min="4612" max="4612" width="2.5703125" style="79" customWidth="1"/>
    <col min="4613" max="4613" width="6.85546875" style="79" customWidth="1"/>
    <col min="4614" max="4614" width="2.28515625" style="79" customWidth="1"/>
    <col min="4615" max="4615" width="63.85546875" style="79" customWidth="1"/>
    <col min="4616" max="4618" width="6.28515625" style="79" customWidth="1"/>
    <col min="4619" max="4619" width="0.85546875" style="79" customWidth="1"/>
    <col min="4620" max="4621" width="6.28515625" style="79" customWidth="1"/>
    <col min="4622" max="4622" width="6.7109375" style="79" bestFit="1" customWidth="1"/>
    <col min="4623" max="4624" width="11.42578125" style="79"/>
    <col min="4625" max="4625" width="4.7109375" style="79" customWidth="1"/>
    <col min="4626" max="4626" width="7.5703125" style="79" bestFit="1" customWidth="1"/>
    <col min="4627" max="4627" width="2.28515625" style="79" customWidth="1"/>
    <col min="4628" max="4628" width="26" style="79" customWidth="1"/>
    <col min="4629" max="4629" width="8"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7" width="6.7109375" style="79" customWidth="1"/>
    <col min="4638" max="4638" width="1" style="79" customWidth="1"/>
    <col min="4639" max="4639" width="6.7109375" style="79" customWidth="1"/>
    <col min="4640" max="4640" width="1" style="79" customWidth="1"/>
    <col min="4641" max="4642" width="6.7109375" style="79" customWidth="1"/>
    <col min="4643" max="4864" width="11.42578125" style="79"/>
    <col min="4865" max="4867" width="0" style="79" hidden="1" customWidth="1"/>
    <col min="4868" max="4868" width="2.5703125" style="79" customWidth="1"/>
    <col min="4869" max="4869" width="6.85546875" style="79" customWidth="1"/>
    <col min="4870" max="4870" width="2.28515625" style="79" customWidth="1"/>
    <col min="4871" max="4871" width="63.85546875" style="79" customWidth="1"/>
    <col min="4872" max="4874" width="6.28515625" style="79" customWidth="1"/>
    <col min="4875" max="4875" width="0.85546875" style="79" customWidth="1"/>
    <col min="4876" max="4877" width="6.28515625" style="79" customWidth="1"/>
    <col min="4878" max="4878" width="6.7109375" style="79" bestFit="1" customWidth="1"/>
    <col min="4879" max="4880" width="11.42578125" style="79"/>
    <col min="4881" max="4881" width="4.7109375" style="79" customWidth="1"/>
    <col min="4882" max="4882" width="7.5703125" style="79" bestFit="1" customWidth="1"/>
    <col min="4883" max="4883" width="2.28515625" style="79" customWidth="1"/>
    <col min="4884" max="4884" width="26" style="79" customWidth="1"/>
    <col min="4885" max="4885" width="8"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3" width="6.7109375" style="79" customWidth="1"/>
    <col min="4894" max="4894" width="1" style="79" customWidth="1"/>
    <col min="4895" max="4895" width="6.7109375" style="79" customWidth="1"/>
    <col min="4896" max="4896" width="1" style="79" customWidth="1"/>
    <col min="4897" max="4898" width="6.7109375" style="79" customWidth="1"/>
    <col min="4899" max="5120" width="11.42578125" style="79"/>
    <col min="5121" max="5123" width="0" style="79" hidden="1" customWidth="1"/>
    <col min="5124" max="5124" width="2.5703125" style="79" customWidth="1"/>
    <col min="5125" max="5125" width="6.85546875" style="79" customWidth="1"/>
    <col min="5126" max="5126" width="2.28515625" style="79" customWidth="1"/>
    <col min="5127" max="5127" width="63.85546875" style="79" customWidth="1"/>
    <col min="5128" max="5130" width="6.28515625" style="79" customWidth="1"/>
    <col min="5131" max="5131" width="0.85546875" style="79" customWidth="1"/>
    <col min="5132" max="5133" width="6.28515625" style="79" customWidth="1"/>
    <col min="5134" max="5134" width="6.7109375" style="79" bestFit="1" customWidth="1"/>
    <col min="5135" max="5136" width="11.42578125" style="79"/>
    <col min="5137" max="5137" width="4.7109375" style="79" customWidth="1"/>
    <col min="5138" max="5138" width="7.5703125" style="79" bestFit="1" customWidth="1"/>
    <col min="5139" max="5139" width="2.28515625" style="79" customWidth="1"/>
    <col min="5140" max="5140" width="26" style="79" customWidth="1"/>
    <col min="5141" max="5141" width="8"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49" width="6.7109375" style="79" customWidth="1"/>
    <col min="5150" max="5150" width="1" style="79" customWidth="1"/>
    <col min="5151" max="5151" width="6.7109375" style="79" customWidth="1"/>
    <col min="5152" max="5152" width="1" style="79" customWidth="1"/>
    <col min="5153" max="5154" width="6.7109375" style="79" customWidth="1"/>
    <col min="5155" max="5376" width="11.42578125" style="79"/>
    <col min="5377" max="5379" width="0" style="79" hidden="1" customWidth="1"/>
    <col min="5380" max="5380" width="2.5703125" style="79" customWidth="1"/>
    <col min="5381" max="5381" width="6.85546875" style="79" customWidth="1"/>
    <col min="5382" max="5382" width="2.28515625" style="79" customWidth="1"/>
    <col min="5383" max="5383" width="63.85546875" style="79" customWidth="1"/>
    <col min="5384" max="5386" width="6.28515625" style="79" customWidth="1"/>
    <col min="5387" max="5387" width="0.85546875" style="79" customWidth="1"/>
    <col min="5388" max="5389" width="6.28515625" style="79" customWidth="1"/>
    <col min="5390" max="5390" width="6.7109375" style="79" bestFit="1" customWidth="1"/>
    <col min="5391" max="5392" width="11.42578125" style="79"/>
    <col min="5393" max="5393" width="4.7109375" style="79" customWidth="1"/>
    <col min="5394" max="5394" width="7.5703125" style="79" bestFit="1" customWidth="1"/>
    <col min="5395" max="5395" width="2.28515625" style="79" customWidth="1"/>
    <col min="5396" max="5396" width="26" style="79" customWidth="1"/>
    <col min="5397" max="5397" width="8"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5" width="6.7109375" style="79" customWidth="1"/>
    <col min="5406" max="5406" width="1" style="79" customWidth="1"/>
    <col min="5407" max="5407" width="6.7109375" style="79" customWidth="1"/>
    <col min="5408" max="5408" width="1" style="79" customWidth="1"/>
    <col min="5409" max="5410" width="6.7109375" style="79" customWidth="1"/>
    <col min="5411" max="5632" width="11.42578125" style="79"/>
    <col min="5633" max="5635" width="0" style="79" hidden="1" customWidth="1"/>
    <col min="5636" max="5636" width="2.5703125" style="79" customWidth="1"/>
    <col min="5637" max="5637" width="6.85546875" style="79" customWidth="1"/>
    <col min="5638" max="5638" width="2.28515625" style="79" customWidth="1"/>
    <col min="5639" max="5639" width="63.85546875" style="79" customWidth="1"/>
    <col min="5640" max="5642" width="6.28515625" style="79" customWidth="1"/>
    <col min="5643" max="5643" width="0.85546875" style="79" customWidth="1"/>
    <col min="5644" max="5645" width="6.28515625" style="79" customWidth="1"/>
    <col min="5646" max="5646" width="6.7109375" style="79" bestFit="1" customWidth="1"/>
    <col min="5647" max="5648" width="11.42578125" style="79"/>
    <col min="5649" max="5649" width="4.7109375" style="79" customWidth="1"/>
    <col min="5650" max="5650" width="7.5703125" style="79" bestFit="1" customWidth="1"/>
    <col min="5651" max="5651" width="2.28515625" style="79" customWidth="1"/>
    <col min="5652" max="5652" width="26" style="79" customWidth="1"/>
    <col min="5653" max="5653" width="8"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1" width="6.7109375" style="79" customWidth="1"/>
    <col min="5662" max="5662" width="1" style="79" customWidth="1"/>
    <col min="5663" max="5663" width="6.7109375" style="79" customWidth="1"/>
    <col min="5664" max="5664" width="1" style="79" customWidth="1"/>
    <col min="5665" max="5666" width="6.7109375" style="79" customWidth="1"/>
    <col min="5667" max="5888" width="11.42578125" style="79"/>
    <col min="5889" max="5891" width="0" style="79" hidden="1" customWidth="1"/>
    <col min="5892" max="5892" width="2.5703125" style="79" customWidth="1"/>
    <col min="5893" max="5893" width="6.85546875" style="79" customWidth="1"/>
    <col min="5894" max="5894" width="2.28515625" style="79" customWidth="1"/>
    <col min="5895" max="5895" width="63.85546875" style="79" customWidth="1"/>
    <col min="5896" max="5898" width="6.28515625" style="79" customWidth="1"/>
    <col min="5899" max="5899" width="0.85546875" style="79" customWidth="1"/>
    <col min="5900" max="5901" width="6.28515625" style="79" customWidth="1"/>
    <col min="5902" max="5902" width="6.7109375" style="79" bestFit="1" customWidth="1"/>
    <col min="5903" max="5904" width="11.42578125" style="79"/>
    <col min="5905" max="5905" width="4.7109375" style="79" customWidth="1"/>
    <col min="5906" max="5906" width="7.5703125" style="79" bestFit="1" customWidth="1"/>
    <col min="5907" max="5907" width="2.28515625" style="79" customWidth="1"/>
    <col min="5908" max="5908" width="26" style="79" customWidth="1"/>
    <col min="5909" max="5909" width="8"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7" width="6.7109375" style="79" customWidth="1"/>
    <col min="5918" max="5918" width="1" style="79" customWidth="1"/>
    <col min="5919" max="5919" width="6.7109375" style="79" customWidth="1"/>
    <col min="5920" max="5920" width="1" style="79" customWidth="1"/>
    <col min="5921" max="5922" width="6.7109375" style="79" customWidth="1"/>
    <col min="5923" max="6144" width="11.42578125" style="79"/>
    <col min="6145" max="6147" width="0" style="79" hidden="1" customWidth="1"/>
    <col min="6148" max="6148" width="2.5703125" style="79" customWidth="1"/>
    <col min="6149" max="6149" width="6.85546875" style="79" customWidth="1"/>
    <col min="6150" max="6150" width="2.28515625" style="79" customWidth="1"/>
    <col min="6151" max="6151" width="63.85546875" style="79" customWidth="1"/>
    <col min="6152" max="6154" width="6.28515625" style="79" customWidth="1"/>
    <col min="6155" max="6155" width="0.85546875" style="79" customWidth="1"/>
    <col min="6156" max="6157" width="6.28515625" style="79" customWidth="1"/>
    <col min="6158" max="6158" width="6.7109375" style="79" bestFit="1" customWidth="1"/>
    <col min="6159" max="6160" width="11.42578125" style="79"/>
    <col min="6161" max="6161" width="4.7109375" style="79" customWidth="1"/>
    <col min="6162" max="6162" width="7.5703125" style="79" bestFit="1" customWidth="1"/>
    <col min="6163" max="6163" width="2.28515625" style="79" customWidth="1"/>
    <col min="6164" max="6164" width="26" style="79" customWidth="1"/>
    <col min="6165" max="6165" width="8"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3" width="6.7109375" style="79" customWidth="1"/>
    <col min="6174" max="6174" width="1" style="79" customWidth="1"/>
    <col min="6175" max="6175" width="6.7109375" style="79" customWidth="1"/>
    <col min="6176" max="6176" width="1" style="79" customWidth="1"/>
    <col min="6177" max="6178" width="6.7109375" style="79" customWidth="1"/>
    <col min="6179" max="6400" width="11.42578125" style="79"/>
    <col min="6401" max="6403" width="0" style="79" hidden="1" customWidth="1"/>
    <col min="6404" max="6404" width="2.5703125" style="79" customWidth="1"/>
    <col min="6405" max="6405" width="6.85546875" style="79" customWidth="1"/>
    <col min="6406" max="6406" width="2.28515625" style="79" customWidth="1"/>
    <col min="6407" max="6407" width="63.85546875" style="79" customWidth="1"/>
    <col min="6408" max="6410" width="6.28515625" style="79" customWidth="1"/>
    <col min="6411" max="6411" width="0.85546875" style="79" customWidth="1"/>
    <col min="6412" max="6413" width="6.28515625" style="79" customWidth="1"/>
    <col min="6414" max="6414" width="6.7109375" style="79" bestFit="1" customWidth="1"/>
    <col min="6415" max="6416" width="11.42578125" style="79"/>
    <col min="6417" max="6417" width="4.7109375" style="79" customWidth="1"/>
    <col min="6418" max="6418" width="7.5703125" style="79" bestFit="1" customWidth="1"/>
    <col min="6419" max="6419" width="2.28515625" style="79" customWidth="1"/>
    <col min="6420" max="6420" width="26" style="79" customWidth="1"/>
    <col min="6421" max="6421" width="8"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29" width="6.7109375" style="79" customWidth="1"/>
    <col min="6430" max="6430" width="1" style="79" customWidth="1"/>
    <col min="6431" max="6431" width="6.7109375" style="79" customWidth="1"/>
    <col min="6432" max="6432" width="1" style="79" customWidth="1"/>
    <col min="6433" max="6434" width="6.7109375" style="79" customWidth="1"/>
    <col min="6435" max="6656" width="11.42578125" style="79"/>
    <col min="6657" max="6659" width="0" style="79" hidden="1" customWidth="1"/>
    <col min="6660" max="6660" width="2.5703125" style="79" customWidth="1"/>
    <col min="6661" max="6661" width="6.85546875" style="79" customWidth="1"/>
    <col min="6662" max="6662" width="2.28515625" style="79" customWidth="1"/>
    <col min="6663" max="6663" width="63.85546875" style="79" customWidth="1"/>
    <col min="6664" max="6666" width="6.28515625" style="79" customWidth="1"/>
    <col min="6667" max="6667" width="0.85546875" style="79" customWidth="1"/>
    <col min="6668" max="6669" width="6.28515625" style="79" customWidth="1"/>
    <col min="6670" max="6670" width="6.7109375" style="79" bestFit="1" customWidth="1"/>
    <col min="6671" max="6672" width="11.42578125" style="79"/>
    <col min="6673" max="6673" width="4.7109375" style="79" customWidth="1"/>
    <col min="6674" max="6674" width="7.5703125" style="79" bestFit="1" customWidth="1"/>
    <col min="6675" max="6675" width="2.28515625" style="79" customWidth="1"/>
    <col min="6676" max="6676" width="26" style="79" customWidth="1"/>
    <col min="6677" max="6677" width="8"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5" width="6.7109375" style="79" customWidth="1"/>
    <col min="6686" max="6686" width="1" style="79" customWidth="1"/>
    <col min="6687" max="6687" width="6.7109375" style="79" customWidth="1"/>
    <col min="6688" max="6688" width="1" style="79" customWidth="1"/>
    <col min="6689" max="6690" width="6.7109375" style="79" customWidth="1"/>
    <col min="6691" max="6912" width="11.42578125" style="79"/>
    <col min="6913" max="6915" width="0" style="79" hidden="1" customWidth="1"/>
    <col min="6916" max="6916" width="2.5703125" style="79" customWidth="1"/>
    <col min="6917" max="6917" width="6.85546875" style="79" customWidth="1"/>
    <col min="6918" max="6918" width="2.28515625" style="79" customWidth="1"/>
    <col min="6919" max="6919" width="63.85546875" style="79" customWidth="1"/>
    <col min="6920" max="6922" width="6.28515625" style="79" customWidth="1"/>
    <col min="6923" max="6923" width="0.85546875" style="79" customWidth="1"/>
    <col min="6924" max="6925" width="6.28515625" style="79" customWidth="1"/>
    <col min="6926" max="6926" width="6.7109375" style="79" bestFit="1" customWidth="1"/>
    <col min="6927" max="6928" width="11.42578125" style="79"/>
    <col min="6929" max="6929" width="4.7109375" style="79" customWidth="1"/>
    <col min="6930" max="6930" width="7.5703125" style="79" bestFit="1" customWidth="1"/>
    <col min="6931" max="6931" width="2.28515625" style="79" customWidth="1"/>
    <col min="6932" max="6932" width="26" style="79" customWidth="1"/>
    <col min="6933" max="6933" width="8"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1" width="6.7109375" style="79" customWidth="1"/>
    <col min="6942" max="6942" width="1" style="79" customWidth="1"/>
    <col min="6943" max="6943" width="6.7109375" style="79" customWidth="1"/>
    <col min="6944" max="6944" width="1" style="79" customWidth="1"/>
    <col min="6945" max="6946" width="6.7109375" style="79" customWidth="1"/>
    <col min="6947" max="7168" width="11.42578125" style="79"/>
    <col min="7169" max="7171" width="0" style="79" hidden="1" customWidth="1"/>
    <col min="7172" max="7172" width="2.5703125" style="79" customWidth="1"/>
    <col min="7173" max="7173" width="6.85546875" style="79" customWidth="1"/>
    <col min="7174" max="7174" width="2.28515625" style="79" customWidth="1"/>
    <col min="7175" max="7175" width="63.85546875" style="79" customWidth="1"/>
    <col min="7176" max="7178" width="6.28515625" style="79" customWidth="1"/>
    <col min="7179" max="7179" width="0.85546875" style="79" customWidth="1"/>
    <col min="7180" max="7181" width="6.28515625" style="79" customWidth="1"/>
    <col min="7182" max="7182" width="6.7109375" style="79" bestFit="1" customWidth="1"/>
    <col min="7183" max="7184" width="11.42578125" style="79"/>
    <col min="7185" max="7185" width="4.7109375" style="79" customWidth="1"/>
    <col min="7186" max="7186" width="7.5703125" style="79" bestFit="1" customWidth="1"/>
    <col min="7187" max="7187" width="2.28515625" style="79" customWidth="1"/>
    <col min="7188" max="7188" width="26" style="79" customWidth="1"/>
    <col min="7189" max="7189" width="8"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7" width="6.7109375" style="79" customWidth="1"/>
    <col min="7198" max="7198" width="1" style="79" customWidth="1"/>
    <col min="7199" max="7199" width="6.7109375" style="79" customWidth="1"/>
    <col min="7200" max="7200" width="1" style="79" customWidth="1"/>
    <col min="7201" max="7202" width="6.7109375" style="79" customWidth="1"/>
    <col min="7203" max="7424" width="11.42578125" style="79"/>
    <col min="7425" max="7427" width="0" style="79" hidden="1" customWidth="1"/>
    <col min="7428" max="7428" width="2.5703125" style="79" customWidth="1"/>
    <col min="7429" max="7429" width="6.85546875" style="79" customWidth="1"/>
    <col min="7430" max="7430" width="2.28515625" style="79" customWidth="1"/>
    <col min="7431" max="7431" width="63.85546875" style="79" customWidth="1"/>
    <col min="7432" max="7434" width="6.28515625" style="79" customWidth="1"/>
    <col min="7435" max="7435" width="0.85546875" style="79" customWidth="1"/>
    <col min="7436" max="7437" width="6.28515625" style="79" customWidth="1"/>
    <col min="7438" max="7438" width="6.7109375" style="79" bestFit="1" customWidth="1"/>
    <col min="7439" max="7440" width="11.42578125" style="79"/>
    <col min="7441" max="7441" width="4.7109375" style="79" customWidth="1"/>
    <col min="7442" max="7442" width="7.5703125" style="79" bestFit="1" customWidth="1"/>
    <col min="7443" max="7443" width="2.28515625" style="79" customWidth="1"/>
    <col min="7444" max="7444" width="26" style="79" customWidth="1"/>
    <col min="7445" max="7445" width="8"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3" width="6.7109375" style="79" customWidth="1"/>
    <col min="7454" max="7454" width="1" style="79" customWidth="1"/>
    <col min="7455" max="7455" width="6.7109375" style="79" customWidth="1"/>
    <col min="7456" max="7456" width="1" style="79" customWidth="1"/>
    <col min="7457" max="7458" width="6.7109375" style="79" customWidth="1"/>
    <col min="7459" max="7680" width="11.42578125" style="79"/>
    <col min="7681" max="7683" width="0" style="79" hidden="1" customWidth="1"/>
    <col min="7684" max="7684" width="2.5703125" style="79" customWidth="1"/>
    <col min="7685" max="7685" width="6.85546875" style="79" customWidth="1"/>
    <col min="7686" max="7686" width="2.28515625" style="79" customWidth="1"/>
    <col min="7687" max="7687" width="63.85546875" style="79" customWidth="1"/>
    <col min="7688" max="7690" width="6.28515625" style="79" customWidth="1"/>
    <col min="7691" max="7691" width="0.85546875" style="79" customWidth="1"/>
    <col min="7692" max="7693" width="6.28515625" style="79" customWidth="1"/>
    <col min="7694" max="7694" width="6.7109375" style="79" bestFit="1" customWidth="1"/>
    <col min="7695" max="7696" width="11.42578125" style="79"/>
    <col min="7697" max="7697" width="4.7109375" style="79" customWidth="1"/>
    <col min="7698" max="7698" width="7.5703125" style="79" bestFit="1" customWidth="1"/>
    <col min="7699" max="7699" width="2.28515625" style="79" customWidth="1"/>
    <col min="7700" max="7700" width="26" style="79" customWidth="1"/>
    <col min="7701" max="7701" width="8"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09" width="6.7109375" style="79" customWidth="1"/>
    <col min="7710" max="7710" width="1" style="79" customWidth="1"/>
    <col min="7711" max="7711" width="6.7109375" style="79" customWidth="1"/>
    <col min="7712" max="7712" width="1" style="79" customWidth="1"/>
    <col min="7713" max="7714" width="6.7109375" style="79" customWidth="1"/>
    <col min="7715" max="7936" width="11.42578125" style="79"/>
    <col min="7937" max="7939" width="0" style="79" hidden="1" customWidth="1"/>
    <col min="7940" max="7940" width="2.5703125" style="79" customWidth="1"/>
    <col min="7941" max="7941" width="6.85546875" style="79" customWidth="1"/>
    <col min="7942" max="7942" width="2.28515625" style="79" customWidth="1"/>
    <col min="7943" max="7943" width="63.85546875" style="79" customWidth="1"/>
    <col min="7944" max="7946" width="6.28515625" style="79" customWidth="1"/>
    <col min="7947" max="7947" width="0.85546875" style="79" customWidth="1"/>
    <col min="7948" max="7949" width="6.28515625" style="79" customWidth="1"/>
    <col min="7950" max="7950" width="6.7109375" style="79" bestFit="1" customWidth="1"/>
    <col min="7951" max="7952" width="11.42578125" style="79"/>
    <col min="7953" max="7953" width="4.7109375" style="79" customWidth="1"/>
    <col min="7954" max="7954" width="7.5703125" style="79" bestFit="1" customWidth="1"/>
    <col min="7955" max="7955" width="2.28515625" style="79" customWidth="1"/>
    <col min="7956" max="7956" width="26" style="79" customWidth="1"/>
    <col min="7957" max="7957" width="8"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5" width="6.7109375" style="79" customWidth="1"/>
    <col min="7966" max="7966" width="1" style="79" customWidth="1"/>
    <col min="7967" max="7967" width="6.7109375" style="79" customWidth="1"/>
    <col min="7968" max="7968" width="1" style="79" customWidth="1"/>
    <col min="7969" max="7970" width="6.7109375" style="79" customWidth="1"/>
    <col min="7971" max="8192" width="11.42578125" style="79"/>
    <col min="8193" max="8195" width="0" style="79" hidden="1" customWidth="1"/>
    <col min="8196" max="8196" width="2.5703125" style="79" customWidth="1"/>
    <col min="8197" max="8197" width="6.85546875" style="79" customWidth="1"/>
    <col min="8198" max="8198" width="2.28515625" style="79" customWidth="1"/>
    <col min="8199" max="8199" width="63.85546875" style="79" customWidth="1"/>
    <col min="8200" max="8202" width="6.28515625" style="79" customWidth="1"/>
    <col min="8203" max="8203" width="0.85546875" style="79" customWidth="1"/>
    <col min="8204" max="8205" width="6.28515625" style="79" customWidth="1"/>
    <col min="8206" max="8206" width="6.7109375" style="79" bestFit="1" customWidth="1"/>
    <col min="8207" max="8208" width="11.42578125" style="79"/>
    <col min="8209" max="8209" width="4.7109375" style="79" customWidth="1"/>
    <col min="8210" max="8210" width="7.5703125" style="79" bestFit="1" customWidth="1"/>
    <col min="8211" max="8211" width="2.28515625" style="79" customWidth="1"/>
    <col min="8212" max="8212" width="26" style="79" customWidth="1"/>
    <col min="8213" max="8213" width="8"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1" width="6.7109375" style="79" customWidth="1"/>
    <col min="8222" max="8222" width="1" style="79" customWidth="1"/>
    <col min="8223" max="8223" width="6.7109375" style="79" customWidth="1"/>
    <col min="8224" max="8224" width="1" style="79" customWidth="1"/>
    <col min="8225" max="8226" width="6.7109375" style="79" customWidth="1"/>
    <col min="8227" max="8448" width="11.42578125" style="79"/>
    <col min="8449" max="8451" width="0" style="79" hidden="1" customWidth="1"/>
    <col min="8452" max="8452" width="2.5703125" style="79" customWidth="1"/>
    <col min="8453" max="8453" width="6.85546875" style="79" customWidth="1"/>
    <col min="8454" max="8454" width="2.28515625" style="79" customWidth="1"/>
    <col min="8455" max="8455" width="63.85546875" style="79" customWidth="1"/>
    <col min="8456" max="8458" width="6.28515625" style="79" customWidth="1"/>
    <col min="8459" max="8459" width="0.85546875" style="79" customWidth="1"/>
    <col min="8460" max="8461" width="6.28515625" style="79" customWidth="1"/>
    <col min="8462" max="8462" width="6.7109375" style="79" bestFit="1" customWidth="1"/>
    <col min="8463" max="8464" width="11.42578125" style="79"/>
    <col min="8465" max="8465" width="4.7109375" style="79" customWidth="1"/>
    <col min="8466" max="8466" width="7.5703125" style="79" bestFit="1" customWidth="1"/>
    <col min="8467" max="8467" width="2.28515625" style="79" customWidth="1"/>
    <col min="8468" max="8468" width="26" style="79" customWidth="1"/>
    <col min="8469" max="8469" width="8"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7" width="6.7109375" style="79" customWidth="1"/>
    <col min="8478" max="8478" width="1" style="79" customWidth="1"/>
    <col min="8479" max="8479" width="6.7109375" style="79" customWidth="1"/>
    <col min="8480" max="8480" width="1" style="79" customWidth="1"/>
    <col min="8481" max="8482" width="6.7109375" style="79" customWidth="1"/>
    <col min="8483" max="8704" width="11.42578125" style="79"/>
    <col min="8705" max="8707" width="0" style="79" hidden="1" customWidth="1"/>
    <col min="8708" max="8708" width="2.5703125" style="79" customWidth="1"/>
    <col min="8709" max="8709" width="6.85546875" style="79" customWidth="1"/>
    <col min="8710" max="8710" width="2.28515625" style="79" customWidth="1"/>
    <col min="8711" max="8711" width="63.85546875" style="79" customWidth="1"/>
    <col min="8712" max="8714" width="6.28515625" style="79" customWidth="1"/>
    <col min="8715" max="8715" width="0.85546875" style="79" customWidth="1"/>
    <col min="8716" max="8717" width="6.28515625" style="79" customWidth="1"/>
    <col min="8718" max="8718" width="6.7109375" style="79" bestFit="1" customWidth="1"/>
    <col min="8719" max="8720" width="11.42578125" style="79"/>
    <col min="8721" max="8721" width="4.7109375" style="79" customWidth="1"/>
    <col min="8722" max="8722" width="7.5703125" style="79" bestFit="1" customWidth="1"/>
    <col min="8723" max="8723" width="2.28515625" style="79" customWidth="1"/>
    <col min="8724" max="8724" width="26" style="79" customWidth="1"/>
    <col min="8725" max="8725" width="8"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3" width="6.7109375" style="79" customWidth="1"/>
    <col min="8734" max="8734" width="1" style="79" customWidth="1"/>
    <col min="8735" max="8735" width="6.7109375" style="79" customWidth="1"/>
    <col min="8736" max="8736" width="1" style="79" customWidth="1"/>
    <col min="8737" max="8738" width="6.7109375" style="79" customWidth="1"/>
    <col min="8739" max="8960" width="11.42578125" style="79"/>
    <col min="8961" max="8963" width="0" style="79" hidden="1" customWidth="1"/>
    <col min="8964" max="8964" width="2.5703125" style="79" customWidth="1"/>
    <col min="8965" max="8965" width="6.85546875" style="79" customWidth="1"/>
    <col min="8966" max="8966" width="2.28515625" style="79" customWidth="1"/>
    <col min="8967" max="8967" width="63.85546875" style="79" customWidth="1"/>
    <col min="8968" max="8970" width="6.28515625" style="79" customWidth="1"/>
    <col min="8971" max="8971" width="0.85546875" style="79" customWidth="1"/>
    <col min="8972" max="8973" width="6.28515625" style="79" customWidth="1"/>
    <col min="8974" max="8974" width="6.7109375" style="79" bestFit="1" customWidth="1"/>
    <col min="8975" max="8976" width="11.42578125" style="79"/>
    <col min="8977" max="8977" width="4.7109375" style="79" customWidth="1"/>
    <col min="8978" max="8978" width="7.5703125" style="79" bestFit="1" customWidth="1"/>
    <col min="8979" max="8979" width="2.28515625" style="79" customWidth="1"/>
    <col min="8980" max="8980" width="26" style="79" customWidth="1"/>
    <col min="8981" max="8981" width="8"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89" width="6.7109375" style="79" customWidth="1"/>
    <col min="8990" max="8990" width="1" style="79" customWidth="1"/>
    <col min="8991" max="8991" width="6.7109375" style="79" customWidth="1"/>
    <col min="8992" max="8992" width="1" style="79" customWidth="1"/>
    <col min="8993" max="8994" width="6.7109375" style="79" customWidth="1"/>
    <col min="8995" max="9216" width="11.42578125" style="79"/>
    <col min="9217" max="9219" width="0" style="79" hidden="1" customWidth="1"/>
    <col min="9220" max="9220" width="2.5703125" style="79" customWidth="1"/>
    <col min="9221" max="9221" width="6.85546875" style="79" customWidth="1"/>
    <col min="9222" max="9222" width="2.28515625" style="79" customWidth="1"/>
    <col min="9223" max="9223" width="63.85546875" style="79" customWidth="1"/>
    <col min="9224" max="9226" width="6.28515625" style="79" customWidth="1"/>
    <col min="9227" max="9227" width="0.85546875" style="79" customWidth="1"/>
    <col min="9228" max="9229" width="6.28515625" style="79" customWidth="1"/>
    <col min="9230" max="9230" width="6.7109375" style="79" bestFit="1" customWidth="1"/>
    <col min="9231" max="9232" width="11.42578125" style="79"/>
    <col min="9233" max="9233" width="4.7109375" style="79" customWidth="1"/>
    <col min="9234" max="9234" width="7.5703125" style="79" bestFit="1" customWidth="1"/>
    <col min="9235" max="9235" width="2.28515625" style="79" customWidth="1"/>
    <col min="9236" max="9236" width="26" style="79" customWidth="1"/>
    <col min="9237" max="9237" width="8"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5" width="6.7109375" style="79" customWidth="1"/>
    <col min="9246" max="9246" width="1" style="79" customWidth="1"/>
    <col min="9247" max="9247" width="6.7109375" style="79" customWidth="1"/>
    <col min="9248" max="9248" width="1" style="79" customWidth="1"/>
    <col min="9249" max="9250" width="6.7109375" style="79" customWidth="1"/>
    <col min="9251" max="9472" width="11.42578125" style="79"/>
    <col min="9473" max="9475" width="0" style="79" hidden="1" customWidth="1"/>
    <col min="9476" max="9476" width="2.5703125" style="79" customWidth="1"/>
    <col min="9477" max="9477" width="6.85546875" style="79" customWidth="1"/>
    <col min="9478" max="9478" width="2.28515625" style="79" customWidth="1"/>
    <col min="9479" max="9479" width="63.85546875" style="79" customWidth="1"/>
    <col min="9480" max="9482" width="6.28515625" style="79" customWidth="1"/>
    <col min="9483" max="9483" width="0.85546875" style="79" customWidth="1"/>
    <col min="9484" max="9485" width="6.28515625" style="79" customWidth="1"/>
    <col min="9486" max="9486" width="6.7109375" style="79" bestFit="1" customWidth="1"/>
    <col min="9487" max="9488" width="11.42578125" style="79"/>
    <col min="9489" max="9489" width="4.7109375" style="79" customWidth="1"/>
    <col min="9490" max="9490" width="7.5703125" style="79" bestFit="1" customWidth="1"/>
    <col min="9491" max="9491" width="2.28515625" style="79" customWidth="1"/>
    <col min="9492" max="9492" width="26" style="79" customWidth="1"/>
    <col min="9493" max="9493" width="8"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1" width="6.7109375" style="79" customWidth="1"/>
    <col min="9502" max="9502" width="1" style="79" customWidth="1"/>
    <col min="9503" max="9503" width="6.7109375" style="79" customWidth="1"/>
    <col min="9504" max="9504" width="1" style="79" customWidth="1"/>
    <col min="9505" max="9506" width="6.7109375" style="79" customWidth="1"/>
    <col min="9507" max="9728" width="11.42578125" style="79"/>
    <col min="9729" max="9731" width="0" style="79" hidden="1" customWidth="1"/>
    <col min="9732" max="9732" width="2.5703125" style="79" customWidth="1"/>
    <col min="9733" max="9733" width="6.85546875" style="79" customWidth="1"/>
    <col min="9734" max="9734" width="2.28515625" style="79" customWidth="1"/>
    <col min="9735" max="9735" width="63.85546875" style="79" customWidth="1"/>
    <col min="9736" max="9738" width="6.28515625" style="79" customWidth="1"/>
    <col min="9739" max="9739" width="0.85546875" style="79" customWidth="1"/>
    <col min="9740" max="9741" width="6.28515625" style="79" customWidth="1"/>
    <col min="9742" max="9742" width="6.7109375" style="79" bestFit="1" customWidth="1"/>
    <col min="9743" max="9744" width="11.42578125" style="79"/>
    <col min="9745" max="9745" width="4.7109375" style="79" customWidth="1"/>
    <col min="9746" max="9746" width="7.5703125" style="79" bestFit="1" customWidth="1"/>
    <col min="9747" max="9747" width="2.28515625" style="79" customWidth="1"/>
    <col min="9748" max="9748" width="26" style="79" customWidth="1"/>
    <col min="9749" max="9749" width="8"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7" width="6.7109375" style="79" customWidth="1"/>
    <col min="9758" max="9758" width="1" style="79" customWidth="1"/>
    <col min="9759" max="9759" width="6.7109375" style="79" customWidth="1"/>
    <col min="9760" max="9760" width="1" style="79" customWidth="1"/>
    <col min="9761" max="9762" width="6.7109375" style="79" customWidth="1"/>
    <col min="9763" max="9984" width="11.42578125" style="79"/>
    <col min="9985" max="9987" width="0" style="79" hidden="1" customWidth="1"/>
    <col min="9988" max="9988" width="2.5703125" style="79" customWidth="1"/>
    <col min="9989" max="9989" width="6.85546875" style="79" customWidth="1"/>
    <col min="9990" max="9990" width="2.28515625" style="79" customWidth="1"/>
    <col min="9991" max="9991" width="63.85546875" style="79" customWidth="1"/>
    <col min="9992" max="9994" width="6.28515625" style="79" customWidth="1"/>
    <col min="9995" max="9995" width="0.85546875" style="79" customWidth="1"/>
    <col min="9996" max="9997" width="6.28515625" style="79" customWidth="1"/>
    <col min="9998" max="9998" width="6.7109375" style="79" bestFit="1" customWidth="1"/>
    <col min="9999" max="10000" width="11.42578125" style="79"/>
    <col min="10001" max="10001" width="4.7109375" style="79" customWidth="1"/>
    <col min="10002" max="10002" width="7.5703125" style="79" bestFit="1" customWidth="1"/>
    <col min="10003" max="10003" width="2.28515625" style="79" customWidth="1"/>
    <col min="10004" max="10004" width="26" style="79" customWidth="1"/>
    <col min="10005" max="10005" width="8"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3" width="6.7109375" style="79" customWidth="1"/>
    <col min="10014" max="10014" width="1" style="79" customWidth="1"/>
    <col min="10015" max="10015" width="6.7109375" style="79" customWidth="1"/>
    <col min="10016" max="10016" width="1" style="79" customWidth="1"/>
    <col min="10017" max="10018" width="6.7109375" style="79" customWidth="1"/>
    <col min="10019" max="10240" width="11.42578125" style="79"/>
    <col min="10241" max="10243" width="0" style="79" hidden="1" customWidth="1"/>
    <col min="10244" max="10244" width="2.5703125" style="79" customWidth="1"/>
    <col min="10245" max="10245" width="6.85546875" style="79" customWidth="1"/>
    <col min="10246" max="10246" width="2.28515625" style="79" customWidth="1"/>
    <col min="10247" max="10247" width="63.85546875" style="79" customWidth="1"/>
    <col min="10248" max="10250" width="6.28515625" style="79" customWidth="1"/>
    <col min="10251" max="10251" width="0.85546875" style="79" customWidth="1"/>
    <col min="10252" max="10253" width="6.28515625" style="79" customWidth="1"/>
    <col min="10254" max="10254" width="6.7109375" style="79" bestFit="1" customWidth="1"/>
    <col min="10255" max="10256" width="11.42578125" style="79"/>
    <col min="10257" max="10257" width="4.7109375" style="79" customWidth="1"/>
    <col min="10258" max="10258" width="7.5703125" style="79" bestFit="1" customWidth="1"/>
    <col min="10259" max="10259" width="2.28515625" style="79" customWidth="1"/>
    <col min="10260" max="10260" width="26" style="79" customWidth="1"/>
    <col min="10261" max="10261" width="8"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69" width="6.7109375" style="79" customWidth="1"/>
    <col min="10270" max="10270" width="1" style="79" customWidth="1"/>
    <col min="10271" max="10271" width="6.7109375" style="79" customWidth="1"/>
    <col min="10272" max="10272" width="1" style="79" customWidth="1"/>
    <col min="10273" max="10274" width="6.7109375" style="79" customWidth="1"/>
    <col min="10275" max="10496" width="11.42578125" style="79"/>
    <col min="10497" max="10499" width="0" style="79" hidden="1" customWidth="1"/>
    <col min="10500" max="10500" width="2.5703125" style="79" customWidth="1"/>
    <col min="10501" max="10501" width="6.85546875" style="79" customWidth="1"/>
    <col min="10502" max="10502" width="2.28515625" style="79" customWidth="1"/>
    <col min="10503" max="10503" width="63.85546875" style="79" customWidth="1"/>
    <col min="10504" max="10506" width="6.28515625" style="79" customWidth="1"/>
    <col min="10507" max="10507" width="0.85546875" style="79" customWidth="1"/>
    <col min="10508" max="10509" width="6.28515625" style="79" customWidth="1"/>
    <col min="10510" max="10510" width="6.7109375" style="79" bestFit="1" customWidth="1"/>
    <col min="10511" max="10512" width="11.42578125" style="79"/>
    <col min="10513" max="10513" width="4.7109375" style="79" customWidth="1"/>
    <col min="10514" max="10514" width="7.5703125" style="79" bestFit="1" customWidth="1"/>
    <col min="10515" max="10515" width="2.28515625" style="79" customWidth="1"/>
    <col min="10516" max="10516" width="26" style="79" customWidth="1"/>
    <col min="10517" max="10517" width="8"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5" width="6.7109375" style="79" customWidth="1"/>
    <col min="10526" max="10526" width="1" style="79" customWidth="1"/>
    <col min="10527" max="10527" width="6.7109375" style="79" customWidth="1"/>
    <col min="10528" max="10528" width="1" style="79" customWidth="1"/>
    <col min="10529" max="10530" width="6.7109375" style="79" customWidth="1"/>
    <col min="10531" max="10752" width="11.42578125" style="79"/>
    <col min="10753" max="10755" width="0" style="79" hidden="1" customWidth="1"/>
    <col min="10756" max="10756" width="2.5703125" style="79" customWidth="1"/>
    <col min="10757" max="10757" width="6.85546875" style="79" customWidth="1"/>
    <col min="10758" max="10758" width="2.28515625" style="79" customWidth="1"/>
    <col min="10759" max="10759" width="63.85546875" style="79" customWidth="1"/>
    <col min="10760" max="10762" width="6.28515625" style="79" customWidth="1"/>
    <col min="10763" max="10763" width="0.85546875" style="79" customWidth="1"/>
    <col min="10764" max="10765" width="6.28515625" style="79" customWidth="1"/>
    <col min="10766" max="10766" width="6.7109375" style="79" bestFit="1" customWidth="1"/>
    <col min="10767" max="10768" width="11.42578125" style="79"/>
    <col min="10769" max="10769" width="4.7109375" style="79" customWidth="1"/>
    <col min="10770" max="10770" width="7.5703125" style="79" bestFit="1" customWidth="1"/>
    <col min="10771" max="10771" width="2.28515625" style="79" customWidth="1"/>
    <col min="10772" max="10772" width="26" style="79" customWidth="1"/>
    <col min="10773" max="10773" width="8"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1" width="6.7109375" style="79" customWidth="1"/>
    <col min="10782" max="10782" width="1" style="79" customWidth="1"/>
    <col min="10783" max="10783" width="6.7109375" style="79" customWidth="1"/>
    <col min="10784" max="10784" width="1" style="79" customWidth="1"/>
    <col min="10785" max="10786" width="6.7109375" style="79" customWidth="1"/>
    <col min="10787" max="11008" width="11.42578125" style="79"/>
    <col min="11009" max="11011" width="0" style="79" hidden="1" customWidth="1"/>
    <col min="11012" max="11012" width="2.5703125" style="79" customWidth="1"/>
    <col min="11013" max="11013" width="6.85546875" style="79" customWidth="1"/>
    <col min="11014" max="11014" width="2.28515625" style="79" customWidth="1"/>
    <col min="11015" max="11015" width="63.85546875" style="79" customWidth="1"/>
    <col min="11016" max="11018" width="6.28515625" style="79" customWidth="1"/>
    <col min="11019" max="11019" width="0.85546875" style="79" customWidth="1"/>
    <col min="11020" max="11021" width="6.28515625" style="79" customWidth="1"/>
    <col min="11022" max="11022" width="6.7109375" style="79" bestFit="1" customWidth="1"/>
    <col min="11023" max="11024" width="11.42578125" style="79"/>
    <col min="11025" max="11025" width="4.7109375" style="79" customWidth="1"/>
    <col min="11026" max="11026" width="7.5703125" style="79" bestFit="1" customWidth="1"/>
    <col min="11027" max="11027" width="2.28515625" style="79" customWidth="1"/>
    <col min="11028" max="11028" width="26" style="79" customWidth="1"/>
    <col min="11029" max="11029" width="8"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7" width="6.7109375" style="79" customWidth="1"/>
    <col min="11038" max="11038" width="1" style="79" customWidth="1"/>
    <col min="11039" max="11039" width="6.7109375" style="79" customWidth="1"/>
    <col min="11040" max="11040" width="1" style="79" customWidth="1"/>
    <col min="11041" max="11042" width="6.7109375" style="79" customWidth="1"/>
    <col min="11043" max="11264" width="11.42578125" style="79"/>
    <col min="11265" max="11267" width="0" style="79" hidden="1" customWidth="1"/>
    <col min="11268" max="11268" width="2.5703125" style="79" customWidth="1"/>
    <col min="11269" max="11269" width="6.85546875" style="79" customWidth="1"/>
    <col min="11270" max="11270" width="2.28515625" style="79" customWidth="1"/>
    <col min="11271" max="11271" width="63.85546875" style="79" customWidth="1"/>
    <col min="11272" max="11274" width="6.28515625" style="79" customWidth="1"/>
    <col min="11275" max="11275" width="0.85546875" style="79" customWidth="1"/>
    <col min="11276" max="11277" width="6.28515625" style="79" customWidth="1"/>
    <col min="11278" max="11278" width="6.7109375" style="79" bestFit="1" customWidth="1"/>
    <col min="11279" max="11280" width="11.42578125" style="79"/>
    <col min="11281" max="11281" width="4.7109375" style="79" customWidth="1"/>
    <col min="11282" max="11282" width="7.5703125" style="79" bestFit="1" customWidth="1"/>
    <col min="11283" max="11283" width="2.28515625" style="79" customWidth="1"/>
    <col min="11284" max="11284" width="26" style="79" customWidth="1"/>
    <col min="11285" max="11285" width="8"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3" width="6.7109375" style="79" customWidth="1"/>
    <col min="11294" max="11294" width="1" style="79" customWidth="1"/>
    <col min="11295" max="11295" width="6.7109375" style="79" customWidth="1"/>
    <col min="11296" max="11296" width="1" style="79" customWidth="1"/>
    <col min="11297" max="11298" width="6.7109375" style="79" customWidth="1"/>
    <col min="11299" max="11520" width="11.42578125" style="79"/>
    <col min="11521" max="11523" width="0" style="79" hidden="1" customWidth="1"/>
    <col min="11524" max="11524" width="2.5703125" style="79" customWidth="1"/>
    <col min="11525" max="11525" width="6.85546875" style="79" customWidth="1"/>
    <col min="11526" max="11526" width="2.28515625" style="79" customWidth="1"/>
    <col min="11527" max="11527" width="63.85546875" style="79" customWidth="1"/>
    <col min="11528" max="11530" width="6.28515625" style="79" customWidth="1"/>
    <col min="11531" max="11531" width="0.85546875" style="79" customWidth="1"/>
    <col min="11532" max="11533" width="6.28515625" style="79" customWidth="1"/>
    <col min="11534" max="11534" width="6.7109375" style="79" bestFit="1" customWidth="1"/>
    <col min="11535" max="11536" width="11.42578125" style="79"/>
    <col min="11537" max="11537" width="4.7109375" style="79" customWidth="1"/>
    <col min="11538" max="11538" width="7.5703125" style="79" bestFit="1" customWidth="1"/>
    <col min="11539" max="11539" width="2.28515625" style="79" customWidth="1"/>
    <col min="11540" max="11540" width="26" style="79" customWidth="1"/>
    <col min="11541" max="11541" width="8"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49" width="6.7109375" style="79" customWidth="1"/>
    <col min="11550" max="11550" width="1" style="79" customWidth="1"/>
    <col min="11551" max="11551" width="6.7109375" style="79" customWidth="1"/>
    <col min="11552" max="11552" width="1" style="79" customWidth="1"/>
    <col min="11553" max="11554" width="6.7109375" style="79" customWidth="1"/>
    <col min="11555" max="11776" width="11.42578125" style="79"/>
    <col min="11777" max="11779" width="0" style="79" hidden="1" customWidth="1"/>
    <col min="11780" max="11780" width="2.5703125" style="79" customWidth="1"/>
    <col min="11781" max="11781" width="6.85546875" style="79" customWidth="1"/>
    <col min="11782" max="11782" width="2.28515625" style="79" customWidth="1"/>
    <col min="11783" max="11783" width="63.85546875" style="79" customWidth="1"/>
    <col min="11784" max="11786" width="6.28515625" style="79" customWidth="1"/>
    <col min="11787" max="11787" width="0.85546875" style="79" customWidth="1"/>
    <col min="11788" max="11789" width="6.28515625" style="79" customWidth="1"/>
    <col min="11790" max="11790" width="6.7109375" style="79" bestFit="1" customWidth="1"/>
    <col min="11791" max="11792" width="11.42578125" style="79"/>
    <col min="11793" max="11793" width="4.7109375" style="79" customWidth="1"/>
    <col min="11794" max="11794" width="7.5703125" style="79" bestFit="1" customWidth="1"/>
    <col min="11795" max="11795" width="2.28515625" style="79" customWidth="1"/>
    <col min="11796" max="11796" width="26" style="79" customWidth="1"/>
    <col min="11797" max="11797" width="8"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5" width="6.7109375" style="79" customWidth="1"/>
    <col min="11806" max="11806" width="1" style="79" customWidth="1"/>
    <col min="11807" max="11807" width="6.7109375" style="79" customWidth="1"/>
    <col min="11808" max="11808" width="1" style="79" customWidth="1"/>
    <col min="11809" max="11810" width="6.7109375" style="79" customWidth="1"/>
    <col min="11811" max="12032" width="11.42578125" style="79"/>
    <col min="12033" max="12035" width="0" style="79" hidden="1" customWidth="1"/>
    <col min="12036" max="12036" width="2.5703125" style="79" customWidth="1"/>
    <col min="12037" max="12037" width="6.85546875" style="79" customWidth="1"/>
    <col min="12038" max="12038" width="2.28515625" style="79" customWidth="1"/>
    <col min="12039" max="12039" width="63.85546875" style="79" customWidth="1"/>
    <col min="12040" max="12042" width="6.28515625" style="79" customWidth="1"/>
    <col min="12043" max="12043" width="0.85546875" style="79" customWidth="1"/>
    <col min="12044" max="12045" width="6.28515625" style="79" customWidth="1"/>
    <col min="12046" max="12046" width="6.7109375" style="79" bestFit="1" customWidth="1"/>
    <col min="12047" max="12048" width="11.42578125" style="79"/>
    <col min="12049" max="12049" width="4.7109375" style="79" customWidth="1"/>
    <col min="12050" max="12050" width="7.5703125" style="79" bestFit="1" customWidth="1"/>
    <col min="12051" max="12051" width="2.28515625" style="79" customWidth="1"/>
    <col min="12052" max="12052" width="26" style="79" customWidth="1"/>
    <col min="12053" max="12053" width="8"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1" width="6.7109375" style="79" customWidth="1"/>
    <col min="12062" max="12062" width="1" style="79" customWidth="1"/>
    <col min="12063" max="12063" width="6.7109375" style="79" customWidth="1"/>
    <col min="12064" max="12064" width="1" style="79" customWidth="1"/>
    <col min="12065" max="12066" width="6.7109375" style="79" customWidth="1"/>
    <col min="12067" max="12288" width="11.42578125" style="79"/>
    <col min="12289" max="12291" width="0" style="79" hidden="1" customWidth="1"/>
    <col min="12292" max="12292" width="2.5703125" style="79" customWidth="1"/>
    <col min="12293" max="12293" width="6.85546875" style="79" customWidth="1"/>
    <col min="12294" max="12294" width="2.28515625" style="79" customWidth="1"/>
    <col min="12295" max="12295" width="63.85546875" style="79" customWidth="1"/>
    <col min="12296" max="12298" width="6.28515625" style="79" customWidth="1"/>
    <col min="12299" max="12299" width="0.85546875" style="79" customWidth="1"/>
    <col min="12300" max="12301" width="6.28515625" style="79" customWidth="1"/>
    <col min="12302" max="12302" width="6.7109375" style="79" bestFit="1" customWidth="1"/>
    <col min="12303" max="12304" width="11.42578125" style="79"/>
    <col min="12305" max="12305" width="4.7109375" style="79" customWidth="1"/>
    <col min="12306" max="12306" width="7.5703125" style="79" bestFit="1" customWidth="1"/>
    <col min="12307" max="12307" width="2.28515625" style="79" customWidth="1"/>
    <col min="12308" max="12308" width="26" style="79" customWidth="1"/>
    <col min="12309" max="12309" width="8"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7" width="6.7109375" style="79" customWidth="1"/>
    <col min="12318" max="12318" width="1" style="79" customWidth="1"/>
    <col min="12319" max="12319" width="6.7109375" style="79" customWidth="1"/>
    <col min="12320" max="12320" width="1" style="79" customWidth="1"/>
    <col min="12321" max="12322" width="6.7109375" style="79" customWidth="1"/>
    <col min="12323" max="12544" width="11.42578125" style="79"/>
    <col min="12545" max="12547" width="0" style="79" hidden="1" customWidth="1"/>
    <col min="12548" max="12548" width="2.5703125" style="79" customWidth="1"/>
    <col min="12549" max="12549" width="6.85546875" style="79" customWidth="1"/>
    <col min="12550" max="12550" width="2.28515625" style="79" customWidth="1"/>
    <col min="12551" max="12551" width="63.85546875" style="79" customWidth="1"/>
    <col min="12552" max="12554" width="6.28515625" style="79" customWidth="1"/>
    <col min="12555" max="12555" width="0.85546875" style="79" customWidth="1"/>
    <col min="12556" max="12557" width="6.28515625" style="79" customWidth="1"/>
    <col min="12558" max="12558" width="6.7109375" style="79" bestFit="1" customWidth="1"/>
    <col min="12559" max="12560" width="11.42578125" style="79"/>
    <col min="12561" max="12561" width="4.7109375" style="79" customWidth="1"/>
    <col min="12562" max="12562" width="7.5703125" style="79" bestFit="1" customWidth="1"/>
    <col min="12563" max="12563" width="2.28515625" style="79" customWidth="1"/>
    <col min="12564" max="12564" width="26" style="79" customWidth="1"/>
    <col min="12565" max="12565" width="8"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3" width="6.7109375" style="79" customWidth="1"/>
    <col min="12574" max="12574" width="1" style="79" customWidth="1"/>
    <col min="12575" max="12575" width="6.7109375" style="79" customWidth="1"/>
    <col min="12576" max="12576" width="1" style="79" customWidth="1"/>
    <col min="12577" max="12578" width="6.7109375" style="79" customWidth="1"/>
    <col min="12579" max="12800" width="11.42578125" style="79"/>
    <col min="12801" max="12803" width="0" style="79" hidden="1" customWidth="1"/>
    <col min="12804" max="12804" width="2.5703125" style="79" customWidth="1"/>
    <col min="12805" max="12805" width="6.85546875" style="79" customWidth="1"/>
    <col min="12806" max="12806" width="2.28515625" style="79" customWidth="1"/>
    <col min="12807" max="12807" width="63.85546875" style="79" customWidth="1"/>
    <col min="12808" max="12810" width="6.28515625" style="79" customWidth="1"/>
    <col min="12811" max="12811" width="0.85546875" style="79" customWidth="1"/>
    <col min="12812" max="12813" width="6.28515625" style="79" customWidth="1"/>
    <col min="12814" max="12814" width="6.7109375" style="79" bestFit="1" customWidth="1"/>
    <col min="12815" max="12816" width="11.42578125" style="79"/>
    <col min="12817" max="12817" width="4.7109375" style="79" customWidth="1"/>
    <col min="12818" max="12818" width="7.5703125" style="79" bestFit="1" customWidth="1"/>
    <col min="12819" max="12819" width="2.28515625" style="79" customWidth="1"/>
    <col min="12820" max="12820" width="26" style="79" customWidth="1"/>
    <col min="12821" max="12821" width="8"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29" width="6.7109375" style="79" customWidth="1"/>
    <col min="12830" max="12830" width="1" style="79" customWidth="1"/>
    <col min="12831" max="12831" width="6.7109375" style="79" customWidth="1"/>
    <col min="12832" max="12832" width="1" style="79" customWidth="1"/>
    <col min="12833" max="12834" width="6.7109375" style="79" customWidth="1"/>
    <col min="12835" max="13056" width="11.42578125" style="79"/>
    <col min="13057" max="13059" width="0" style="79" hidden="1" customWidth="1"/>
    <col min="13060" max="13060" width="2.5703125" style="79" customWidth="1"/>
    <col min="13061" max="13061" width="6.85546875" style="79" customWidth="1"/>
    <col min="13062" max="13062" width="2.28515625" style="79" customWidth="1"/>
    <col min="13063" max="13063" width="63.85546875" style="79" customWidth="1"/>
    <col min="13064" max="13066" width="6.28515625" style="79" customWidth="1"/>
    <col min="13067" max="13067" width="0.85546875" style="79" customWidth="1"/>
    <col min="13068" max="13069" width="6.28515625" style="79" customWidth="1"/>
    <col min="13070" max="13070" width="6.7109375" style="79" bestFit="1" customWidth="1"/>
    <col min="13071" max="13072" width="11.42578125" style="79"/>
    <col min="13073" max="13073" width="4.7109375" style="79" customWidth="1"/>
    <col min="13074" max="13074" width="7.5703125" style="79" bestFit="1" customWidth="1"/>
    <col min="13075" max="13075" width="2.28515625" style="79" customWidth="1"/>
    <col min="13076" max="13076" width="26" style="79" customWidth="1"/>
    <col min="13077" max="13077" width="8"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5" width="6.7109375" style="79" customWidth="1"/>
    <col min="13086" max="13086" width="1" style="79" customWidth="1"/>
    <col min="13087" max="13087" width="6.7109375" style="79" customWidth="1"/>
    <col min="13088" max="13088" width="1" style="79" customWidth="1"/>
    <col min="13089" max="13090" width="6.7109375" style="79" customWidth="1"/>
    <col min="13091" max="13312" width="11.42578125" style="79"/>
    <col min="13313" max="13315" width="0" style="79" hidden="1" customWidth="1"/>
    <col min="13316" max="13316" width="2.5703125" style="79" customWidth="1"/>
    <col min="13317" max="13317" width="6.85546875" style="79" customWidth="1"/>
    <col min="13318" max="13318" width="2.28515625" style="79" customWidth="1"/>
    <col min="13319" max="13319" width="63.85546875" style="79" customWidth="1"/>
    <col min="13320" max="13322" width="6.28515625" style="79" customWidth="1"/>
    <col min="13323" max="13323" width="0.85546875" style="79" customWidth="1"/>
    <col min="13324" max="13325" width="6.28515625" style="79" customWidth="1"/>
    <col min="13326" max="13326" width="6.7109375" style="79" bestFit="1" customWidth="1"/>
    <col min="13327" max="13328" width="11.42578125" style="79"/>
    <col min="13329" max="13329" width="4.7109375" style="79" customWidth="1"/>
    <col min="13330" max="13330" width="7.5703125" style="79" bestFit="1" customWidth="1"/>
    <col min="13331" max="13331" width="2.28515625" style="79" customWidth="1"/>
    <col min="13332" max="13332" width="26" style="79" customWidth="1"/>
    <col min="13333" max="13333" width="8"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1" width="6.7109375" style="79" customWidth="1"/>
    <col min="13342" max="13342" width="1" style="79" customWidth="1"/>
    <col min="13343" max="13343" width="6.7109375" style="79" customWidth="1"/>
    <col min="13344" max="13344" width="1" style="79" customWidth="1"/>
    <col min="13345" max="13346" width="6.7109375" style="79" customWidth="1"/>
    <col min="13347" max="13568" width="11.42578125" style="79"/>
    <col min="13569" max="13571" width="0" style="79" hidden="1" customWidth="1"/>
    <col min="13572" max="13572" width="2.5703125" style="79" customWidth="1"/>
    <col min="13573" max="13573" width="6.85546875" style="79" customWidth="1"/>
    <col min="13574" max="13574" width="2.28515625" style="79" customWidth="1"/>
    <col min="13575" max="13575" width="63.85546875" style="79" customWidth="1"/>
    <col min="13576" max="13578" width="6.28515625" style="79" customWidth="1"/>
    <col min="13579" max="13579" width="0.85546875" style="79" customWidth="1"/>
    <col min="13580" max="13581" width="6.28515625" style="79" customWidth="1"/>
    <col min="13582" max="13582" width="6.7109375" style="79" bestFit="1" customWidth="1"/>
    <col min="13583" max="13584" width="11.42578125" style="79"/>
    <col min="13585" max="13585" width="4.7109375" style="79" customWidth="1"/>
    <col min="13586" max="13586" width="7.5703125" style="79" bestFit="1" customWidth="1"/>
    <col min="13587" max="13587" width="2.28515625" style="79" customWidth="1"/>
    <col min="13588" max="13588" width="26" style="79" customWidth="1"/>
    <col min="13589" max="13589" width="8"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7" width="6.7109375" style="79" customWidth="1"/>
    <col min="13598" max="13598" width="1" style="79" customWidth="1"/>
    <col min="13599" max="13599" width="6.7109375" style="79" customWidth="1"/>
    <col min="13600" max="13600" width="1" style="79" customWidth="1"/>
    <col min="13601" max="13602" width="6.7109375" style="79" customWidth="1"/>
    <col min="13603" max="13824" width="11.42578125" style="79"/>
    <col min="13825" max="13827" width="0" style="79" hidden="1" customWidth="1"/>
    <col min="13828" max="13828" width="2.5703125" style="79" customWidth="1"/>
    <col min="13829" max="13829" width="6.85546875" style="79" customWidth="1"/>
    <col min="13830" max="13830" width="2.28515625" style="79" customWidth="1"/>
    <col min="13831" max="13831" width="63.85546875" style="79" customWidth="1"/>
    <col min="13832" max="13834" width="6.28515625" style="79" customWidth="1"/>
    <col min="13835" max="13835" width="0.85546875" style="79" customWidth="1"/>
    <col min="13836" max="13837" width="6.28515625" style="79" customWidth="1"/>
    <col min="13838" max="13838" width="6.7109375" style="79" bestFit="1" customWidth="1"/>
    <col min="13839" max="13840" width="11.42578125" style="79"/>
    <col min="13841" max="13841" width="4.7109375" style="79" customWidth="1"/>
    <col min="13842" max="13842" width="7.5703125" style="79" bestFit="1" customWidth="1"/>
    <col min="13843" max="13843" width="2.28515625" style="79" customWidth="1"/>
    <col min="13844" max="13844" width="26" style="79" customWidth="1"/>
    <col min="13845" max="13845" width="8"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3" width="6.7109375" style="79" customWidth="1"/>
    <col min="13854" max="13854" width="1" style="79" customWidth="1"/>
    <col min="13855" max="13855" width="6.7109375" style="79" customWidth="1"/>
    <col min="13856" max="13856" width="1" style="79" customWidth="1"/>
    <col min="13857" max="13858" width="6.7109375" style="79" customWidth="1"/>
    <col min="13859" max="14080" width="11.42578125" style="79"/>
    <col min="14081" max="14083" width="0" style="79" hidden="1" customWidth="1"/>
    <col min="14084" max="14084" width="2.5703125" style="79" customWidth="1"/>
    <col min="14085" max="14085" width="6.85546875" style="79" customWidth="1"/>
    <col min="14086" max="14086" width="2.28515625" style="79" customWidth="1"/>
    <col min="14087" max="14087" width="63.85546875" style="79" customWidth="1"/>
    <col min="14088" max="14090" width="6.28515625" style="79" customWidth="1"/>
    <col min="14091" max="14091" width="0.85546875" style="79" customWidth="1"/>
    <col min="14092" max="14093" width="6.28515625" style="79" customWidth="1"/>
    <col min="14094" max="14094" width="6.7109375" style="79" bestFit="1" customWidth="1"/>
    <col min="14095" max="14096" width="11.42578125" style="79"/>
    <col min="14097" max="14097" width="4.7109375" style="79" customWidth="1"/>
    <col min="14098" max="14098" width="7.5703125" style="79" bestFit="1" customWidth="1"/>
    <col min="14099" max="14099" width="2.28515625" style="79" customWidth="1"/>
    <col min="14100" max="14100" width="26" style="79" customWidth="1"/>
    <col min="14101" max="14101" width="8"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09" width="6.7109375" style="79" customWidth="1"/>
    <col min="14110" max="14110" width="1" style="79" customWidth="1"/>
    <col min="14111" max="14111" width="6.7109375" style="79" customWidth="1"/>
    <col min="14112" max="14112" width="1" style="79" customWidth="1"/>
    <col min="14113" max="14114" width="6.7109375" style="79" customWidth="1"/>
    <col min="14115" max="14336" width="11.42578125" style="79"/>
    <col min="14337" max="14339" width="0" style="79" hidden="1" customWidth="1"/>
    <col min="14340" max="14340" width="2.5703125" style="79" customWidth="1"/>
    <col min="14341" max="14341" width="6.85546875" style="79" customWidth="1"/>
    <col min="14342" max="14342" width="2.28515625" style="79" customWidth="1"/>
    <col min="14343" max="14343" width="63.85546875" style="79" customWidth="1"/>
    <col min="14344" max="14346" width="6.28515625" style="79" customWidth="1"/>
    <col min="14347" max="14347" width="0.85546875" style="79" customWidth="1"/>
    <col min="14348" max="14349" width="6.28515625" style="79" customWidth="1"/>
    <col min="14350" max="14350" width="6.7109375" style="79" bestFit="1" customWidth="1"/>
    <col min="14351" max="14352" width="11.42578125" style="79"/>
    <col min="14353" max="14353" width="4.7109375" style="79" customWidth="1"/>
    <col min="14354" max="14354" width="7.5703125" style="79" bestFit="1" customWidth="1"/>
    <col min="14355" max="14355" width="2.28515625" style="79" customWidth="1"/>
    <col min="14356" max="14356" width="26" style="79" customWidth="1"/>
    <col min="14357" max="14357" width="8"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5" width="6.7109375" style="79" customWidth="1"/>
    <col min="14366" max="14366" width="1" style="79" customWidth="1"/>
    <col min="14367" max="14367" width="6.7109375" style="79" customWidth="1"/>
    <col min="14368" max="14368" width="1" style="79" customWidth="1"/>
    <col min="14369" max="14370" width="6.7109375" style="79" customWidth="1"/>
    <col min="14371" max="14592" width="11.42578125" style="79"/>
    <col min="14593" max="14595" width="0" style="79" hidden="1" customWidth="1"/>
    <col min="14596" max="14596" width="2.5703125" style="79" customWidth="1"/>
    <col min="14597" max="14597" width="6.85546875" style="79" customWidth="1"/>
    <col min="14598" max="14598" width="2.28515625" style="79" customWidth="1"/>
    <col min="14599" max="14599" width="63.85546875" style="79" customWidth="1"/>
    <col min="14600" max="14602" width="6.28515625" style="79" customWidth="1"/>
    <col min="14603" max="14603" width="0.85546875" style="79" customWidth="1"/>
    <col min="14604" max="14605" width="6.28515625" style="79" customWidth="1"/>
    <col min="14606" max="14606" width="6.7109375" style="79" bestFit="1" customWidth="1"/>
    <col min="14607" max="14608" width="11.42578125" style="79"/>
    <col min="14609" max="14609" width="4.7109375" style="79" customWidth="1"/>
    <col min="14610" max="14610" width="7.5703125" style="79" bestFit="1" customWidth="1"/>
    <col min="14611" max="14611" width="2.28515625" style="79" customWidth="1"/>
    <col min="14612" max="14612" width="26" style="79" customWidth="1"/>
    <col min="14613" max="14613" width="8"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1" width="6.7109375" style="79" customWidth="1"/>
    <col min="14622" max="14622" width="1" style="79" customWidth="1"/>
    <col min="14623" max="14623" width="6.7109375" style="79" customWidth="1"/>
    <col min="14624" max="14624" width="1" style="79" customWidth="1"/>
    <col min="14625" max="14626" width="6.7109375" style="79" customWidth="1"/>
    <col min="14627" max="14848" width="11.42578125" style="79"/>
    <col min="14849" max="14851" width="0" style="79" hidden="1" customWidth="1"/>
    <col min="14852" max="14852" width="2.5703125" style="79" customWidth="1"/>
    <col min="14853" max="14853" width="6.85546875" style="79" customWidth="1"/>
    <col min="14854" max="14854" width="2.28515625" style="79" customWidth="1"/>
    <col min="14855" max="14855" width="63.85546875" style="79" customWidth="1"/>
    <col min="14856" max="14858" width="6.28515625" style="79" customWidth="1"/>
    <col min="14859" max="14859" width="0.85546875" style="79" customWidth="1"/>
    <col min="14860" max="14861" width="6.28515625" style="79" customWidth="1"/>
    <col min="14862" max="14862" width="6.7109375" style="79" bestFit="1" customWidth="1"/>
    <col min="14863" max="14864" width="11.42578125" style="79"/>
    <col min="14865" max="14865" width="4.7109375" style="79" customWidth="1"/>
    <col min="14866" max="14866" width="7.5703125" style="79" bestFit="1" customWidth="1"/>
    <col min="14867" max="14867" width="2.28515625" style="79" customWidth="1"/>
    <col min="14868" max="14868" width="26" style="79" customWidth="1"/>
    <col min="14869" max="14869" width="8"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7" width="6.7109375" style="79" customWidth="1"/>
    <col min="14878" max="14878" width="1" style="79" customWidth="1"/>
    <col min="14879" max="14879" width="6.7109375" style="79" customWidth="1"/>
    <col min="14880" max="14880" width="1" style="79" customWidth="1"/>
    <col min="14881" max="14882" width="6.7109375" style="79" customWidth="1"/>
    <col min="14883" max="15104" width="11.42578125" style="79"/>
    <col min="15105" max="15107" width="0" style="79" hidden="1" customWidth="1"/>
    <col min="15108" max="15108" width="2.5703125" style="79" customWidth="1"/>
    <col min="15109" max="15109" width="6.85546875" style="79" customWidth="1"/>
    <col min="15110" max="15110" width="2.28515625" style="79" customWidth="1"/>
    <col min="15111" max="15111" width="63.85546875" style="79" customWidth="1"/>
    <col min="15112" max="15114" width="6.28515625" style="79" customWidth="1"/>
    <col min="15115" max="15115" width="0.85546875" style="79" customWidth="1"/>
    <col min="15116" max="15117" width="6.28515625" style="79" customWidth="1"/>
    <col min="15118" max="15118" width="6.7109375" style="79" bestFit="1" customWidth="1"/>
    <col min="15119" max="15120" width="11.42578125" style="79"/>
    <col min="15121" max="15121" width="4.7109375" style="79" customWidth="1"/>
    <col min="15122" max="15122" width="7.5703125" style="79" bestFit="1" customWidth="1"/>
    <col min="15123" max="15123" width="2.28515625" style="79" customWidth="1"/>
    <col min="15124" max="15124" width="26" style="79" customWidth="1"/>
    <col min="15125" max="15125" width="8"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3" width="6.7109375" style="79" customWidth="1"/>
    <col min="15134" max="15134" width="1" style="79" customWidth="1"/>
    <col min="15135" max="15135" width="6.7109375" style="79" customWidth="1"/>
    <col min="15136" max="15136" width="1" style="79" customWidth="1"/>
    <col min="15137" max="15138" width="6.7109375" style="79" customWidth="1"/>
    <col min="15139" max="15360" width="11.42578125" style="79"/>
    <col min="15361" max="15363" width="0" style="79" hidden="1" customWidth="1"/>
    <col min="15364" max="15364" width="2.5703125" style="79" customWidth="1"/>
    <col min="15365" max="15365" width="6.85546875" style="79" customWidth="1"/>
    <col min="15366" max="15366" width="2.28515625" style="79" customWidth="1"/>
    <col min="15367" max="15367" width="63.85546875" style="79" customWidth="1"/>
    <col min="15368" max="15370" width="6.28515625" style="79" customWidth="1"/>
    <col min="15371" max="15371" width="0.85546875" style="79" customWidth="1"/>
    <col min="15372" max="15373" width="6.28515625" style="79" customWidth="1"/>
    <col min="15374" max="15374" width="6.7109375" style="79" bestFit="1" customWidth="1"/>
    <col min="15375" max="15376" width="11.42578125" style="79"/>
    <col min="15377" max="15377" width="4.7109375" style="79" customWidth="1"/>
    <col min="15378" max="15378" width="7.5703125" style="79" bestFit="1" customWidth="1"/>
    <col min="15379" max="15379" width="2.28515625" style="79" customWidth="1"/>
    <col min="15380" max="15380" width="26" style="79" customWidth="1"/>
    <col min="15381" max="15381" width="8"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89" width="6.7109375" style="79" customWidth="1"/>
    <col min="15390" max="15390" width="1" style="79" customWidth="1"/>
    <col min="15391" max="15391" width="6.7109375" style="79" customWidth="1"/>
    <col min="15392" max="15392" width="1" style="79" customWidth="1"/>
    <col min="15393" max="15394" width="6.7109375" style="79" customWidth="1"/>
    <col min="15395" max="15616" width="11.42578125" style="79"/>
    <col min="15617" max="15619" width="0" style="79" hidden="1" customWidth="1"/>
    <col min="15620" max="15620" width="2.5703125" style="79" customWidth="1"/>
    <col min="15621" max="15621" width="6.85546875" style="79" customWidth="1"/>
    <col min="15622" max="15622" width="2.28515625" style="79" customWidth="1"/>
    <col min="15623" max="15623" width="63.85546875" style="79" customWidth="1"/>
    <col min="15624" max="15626" width="6.28515625" style="79" customWidth="1"/>
    <col min="15627" max="15627" width="0.85546875" style="79" customWidth="1"/>
    <col min="15628" max="15629" width="6.28515625" style="79" customWidth="1"/>
    <col min="15630" max="15630" width="6.7109375" style="79" bestFit="1" customWidth="1"/>
    <col min="15631" max="15632" width="11.42578125" style="79"/>
    <col min="15633" max="15633" width="4.7109375" style="79" customWidth="1"/>
    <col min="15634" max="15634" width="7.5703125" style="79" bestFit="1" customWidth="1"/>
    <col min="15635" max="15635" width="2.28515625" style="79" customWidth="1"/>
    <col min="15636" max="15636" width="26" style="79" customWidth="1"/>
    <col min="15637" max="15637" width="8"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5" width="6.7109375" style="79" customWidth="1"/>
    <col min="15646" max="15646" width="1" style="79" customWidth="1"/>
    <col min="15647" max="15647" width="6.7109375" style="79" customWidth="1"/>
    <col min="15648" max="15648" width="1" style="79" customWidth="1"/>
    <col min="15649" max="15650" width="6.7109375" style="79" customWidth="1"/>
    <col min="15651" max="15872" width="11.42578125" style="79"/>
    <col min="15873" max="15875" width="0" style="79" hidden="1" customWidth="1"/>
    <col min="15876" max="15876" width="2.5703125" style="79" customWidth="1"/>
    <col min="15877" max="15877" width="6.85546875" style="79" customWidth="1"/>
    <col min="15878" max="15878" width="2.28515625" style="79" customWidth="1"/>
    <col min="15879" max="15879" width="63.85546875" style="79" customWidth="1"/>
    <col min="15880" max="15882" width="6.28515625" style="79" customWidth="1"/>
    <col min="15883" max="15883" width="0.85546875" style="79" customWidth="1"/>
    <col min="15884" max="15885" width="6.28515625" style="79" customWidth="1"/>
    <col min="15886" max="15886" width="6.7109375" style="79" bestFit="1" customWidth="1"/>
    <col min="15887" max="15888" width="11.42578125" style="79"/>
    <col min="15889" max="15889" width="4.7109375" style="79" customWidth="1"/>
    <col min="15890" max="15890" width="7.5703125" style="79" bestFit="1" customWidth="1"/>
    <col min="15891" max="15891" width="2.28515625" style="79" customWidth="1"/>
    <col min="15892" max="15892" width="26" style="79" customWidth="1"/>
    <col min="15893" max="15893" width="8"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1" width="6.7109375" style="79" customWidth="1"/>
    <col min="15902" max="15902" width="1" style="79" customWidth="1"/>
    <col min="15903" max="15903" width="6.7109375" style="79" customWidth="1"/>
    <col min="15904" max="15904" width="1" style="79" customWidth="1"/>
    <col min="15905" max="15906" width="6.7109375" style="79" customWidth="1"/>
    <col min="15907" max="16128" width="11.42578125" style="79"/>
    <col min="16129" max="16131" width="0" style="79" hidden="1" customWidth="1"/>
    <col min="16132" max="16132" width="2.5703125" style="79" customWidth="1"/>
    <col min="16133" max="16133" width="6.85546875" style="79" customWidth="1"/>
    <col min="16134" max="16134" width="2.28515625" style="79" customWidth="1"/>
    <col min="16135" max="16135" width="63.85546875" style="79" customWidth="1"/>
    <col min="16136" max="16138" width="6.28515625" style="79" customWidth="1"/>
    <col min="16139" max="16139" width="0.85546875" style="79" customWidth="1"/>
    <col min="16140" max="16141" width="6.28515625" style="79" customWidth="1"/>
    <col min="16142" max="16142" width="6.7109375" style="79" bestFit="1" customWidth="1"/>
    <col min="16143" max="16144" width="11.42578125" style="79"/>
    <col min="16145" max="16145" width="4.7109375" style="79" customWidth="1"/>
    <col min="16146" max="16146" width="7.5703125" style="79" bestFit="1" customWidth="1"/>
    <col min="16147" max="16147" width="2.28515625" style="79" customWidth="1"/>
    <col min="16148" max="16148" width="26" style="79" customWidth="1"/>
    <col min="16149" max="16149" width="8"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7" width="6.7109375" style="79" customWidth="1"/>
    <col min="16158" max="16158" width="1" style="79" customWidth="1"/>
    <col min="16159" max="16159" width="6.7109375" style="79" customWidth="1"/>
    <col min="16160" max="16160" width="1" style="79" customWidth="1"/>
    <col min="16161" max="16162" width="6.7109375" style="79" customWidth="1"/>
    <col min="16163" max="16384" width="11.42578125" style="79"/>
  </cols>
  <sheetData>
    <row r="1" spans="1:35" ht="12.75" customHeight="1">
      <c r="A1" s="2091"/>
      <c r="B1" s="2091"/>
      <c r="C1" s="2091"/>
      <c r="D1" s="2091"/>
      <c r="E1" s="2281" t="s">
        <v>1577</v>
      </c>
      <c r="F1" s="2281"/>
      <c r="G1" s="2281"/>
      <c r="H1" s="2281"/>
      <c r="I1" s="2281"/>
      <c r="J1" s="2281"/>
      <c r="K1" s="2281"/>
      <c r="L1" s="2281"/>
      <c r="M1" s="2281"/>
      <c r="N1" s="2281"/>
      <c r="O1" s="78"/>
      <c r="P1" s="83"/>
      <c r="Q1" s="83"/>
      <c r="R1" s="2281"/>
      <c r="S1" s="2281"/>
      <c r="T1" s="2281"/>
      <c r="U1" s="2281"/>
      <c r="V1" s="2281"/>
      <c r="W1" s="2281"/>
      <c r="X1" s="2281"/>
      <c r="Y1" s="2281"/>
      <c r="Z1" s="2281"/>
      <c r="AA1" s="2281"/>
      <c r="AB1" s="2281"/>
      <c r="AC1" s="2281"/>
      <c r="AD1" s="2281"/>
      <c r="AE1" s="2281"/>
      <c r="AF1" s="2281"/>
    </row>
    <row r="2" spans="1:35" s="83" customFormat="1" ht="12.75" customHeight="1">
      <c r="A2" s="2091"/>
      <c r="B2" s="2091"/>
      <c r="C2" s="2093"/>
      <c r="D2" s="2093"/>
      <c r="E2" s="2281" t="s">
        <v>1578</v>
      </c>
      <c r="F2" s="2281"/>
      <c r="G2" s="2281"/>
      <c r="H2" s="2281"/>
      <c r="I2" s="2281"/>
      <c r="J2" s="2281"/>
      <c r="K2" s="2281"/>
      <c r="L2" s="2281"/>
      <c r="M2" s="2281"/>
      <c r="N2" s="2281"/>
      <c r="O2" s="278"/>
      <c r="P2" s="86"/>
      <c r="Q2" s="86"/>
      <c r="R2" s="87"/>
      <c r="AH2" s="88"/>
      <c r="AI2" s="88"/>
    </row>
    <row r="3" spans="1:35" s="83" customFormat="1" ht="12" customHeight="1">
      <c r="A3" s="2091"/>
      <c r="B3" s="2091"/>
      <c r="C3" s="2091"/>
      <c r="D3" s="2091"/>
      <c r="E3" s="310"/>
      <c r="G3" s="92"/>
      <c r="H3" s="92"/>
      <c r="I3" s="92"/>
      <c r="J3" s="92"/>
      <c r="K3" s="92"/>
      <c r="L3" s="2157"/>
      <c r="M3" s="2158"/>
      <c r="N3" s="277"/>
      <c r="O3" s="278"/>
      <c r="R3" s="92"/>
    </row>
    <row r="4" spans="1:35" s="83" customFormat="1" ht="12" customHeight="1">
      <c r="A4" s="2091"/>
      <c r="B4" s="2091"/>
      <c r="C4" s="2091"/>
      <c r="D4" s="2091"/>
      <c r="E4" s="2282" t="s">
        <v>2</v>
      </c>
      <c r="F4" s="2285" t="s">
        <v>327</v>
      </c>
      <c r="G4" s="2285"/>
      <c r="H4" s="2918"/>
      <c r="I4" s="2918"/>
      <c r="J4" s="2918"/>
      <c r="K4" s="2094"/>
      <c r="L4" s="2919"/>
      <c r="M4" s="2919"/>
      <c r="N4" s="2920"/>
      <c r="O4" s="278"/>
      <c r="R4" s="92"/>
    </row>
    <row r="5" spans="1:35" ht="12" customHeight="1">
      <c r="A5" s="2091" t="s">
        <v>9</v>
      </c>
      <c r="B5" s="2091" t="s">
        <v>10</v>
      </c>
      <c r="C5" s="2091" t="s">
        <v>11</v>
      </c>
      <c r="D5" s="2091"/>
      <c r="E5" s="2357"/>
      <c r="F5" s="2286"/>
      <c r="G5" s="2286"/>
      <c r="H5" s="2899" t="s">
        <v>1579</v>
      </c>
      <c r="I5" s="2899"/>
      <c r="J5" s="2899"/>
      <c r="K5" s="2095"/>
      <c r="L5" s="2359" t="s">
        <v>1580</v>
      </c>
      <c r="M5" s="2359"/>
      <c r="N5" s="2292"/>
      <c r="O5" s="78"/>
      <c r="P5" s="2091"/>
    </row>
    <row r="6" spans="1:35" ht="12" customHeight="1">
      <c r="A6" s="2091"/>
      <c r="B6" s="2091"/>
      <c r="C6" s="2091"/>
      <c r="D6" s="2091"/>
      <c r="E6" s="2358"/>
      <c r="F6" s="2287"/>
      <c r="G6" s="2287"/>
      <c r="H6" s="2159" t="s">
        <v>18</v>
      </c>
      <c r="I6" s="2159" t="s">
        <v>19</v>
      </c>
      <c r="J6" s="2159" t="s">
        <v>8</v>
      </c>
      <c r="K6" s="2159"/>
      <c r="L6" s="2159" t="s">
        <v>18</v>
      </c>
      <c r="M6" s="2159" t="s">
        <v>19</v>
      </c>
      <c r="N6" s="2160" t="s">
        <v>8</v>
      </c>
      <c r="O6" s="78"/>
      <c r="P6" s="83"/>
    </row>
    <row r="7" spans="1:35" ht="12" customHeight="1">
      <c r="A7" s="2091"/>
      <c r="B7" s="2091"/>
      <c r="C7" s="2091"/>
      <c r="D7" s="2091"/>
      <c r="E7" s="2211">
        <v>1401</v>
      </c>
      <c r="F7" s="318" t="s">
        <v>20</v>
      </c>
      <c r="G7" s="492"/>
      <c r="H7" s="668">
        <f>SUM(H8+H12+H23+H32+H41+H45+H47)</f>
        <v>2941</v>
      </c>
      <c r="I7" s="668">
        <f>SUM(I8+I12+I23+I32+I41+I45+I47)</f>
        <v>788</v>
      </c>
      <c r="J7" s="668">
        <f>SUM(H7:I7)</f>
        <v>3729</v>
      </c>
      <c r="K7" s="14"/>
      <c r="L7" s="2161">
        <f>SUM(L8,L12,L23,L32,L41,L45+L47)</f>
        <v>2184</v>
      </c>
      <c r="M7" s="2161">
        <f>SUM(M8,M12,M23,M32,M41,M45+M47)</f>
        <v>665</v>
      </c>
      <c r="N7" s="2162">
        <f t="shared" ref="N7:N70" si="0">SUM(L7:M7)</f>
        <v>2849</v>
      </c>
      <c r="O7" s="78"/>
      <c r="P7" s="83"/>
    </row>
    <row r="8" spans="1:35" ht="12" customHeight="1">
      <c r="A8" s="2091"/>
      <c r="B8" s="2091"/>
      <c r="C8" s="2163"/>
      <c r="D8" s="2163"/>
      <c r="E8" s="2212"/>
      <c r="F8" s="623" t="s">
        <v>21</v>
      </c>
      <c r="G8" s="624"/>
      <c r="H8" s="738">
        <f>SUM(H9:H11)</f>
        <v>670</v>
      </c>
      <c r="I8" s="738">
        <f>SUM(I9:I11)</f>
        <v>186</v>
      </c>
      <c r="J8" s="738">
        <f>SUM(H8:I8)</f>
        <v>856</v>
      </c>
      <c r="K8" s="92"/>
      <c r="L8" s="2164">
        <f>SUM(L9:L11)</f>
        <v>924</v>
      </c>
      <c r="M8" s="2165">
        <f>SUM(M9:M11)</f>
        <v>285</v>
      </c>
      <c r="N8" s="2166">
        <f t="shared" si="0"/>
        <v>1209</v>
      </c>
      <c r="O8" s="78"/>
      <c r="P8" s="78"/>
    </row>
    <row r="9" spans="1:35" ht="12" customHeight="1">
      <c r="A9" s="2091">
        <v>1</v>
      </c>
      <c r="B9" s="2167">
        <v>1</v>
      </c>
      <c r="C9" s="2167">
        <v>11</v>
      </c>
      <c r="D9" s="2167"/>
      <c r="E9" s="2316"/>
      <c r="F9" s="631"/>
      <c r="G9" s="89" t="s">
        <v>1512</v>
      </c>
      <c r="H9" s="711">
        <v>20</v>
      </c>
      <c r="I9" s="711">
        <v>27</v>
      </c>
      <c r="J9" s="711">
        <f>SUM(H9:I9)</f>
        <v>47</v>
      </c>
      <c r="K9" s="89"/>
      <c r="L9" s="2168">
        <v>0</v>
      </c>
      <c r="M9" s="2168">
        <v>0</v>
      </c>
      <c r="N9" s="2169">
        <f t="shared" si="0"/>
        <v>0</v>
      </c>
      <c r="O9" s="78"/>
      <c r="P9" s="2170"/>
    </row>
    <row r="10" spans="1:35" ht="12" customHeight="1">
      <c r="A10" s="2091"/>
      <c r="B10" s="2167"/>
      <c r="C10" s="2167"/>
      <c r="D10" s="2167"/>
      <c r="E10" s="2316"/>
      <c r="F10" s="631"/>
      <c r="G10" s="89" t="s">
        <v>1581</v>
      </c>
      <c r="H10" s="711">
        <v>618</v>
      </c>
      <c r="I10" s="711">
        <v>145</v>
      </c>
      <c r="J10" s="711">
        <f>SUM(H10:I10)</f>
        <v>763</v>
      </c>
      <c r="K10" s="89"/>
      <c r="L10" s="2168">
        <v>924</v>
      </c>
      <c r="M10" s="2168">
        <v>284</v>
      </c>
      <c r="N10" s="2169">
        <f>SUM(L10:M10)</f>
        <v>1208</v>
      </c>
      <c r="O10" s="78"/>
      <c r="P10" s="2170"/>
    </row>
    <row r="11" spans="1:35" ht="12" customHeight="1">
      <c r="A11" s="2091">
        <v>1</v>
      </c>
      <c r="B11" s="2167">
        <v>1</v>
      </c>
      <c r="C11" s="2167">
        <v>7</v>
      </c>
      <c r="D11" s="2167"/>
      <c r="E11" s="2212"/>
      <c r="F11" s="631"/>
      <c r="G11" s="64" t="s">
        <v>194</v>
      </c>
      <c r="H11" s="2921">
        <v>32</v>
      </c>
      <c r="I11" s="2921">
        <v>14</v>
      </c>
      <c r="J11" s="711">
        <f t="shared" ref="J11:J46" si="1">SUM(H11:I11)</f>
        <v>46</v>
      </c>
      <c r="K11" s="64"/>
      <c r="L11" s="2168">
        <v>0</v>
      </c>
      <c r="M11" s="2168">
        <v>1</v>
      </c>
      <c r="N11" s="2169">
        <f t="shared" si="0"/>
        <v>1</v>
      </c>
      <c r="O11" s="78"/>
      <c r="P11" s="2170"/>
    </row>
    <row r="12" spans="1:35" ht="12" customHeight="1">
      <c r="A12" s="2091"/>
      <c r="B12" s="2167"/>
      <c r="C12" s="2167"/>
      <c r="D12" s="2167"/>
      <c r="E12" s="2212"/>
      <c r="F12" s="636" t="s">
        <v>22</v>
      </c>
      <c r="G12" s="92"/>
      <c r="H12" s="738">
        <f>SUM(H13:H22)</f>
        <v>903</v>
      </c>
      <c r="I12" s="738">
        <f>SUM(I13:I22)</f>
        <v>189</v>
      </c>
      <c r="J12" s="738">
        <f t="shared" si="1"/>
        <v>1092</v>
      </c>
      <c r="K12" s="92"/>
      <c r="L12" s="2164">
        <f>SUM(L13:L22)</f>
        <v>360</v>
      </c>
      <c r="M12" s="2164">
        <f>SUM(M13:M22)</f>
        <v>110</v>
      </c>
      <c r="N12" s="2171">
        <f t="shared" si="0"/>
        <v>470</v>
      </c>
      <c r="O12" s="78"/>
      <c r="P12" s="2170"/>
    </row>
    <row r="13" spans="1:35" ht="12" customHeight="1">
      <c r="A13" s="2091">
        <v>1</v>
      </c>
      <c r="B13" s="2167">
        <v>1</v>
      </c>
      <c r="C13" s="2167">
        <v>5</v>
      </c>
      <c r="D13" s="2167"/>
      <c r="E13" s="2212"/>
      <c r="F13" s="631"/>
      <c r="G13" s="92" t="s">
        <v>195</v>
      </c>
      <c r="H13" s="711">
        <v>0</v>
      </c>
      <c r="I13" s="711">
        <v>0</v>
      </c>
      <c r="J13" s="711">
        <f t="shared" si="1"/>
        <v>0</v>
      </c>
      <c r="K13" s="92"/>
      <c r="L13" s="2168">
        <v>0</v>
      </c>
      <c r="M13" s="2168">
        <v>0</v>
      </c>
      <c r="N13" s="2169">
        <f t="shared" si="0"/>
        <v>0</v>
      </c>
      <c r="O13" s="78"/>
      <c r="P13" s="2170"/>
      <c r="R13" s="465"/>
    </row>
    <row r="14" spans="1:35" ht="12" customHeight="1">
      <c r="A14" s="2091"/>
      <c r="B14" s="2167"/>
      <c r="C14" s="2167"/>
      <c r="D14" s="2167"/>
      <c r="E14" s="2212"/>
      <c r="F14" s="631"/>
      <c r="G14" s="92" t="s">
        <v>1523</v>
      </c>
      <c r="H14" s="711">
        <v>22</v>
      </c>
      <c r="I14" s="711">
        <v>2</v>
      </c>
      <c r="J14" s="711">
        <f t="shared" si="1"/>
        <v>24</v>
      </c>
      <c r="K14" s="92"/>
      <c r="L14" s="2168">
        <v>0</v>
      </c>
      <c r="M14" s="2168">
        <v>0</v>
      </c>
      <c r="N14" s="2169">
        <f t="shared" si="0"/>
        <v>0</v>
      </c>
      <c r="O14" s="78"/>
      <c r="P14" s="2170"/>
      <c r="R14" s="465"/>
    </row>
    <row r="15" spans="1:35" ht="12" customHeight="1">
      <c r="A15" s="2091"/>
      <c r="B15" s="2167"/>
      <c r="C15" s="2167"/>
      <c r="D15" s="2167"/>
      <c r="E15" s="2212"/>
      <c r="F15" s="631"/>
      <c r="G15" s="92" t="s">
        <v>1582</v>
      </c>
      <c r="H15" s="711">
        <v>9</v>
      </c>
      <c r="I15" s="711">
        <v>1</v>
      </c>
      <c r="J15" s="711">
        <f t="shared" si="1"/>
        <v>10</v>
      </c>
      <c r="K15" s="92"/>
      <c r="L15" s="2168">
        <v>0</v>
      </c>
      <c r="M15" s="2168">
        <v>0</v>
      </c>
      <c r="N15" s="2169">
        <f t="shared" si="0"/>
        <v>0</v>
      </c>
      <c r="O15" s="78"/>
      <c r="P15" s="2170"/>
      <c r="R15" s="465"/>
    </row>
    <row r="16" spans="1:35" ht="12" customHeight="1">
      <c r="A16" s="2091"/>
      <c r="B16" s="2167"/>
      <c r="C16" s="2167"/>
      <c r="D16" s="2167"/>
      <c r="E16" s="2212"/>
      <c r="F16" s="631"/>
      <c r="G16" s="92" t="s">
        <v>196</v>
      </c>
      <c r="H16" s="711">
        <v>202</v>
      </c>
      <c r="I16" s="711">
        <v>46</v>
      </c>
      <c r="J16" s="711">
        <f t="shared" si="1"/>
        <v>248</v>
      </c>
      <c r="K16" s="92"/>
      <c r="L16" s="2168">
        <v>225</v>
      </c>
      <c r="M16" s="2168">
        <v>61</v>
      </c>
      <c r="N16" s="2169">
        <f t="shared" si="0"/>
        <v>286</v>
      </c>
      <c r="O16" s="78"/>
      <c r="P16" s="2170"/>
      <c r="R16" s="465"/>
    </row>
    <row r="17" spans="1:18" ht="12" customHeight="1">
      <c r="A17" s="2091"/>
      <c r="B17" s="2167"/>
      <c r="C17" s="2167"/>
      <c r="D17" s="2167"/>
      <c r="E17" s="2212"/>
      <c r="F17" s="631"/>
      <c r="G17" s="92" t="s">
        <v>1583</v>
      </c>
      <c r="H17" s="711">
        <v>40</v>
      </c>
      <c r="I17" s="711">
        <v>1</v>
      </c>
      <c r="J17" s="711">
        <f t="shared" si="1"/>
        <v>41</v>
      </c>
      <c r="K17" s="92"/>
      <c r="L17" s="2168">
        <v>0</v>
      </c>
      <c r="M17" s="2168">
        <v>0</v>
      </c>
      <c r="N17" s="2169">
        <f t="shared" si="0"/>
        <v>0</v>
      </c>
      <c r="O17" s="78"/>
      <c r="P17" s="2170"/>
      <c r="R17" s="465"/>
    </row>
    <row r="18" spans="1:18" ht="12" customHeight="1">
      <c r="A18" s="2091"/>
      <c r="B18" s="2167"/>
      <c r="C18" s="2167"/>
      <c r="D18" s="2167"/>
      <c r="E18" s="2212"/>
      <c r="F18" s="631"/>
      <c r="G18" s="92" t="s">
        <v>1584</v>
      </c>
      <c r="H18" s="711">
        <v>16</v>
      </c>
      <c r="I18" s="711">
        <v>6</v>
      </c>
      <c r="J18" s="711">
        <f t="shared" si="1"/>
        <v>22</v>
      </c>
      <c r="K18" s="92"/>
      <c r="L18" s="2168">
        <v>1</v>
      </c>
      <c r="M18" s="2168">
        <v>0</v>
      </c>
      <c r="N18" s="2169">
        <f t="shared" si="0"/>
        <v>1</v>
      </c>
      <c r="O18" s="78"/>
      <c r="P18" s="2170"/>
      <c r="R18" s="465"/>
    </row>
    <row r="19" spans="1:18" ht="12" customHeight="1">
      <c r="A19" s="2091"/>
      <c r="B19" s="2167"/>
      <c r="C19" s="2167"/>
      <c r="D19" s="2167"/>
      <c r="E19" s="2212"/>
      <c r="F19" s="631"/>
      <c r="G19" s="92" t="s">
        <v>1524</v>
      </c>
      <c r="H19" s="711">
        <v>496</v>
      </c>
      <c r="I19" s="711">
        <v>108</v>
      </c>
      <c r="J19" s="711">
        <f t="shared" si="1"/>
        <v>604</v>
      </c>
      <c r="K19" s="92"/>
      <c r="L19" s="2168">
        <v>38</v>
      </c>
      <c r="M19" s="2168">
        <v>9</v>
      </c>
      <c r="N19" s="2169">
        <f t="shared" si="0"/>
        <v>47</v>
      </c>
      <c r="O19" s="78"/>
      <c r="P19" s="2170"/>
      <c r="R19" s="465"/>
    </row>
    <row r="20" spans="1:18" ht="12" customHeight="1">
      <c r="A20" s="2091"/>
      <c r="B20" s="2167"/>
      <c r="C20" s="2167"/>
      <c r="D20" s="2167"/>
      <c r="E20" s="2212"/>
      <c r="F20" s="631"/>
      <c r="G20" s="92" t="s">
        <v>1585</v>
      </c>
      <c r="H20" s="711">
        <v>36</v>
      </c>
      <c r="I20" s="711">
        <v>3</v>
      </c>
      <c r="J20" s="711">
        <f t="shared" si="1"/>
        <v>39</v>
      </c>
      <c r="K20" s="92"/>
      <c r="L20" s="2168">
        <v>0</v>
      </c>
      <c r="M20" s="2168">
        <v>0</v>
      </c>
      <c r="N20" s="2169">
        <f t="shared" si="0"/>
        <v>0</v>
      </c>
      <c r="O20" s="78"/>
      <c r="P20" s="2170"/>
      <c r="R20" s="465"/>
    </row>
    <row r="21" spans="1:18" ht="12" customHeight="1">
      <c r="A21" s="2091"/>
      <c r="B21" s="2167"/>
      <c r="C21" s="2167"/>
      <c r="D21" s="2167"/>
      <c r="E21" s="2212"/>
      <c r="F21" s="631"/>
      <c r="G21" s="92" t="s">
        <v>1586</v>
      </c>
      <c r="H21" s="711">
        <v>13</v>
      </c>
      <c r="I21" s="711">
        <v>3</v>
      </c>
      <c r="J21" s="711">
        <f t="shared" si="1"/>
        <v>16</v>
      </c>
      <c r="K21" s="92"/>
      <c r="L21" s="2168">
        <v>0</v>
      </c>
      <c r="M21" s="2168">
        <v>0</v>
      </c>
      <c r="N21" s="2169">
        <f t="shared" si="0"/>
        <v>0</v>
      </c>
      <c r="O21" s="78"/>
      <c r="P21" s="2170"/>
      <c r="R21" s="465"/>
    </row>
    <row r="22" spans="1:18" ht="12" customHeight="1">
      <c r="A22" s="2091">
        <v>1</v>
      </c>
      <c r="B22" s="2167">
        <v>1</v>
      </c>
      <c r="C22" s="2167">
        <v>5</v>
      </c>
      <c r="D22" s="2167"/>
      <c r="E22" s="2212"/>
      <c r="F22" s="631"/>
      <c r="G22" s="92" t="s">
        <v>197</v>
      </c>
      <c r="H22" s="711">
        <v>69</v>
      </c>
      <c r="I22" s="711">
        <v>19</v>
      </c>
      <c r="J22" s="711">
        <f t="shared" si="1"/>
        <v>88</v>
      </c>
      <c r="K22" s="92"/>
      <c r="L22" s="2168">
        <v>96</v>
      </c>
      <c r="M22" s="2168">
        <v>40</v>
      </c>
      <c r="N22" s="2169">
        <f t="shared" si="0"/>
        <v>136</v>
      </c>
      <c r="O22" s="78"/>
      <c r="P22" s="2170"/>
    </row>
    <row r="23" spans="1:18" ht="12" customHeight="1">
      <c r="A23" s="2091"/>
      <c r="B23" s="2167"/>
      <c r="C23" s="2167"/>
      <c r="D23" s="2167"/>
      <c r="E23" s="2212"/>
      <c r="F23" s="636" t="s">
        <v>23</v>
      </c>
      <c r="G23" s="92"/>
      <c r="H23" s="738">
        <f>SUM(H24:H31)</f>
        <v>947</v>
      </c>
      <c r="I23" s="738">
        <f>SUM(I24:I31)</f>
        <v>202</v>
      </c>
      <c r="J23" s="738">
        <f t="shared" si="1"/>
        <v>1149</v>
      </c>
      <c r="K23" s="92"/>
      <c r="L23" s="2164">
        <f>SUM(L24:L31)</f>
        <v>707</v>
      </c>
      <c r="M23" s="2164">
        <f>SUM(M24:M31)</f>
        <v>184</v>
      </c>
      <c r="N23" s="2171">
        <f t="shared" si="0"/>
        <v>891</v>
      </c>
      <c r="O23" s="78"/>
      <c r="P23" s="78"/>
    </row>
    <row r="24" spans="1:18" ht="12" customHeight="1">
      <c r="A24" s="2091">
        <v>1</v>
      </c>
      <c r="B24" s="2167">
        <v>1</v>
      </c>
      <c r="C24" s="2167">
        <v>12</v>
      </c>
      <c r="D24" s="2167"/>
      <c r="E24" s="2212"/>
      <c r="F24" s="638"/>
      <c r="G24" s="92" t="s">
        <v>195</v>
      </c>
      <c r="H24" s="711">
        <v>245</v>
      </c>
      <c r="I24" s="711">
        <v>57</v>
      </c>
      <c r="J24" s="711">
        <f t="shared" si="1"/>
        <v>302</v>
      </c>
      <c r="K24" s="92"/>
      <c r="L24" s="2168">
        <v>426</v>
      </c>
      <c r="M24" s="2168">
        <v>121</v>
      </c>
      <c r="N24" s="2169">
        <f t="shared" si="0"/>
        <v>547</v>
      </c>
      <c r="O24" s="78"/>
      <c r="P24" s="78"/>
    </row>
    <row r="25" spans="1:18" ht="12" customHeight="1">
      <c r="A25" s="2091"/>
      <c r="B25" s="2167"/>
      <c r="C25" s="2167"/>
      <c r="D25" s="2167"/>
      <c r="E25" s="2212"/>
      <c r="F25" s="638"/>
      <c r="G25" s="92" t="s">
        <v>198</v>
      </c>
      <c r="H25" s="711">
        <v>0</v>
      </c>
      <c r="I25" s="711">
        <v>0</v>
      </c>
      <c r="J25" s="711">
        <f t="shared" si="1"/>
        <v>0</v>
      </c>
      <c r="K25" s="92"/>
      <c r="L25" s="2168">
        <v>0</v>
      </c>
      <c r="M25" s="2168">
        <v>0</v>
      </c>
      <c r="N25" s="2169">
        <f t="shared" si="0"/>
        <v>0</v>
      </c>
      <c r="O25" s="78"/>
      <c r="P25" s="78"/>
    </row>
    <row r="26" spans="1:18" ht="12" customHeight="1">
      <c r="A26" s="2091"/>
      <c r="B26" s="2167"/>
      <c r="C26" s="2167"/>
      <c r="D26" s="2167"/>
      <c r="E26" s="2212"/>
      <c r="F26" s="638"/>
      <c r="G26" s="92" t="s">
        <v>1525</v>
      </c>
      <c r="H26" s="711">
        <v>300</v>
      </c>
      <c r="I26" s="711">
        <v>57</v>
      </c>
      <c r="J26" s="711">
        <f t="shared" si="1"/>
        <v>357</v>
      </c>
      <c r="K26" s="92"/>
      <c r="L26" s="2168">
        <v>121</v>
      </c>
      <c r="M26" s="2168">
        <v>19</v>
      </c>
      <c r="N26" s="2169">
        <f t="shared" si="0"/>
        <v>140</v>
      </c>
      <c r="O26" s="78"/>
      <c r="P26" s="78"/>
    </row>
    <row r="27" spans="1:18" ht="12" customHeight="1">
      <c r="A27" s="2091"/>
      <c r="B27" s="2167"/>
      <c r="C27" s="2167"/>
      <c r="D27" s="2167"/>
      <c r="E27" s="2212"/>
      <c r="F27" s="638"/>
      <c r="G27" s="92" t="s">
        <v>1526</v>
      </c>
      <c r="H27" s="711">
        <v>402</v>
      </c>
      <c r="I27" s="711">
        <v>88</v>
      </c>
      <c r="J27" s="711">
        <f t="shared" si="1"/>
        <v>490</v>
      </c>
      <c r="K27" s="92"/>
      <c r="L27" s="2168">
        <v>153</v>
      </c>
      <c r="M27" s="2168">
        <v>44</v>
      </c>
      <c r="N27" s="2169">
        <f t="shared" si="0"/>
        <v>197</v>
      </c>
      <c r="O27" s="78"/>
      <c r="P27" s="78"/>
    </row>
    <row r="28" spans="1:18" ht="12" customHeight="1">
      <c r="A28" s="2091"/>
      <c r="B28" s="2167"/>
      <c r="C28" s="2167"/>
      <c r="D28" s="2167"/>
      <c r="E28" s="2212"/>
      <c r="F28" s="638"/>
      <c r="G28" s="92" t="s">
        <v>1523</v>
      </c>
      <c r="H28" s="711">
        <v>0</v>
      </c>
      <c r="I28" s="711">
        <v>0</v>
      </c>
      <c r="J28" s="711">
        <f t="shared" si="1"/>
        <v>0</v>
      </c>
      <c r="K28" s="92"/>
      <c r="L28" s="2168">
        <v>5</v>
      </c>
      <c r="M28" s="2168">
        <v>0</v>
      </c>
      <c r="N28" s="2169">
        <f>SUM(L28:M28)</f>
        <v>5</v>
      </c>
      <c r="O28" s="78"/>
      <c r="P28" s="78"/>
    </row>
    <row r="29" spans="1:18" ht="12" customHeight="1">
      <c r="A29" s="2091"/>
      <c r="B29" s="2167"/>
      <c r="C29" s="2167"/>
      <c r="D29" s="2167"/>
      <c r="E29" s="2212"/>
      <c r="F29" s="638"/>
      <c r="G29" s="92" t="s">
        <v>1582</v>
      </c>
      <c r="H29" s="711">
        <v>0</v>
      </c>
      <c r="I29" s="711">
        <v>0</v>
      </c>
      <c r="J29" s="711">
        <f t="shared" si="1"/>
        <v>0</v>
      </c>
      <c r="K29" s="92"/>
      <c r="L29" s="2168">
        <v>1</v>
      </c>
      <c r="M29" s="2168">
        <v>0</v>
      </c>
      <c r="N29" s="2169">
        <f t="shared" si="0"/>
        <v>1</v>
      </c>
      <c r="O29" s="78"/>
      <c r="P29" s="78"/>
    </row>
    <row r="30" spans="1:18" ht="12" customHeight="1">
      <c r="A30" s="2091"/>
      <c r="B30" s="2167"/>
      <c r="C30" s="2167"/>
      <c r="D30" s="2167"/>
      <c r="E30" s="2212"/>
      <c r="F30" s="638"/>
      <c r="G30" s="92" t="s">
        <v>1586</v>
      </c>
      <c r="H30" s="711">
        <v>0</v>
      </c>
      <c r="I30" s="711">
        <v>0</v>
      </c>
      <c r="J30" s="711">
        <f t="shared" si="1"/>
        <v>0</v>
      </c>
      <c r="K30" s="92"/>
      <c r="L30" s="2168">
        <v>1</v>
      </c>
      <c r="M30" s="2168">
        <v>0</v>
      </c>
      <c r="N30" s="2169">
        <f t="shared" si="0"/>
        <v>1</v>
      </c>
      <c r="O30" s="78"/>
      <c r="P30" s="78"/>
    </row>
    <row r="31" spans="1:18" ht="12" customHeight="1">
      <c r="A31" s="2091"/>
      <c r="B31" s="2167"/>
      <c r="C31" s="2167"/>
      <c r="D31" s="2167"/>
      <c r="E31" s="2212"/>
      <c r="F31" s="638"/>
      <c r="G31" s="92" t="s">
        <v>199</v>
      </c>
      <c r="H31" s="711">
        <v>0</v>
      </c>
      <c r="I31" s="711">
        <v>0</v>
      </c>
      <c r="J31" s="711">
        <f t="shared" si="1"/>
        <v>0</v>
      </c>
      <c r="K31" s="92"/>
      <c r="L31" s="2168">
        <v>0</v>
      </c>
      <c r="M31" s="2168">
        <v>0</v>
      </c>
      <c r="N31" s="2169">
        <f t="shared" si="0"/>
        <v>0</v>
      </c>
      <c r="O31" s="78"/>
      <c r="P31" s="78"/>
    </row>
    <row r="32" spans="1:18" ht="12" customHeight="1">
      <c r="A32" s="2091"/>
      <c r="B32" s="2167"/>
      <c r="C32" s="2167"/>
      <c r="D32" s="2167"/>
      <c r="E32" s="2212"/>
      <c r="F32" s="639" t="s">
        <v>24</v>
      </c>
      <c r="G32" s="167"/>
      <c r="H32" s="738">
        <f>SUM(H33:H40)</f>
        <v>122</v>
      </c>
      <c r="I32" s="738">
        <f>SUM(I33:I40)</f>
        <v>51</v>
      </c>
      <c r="J32" s="738">
        <f t="shared" si="1"/>
        <v>173</v>
      </c>
      <c r="K32" s="167"/>
      <c r="L32" s="2164">
        <f>SUM(L33:L40)</f>
        <v>141</v>
      </c>
      <c r="M32" s="2164">
        <f>SUM(M33:M40)</f>
        <v>58</v>
      </c>
      <c r="N32" s="2171">
        <f t="shared" si="0"/>
        <v>199</v>
      </c>
      <c r="O32" s="78"/>
      <c r="P32" s="78"/>
    </row>
    <row r="33" spans="1:16" ht="12" customHeight="1">
      <c r="A33" s="2091"/>
      <c r="B33" s="2167"/>
      <c r="C33" s="2167"/>
      <c r="D33" s="2167"/>
      <c r="E33" s="2212"/>
      <c r="F33" s="639"/>
      <c r="G33" s="92" t="s">
        <v>195</v>
      </c>
      <c r="H33" s="734">
        <v>0</v>
      </c>
      <c r="I33" s="734">
        <v>0</v>
      </c>
      <c r="J33" s="734">
        <f>SUM(H33:I33)</f>
        <v>0</v>
      </c>
      <c r="K33" s="322"/>
      <c r="L33" s="2173">
        <v>0</v>
      </c>
      <c r="M33" s="2173">
        <v>0</v>
      </c>
      <c r="N33" s="2172">
        <f>SUM(L33:M33)</f>
        <v>0</v>
      </c>
      <c r="O33" s="78"/>
      <c r="P33" s="78"/>
    </row>
    <row r="34" spans="1:16" ht="12" customHeight="1">
      <c r="A34" s="2091"/>
      <c r="B34" s="2167"/>
      <c r="C34" s="2167"/>
      <c r="D34" s="2167"/>
      <c r="E34" s="2212"/>
      <c r="F34" s="639"/>
      <c r="G34" s="92" t="s">
        <v>200</v>
      </c>
      <c r="H34" s="734">
        <v>40</v>
      </c>
      <c r="I34" s="734">
        <v>13</v>
      </c>
      <c r="J34" s="734">
        <f>SUM(H34:I34)</f>
        <v>53</v>
      </c>
      <c r="K34" s="322"/>
      <c r="L34" s="2173">
        <v>36</v>
      </c>
      <c r="M34" s="2173">
        <v>10</v>
      </c>
      <c r="N34" s="2172">
        <f>SUM(L34:M34)</f>
        <v>46</v>
      </c>
      <c r="O34" s="78"/>
      <c r="P34" s="78"/>
    </row>
    <row r="35" spans="1:16" ht="12" customHeight="1">
      <c r="A35" s="2091">
        <v>1</v>
      </c>
      <c r="B35" s="2167">
        <v>1</v>
      </c>
      <c r="C35" s="2167">
        <v>2</v>
      </c>
      <c r="D35" s="2167"/>
      <c r="E35" s="2212"/>
      <c r="F35" s="638"/>
      <c r="G35" s="92" t="s">
        <v>201</v>
      </c>
      <c r="H35" s="1140">
        <v>10</v>
      </c>
      <c r="I35" s="1140">
        <v>8</v>
      </c>
      <c r="J35" s="1140">
        <f t="shared" si="1"/>
        <v>18</v>
      </c>
      <c r="K35" s="322"/>
      <c r="L35" s="2173">
        <v>7</v>
      </c>
      <c r="M35" s="2173">
        <v>14</v>
      </c>
      <c r="N35" s="2169">
        <f t="shared" si="0"/>
        <v>21</v>
      </c>
      <c r="O35" s="78"/>
      <c r="P35" s="78"/>
    </row>
    <row r="36" spans="1:16" ht="12" customHeight="1">
      <c r="A36" s="2091">
        <v>1</v>
      </c>
      <c r="B36" s="2167">
        <v>1</v>
      </c>
      <c r="C36" s="2167">
        <v>2</v>
      </c>
      <c r="D36" s="2167"/>
      <c r="E36" s="2212"/>
      <c r="F36" s="631"/>
      <c r="G36" s="92" t="s">
        <v>261</v>
      </c>
      <c r="H36" s="1140">
        <v>13</v>
      </c>
      <c r="I36" s="1140">
        <v>10</v>
      </c>
      <c r="J36" s="1140">
        <f t="shared" si="1"/>
        <v>23</v>
      </c>
      <c r="K36" s="322"/>
      <c r="L36" s="2173">
        <v>9</v>
      </c>
      <c r="M36" s="2173">
        <v>10</v>
      </c>
      <c r="N36" s="2169">
        <f t="shared" si="0"/>
        <v>19</v>
      </c>
      <c r="O36" s="78"/>
      <c r="P36" s="78"/>
    </row>
    <row r="37" spans="1:16" ht="12" customHeight="1">
      <c r="A37" s="2091">
        <v>1</v>
      </c>
      <c r="B37" s="2167">
        <v>1</v>
      </c>
      <c r="C37" s="2167">
        <v>2</v>
      </c>
      <c r="D37" s="2167"/>
      <c r="E37" s="2212"/>
      <c r="F37" s="638"/>
      <c r="G37" s="92" t="s">
        <v>203</v>
      </c>
      <c r="H37" s="1140">
        <v>29</v>
      </c>
      <c r="I37" s="1140">
        <v>5</v>
      </c>
      <c r="J37" s="1140">
        <f t="shared" si="1"/>
        <v>34</v>
      </c>
      <c r="K37" s="322"/>
      <c r="L37" s="2173">
        <v>15</v>
      </c>
      <c r="M37" s="2173">
        <v>14</v>
      </c>
      <c r="N37" s="2169">
        <f t="shared" si="0"/>
        <v>29</v>
      </c>
      <c r="O37" s="78"/>
      <c r="P37" s="78"/>
    </row>
    <row r="38" spans="1:16" ht="12" customHeight="1">
      <c r="A38" s="2091">
        <v>1</v>
      </c>
      <c r="B38" s="2167">
        <v>1</v>
      </c>
      <c r="C38" s="2167">
        <v>2</v>
      </c>
      <c r="D38" s="2167"/>
      <c r="E38" s="2212"/>
      <c r="F38" s="631"/>
      <c r="G38" s="92" t="s">
        <v>197</v>
      </c>
      <c r="H38" s="1140">
        <v>0</v>
      </c>
      <c r="I38" s="1140">
        <v>0</v>
      </c>
      <c r="J38" s="1140">
        <f t="shared" si="1"/>
        <v>0</v>
      </c>
      <c r="K38" s="322"/>
      <c r="L38" s="2173">
        <v>0</v>
      </c>
      <c r="M38" s="2173">
        <v>0</v>
      </c>
      <c r="N38" s="2169">
        <f t="shared" si="0"/>
        <v>0</v>
      </c>
      <c r="O38" s="78"/>
      <c r="P38" s="78"/>
    </row>
    <row r="39" spans="1:16" ht="12" customHeight="1">
      <c r="A39" s="2091">
        <v>1</v>
      </c>
      <c r="B39" s="2167">
        <v>1</v>
      </c>
      <c r="C39" s="2167">
        <v>2</v>
      </c>
      <c r="D39" s="2167"/>
      <c r="E39" s="2212"/>
      <c r="F39" s="631"/>
      <c r="G39" s="92" t="s">
        <v>204</v>
      </c>
      <c r="H39" s="1140">
        <v>28</v>
      </c>
      <c r="I39" s="1140">
        <v>7</v>
      </c>
      <c r="J39" s="1140">
        <f t="shared" si="1"/>
        <v>35</v>
      </c>
      <c r="K39" s="322"/>
      <c r="L39" s="2173">
        <v>74</v>
      </c>
      <c r="M39" s="2173">
        <v>10</v>
      </c>
      <c r="N39" s="2169">
        <f t="shared" si="0"/>
        <v>84</v>
      </c>
      <c r="O39" s="78"/>
      <c r="P39" s="78"/>
    </row>
    <row r="40" spans="1:16" ht="12" customHeight="1">
      <c r="A40" s="2091">
        <v>1</v>
      </c>
      <c r="B40" s="2167">
        <v>1</v>
      </c>
      <c r="C40" s="2167">
        <v>2</v>
      </c>
      <c r="D40" s="2167"/>
      <c r="E40" s="2212"/>
      <c r="F40" s="631"/>
      <c r="G40" s="64" t="s">
        <v>334</v>
      </c>
      <c r="H40" s="2922">
        <v>2</v>
      </c>
      <c r="I40" s="2922">
        <v>8</v>
      </c>
      <c r="J40" s="1140">
        <f t="shared" si="1"/>
        <v>10</v>
      </c>
      <c r="K40" s="195"/>
      <c r="L40" s="2173">
        <v>0</v>
      </c>
      <c r="M40" s="2173">
        <v>0</v>
      </c>
      <c r="N40" s="2169">
        <f t="shared" si="0"/>
        <v>0</v>
      </c>
      <c r="O40" s="78"/>
      <c r="P40" s="78"/>
    </row>
    <row r="41" spans="1:16" ht="12" customHeight="1">
      <c r="A41" s="2091"/>
      <c r="B41" s="2167"/>
      <c r="C41" s="2167"/>
      <c r="D41" s="2167"/>
      <c r="E41" s="2212"/>
      <c r="F41" s="639" t="s">
        <v>25</v>
      </c>
      <c r="G41" s="92"/>
      <c r="H41" s="738">
        <f>SUM(H42:H44)</f>
        <v>105</v>
      </c>
      <c r="I41" s="738">
        <f>SUM(I42:I44)</f>
        <v>43</v>
      </c>
      <c r="J41" s="738">
        <f t="shared" si="1"/>
        <v>148</v>
      </c>
      <c r="K41" s="92"/>
      <c r="L41" s="2164">
        <f>SUM(L42:L44)</f>
        <v>39</v>
      </c>
      <c r="M41" s="2164">
        <f>SUM(M42:M44)</f>
        <v>20</v>
      </c>
      <c r="N41" s="2171">
        <f t="shared" si="0"/>
        <v>59</v>
      </c>
      <c r="O41" s="78"/>
      <c r="P41" s="78"/>
    </row>
    <row r="42" spans="1:16" ht="12" customHeight="1">
      <c r="A42" s="2091"/>
      <c r="B42" s="2167"/>
      <c r="C42" s="2167"/>
      <c r="D42" s="2167"/>
      <c r="E42" s="2212"/>
      <c r="F42" s="639"/>
      <c r="G42" s="92" t="s">
        <v>195</v>
      </c>
      <c r="H42" s="734">
        <v>0</v>
      </c>
      <c r="I42" s="734">
        <v>0</v>
      </c>
      <c r="J42" s="734">
        <f>SUM(H42:I42)</f>
        <v>0</v>
      </c>
      <c r="K42" s="322"/>
      <c r="L42" s="2173">
        <v>0</v>
      </c>
      <c r="M42" s="2173">
        <v>0</v>
      </c>
      <c r="N42" s="2172">
        <f t="shared" si="0"/>
        <v>0</v>
      </c>
      <c r="O42" s="78"/>
      <c r="P42" s="78"/>
    </row>
    <row r="43" spans="1:16" ht="12" customHeight="1">
      <c r="A43" s="2091">
        <v>1</v>
      </c>
      <c r="B43" s="2167">
        <v>1</v>
      </c>
      <c r="C43" s="2167">
        <v>4</v>
      </c>
      <c r="D43" s="2167"/>
      <c r="E43" s="2212"/>
      <c r="F43" s="631"/>
      <c r="G43" s="92" t="s">
        <v>200</v>
      </c>
      <c r="H43" s="711">
        <v>39</v>
      </c>
      <c r="I43" s="711">
        <v>32</v>
      </c>
      <c r="J43" s="711">
        <f t="shared" si="1"/>
        <v>71</v>
      </c>
      <c r="K43" s="92"/>
      <c r="L43" s="2168">
        <v>20</v>
      </c>
      <c r="M43" s="2168">
        <v>14</v>
      </c>
      <c r="N43" s="2169">
        <f t="shared" si="0"/>
        <v>34</v>
      </c>
      <c r="O43" s="78"/>
      <c r="P43" s="78"/>
    </row>
    <row r="44" spans="1:16" ht="12" customHeight="1">
      <c r="A44" s="2091">
        <v>1</v>
      </c>
      <c r="B44" s="2167">
        <v>1</v>
      </c>
      <c r="C44" s="2167">
        <v>4</v>
      </c>
      <c r="D44" s="2167"/>
      <c r="E44" s="2212"/>
      <c r="F44" s="631"/>
      <c r="G44" s="64" t="s">
        <v>193</v>
      </c>
      <c r="H44" s="2921">
        <v>66</v>
      </c>
      <c r="I44" s="2921">
        <v>11</v>
      </c>
      <c r="J44" s="711">
        <f t="shared" si="1"/>
        <v>77</v>
      </c>
      <c r="K44" s="64"/>
      <c r="L44" s="2168">
        <v>19</v>
      </c>
      <c r="M44" s="2168">
        <v>6</v>
      </c>
      <c r="N44" s="2169">
        <f t="shared" si="0"/>
        <v>25</v>
      </c>
      <c r="O44" s="78"/>
      <c r="P44" s="78"/>
    </row>
    <row r="45" spans="1:16" ht="12.75" customHeight="1">
      <c r="A45" s="2091"/>
      <c r="B45" s="2167"/>
      <c r="C45" s="2167"/>
      <c r="D45" s="2167"/>
      <c r="E45" s="2212"/>
      <c r="F45" s="640" t="s">
        <v>26</v>
      </c>
      <c r="G45" s="92"/>
      <c r="H45" s="738">
        <f>SUM(H46)</f>
        <v>194</v>
      </c>
      <c r="I45" s="738">
        <f>SUM(I46)</f>
        <v>117</v>
      </c>
      <c r="J45" s="738">
        <f t="shared" si="1"/>
        <v>311</v>
      </c>
      <c r="K45" s="92"/>
      <c r="L45" s="2164">
        <f>SUM(L46)</f>
        <v>13</v>
      </c>
      <c r="M45" s="2164">
        <f>SUM(M46)</f>
        <v>8</v>
      </c>
      <c r="N45" s="2171">
        <f t="shared" si="0"/>
        <v>21</v>
      </c>
      <c r="O45" s="78"/>
      <c r="P45" s="78"/>
    </row>
    <row r="46" spans="1:16" ht="12.75" customHeight="1">
      <c r="A46" s="2091">
        <v>1</v>
      </c>
      <c r="B46" s="2167">
        <v>1</v>
      </c>
      <c r="C46" s="2167">
        <v>1</v>
      </c>
      <c r="D46" s="2167"/>
      <c r="E46" s="2212"/>
      <c r="F46" s="638"/>
      <c r="G46" s="92" t="s">
        <v>206</v>
      </c>
      <c r="H46" s="711">
        <v>194</v>
      </c>
      <c r="I46" s="711">
        <v>117</v>
      </c>
      <c r="J46" s="711">
        <f t="shared" si="1"/>
        <v>311</v>
      </c>
      <c r="K46" s="92"/>
      <c r="L46" s="2168">
        <v>13</v>
      </c>
      <c r="M46" s="2168">
        <v>8</v>
      </c>
      <c r="N46" s="2169">
        <f t="shared" si="0"/>
        <v>21</v>
      </c>
      <c r="O46" s="78"/>
      <c r="P46" s="78"/>
    </row>
    <row r="47" spans="1:16" s="683" customFormat="1" ht="12.75" customHeight="1">
      <c r="A47" s="996"/>
      <c r="B47" s="2174"/>
      <c r="C47" s="2174"/>
      <c r="D47" s="2174"/>
      <c r="E47" s="2099"/>
      <c r="F47" s="640" t="s">
        <v>27</v>
      </c>
      <c r="G47" s="175"/>
      <c r="H47" s="1133">
        <f>SUM(H48)</f>
        <v>0</v>
      </c>
      <c r="I47" s="1133">
        <f>SUM(I48)</f>
        <v>0</v>
      </c>
      <c r="J47" s="1133">
        <f>SUM(H47:I47)</f>
        <v>0</v>
      </c>
      <c r="K47" s="175"/>
      <c r="L47" s="2175">
        <f>SUM(L48)</f>
        <v>0</v>
      </c>
      <c r="M47" s="2175">
        <f>SUM(M48)</f>
        <v>0</v>
      </c>
      <c r="N47" s="2176">
        <f>SUM(L47:M47)</f>
        <v>0</v>
      </c>
      <c r="O47" s="977"/>
      <c r="P47" s="977"/>
    </row>
    <row r="48" spans="1:16" ht="12.75" customHeight="1">
      <c r="A48" s="2091"/>
      <c r="B48" s="2167"/>
      <c r="C48" s="2167"/>
      <c r="D48" s="2167"/>
      <c r="E48" s="2085"/>
      <c r="F48" s="638"/>
      <c r="G48" s="92" t="s">
        <v>207</v>
      </c>
      <c r="H48" s="711">
        <v>0</v>
      </c>
      <c r="I48" s="711">
        <v>0</v>
      </c>
      <c r="J48" s="711">
        <f>SUM(H48:I48)</f>
        <v>0</v>
      </c>
      <c r="K48" s="92"/>
      <c r="L48" s="2168">
        <v>0</v>
      </c>
      <c r="M48" s="2168">
        <v>0</v>
      </c>
      <c r="N48" s="2169">
        <f>SUM(L48:M48)</f>
        <v>0</v>
      </c>
      <c r="O48" s="78"/>
      <c r="P48" s="78"/>
    </row>
    <row r="49" spans="1:16" ht="12.75" customHeight="1">
      <c r="A49" s="2091"/>
      <c r="B49" s="2167"/>
      <c r="C49" s="2167"/>
      <c r="D49" s="2167"/>
      <c r="E49" s="2211">
        <v>1402</v>
      </c>
      <c r="F49" s="29" t="s">
        <v>29</v>
      </c>
      <c r="G49" s="123"/>
      <c r="H49" s="728">
        <f>SUM(H50+H64+H69+H78+H88+H94+H99+H105)</f>
        <v>6026</v>
      </c>
      <c r="I49" s="728">
        <f>SUM(I50+I64+I69+I78+I88+I94+I99+I105)</f>
        <v>7097</v>
      </c>
      <c r="J49" s="728">
        <f>SUM(H49:I49)</f>
        <v>13123</v>
      </c>
      <c r="K49" s="123"/>
      <c r="L49" s="2177">
        <f>SUM(L50,L64,L69,L78,L88,L94,L99,L105)</f>
        <v>5147</v>
      </c>
      <c r="M49" s="2177">
        <f>SUM(M50,M64,M69,M78,M88,M94,M99,M105)</f>
        <v>6970</v>
      </c>
      <c r="N49" s="622">
        <f t="shared" si="0"/>
        <v>12117</v>
      </c>
      <c r="O49" s="78"/>
      <c r="P49" s="78"/>
    </row>
    <row r="50" spans="1:16" ht="12" customHeight="1">
      <c r="A50" s="2091"/>
      <c r="B50" s="2167"/>
      <c r="C50" s="2167"/>
      <c r="D50" s="2167"/>
      <c r="E50" s="2212"/>
      <c r="F50" s="636" t="s">
        <v>114</v>
      </c>
      <c r="G50" s="92"/>
      <c r="H50" s="738">
        <f>SUM(H51:H63)</f>
        <v>3458</v>
      </c>
      <c r="I50" s="738">
        <f>SUM(I51:I63)</f>
        <v>4081</v>
      </c>
      <c r="J50" s="738">
        <f>SUM(H50:I50)</f>
        <v>7539</v>
      </c>
      <c r="K50" s="92"/>
      <c r="L50" s="2178">
        <f>SUM(L51:L63)</f>
        <v>2483</v>
      </c>
      <c r="M50" s="2178">
        <f>SUM(M51:M63)</f>
        <v>3203</v>
      </c>
      <c r="N50" s="2171">
        <f t="shared" si="0"/>
        <v>5686</v>
      </c>
      <c r="O50" s="78"/>
      <c r="P50" s="78"/>
    </row>
    <row r="51" spans="1:16" ht="12" customHeight="1">
      <c r="A51" s="2091">
        <v>2</v>
      </c>
      <c r="B51" s="2167">
        <v>4</v>
      </c>
      <c r="C51" s="2167">
        <v>11</v>
      </c>
      <c r="D51" s="2167"/>
      <c r="E51" s="2212"/>
      <c r="F51" s="631"/>
      <c r="G51" s="92" t="s">
        <v>208</v>
      </c>
      <c r="H51" s="711">
        <v>403</v>
      </c>
      <c r="I51" s="711">
        <v>436</v>
      </c>
      <c r="J51" s="711">
        <f t="shared" ref="J51:J106" si="2">SUM(H51:I51)</f>
        <v>839</v>
      </c>
      <c r="K51" s="92"/>
      <c r="L51" s="2179">
        <v>561</v>
      </c>
      <c r="M51" s="2179">
        <v>694</v>
      </c>
      <c r="N51" s="2169">
        <f t="shared" si="0"/>
        <v>1255</v>
      </c>
      <c r="O51" s="78"/>
      <c r="P51" s="78"/>
    </row>
    <row r="52" spans="1:16" ht="12" customHeight="1">
      <c r="A52" s="2091"/>
      <c r="B52" s="2167"/>
      <c r="C52" s="2167"/>
      <c r="D52" s="2167"/>
      <c r="E52" s="2212"/>
      <c r="F52" s="631"/>
      <c r="G52" s="92" t="s">
        <v>1587</v>
      </c>
      <c r="H52" s="711">
        <v>0</v>
      </c>
      <c r="I52" s="711">
        <v>0</v>
      </c>
      <c r="J52" s="711">
        <f t="shared" si="2"/>
        <v>0</v>
      </c>
      <c r="K52" s="92"/>
      <c r="L52" s="2179">
        <v>0</v>
      </c>
      <c r="M52" s="2179">
        <v>1</v>
      </c>
      <c r="N52" s="2169">
        <f t="shared" si="0"/>
        <v>1</v>
      </c>
      <c r="O52" s="78"/>
      <c r="P52" s="78"/>
    </row>
    <row r="53" spans="1:16" ht="12" customHeight="1">
      <c r="A53" s="2091"/>
      <c r="B53" s="2167"/>
      <c r="C53" s="2167"/>
      <c r="D53" s="2167"/>
      <c r="E53" s="2212"/>
      <c r="F53" s="631"/>
      <c r="G53" s="92" t="s">
        <v>1529</v>
      </c>
      <c r="H53" s="711">
        <v>658</v>
      </c>
      <c r="I53" s="711">
        <v>792</v>
      </c>
      <c r="J53" s="711">
        <f t="shared" si="2"/>
        <v>1450</v>
      </c>
      <c r="K53" s="92"/>
      <c r="L53" s="2179">
        <v>184</v>
      </c>
      <c r="M53" s="2179">
        <v>257</v>
      </c>
      <c r="N53" s="2169">
        <f t="shared" si="0"/>
        <v>441</v>
      </c>
      <c r="O53" s="78"/>
      <c r="P53" s="78"/>
    </row>
    <row r="54" spans="1:16" ht="12" customHeight="1">
      <c r="A54" s="2091"/>
      <c r="B54" s="2167"/>
      <c r="C54" s="2167"/>
      <c r="D54" s="2167"/>
      <c r="E54" s="2212"/>
      <c r="F54" s="631"/>
      <c r="G54" s="92" t="s">
        <v>1528</v>
      </c>
      <c r="H54" s="711">
        <v>256</v>
      </c>
      <c r="I54" s="711">
        <v>689</v>
      </c>
      <c r="J54" s="711">
        <f t="shared" si="2"/>
        <v>945</v>
      </c>
      <c r="K54" s="92"/>
      <c r="L54" s="2179">
        <v>54</v>
      </c>
      <c r="M54" s="2179">
        <v>169</v>
      </c>
      <c r="N54" s="2169">
        <f t="shared" si="0"/>
        <v>223</v>
      </c>
      <c r="O54" s="78"/>
      <c r="P54" s="78"/>
    </row>
    <row r="55" spans="1:16" ht="12" customHeight="1">
      <c r="A55" s="2091">
        <v>2</v>
      </c>
      <c r="B55" s="2167">
        <v>4</v>
      </c>
      <c r="C55" s="2167">
        <v>11</v>
      </c>
      <c r="D55" s="2167"/>
      <c r="E55" s="2212"/>
      <c r="F55" s="631"/>
      <c r="G55" s="92" t="s">
        <v>209</v>
      </c>
      <c r="H55" s="711">
        <v>266</v>
      </c>
      <c r="I55" s="711">
        <v>291</v>
      </c>
      <c r="J55" s="711">
        <f t="shared" si="2"/>
        <v>557</v>
      </c>
      <c r="K55" s="92"/>
      <c r="L55" s="2179">
        <v>498</v>
      </c>
      <c r="M55" s="2179">
        <v>715</v>
      </c>
      <c r="N55" s="2169">
        <f t="shared" si="0"/>
        <v>1213</v>
      </c>
      <c r="O55" s="78"/>
      <c r="P55" s="78"/>
    </row>
    <row r="56" spans="1:16" ht="12" customHeight="1">
      <c r="A56" s="2091"/>
      <c r="B56" s="2167"/>
      <c r="C56" s="2167"/>
      <c r="D56" s="2167"/>
      <c r="E56" s="2212"/>
      <c r="F56" s="631"/>
      <c r="G56" s="92" t="s">
        <v>1530</v>
      </c>
      <c r="H56" s="711">
        <v>832</v>
      </c>
      <c r="I56" s="711">
        <v>799</v>
      </c>
      <c r="J56" s="711">
        <f t="shared" si="2"/>
        <v>1631</v>
      </c>
      <c r="K56" s="92"/>
      <c r="L56" s="2179">
        <v>248</v>
      </c>
      <c r="M56" s="2179">
        <v>281</v>
      </c>
      <c r="N56" s="2169">
        <f t="shared" si="0"/>
        <v>529</v>
      </c>
      <c r="O56" s="78"/>
      <c r="P56" s="78"/>
    </row>
    <row r="57" spans="1:16" ht="12" customHeight="1">
      <c r="A57" s="2091">
        <v>2</v>
      </c>
      <c r="B57" s="2167">
        <v>4</v>
      </c>
      <c r="C57" s="2167">
        <v>11</v>
      </c>
      <c r="D57" s="2167"/>
      <c r="E57" s="2212"/>
      <c r="F57" s="631"/>
      <c r="G57" s="92" t="s">
        <v>210</v>
      </c>
      <c r="H57" s="711">
        <v>253</v>
      </c>
      <c r="I57" s="711">
        <v>681</v>
      </c>
      <c r="J57" s="711">
        <f t="shared" si="2"/>
        <v>934</v>
      </c>
      <c r="K57" s="92"/>
      <c r="L57" s="2179">
        <v>252</v>
      </c>
      <c r="M57" s="2179">
        <v>746</v>
      </c>
      <c r="N57" s="2169">
        <f t="shared" si="0"/>
        <v>998</v>
      </c>
      <c r="O57" s="78"/>
      <c r="P57" s="78"/>
    </row>
    <row r="58" spans="1:16" ht="12" customHeight="1">
      <c r="A58" s="2091"/>
      <c r="B58" s="2167"/>
      <c r="C58" s="2167"/>
      <c r="D58" s="2167"/>
      <c r="E58" s="2212"/>
      <c r="F58" s="631"/>
      <c r="G58" s="92" t="s">
        <v>1531</v>
      </c>
      <c r="H58" s="711">
        <v>317</v>
      </c>
      <c r="I58" s="711">
        <v>208</v>
      </c>
      <c r="J58" s="711">
        <f t="shared" si="2"/>
        <v>525</v>
      </c>
      <c r="K58" s="92"/>
      <c r="L58" s="2179">
        <v>29</v>
      </c>
      <c r="M58" s="2179">
        <v>20</v>
      </c>
      <c r="N58" s="2169">
        <f t="shared" si="0"/>
        <v>49</v>
      </c>
      <c r="O58" s="78"/>
      <c r="P58" s="78"/>
    </row>
    <row r="59" spans="1:16" ht="12" customHeight="1">
      <c r="A59" s="2091">
        <v>2</v>
      </c>
      <c r="B59" s="2167">
        <v>6</v>
      </c>
      <c r="C59" s="2167">
        <v>11</v>
      </c>
      <c r="D59" s="2167"/>
      <c r="E59" s="2212"/>
      <c r="F59" s="631"/>
      <c r="G59" s="92" t="s">
        <v>211</v>
      </c>
      <c r="H59" s="711">
        <v>0</v>
      </c>
      <c r="I59" s="711">
        <v>0</v>
      </c>
      <c r="J59" s="711">
        <f t="shared" si="2"/>
        <v>0</v>
      </c>
      <c r="K59" s="92"/>
      <c r="L59" s="2179">
        <v>0</v>
      </c>
      <c r="M59" s="2179">
        <v>0</v>
      </c>
      <c r="N59" s="2169">
        <f t="shared" si="0"/>
        <v>0</v>
      </c>
      <c r="O59" s="78"/>
      <c r="P59" s="78"/>
    </row>
    <row r="60" spans="1:16" ht="12" customHeight="1">
      <c r="A60" s="2091">
        <v>2</v>
      </c>
      <c r="B60" s="2167">
        <v>6</v>
      </c>
      <c r="C60" s="2167">
        <v>11</v>
      </c>
      <c r="D60" s="2167"/>
      <c r="E60" s="2212"/>
      <c r="F60" s="638"/>
      <c r="G60" s="92" t="s">
        <v>212</v>
      </c>
      <c r="H60" s="711">
        <v>468</v>
      </c>
      <c r="I60" s="711">
        <v>185</v>
      </c>
      <c r="J60" s="711">
        <f t="shared" si="2"/>
        <v>653</v>
      </c>
      <c r="K60" s="92"/>
      <c r="L60" s="2179">
        <v>650</v>
      </c>
      <c r="M60" s="2179">
        <v>308</v>
      </c>
      <c r="N60" s="2169">
        <f t="shared" si="0"/>
        <v>958</v>
      </c>
      <c r="O60" s="78"/>
      <c r="P60" s="78"/>
    </row>
    <row r="61" spans="1:16" ht="12" customHeight="1">
      <c r="A61" s="2091"/>
      <c r="B61" s="2167"/>
      <c r="C61" s="2167"/>
      <c r="D61" s="2167"/>
      <c r="E61" s="2212"/>
      <c r="F61" s="638"/>
      <c r="G61" s="92" t="s">
        <v>1588</v>
      </c>
      <c r="H61" s="711">
        <v>0</v>
      </c>
      <c r="I61" s="711">
        <v>0</v>
      </c>
      <c r="J61" s="711">
        <f t="shared" si="2"/>
        <v>0</v>
      </c>
      <c r="K61" s="92"/>
      <c r="L61" s="2179">
        <v>0</v>
      </c>
      <c r="M61" s="2179">
        <v>1</v>
      </c>
      <c r="N61" s="2169">
        <f t="shared" si="0"/>
        <v>1</v>
      </c>
      <c r="O61" s="78"/>
      <c r="P61" s="78"/>
    </row>
    <row r="62" spans="1:16" ht="12" customHeight="1">
      <c r="A62" s="2091"/>
      <c r="B62" s="2167"/>
      <c r="C62" s="2167"/>
      <c r="D62" s="2167"/>
      <c r="E62" s="2212"/>
      <c r="F62" s="638"/>
      <c r="G62" s="92" t="s">
        <v>1589</v>
      </c>
      <c r="H62" s="711">
        <v>0</v>
      </c>
      <c r="I62" s="711">
        <v>0</v>
      </c>
      <c r="J62" s="711">
        <f t="shared" si="2"/>
        <v>0</v>
      </c>
      <c r="K62" s="92"/>
      <c r="L62" s="2179">
        <v>7</v>
      </c>
      <c r="M62" s="2179">
        <v>11</v>
      </c>
      <c r="N62" s="2169">
        <f t="shared" si="0"/>
        <v>18</v>
      </c>
      <c r="O62" s="78"/>
      <c r="P62" s="78"/>
    </row>
    <row r="63" spans="1:16" ht="12" customHeight="1">
      <c r="A63" s="2091"/>
      <c r="B63" s="2167"/>
      <c r="C63" s="2167"/>
      <c r="D63" s="2167"/>
      <c r="E63" s="2212"/>
      <c r="F63" s="638"/>
      <c r="G63" s="92" t="s">
        <v>1590</v>
      </c>
      <c r="H63" s="711">
        <v>5</v>
      </c>
      <c r="I63" s="711">
        <v>0</v>
      </c>
      <c r="J63" s="711">
        <f t="shared" si="2"/>
        <v>5</v>
      </c>
      <c r="K63" s="92"/>
      <c r="L63" s="2179">
        <v>0</v>
      </c>
      <c r="M63" s="2179">
        <v>0</v>
      </c>
      <c r="N63" s="2169">
        <f t="shared" si="0"/>
        <v>0</v>
      </c>
      <c r="O63" s="78"/>
      <c r="P63" s="78"/>
    </row>
    <row r="64" spans="1:16" ht="12" customHeight="1">
      <c r="A64" s="2091"/>
      <c r="B64" s="2167"/>
      <c r="C64" s="2167"/>
      <c r="D64" s="2167"/>
      <c r="E64" s="2212"/>
      <c r="F64" s="636" t="s">
        <v>31</v>
      </c>
      <c r="G64" s="92"/>
      <c r="H64" s="738">
        <f>SUM(H65:H68)</f>
        <v>432</v>
      </c>
      <c r="I64" s="738">
        <f>SUM(I65:I68)</f>
        <v>339</v>
      </c>
      <c r="J64" s="738">
        <f t="shared" si="2"/>
        <v>771</v>
      </c>
      <c r="K64" s="92"/>
      <c r="L64" s="2178">
        <f>SUM(L65:L68)</f>
        <v>863</v>
      </c>
      <c r="M64" s="2178">
        <f>SUM(M65:M68)</f>
        <v>988</v>
      </c>
      <c r="N64" s="2171">
        <f t="shared" si="0"/>
        <v>1851</v>
      </c>
      <c r="O64" s="78"/>
      <c r="P64" s="78"/>
    </row>
    <row r="65" spans="1:16" ht="12" customHeight="1">
      <c r="A65" s="2091">
        <v>2</v>
      </c>
      <c r="B65" s="2167">
        <v>4</v>
      </c>
      <c r="C65" s="2167">
        <v>10</v>
      </c>
      <c r="D65" s="2167"/>
      <c r="E65" s="2212"/>
      <c r="F65" s="631"/>
      <c r="G65" s="92" t="s">
        <v>209</v>
      </c>
      <c r="H65" s="711">
        <v>105</v>
      </c>
      <c r="I65" s="711">
        <v>136</v>
      </c>
      <c r="J65" s="711">
        <f t="shared" si="2"/>
        <v>241</v>
      </c>
      <c r="K65" s="92"/>
      <c r="L65" s="2179">
        <v>368</v>
      </c>
      <c r="M65" s="2179">
        <v>569</v>
      </c>
      <c r="N65" s="2169">
        <f t="shared" si="0"/>
        <v>937</v>
      </c>
      <c r="O65" s="78"/>
      <c r="P65" s="78"/>
    </row>
    <row r="66" spans="1:16" ht="12" customHeight="1">
      <c r="A66" s="2091"/>
      <c r="B66" s="2167"/>
      <c r="C66" s="2167"/>
      <c r="D66" s="2167"/>
      <c r="E66" s="2212"/>
      <c r="F66" s="631"/>
      <c r="G66" s="92" t="s">
        <v>1530</v>
      </c>
      <c r="H66" s="711">
        <v>173</v>
      </c>
      <c r="I66" s="711">
        <v>156</v>
      </c>
      <c r="J66" s="711">
        <f t="shared" si="2"/>
        <v>329</v>
      </c>
      <c r="K66" s="92"/>
      <c r="L66" s="2179">
        <v>230</v>
      </c>
      <c r="M66" s="2179">
        <v>285</v>
      </c>
      <c r="N66" s="2169">
        <f t="shared" si="0"/>
        <v>515</v>
      </c>
      <c r="O66" s="78"/>
      <c r="P66" s="78"/>
    </row>
    <row r="67" spans="1:16" ht="12" customHeight="1">
      <c r="A67" s="2091"/>
      <c r="B67" s="2167"/>
      <c r="C67" s="2167"/>
      <c r="D67" s="2167"/>
      <c r="E67" s="2212"/>
      <c r="F67" s="631"/>
      <c r="G67" s="92" t="s">
        <v>211</v>
      </c>
      <c r="H67" s="711">
        <v>0</v>
      </c>
      <c r="I67" s="711">
        <v>0</v>
      </c>
      <c r="J67" s="711">
        <f>SUM(H67:I67)</f>
        <v>0</v>
      </c>
      <c r="K67" s="92"/>
      <c r="L67" s="2179">
        <v>0</v>
      </c>
      <c r="M67" s="2179">
        <v>0</v>
      </c>
      <c r="N67" s="2169">
        <f t="shared" si="0"/>
        <v>0</v>
      </c>
      <c r="O67" s="78"/>
      <c r="P67" s="78"/>
    </row>
    <row r="68" spans="1:16" ht="12" customHeight="1">
      <c r="A68" s="2091">
        <v>2</v>
      </c>
      <c r="B68" s="2167">
        <v>6</v>
      </c>
      <c r="C68" s="2167">
        <v>10</v>
      </c>
      <c r="D68" s="2167"/>
      <c r="E68" s="2212"/>
      <c r="F68" s="631"/>
      <c r="G68" s="92" t="s">
        <v>212</v>
      </c>
      <c r="H68" s="711">
        <v>154</v>
      </c>
      <c r="I68" s="711">
        <v>47</v>
      </c>
      <c r="J68" s="711">
        <f t="shared" si="2"/>
        <v>201</v>
      </c>
      <c r="K68" s="92"/>
      <c r="L68" s="2179">
        <v>265</v>
      </c>
      <c r="M68" s="2179">
        <v>134</v>
      </c>
      <c r="N68" s="2169">
        <f t="shared" si="0"/>
        <v>399</v>
      </c>
      <c r="O68" s="78"/>
      <c r="P68" s="78"/>
    </row>
    <row r="69" spans="1:16" ht="12" customHeight="1">
      <c r="A69" s="2091"/>
      <c r="B69" s="2167"/>
      <c r="C69" s="2167"/>
      <c r="D69" s="2167"/>
      <c r="E69" s="2212"/>
      <c r="F69" s="636" t="s">
        <v>32</v>
      </c>
      <c r="G69" s="92"/>
      <c r="H69" s="738">
        <f>SUM(H70:H77)</f>
        <v>863</v>
      </c>
      <c r="I69" s="738">
        <f>SUM(I70:I77)</f>
        <v>1246</v>
      </c>
      <c r="J69" s="738">
        <f t="shared" si="2"/>
        <v>2109</v>
      </c>
      <c r="K69" s="92"/>
      <c r="L69" s="2178">
        <f>SUM(L70:L77)</f>
        <v>884</v>
      </c>
      <c r="M69" s="2178">
        <f>SUM(M70:M77)</f>
        <v>1534</v>
      </c>
      <c r="N69" s="2171">
        <f t="shared" si="0"/>
        <v>2418</v>
      </c>
      <c r="O69" s="78"/>
      <c r="P69" s="78"/>
    </row>
    <row r="70" spans="1:16" ht="12" customHeight="1">
      <c r="A70" s="2091">
        <v>2</v>
      </c>
      <c r="B70" s="2167">
        <v>4</v>
      </c>
      <c r="C70" s="2167">
        <v>10</v>
      </c>
      <c r="D70" s="2167"/>
      <c r="E70" s="2212"/>
      <c r="F70" s="631"/>
      <c r="G70" s="92" t="s">
        <v>208</v>
      </c>
      <c r="H70" s="711">
        <v>120</v>
      </c>
      <c r="I70" s="711">
        <v>127</v>
      </c>
      <c r="J70" s="711">
        <f t="shared" si="2"/>
        <v>247</v>
      </c>
      <c r="K70" s="92"/>
      <c r="L70" s="2179">
        <v>272</v>
      </c>
      <c r="M70" s="2179">
        <v>388</v>
      </c>
      <c r="N70" s="2169">
        <f t="shared" si="0"/>
        <v>660</v>
      </c>
      <c r="O70" s="78"/>
      <c r="P70" s="78"/>
    </row>
    <row r="71" spans="1:16" ht="12" customHeight="1">
      <c r="A71" s="2091"/>
      <c r="B71" s="2167"/>
      <c r="C71" s="2167"/>
      <c r="D71" s="2167"/>
      <c r="E71" s="2212"/>
      <c r="F71" s="631"/>
      <c r="G71" s="92" t="s">
        <v>1591</v>
      </c>
      <c r="H71" s="711">
        <v>21</v>
      </c>
      <c r="I71" s="711">
        <v>20</v>
      </c>
      <c r="J71" s="711">
        <f t="shared" si="2"/>
        <v>41</v>
      </c>
      <c r="K71" s="92"/>
      <c r="L71" s="2179">
        <v>57</v>
      </c>
      <c r="M71" s="2179">
        <v>41</v>
      </c>
      <c r="N71" s="2169">
        <f t="shared" ref="N71:N134" si="3">SUM(L71:M71)</f>
        <v>98</v>
      </c>
      <c r="O71" s="78"/>
      <c r="P71" s="78"/>
    </row>
    <row r="72" spans="1:16" ht="12" customHeight="1">
      <c r="A72" s="2091"/>
      <c r="B72" s="2167"/>
      <c r="C72" s="2167"/>
      <c r="D72" s="2167"/>
      <c r="E72" s="2212"/>
      <c r="F72" s="631"/>
      <c r="G72" s="92" t="s">
        <v>1529</v>
      </c>
      <c r="H72" s="711">
        <v>340</v>
      </c>
      <c r="I72" s="711">
        <v>315</v>
      </c>
      <c r="J72" s="711">
        <f t="shared" si="2"/>
        <v>655</v>
      </c>
      <c r="K72" s="92"/>
      <c r="L72" s="2179">
        <v>233</v>
      </c>
      <c r="M72" s="2179">
        <v>286</v>
      </c>
      <c r="N72" s="2169">
        <f t="shared" si="3"/>
        <v>519</v>
      </c>
      <c r="O72" s="78"/>
      <c r="P72" s="78"/>
    </row>
    <row r="73" spans="1:16" ht="12" customHeight="1">
      <c r="A73" s="2091"/>
      <c r="B73" s="2167"/>
      <c r="C73" s="2167"/>
      <c r="D73" s="2167"/>
      <c r="E73" s="2212"/>
      <c r="F73" s="631"/>
      <c r="G73" s="92" t="s">
        <v>1592</v>
      </c>
      <c r="H73" s="711">
        <v>2</v>
      </c>
      <c r="I73" s="711">
        <v>10</v>
      </c>
      <c r="J73" s="711">
        <f t="shared" si="2"/>
        <v>12</v>
      </c>
      <c r="K73" s="92"/>
      <c r="L73" s="2179">
        <v>2</v>
      </c>
      <c r="M73" s="2179">
        <v>2</v>
      </c>
      <c r="N73" s="2169">
        <f t="shared" si="3"/>
        <v>4</v>
      </c>
      <c r="O73" s="78"/>
      <c r="P73" s="78"/>
    </row>
    <row r="74" spans="1:16" ht="12" customHeight="1">
      <c r="A74" s="2091"/>
      <c r="B74" s="2167"/>
      <c r="C74" s="2167"/>
      <c r="D74" s="2167"/>
      <c r="E74" s="2212"/>
      <c r="F74" s="631"/>
      <c r="G74" s="92" t="s">
        <v>1528</v>
      </c>
      <c r="H74" s="711">
        <v>56</v>
      </c>
      <c r="I74" s="711">
        <v>226</v>
      </c>
      <c r="J74" s="711">
        <f t="shared" si="2"/>
        <v>282</v>
      </c>
      <c r="K74" s="92"/>
      <c r="L74" s="2179">
        <v>36</v>
      </c>
      <c r="M74" s="2179">
        <v>147</v>
      </c>
      <c r="N74" s="2169">
        <f t="shared" si="3"/>
        <v>183</v>
      </c>
      <c r="O74" s="78"/>
      <c r="P74" s="78"/>
    </row>
    <row r="75" spans="1:16" ht="12" customHeight="1">
      <c r="A75" s="2091">
        <v>2</v>
      </c>
      <c r="B75" s="2167">
        <v>4</v>
      </c>
      <c r="C75" s="2167">
        <v>10</v>
      </c>
      <c r="D75" s="2167"/>
      <c r="E75" s="2212"/>
      <c r="F75" s="631"/>
      <c r="G75" s="92" t="s">
        <v>213</v>
      </c>
      <c r="H75" s="711">
        <v>41</v>
      </c>
      <c r="I75" s="711">
        <v>19</v>
      </c>
      <c r="J75" s="711">
        <f t="shared" si="2"/>
        <v>60</v>
      </c>
      <c r="K75" s="92"/>
      <c r="L75" s="2179">
        <v>54</v>
      </c>
      <c r="M75" s="2179">
        <v>43</v>
      </c>
      <c r="N75" s="2169">
        <f t="shared" si="3"/>
        <v>97</v>
      </c>
      <c r="O75" s="78"/>
      <c r="P75" s="78"/>
    </row>
    <row r="76" spans="1:16" ht="12" customHeight="1">
      <c r="A76" s="2091">
        <v>2</v>
      </c>
      <c r="B76" s="2167">
        <v>4</v>
      </c>
      <c r="C76" s="2167">
        <v>10</v>
      </c>
      <c r="D76" s="2167"/>
      <c r="E76" s="2212"/>
      <c r="F76" s="631"/>
      <c r="G76" s="92" t="s">
        <v>214</v>
      </c>
      <c r="H76" s="711">
        <v>182</v>
      </c>
      <c r="I76" s="711">
        <v>275</v>
      </c>
      <c r="J76" s="711">
        <f t="shared" si="2"/>
        <v>457</v>
      </c>
      <c r="K76" s="92"/>
      <c r="L76" s="2179">
        <v>143</v>
      </c>
      <c r="M76" s="2179">
        <v>282</v>
      </c>
      <c r="N76" s="2169">
        <f t="shared" si="3"/>
        <v>425</v>
      </c>
      <c r="O76" s="78"/>
      <c r="P76" s="78"/>
    </row>
    <row r="77" spans="1:16" ht="12" customHeight="1">
      <c r="A77" s="2091">
        <v>2</v>
      </c>
      <c r="B77" s="2167">
        <v>4</v>
      </c>
      <c r="C77" s="2167">
        <v>10</v>
      </c>
      <c r="D77" s="2167"/>
      <c r="E77" s="2212"/>
      <c r="F77" s="631"/>
      <c r="G77" s="92" t="s">
        <v>215</v>
      </c>
      <c r="H77" s="711">
        <v>101</v>
      </c>
      <c r="I77" s="711">
        <v>254</v>
      </c>
      <c r="J77" s="711">
        <f t="shared" si="2"/>
        <v>355</v>
      </c>
      <c r="K77" s="92"/>
      <c r="L77" s="2179">
        <v>87</v>
      </c>
      <c r="M77" s="2179">
        <v>345</v>
      </c>
      <c r="N77" s="2169">
        <f t="shared" si="3"/>
        <v>432</v>
      </c>
      <c r="O77" s="78"/>
      <c r="P77" s="78"/>
    </row>
    <row r="78" spans="1:16" ht="12" customHeight="1">
      <c r="A78" s="2091"/>
      <c r="B78" s="2167"/>
      <c r="C78" s="2167"/>
      <c r="D78" s="2167"/>
      <c r="E78" s="2212"/>
      <c r="F78" s="636" t="s">
        <v>131</v>
      </c>
      <c r="G78" s="92"/>
      <c r="H78" s="738">
        <f>SUM(H79:H82)</f>
        <v>721</v>
      </c>
      <c r="I78" s="738">
        <f>SUM(I79:I82)</f>
        <v>811</v>
      </c>
      <c r="J78" s="738">
        <f t="shared" si="2"/>
        <v>1532</v>
      </c>
      <c r="K78" s="92"/>
      <c r="L78" s="2178">
        <f>SUM(L79:L82)</f>
        <v>233</v>
      </c>
      <c r="M78" s="2178">
        <f>SUM(M79:M82)</f>
        <v>319</v>
      </c>
      <c r="N78" s="2171">
        <f t="shared" si="3"/>
        <v>552</v>
      </c>
      <c r="O78" s="78"/>
      <c r="P78" s="78"/>
    </row>
    <row r="79" spans="1:16" ht="12" customHeight="1">
      <c r="A79" s="2091">
        <v>2</v>
      </c>
      <c r="B79" s="2167">
        <v>4</v>
      </c>
      <c r="C79" s="2167">
        <v>3</v>
      </c>
      <c r="D79" s="2167"/>
      <c r="E79" s="2212"/>
      <c r="F79" s="638"/>
      <c r="G79" s="92" t="s">
        <v>208</v>
      </c>
      <c r="H79" s="711">
        <v>217</v>
      </c>
      <c r="I79" s="711">
        <v>298</v>
      </c>
      <c r="J79" s="711">
        <f t="shared" si="2"/>
        <v>515</v>
      </c>
      <c r="K79" s="92"/>
      <c r="L79" s="2179">
        <v>94</v>
      </c>
      <c r="M79" s="2179">
        <v>152</v>
      </c>
      <c r="N79" s="2169">
        <f t="shared" si="3"/>
        <v>246</v>
      </c>
      <c r="O79" s="78"/>
      <c r="P79" s="78"/>
    </row>
    <row r="80" spans="1:16" ht="12" customHeight="1">
      <c r="A80" s="2091"/>
      <c r="B80" s="2167"/>
      <c r="C80" s="2167"/>
      <c r="D80" s="2167"/>
      <c r="E80" s="2212"/>
      <c r="F80" s="638"/>
      <c r="G80" s="92" t="s">
        <v>1529</v>
      </c>
      <c r="H80" s="711">
        <v>68</v>
      </c>
      <c r="I80" s="711">
        <v>84</v>
      </c>
      <c r="J80" s="711">
        <f t="shared" si="2"/>
        <v>152</v>
      </c>
      <c r="K80" s="92"/>
      <c r="L80" s="2179">
        <v>0</v>
      </c>
      <c r="M80" s="2179">
        <v>1</v>
      </c>
      <c r="N80" s="2169">
        <f t="shared" si="3"/>
        <v>1</v>
      </c>
      <c r="O80" s="78"/>
      <c r="P80" s="78"/>
    </row>
    <row r="81" spans="1:18" ht="12" customHeight="1">
      <c r="A81" s="2091"/>
      <c r="B81" s="2167"/>
      <c r="C81" s="2167"/>
      <c r="D81" s="2167"/>
      <c r="E81" s="2212"/>
      <c r="F81" s="638"/>
      <c r="G81" s="92" t="s">
        <v>209</v>
      </c>
      <c r="H81" s="711">
        <v>287</v>
      </c>
      <c r="I81" s="711">
        <v>300</v>
      </c>
      <c r="J81" s="711">
        <f t="shared" si="2"/>
        <v>587</v>
      </c>
      <c r="K81" s="92"/>
      <c r="L81" s="2179">
        <v>137</v>
      </c>
      <c r="M81" s="2179">
        <v>166</v>
      </c>
      <c r="N81" s="2169">
        <f t="shared" si="3"/>
        <v>303</v>
      </c>
      <c r="O81" s="78"/>
      <c r="P81" s="78"/>
    </row>
    <row r="82" spans="1:18" ht="12" customHeight="1">
      <c r="A82" s="2091">
        <v>2</v>
      </c>
      <c r="B82" s="2167">
        <v>4</v>
      </c>
      <c r="C82" s="2167">
        <v>3</v>
      </c>
      <c r="D82" s="2167"/>
      <c r="E82" s="2213"/>
      <c r="F82" s="648"/>
      <c r="G82" s="314" t="s">
        <v>1530</v>
      </c>
      <c r="H82" s="2923">
        <v>149</v>
      </c>
      <c r="I82" s="2923">
        <v>129</v>
      </c>
      <c r="J82" s="2923">
        <f t="shared" si="2"/>
        <v>278</v>
      </c>
      <c r="K82" s="314"/>
      <c r="L82" s="2181">
        <v>2</v>
      </c>
      <c r="M82" s="2181">
        <v>0</v>
      </c>
      <c r="N82" s="2182">
        <f t="shared" si="3"/>
        <v>2</v>
      </c>
      <c r="O82" s="78"/>
      <c r="P82" s="78"/>
    </row>
    <row r="83" spans="1:18" ht="12" customHeight="1">
      <c r="A83" s="2091"/>
      <c r="B83" s="2167"/>
      <c r="C83" s="2167"/>
      <c r="D83" s="2167"/>
      <c r="E83" s="2924"/>
      <c r="F83" s="653"/>
      <c r="G83" s="92"/>
      <c r="H83" s="711"/>
      <c r="I83" s="711"/>
      <c r="J83" s="711"/>
      <c r="K83" s="92"/>
      <c r="L83" s="2179"/>
      <c r="M83" s="2183"/>
      <c r="N83" s="88" t="s">
        <v>220</v>
      </c>
      <c r="O83" s="78"/>
      <c r="P83" s="78"/>
    </row>
    <row r="84" spans="1:18" ht="12" customHeight="1">
      <c r="A84" s="2091"/>
      <c r="B84" s="2167"/>
      <c r="C84" s="2167"/>
      <c r="D84" s="2167"/>
      <c r="E84" s="2924"/>
      <c r="F84" s="653"/>
      <c r="G84" s="92"/>
      <c r="H84" s="711"/>
      <c r="I84" s="711"/>
      <c r="J84" s="711"/>
      <c r="K84" s="92"/>
      <c r="L84" s="2179"/>
      <c r="M84" s="2184"/>
      <c r="N84" s="2184" t="s">
        <v>271</v>
      </c>
      <c r="O84" s="78"/>
      <c r="P84" s="78"/>
    </row>
    <row r="85" spans="1:18" s="83" customFormat="1" ht="12" customHeight="1">
      <c r="A85" s="2091"/>
      <c r="B85" s="2091"/>
      <c r="C85" s="2091"/>
      <c r="D85" s="2091"/>
      <c r="E85" s="2282" t="s">
        <v>2</v>
      </c>
      <c r="F85" s="2285" t="s">
        <v>327</v>
      </c>
      <c r="G85" s="2285"/>
      <c r="H85" s="2918"/>
      <c r="I85" s="2918"/>
      <c r="J85" s="2918"/>
      <c r="K85" s="2094"/>
      <c r="L85" s="2919"/>
      <c r="M85" s="2919"/>
      <c r="N85" s="2920"/>
      <c r="O85" s="278"/>
      <c r="R85" s="92"/>
    </row>
    <row r="86" spans="1:18" ht="12" customHeight="1">
      <c r="A86" s="2091" t="s">
        <v>9</v>
      </c>
      <c r="B86" s="2091" t="s">
        <v>10</v>
      </c>
      <c r="C86" s="2091" t="s">
        <v>11</v>
      </c>
      <c r="D86" s="2091"/>
      <c r="E86" s="2357"/>
      <c r="F86" s="2286"/>
      <c r="G86" s="2286"/>
      <c r="H86" s="2899" t="s">
        <v>1579</v>
      </c>
      <c r="I86" s="2899"/>
      <c r="J86" s="2899"/>
      <c r="K86" s="2095"/>
      <c r="L86" s="2359" t="s">
        <v>1580</v>
      </c>
      <c r="M86" s="2359"/>
      <c r="N86" s="2292"/>
      <c r="O86" s="78"/>
      <c r="P86" s="2091"/>
    </row>
    <row r="87" spans="1:18" ht="12" customHeight="1">
      <c r="A87" s="2091"/>
      <c r="B87" s="2091"/>
      <c r="C87" s="2091"/>
      <c r="D87" s="2091"/>
      <c r="E87" s="2358"/>
      <c r="F87" s="2287"/>
      <c r="G87" s="2287"/>
      <c r="H87" s="2159" t="s">
        <v>18</v>
      </c>
      <c r="I87" s="2159" t="s">
        <v>19</v>
      </c>
      <c r="J87" s="2159" t="s">
        <v>8</v>
      </c>
      <c r="K87" s="2159"/>
      <c r="L87" s="2159" t="s">
        <v>18</v>
      </c>
      <c r="M87" s="2159" t="s">
        <v>19</v>
      </c>
      <c r="N87" s="2160" t="s">
        <v>8</v>
      </c>
      <c r="O87" s="78"/>
      <c r="P87" s="83"/>
    </row>
    <row r="88" spans="1:18" ht="12" customHeight="1">
      <c r="A88" s="2091"/>
      <c r="B88" s="2167"/>
      <c r="C88" s="2167"/>
      <c r="D88" s="2167"/>
      <c r="E88" s="2211">
        <v>1402</v>
      </c>
      <c r="F88" s="636" t="s">
        <v>132</v>
      </c>
      <c r="G88" s="92"/>
      <c r="H88" s="738">
        <f>SUM(H89:H93)</f>
        <v>109</v>
      </c>
      <c r="I88" s="738">
        <f>SUM(I89:I93)</f>
        <v>120</v>
      </c>
      <c r="J88" s="711">
        <f t="shared" si="2"/>
        <v>229</v>
      </c>
      <c r="K88" s="92"/>
      <c r="L88" s="2178">
        <f>SUM(L89:L93)</f>
        <v>371</v>
      </c>
      <c r="M88" s="2178">
        <f>SUM(M89:M93)</f>
        <v>508</v>
      </c>
      <c r="N88" s="2171">
        <f t="shared" si="3"/>
        <v>879</v>
      </c>
      <c r="O88" s="78"/>
      <c r="P88" s="78"/>
    </row>
    <row r="89" spans="1:18" ht="12" customHeight="1">
      <c r="A89" s="2091">
        <v>2</v>
      </c>
      <c r="B89" s="2167">
        <v>4</v>
      </c>
      <c r="C89" s="2167">
        <v>7</v>
      </c>
      <c r="D89" s="2167"/>
      <c r="E89" s="2212"/>
      <c r="F89" s="631"/>
      <c r="G89" s="92" t="s">
        <v>208</v>
      </c>
      <c r="H89" s="711">
        <v>33</v>
      </c>
      <c r="I89" s="711">
        <v>43</v>
      </c>
      <c r="J89" s="711">
        <f t="shared" si="2"/>
        <v>76</v>
      </c>
      <c r="K89" s="92"/>
      <c r="L89" s="2179">
        <v>108</v>
      </c>
      <c r="M89" s="2179">
        <v>154</v>
      </c>
      <c r="N89" s="2169">
        <f t="shared" si="3"/>
        <v>262</v>
      </c>
      <c r="O89" s="78"/>
      <c r="P89" s="78"/>
    </row>
    <row r="90" spans="1:18" ht="12" customHeight="1">
      <c r="A90" s="2091"/>
      <c r="B90" s="2167"/>
      <c r="C90" s="2167"/>
      <c r="D90" s="2167"/>
      <c r="E90" s="2212"/>
      <c r="F90" s="631"/>
      <c r="G90" s="92" t="s">
        <v>1529</v>
      </c>
      <c r="H90" s="711">
        <v>16</v>
      </c>
      <c r="I90" s="711">
        <v>12</v>
      </c>
      <c r="J90" s="711">
        <f t="shared" si="2"/>
        <v>28</v>
      </c>
      <c r="K90" s="92"/>
      <c r="L90" s="2179">
        <v>57</v>
      </c>
      <c r="M90" s="2179">
        <v>75</v>
      </c>
      <c r="N90" s="2169">
        <f t="shared" si="3"/>
        <v>132</v>
      </c>
      <c r="O90" s="78"/>
      <c r="P90" s="78"/>
    </row>
    <row r="91" spans="1:18" ht="12" customHeight="1">
      <c r="A91" s="2091">
        <v>2</v>
      </c>
      <c r="B91" s="2167">
        <v>4</v>
      </c>
      <c r="C91" s="2167">
        <v>7</v>
      </c>
      <c r="D91" s="2167"/>
      <c r="E91" s="2212"/>
      <c r="F91" s="631"/>
      <c r="G91" s="92" t="s">
        <v>216</v>
      </c>
      <c r="H91" s="711">
        <v>0</v>
      </c>
      <c r="I91" s="711">
        <v>0</v>
      </c>
      <c r="J91" s="711">
        <f t="shared" si="2"/>
        <v>0</v>
      </c>
      <c r="K91" s="92"/>
      <c r="L91" s="2179">
        <v>3</v>
      </c>
      <c r="M91" s="2179">
        <v>2</v>
      </c>
      <c r="N91" s="2169">
        <f t="shared" si="3"/>
        <v>5</v>
      </c>
      <c r="O91" s="78"/>
      <c r="P91" s="78"/>
    </row>
    <row r="92" spans="1:18" ht="12" customHeight="1">
      <c r="A92" s="2091"/>
      <c r="B92" s="2167"/>
      <c r="C92" s="2167"/>
      <c r="D92" s="2167"/>
      <c r="E92" s="2212"/>
      <c r="F92" s="631"/>
      <c r="G92" s="92" t="s">
        <v>209</v>
      </c>
      <c r="H92" s="711">
        <v>32</v>
      </c>
      <c r="I92" s="711">
        <v>48</v>
      </c>
      <c r="J92" s="711">
        <f t="shared" si="2"/>
        <v>80</v>
      </c>
      <c r="K92" s="92"/>
      <c r="L92" s="2179">
        <v>89</v>
      </c>
      <c r="M92" s="2179">
        <v>158</v>
      </c>
      <c r="N92" s="2169">
        <f t="shared" si="3"/>
        <v>247</v>
      </c>
      <c r="O92" s="78"/>
      <c r="P92" s="78"/>
    </row>
    <row r="93" spans="1:18" ht="12" customHeight="1">
      <c r="A93" s="2091">
        <v>2</v>
      </c>
      <c r="B93" s="2167">
        <v>4</v>
      </c>
      <c r="C93" s="2167">
        <v>7</v>
      </c>
      <c r="D93" s="2167"/>
      <c r="E93" s="2212"/>
      <c r="F93" s="631"/>
      <c r="G93" s="92" t="s">
        <v>1530</v>
      </c>
      <c r="H93" s="711">
        <v>28</v>
      </c>
      <c r="I93" s="711">
        <v>17</v>
      </c>
      <c r="J93" s="711">
        <f t="shared" si="2"/>
        <v>45</v>
      </c>
      <c r="K93" s="92"/>
      <c r="L93" s="2179">
        <v>114</v>
      </c>
      <c r="M93" s="2179">
        <v>119</v>
      </c>
      <c r="N93" s="2169">
        <f t="shared" si="3"/>
        <v>233</v>
      </c>
      <c r="O93" s="78"/>
      <c r="P93" s="78"/>
    </row>
    <row r="94" spans="1:18" ht="12" customHeight="1">
      <c r="A94" s="2091"/>
      <c r="B94" s="2167"/>
      <c r="C94" s="2167"/>
      <c r="D94" s="2167"/>
      <c r="E94" s="2212"/>
      <c r="F94" s="636" t="s">
        <v>35</v>
      </c>
      <c r="G94" s="92"/>
      <c r="H94" s="738">
        <f>SUM(H95:H98)</f>
        <v>105</v>
      </c>
      <c r="I94" s="738">
        <f>SUM(I95:I98)</f>
        <v>104</v>
      </c>
      <c r="J94" s="738">
        <f t="shared" si="2"/>
        <v>209</v>
      </c>
      <c r="K94" s="92"/>
      <c r="L94" s="2178">
        <f>SUM(L95:L98)</f>
        <v>222</v>
      </c>
      <c r="M94" s="2178">
        <f>SUM(M95:M98)</f>
        <v>305</v>
      </c>
      <c r="N94" s="2171">
        <f t="shared" si="3"/>
        <v>527</v>
      </c>
      <c r="O94" s="78"/>
      <c r="P94" s="78"/>
    </row>
    <row r="95" spans="1:18" ht="12" customHeight="1">
      <c r="A95" s="2091">
        <v>2</v>
      </c>
      <c r="B95" s="2167">
        <v>4</v>
      </c>
      <c r="C95" s="2167">
        <v>1</v>
      </c>
      <c r="D95" s="2167"/>
      <c r="E95" s="2212"/>
      <c r="F95" s="638"/>
      <c r="G95" s="92" t="s">
        <v>208</v>
      </c>
      <c r="H95" s="711">
        <v>34</v>
      </c>
      <c r="I95" s="711">
        <v>36</v>
      </c>
      <c r="J95" s="711">
        <f t="shared" si="2"/>
        <v>70</v>
      </c>
      <c r="K95" s="92"/>
      <c r="L95" s="2179">
        <v>77</v>
      </c>
      <c r="M95" s="2179">
        <v>121</v>
      </c>
      <c r="N95" s="2169">
        <f t="shared" si="3"/>
        <v>198</v>
      </c>
      <c r="O95" s="78"/>
      <c r="P95" s="78"/>
    </row>
    <row r="96" spans="1:18" ht="12" customHeight="1">
      <c r="A96" s="2091"/>
      <c r="B96" s="2167"/>
      <c r="C96" s="2167"/>
      <c r="D96" s="2167"/>
      <c r="E96" s="2212"/>
      <c r="F96" s="638"/>
      <c r="G96" s="92" t="s">
        <v>1529</v>
      </c>
      <c r="H96" s="711">
        <v>17</v>
      </c>
      <c r="I96" s="711">
        <v>14</v>
      </c>
      <c r="J96" s="711">
        <f t="shared" si="2"/>
        <v>31</v>
      </c>
      <c r="K96" s="92"/>
      <c r="L96" s="2179">
        <v>37</v>
      </c>
      <c r="M96" s="2179">
        <v>60</v>
      </c>
      <c r="N96" s="2169">
        <f t="shared" si="3"/>
        <v>97</v>
      </c>
      <c r="O96" s="78"/>
      <c r="P96" s="78"/>
    </row>
    <row r="97" spans="1:16" ht="12" customHeight="1">
      <c r="A97" s="2091"/>
      <c r="B97" s="2167"/>
      <c r="C97" s="2167"/>
      <c r="D97" s="2167"/>
      <c r="E97" s="2212"/>
      <c r="F97" s="638"/>
      <c r="G97" s="92" t="s">
        <v>209</v>
      </c>
      <c r="H97" s="711">
        <v>31</v>
      </c>
      <c r="I97" s="711">
        <v>35</v>
      </c>
      <c r="J97" s="711">
        <f t="shared" si="2"/>
        <v>66</v>
      </c>
      <c r="K97" s="92"/>
      <c r="L97" s="2179">
        <v>71</v>
      </c>
      <c r="M97" s="2179">
        <v>68</v>
      </c>
      <c r="N97" s="2169">
        <f t="shared" si="3"/>
        <v>139</v>
      </c>
      <c r="O97" s="78"/>
      <c r="P97" s="78"/>
    </row>
    <row r="98" spans="1:16" ht="12" customHeight="1">
      <c r="A98" s="2091">
        <v>2</v>
      </c>
      <c r="B98" s="2167">
        <v>4</v>
      </c>
      <c r="C98" s="2167">
        <v>1</v>
      </c>
      <c r="D98" s="2167"/>
      <c r="E98" s="2212"/>
      <c r="F98" s="638"/>
      <c r="G98" s="92" t="s">
        <v>1530</v>
      </c>
      <c r="H98" s="711">
        <v>23</v>
      </c>
      <c r="I98" s="711">
        <v>19</v>
      </c>
      <c r="J98" s="711">
        <f t="shared" si="2"/>
        <v>42</v>
      </c>
      <c r="K98" s="92"/>
      <c r="L98" s="2179">
        <v>37</v>
      </c>
      <c r="M98" s="2179">
        <v>56</v>
      </c>
      <c r="N98" s="2169">
        <f t="shared" si="3"/>
        <v>93</v>
      </c>
      <c r="O98" s="78"/>
      <c r="P98" s="78"/>
    </row>
    <row r="99" spans="1:16" ht="12" customHeight="1">
      <c r="A99" s="2091"/>
      <c r="B99" s="2167"/>
      <c r="C99" s="2167"/>
      <c r="D99" s="2167"/>
      <c r="E99" s="2212"/>
      <c r="F99" s="636" t="s">
        <v>133</v>
      </c>
      <c r="G99" s="92"/>
      <c r="H99" s="738">
        <f>SUM(H100:H104)</f>
        <v>320</v>
      </c>
      <c r="I99" s="738">
        <f>SUM(I100:I104)</f>
        <v>369</v>
      </c>
      <c r="J99" s="738">
        <f t="shared" si="2"/>
        <v>689</v>
      </c>
      <c r="K99" s="92"/>
      <c r="L99" s="2178">
        <f>SUM(L100:L104)</f>
        <v>83</v>
      </c>
      <c r="M99" s="2178">
        <f>SUM(M100:M104)</f>
        <v>94</v>
      </c>
      <c r="N99" s="2171">
        <f t="shared" si="3"/>
        <v>177</v>
      </c>
      <c r="O99" s="78"/>
      <c r="P99" s="78"/>
    </row>
    <row r="100" spans="1:16" ht="12" customHeight="1">
      <c r="A100" s="2091">
        <v>2</v>
      </c>
      <c r="B100" s="2167">
        <v>4</v>
      </c>
      <c r="C100" s="2167">
        <v>9</v>
      </c>
      <c r="D100" s="2167"/>
      <c r="E100" s="2212"/>
      <c r="F100" s="348"/>
      <c r="G100" s="92" t="s">
        <v>208</v>
      </c>
      <c r="H100" s="711">
        <v>110</v>
      </c>
      <c r="I100" s="711">
        <v>166</v>
      </c>
      <c r="J100" s="711">
        <f t="shared" si="2"/>
        <v>276</v>
      </c>
      <c r="K100" s="92"/>
      <c r="L100" s="2179">
        <v>37</v>
      </c>
      <c r="M100" s="2179">
        <v>53</v>
      </c>
      <c r="N100" s="2169">
        <f t="shared" si="3"/>
        <v>90</v>
      </c>
      <c r="O100" s="78"/>
      <c r="P100" s="78"/>
    </row>
    <row r="101" spans="1:16" ht="12" customHeight="1">
      <c r="A101" s="2091"/>
      <c r="B101" s="2167"/>
      <c r="C101" s="2167"/>
      <c r="D101" s="2167"/>
      <c r="E101" s="2212"/>
      <c r="F101" s="348"/>
      <c r="G101" s="92" t="s">
        <v>1529</v>
      </c>
      <c r="H101" s="711">
        <v>48</v>
      </c>
      <c r="I101" s="711">
        <v>33</v>
      </c>
      <c r="J101" s="711">
        <f t="shared" si="2"/>
        <v>81</v>
      </c>
      <c r="K101" s="92"/>
      <c r="L101" s="2179">
        <v>1</v>
      </c>
      <c r="M101" s="2179">
        <v>1</v>
      </c>
      <c r="N101" s="2169">
        <f t="shared" si="3"/>
        <v>2</v>
      </c>
      <c r="O101" s="78"/>
      <c r="P101" s="78"/>
    </row>
    <row r="102" spans="1:16" ht="12" customHeight="1">
      <c r="A102" s="2091">
        <v>2</v>
      </c>
      <c r="B102" s="2167">
        <v>4</v>
      </c>
      <c r="C102" s="2167">
        <v>9</v>
      </c>
      <c r="D102" s="2167"/>
      <c r="E102" s="2212"/>
      <c r="F102" s="348"/>
      <c r="G102" s="92" t="s">
        <v>209</v>
      </c>
      <c r="H102" s="711">
        <v>94</v>
      </c>
      <c r="I102" s="711">
        <v>108</v>
      </c>
      <c r="J102" s="711">
        <f t="shared" si="2"/>
        <v>202</v>
      </c>
      <c r="K102" s="92"/>
      <c r="L102" s="2179">
        <v>44</v>
      </c>
      <c r="M102" s="2179">
        <v>40</v>
      </c>
      <c r="N102" s="2169">
        <f t="shared" si="3"/>
        <v>84</v>
      </c>
      <c r="O102" s="78"/>
      <c r="P102" s="78"/>
    </row>
    <row r="103" spans="1:16" ht="12" customHeight="1">
      <c r="A103" s="2091"/>
      <c r="B103" s="2167"/>
      <c r="C103" s="2167"/>
      <c r="D103" s="2167"/>
      <c r="E103" s="2212"/>
      <c r="F103" s="348"/>
      <c r="G103" s="92" t="s">
        <v>1530</v>
      </c>
      <c r="H103" s="711">
        <v>68</v>
      </c>
      <c r="I103" s="711">
        <v>62</v>
      </c>
      <c r="J103" s="711">
        <f t="shared" si="2"/>
        <v>130</v>
      </c>
      <c r="K103" s="92"/>
      <c r="L103" s="2179">
        <v>1</v>
      </c>
      <c r="M103" s="2179">
        <v>0</v>
      </c>
      <c r="N103" s="2169">
        <f t="shared" si="3"/>
        <v>1</v>
      </c>
      <c r="O103" s="78"/>
      <c r="P103" s="78"/>
    </row>
    <row r="104" spans="1:16" ht="12" customHeight="1">
      <c r="A104" s="2091">
        <v>2</v>
      </c>
      <c r="B104" s="2167">
        <v>4</v>
      </c>
      <c r="C104" s="2167">
        <v>9</v>
      </c>
      <c r="D104" s="2167"/>
      <c r="E104" s="2212"/>
      <c r="F104" s="348"/>
      <c r="G104" s="92" t="s">
        <v>215</v>
      </c>
      <c r="H104" s="711">
        <v>0</v>
      </c>
      <c r="I104" s="711">
        <v>0</v>
      </c>
      <c r="J104" s="711">
        <f t="shared" si="2"/>
        <v>0</v>
      </c>
      <c r="K104" s="92"/>
      <c r="L104" s="2179">
        <v>0</v>
      </c>
      <c r="M104" s="2179">
        <v>0</v>
      </c>
      <c r="N104" s="2169">
        <f t="shared" si="3"/>
        <v>0</v>
      </c>
      <c r="O104" s="78"/>
      <c r="P104" s="78"/>
    </row>
    <row r="105" spans="1:16" ht="12" customHeight="1">
      <c r="A105" s="2091"/>
      <c r="B105" s="2167"/>
      <c r="C105" s="2167"/>
      <c r="D105" s="2167"/>
      <c r="E105" s="2212"/>
      <c r="F105" s="640" t="s">
        <v>37</v>
      </c>
      <c r="G105" s="175"/>
      <c r="H105" s="738">
        <f>SUM(H106)</f>
        <v>18</v>
      </c>
      <c r="I105" s="738">
        <f>SUM(I106)</f>
        <v>27</v>
      </c>
      <c r="J105" s="738">
        <f t="shared" si="2"/>
        <v>45</v>
      </c>
      <c r="K105" s="175"/>
      <c r="L105" s="2178">
        <f>SUM(L106)</f>
        <v>8</v>
      </c>
      <c r="M105" s="2178">
        <f>SUM(M106)</f>
        <v>19</v>
      </c>
      <c r="N105" s="2171">
        <f t="shared" si="3"/>
        <v>27</v>
      </c>
      <c r="O105" s="78"/>
      <c r="P105" s="78"/>
    </row>
    <row r="106" spans="1:16" ht="12" customHeight="1">
      <c r="A106" s="2091">
        <v>2</v>
      </c>
      <c r="B106" s="2167">
        <v>4</v>
      </c>
      <c r="C106" s="2167">
        <v>11</v>
      </c>
      <c r="D106" s="2167"/>
      <c r="E106" s="2213"/>
      <c r="F106" s="638"/>
      <c r="G106" s="92" t="s">
        <v>217</v>
      </c>
      <c r="H106" s="711">
        <v>18</v>
      </c>
      <c r="I106" s="711">
        <v>27</v>
      </c>
      <c r="J106" s="711">
        <f t="shared" si="2"/>
        <v>45</v>
      </c>
      <c r="K106" s="92"/>
      <c r="L106" s="2179">
        <v>8</v>
      </c>
      <c r="M106" s="2179">
        <v>19</v>
      </c>
      <c r="N106" s="2169">
        <f t="shared" si="3"/>
        <v>27</v>
      </c>
      <c r="O106" s="78"/>
      <c r="P106" s="78"/>
    </row>
    <row r="107" spans="1:16" ht="12.75" customHeight="1">
      <c r="A107" s="2091"/>
      <c r="B107" s="2167"/>
      <c r="C107" s="2167"/>
      <c r="D107" s="2167"/>
      <c r="E107" s="2211">
        <v>1403</v>
      </c>
      <c r="F107" s="29" t="s">
        <v>39</v>
      </c>
      <c r="G107" s="123"/>
      <c r="H107" s="728">
        <f>SUM(H108+H111+H113)</f>
        <v>454</v>
      </c>
      <c r="I107" s="728">
        <f>SUM(I108+I111+I113)</f>
        <v>656</v>
      </c>
      <c r="J107" s="728">
        <f>SUM(H107:I107)</f>
        <v>1110</v>
      </c>
      <c r="K107" s="123"/>
      <c r="L107" s="2177">
        <f>SUM(L108+L111+L113)</f>
        <v>236</v>
      </c>
      <c r="M107" s="2177">
        <f>SUM(M108+M111+M113)</f>
        <v>402</v>
      </c>
      <c r="N107" s="622">
        <f t="shared" si="3"/>
        <v>638</v>
      </c>
      <c r="O107" s="78"/>
      <c r="P107" s="78"/>
    </row>
    <row r="108" spans="1:16" ht="12" customHeight="1">
      <c r="A108" s="2091"/>
      <c r="B108" s="2167"/>
      <c r="C108" s="2167"/>
      <c r="D108" s="2167"/>
      <c r="E108" s="2212"/>
      <c r="F108" s="640" t="s">
        <v>40</v>
      </c>
      <c r="G108" s="92"/>
      <c r="H108" s="738">
        <f>SUM(H109:H110)</f>
        <v>194</v>
      </c>
      <c r="I108" s="738">
        <f>SUM(I109:I110)</f>
        <v>326</v>
      </c>
      <c r="J108" s="738">
        <f>SUM(H108:I108)</f>
        <v>520</v>
      </c>
      <c r="K108" s="92"/>
      <c r="L108" s="2164">
        <f>SUM(L110:L110)</f>
        <v>55</v>
      </c>
      <c r="M108" s="2164">
        <f>SUM(M110:M110)</f>
        <v>125</v>
      </c>
      <c r="N108" s="2171">
        <f t="shared" si="3"/>
        <v>180</v>
      </c>
      <c r="O108" s="78"/>
      <c r="P108" s="78"/>
    </row>
    <row r="109" spans="1:16" ht="12" customHeight="1">
      <c r="A109" s="2091"/>
      <c r="B109" s="2167"/>
      <c r="C109" s="2167"/>
      <c r="D109" s="2167"/>
      <c r="E109" s="2212"/>
      <c r="F109" s="640"/>
      <c r="G109" s="92" t="s">
        <v>1593</v>
      </c>
      <c r="H109" s="734">
        <v>16</v>
      </c>
      <c r="I109" s="734">
        <v>38</v>
      </c>
      <c r="J109" s="734">
        <f>SUM(H109:I109)</f>
        <v>54</v>
      </c>
      <c r="K109" s="322"/>
      <c r="L109" s="2173">
        <v>0</v>
      </c>
      <c r="M109" s="2173">
        <v>0</v>
      </c>
      <c r="N109" s="2172">
        <f>SUM(L109:M109)</f>
        <v>0</v>
      </c>
      <c r="O109" s="78"/>
      <c r="P109" s="78"/>
    </row>
    <row r="110" spans="1:16" ht="12" customHeight="1">
      <c r="A110" s="2091">
        <v>3</v>
      </c>
      <c r="B110" s="2167">
        <v>5</v>
      </c>
      <c r="C110" s="2167">
        <v>11</v>
      </c>
      <c r="D110" s="2167"/>
      <c r="E110" s="2212"/>
      <c r="F110" s="638"/>
      <c r="G110" s="92" t="s">
        <v>218</v>
      </c>
      <c r="H110" s="711">
        <v>178</v>
      </c>
      <c r="I110" s="711">
        <v>288</v>
      </c>
      <c r="J110" s="711">
        <f t="shared" ref="J110:J115" si="4">SUM(H110:I110)</f>
        <v>466</v>
      </c>
      <c r="K110" s="92"/>
      <c r="L110" s="2168">
        <v>55</v>
      </c>
      <c r="M110" s="2168">
        <v>125</v>
      </c>
      <c r="N110" s="2169">
        <f t="shared" si="3"/>
        <v>180</v>
      </c>
      <c r="O110" s="78"/>
      <c r="P110" s="78"/>
    </row>
    <row r="111" spans="1:16" ht="12" customHeight="1">
      <c r="A111" s="2091"/>
      <c r="B111" s="2167"/>
      <c r="C111" s="2167"/>
      <c r="D111" s="2167"/>
      <c r="E111" s="2212"/>
      <c r="F111" s="640" t="s">
        <v>41</v>
      </c>
      <c r="G111" s="92"/>
      <c r="H111" s="738">
        <f>SUM(H112)</f>
        <v>144</v>
      </c>
      <c r="I111" s="738">
        <f>SUM(I112)</f>
        <v>181</v>
      </c>
      <c r="J111" s="738">
        <f t="shared" si="4"/>
        <v>325</v>
      </c>
      <c r="K111" s="92"/>
      <c r="L111" s="2178">
        <f>SUM(L112)</f>
        <v>31</v>
      </c>
      <c r="M111" s="2178">
        <f>SUM(M112)</f>
        <v>45</v>
      </c>
      <c r="N111" s="2171">
        <f t="shared" si="3"/>
        <v>76</v>
      </c>
      <c r="O111" s="78"/>
      <c r="P111" s="78"/>
    </row>
    <row r="112" spans="1:16" ht="12" customHeight="1">
      <c r="A112" s="2091">
        <v>3</v>
      </c>
      <c r="B112" s="2167">
        <v>5</v>
      </c>
      <c r="C112" s="2167">
        <v>8</v>
      </c>
      <c r="D112" s="2167"/>
      <c r="E112" s="2212"/>
      <c r="F112" s="638"/>
      <c r="G112" s="92" t="s">
        <v>218</v>
      </c>
      <c r="H112" s="711">
        <v>144</v>
      </c>
      <c r="I112" s="711">
        <v>181</v>
      </c>
      <c r="J112" s="711">
        <f t="shared" si="4"/>
        <v>325</v>
      </c>
      <c r="K112" s="92"/>
      <c r="L112" s="2168">
        <v>31</v>
      </c>
      <c r="M112" s="2168">
        <v>45</v>
      </c>
      <c r="N112" s="2169">
        <f t="shared" si="3"/>
        <v>76</v>
      </c>
      <c r="O112" s="78"/>
      <c r="P112" s="78"/>
    </row>
    <row r="113" spans="1:16" ht="12" customHeight="1">
      <c r="A113" s="2091"/>
      <c r="B113" s="2167"/>
      <c r="C113" s="2167"/>
      <c r="D113" s="2167"/>
      <c r="E113" s="2212"/>
      <c r="F113" s="640" t="s">
        <v>42</v>
      </c>
      <c r="G113" s="92"/>
      <c r="H113" s="738">
        <f>SUM(H114:H115)</f>
        <v>116</v>
      </c>
      <c r="I113" s="738">
        <f>SUM(I114:I115)</f>
        <v>149</v>
      </c>
      <c r="J113" s="738">
        <f t="shared" si="4"/>
        <v>265</v>
      </c>
      <c r="K113" s="175"/>
      <c r="L113" s="2189">
        <f>SUM(L114:L115)</f>
        <v>150</v>
      </c>
      <c r="M113" s="2189">
        <f>SUM(M114:M115)</f>
        <v>232</v>
      </c>
      <c r="N113" s="2171">
        <f t="shared" si="3"/>
        <v>382</v>
      </c>
      <c r="O113" s="78"/>
      <c r="P113" s="78"/>
    </row>
    <row r="114" spans="1:16" ht="12" customHeight="1">
      <c r="A114" s="2091">
        <v>3</v>
      </c>
      <c r="B114" s="2167">
        <v>5</v>
      </c>
      <c r="C114" s="2167">
        <v>10</v>
      </c>
      <c r="D114" s="2167"/>
      <c r="E114" s="2316"/>
      <c r="F114" s="638"/>
      <c r="G114" s="92" t="s">
        <v>218</v>
      </c>
      <c r="H114" s="711">
        <v>73</v>
      </c>
      <c r="I114" s="711">
        <v>90</v>
      </c>
      <c r="J114" s="711">
        <f t="shared" si="4"/>
        <v>163</v>
      </c>
      <c r="K114" s="92"/>
      <c r="L114" s="2179">
        <v>138</v>
      </c>
      <c r="M114" s="2179">
        <v>224</v>
      </c>
      <c r="N114" s="2169">
        <f t="shared" si="3"/>
        <v>362</v>
      </c>
      <c r="O114" s="78"/>
      <c r="P114" s="78"/>
    </row>
    <row r="115" spans="1:16" ht="12" customHeight="1">
      <c r="A115" s="2091">
        <v>3</v>
      </c>
      <c r="B115" s="2167">
        <v>5</v>
      </c>
      <c r="C115" s="2167">
        <v>10</v>
      </c>
      <c r="D115" s="2167"/>
      <c r="E115" s="2274"/>
      <c r="F115" s="648"/>
      <c r="G115" s="314" t="s">
        <v>219</v>
      </c>
      <c r="H115" s="2925">
        <v>43</v>
      </c>
      <c r="I115" s="2925">
        <v>59</v>
      </c>
      <c r="J115" s="2925">
        <f t="shared" si="4"/>
        <v>102</v>
      </c>
      <c r="K115" s="314"/>
      <c r="L115" s="2181">
        <v>12</v>
      </c>
      <c r="M115" s="2181">
        <v>8</v>
      </c>
      <c r="N115" s="2182">
        <f t="shared" si="3"/>
        <v>20</v>
      </c>
      <c r="O115" s="78"/>
      <c r="P115" s="78"/>
    </row>
    <row r="116" spans="1:16">
      <c r="A116" s="2091"/>
      <c r="B116" s="2167"/>
      <c r="C116" s="2167"/>
      <c r="D116" s="2167"/>
      <c r="E116" s="2204">
        <v>1404</v>
      </c>
      <c r="F116" s="29" t="s">
        <v>43</v>
      </c>
      <c r="G116" s="123"/>
      <c r="H116" s="728">
        <f>SUM(H117+H121)</f>
        <v>592</v>
      </c>
      <c r="I116" s="728">
        <f>SUM(I117+I121)</f>
        <v>183</v>
      </c>
      <c r="J116" s="728">
        <f t="shared" ref="J116:J124" si="5">SUM(H116:I116)</f>
        <v>775</v>
      </c>
      <c r="K116" s="123"/>
      <c r="L116" s="2185">
        <f>SUM(L117,L121)</f>
        <v>2838</v>
      </c>
      <c r="M116" s="2185">
        <f>SUM(M117,M121)</f>
        <v>1094</v>
      </c>
      <c r="N116" s="2186">
        <f t="shared" si="3"/>
        <v>3932</v>
      </c>
    </row>
    <row r="117" spans="1:16" ht="12" customHeight="1">
      <c r="A117" s="2091"/>
      <c r="B117" s="2167"/>
      <c r="C117" s="2167"/>
      <c r="D117" s="2167"/>
      <c r="E117" s="2205"/>
      <c r="F117" s="636" t="s">
        <v>128</v>
      </c>
      <c r="G117" s="92"/>
      <c r="H117" s="738">
        <f>SUM(H118:H120)</f>
        <v>423</v>
      </c>
      <c r="I117" s="738">
        <f>SUM(I118:I120)</f>
        <v>101</v>
      </c>
      <c r="J117" s="738">
        <f t="shared" si="5"/>
        <v>524</v>
      </c>
      <c r="K117" s="92"/>
      <c r="L117" s="2187">
        <f>SUM(L118:L120)</f>
        <v>1714</v>
      </c>
      <c r="M117" s="2187">
        <f>SUM(M118:M120)</f>
        <v>347</v>
      </c>
      <c r="N117" s="2188">
        <f t="shared" si="3"/>
        <v>2061</v>
      </c>
    </row>
    <row r="118" spans="1:16" ht="12" customHeight="1">
      <c r="A118" s="2091">
        <v>4</v>
      </c>
      <c r="B118" s="2167">
        <v>6</v>
      </c>
      <c r="C118" s="2167">
        <v>11</v>
      </c>
      <c r="D118" s="2167"/>
      <c r="E118" s="2206"/>
      <c r="F118" s="631"/>
      <c r="G118" s="92" t="s">
        <v>222</v>
      </c>
      <c r="H118" s="711">
        <v>423</v>
      </c>
      <c r="I118" s="711">
        <v>101</v>
      </c>
      <c r="J118" s="711">
        <f t="shared" si="5"/>
        <v>524</v>
      </c>
      <c r="K118" s="92"/>
      <c r="L118" s="2180">
        <v>1714</v>
      </c>
      <c r="M118" s="2180">
        <v>347</v>
      </c>
      <c r="N118" s="2190">
        <f t="shared" si="3"/>
        <v>2061</v>
      </c>
    </row>
    <row r="119" spans="1:16" ht="12" customHeight="1">
      <c r="A119" s="2091"/>
      <c r="B119" s="2167"/>
      <c r="C119" s="2167"/>
      <c r="D119" s="2167"/>
      <c r="E119" s="2206"/>
      <c r="F119" s="631"/>
      <c r="G119" s="92" t="s">
        <v>340</v>
      </c>
      <c r="H119" s="711">
        <v>0</v>
      </c>
      <c r="I119" s="711">
        <v>0</v>
      </c>
      <c r="J119" s="711">
        <f t="shared" si="5"/>
        <v>0</v>
      </c>
      <c r="K119" s="92"/>
      <c r="L119" s="2180">
        <v>0</v>
      </c>
      <c r="M119" s="2180">
        <v>0</v>
      </c>
      <c r="N119" s="2190">
        <f t="shared" si="3"/>
        <v>0</v>
      </c>
    </row>
    <row r="120" spans="1:16" ht="12" customHeight="1">
      <c r="A120" s="2091"/>
      <c r="B120" s="2167"/>
      <c r="C120" s="2167"/>
      <c r="D120" s="2167"/>
      <c r="E120" s="2206"/>
      <c r="F120" s="631"/>
      <c r="G120" s="92" t="s">
        <v>341</v>
      </c>
      <c r="H120" s="711">
        <v>0</v>
      </c>
      <c r="I120" s="711">
        <v>0</v>
      </c>
      <c r="J120" s="711">
        <f t="shared" si="5"/>
        <v>0</v>
      </c>
      <c r="K120" s="92"/>
      <c r="L120" s="2180">
        <v>0</v>
      </c>
      <c r="M120" s="2180">
        <v>0</v>
      </c>
      <c r="N120" s="2190">
        <f t="shared" si="3"/>
        <v>0</v>
      </c>
    </row>
    <row r="121" spans="1:16" ht="12" customHeight="1">
      <c r="A121" s="2091"/>
      <c r="B121" s="2167"/>
      <c r="C121" s="2167"/>
      <c r="D121" s="2167"/>
      <c r="E121" s="2205"/>
      <c r="F121" s="636" t="s">
        <v>45</v>
      </c>
      <c r="G121" s="92"/>
      <c r="H121" s="738">
        <f>SUM(H122)</f>
        <v>169</v>
      </c>
      <c r="I121" s="738">
        <f>SUM(I122)</f>
        <v>82</v>
      </c>
      <c r="J121" s="738">
        <f t="shared" si="5"/>
        <v>251</v>
      </c>
      <c r="K121" s="92"/>
      <c r="L121" s="2189">
        <f>SUM(L122)</f>
        <v>1124</v>
      </c>
      <c r="M121" s="2189">
        <f>SUM(M122)</f>
        <v>747</v>
      </c>
      <c r="N121" s="1138">
        <f t="shared" si="3"/>
        <v>1871</v>
      </c>
    </row>
    <row r="122" spans="1:16" ht="12" customHeight="1">
      <c r="A122" s="2091">
        <v>4</v>
      </c>
      <c r="B122" s="2167">
        <v>6</v>
      </c>
      <c r="C122" s="2167">
        <v>11</v>
      </c>
      <c r="D122" s="2167"/>
      <c r="E122" s="2206"/>
      <c r="F122" s="631"/>
      <c r="G122" s="92" t="s">
        <v>225</v>
      </c>
      <c r="H122" s="711">
        <v>169</v>
      </c>
      <c r="I122" s="711">
        <v>82</v>
      </c>
      <c r="J122" s="711">
        <f t="shared" si="5"/>
        <v>251</v>
      </c>
      <c r="K122" s="92"/>
      <c r="L122" s="2180">
        <v>1124</v>
      </c>
      <c r="M122" s="2180">
        <v>747</v>
      </c>
      <c r="N122" s="2190">
        <f t="shared" si="3"/>
        <v>1871</v>
      </c>
    </row>
    <row r="123" spans="1:16" ht="12.75" customHeight="1">
      <c r="A123" s="2091"/>
      <c r="B123" s="2167"/>
      <c r="C123" s="2167"/>
      <c r="D123" s="2167"/>
      <c r="E123" s="2211">
        <v>1405</v>
      </c>
      <c r="F123" s="13" t="s">
        <v>46</v>
      </c>
      <c r="G123" s="14"/>
      <c r="H123" s="668">
        <f>SUM(H124+H129+H140+H142)</f>
        <v>2057</v>
      </c>
      <c r="I123" s="668">
        <f>SUM(I124+I129+I140+I142)</f>
        <v>2428</v>
      </c>
      <c r="J123" s="668">
        <f t="shared" si="5"/>
        <v>4485</v>
      </c>
      <c r="K123" s="14"/>
      <c r="L123" s="2191">
        <f>SUM(L124,L129,L140+L142)</f>
        <v>3172</v>
      </c>
      <c r="M123" s="2191">
        <f>SUM(M124,M129,M140+M142)</f>
        <v>5687</v>
      </c>
      <c r="N123" s="1135">
        <f t="shared" si="3"/>
        <v>8859</v>
      </c>
    </row>
    <row r="124" spans="1:16" ht="12" customHeight="1">
      <c r="B124" s="2192"/>
      <c r="C124" s="2167"/>
      <c r="D124" s="2167"/>
      <c r="E124" s="2212"/>
      <c r="F124" s="636" t="s">
        <v>47</v>
      </c>
      <c r="G124" s="92"/>
      <c r="H124" s="738">
        <f>SUM(H125:H128)</f>
        <v>927</v>
      </c>
      <c r="I124" s="738">
        <f>SUM(I125:I128)</f>
        <v>735</v>
      </c>
      <c r="J124" s="738">
        <f t="shared" si="5"/>
        <v>1662</v>
      </c>
      <c r="K124" s="92"/>
      <c r="L124" s="2189">
        <f>SUM(L125:L128)</f>
        <v>707</v>
      </c>
      <c r="M124" s="2189">
        <f>SUM(M125:M128)</f>
        <v>688</v>
      </c>
      <c r="N124" s="1138">
        <f t="shared" si="3"/>
        <v>1395</v>
      </c>
    </row>
    <row r="125" spans="1:16" ht="12" customHeight="1">
      <c r="A125" s="221">
        <v>5</v>
      </c>
      <c r="B125" s="2192">
        <v>4</v>
      </c>
      <c r="C125" s="2167">
        <v>8</v>
      </c>
      <c r="D125" s="2167"/>
      <c r="E125" s="2212"/>
      <c r="F125" s="638"/>
      <c r="G125" s="92" t="s">
        <v>226</v>
      </c>
      <c r="H125" s="711">
        <v>149</v>
      </c>
      <c r="I125" s="711">
        <v>129</v>
      </c>
      <c r="J125" s="711">
        <f t="shared" ref="J125:J144" si="6">SUM(H125:I125)</f>
        <v>278</v>
      </c>
      <c r="K125" s="92"/>
      <c r="L125" s="2180">
        <v>104</v>
      </c>
      <c r="M125" s="2180">
        <v>106</v>
      </c>
      <c r="N125" s="2190">
        <f t="shared" si="3"/>
        <v>210</v>
      </c>
    </row>
    <row r="126" spans="1:16" s="83" customFormat="1" ht="12" customHeight="1">
      <c r="A126" s="221">
        <v>5</v>
      </c>
      <c r="B126" s="2192">
        <v>4</v>
      </c>
      <c r="C126" s="2167">
        <v>8</v>
      </c>
      <c r="D126" s="2167"/>
      <c r="E126" s="2212"/>
      <c r="F126" s="631"/>
      <c r="G126" s="92" t="s">
        <v>227</v>
      </c>
      <c r="H126" s="711">
        <v>461</v>
      </c>
      <c r="I126" s="711">
        <v>320</v>
      </c>
      <c r="J126" s="711">
        <f t="shared" si="6"/>
        <v>781</v>
      </c>
      <c r="K126" s="92"/>
      <c r="L126" s="2180">
        <v>341</v>
      </c>
      <c r="M126" s="2180">
        <v>253</v>
      </c>
      <c r="N126" s="2190">
        <f t="shared" si="3"/>
        <v>594</v>
      </c>
    </row>
    <row r="127" spans="1:16" s="83" customFormat="1" ht="12" customHeight="1">
      <c r="A127" s="221">
        <v>5</v>
      </c>
      <c r="B127" s="2192">
        <v>4</v>
      </c>
      <c r="C127" s="2167">
        <v>8</v>
      </c>
      <c r="D127" s="2167"/>
      <c r="E127" s="2212"/>
      <c r="F127" s="631"/>
      <c r="G127" s="92" t="s">
        <v>228</v>
      </c>
      <c r="H127" s="711">
        <v>117</v>
      </c>
      <c r="I127" s="711">
        <v>78</v>
      </c>
      <c r="J127" s="711">
        <f t="shared" si="6"/>
        <v>195</v>
      </c>
      <c r="K127" s="92"/>
      <c r="L127" s="2180">
        <v>74</v>
      </c>
      <c r="M127" s="2180">
        <v>49</v>
      </c>
      <c r="N127" s="2190">
        <f t="shared" si="3"/>
        <v>123</v>
      </c>
    </row>
    <row r="128" spans="1:16" ht="12" customHeight="1">
      <c r="A128" s="221">
        <v>5</v>
      </c>
      <c r="B128" s="2192">
        <v>4</v>
      </c>
      <c r="C128" s="2167">
        <v>8</v>
      </c>
      <c r="D128" s="2167"/>
      <c r="E128" s="2212"/>
      <c r="F128" s="631"/>
      <c r="G128" s="92" t="s">
        <v>229</v>
      </c>
      <c r="H128" s="711">
        <v>200</v>
      </c>
      <c r="I128" s="711">
        <v>208</v>
      </c>
      <c r="J128" s="711">
        <f t="shared" si="6"/>
        <v>408</v>
      </c>
      <c r="K128" s="92"/>
      <c r="L128" s="2180">
        <v>188</v>
      </c>
      <c r="M128" s="2180">
        <v>280</v>
      </c>
      <c r="N128" s="2190">
        <f t="shared" si="3"/>
        <v>468</v>
      </c>
    </row>
    <row r="129" spans="1:14" ht="12" customHeight="1">
      <c r="B129" s="2192"/>
      <c r="C129" s="2167"/>
      <c r="D129" s="2167"/>
      <c r="E129" s="2212"/>
      <c r="F129" s="636" t="s">
        <v>48</v>
      </c>
      <c r="G129" s="92"/>
      <c r="H129" s="738">
        <f>SUM(H130:H139)</f>
        <v>1068</v>
      </c>
      <c r="I129" s="738">
        <f>SUM(I130:I139)</f>
        <v>1577</v>
      </c>
      <c r="J129" s="738">
        <f t="shared" si="6"/>
        <v>2645</v>
      </c>
      <c r="K129" s="92"/>
      <c r="L129" s="2189">
        <f>SUM(L130:L139)</f>
        <v>2227</v>
      </c>
      <c r="M129" s="2189">
        <f>SUM(M130:M139)</f>
        <v>4434</v>
      </c>
      <c r="N129" s="1138">
        <f t="shared" si="3"/>
        <v>6661</v>
      </c>
    </row>
    <row r="130" spans="1:14" ht="12" customHeight="1">
      <c r="B130" s="2192"/>
      <c r="C130" s="2167"/>
      <c r="D130" s="2167"/>
      <c r="E130" s="2212"/>
      <c r="F130" s="636"/>
      <c r="G130" s="92" t="s">
        <v>1535</v>
      </c>
      <c r="H130" s="734">
        <v>52</v>
      </c>
      <c r="I130" s="734">
        <v>79</v>
      </c>
      <c r="J130" s="734">
        <f t="shared" si="6"/>
        <v>131</v>
      </c>
      <c r="K130" s="322"/>
      <c r="L130" s="2180">
        <v>84</v>
      </c>
      <c r="M130" s="2180">
        <v>173</v>
      </c>
      <c r="N130" s="2190">
        <f t="shared" si="3"/>
        <v>257</v>
      </c>
    </row>
    <row r="131" spans="1:14" ht="12" customHeight="1">
      <c r="A131" s="221">
        <v>5</v>
      </c>
      <c r="B131" s="2192">
        <v>5</v>
      </c>
      <c r="C131" s="2167">
        <v>11</v>
      </c>
      <c r="D131" s="2167"/>
      <c r="E131" s="2212"/>
      <c r="F131" s="638"/>
      <c r="G131" s="92" t="s">
        <v>230</v>
      </c>
      <c r="H131" s="711">
        <v>18</v>
      </c>
      <c r="I131" s="711">
        <v>16</v>
      </c>
      <c r="J131" s="711">
        <f t="shared" si="6"/>
        <v>34</v>
      </c>
      <c r="K131" s="92"/>
      <c r="L131" s="2180">
        <v>22</v>
      </c>
      <c r="M131" s="2180">
        <v>47</v>
      </c>
      <c r="N131" s="2190">
        <f t="shared" si="3"/>
        <v>69</v>
      </c>
    </row>
    <row r="132" spans="1:14" ht="12" customHeight="1">
      <c r="A132" s="221">
        <v>5</v>
      </c>
      <c r="B132" s="2192">
        <v>5</v>
      </c>
      <c r="C132" s="2167">
        <v>11</v>
      </c>
      <c r="D132" s="2167"/>
      <c r="E132" s="2212"/>
      <c r="F132" s="638"/>
      <c r="G132" s="92" t="s">
        <v>1594</v>
      </c>
      <c r="H132" s="711">
        <v>155</v>
      </c>
      <c r="I132" s="711">
        <v>167</v>
      </c>
      <c r="J132" s="711">
        <f t="shared" si="6"/>
        <v>322</v>
      </c>
      <c r="K132" s="92"/>
      <c r="L132" s="2180">
        <v>394</v>
      </c>
      <c r="M132" s="2180">
        <v>813</v>
      </c>
      <c r="N132" s="2190">
        <f t="shared" si="3"/>
        <v>1207</v>
      </c>
    </row>
    <row r="133" spans="1:14" ht="12" customHeight="1">
      <c r="A133" s="221">
        <v>5</v>
      </c>
      <c r="B133" s="2192">
        <v>5</v>
      </c>
      <c r="C133" s="2167">
        <v>11</v>
      </c>
      <c r="D133" s="2167"/>
      <c r="E133" s="2212"/>
      <c r="F133" s="638"/>
      <c r="G133" s="92" t="s">
        <v>231</v>
      </c>
      <c r="H133" s="711">
        <v>179</v>
      </c>
      <c r="I133" s="711">
        <v>180</v>
      </c>
      <c r="J133" s="711">
        <f t="shared" si="6"/>
        <v>359</v>
      </c>
      <c r="K133" s="92"/>
      <c r="L133" s="2180">
        <v>181</v>
      </c>
      <c r="M133" s="2180">
        <v>290</v>
      </c>
      <c r="N133" s="2190">
        <f t="shared" si="3"/>
        <v>471</v>
      </c>
    </row>
    <row r="134" spans="1:14" ht="12" customHeight="1">
      <c r="A134" s="221">
        <v>5</v>
      </c>
      <c r="B134" s="2192">
        <v>5</v>
      </c>
      <c r="C134" s="2167">
        <v>11</v>
      </c>
      <c r="D134" s="2167"/>
      <c r="E134" s="2212"/>
      <c r="F134" s="638"/>
      <c r="G134" s="92" t="s">
        <v>232</v>
      </c>
      <c r="H134" s="711">
        <v>15</v>
      </c>
      <c r="I134" s="711">
        <v>4</v>
      </c>
      <c r="J134" s="711">
        <f t="shared" si="6"/>
        <v>19</v>
      </c>
      <c r="K134" s="92"/>
      <c r="L134" s="2180">
        <v>20</v>
      </c>
      <c r="M134" s="2180">
        <v>13</v>
      </c>
      <c r="N134" s="2190">
        <f t="shared" si="3"/>
        <v>33</v>
      </c>
    </row>
    <row r="135" spans="1:14" ht="12" customHeight="1">
      <c r="A135" s="221">
        <v>5</v>
      </c>
      <c r="B135" s="2192">
        <v>5</v>
      </c>
      <c r="C135" s="2167">
        <v>11</v>
      </c>
      <c r="D135" s="2167"/>
      <c r="E135" s="2212"/>
      <c r="F135" s="638"/>
      <c r="G135" s="92" t="s">
        <v>1595</v>
      </c>
      <c r="H135" s="711">
        <v>51</v>
      </c>
      <c r="I135" s="711">
        <v>35</v>
      </c>
      <c r="J135" s="711">
        <f t="shared" si="6"/>
        <v>86</v>
      </c>
      <c r="K135" s="92"/>
      <c r="L135" s="2180">
        <v>72</v>
      </c>
      <c r="M135" s="2180">
        <v>151</v>
      </c>
      <c r="N135" s="2190">
        <f t="shared" ref="N135:N189" si="7">SUM(L135:M135)</f>
        <v>223</v>
      </c>
    </row>
    <row r="136" spans="1:14" ht="12" customHeight="1">
      <c r="A136" s="221">
        <v>5</v>
      </c>
      <c r="B136" s="2192">
        <v>5</v>
      </c>
      <c r="C136" s="2167">
        <v>11</v>
      </c>
      <c r="D136" s="2167"/>
      <c r="E136" s="2212"/>
      <c r="F136" s="638"/>
      <c r="G136" s="92" t="s">
        <v>233</v>
      </c>
      <c r="H136" s="711">
        <v>32</v>
      </c>
      <c r="I136" s="711">
        <v>60</v>
      </c>
      <c r="J136" s="711">
        <f t="shared" si="6"/>
        <v>92</v>
      </c>
      <c r="K136" s="92"/>
      <c r="L136" s="2180">
        <v>149</v>
      </c>
      <c r="M136" s="2180">
        <v>267</v>
      </c>
      <c r="N136" s="2190">
        <f t="shared" si="7"/>
        <v>416</v>
      </c>
    </row>
    <row r="137" spans="1:14" ht="12" customHeight="1">
      <c r="B137" s="2192"/>
      <c r="C137" s="2167"/>
      <c r="D137" s="2167"/>
      <c r="E137" s="2212"/>
      <c r="F137" s="638"/>
      <c r="G137" s="92" t="s">
        <v>1596</v>
      </c>
      <c r="H137" s="711">
        <v>2</v>
      </c>
      <c r="I137" s="711">
        <v>9</v>
      </c>
      <c r="J137" s="711">
        <f t="shared" si="6"/>
        <v>11</v>
      </c>
      <c r="K137" s="92"/>
      <c r="L137" s="2180">
        <v>2</v>
      </c>
      <c r="M137" s="2180">
        <v>4</v>
      </c>
      <c r="N137" s="2190">
        <f t="shared" si="7"/>
        <v>6</v>
      </c>
    </row>
    <row r="138" spans="1:14" ht="12" customHeight="1">
      <c r="A138" s="221">
        <v>5</v>
      </c>
      <c r="B138" s="2192">
        <v>5</v>
      </c>
      <c r="C138" s="2167">
        <v>11</v>
      </c>
      <c r="D138" s="2167"/>
      <c r="E138" s="2212"/>
      <c r="F138" s="638"/>
      <c r="G138" s="92" t="s">
        <v>234</v>
      </c>
      <c r="H138" s="711">
        <v>550</v>
      </c>
      <c r="I138" s="711">
        <v>1014</v>
      </c>
      <c r="J138" s="711">
        <f t="shared" si="6"/>
        <v>1564</v>
      </c>
      <c r="K138" s="92"/>
      <c r="L138" s="2180">
        <v>1291</v>
      </c>
      <c r="M138" s="2180">
        <v>2663</v>
      </c>
      <c r="N138" s="2190">
        <f t="shared" si="7"/>
        <v>3954</v>
      </c>
    </row>
    <row r="139" spans="1:14" ht="12" customHeight="1">
      <c r="A139" s="221">
        <v>5</v>
      </c>
      <c r="B139" s="2192">
        <v>5</v>
      </c>
      <c r="C139" s="2167">
        <v>11</v>
      </c>
      <c r="D139" s="2167"/>
      <c r="E139" s="2212"/>
      <c r="F139" s="638"/>
      <c r="G139" s="89" t="s">
        <v>235</v>
      </c>
      <c r="H139" s="711">
        <v>14</v>
      </c>
      <c r="I139" s="711">
        <v>13</v>
      </c>
      <c r="J139" s="711">
        <f t="shared" si="6"/>
        <v>27</v>
      </c>
      <c r="K139" s="89"/>
      <c r="L139" s="2180">
        <v>12</v>
      </c>
      <c r="M139" s="2180">
        <v>13</v>
      </c>
      <c r="N139" s="2190">
        <f t="shared" si="7"/>
        <v>25</v>
      </c>
    </row>
    <row r="140" spans="1:14" ht="12" customHeight="1">
      <c r="B140" s="2192"/>
      <c r="C140" s="2167"/>
      <c r="D140" s="2167"/>
      <c r="E140" s="2212"/>
      <c r="F140" s="19" t="s">
        <v>49</v>
      </c>
      <c r="G140" s="59"/>
      <c r="H140" s="2926">
        <f>SUM(H141:H141)</f>
        <v>60</v>
      </c>
      <c r="I140" s="2926">
        <f>SUM(I141:I141)</f>
        <v>109</v>
      </c>
      <c r="J140" s="738">
        <f t="shared" si="6"/>
        <v>169</v>
      </c>
      <c r="K140" s="59"/>
      <c r="L140" s="2175">
        <f>SUM(L141:L141)</f>
        <v>185</v>
      </c>
      <c r="M140" s="2175">
        <f>SUM(M141:M141)</f>
        <v>484</v>
      </c>
      <c r="N140" s="1138">
        <f t="shared" si="7"/>
        <v>669</v>
      </c>
    </row>
    <row r="141" spans="1:14" ht="12" customHeight="1">
      <c r="A141" s="221">
        <v>5</v>
      </c>
      <c r="B141" s="2192">
        <v>5</v>
      </c>
      <c r="C141" s="2167">
        <v>10</v>
      </c>
      <c r="D141" s="2167"/>
      <c r="E141" s="2212"/>
      <c r="F141" s="638"/>
      <c r="G141" s="92" t="s">
        <v>317</v>
      </c>
      <c r="H141" s="711">
        <v>60</v>
      </c>
      <c r="I141" s="711">
        <v>109</v>
      </c>
      <c r="J141" s="711">
        <f t="shared" si="6"/>
        <v>169</v>
      </c>
      <c r="K141" s="92"/>
      <c r="L141" s="2173">
        <v>185</v>
      </c>
      <c r="M141" s="2173">
        <v>484</v>
      </c>
      <c r="N141" s="2190">
        <f t="shared" si="7"/>
        <v>669</v>
      </c>
    </row>
    <row r="142" spans="1:14" ht="12" customHeight="1">
      <c r="B142" s="2192"/>
      <c r="C142" s="2167"/>
      <c r="D142" s="2167"/>
      <c r="E142" s="2212"/>
      <c r="F142" s="19" t="s">
        <v>50</v>
      </c>
      <c r="G142" s="59"/>
      <c r="H142" s="2926">
        <f>SUM(H143:H144)</f>
        <v>2</v>
      </c>
      <c r="I142" s="2926">
        <f>SUM(I143:I144)</f>
        <v>7</v>
      </c>
      <c r="J142" s="738">
        <f t="shared" si="6"/>
        <v>9</v>
      </c>
      <c r="K142" s="59"/>
      <c r="L142" s="2175">
        <f>SUM(L143:L144)</f>
        <v>53</v>
      </c>
      <c r="M142" s="2175">
        <f>SUM(M143:M144)</f>
        <v>81</v>
      </c>
      <c r="N142" s="1138">
        <f t="shared" si="7"/>
        <v>134</v>
      </c>
    </row>
    <row r="143" spans="1:14" ht="12" customHeight="1">
      <c r="A143" s="221">
        <v>5</v>
      </c>
      <c r="B143" s="2192">
        <v>5</v>
      </c>
      <c r="C143" s="2167">
        <v>13</v>
      </c>
      <c r="D143" s="2167"/>
      <c r="E143" s="2212"/>
      <c r="F143" s="638"/>
      <c r="G143" s="92" t="s">
        <v>317</v>
      </c>
      <c r="H143" s="711">
        <v>2</v>
      </c>
      <c r="I143" s="711">
        <v>7</v>
      </c>
      <c r="J143" s="711">
        <f t="shared" si="6"/>
        <v>9</v>
      </c>
      <c r="K143" s="92"/>
      <c r="L143" s="2173">
        <v>53</v>
      </c>
      <c r="M143" s="2173">
        <v>81</v>
      </c>
      <c r="N143" s="2190">
        <f t="shared" si="7"/>
        <v>134</v>
      </c>
    </row>
    <row r="144" spans="1:14" ht="12" customHeight="1">
      <c r="B144" s="2192"/>
      <c r="C144" s="2167"/>
      <c r="D144" s="2167"/>
      <c r="E144" s="2213"/>
      <c r="F144" s="638"/>
      <c r="G144" s="92" t="s">
        <v>236</v>
      </c>
      <c r="H144" s="711">
        <v>0</v>
      </c>
      <c r="I144" s="711">
        <v>0</v>
      </c>
      <c r="J144" s="711">
        <f t="shared" si="6"/>
        <v>0</v>
      </c>
      <c r="K144" s="92"/>
      <c r="L144" s="2173">
        <v>0</v>
      </c>
      <c r="M144" s="2173">
        <v>0</v>
      </c>
      <c r="N144" s="2190">
        <f t="shared" si="7"/>
        <v>0</v>
      </c>
    </row>
    <row r="145" spans="1:18" ht="12.75" customHeight="1">
      <c r="B145" s="2192"/>
      <c r="C145" s="2167"/>
      <c r="D145" s="2167"/>
      <c r="E145" s="2211">
        <v>1406</v>
      </c>
      <c r="F145" s="29" t="s">
        <v>51</v>
      </c>
      <c r="G145" s="123"/>
      <c r="H145" s="728">
        <f>SUM(H146+H151+H153+H149+H155)</f>
        <v>1111</v>
      </c>
      <c r="I145" s="728">
        <f>SUM(I146+I151+I153+I149+I155)</f>
        <v>1110</v>
      </c>
      <c r="J145" s="728">
        <f>SUM(H145:I145)</f>
        <v>2221</v>
      </c>
      <c r="K145" s="123"/>
      <c r="L145" s="2191">
        <f>SUM(L146+L151+L153+L149+L155)</f>
        <v>2102</v>
      </c>
      <c r="M145" s="2191">
        <f>SUM(M146+M151+M153+M149+M155)</f>
        <v>1982</v>
      </c>
      <c r="N145" s="1135">
        <f t="shared" si="7"/>
        <v>4084</v>
      </c>
    </row>
    <row r="146" spans="1:18" ht="12" customHeight="1">
      <c r="B146" s="2192"/>
      <c r="C146" s="2167"/>
      <c r="D146" s="2167"/>
      <c r="E146" s="2212"/>
      <c r="F146" s="636" t="s">
        <v>52</v>
      </c>
      <c r="G146" s="92"/>
      <c r="H146" s="738">
        <f>SUM(H147:H148)</f>
        <v>704</v>
      </c>
      <c r="I146" s="738">
        <f>SUM(I147:I148)</f>
        <v>638</v>
      </c>
      <c r="J146" s="738">
        <f>SUM(H146:I146)</f>
        <v>1342</v>
      </c>
      <c r="K146" s="92"/>
      <c r="L146" s="2189">
        <f>SUM(L147:L148)</f>
        <v>1650</v>
      </c>
      <c r="M146" s="2189">
        <f>SUM(M147:M148)</f>
        <v>1489</v>
      </c>
      <c r="N146" s="1138">
        <f t="shared" si="7"/>
        <v>3139</v>
      </c>
    </row>
    <row r="147" spans="1:18" ht="12" customHeight="1">
      <c r="A147" s="221">
        <v>6</v>
      </c>
      <c r="B147" s="2192">
        <v>2</v>
      </c>
      <c r="C147" s="2167">
        <v>11</v>
      </c>
      <c r="D147" s="2167"/>
      <c r="E147" s="2212"/>
      <c r="F147" s="636"/>
      <c r="G147" s="92" t="s">
        <v>324</v>
      </c>
      <c r="H147" s="711">
        <v>35</v>
      </c>
      <c r="I147" s="711">
        <v>53</v>
      </c>
      <c r="J147" s="711">
        <f t="shared" ref="J147:J156" si="8">SUM(H147:I147)</f>
        <v>88</v>
      </c>
      <c r="K147" s="92"/>
      <c r="L147" s="2180">
        <v>5</v>
      </c>
      <c r="M147" s="2180">
        <v>20</v>
      </c>
      <c r="N147" s="2190">
        <f t="shared" si="7"/>
        <v>25</v>
      </c>
    </row>
    <row r="148" spans="1:18" ht="12" customHeight="1">
      <c r="A148" s="221">
        <v>6</v>
      </c>
      <c r="B148" s="2192">
        <v>2</v>
      </c>
      <c r="C148" s="2167">
        <v>11</v>
      </c>
      <c r="D148" s="2167"/>
      <c r="E148" s="2212"/>
      <c r="F148" s="681"/>
      <c r="G148" s="92" t="s">
        <v>238</v>
      </c>
      <c r="H148" s="711">
        <v>669</v>
      </c>
      <c r="I148" s="711">
        <v>585</v>
      </c>
      <c r="J148" s="711">
        <f t="shared" si="8"/>
        <v>1254</v>
      </c>
      <c r="K148" s="92"/>
      <c r="L148" s="2180">
        <v>1645</v>
      </c>
      <c r="M148" s="2180">
        <v>1469</v>
      </c>
      <c r="N148" s="2190">
        <f t="shared" si="7"/>
        <v>3114</v>
      </c>
    </row>
    <row r="149" spans="1:18" ht="12" customHeight="1">
      <c r="B149" s="2192"/>
      <c r="C149" s="2167"/>
      <c r="D149" s="2167"/>
      <c r="E149" s="2212"/>
      <c r="F149" s="636" t="s">
        <v>240</v>
      </c>
      <c r="G149" s="92"/>
      <c r="H149" s="738">
        <f>SUM(H150)</f>
        <v>0</v>
      </c>
      <c r="I149" s="738">
        <f>SUM(I150)</f>
        <v>0</v>
      </c>
      <c r="J149" s="738">
        <f>SUM(H149:I149)</f>
        <v>0</v>
      </c>
      <c r="K149" s="92"/>
      <c r="L149" s="2175">
        <f>SUM(L150)</f>
        <v>0</v>
      </c>
      <c r="M149" s="2175">
        <f>SUM(M150)</f>
        <v>0</v>
      </c>
      <c r="N149" s="1138">
        <f>SUM(L149:M149)</f>
        <v>0</v>
      </c>
    </row>
    <row r="150" spans="1:18" ht="12" customHeight="1">
      <c r="B150" s="2192"/>
      <c r="C150" s="2167"/>
      <c r="D150" s="2167"/>
      <c r="E150" s="2212"/>
      <c r="F150" s="681"/>
      <c r="G150" s="92" t="s">
        <v>241</v>
      </c>
      <c r="H150" s="711">
        <v>0</v>
      </c>
      <c r="I150" s="711">
        <v>0</v>
      </c>
      <c r="J150" s="711">
        <f>SUM(H150:I150)</f>
        <v>0</v>
      </c>
      <c r="K150" s="92"/>
      <c r="L150" s="2180">
        <v>0</v>
      </c>
      <c r="M150" s="2180">
        <v>0</v>
      </c>
      <c r="N150" s="2190">
        <f>SUM(L150:M150)</f>
        <v>0</v>
      </c>
    </row>
    <row r="151" spans="1:18" ht="12" customHeight="1">
      <c r="B151" s="2192"/>
      <c r="C151" s="2167"/>
      <c r="D151" s="2167"/>
      <c r="E151" s="2212"/>
      <c r="F151" s="636" t="s">
        <v>53</v>
      </c>
      <c r="G151" s="92"/>
      <c r="H151" s="738">
        <f>SUM(H152)</f>
        <v>394</v>
      </c>
      <c r="I151" s="738">
        <f>SUM(I152)</f>
        <v>459</v>
      </c>
      <c r="J151" s="738">
        <f t="shared" si="8"/>
        <v>853</v>
      </c>
      <c r="K151" s="92"/>
      <c r="L151" s="2189">
        <f>SUM(L152)</f>
        <v>390</v>
      </c>
      <c r="M151" s="2189">
        <f>SUM(M152)</f>
        <v>445</v>
      </c>
      <c r="N151" s="1138">
        <f t="shared" si="7"/>
        <v>835</v>
      </c>
    </row>
    <row r="152" spans="1:18" ht="12" customHeight="1">
      <c r="A152" s="221">
        <v>6</v>
      </c>
      <c r="B152" s="2192">
        <v>2</v>
      </c>
      <c r="C152" s="2167">
        <v>10</v>
      </c>
      <c r="D152" s="2167"/>
      <c r="E152" s="2212"/>
      <c r="F152" s="631"/>
      <c r="G152" s="92" t="s">
        <v>239</v>
      </c>
      <c r="H152" s="711">
        <v>394</v>
      </c>
      <c r="I152" s="711">
        <v>459</v>
      </c>
      <c r="J152" s="711">
        <f t="shared" si="8"/>
        <v>853</v>
      </c>
      <c r="K152" s="92"/>
      <c r="L152" s="2180">
        <v>390</v>
      </c>
      <c r="M152" s="2180">
        <v>445</v>
      </c>
      <c r="N152" s="2190">
        <f t="shared" si="7"/>
        <v>835</v>
      </c>
    </row>
    <row r="153" spans="1:18" ht="12" customHeight="1">
      <c r="B153" s="2192"/>
      <c r="C153" s="2167"/>
      <c r="D153" s="2167"/>
      <c r="E153" s="2212"/>
      <c r="F153" s="636" t="s">
        <v>96</v>
      </c>
      <c r="G153" s="92"/>
      <c r="H153" s="1133">
        <f>SUM(H154)</f>
        <v>6</v>
      </c>
      <c r="I153" s="1133">
        <f>SUM(I154)</f>
        <v>9</v>
      </c>
      <c r="J153" s="1133">
        <f>SUM(H153:I153)</f>
        <v>15</v>
      </c>
      <c r="K153" s="175"/>
      <c r="L153" s="2189">
        <f>SUM(L154)</f>
        <v>37</v>
      </c>
      <c r="M153" s="2189">
        <f>SUM(M154)</f>
        <v>41</v>
      </c>
      <c r="N153" s="1138">
        <f>SUM(L153:M153)</f>
        <v>78</v>
      </c>
    </row>
    <row r="154" spans="1:18" ht="12" customHeight="1">
      <c r="A154" s="221">
        <v>6</v>
      </c>
      <c r="B154" s="2192">
        <v>2</v>
      </c>
      <c r="C154" s="2167">
        <v>6</v>
      </c>
      <c r="D154" s="2167"/>
      <c r="E154" s="2212"/>
      <c r="F154" s="631"/>
      <c r="G154" s="92" t="s">
        <v>264</v>
      </c>
      <c r="H154" s="711">
        <v>6</v>
      </c>
      <c r="I154" s="711">
        <v>9</v>
      </c>
      <c r="J154" s="711">
        <f t="shared" si="8"/>
        <v>15</v>
      </c>
      <c r="K154" s="92"/>
      <c r="L154" s="2180">
        <v>37</v>
      </c>
      <c r="M154" s="2180">
        <v>41</v>
      </c>
      <c r="N154" s="2190">
        <f t="shared" si="7"/>
        <v>78</v>
      </c>
    </row>
    <row r="155" spans="1:18" ht="12" customHeight="1">
      <c r="B155" s="2192"/>
      <c r="C155" s="2167"/>
      <c r="D155" s="2167"/>
      <c r="E155" s="2212"/>
      <c r="F155" s="636" t="s">
        <v>56</v>
      </c>
      <c r="G155" s="92"/>
      <c r="H155" s="738">
        <f>SUM(H156)</f>
        <v>7</v>
      </c>
      <c r="I155" s="738">
        <f>SUM(I156)</f>
        <v>4</v>
      </c>
      <c r="J155" s="738">
        <f t="shared" si="8"/>
        <v>11</v>
      </c>
      <c r="K155" s="92"/>
      <c r="L155" s="2189">
        <f>SUM(L156)</f>
        <v>25</v>
      </c>
      <c r="M155" s="2189">
        <f>SUM(M156)</f>
        <v>7</v>
      </c>
      <c r="N155" s="1138">
        <f t="shared" si="7"/>
        <v>32</v>
      </c>
    </row>
    <row r="156" spans="1:18" ht="12" customHeight="1">
      <c r="A156" s="221">
        <v>6</v>
      </c>
      <c r="B156" s="2192">
        <v>4</v>
      </c>
      <c r="C156" s="2167">
        <v>11</v>
      </c>
      <c r="D156" s="2167"/>
      <c r="E156" s="2213"/>
      <c r="F156" s="1083"/>
      <c r="G156" s="314" t="s">
        <v>242</v>
      </c>
      <c r="H156" s="2923">
        <v>7</v>
      </c>
      <c r="I156" s="2923">
        <v>4</v>
      </c>
      <c r="J156" s="2923">
        <f t="shared" si="8"/>
        <v>11</v>
      </c>
      <c r="K156" s="314"/>
      <c r="L156" s="2202">
        <v>25</v>
      </c>
      <c r="M156" s="2202">
        <v>7</v>
      </c>
      <c r="N156" s="2927">
        <f t="shared" si="7"/>
        <v>32</v>
      </c>
    </row>
    <row r="157" spans="1:18" ht="12" customHeight="1">
      <c r="A157" s="2091"/>
      <c r="B157" s="2167"/>
      <c r="C157" s="2167"/>
      <c r="D157" s="2167"/>
      <c r="E157" s="310"/>
      <c r="F157" s="979"/>
      <c r="G157" s="653"/>
      <c r="H157" s="2928"/>
      <c r="I157" s="2928"/>
      <c r="J157" s="2928"/>
      <c r="K157" s="653"/>
      <c r="L157" s="2183"/>
      <c r="M157" s="2183"/>
      <c r="N157" s="88" t="s">
        <v>220</v>
      </c>
      <c r="O157" s="78"/>
      <c r="P157" s="78"/>
    </row>
    <row r="158" spans="1:18" ht="12" customHeight="1">
      <c r="A158" s="2091"/>
      <c r="B158" s="2167"/>
      <c r="C158" s="2167"/>
      <c r="D158" s="2167"/>
      <c r="E158" s="310"/>
      <c r="F158" s="979"/>
      <c r="G158" s="92"/>
      <c r="H158" s="711"/>
      <c r="I158" s="711"/>
      <c r="J158" s="711"/>
      <c r="K158" s="92"/>
      <c r="L158" s="2183"/>
      <c r="M158" s="2184"/>
      <c r="N158" s="2184" t="s">
        <v>271</v>
      </c>
    </row>
    <row r="159" spans="1:18" s="83" customFormat="1" ht="12" customHeight="1">
      <c r="A159" s="2091"/>
      <c r="B159" s="2091"/>
      <c r="C159" s="2091"/>
      <c r="D159" s="2091"/>
      <c r="E159" s="2282" t="s">
        <v>2</v>
      </c>
      <c r="F159" s="2285" t="s">
        <v>327</v>
      </c>
      <c r="G159" s="2285"/>
      <c r="H159" s="2929"/>
      <c r="I159" s="2929"/>
      <c r="J159" s="2929"/>
      <c r="K159" s="2094"/>
      <c r="L159" s="2919"/>
      <c r="M159" s="2919"/>
      <c r="N159" s="2920"/>
      <c r="O159" s="278"/>
      <c r="R159" s="92"/>
    </row>
    <row r="160" spans="1:18" ht="12" customHeight="1">
      <c r="A160" s="2091" t="s">
        <v>9</v>
      </c>
      <c r="B160" s="2091" t="s">
        <v>10</v>
      </c>
      <c r="C160" s="2091" t="s">
        <v>11</v>
      </c>
      <c r="D160" s="2091"/>
      <c r="E160" s="2283"/>
      <c r="F160" s="2286"/>
      <c r="G160" s="2286"/>
      <c r="H160" s="2899" t="s">
        <v>1579</v>
      </c>
      <c r="I160" s="2899"/>
      <c r="J160" s="2899"/>
      <c r="K160" s="2095"/>
      <c r="L160" s="2359" t="s">
        <v>1580</v>
      </c>
      <c r="M160" s="2359"/>
      <c r="N160" s="2292"/>
      <c r="O160" s="78"/>
      <c r="P160" s="2091"/>
    </row>
    <row r="161" spans="1:16" ht="12" customHeight="1">
      <c r="A161" s="2091"/>
      <c r="B161" s="2091"/>
      <c r="C161" s="2091"/>
      <c r="D161" s="2091"/>
      <c r="E161" s="2284"/>
      <c r="F161" s="2287"/>
      <c r="G161" s="2287"/>
      <c r="H161" s="2930" t="s">
        <v>18</v>
      </c>
      <c r="I161" s="2930" t="s">
        <v>19</v>
      </c>
      <c r="J161" s="2930" t="s">
        <v>8</v>
      </c>
      <c r="K161" s="2159"/>
      <c r="L161" s="2159" t="s">
        <v>18</v>
      </c>
      <c r="M161" s="2159" t="s">
        <v>19</v>
      </c>
      <c r="N161" s="2160" t="s">
        <v>8</v>
      </c>
      <c r="O161" s="78"/>
      <c r="P161" s="83"/>
    </row>
    <row r="162" spans="1:16" ht="12.75" customHeight="1">
      <c r="B162" s="2192"/>
      <c r="C162" s="2167"/>
      <c r="D162" s="2167"/>
      <c r="E162" s="2205">
        <v>1407</v>
      </c>
      <c r="F162" s="13" t="s">
        <v>58</v>
      </c>
      <c r="G162" s="123"/>
      <c r="H162" s="728">
        <f>SUM(H163+H168+H170)</f>
        <v>188</v>
      </c>
      <c r="I162" s="728">
        <f>SUM(I163+I168+I170)</f>
        <v>125</v>
      </c>
      <c r="J162" s="728">
        <f>SUM(H162:I162)</f>
        <v>313</v>
      </c>
      <c r="K162" s="123"/>
      <c r="L162" s="2191">
        <f>SUM(L163+L168+L170)</f>
        <v>251</v>
      </c>
      <c r="M162" s="2191">
        <f>SUM(M163+M168+M170)</f>
        <v>243</v>
      </c>
      <c r="N162" s="1135">
        <f t="shared" si="7"/>
        <v>494</v>
      </c>
    </row>
    <row r="163" spans="1:16" ht="12" customHeight="1">
      <c r="B163" s="2192"/>
      <c r="C163" s="2167"/>
      <c r="D163" s="2167"/>
      <c r="E163" s="2205"/>
      <c r="F163" s="636" t="s">
        <v>59</v>
      </c>
      <c r="G163" s="92"/>
      <c r="H163" s="738">
        <f>SUM(H164:H167)</f>
        <v>30</v>
      </c>
      <c r="I163" s="738">
        <f>SUM(I164:I167)</f>
        <v>21</v>
      </c>
      <c r="J163" s="738">
        <f>SUM(H163:I163)</f>
        <v>51</v>
      </c>
      <c r="K163" s="92"/>
      <c r="L163" s="2189">
        <f>SUM(L164:L167)</f>
        <v>59</v>
      </c>
      <c r="M163" s="2189">
        <f>SUM(M164:M167)</f>
        <v>44</v>
      </c>
      <c r="N163" s="1138">
        <f t="shared" si="7"/>
        <v>103</v>
      </c>
    </row>
    <row r="164" spans="1:16" ht="12" customHeight="1">
      <c r="A164" s="221">
        <v>7</v>
      </c>
      <c r="B164" s="2192">
        <v>3</v>
      </c>
      <c r="C164" s="2167">
        <v>11</v>
      </c>
      <c r="D164" s="2167"/>
      <c r="E164" s="2205"/>
      <c r="F164" s="640"/>
      <c r="G164" s="92" t="s">
        <v>243</v>
      </c>
      <c r="H164" s="711">
        <v>17</v>
      </c>
      <c r="I164" s="711">
        <v>10</v>
      </c>
      <c r="J164" s="711">
        <f t="shared" ref="J164:J171" si="9">SUM(H164:I164)</f>
        <v>27</v>
      </c>
      <c r="K164" s="92"/>
      <c r="L164" s="2180">
        <v>35</v>
      </c>
      <c r="M164" s="2180">
        <v>17</v>
      </c>
      <c r="N164" s="2190">
        <f t="shared" si="7"/>
        <v>52</v>
      </c>
    </row>
    <row r="165" spans="1:16" ht="12" customHeight="1">
      <c r="B165" s="2192"/>
      <c r="C165" s="2167"/>
      <c r="D165" s="2167"/>
      <c r="E165" s="2205"/>
      <c r="F165" s="640"/>
      <c r="G165" s="92" t="s">
        <v>244</v>
      </c>
      <c r="H165" s="711">
        <v>0</v>
      </c>
      <c r="I165" s="711">
        <v>0</v>
      </c>
      <c r="J165" s="711">
        <f t="shared" si="9"/>
        <v>0</v>
      </c>
      <c r="K165" s="92"/>
      <c r="L165" s="2180">
        <v>0</v>
      </c>
      <c r="M165" s="2180">
        <v>0</v>
      </c>
      <c r="N165" s="2190">
        <f t="shared" si="7"/>
        <v>0</v>
      </c>
    </row>
    <row r="166" spans="1:16" ht="12" customHeight="1">
      <c r="B166" s="2192"/>
      <c r="C166" s="2167"/>
      <c r="D166" s="2167"/>
      <c r="E166" s="2205"/>
      <c r="F166" s="640"/>
      <c r="G166" s="92" t="s">
        <v>245</v>
      </c>
      <c r="H166" s="711">
        <v>13</v>
      </c>
      <c r="I166" s="711">
        <v>11</v>
      </c>
      <c r="J166" s="711">
        <f t="shared" si="9"/>
        <v>24</v>
      </c>
      <c r="K166" s="92"/>
      <c r="L166" s="2180">
        <v>24</v>
      </c>
      <c r="M166" s="2180">
        <v>27</v>
      </c>
      <c r="N166" s="2190">
        <f t="shared" si="7"/>
        <v>51</v>
      </c>
    </row>
    <row r="167" spans="1:16" ht="12" customHeight="1">
      <c r="A167" s="221">
        <v>7</v>
      </c>
      <c r="B167" s="2192">
        <v>3</v>
      </c>
      <c r="C167" s="2167">
        <v>11</v>
      </c>
      <c r="D167" s="2167"/>
      <c r="E167" s="2205"/>
      <c r="F167" s="631"/>
      <c r="G167" s="92" t="s">
        <v>246</v>
      </c>
      <c r="H167" s="711">
        <v>0</v>
      </c>
      <c r="I167" s="711">
        <v>0</v>
      </c>
      <c r="J167" s="711">
        <f t="shared" si="9"/>
        <v>0</v>
      </c>
      <c r="K167" s="92"/>
      <c r="L167" s="2173">
        <v>0</v>
      </c>
      <c r="M167" s="2173">
        <v>0</v>
      </c>
      <c r="N167" s="2190">
        <f t="shared" si="7"/>
        <v>0</v>
      </c>
    </row>
    <row r="168" spans="1:16" ht="12" customHeight="1">
      <c r="B168" s="2192"/>
      <c r="C168" s="2167"/>
      <c r="D168" s="2167"/>
      <c r="E168" s="2205"/>
      <c r="F168" s="640" t="s">
        <v>60</v>
      </c>
      <c r="G168" s="175"/>
      <c r="H168" s="738">
        <f>SUM(H169)</f>
        <v>128</v>
      </c>
      <c r="I168" s="738">
        <f>SUM(I169)</f>
        <v>90</v>
      </c>
      <c r="J168" s="738">
        <f t="shared" si="9"/>
        <v>218</v>
      </c>
      <c r="K168" s="175"/>
      <c r="L168" s="2189">
        <f>SUM(L169)</f>
        <v>176</v>
      </c>
      <c r="M168" s="2189">
        <f>SUM(M169)</f>
        <v>167</v>
      </c>
      <c r="N168" s="1138">
        <f t="shared" si="7"/>
        <v>343</v>
      </c>
    </row>
    <row r="169" spans="1:16" ht="12" customHeight="1">
      <c r="A169" s="221">
        <v>7</v>
      </c>
      <c r="B169" s="2192">
        <v>6</v>
      </c>
      <c r="C169" s="2167">
        <v>10</v>
      </c>
      <c r="D169" s="2167"/>
      <c r="E169" s="2205"/>
      <c r="F169" s="638"/>
      <c r="G169" s="92" t="s">
        <v>247</v>
      </c>
      <c r="H169" s="711">
        <v>128</v>
      </c>
      <c r="I169" s="711">
        <v>90</v>
      </c>
      <c r="J169" s="711">
        <f t="shared" si="9"/>
        <v>218</v>
      </c>
      <c r="K169" s="92"/>
      <c r="L169" s="2180">
        <v>176</v>
      </c>
      <c r="M169" s="2180">
        <v>167</v>
      </c>
      <c r="N169" s="2190">
        <f t="shared" si="7"/>
        <v>343</v>
      </c>
    </row>
    <row r="170" spans="1:16" s="683" customFormat="1" ht="12" customHeight="1">
      <c r="A170" s="995"/>
      <c r="B170" s="2193"/>
      <c r="C170" s="2174"/>
      <c r="D170" s="2174"/>
      <c r="E170" s="2205"/>
      <c r="F170" s="640" t="s">
        <v>84</v>
      </c>
      <c r="G170" s="175"/>
      <c r="H170" s="1133">
        <f>SUM(H171)</f>
        <v>30</v>
      </c>
      <c r="I170" s="1133">
        <f>SUM(I171)</f>
        <v>14</v>
      </c>
      <c r="J170" s="1133">
        <f>SUM(H170:I170)</f>
        <v>44</v>
      </c>
      <c r="K170" s="175"/>
      <c r="L170" s="2189">
        <f>SUM(L171)</f>
        <v>16</v>
      </c>
      <c r="M170" s="2189">
        <f>SUM(M171)</f>
        <v>32</v>
      </c>
      <c r="N170" s="1138">
        <f>SUM(L170:M170)</f>
        <v>48</v>
      </c>
    </row>
    <row r="171" spans="1:16" ht="12" customHeight="1">
      <c r="A171" s="221">
        <v>7</v>
      </c>
      <c r="B171" s="2192">
        <v>6</v>
      </c>
      <c r="C171" s="2167">
        <v>10</v>
      </c>
      <c r="D171" s="2167"/>
      <c r="E171" s="2205"/>
      <c r="F171" s="631"/>
      <c r="G171" s="92" t="s">
        <v>248</v>
      </c>
      <c r="H171" s="711">
        <v>30</v>
      </c>
      <c r="I171" s="711">
        <v>14</v>
      </c>
      <c r="J171" s="711">
        <f t="shared" si="9"/>
        <v>44</v>
      </c>
      <c r="K171" s="92"/>
      <c r="L171" s="2180">
        <v>16</v>
      </c>
      <c r="M171" s="2180">
        <v>32</v>
      </c>
      <c r="N171" s="2190">
        <f t="shared" si="7"/>
        <v>48</v>
      </c>
    </row>
    <row r="172" spans="1:16" ht="12.75" customHeight="1">
      <c r="B172" s="2192"/>
      <c r="C172" s="2167"/>
      <c r="D172" s="2167"/>
      <c r="E172" s="2204">
        <v>1408</v>
      </c>
      <c r="F172" s="13" t="s">
        <v>63</v>
      </c>
      <c r="G172" s="40"/>
      <c r="H172" s="728">
        <f>SUM(H173+H175+H178+H182)</f>
        <v>1417</v>
      </c>
      <c r="I172" s="728">
        <f>SUM(I173+I175+I178+I182)</f>
        <v>1437</v>
      </c>
      <c r="J172" s="728">
        <f>SUM(H172:I172)</f>
        <v>2854</v>
      </c>
      <c r="K172" s="40"/>
      <c r="L172" s="2191">
        <f>SUM(L178,L182,L173+L175)</f>
        <v>303</v>
      </c>
      <c r="M172" s="2191">
        <f>SUM(M178,M182,M173+M175)</f>
        <v>377</v>
      </c>
      <c r="N172" s="1135">
        <f t="shared" si="7"/>
        <v>680</v>
      </c>
    </row>
    <row r="173" spans="1:16" ht="12" customHeight="1">
      <c r="B173" s="2192"/>
      <c r="C173" s="2167"/>
      <c r="D173" s="2167"/>
      <c r="E173" s="2205"/>
      <c r="F173" s="636" t="s">
        <v>64</v>
      </c>
      <c r="G173" s="92"/>
      <c r="H173" s="738">
        <f>SUM(H174)</f>
        <v>1328</v>
      </c>
      <c r="I173" s="738">
        <f>SUM(I174)</f>
        <v>1349</v>
      </c>
      <c r="J173" s="738">
        <f>SUM(H173:I173)</f>
        <v>2677</v>
      </c>
      <c r="K173" s="92"/>
      <c r="L173" s="2175">
        <f>SUM(L174)</f>
        <v>251</v>
      </c>
      <c r="M173" s="2175">
        <f>SUM(M174)</f>
        <v>327</v>
      </c>
      <c r="N173" s="1138">
        <f t="shared" si="7"/>
        <v>578</v>
      </c>
    </row>
    <row r="174" spans="1:16" ht="12" customHeight="1">
      <c r="A174" s="221">
        <v>8</v>
      </c>
      <c r="B174" s="2192">
        <v>4</v>
      </c>
      <c r="C174" s="2167">
        <v>8</v>
      </c>
      <c r="D174" s="2167"/>
      <c r="E174" s="2205"/>
      <c r="F174" s="631"/>
      <c r="G174" s="92" t="s">
        <v>250</v>
      </c>
      <c r="H174" s="711">
        <v>1328</v>
      </c>
      <c r="I174" s="711">
        <v>1349</v>
      </c>
      <c r="J174" s="711">
        <f t="shared" ref="J174:J183" si="10">SUM(H174:I174)</f>
        <v>2677</v>
      </c>
      <c r="K174" s="92"/>
      <c r="L174" s="2180">
        <v>251</v>
      </c>
      <c r="M174" s="2180">
        <v>327</v>
      </c>
      <c r="N174" s="2190">
        <f t="shared" si="7"/>
        <v>578</v>
      </c>
    </row>
    <row r="175" spans="1:16" ht="12" customHeight="1">
      <c r="B175" s="2192"/>
      <c r="C175" s="2167"/>
      <c r="D175" s="2167"/>
      <c r="E175" s="2205"/>
      <c r="F175" s="640" t="s">
        <v>65</v>
      </c>
      <c r="G175" s="175"/>
      <c r="H175" s="738">
        <f>SUM(H176:H177)</f>
        <v>11</v>
      </c>
      <c r="I175" s="738">
        <f>SUM(I176:I177)</f>
        <v>5</v>
      </c>
      <c r="J175" s="711">
        <f t="shared" si="10"/>
        <v>16</v>
      </c>
      <c r="K175" s="175"/>
      <c r="L175" s="2189">
        <f>SUM(L176:L177)</f>
        <v>0</v>
      </c>
      <c r="M175" s="2189">
        <f>SUM(M176:M177)</f>
        <v>0</v>
      </c>
      <c r="N175" s="1138">
        <f t="shared" si="7"/>
        <v>0</v>
      </c>
    </row>
    <row r="176" spans="1:16" ht="12" customHeight="1">
      <c r="A176" s="221">
        <v>8</v>
      </c>
      <c r="B176" s="2192">
        <v>4</v>
      </c>
      <c r="C176" s="2167">
        <v>6</v>
      </c>
      <c r="D176" s="2167"/>
      <c r="E176" s="2205"/>
      <c r="F176" s="638"/>
      <c r="G176" s="92" t="s">
        <v>251</v>
      </c>
      <c r="H176" s="711">
        <v>0</v>
      </c>
      <c r="I176" s="711">
        <v>0</v>
      </c>
      <c r="J176" s="711">
        <f t="shared" si="10"/>
        <v>0</v>
      </c>
      <c r="K176" s="92"/>
      <c r="L176" s="2180">
        <v>0</v>
      </c>
      <c r="M176" s="2180">
        <v>0</v>
      </c>
      <c r="N176" s="2190">
        <f t="shared" si="7"/>
        <v>0</v>
      </c>
    </row>
    <row r="177" spans="1:14" ht="12" customHeight="1">
      <c r="B177" s="2192"/>
      <c r="C177" s="2167"/>
      <c r="D177" s="2167"/>
      <c r="E177" s="2205"/>
      <c r="F177" s="638"/>
      <c r="G177" s="92" t="s">
        <v>373</v>
      </c>
      <c r="H177" s="711">
        <v>11</v>
      </c>
      <c r="I177" s="711">
        <v>5</v>
      </c>
      <c r="J177" s="711">
        <f t="shared" si="10"/>
        <v>16</v>
      </c>
      <c r="K177" s="92"/>
      <c r="L177" s="2180">
        <v>0</v>
      </c>
      <c r="M177" s="2180">
        <v>0</v>
      </c>
      <c r="N177" s="2190">
        <f t="shared" si="7"/>
        <v>0</v>
      </c>
    </row>
    <row r="178" spans="1:14" ht="12" customHeight="1">
      <c r="B178" s="2192"/>
      <c r="C178" s="2167"/>
      <c r="D178" s="2167"/>
      <c r="E178" s="2205"/>
      <c r="F178" s="640" t="s">
        <v>66</v>
      </c>
      <c r="G178" s="92"/>
      <c r="H178" s="738">
        <f>SUM(H179:H181)</f>
        <v>46</v>
      </c>
      <c r="I178" s="738">
        <f>SUM(I179:I181)</f>
        <v>39</v>
      </c>
      <c r="J178" s="738">
        <f t="shared" si="10"/>
        <v>85</v>
      </c>
      <c r="K178" s="92"/>
      <c r="L178" s="2175">
        <f>SUM(L179:L181)</f>
        <v>27</v>
      </c>
      <c r="M178" s="2175">
        <f>SUM(M179:M181)</f>
        <v>24</v>
      </c>
      <c r="N178" s="1138">
        <f t="shared" si="7"/>
        <v>51</v>
      </c>
    </row>
    <row r="179" spans="1:14" ht="12" customHeight="1">
      <c r="A179" s="221">
        <v>8</v>
      </c>
      <c r="B179" s="2192">
        <v>4</v>
      </c>
      <c r="C179" s="2167">
        <v>11</v>
      </c>
      <c r="D179" s="2167"/>
      <c r="E179" s="2205"/>
      <c r="F179" s="640"/>
      <c r="G179" s="92" t="s">
        <v>253</v>
      </c>
      <c r="H179" s="711">
        <v>23</v>
      </c>
      <c r="I179" s="711">
        <v>12</v>
      </c>
      <c r="J179" s="711">
        <f t="shared" si="10"/>
        <v>35</v>
      </c>
      <c r="K179" s="92"/>
      <c r="L179" s="2173">
        <v>8</v>
      </c>
      <c r="M179" s="2180">
        <v>9</v>
      </c>
      <c r="N179" s="2190">
        <f t="shared" si="7"/>
        <v>17</v>
      </c>
    </row>
    <row r="180" spans="1:14" ht="12" customHeight="1">
      <c r="A180" s="221">
        <v>8</v>
      </c>
      <c r="B180" s="2192">
        <v>3</v>
      </c>
      <c r="C180" s="2192">
        <v>11</v>
      </c>
      <c r="D180" s="2192"/>
      <c r="E180" s="2205"/>
      <c r="F180" s="640"/>
      <c r="G180" s="92" t="s">
        <v>254</v>
      </c>
      <c r="H180" s="711">
        <v>12</v>
      </c>
      <c r="I180" s="711">
        <v>8</v>
      </c>
      <c r="J180" s="711">
        <f t="shared" si="10"/>
        <v>20</v>
      </c>
      <c r="K180" s="92"/>
      <c r="L180" s="2173">
        <v>8</v>
      </c>
      <c r="M180" s="2180">
        <v>2</v>
      </c>
      <c r="N180" s="2190">
        <f t="shared" si="7"/>
        <v>10</v>
      </c>
    </row>
    <row r="181" spans="1:14" ht="12" customHeight="1">
      <c r="A181" s="221">
        <v>8</v>
      </c>
      <c r="B181" s="2192">
        <v>4</v>
      </c>
      <c r="C181" s="2192">
        <v>11</v>
      </c>
      <c r="D181" s="2192"/>
      <c r="E181" s="2205"/>
      <c r="F181" s="640"/>
      <c r="G181" s="92" t="s">
        <v>255</v>
      </c>
      <c r="H181" s="711">
        <v>11</v>
      </c>
      <c r="I181" s="711">
        <v>19</v>
      </c>
      <c r="J181" s="711">
        <f t="shared" si="10"/>
        <v>30</v>
      </c>
      <c r="K181" s="92"/>
      <c r="L181" s="2173">
        <v>11</v>
      </c>
      <c r="M181" s="2180">
        <v>13</v>
      </c>
      <c r="N181" s="2190">
        <f t="shared" si="7"/>
        <v>24</v>
      </c>
    </row>
    <row r="182" spans="1:14" ht="12" customHeight="1">
      <c r="B182" s="2192"/>
      <c r="C182" s="2192"/>
      <c r="D182" s="2192"/>
      <c r="E182" s="2205"/>
      <c r="F182" s="640" t="s">
        <v>67</v>
      </c>
      <c r="G182" s="175"/>
      <c r="H182" s="738">
        <f>SUM(H183)</f>
        <v>32</v>
      </c>
      <c r="I182" s="738">
        <f>SUM(I183)</f>
        <v>44</v>
      </c>
      <c r="J182" s="738">
        <f t="shared" si="10"/>
        <v>76</v>
      </c>
      <c r="K182" s="175"/>
      <c r="L182" s="2175">
        <f>SUM(L183)</f>
        <v>25</v>
      </c>
      <c r="M182" s="2189">
        <f>SUM(M183)</f>
        <v>26</v>
      </c>
      <c r="N182" s="1138">
        <f t="shared" si="7"/>
        <v>51</v>
      </c>
    </row>
    <row r="183" spans="1:14" ht="12" customHeight="1">
      <c r="A183" s="221">
        <v>8</v>
      </c>
      <c r="B183" s="2192">
        <v>4</v>
      </c>
      <c r="C183" s="2192">
        <v>11</v>
      </c>
      <c r="D183" s="2192"/>
      <c r="E183" s="2205"/>
      <c r="F183" s="638"/>
      <c r="G183" s="92" t="s">
        <v>256</v>
      </c>
      <c r="H183" s="711">
        <v>32</v>
      </c>
      <c r="I183" s="711">
        <v>44</v>
      </c>
      <c r="J183" s="711">
        <f t="shared" si="10"/>
        <v>76</v>
      </c>
      <c r="K183" s="92"/>
      <c r="L183" s="2173">
        <v>25</v>
      </c>
      <c r="M183" s="2173">
        <v>26</v>
      </c>
      <c r="N183" s="2190">
        <f t="shared" si="7"/>
        <v>51</v>
      </c>
    </row>
    <row r="184" spans="1:14" ht="12.75" customHeight="1">
      <c r="B184" s="2192"/>
      <c r="C184" s="2192"/>
      <c r="D184" s="2192"/>
      <c r="E184" s="2204">
        <v>1624</v>
      </c>
      <c r="F184" s="13" t="s">
        <v>68</v>
      </c>
      <c r="G184" s="123"/>
      <c r="H184" s="728">
        <f>SUM(H185+H187)</f>
        <v>30</v>
      </c>
      <c r="I184" s="728">
        <f>SUM(I185+I187)</f>
        <v>34</v>
      </c>
      <c r="J184" s="728">
        <f>SUM(H184:I184)</f>
        <v>64</v>
      </c>
      <c r="K184" s="123"/>
      <c r="L184" s="2194">
        <f>SUM(L185+L187)</f>
        <v>19</v>
      </c>
      <c r="M184" s="2194">
        <f>SUM(M185+M187)</f>
        <v>42</v>
      </c>
      <c r="N184" s="1135">
        <f t="shared" si="7"/>
        <v>61</v>
      </c>
    </row>
    <row r="185" spans="1:14" ht="12" customHeight="1">
      <c r="B185" s="2192"/>
      <c r="C185" s="2192"/>
      <c r="D185" s="2192"/>
      <c r="E185" s="2205"/>
      <c r="F185" s="678" t="s">
        <v>69</v>
      </c>
      <c r="G185" s="64"/>
      <c r="H185" s="2926">
        <f>SUM(H186)</f>
        <v>18</v>
      </c>
      <c r="I185" s="2926">
        <f>SUM(I186)</f>
        <v>19</v>
      </c>
      <c r="J185" s="2926">
        <f>SUM(H185:I185)</f>
        <v>37</v>
      </c>
      <c r="K185" s="64"/>
      <c r="L185" s="2189">
        <f>SUM(L186)</f>
        <v>16</v>
      </c>
      <c r="M185" s="2189">
        <f>SUM(M186)</f>
        <v>36</v>
      </c>
      <c r="N185" s="1138">
        <f t="shared" si="7"/>
        <v>52</v>
      </c>
    </row>
    <row r="186" spans="1:14" ht="12" customHeight="1">
      <c r="A186" s="221">
        <v>9</v>
      </c>
      <c r="B186" s="2192">
        <v>4</v>
      </c>
      <c r="C186" s="2192">
        <v>8</v>
      </c>
      <c r="D186" s="2192"/>
      <c r="E186" s="2205"/>
      <c r="F186" s="638"/>
      <c r="G186" s="92" t="s">
        <v>258</v>
      </c>
      <c r="H186" s="711">
        <v>18</v>
      </c>
      <c r="I186" s="711">
        <v>19</v>
      </c>
      <c r="J186" s="2921">
        <f>SUM(H186:I186)</f>
        <v>37</v>
      </c>
      <c r="K186" s="92"/>
      <c r="L186" s="2180">
        <v>16</v>
      </c>
      <c r="M186" s="2180">
        <v>36</v>
      </c>
      <c r="N186" s="2190">
        <f t="shared" si="7"/>
        <v>52</v>
      </c>
    </row>
    <row r="187" spans="1:14" ht="12" customHeight="1">
      <c r="B187" s="2192"/>
      <c r="C187" s="2192"/>
      <c r="D187" s="2192"/>
      <c r="E187" s="2205"/>
      <c r="F187" s="636" t="s">
        <v>71</v>
      </c>
      <c r="G187" s="92"/>
      <c r="H187" s="738">
        <f>SUM(H188)</f>
        <v>12</v>
      </c>
      <c r="I187" s="738">
        <f>SUM(I188)</f>
        <v>15</v>
      </c>
      <c r="J187" s="2926">
        <f>SUM(H187:I187)</f>
        <v>27</v>
      </c>
      <c r="K187" s="92"/>
      <c r="L187" s="2175">
        <f>SUM(L188)</f>
        <v>3</v>
      </c>
      <c r="M187" s="2175">
        <f>SUM(M188)</f>
        <v>6</v>
      </c>
      <c r="N187" s="1138">
        <f t="shared" si="7"/>
        <v>9</v>
      </c>
    </row>
    <row r="188" spans="1:14" ht="12" customHeight="1">
      <c r="A188" s="221">
        <v>9</v>
      </c>
      <c r="B188" s="2192">
        <v>5</v>
      </c>
      <c r="C188" s="2192">
        <v>11</v>
      </c>
      <c r="D188" s="2192"/>
      <c r="E188" s="2207"/>
      <c r="F188" s="1083"/>
      <c r="G188" s="314" t="s">
        <v>259</v>
      </c>
      <c r="H188" s="2925">
        <v>12</v>
      </c>
      <c r="I188" s="2925">
        <v>15</v>
      </c>
      <c r="J188" s="2921">
        <f>SUM(H188:I188)</f>
        <v>27</v>
      </c>
      <c r="K188" s="314"/>
      <c r="L188" s="2195">
        <v>3</v>
      </c>
      <c r="M188" s="2195">
        <v>6</v>
      </c>
      <c r="N188" s="2190">
        <f t="shared" si="7"/>
        <v>9</v>
      </c>
    </row>
    <row r="189" spans="1:14">
      <c r="B189" s="2192"/>
      <c r="C189" s="2192"/>
      <c r="D189" s="2192"/>
      <c r="E189" s="79"/>
      <c r="F189" s="2256" t="s">
        <v>8</v>
      </c>
      <c r="G189" s="2257"/>
      <c r="H189" s="2087">
        <f>SUM(H7+H49+H107+H116+H123+H145+H162+H172+H184)</f>
        <v>14816</v>
      </c>
      <c r="I189" s="2087">
        <f>SUM(I7+I49+I107+I116+I123+I145+I162+I172+I184)</f>
        <v>13858</v>
      </c>
      <c r="J189" s="2087">
        <f>SUM(J7+J49+J107+J116+J123+J145+J162+J172+J184)</f>
        <v>28674</v>
      </c>
      <c r="K189" s="2092"/>
      <c r="L189" s="2194">
        <f>SUM(L7+L49+L107+L116+L123+L145+L162+L172+L184)</f>
        <v>16252</v>
      </c>
      <c r="M189" s="2194">
        <f>SUM(M7+M49+M107+M116+M123+M145+M162+M172+M184)</f>
        <v>17462</v>
      </c>
      <c r="N189" s="2196">
        <f t="shared" si="7"/>
        <v>33714</v>
      </c>
    </row>
    <row r="190" spans="1:14" ht="12" customHeight="1">
      <c r="B190" s="2192"/>
      <c r="C190" s="2192"/>
      <c r="D190" s="2192"/>
      <c r="E190" s="79"/>
      <c r="F190" s="2383" t="s">
        <v>1597</v>
      </c>
      <c r="G190" s="2383"/>
      <c r="H190" s="2383"/>
      <c r="I190" s="2383"/>
      <c r="J190" s="2383"/>
      <c r="K190" s="2383"/>
      <c r="L190" s="2383"/>
      <c r="M190" s="2383"/>
      <c r="N190" s="2383"/>
    </row>
    <row r="191" spans="1:14" ht="9.75" customHeight="1">
      <c r="B191" s="2192"/>
      <c r="C191" s="2192"/>
      <c r="D191" s="2192"/>
      <c r="E191" s="79"/>
      <c r="F191" s="2792" t="s">
        <v>363</v>
      </c>
      <c r="G191" s="2792"/>
      <c r="H191" s="2792"/>
      <c r="I191" s="2792"/>
      <c r="J191" s="2792"/>
      <c r="K191" s="2792"/>
      <c r="L191" s="2792"/>
      <c r="M191" s="2792"/>
      <c r="N191" s="2792"/>
    </row>
    <row r="192" spans="1:14" ht="9" customHeight="1">
      <c r="B192" s="2192"/>
      <c r="F192" s="75"/>
      <c r="G192" s="75"/>
      <c r="H192" s="75"/>
      <c r="I192" s="75"/>
      <c r="J192" s="75"/>
      <c r="K192" s="75"/>
      <c r="L192" s="2198"/>
      <c r="M192" s="2198"/>
      <c r="N192" s="562"/>
    </row>
    <row r="193" spans="2:14" ht="9" customHeight="1">
      <c r="B193" s="2192"/>
      <c r="F193" s="75"/>
      <c r="G193" s="75"/>
      <c r="H193" s="75"/>
      <c r="I193" s="75"/>
      <c r="J193" s="75"/>
      <c r="K193" s="75"/>
      <c r="L193" s="2198"/>
      <c r="M193" s="2198"/>
      <c r="N193" s="562"/>
    </row>
    <row r="194" spans="2:14" ht="9" customHeight="1">
      <c r="B194" s="2192"/>
      <c r="F194" s="75"/>
      <c r="G194" s="75"/>
      <c r="H194" s="75"/>
      <c r="I194" s="75"/>
      <c r="J194" s="75"/>
      <c r="K194" s="75"/>
      <c r="L194" s="2198"/>
      <c r="M194" s="2198"/>
      <c r="N194" s="562"/>
    </row>
    <row r="195" spans="2:14" ht="9" customHeight="1">
      <c r="B195" s="2192"/>
      <c r="F195" s="75"/>
      <c r="G195" s="75"/>
      <c r="H195" s="75"/>
      <c r="I195" s="75"/>
      <c r="J195" s="75"/>
      <c r="K195" s="75"/>
      <c r="L195" s="2198"/>
      <c r="M195" s="2198"/>
      <c r="N195" s="562"/>
    </row>
    <row r="196" spans="2:14" ht="9" customHeight="1">
      <c r="B196" s="2192"/>
      <c r="F196" s="75"/>
      <c r="G196" s="75"/>
      <c r="H196" s="75"/>
      <c r="I196" s="75"/>
      <c r="J196" s="75"/>
      <c r="K196" s="75"/>
      <c r="L196" s="2198"/>
      <c r="M196" s="2198"/>
      <c r="N196" s="562"/>
    </row>
    <row r="197" spans="2:14" ht="9" customHeight="1">
      <c r="B197" s="2192"/>
      <c r="F197" s="75"/>
      <c r="G197" s="75"/>
      <c r="H197" s="75"/>
      <c r="I197" s="75"/>
      <c r="J197" s="75"/>
      <c r="K197" s="75"/>
      <c r="L197" s="2198"/>
      <c r="M197" s="2198"/>
      <c r="N197" s="562"/>
    </row>
    <row r="198" spans="2:14" ht="9" customHeight="1">
      <c r="B198" s="2192"/>
      <c r="F198" s="75"/>
      <c r="G198" s="75"/>
      <c r="H198" s="75"/>
      <c r="I198" s="75"/>
      <c r="J198" s="75"/>
      <c r="K198" s="75"/>
      <c r="L198" s="2198"/>
      <c r="M198" s="2198"/>
      <c r="N198" s="562"/>
    </row>
    <row r="199" spans="2:14" ht="9" customHeight="1">
      <c r="F199" s="75"/>
      <c r="G199" s="75"/>
      <c r="H199" s="75"/>
      <c r="I199" s="75"/>
      <c r="J199" s="75"/>
      <c r="K199" s="75"/>
      <c r="L199" s="2198"/>
      <c r="M199" s="2198"/>
      <c r="N199" s="562"/>
    </row>
    <row r="200" spans="2:14" ht="9" customHeight="1">
      <c r="F200" s="75"/>
      <c r="G200" s="75"/>
      <c r="H200" s="75"/>
      <c r="I200" s="75"/>
      <c r="J200" s="75"/>
      <c r="K200" s="75"/>
      <c r="L200" s="2198"/>
      <c r="M200" s="2198"/>
      <c r="N200" s="562"/>
    </row>
    <row r="201" spans="2:14" ht="9" customHeight="1">
      <c r="F201" s="75"/>
      <c r="G201" s="75"/>
      <c r="H201" s="75"/>
      <c r="I201" s="75"/>
      <c r="J201" s="75"/>
      <c r="K201" s="75"/>
      <c r="L201" s="2198"/>
      <c r="M201" s="2198"/>
      <c r="N201" s="562"/>
    </row>
    <row r="202" spans="2:14" ht="9" customHeight="1">
      <c r="F202" s="75"/>
      <c r="G202" s="75"/>
      <c r="H202" s="75"/>
      <c r="I202" s="75"/>
      <c r="J202" s="75"/>
      <c r="K202" s="75"/>
      <c r="L202" s="2198"/>
      <c r="M202" s="2198"/>
      <c r="N202" s="562"/>
    </row>
    <row r="203" spans="2:14" ht="9" customHeight="1">
      <c r="F203" s="75"/>
      <c r="G203" s="75"/>
      <c r="H203" s="75"/>
      <c r="I203" s="75"/>
      <c r="J203" s="75"/>
      <c r="K203" s="75"/>
      <c r="L203" s="2198"/>
      <c r="M203" s="2198"/>
      <c r="N203" s="562"/>
    </row>
    <row r="204" spans="2:14" ht="9" customHeight="1">
      <c r="F204" s="75"/>
      <c r="G204" s="75"/>
      <c r="H204" s="75"/>
      <c r="I204" s="75"/>
      <c r="J204" s="75"/>
      <c r="K204" s="75"/>
      <c r="L204" s="2198"/>
      <c r="M204" s="2198"/>
      <c r="N204" s="562"/>
    </row>
    <row r="205" spans="2:14" ht="9" customHeight="1"/>
    <row r="206" spans="2:14" ht="9" customHeight="1"/>
    <row r="207" spans="2:14" ht="9" customHeight="1"/>
    <row r="208" spans="2:14"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spans="7:14" ht="9" customHeight="1"/>
    <row r="258" spans="7:14" ht="9" customHeight="1"/>
    <row r="259" spans="7:14" ht="9" customHeight="1"/>
    <row r="260" spans="7:14" ht="9" customHeight="1"/>
    <row r="261" spans="7:14" ht="9" customHeight="1"/>
    <row r="262" spans="7:14" ht="9" customHeight="1"/>
    <row r="263" spans="7:14" ht="9" customHeight="1"/>
    <row r="264" spans="7:14" ht="9" customHeight="1"/>
    <row r="265" spans="7:14" ht="9" customHeight="1"/>
    <row r="266" spans="7:14" ht="9" customHeight="1"/>
    <row r="267" spans="7:14" ht="9" customHeight="1"/>
    <row r="268" spans="7:14" ht="9" customHeight="1"/>
    <row r="269" spans="7:14" ht="9" customHeight="1">
      <c r="G269" s="92"/>
      <c r="H269" s="92"/>
      <c r="I269" s="92"/>
      <c r="J269" s="92"/>
      <c r="K269" s="92"/>
      <c r="L269" s="2200"/>
      <c r="M269" s="2200"/>
      <c r="N269" s="308"/>
    </row>
    <row r="270" spans="7:14" ht="9" customHeight="1"/>
    <row r="271" spans="7:14" ht="9" customHeight="1"/>
    <row r="272" spans="7:14"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row r="528" ht="9" customHeight="1"/>
    <row r="529" ht="9" customHeight="1"/>
    <row r="530" ht="9" customHeight="1"/>
    <row r="531" ht="9" customHeight="1"/>
    <row r="532" ht="9" customHeight="1"/>
    <row r="533" ht="9" customHeight="1"/>
    <row r="534" ht="9" customHeight="1"/>
  </sheetData>
  <mergeCells count="28">
    <mergeCell ref="F189:G189"/>
    <mergeCell ref="F190:N190"/>
    <mergeCell ref="F191:N191"/>
    <mergeCell ref="F159:G161"/>
    <mergeCell ref="H160:J160"/>
    <mergeCell ref="L160:N160"/>
    <mergeCell ref="E162:E171"/>
    <mergeCell ref="E172:E183"/>
    <mergeCell ref="E184:E188"/>
    <mergeCell ref="E88:E106"/>
    <mergeCell ref="E107:E115"/>
    <mergeCell ref="E116:E122"/>
    <mergeCell ref="E123:E144"/>
    <mergeCell ref="E145:E156"/>
    <mergeCell ref="E159:E161"/>
    <mergeCell ref="E7:E46"/>
    <mergeCell ref="E49:E82"/>
    <mergeCell ref="E85:E87"/>
    <mergeCell ref="F85:G87"/>
    <mergeCell ref="H86:J86"/>
    <mergeCell ref="L86:N86"/>
    <mergeCell ref="E1:N1"/>
    <mergeCell ref="R1:AF1"/>
    <mergeCell ref="E2:N2"/>
    <mergeCell ref="E4:E6"/>
    <mergeCell ref="F4:G6"/>
    <mergeCell ref="H5:J5"/>
    <mergeCell ref="L5:N5"/>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493"/>
  <sheetViews>
    <sheetView workbookViewId="0">
      <selection activeCell="F27" sqref="F27"/>
    </sheetView>
  </sheetViews>
  <sheetFormatPr baseColWidth="10" defaultRowHeight="12.75"/>
  <cols>
    <col min="1" max="2" width="1.5703125" style="2078" customWidth="1"/>
    <col min="3" max="3" width="1.5703125" style="2077" customWidth="1"/>
    <col min="4" max="4" width="6" style="2018" customWidth="1"/>
    <col min="5" max="5" width="1.140625" style="2018" customWidth="1"/>
    <col min="6" max="6" width="64.5703125" style="2018" customWidth="1"/>
    <col min="7" max="9" width="5.7109375" style="2063" customWidth="1"/>
    <col min="10" max="10" width="0.42578125" style="2063" customWidth="1"/>
    <col min="11" max="13" width="5.7109375" style="2063" customWidth="1"/>
    <col min="14" max="15" width="11.42578125" style="2018"/>
    <col min="16" max="16" width="4.7109375" style="2018" customWidth="1"/>
    <col min="17" max="17" width="5" style="2018" customWidth="1"/>
    <col min="18" max="18" width="2.28515625" style="2018" customWidth="1"/>
    <col min="19" max="19" width="26" style="2018" customWidth="1"/>
    <col min="20" max="20" width="8" style="2018" customWidth="1"/>
    <col min="21" max="21" width="1" style="2018" customWidth="1"/>
    <col min="22" max="22" width="6.7109375" style="2018" customWidth="1"/>
    <col min="23" max="23" width="1" style="2018" customWidth="1"/>
    <col min="24" max="24" width="6.7109375" style="2018" customWidth="1"/>
    <col min="25" max="25" width="1" style="2018" customWidth="1"/>
    <col min="26" max="26" width="6.7109375" style="2018" customWidth="1"/>
    <col min="27" max="27" width="1" style="2018" customWidth="1"/>
    <col min="28" max="28" width="6.7109375" style="2018" customWidth="1"/>
    <col min="29" max="29" width="1" style="2018" customWidth="1"/>
    <col min="30" max="30" width="6.7109375" style="2018" customWidth="1"/>
    <col min="31" max="31" width="1" style="2018" customWidth="1"/>
    <col min="32" max="33" width="6.7109375" style="2018" customWidth="1"/>
    <col min="34" max="256" width="11.42578125" style="2018"/>
    <col min="257" max="259" width="1.5703125" style="2018" customWidth="1"/>
    <col min="260" max="260" width="6" style="2018" customWidth="1"/>
    <col min="261" max="261" width="1.140625" style="2018" customWidth="1"/>
    <col min="262" max="262" width="64.5703125" style="2018" customWidth="1"/>
    <col min="263" max="265" width="5.7109375" style="2018" customWidth="1"/>
    <col min="266" max="266" width="0.42578125" style="2018" customWidth="1"/>
    <col min="267" max="269" width="5.7109375" style="2018" customWidth="1"/>
    <col min="270" max="271" width="11.42578125" style="2018"/>
    <col min="272" max="272" width="4.7109375" style="2018" customWidth="1"/>
    <col min="273" max="273" width="5" style="2018" customWidth="1"/>
    <col min="274" max="274" width="2.28515625" style="2018" customWidth="1"/>
    <col min="275" max="275" width="26" style="2018" customWidth="1"/>
    <col min="276" max="276" width="8" style="2018" customWidth="1"/>
    <col min="277" max="277" width="1" style="2018" customWidth="1"/>
    <col min="278" max="278" width="6.7109375" style="2018" customWidth="1"/>
    <col min="279" max="279" width="1" style="2018" customWidth="1"/>
    <col min="280" max="280" width="6.7109375" style="2018" customWidth="1"/>
    <col min="281" max="281" width="1" style="2018" customWidth="1"/>
    <col min="282" max="282" width="6.7109375" style="2018" customWidth="1"/>
    <col min="283" max="283" width="1" style="2018" customWidth="1"/>
    <col min="284" max="284" width="6.7109375" style="2018" customWidth="1"/>
    <col min="285" max="285" width="1" style="2018" customWidth="1"/>
    <col min="286" max="286" width="6.7109375" style="2018" customWidth="1"/>
    <col min="287" max="287" width="1" style="2018" customWidth="1"/>
    <col min="288" max="289" width="6.7109375" style="2018" customWidth="1"/>
    <col min="290" max="512" width="11.42578125" style="2018"/>
    <col min="513" max="515" width="1.5703125" style="2018" customWidth="1"/>
    <col min="516" max="516" width="6" style="2018" customWidth="1"/>
    <col min="517" max="517" width="1.140625" style="2018" customWidth="1"/>
    <col min="518" max="518" width="64.5703125" style="2018" customWidth="1"/>
    <col min="519" max="521" width="5.7109375" style="2018" customWidth="1"/>
    <col min="522" max="522" width="0.42578125" style="2018" customWidth="1"/>
    <col min="523" max="525" width="5.7109375" style="2018" customWidth="1"/>
    <col min="526" max="527" width="11.42578125" style="2018"/>
    <col min="528" max="528" width="4.7109375" style="2018" customWidth="1"/>
    <col min="529" max="529" width="5" style="2018" customWidth="1"/>
    <col min="530" max="530" width="2.28515625" style="2018" customWidth="1"/>
    <col min="531" max="531" width="26" style="2018" customWidth="1"/>
    <col min="532" max="532" width="8" style="2018" customWidth="1"/>
    <col min="533" max="533" width="1" style="2018" customWidth="1"/>
    <col min="534" max="534" width="6.7109375" style="2018" customWidth="1"/>
    <col min="535" max="535" width="1" style="2018" customWidth="1"/>
    <col min="536" max="536" width="6.7109375" style="2018" customWidth="1"/>
    <col min="537" max="537" width="1" style="2018" customWidth="1"/>
    <col min="538" max="538" width="6.7109375" style="2018" customWidth="1"/>
    <col min="539" max="539" width="1" style="2018" customWidth="1"/>
    <col min="540" max="540" width="6.7109375" style="2018" customWidth="1"/>
    <col min="541" max="541" width="1" style="2018" customWidth="1"/>
    <col min="542" max="542" width="6.7109375" style="2018" customWidth="1"/>
    <col min="543" max="543" width="1" style="2018" customWidth="1"/>
    <col min="544" max="545" width="6.7109375" style="2018" customWidth="1"/>
    <col min="546" max="768" width="11.42578125" style="2018"/>
    <col min="769" max="771" width="1.5703125" style="2018" customWidth="1"/>
    <col min="772" max="772" width="6" style="2018" customWidth="1"/>
    <col min="773" max="773" width="1.140625" style="2018" customWidth="1"/>
    <col min="774" max="774" width="64.5703125" style="2018" customWidth="1"/>
    <col min="775" max="777" width="5.7109375" style="2018" customWidth="1"/>
    <col min="778" max="778" width="0.42578125" style="2018" customWidth="1"/>
    <col min="779" max="781" width="5.7109375" style="2018" customWidth="1"/>
    <col min="782" max="783" width="11.42578125" style="2018"/>
    <col min="784" max="784" width="4.7109375" style="2018" customWidth="1"/>
    <col min="785" max="785" width="5" style="2018" customWidth="1"/>
    <col min="786" max="786" width="2.28515625" style="2018" customWidth="1"/>
    <col min="787" max="787" width="26" style="2018" customWidth="1"/>
    <col min="788" max="788" width="8" style="2018" customWidth="1"/>
    <col min="789" max="789" width="1" style="2018" customWidth="1"/>
    <col min="790" max="790" width="6.7109375" style="2018" customWidth="1"/>
    <col min="791" max="791" width="1" style="2018" customWidth="1"/>
    <col min="792" max="792" width="6.7109375" style="2018" customWidth="1"/>
    <col min="793" max="793" width="1" style="2018" customWidth="1"/>
    <col min="794" max="794" width="6.7109375" style="2018" customWidth="1"/>
    <col min="795" max="795" width="1" style="2018" customWidth="1"/>
    <col min="796" max="796" width="6.7109375" style="2018" customWidth="1"/>
    <col min="797" max="797" width="1" style="2018" customWidth="1"/>
    <col min="798" max="798" width="6.7109375" style="2018" customWidth="1"/>
    <col min="799" max="799" width="1" style="2018" customWidth="1"/>
    <col min="800" max="801" width="6.7109375" style="2018" customWidth="1"/>
    <col min="802" max="1024" width="11.42578125" style="2018"/>
    <col min="1025" max="1027" width="1.5703125" style="2018" customWidth="1"/>
    <col min="1028" max="1028" width="6" style="2018" customWidth="1"/>
    <col min="1029" max="1029" width="1.140625" style="2018" customWidth="1"/>
    <col min="1030" max="1030" width="64.5703125" style="2018" customWidth="1"/>
    <col min="1031" max="1033" width="5.7109375" style="2018" customWidth="1"/>
    <col min="1034" max="1034" width="0.42578125" style="2018" customWidth="1"/>
    <col min="1035" max="1037" width="5.7109375" style="2018" customWidth="1"/>
    <col min="1038" max="1039" width="11.42578125" style="2018"/>
    <col min="1040" max="1040" width="4.7109375" style="2018" customWidth="1"/>
    <col min="1041" max="1041" width="5" style="2018" customWidth="1"/>
    <col min="1042" max="1042" width="2.28515625" style="2018" customWidth="1"/>
    <col min="1043" max="1043" width="26" style="2018" customWidth="1"/>
    <col min="1044" max="1044" width="8" style="2018" customWidth="1"/>
    <col min="1045" max="1045" width="1" style="2018" customWidth="1"/>
    <col min="1046" max="1046" width="6.7109375" style="2018" customWidth="1"/>
    <col min="1047" max="1047" width="1" style="2018" customWidth="1"/>
    <col min="1048" max="1048" width="6.7109375" style="2018" customWidth="1"/>
    <col min="1049" max="1049" width="1" style="2018" customWidth="1"/>
    <col min="1050" max="1050" width="6.7109375" style="2018" customWidth="1"/>
    <col min="1051" max="1051" width="1" style="2018" customWidth="1"/>
    <col min="1052" max="1052" width="6.7109375" style="2018" customWidth="1"/>
    <col min="1053" max="1053" width="1" style="2018" customWidth="1"/>
    <col min="1054" max="1054" width="6.7109375" style="2018" customWidth="1"/>
    <col min="1055" max="1055" width="1" style="2018" customWidth="1"/>
    <col min="1056" max="1057" width="6.7109375" style="2018" customWidth="1"/>
    <col min="1058" max="1280" width="11.42578125" style="2018"/>
    <col min="1281" max="1283" width="1.5703125" style="2018" customWidth="1"/>
    <col min="1284" max="1284" width="6" style="2018" customWidth="1"/>
    <col min="1285" max="1285" width="1.140625" style="2018" customWidth="1"/>
    <col min="1286" max="1286" width="64.5703125" style="2018" customWidth="1"/>
    <col min="1287" max="1289" width="5.7109375" style="2018" customWidth="1"/>
    <col min="1290" max="1290" width="0.42578125" style="2018" customWidth="1"/>
    <col min="1291" max="1293" width="5.7109375" style="2018" customWidth="1"/>
    <col min="1294" max="1295" width="11.42578125" style="2018"/>
    <col min="1296" max="1296" width="4.7109375" style="2018" customWidth="1"/>
    <col min="1297" max="1297" width="5" style="2018" customWidth="1"/>
    <col min="1298" max="1298" width="2.28515625" style="2018" customWidth="1"/>
    <col min="1299" max="1299" width="26" style="2018" customWidth="1"/>
    <col min="1300" max="1300" width="8" style="2018" customWidth="1"/>
    <col min="1301" max="1301" width="1" style="2018" customWidth="1"/>
    <col min="1302" max="1302" width="6.7109375" style="2018" customWidth="1"/>
    <col min="1303" max="1303" width="1" style="2018" customWidth="1"/>
    <col min="1304" max="1304" width="6.7109375" style="2018" customWidth="1"/>
    <col min="1305" max="1305" width="1" style="2018" customWidth="1"/>
    <col min="1306" max="1306" width="6.7109375" style="2018" customWidth="1"/>
    <col min="1307" max="1307" width="1" style="2018" customWidth="1"/>
    <col min="1308" max="1308" width="6.7109375" style="2018" customWidth="1"/>
    <col min="1309" max="1309" width="1" style="2018" customWidth="1"/>
    <col min="1310" max="1310" width="6.7109375" style="2018" customWidth="1"/>
    <col min="1311" max="1311" width="1" style="2018" customWidth="1"/>
    <col min="1312" max="1313" width="6.7109375" style="2018" customWidth="1"/>
    <col min="1314" max="1536" width="11.42578125" style="2018"/>
    <col min="1537" max="1539" width="1.5703125" style="2018" customWidth="1"/>
    <col min="1540" max="1540" width="6" style="2018" customWidth="1"/>
    <col min="1541" max="1541" width="1.140625" style="2018" customWidth="1"/>
    <col min="1542" max="1542" width="64.5703125" style="2018" customWidth="1"/>
    <col min="1543" max="1545" width="5.7109375" style="2018" customWidth="1"/>
    <col min="1546" max="1546" width="0.42578125" style="2018" customWidth="1"/>
    <col min="1547" max="1549" width="5.7109375" style="2018" customWidth="1"/>
    <col min="1550" max="1551" width="11.42578125" style="2018"/>
    <col min="1552" max="1552" width="4.7109375" style="2018" customWidth="1"/>
    <col min="1553" max="1553" width="5" style="2018" customWidth="1"/>
    <col min="1554" max="1554" width="2.28515625" style="2018" customWidth="1"/>
    <col min="1555" max="1555" width="26" style="2018" customWidth="1"/>
    <col min="1556" max="1556" width="8" style="2018" customWidth="1"/>
    <col min="1557" max="1557" width="1" style="2018" customWidth="1"/>
    <col min="1558" max="1558" width="6.7109375" style="2018" customWidth="1"/>
    <col min="1559" max="1559" width="1" style="2018" customWidth="1"/>
    <col min="1560" max="1560" width="6.7109375" style="2018" customWidth="1"/>
    <col min="1561" max="1561" width="1" style="2018" customWidth="1"/>
    <col min="1562" max="1562" width="6.7109375" style="2018" customWidth="1"/>
    <col min="1563" max="1563" width="1" style="2018" customWidth="1"/>
    <col min="1564" max="1564" width="6.7109375" style="2018" customWidth="1"/>
    <col min="1565" max="1565" width="1" style="2018" customWidth="1"/>
    <col min="1566" max="1566" width="6.7109375" style="2018" customWidth="1"/>
    <col min="1567" max="1567" width="1" style="2018" customWidth="1"/>
    <col min="1568" max="1569" width="6.7109375" style="2018" customWidth="1"/>
    <col min="1570" max="1792" width="11.42578125" style="2018"/>
    <col min="1793" max="1795" width="1.5703125" style="2018" customWidth="1"/>
    <col min="1796" max="1796" width="6" style="2018" customWidth="1"/>
    <col min="1797" max="1797" width="1.140625" style="2018" customWidth="1"/>
    <col min="1798" max="1798" width="64.5703125" style="2018" customWidth="1"/>
    <col min="1799" max="1801" width="5.7109375" style="2018" customWidth="1"/>
    <col min="1802" max="1802" width="0.42578125" style="2018" customWidth="1"/>
    <col min="1803" max="1805" width="5.7109375" style="2018" customWidth="1"/>
    <col min="1806" max="1807" width="11.42578125" style="2018"/>
    <col min="1808" max="1808" width="4.7109375" style="2018" customWidth="1"/>
    <col min="1809" max="1809" width="5" style="2018" customWidth="1"/>
    <col min="1810" max="1810" width="2.28515625" style="2018" customWidth="1"/>
    <col min="1811" max="1811" width="26" style="2018" customWidth="1"/>
    <col min="1812" max="1812" width="8" style="2018" customWidth="1"/>
    <col min="1813" max="1813" width="1" style="2018" customWidth="1"/>
    <col min="1814" max="1814" width="6.7109375" style="2018" customWidth="1"/>
    <col min="1815" max="1815" width="1" style="2018" customWidth="1"/>
    <col min="1816" max="1816" width="6.7109375" style="2018" customWidth="1"/>
    <col min="1817" max="1817" width="1" style="2018" customWidth="1"/>
    <col min="1818" max="1818" width="6.7109375" style="2018" customWidth="1"/>
    <col min="1819" max="1819" width="1" style="2018" customWidth="1"/>
    <col min="1820" max="1820" width="6.7109375" style="2018" customWidth="1"/>
    <col min="1821" max="1821" width="1" style="2018" customWidth="1"/>
    <col min="1822" max="1822" width="6.7109375" style="2018" customWidth="1"/>
    <col min="1823" max="1823" width="1" style="2018" customWidth="1"/>
    <col min="1824" max="1825" width="6.7109375" style="2018" customWidth="1"/>
    <col min="1826" max="2048" width="11.42578125" style="2018"/>
    <col min="2049" max="2051" width="1.5703125" style="2018" customWidth="1"/>
    <col min="2052" max="2052" width="6" style="2018" customWidth="1"/>
    <col min="2053" max="2053" width="1.140625" style="2018" customWidth="1"/>
    <col min="2054" max="2054" width="64.5703125" style="2018" customWidth="1"/>
    <col min="2055" max="2057" width="5.7109375" style="2018" customWidth="1"/>
    <col min="2058" max="2058" width="0.42578125" style="2018" customWidth="1"/>
    <col min="2059" max="2061" width="5.7109375" style="2018" customWidth="1"/>
    <col min="2062" max="2063" width="11.42578125" style="2018"/>
    <col min="2064" max="2064" width="4.7109375" style="2018" customWidth="1"/>
    <col min="2065" max="2065" width="5" style="2018" customWidth="1"/>
    <col min="2066" max="2066" width="2.28515625" style="2018" customWidth="1"/>
    <col min="2067" max="2067" width="26" style="2018" customWidth="1"/>
    <col min="2068" max="2068" width="8" style="2018" customWidth="1"/>
    <col min="2069" max="2069" width="1" style="2018" customWidth="1"/>
    <col min="2070" max="2070" width="6.7109375" style="2018" customWidth="1"/>
    <col min="2071" max="2071" width="1" style="2018" customWidth="1"/>
    <col min="2072" max="2072" width="6.7109375" style="2018" customWidth="1"/>
    <col min="2073" max="2073" width="1" style="2018" customWidth="1"/>
    <col min="2074" max="2074" width="6.7109375" style="2018" customWidth="1"/>
    <col min="2075" max="2075" width="1" style="2018" customWidth="1"/>
    <col min="2076" max="2076" width="6.7109375" style="2018" customWidth="1"/>
    <col min="2077" max="2077" width="1" style="2018" customWidth="1"/>
    <col min="2078" max="2078" width="6.7109375" style="2018" customWidth="1"/>
    <col min="2079" max="2079" width="1" style="2018" customWidth="1"/>
    <col min="2080" max="2081" width="6.7109375" style="2018" customWidth="1"/>
    <col min="2082" max="2304" width="11.42578125" style="2018"/>
    <col min="2305" max="2307" width="1.5703125" style="2018" customWidth="1"/>
    <col min="2308" max="2308" width="6" style="2018" customWidth="1"/>
    <col min="2309" max="2309" width="1.140625" style="2018" customWidth="1"/>
    <col min="2310" max="2310" width="64.5703125" style="2018" customWidth="1"/>
    <col min="2311" max="2313" width="5.7109375" style="2018" customWidth="1"/>
    <col min="2314" max="2314" width="0.42578125" style="2018" customWidth="1"/>
    <col min="2315" max="2317" width="5.7109375" style="2018" customWidth="1"/>
    <col min="2318" max="2319" width="11.42578125" style="2018"/>
    <col min="2320" max="2320" width="4.7109375" style="2018" customWidth="1"/>
    <col min="2321" max="2321" width="5" style="2018" customWidth="1"/>
    <col min="2322" max="2322" width="2.28515625" style="2018" customWidth="1"/>
    <col min="2323" max="2323" width="26" style="2018" customWidth="1"/>
    <col min="2324" max="2324" width="8" style="2018" customWidth="1"/>
    <col min="2325" max="2325" width="1" style="2018" customWidth="1"/>
    <col min="2326" max="2326" width="6.7109375" style="2018" customWidth="1"/>
    <col min="2327" max="2327" width="1" style="2018" customWidth="1"/>
    <col min="2328" max="2328" width="6.7109375" style="2018" customWidth="1"/>
    <col min="2329" max="2329" width="1" style="2018" customWidth="1"/>
    <col min="2330" max="2330" width="6.7109375" style="2018" customWidth="1"/>
    <col min="2331" max="2331" width="1" style="2018" customWidth="1"/>
    <col min="2332" max="2332" width="6.7109375" style="2018" customWidth="1"/>
    <col min="2333" max="2333" width="1" style="2018" customWidth="1"/>
    <col min="2334" max="2334" width="6.7109375" style="2018" customWidth="1"/>
    <col min="2335" max="2335" width="1" style="2018" customWidth="1"/>
    <col min="2336" max="2337" width="6.7109375" style="2018" customWidth="1"/>
    <col min="2338" max="2560" width="11.42578125" style="2018"/>
    <col min="2561" max="2563" width="1.5703125" style="2018" customWidth="1"/>
    <col min="2564" max="2564" width="6" style="2018" customWidth="1"/>
    <col min="2565" max="2565" width="1.140625" style="2018" customWidth="1"/>
    <col min="2566" max="2566" width="64.5703125" style="2018" customWidth="1"/>
    <col min="2567" max="2569" width="5.7109375" style="2018" customWidth="1"/>
    <col min="2570" max="2570" width="0.42578125" style="2018" customWidth="1"/>
    <col min="2571" max="2573" width="5.7109375" style="2018" customWidth="1"/>
    <col min="2574" max="2575" width="11.42578125" style="2018"/>
    <col min="2576" max="2576" width="4.7109375" style="2018" customWidth="1"/>
    <col min="2577" max="2577" width="5" style="2018" customWidth="1"/>
    <col min="2578" max="2578" width="2.28515625" style="2018" customWidth="1"/>
    <col min="2579" max="2579" width="26" style="2018" customWidth="1"/>
    <col min="2580" max="2580" width="8" style="2018" customWidth="1"/>
    <col min="2581" max="2581" width="1" style="2018" customWidth="1"/>
    <col min="2582" max="2582" width="6.7109375" style="2018" customWidth="1"/>
    <col min="2583" max="2583" width="1" style="2018" customWidth="1"/>
    <col min="2584" max="2584" width="6.7109375" style="2018" customWidth="1"/>
    <col min="2585" max="2585" width="1" style="2018" customWidth="1"/>
    <col min="2586" max="2586" width="6.7109375" style="2018" customWidth="1"/>
    <col min="2587" max="2587" width="1" style="2018" customWidth="1"/>
    <col min="2588" max="2588" width="6.7109375" style="2018" customWidth="1"/>
    <col min="2589" max="2589" width="1" style="2018" customWidth="1"/>
    <col min="2590" max="2590" width="6.7109375" style="2018" customWidth="1"/>
    <col min="2591" max="2591" width="1" style="2018" customWidth="1"/>
    <col min="2592" max="2593" width="6.7109375" style="2018" customWidth="1"/>
    <col min="2594" max="2816" width="11.42578125" style="2018"/>
    <col min="2817" max="2819" width="1.5703125" style="2018" customWidth="1"/>
    <col min="2820" max="2820" width="6" style="2018" customWidth="1"/>
    <col min="2821" max="2821" width="1.140625" style="2018" customWidth="1"/>
    <col min="2822" max="2822" width="64.5703125" style="2018" customWidth="1"/>
    <col min="2823" max="2825" width="5.7109375" style="2018" customWidth="1"/>
    <col min="2826" max="2826" width="0.42578125" style="2018" customWidth="1"/>
    <col min="2827" max="2829" width="5.7109375" style="2018" customWidth="1"/>
    <col min="2830" max="2831" width="11.42578125" style="2018"/>
    <col min="2832" max="2832" width="4.7109375" style="2018" customWidth="1"/>
    <col min="2833" max="2833" width="5" style="2018" customWidth="1"/>
    <col min="2834" max="2834" width="2.28515625" style="2018" customWidth="1"/>
    <col min="2835" max="2835" width="26" style="2018" customWidth="1"/>
    <col min="2836" max="2836" width="8" style="2018" customWidth="1"/>
    <col min="2837" max="2837" width="1" style="2018" customWidth="1"/>
    <col min="2838" max="2838" width="6.7109375" style="2018" customWidth="1"/>
    <col min="2839" max="2839" width="1" style="2018" customWidth="1"/>
    <col min="2840" max="2840" width="6.7109375" style="2018" customWidth="1"/>
    <col min="2841" max="2841" width="1" style="2018" customWidth="1"/>
    <col min="2842" max="2842" width="6.7109375" style="2018" customWidth="1"/>
    <col min="2843" max="2843" width="1" style="2018" customWidth="1"/>
    <col min="2844" max="2844" width="6.7109375" style="2018" customWidth="1"/>
    <col min="2845" max="2845" width="1" style="2018" customWidth="1"/>
    <col min="2846" max="2846" width="6.7109375" style="2018" customWidth="1"/>
    <col min="2847" max="2847" width="1" style="2018" customWidth="1"/>
    <col min="2848" max="2849" width="6.7109375" style="2018" customWidth="1"/>
    <col min="2850" max="3072" width="11.42578125" style="2018"/>
    <col min="3073" max="3075" width="1.5703125" style="2018" customWidth="1"/>
    <col min="3076" max="3076" width="6" style="2018" customWidth="1"/>
    <col min="3077" max="3077" width="1.140625" style="2018" customWidth="1"/>
    <col min="3078" max="3078" width="64.5703125" style="2018" customWidth="1"/>
    <col min="3079" max="3081" width="5.7109375" style="2018" customWidth="1"/>
    <col min="3082" max="3082" width="0.42578125" style="2018" customWidth="1"/>
    <col min="3083" max="3085" width="5.7109375" style="2018" customWidth="1"/>
    <col min="3086" max="3087" width="11.42578125" style="2018"/>
    <col min="3088" max="3088" width="4.7109375" style="2018" customWidth="1"/>
    <col min="3089" max="3089" width="5" style="2018" customWidth="1"/>
    <col min="3090" max="3090" width="2.28515625" style="2018" customWidth="1"/>
    <col min="3091" max="3091" width="26" style="2018" customWidth="1"/>
    <col min="3092" max="3092" width="8" style="2018" customWidth="1"/>
    <col min="3093" max="3093" width="1" style="2018" customWidth="1"/>
    <col min="3094" max="3094" width="6.7109375" style="2018" customWidth="1"/>
    <col min="3095" max="3095" width="1" style="2018" customWidth="1"/>
    <col min="3096" max="3096" width="6.7109375" style="2018" customWidth="1"/>
    <col min="3097" max="3097" width="1" style="2018" customWidth="1"/>
    <col min="3098" max="3098" width="6.7109375" style="2018" customWidth="1"/>
    <col min="3099" max="3099" width="1" style="2018" customWidth="1"/>
    <col min="3100" max="3100" width="6.7109375" style="2018" customWidth="1"/>
    <col min="3101" max="3101" width="1" style="2018" customWidth="1"/>
    <col min="3102" max="3102" width="6.7109375" style="2018" customWidth="1"/>
    <col min="3103" max="3103" width="1" style="2018" customWidth="1"/>
    <col min="3104" max="3105" width="6.7109375" style="2018" customWidth="1"/>
    <col min="3106" max="3328" width="11.42578125" style="2018"/>
    <col min="3329" max="3331" width="1.5703125" style="2018" customWidth="1"/>
    <col min="3332" max="3332" width="6" style="2018" customWidth="1"/>
    <col min="3333" max="3333" width="1.140625" style="2018" customWidth="1"/>
    <col min="3334" max="3334" width="64.5703125" style="2018" customWidth="1"/>
    <col min="3335" max="3337" width="5.7109375" style="2018" customWidth="1"/>
    <col min="3338" max="3338" width="0.42578125" style="2018" customWidth="1"/>
    <col min="3339" max="3341" width="5.7109375" style="2018" customWidth="1"/>
    <col min="3342" max="3343" width="11.42578125" style="2018"/>
    <col min="3344" max="3344" width="4.7109375" style="2018" customWidth="1"/>
    <col min="3345" max="3345" width="5" style="2018" customWidth="1"/>
    <col min="3346" max="3346" width="2.28515625" style="2018" customWidth="1"/>
    <col min="3347" max="3347" width="26" style="2018" customWidth="1"/>
    <col min="3348" max="3348" width="8" style="2018" customWidth="1"/>
    <col min="3349" max="3349" width="1" style="2018" customWidth="1"/>
    <col min="3350" max="3350" width="6.7109375" style="2018" customWidth="1"/>
    <col min="3351" max="3351" width="1" style="2018" customWidth="1"/>
    <col min="3352" max="3352" width="6.7109375" style="2018" customWidth="1"/>
    <col min="3353" max="3353" width="1" style="2018" customWidth="1"/>
    <col min="3354" max="3354" width="6.7109375" style="2018" customWidth="1"/>
    <col min="3355" max="3355" width="1" style="2018" customWidth="1"/>
    <col min="3356" max="3356" width="6.7109375" style="2018" customWidth="1"/>
    <col min="3357" max="3357" width="1" style="2018" customWidth="1"/>
    <col min="3358" max="3358" width="6.7109375" style="2018" customWidth="1"/>
    <col min="3359" max="3359" width="1" style="2018" customWidth="1"/>
    <col min="3360" max="3361" width="6.7109375" style="2018" customWidth="1"/>
    <col min="3362" max="3584" width="11.42578125" style="2018"/>
    <col min="3585" max="3587" width="1.5703125" style="2018" customWidth="1"/>
    <col min="3588" max="3588" width="6" style="2018" customWidth="1"/>
    <col min="3589" max="3589" width="1.140625" style="2018" customWidth="1"/>
    <col min="3590" max="3590" width="64.5703125" style="2018" customWidth="1"/>
    <col min="3591" max="3593" width="5.7109375" style="2018" customWidth="1"/>
    <col min="3594" max="3594" width="0.42578125" style="2018" customWidth="1"/>
    <col min="3595" max="3597" width="5.7109375" style="2018" customWidth="1"/>
    <col min="3598" max="3599" width="11.42578125" style="2018"/>
    <col min="3600" max="3600" width="4.7109375" style="2018" customWidth="1"/>
    <col min="3601" max="3601" width="5" style="2018" customWidth="1"/>
    <col min="3602" max="3602" width="2.28515625" style="2018" customWidth="1"/>
    <col min="3603" max="3603" width="26" style="2018" customWidth="1"/>
    <col min="3604" max="3604" width="8" style="2018" customWidth="1"/>
    <col min="3605" max="3605" width="1" style="2018" customWidth="1"/>
    <col min="3606" max="3606" width="6.7109375" style="2018" customWidth="1"/>
    <col min="3607" max="3607" width="1" style="2018" customWidth="1"/>
    <col min="3608" max="3608" width="6.7109375" style="2018" customWidth="1"/>
    <col min="3609" max="3609" width="1" style="2018" customWidth="1"/>
    <col min="3610" max="3610" width="6.7109375" style="2018" customWidth="1"/>
    <col min="3611" max="3611" width="1" style="2018" customWidth="1"/>
    <col min="3612" max="3612" width="6.7109375" style="2018" customWidth="1"/>
    <col min="3613" max="3613" width="1" style="2018" customWidth="1"/>
    <col min="3614" max="3614" width="6.7109375" style="2018" customWidth="1"/>
    <col min="3615" max="3615" width="1" style="2018" customWidth="1"/>
    <col min="3616" max="3617" width="6.7109375" style="2018" customWidth="1"/>
    <col min="3618" max="3840" width="11.42578125" style="2018"/>
    <col min="3841" max="3843" width="1.5703125" style="2018" customWidth="1"/>
    <col min="3844" max="3844" width="6" style="2018" customWidth="1"/>
    <col min="3845" max="3845" width="1.140625" style="2018" customWidth="1"/>
    <col min="3846" max="3846" width="64.5703125" style="2018" customWidth="1"/>
    <col min="3847" max="3849" width="5.7109375" style="2018" customWidth="1"/>
    <col min="3850" max="3850" width="0.42578125" style="2018" customWidth="1"/>
    <col min="3851" max="3853" width="5.7109375" style="2018" customWidth="1"/>
    <col min="3854" max="3855" width="11.42578125" style="2018"/>
    <col min="3856" max="3856" width="4.7109375" style="2018" customWidth="1"/>
    <col min="3857" max="3857" width="5" style="2018" customWidth="1"/>
    <col min="3858" max="3858" width="2.28515625" style="2018" customWidth="1"/>
    <col min="3859" max="3859" width="26" style="2018" customWidth="1"/>
    <col min="3860" max="3860" width="8" style="2018" customWidth="1"/>
    <col min="3861" max="3861" width="1" style="2018" customWidth="1"/>
    <col min="3862" max="3862" width="6.7109375" style="2018" customWidth="1"/>
    <col min="3863" max="3863" width="1" style="2018" customWidth="1"/>
    <col min="3864" max="3864" width="6.7109375" style="2018" customWidth="1"/>
    <col min="3865" max="3865" width="1" style="2018" customWidth="1"/>
    <col min="3866" max="3866" width="6.7109375" style="2018" customWidth="1"/>
    <col min="3867" max="3867" width="1" style="2018" customWidth="1"/>
    <col min="3868" max="3868" width="6.7109375" style="2018" customWidth="1"/>
    <col min="3869" max="3869" width="1" style="2018" customWidth="1"/>
    <col min="3870" max="3870" width="6.7109375" style="2018" customWidth="1"/>
    <col min="3871" max="3871" width="1" style="2018" customWidth="1"/>
    <col min="3872" max="3873" width="6.7109375" style="2018" customWidth="1"/>
    <col min="3874" max="4096" width="11.42578125" style="2018"/>
    <col min="4097" max="4099" width="1.5703125" style="2018" customWidth="1"/>
    <col min="4100" max="4100" width="6" style="2018" customWidth="1"/>
    <col min="4101" max="4101" width="1.140625" style="2018" customWidth="1"/>
    <col min="4102" max="4102" width="64.5703125" style="2018" customWidth="1"/>
    <col min="4103" max="4105" width="5.7109375" style="2018" customWidth="1"/>
    <col min="4106" max="4106" width="0.42578125" style="2018" customWidth="1"/>
    <col min="4107" max="4109" width="5.7109375" style="2018" customWidth="1"/>
    <col min="4110" max="4111" width="11.42578125" style="2018"/>
    <col min="4112" max="4112" width="4.7109375" style="2018" customWidth="1"/>
    <col min="4113" max="4113" width="5" style="2018" customWidth="1"/>
    <col min="4114" max="4114" width="2.28515625" style="2018" customWidth="1"/>
    <col min="4115" max="4115" width="26" style="2018" customWidth="1"/>
    <col min="4116" max="4116" width="8" style="2018" customWidth="1"/>
    <col min="4117" max="4117" width="1" style="2018" customWidth="1"/>
    <col min="4118" max="4118" width="6.7109375" style="2018" customWidth="1"/>
    <col min="4119" max="4119" width="1" style="2018" customWidth="1"/>
    <col min="4120" max="4120" width="6.7109375" style="2018" customWidth="1"/>
    <col min="4121" max="4121" width="1" style="2018" customWidth="1"/>
    <col min="4122" max="4122" width="6.7109375" style="2018" customWidth="1"/>
    <col min="4123" max="4123" width="1" style="2018" customWidth="1"/>
    <col min="4124" max="4124" width="6.7109375" style="2018" customWidth="1"/>
    <col min="4125" max="4125" width="1" style="2018" customWidth="1"/>
    <col min="4126" max="4126" width="6.7109375" style="2018" customWidth="1"/>
    <col min="4127" max="4127" width="1" style="2018" customWidth="1"/>
    <col min="4128" max="4129" width="6.7109375" style="2018" customWidth="1"/>
    <col min="4130" max="4352" width="11.42578125" style="2018"/>
    <col min="4353" max="4355" width="1.5703125" style="2018" customWidth="1"/>
    <col min="4356" max="4356" width="6" style="2018" customWidth="1"/>
    <col min="4357" max="4357" width="1.140625" style="2018" customWidth="1"/>
    <col min="4358" max="4358" width="64.5703125" style="2018" customWidth="1"/>
    <col min="4359" max="4361" width="5.7109375" style="2018" customWidth="1"/>
    <col min="4362" max="4362" width="0.42578125" style="2018" customWidth="1"/>
    <col min="4363" max="4365" width="5.7109375" style="2018" customWidth="1"/>
    <col min="4366" max="4367" width="11.42578125" style="2018"/>
    <col min="4368" max="4368" width="4.7109375" style="2018" customWidth="1"/>
    <col min="4369" max="4369" width="5" style="2018" customWidth="1"/>
    <col min="4370" max="4370" width="2.28515625" style="2018" customWidth="1"/>
    <col min="4371" max="4371" width="26" style="2018" customWidth="1"/>
    <col min="4372" max="4372" width="8" style="2018" customWidth="1"/>
    <col min="4373" max="4373" width="1" style="2018" customWidth="1"/>
    <col min="4374" max="4374" width="6.7109375" style="2018" customWidth="1"/>
    <col min="4375" max="4375" width="1" style="2018" customWidth="1"/>
    <col min="4376" max="4376" width="6.7109375" style="2018" customWidth="1"/>
    <col min="4377" max="4377" width="1" style="2018" customWidth="1"/>
    <col min="4378" max="4378" width="6.7109375" style="2018" customWidth="1"/>
    <col min="4379" max="4379" width="1" style="2018" customWidth="1"/>
    <col min="4380" max="4380" width="6.7109375" style="2018" customWidth="1"/>
    <col min="4381" max="4381" width="1" style="2018" customWidth="1"/>
    <col min="4382" max="4382" width="6.7109375" style="2018" customWidth="1"/>
    <col min="4383" max="4383" width="1" style="2018" customWidth="1"/>
    <col min="4384" max="4385" width="6.7109375" style="2018" customWidth="1"/>
    <col min="4386" max="4608" width="11.42578125" style="2018"/>
    <col min="4609" max="4611" width="1.5703125" style="2018" customWidth="1"/>
    <col min="4612" max="4612" width="6" style="2018" customWidth="1"/>
    <col min="4613" max="4613" width="1.140625" style="2018" customWidth="1"/>
    <col min="4614" max="4614" width="64.5703125" style="2018" customWidth="1"/>
    <col min="4615" max="4617" width="5.7109375" style="2018" customWidth="1"/>
    <col min="4618" max="4618" width="0.42578125" style="2018" customWidth="1"/>
    <col min="4619" max="4621" width="5.7109375" style="2018" customWidth="1"/>
    <col min="4622" max="4623" width="11.42578125" style="2018"/>
    <col min="4624" max="4624" width="4.7109375" style="2018" customWidth="1"/>
    <col min="4625" max="4625" width="5" style="2018" customWidth="1"/>
    <col min="4626" max="4626" width="2.28515625" style="2018" customWidth="1"/>
    <col min="4627" max="4627" width="26" style="2018" customWidth="1"/>
    <col min="4628" max="4628" width="8" style="2018" customWidth="1"/>
    <col min="4629" max="4629" width="1" style="2018" customWidth="1"/>
    <col min="4630" max="4630" width="6.7109375" style="2018" customWidth="1"/>
    <col min="4631" max="4631" width="1" style="2018" customWidth="1"/>
    <col min="4632" max="4632" width="6.7109375" style="2018" customWidth="1"/>
    <col min="4633" max="4633" width="1" style="2018" customWidth="1"/>
    <col min="4634" max="4634" width="6.7109375" style="2018" customWidth="1"/>
    <col min="4635" max="4635" width="1" style="2018" customWidth="1"/>
    <col min="4636" max="4636" width="6.7109375" style="2018" customWidth="1"/>
    <col min="4637" max="4637" width="1" style="2018" customWidth="1"/>
    <col min="4638" max="4638" width="6.7109375" style="2018" customWidth="1"/>
    <col min="4639" max="4639" width="1" style="2018" customWidth="1"/>
    <col min="4640" max="4641" width="6.7109375" style="2018" customWidth="1"/>
    <col min="4642" max="4864" width="11.42578125" style="2018"/>
    <col min="4865" max="4867" width="1.5703125" style="2018" customWidth="1"/>
    <col min="4868" max="4868" width="6" style="2018" customWidth="1"/>
    <col min="4869" max="4869" width="1.140625" style="2018" customWidth="1"/>
    <col min="4870" max="4870" width="64.5703125" style="2018" customWidth="1"/>
    <col min="4871" max="4873" width="5.7109375" style="2018" customWidth="1"/>
    <col min="4874" max="4874" width="0.42578125" style="2018" customWidth="1"/>
    <col min="4875" max="4877" width="5.7109375" style="2018" customWidth="1"/>
    <col min="4878" max="4879" width="11.42578125" style="2018"/>
    <col min="4880" max="4880" width="4.7109375" style="2018" customWidth="1"/>
    <col min="4881" max="4881" width="5" style="2018" customWidth="1"/>
    <col min="4882" max="4882" width="2.28515625" style="2018" customWidth="1"/>
    <col min="4883" max="4883" width="26" style="2018" customWidth="1"/>
    <col min="4884" max="4884" width="8" style="2018" customWidth="1"/>
    <col min="4885" max="4885" width="1" style="2018" customWidth="1"/>
    <col min="4886" max="4886" width="6.7109375" style="2018" customWidth="1"/>
    <col min="4887" max="4887" width="1" style="2018" customWidth="1"/>
    <col min="4888" max="4888" width="6.7109375" style="2018" customWidth="1"/>
    <col min="4889" max="4889" width="1" style="2018" customWidth="1"/>
    <col min="4890" max="4890" width="6.7109375" style="2018" customWidth="1"/>
    <col min="4891" max="4891" width="1" style="2018" customWidth="1"/>
    <col min="4892" max="4892" width="6.7109375" style="2018" customWidth="1"/>
    <col min="4893" max="4893" width="1" style="2018" customWidth="1"/>
    <col min="4894" max="4894" width="6.7109375" style="2018" customWidth="1"/>
    <col min="4895" max="4895" width="1" style="2018" customWidth="1"/>
    <col min="4896" max="4897" width="6.7109375" style="2018" customWidth="1"/>
    <col min="4898" max="5120" width="11.42578125" style="2018"/>
    <col min="5121" max="5123" width="1.5703125" style="2018" customWidth="1"/>
    <col min="5124" max="5124" width="6" style="2018" customWidth="1"/>
    <col min="5125" max="5125" width="1.140625" style="2018" customWidth="1"/>
    <col min="5126" max="5126" width="64.5703125" style="2018" customWidth="1"/>
    <col min="5127" max="5129" width="5.7109375" style="2018" customWidth="1"/>
    <col min="5130" max="5130" width="0.42578125" style="2018" customWidth="1"/>
    <col min="5131" max="5133" width="5.7109375" style="2018" customWidth="1"/>
    <col min="5134" max="5135" width="11.42578125" style="2018"/>
    <col min="5136" max="5136" width="4.7109375" style="2018" customWidth="1"/>
    <col min="5137" max="5137" width="5" style="2018" customWidth="1"/>
    <col min="5138" max="5138" width="2.28515625" style="2018" customWidth="1"/>
    <col min="5139" max="5139" width="26" style="2018" customWidth="1"/>
    <col min="5140" max="5140" width="8" style="2018" customWidth="1"/>
    <col min="5141" max="5141" width="1" style="2018" customWidth="1"/>
    <col min="5142" max="5142" width="6.7109375" style="2018" customWidth="1"/>
    <col min="5143" max="5143" width="1" style="2018" customWidth="1"/>
    <col min="5144" max="5144" width="6.7109375" style="2018" customWidth="1"/>
    <col min="5145" max="5145" width="1" style="2018" customWidth="1"/>
    <col min="5146" max="5146" width="6.7109375" style="2018" customWidth="1"/>
    <col min="5147" max="5147" width="1" style="2018" customWidth="1"/>
    <col min="5148" max="5148" width="6.7109375" style="2018" customWidth="1"/>
    <col min="5149" max="5149" width="1" style="2018" customWidth="1"/>
    <col min="5150" max="5150" width="6.7109375" style="2018" customWidth="1"/>
    <col min="5151" max="5151" width="1" style="2018" customWidth="1"/>
    <col min="5152" max="5153" width="6.7109375" style="2018" customWidth="1"/>
    <col min="5154" max="5376" width="11.42578125" style="2018"/>
    <col min="5377" max="5379" width="1.5703125" style="2018" customWidth="1"/>
    <col min="5380" max="5380" width="6" style="2018" customWidth="1"/>
    <col min="5381" max="5381" width="1.140625" style="2018" customWidth="1"/>
    <col min="5382" max="5382" width="64.5703125" style="2018" customWidth="1"/>
    <col min="5383" max="5385" width="5.7109375" style="2018" customWidth="1"/>
    <col min="5386" max="5386" width="0.42578125" style="2018" customWidth="1"/>
    <col min="5387" max="5389" width="5.7109375" style="2018" customWidth="1"/>
    <col min="5390" max="5391" width="11.42578125" style="2018"/>
    <col min="5392" max="5392" width="4.7109375" style="2018" customWidth="1"/>
    <col min="5393" max="5393" width="5" style="2018" customWidth="1"/>
    <col min="5394" max="5394" width="2.28515625" style="2018" customWidth="1"/>
    <col min="5395" max="5395" width="26" style="2018" customWidth="1"/>
    <col min="5396" max="5396" width="8" style="2018" customWidth="1"/>
    <col min="5397" max="5397" width="1" style="2018" customWidth="1"/>
    <col min="5398" max="5398" width="6.7109375" style="2018" customWidth="1"/>
    <col min="5399" max="5399" width="1" style="2018" customWidth="1"/>
    <col min="5400" max="5400" width="6.7109375" style="2018" customWidth="1"/>
    <col min="5401" max="5401" width="1" style="2018" customWidth="1"/>
    <col min="5402" max="5402" width="6.7109375" style="2018" customWidth="1"/>
    <col min="5403" max="5403" width="1" style="2018" customWidth="1"/>
    <col min="5404" max="5404" width="6.7109375" style="2018" customWidth="1"/>
    <col min="5405" max="5405" width="1" style="2018" customWidth="1"/>
    <col min="5406" max="5406" width="6.7109375" style="2018" customWidth="1"/>
    <col min="5407" max="5407" width="1" style="2018" customWidth="1"/>
    <col min="5408" max="5409" width="6.7109375" style="2018" customWidth="1"/>
    <col min="5410" max="5632" width="11.42578125" style="2018"/>
    <col min="5633" max="5635" width="1.5703125" style="2018" customWidth="1"/>
    <col min="5636" max="5636" width="6" style="2018" customWidth="1"/>
    <col min="5637" max="5637" width="1.140625" style="2018" customWidth="1"/>
    <col min="5638" max="5638" width="64.5703125" style="2018" customWidth="1"/>
    <col min="5639" max="5641" width="5.7109375" style="2018" customWidth="1"/>
    <col min="5642" max="5642" width="0.42578125" style="2018" customWidth="1"/>
    <col min="5643" max="5645" width="5.7109375" style="2018" customWidth="1"/>
    <col min="5646" max="5647" width="11.42578125" style="2018"/>
    <col min="5648" max="5648" width="4.7109375" style="2018" customWidth="1"/>
    <col min="5649" max="5649" width="5" style="2018" customWidth="1"/>
    <col min="5650" max="5650" width="2.28515625" style="2018" customWidth="1"/>
    <col min="5651" max="5651" width="26" style="2018" customWidth="1"/>
    <col min="5652" max="5652" width="8" style="2018" customWidth="1"/>
    <col min="5653" max="5653" width="1" style="2018" customWidth="1"/>
    <col min="5654" max="5654" width="6.7109375" style="2018" customWidth="1"/>
    <col min="5655" max="5655" width="1" style="2018" customWidth="1"/>
    <col min="5656" max="5656" width="6.7109375" style="2018" customWidth="1"/>
    <col min="5657" max="5657" width="1" style="2018" customWidth="1"/>
    <col min="5658" max="5658" width="6.7109375" style="2018" customWidth="1"/>
    <col min="5659" max="5659" width="1" style="2018" customWidth="1"/>
    <col min="5660" max="5660" width="6.7109375" style="2018" customWidth="1"/>
    <col min="5661" max="5661" width="1" style="2018" customWidth="1"/>
    <col min="5662" max="5662" width="6.7109375" style="2018" customWidth="1"/>
    <col min="5663" max="5663" width="1" style="2018" customWidth="1"/>
    <col min="5664" max="5665" width="6.7109375" style="2018" customWidth="1"/>
    <col min="5666" max="5888" width="11.42578125" style="2018"/>
    <col min="5889" max="5891" width="1.5703125" style="2018" customWidth="1"/>
    <col min="5892" max="5892" width="6" style="2018" customWidth="1"/>
    <col min="5893" max="5893" width="1.140625" style="2018" customWidth="1"/>
    <col min="5894" max="5894" width="64.5703125" style="2018" customWidth="1"/>
    <col min="5895" max="5897" width="5.7109375" style="2018" customWidth="1"/>
    <col min="5898" max="5898" width="0.42578125" style="2018" customWidth="1"/>
    <col min="5899" max="5901" width="5.7109375" style="2018" customWidth="1"/>
    <col min="5902" max="5903" width="11.42578125" style="2018"/>
    <col min="5904" max="5904" width="4.7109375" style="2018" customWidth="1"/>
    <col min="5905" max="5905" width="5" style="2018" customWidth="1"/>
    <col min="5906" max="5906" width="2.28515625" style="2018" customWidth="1"/>
    <col min="5907" max="5907" width="26" style="2018" customWidth="1"/>
    <col min="5908" max="5908" width="8" style="2018" customWidth="1"/>
    <col min="5909" max="5909" width="1" style="2018" customWidth="1"/>
    <col min="5910" max="5910" width="6.7109375" style="2018" customWidth="1"/>
    <col min="5911" max="5911" width="1" style="2018" customWidth="1"/>
    <col min="5912" max="5912" width="6.7109375" style="2018" customWidth="1"/>
    <col min="5913" max="5913" width="1" style="2018" customWidth="1"/>
    <col min="5914" max="5914" width="6.7109375" style="2018" customWidth="1"/>
    <col min="5915" max="5915" width="1" style="2018" customWidth="1"/>
    <col min="5916" max="5916" width="6.7109375" style="2018" customWidth="1"/>
    <col min="5917" max="5917" width="1" style="2018" customWidth="1"/>
    <col min="5918" max="5918" width="6.7109375" style="2018" customWidth="1"/>
    <col min="5919" max="5919" width="1" style="2018" customWidth="1"/>
    <col min="5920" max="5921" width="6.7109375" style="2018" customWidth="1"/>
    <col min="5922" max="6144" width="11.42578125" style="2018"/>
    <col min="6145" max="6147" width="1.5703125" style="2018" customWidth="1"/>
    <col min="6148" max="6148" width="6" style="2018" customWidth="1"/>
    <col min="6149" max="6149" width="1.140625" style="2018" customWidth="1"/>
    <col min="6150" max="6150" width="64.5703125" style="2018" customWidth="1"/>
    <col min="6151" max="6153" width="5.7109375" style="2018" customWidth="1"/>
    <col min="6154" max="6154" width="0.42578125" style="2018" customWidth="1"/>
    <col min="6155" max="6157" width="5.7109375" style="2018" customWidth="1"/>
    <col min="6158" max="6159" width="11.42578125" style="2018"/>
    <col min="6160" max="6160" width="4.7109375" style="2018" customWidth="1"/>
    <col min="6161" max="6161" width="5" style="2018" customWidth="1"/>
    <col min="6162" max="6162" width="2.28515625" style="2018" customWidth="1"/>
    <col min="6163" max="6163" width="26" style="2018" customWidth="1"/>
    <col min="6164" max="6164" width="8" style="2018" customWidth="1"/>
    <col min="6165" max="6165" width="1" style="2018" customWidth="1"/>
    <col min="6166" max="6166" width="6.7109375" style="2018" customWidth="1"/>
    <col min="6167" max="6167" width="1" style="2018" customWidth="1"/>
    <col min="6168" max="6168" width="6.7109375" style="2018" customWidth="1"/>
    <col min="6169" max="6169" width="1" style="2018" customWidth="1"/>
    <col min="6170" max="6170" width="6.7109375" style="2018" customWidth="1"/>
    <col min="6171" max="6171" width="1" style="2018" customWidth="1"/>
    <col min="6172" max="6172" width="6.7109375" style="2018" customWidth="1"/>
    <col min="6173" max="6173" width="1" style="2018" customWidth="1"/>
    <col min="6174" max="6174" width="6.7109375" style="2018" customWidth="1"/>
    <col min="6175" max="6175" width="1" style="2018" customWidth="1"/>
    <col min="6176" max="6177" width="6.7109375" style="2018" customWidth="1"/>
    <col min="6178" max="6400" width="11.42578125" style="2018"/>
    <col min="6401" max="6403" width="1.5703125" style="2018" customWidth="1"/>
    <col min="6404" max="6404" width="6" style="2018" customWidth="1"/>
    <col min="6405" max="6405" width="1.140625" style="2018" customWidth="1"/>
    <col min="6406" max="6406" width="64.5703125" style="2018" customWidth="1"/>
    <col min="6407" max="6409" width="5.7109375" style="2018" customWidth="1"/>
    <col min="6410" max="6410" width="0.42578125" style="2018" customWidth="1"/>
    <col min="6411" max="6413" width="5.7109375" style="2018" customWidth="1"/>
    <col min="6414" max="6415" width="11.42578125" style="2018"/>
    <col min="6416" max="6416" width="4.7109375" style="2018" customWidth="1"/>
    <col min="6417" max="6417" width="5" style="2018" customWidth="1"/>
    <col min="6418" max="6418" width="2.28515625" style="2018" customWidth="1"/>
    <col min="6419" max="6419" width="26" style="2018" customWidth="1"/>
    <col min="6420" max="6420" width="8" style="2018" customWidth="1"/>
    <col min="6421" max="6421" width="1" style="2018" customWidth="1"/>
    <col min="6422" max="6422" width="6.7109375" style="2018" customWidth="1"/>
    <col min="6423" max="6423" width="1" style="2018" customWidth="1"/>
    <col min="6424" max="6424" width="6.7109375" style="2018" customWidth="1"/>
    <col min="6425" max="6425" width="1" style="2018" customWidth="1"/>
    <col min="6426" max="6426" width="6.7109375" style="2018" customWidth="1"/>
    <col min="6427" max="6427" width="1" style="2018" customWidth="1"/>
    <col min="6428" max="6428" width="6.7109375" style="2018" customWidth="1"/>
    <col min="6429" max="6429" width="1" style="2018" customWidth="1"/>
    <col min="6430" max="6430" width="6.7109375" style="2018" customWidth="1"/>
    <col min="6431" max="6431" width="1" style="2018" customWidth="1"/>
    <col min="6432" max="6433" width="6.7109375" style="2018" customWidth="1"/>
    <col min="6434" max="6656" width="11.42578125" style="2018"/>
    <col min="6657" max="6659" width="1.5703125" style="2018" customWidth="1"/>
    <col min="6660" max="6660" width="6" style="2018" customWidth="1"/>
    <col min="6661" max="6661" width="1.140625" style="2018" customWidth="1"/>
    <col min="6662" max="6662" width="64.5703125" style="2018" customWidth="1"/>
    <col min="6663" max="6665" width="5.7109375" style="2018" customWidth="1"/>
    <col min="6666" max="6666" width="0.42578125" style="2018" customWidth="1"/>
    <col min="6667" max="6669" width="5.7109375" style="2018" customWidth="1"/>
    <col min="6670" max="6671" width="11.42578125" style="2018"/>
    <col min="6672" max="6672" width="4.7109375" style="2018" customWidth="1"/>
    <col min="6673" max="6673" width="5" style="2018" customWidth="1"/>
    <col min="6674" max="6674" width="2.28515625" style="2018" customWidth="1"/>
    <col min="6675" max="6675" width="26" style="2018" customWidth="1"/>
    <col min="6676" max="6676" width="8" style="2018" customWidth="1"/>
    <col min="6677" max="6677" width="1" style="2018" customWidth="1"/>
    <col min="6678" max="6678" width="6.7109375" style="2018" customWidth="1"/>
    <col min="6679" max="6679" width="1" style="2018" customWidth="1"/>
    <col min="6680" max="6680" width="6.7109375" style="2018" customWidth="1"/>
    <col min="6681" max="6681" width="1" style="2018" customWidth="1"/>
    <col min="6682" max="6682" width="6.7109375" style="2018" customWidth="1"/>
    <col min="6683" max="6683" width="1" style="2018" customWidth="1"/>
    <col min="6684" max="6684" width="6.7109375" style="2018" customWidth="1"/>
    <col min="6685" max="6685" width="1" style="2018" customWidth="1"/>
    <col min="6686" max="6686" width="6.7109375" style="2018" customWidth="1"/>
    <col min="6687" max="6687" width="1" style="2018" customWidth="1"/>
    <col min="6688" max="6689" width="6.7109375" style="2018" customWidth="1"/>
    <col min="6690" max="6912" width="11.42578125" style="2018"/>
    <col min="6913" max="6915" width="1.5703125" style="2018" customWidth="1"/>
    <col min="6916" max="6916" width="6" style="2018" customWidth="1"/>
    <col min="6917" max="6917" width="1.140625" style="2018" customWidth="1"/>
    <col min="6918" max="6918" width="64.5703125" style="2018" customWidth="1"/>
    <col min="6919" max="6921" width="5.7109375" style="2018" customWidth="1"/>
    <col min="6922" max="6922" width="0.42578125" style="2018" customWidth="1"/>
    <col min="6923" max="6925" width="5.7109375" style="2018" customWidth="1"/>
    <col min="6926" max="6927" width="11.42578125" style="2018"/>
    <col min="6928" max="6928" width="4.7109375" style="2018" customWidth="1"/>
    <col min="6929" max="6929" width="5" style="2018" customWidth="1"/>
    <col min="6930" max="6930" width="2.28515625" style="2018" customWidth="1"/>
    <col min="6931" max="6931" width="26" style="2018" customWidth="1"/>
    <col min="6932" max="6932" width="8" style="2018" customWidth="1"/>
    <col min="6933" max="6933" width="1" style="2018" customWidth="1"/>
    <col min="6934" max="6934" width="6.7109375" style="2018" customWidth="1"/>
    <col min="6935" max="6935" width="1" style="2018" customWidth="1"/>
    <col min="6936" max="6936" width="6.7109375" style="2018" customWidth="1"/>
    <col min="6937" max="6937" width="1" style="2018" customWidth="1"/>
    <col min="6938" max="6938" width="6.7109375" style="2018" customWidth="1"/>
    <col min="6939" max="6939" width="1" style="2018" customWidth="1"/>
    <col min="6940" max="6940" width="6.7109375" style="2018" customWidth="1"/>
    <col min="6941" max="6941" width="1" style="2018" customWidth="1"/>
    <col min="6942" max="6942" width="6.7109375" style="2018" customWidth="1"/>
    <col min="6943" max="6943" width="1" style="2018" customWidth="1"/>
    <col min="6944" max="6945" width="6.7109375" style="2018" customWidth="1"/>
    <col min="6946" max="7168" width="11.42578125" style="2018"/>
    <col min="7169" max="7171" width="1.5703125" style="2018" customWidth="1"/>
    <col min="7172" max="7172" width="6" style="2018" customWidth="1"/>
    <col min="7173" max="7173" width="1.140625" style="2018" customWidth="1"/>
    <col min="7174" max="7174" width="64.5703125" style="2018" customWidth="1"/>
    <col min="7175" max="7177" width="5.7109375" style="2018" customWidth="1"/>
    <col min="7178" max="7178" width="0.42578125" style="2018" customWidth="1"/>
    <col min="7179" max="7181" width="5.7109375" style="2018" customWidth="1"/>
    <col min="7182" max="7183" width="11.42578125" style="2018"/>
    <col min="7184" max="7184" width="4.7109375" style="2018" customWidth="1"/>
    <col min="7185" max="7185" width="5" style="2018" customWidth="1"/>
    <col min="7186" max="7186" width="2.28515625" style="2018" customWidth="1"/>
    <col min="7187" max="7187" width="26" style="2018" customWidth="1"/>
    <col min="7188" max="7188" width="8" style="2018" customWidth="1"/>
    <col min="7189" max="7189" width="1" style="2018" customWidth="1"/>
    <col min="7190" max="7190" width="6.7109375" style="2018" customWidth="1"/>
    <col min="7191" max="7191" width="1" style="2018" customWidth="1"/>
    <col min="7192" max="7192" width="6.7109375" style="2018" customWidth="1"/>
    <col min="7193" max="7193" width="1" style="2018" customWidth="1"/>
    <col min="7194" max="7194" width="6.7109375" style="2018" customWidth="1"/>
    <col min="7195" max="7195" width="1" style="2018" customWidth="1"/>
    <col min="7196" max="7196" width="6.7109375" style="2018" customWidth="1"/>
    <col min="7197" max="7197" width="1" style="2018" customWidth="1"/>
    <col min="7198" max="7198" width="6.7109375" style="2018" customWidth="1"/>
    <col min="7199" max="7199" width="1" style="2018" customWidth="1"/>
    <col min="7200" max="7201" width="6.7109375" style="2018" customWidth="1"/>
    <col min="7202" max="7424" width="11.42578125" style="2018"/>
    <col min="7425" max="7427" width="1.5703125" style="2018" customWidth="1"/>
    <col min="7428" max="7428" width="6" style="2018" customWidth="1"/>
    <col min="7429" max="7429" width="1.140625" style="2018" customWidth="1"/>
    <col min="7430" max="7430" width="64.5703125" style="2018" customWidth="1"/>
    <col min="7431" max="7433" width="5.7109375" style="2018" customWidth="1"/>
    <col min="7434" max="7434" width="0.42578125" style="2018" customWidth="1"/>
    <col min="7435" max="7437" width="5.7109375" style="2018" customWidth="1"/>
    <col min="7438" max="7439" width="11.42578125" style="2018"/>
    <col min="7440" max="7440" width="4.7109375" style="2018" customWidth="1"/>
    <col min="7441" max="7441" width="5" style="2018" customWidth="1"/>
    <col min="7442" max="7442" width="2.28515625" style="2018" customWidth="1"/>
    <col min="7443" max="7443" width="26" style="2018" customWidth="1"/>
    <col min="7444" max="7444" width="8" style="2018" customWidth="1"/>
    <col min="7445" max="7445" width="1" style="2018" customWidth="1"/>
    <col min="7446" max="7446" width="6.7109375" style="2018" customWidth="1"/>
    <col min="7447" max="7447" width="1" style="2018" customWidth="1"/>
    <col min="7448" max="7448" width="6.7109375" style="2018" customWidth="1"/>
    <col min="7449" max="7449" width="1" style="2018" customWidth="1"/>
    <col min="7450" max="7450" width="6.7109375" style="2018" customWidth="1"/>
    <col min="7451" max="7451" width="1" style="2018" customWidth="1"/>
    <col min="7452" max="7452" width="6.7109375" style="2018" customWidth="1"/>
    <col min="7453" max="7453" width="1" style="2018" customWidth="1"/>
    <col min="7454" max="7454" width="6.7109375" style="2018" customWidth="1"/>
    <col min="7455" max="7455" width="1" style="2018" customWidth="1"/>
    <col min="7456" max="7457" width="6.7109375" style="2018" customWidth="1"/>
    <col min="7458" max="7680" width="11.42578125" style="2018"/>
    <col min="7681" max="7683" width="1.5703125" style="2018" customWidth="1"/>
    <col min="7684" max="7684" width="6" style="2018" customWidth="1"/>
    <col min="7685" max="7685" width="1.140625" style="2018" customWidth="1"/>
    <col min="7686" max="7686" width="64.5703125" style="2018" customWidth="1"/>
    <col min="7687" max="7689" width="5.7109375" style="2018" customWidth="1"/>
    <col min="7690" max="7690" width="0.42578125" style="2018" customWidth="1"/>
    <col min="7691" max="7693" width="5.7109375" style="2018" customWidth="1"/>
    <col min="7694" max="7695" width="11.42578125" style="2018"/>
    <col min="7696" max="7696" width="4.7109375" style="2018" customWidth="1"/>
    <col min="7697" max="7697" width="5" style="2018" customWidth="1"/>
    <col min="7698" max="7698" width="2.28515625" style="2018" customWidth="1"/>
    <col min="7699" max="7699" width="26" style="2018" customWidth="1"/>
    <col min="7700" max="7700" width="8" style="2018" customWidth="1"/>
    <col min="7701" max="7701" width="1" style="2018" customWidth="1"/>
    <col min="7702" max="7702" width="6.7109375" style="2018" customWidth="1"/>
    <col min="7703" max="7703" width="1" style="2018" customWidth="1"/>
    <col min="7704" max="7704" width="6.7109375" style="2018" customWidth="1"/>
    <col min="7705" max="7705" width="1" style="2018" customWidth="1"/>
    <col min="7706" max="7706" width="6.7109375" style="2018" customWidth="1"/>
    <col min="7707" max="7707" width="1" style="2018" customWidth="1"/>
    <col min="7708" max="7708" width="6.7109375" style="2018" customWidth="1"/>
    <col min="7709" max="7709" width="1" style="2018" customWidth="1"/>
    <col min="7710" max="7710" width="6.7109375" style="2018" customWidth="1"/>
    <col min="7711" max="7711" width="1" style="2018" customWidth="1"/>
    <col min="7712" max="7713" width="6.7109375" style="2018" customWidth="1"/>
    <col min="7714" max="7936" width="11.42578125" style="2018"/>
    <col min="7937" max="7939" width="1.5703125" style="2018" customWidth="1"/>
    <col min="7940" max="7940" width="6" style="2018" customWidth="1"/>
    <col min="7941" max="7941" width="1.140625" style="2018" customWidth="1"/>
    <col min="7942" max="7942" width="64.5703125" style="2018" customWidth="1"/>
    <col min="7943" max="7945" width="5.7109375" style="2018" customWidth="1"/>
    <col min="7946" max="7946" width="0.42578125" style="2018" customWidth="1"/>
    <col min="7947" max="7949" width="5.7109375" style="2018" customWidth="1"/>
    <col min="7950" max="7951" width="11.42578125" style="2018"/>
    <col min="7952" max="7952" width="4.7109375" style="2018" customWidth="1"/>
    <col min="7953" max="7953" width="5" style="2018" customWidth="1"/>
    <col min="7954" max="7954" width="2.28515625" style="2018" customWidth="1"/>
    <col min="7955" max="7955" width="26" style="2018" customWidth="1"/>
    <col min="7956" max="7956" width="8" style="2018" customWidth="1"/>
    <col min="7957" max="7957" width="1" style="2018" customWidth="1"/>
    <col min="7958" max="7958" width="6.7109375" style="2018" customWidth="1"/>
    <col min="7959" max="7959" width="1" style="2018" customWidth="1"/>
    <col min="7960" max="7960" width="6.7109375" style="2018" customWidth="1"/>
    <col min="7961" max="7961" width="1" style="2018" customWidth="1"/>
    <col min="7962" max="7962" width="6.7109375" style="2018" customWidth="1"/>
    <col min="7963" max="7963" width="1" style="2018" customWidth="1"/>
    <col min="7964" max="7964" width="6.7109375" style="2018" customWidth="1"/>
    <col min="7965" max="7965" width="1" style="2018" customWidth="1"/>
    <col min="7966" max="7966" width="6.7109375" style="2018" customWidth="1"/>
    <col min="7967" max="7967" width="1" style="2018" customWidth="1"/>
    <col min="7968" max="7969" width="6.7109375" style="2018" customWidth="1"/>
    <col min="7970" max="8192" width="11.42578125" style="2018"/>
    <col min="8193" max="8195" width="1.5703125" style="2018" customWidth="1"/>
    <col min="8196" max="8196" width="6" style="2018" customWidth="1"/>
    <col min="8197" max="8197" width="1.140625" style="2018" customWidth="1"/>
    <col min="8198" max="8198" width="64.5703125" style="2018" customWidth="1"/>
    <col min="8199" max="8201" width="5.7109375" style="2018" customWidth="1"/>
    <col min="8202" max="8202" width="0.42578125" style="2018" customWidth="1"/>
    <col min="8203" max="8205" width="5.7109375" style="2018" customWidth="1"/>
    <col min="8206" max="8207" width="11.42578125" style="2018"/>
    <col min="8208" max="8208" width="4.7109375" style="2018" customWidth="1"/>
    <col min="8209" max="8209" width="5" style="2018" customWidth="1"/>
    <col min="8210" max="8210" width="2.28515625" style="2018" customWidth="1"/>
    <col min="8211" max="8211" width="26" style="2018" customWidth="1"/>
    <col min="8212" max="8212" width="8" style="2018" customWidth="1"/>
    <col min="8213" max="8213" width="1" style="2018" customWidth="1"/>
    <col min="8214" max="8214" width="6.7109375" style="2018" customWidth="1"/>
    <col min="8215" max="8215" width="1" style="2018" customWidth="1"/>
    <col min="8216" max="8216" width="6.7109375" style="2018" customWidth="1"/>
    <col min="8217" max="8217" width="1" style="2018" customWidth="1"/>
    <col min="8218" max="8218" width="6.7109375" style="2018" customWidth="1"/>
    <col min="8219" max="8219" width="1" style="2018" customWidth="1"/>
    <col min="8220" max="8220" width="6.7109375" style="2018" customWidth="1"/>
    <col min="8221" max="8221" width="1" style="2018" customWidth="1"/>
    <col min="8222" max="8222" width="6.7109375" style="2018" customWidth="1"/>
    <col min="8223" max="8223" width="1" style="2018" customWidth="1"/>
    <col min="8224" max="8225" width="6.7109375" style="2018" customWidth="1"/>
    <col min="8226" max="8448" width="11.42578125" style="2018"/>
    <col min="8449" max="8451" width="1.5703125" style="2018" customWidth="1"/>
    <col min="8452" max="8452" width="6" style="2018" customWidth="1"/>
    <col min="8453" max="8453" width="1.140625" style="2018" customWidth="1"/>
    <col min="8454" max="8454" width="64.5703125" style="2018" customWidth="1"/>
    <col min="8455" max="8457" width="5.7109375" style="2018" customWidth="1"/>
    <col min="8458" max="8458" width="0.42578125" style="2018" customWidth="1"/>
    <col min="8459" max="8461" width="5.7109375" style="2018" customWidth="1"/>
    <col min="8462" max="8463" width="11.42578125" style="2018"/>
    <col min="8464" max="8464" width="4.7109375" style="2018" customWidth="1"/>
    <col min="8465" max="8465" width="5" style="2018" customWidth="1"/>
    <col min="8466" max="8466" width="2.28515625" style="2018" customWidth="1"/>
    <col min="8467" max="8467" width="26" style="2018" customWidth="1"/>
    <col min="8468" max="8468" width="8" style="2018" customWidth="1"/>
    <col min="8469" max="8469" width="1" style="2018" customWidth="1"/>
    <col min="8470" max="8470" width="6.7109375" style="2018" customWidth="1"/>
    <col min="8471" max="8471" width="1" style="2018" customWidth="1"/>
    <col min="8472" max="8472" width="6.7109375" style="2018" customWidth="1"/>
    <col min="8473" max="8473" width="1" style="2018" customWidth="1"/>
    <col min="8474" max="8474" width="6.7109375" style="2018" customWidth="1"/>
    <col min="8475" max="8475" width="1" style="2018" customWidth="1"/>
    <col min="8476" max="8476" width="6.7109375" style="2018" customWidth="1"/>
    <col min="8477" max="8477" width="1" style="2018" customWidth="1"/>
    <col min="8478" max="8478" width="6.7109375" style="2018" customWidth="1"/>
    <col min="8479" max="8479" width="1" style="2018" customWidth="1"/>
    <col min="8480" max="8481" width="6.7109375" style="2018" customWidth="1"/>
    <col min="8482" max="8704" width="11.42578125" style="2018"/>
    <col min="8705" max="8707" width="1.5703125" style="2018" customWidth="1"/>
    <col min="8708" max="8708" width="6" style="2018" customWidth="1"/>
    <col min="8709" max="8709" width="1.140625" style="2018" customWidth="1"/>
    <col min="8710" max="8710" width="64.5703125" style="2018" customWidth="1"/>
    <col min="8711" max="8713" width="5.7109375" style="2018" customWidth="1"/>
    <col min="8714" max="8714" width="0.42578125" style="2018" customWidth="1"/>
    <col min="8715" max="8717" width="5.7109375" style="2018" customWidth="1"/>
    <col min="8718" max="8719" width="11.42578125" style="2018"/>
    <col min="8720" max="8720" width="4.7109375" style="2018" customWidth="1"/>
    <col min="8721" max="8721" width="5" style="2018" customWidth="1"/>
    <col min="8722" max="8722" width="2.28515625" style="2018" customWidth="1"/>
    <col min="8723" max="8723" width="26" style="2018" customWidth="1"/>
    <col min="8724" max="8724" width="8" style="2018" customWidth="1"/>
    <col min="8725" max="8725" width="1" style="2018" customWidth="1"/>
    <col min="8726" max="8726" width="6.7109375" style="2018" customWidth="1"/>
    <col min="8727" max="8727" width="1" style="2018" customWidth="1"/>
    <col min="8728" max="8728" width="6.7109375" style="2018" customWidth="1"/>
    <col min="8729" max="8729" width="1" style="2018" customWidth="1"/>
    <col min="8730" max="8730" width="6.7109375" style="2018" customWidth="1"/>
    <col min="8731" max="8731" width="1" style="2018" customWidth="1"/>
    <col min="8732" max="8732" width="6.7109375" style="2018" customWidth="1"/>
    <col min="8733" max="8733" width="1" style="2018" customWidth="1"/>
    <col min="8734" max="8734" width="6.7109375" style="2018" customWidth="1"/>
    <col min="8735" max="8735" width="1" style="2018" customWidth="1"/>
    <col min="8736" max="8737" width="6.7109375" style="2018" customWidth="1"/>
    <col min="8738" max="8960" width="11.42578125" style="2018"/>
    <col min="8961" max="8963" width="1.5703125" style="2018" customWidth="1"/>
    <col min="8964" max="8964" width="6" style="2018" customWidth="1"/>
    <col min="8965" max="8965" width="1.140625" style="2018" customWidth="1"/>
    <col min="8966" max="8966" width="64.5703125" style="2018" customWidth="1"/>
    <col min="8967" max="8969" width="5.7109375" style="2018" customWidth="1"/>
    <col min="8970" max="8970" width="0.42578125" style="2018" customWidth="1"/>
    <col min="8971" max="8973" width="5.7109375" style="2018" customWidth="1"/>
    <col min="8974" max="8975" width="11.42578125" style="2018"/>
    <col min="8976" max="8976" width="4.7109375" style="2018" customWidth="1"/>
    <col min="8977" max="8977" width="5" style="2018" customWidth="1"/>
    <col min="8978" max="8978" width="2.28515625" style="2018" customWidth="1"/>
    <col min="8979" max="8979" width="26" style="2018" customWidth="1"/>
    <col min="8980" max="8980" width="8" style="2018" customWidth="1"/>
    <col min="8981" max="8981" width="1" style="2018" customWidth="1"/>
    <col min="8982" max="8982" width="6.7109375" style="2018" customWidth="1"/>
    <col min="8983" max="8983" width="1" style="2018" customWidth="1"/>
    <col min="8984" max="8984" width="6.7109375" style="2018" customWidth="1"/>
    <col min="8985" max="8985" width="1" style="2018" customWidth="1"/>
    <col min="8986" max="8986" width="6.7109375" style="2018" customWidth="1"/>
    <col min="8987" max="8987" width="1" style="2018" customWidth="1"/>
    <col min="8988" max="8988" width="6.7109375" style="2018" customWidth="1"/>
    <col min="8989" max="8989" width="1" style="2018" customWidth="1"/>
    <col min="8990" max="8990" width="6.7109375" style="2018" customWidth="1"/>
    <col min="8991" max="8991" width="1" style="2018" customWidth="1"/>
    <col min="8992" max="8993" width="6.7109375" style="2018" customWidth="1"/>
    <col min="8994" max="9216" width="11.42578125" style="2018"/>
    <col min="9217" max="9219" width="1.5703125" style="2018" customWidth="1"/>
    <col min="9220" max="9220" width="6" style="2018" customWidth="1"/>
    <col min="9221" max="9221" width="1.140625" style="2018" customWidth="1"/>
    <col min="9222" max="9222" width="64.5703125" style="2018" customWidth="1"/>
    <col min="9223" max="9225" width="5.7109375" style="2018" customWidth="1"/>
    <col min="9226" max="9226" width="0.42578125" style="2018" customWidth="1"/>
    <col min="9227" max="9229" width="5.7109375" style="2018" customWidth="1"/>
    <col min="9230" max="9231" width="11.42578125" style="2018"/>
    <col min="9232" max="9232" width="4.7109375" style="2018" customWidth="1"/>
    <col min="9233" max="9233" width="5" style="2018" customWidth="1"/>
    <col min="9234" max="9234" width="2.28515625" style="2018" customWidth="1"/>
    <col min="9235" max="9235" width="26" style="2018" customWidth="1"/>
    <col min="9236" max="9236" width="8" style="2018" customWidth="1"/>
    <col min="9237" max="9237" width="1" style="2018" customWidth="1"/>
    <col min="9238" max="9238" width="6.7109375" style="2018" customWidth="1"/>
    <col min="9239" max="9239" width="1" style="2018" customWidth="1"/>
    <col min="9240" max="9240" width="6.7109375" style="2018" customWidth="1"/>
    <col min="9241" max="9241" width="1" style="2018" customWidth="1"/>
    <col min="9242" max="9242" width="6.7109375" style="2018" customWidth="1"/>
    <col min="9243" max="9243" width="1" style="2018" customWidth="1"/>
    <col min="9244" max="9244" width="6.7109375" style="2018" customWidth="1"/>
    <col min="9245" max="9245" width="1" style="2018" customWidth="1"/>
    <col min="9246" max="9246" width="6.7109375" style="2018" customWidth="1"/>
    <col min="9247" max="9247" width="1" style="2018" customWidth="1"/>
    <col min="9248" max="9249" width="6.7109375" style="2018" customWidth="1"/>
    <col min="9250" max="9472" width="11.42578125" style="2018"/>
    <col min="9473" max="9475" width="1.5703125" style="2018" customWidth="1"/>
    <col min="9476" max="9476" width="6" style="2018" customWidth="1"/>
    <col min="9477" max="9477" width="1.140625" style="2018" customWidth="1"/>
    <col min="9478" max="9478" width="64.5703125" style="2018" customWidth="1"/>
    <col min="9479" max="9481" width="5.7109375" style="2018" customWidth="1"/>
    <col min="9482" max="9482" width="0.42578125" style="2018" customWidth="1"/>
    <col min="9483" max="9485" width="5.7109375" style="2018" customWidth="1"/>
    <col min="9486" max="9487" width="11.42578125" style="2018"/>
    <col min="9488" max="9488" width="4.7109375" style="2018" customWidth="1"/>
    <col min="9489" max="9489" width="5" style="2018" customWidth="1"/>
    <col min="9490" max="9490" width="2.28515625" style="2018" customWidth="1"/>
    <col min="9491" max="9491" width="26" style="2018" customWidth="1"/>
    <col min="9492" max="9492" width="8" style="2018" customWidth="1"/>
    <col min="9493" max="9493" width="1" style="2018" customWidth="1"/>
    <col min="9494" max="9494" width="6.7109375" style="2018" customWidth="1"/>
    <col min="9495" max="9495" width="1" style="2018" customWidth="1"/>
    <col min="9496" max="9496" width="6.7109375" style="2018" customWidth="1"/>
    <col min="9497" max="9497" width="1" style="2018" customWidth="1"/>
    <col min="9498" max="9498" width="6.7109375" style="2018" customWidth="1"/>
    <col min="9499" max="9499" width="1" style="2018" customWidth="1"/>
    <col min="9500" max="9500" width="6.7109375" style="2018" customWidth="1"/>
    <col min="9501" max="9501" width="1" style="2018" customWidth="1"/>
    <col min="9502" max="9502" width="6.7109375" style="2018" customWidth="1"/>
    <col min="9503" max="9503" width="1" style="2018" customWidth="1"/>
    <col min="9504" max="9505" width="6.7109375" style="2018" customWidth="1"/>
    <col min="9506" max="9728" width="11.42578125" style="2018"/>
    <col min="9729" max="9731" width="1.5703125" style="2018" customWidth="1"/>
    <col min="9732" max="9732" width="6" style="2018" customWidth="1"/>
    <col min="9733" max="9733" width="1.140625" style="2018" customWidth="1"/>
    <col min="9734" max="9734" width="64.5703125" style="2018" customWidth="1"/>
    <col min="9735" max="9737" width="5.7109375" style="2018" customWidth="1"/>
    <col min="9738" max="9738" width="0.42578125" style="2018" customWidth="1"/>
    <col min="9739" max="9741" width="5.7109375" style="2018" customWidth="1"/>
    <col min="9742" max="9743" width="11.42578125" style="2018"/>
    <col min="9744" max="9744" width="4.7109375" style="2018" customWidth="1"/>
    <col min="9745" max="9745" width="5" style="2018" customWidth="1"/>
    <col min="9746" max="9746" width="2.28515625" style="2018" customWidth="1"/>
    <col min="9747" max="9747" width="26" style="2018" customWidth="1"/>
    <col min="9748" max="9748" width="8" style="2018" customWidth="1"/>
    <col min="9749" max="9749" width="1" style="2018" customWidth="1"/>
    <col min="9750" max="9750" width="6.7109375" style="2018" customWidth="1"/>
    <col min="9751" max="9751" width="1" style="2018" customWidth="1"/>
    <col min="9752" max="9752" width="6.7109375" style="2018" customWidth="1"/>
    <col min="9753" max="9753" width="1" style="2018" customWidth="1"/>
    <col min="9754" max="9754" width="6.7109375" style="2018" customWidth="1"/>
    <col min="9755" max="9755" width="1" style="2018" customWidth="1"/>
    <col min="9756" max="9756" width="6.7109375" style="2018" customWidth="1"/>
    <col min="9757" max="9757" width="1" style="2018" customWidth="1"/>
    <col min="9758" max="9758" width="6.7109375" style="2018" customWidth="1"/>
    <col min="9759" max="9759" width="1" style="2018" customWidth="1"/>
    <col min="9760" max="9761" width="6.7109375" style="2018" customWidth="1"/>
    <col min="9762" max="9984" width="11.42578125" style="2018"/>
    <col min="9985" max="9987" width="1.5703125" style="2018" customWidth="1"/>
    <col min="9988" max="9988" width="6" style="2018" customWidth="1"/>
    <col min="9989" max="9989" width="1.140625" style="2018" customWidth="1"/>
    <col min="9990" max="9990" width="64.5703125" style="2018" customWidth="1"/>
    <col min="9991" max="9993" width="5.7109375" style="2018" customWidth="1"/>
    <col min="9994" max="9994" width="0.42578125" style="2018" customWidth="1"/>
    <col min="9995" max="9997" width="5.7109375" style="2018" customWidth="1"/>
    <col min="9998" max="9999" width="11.42578125" style="2018"/>
    <col min="10000" max="10000" width="4.7109375" style="2018" customWidth="1"/>
    <col min="10001" max="10001" width="5" style="2018" customWidth="1"/>
    <col min="10002" max="10002" width="2.28515625" style="2018" customWidth="1"/>
    <col min="10003" max="10003" width="26" style="2018" customWidth="1"/>
    <col min="10004" max="10004" width="8" style="2018" customWidth="1"/>
    <col min="10005" max="10005" width="1" style="2018" customWidth="1"/>
    <col min="10006" max="10006" width="6.7109375" style="2018" customWidth="1"/>
    <col min="10007" max="10007" width="1" style="2018" customWidth="1"/>
    <col min="10008" max="10008" width="6.7109375" style="2018" customWidth="1"/>
    <col min="10009" max="10009" width="1" style="2018" customWidth="1"/>
    <col min="10010" max="10010" width="6.7109375" style="2018" customWidth="1"/>
    <col min="10011" max="10011" width="1" style="2018" customWidth="1"/>
    <col min="10012" max="10012" width="6.7109375" style="2018" customWidth="1"/>
    <col min="10013" max="10013" width="1" style="2018" customWidth="1"/>
    <col min="10014" max="10014" width="6.7109375" style="2018" customWidth="1"/>
    <col min="10015" max="10015" width="1" style="2018" customWidth="1"/>
    <col min="10016" max="10017" width="6.7109375" style="2018" customWidth="1"/>
    <col min="10018" max="10240" width="11.42578125" style="2018"/>
    <col min="10241" max="10243" width="1.5703125" style="2018" customWidth="1"/>
    <col min="10244" max="10244" width="6" style="2018" customWidth="1"/>
    <col min="10245" max="10245" width="1.140625" style="2018" customWidth="1"/>
    <col min="10246" max="10246" width="64.5703125" style="2018" customWidth="1"/>
    <col min="10247" max="10249" width="5.7109375" style="2018" customWidth="1"/>
    <col min="10250" max="10250" width="0.42578125" style="2018" customWidth="1"/>
    <col min="10251" max="10253" width="5.7109375" style="2018" customWidth="1"/>
    <col min="10254" max="10255" width="11.42578125" style="2018"/>
    <col min="10256" max="10256" width="4.7109375" style="2018" customWidth="1"/>
    <col min="10257" max="10257" width="5" style="2018" customWidth="1"/>
    <col min="10258" max="10258" width="2.28515625" style="2018" customWidth="1"/>
    <col min="10259" max="10259" width="26" style="2018" customWidth="1"/>
    <col min="10260" max="10260" width="8" style="2018" customWidth="1"/>
    <col min="10261" max="10261" width="1" style="2018" customWidth="1"/>
    <col min="10262" max="10262" width="6.7109375" style="2018" customWidth="1"/>
    <col min="10263" max="10263" width="1" style="2018" customWidth="1"/>
    <col min="10264" max="10264" width="6.7109375" style="2018" customWidth="1"/>
    <col min="10265" max="10265" width="1" style="2018" customWidth="1"/>
    <col min="10266" max="10266" width="6.7109375" style="2018" customWidth="1"/>
    <col min="10267" max="10267" width="1" style="2018" customWidth="1"/>
    <col min="10268" max="10268" width="6.7109375" style="2018" customWidth="1"/>
    <col min="10269" max="10269" width="1" style="2018" customWidth="1"/>
    <col min="10270" max="10270" width="6.7109375" style="2018" customWidth="1"/>
    <col min="10271" max="10271" width="1" style="2018" customWidth="1"/>
    <col min="10272" max="10273" width="6.7109375" style="2018" customWidth="1"/>
    <col min="10274" max="10496" width="11.42578125" style="2018"/>
    <col min="10497" max="10499" width="1.5703125" style="2018" customWidth="1"/>
    <col min="10500" max="10500" width="6" style="2018" customWidth="1"/>
    <col min="10501" max="10501" width="1.140625" style="2018" customWidth="1"/>
    <col min="10502" max="10502" width="64.5703125" style="2018" customWidth="1"/>
    <col min="10503" max="10505" width="5.7109375" style="2018" customWidth="1"/>
    <col min="10506" max="10506" width="0.42578125" style="2018" customWidth="1"/>
    <col min="10507" max="10509" width="5.7109375" style="2018" customWidth="1"/>
    <col min="10510" max="10511" width="11.42578125" style="2018"/>
    <col min="10512" max="10512" width="4.7109375" style="2018" customWidth="1"/>
    <col min="10513" max="10513" width="5" style="2018" customWidth="1"/>
    <col min="10514" max="10514" width="2.28515625" style="2018" customWidth="1"/>
    <col min="10515" max="10515" width="26" style="2018" customWidth="1"/>
    <col min="10516" max="10516" width="8" style="2018" customWidth="1"/>
    <col min="10517" max="10517" width="1" style="2018" customWidth="1"/>
    <col min="10518" max="10518" width="6.7109375" style="2018" customWidth="1"/>
    <col min="10519" max="10519" width="1" style="2018" customWidth="1"/>
    <col min="10520" max="10520" width="6.7109375" style="2018" customWidth="1"/>
    <col min="10521" max="10521" width="1" style="2018" customWidth="1"/>
    <col min="10522" max="10522" width="6.7109375" style="2018" customWidth="1"/>
    <col min="10523" max="10523" width="1" style="2018" customWidth="1"/>
    <col min="10524" max="10524" width="6.7109375" style="2018" customWidth="1"/>
    <col min="10525" max="10525" width="1" style="2018" customWidth="1"/>
    <col min="10526" max="10526" width="6.7109375" style="2018" customWidth="1"/>
    <col min="10527" max="10527" width="1" style="2018" customWidth="1"/>
    <col min="10528" max="10529" width="6.7109375" style="2018" customWidth="1"/>
    <col min="10530" max="10752" width="11.42578125" style="2018"/>
    <col min="10753" max="10755" width="1.5703125" style="2018" customWidth="1"/>
    <col min="10756" max="10756" width="6" style="2018" customWidth="1"/>
    <col min="10757" max="10757" width="1.140625" style="2018" customWidth="1"/>
    <col min="10758" max="10758" width="64.5703125" style="2018" customWidth="1"/>
    <col min="10759" max="10761" width="5.7109375" style="2018" customWidth="1"/>
    <col min="10762" max="10762" width="0.42578125" style="2018" customWidth="1"/>
    <col min="10763" max="10765" width="5.7109375" style="2018" customWidth="1"/>
    <col min="10766" max="10767" width="11.42578125" style="2018"/>
    <col min="10768" max="10768" width="4.7109375" style="2018" customWidth="1"/>
    <col min="10769" max="10769" width="5" style="2018" customWidth="1"/>
    <col min="10770" max="10770" width="2.28515625" style="2018" customWidth="1"/>
    <col min="10771" max="10771" width="26" style="2018" customWidth="1"/>
    <col min="10772" max="10772" width="8" style="2018" customWidth="1"/>
    <col min="10773" max="10773" width="1" style="2018" customWidth="1"/>
    <col min="10774" max="10774" width="6.7109375" style="2018" customWidth="1"/>
    <col min="10775" max="10775" width="1" style="2018" customWidth="1"/>
    <col min="10776" max="10776" width="6.7109375" style="2018" customWidth="1"/>
    <col min="10777" max="10777" width="1" style="2018" customWidth="1"/>
    <col min="10778" max="10778" width="6.7109375" style="2018" customWidth="1"/>
    <col min="10779" max="10779" width="1" style="2018" customWidth="1"/>
    <col min="10780" max="10780" width="6.7109375" style="2018" customWidth="1"/>
    <col min="10781" max="10781" width="1" style="2018" customWidth="1"/>
    <col min="10782" max="10782" width="6.7109375" style="2018" customWidth="1"/>
    <col min="10783" max="10783" width="1" style="2018" customWidth="1"/>
    <col min="10784" max="10785" width="6.7109375" style="2018" customWidth="1"/>
    <col min="10786" max="11008" width="11.42578125" style="2018"/>
    <col min="11009" max="11011" width="1.5703125" style="2018" customWidth="1"/>
    <col min="11012" max="11012" width="6" style="2018" customWidth="1"/>
    <col min="11013" max="11013" width="1.140625" style="2018" customWidth="1"/>
    <col min="11014" max="11014" width="64.5703125" style="2018" customWidth="1"/>
    <col min="11015" max="11017" width="5.7109375" style="2018" customWidth="1"/>
    <col min="11018" max="11018" width="0.42578125" style="2018" customWidth="1"/>
    <col min="11019" max="11021" width="5.7109375" style="2018" customWidth="1"/>
    <col min="11022" max="11023" width="11.42578125" style="2018"/>
    <col min="11024" max="11024" width="4.7109375" style="2018" customWidth="1"/>
    <col min="11025" max="11025" width="5" style="2018" customWidth="1"/>
    <col min="11026" max="11026" width="2.28515625" style="2018" customWidth="1"/>
    <col min="11027" max="11027" width="26" style="2018" customWidth="1"/>
    <col min="11028" max="11028" width="8" style="2018" customWidth="1"/>
    <col min="11029" max="11029" width="1" style="2018" customWidth="1"/>
    <col min="11030" max="11030" width="6.7109375" style="2018" customWidth="1"/>
    <col min="11031" max="11031" width="1" style="2018" customWidth="1"/>
    <col min="11032" max="11032" width="6.7109375" style="2018" customWidth="1"/>
    <col min="11033" max="11033" width="1" style="2018" customWidth="1"/>
    <col min="11034" max="11034" width="6.7109375" style="2018" customWidth="1"/>
    <col min="11035" max="11035" width="1" style="2018" customWidth="1"/>
    <col min="11036" max="11036" width="6.7109375" style="2018" customWidth="1"/>
    <col min="11037" max="11037" width="1" style="2018" customWidth="1"/>
    <col min="11038" max="11038" width="6.7109375" style="2018" customWidth="1"/>
    <col min="11039" max="11039" width="1" style="2018" customWidth="1"/>
    <col min="11040" max="11041" width="6.7109375" style="2018" customWidth="1"/>
    <col min="11042" max="11264" width="11.42578125" style="2018"/>
    <col min="11265" max="11267" width="1.5703125" style="2018" customWidth="1"/>
    <col min="11268" max="11268" width="6" style="2018" customWidth="1"/>
    <col min="11269" max="11269" width="1.140625" style="2018" customWidth="1"/>
    <col min="11270" max="11270" width="64.5703125" style="2018" customWidth="1"/>
    <col min="11271" max="11273" width="5.7109375" style="2018" customWidth="1"/>
    <col min="11274" max="11274" width="0.42578125" style="2018" customWidth="1"/>
    <col min="11275" max="11277" width="5.7109375" style="2018" customWidth="1"/>
    <col min="11278" max="11279" width="11.42578125" style="2018"/>
    <col min="11280" max="11280" width="4.7109375" style="2018" customWidth="1"/>
    <col min="11281" max="11281" width="5" style="2018" customWidth="1"/>
    <col min="11282" max="11282" width="2.28515625" style="2018" customWidth="1"/>
    <col min="11283" max="11283" width="26" style="2018" customWidth="1"/>
    <col min="11284" max="11284" width="8" style="2018" customWidth="1"/>
    <col min="11285" max="11285" width="1" style="2018" customWidth="1"/>
    <col min="11286" max="11286" width="6.7109375" style="2018" customWidth="1"/>
    <col min="11287" max="11287" width="1" style="2018" customWidth="1"/>
    <col min="11288" max="11288" width="6.7109375" style="2018" customWidth="1"/>
    <col min="11289" max="11289" width="1" style="2018" customWidth="1"/>
    <col min="11290" max="11290" width="6.7109375" style="2018" customWidth="1"/>
    <col min="11291" max="11291" width="1" style="2018" customWidth="1"/>
    <col min="11292" max="11292" width="6.7109375" style="2018" customWidth="1"/>
    <col min="11293" max="11293" width="1" style="2018" customWidth="1"/>
    <col min="11294" max="11294" width="6.7109375" style="2018" customWidth="1"/>
    <col min="11295" max="11295" width="1" style="2018" customWidth="1"/>
    <col min="11296" max="11297" width="6.7109375" style="2018" customWidth="1"/>
    <col min="11298" max="11520" width="11.42578125" style="2018"/>
    <col min="11521" max="11523" width="1.5703125" style="2018" customWidth="1"/>
    <col min="11524" max="11524" width="6" style="2018" customWidth="1"/>
    <col min="11525" max="11525" width="1.140625" style="2018" customWidth="1"/>
    <col min="11526" max="11526" width="64.5703125" style="2018" customWidth="1"/>
    <col min="11527" max="11529" width="5.7109375" style="2018" customWidth="1"/>
    <col min="11530" max="11530" width="0.42578125" style="2018" customWidth="1"/>
    <col min="11531" max="11533" width="5.7109375" style="2018" customWidth="1"/>
    <col min="11534" max="11535" width="11.42578125" style="2018"/>
    <col min="11536" max="11536" width="4.7109375" style="2018" customWidth="1"/>
    <col min="11537" max="11537" width="5" style="2018" customWidth="1"/>
    <col min="11538" max="11538" width="2.28515625" style="2018" customWidth="1"/>
    <col min="11539" max="11539" width="26" style="2018" customWidth="1"/>
    <col min="11540" max="11540" width="8" style="2018" customWidth="1"/>
    <col min="11541" max="11541" width="1" style="2018" customWidth="1"/>
    <col min="11542" max="11542" width="6.7109375" style="2018" customWidth="1"/>
    <col min="11543" max="11543" width="1" style="2018" customWidth="1"/>
    <col min="11544" max="11544" width="6.7109375" style="2018" customWidth="1"/>
    <col min="11545" max="11545" width="1" style="2018" customWidth="1"/>
    <col min="11546" max="11546" width="6.7109375" style="2018" customWidth="1"/>
    <col min="11547" max="11547" width="1" style="2018" customWidth="1"/>
    <col min="11548" max="11548" width="6.7109375" style="2018" customWidth="1"/>
    <col min="11549" max="11549" width="1" style="2018" customWidth="1"/>
    <col min="11550" max="11550" width="6.7109375" style="2018" customWidth="1"/>
    <col min="11551" max="11551" width="1" style="2018" customWidth="1"/>
    <col min="11552" max="11553" width="6.7109375" style="2018" customWidth="1"/>
    <col min="11554" max="11776" width="11.42578125" style="2018"/>
    <col min="11777" max="11779" width="1.5703125" style="2018" customWidth="1"/>
    <col min="11780" max="11780" width="6" style="2018" customWidth="1"/>
    <col min="11781" max="11781" width="1.140625" style="2018" customWidth="1"/>
    <col min="11782" max="11782" width="64.5703125" style="2018" customWidth="1"/>
    <col min="11783" max="11785" width="5.7109375" style="2018" customWidth="1"/>
    <col min="11786" max="11786" width="0.42578125" style="2018" customWidth="1"/>
    <col min="11787" max="11789" width="5.7109375" style="2018" customWidth="1"/>
    <col min="11790" max="11791" width="11.42578125" style="2018"/>
    <col min="11792" max="11792" width="4.7109375" style="2018" customWidth="1"/>
    <col min="11793" max="11793" width="5" style="2018" customWidth="1"/>
    <col min="11794" max="11794" width="2.28515625" style="2018" customWidth="1"/>
    <col min="11795" max="11795" width="26" style="2018" customWidth="1"/>
    <col min="11796" max="11796" width="8" style="2018" customWidth="1"/>
    <col min="11797" max="11797" width="1" style="2018" customWidth="1"/>
    <col min="11798" max="11798" width="6.7109375" style="2018" customWidth="1"/>
    <col min="11799" max="11799" width="1" style="2018" customWidth="1"/>
    <col min="11800" max="11800" width="6.7109375" style="2018" customWidth="1"/>
    <col min="11801" max="11801" width="1" style="2018" customWidth="1"/>
    <col min="11802" max="11802" width="6.7109375" style="2018" customWidth="1"/>
    <col min="11803" max="11803" width="1" style="2018" customWidth="1"/>
    <col min="11804" max="11804" width="6.7109375" style="2018" customWidth="1"/>
    <col min="11805" max="11805" width="1" style="2018" customWidth="1"/>
    <col min="11806" max="11806" width="6.7109375" style="2018" customWidth="1"/>
    <col min="11807" max="11807" width="1" style="2018" customWidth="1"/>
    <col min="11808" max="11809" width="6.7109375" style="2018" customWidth="1"/>
    <col min="11810" max="12032" width="11.42578125" style="2018"/>
    <col min="12033" max="12035" width="1.5703125" style="2018" customWidth="1"/>
    <col min="12036" max="12036" width="6" style="2018" customWidth="1"/>
    <col min="12037" max="12037" width="1.140625" style="2018" customWidth="1"/>
    <col min="12038" max="12038" width="64.5703125" style="2018" customWidth="1"/>
    <col min="12039" max="12041" width="5.7109375" style="2018" customWidth="1"/>
    <col min="12042" max="12042" width="0.42578125" style="2018" customWidth="1"/>
    <col min="12043" max="12045" width="5.7109375" style="2018" customWidth="1"/>
    <col min="12046" max="12047" width="11.42578125" style="2018"/>
    <col min="12048" max="12048" width="4.7109375" style="2018" customWidth="1"/>
    <col min="12049" max="12049" width="5" style="2018" customWidth="1"/>
    <col min="12050" max="12050" width="2.28515625" style="2018" customWidth="1"/>
    <col min="12051" max="12051" width="26" style="2018" customWidth="1"/>
    <col min="12052" max="12052" width="8" style="2018" customWidth="1"/>
    <col min="12053" max="12053" width="1" style="2018" customWidth="1"/>
    <col min="12054" max="12054" width="6.7109375" style="2018" customWidth="1"/>
    <col min="12055" max="12055" width="1" style="2018" customWidth="1"/>
    <col min="12056" max="12056" width="6.7109375" style="2018" customWidth="1"/>
    <col min="12057" max="12057" width="1" style="2018" customWidth="1"/>
    <col min="12058" max="12058" width="6.7109375" style="2018" customWidth="1"/>
    <col min="12059" max="12059" width="1" style="2018" customWidth="1"/>
    <col min="12060" max="12060" width="6.7109375" style="2018" customWidth="1"/>
    <col min="12061" max="12061" width="1" style="2018" customWidth="1"/>
    <col min="12062" max="12062" width="6.7109375" style="2018" customWidth="1"/>
    <col min="12063" max="12063" width="1" style="2018" customWidth="1"/>
    <col min="12064" max="12065" width="6.7109375" style="2018" customWidth="1"/>
    <col min="12066" max="12288" width="11.42578125" style="2018"/>
    <col min="12289" max="12291" width="1.5703125" style="2018" customWidth="1"/>
    <col min="12292" max="12292" width="6" style="2018" customWidth="1"/>
    <col min="12293" max="12293" width="1.140625" style="2018" customWidth="1"/>
    <col min="12294" max="12294" width="64.5703125" style="2018" customWidth="1"/>
    <col min="12295" max="12297" width="5.7109375" style="2018" customWidth="1"/>
    <col min="12298" max="12298" width="0.42578125" style="2018" customWidth="1"/>
    <col min="12299" max="12301" width="5.7109375" style="2018" customWidth="1"/>
    <col min="12302" max="12303" width="11.42578125" style="2018"/>
    <col min="12304" max="12304" width="4.7109375" style="2018" customWidth="1"/>
    <col min="12305" max="12305" width="5" style="2018" customWidth="1"/>
    <col min="12306" max="12306" width="2.28515625" style="2018" customWidth="1"/>
    <col min="12307" max="12307" width="26" style="2018" customWidth="1"/>
    <col min="12308" max="12308" width="8" style="2018" customWidth="1"/>
    <col min="12309" max="12309" width="1" style="2018" customWidth="1"/>
    <col min="12310" max="12310" width="6.7109375" style="2018" customWidth="1"/>
    <col min="12311" max="12311" width="1" style="2018" customWidth="1"/>
    <col min="12312" max="12312" width="6.7109375" style="2018" customWidth="1"/>
    <col min="12313" max="12313" width="1" style="2018" customWidth="1"/>
    <col min="12314" max="12314" width="6.7109375" style="2018" customWidth="1"/>
    <col min="12315" max="12315" width="1" style="2018" customWidth="1"/>
    <col min="12316" max="12316" width="6.7109375" style="2018" customWidth="1"/>
    <col min="12317" max="12317" width="1" style="2018" customWidth="1"/>
    <col min="12318" max="12318" width="6.7109375" style="2018" customWidth="1"/>
    <col min="12319" max="12319" width="1" style="2018" customWidth="1"/>
    <col min="12320" max="12321" width="6.7109375" style="2018" customWidth="1"/>
    <col min="12322" max="12544" width="11.42578125" style="2018"/>
    <col min="12545" max="12547" width="1.5703125" style="2018" customWidth="1"/>
    <col min="12548" max="12548" width="6" style="2018" customWidth="1"/>
    <col min="12549" max="12549" width="1.140625" style="2018" customWidth="1"/>
    <col min="12550" max="12550" width="64.5703125" style="2018" customWidth="1"/>
    <col min="12551" max="12553" width="5.7109375" style="2018" customWidth="1"/>
    <col min="12554" max="12554" width="0.42578125" style="2018" customWidth="1"/>
    <col min="12555" max="12557" width="5.7109375" style="2018" customWidth="1"/>
    <col min="12558" max="12559" width="11.42578125" style="2018"/>
    <col min="12560" max="12560" width="4.7109375" style="2018" customWidth="1"/>
    <col min="12561" max="12561" width="5" style="2018" customWidth="1"/>
    <col min="12562" max="12562" width="2.28515625" style="2018" customWidth="1"/>
    <col min="12563" max="12563" width="26" style="2018" customWidth="1"/>
    <col min="12564" max="12564" width="8" style="2018" customWidth="1"/>
    <col min="12565" max="12565" width="1" style="2018" customWidth="1"/>
    <col min="12566" max="12566" width="6.7109375" style="2018" customWidth="1"/>
    <col min="12567" max="12567" width="1" style="2018" customWidth="1"/>
    <col min="12568" max="12568" width="6.7109375" style="2018" customWidth="1"/>
    <col min="12569" max="12569" width="1" style="2018" customWidth="1"/>
    <col min="12570" max="12570" width="6.7109375" style="2018" customWidth="1"/>
    <col min="12571" max="12571" width="1" style="2018" customWidth="1"/>
    <col min="12572" max="12572" width="6.7109375" style="2018" customWidth="1"/>
    <col min="12573" max="12573" width="1" style="2018" customWidth="1"/>
    <col min="12574" max="12574" width="6.7109375" style="2018" customWidth="1"/>
    <col min="12575" max="12575" width="1" style="2018" customWidth="1"/>
    <col min="12576" max="12577" width="6.7109375" style="2018" customWidth="1"/>
    <col min="12578" max="12800" width="11.42578125" style="2018"/>
    <col min="12801" max="12803" width="1.5703125" style="2018" customWidth="1"/>
    <col min="12804" max="12804" width="6" style="2018" customWidth="1"/>
    <col min="12805" max="12805" width="1.140625" style="2018" customWidth="1"/>
    <col min="12806" max="12806" width="64.5703125" style="2018" customWidth="1"/>
    <col min="12807" max="12809" width="5.7109375" style="2018" customWidth="1"/>
    <col min="12810" max="12810" width="0.42578125" style="2018" customWidth="1"/>
    <col min="12811" max="12813" width="5.7109375" style="2018" customWidth="1"/>
    <col min="12814" max="12815" width="11.42578125" style="2018"/>
    <col min="12816" max="12816" width="4.7109375" style="2018" customWidth="1"/>
    <col min="12817" max="12817" width="5" style="2018" customWidth="1"/>
    <col min="12818" max="12818" width="2.28515625" style="2018" customWidth="1"/>
    <col min="12819" max="12819" width="26" style="2018" customWidth="1"/>
    <col min="12820" max="12820" width="8" style="2018" customWidth="1"/>
    <col min="12821" max="12821" width="1" style="2018" customWidth="1"/>
    <col min="12822" max="12822" width="6.7109375" style="2018" customWidth="1"/>
    <col min="12823" max="12823" width="1" style="2018" customWidth="1"/>
    <col min="12824" max="12824" width="6.7109375" style="2018" customWidth="1"/>
    <col min="12825" max="12825" width="1" style="2018" customWidth="1"/>
    <col min="12826" max="12826" width="6.7109375" style="2018" customWidth="1"/>
    <col min="12827" max="12827" width="1" style="2018" customWidth="1"/>
    <col min="12828" max="12828" width="6.7109375" style="2018" customWidth="1"/>
    <col min="12829" max="12829" width="1" style="2018" customWidth="1"/>
    <col min="12830" max="12830" width="6.7109375" style="2018" customWidth="1"/>
    <col min="12831" max="12831" width="1" style="2018" customWidth="1"/>
    <col min="12832" max="12833" width="6.7109375" style="2018" customWidth="1"/>
    <col min="12834" max="13056" width="11.42578125" style="2018"/>
    <col min="13057" max="13059" width="1.5703125" style="2018" customWidth="1"/>
    <col min="13060" max="13060" width="6" style="2018" customWidth="1"/>
    <col min="13061" max="13061" width="1.140625" style="2018" customWidth="1"/>
    <col min="13062" max="13062" width="64.5703125" style="2018" customWidth="1"/>
    <col min="13063" max="13065" width="5.7109375" style="2018" customWidth="1"/>
    <col min="13066" max="13066" width="0.42578125" style="2018" customWidth="1"/>
    <col min="13067" max="13069" width="5.7109375" style="2018" customWidth="1"/>
    <col min="13070" max="13071" width="11.42578125" style="2018"/>
    <col min="13072" max="13072" width="4.7109375" style="2018" customWidth="1"/>
    <col min="13073" max="13073" width="5" style="2018" customWidth="1"/>
    <col min="13074" max="13074" width="2.28515625" style="2018" customWidth="1"/>
    <col min="13075" max="13075" width="26" style="2018" customWidth="1"/>
    <col min="13076" max="13076" width="8" style="2018" customWidth="1"/>
    <col min="13077" max="13077" width="1" style="2018" customWidth="1"/>
    <col min="13078" max="13078" width="6.7109375" style="2018" customWidth="1"/>
    <col min="13079" max="13079" width="1" style="2018" customWidth="1"/>
    <col min="13080" max="13080" width="6.7109375" style="2018" customWidth="1"/>
    <col min="13081" max="13081" width="1" style="2018" customWidth="1"/>
    <col min="13082" max="13082" width="6.7109375" style="2018" customWidth="1"/>
    <col min="13083" max="13083" width="1" style="2018" customWidth="1"/>
    <col min="13084" max="13084" width="6.7109375" style="2018" customWidth="1"/>
    <col min="13085" max="13085" width="1" style="2018" customWidth="1"/>
    <col min="13086" max="13086" width="6.7109375" style="2018" customWidth="1"/>
    <col min="13087" max="13087" width="1" style="2018" customWidth="1"/>
    <col min="13088" max="13089" width="6.7109375" style="2018" customWidth="1"/>
    <col min="13090" max="13312" width="11.42578125" style="2018"/>
    <col min="13313" max="13315" width="1.5703125" style="2018" customWidth="1"/>
    <col min="13316" max="13316" width="6" style="2018" customWidth="1"/>
    <col min="13317" max="13317" width="1.140625" style="2018" customWidth="1"/>
    <col min="13318" max="13318" width="64.5703125" style="2018" customWidth="1"/>
    <col min="13319" max="13321" width="5.7109375" style="2018" customWidth="1"/>
    <col min="13322" max="13322" width="0.42578125" style="2018" customWidth="1"/>
    <col min="13323" max="13325" width="5.7109375" style="2018" customWidth="1"/>
    <col min="13326" max="13327" width="11.42578125" style="2018"/>
    <col min="13328" max="13328" width="4.7109375" style="2018" customWidth="1"/>
    <col min="13329" max="13329" width="5" style="2018" customWidth="1"/>
    <col min="13330" max="13330" width="2.28515625" style="2018" customWidth="1"/>
    <col min="13331" max="13331" width="26" style="2018" customWidth="1"/>
    <col min="13332" max="13332" width="8" style="2018" customWidth="1"/>
    <col min="13333" max="13333" width="1" style="2018" customWidth="1"/>
    <col min="13334" max="13334" width="6.7109375" style="2018" customWidth="1"/>
    <col min="13335" max="13335" width="1" style="2018" customWidth="1"/>
    <col min="13336" max="13336" width="6.7109375" style="2018" customWidth="1"/>
    <col min="13337" max="13337" width="1" style="2018" customWidth="1"/>
    <col min="13338" max="13338" width="6.7109375" style="2018" customWidth="1"/>
    <col min="13339" max="13339" width="1" style="2018" customWidth="1"/>
    <col min="13340" max="13340" width="6.7109375" style="2018" customWidth="1"/>
    <col min="13341" max="13341" width="1" style="2018" customWidth="1"/>
    <col min="13342" max="13342" width="6.7109375" style="2018" customWidth="1"/>
    <col min="13343" max="13343" width="1" style="2018" customWidth="1"/>
    <col min="13344" max="13345" width="6.7109375" style="2018" customWidth="1"/>
    <col min="13346" max="13568" width="11.42578125" style="2018"/>
    <col min="13569" max="13571" width="1.5703125" style="2018" customWidth="1"/>
    <col min="13572" max="13572" width="6" style="2018" customWidth="1"/>
    <col min="13573" max="13573" width="1.140625" style="2018" customWidth="1"/>
    <col min="13574" max="13574" width="64.5703125" style="2018" customWidth="1"/>
    <col min="13575" max="13577" width="5.7109375" style="2018" customWidth="1"/>
    <col min="13578" max="13578" width="0.42578125" style="2018" customWidth="1"/>
    <col min="13579" max="13581" width="5.7109375" style="2018" customWidth="1"/>
    <col min="13582" max="13583" width="11.42578125" style="2018"/>
    <col min="13584" max="13584" width="4.7109375" style="2018" customWidth="1"/>
    <col min="13585" max="13585" width="5" style="2018" customWidth="1"/>
    <col min="13586" max="13586" width="2.28515625" style="2018" customWidth="1"/>
    <col min="13587" max="13587" width="26" style="2018" customWidth="1"/>
    <col min="13588" max="13588" width="8" style="2018" customWidth="1"/>
    <col min="13589" max="13589" width="1" style="2018" customWidth="1"/>
    <col min="13590" max="13590" width="6.7109375" style="2018" customWidth="1"/>
    <col min="13591" max="13591" width="1" style="2018" customWidth="1"/>
    <col min="13592" max="13592" width="6.7109375" style="2018" customWidth="1"/>
    <col min="13593" max="13593" width="1" style="2018" customWidth="1"/>
    <col min="13594" max="13594" width="6.7109375" style="2018" customWidth="1"/>
    <col min="13595" max="13595" width="1" style="2018" customWidth="1"/>
    <col min="13596" max="13596" width="6.7109375" style="2018" customWidth="1"/>
    <col min="13597" max="13597" width="1" style="2018" customWidth="1"/>
    <col min="13598" max="13598" width="6.7109375" style="2018" customWidth="1"/>
    <col min="13599" max="13599" width="1" style="2018" customWidth="1"/>
    <col min="13600" max="13601" width="6.7109375" style="2018" customWidth="1"/>
    <col min="13602" max="13824" width="11.42578125" style="2018"/>
    <col min="13825" max="13827" width="1.5703125" style="2018" customWidth="1"/>
    <col min="13828" max="13828" width="6" style="2018" customWidth="1"/>
    <col min="13829" max="13829" width="1.140625" style="2018" customWidth="1"/>
    <col min="13830" max="13830" width="64.5703125" style="2018" customWidth="1"/>
    <col min="13831" max="13833" width="5.7109375" style="2018" customWidth="1"/>
    <col min="13834" max="13834" width="0.42578125" style="2018" customWidth="1"/>
    <col min="13835" max="13837" width="5.7109375" style="2018" customWidth="1"/>
    <col min="13838" max="13839" width="11.42578125" style="2018"/>
    <col min="13840" max="13840" width="4.7109375" style="2018" customWidth="1"/>
    <col min="13841" max="13841" width="5" style="2018" customWidth="1"/>
    <col min="13842" max="13842" width="2.28515625" style="2018" customWidth="1"/>
    <col min="13843" max="13843" width="26" style="2018" customWidth="1"/>
    <col min="13844" max="13844" width="8" style="2018" customWidth="1"/>
    <col min="13845" max="13845" width="1" style="2018" customWidth="1"/>
    <col min="13846" max="13846" width="6.7109375" style="2018" customWidth="1"/>
    <col min="13847" max="13847" width="1" style="2018" customWidth="1"/>
    <col min="13848" max="13848" width="6.7109375" style="2018" customWidth="1"/>
    <col min="13849" max="13849" width="1" style="2018" customWidth="1"/>
    <col min="13850" max="13850" width="6.7109375" style="2018" customWidth="1"/>
    <col min="13851" max="13851" width="1" style="2018" customWidth="1"/>
    <col min="13852" max="13852" width="6.7109375" style="2018" customWidth="1"/>
    <col min="13853" max="13853" width="1" style="2018" customWidth="1"/>
    <col min="13854" max="13854" width="6.7109375" style="2018" customWidth="1"/>
    <col min="13855" max="13855" width="1" style="2018" customWidth="1"/>
    <col min="13856" max="13857" width="6.7109375" style="2018" customWidth="1"/>
    <col min="13858" max="14080" width="11.42578125" style="2018"/>
    <col min="14081" max="14083" width="1.5703125" style="2018" customWidth="1"/>
    <col min="14084" max="14084" width="6" style="2018" customWidth="1"/>
    <col min="14085" max="14085" width="1.140625" style="2018" customWidth="1"/>
    <col min="14086" max="14086" width="64.5703125" style="2018" customWidth="1"/>
    <col min="14087" max="14089" width="5.7109375" style="2018" customWidth="1"/>
    <col min="14090" max="14090" width="0.42578125" style="2018" customWidth="1"/>
    <col min="14091" max="14093" width="5.7109375" style="2018" customWidth="1"/>
    <col min="14094" max="14095" width="11.42578125" style="2018"/>
    <col min="14096" max="14096" width="4.7109375" style="2018" customWidth="1"/>
    <col min="14097" max="14097" width="5" style="2018" customWidth="1"/>
    <col min="14098" max="14098" width="2.28515625" style="2018" customWidth="1"/>
    <col min="14099" max="14099" width="26" style="2018" customWidth="1"/>
    <col min="14100" max="14100" width="8" style="2018" customWidth="1"/>
    <col min="14101" max="14101" width="1" style="2018" customWidth="1"/>
    <col min="14102" max="14102" width="6.7109375" style="2018" customWidth="1"/>
    <col min="14103" max="14103" width="1" style="2018" customWidth="1"/>
    <col min="14104" max="14104" width="6.7109375" style="2018" customWidth="1"/>
    <col min="14105" max="14105" width="1" style="2018" customWidth="1"/>
    <col min="14106" max="14106" width="6.7109375" style="2018" customWidth="1"/>
    <col min="14107" max="14107" width="1" style="2018" customWidth="1"/>
    <col min="14108" max="14108" width="6.7109375" style="2018" customWidth="1"/>
    <col min="14109" max="14109" width="1" style="2018" customWidth="1"/>
    <col min="14110" max="14110" width="6.7109375" style="2018" customWidth="1"/>
    <col min="14111" max="14111" width="1" style="2018" customWidth="1"/>
    <col min="14112" max="14113" width="6.7109375" style="2018" customWidth="1"/>
    <col min="14114" max="14336" width="11.42578125" style="2018"/>
    <col min="14337" max="14339" width="1.5703125" style="2018" customWidth="1"/>
    <col min="14340" max="14340" width="6" style="2018" customWidth="1"/>
    <col min="14341" max="14341" width="1.140625" style="2018" customWidth="1"/>
    <col min="14342" max="14342" width="64.5703125" style="2018" customWidth="1"/>
    <col min="14343" max="14345" width="5.7109375" style="2018" customWidth="1"/>
    <col min="14346" max="14346" width="0.42578125" style="2018" customWidth="1"/>
    <col min="14347" max="14349" width="5.7109375" style="2018" customWidth="1"/>
    <col min="14350" max="14351" width="11.42578125" style="2018"/>
    <col min="14352" max="14352" width="4.7109375" style="2018" customWidth="1"/>
    <col min="14353" max="14353" width="5" style="2018" customWidth="1"/>
    <col min="14354" max="14354" width="2.28515625" style="2018" customWidth="1"/>
    <col min="14355" max="14355" width="26" style="2018" customWidth="1"/>
    <col min="14356" max="14356" width="8" style="2018" customWidth="1"/>
    <col min="14357" max="14357" width="1" style="2018" customWidth="1"/>
    <col min="14358" max="14358" width="6.7109375" style="2018" customWidth="1"/>
    <col min="14359" max="14359" width="1" style="2018" customWidth="1"/>
    <col min="14360" max="14360" width="6.7109375" style="2018" customWidth="1"/>
    <col min="14361" max="14361" width="1" style="2018" customWidth="1"/>
    <col min="14362" max="14362" width="6.7109375" style="2018" customWidth="1"/>
    <col min="14363" max="14363" width="1" style="2018" customWidth="1"/>
    <col min="14364" max="14364" width="6.7109375" style="2018" customWidth="1"/>
    <col min="14365" max="14365" width="1" style="2018" customWidth="1"/>
    <col min="14366" max="14366" width="6.7109375" style="2018" customWidth="1"/>
    <col min="14367" max="14367" width="1" style="2018" customWidth="1"/>
    <col min="14368" max="14369" width="6.7109375" style="2018" customWidth="1"/>
    <col min="14370" max="14592" width="11.42578125" style="2018"/>
    <col min="14593" max="14595" width="1.5703125" style="2018" customWidth="1"/>
    <col min="14596" max="14596" width="6" style="2018" customWidth="1"/>
    <col min="14597" max="14597" width="1.140625" style="2018" customWidth="1"/>
    <col min="14598" max="14598" width="64.5703125" style="2018" customWidth="1"/>
    <col min="14599" max="14601" width="5.7109375" style="2018" customWidth="1"/>
    <col min="14602" max="14602" width="0.42578125" style="2018" customWidth="1"/>
    <col min="14603" max="14605" width="5.7109375" style="2018" customWidth="1"/>
    <col min="14606" max="14607" width="11.42578125" style="2018"/>
    <col min="14608" max="14608" width="4.7109375" style="2018" customWidth="1"/>
    <col min="14609" max="14609" width="5" style="2018" customWidth="1"/>
    <col min="14610" max="14610" width="2.28515625" style="2018" customWidth="1"/>
    <col min="14611" max="14611" width="26" style="2018" customWidth="1"/>
    <col min="14612" max="14612" width="8" style="2018" customWidth="1"/>
    <col min="14613" max="14613" width="1" style="2018" customWidth="1"/>
    <col min="14614" max="14614" width="6.7109375" style="2018" customWidth="1"/>
    <col min="14615" max="14615" width="1" style="2018" customWidth="1"/>
    <col min="14616" max="14616" width="6.7109375" style="2018" customWidth="1"/>
    <col min="14617" max="14617" width="1" style="2018" customWidth="1"/>
    <col min="14618" max="14618" width="6.7109375" style="2018" customWidth="1"/>
    <col min="14619" max="14619" width="1" style="2018" customWidth="1"/>
    <col min="14620" max="14620" width="6.7109375" style="2018" customWidth="1"/>
    <col min="14621" max="14621" width="1" style="2018" customWidth="1"/>
    <col min="14622" max="14622" width="6.7109375" style="2018" customWidth="1"/>
    <col min="14623" max="14623" width="1" style="2018" customWidth="1"/>
    <col min="14624" max="14625" width="6.7109375" style="2018" customWidth="1"/>
    <col min="14626" max="14848" width="11.42578125" style="2018"/>
    <col min="14849" max="14851" width="1.5703125" style="2018" customWidth="1"/>
    <col min="14852" max="14852" width="6" style="2018" customWidth="1"/>
    <col min="14853" max="14853" width="1.140625" style="2018" customWidth="1"/>
    <col min="14854" max="14854" width="64.5703125" style="2018" customWidth="1"/>
    <col min="14855" max="14857" width="5.7109375" style="2018" customWidth="1"/>
    <col min="14858" max="14858" width="0.42578125" style="2018" customWidth="1"/>
    <col min="14859" max="14861" width="5.7109375" style="2018" customWidth="1"/>
    <col min="14862" max="14863" width="11.42578125" style="2018"/>
    <col min="14864" max="14864" width="4.7109375" style="2018" customWidth="1"/>
    <col min="14865" max="14865" width="5" style="2018" customWidth="1"/>
    <col min="14866" max="14866" width="2.28515625" style="2018" customWidth="1"/>
    <col min="14867" max="14867" width="26" style="2018" customWidth="1"/>
    <col min="14868" max="14868" width="8" style="2018" customWidth="1"/>
    <col min="14869" max="14869" width="1" style="2018" customWidth="1"/>
    <col min="14870" max="14870" width="6.7109375" style="2018" customWidth="1"/>
    <col min="14871" max="14871" width="1" style="2018" customWidth="1"/>
    <col min="14872" max="14872" width="6.7109375" style="2018" customWidth="1"/>
    <col min="14873" max="14873" width="1" style="2018" customWidth="1"/>
    <col min="14874" max="14874" width="6.7109375" style="2018" customWidth="1"/>
    <col min="14875" max="14875" width="1" style="2018" customWidth="1"/>
    <col min="14876" max="14876" width="6.7109375" style="2018" customWidth="1"/>
    <col min="14877" max="14877" width="1" style="2018" customWidth="1"/>
    <col min="14878" max="14878" width="6.7109375" style="2018" customWidth="1"/>
    <col min="14879" max="14879" width="1" style="2018" customWidth="1"/>
    <col min="14880" max="14881" width="6.7109375" style="2018" customWidth="1"/>
    <col min="14882" max="15104" width="11.42578125" style="2018"/>
    <col min="15105" max="15107" width="1.5703125" style="2018" customWidth="1"/>
    <col min="15108" max="15108" width="6" style="2018" customWidth="1"/>
    <col min="15109" max="15109" width="1.140625" style="2018" customWidth="1"/>
    <col min="15110" max="15110" width="64.5703125" style="2018" customWidth="1"/>
    <col min="15111" max="15113" width="5.7109375" style="2018" customWidth="1"/>
    <col min="15114" max="15114" width="0.42578125" style="2018" customWidth="1"/>
    <col min="15115" max="15117" width="5.7109375" style="2018" customWidth="1"/>
    <col min="15118" max="15119" width="11.42578125" style="2018"/>
    <col min="15120" max="15120" width="4.7109375" style="2018" customWidth="1"/>
    <col min="15121" max="15121" width="5" style="2018" customWidth="1"/>
    <col min="15122" max="15122" width="2.28515625" style="2018" customWidth="1"/>
    <col min="15123" max="15123" width="26" style="2018" customWidth="1"/>
    <col min="15124" max="15124" width="8" style="2018" customWidth="1"/>
    <col min="15125" max="15125" width="1" style="2018" customWidth="1"/>
    <col min="15126" max="15126" width="6.7109375" style="2018" customWidth="1"/>
    <col min="15127" max="15127" width="1" style="2018" customWidth="1"/>
    <col min="15128" max="15128" width="6.7109375" style="2018" customWidth="1"/>
    <col min="15129" max="15129" width="1" style="2018" customWidth="1"/>
    <col min="15130" max="15130" width="6.7109375" style="2018" customWidth="1"/>
    <col min="15131" max="15131" width="1" style="2018" customWidth="1"/>
    <col min="15132" max="15132" width="6.7109375" style="2018" customWidth="1"/>
    <col min="15133" max="15133" width="1" style="2018" customWidth="1"/>
    <col min="15134" max="15134" width="6.7109375" style="2018" customWidth="1"/>
    <col min="15135" max="15135" width="1" style="2018" customWidth="1"/>
    <col min="15136" max="15137" width="6.7109375" style="2018" customWidth="1"/>
    <col min="15138" max="15360" width="11.42578125" style="2018"/>
    <col min="15361" max="15363" width="1.5703125" style="2018" customWidth="1"/>
    <col min="15364" max="15364" width="6" style="2018" customWidth="1"/>
    <col min="15365" max="15365" width="1.140625" style="2018" customWidth="1"/>
    <col min="15366" max="15366" width="64.5703125" style="2018" customWidth="1"/>
    <col min="15367" max="15369" width="5.7109375" style="2018" customWidth="1"/>
    <col min="15370" max="15370" width="0.42578125" style="2018" customWidth="1"/>
    <col min="15371" max="15373" width="5.7109375" style="2018" customWidth="1"/>
    <col min="15374" max="15375" width="11.42578125" style="2018"/>
    <col min="15376" max="15376" width="4.7109375" style="2018" customWidth="1"/>
    <col min="15377" max="15377" width="5" style="2018" customWidth="1"/>
    <col min="15378" max="15378" width="2.28515625" style="2018" customWidth="1"/>
    <col min="15379" max="15379" width="26" style="2018" customWidth="1"/>
    <col min="15380" max="15380" width="8" style="2018" customWidth="1"/>
    <col min="15381" max="15381" width="1" style="2018" customWidth="1"/>
    <col min="15382" max="15382" width="6.7109375" style="2018" customWidth="1"/>
    <col min="15383" max="15383" width="1" style="2018" customWidth="1"/>
    <col min="15384" max="15384" width="6.7109375" style="2018" customWidth="1"/>
    <col min="15385" max="15385" width="1" style="2018" customWidth="1"/>
    <col min="15386" max="15386" width="6.7109375" style="2018" customWidth="1"/>
    <col min="15387" max="15387" width="1" style="2018" customWidth="1"/>
    <col min="15388" max="15388" width="6.7109375" style="2018" customWidth="1"/>
    <col min="15389" max="15389" width="1" style="2018" customWidth="1"/>
    <col min="15390" max="15390" width="6.7109375" style="2018" customWidth="1"/>
    <col min="15391" max="15391" width="1" style="2018" customWidth="1"/>
    <col min="15392" max="15393" width="6.7109375" style="2018" customWidth="1"/>
    <col min="15394" max="15616" width="11.42578125" style="2018"/>
    <col min="15617" max="15619" width="1.5703125" style="2018" customWidth="1"/>
    <col min="15620" max="15620" width="6" style="2018" customWidth="1"/>
    <col min="15621" max="15621" width="1.140625" style="2018" customWidth="1"/>
    <col min="15622" max="15622" width="64.5703125" style="2018" customWidth="1"/>
    <col min="15623" max="15625" width="5.7109375" style="2018" customWidth="1"/>
    <col min="15626" max="15626" width="0.42578125" style="2018" customWidth="1"/>
    <col min="15627" max="15629" width="5.7109375" style="2018" customWidth="1"/>
    <col min="15630" max="15631" width="11.42578125" style="2018"/>
    <col min="15632" max="15632" width="4.7109375" style="2018" customWidth="1"/>
    <col min="15633" max="15633" width="5" style="2018" customWidth="1"/>
    <col min="15634" max="15634" width="2.28515625" style="2018" customWidth="1"/>
    <col min="15635" max="15635" width="26" style="2018" customWidth="1"/>
    <col min="15636" max="15636" width="8" style="2018" customWidth="1"/>
    <col min="15637" max="15637" width="1" style="2018" customWidth="1"/>
    <col min="15638" max="15638" width="6.7109375" style="2018" customWidth="1"/>
    <col min="15639" max="15639" width="1" style="2018" customWidth="1"/>
    <col min="15640" max="15640" width="6.7109375" style="2018" customWidth="1"/>
    <col min="15641" max="15641" width="1" style="2018" customWidth="1"/>
    <col min="15642" max="15642" width="6.7109375" style="2018" customWidth="1"/>
    <col min="15643" max="15643" width="1" style="2018" customWidth="1"/>
    <col min="15644" max="15644" width="6.7109375" style="2018" customWidth="1"/>
    <col min="15645" max="15645" width="1" style="2018" customWidth="1"/>
    <col min="15646" max="15646" width="6.7109375" style="2018" customWidth="1"/>
    <col min="15647" max="15647" width="1" style="2018" customWidth="1"/>
    <col min="15648" max="15649" width="6.7109375" style="2018" customWidth="1"/>
    <col min="15650" max="15872" width="11.42578125" style="2018"/>
    <col min="15873" max="15875" width="1.5703125" style="2018" customWidth="1"/>
    <col min="15876" max="15876" width="6" style="2018" customWidth="1"/>
    <col min="15877" max="15877" width="1.140625" style="2018" customWidth="1"/>
    <col min="15878" max="15878" width="64.5703125" style="2018" customWidth="1"/>
    <col min="15879" max="15881" width="5.7109375" style="2018" customWidth="1"/>
    <col min="15882" max="15882" width="0.42578125" style="2018" customWidth="1"/>
    <col min="15883" max="15885" width="5.7109375" style="2018" customWidth="1"/>
    <col min="15886" max="15887" width="11.42578125" style="2018"/>
    <col min="15888" max="15888" width="4.7109375" style="2018" customWidth="1"/>
    <col min="15889" max="15889" width="5" style="2018" customWidth="1"/>
    <col min="15890" max="15890" width="2.28515625" style="2018" customWidth="1"/>
    <col min="15891" max="15891" width="26" style="2018" customWidth="1"/>
    <col min="15892" max="15892" width="8" style="2018" customWidth="1"/>
    <col min="15893" max="15893" width="1" style="2018" customWidth="1"/>
    <col min="15894" max="15894" width="6.7109375" style="2018" customWidth="1"/>
    <col min="15895" max="15895" width="1" style="2018" customWidth="1"/>
    <col min="15896" max="15896" width="6.7109375" style="2018" customWidth="1"/>
    <col min="15897" max="15897" width="1" style="2018" customWidth="1"/>
    <col min="15898" max="15898" width="6.7109375" style="2018" customWidth="1"/>
    <col min="15899" max="15899" width="1" style="2018" customWidth="1"/>
    <col min="15900" max="15900" width="6.7109375" style="2018" customWidth="1"/>
    <col min="15901" max="15901" width="1" style="2018" customWidth="1"/>
    <col min="15902" max="15902" width="6.7109375" style="2018" customWidth="1"/>
    <col min="15903" max="15903" width="1" style="2018" customWidth="1"/>
    <col min="15904" max="15905" width="6.7109375" style="2018" customWidth="1"/>
    <col min="15906" max="16128" width="11.42578125" style="2018"/>
    <col min="16129" max="16131" width="1.5703125" style="2018" customWidth="1"/>
    <col min="16132" max="16132" width="6" style="2018" customWidth="1"/>
    <col min="16133" max="16133" width="1.140625" style="2018" customWidth="1"/>
    <col min="16134" max="16134" width="64.5703125" style="2018" customWidth="1"/>
    <col min="16135" max="16137" width="5.7109375" style="2018" customWidth="1"/>
    <col min="16138" max="16138" width="0.42578125" style="2018" customWidth="1"/>
    <col min="16139" max="16141" width="5.7109375" style="2018" customWidth="1"/>
    <col min="16142" max="16143" width="11.42578125" style="2018"/>
    <col min="16144" max="16144" width="4.7109375" style="2018" customWidth="1"/>
    <col min="16145" max="16145" width="5" style="2018" customWidth="1"/>
    <col min="16146" max="16146" width="2.28515625" style="2018" customWidth="1"/>
    <col min="16147" max="16147" width="26" style="2018" customWidth="1"/>
    <col min="16148" max="16148" width="8" style="2018" customWidth="1"/>
    <col min="16149" max="16149" width="1" style="2018" customWidth="1"/>
    <col min="16150" max="16150" width="6.7109375" style="2018" customWidth="1"/>
    <col min="16151" max="16151" width="1" style="2018" customWidth="1"/>
    <col min="16152" max="16152" width="6.7109375" style="2018" customWidth="1"/>
    <col min="16153" max="16153" width="1" style="2018" customWidth="1"/>
    <col min="16154" max="16154" width="6.7109375" style="2018" customWidth="1"/>
    <col min="16155" max="16155" width="1" style="2018" customWidth="1"/>
    <col min="16156" max="16156" width="6.7109375" style="2018" customWidth="1"/>
    <col min="16157" max="16157" width="1" style="2018" customWidth="1"/>
    <col min="16158" max="16158" width="6.7109375" style="2018" customWidth="1"/>
    <col min="16159" max="16159" width="1" style="2018" customWidth="1"/>
    <col min="16160" max="16161" width="6.7109375" style="2018" customWidth="1"/>
    <col min="16162" max="16384" width="11.42578125" style="2018"/>
  </cols>
  <sheetData>
    <row r="2" spans="1:34" ht="12.75" customHeight="1">
      <c r="A2" s="2024"/>
      <c r="B2" s="2024"/>
      <c r="C2" s="2034"/>
      <c r="D2" s="2763" t="s">
        <v>1598</v>
      </c>
      <c r="E2" s="2763"/>
      <c r="F2" s="2763"/>
      <c r="G2" s="2763"/>
      <c r="H2" s="2763"/>
      <c r="I2" s="2763"/>
      <c r="J2" s="2763"/>
      <c r="K2" s="2763"/>
      <c r="L2" s="2763"/>
      <c r="M2" s="2763"/>
      <c r="N2" s="2931"/>
      <c r="O2" s="2017"/>
      <c r="P2" s="2017"/>
      <c r="Q2" s="2763"/>
      <c r="R2" s="2763"/>
      <c r="S2" s="2763"/>
      <c r="T2" s="2763"/>
      <c r="U2" s="2763"/>
      <c r="V2" s="2763"/>
      <c r="W2" s="2763"/>
      <c r="X2" s="2763"/>
      <c r="Y2" s="2763"/>
      <c r="Z2" s="2763"/>
      <c r="AA2" s="2763"/>
      <c r="AB2" s="2763"/>
      <c r="AC2" s="2763"/>
      <c r="AD2" s="2763"/>
      <c r="AE2" s="2763"/>
    </row>
    <row r="3" spans="1:34" s="2017" customFormat="1" ht="12.95" customHeight="1">
      <c r="A3" s="2932"/>
      <c r="B3" s="2932"/>
      <c r="C3" s="2933"/>
      <c r="D3" s="2934" t="s">
        <v>1</v>
      </c>
      <c r="E3" s="2934"/>
      <c r="F3" s="2934"/>
      <c r="G3" s="2934"/>
      <c r="H3" s="2934"/>
      <c r="I3" s="2934"/>
      <c r="J3" s="2934"/>
      <c r="K3" s="2934"/>
      <c r="L3" s="2934"/>
      <c r="M3" s="2934"/>
      <c r="N3" s="2021"/>
      <c r="O3" s="2019"/>
      <c r="P3" s="2019"/>
      <c r="Q3" s="2111"/>
      <c r="AG3" s="2023"/>
      <c r="AH3" s="2023"/>
    </row>
    <row r="4" spans="1:34" s="2017" customFormat="1" ht="12.95" customHeight="1">
      <c r="A4" s="2932"/>
      <c r="B4" s="2932"/>
      <c r="C4" s="2933"/>
      <c r="D4" s="2935"/>
      <c r="E4" s="2935"/>
      <c r="F4" s="2935"/>
      <c r="G4" s="2935"/>
      <c r="H4" s="2935"/>
      <c r="I4" s="2935"/>
      <c r="J4" s="2935"/>
      <c r="K4" s="2935"/>
      <c r="L4" s="2935"/>
      <c r="M4" s="2935"/>
      <c r="N4" s="2021"/>
      <c r="O4" s="2019"/>
      <c r="P4" s="2019"/>
      <c r="Q4" s="2111"/>
      <c r="AG4" s="2023"/>
      <c r="AH4" s="2023"/>
    </row>
    <row r="5" spans="1:34" ht="12.95" customHeight="1">
      <c r="A5" s="2033"/>
      <c r="B5" s="2033"/>
      <c r="C5" s="2034"/>
      <c r="D5" s="2764" t="s">
        <v>2</v>
      </c>
      <c r="E5" s="2219" t="s">
        <v>184</v>
      </c>
      <c r="F5" s="2219"/>
      <c r="G5" s="2936" t="s">
        <v>430</v>
      </c>
      <c r="H5" s="2936"/>
      <c r="I5" s="2936"/>
      <c r="J5" s="2936"/>
      <c r="K5" s="2936"/>
      <c r="L5" s="2936"/>
      <c r="M5" s="2937"/>
      <c r="N5" s="2035"/>
      <c r="O5" s="2033"/>
    </row>
    <row r="6" spans="1:34" ht="12.75" customHeight="1">
      <c r="A6" s="2033"/>
      <c r="B6" s="2033"/>
      <c r="C6" s="2034"/>
      <c r="D6" s="2765"/>
      <c r="E6" s="2220"/>
      <c r="F6" s="2220"/>
      <c r="G6" s="2769" t="s">
        <v>1599</v>
      </c>
      <c r="H6" s="2769"/>
      <c r="I6" s="2769"/>
      <c r="J6" s="2938"/>
      <c r="K6" s="2770" t="s">
        <v>895</v>
      </c>
      <c r="L6" s="2770"/>
      <c r="M6" s="2771"/>
      <c r="N6" s="2035"/>
      <c r="O6" s="2033"/>
    </row>
    <row r="7" spans="1:34" ht="12.75" customHeight="1">
      <c r="A7" s="2024"/>
      <c r="B7" s="2024"/>
      <c r="C7" s="2034"/>
      <c r="D7" s="2766"/>
      <c r="E7" s="2221"/>
      <c r="F7" s="2221"/>
      <c r="G7" s="2097" t="s">
        <v>18</v>
      </c>
      <c r="H7" s="2097" t="s">
        <v>19</v>
      </c>
      <c r="I7" s="2097" t="s">
        <v>8</v>
      </c>
      <c r="J7" s="2097"/>
      <c r="K7" s="2097" t="s">
        <v>18</v>
      </c>
      <c r="L7" s="2097" t="s">
        <v>19</v>
      </c>
      <c r="M7" s="2103" t="s">
        <v>8</v>
      </c>
      <c r="N7" s="2016"/>
      <c r="O7" s="2017"/>
    </row>
    <row r="8" spans="1:34" ht="12.95" customHeight="1">
      <c r="A8" s="2033"/>
      <c r="B8" s="2033"/>
      <c r="C8" s="2034"/>
      <c r="D8" s="2211">
        <v>1401</v>
      </c>
      <c r="E8" s="318" t="s">
        <v>20</v>
      </c>
      <c r="F8" s="492"/>
      <c r="G8" s="1337">
        <f>SUM(G10+G12+G16+G20+G29+G33+G35)</f>
        <v>1570</v>
      </c>
      <c r="H8" s="1337">
        <f>SUM(H10+H12+H16+H20+H29+H33+H35)</f>
        <v>613</v>
      </c>
      <c r="I8" s="1329">
        <f>G8+H8</f>
        <v>2183</v>
      </c>
      <c r="J8" s="1329"/>
      <c r="K8" s="1329">
        <f>SUM(K9+K12+K16+K20+K29+K33+K35)</f>
        <v>498</v>
      </c>
      <c r="L8" s="1329">
        <f>SUM(L9+L12+L16+L20+L29+L33+L35)</f>
        <v>189</v>
      </c>
      <c r="M8" s="2939">
        <f>K8+L8</f>
        <v>687</v>
      </c>
      <c r="N8" s="2016"/>
      <c r="O8" s="2016"/>
    </row>
    <row r="9" spans="1:34" ht="12" customHeight="1">
      <c r="A9" s="2033"/>
      <c r="B9" s="2033"/>
      <c r="C9" s="2034"/>
      <c r="D9" s="2316"/>
      <c r="E9" s="623" t="s">
        <v>21</v>
      </c>
      <c r="F9" s="624"/>
      <c r="G9" s="2940">
        <f>G10+G11</f>
        <v>423</v>
      </c>
      <c r="H9" s="2940">
        <f>H10+H11</f>
        <v>257</v>
      </c>
      <c r="I9" s="2941">
        <f t="shared" ref="I9:I16" si="0">SUM(G9:H9)</f>
        <v>680</v>
      </c>
      <c r="J9" s="2941"/>
      <c r="K9" s="2941">
        <f>K10+K11</f>
        <v>93</v>
      </c>
      <c r="L9" s="2941">
        <f>L10+L11</f>
        <v>53</v>
      </c>
      <c r="M9" s="2942">
        <f t="shared" ref="M9:M36" si="1">SUM(K9:L9)</f>
        <v>146</v>
      </c>
      <c r="N9" s="2016"/>
      <c r="O9" s="2016"/>
    </row>
    <row r="10" spans="1:34" ht="12" customHeight="1">
      <c r="A10" s="2033"/>
      <c r="B10" s="2033"/>
      <c r="C10" s="2034"/>
      <c r="D10" s="2316"/>
      <c r="E10" s="631"/>
      <c r="F10" s="64" t="s">
        <v>193</v>
      </c>
      <c r="G10" s="2943">
        <v>414</v>
      </c>
      <c r="H10" s="2943">
        <v>252</v>
      </c>
      <c r="I10" s="2944">
        <f t="shared" si="0"/>
        <v>666</v>
      </c>
      <c r="J10" s="2945"/>
      <c r="K10" s="2945">
        <v>93</v>
      </c>
      <c r="L10" s="2945">
        <v>53</v>
      </c>
      <c r="M10" s="2946">
        <f t="shared" si="1"/>
        <v>146</v>
      </c>
      <c r="N10" s="2016"/>
      <c r="O10" s="2016"/>
    </row>
    <row r="11" spans="1:34" ht="12" customHeight="1">
      <c r="A11" s="2033"/>
      <c r="B11" s="2033"/>
      <c r="C11" s="2034"/>
      <c r="D11" s="2316"/>
      <c r="E11" s="631"/>
      <c r="F11" s="64" t="s">
        <v>126</v>
      </c>
      <c r="G11" s="2944">
        <v>9</v>
      </c>
      <c r="H11" s="2944">
        <v>5</v>
      </c>
      <c r="I11" s="2944">
        <f t="shared" si="0"/>
        <v>14</v>
      </c>
      <c r="J11" s="2945"/>
      <c r="K11" s="2945">
        <v>0</v>
      </c>
      <c r="L11" s="2945">
        <v>0</v>
      </c>
      <c r="M11" s="2946">
        <f t="shared" si="1"/>
        <v>0</v>
      </c>
      <c r="N11" s="2016"/>
      <c r="O11" s="2016"/>
    </row>
    <row r="12" spans="1:34" ht="12" customHeight="1">
      <c r="A12" s="2033"/>
      <c r="B12" s="2033"/>
      <c r="C12" s="2034"/>
      <c r="D12" s="2316"/>
      <c r="E12" s="636" t="s">
        <v>22</v>
      </c>
      <c r="F12" s="92"/>
      <c r="G12" s="2947">
        <f>SUM(G13:G15)</f>
        <v>478</v>
      </c>
      <c r="H12" s="2947">
        <f>SUM(H13:H15)</f>
        <v>119</v>
      </c>
      <c r="I12" s="2948">
        <f t="shared" si="0"/>
        <v>597</v>
      </c>
      <c r="J12" s="2945"/>
      <c r="K12" s="2947">
        <f>SUM(K13:K15)</f>
        <v>66</v>
      </c>
      <c r="L12" s="2947">
        <f>SUM(L13:L15)</f>
        <v>22</v>
      </c>
      <c r="M12" s="2949">
        <f t="shared" si="1"/>
        <v>88</v>
      </c>
      <c r="N12" s="2016"/>
      <c r="O12" s="2772" t="s">
        <v>1600</v>
      </c>
      <c r="P12" s="2772"/>
      <c r="Q12" s="2772"/>
      <c r="R12" s="2772"/>
      <c r="S12" s="2772"/>
    </row>
    <row r="13" spans="1:34" ht="12" customHeight="1">
      <c r="A13" s="2033"/>
      <c r="B13" s="2033"/>
      <c r="C13" s="2034"/>
      <c r="D13" s="2316"/>
      <c r="E13" s="631"/>
      <c r="F13" s="92" t="s">
        <v>195</v>
      </c>
      <c r="G13" s="2944">
        <v>52</v>
      </c>
      <c r="H13" s="2944">
        <v>11</v>
      </c>
      <c r="I13" s="2944">
        <f t="shared" si="0"/>
        <v>63</v>
      </c>
      <c r="J13" s="2945"/>
      <c r="K13" s="2945">
        <v>1</v>
      </c>
      <c r="L13" s="2945">
        <v>0</v>
      </c>
      <c r="M13" s="2946">
        <f t="shared" si="1"/>
        <v>1</v>
      </c>
      <c r="N13" s="2016"/>
      <c r="O13" s="2772"/>
      <c r="P13" s="2772"/>
      <c r="Q13" s="2772"/>
      <c r="R13" s="2772"/>
      <c r="S13" s="2772"/>
    </row>
    <row r="14" spans="1:34" ht="12" customHeight="1">
      <c r="A14" s="2033"/>
      <c r="B14" s="2033"/>
      <c r="C14" s="2034"/>
      <c r="D14" s="2316"/>
      <c r="E14" s="631"/>
      <c r="F14" s="92" t="s">
        <v>196</v>
      </c>
      <c r="G14" s="2944">
        <v>350</v>
      </c>
      <c r="H14" s="2944">
        <v>85</v>
      </c>
      <c r="I14" s="2944">
        <f t="shared" si="0"/>
        <v>435</v>
      </c>
      <c r="J14" s="2945"/>
      <c r="K14" s="2945">
        <v>46</v>
      </c>
      <c r="L14" s="2945">
        <v>16</v>
      </c>
      <c r="M14" s="2946">
        <f t="shared" si="1"/>
        <v>62</v>
      </c>
      <c r="N14" s="2016"/>
      <c r="O14" s="2772"/>
      <c r="P14" s="2772"/>
      <c r="Q14" s="2772"/>
      <c r="R14" s="2772"/>
      <c r="S14" s="2772"/>
    </row>
    <row r="15" spans="1:34" ht="12" customHeight="1">
      <c r="A15" s="2033"/>
      <c r="B15" s="2033"/>
      <c r="C15" s="2034"/>
      <c r="D15" s="2316"/>
      <c r="E15" s="631"/>
      <c r="F15" s="92" t="s">
        <v>197</v>
      </c>
      <c r="G15" s="2944">
        <v>76</v>
      </c>
      <c r="H15" s="2944">
        <v>23</v>
      </c>
      <c r="I15" s="2944">
        <f t="shared" si="0"/>
        <v>99</v>
      </c>
      <c r="J15" s="2945"/>
      <c r="K15" s="2945">
        <v>19</v>
      </c>
      <c r="L15" s="2945">
        <v>6</v>
      </c>
      <c r="M15" s="2946">
        <f t="shared" si="1"/>
        <v>25</v>
      </c>
      <c r="N15" s="2016"/>
      <c r="O15" s="2772"/>
      <c r="P15" s="2772"/>
      <c r="Q15" s="2772"/>
      <c r="R15" s="2772"/>
      <c r="S15" s="2772"/>
    </row>
    <row r="16" spans="1:34" ht="12" customHeight="1">
      <c r="A16" s="2033"/>
      <c r="B16" s="2033"/>
      <c r="C16" s="2034"/>
      <c r="D16" s="2316"/>
      <c r="E16" s="636" t="s">
        <v>23</v>
      </c>
      <c r="F16" s="92"/>
      <c r="G16" s="2947">
        <f>SUM(G17:G19)</f>
        <v>318</v>
      </c>
      <c r="H16" s="2947">
        <f>SUM(H17:H19)</f>
        <v>63</v>
      </c>
      <c r="I16" s="2950">
        <f t="shared" si="0"/>
        <v>381</v>
      </c>
      <c r="J16" s="2947"/>
      <c r="K16" s="2947">
        <f>SUM(K17:K19)</f>
        <v>280</v>
      </c>
      <c r="L16" s="2947">
        <f>SUM(L17:L19)</f>
        <v>61</v>
      </c>
      <c r="M16" s="2949">
        <f t="shared" si="1"/>
        <v>341</v>
      </c>
      <c r="N16" s="2016"/>
      <c r="O16" s="2772"/>
      <c r="P16" s="2772"/>
      <c r="Q16" s="2772"/>
      <c r="R16" s="2772"/>
      <c r="S16" s="2772"/>
    </row>
    <row r="17" spans="1:19" ht="12" customHeight="1">
      <c r="A17" s="2033"/>
      <c r="B17" s="2033"/>
      <c r="C17" s="2034"/>
      <c r="D17" s="2316"/>
      <c r="E17" s="638"/>
      <c r="F17" s="92" t="s">
        <v>195</v>
      </c>
      <c r="G17" s="2944">
        <v>297</v>
      </c>
      <c r="H17" s="2944">
        <v>59</v>
      </c>
      <c r="I17" s="2944">
        <f>SUM(G17:H17)</f>
        <v>356</v>
      </c>
      <c r="J17" s="2945"/>
      <c r="K17" s="2945">
        <v>260</v>
      </c>
      <c r="L17" s="2945">
        <v>57</v>
      </c>
      <c r="M17" s="2946">
        <f t="shared" si="1"/>
        <v>317</v>
      </c>
      <c r="N17" s="2016"/>
      <c r="O17" s="2772"/>
      <c r="P17" s="2772"/>
      <c r="Q17" s="2772"/>
      <c r="R17" s="2772"/>
      <c r="S17" s="2772"/>
    </row>
    <row r="18" spans="1:19" ht="12" customHeight="1">
      <c r="A18" s="2033"/>
      <c r="B18" s="2033"/>
      <c r="C18" s="2034"/>
      <c r="D18" s="2316"/>
      <c r="E18" s="638"/>
      <c r="F18" s="92" t="s">
        <v>198</v>
      </c>
      <c r="G18" s="2944">
        <v>16</v>
      </c>
      <c r="H18" s="2944">
        <v>1</v>
      </c>
      <c r="I18" s="2944">
        <f>SUM(G18:H18)</f>
        <v>17</v>
      </c>
      <c r="J18" s="2945"/>
      <c r="K18" s="2945">
        <v>16</v>
      </c>
      <c r="L18" s="2945">
        <v>1</v>
      </c>
      <c r="M18" s="2946">
        <f t="shared" si="1"/>
        <v>17</v>
      </c>
      <c r="N18" s="2016"/>
      <c r="O18" s="2772"/>
      <c r="P18" s="2772"/>
      <c r="Q18" s="2772"/>
      <c r="R18" s="2772"/>
      <c r="S18" s="2772"/>
    </row>
    <row r="19" spans="1:19" ht="12" customHeight="1">
      <c r="A19" s="2033"/>
      <c r="B19" s="2033"/>
      <c r="C19" s="2034"/>
      <c r="D19" s="2316"/>
      <c r="E19" s="638"/>
      <c r="F19" s="92" t="s">
        <v>199</v>
      </c>
      <c r="G19" s="2944">
        <v>5</v>
      </c>
      <c r="H19" s="2944">
        <v>3</v>
      </c>
      <c r="I19" s="2944">
        <f>SUM(G19:H19)</f>
        <v>8</v>
      </c>
      <c r="J19" s="2945"/>
      <c r="K19" s="2945">
        <v>4</v>
      </c>
      <c r="L19" s="2945">
        <v>3</v>
      </c>
      <c r="M19" s="2946">
        <f t="shared" si="1"/>
        <v>7</v>
      </c>
      <c r="N19" s="2016"/>
      <c r="O19" s="2016"/>
    </row>
    <row r="20" spans="1:19" ht="12" customHeight="1">
      <c r="A20" s="2033"/>
      <c r="B20" s="2033"/>
      <c r="C20" s="2034"/>
      <c r="D20" s="2316"/>
      <c r="E20" s="639" t="s">
        <v>24</v>
      </c>
      <c r="F20" s="167"/>
      <c r="G20" s="2947">
        <f>SUM(G21:G28)</f>
        <v>240</v>
      </c>
      <c r="H20" s="2947">
        <f>SUM(H21:H28)</f>
        <v>88</v>
      </c>
      <c r="I20" s="2950">
        <f>SUM(G20:H20)</f>
        <v>328</v>
      </c>
      <c r="J20" s="2947"/>
      <c r="K20" s="2947">
        <f>SUM(K21:K28)</f>
        <v>13</v>
      </c>
      <c r="L20" s="2947">
        <f>SUM(L21:L28)</f>
        <v>11</v>
      </c>
      <c r="M20" s="2951">
        <f t="shared" si="1"/>
        <v>24</v>
      </c>
      <c r="N20" s="2016"/>
      <c r="O20" s="2016"/>
    </row>
    <row r="21" spans="1:19" ht="12" customHeight="1">
      <c r="A21" s="2033"/>
      <c r="B21" s="2033"/>
      <c r="C21" s="2034"/>
      <c r="D21" s="2316"/>
      <c r="E21" s="638"/>
      <c r="F21" s="92" t="s">
        <v>195</v>
      </c>
      <c r="G21" s="2944">
        <v>0</v>
      </c>
      <c r="H21" s="2944">
        <v>0</v>
      </c>
      <c r="I21" s="2944">
        <f t="shared" ref="I21:I36" si="2">SUM(G21:H21)</f>
        <v>0</v>
      </c>
      <c r="J21" s="2945"/>
      <c r="K21" s="2945">
        <v>0</v>
      </c>
      <c r="L21" s="2945">
        <v>0</v>
      </c>
      <c r="M21" s="2946">
        <f t="shared" si="1"/>
        <v>0</v>
      </c>
      <c r="N21" s="2016"/>
      <c r="O21" s="2016"/>
    </row>
    <row r="22" spans="1:19" ht="12" customHeight="1">
      <c r="A22" s="2033"/>
      <c r="B22" s="2033"/>
      <c r="C22" s="2034"/>
      <c r="D22" s="2316"/>
      <c r="E22" s="638"/>
      <c r="F22" s="92" t="s">
        <v>200</v>
      </c>
      <c r="G22" s="2944">
        <v>58</v>
      </c>
      <c r="H22" s="2944">
        <v>15</v>
      </c>
      <c r="I22" s="2944">
        <f t="shared" si="2"/>
        <v>73</v>
      </c>
      <c r="J22" s="2945"/>
      <c r="K22" s="2945">
        <v>7</v>
      </c>
      <c r="L22" s="2945">
        <v>5</v>
      </c>
      <c r="M22" s="2946">
        <f t="shared" si="1"/>
        <v>12</v>
      </c>
      <c r="N22" s="2016"/>
      <c r="O22" s="2016"/>
    </row>
    <row r="23" spans="1:19" ht="12" customHeight="1">
      <c r="A23" s="2033"/>
      <c r="B23" s="2033"/>
      <c r="C23" s="2034"/>
      <c r="D23" s="2316"/>
      <c r="E23" s="631"/>
      <c r="F23" s="92" t="s">
        <v>201</v>
      </c>
      <c r="G23" s="2944">
        <v>14</v>
      </c>
      <c r="H23" s="2944">
        <v>7</v>
      </c>
      <c r="I23" s="2944">
        <f t="shared" si="2"/>
        <v>21</v>
      </c>
      <c r="J23" s="2945"/>
      <c r="K23" s="2945">
        <v>0</v>
      </c>
      <c r="L23" s="2945">
        <v>0</v>
      </c>
      <c r="M23" s="2946">
        <f t="shared" si="1"/>
        <v>0</v>
      </c>
      <c r="N23" s="2016"/>
      <c r="O23" s="2016"/>
    </row>
    <row r="24" spans="1:19" ht="12" customHeight="1">
      <c r="A24" s="2033"/>
      <c r="B24" s="2033"/>
      <c r="C24" s="2034"/>
      <c r="D24" s="2316"/>
      <c r="E24" s="638"/>
      <c r="F24" s="92" t="s">
        <v>202</v>
      </c>
      <c r="G24" s="2944">
        <v>17</v>
      </c>
      <c r="H24" s="2944">
        <v>17</v>
      </c>
      <c r="I24" s="2944">
        <f t="shared" si="2"/>
        <v>34</v>
      </c>
      <c r="J24" s="2945"/>
      <c r="K24" s="2945">
        <v>6</v>
      </c>
      <c r="L24" s="2945">
        <v>6</v>
      </c>
      <c r="M24" s="2946">
        <f t="shared" si="1"/>
        <v>12</v>
      </c>
      <c r="N24" s="2016"/>
      <c r="O24" s="2016"/>
    </row>
    <row r="25" spans="1:19" ht="12" customHeight="1">
      <c r="A25" s="2033"/>
      <c r="B25" s="2033"/>
      <c r="C25" s="2034"/>
      <c r="D25" s="2316"/>
      <c r="E25" s="631"/>
      <c r="F25" s="92" t="s">
        <v>203</v>
      </c>
      <c r="G25" s="2952">
        <v>34</v>
      </c>
      <c r="H25" s="2952">
        <v>12</v>
      </c>
      <c r="I25" s="2944">
        <f t="shared" si="2"/>
        <v>46</v>
      </c>
      <c r="J25" s="2945"/>
      <c r="K25" s="2945">
        <v>0</v>
      </c>
      <c r="L25" s="2945">
        <v>0</v>
      </c>
      <c r="M25" s="2946">
        <f t="shared" si="1"/>
        <v>0</v>
      </c>
      <c r="N25" s="2016"/>
      <c r="O25" s="2016"/>
    </row>
    <row r="26" spans="1:19" ht="12" customHeight="1">
      <c r="A26" s="2033"/>
      <c r="B26" s="2033"/>
      <c r="C26" s="2034"/>
      <c r="D26" s="2316"/>
      <c r="E26" s="631"/>
      <c r="F26" s="92" t="s">
        <v>197</v>
      </c>
      <c r="G26" s="2952">
        <v>0</v>
      </c>
      <c r="H26" s="2952">
        <v>0</v>
      </c>
      <c r="I26" s="2944">
        <f t="shared" si="2"/>
        <v>0</v>
      </c>
      <c r="J26" s="2945"/>
      <c r="K26" s="2945">
        <v>0</v>
      </c>
      <c r="L26" s="2945">
        <v>0</v>
      </c>
      <c r="M26" s="2946">
        <f t="shared" si="1"/>
        <v>0</v>
      </c>
      <c r="N26" s="2016"/>
      <c r="O26" s="2016"/>
    </row>
    <row r="27" spans="1:19" ht="12" customHeight="1">
      <c r="A27" s="2033"/>
      <c r="B27" s="2033"/>
      <c r="C27" s="2034"/>
      <c r="D27" s="2316"/>
      <c r="E27" s="631"/>
      <c r="F27" s="92" t="s">
        <v>204</v>
      </c>
      <c r="G27" s="2952">
        <v>116</v>
      </c>
      <c r="H27" s="2952">
        <v>36</v>
      </c>
      <c r="I27" s="2944">
        <f t="shared" si="2"/>
        <v>152</v>
      </c>
      <c r="J27" s="2945"/>
      <c r="K27" s="2945">
        <v>0</v>
      </c>
      <c r="L27" s="2945">
        <v>0</v>
      </c>
      <c r="M27" s="2946">
        <f t="shared" si="1"/>
        <v>0</v>
      </c>
      <c r="N27" s="2016"/>
      <c r="O27" s="2016"/>
    </row>
    <row r="28" spans="1:19" ht="12" customHeight="1">
      <c r="A28" s="2033"/>
      <c r="B28" s="2033"/>
      <c r="C28" s="2034"/>
      <c r="D28" s="2316"/>
      <c r="E28" s="631"/>
      <c r="F28" s="64" t="s">
        <v>334</v>
      </c>
      <c r="G28" s="2944">
        <v>1</v>
      </c>
      <c r="H28" s="2944">
        <v>1</v>
      </c>
      <c r="I28" s="2944">
        <f t="shared" si="2"/>
        <v>2</v>
      </c>
      <c r="J28" s="2944"/>
      <c r="K28" s="2944">
        <v>0</v>
      </c>
      <c r="L28" s="2944">
        <v>0</v>
      </c>
      <c r="M28" s="2946">
        <f t="shared" si="1"/>
        <v>0</v>
      </c>
      <c r="N28" s="2016"/>
      <c r="O28" s="2016"/>
    </row>
    <row r="29" spans="1:19" ht="12" customHeight="1">
      <c r="A29" s="2033"/>
      <c r="B29" s="2033"/>
      <c r="C29" s="2034"/>
      <c r="D29" s="2316"/>
      <c r="E29" s="639" t="s">
        <v>25</v>
      </c>
      <c r="F29" s="92"/>
      <c r="G29" s="2947">
        <f>SUM(G30:G32)</f>
        <v>46</v>
      </c>
      <c r="H29" s="2947">
        <f>SUM(H30:H32)</f>
        <v>40</v>
      </c>
      <c r="I29" s="2947">
        <f t="shared" si="2"/>
        <v>86</v>
      </c>
      <c r="J29" s="2947"/>
      <c r="K29" s="2947">
        <f>SUM(K30:K32)</f>
        <v>6</v>
      </c>
      <c r="L29" s="2947">
        <f>SUM(L30:L32)</f>
        <v>14</v>
      </c>
      <c r="M29" s="2951">
        <f t="shared" si="1"/>
        <v>20</v>
      </c>
      <c r="N29" s="2016"/>
      <c r="O29" s="2016"/>
    </row>
    <row r="30" spans="1:19" ht="12" customHeight="1">
      <c r="A30" s="2033"/>
      <c r="B30" s="2033"/>
      <c r="C30" s="2034"/>
      <c r="D30" s="2316"/>
      <c r="E30" s="631"/>
      <c r="F30" s="92" t="s">
        <v>195</v>
      </c>
      <c r="G30" s="2944">
        <v>0</v>
      </c>
      <c r="H30" s="2944">
        <v>0</v>
      </c>
      <c r="I30" s="2943">
        <f t="shared" si="2"/>
        <v>0</v>
      </c>
      <c r="J30" s="2945"/>
      <c r="K30" s="2945">
        <v>0</v>
      </c>
      <c r="L30" s="2945">
        <v>0</v>
      </c>
      <c r="M30" s="2946">
        <f t="shared" si="1"/>
        <v>0</v>
      </c>
      <c r="N30" s="2016"/>
      <c r="O30" s="2016"/>
    </row>
    <row r="31" spans="1:19" ht="12" customHeight="1">
      <c r="A31" s="2033"/>
      <c r="B31" s="2033"/>
      <c r="C31" s="2034"/>
      <c r="D31" s="2316"/>
      <c r="E31" s="631"/>
      <c r="F31" s="92" t="s">
        <v>200</v>
      </c>
      <c r="G31" s="2944">
        <v>10</v>
      </c>
      <c r="H31" s="2944">
        <v>13</v>
      </c>
      <c r="I31" s="2943">
        <f t="shared" si="2"/>
        <v>23</v>
      </c>
      <c r="J31" s="2945"/>
      <c r="K31" s="2945">
        <v>2</v>
      </c>
      <c r="L31" s="2945">
        <v>7</v>
      </c>
      <c r="M31" s="2946">
        <f t="shared" si="1"/>
        <v>9</v>
      </c>
      <c r="N31" s="2016"/>
      <c r="O31" s="2016"/>
    </row>
    <row r="32" spans="1:19" ht="12" customHeight="1">
      <c r="A32" s="2033"/>
      <c r="B32" s="2033"/>
      <c r="C32" s="2034"/>
      <c r="D32" s="2316"/>
      <c r="E32" s="631"/>
      <c r="F32" s="64" t="s">
        <v>193</v>
      </c>
      <c r="G32" s="2944">
        <v>36</v>
      </c>
      <c r="H32" s="2944">
        <v>27</v>
      </c>
      <c r="I32" s="2943">
        <f t="shared" si="2"/>
        <v>63</v>
      </c>
      <c r="J32" s="2945"/>
      <c r="K32" s="2945">
        <v>4</v>
      </c>
      <c r="L32" s="2945">
        <v>7</v>
      </c>
      <c r="M32" s="2946">
        <f t="shared" si="1"/>
        <v>11</v>
      </c>
      <c r="N32" s="2016"/>
      <c r="O32" s="2016"/>
    </row>
    <row r="33" spans="1:15" ht="12" customHeight="1">
      <c r="A33" s="2033"/>
      <c r="B33" s="2033"/>
      <c r="C33" s="2034"/>
      <c r="D33" s="2316"/>
      <c r="E33" s="640" t="s">
        <v>26</v>
      </c>
      <c r="F33" s="92"/>
      <c r="G33" s="2947">
        <f>G34</f>
        <v>74</v>
      </c>
      <c r="H33" s="2947">
        <f>H34</f>
        <v>51</v>
      </c>
      <c r="I33" s="2950">
        <f t="shared" si="2"/>
        <v>125</v>
      </c>
      <c r="J33" s="2945"/>
      <c r="K33" s="2947">
        <f>K34</f>
        <v>40</v>
      </c>
      <c r="L33" s="2947">
        <f>L34</f>
        <v>28</v>
      </c>
      <c r="M33" s="2949">
        <f t="shared" si="1"/>
        <v>68</v>
      </c>
      <c r="N33" s="2016"/>
      <c r="O33" s="2016"/>
    </row>
    <row r="34" spans="1:15" ht="12" customHeight="1">
      <c r="A34" s="2033"/>
      <c r="B34" s="2033"/>
      <c r="C34" s="2034"/>
      <c r="D34" s="2316"/>
      <c r="E34" s="638"/>
      <c r="F34" s="92" t="s">
        <v>206</v>
      </c>
      <c r="G34" s="2944">
        <v>74</v>
      </c>
      <c r="H34" s="2944">
        <v>51</v>
      </c>
      <c r="I34" s="2944">
        <f t="shared" si="2"/>
        <v>125</v>
      </c>
      <c r="J34" s="2944"/>
      <c r="K34" s="2944">
        <v>40</v>
      </c>
      <c r="L34" s="2945">
        <v>28</v>
      </c>
      <c r="M34" s="2946">
        <f t="shared" si="1"/>
        <v>68</v>
      </c>
      <c r="N34" s="2016"/>
      <c r="O34" s="2016"/>
    </row>
    <row r="35" spans="1:15" s="2957" customFormat="1" ht="12" customHeight="1">
      <c r="A35" s="2953"/>
      <c r="B35" s="2953"/>
      <c r="C35" s="2954"/>
      <c r="D35" s="2102"/>
      <c r="E35" s="640" t="s">
        <v>27</v>
      </c>
      <c r="F35" s="175"/>
      <c r="G35" s="2950">
        <f>SUM(G36)</f>
        <v>0</v>
      </c>
      <c r="H35" s="2950">
        <f>SUM(H36)</f>
        <v>0</v>
      </c>
      <c r="I35" s="2950">
        <f t="shared" si="2"/>
        <v>0</v>
      </c>
      <c r="J35" s="2950"/>
      <c r="K35" s="2950">
        <f>SUM(K36)</f>
        <v>0</v>
      </c>
      <c r="L35" s="2950">
        <f>SUM(L36)</f>
        <v>0</v>
      </c>
      <c r="M35" s="2955">
        <f t="shared" si="1"/>
        <v>0</v>
      </c>
      <c r="N35" s="2956"/>
      <c r="O35" s="2956"/>
    </row>
    <row r="36" spans="1:15" ht="12" customHeight="1">
      <c r="A36" s="2033"/>
      <c r="B36" s="2033"/>
      <c r="C36" s="2034"/>
      <c r="D36" s="2096"/>
      <c r="E36" s="648"/>
      <c r="F36" s="314" t="s">
        <v>207</v>
      </c>
      <c r="G36" s="2944">
        <v>0</v>
      </c>
      <c r="H36" s="2944">
        <v>0</v>
      </c>
      <c r="I36" s="2944">
        <f t="shared" si="2"/>
        <v>0</v>
      </c>
      <c r="J36" s="2944"/>
      <c r="K36" s="2944">
        <v>0</v>
      </c>
      <c r="L36" s="2945">
        <v>0</v>
      </c>
      <c r="M36" s="2946">
        <f t="shared" si="1"/>
        <v>0</v>
      </c>
      <c r="N36" s="2016"/>
      <c r="O36" s="2016"/>
    </row>
    <row r="37" spans="1:15" ht="12.95" customHeight="1">
      <c r="A37" s="2024"/>
      <c r="B37" s="2024"/>
      <c r="C37" s="2034"/>
      <c r="D37" s="2211">
        <v>1402</v>
      </c>
      <c r="E37" s="29" t="s">
        <v>29</v>
      </c>
      <c r="F37" s="123"/>
      <c r="G37" s="2958">
        <f>SUM(G38+G44+G48+G53+G56+G60+G63+G67)</f>
        <v>2963</v>
      </c>
      <c r="H37" s="2958">
        <f>SUM(H38+H44+H48+H53+H56+H60+H63+H67)</f>
        <v>3017</v>
      </c>
      <c r="I37" s="2958">
        <f>I38+I44+I48+I53+I56+I60+I63+I67</f>
        <v>5980</v>
      </c>
      <c r="J37" s="2958">
        <f>J38+J44+J48+J53+J60+J63+J67</f>
        <v>0</v>
      </c>
      <c r="K37" s="2958">
        <f>SUM(K38+K44+K48+K53+K56+K60+K63+K67)</f>
        <v>2072</v>
      </c>
      <c r="L37" s="2958">
        <f>L38+L44+L48+L53+L60+L63+L67+L56</f>
        <v>2008</v>
      </c>
      <c r="M37" s="2959">
        <f>SUM(K37:L37)</f>
        <v>4080</v>
      </c>
      <c r="N37" s="2016"/>
      <c r="O37" s="2016"/>
    </row>
    <row r="38" spans="1:15" ht="12" customHeight="1">
      <c r="A38" s="2033"/>
      <c r="B38" s="2033"/>
      <c r="C38" s="2033"/>
      <c r="D38" s="2212"/>
      <c r="E38" s="636" t="s">
        <v>114</v>
      </c>
      <c r="F38" s="92"/>
      <c r="G38" s="2947">
        <f>SUM(G39:G43)</f>
        <v>1396</v>
      </c>
      <c r="H38" s="2947">
        <f>SUM(H39:H43)</f>
        <v>1348</v>
      </c>
      <c r="I38" s="2947">
        <f>G38+H38</f>
        <v>2744</v>
      </c>
      <c r="J38" s="2947"/>
      <c r="K38" s="2947">
        <f>SUM(K39:K43)</f>
        <v>968</v>
      </c>
      <c r="L38" s="2947">
        <f>SUM(L39:L43)</f>
        <v>969</v>
      </c>
      <c r="M38" s="2951">
        <f t="shared" ref="M38:M68" si="3">SUM(K38:L38)</f>
        <v>1937</v>
      </c>
      <c r="N38" s="2016"/>
      <c r="O38" s="2016"/>
    </row>
    <row r="39" spans="1:15" ht="12" customHeight="1">
      <c r="A39" s="2033"/>
      <c r="B39" s="2033"/>
      <c r="C39" s="2033"/>
      <c r="D39" s="2212"/>
      <c r="E39" s="631"/>
      <c r="F39" s="92" t="s">
        <v>208</v>
      </c>
      <c r="G39" s="2033">
        <v>312</v>
      </c>
      <c r="H39" s="2033">
        <v>324</v>
      </c>
      <c r="I39" s="2944">
        <f>SUM(G39:H39)</f>
        <v>636</v>
      </c>
      <c r="J39" s="2945"/>
      <c r="K39" s="2945">
        <v>263</v>
      </c>
      <c r="L39" s="2945">
        <v>292</v>
      </c>
      <c r="M39" s="2946">
        <f t="shared" si="3"/>
        <v>555</v>
      </c>
      <c r="N39" s="2016"/>
      <c r="O39" s="2016"/>
    </row>
    <row r="40" spans="1:15" ht="12" customHeight="1">
      <c r="A40" s="2033"/>
      <c r="B40" s="2033"/>
      <c r="C40" s="2033"/>
      <c r="D40" s="2212"/>
      <c r="E40" s="631"/>
      <c r="F40" s="92" t="s">
        <v>209</v>
      </c>
      <c r="G40" s="2945">
        <v>450</v>
      </c>
      <c r="H40" s="2945">
        <v>451</v>
      </c>
      <c r="I40" s="2944">
        <f>SUM(G40:H40)</f>
        <v>901</v>
      </c>
      <c r="J40" s="2945"/>
      <c r="K40" s="2945">
        <v>284</v>
      </c>
      <c r="L40" s="2945">
        <v>323</v>
      </c>
      <c r="M40" s="2946">
        <f t="shared" si="3"/>
        <v>607</v>
      </c>
      <c r="N40" s="2016"/>
      <c r="O40" s="2016"/>
    </row>
    <row r="41" spans="1:15" ht="12" customHeight="1">
      <c r="A41" s="2033"/>
      <c r="B41" s="2033"/>
      <c r="C41" s="2033"/>
      <c r="D41" s="2212"/>
      <c r="E41" s="631"/>
      <c r="F41" s="92" t="s">
        <v>210</v>
      </c>
      <c r="G41" s="2944">
        <v>238</v>
      </c>
      <c r="H41" s="2944">
        <v>475</v>
      </c>
      <c r="I41" s="2944">
        <f>SUM(G41:H41)</f>
        <v>713</v>
      </c>
      <c r="J41" s="2945"/>
      <c r="K41" s="2945">
        <v>138</v>
      </c>
      <c r="L41" s="2945">
        <v>289</v>
      </c>
      <c r="M41" s="2946">
        <f t="shared" si="3"/>
        <v>427</v>
      </c>
      <c r="N41" s="2016"/>
      <c r="O41" s="2016"/>
    </row>
    <row r="42" spans="1:15" ht="12" customHeight="1">
      <c r="A42" s="2033"/>
      <c r="B42" s="2033"/>
      <c r="C42" s="2033"/>
      <c r="D42" s="2212"/>
      <c r="E42" s="631"/>
      <c r="F42" s="92" t="s">
        <v>211</v>
      </c>
      <c r="G42" s="2944">
        <v>100</v>
      </c>
      <c r="H42" s="2944">
        <v>20</v>
      </c>
      <c r="I42" s="2944">
        <f>SUM(G42:H42)</f>
        <v>120</v>
      </c>
      <c r="J42" s="2945"/>
      <c r="K42" s="2945">
        <v>65</v>
      </c>
      <c r="L42" s="2945">
        <v>9</v>
      </c>
      <c r="M42" s="2946">
        <f t="shared" si="3"/>
        <v>74</v>
      </c>
      <c r="N42" s="2016"/>
      <c r="O42" s="2016"/>
    </row>
    <row r="43" spans="1:15" ht="12" customHeight="1">
      <c r="A43" s="2033"/>
      <c r="B43" s="2033"/>
      <c r="C43" s="2033"/>
      <c r="D43" s="2212"/>
      <c r="E43" s="638"/>
      <c r="F43" s="92" t="s">
        <v>212</v>
      </c>
      <c r="G43" s="2945">
        <v>296</v>
      </c>
      <c r="H43" s="2945">
        <v>78</v>
      </c>
      <c r="I43" s="2944">
        <f>SUM(G43:H43)</f>
        <v>374</v>
      </c>
      <c r="J43" s="2945"/>
      <c r="K43" s="2945">
        <v>218</v>
      </c>
      <c r="L43" s="2945">
        <v>56</v>
      </c>
      <c r="M43" s="2946">
        <f t="shared" si="3"/>
        <v>274</v>
      </c>
      <c r="N43" s="2016"/>
      <c r="O43" s="2016"/>
    </row>
    <row r="44" spans="1:15" ht="12" customHeight="1">
      <c r="A44" s="2033"/>
      <c r="B44" s="2033"/>
      <c r="C44" s="2033"/>
      <c r="D44" s="2212"/>
      <c r="E44" s="636" t="s">
        <v>113</v>
      </c>
      <c r="F44" s="92"/>
      <c r="G44" s="2947">
        <f>G45+G47+G46</f>
        <v>514</v>
      </c>
      <c r="H44" s="2947">
        <f>H45+H47+H46</f>
        <v>408</v>
      </c>
      <c r="I44" s="2950">
        <f t="shared" ref="I44:I68" si="4">SUM(G44:H44)</f>
        <v>922</v>
      </c>
      <c r="J44" s="2947"/>
      <c r="K44" s="2947">
        <f>K45+K47+K46</f>
        <v>507</v>
      </c>
      <c r="L44" s="2947">
        <f>L45+L47+L46</f>
        <v>402</v>
      </c>
      <c r="M44" s="2951">
        <f t="shared" si="3"/>
        <v>909</v>
      </c>
      <c r="N44" s="2016"/>
      <c r="O44" s="2016"/>
    </row>
    <row r="45" spans="1:15" ht="12" customHeight="1">
      <c r="A45" s="2033"/>
      <c r="B45" s="2033"/>
      <c r="C45" s="2033"/>
      <c r="D45" s="2212"/>
      <c r="E45" s="631"/>
      <c r="F45" s="92" t="s">
        <v>209</v>
      </c>
      <c r="G45" s="2945">
        <v>336</v>
      </c>
      <c r="H45" s="2945">
        <v>360</v>
      </c>
      <c r="I45" s="2944">
        <f t="shared" si="4"/>
        <v>696</v>
      </c>
      <c r="J45" s="2945"/>
      <c r="K45" s="2945">
        <v>329</v>
      </c>
      <c r="L45" s="2945">
        <v>354</v>
      </c>
      <c r="M45" s="2946">
        <f t="shared" si="3"/>
        <v>683</v>
      </c>
      <c r="N45" s="2016"/>
      <c r="O45" s="2016"/>
    </row>
    <row r="46" spans="1:15" ht="12" customHeight="1">
      <c r="A46" s="2033"/>
      <c r="B46" s="2033"/>
      <c r="C46" s="2033"/>
      <c r="D46" s="2212"/>
      <c r="E46" s="631"/>
      <c r="F46" s="92" t="s">
        <v>211</v>
      </c>
      <c r="G46" s="2945">
        <v>22</v>
      </c>
      <c r="H46" s="2945">
        <v>7</v>
      </c>
      <c r="I46" s="2944">
        <f t="shared" si="4"/>
        <v>29</v>
      </c>
      <c r="J46" s="2945"/>
      <c r="K46" s="2945">
        <v>22</v>
      </c>
      <c r="L46" s="2945">
        <v>7</v>
      </c>
      <c r="M46" s="2946">
        <f t="shared" si="3"/>
        <v>29</v>
      </c>
      <c r="N46" s="2016"/>
      <c r="O46" s="2016"/>
    </row>
    <row r="47" spans="1:15" ht="12" customHeight="1">
      <c r="A47" s="2033"/>
      <c r="B47" s="2033"/>
      <c r="C47" s="2033"/>
      <c r="D47" s="2212"/>
      <c r="E47" s="631"/>
      <c r="F47" s="92" t="s">
        <v>212</v>
      </c>
      <c r="G47" s="2945">
        <v>156</v>
      </c>
      <c r="H47" s="2945">
        <v>41</v>
      </c>
      <c r="I47" s="2944">
        <f t="shared" si="4"/>
        <v>197</v>
      </c>
      <c r="J47" s="2945"/>
      <c r="K47" s="2945">
        <v>156</v>
      </c>
      <c r="L47" s="2945">
        <v>41</v>
      </c>
      <c r="M47" s="2946">
        <f t="shared" si="3"/>
        <v>197</v>
      </c>
      <c r="N47" s="2016"/>
      <c r="O47" s="2016"/>
    </row>
    <row r="48" spans="1:15" ht="12" customHeight="1">
      <c r="A48" s="2033"/>
      <c r="B48" s="2033"/>
      <c r="C48" s="2033"/>
      <c r="D48" s="2212"/>
      <c r="E48" s="636" t="s">
        <v>32</v>
      </c>
      <c r="F48" s="92"/>
      <c r="G48" s="2947">
        <f>SUM(G49:G52)</f>
        <v>247</v>
      </c>
      <c r="H48" s="2947">
        <f>SUM(H49:H52)</f>
        <v>356</v>
      </c>
      <c r="I48" s="2950">
        <f t="shared" si="4"/>
        <v>603</v>
      </c>
      <c r="J48" s="2947"/>
      <c r="K48" s="2947">
        <f>SUM(K49:K52)</f>
        <v>74</v>
      </c>
      <c r="L48" s="2947">
        <f>SUM(L49:L52)</f>
        <v>87</v>
      </c>
      <c r="M48" s="2951">
        <f t="shared" si="3"/>
        <v>161</v>
      </c>
      <c r="N48" s="2016"/>
      <c r="O48" s="2016"/>
    </row>
    <row r="49" spans="1:15" ht="12" customHeight="1">
      <c r="A49" s="2033"/>
      <c r="B49" s="2033"/>
      <c r="C49" s="2033"/>
      <c r="D49" s="2212"/>
      <c r="E49" s="631"/>
      <c r="F49" s="92" t="s">
        <v>208</v>
      </c>
      <c r="G49" s="2945">
        <v>132</v>
      </c>
      <c r="H49" s="2945">
        <v>141</v>
      </c>
      <c r="I49" s="2944">
        <f t="shared" si="4"/>
        <v>273</v>
      </c>
      <c r="J49" s="2945"/>
      <c r="K49" s="2945">
        <v>27</v>
      </c>
      <c r="L49" s="2945">
        <v>31</v>
      </c>
      <c r="M49" s="2946">
        <f t="shared" si="3"/>
        <v>58</v>
      </c>
      <c r="N49" s="2016"/>
      <c r="O49" s="2016"/>
    </row>
    <row r="50" spans="1:15" ht="12" customHeight="1">
      <c r="A50" s="2033"/>
      <c r="B50" s="2033"/>
      <c r="C50" s="2033"/>
      <c r="D50" s="2212"/>
      <c r="E50" s="631"/>
      <c r="F50" s="92" t="s">
        <v>213</v>
      </c>
      <c r="G50" s="2945">
        <v>26</v>
      </c>
      <c r="H50" s="2945">
        <v>39</v>
      </c>
      <c r="I50" s="2944">
        <f t="shared" si="4"/>
        <v>65</v>
      </c>
      <c r="J50" s="2945"/>
      <c r="K50" s="2945">
        <v>8</v>
      </c>
      <c r="L50" s="2945">
        <v>11</v>
      </c>
      <c r="M50" s="2946">
        <f t="shared" si="3"/>
        <v>19</v>
      </c>
      <c r="N50" s="2016"/>
      <c r="O50" s="2016"/>
    </row>
    <row r="51" spans="1:15" ht="12" customHeight="1">
      <c r="A51" s="2033"/>
      <c r="B51" s="2033"/>
      <c r="C51" s="2033"/>
      <c r="D51" s="2212"/>
      <c r="E51" s="631"/>
      <c r="F51" s="92" t="s">
        <v>214</v>
      </c>
      <c r="G51" s="2944">
        <v>38</v>
      </c>
      <c r="H51" s="2944">
        <v>65</v>
      </c>
      <c r="I51" s="2944">
        <f t="shared" si="4"/>
        <v>103</v>
      </c>
      <c r="J51" s="2945"/>
      <c r="K51" s="2945">
        <v>16</v>
      </c>
      <c r="L51" s="2945">
        <v>14</v>
      </c>
      <c r="M51" s="2946">
        <f>SUM(K51:L51)</f>
        <v>30</v>
      </c>
      <c r="N51" s="2016"/>
      <c r="O51" s="2016"/>
    </row>
    <row r="52" spans="1:15" ht="12" customHeight="1">
      <c r="A52" s="2033"/>
      <c r="B52" s="2033"/>
      <c r="C52" s="2033"/>
      <c r="D52" s="2212"/>
      <c r="E52" s="631"/>
      <c r="F52" s="92" t="s">
        <v>215</v>
      </c>
      <c r="G52" s="2945">
        <v>51</v>
      </c>
      <c r="H52" s="2945">
        <v>111</v>
      </c>
      <c r="I52" s="2944">
        <f t="shared" si="4"/>
        <v>162</v>
      </c>
      <c r="J52" s="2945"/>
      <c r="K52" s="2945">
        <v>23</v>
      </c>
      <c r="L52" s="2945">
        <v>31</v>
      </c>
      <c r="M52" s="2946">
        <f t="shared" si="3"/>
        <v>54</v>
      </c>
      <c r="N52" s="2016"/>
      <c r="O52" s="2016"/>
    </row>
    <row r="53" spans="1:15" ht="12" customHeight="1">
      <c r="A53" s="2033"/>
      <c r="B53" s="2033"/>
      <c r="C53" s="2033"/>
      <c r="D53" s="2212"/>
      <c r="E53" s="636" t="s">
        <v>131</v>
      </c>
      <c r="F53" s="92"/>
      <c r="G53" s="2947">
        <f>G54+G55</f>
        <v>351</v>
      </c>
      <c r="H53" s="2947">
        <f>H54+H55</f>
        <v>437</v>
      </c>
      <c r="I53" s="2950">
        <f t="shared" si="4"/>
        <v>788</v>
      </c>
      <c r="J53" s="2947"/>
      <c r="K53" s="2947">
        <f>SUM(K54:K55)</f>
        <v>157</v>
      </c>
      <c r="L53" s="2947">
        <f>SUM(L54:L55)</f>
        <v>187</v>
      </c>
      <c r="M53" s="2951">
        <f t="shared" si="3"/>
        <v>344</v>
      </c>
      <c r="N53" s="2016"/>
      <c r="O53" s="2016"/>
    </row>
    <row r="54" spans="1:15" ht="12" customHeight="1">
      <c r="A54" s="2033"/>
      <c r="B54" s="2033"/>
      <c r="C54" s="2033"/>
      <c r="D54" s="2212"/>
      <c r="E54" s="638"/>
      <c r="F54" s="92" t="s">
        <v>208</v>
      </c>
      <c r="G54" s="2944">
        <v>132</v>
      </c>
      <c r="H54" s="2944">
        <v>179</v>
      </c>
      <c r="I54" s="2944">
        <f t="shared" si="4"/>
        <v>311</v>
      </c>
      <c r="J54" s="2945"/>
      <c r="K54" s="2945">
        <v>83</v>
      </c>
      <c r="L54" s="2945">
        <v>107</v>
      </c>
      <c r="M54" s="2946">
        <f t="shared" si="3"/>
        <v>190</v>
      </c>
      <c r="N54" s="2016"/>
      <c r="O54" s="2016"/>
    </row>
    <row r="55" spans="1:15" ht="12" customHeight="1">
      <c r="A55" s="2033"/>
      <c r="B55" s="2033"/>
      <c r="C55" s="2033"/>
      <c r="D55" s="2212"/>
      <c r="E55" s="638"/>
      <c r="F55" s="92" t="s">
        <v>209</v>
      </c>
      <c r="G55" s="2952">
        <v>219</v>
      </c>
      <c r="H55" s="2952">
        <v>258</v>
      </c>
      <c r="I55" s="2944">
        <f t="shared" si="4"/>
        <v>477</v>
      </c>
      <c r="J55" s="2945"/>
      <c r="K55" s="2945">
        <v>74</v>
      </c>
      <c r="L55" s="2945">
        <v>80</v>
      </c>
      <c r="M55" s="2946">
        <f t="shared" si="3"/>
        <v>154</v>
      </c>
      <c r="N55" s="2016"/>
      <c r="O55" s="2016"/>
    </row>
    <row r="56" spans="1:15" ht="12" customHeight="1">
      <c r="A56" s="2033"/>
      <c r="B56" s="2033"/>
      <c r="C56" s="2033"/>
      <c r="D56" s="2212"/>
      <c r="E56" s="636" t="s">
        <v>132</v>
      </c>
      <c r="F56" s="92"/>
      <c r="G56" s="2947">
        <f>G57+G58+G59</f>
        <v>142</v>
      </c>
      <c r="H56" s="2947">
        <f>H57+H58+H59</f>
        <v>145</v>
      </c>
      <c r="I56" s="2950">
        <f t="shared" si="4"/>
        <v>287</v>
      </c>
      <c r="J56" s="2947"/>
      <c r="K56" s="2947">
        <f>K57+K58+K59</f>
        <v>108</v>
      </c>
      <c r="L56" s="2947">
        <f>L57+L58+L59</f>
        <v>103</v>
      </c>
      <c r="M56" s="2949">
        <f t="shared" si="3"/>
        <v>211</v>
      </c>
      <c r="N56" s="2016"/>
      <c r="O56" s="2016"/>
    </row>
    <row r="57" spans="1:15" ht="12" customHeight="1">
      <c r="A57" s="2033"/>
      <c r="B57" s="2033"/>
      <c r="C57" s="2033"/>
      <c r="D57" s="2212"/>
      <c r="E57" s="631"/>
      <c r="F57" s="92" t="s">
        <v>208</v>
      </c>
      <c r="G57" s="2944">
        <v>55</v>
      </c>
      <c r="H57" s="2944">
        <v>65</v>
      </c>
      <c r="I57" s="2944">
        <f t="shared" si="4"/>
        <v>120</v>
      </c>
      <c r="J57" s="2945"/>
      <c r="K57" s="2945">
        <v>27</v>
      </c>
      <c r="L57" s="2945">
        <v>27</v>
      </c>
      <c r="M57" s="2946">
        <f t="shared" si="3"/>
        <v>54</v>
      </c>
      <c r="N57" s="2016"/>
      <c r="O57" s="2016"/>
    </row>
    <row r="58" spans="1:15" ht="12" customHeight="1">
      <c r="A58" s="2033"/>
      <c r="B58" s="2033"/>
      <c r="C58" s="2033"/>
      <c r="D58" s="2212"/>
      <c r="E58" s="631"/>
      <c r="F58" s="92" t="s">
        <v>216</v>
      </c>
      <c r="G58" s="2952">
        <v>3</v>
      </c>
      <c r="H58" s="2952">
        <v>2</v>
      </c>
      <c r="I58" s="2944">
        <f t="shared" si="4"/>
        <v>5</v>
      </c>
      <c r="J58" s="2945"/>
      <c r="K58" s="2945">
        <v>0</v>
      </c>
      <c r="L58" s="2945">
        <v>0</v>
      </c>
      <c r="M58" s="2946">
        <f t="shared" si="3"/>
        <v>0</v>
      </c>
      <c r="N58" s="2016"/>
      <c r="O58" s="2016"/>
    </row>
    <row r="59" spans="1:15" ht="12" customHeight="1">
      <c r="A59" s="2033"/>
      <c r="B59" s="2033"/>
      <c r="C59" s="2033"/>
      <c r="D59" s="2212"/>
      <c r="E59" s="631"/>
      <c r="F59" s="92" t="s">
        <v>209</v>
      </c>
      <c r="G59" s="2952">
        <v>84</v>
      </c>
      <c r="H59" s="2952">
        <v>78</v>
      </c>
      <c r="I59" s="2944">
        <f t="shared" si="4"/>
        <v>162</v>
      </c>
      <c r="J59" s="2945"/>
      <c r="K59" s="2945">
        <v>81</v>
      </c>
      <c r="L59" s="2945">
        <v>76</v>
      </c>
      <c r="M59" s="2946">
        <f t="shared" si="3"/>
        <v>157</v>
      </c>
      <c r="N59" s="2016"/>
      <c r="O59" s="2016"/>
    </row>
    <row r="60" spans="1:15" ht="12" customHeight="1">
      <c r="A60" s="2033"/>
      <c r="B60" s="2033"/>
      <c r="C60" s="2033"/>
      <c r="D60" s="2212"/>
      <c r="E60" s="636" t="s">
        <v>35</v>
      </c>
      <c r="F60" s="92"/>
      <c r="G60" s="2947">
        <f>G61+G62</f>
        <v>86</v>
      </c>
      <c r="H60" s="2947">
        <f>H61+H62</f>
        <v>117</v>
      </c>
      <c r="I60" s="2950">
        <f t="shared" si="4"/>
        <v>203</v>
      </c>
      <c r="J60" s="2945"/>
      <c r="K60" s="2947">
        <f>K61+K62</f>
        <v>81</v>
      </c>
      <c r="L60" s="2947">
        <f>L61+L62</f>
        <v>110</v>
      </c>
      <c r="M60" s="2955">
        <f t="shared" si="3"/>
        <v>191</v>
      </c>
      <c r="N60" s="2016"/>
      <c r="O60" s="2016"/>
    </row>
    <row r="61" spans="1:15" ht="12" customHeight="1">
      <c r="A61" s="2033"/>
      <c r="B61" s="2033"/>
      <c r="C61" s="2033"/>
      <c r="D61" s="2212"/>
      <c r="E61" s="638"/>
      <c r="F61" s="92" t="s">
        <v>208</v>
      </c>
      <c r="G61" s="2033">
        <v>50</v>
      </c>
      <c r="H61" s="2033">
        <v>58</v>
      </c>
      <c r="I61" s="2944">
        <f t="shared" si="4"/>
        <v>108</v>
      </c>
      <c r="J61" s="2945"/>
      <c r="K61" s="2945">
        <v>45</v>
      </c>
      <c r="L61" s="2945">
        <v>51</v>
      </c>
      <c r="M61" s="2946">
        <f t="shared" si="3"/>
        <v>96</v>
      </c>
      <c r="N61" s="2016"/>
      <c r="O61" s="2016"/>
    </row>
    <row r="62" spans="1:15" ht="12" customHeight="1">
      <c r="A62" s="2033"/>
      <c r="B62" s="2033"/>
      <c r="C62" s="2033"/>
      <c r="D62" s="2212"/>
      <c r="E62" s="638"/>
      <c r="F62" s="92" t="s">
        <v>209</v>
      </c>
      <c r="G62" s="2033">
        <v>36</v>
      </c>
      <c r="H62" s="2033">
        <v>59</v>
      </c>
      <c r="I62" s="2944">
        <f t="shared" si="4"/>
        <v>95</v>
      </c>
      <c r="J62" s="2945"/>
      <c r="K62" s="2945">
        <v>36</v>
      </c>
      <c r="L62" s="2945">
        <v>59</v>
      </c>
      <c r="M62" s="2946">
        <f t="shared" si="3"/>
        <v>95</v>
      </c>
      <c r="N62" s="2016"/>
      <c r="O62" s="2016"/>
    </row>
    <row r="63" spans="1:15" ht="12" customHeight="1">
      <c r="A63" s="2033"/>
      <c r="B63" s="2033"/>
      <c r="C63" s="2033"/>
      <c r="D63" s="2212"/>
      <c r="E63" s="636" t="s">
        <v>133</v>
      </c>
      <c r="F63" s="92"/>
      <c r="G63" s="2947">
        <f>SUM(G64:G66)</f>
        <v>180</v>
      </c>
      <c r="H63" s="2947">
        <f>SUM(H64:H66)</f>
        <v>152</v>
      </c>
      <c r="I63" s="2950">
        <f t="shared" si="4"/>
        <v>332</v>
      </c>
      <c r="J63" s="2945"/>
      <c r="K63" s="2947">
        <f>SUM(K64:K66)</f>
        <v>153</v>
      </c>
      <c r="L63" s="2947">
        <f>SUM(L64:L66)</f>
        <v>127</v>
      </c>
      <c r="M63" s="2955">
        <f t="shared" si="3"/>
        <v>280</v>
      </c>
      <c r="N63" s="2016"/>
      <c r="O63" s="2016"/>
    </row>
    <row r="64" spans="1:15" ht="12" customHeight="1">
      <c r="A64" s="2033"/>
      <c r="B64" s="2033"/>
      <c r="C64" s="2033"/>
      <c r="D64" s="2212"/>
      <c r="E64" s="348"/>
      <c r="F64" s="92" t="s">
        <v>208</v>
      </c>
      <c r="G64" s="2952">
        <v>86</v>
      </c>
      <c r="H64" s="2952">
        <v>86</v>
      </c>
      <c r="I64" s="2944">
        <f t="shared" si="4"/>
        <v>172</v>
      </c>
      <c r="J64" s="2945"/>
      <c r="K64" s="2945">
        <v>86</v>
      </c>
      <c r="L64" s="2945">
        <v>83</v>
      </c>
      <c r="M64" s="2946">
        <f t="shared" si="3"/>
        <v>169</v>
      </c>
      <c r="N64" s="2016"/>
      <c r="O64" s="2016"/>
    </row>
    <row r="65" spans="1:15" ht="12" customHeight="1">
      <c r="A65" s="2033"/>
      <c r="B65" s="2033"/>
      <c r="C65" s="2033"/>
      <c r="D65" s="2212"/>
      <c r="E65" s="348"/>
      <c r="F65" s="92" t="s">
        <v>209</v>
      </c>
      <c r="G65" s="2033">
        <v>86</v>
      </c>
      <c r="H65" s="2945">
        <v>55</v>
      </c>
      <c r="I65" s="2944">
        <f t="shared" si="4"/>
        <v>141</v>
      </c>
      <c r="J65" s="2945"/>
      <c r="K65" s="2945">
        <v>59</v>
      </c>
      <c r="L65" s="2945">
        <v>33</v>
      </c>
      <c r="M65" s="2946">
        <f t="shared" si="3"/>
        <v>92</v>
      </c>
      <c r="N65" s="2016"/>
      <c r="O65" s="2016"/>
    </row>
    <row r="66" spans="1:15" ht="12" customHeight="1">
      <c r="A66" s="2033"/>
      <c r="B66" s="2033"/>
      <c r="C66" s="2033"/>
      <c r="D66" s="2212"/>
      <c r="E66" s="348"/>
      <c r="F66" s="92" t="s">
        <v>215</v>
      </c>
      <c r="G66" s="2944">
        <v>8</v>
      </c>
      <c r="H66" s="2944">
        <v>11</v>
      </c>
      <c r="I66" s="2944">
        <f t="shared" si="4"/>
        <v>19</v>
      </c>
      <c r="J66" s="2945"/>
      <c r="K66" s="2945">
        <v>8</v>
      </c>
      <c r="L66" s="2945">
        <v>11</v>
      </c>
      <c r="M66" s="2946">
        <f t="shared" si="3"/>
        <v>19</v>
      </c>
      <c r="N66" s="2016"/>
      <c r="O66" s="2016"/>
    </row>
    <row r="67" spans="1:15" ht="12" customHeight="1">
      <c r="A67" s="2033"/>
      <c r="B67" s="2033"/>
      <c r="C67" s="2033"/>
      <c r="D67" s="2212"/>
      <c r="E67" s="640" t="s">
        <v>37</v>
      </c>
      <c r="F67" s="175"/>
      <c r="G67" s="2948">
        <f>G68</f>
        <v>47</v>
      </c>
      <c r="H67" s="2948">
        <f>H68</f>
        <v>54</v>
      </c>
      <c r="I67" s="2950">
        <f t="shared" si="4"/>
        <v>101</v>
      </c>
      <c r="J67" s="2945"/>
      <c r="K67" s="2947">
        <f>K68</f>
        <v>24</v>
      </c>
      <c r="L67" s="2947">
        <f>L68</f>
        <v>23</v>
      </c>
      <c r="M67" s="2949">
        <f t="shared" si="3"/>
        <v>47</v>
      </c>
      <c r="N67" s="2016"/>
      <c r="O67" s="2016"/>
    </row>
    <row r="68" spans="1:15" ht="12" customHeight="1">
      <c r="A68" s="2033"/>
      <c r="B68" s="2033"/>
      <c r="C68" s="2033"/>
      <c r="D68" s="2213"/>
      <c r="E68" s="638"/>
      <c r="F68" s="92" t="s">
        <v>217</v>
      </c>
      <c r="G68" s="2945">
        <v>47</v>
      </c>
      <c r="H68" s="2945">
        <v>54</v>
      </c>
      <c r="I68" s="2944">
        <f t="shared" si="4"/>
        <v>101</v>
      </c>
      <c r="J68" s="2945"/>
      <c r="K68" s="2945">
        <v>24</v>
      </c>
      <c r="L68" s="2945">
        <v>23</v>
      </c>
      <c r="M68" s="2946">
        <f t="shared" si="3"/>
        <v>47</v>
      </c>
      <c r="N68" s="2016"/>
      <c r="O68" s="2016"/>
    </row>
    <row r="69" spans="1:15" ht="12.75" customHeight="1">
      <c r="A69" s="2024"/>
      <c r="B69" s="2024"/>
      <c r="C69" s="2034"/>
      <c r="D69" s="2211">
        <v>1403</v>
      </c>
      <c r="E69" s="29" t="s">
        <v>39</v>
      </c>
      <c r="F69" s="123"/>
      <c r="G69" s="2958">
        <f>SUM(G70+G72+G74)</f>
        <v>305</v>
      </c>
      <c r="H69" s="2958">
        <f>SUM(H70+H72+H74)</f>
        <v>473</v>
      </c>
      <c r="I69" s="2958">
        <f>I70+I72+I74</f>
        <v>778</v>
      </c>
      <c r="J69" s="2958" t="e">
        <f>J70+J72+J74+#REF!</f>
        <v>#REF!</v>
      </c>
      <c r="K69" s="2958">
        <f>K70+K72+K74</f>
        <v>248</v>
      </c>
      <c r="L69" s="2958">
        <f>L70+L72+L74</f>
        <v>374</v>
      </c>
      <c r="M69" s="2959">
        <f>SUM(K69:L69)</f>
        <v>622</v>
      </c>
      <c r="N69" s="2016"/>
      <c r="O69" s="2016"/>
    </row>
    <row r="70" spans="1:15" ht="12" customHeight="1">
      <c r="A70" s="2033"/>
      <c r="B70" s="2033"/>
      <c r="C70" s="2034"/>
      <c r="D70" s="2212"/>
      <c r="E70" s="640" t="s">
        <v>40</v>
      </c>
      <c r="F70" s="92"/>
      <c r="G70" s="2948">
        <f>G71</f>
        <v>90</v>
      </c>
      <c r="H70" s="2948">
        <f>H71</f>
        <v>166</v>
      </c>
      <c r="I70" s="2948">
        <f>G70+H70</f>
        <v>256</v>
      </c>
      <c r="J70" s="2945"/>
      <c r="K70" s="2947">
        <f>K71</f>
        <v>66</v>
      </c>
      <c r="L70" s="2947">
        <f>L71</f>
        <v>119</v>
      </c>
      <c r="M70" s="2949">
        <f t="shared" ref="M70:M76" si="5">SUM(K70:L70)</f>
        <v>185</v>
      </c>
      <c r="N70" s="2016"/>
      <c r="O70" s="2016"/>
    </row>
    <row r="71" spans="1:15" ht="12" customHeight="1">
      <c r="A71" s="2033"/>
      <c r="B71" s="2033"/>
      <c r="C71" s="2033"/>
      <c r="D71" s="2212"/>
      <c r="E71" s="638"/>
      <c r="F71" s="92" t="s">
        <v>218</v>
      </c>
      <c r="G71" s="2944">
        <v>90</v>
      </c>
      <c r="H71" s="2944">
        <v>166</v>
      </c>
      <c r="I71" s="2943">
        <f>G71+H71</f>
        <v>256</v>
      </c>
      <c r="J71" s="2945"/>
      <c r="K71" s="2945">
        <v>66</v>
      </c>
      <c r="L71" s="2945">
        <v>119</v>
      </c>
      <c r="M71" s="2946">
        <f t="shared" si="5"/>
        <v>185</v>
      </c>
      <c r="N71" s="2016"/>
      <c r="O71" s="2016"/>
    </row>
    <row r="72" spans="1:15" ht="12" customHeight="1">
      <c r="A72" s="2033"/>
      <c r="B72" s="2033"/>
      <c r="C72" s="2033"/>
      <c r="D72" s="2212"/>
      <c r="E72" s="640" t="s">
        <v>41</v>
      </c>
      <c r="F72" s="92"/>
      <c r="G72" s="2947">
        <f>G73</f>
        <v>75</v>
      </c>
      <c r="H72" s="2947">
        <f>H73</f>
        <v>92</v>
      </c>
      <c r="I72" s="2948">
        <f>G72+H72</f>
        <v>167</v>
      </c>
      <c r="J72" s="2945"/>
      <c r="K72" s="2947">
        <f>K73</f>
        <v>61</v>
      </c>
      <c r="L72" s="2947">
        <f>L73</f>
        <v>76</v>
      </c>
      <c r="M72" s="2949">
        <f t="shared" si="5"/>
        <v>137</v>
      </c>
      <c r="N72" s="2016"/>
      <c r="O72" s="2016"/>
    </row>
    <row r="73" spans="1:15" ht="12" customHeight="1">
      <c r="A73" s="2033"/>
      <c r="B73" s="2033"/>
      <c r="C73" s="2033"/>
      <c r="D73" s="2212"/>
      <c r="E73" s="638"/>
      <c r="F73" s="92" t="s">
        <v>218</v>
      </c>
      <c r="G73" s="2944">
        <v>75</v>
      </c>
      <c r="H73" s="2944">
        <v>92</v>
      </c>
      <c r="I73" s="2943">
        <f>G73+H73</f>
        <v>167</v>
      </c>
      <c r="J73" s="2945"/>
      <c r="K73" s="2945">
        <v>61</v>
      </c>
      <c r="L73" s="2945">
        <v>76</v>
      </c>
      <c r="M73" s="2946">
        <f t="shared" si="5"/>
        <v>137</v>
      </c>
      <c r="N73" s="2016"/>
      <c r="O73" s="2016"/>
    </row>
    <row r="74" spans="1:15" ht="12" customHeight="1">
      <c r="A74" s="2033"/>
      <c r="B74" s="2033"/>
      <c r="C74" s="2033"/>
      <c r="D74" s="2212"/>
      <c r="E74" s="640" t="s">
        <v>42</v>
      </c>
      <c r="F74" s="92"/>
      <c r="G74" s="2948">
        <f>SUM(G75:G76)</f>
        <v>140</v>
      </c>
      <c r="H74" s="2948">
        <f>SUM(H75:H76)</f>
        <v>215</v>
      </c>
      <c r="I74" s="2948">
        <f>G74+H74</f>
        <v>355</v>
      </c>
      <c r="J74" s="2945"/>
      <c r="K74" s="2947">
        <f>SUM(K75:K76)</f>
        <v>121</v>
      </c>
      <c r="L74" s="2947">
        <f>SUM(L75:L76)</f>
        <v>179</v>
      </c>
      <c r="M74" s="2949">
        <f t="shared" si="5"/>
        <v>300</v>
      </c>
      <c r="N74" s="2016"/>
      <c r="O74" s="2016"/>
    </row>
    <row r="75" spans="1:15" ht="12" customHeight="1">
      <c r="A75" s="2033"/>
      <c r="B75" s="2033"/>
      <c r="C75" s="2033"/>
      <c r="D75" s="2212"/>
      <c r="E75" s="638"/>
      <c r="F75" s="92" t="s">
        <v>218</v>
      </c>
      <c r="G75" s="2945">
        <v>112</v>
      </c>
      <c r="H75" s="2945">
        <v>168</v>
      </c>
      <c r="I75" s="2944">
        <f>SUM(G75:H75)</f>
        <v>280</v>
      </c>
      <c r="J75" s="2945"/>
      <c r="K75" s="2945">
        <v>108</v>
      </c>
      <c r="L75" s="2945">
        <v>158</v>
      </c>
      <c r="M75" s="2946">
        <f t="shared" si="5"/>
        <v>266</v>
      </c>
      <c r="N75" s="2016"/>
      <c r="O75" s="2016"/>
    </row>
    <row r="76" spans="1:15" ht="12" customHeight="1">
      <c r="A76" s="2033"/>
      <c r="B76" s="2033"/>
      <c r="C76" s="2033"/>
      <c r="D76" s="2213"/>
      <c r="E76" s="648"/>
      <c r="F76" s="314" t="s">
        <v>219</v>
      </c>
      <c r="G76" s="2960">
        <v>28</v>
      </c>
      <c r="H76" s="2960">
        <v>47</v>
      </c>
      <c r="I76" s="2961">
        <f>SUM(G76:H76)</f>
        <v>75</v>
      </c>
      <c r="J76" s="2962"/>
      <c r="K76" s="2962">
        <v>13</v>
      </c>
      <c r="L76" s="2962">
        <v>21</v>
      </c>
      <c r="M76" s="2963">
        <f t="shared" si="5"/>
        <v>34</v>
      </c>
      <c r="N76" s="2016"/>
      <c r="O76" s="2016"/>
    </row>
    <row r="77" spans="1:15" ht="12" customHeight="1">
      <c r="A77" s="2024"/>
      <c r="B77" s="2024"/>
      <c r="C77" s="2034"/>
      <c r="D77" s="2964"/>
      <c r="E77" s="2965"/>
      <c r="F77" s="2024"/>
      <c r="G77" s="2033"/>
      <c r="H77" s="2033"/>
      <c r="I77" s="2945"/>
      <c r="J77" s="2945"/>
      <c r="K77" s="2033"/>
      <c r="L77" s="2966"/>
      <c r="M77" s="2966" t="s">
        <v>220</v>
      </c>
      <c r="N77" s="2016"/>
      <c r="O77" s="2016"/>
    </row>
    <row r="78" spans="1:15" ht="12" customHeight="1">
      <c r="A78" s="2024"/>
      <c r="B78" s="2024"/>
      <c r="C78" s="2034"/>
      <c r="D78" s="2967"/>
      <c r="E78" s="2024"/>
      <c r="F78" s="2024"/>
      <c r="G78" s="2033"/>
      <c r="H78" s="2968"/>
      <c r="I78" s="2033"/>
      <c r="J78" s="2033"/>
      <c r="K78" s="2033"/>
      <c r="L78" s="2969" t="s">
        <v>221</v>
      </c>
      <c r="M78" s="2969"/>
    </row>
    <row r="79" spans="1:15" ht="12.95" customHeight="1">
      <c r="A79" s="2033"/>
      <c r="B79" s="2033"/>
      <c r="C79" s="2034"/>
      <c r="D79" s="2764" t="s">
        <v>2</v>
      </c>
      <c r="E79" s="2219" t="s">
        <v>184</v>
      </c>
      <c r="F79" s="2219"/>
      <c r="G79" s="2970" t="s">
        <v>430</v>
      </c>
      <c r="H79" s="2970"/>
      <c r="I79" s="2970"/>
      <c r="J79" s="2970"/>
      <c r="K79" s="2970"/>
      <c r="L79" s="2970"/>
      <c r="M79" s="2970"/>
      <c r="N79" s="2035"/>
      <c r="O79" s="2033"/>
    </row>
    <row r="80" spans="1:15" ht="12.75" customHeight="1">
      <c r="A80" s="2033"/>
      <c r="B80" s="2033"/>
      <c r="C80" s="2034"/>
      <c r="D80" s="2765"/>
      <c r="E80" s="2220"/>
      <c r="F80" s="2220"/>
      <c r="G80" s="2769" t="s">
        <v>1599</v>
      </c>
      <c r="H80" s="2769"/>
      <c r="I80" s="2769"/>
      <c r="J80" s="2938"/>
      <c r="K80" s="2770" t="s">
        <v>895</v>
      </c>
      <c r="L80" s="2770"/>
      <c r="M80" s="2771"/>
      <c r="N80" s="2035"/>
      <c r="O80" s="2033"/>
    </row>
    <row r="81" spans="1:15" ht="12.75" customHeight="1">
      <c r="A81" s="2024"/>
      <c r="B81" s="2024"/>
      <c r="C81" s="2034"/>
      <c r="D81" s="2766"/>
      <c r="E81" s="2221"/>
      <c r="F81" s="2221"/>
      <c r="G81" s="2971" t="s">
        <v>18</v>
      </c>
      <c r="H81" s="2971" t="s">
        <v>19</v>
      </c>
      <c r="I81" s="2971" t="s">
        <v>8</v>
      </c>
      <c r="J81" s="2971"/>
      <c r="K81" s="2971" t="s">
        <v>18</v>
      </c>
      <c r="L81" s="2971" t="s">
        <v>19</v>
      </c>
      <c r="M81" s="2972" t="s">
        <v>8</v>
      </c>
      <c r="N81" s="2016"/>
      <c r="O81" s="2017"/>
    </row>
    <row r="82" spans="1:15">
      <c r="A82" s="2033"/>
      <c r="B82" s="2033"/>
      <c r="C82" s="2033"/>
      <c r="D82" s="2204">
        <v>1404</v>
      </c>
      <c r="E82" s="29" t="s">
        <v>43</v>
      </c>
      <c r="F82" s="123"/>
      <c r="G82" s="2973">
        <f>SUM(G83+G87)</f>
        <v>1477</v>
      </c>
      <c r="H82" s="2973">
        <f>SUM(H83+H87)</f>
        <v>557</v>
      </c>
      <c r="I82" s="2974">
        <f>G82+H82</f>
        <v>2034</v>
      </c>
      <c r="J82" s="2974"/>
      <c r="K82" s="2974">
        <f>SUM(K83+K87)</f>
        <v>356</v>
      </c>
      <c r="L82" s="2974">
        <f>L83+L87</f>
        <v>253</v>
      </c>
      <c r="M82" s="2975">
        <f>K82+L82</f>
        <v>609</v>
      </c>
    </row>
    <row r="83" spans="1:15" ht="12" customHeight="1">
      <c r="A83" s="2033"/>
      <c r="B83" s="2033"/>
      <c r="C83" s="2033"/>
      <c r="D83" s="2205"/>
      <c r="E83" s="636" t="s">
        <v>128</v>
      </c>
      <c r="F83" s="92"/>
      <c r="G83" s="2941">
        <f>SUM(G84:G86)</f>
        <v>1077</v>
      </c>
      <c r="H83" s="2941">
        <f>SUM(H84:H86)</f>
        <v>274</v>
      </c>
      <c r="I83" s="2948">
        <f t="shared" ref="I83:I143" si="6">SUM(G83:H83)</f>
        <v>1351</v>
      </c>
      <c r="J83" s="2945"/>
      <c r="K83" s="2947">
        <f>SUM(K84:K86)</f>
        <v>0</v>
      </c>
      <c r="L83" s="2947">
        <f>SUM(L84:L86)</f>
        <v>0</v>
      </c>
      <c r="M83" s="2949">
        <f t="shared" ref="M83:M88" si="7">SUM(K83:L83)</f>
        <v>0</v>
      </c>
    </row>
    <row r="84" spans="1:15" ht="12" customHeight="1">
      <c r="A84" s="2033"/>
      <c r="B84" s="2033"/>
      <c r="C84" s="2033"/>
      <c r="D84" s="2206"/>
      <c r="E84" s="631"/>
      <c r="F84" s="92" t="s">
        <v>222</v>
      </c>
      <c r="G84" s="2976">
        <v>1077</v>
      </c>
      <c r="H84" s="2977">
        <v>274</v>
      </c>
      <c r="I84" s="2977">
        <f t="shared" si="6"/>
        <v>1351</v>
      </c>
      <c r="J84" s="2977"/>
      <c r="K84" s="2977">
        <v>0</v>
      </c>
      <c r="L84" s="2977">
        <v>0</v>
      </c>
      <c r="M84" s="2978">
        <f t="shared" si="7"/>
        <v>0</v>
      </c>
    </row>
    <row r="85" spans="1:15" ht="12" customHeight="1">
      <c r="A85" s="2033"/>
      <c r="B85" s="2033"/>
      <c r="C85" s="2033"/>
      <c r="D85" s="2206"/>
      <c r="E85" s="631"/>
      <c r="F85" s="92" t="s">
        <v>340</v>
      </c>
      <c r="G85" s="2977">
        <v>0</v>
      </c>
      <c r="H85" s="2977">
        <v>0</v>
      </c>
      <c r="I85" s="2977">
        <f t="shared" si="6"/>
        <v>0</v>
      </c>
      <c r="J85" s="2977"/>
      <c r="K85" s="2977">
        <v>0</v>
      </c>
      <c r="L85" s="2977">
        <v>0</v>
      </c>
      <c r="M85" s="2978">
        <f t="shared" si="7"/>
        <v>0</v>
      </c>
    </row>
    <row r="86" spans="1:15" ht="12" customHeight="1">
      <c r="A86" s="2033"/>
      <c r="B86" s="2033"/>
      <c r="C86" s="2033"/>
      <c r="D86" s="2206"/>
      <c r="E86" s="631"/>
      <c r="F86" s="92" t="s">
        <v>341</v>
      </c>
      <c r="G86" s="2977">
        <v>0</v>
      </c>
      <c r="H86" s="2977">
        <v>0</v>
      </c>
      <c r="I86" s="2977">
        <f t="shared" si="6"/>
        <v>0</v>
      </c>
      <c r="J86" s="2977"/>
      <c r="K86" s="2977">
        <v>0</v>
      </c>
      <c r="L86" s="2977">
        <v>0</v>
      </c>
      <c r="M86" s="2978">
        <f t="shared" si="7"/>
        <v>0</v>
      </c>
    </row>
    <row r="87" spans="1:15" ht="12" customHeight="1">
      <c r="A87" s="2033"/>
      <c r="B87" s="2033"/>
      <c r="C87" s="2033"/>
      <c r="D87" s="2205"/>
      <c r="E87" s="636" t="s">
        <v>45</v>
      </c>
      <c r="F87" s="92"/>
      <c r="G87" s="2979">
        <f>G88</f>
        <v>400</v>
      </c>
      <c r="H87" s="2979">
        <f>H88</f>
        <v>283</v>
      </c>
      <c r="I87" s="2947">
        <f t="shared" si="6"/>
        <v>683</v>
      </c>
      <c r="J87" s="2947"/>
      <c r="K87" s="2947">
        <f>K88</f>
        <v>356</v>
      </c>
      <c r="L87" s="2947">
        <f>L88</f>
        <v>253</v>
      </c>
      <c r="M87" s="2951">
        <f t="shared" si="7"/>
        <v>609</v>
      </c>
    </row>
    <row r="88" spans="1:15" ht="12" customHeight="1">
      <c r="A88" s="2033"/>
      <c r="B88" s="2033"/>
      <c r="C88" s="2033"/>
      <c r="D88" s="2206"/>
      <c r="E88" s="631"/>
      <c r="F88" s="92" t="s">
        <v>225</v>
      </c>
      <c r="G88" s="2952">
        <v>400</v>
      </c>
      <c r="H88" s="2952">
        <v>283</v>
      </c>
      <c r="I88" s="2944">
        <f t="shared" si="6"/>
        <v>683</v>
      </c>
      <c r="J88" s="2944"/>
      <c r="K88" s="2944">
        <v>356</v>
      </c>
      <c r="L88" s="2944">
        <v>253</v>
      </c>
      <c r="M88" s="2946">
        <f t="shared" si="7"/>
        <v>609</v>
      </c>
    </row>
    <row r="89" spans="1:15" ht="12.75" customHeight="1">
      <c r="A89" s="2033"/>
      <c r="B89" s="2033"/>
      <c r="C89" s="2033"/>
      <c r="D89" s="2211">
        <v>1405</v>
      </c>
      <c r="E89" s="13" t="s">
        <v>46</v>
      </c>
      <c r="F89" s="14"/>
      <c r="G89" s="2958">
        <f>SUM(G90+G95+G102+G104)</f>
        <v>519</v>
      </c>
      <c r="H89" s="2958">
        <f>SUM(H90+H95+H102+H104)</f>
        <v>1027</v>
      </c>
      <c r="I89" s="2958">
        <f t="shared" si="6"/>
        <v>1546</v>
      </c>
      <c r="J89" s="2958">
        <f>J92+J97+J104+J90</f>
        <v>0</v>
      </c>
      <c r="K89" s="2958">
        <f>SUM(K90+K95+K102+K104)</f>
        <v>161</v>
      </c>
      <c r="L89" s="2958">
        <f>SUM(L90+L95+L102+L104)</f>
        <v>245</v>
      </c>
      <c r="M89" s="2959">
        <f>SUM(K89:L89)</f>
        <v>406</v>
      </c>
    </row>
    <row r="90" spans="1:15" ht="12" customHeight="1">
      <c r="A90" s="2033"/>
      <c r="B90" s="2033"/>
      <c r="C90" s="2033"/>
      <c r="D90" s="2212"/>
      <c r="E90" s="636" t="s">
        <v>47</v>
      </c>
      <c r="F90" s="92"/>
      <c r="G90" s="2947">
        <f>G91+G92+G93+G94</f>
        <v>123</v>
      </c>
      <c r="H90" s="2947">
        <f>H91+H92+H93+H94</f>
        <v>119</v>
      </c>
      <c r="I90" s="2947">
        <f t="shared" si="6"/>
        <v>242</v>
      </c>
      <c r="J90" s="2947"/>
      <c r="K90" s="2947">
        <f>K91+K92+K93+K94</f>
        <v>91</v>
      </c>
      <c r="L90" s="2947">
        <f>L91+L92+L93+L94</f>
        <v>95</v>
      </c>
      <c r="M90" s="2949">
        <f t="shared" ref="M90:M143" si="8">SUM(K90:L90)</f>
        <v>186</v>
      </c>
    </row>
    <row r="91" spans="1:15" ht="12" customHeight="1">
      <c r="A91" s="2033"/>
      <c r="B91" s="2033"/>
      <c r="C91" s="2033"/>
      <c r="D91" s="2212"/>
      <c r="E91" s="638"/>
      <c r="F91" s="92" t="s">
        <v>226</v>
      </c>
      <c r="G91" s="2945">
        <v>13</v>
      </c>
      <c r="H91" s="2945">
        <v>7</v>
      </c>
      <c r="I91" s="2944">
        <f t="shared" si="6"/>
        <v>20</v>
      </c>
      <c r="J91" s="2945"/>
      <c r="K91" s="2945">
        <v>13</v>
      </c>
      <c r="L91" s="2945">
        <v>7</v>
      </c>
      <c r="M91" s="2980">
        <f t="shared" si="8"/>
        <v>20</v>
      </c>
    </row>
    <row r="92" spans="1:15" ht="12" customHeight="1">
      <c r="A92" s="2033"/>
      <c r="B92" s="2033"/>
      <c r="C92" s="2033"/>
      <c r="D92" s="2212"/>
      <c r="E92" s="631"/>
      <c r="F92" s="92" t="s">
        <v>227</v>
      </c>
      <c r="G92" s="2943">
        <v>57</v>
      </c>
      <c r="H92" s="2943">
        <v>70</v>
      </c>
      <c r="I92" s="2944">
        <f t="shared" si="6"/>
        <v>127</v>
      </c>
      <c r="J92" s="2947"/>
      <c r="K92" s="2943">
        <v>46</v>
      </c>
      <c r="L92" s="2943">
        <v>64</v>
      </c>
      <c r="M92" s="2980">
        <f t="shared" si="8"/>
        <v>110</v>
      </c>
    </row>
    <row r="93" spans="1:15" ht="12" customHeight="1">
      <c r="A93" s="2033"/>
      <c r="B93" s="2033"/>
      <c r="C93" s="2033"/>
      <c r="D93" s="2212"/>
      <c r="E93" s="631"/>
      <c r="F93" s="92" t="s">
        <v>228</v>
      </c>
      <c r="G93" s="2952">
        <v>21</v>
      </c>
      <c r="H93" s="2952">
        <v>8</v>
      </c>
      <c r="I93" s="2944">
        <f t="shared" si="6"/>
        <v>29</v>
      </c>
      <c r="J93" s="2944"/>
      <c r="K93" s="2944">
        <v>19</v>
      </c>
      <c r="L93" s="2944">
        <v>8</v>
      </c>
      <c r="M93" s="2946">
        <f t="shared" si="8"/>
        <v>27</v>
      </c>
    </row>
    <row r="94" spans="1:15" s="2017" customFormat="1" ht="12" customHeight="1">
      <c r="A94" s="2033"/>
      <c r="B94" s="2033"/>
      <c r="C94" s="2033"/>
      <c r="D94" s="2212"/>
      <c r="E94" s="631"/>
      <c r="F94" s="92" t="s">
        <v>229</v>
      </c>
      <c r="G94" s="2952">
        <v>32</v>
      </c>
      <c r="H94" s="2952">
        <v>34</v>
      </c>
      <c r="I94" s="2944">
        <f t="shared" si="6"/>
        <v>66</v>
      </c>
      <c r="J94" s="2944"/>
      <c r="K94" s="2944">
        <v>13</v>
      </c>
      <c r="L94" s="2944">
        <v>16</v>
      </c>
      <c r="M94" s="2946">
        <f t="shared" si="8"/>
        <v>29</v>
      </c>
    </row>
    <row r="95" spans="1:15" s="2017" customFormat="1" ht="12" customHeight="1">
      <c r="A95" s="2033"/>
      <c r="B95" s="2033"/>
      <c r="C95" s="2033"/>
      <c r="D95" s="2212"/>
      <c r="E95" s="636" t="s">
        <v>48</v>
      </c>
      <c r="F95" s="92"/>
      <c r="G95" s="2950">
        <f>G96+G97+G98+G99+G100+G101</f>
        <v>147</v>
      </c>
      <c r="H95" s="2950">
        <f>H96+H97+H98+H99+H100+H101</f>
        <v>254</v>
      </c>
      <c r="I95" s="2950">
        <f t="shared" si="6"/>
        <v>401</v>
      </c>
      <c r="J95" s="2950"/>
      <c r="K95" s="2950">
        <f>SUM(K96:K101)</f>
        <v>2</v>
      </c>
      <c r="L95" s="2950">
        <f>SUM(L96:L101)</f>
        <v>0</v>
      </c>
      <c r="M95" s="2955">
        <f t="shared" si="8"/>
        <v>2</v>
      </c>
    </row>
    <row r="96" spans="1:15" ht="12" customHeight="1">
      <c r="A96" s="2033"/>
      <c r="B96" s="2033"/>
      <c r="C96" s="2033"/>
      <c r="D96" s="2212"/>
      <c r="E96" s="638"/>
      <c r="F96" s="92" t="s">
        <v>230</v>
      </c>
      <c r="G96" s="2944">
        <v>7</v>
      </c>
      <c r="H96" s="2944">
        <v>13</v>
      </c>
      <c r="I96" s="2944">
        <f t="shared" si="6"/>
        <v>20</v>
      </c>
      <c r="J96" s="2944"/>
      <c r="K96" s="2944">
        <v>0</v>
      </c>
      <c r="L96" s="2944">
        <v>0</v>
      </c>
      <c r="M96" s="2946">
        <f t="shared" si="8"/>
        <v>0</v>
      </c>
    </row>
    <row r="97" spans="1:13" ht="12" customHeight="1">
      <c r="A97" s="2033"/>
      <c r="B97" s="2033"/>
      <c r="C97" s="2033"/>
      <c r="D97" s="2212"/>
      <c r="E97" s="638"/>
      <c r="F97" s="92" t="s">
        <v>231</v>
      </c>
      <c r="G97" s="2943">
        <v>58</v>
      </c>
      <c r="H97" s="2943">
        <v>69</v>
      </c>
      <c r="I97" s="2943">
        <f t="shared" si="6"/>
        <v>127</v>
      </c>
      <c r="J97" s="2943"/>
      <c r="K97" s="2943">
        <v>0</v>
      </c>
      <c r="L97" s="2943">
        <v>0</v>
      </c>
      <c r="M97" s="2980">
        <f t="shared" si="8"/>
        <v>0</v>
      </c>
    </row>
    <row r="98" spans="1:13" ht="12" customHeight="1">
      <c r="A98" s="2033"/>
      <c r="B98" s="2033"/>
      <c r="C98" s="2033"/>
      <c r="D98" s="2212"/>
      <c r="E98" s="638"/>
      <c r="F98" s="92" t="s">
        <v>232</v>
      </c>
      <c r="G98" s="2952">
        <v>13</v>
      </c>
      <c r="H98" s="2952">
        <v>6</v>
      </c>
      <c r="I98" s="2944">
        <f t="shared" si="6"/>
        <v>19</v>
      </c>
      <c r="J98" s="2944"/>
      <c r="K98" s="2944">
        <v>2</v>
      </c>
      <c r="L98" s="2944">
        <v>0</v>
      </c>
      <c r="M98" s="2946">
        <f t="shared" si="8"/>
        <v>2</v>
      </c>
    </row>
    <row r="99" spans="1:13" ht="12" customHeight="1">
      <c r="A99" s="2033"/>
      <c r="B99" s="2033"/>
      <c r="C99" s="2033"/>
      <c r="D99" s="2212"/>
      <c r="E99" s="638"/>
      <c r="F99" s="92" t="s">
        <v>233</v>
      </c>
      <c r="G99" s="2944">
        <v>0</v>
      </c>
      <c r="H99" s="2944">
        <v>0</v>
      </c>
      <c r="I99" s="2944">
        <f t="shared" si="6"/>
        <v>0</v>
      </c>
      <c r="J99" s="2944"/>
      <c r="K99" s="2944">
        <v>0</v>
      </c>
      <c r="L99" s="2944">
        <v>0</v>
      </c>
      <c r="M99" s="2946">
        <f t="shared" si="8"/>
        <v>0</v>
      </c>
    </row>
    <row r="100" spans="1:13" ht="12" customHeight="1">
      <c r="A100" s="2033"/>
      <c r="B100" s="2033"/>
      <c r="C100" s="2033"/>
      <c r="D100" s="2212"/>
      <c r="E100" s="638"/>
      <c r="F100" s="92" t="s">
        <v>353</v>
      </c>
      <c r="G100" s="2952">
        <v>69</v>
      </c>
      <c r="H100" s="2952">
        <v>166</v>
      </c>
      <c r="I100" s="2944">
        <f t="shared" si="6"/>
        <v>235</v>
      </c>
      <c r="J100" s="2944"/>
      <c r="K100" s="2944">
        <v>0</v>
      </c>
      <c r="L100" s="2944">
        <v>0</v>
      </c>
      <c r="M100" s="2946">
        <f t="shared" si="8"/>
        <v>0</v>
      </c>
    </row>
    <row r="101" spans="1:13" ht="12" customHeight="1">
      <c r="A101" s="2033"/>
      <c r="B101" s="2033"/>
      <c r="C101" s="2033"/>
      <c r="D101" s="2212"/>
      <c r="E101" s="638"/>
      <c r="F101" s="64" t="s">
        <v>235</v>
      </c>
      <c r="G101" s="2944">
        <v>0</v>
      </c>
      <c r="H101" s="2944">
        <v>0</v>
      </c>
      <c r="I101" s="2944">
        <f t="shared" si="6"/>
        <v>0</v>
      </c>
      <c r="J101" s="2944"/>
      <c r="K101" s="2944">
        <v>0</v>
      </c>
      <c r="L101" s="2944">
        <v>0</v>
      </c>
      <c r="M101" s="2946">
        <f t="shared" si="8"/>
        <v>0</v>
      </c>
    </row>
    <row r="102" spans="1:13" ht="12" customHeight="1">
      <c r="A102" s="2033"/>
      <c r="B102" s="2033"/>
      <c r="C102" s="2033"/>
      <c r="D102" s="2212"/>
      <c r="E102" s="19" t="s">
        <v>49</v>
      </c>
      <c r="F102" s="59"/>
      <c r="G102" s="2950">
        <f>G103</f>
        <v>201</v>
      </c>
      <c r="H102" s="2950">
        <f>H103</f>
        <v>551</v>
      </c>
      <c r="I102" s="2950">
        <f t="shared" si="6"/>
        <v>752</v>
      </c>
      <c r="J102" s="2950"/>
      <c r="K102" s="2950">
        <f>K103</f>
        <v>53</v>
      </c>
      <c r="L102" s="2950">
        <f>L103</f>
        <v>122</v>
      </c>
      <c r="M102" s="2955">
        <f t="shared" si="8"/>
        <v>175</v>
      </c>
    </row>
    <row r="103" spans="1:13" ht="12" customHeight="1">
      <c r="A103" s="2033"/>
      <c r="B103" s="2033"/>
      <c r="C103" s="2033"/>
      <c r="D103" s="2212"/>
      <c r="E103" s="653"/>
      <c r="F103" s="92" t="s">
        <v>317</v>
      </c>
      <c r="G103" s="2944">
        <v>201</v>
      </c>
      <c r="H103" s="2944">
        <v>551</v>
      </c>
      <c r="I103" s="2944">
        <f t="shared" si="6"/>
        <v>752</v>
      </c>
      <c r="J103" s="2944"/>
      <c r="K103" s="2944">
        <v>53</v>
      </c>
      <c r="L103" s="2944">
        <v>122</v>
      </c>
      <c r="M103" s="2946">
        <f t="shared" si="8"/>
        <v>175</v>
      </c>
    </row>
    <row r="104" spans="1:13" ht="12" customHeight="1">
      <c r="A104" s="2033"/>
      <c r="B104" s="2033"/>
      <c r="C104" s="2033"/>
      <c r="D104" s="2212"/>
      <c r="E104" s="640" t="s">
        <v>50</v>
      </c>
      <c r="F104" s="175"/>
      <c r="G104" s="2947">
        <f>SUM(G105:G106)</f>
        <v>48</v>
      </c>
      <c r="H104" s="2947">
        <f>SUM(H105:H106)</f>
        <v>103</v>
      </c>
      <c r="I104" s="2948">
        <f t="shared" si="6"/>
        <v>151</v>
      </c>
      <c r="J104" s="2945"/>
      <c r="K104" s="2947">
        <f>SUM(K105:K106)</f>
        <v>15</v>
      </c>
      <c r="L104" s="2947">
        <f>SUM(L105:L106)</f>
        <v>28</v>
      </c>
      <c r="M104" s="2951">
        <f t="shared" si="8"/>
        <v>43</v>
      </c>
    </row>
    <row r="105" spans="1:13" ht="12" customHeight="1">
      <c r="A105" s="2033"/>
      <c r="B105" s="2033"/>
      <c r="C105" s="2033"/>
      <c r="D105" s="2212"/>
      <c r="E105" s="638"/>
      <c r="F105" s="92" t="s">
        <v>234</v>
      </c>
      <c r="G105" s="2945">
        <v>42</v>
      </c>
      <c r="H105" s="2945">
        <v>60</v>
      </c>
      <c r="I105" s="2944">
        <f t="shared" si="6"/>
        <v>102</v>
      </c>
      <c r="J105" s="2945"/>
      <c r="K105" s="2945">
        <v>11</v>
      </c>
      <c r="L105" s="2945">
        <v>7</v>
      </c>
      <c r="M105" s="2946">
        <f t="shared" si="8"/>
        <v>18</v>
      </c>
    </row>
    <row r="106" spans="1:13" ht="12" customHeight="1">
      <c r="A106" s="2033"/>
      <c r="B106" s="2033"/>
      <c r="C106" s="2033"/>
      <c r="D106" s="2213"/>
      <c r="E106" s="638"/>
      <c r="F106" s="92" t="s">
        <v>236</v>
      </c>
      <c r="G106" s="2945">
        <v>6</v>
      </c>
      <c r="H106" s="2945">
        <v>43</v>
      </c>
      <c r="I106" s="2944">
        <f t="shared" si="6"/>
        <v>49</v>
      </c>
      <c r="J106" s="2945"/>
      <c r="K106" s="2945">
        <v>4</v>
      </c>
      <c r="L106" s="2945">
        <v>21</v>
      </c>
      <c r="M106" s="2946">
        <f t="shared" si="8"/>
        <v>25</v>
      </c>
    </row>
    <row r="107" spans="1:13" ht="12.75" customHeight="1">
      <c r="A107" s="2024"/>
      <c r="B107" s="2024"/>
      <c r="C107" s="2034"/>
      <c r="D107" s="2211">
        <v>1406</v>
      </c>
      <c r="E107" s="29" t="s">
        <v>51</v>
      </c>
      <c r="F107" s="123"/>
      <c r="G107" s="2974">
        <f>SUM(G108+G111+G115+G117+G113)</f>
        <v>944</v>
      </c>
      <c r="H107" s="2974">
        <f>SUM(H108+H111+H115+H117+H113)</f>
        <v>1067</v>
      </c>
      <c r="I107" s="2974">
        <f t="shared" si="6"/>
        <v>2011</v>
      </c>
      <c r="J107" s="2981"/>
      <c r="K107" s="2958">
        <f>SUM(K108+K111+K115+K117+K113)</f>
        <v>338</v>
      </c>
      <c r="L107" s="2958">
        <f>SUM(L108+L111+L115+L117+L113)</f>
        <v>361</v>
      </c>
      <c r="M107" s="2959">
        <f t="shared" si="8"/>
        <v>699</v>
      </c>
    </row>
    <row r="108" spans="1:13" ht="12" customHeight="1">
      <c r="A108" s="2033"/>
      <c r="B108" s="2033"/>
      <c r="C108" s="2033"/>
      <c r="D108" s="2212"/>
      <c r="E108" s="636" t="s">
        <v>52</v>
      </c>
      <c r="F108" s="92"/>
      <c r="G108" s="2947">
        <f>G109+G110</f>
        <v>407</v>
      </c>
      <c r="H108" s="2947">
        <f>H109+H110</f>
        <v>528</v>
      </c>
      <c r="I108" s="2948">
        <f t="shared" si="6"/>
        <v>935</v>
      </c>
      <c r="J108" s="2945"/>
      <c r="K108" s="2947">
        <f>K109+K110</f>
        <v>53</v>
      </c>
      <c r="L108" s="2947">
        <f>L109+L110</f>
        <v>56</v>
      </c>
      <c r="M108" s="2951">
        <f t="shared" si="8"/>
        <v>109</v>
      </c>
    </row>
    <row r="109" spans="1:13" ht="12" customHeight="1">
      <c r="A109" s="2033"/>
      <c r="B109" s="2033"/>
      <c r="C109" s="2033"/>
      <c r="D109" s="2212"/>
      <c r="E109" s="681"/>
      <c r="F109" s="92" t="s">
        <v>237</v>
      </c>
      <c r="G109" s="2945">
        <v>61</v>
      </c>
      <c r="H109" s="2945">
        <v>146</v>
      </c>
      <c r="I109" s="2944">
        <f t="shared" si="6"/>
        <v>207</v>
      </c>
      <c r="J109" s="2945"/>
      <c r="K109" s="2945">
        <v>0</v>
      </c>
      <c r="L109" s="2945">
        <v>0</v>
      </c>
      <c r="M109" s="2946">
        <f t="shared" si="8"/>
        <v>0</v>
      </c>
    </row>
    <row r="110" spans="1:13" ht="12" customHeight="1">
      <c r="A110" s="2033"/>
      <c r="B110" s="2033"/>
      <c r="C110" s="2033"/>
      <c r="D110" s="2212"/>
      <c r="E110" s="681"/>
      <c r="F110" s="92" t="s">
        <v>238</v>
      </c>
      <c r="G110" s="2945">
        <v>346</v>
      </c>
      <c r="H110" s="2945">
        <v>382</v>
      </c>
      <c r="I110" s="2944">
        <f t="shared" si="6"/>
        <v>728</v>
      </c>
      <c r="J110" s="2945"/>
      <c r="K110" s="2945">
        <v>53</v>
      </c>
      <c r="L110" s="2945">
        <v>56</v>
      </c>
      <c r="M110" s="2946">
        <f t="shared" si="8"/>
        <v>109</v>
      </c>
    </row>
    <row r="111" spans="1:13" ht="12" customHeight="1">
      <c r="A111" s="2033"/>
      <c r="B111" s="2033"/>
      <c r="C111" s="2033"/>
      <c r="D111" s="2212"/>
      <c r="E111" s="636" t="s">
        <v>53</v>
      </c>
      <c r="F111" s="92"/>
      <c r="G111" s="2947">
        <f>G112</f>
        <v>211</v>
      </c>
      <c r="H111" s="2947">
        <f>H112</f>
        <v>222</v>
      </c>
      <c r="I111" s="2950">
        <f t="shared" si="6"/>
        <v>433</v>
      </c>
      <c r="J111" s="2947"/>
      <c r="K111" s="2947">
        <f>K112</f>
        <v>118</v>
      </c>
      <c r="L111" s="2947">
        <f>L112</f>
        <v>136</v>
      </c>
      <c r="M111" s="2951">
        <f t="shared" si="8"/>
        <v>254</v>
      </c>
    </row>
    <row r="112" spans="1:13" ht="12" customHeight="1">
      <c r="A112" s="2033"/>
      <c r="B112" s="2033"/>
      <c r="C112" s="2033"/>
      <c r="D112" s="2212"/>
      <c r="E112" s="631"/>
      <c r="F112" s="92" t="s">
        <v>239</v>
      </c>
      <c r="G112" s="2945">
        <v>211</v>
      </c>
      <c r="H112" s="2945">
        <v>222</v>
      </c>
      <c r="I112" s="2944">
        <f t="shared" si="6"/>
        <v>433</v>
      </c>
      <c r="J112" s="2945"/>
      <c r="K112" s="2945">
        <v>118</v>
      </c>
      <c r="L112" s="2945">
        <v>136</v>
      </c>
      <c r="M112" s="2946">
        <f t="shared" si="8"/>
        <v>254</v>
      </c>
    </row>
    <row r="113" spans="1:13" ht="12" customHeight="1">
      <c r="A113" s="2033"/>
      <c r="B113" s="2033"/>
      <c r="C113" s="2033"/>
      <c r="D113" s="2212"/>
      <c r="E113" s="636" t="s">
        <v>96</v>
      </c>
      <c r="F113" s="92"/>
      <c r="G113" s="2950">
        <f>SUM(G114)</f>
        <v>159</v>
      </c>
      <c r="H113" s="2950">
        <f>SUM(H114)</f>
        <v>160</v>
      </c>
      <c r="I113" s="2950">
        <f t="shared" si="6"/>
        <v>319</v>
      </c>
      <c r="J113" s="2950"/>
      <c r="K113" s="2950">
        <f>SUM(K114)</f>
        <v>70</v>
      </c>
      <c r="L113" s="2950">
        <f>SUM(L114)</f>
        <v>63</v>
      </c>
      <c r="M113" s="2955">
        <f t="shared" si="8"/>
        <v>133</v>
      </c>
    </row>
    <row r="114" spans="1:13" ht="12" customHeight="1">
      <c r="A114" s="2033"/>
      <c r="B114" s="2033"/>
      <c r="C114" s="2033"/>
      <c r="D114" s="2212"/>
      <c r="E114" s="631"/>
      <c r="F114" s="92" t="s">
        <v>264</v>
      </c>
      <c r="G114" s="2945">
        <v>159</v>
      </c>
      <c r="H114" s="2945">
        <v>160</v>
      </c>
      <c r="I114" s="2944">
        <f t="shared" si="6"/>
        <v>319</v>
      </c>
      <c r="J114" s="2945"/>
      <c r="K114" s="2945">
        <v>70</v>
      </c>
      <c r="L114" s="2945">
        <v>63</v>
      </c>
      <c r="M114" s="2946">
        <f t="shared" si="8"/>
        <v>133</v>
      </c>
    </row>
    <row r="115" spans="1:13" ht="12" customHeight="1">
      <c r="A115" s="2033"/>
      <c r="B115" s="2033"/>
      <c r="C115" s="2033"/>
      <c r="D115" s="2212"/>
      <c r="E115" s="636" t="s">
        <v>240</v>
      </c>
      <c r="F115" s="92"/>
      <c r="G115" s="2947">
        <f>G116</f>
        <v>164</v>
      </c>
      <c r="H115" s="2947">
        <f>H116</f>
        <v>156</v>
      </c>
      <c r="I115" s="2948">
        <f>SUM(G115:H115)</f>
        <v>320</v>
      </c>
      <c r="J115" s="2945"/>
      <c r="K115" s="2947">
        <f>K116</f>
        <v>96</v>
      </c>
      <c r="L115" s="2947">
        <f>L116</f>
        <v>106</v>
      </c>
      <c r="M115" s="2951">
        <f>SUM(K115:L115)</f>
        <v>202</v>
      </c>
    </row>
    <row r="116" spans="1:13" ht="12" customHeight="1">
      <c r="A116" s="2033"/>
      <c r="B116" s="2033"/>
      <c r="C116" s="2033"/>
      <c r="D116" s="2212"/>
      <c r="E116" s="681"/>
      <c r="F116" s="92" t="s">
        <v>241</v>
      </c>
      <c r="G116" s="2945">
        <v>164</v>
      </c>
      <c r="H116" s="2945">
        <v>156</v>
      </c>
      <c r="I116" s="2944">
        <f>SUM(G116:H116)</f>
        <v>320</v>
      </c>
      <c r="J116" s="2945"/>
      <c r="K116" s="2945">
        <v>96</v>
      </c>
      <c r="L116" s="2945">
        <v>106</v>
      </c>
      <c r="M116" s="2946">
        <f>SUM(K116:L116)</f>
        <v>202</v>
      </c>
    </row>
    <row r="117" spans="1:13" ht="12" customHeight="1">
      <c r="A117" s="2033"/>
      <c r="B117" s="2033"/>
      <c r="C117" s="2033"/>
      <c r="D117" s="2212"/>
      <c r="E117" s="636" t="s">
        <v>56</v>
      </c>
      <c r="F117" s="92"/>
      <c r="G117" s="2947">
        <f>G118</f>
        <v>3</v>
      </c>
      <c r="H117" s="2947">
        <f>H118</f>
        <v>1</v>
      </c>
      <c r="I117" s="2948">
        <f t="shared" si="6"/>
        <v>4</v>
      </c>
      <c r="J117" s="2945"/>
      <c r="K117" s="2947">
        <f>K118</f>
        <v>1</v>
      </c>
      <c r="L117" s="2947">
        <f>L118</f>
        <v>0</v>
      </c>
      <c r="M117" s="2951">
        <f t="shared" si="8"/>
        <v>1</v>
      </c>
    </row>
    <row r="118" spans="1:13" ht="12" customHeight="1">
      <c r="A118" s="2033"/>
      <c r="B118" s="2033"/>
      <c r="C118" s="2033"/>
      <c r="D118" s="2213"/>
      <c r="E118" s="631"/>
      <c r="F118" s="92" t="s">
        <v>242</v>
      </c>
      <c r="G118" s="2945">
        <v>3</v>
      </c>
      <c r="H118" s="2945">
        <v>1</v>
      </c>
      <c r="I118" s="2944">
        <f t="shared" si="6"/>
        <v>4</v>
      </c>
      <c r="J118" s="2945"/>
      <c r="K118" s="2945">
        <v>1</v>
      </c>
      <c r="L118" s="2945">
        <v>0</v>
      </c>
      <c r="M118" s="2946">
        <f t="shared" si="8"/>
        <v>1</v>
      </c>
    </row>
    <row r="119" spans="1:13" ht="12.75" customHeight="1">
      <c r="A119" s="2024"/>
      <c r="B119" s="2024"/>
      <c r="C119" s="2034"/>
      <c r="D119" s="2204">
        <v>1407</v>
      </c>
      <c r="E119" s="13" t="s">
        <v>58</v>
      </c>
      <c r="F119" s="123"/>
      <c r="G119" s="2982">
        <f>SUM(G120+G125+G127)</f>
        <v>186</v>
      </c>
      <c r="H119" s="2982">
        <f>SUM(H120+H125+H127)</f>
        <v>161</v>
      </c>
      <c r="I119" s="2974">
        <f t="shared" si="6"/>
        <v>347</v>
      </c>
      <c r="J119" s="2981"/>
      <c r="K119" s="2958">
        <f>SUM(K120+K125+K127)</f>
        <v>54</v>
      </c>
      <c r="L119" s="2958">
        <f>SUM(L120+L125+L127)</f>
        <v>47</v>
      </c>
      <c r="M119" s="2959">
        <f t="shared" si="8"/>
        <v>101</v>
      </c>
    </row>
    <row r="120" spans="1:13" ht="12" customHeight="1">
      <c r="A120" s="2033"/>
      <c r="B120" s="2033"/>
      <c r="C120" s="2033"/>
      <c r="D120" s="2205"/>
      <c r="E120" s="636" t="s">
        <v>59</v>
      </c>
      <c r="F120" s="92"/>
      <c r="G120" s="2979">
        <f>SUM(G121:G124)</f>
        <v>75</v>
      </c>
      <c r="H120" s="2979">
        <f>SUM(H121:H124)</f>
        <v>49</v>
      </c>
      <c r="I120" s="2948">
        <f t="shared" si="6"/>
        <v>124</v>
      </c>
      <c r="J120" s="2945"/>
      <c r="K120" s="2947">
        <f>SUM(K121:K124)</f>
        <v>6</v>
      </c>
      <c r="L120" s="2947">
        <f>SUM(L121:L124)</f>
        <v>4</v>
      </c>
      <c r="M120" s="2951">
        <f t="shared" si="8"/>
        <v>10</v>
      </c>
    </row>
    <row r="121" spans="1:13" ht="12" customHeight="1">
      <c r="A121" s="2033"/>
      <c r="B121" s="2033"/>
      <c r="C121" s="2033"/>
      <c r="D121" s="2205"/>
      <c r="E121" s="640"/>
      <c r="F121" s="92" t="s">
        <v>1601</v>
      </c>
      <c r="G121" s="2033">
        <v>38</v>
      </c>
      <c r="H121" s="2945">
        <v>9</v>
      </c>
      <c r="I121" s="2944">
        <f t="shared" si="6"/>
        <v>47</v>
      </c>
      <c r="J121" s="2945"/>
      <c r="K121" s="2945">
        <v>4</v>
      </c>
      <c r="L121" s="2945">
        <v>0</v>
      </c>
      <c r="M121" s="2946">
        <f t="shared" si="8"/>
        <v>4</v>
      </c>
    </row>
    <row r="122" spans="1:13" ht="12" customHeight="1">
      <c r="A122" s="2033"/>
      <c r="B122" s="2033"/>
      <c r="C122" s="2033"/>
      <c r="D122" s="2205"/>
      <c r="E122" s="640"/>
      <c r="F122" s="92" t="s">
        <v>244</v>
      </c>
      <c r="G122" s="2033">
        <v>16</v>
      </c>
      <c r="H122" s="2945">
        <v>10</v>
      </c>
      <c r="I122" s="2944">
        <f>SUM(G122:H122)</f>
        <v>26</v>
      </c>
      <c r="J122" s="2945"/>
      <c r="K122" s="2945">
        <v>2</v>
      </c>
      <c r="L122" s="2945">
        <v>1</v>
      </c>
      <c r="M122" s="2946">
        <f>SUM(K122:L122)</f>
        <v>3</v>
      </c>
    </row>
    <row r="123" spans="1:13" ht="12" customHeight="1">
      <c r="A123" s="2033"/>
      <c r="B123" s="2033"/>
      <c r="C123" s="2033"/>
      <c r="D123" s="2205"/>
      <c r="E123" s="631"/>
      <c r="F123" s="92" t="s">
        <v>245</v>
      </c>
      <c r="G123" s="2033">
        <v>17</v>
      </c>
      <c r="H123" s="2945">
        <v>25</v>
      </c>
      <c r="I123" s="2944">
        <f t="shared" si="6"/>
        <v>42</v>
      </c>
      <c r="J123" s="2945"/>
      <c r="K123" s="2945">
        <v>0</v>
      </c>
      <c r="L123" s="2945">
        <v>0</v>
      </c>
      <c r="M123" s="2946">
        <f t="shared" si="8"/>
        <v>0</v>
      </c>
    </row>
    <row r="124" spans="1:13" ht="12" customHeight="1">
      <c r="A124" s="2033"/>
      <c r="B124" s="2033"/>
      <c r="C124" s="2033"/>
      <c r="D124" s="2205"/>
      <c r="E124" s="631"/>
      <c r="F124" s="92" t="s">
        <v>246</v>
      </c>
      <c r="G124" s="2033">
        <v>4</v>
      </c>
      <c r="H124" s="2945">
        <v>5</v>
      </c>
      <c r="I124" s="2944">
        <f t="shared" si="6"/>
        <v>9</v>
      </c>
      <c r="J124" s="2945"/>
      <c r="K124" s="2945">
        <v>0</v>
      </c>
      <c r="L124" s="2945">
        <v>3</v>
      </c>
      <c r="M124" s="2946">
        <f t="shared" si="8"/>
        <v>3</v>
      </c>
    </row>
    <row r="125" spans="1:13" ht="12" customHeight="1">
      <c r="A125" s="2033"/>
      <c r="B125" s="2033"/>
      <c r="C125" s="2033"/>
      <c r="D125" s="2205"/>
      <c r="E125" s="640" t="s">
        <v>60</v>
      </c>
      <c r="F125" s="175"/>
      <c r="G125" s="2979">
        <f>G126</f>
        <v>76</v>
      </c>
      <c r="H125" s="2979">
        <f>H126</f>
        <v>81</v>
      </c>
      <c r="I125" s="2948">
        <f t="shared" si="6"/>
        <v>157</v>
      </c>
      <c r="J125" s="2945"/>
      <c r="K125" s="2947">
        <f>K126</f>
        <v>48</v>
      </c>
      <c r="L125" s="2947">
        <f>L126</f>
        <v>43</v>
      </c>
      <c r="M125" s="2951">
        <f t="shared" si="8"/>
        <v>91</v>
      </c>
    </row>
    <row r="126" spans="1:13" ht="12" customHeight="1">
      <c r="A126" s="2033"/>
      <c r="B126" s="2033"/>
      <c r="C126" s="2033"/>
      <c r="D126" s="2205"/>
      <c r="E126" s="638"/>
      <c r="F126" s="92" t="s">
        <v>247</v>
      </c>
      <c r="G126" s="2033">
        <v>76</v>
      </c>
      <c r="H126" s="2945">
        <v>81</v>
      </c>
      <c r="I126" s="2944">
        <f t="shared" si="6"/>
        <v>157</v>
      </c>
      <c r="J126" s="2945"/>
      <c r="K126" s="2945">
        <v>48</v>
      </c>
      <c r="L126" s="2945">
        <v>43</v>
      </c>
      <c r="M126" s="2980">
        <f>SUM(K126:L126)</f>
        <v>91</v>
      </c>
    </row>
    <row r="127" spans="1:13" s="2957" customFormat="1" ht="12" customHeight="1">
      <c r="A127" s="2953"/>
      <c r="B127" s="2953"/>
      <c r="C127" s="2953"/>
      <c r="D127" s="2205"/>
      <c r="E127" s="640" t="s">
        <v>84</v>
      </c>
      <c r="F127" s="175"/>
      <c r="G127" s="2953">
        <f>SUM(G128)</f>
        <v>35</v>
      </c>
      <c r="H127" s="2953">
        <f>SUM(H128)</f>
        <v>31</v>
      </c>
      <c r="I127" s="2950">
        <f t="shared" si="6"/>
        <v>66</v>
      </c>
      <c r="J127" s="2950"/>
      <c r="K127" s="2950">
        <f>SUM(K128)</f>
        <v>0</v>
      </c>
      <c r="L127" s="2950">
        <f>SUM(L128)</f>
        <v>0</v>
      </c>
      <c r="M127" s="2955">
        <f>SUM(K127:L127)</f>
        <v>0</v>
      </c>
    </row>
    <row r="128" spans="1:13" ht="12" customHeight="1">
      <c r="A128" s="2033"/>
      <c r="B128" s="2033"/>
      <c r="C128" s="2033"/>
      <c r="D128" s="2205"/>
      <c r="E128" s="631"/>
      <c r="F128" s="92" t="s">
        <v>248</v>
      </c>
      <c r="G128" s="2952">
        <v>35</v>
      </c>
      <c r="H128" s="2952">
        <v>31</v>
      </c>
      <c r="I128" s="2944">
        <f t="shared" si="6"/>
        <v>66</v>
      </c>
      <c r="J128" s="2945"/>
      <c r="K128" s="2945">
        <v>0</v>
      </c>
      <c r="L128" s="2945">
        <v>0</v>
      </c>
      <c r="M128" s="2946">
        <f>SUM(K128:L128)</f>
        <v>0</v>
      </c>
    </row>
    <row r="129" spans="1:13" ht="12.75" customHeight="1">
      <c r="A129" s="2024"/>
      <c r="B129" s="2024"/>
      <c r="C129" s="2034"/>
      <c r="D129" s="2204">
        <v>1408</v>
      </c>
      <c r="E129" s="13" t="s">
        <v>63</v>
      </c>
      <c r="F129" s="40"/>
      <c r="G129" s="2958">
        <f>SUM(G130+G132+G135+G139)</f>
        <v>720</v>
      </c>
      <c r="H129" s="2958">
        <f>SUM(H130+H132+H135+H139)</f>
        <v>758</v>
      </c>
      <c r="I129" s="2974">
        <f t="shared" si="6"/>
        <v>1478</v>
      </c>
      <c r="J129" s="2981"/>
      <c r="K129" s="2958">
        <f>SUM(K130+K132+K135+K139)</f>
        <v>55</v>
      </c>
      <c r="L129" s="2958">
        <f>SUM(L130+L132+L135+L139)</f>
        <v>38</v>
      </c>
      <c r="M129" s="2959">
        <f t="shared" si="8"/>
        <v>93</v>
      </c>
    </row>
    <row r="130" spans="1:13" ht="12" customHeight="1">
      <c r="A130" s="2033"/>
      <c r="B130" s="2033"/>
      <c r="C130" s="2033"/>
      <c r="D130" s="2205"/>
      <c r="E130" s="636" t="s">
        <v>64</v>
      </c>
      <c r="F130" s="92"/>
      <c r="G130" s="2947">
        <f>SUM(G131)</f>
        <v>559</v>
      </c>
      <c r="H130" s="2947">
        <f>SUM(H131)</f>
        <v>636</v>
      </c>
      <c r="I130" s="2983">
        <f t="shared" si="6"/>
        <v>1195</v>
      </c>
      <c r="J130" s="2945"/>
      <c r="K130" s="2947">
        <f>SUM(K131)</f>
        <v>0</v>
      </c>
      <c r="L130" s="2947">
        <f>SUM(L131)</f>
        <v>0</v>
      </c>
      <c r="M130" s="2951">
        <f t="shared" si="8"/>
        <v>0</v>
      </c>
    </row>
    <row r="131" spans="1:13" ht="12" customHeight="1">
      <c r="A131" s="2033"/>
      <c r="B131" s="2033"/>
      <c r="C131" s="2033"/>
      <c r="D131" s="2205"/>
      <c r="E131" s="631"/>
      <c r="F131" s="92" t="s">
        <v>250</v>
      </c>
      <c r="G131" s="2944">
        <v>559</v>
      </c>
      <c r="H131" s="2944">
        <v>636</v>
      </c>
      <c r="I131" s="2944">
        <f t="shared" si="6"/>
        <v>1195</v>
      </c>
      <c r="J131" s="2944"/>
      <c r="K131" s="2944">
        <v>0</v>
      </c>
      <c r="L131" s="2944">
        <v>0</v>
      </c>
      <c r="M131" s="2946">
        <f t="shared" si="8"/>
        <v>0</v>
      </c>
    </row>
    <row r="132" spans="1:13" ht="12" customHeight="1">
      <c r="A132" s="2033"/>
      <c r="B132" s="2033"/>
      <c r="C132" s="2033"/>
      <c r="D132" s="2205"/>
      <c r="E132" s="640" t="s">
        <v>65</v>
      </c>
      <c r="F132" s="92"/>
      <c r="G132" s="2979">
        <f>SUM(G133:G134)</f>
        <v>0</v>
      </c>
      <c r="H132" s="2979">
        <f>SUM(H133:H134)</f>
        <v>0</v>
      </c>
      <c r="I132" s="2947">
        <f>SUM(G132:H132)</f>
        <v>0</v>
      </c>
      <c r="J132" s="2945"/>
      <c r="K132" s="2947">
        <f>SUM(K133:K134)</f>
        <v>0</v>
      </c>
      <c r="L132" s="2947">
        <f>SUM(L133:L134)</f>
        <v>0</v>
      </c>
      <c r="M132" s="2951">
        <f>SUM(K132:L132)</f>
        <v>0</v>
      </c>
    </row>
    <row r="133" spans="1:13" ht="12" customHeight="1">
      <c r="A133" s="2033"/>
      <c r="B133" s="2033"/>
      <c r="C133" s="2033"/>
      <c r="D133" s="2206"/>
      <c r="E133" s="640"/>
      <c r="F133" s="92" t="s">
        <v>251</v>
      </c>
      <c r="G133" s="2984">
        <v>0</v>
      </c>
      <c r="H133" s="2984">
        <v>0</v>
      </c>
      <c r="I133" s="2943">
        <f>SUM(G133:H133)</f>
        <v>0</v>
      </c>
      <c r="J133" s="2943"/>
      <c r="K133" s="2943">
        <v>0</v>
      </c>
      <c r="L133" s="2943">
        <v>0</v>
      </c>
      <c r="M133" s="2980">
        <f>SUM(K133:L133)</f>
        <v>0</v>
      </c>
    </row>
    <row r="134" spans="1:13" ht="12" customHeight="1">
      <c r="A134" s="2033"/>
      <c r="B134" s="2033"/>
      <c r="C134" s="2033"/>
      <c r="D134" s="2206"/>
      <c r="E134" s="631"/>
      <c r="F134" s="92" t="s">
        <v>373</v>
      </c>
      <c r="G134" s="2033">
        <v>0</v>
      </c>
      <c r="H134" s="2033">
        <v>0</v>
      </c>
      <c r="I134" s="2944">
        <f>SUM(G134:H134)</f>
        <v>0</v>
      </c>
      <c r="J134" s="2945"/>
      <c r="K134" s="2945">
        <v>0</v>
      </c>
      <c r="L134" s="2945">
        <v>0</v>
      </c>
      <c r="M134" s="2985">
        <f>SUM(K134:L134)</f>
        <v>0</v>
      </c>
    </row>
    <row r="135" spans="1:13" ht="12" customHeight="1">
      <c r="A135" s="2076"/>
      <c r="B135" s="2076"/>
      <c r="C135" s="2076"/>
      <c r="D135" s="2205"/>
      <c r="E135" s="640" t="s">
        <v>66</v>
      </c>
      <c r="F135" s="92"/>
      <c r="G135" s="2953">
        <f>G136+G137+G138</f>
        <v>90</v>
      </c>
      <c r="H135" s="2953">
        <f>H136+H137+H138</f>
        <v>54</v>
      </c>
      <c r="I135" s="2950">
        <f t="shared" si="6"/>
        <v>144</v>
      </c>
      <c r="J135" s="2950"/>
      <c r="K135" s="2950">
        <f>SUM(K136+K137+K138)</f>
        <v>43</v>
      </c>
      <c r="L135" s="2950">
        <f>SUM(L136+L137+L138)</f>
        <v>20</v>
      </c>
      <c r="M135" s="2955">
        <f t="shared" si="8"/>
        <v>63</v>
      </c>
    </row>
    <row r="136" spans="1:13" ht="12" customHeight="1">
      <c r="A136" s="2076"/>
      <c r="B136" s="2076"/>
      <c r="C136" s="2076"/>
      <c r="D136" s="2205"/>
      <c r="E136" s="640"/>
      <c r="F136" s="92" t="s">
        <v>253</v>
      </c>
      <c r="G136" s="2952">
        <v>35</v>
      </c>
      <c r="H136" s="2952">
        <v>22</v>
      </c>
      <c r="I136" s="2944">
        <f t="shared" si="6"/>
        <v>57</v>
      </c>
      <c r="J136" s="2944"/>
      <c r="K136" s="2944">
        <v>16</v>
      </c>
      <c r="L136" s="2944">
        <v>8</v>
      </c>
      <c r="M136" s="2946">
        <f t="shared" si="8"/>
        <v>24</v>
      </c>
    </row>
    <row r="137" spans="1:13" ht="12" customHeight="1">
      <c r="A137" s="2076"/>
      <c r="B137" s="2076"/>
      <c r="C137" s="2076"/>
      <c r="D137" s="2205"/>
      <c r="E137" s="640"/>
      <c r="F137" s="92" t="s">
        <v>254</v>
      </c>
      <c r="G137" s="2984">
        <v>43</v>
      </c>
      <c r="H137" s="2984">
        <v>23</v>
      </c>
      <c r="I137" s="2943">
        <f t="shared" si="6"/>
        <v>66</v>
      </c>
      <c r="J137" s="2943"/>
      <c r="K137" s="2943">
        <v>21</v>
      </c>
      <c r="L137" s="2943">
        <v>7</v>
      </c>
      <c r="M137" s="2980">
        <f t="shared" si="8"/>
        <v>28</v>
      </c>
    </row>
    <row r="138" spans="1:13" ht="12" customHeight="1">
      <c r="A138" s="2076"/>
      <c r="B138" s="2076"/>
      <c r="C138" s="2076"/>
      <c r="D138" s="2205"/>
      <c r="E138" s="640"/>
      <c r="F138" s="92" t="s">
        <v>255</v>
      </c>
      <c r="G138" s="2952">
        <v>12</v>
      </c>
      <c r="H138" s="2952">
        <v>9</v>
      </c>
      <c r="I138" s="2944">
        <f t="shared" si="6"/>
        <v>21</v>
      </c>
      <c r="J138" s="2944"/>
      <c r="K138" s="2944">
        <v>6</v>
      </c>
      <c r="L138" s="2944">
        <v>5</v>
      </c>
      <c r="M138" s="2946">
        <f t="shared" si="8"/>
        <v>11</v>
      </c>
    </row>
    <row r="139" spans="1:13" ht="12" customHeight="1">
      <c r="A139" s="2076"/>
      <c r="B139" s="2076"/>
      <c r="C139" s="2076"/>
      <c r="D139" s="2205"/>
      <c r="E139" s="640" t="s">
        <v>67</v>
      </c>
      <c r="F139" s="175"/>
      <c r="G139" s="2979">
        <f>G140</f>
        <v>71</v>
      </c>
      <c r="H139" s="2979">
        <f>H140</f>
        <v>68</v>
      </c>
      <c r="I139" s="2947">
        <f t="shared" si="6"/>
        <v>139</v>
      </c>
      <c r="J139" s="2945"/>
      <c r="K139" s="2947">
        <f>K140</f>
        <v>12</v>
      </c>
      <c r="L139" s="2947">
        <f>L140</f>
        <v>18</v>
      </c>
      <c r="M139" s="2951">
        <f t="shared" si="8"/>
        <v>30</v>
      </c>
    </row>
    <row r="140" spans="1:13" ht="12" customHeight="1">
      <c r="A140" s="2076"/>
      <c r="B140" s="2076"/>
      <c r="C140" s="2076"/>
      <c r="D140" s="2205"/>
      <c r="E140" s="638"/>
      <c r="F140" s="92" t="s">
        <v>256</v>
      </c>
      <c r="G140" s="2033">
        <v>71</v>
      </c>
      <c r="H140" s="2033">
        <v>68</v>
      </c>
      <c r="I140" s="2944">
        <f t="shared" si="6"/>
        <v>139</v>
      </c>
      <c r="J140" s="2945"/>
      <c r="K140" s="2945">
        <v>12</v>
      </c>
      <c r="L140" s="2945">
        <v>18</v>
      </c>
      <c r="M140" s="2946">
        <f t="shared" si="8"/>
        <v>30</v>
      </c>
    </row>
    <row r="141" spans="1:13" ht="12.75" customHeight="1">
      <c r="A141" s="2076"/>
      <c r="B141" s="2076"/>
      <c r="C141" s="2076"/>
      <c r="D141" s="2204">
        <v>1624</v>
      </c>
      <c r="E141" s="113" t="s">
        <v>68</v>
      </c>
      <c r="F141" s="123"/>
      <c r="G141" s="2986">
        <f>SUM(G142+G144)</f>
        <v>11</v>
      </c>
      <c r="H141" s="2986">
        <f>SUM(H142+H144)</f>
        <v>16</v>
      </c>
      <c r="I141" s="2973">
        <f t="shared" si="6"/>
        <v>27</v>
      </c>
      <c r="J141" s="2986"/>
      <c r="K141" s="2986">
        <f>SUM(K142+K144)</f>
        <v>12</v>
      </c>
      <c r="L141" s="2986">
        <f>SUM(L142+L144)</f>
        <v>15</v>
      </c>
      <c r="M141" s="2987">
        <f t="shared" si="8"/>
        <v>27</v>
      </c>
    </row>
    <row r="142" spans="1:13" ht="12" customHeight="1">
      <c r="A142" s="2076"/>
      <c r="B142" s="2076"/>
      <c r="C142" s="2076"/>
      <c r="D142" s="2205"/>
      <c r="E142" s="678" t="s">
        <v>69</v>
      </c>
      <c r="F142" s="64"/>
      <c r="G142" s="2988">
        <f>G143</f>
        <v>11</v>
      </c>
      <c r="H142" s="2988">
        <f>H143</f>
        <v>16</v>
      </c>
      <c r="I142" s="2989">
        <f t="shared" si="6"/>
        <v>27</v>
      </c>
      <c r="J142" s="2990"/>
      <c r="K142" s="2991">
        <f>K143</f>
        <v>12</v>
      </c>
      <c r="L142" s="2991">
        <f>L143</f>
        <v>15</v>
      </c>
      <c r="M142" s="2992">
        <f t="shared" si="8"/>
        <v>27</v>
      </c>
    </row>
    <row r="143" spans="1:13" ht="12" customHeight="1">
      <c r="A143" s="2076"/>
      <c r="B143" s="2076"/>
      <c r="C143" s="2076"/>
      <c r="D143" s="2205"/>
      <c r="E143" s="638"/>
      <c r="F143" s="92" t="s">
        <v>258</v>
      </c>
      <c r="G143" s="2033">
        <v>11</v>
      </c>
      <c r="H143" s="2033">
        <v>16</v>
      </c>
      <c r="I143" s="2944">
        <f t="shared" si="6"/>
        <v>27</v>
      </c>
      <c r="J143" s="2945"/>
      <c r="K143" s="2945">
        <v>12</v>
      </c>
      <c r="L143" s="2945">
        <v>15</v>
      </c>
      <c r="M143" s="2985">
        <f t="shared" si="8"/>
        <v>27</v>
      </c>
    </row>
    <row r="144" spans="1:13" ht="12" customHeight="1">
      <c r="A144" s="2076"/>
      <c r="B144" s="2076"/>
      <c r="C144" s="2076"/>
      <c r="D144" s="2205"/>
      <c r="E144" s="636" t="s">
        <v>71</v>
      </c>
      <c r="F144" s="92"/>
      <c r="G144" s="2947">
        <f>SUM(G145)</f>
        <v>0</v>
      </c>
      <c r="H144" s="2947">
        <f>SUM(H145)</f>
        <v>0</v>
      </c>
      <c r="I144" s="2947">
        <f>SUM(G144:H144)</f>
        <v>0</v>
      </c>
      <c r="J144" s="2947"/>
      <c r="K144" s="2947">
        <f>SUM(K145)</f>
        <v>0</v>
      </c>
      <c r="L144" s="2947">
        <f>SUM(L145)</f>
        <v>0</v>
      </c>
      <c r="M144" s="2993">
        <f>SUM(K144:L144)</f>
        <v>0</v>
      </c>
    </row>
    <row r="145" spans="1:13" ht="12" customHeight="1">
      <c r="A145" s="2076"/>
      <c r="B145" s="2076"/>
      <c r="C145" s="2076"/>
      <c r="D145" s="2207"/>
      <c r="E145" s="1083"/>
      <c r="F145" s="314" t="s">
        <v>259</v>
      </c>
      <c r="G145" s="2994">
        <v>0</v>
      </c>
      <c r="H145" s="2994">
        <v>0</v>
      </c>
      <c r="I145" s="2995">
        <f>SUM(G145:H145)</f>
        <v>0</v>
      </c>
      <c r="J145" s="2994"/>
      <c r="K145" s="2994">
        <v>0</v>
      </c>
      <c r="L145" s="2994">
        <v>0</v>
      </c>
      <c r="M145" s="2996">
        <f>SUM(K145:L145)</f>
        <v>0</v>
      </c>
    </row>
    <row r="146" spans="1:13" ht="12.75" customHeight="1">
      <c r="E146" s="2997" t="s">
        <v>8</v>
      </c>
      <c r="F146" s="2998"/>
      <c r="G146" s="2999">
        <f>SUM(G8+G37+G69+G82+G89+G107+G119+G129+G141)</f>
        <v>8695</v>
      </c>
      <c r="H146" s="2999">
        <f>SUM(H8+H37+H69+H82+H89+H107+H119+H129+H141)</f>
        <v>7689</v>
      </c>
      <c r="I146" s="2999">
        <f>SUM(I8+I37+I69+I82+I89+I107+I119+I129+I141)</f>
        <v>16384</v>
      </c>
      <c r="J146" s="2999"/>
      <c r="K146" s="2999">
        <f>SUM(K8+K37+K69+K82+K89+K107+K119+K129+K141)</f>
        <v>3794</v>
      </c>
      <c r="L146" s="2999">
        <f>SUM(L8+L37+L69+L82+L89+L107+L119+L129+L141)</f>
        <v>3530</v>
      </c>
      <c r="M146" s="3000">
        <f>SUM(M8+M37+M69+M82+M89+M107+M119+M129+M141)</f>
        <v>7324</v>
      </c>
    </row>
    <row r="147" spans="1:13" s="2078" customFormat="1" ht="12" customHeight="1">
      <c r="C147" s="2077"/>
      <c r="E147" s="2078" t="s">
        <v>1597</v>
      </c>
      <c r="G147" s="2076"/>
      <c r="H147" s="2076"/>
      <c r="I147" s="2076"/>
      <c r="J147" s="2076"/>
      <c r="K147" s="2076"/>
      <c r="L147" s="2076"/>
      <c r="M147" s="2076"/>
    </row>
    <row r="148" spans="1:13" ht="9" customHeight="1">
      <c r="E148" s="2078"/>
    </row>
    <row r="149" spans="1:13" ht="9" customHeight="1"/>
    <row r="150" spans="1:13" ht="9" customHeight="1"/>
    <row r="151" spans="1:13" ht="9" customHeight="1"/>
    <row r="152" spans="1:13" ht="9" customHeight="1"/>
    <row r="153" spans="1:13" ht="9" customHeight="1"/>
    <row r="154" spans="1:13" ht="9" customHeight="1"/>
    <row r="155" spans="1:13" ht="9" customHeight="1"/>
    <row r="156" spans="1:13" ht="9" customHeight="1"/>
    <row r="157" spans="1:13" ht="9" customHeight="1"/>
    <row r="158" spans="1:13" ht="9" customHeight="1"/>
    <row r="159" spans="1:13" ht="9" customHeight="1"/>
    <row r="160" spans="1: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sheetData>
  <mergeCells count="24">
    <mergeCell ref="E146:F146"/>
    <mergeCell ref="D82:D88"/>
    <mergeCell ref="D89:D106"/>
    <mergeCell ref="D107:D118"/>
    <mergeCell ref="D119:D128"/>
    <mergeCell ref="D129:D140"/>
    <mergeCell ref="D141:D145"/>
    <mergeCell ref="D8:D34"/>
    <mergeCell ref="O12:S18"/>
    <mergeCell ref="D37:D68"/>
    <mergeCell ref="D69:D76"/>
    <mergeCell ref="D79:D81"/>
    <mergeCell ref="E79:F81"/>
    <mergeCell ref="G79:M79"/>
    <mergeCell ref="G80:I80"/>
    <mergeCell ref="K80:M80"/>
    <mergeCell ref="D2:M2"/>
    <mergeCell ref="Q2:AE2"/>
    <mergeCell ref="D3:M3"/>
    <mergeCell ref="D5:D7"/>
    <mergeCell ref="E5:F7"/>
    <mergeCell ref="G5:M5"/>
    <mergeCell ref="G6:I6"/>
    <mergeCell ref="K6:M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30"/>
  <sheetViews>
    <sheetView topLeftCell="D1" workbookViewId="0">
      <selection activeCell="AJ24" sqref="AJ24:AP31"/>
    </sheetView>
  </sheetViews>
  <sheetFormatPr baseColWidth="10" defaultColWidth="11.42578125" defaultRowHeight="12.75"/>
  <cols>
    <col min="1" max="1" width="1.7109375" style="131" hidden="1" customWidth="1"/>
    <col min="2" max="2" width="1.85546875" style="131" hidden="1" customWidth="1"/>
    <col min="3" max="3" width="3" style="131" hidden="1" customWidth="1"/>
    <col min="4" max="4" width="6.7109375" style="2" customWidth="1"/>
    <col min="5" max="5" width="4.7109375" style="2" customWidth="1"/>
    <col min="6" max="6" width="53.28515625" style="2" customWidth="1"/>
    <col min="7" max="7" width="3.5703125" style="1" bestFit="1" customWidth="1"/>
    <col min="8" max="8" width="3.5703125" style="1" customWidth="1"/>
    <col min="9" max="9" width="4.28515625" style="1" customWidth="1"/>
    <col min="10" max="10" width="1.28515625" style="1" customWidth="1"/>
    <col min="11" max="12" width="3.5703125" style="1" customWidth="1"/>
    <col min="13" max="13" width="4.28515625" style="1" customWidth="1"/>
    <col min="14" max="14" width="1.28515625" style="1" customWidth="1"/>
    <col min="15" max="16" width="3.5703125" style="1" customWidth="1"/>
    <col min="17" max="17" width="4.5703125" style="1" customWidth="1"/>
    <col min="18" max="18" width="1.28515625" style="1" customWidth="1"/>
    <col min="19" max="20" width="3.5703125" style="1" customWidth="1"/>
    <col min="21" max="21" width="4.28515625" style="1" customWidth="1"/>
    <col min="22" max="22" width="1.28515625" style="1" customWidth="1"/>
    <col min="23" max="24" width="3.5703125" style="1" customWidth="1"/>
    <col min="25" max="25" width="4.42578125" style="1" customWidth="1"/>
    <col min="26" max="26" width="1.28515625" style="1" customWidth="1"/>
    <col min="27" max="28" width="3.5703125" style="1" customWidth="1"/>
    <col min="29" max="29" width="4.28515625" style="1" customWidth="1"/>
    <col min="30" max="30" width="0.42578125" style="1" customWidth="1"/>
    <col min="31" max="31" width="6.140625" style="1" customWidth="1"/>
    <col min="32" max="45" width="4.5703125" style="1" customWidth="1"/>
    <col min="46" max="51" width="5.42578125" style="1" customWidth="1"/>
    <col min="52" max="52" width="6" style="1" customWidth="1"/>
    <col min="53" max="53" width="12.28515625" style="1" bestFit="1" customWidth="1"/>
    <col min="54" max="16384" width="11.42578125" style="1"/>
  </cols>
  <sheetData>
    <row r="1" spans="1:56" ht="3.75" customHeight="1"/>
    <row r="2" spans="1:56" ht="12" customHeight="1">
      <c r="D2" s="2214" t="s">
        <v>97</v>
      </c>
      <c r="E2" s="2214"/>
      <c r="F2" s="2214"/>
      <c r="G2" s="2214"/>
      <c r="H2" s="2214"/>
      <c r="I2" s="2214"/>
      <c r="J2" s="2214"/>
      <c r="K2" s="2214"/>
      <c r="L2" s="2214"/>
      <c r="M2" s="2214"/>
      <c r="N2" s="2214"/>
      <c r="O2" s="2214"/>
      <c r="P2" s="2214"/>
      <c r="Q2" s="2214"/>
      <c r="R2" s="2214"/>
      <c r="S2" s="2214"/>
      <c r="T2" s="2214"/>
      <c r="U2" s="2214"/>
      <c r="V2" s="2214"/>
      <c r="W2" s="2214"/>
      <c r="X2" s="2214"/>
      <c r="Y2" s="2214"/>
      <c r="Z2" s="2214"/>
      <c r="AA2" s="2214"/>
      <c r="AB2" s="2214"/>
      <c r="AC2" s="2214"/>
      <c r="AD2" s="2214"/>
      <c r="AE2" s="2214"/>
      <c r="AF2" s="3"/>
      <c r="AG2" s="3"/>
      <c r="AH2" s="3"/>
      <c r="AI2" s="3"/>
      <c r="AJ2" s="3"/>
      <c r="AK2" s="3"/>
      <c r="AL2" s="3"/>
      <c r="AM2" s="3"/>
      <c r="AN2" s="3"/>
      <c r="AO2" s="3"/>
      <c r="AP2" s="3"/>
      <c r="AQ2" s="3"/>
      <c r="AR2" s="3"/>
      <c r="AS2" s="3"/>
      <c r="AT2" s="3"/>
      <c r="AU2" s="3"/>
      <c r="AV2" s="3"/>
      <c r="AW2" s="3"/>
      <c r="AX2" s="3"/>
      <c r="AY2" s="3"/>
    </row>
    <row r="3" spans="1:56" ht="12" customHeight="1">
      <c r="D3" s="2215" t="s">
        <v>77</v>
      </c>
      <c r="E3" s="2215"/>
      <c r="F3" s="2215"/>
      <c r="G3" s="2215"/>
      <c r="H3" s="2215"/>
      <c r="I3" s="2215"/>
      <c r="J3" s="2215"/>
      <c r="K3" s="2215"/>
      <c r="L3" s="2215"/>
      <c r="M3" s="2215"/>
      <c r="N3" s="2215"/>
      <c r="O3" s="2215"/>
      <c r="P3" s="2215"/>
      <c r="Q3" s="2215"/>
      <c r="R3" s="2215"/>
      <c r="S3" s="2215"/>
      <c r="T3" s="2215"/>
      <c r="U3" s="2215"/>
      <c r="V3" s="2215"/>
      <c r="W3" s="2215"/>
      <c r="X3" s="2215"/>
      <c r="Y3" s="2215"/>
      <c r="Z3" s="2215"/>
      <c r="AA3" s="2215"/>
      <c r="AB3" s="2215"/>
      <c r="AC3" s="2215"/>
      <c r="AD3" s="2215"/>
      <c r="AE3" s="2215"/>
      <c r="AF3" s="3"/>
      <c r="AG3" s="3"/>
      <c r="AH3" s="3"/>
      <c r="AI3" s="3"/>
      <c r="AJ3" s="3"/>
      <c r="AK3" s="3"/>
      <c r="AL3" s="3"/>
      <c r="AM3" s="3"/>
      <c r="AN3" s="3"/>
      <c r="AO3" s="3"/>
      <c r="AP3" s="3"/>
      <c r="AQ3" s="3"/>
      <c r="AR3" s="3"/>
      <c r="AS3" s="3"/>
      <c r="AT3" s="3"/>
      <c r="AU3" s="3"/>
      <c r="AV3" s="3"/>
      <c r="AW3" s="3"/>
      <c r="AX3" s="3"/>
      <c r="AY3" s="3"/>
    </row>
    <row r="4" spans="1:56" ht="3.75" customHeight="1">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row>
    <row r="5" spans="1:56" ht="12.75" customHeight="1">
      <c r="A5" s="145"/>
      <c r="B5" s="145"/>
      <c r="C5" s="146"/>
      <c r="D5" s="2263" t="s">
        <v>2</v>
      </c>
      <c r="E5" s="2219" t="s">
        <v>3</v>
      </c>
      <c r="F5" s="2219"/>
      <c r="G5" s="2264" t="s">
        <v>4</v>
      </c>
      <c r="H5" s="2264"/>
      <c r="I5" s="2264"/>
      <c r="J5" s="147"/>
      <c r="K5" s="2223" t="s">
        <v>98</v>
      </c>
      <c r="L5" s="2223"/>
      <c r="M5" s="2223"/>
      <c r="N5" s="2223"/>
      <c r="O5" s="2223"/>
      <c r="P5" s="2223"/>
      <c r="Q5" s="2223"/>
      <c r="R5" s="148"/>
      <c r="S5" s="2223" t="s">
        <v>99</v>
      </c>
      <c r="T5" s="2223"/>
      <c r="U5" s="2223"/>
      <c r="V5" s="2223"/>
      <c r="W5" s="2223"/>
      <c r="X5" s="2223"/>
      <c r="Y5" s="2223"/>
      <c r="Z5" s="2223"/>
      <c r="AA5" s="2223"/>
      <c r="AB5" s="2223"/>
      <c r="AC5" s="2223"/>
      <c r="AD5" s="148"/>
      <c r="AE5" s="2225" t="s">
        <v>8</v>
      </c>
    </row>
    <row r="6" spans="1:56">
      <c r="A6" s="145" t="s">
        <v>9</v>
      </c>
      <c r="B6" s="145" t="s">
        <v>10</v>
      </c>
      <c r="C6" s="146" t="s">
        <v>11</v>
      </c>
      <c r="D6" s="2217"/>
      <c r="E6" s="2220"/>
      <c r="F6" s="2220"/>
      <c r="G6" s="2260"/>
      <c r="H6" s="2260"/>
      <c r="I6" s="2260"/>
      <c r="J6" s="135"/>
      <c r="K6" s="2224" t="s">
        <v>100</v>
      </c>
      <c r="L6" s="2224"/>
      <c r="M6" s="2224"/>
      <c r="N6" s="135"/>
      <c r="O6" s="2224" t="s">
        <v>101</v>
      </c>
      <c r="P6" s="2224"/>
      <c r="Q6" s="2224"/>
      <c r="R6" s="135"/>
      <c r="S6" s="2224" t="s">
        <v>102</v>
      </c>
      <c r="T6" s="2224"/>
      <c r="U6" s="2224"/>
      <c r="V6" s="136"/>
      <c r="W6" s="2224" t="s">
        <v>103</v>
      </c>
      <c r="X6" s="2224"/>
      <c r="Y6" s="2224"/>
      <c r="Z6" s="137"/>
      <c r="AA6" s="2224" t="s">
        <v>104</v>
      </c>
      <c r="AB6" s="2224"/>
      <c r="AC6" s="2224"/>
      <c r="AD6" s="135"/>
      <c r="AE6" s="2226"/>
    </row>
    <row r="7" spans="1:56" ht="11.25" customHeight="1">
      <c r="A7" s="145"/>
      <c r="B7" s="145"/>
      <c r="C7" s="146"/>
      <c r="D7" s="2218"/>
      <c r="E7" s="2221"/>
      <c r="F7" s="2221"/>
      <c r="G7" s="10" t="s">
        <v>18</v>
      </c>
      <c r="H7" s="10" t="s">
        <v>19</v>
      </c>
      <c r="I7" s="10" t="s">
        <v>8</v>
      </c>
      <c r="J7" s="10"/>
      <c r="K7" s="10" t="s">
        <v>18</v>
      </c>
      <c r="L7" s="10" t="s">
        <v>19</v>
      </c>
      <c r="M7" s="10" t="s">
        <v>8</v>
      </c>
      <c r="N7" s="10"/>
      <c r="O7" s="10" t="s">
        <v>18</v>
      </c>
      <c r="P7" s="10" t="s">
        <v>19</v>
      </c>
      <c r="Q7" s="10" t="s">
        <v>8</v>
      </c>
      <c r="R7" s="10"/>
      <c r="S7" s="10" t="s">
        <v>18</v>
      </c>
      <c r="T7" s="10" t="s">
        <v>19</v>
      </c>
      <c r="U7" s="10" t="s">
        <v>8</v>
      </c>
      <c r="V7" s="10"/>
      <c r="W7" s="10" t="s">
        <v>18</v>
      </c>
      <c r="X7" s="10" t="s">
        <v>19</v>
      </c>
      <c r="Y7" s="10" t="s">
        <v>8</v>
      </c>
      <c r="Z7" s="10"/>
      <c r="AA7" s="10" t="s">
        <v>18</v>
      </c>
      <c r="AB7" s="10" t="s">
        <v>19</v>
      </c>
      <c r="AC7" s="10" t="s">
        <v>8</v>
      </c>
      <c r="AD7" s="12"/>
      <c r="AE7" s="2227"/>
    </row>
    <row r="8" spans="1:56" ht="13.5" customHeight="1">
      <c r="A8" s="145"/>
      <c r="B8" s="145"/>
      <c r="C8" s="146"/>
      <c r="D8" s="2211">
        <v>1401</v>
      </c>
      <c r="E8" s="13" t="s">
        <v>20</v>
      </c>
      <c r="F8" s="14"/>
      <c r="G8" s="31">
        <f>SUM(G9:G16)</f>
        <v>2</v>
      </c>
      <c r="H8" s="31">
        <f>SUM(H9:H16)</f>
        <v>2</v>
      </c>
      <c r="I8" s="31">
        <f>SUM(G8:H8)</f>
        <v>4</v>
      </c>
      <c r="J8" s="31"/>
      <c r="K8" s="31">
        <f>SUM(K9:K16)</f>
        <v>0</v>
      </c>
      <c r="L8" s="31">
        <f>SUM(L9:L16)</f>
        <v>0</v>
      </c>
      <c r="M8" s="31">
        <f>SUM(K8:L8)</f>
        <v>0</v>
      </c>
      <c r="N8" s="31"/>
      <c r="O8" s="31">
        <f>SUM(O9:O16)</f>
        <v>87</v>
      </c>
      <c r="P8" s="31">
        <f>SUM(P9:P16)</f>
        <v>25</v>
      </c>
      <c r="Q8" s="31">
        <f>SUM(O8:P8)</f>
        <v>112</v>
      </c>
      <c r="R8" s="31"/>
      <c r="S8" s="31">
        <f>SUM(S9:S16)</f>
        <v>1</v>
      </c>
      <c r="T8" s="31">
        <f>SUM(T9:T16)</f>
        <v>0</v>
      </c>
      <c r="U8" s="31">
        <f>SUM(S8:T8)</f>
        <v>1</v>
      </c>
      <c r="V8" s="31"/>
      <c r="W8" s="31">
        <f>SUM(W9:W16)</f>
        <v>94</v>
      </c>
      <c r="X8" s="31">
        <f>SUM(X9:X16)</f>
        <v>29</v>
      </c>
      <c r="Y8" s="31">
        <f>SUM(W8:X8)</f>
        <v>123</v>
      </c>
      <c r="Z8" s="31"/>
      <c r="AA8" s="31">
        <f>SUM(AA9:AA16)</f>
        <v>51</v>
      </c>
      <c r="AB8" s="31">
        <f>SUM(AB9:AB16)</f>
        <v>13</v>
      </c>
      <c r="AC8" s="31">
        <f>SUM(AA8:AB8)</f>
        <v>64</v>
      </c>
      <c r="AD8" s="31"/>
      <c r="AE8" s="33">
        <f t="shared" ref="AE8:AE60" si="0">SUM(I8,M8,Q8,U8,Y8,AC8)</f>
        <v>304</v>
      </c>
    </row>
    <row r="9" spans="1:56" ht="13.5" customHeight="1">
      <c r="A9" s="145">
        <v>1</v>
      </c>
      <c r="B9" s="145">
        <v>1</v>
      </c>
      <c r="C9" s="146">
        <v>11</v>
      </c>
      <c r="D9" s="2212"/>
      <c r="E9" s="149" t="s">
        <v>21</v>
      </c>
      <c r="F9" s="64"/>
      <c r="G9" s="25">
        <v>0</v>
      </c>
      <c r="H9" s="25">
        <v>0</v>
      </c>
      <c r="I9" s="26">
        <f>SUM(G9:H9)</f>
        <v>0</v>
      </c>
      <c r="J9" s="26"/>
      <c r="K9" s="25">
        <v>0</v>
      </c>
      <c r="L9" s="25">
        <v>0</v>
      </c>
      <c r="M9" s="26">
        <f>SUM(K9:L9)</f>
        <v>0</v>
      </c>
      <c r="N9" s="26"/>
      <c r="O9" s="25">
        <v>25</v>
      </c>
      <c r="P9" s="25">
        <v>10</v>
      </c>
      <c r="Q9" s="26">
        <f>SUM(O9:P9)</f>
        <v>35</v>
      </c>
      <c r="R9" s="26"/>
      <c r="S9" s="25">
        <v>1</v>
      </c>
      <c r="T9" s="25">
        <v>0</v>
      </c>
      <c r="U9" s="26">
        <f>SUM(S9:T9)</f>
        <v>1</v>
      </c>
      <c r="V9" s="26"/>
      <c r="W9" s="25">
        <v>23</v>
      </c>
      <c r="X9" s="25">
        <v>7</v>
      </c>
      <c r="Y9" s="26">
        <f>SUM(W9:X9)</f>
        <v>30</v>
      </c>
      <c r="Z9" s="26"/>
      <c r="AA9" s="25">
        <v>8</v>
      </c>
      <c r="AB9" s="25">
        <v>3</v>
      </c>
      <c r="AC9" s="26">
        <f>SUM(AA9:AB9)</f>
        <v>11</v>
      </c>
      <c r="AD9" s="26"/>
      <c r="AE9" s="69">
        <f t="shared" si="0"/>
        <v>77</v>
      </c>
      <c r="BB9" s="23"/>
      <c r="BC9" s="24"/>
      <c r="BD9" s="24"/>
    </row>
    <row r="10" spans="1:56" ht="13.5" customHeight="1">
      <c r="A10" s="145">
        <v>1</v>
      </c>
      <c r="B10" s="145">
        <v>1</v>
      </c>
      <c r="C10" s="146">
        <v>5</v>
      </c>
      <c r="D10" s="2212"/>
      <c r="E10" s="149" t="s">
        <v>22</v>
      </c>
      <c r="F10" s="139"/>
      <c r="G10" s="25">
        <v>0</v>
      </c>
      <c r="H10" s="25">
        <v>0</v>
      </c>
      <c r="I10" s="26">
        <f>SUM(G10:H10)</f>
        <v>0</v>
      </c>
      <c r="J10" s="26"/>
      <c r="K10" s="25">
        <v>0</v>
      </c>
      <c r="L10" s="25">
        <v>0</v>
      </c>
      <c r="M10" s="26">
        <f>SUM(K10:L10)</f>
        <v>0</v>
      </c>
      <c r="N10" s="26"/>
      <c r="O10" s="25">
        <v>17</v>
      </c>
      <c r="P10" s="25">
        <v>0</v>
      </c>
      <c r="Q10" s="26">
        <f>SUM(O10:P10)</f>
        <v>17</v>
      </c>
      <c r="R10" s="26"/>
      <c r="S10" s="25">
        <v>0</v>
      </c>
      <c r="T10" s="25">
        <v>0</v>
      </c>
      <c r="U10" s="26">
        <f>SUM(S10:T10)</f>
        <v>0</v>
      </c>
      <c r="V10" s="26"/>
      <c r="W10" s="25">
        <v>31</v>
      </c>
      <c r="X10" s="25">
        <v>4</v>
      </c>
      <c r="Y10" s="26">
        <f>SUM(W10:X10)</f>
        <v>35</v>
      </c>
      <c r="Z10" s="26"/>
      <c r="AA10" s="25">
        <v>17</v>
      </c>
      <c r="AB10" s="25">
        <v>5</v>
      </c>
      <c r="AC10" s="26">
        <f>SUM(AA10:AB10)</f>
        <v>22</v>
      </c>
      <c r="AD10" s="26"/>
      <c r="AE10" s="69">
        <f t="shared" si="0"/>
        <v>74</v>
      </c>
      <c r="BB10" s="23"/>
      <c r="BC10" s="24"/>
      <c r="BD10" s="24"/>
    </row>
    <row r="11" spans="1:56" ht="13.5" customHeight="1">
      <c r="A11" s="145">
        <v>1</v>
      </c>
      <c r="B11" s="145">
        <v>1</v>
      </c>
      <c r="C11" s="146">
        <v>12</v>
      </c>
      <c r="D11" s="2212"/>
      <c r="E11" s="149" t="s">
        <v>23</v>
      </c>
      <c r="F11" s="64"/>
      <c r="G11" s="25">
        <v>0</v>
      </c>
      <c r="H11" s="25">
        <v>1</v>
      </c>
      <c r="I11" s="26">
        <f>SUM(G11:H11)</f>
        <v>1</v>
      </c>
      <c r="J11" s="26"/>
      <c r="K11" s="25">
        <v>0</v>
      </c>
      <c r="L11" s="25">
        <v>0</v>
      </c>
      <c r="M11" s="26">
        <f>SUM(K11:L11)</f>
        <v>0</v>
      </c>
      <c r="N11" s="26"/>
      <c r="O11" s="25">
        <v>9</v>
      </c>
      <c r="P11" s="25">
        <v>4</v>
      </c>
      <c r="Q11" s="26">
        <f>SUM(O11:P11)</f>
        <v>13</v>
      </c>
      <c r="R11" s="26"/>
      <c r="S11" s="25">
        <v>0</v>
      </c>
      <c r="T11" s="25">
        <v>0</v>
      </c>
      <c r="U11" s="26">
        <f>SUM(S11:T11)</f>
        <v>0</v>
      </c>
      <c r="V11" s="26"/>
      <c r="W11" s="25">
        <v>21</v>
      </c>
      <c r="X11" s="25">
        <v>5</v>
      </c>
      <c r="Y11" s="26">
        <f>SUM(W11:X11)</f>
        <v>26</v>
      </c>
      <c r="Z11" s="26"/>
      <c r="AA11" s="25">
        <v>20</v>
      </c>
      <c r="AB11" s="25">
        <v>2</v>
      </c>
      <c r="AC11" s="26">
        <f>SUM(AA11:AB11)</f>
        <v>22</v>
      </c>
      <c r="AD11" s="26"/>
      <c r="AE11" s="69">
        <f t="shared" si="0"/>
        <v>62</v>
      </c>
      <c r="BB11" s="23"/>
      <c r="BC11" s="24"/>
      <c r="BD11" s="24"/>
    </row>
    <row r="12" spans="1:56" ht="13.5" customHeight="1">
      <c r="A12" s="145">
        <v>1</v>
      </c>
      <c r="B12" s="145">
        <v>1</v>
      </c>
      <c r="C12" s="146">
        <v>2</v>
      </c>
      <c r="D12" s="2212"/>
      <c r="E12" s="149" t="s">
        <v>24</v>
      </c>
      <c r="F12" s="64"/>
      <c r="G12" s="25">
        <v>0</v>
      </c>
      <c r="H12" s="25">
        <v>0</v>
      </c>
      <c r="I12" s="26">
        <f>SUM(G12:H12)</f>
        <v>0</v>
      </c>
      <c r="J12" s="26"/>
      <c r="K12" s="25">
        <v>0</v>
      </c>
      <c r="L12" s="25">
        <v>0</v>
      </c>
      <c r="M12" s="26">
        <f>SUM(K12:L12)</f>
        <v>0</v>
      </c>
      <c r="N12" s="26"/>
      <c r="O12" s="25">
        <v>17</v>
      </c>
      <c r="P12" s="25">
        <v>8</v>
      </c>
      <c r="Q12" s="26">
        <f>SUM(O12:P12)</f>
        <v>25</v>
      </c>
      <c r="R12" s="26"/>
      <c r="S12" s="25">
        <v>0</v>
      </c>
      <c r="T12" s="25">
        <v>0</v>
      </c>
      <c r="U12" s="26">
        <f>SUM(S12:T12)</f>
        <v>0</v>
      </c>
      <c r="V12" s="26"/>
      <c r="W12" s="25">
        <v>10</v>
      </c>
      <c r="X12" s="25">
        <v>6</v>
      </c>
      <c r="Y12" s="26">
        <f>SUM(W12:X12)</f>
        <v>16</v>
      </c>
      <c r="Z12" s="26"/>
      <c r="AA12" s="25">
        <v>1</v>
      </c>
      <c r="AB12" s="25">
        <v>1</v>
      </c>
      <c r="AC12" s="26">
        <f>SUM(AA12:AB12)</f>
        <v>2</v>
      </c>
      <c r="AD12" s="26"/>
      <c r="AE12" s="69">
        <f t="shared" si="0"/>
        <v>43</v>
      </c>
      <c r="BB12" s="23"/>
      <c r="BC12" s="24"/>
      <c r="BD12" s="24"/>
    </row>
    <row r="13" spans="1:56" ht="13.5" customHeight="1">
      <c r="A13" s="145">
        <v>1</v>
      </c>
      <c r="B13" s="145">
        <v>1</v>
      </c>
      <c r="C13" s="146">
        <v>4</v>
      </c>
      <c r="D13" s="2212"/>
      <c r="E13" s="149" t="s">
        <v>25</v>
      </c>
      <c r="F13" s="64"/>
      <c r="G13" s="25">
        <v>0</v>
      </c>
      <c r="H13" s="25">
        <v>0</v>
      </c>
      <c r="I13" s="26">
        <f t="shared" ref="I13:I15" si="1">SUM(G13:H13)</f>
        <v>0</v>
      </c>
      <c r="J13" s="26"/>
      <c r="K13" s="25">
        <v>0</v>
      </c>
      <c r="L13" s="25">
        <v>0</v>
      </c>
      <c r="M13" s="26">
        <f t="shared" ref="M13:M23" si="2">SUM(K13:L13)</f>
        <v>0</v>
      </c>
      <c r="N13" s="26"/>
      <c r="O13" s="25">
        <v>10</v>
      </c>
      <c r="P13" s="25">
        <v>0</v>
      </c>
      <c r="Q13" s="26">
        <f t="shared" ref="Q13:Q23" si="3">SUM(O13:P13)</f>
        <v>10</v>
      </c>
      <c r="R13" s="26"/>
      <c r="S13" s="25">
        <v>0</v>
      </c>
      <c r="T13" s="25">
        <v>0</v>
      </c>
      <c r="U13" s="26">
        <f t="shared" ref="U13:U23" si="4">SUM(S13:T13)</f>
        <v>0</v>
      </c>
      <c r="V13" s="26"/>
      <c r="W13" s="25">
        <v>3</v>
      </c>
      <c r="X13" s="25">
        <v>3</v>
      </c>
      <c r="Y13" s="26">
        <f t="shared" ref="Y13:Y23" si="5">SUM(W13:X13)</f>
        <v>6</v>
      </c>
      <c r="Z13" s="26"/>
      <c r="AA13" s="25">
        <v>2</v>
      </c>
      <c r="AB13" s="25">
        <v>1</v>
      </c>
      <c r="AC13" s="26">
        <f t="shared" ref="AC13:AC23" si="6">SUM(AA13:AB13)</f>
        <v>3</v>
      </c>
      <c r="AD13" s="26"/>
      <c r="AE13" s="69">
        <f t="shared" si="0"/>
        <v>19</v>
      </c>
      <c r="BB13" s="23"/>
      <c r="BC13" s="24"/>
      <c r="BD13" s="24"/>
    </row>
    <row r="14" spans="1:56" ht="13.5" customHeight="1">
      <c r="A14" s="145">
        <v>1</v>
      </c>
      <c r="B14" s="145">
        <v>1</v>
      </c>
      <c r="C14" s="146">
        <v>1</v>
      </c>
      <c r="D14" s="2212"/>
      <c r="E14" s="149" t="s">
        <v>26</v>
      </c>
      <c r="F14" s="64"/>
      <c r="G14" s="25">
        <v>0</v>
      </c>
      <c r="H14" s="25">
        <v>1</v>
      </c>
      <c r="I14" s="26">
        <f t="shared" si="1"/>
        <v>1</v>
      </c>
      <c r="J14" s="26"/>
      <c r="K14" s="25">
        <v>0</v>
      </c>
      <c r="L14" s="25">
        <v>0</v>
      </c>
      <c r="M14" s="26">
        <f t="shared" si="2"/>
        <v>0</v>
      </c>
      <c r="N14" s="26"/>
      <c r="O14" s="25">
        <v>4</v>
      </c>
      <c r="P14" s="25">
        <v>3</v>
      </c>
      <c r="Q14" s="26">
        <f t="shared" si="3"/>
        <v>7</v>
      </c>
      <c r="R14" s="26"/>
      <c r="S14" s="25">
        <v>0</v>
      </c>
      <c r="T14" s="25">
        <v>0</v>
      </c>
      <c r="U14" s="26">
        <f t="shared" si="4"/>
        <v>0</v>
      </c>
      <c r="V14" s="26"/>
      <c r="W14" s="25">
        <v>4</v>
      </c>
      <c r="X14" s="25">
        <v>4</v>
      </c>
      <c r="Y14" s="26">
        <f t="shared" si="5"/>
        <v>8</v>
      </c>
      <c r="Z14" s="26"/>
      <c r="AA14" s="25">
        <v>2</v>
      </c>
      <c r="AB14" s="25">
        <v>1</v>
      </c>
      <c r="AC14" s="26">
        <f t="shared" si="6"/>
        <v>3</v>
      </c>
      <c r="AD14" s="26"/>
      <c r="AE14" s="69">
        <f t="shared" si="0"/>
        <v>19</v>
      </c>
      <c r="BB14" s="23"/>
      <c r="BC14" s="24"/>
      <c r="BD14" s="24"/>
    </row>
    <row r="15" spans="1:56" ht="13.5" customHeight="1">
      <c r="A15" s="145">
        <v>1</v>
      </c>
      <c r="B15" s="145">
        <v>1</v>
      </c>
      <c r="C15" s="146">
        <v>14</v>
      </c>
      <c r="D15" s="2212"/>
      <c r="E15" s="149" t="s">
        <v>27</v>
      </c>
      <c r="F15" s="64"/>
      <c r="G15" s="25">
        <v>2</v>
      </c>
      <c r="H15" s="25">
        <v>0</v>
      </c>
      <c r="I15" s="26">
        <f t="shared" si="1"/>
        <v>2</v>
      </c>
      <c r="J15" s="26"/>
      <c r="K15" s="25">
        <v>0</v>
      </c>
      <c r="L15" s="25">
        <v>0</v>
      </c>
      <c r="M15" s="26">
        <f t="shared" si="2"/>
        <v>0</v>
      </c>
      <c r="N15" s="26"/>
      <c r="O15" s="25">
        <v>4</v>
      </c>
      <c r="P15" s="25">
        <v>0</v>
      </c>
      <c r="Q15" s="26">
        <f t="shared" si="3"/>
        <v>4</v>
      </c>
      <c r="R15" s="26"/>
      <c r="S15" s="25">
        <v>0</v>
      </c>
      <c r="T15" s="25">
        <v>0</v>
      </c>
      <c r="U15" s="26">
        <f t="shared" si="4"/>
        <v>0</v>
      </c>
      <c r="V15" s="26"/>
      <c r="W15" s="25">
        <v>1</v>
      </c>
      <c r="X15" s="25">
        <v>0</v>
      </c>
      <c r="Y15" s="26">
        <f t="shared" si="5"/>
        <v>1</v>
      </c>
      <c r="Z15" s="26"/>
      <c r="AA15" s="25">
        <v>0</v>
      </c>
      <c r="AB15" s="25">
        <v>0</v>
      </c>
      <c r="AC15" s="26">
        <f t="shared" si="6"/>
        <v>0</v>
      </c>
      <c r="AD15" s="26"/>
      <c r="AE15" s="69">
        <f t="shared" si="0"/>
        <v>7</v>
      </c>
      <c r="BB15" s="23"/>
      <c r="BC15" s="24"/>
      <c r="BD15" s="24"/>
    </row>
    <row r="16" spans="1:56" s="22" customFormat="1" ht="13.5" customHeight="1">
      <c r="A16" s="145">
        <v>1</v>
      </c>
      <c r="B16" s="145">
        <v>1</v>
      </c>
      <c r="C16" s="146">
        <v>8</v>
      </c>
      <c r="D16" s="2212"/>
      <c r="E16" s="149" t="s">
        <v>28</v>
      </c>
      <c r="F16" s="64"/>
      <c r="G16" s="25">
        <v>0</v>
      </c>
      <c r="H16" s="25">
        <v>0</v>
      </c>
      <c r="I16" s="26">
        <f t="shared" ref="I16:I23" si="7">SUM(G16:H16)</f>
        <v>0</v>
      </c>
      <c r="J16" s="26"/>
      <c r="K16" s="25">
        <v>0</v>
      </c>
      <c r="L16" s="25">
        <v>0</v>
      </c>
      <c r="M16" s="26">
        <f t="shared" si="2"/>
        <v>0</v>
      </c>
      <c r="N16" s="26"/>
      <c r="O16" s="25">
        <v>1</v>
      </c>
      <c r="P16" s="25">
        <v>0</v>
      </c>
      <c r="Q16" s="26">
        <f t="shared" si="3"/>
        <v>1</v>
      </c>
      <c r="R16" s="26"/>
      <c r="S16" s="25">
        <v>0</v>
      </c>
      <c r="T16" s="25">
        <v>0</v>
      </c>
      <c r="U16" s="26">
        <f t="shared" si="4"/>
        <v>0</v>
      </c>
      <c r="V16" s="26"/>
      <c r="W16" s="25">
        <v>1</v>
      </c>
      <c r="X16" s="25">
        <v>0</v>
      </c>
      <c r="Y16" s="26">
        <f t="shared" si="5"/>
        <v>1</v>
      </c>
      <c r="Z16" s="26"/>
      <c r="AA16" s="25">
        <v>1</v>
      </c>
      <c r="AB16" s="25">
        <v>0</v>
      </c>
      <c r="AC16" s="26">
        <f t="shared" si="6"/>
        <v>1</v>
      </c>
      <c r="AD16" s="26"/>
      <c r="AE16" s="69">
        <f t="shared" si="0"/>
        <v>3</v>
      </c>
    </row>
    <row r="17" spans="1:56" ht="13.5" customHeight="1">
      <c r="A17" s="145"/>
      <c r="B17" s="145"/>
      <c r="C17" s="146"/>
      <c r="D17" s="2211">
        <v>1402</v>
      </c>
      <c r="E17" s="29" t="s">
        <v>29</v>
      </c>
      <c r="F17" s="123"/>
      <c r="G17" s="71">
        <f>SUM(G18:G26)</f>
        <v>4</v>
      </c>
      <c r="H17" s="71">
        <f>SUM(H18:H26)</f>
        <v>1</v>
      </c>
      <c r="I17" s="71">
        <f t="shared" si="7"/>
        <v>5</v>
      </c>
      <c r="J17" s="71"/>
      <c r="K17" s="71">
        <f>SUM(K18:K26)</f>
        <v>0</v>
      </c>
      <c r="L17" s="71">
        <f>SUM(L18:L26)</f>
        <v>0</v>
      </c>
      <c r="M17" s="71">
        <f t="shared" si="2"/>
        <v>0</v>
      </c>
      <c r="N17" s="71"/>
      <c r="O17" s="71">
        <f>SUM(O18:O26)</f>
        <v>90</v>
      </c>
      <c r="P17" s="71">
        <f>SUM(P18:P26)</f>
        <v>60</v>
      </c>
      <c r="Q17" s="71">
        <f t="shared" si="3"/>
        <v>150</v>
      </c>
      <c r="R17" s="71"/>
      <c r="S17" s="71">
        <f>SUM(S18:S26)</f>
        <v>4</v>
      </c>
      <c r="T17" s="71">
        <f>SUM(T18:T26)</f>
        <v>2</v>
      </c>
      <c r="U17" s="71">
        <f t="shared" si="4"/>
        <v>6</v>
      </c>
      <c r="V17" s="71"/>
      <c r="W17" s="71">
        <f>SUM(W18:W26)</f>
        <v>148</v>
      </c>
      <c r="X17" s="71">
        <f>SUM(X18:X26)</f>
        <v>88</v>
      </c>
      <c r="Y17" s="71">
        <f t="shared" si="5"/>
        <v>236</v>
      </c>
      <c r="Z17" s="71"/>
      <c r="AA17" s="71">
        <f>SUM(AA18:AA26)</f>
        <v>65</v>
      </c>
      <c r="AB17" s="71">
        <f>SUM(AB18:AB26)</f>
        <v>39</v>
      </c>
      <c r="AC17" s="71">
        <f t="shared" si="6"/>
        <v>104</v>
      </c>
      <c r="AD17" s="71"/>
      <c r="AE17" s="72">
        <f t="shared" si="0"/>
        <v>501</v>
      </c>
      <c r="BB17" s="23"/>
      <c r="BC17" s="24"/>
      <c r="BD17" s="24"/>
    </row>
    <row r="18" spans="1:56" ht="13.5" customHeight="1">
      <c r="A18" s="145">
        <v>2</v>
      </c>
      <c r="B18" s="145">
        <v>4</v>
      </c>
      <c r="C18" s="146">
        <v>11</v>
      </c>
      <c r="D18" s="2212"/>
      <c r="E18" s="25" t="s">
        <v>30</v>
      </c>
      <c r="F18" s="64"/>
      <c r="G18" s="25">
        <v>0</v>
      </c>
      <c r="H18" s="25">
        <v>0</v>
      </c>
      <c r="I18" s="26">
        <f t="shared" si="7"/>
        <v>0</v>
      </c>
      <c r="J18" s="26"/>
      <c r="K18" s="25">
        <v>0</v>
      </c>
      <c r="L18" s="25">
        <v>0</v>
      </c>
      <c r="M18" s="26">
        <f t="shared" si="2"/>
        <v>0</v>
      </c>
      <c r="N18" s="26"/>
      <c r="O18" s="25">
        <v>26</v>
      </c>
      <c r="P18" s="25">
        <v>16</v>
      </c>
      <c r="Q18" s="26">
        <f t="shared" si="3"/>
        <v>42</v>
      </c>
      <c r="R18" s="26"/>
      <c r="S18" s="25">
        <v>0</v>
      </c>
      <c r="T18" s="25">
        <v>0</v>
      </c>
      <c r="U18" s="26">
        <f t="shared" si="4"/>
        <v>0</v>
      </c>
      <c r="V18" s="26"/>
      <c r="W18" s="25">
        <v>52</v>
      </c>
      <c r="X18" s="25">
        <v>26</v>
      </c>
      <c r="Y18" s="26">
        <f t="shared" si="5"/>
        <v>78</v>
      </c>
      <c r="Z18" s="26"/>
      <c r="AA18" s="25">
        <v>34</v>
      </c>
      <c r="AB18" s="25">
        <v>18</v>
      </c>
      <c r="AC18" s="26">
        <f t="shared" si="6"/>
        <v>52</v>
      </c>
      <c r="AD18" s="26"/>
      <c r="AE18" s="69">
        <f t="shared" si="0"/>
        <v>172</v>
      </c>
      <c r="BB18" s="23"/>
      <c r="BC18" s="24"/>
      <c r="BD18" s="24"/>
    </row>
    <row r="19" spans="1:56" ht="13.5" customHeight="1">
      <c r="A19" s="145">
        <v>2</v>
      </c>
      <c r="B19" s="145">
        <v>4</v>
      </c>
      <c r="C19" s="146">
        <v>10</v>
      </c>
      <c r="D19" s="2212"/>
      <c r="E19" s="25" t="s">
        <v>31</v>
      </c>
      <c r="F19" s="64"/>
      <c r="G19" s="25">
        <v>1</v>
      </c>
      <c r="H19" s="25">
        <v>0</v>
      </c>
      <c r="I19" s="26">
        <f t="shared" si="7"/>
        <v>1</v>
      </c>
      <c r="J19" s="26"/>
      <c r="K19" s="25">
        <v>0</v>
      </c>
      <c r="L19" s="25">
        <v>0</v>
      </c>
      <c r="M19" s="26">
        <f t="shared" si="2"/>
        <v>0</v>
      </c>
      <c r="N19" s="26"/>
      <c r="O19" s="25">
        <v>18</v>
      </c>
      <c r="P19" s="25">
        <v>5</v>
      </c>
      <c r="Q19" s="26">
        <f t="shared" si="3"/>
        <v>23</v>
      </c>
      <c r="R19" s="26"/>
      <c r="S19" s="25">
        <v>0</v>
      </c>
      <c r="T19" s="25">
        <v>0</v>
      </c>
      <c r="U19" s="26">
        <f t="shared" si="4"/>
        <v>0</v>
      </c>
      <c r="V19" s="26"/>
      <c r="W19" s="25">
        <v>35</v>
      </c>
      <c r="X19" s="25">
        <v>17</v>
      </c>
      <c r="Y19" s="26">
        <f t="shared" si="5"/>
        <v>52</v>
      </c>
      <c r="Z19" s="26"/>
      <c r="AA19" s="25">
        <v>5</v>
      </c>
      <c r="AB19" s="25">
        <v>1</v>
      </c>
      <c r="AC19" s="26">
        <f t="shared" si="6"/>
        <v>6</v>
      </c>
      <c r="AD19" s="26"/>
      <c r="AE19" s="69">
        <f t="shared" si="0"/>
        <v>82</v>
      </c>
      <c r="BB19" s="23"/>
      <c r="BC19" s="24"/>
      <c r="BD19" s="24"/>
    </row>
    <row r="20" spans="1:56" ht="13.5" customHeight="1">
      <c r="A20" s="145">
        <v>2</v>
      </c>
      <c r="B20" s="145">
        <v>4</v>
      </c>
      <c r="C20" s="146">
        <v>10</v>
      </c>
      <c r="D20" s="2212"/>
      <c r="E20" s="25" t="s">
        <v>81</v>
      </c>
      <c r="F20" s="64"/>
      <c r="G20" s="25">
        <v>0</v>
      </c>
      <c r="H20" s="25">
        <v>0</v>
      </c>
      <c r="I20" s="26">
        <f t="shared" si="7"/>
        <v>0</v>
      </c>
      <c r="J20" s="26"/>
      <c r="K20" s="25">
        <v>0</v>
      </c>
      <c r="L20" s="25">
        <v>0</v>
      </c>
      <c r="M20" s="26">
        <f t="shared" si="2"/>
        <v>0</v>
      </c>
      <c r="N20" s="26"/>
      <c r="O20" s="25">
        <v>11</v>
      </c>
      <c r="P20" s="25">
        <v>8</v>
      </c>
      <c r="Q20" s="26">
        <f t="shared" si="3"/>
        <v>19</v>
      </c>
      <c r="R20" s="26"/>
      <c r="S20" s="25">
        <v>1</v>
      </c>
      <c r="T20" s="25">
        <v>1</v>
      </c>
      <c r="U20" s="26">
        <f t="shared" si="4"/>
        <v>2</v>
      </c>
      <c r="V20" s="26"/>
      <c r="W20" s="25">
        <v>26</v>
      </c>
      <c r="X20" s="25">
        <v>16</v>
      </c>
      <c r="Y20" s="26">
        <f t="shared" si="5"/>
        <v>42</v>
      </c>
      <c r="Z20" s="26"/>
      <c r="AA20" s="25">
        <v>12</v>
      </c>
      <c r="AB20" s="25">
        <v>11</v>
      </c>
      <c r="AC20" s="26">
        <f t="shared" si="6"/>
        <v>23</v>
      </c>
      <c r="AD20" s="26"/>
      <c r="AE20" s="69">
        <f t="shared" si="0"/>
        <v>86</v>
      </c>
      <c r="BB20" s="23"/>
      <c r="BC20" s="24"/>
      <c r="BD20" s="24"/>
    </row>
    <row r="21" spans="1:56" ht="13.5" customHeight="1">
      <c r="A21" s="145">
        <v>2</v>
      </c>
      <c r="B21" s="145">
        <v>4</v>
      </c>
      <c r="C21" s="146">
        <v>3</v>
      </c>
      <c r="D21" s="2212"/>
      <c r="E21" s="25" t="s">
        <v>33</v>
      </c>
      <c r="F21" s="19"/>
      <c r="G21" s="25">
        <v>0</v>
      </c>
      <c r="H21" s="25">
        <v>1</v>
      </c>
      <c r="I21" s="26">
        <f t="shared" si="7"/>
        <v>1</v>
      </c>
      <c r="J21" s="26"/>
      <c r="K21" s="25">
        <v>0</v>
      </c>
      <c r="L21" s="25">
        <v>0</v>
      </c>
      <c r="M21" s="26">
        <f t="shared" si="2"/>
        <v>0</v>
      </c>
      <c r="N21" s="26"/>
      <c r="O21" s="25">
        <v>8</v>
      </c>
      <c r="P21" s="25">
        <v>10</v>
      </c>
      <c r="Q21" s="26">
        <f t="shared" si="3"/>
        <v>18</v>
      </c>
      <c r="R21" s="26"/>
      <c r="S21" s="25">
        <v>1</v>
      </c>
      <c r="T21" s="25">
        <v>0</v>
      </c>
      <c r="U21" s="26">
        <f t="shared" si="4"/>
        <v>1</v>
      </c>
      <c r="V21" s="26"/>
      <c r="W21" s="25">
        <v>16</v>
      </c>
      <c r="X21" s="25">
        <v>6</v>
      </c>
      <c r="Y21" s="26">
        <f t="shared" si="5"/>
        <v>22</v>
      </c>
      <c r="Z21" s="26"/>
      <c r="AA21" s="25">
        <v>6</v>
      </c>
      <c r="AB21" s="25">
        <v>3</v>
      </c>
      <c r="AC21" s="26">
        <f t="shared" si="6"/>
        <v>9</v>
      </c>
      <c r="AD21" s="26"/>
      <c r="AE21" s="69">
        <f t="shared" si="0"/>
        <v>51</v>
      </c>
      <c r="BB21" s="23"/>
      <c r="BC21" s="24"/>
      <c r="BD21" s="24"/>
    </row>
    <row r="22" spans="1:56" ht="13.5" customHeight="1">
      <c r="A22" s="145">
        <v>2</v>
      </c>
      <c r="B22" s="145">
        <v>4</v>
      </c>
      <c r="C22" s="146">
        <v>7</v>
      </c>
      <c r="D22" s="2212"/>
      <c r="E22" s="25" t="s">
        <v>34</v>
      </c>
      <c r="F22" s="64"/>
      <c r="G22" s="25">
        <v>0</v>
      </c>
      <c r="H22" s="25">
        <v>0</v>
      </c>
      <c r="I22" s="26">
        <f t="shared" si="7"/>
        <v>0</v>
      </c>
      <c r="J22" s="26"/>
      <c r="K22" s="25">
        <v>0</v>
      </c>
      <c r="L22" s="25">
        <v>0</v>
      </c>
      <c r="M22" s="26">
        <f t="shared" si="2"/>
        <v>0</v>
      </c>
      <c r="N22" s="26"/>
      <c r="O22" s="25">
        <v>10</v>
      </c>
      <c r="P22" s="25">
        <v>5</v>
      </c>
      <c r="Q22" s="26">
        <f t="shared" si="3"/>
        <v>15</v>
      </c>
      <c r="R22" s="26"/>
      <c r="S22" s="25">
        <v>0</v>
      </c>
      <c r="T22" s="25">
        <v>0</v>
      </c>
      <c r="U22" s="26">
        <f t="shared" si="4"/>
        <v>0</v>
      </c>
      <c r="V22" s="26"/>
      <c r="W22" s="25">
        <v>5</v>
      </c>
      <c r="X22" s="25">
        <v>4</v>
      </c>
      <c r="Y22" s="26">
        <f t="shared" si="5"/>
        <v>9</v>
      </c>
      <c r="Z22" s="26"/>
      <c r="AA22" s="25">
        <v>4</v>
      </c>
      <c r="AB22" s="25">
        <v>1</v>
      </c>
      <c r="AC22" s="26">
        <f t="shared" si="6"/>
        <v>5</v>
      </c>
      <c r="AD22" s="26"/>
      <c r="AE22" s="69">
        <f t="shared" si="0"/>
        <v>29</v>
      </c>
      <c r="BB22" s="23"/>
      <c r="BC22" s="24"/>
    </row>
    <row r="23" spans="1:56" ht="13.5" customHeight="1">
      <c r="A23" s="145">
        <v>2</v>
      </c>
      <c r="B23" s="145">
        <v>4</v>
      </c>
      <c r="C23" s="146">
        <v>1</v>
      </c>
      <c r="D23" s="2212"/>
      <c r="E23" s="25" t="s">
        <v>35</v>
      </c>
      <c r="F23" s="64"/>
      <c r="G23" s="25">
        <v>0</v>
      </c>
      <c r="H23" s="25">
        <v>0</v>
      </c>
      <c r="I23" s="26">
        <f t="shared" si="7"/>
        <v>0</v>
      </c>
      <c r="J23" s="26"/>
      <c r="K23" s="25">
        <v>0</v>
      </c>
      <c r="L23" s="25">
        <v>0</v>
      </c>
      <c r="M23" s="26">
        <f t="shared" si="2"/>
        <v>0</v>
      </c>
      <c r="N23" s="26"/>
      <c r="O23" s="25">
        <v>3</v>
      </c>
      <c r="P23" s="25">
        <v>1</v>
      </c>
      <c r="Q23" s="26">
        <f t="shared" si="3"/>
        <v>4</v>
      </c>
      <c r="R23" s="26"/>
      <c r="S23" s="25">
        <v>1</v>
      </c>
      <c r="T23" s="25">
        <v>0</v>
      </c>
      <c r="U23" s="26">
        <f t="shared" si="4"/>
        <v>1</v>
      </c>
      <c r="V23" s="26"/>
      <c r="W23" s="25">
        <v>5</v>
      </c>
      <c r="X23" s="25">
        <v>4</v>
      </c>
      <c r="Y23" s="26">
        <f t="shared" si="5"/>
        <v>9</v>
      </c>
      <c r="Z23" s="26"/>
      <c r="AA23" s="25">
        <v>1</v>
      </c>
      <c r="AB23" s="25">
        <v>2</v>
      </c>
      <c r="AC23" s="26">
        <f t="shared" si="6"/>
        <v>3</v>
      </c>
      <c r="AD23" s="26"/>
      <c r="AE23" s="69">
        <f t="shared" si="0"/>
        <v>17</v>
      </c>
      <c r="BB23" s="23"/>
      <c r="BC23" s="24"/>
    </row>
    <row r="24" spans="1:56" ht="13.5" customHeight="1">
      <c r="A24" s="145">
        <v>2</v>
      </c>
      <c r="B24" s="145">
        <v>4</v>
      </c>
      <c r="C24" s="146">
        <v>9</v>
      </c>
      <c r="D24" s="2212"/>
      <c r="E24" s="25" t="s">
        <v>36</v>
      </c>
      <c r="F24" s="64"/>
      <c r="G24" s="25">
        <v>1</v>
      </c>
      <c r="H24" s="25">
        <v>0</v>
      </c>
      <c r="I24" s="26">
        <f t="shared" ref="I24:I26" si="8">SUM(G24:H24)</f>
        <v>1</v>
      </c>
      <c r="J24" s="26"/>
      <c r="K24" s="25">
        <v>0</v>
      </c>
      <c r="L24" s="25">
        <v>0</v>
      </c>
      <c r="M24" s="26">
        <f t="shared" ref="M24:M26" si="9">SUM(K24:L24)</f>
        <v>0</v>
      </c>
      <c r="N24" s="26"/>
      <c r="O24" s="25">
        <v>9</v>
      </c>
      <c r="P24" s="25">
        <v>6</v>
      </c>
      <c r="Q24" s="26">
        <f t="shared" ref="Q24:Q26" si="10">SUM(O24:P24)</f>
        <v>15</v>
      </c>
      <c r="R24" s="26"/>
      <c r="S24" s="25">
        <v>0</v>
      </c>
      <c r="T24" s="25">
        <v>1</v>
      </c>
      <c r="U24" s="26">
        <f t="shared" ref="U24:U26" si="11">SUM(S24:T24)</f>
        <v>1</v>
      </c>
      <c r="V24" s="26"/>
      <c r="W24" s="25">
        <v>7</v>
      </c>
      <c r="X24" s="25">
        <v>5</v>
      </c>
      <c r="Y24" s="26">
        <f t="shared" ref="Y24:Y26" si="12">SUM(W24:X24)</f>
        <v>12</v>
      </c>
      <c r="Z24" s="26"/>
      <c r="AA24" s="25">
        <v>1</v>
      </c>
      <c r="AB24" s="25">
        <v>1</v>
      </c>
      <c r="AC24" s="26">
        <f t="shared" ref="AC24:AC26" si="13">SUM(AA24:AB24)</f>
        <v>2</v>
      </c>
      <c r="AD24" s="26"/>
      <c r="AE24" s="69">
        <f t="shared" si="0"/>
        <v>31</v>
      </c>
      <c r="AJ24" s="2210"/>
      <c r="AK24" s="2210"/>
      <c r="AL24" s="2210"/>
      <c r="AM24" s="2210"/>
      <c r="AN24" s="2210"/>
      <c r="AO24" s="2210"/>
      <c r="AP24" s="2210"/>
      <c r="BB24" s="23"/>
      <c r="BC24" s="24"/>
    </row>
    <row r="25" spans="1:56" ht="13.5" customHeight="1">
      <c r="A25" s="145">
        <v>2</v>
      </c>
      <c r="B25" s="145">
        <v>4</v>
      </c>
      <c r="C25" s="146">
        <v>11</v>
      </c>
      <c r="D25" s="2212"/>
      <c r="E25" s="25" t="s">
        <v>37</v>
      </c>
      <c r="F25" s="64"/>
      <c r="G25" s="25">
        <v>2</v>
      </c>
      <c r="H25" s="25">
        <v>0</v>
      </c>
      <c r="I25" s="26">
        <f t="shared" si="8"/>
        <v>2</v>
      </c>
      <c r="J25" s="26"/>
      <c r="K25" s="25">
        <v>0</v>
      </c>
      <c r="L25" s="25">
        <v>0</v>
      </c>
      <c r="M25" s="26">
        <f t="shared" si="9"/>
        <v>0</v>
      </c>
      <c r="N25" s="26"/>
      <c r="O25" s="25">
        <v>5</v>
      </c>
      <c r="P25" s="25">
        <v>9</v>
      </c>
      <c r="Q25" s="26">
        <f t="shared" si="10"/>
        <v>14</v>
      </c>
      <c r="R25" s="26"/>
      <c r="S25" s="25">
        <v>1</v>
      </c>
      <c r="T25" s="25">
        <v>0</v>
      </c>
      <c r="U25" s="26">
        <f t="shared" si="11"/>
        <v>1</v>
      </c>
      <c r="V25" s="26"/>
      <c r="W25" s="25">
        <v>2</v>
      </c>
      <c r="X25" s="25">
        <v>10</v>
      </c>
      <c r="Y25" s="26">
        <f t="shared" si="12"/>
        <v>12</v>
      </c>
      <c r="Z25" s="26"/>
      <c r="AA25" s="25">
        <v>2</v>
      </c>
      <c r="AB25" s="25">
        <v>2</v>
      </c>
      <c r="AC25" s="26">
        <f t="shared" si="13"/>
        <v>4</v>
      </c>
      <c r="AD25" s="26"/>
      <c r="AE25" s="69">
        <f t="shared" si="0"/>
        <v>33</v>
      </c>
      <c r="AJ25" s="2210"/>
      <c r="AK25" s="2210"/>
      <c r="AL25" s="2210"/>
      <c r="AM25" s="2210"/>
      <c r="AN25" s="2210"/>
      <c r="AO25" s="2210"/>
      <c r="AP25" s="2210"/>
      <c r="BB25" s="23"/>
      <c r="BC25" s="24"/>
      <c r="BD25" s="24"/>
    </row>
    <row r="26" spans="1:56" ht="13.5" customHeight="1">
      <c r="A26" s="145">
        <v>2</v>
      </c>
      <c r="B26" s="145">
        <v>4</v>
      </c>
      <c r="C26" s="146">
        <v>11</v>
      </c>
      <c r="D26" s="2212"/>
      <c r="E26" s="25" t="s">
        <v>38</v>
      </c>
      <c r="F26" s="64"/>
      <c r="G26" s="25">
        <v>0</v>
      </c>
      <c r="H26" s="25">
        <v>0</v>
      </c>
      <c r="I26" s="26">
        <f t="shared" si="8"/>
        <v>0</v>
      </c>
      <c r="J26" s="26"/>
      <c r="K26" s="25">
        <v>0</v>
      </c>
      <c r="L26" s="25">
        <v>0</v>
      </c>
      <c r="M26" s="26">
        <f t="shared" si="9"/>
        <v>0</v>
      </c>
      <c r="N26" s="26"/>
      <c r="O26" s="25">
        <v>0</v>
      </c>
      <c r="P26" s="25">
        <v>0</v>
      </c>
      <c r="Q26" s="26">
        <f t="shared" si="10"/>
        <v>0</v>
      </c>
      <c r="R26" s="26"/>
      <c r="S26" s="25">
        <v>0</v>
      </c>
      <c r="T26" s="25">
        <v>0</v>
      </c>
      <c r="U26" s="26">
        <f t="shared" si="11"/>
        <v>0</v>
      </c>
      <c r="V26" s="26"/>
      <c r="W26" s="25">
        <v>0</v>
      </c>
      <c r="X26" s="25">
        <v>0</v>
      </c>
      <c r="Y26" s="26">
        <f t="shared" si="12"/>
        <v>0</v>
      </c>
      <c r="Z26" s="26"/>
      <c r="AA26" s="25">
        <v>0</v>
      </c>
      <c r="AB26" s="25">
        <v>0</v>
      </c>
      <c r="AC26" s="26">
        <f t="shared" si="13"/>
        <v>0</v>
      </c>
      <c r="AD26" s="26"/>
      <c r="AE26" s="69">
        <f t="shared" si="0"/>
        <v>0</v>
      </c>
      <c r="AJ26" s="2210"/>
      <c r="AK26" s="2210"/>
      <c r="AL26" s="2210"/>
      <c r="AM26" s="2210"/>
      <c r="AN26" s="2210"/>
      <c r="AO26" s="2210"/>
      <c r="AP26" s="2210"/>
      <c r="BB26" s="23"/>
      <c r="BC26" s="24"/>
      <c r="BD26" s="24"/>
    </row>
    <row r="27" spans="1:56" ht="13.5" customHeight="1">
      <c r="A27" s="145"/>
      <c r="B27" s="145"/>
      <c r="C27" s="146"/>
      <c r="D27" s="2211">
        <v>1403</v>
      </c>
      <c r="E27" s="29" t="s">
        <v>39</v>
      </c>
      <c r="F27" s="123"/>
      <c r="G27" s="71">
        <f>SUM(G28:G30)</f>
        <v>10</v>
      </c>
      <c r="H27" s="71">
        <f>SUM(H28:H30)</f>
        <v>9</v>
      </c>
      <c r="I27" s="71">
        <f>SUM(G27:H27)</f>
        <v>19</v>
      </c>
      <c r="J27" s="71"/>
      <c r="K27" s="71">
        <f>SUM(K28:K30)</f>
        <v>0</v>
      </c>
      <c r="L27" s="71">
        <f>SUM(L28:L30)</f>
        <v>3</v>
      </c>
      <c r="M27" s="71">
        <f>SUM(K27:L27)</f>
        <v>3</v>
      </c>
      <c r="N27" s="71"/>
      <c r="O27" s="71">
        <f>SUM(O28:O30)</f>
        <v>60</v>
      </c>
      <c r="P27" s="71">
        <f>SUM(P28:P30)</f>
        <v>98</v>
      </c>
      <c r="Q27" s="71">
        <f>SUM(O27:P27)</f>
        <v>158</v>
      </c>
      <c r="R27" s="71"/>
      <c r="S27" s="71">
        <f>SUM(S28:S30)</f>
        <v>3</v>
      </c>
      <c r="T27" s="71">
        <f>SUM(T28:T30)</f>
        <v>3</v>
      </c>
      <c r="U27" s="71">
        <f>SUM(S27:T27)</f>
        <v>6</v>
      </c>
      <c r="V27" s="71"/>
      <c r="W27" s="71">
        <f>SUM(W28:W30)</f>
        <v>12</v>
      </c>
      <c r="X27" s="71">
        <f>SUM(X28:X30)</f>
        <v>50</v>
      </c>
      <c r="Y27" s="71">
        <f>SUM(W27:X27)</f>
        <v>62</v>
      </c>
      <c r="Z27" s="71"/>
      <c r="AA27" s="71">
        <f>SUM(AA28:AA30)</f>
        <v>5</v>
      </c>
      <c r="AB27" s="71">
        <f>SUM(AB28:AB30)</f>
        <v>8</v>
      </c>
      <c r="AC27" s="71">
        <f>SUM(AA27:AB27)</f>
        <v>13</v>
      </c>
      <c r="AD27" s="71"/>
      <c r="AE27" s="72">
        <f t="shared" si="0"/>
        <v>261</v>
      </c>
      <c r="AJ27" s="2210"/>
      <c r="AK27" s="2210"/>
      <c r="AL27" s="2210"/>
      <c r="AM27" s="2210"/>
      <c r="AN27" s="2210"/>
      <c r="AO27" s="2210"/>
      <c r="AP27" s="2210"/>
      <c r="BB27" s="23"/>
      <c r="BC27" s="24"/>
      <c r="BD27" s="24"/>
    </row>
    <row r="28" spans="1:56" ht="13.5" customHeight="1">
      <c r="A28" s="145">
        <v>3</v>
      </c>
      <c r="B28" s="145">
        <v>5</v>
      </c>
      <c r="C28" s="146">
        <v>11</v>
      </c>
      <c r="D28" s="2212"/>
      <c r="E28" s="149" t="s">
        <v>40</v>
      </c>
      <c r="F28" s="64"/>
      <c r="G28" s="25">
        <v>5</v>
      </c>
      <c r="H28" s="25">
        <v>8</v>
      </c>
      <c r="I28" s="26">
        <f>SUM(G28:H28)</f>
        <v>13</v>
      </c>
      <c r="J28" s="26"/>
      <c r="K28" s="25">
        <v>0</v>
      </c>
      <c r="L28" s="25">
        <v>1</v>
      </c>
      <c r="M28" s="26">
        <f>SUM(K28:L28)</f>
        <v>1</v>
      </c>
      <c r="N28" s="26"/>
      <c r="O28" s="25">
        <v>34</v>
      </c>
      <c r="P28" s="25">
        <v>56</v>
      </c>
      <c r="Q28" s="26">
        <f>SUM(O28:P28)</f>
        <v>90</v>
      </c>
      <c r="R28" s="26"/>
      <c r="S28" s="25">
        <v>1</v>
      </c>
      <c r="T28" s="25">
        <v>3</v>
      </c>
      <c r="U28" s="26">
        <f>SUM(S28:T28)</f>
        <v>4</v>
      </c>
      <c r="V28" s="26"/>
      <c r="W28" s="25">
        <v>6</v>
      </c>
      <c r="X28" s="25">
        <v>18</v>
      </c>
      <c r="Y28" s="26">
        <f>SUM(W28:X28)</f>
        <v>24</v>
      </c>
      <c r="Z28" s="26"/>
      <c r="AA28" s="25">
        <v>2</v>
      </c>
      <c r="AB28" s="25">
        <v>6</v>
      </c>
      <c r="AC28" s="26">
        <f>SUM(AA28:AB28)</f>
        <v>8</v>
      </c>
      <c r="AD28" s="26"/>
      <c r="AE28" s="69">
        <f>SUM(I28,M28,Q28,U28,Y28,AC28)</f>
        <v>140</v>
      </c>
      <c r="AJ28" s="2210"/>
      <c r="AK28" s="2210"/>
      <c r="AL28" s="2210"/>
      <c r="AM28" s="2210"/>
      <c r="AN28" s="2210"/>
      <c r="AO28" s="2210"/>
      <c r="AP28" s="2210"/>
      <c r="BB28" s="23"/>
      <c r="BC28" s="24"/>
      <c r="BD28" s="24"/>
    </row>
    <row r="29" spans="1:56" ht="13.5" customHeight="1">
      <c r="A29" s="145">
        <v>3</v>
      </c>
      <c r="B29" s="145">
        <v>5</v>
      </c>
      <c r="C29" s="146">
        <v>8</v>
      </c>
      <c r="D29" s="2212"/>
      <c r="E29" s="149" t="s">
        <v>41</v>
      </c>
      <c r="F29" s="64"/>
      <c r="G29" s="25">
        <v>2</v>
      </c>
      <c r="H29" s="25">
        <v>1</v>
      </c>
      <c r="I29" s="26">
        <f t="shared" ref="I29:I30" si="14">SUM(G29:H29)</f>
        <v>3</v>
      </c>
      <c r="J29" s="26"/>
      <c r="K29" s="25">
        <v>0</v>
      </c>
      <c r="L29" s="25">
        <v>1</v>
      </c>
      <c r="M29" s="26">
        <f t="shared" ref="M29:M30" si="15">SUM(K29:L29)</f>
        <v>1</v>
      </c>
      <c r="N29" s="26"/>
      <c r="O29" s="25">
        <v>12</v>
      </c>
      <c r="P29" s="25">
        <v>23</v>
      </c>
      <c r="Q29" s="26">
        <f t="shared" ref="Q29:Q30" si="16">SUM(O29:P29)</f>
        <v>35</v>
      </c>
      <c r="R29" s="26"/>
      <c r="S29" s="25">
        <v>0</v>
      </c>
      <c r="T29" s="25">
        <v>0</v>
      </c>
      <c r="U29" s="26">
        <f t="shared" ref="U29:U30" si="17">SUM(S29:T29)</f>
        <v>0</v>
      </c>
      <c r="V29" s="26"/>
      <c r="W29" s="25">
        <v>2</v>
      </c>
      <c r="X29" s="25">
        <v>10</v>
      </c>
      <c r="Y29" s="26">
        <f t="shared" ref="Y29:Y30" si="18">SUM(W29:X29)</f>
        <v>12</v>
      </c>
      <c r="Z29" s="26"/>
      <c r="AA29" s="25">
        <v>2</v>
      </c>
      <c r="AB29" s="25">
        <v>0</v>
      </c>
      <c r="AC29" s="26">
        <f t="shared" ref="AC29:AC30" si="19">SUM(AA29:AB29)</f>
        <v>2</v>
      </c>
      <c r="AD29" s="26"/>
      <c r="AE29" s="69">
        <f t="shared" si="0"/>
        <v>53</v>
      </c>
      <c r="BB29" s="23"/>
      <c r="BC29" s="24"/>
      <c r="BD29" s="24"/>
    </row>
    <row r="30" spans="1:56" ht="13.5" customHeight="1">
      <c r="A30" s="145">
        <v>3</v>
      </c>
      <c r="B30" s="145">
        <v>5</v>
      </c>
      <c r="C30" s="146">
        <v>10</v>
      </c>
      <c r="D30" s="2212"/>
      <c r="E30" s="149" t="s">
        <v>42</v>
      </c>
      <c r="F30" s="64"/>
      <c r="G30" s="25">
        <v>3</v>
      </c>
      <c r="H30" s="25">
        <v>0</v>
      </c>
      <c r="I30" s="26">
        <f t="shared" si="14"/>
        <v>3</v>
      </c>
      <c r="J30" s="26"/>
      <c r="K30" s="25">
        <v>0</v>
      </c>
      <c r="L30" s="25">
        <v>1</v>
      </c>
      <c r="M30" s="26">
        <f t="shared" si="15"/>
        <v>1</v>
      </c>
      <c r="N30" s="26"/>
      <c r="O30" s="25">
        <v>14</v>
      </c>
      <c r="P30" s="25">
        <v>19</v>
      </c>
      <c r="Q30" s="26">
        <f t="shared" si="16"/>
        <v>33</v>
      </c>
      <c r="R30" s="26"/>
      <c r="S30" s="25">
        <v>2</v>
      </c>
      <c r="T30" s="25">
        <v>0</v>
      </c>
      <c r="U30" s="26">
        <f t="shared" si="17"/>
        <v>2</v>
      </c>
      <c r="V30" s="26"/>
      <c r="W30" s="25">
        <v>4</v>
      </c>
      <c r="X30" s="25">
        <v>22</v>
      </c>
      <c r="Y30" s="26">
        <f t="shared" si="18"/>
        <v>26</v>
      </c>
      <c r="Z30" s="26"/>
      <c r="AA30" s="25">
        <v>1</v>
      </c>
      <c r="AB30" s="25">
        <v>2</v>
      </c>
      <c r="AC30" s="26">
        <f t="shared" si="19"/>
        <v>3</v>
      </c>
      <c r="AD30" s="26"/>
      <c r="AE30" s="69">
        <f t="shared" si="0"/>
        <v>68</v>
      </c>
      <c r="BB30" s="23"/>
      <c r="BC30" s="24"/>
      <c r="BD30" s="24"/>
    </row>
    <row r="31" spans="1:56" ht="13.5" customHeight="1">
      <c r="A31" s="145"/>
      <c r="B31" s="145"/>
      <c r="C31" s="146"/>
      <c r="D31" s="2204">
        <v>1404</v>
      </c>
      <c r="E31" s="29" t="s">
        <v>43</v>
      </c>
      <c r="F31" s="123"/>
      <c r="G31" s="71">
        <f>SUM(G32:G33)</f>
        <v>0</v>
      </c>
      <c r="H31" s="71">
        <f>SUM(H32:H33)</f>
        <v>0</v>
      </c>
      <c r="I31" s="71">
        <f>SUM(G31:H31)</f>
        <v>0</v>
      </c>
      <c r="J31" s="71"/>
      <c r="K31" s="71">
        <f>SUM(K32:K33)</f>
        <v>0</v>
      </c>
      <c r="L31" s="71">
        <f>SUM(L32:L33)</f>
        <v>0</v>
      </c>
      <c r="M31" s="71">
        <f>SUM(K31:L31)</f>
        <v>0</v>
      </c>
      <c r="N31" s="71"/>
      <c r="O31" s="71">
        <f>SUM(O32:O33)</f>
        <v>80</v>
      </c>
      <c r="P31" s="71">
        <f>SUM(P32:P33)</f>
        <v>20</v>
      </c>
      <c r="Q31" s="71">
        <f>SUM(O31:P31)</f>
        <v>100</v>
      </c>
      <c r="R31" s="71"/>
      <c r="S31" s="71">
        <f>SUM(S32:S33)</f>
        <v>6</v>
      </c>
      <c r="T31" s="71">
        <f>SUM(T32:T33)</f>
        <v>3</v>
      </c>
      <c r="U31" s="71">
        <f>SUM(S31:T31)</f>
        <v>9</v>
      </c>
      <c r="V31" s="71"/>
      <c r="W31" s="71">
        <f>SUM(W32:W33)</f>
        <v>83</v>
      </c>
      <c r="X31" s="71">
        <f>SUM(X32:X33)</f>
        <v>19</v>
      </c>
      <c r="Y31" s="71">
        <f>SUM(W31:X31)</f>
        <v>102</v>
      </c>
      <c r="Z31" s="71"/>
      <c r="AA31" s="71">
        <f>SUM(AA32:AA33)</f>
        <v>27</v>
      </c>
      <c r="AB31" s="71">
        <f>SUM(AB32:AB33)</f>
        <v>8</v>
      </c>
      <c r="AC31" s="71">
        <f>SUM(AA31:AB31)</f>
        <v>35</v>
      </c>
      <c r="AD31" s="71"/>
      <c r="AE31" s="72">
        <f t="shared" si="0"/>
        <v>246</v>
      </c>
      <c r="BB31" s="23"/>
      <c r="BC31" s="24"/>
      <c r="BD31" s="24"/>
    </row>
    <row r="32" spans="1:56" ht="13.5" customHeight="1">
      <c r="A32" s="145">
        <v>4</v>
      </c>
      <c r="B32" s="145">
        <v>6</v>
      </c>
      <c r="C32" s="146">
        <v>11</v>
      </c>
      <c r="D32" s="2205"/>
      <c r="E32" s="25" t="s">
        <v>44</v>
      </c>
      <c r="F32" s="64"/>
      <c r="G32" s="25">
        <v>0</v>
      </c>
      <c r="H32" s="25">
        <v>0</v>
      </c>
      <c r="I32" s="26">
        <f>SUM(G32:H32)</f>
        <v>0</v>
      </c>
      <c r="J32" s="26"/>
      <c r="K32" s="25">
        <v>0</v>
      </c>
      <c r="L32" s="25">
        <v>0</v>
      </c>
      <c r="M32" s="26">
        <f>SUM(K32:L32)</f>
        <v>0</v>
      </c>
      <c r="N32" s="26"/>
      <c r="O32" s="25">
        <v>26</v>
      </c>
      <c r="P32" s="25">
        <v>4</v>
      </c>
      <c r="Q32" s="26">
        <f>SUM(O32:P32)</f>
        <v>30</v>
      </c>
      <c r="R32" s="26"/>
      <c r="S32" s="25">
        <v>1</v>
      </c>
      <c r="T32" s="25">
        <v>0</v>
      </c>
      <c r="U32" s="26">
        <f>SUM(S32:T32)</f>
        <v>1</v>
      </c>
      <c r="V32" s="26"/>
      <c r="W32" s="25">
        <v>47</v>
      </c>
      <c r="X32" s="25">
        <v>5</v>
      </c>
      <c r="Y32" s="26">
        <f>SUM(W32:X32)</f>
        <v>52</v>
      </c>
      <c r="Z32" s="26"/>
      <c r="AA32" s="25">
        <v>18</v>
      </c>
      <c r="AB32" s="25">
        <v>5</v>
      </c>
      <c r="AC32" s="26">
        <f>SUM(AA32:AB32)</f>
        <v>23</v>
      </c>
      <c r="AD32" s="26"/>
      <c r="AE32" s="69">
        <f>SUM(I32,M32,Q32,U32,Y32,AC32)</f>
        <v>106</v>
      </c>
      <c r="BB32" s="23"/>
      <c r="BC32" s="24"/>
      <c r="BD32" s="24"/>
    </row>
    <row r="33" spans="1:56" ht="13.5" customHeight="1">
      <c r="A33" s="145">
        <v>4</v>
      </c>
      <c r="B33" s="145">
        <v>6</v>
      </c>
      <c r="C33" s="146">
        <v>11</v>
      </c>
      <c r="D33" s="2205"/>
      <c r="E33" s="25" t="s">
        <v>45</v>
      </c>
      <c r="F33" s="64"/>
      <c r="G33" s="25">
        <v>0</v>
      </c>
      <c r="H33" s="25">
        <v>0</v>
      </c>
      <c r="I33" s="26">
        <f t="shared" ref="I33" si="20">SUM(G33:H33)</f>
        <v>0</v>
      </c>
      <c r="J33" s="26"/>
      <c r="K33" s="25">
        <v>0</v>
      </c>
      <c r="L33" s="25">
        <v>0</v>
      </c>
      <c r="M33" s="26">
        <f t="shared" ref="M33" si="21">SUM(K33:L33)</f>
        <v>0</v>
      </c>
      <c r="N33" s="26"/>
      <c r="O33" s="25">
        <v>54</v>
      </c>
      <c r="P33" s="25">
        <v>16</v>
      </c>
      <c r="Q33" s="26">
        <f t="shared" ref="Q33" si="22">SUM(O33:P33)</f>
        <v>70</v>
      </c>
      <c r="R33" s="26"/>
      <c r="S33" s="25">
        <v>5</v>
      </c>
      <c r="T33" s="25">
        <v>3</v>
      </c>
      <c r="U33" s="26">
        <f t="shared" ref="U33" si="23">SUM(S33:T33)</f>
        <v>8</v>
      </c>
      <c r="V33" s="26"/>
      <c r="W33" s="25">
        <v>36</v>
      </c>
      <c r="X33" s="25">
        <v>14</v>
      </c>
      <c r="Y33" s="26">
        <f t="shared" ref="Y33" si="24">SUM(W33:X33)</f>
        <v>50</v>
      </c>
      <c r="Z33" s="26"/>
      <c r="AA33" s="25">
        <v>9</v>
      </c>
      <c r="AB33" s="25">
        <v>3</v>
      </c>
      <c r="AC33" s="26">
        <f t="shared" ref="AC33" si="25">SUM(AA33:AB33)</f>
        <v>12</v>
      </c>
      <c r="AD33" s="26"/>
      <c r="AE33" s="69">
        <f t="shared" si="0"/>
        <v>140</v>
      </c>
      <c r="BB33" s="23"/>
      <c r="BC33" s="24"/>
      <c r="BD33" s="24"/>
    </row>
    <row r="34" spans="1:56" ht="13.5" customHeight="1">
      <c r="A34" s="145"/>
      <c r="B34" s="145"/>
      <c r="C34" s="146"/>
      <c r="D34" s="2211">
        <v>1405</v>
      </c>
      <c r="E34" s="13" t="s">
        <v>46</v>
      </c>
      <c r="F34" s="14"/>
      <c r="G34" s="71">
        <f>SUM(G35:G38)</f>
        <v>2</v>
      </c>
      <c r="H34" s="71">
        <f>SUM(H35:H38)</f>
        <v>1</v>
      </c>
      <c r="I34" s="71">
        <f>SUM(G34:H34)</f>
        <v>3</v>
      </c>
      <c r="J34" s="71"/>
      <c r="K34" s="71">
        <f>SUM(K35:K38)</f>
        <v>0</v>
      </c>
      <c r="L34" s="71">
        <f>SUM(L35:L38)</f>
        <v>0</v>
      </c>
      <c r="M34" s="71">
        <f>SUM(K34:L34)</f>
        <v>0</v>
      </c>
      <c r="N34" s="71"/>
      <c r="O34" s="71">
        <f>SUM(O35:O38)</f>
        <v>80</v>
      </c>
      <c r="P34" s="71">
        <f>SUM(P35:P38)</f>
        <v>52</v>
      </c>
      <c r="Q34" s="71">
        <f>SUM(O34:P34)</f>
        <v>132</v>
      </c>
      <c r="R34" s="71"/>
      <c r="S34" s="71">
        <f>SUM(S35:S38)</f>
        <v>0</v>
      </c>
      <c r="T34" s="71">
        <f>SUM(T35:T38)</f>
        <v>0</v>
      </c>
      <c r="U34" s="71">
        <f>SUM(S34:T34)</f>
        <v>0</v>
      </c>
      <c r="V34" s="71"/>
      <c r="W34" s="71">
        <f>SUM(W35:W38)</f>
        <v>89</v>
      </c>
      <c r="X34" s="71">
        <f>SUM(X35:X38)</f>
        <v>68</v>
      </c>
      <c r="Y34" s="71">
        <f>SUM(W34:X34)</f>
        <v>157</v>
      </c>
      <c r="Z34" s="71"/>
      <c r="AA34" s="71">
        <f>SUM(AA35:AA38)</f>
        <v>36</v>
      </c>
      <c r="AB34" s="71">
        <f>SUM(AB35:AB38)</f>
        <v>39</v>
      </c>
      <c r="AC34" s="71">
        <f>SUM(AA34:AB34)</f>
        <v>75</v>
      </c>
      <c r="AD34" s="71"/>
      <c r="AE34" s="72">
        <f t="shared" si="0"/>
        <v>367</v>
      </c>
      <c r="BB34" s="23"/>
      <c r="BC34" s="24"/>
      <c r="BD34" s="24"/>
    </row>
    <row r="35" spans="1:56" ht="13.5" customHeight="1">
      <c r="A35" s="145">
        <v>5</v>
      </c>
      <c r="B35" s="145">
        <v>4</v>
      </c>
      <c r="C35" s="146">
        <v>8</v>
      </c>
      <c r="D35" s="2212"/>
      <c r="E35" s="25" t="s">
        <v>47</v>
      </c>
      <c r="F35" s="64"/>
      <c r="G35" s="25">
        <v>0</v>
      </c>
      <c r="H35" s="25">
        <v>1</v>
      </c>
      <c r="I35" s="26">
        <f>SUM(G35:H35)</f>
        <v>1</v>
      </c>
      <c r="J35" s="26"/>
      <c r="K35" s="25">
        <v>0</v>
      </c>
      <c r="L35" s="25">
        <v>0</v>
      </c>
      <c r="M35" s="26">
        <f>SUM(K35:L35)</f>
        <v>0</v>
      </c>
      <c r="N35" s="26"/>
      <c r="O35" s="25">
        <v>23</v>
      </c>
      <c r="P35" s="25">
        <v>15</v>
      </c>
      <c r="Q35" s="26">
        <f>SUM(O35:P35)</f>
        <v>38</v>
      </c>
      <c r="R35" s="26"/>
      <c r="S35" s="25">
        <v>0</v>
      </c>
      <c r="T35" s="25">
        <v>0</v>
      </c>
      <c r="U35" s="26">
        <f>SUM(S35:T35)</f>
        <v>0</v>
      </c>
      <c r="V35" s="26"/>
      <c r="W35" s="25">
        <v>32</v>
      </c>
      <c r="X35" s="25">
        <v>27</v>
      </c>
      <c r="Y35" s="26">
        <f>SUM(W35:X35)</f>
        <v>59</v>
      </c>
      <c r="Z35" s="26"/>
      <c r="AA35" s="25">
        <v>12</v>
      </c>
      <c r="AB35" s="25">
        <v>9</v>
      </c>
      <c r="AC35" s="26">
        <f>SUM(AA35:AB35)</f>
        <v>21</v>
      </c>
      <c r="AD35" s="26"/>
      <c r="AE35" s="69">
        <f>SUM(I35,M35,Q35,U35,Y35,AC35)</f>
        <v>119</v>
      </c>
      <c r="AF35" s="39"/>
      <c r="AG35" s="39"/>
      <c r="AH35" s="39"/>
      <c r="AI35" s="39"/>
      <c r="AJ35" s="39"/>
      <c r="AK35" s="39"/>
      <c r="AL35" s="39"/>
      <c r="AM35" s="39"/>
      <c r="AN35" s="39"/>
      <c r="AO35" s="39"/>
      <c r="AP35" s="39"/>
      <c r="AQ35" s="39"/>
      <c r="AR35" s="39"/>
      <c r="AS35" s="39"/>
      <c r="AT35" s="39"/>
      <c r="AU35" s="39"/>
      <c r="AV35" s="39"/>
      <c r="AW35" s="39"/>
      <c r="AX35" s="39"/>
      <c r="AY35" s="39"/>
      <c r="BB35" s="23"/>
      <c r="BC35" s="24"/>
      <c r="BD35" s="24"/>
    </row>
    <row r="36" spans="1:56" ht="13.5" customHeight="1">
      <c r="A36" s="145">
        <v>5</v>
      </c>
      <c r="B36" s="145">
        <v>5</v>
      </c>
      <c r="C36" s="146">
        <v>11</v>
      </c>
      <c r="D36" s="2212"/>
      <c r="E36" s="25" t="s">
        <v>48</v>
      </c>
      <c r="F36" s="64"/>
      <c r="G36" s="25">
        <v>1</v>
      </c>
      <c r="H36" s="25">
        <v>0</v>
      </c>
      <c r="I36" s="26">
        <f>SUM(G36:H36)</f>
        <v>1</v>
      </c>
      <c r="J36" s="26"/>
      <c r="K36" s="25">
        <v>0</v>
      </c>
      <c r="L36" s="25">
        <v>0</v>
      </c>
      <c r="M36" s="26">
        <f>SUM(K36:L36)</f>
        <v>0</v>
      </c>
      <c r="N36" s="26"/>
      <c r="O36" s="25">
        <v>53</v>
      </c>
      <c r="P36" s="25">
        <v>34</v>
      </c>
      <c r="Q36" s="26">
        <f>SUM(O36:P36)</f>
        <v>87</v>
      </c>
      <c r="R36" s="26"/>
      <c r="S36" s="25">
        <v>0</v>
      </c>
      <c r="T36" s="25">
        <v>0</v>
      </c>
      <c r="U36" s="26">
        <f>SUM(S36:T36)</f>
        <v>0</v>
      </c>
      <c r="V36" s="26"/>
      <c r="W36" s="25">
        <v>52</v>
      </c>
      <c r="X36" s="25">
        <v>40</v>
      </c>
      <c r="Y36" s="26">
        <f>SUM(W36:X36)</f>
        <v>92</v>
      </c>
      <c r="Z36" s="26"/>
      <c r="AA36" s="25">
        <v>23</v>
      </c>
      <c r="AB36" s="25">
        <v>30</v>
      </c>
      <c r="AC36" s="26">
        <f>SUM(AA36:AB36)</f>
        <v>53</v>
      </c>
      <c r="AD36" s="26"/>
      <c r="AE36" s="69">
        <f>SUM(I36,M36,Q36,U36,Y36,AC36)</f>
        <v>233</v>
      </c>
      <c r="AF36" s="39"/>
      <c r="AG36" s="39"/>
      <c r="AH36" s="39"/>
      <c r="AI36" s="39"/>
      <c r="AJ36" s="39"/>
      <c r="AK36" s="39"/>
      <c r="AL36" s="39"/>
      <c r="AM36" s="39"/>
      <c r="AN36" s="39"/>
      <c r="AO36" s="39"/>
      <c r="AP36" s="39"/>
      <c r="AQ36" s="39"/>
      <c r="AR36" s="39"/>
      <c r="AS36" s="39"/>
      <c r="AT36" s="39"/>
      <c r="AU36" s="39"/>
      <c r="AV36" s="39"/>
      <c r="AW36" s="39"/>
      <c r="AX36" s="39"/>
      <c r="AY36" s="39"/>
      <c r="BB36" s="23"/>
      <c r="BC36" s="24"/>
      <c r="BD36" s="24"/>
    </row>
    <row r="37" spans="1:56" ht="13.5" customHeight="1">
      <c r="A37" s="145">
        <v>5</v>
      </c>
      <c r="B37" s="145">
        <v>5</v>
      </c>
      <c r="C37" s="146">
        <v>10</v>
      </c>
      <c r="D37" s="2212"/>
      <c r="E37" s="25" t="s">
        <v>49</v>
      </c>
      <c r="F37" s="64"/>
      <c r="G37" s="25">
        <v>0</v>
      </c>
      <c r="H37" s="25">
        <v>0</v>
      </c>
      <c r="I37" s="26">
        <f>SUM(G37:H37)</f>
        <v>0</v>
      </c>
      <c r="J37" s="26"/>
      <c r="K37" s="25">
        <v>0</v>
      </c>
      <c r="L37" s="25">
        <v>0</v>
      </c>
      <c r="M37" s="26">
        <f>SUM(K37:L37)</f>
        <v>0</v>
      </c>
      <c r="N37" s="26"/>
      <c r="O37" s="25">
        <v>0</v>
      </c>
      <c r="P37" s="25">
        <v>0</v>
      </c>
      <c r="Q37" s="26">
        <f>SUM(O37:P37)</f>
        <v>0</v>
      </c>
      <c r="R37" s="26"/>
      <c r="S37" s="25">
        <v>0</v>
      </c>
      <c r="T37" s="25">
        <v>0</v>
      </c>
      <c r="U37" s="26">
        <f>SUM(S37:T37)</f>
        <v>0</v>
      </c>
      <c r="V37" s="26"/>
      <c r="W37" s="25">
        <v>0</v>
      </c>
      <c r="X37" s="25">
        <v>0</v>
      </c>
      <c r="Y37" s="26">
        <f>SUM(W37:X37)</f>
        <v>0</v>
      </c>
      <c r="Z37" s="26"/>
      <c r="AA37" s="25">
        <v>0</v>
      </c>
      <c r="AB37" s="25">
        <v>0</v>
      </c>
      <c r="AC37" s="26">
        <f>SUM(AA37:AB37)</f>
        <v>0</v>
      </c>
      <c r="AD37" s="26"/>
      <c r="AE37" s="69">
        <f>SUM(I37,M37,Q37,U37,Y37,AC37)</f>
        <v>0</v>
      </c>
      <c r="AF37" s="39"/>
      <c r="AG37" s="39"/>
      <c r="AH37" s="39"/>
      <c r="AI37" s="39"/>
      <c r="AJ37" s="39"/>
      <c r="AK37" s="39"/>
      <c r="AL37" s="39"/>
      <c r="AM37" s="39"/>
      <c r="AN37" s="39"/>
      <c r="AO37" s="39"/>
      <c r="AP37" s="39"/>
      <c r="AQ37" s="39"/>
      <c r="AR37" s="39"/>
      <c r="AS37" s="39"/>
      <c r="AT37" s="39"/>
      <c r="AU37" s="39"/>
      <c r="AV37" s="39"/>
      <c r="AW37" s="39"/>
      <c r="AX37" s="39"/>
      <c r="AY37" s="39"/>
      <c r="BB37" s="23"/>
      <c r="BC37" s="24"/>
      <c r="BD37" s="24"/>
    </row>
    <row r="38" spans="1:56" ht="13.5" customHeight="1">
      <c r="A38" s="145">
        <v>5</v>
      </c>
      <c r="B38" s="145">
        <v>5</v>
      </c>
      <c r="C38" s="146">
        <v>13</v>
      </c>
      <c r="D38" s="2212"/>
      <c r="E38" s="25" t="s">
        <v>50</v>
      </c>
      <c r="F38" s="64"/>
      <c r="G38" s="25">
        <v>1</v>
      </c>
      <c r="H38" s="25">
        <v>0</v>
      </c>
      <c r="I38" s="26">
        <f t="shared" ref="I38" si="26">SUM(G38:H38)</f>
        <v>1</v>
      </c>
      <c r="J38" s="26"/>
      <c r="K38" s="25">
        <v>0</v>
      </c>
      <c r="L38" s="25">
        <v>0</v>
      </c>
      <c r="M38" s="26">
        <f t="shared" ref="M38" si="27">SUM(K38:L38)</f>
        <v>0</v>
      </c>
      <c r="N38" s="26"/>
      <c r="O38" s="25">
        <v>4</v>
      </c>
      <c r="P38" s="25">
        <v>3</v>
      </c>
      <c r="Q38" s="26">
        <f t="shared" ref="Q38" si="28">SUM(O38:P38)</f>
        <v>7</v>
      </c>
      <c r="R38" s="26"/>
      <c r="S38" s="25">
        <v>0</v>
      </c>
      <c r="T38" s="25">
        <v>0</v>
      </c>
      <c r="U38" s="26">
        <f t="shared" ref="U38" si="29">SUM(S38:T38)</f>
        <v>0</v>
      </c>
      <c r="V38" s="26"/>
      <c r="W38" s="25">
        <v>5</v>
      </c>
      <c r="X38" s="25">
        <v>1</v>
      </c>
      <c r="Y38" s="26">
        <f t="shared" ref="Y38" si="30">SUM(W38:X38)</f>
        <v>6</v>
      </c>
      <c r="Z38" s="26"/>
      <c r="AA38" s="25">
        <v>1</v>
      </c>
      <c r="AB38" s="25">
        <v>0</v>
      </c>
      <c r="AC38" s="26">
        <f t="shared" ref="AC38" si="31">SUM(AA38:AB38)</f>
        <v>1</v>
      </c>
      <c r="AD38" s="26"/>
      <c r="AE38" s="69">
        <f t="shared" si="0"/>
        <v>15</v>
      </c>
      <c r="BB38" s="23"/>
      <c r="BC38" s="24"/>
      <c r="BD38" s="24"/>
    </row>
    <row r="39" spans="1:56" ht="13.5" customHeight="1">
      <c r="A39" s="145"/>
      <c r="B39" s="145"/>
      <c r="C39" s="146"/>
      <c r="D39" s="2211">
        <v>1406</v>
      </c>
      <c r="E39" s="29" t="s">
        <v>51</v>
      </c>
      <c r="F39" s="123"/>
      <c r="G39" s="71">
        <f>SUM(G40:G45)</f>
        <v>3</v>
      </c>
      <c r="H39" s="71">
        <f>SUM(H40:H45)</f>
        <v>3</v>
      </c>
      <c r="I39" s="71">
        <f>SUM(G39:H39)</f>
        <v>6</v>
      </c>
      <c r="J39" s="71"/>
      <c r="K39" s="71">
        <f>SUM(K40:K45)</f>
        <v>0</v>
      </c>
      <c r="L39" s="71">
        <f>SUM(L40:L45)</f>
        <v>0</v>
      </c>
      <c r="M39" s="71">
        <f>SUM(K39:L39)</f>
        <v>0</v>
      </c>
      <c r="N39" s="71"/>
      <c r="O39" s="71">
        <f>SUM(O40:O45)</f>
        <v>56</v>
      </c>
      <c r="P39" s="71">
        <f>SUM(P40:P45)</f>
        <v>42</v>
      </c>
      <c r="Q39" s="71">
        <f>SUM(O39:P39)</f>
        <v>98</v>
      </c>
      <c r="R39" s="71"/>
      <c r="S39" s="71">
        <f>SUM(S40:S45)</f>
        <v>90</v>
      </c>
      <c r="T39" s="71">
        <f>SUM(T40:T45)</f>
        <v>32</v>
      </c>
      <c r="U39" s="71">
        <f>SUM(S39:T39)</f>
        <v>122</v>
      </c>
      <c r="V39" s="71"/>
      <c r="W39" s="71">
        <f>SUM(W40:W45)</f>
        <v>63</v>
      </c>
      <c r="X39" s="71">
        <f>SUM(X40:X45)</f>
        <v>40</v>
      </c>
      <c r="Y39" s="71">
        <f>SUM(W39:X39)</f>
        <v>103</v>
      </c>
      <c r="Z39" s="71"/>
      <c r="AA39" s="71">
        <f>SUM(AA40:AA45)</f>
        <v>17</v>
      </c>
      <c r="AB39" s="71">
        <f>SUM(AB40:AB45)</f>
        <v>7</v>
      </c>
      <c r="AC39" s="71">
        <f>SUM(AA39:AB39)</f>
        <v>24</v>
      </c>
      <c r="AD39" s="71"/>
      <c r="AE39" s="72">
        <f t="shared" si="0"/>
        <v>353</v>
      </c>
      <c r="AF39" s="39"/>
      <c r="AG39" s="39"/>
      <c r="AH39" s="39"/>
      <c r="AI39" s="39"/>
      <c r="AJ39" s="39"/>
      <c r="AK39" s="39"/>
      <c r="AL39" s="39"/>
      <c r="AM39" s="39"/>
      <c r="AN39" s="39"/>
      <c r="AO39" s="39"/>
      <c r="AP39" s="39"/>
      <c r="AQ39" s="39"/>
      <c r="AR39" s="39"/>
      <c r="AS39" s="39"/>
      <c r="AT39" s="39"/>
      <c r="AU39" s="39"/>
      <c r="AV39" s="39"/>
      <c r="AW39" s="39"/>
      <c r="AX39" s="39"/>
      <c r="AY39" s="39"/>
      <c r="BB39" s="23"/>
      <c r="BC39" s="24"/>
      <c r="BD39" s="24"/>
    </row>
    <row r="40" spans="1:56" ht="13.5" customHeight="1">
      <c r="A40" s="145">
        <v>6</v>
      </c>
      <c r="B40" s="145">
        <v>2</v>
      </c>
      <c r="C40" s="146">
        <v>11</v>
      </c>
      <c r="D40" s="2212"/>
      <c r="E40" s="25" t="s">
        <v>52</v>
      </c>
      <c r="F40" s="64"/>
      <c r="G40" s="25">
        <v>1</v>
      </c>
      <c r="H40" s="25">
        <v>1</v>
      </c>
      <c r="I40" s="26">
        <f>SUM(G40:H40)</f>
        <v>2</v>
      </c>
      <c r="J40" s="26"/>
      <c r="K40" s="25">
        <v>0</v>
      </c>
      <c r="L40" s="25">
        <v>0</v>
      </c>
      <c r="M40" s="26">
        <f>SUM(K40:L40)</f>
        <v>0</v>
      </c>
      <c r="N40" s="26"/>
      <c r="O40" s="25">
        <v>28</v>
      </c>
      <c r="P40" s="25">
        <v>25</v>
      </c>
      <c r="Q40" s="26">
        <f>SUM(O40:P40)</f>
        <v>53</v>
      </c>
      <c r="R40" s="26"/>
      <c r="S40" s="25">
        <v>50</v>
      </c>
      <c r="T40" s="25">
        <v>20</v>
      </c>
      <c r="U40" s="26">
        <f>SUM(S40:T40)</f>
        <v>70</v>
      </c>
      <c r="V40" s="26"/>
      <c r="W40" s="25">
        <v>33</v>
      </c>
      <c r="X40" s="25">
        <v>19</v>
      </c>
      <c r="Y40" s="26">
        <f>SUM(W40:X40)</f>
        <v>52</v>
      </c>
      <c r="Z40" s="26"/>
      <c r="AA40" s="25">
        <v>7</v>
      </c>
      <c r="AB40" s="25">
        <v>3</v>
      </c>
      <c r="AC40" s="26">
        <f>SUM(AA40:AB40)</f>
        <v>10</v>
      </c>
      <c r="AD40" s="26"/>
      <c r="AE40" s="69">
        <f>SUM(I40,M40,Q40,U40,Y40,AC40)</f>
        <v>187</v>
      </c>
      <c r="AF40" s="39"/>
      <c r="AG40" s="39"/>
      <c r="AH40" s="39"/>
      <c r="AI40" s="39"/>
      <c r="AJ40" s="39"/>
      <c r="AK40" s="39"/>
      <c r="AL40" s="39"/>
      <c r="AM40" s="39"/>
      <c r="AN40" s="39"/>
      <c r="AO40" s="39"/>
      <c r="AP40" s="39"/>
      <c r="AQ40" s="39"/>
      <c r="AR40" s="39"/>
      <c r="AS40" s="39"/>
      <c r="AT40" s="39"/>
      <c r="AU40" s="39"/>
      <c r="AV40" s="39"/>
      <c r="AW40" s="39"/>
      <c r="AX40" s="39"/>
      <c r="AY40" s="39"/>
      <c r="BB40" s="23"/>
      <c r="BC40" s="24"/>
      <c r="BD40" s="24"/>
    </row>
    <row r="41" spans="1:56" ht="13.5" customHeight="1">
      <c r="A41" s="145">
        <v>6</v>
      </c>
      <c r="B41" s="145">
        <v>2</v>
      </c>
      <c r="C41" s="146">
        <v>10</v>
      </c>
      <c r="D41" s="2212"/>
      <c r="E41" s="25" t="s">
        <v>95</v>
      </c>
      <c r="F41" s="64"/>
      <c r="G41" s="25">
        <v>1</v>
      </c>
      <c r="H41" s="25">
        <v>0</v>
      </c>
      <c r="I41" s="26">
        <f>SUM(G41:H41)</f>
        <v>1</v>
      </c>
      <c r="J41" s="26"/>
      <c r="K41" s="25">
        <v>0</v>
      </c>
      <c r="L41" s="25">
        <v>0</v>
      </c>
      <c r="M41" s="26">
        <f>SUM(K41:L41)</f>
        <v>0</v>
      </c>
      <c r="N41" s="26"/>
      <c r="O41" s="25">
        <v>6</v>
      </c>
      <c r="P41" s="25">
        <v>2</v>
      </c>
      <c r="Q41" s="26">
        <f>SUM(O41:P41)</f>
        <v>8</v>
      </c>
      <c r="R41" s="26"/>
      <c r="S41" s="25">
        <v>39</v>
      </c>
      <c r="T41" s="25">
        <v>12</v>
      </c>
      <c r="U41" s="26">
        <f>SUM(S41:T41)</f>
        <v>51</v>
      </c>
      <c r="V41" s="26"/>
      <c r="W41" s="25">
        <v>8</v>
      </c>
      <c r="X41" s="25">
        <v>4</v>
      </c>
      <c r="Y41" s="26">
        <f>SUM(W41:X41)</f>
        <v>12</v>
      </c>
      <c r="Z41" s="26"/>
      <c r="AA41" s="25">
        <v>1</v>
      </c>
      <c r="AB41" s="25">
        <v>2</v>
      </c>
      <c r="AC41" s="26">
        <f>SUM(AA41:AB41)</f>
        <v>3</v>
      </c>
      <c r="AD41" s="26"/>
      <c r="AE41" s="69">
        <f>SUM(I41,M41,Q41,U41,Y41,AC41)</f>
        <v>75</v>
      </c>
      <c r="AF41" s="39"/>
      <c r="AG41" s="39"/>
      <c r="AH41" s="39"/>
      <c r="AI41" s="39"/>
      <c r="AJ41" s="39"/>
      <c r="AK41" s="39"/>
      <c r="AL41" s="39"/>
      <c r="AM41" s="39"/>
      <c r="AN41" s="39"/>
      <c r="AO41" s="39"/>
      <c r="AP41" s="39"/>
      <c r="AQ41" s="39"/>
      <c r="AR41" s="39"/>
      <c r="AS41" s="39"/>
      <c r="AT41" s="39"/>
      <c r="AU41" s="39"/>
      <c r="AV41" s="39"/>
      <c r="AW41" s="39"/>
      <c r="AX41" s="39"/>
      <c r="AY41" s="39"/>
      <c r="BB41" s="23"/>
      <c r="BC41" s="24"/>
      <c r="BD41" s="24"/>
    </row>
    <row r="42" spans="1:56" ht="13.5" customHeight="1">
      <c r="A42" s="145">
        <v>6</v>
      </c>
      <c r="B42" s="145">
        <v>2</v>
      </c>
      <c r="C42" s="146">
        <v>10</v>
      </c>
      <c r="D42" s="2212"/>
      <c r="E42" s="25" t="s">
        <v>53</v>
      </c>
      <c r="F42" s="64"/>
      <c r="G42" s="25">
        <v>0</v>
      </c>
      <c r="H42" s="25">
        <v>0</v>
      </c>
      <c r="I42" s="26">
        <f>SUM(G42:H42)</f>
        <v>0</v>
      </c>
      <c r="J42" s="26"/>
      <c r="K42" s="25">
        <v>0</v>
      </c>
      <c r="L42" s="25">
        <v>0</v>
      </c>
      <c r="M42" s="26">
        <f>SUM(K42:L42)</f>
        <v>0</v>
      </c>
      <c r="N42" s="26"/>
      <c r="O42" s="25">
        <v>10</v>
      </c>
      <c r="P42" s="25">
        <v>8</v>
      </c>
      <c r="Q42" s="26">
        <f>SUM(O42:P42)</f>
        <v>18</v>
      </c>
      <c r="R42" s="26"/>
      <c r="S42" s="25">
        <v>1</v>
      </c>
      <c r="T42" s="25">
        <v>0</v>
      </c>
      <c r="U42" s="26">
        <f>SUM(S42:T42)</f>
        <v>1</v>
      </c>
      <c r="V42" s="26"/>
      <c r="W42" s="25">
        <v>18</v>
      </c>
      <c r="X42" s="25">
        <v>13</v>
      </c>
      <c r="Y42" s="26">
        <f>SUM(W42:X42)</f>
        <v>31</v>
      </c>
      <c r="Z42" s="26"/>
      <c r="AA42" s="25">
        <v>7</v>
      </c>
      <c r="AB42" s="25">
        <v>1</v>
      </c>
      <c r="AC42" s="26">
        <f>SUM(AA42:AB42)</f>
        <v>8</v>
      </c>
      <c r="AD42" s="26"/>
      <c r="AE42" s="69">
        <f>SUM(I42,M42,Q42,U42,Y42,AC42)</f>
        <v>58</v>
      </c>
      <c r="AF42" s="39"/>
      <c r="AG42" s="39"/>
      <c r="AH42" s="39"/>
      <c r="AI42" s="39"/>
      <c r="AJ42" s="39"/>
      <c r="AK42" s="39"/>
      <c r="AL42" s="39"/>
      <c r="AM42" s="39"/>
      <c r="AN42" s="39"/>
      <c r="AO42" s="39"/>
      <c r="AP42" s="39"/>
      <c r="AQ42" s="39"/>
      <c r="AR42" s="39"/>
      <c r="AS42" s="39"/>
      <c r="AT42" s="39"/>
      <c r="AU42" s="39"/>
      <c r="AV42" s="39"/>
      <c r="AW42" s="39"/>
      <c r="AX42" s="39"/>
      <c r="AY42" s="39"/>
      <c r="BB42" s="23"/>
      <c r="BC42" s="24"/>
      <c r="BD42" s="24"/>
    </row>
    <row r="43" spans="1:56" ht="13.5" customHeight="1">
      <c r="A43" s="145">
        <v>6</v>
      </c>
      <c r="B43" s="145">
        <v>2</v>
      </c>
      <c r="C43" s="146">
        <v>6</v>
      </c>
      <c r="D43" s="2212"/>
      <c r="E43" s="25" t="s">
        <v>83</v>
      </c>
      <c r="F43" s="64"/>
      <c r="G43" s="25">
        <v>1</v>
      </c>
      <c r="H43" s="25">
        <v>2</v>
      </c>
      <c r="I43" s="26">
        <f>SUM(G43:H43)</f>
        <v>3</v>
      </c>
      <c r="J43" s="26"/>
      <c r="K43" s="25">
        <v>0</v>
      </c>
      <c r="L43" s="25">
        <v>0</v>
      </c>
      <c r="M43" s="26">
        <f>SUM(K43:L43)</f>
        <v>0</v>
      </c>
      <c r="N43" s="26"/>
      <c r="O43" s="25">
        <v>8</v>
      </c>
      <c r="P43" s="25">
        <v>6</v>
      </c>
      <c r="Q43" s="26">
        <f>SUM(O43:P43)</f>
        <v>14</v>
      </c>
      <c r="R43" s="26"/>
      <c r="S43" s="25">
        <v>0</v>
      </c>
      <c r="T43" s="25">
        <v>0</v>
      </c>
      <c r="U43" s="26">
        <f>SUM(S43:T43)</f>
        <v>0</v>
      </c>
      <c r="V43" s="26"/>
      <c r="W43" s="25">
        <v>3</v>
      </c>
      <c r="X43" s="25">
        <v>3</v>
      </c>
      <c r="Y43" s="26">
        <f>SUM(W43:X43)</f>
        <v>6</v>
      </c>
      <c r="Z43" s="26"/>
      <c r="AA43" s="25">
        <v>1</v>
      </c>
      <c r="AB43" s="25">
        <v>0</v>
      </c>
      <c r="AC43" s="26">
        <f>SUM(AA43:AB43)</f>
        <v>1</v>
      </c>
      <c r="AD43" s="26"/>
      <c r="AE43" s="69">
        <f>SUM(I43,M43,Q43,U43,Y43,AC43)</f>
        <v>24</v>
      </c>
      <c r="AF43" s="39"/>
      <c r="AG43" s="39"/>
      <c r="AH43" s="39"/>
      <c r="AI43" s="39"/>
      <c r="AJ43" s="39"/>
      <c r="AK43" s="39"/>
      <c r="AL43" s="39"/>
      <c r="AM43" s="39"/>
      <c r="AN43" s="39"/>
      <c r="AO43" s="39"/>
      <c r="AP43" s="39"/>
      <c r="AQ43" s="39"/>
      <c r="AR43" s="39"/>
      <c r="AS43" s="39"/>
      <c r="AT43" s="39"/>
      <c r="AU43" s="39"/>
      <c r="AV43" s="39"/>
      <c r="AW43" s="39"/>
      <c r="AX43" s="39"/>
      <c r="AY43" s="39"/>
      <c r="BB43" s="23"/>
      <c r="BC43" s="24"/>
      <c r="BD43" s="24"/>
    </row>
    <row r="44" spans="1:56" ht="13.5" customHeight="1">
      <c r="A44" s="145">
        <v>6</v>
      </c>
      <c r="B44" s="145">
        <v>2</v>
      </c>
      <c r="C44" s="146">
        <v>11</v>
      </c>
      <c r="D44" s="2212"/>
      <c r="E44" s="25" t="s">
        <v>56</v>
      </c>
      <c r="F44" s="64"/>
      <c r="G44" s="25">
        <v>0</v>
      </c>
      <c r="H44" s="25">
        <v>0</v>
      </c>
      <c r="I44" s="26">
        <f t="shared" ref="I44:I45" si="32">SUM(G44:H44)</f>
        <v>0</v>
      </c>
      <c r="J44" s="26"/>
      <c r="K44" s="25">
        <v>0</v>
      </c>
      <c r="L44" s="25">
        <v>0</v>
      </c>
      <c r="M44" s="26">
        <f t="shared" ref="M44:M45" si="33">SUM(K44:L44)</f>
        <v>0</v>
      </c>
      <c r="N44" s="26"/>
      <c r="O44" s="25">
        <v>4</v>
      </c>
      <c r="P44" s="25">
        <v>1</v>
      </c>
      <c r="Q44" s="26">
        <f t="shared" ref="Q44:Q45" si="34">SUM(O44:P44)</f>
        <v>5</v>
      </c>
      <c r="R44" s="26"/>
      <c r="S44" s="25">
        <v>0</v>
      </c>
      <c r="T44" s="25">
        <v>0</v>
      </c>
      <c r="U44" s="26">
        <f t="shared" ref="U44:U45" si="35">SUM(S44:T44)</f>
        <v>0</v>
      </c>
      <c r="V44" s="26"/>
      <c r="W44" s="25">
        <v>0</v>
      </c>
      <c r="X44" s="25">
        <v>1</v>
      </c>
      <c r="Y44" s="26">
        <f t="shared" ref="Y44:Y45" si="36">SUM(W44:X44)</f>
        <v>1</v>
      </c>
      <c r="Z44" s="26"/>
      <c r="AA44" s="25">
        <v>1</v>
      </c>
      <c r="AB44" s="25">
        <v>1</v>
      </c>
      <c r="AC44" s="26">
        <f t="shared" ref="AC44:AC45" si="37">SUM(AA44:AB44)</f>
        <v>2</v>
      </c>
      <c r="AD44" s="26"/>
      <c r="AE44" s="69">
        <f t="shared" ref="AE44" si="38">SUM(I44,M44,Q44,U44,Y44,AC44)</f>
        <v>8</v>
      </c>
      <c r="AF44" s="39"/>
      <c r="AG44" s="39"/>
      <c r="AH44" s="39"/>
      <c r="AI44" s="39"/>
      <c r="AJ44" s="39"/>
      <c r="AK44" s="39"/>
      <c r="AL44" s="39"/>
      <c r="AM44" s="39"/>
      <c r="AN44" s="39"/>
      <c r="AO44" s="39"/>
      <c r="AP44" s="39"/>
      <c r="AQ44" s="39"/>
      <c r="AR44" s="39"/>
      <c r="AS44" s="39"/>
      <c r="AT44" s="39"/>
      <c r="AU44" s="39"/>
      <c r="AV44" s="39"/>
      <c r="AW44" s="39"/>
      <c r="AX44" s="39"/>
      <c r="AY44" s="39"/>
      <c r="BB44" s="23"/>
      <c r="BC44" s="24"/>
      <c r="BD44" s="24"/>
    </row>
    <row r="45" spans="1:56" ht="13.5" customHeight="1">
      <c r="A45" s="145">
        <v>6</v>
      </c>
      <c r="B45" s="145">
        <v>2</v>
      </c>
      <c r="C45" s="146">
        <v>10</v>
      </c>
      <c r="D45" s="2212"/>
      <c r="E45" s="25" t="s">
        <v>57</v>
      </c>
      <c r="F45" s="64"/>
      <c r="G45" s="25">
        <v>0</v>
      </c>
      <c r="H45" s="25">
        <v>0</v>
      </c>
      <c r="I45" s="26">
        <f t="shared" si="32"/>
        <v>0</v>
      </c>
      <c r="J45" s="26"/>
      <c r="K45" s="25">
        <v>0</v>
      </c>
      <c r="L45" s="25">
        <v>0</v>
      </c>
      <c r="M45" s="26">
        <f t="shared" si="33"/>
        <v>0</v>
      </c>
      <c r="N45" s="26"/>
      <c r="O45" s="25">
        <v>0</v>
      </c>
      <c r="P45" s="25">
        <v>0</v>
      </c>
      <c r="Q45" s="26">
        <f t="shared" si="34"/>
        <v>0</v>
      </c>
      <c r="R45" s="26"/>
      <c r="S45" s="25">
        <v>0</v>
      </c>
      <c r="T45" s="25">
        <v>0</v>
      </c>
      <c r="U45" s="26">
        <f t="shared" si="35"/>
        <v>0</v>
      </c>
      <c r="V45" s="26"/>
      <c r="W45" s="25">
        <v>1</v>
      </c>
      <c r="X45" s="25">
        <v>0</v>
      </c>
      <c r="Y45" s="26">
        <f t="shared" si="36"/>
        <v>1</v>
      </c>
      <c r="Z45" s="26"/>
      <c r="AA45" s="25">
        <v>0</v>
      </c>
      <c r="AB45" s="25">
        <v>0</v>
      </c>
      <c r="AC45" s="26">
        <f t="shared" si="37"/>
        <v>0</v>
      </c>
      <c r="AD45" s="26"/>
      <c r="AE45" s="69">
        <f t="shared" si="0"/>
        <v>1</v>
      </c>
      <c r="AF45" s="39"/>
      <c r="AG45" s="39"/>
      <c r="AH45" s="39"/>
      <c r="AI45" s="39"/>
      <c r="AJ45" s="39"/>
      <c r="AK45" s="39"/>
      <c r="AL45" s="39"/>
      <c r="AM45" s="39"/>
      <c r="AN45" s="39"/>
      <c r="AO45" s="39"/>
      <c r="AP45" s="39"/>
      <c r="AQ45" s="39"/>
      <c r="AR45" s="39"/>
      <c r="AS45" s="39"/>
      <c r="AT45" s="39"/>
      <c r="AU45" s="39"/>
      <c r="AV45" s="39"/>
      <c r="AW45" s="39"/>
      <c r="AX45" s="39"/>
      <c r="AY45" s="39"/>
      <c r="BB45" s="23"/>
      <c r="BC45" s="24"/>
      <c r="BD45" s="24"/>
    </row>
    <row r="46" spans="1:56" ht="13.5" customHeight="1">
      <c r="A46" s="145"/>
      <c r="B46" s="145"/>
      <c r="C46" s="146"/>
      <c r="D46" s="2204">
        <v>1407</v>
      </c>
      <c r="E46" s="40" t="s">
        <v>58</v>
      </c>
      <c r="F46" s="123"/>
      <c r="G46" s="71">
        <f>SUM(G47:G50)</f>
        <v>1</v>
      </c>
      <c r="H46" s="71">
        <f>SUM(H47:H50)</f>
        <v>0</v>
      </c>
      <c r="I46" s="71">
        <f>SUM(G46:H46)</f>
        <v>1</v>
      </c>
      <c r="J46" s="71"/>
      <c r="K46" s="71">
        <f>SUM(K47:K50)</f>
        <v>0</v>
      </c>
      <c r="L46" s="71">
        <f>SUM(L47:L50)</f>
        <v>0</v>
      </c>
      <c r="M46" s="71">
        <f>SUM(K46:L46)</f>
        <v>0</v>
      </c>
      <c r="N46" s="71"/>
      <c r="O46" s="71">
        <f>SUM(O47:O50)</f>
        <v>4</v>
      </c>
      <c r="P46" s="71">
        <f>SUM(P47:P50)</f>
        <v>2</v>
      </c>
      <c r="Q46" s="71">
        <f>SUM(O46:P46)</f>
        <v>6</v>
      </c>
      <c r="R46" s="71"/>
      <c r="S46" s="71">
        <f>SUM(S47:S50)</f>
        <v>0</v>
      </c>
      <c r="T46" s="71">
        <f>SUM(T47:T50)</f>
        <v>0</v>
      </c>
      <c r="U46" s="71">
        <f>SUM(S46:T46)</f>
        <v>0</v>
      </c>
      <c r="V46" s="71"/>
      <c r="W46" s="71">
        <f>SUM(W47:W50)</f>
        <v>12</v>
      </c>
      <c r="X46" s="71">
        <f>SUM(X47:X50)</f>
        <v>10</v>
      </c>
      <c r="Y46" s="71">
        <f>SUM(W46:X46)</f>
        <v>22</v>
      </c>
      <c r="Z46" s="71"/>
      <c r="AA46" s="71">
        <f>SUM(AA47:AA50)</f>
        <v>29</v>
      </c>
      <c r="AB46" s="71">
        <f>SUM(AB47:AB50)</f>
        <v>6</v>
      </c>
      <c r="AC46" s="71">
        <f>SUM(AA46:AB46)</f>
        <v>35</v>
      </c>
      <c r="AD46" s="71"/>
      <c r="AE46" s="72">
        <f t="shared" si="0"/>
        <v>64</v>
      </c>
      <c r="AF46" s="39"/>
      <c r="AG46" s="39"/>
      <c r="AH46" s="39"/>
      <c r="AI46" s="39"/>
      <c r="AJ46" s="39"/>
      <c r="AK46" s="39"/>
      <c r="AL46" s="39"/>
      <c r="AM46" s="39"/>
      <c r="AN46" s="39"/>
      <c r="AO46" s="39"/>
      <c r="AP46" s="39"/>
      <c r="AQ46" s="39"/>
      <c r="AR46" s="39"/>
      <c r="AS46" s="39"/>
      <c r="AT46" s="39"/>
      <c r="AU46" s="39"/>
      <c r="AV46" s="39"/>
      <c r="AW46" s="39"/>
      <c r="AX46" s="39"/>
      <c r="AY46" s="39"/>
      <c r="BA46" s="1" t="e">
        <f>SUM(K46,#REF!,#REF!,#REF!,#REF!,#REF!,#REF!)</f>
        <v>#REF!</v>
      </c>
      <c r="BB46" s="23" t="e">
        <f>SUM(L46,#REF!,#REF!,#REF!,#REF!,#REF!,#REF!)</f>
        <v>#REF!</v>
      </c>
      <c r="BC46" s="24">
        <f t="shared" ref="BC46:BC54" si="39">SUM(O46,P46)</f>
        <v>6</v>
      </c>
      <c r="BD46" s="24"/>
    </row>
    <row r="47" spans="1:56" ht="13.5" customHeight="1">
      <c r="A47" s="145">
        <v>7</v>
      </c>
      <c r="B47" s="145">
        <v>3</v>
      </c>
      <c r="C47" s="146">
        <v>11</v>
      </c>
      <c r="D47" s="2205"/>
      <c r="E47" s="25" t="s">
        <v>59</v>
      </c>
      <c r="F47" s="64"/>
      <c r="G47" s="25">
        <v>1</v>
      </c>
      <c r="H47" s="25">
        <v>0</v>
      </c>
      <c r="I47" s="26">
        <f t="shared" ref="I47:I48" si="40">SUM(G47:H47)</f>
        <v>1</v>
      </c>
      <c r="J47" s="26"/>
      <c r="K47" s="25">
        <v>0</v>
      </c>
      <c r="L47" s="25">
        <v>0</v>
      </c>
      <c r="M47" s="26">
        <f t="shared" ref="M47:M48" si="41">SUM(K47:L47)</f>
        <v>0</v>
      </c>
      <c r="N47" s="26"/>
      <c r="O47" s="25">
        <v>2</v>
      </c>
      <c r="P47" s="25">
        <v>1</v>
      </c>
      <c r="Q47" s="26">
        <f t="shared" ref="Q47:Q48" si="42">SUM(O47:P47)</f>
        <v>3</v>
      </c>
      <c r="R47" s="26"/>
      <c r="S47" s="25">
        <v>0</v>
      </c>
      <c r="T47" s="25">
        <v>0</v>
      </c>
      <c r="U47" s="26">
        <f t="shared" ref="U47:U48" si="43">SUM(S47:T47)</f>
        <v>0</v>
      </c>
      <c r="V47" s="26"/>
      <c r="W47" s="25">
        <v>4</v>
      </c>
      <c r="X47" s="25">
        <v>2</v>
      </c>
      <c r="Y47" s="26">
        <f t="shared" ref="Y47:Y48" si="44">SUM(W47:X47)</f>
        <v>6</v>
      </c>
      <c r="Z47" s="26"/>
      <c r="AA47" s="25">
        <v>22</v>
      </c>
      <c r="AB47" s="25">
        <v>3</v>
      </c>
      <c r="AC47" s="26">
        <f t="shared" ref="AC47:AC48" si="45">SUM(AA47:AB47)</f>
        <v>25</v>
      </c>
      <c r="AD47" s="26"/>
      <c r="AE47" s="69">
        <f t="shared" si="0"/>
        <v>35</v>
      </c>
      <c r="AF47" s="39"/>
      <c r="AG47" s="39"/>
      <c r="AH47" s="39"/>
      <c r="AI47" s="39"/>
      <c r="AJ47" s="39"/>
      <c r="AK47" s="39"/>
      <c r="AL47" s="39"/>
      <c r="AM47" s="39"/>
      <c r="AN47" s="39"/>
      <c r="AO47" s="39"/>
      <c r="AP47" s="39"/>
      <c r="AQ47" s="39"/>
      <c r="AR47" s="39"/>
      <c r="AS47" s="39"/>
      <c r="AT47" s="39"/>
      <c r="AU47" s="39"/>
      <c r="AV47" s="39"/>
      <c r="AW47" s="39"/>
      <c r="AX47" s="39"/>
      <c r="AY47" s="39"/>
      <c r="BA47" s="1" t="e">
        <f>SUM(K47,#REF!,#REF!,#REF!,#REF!,#REF!,#REF!)</f>
        <v>#REF!</v>
      </c>
      <c r="BB47" s="23" t="e">
        <f>SUM(L47,#REF!,#REF!,#REF!,#REF!,#REF!,#REF!)</f>
        <v>#REF!</v>
      </c>
      <c r="BC47" s="24">
        <f t="shared" si="39"/>
        <v>3</v>
      </c>
      <c r="BD47" s="24"/>
    </row>
    <row r="48" spans="1:56" ht="13.5" customHeight="1">
      <c r="A48" s="145">
        <v>7</v>
      </c>
      <c r="B48" s="145">
        <v>6</v>
      </c>
      <c r="C48" s="146">
        <v>10</v>
      </c>
      <c r="D48" s="2205"/>
      <c r="E48" s="41" t="s">
        <v>60</v>
      </c>
      <c r="F48" s="19"/>
      <c r="G48" s="25">
        <v>0</v>
      </c>
      <c r="H48" s="25">
        <v>0</v>
      </c>
      <c r="I48" s="26">
        <f t="shared" si="40"/>
        <v>0</v>
      </c>
      <c r="J48" s="26"/>
      <c r="K48" s="25">
        <v>0</v>
      </c>
      <c r="L48" s="25">
        <v>0</v>
      </c>
      <c r="M48" s="26">
        <f t="shared" si="41"/>
        <v>0</v>
      </c>
      <c r="N48" s="26"/>
      <c r="O48" s="25">
        <v>2</v>
      </c>
      <c r="P48" s="25">
        <v>1</v>
      </c>
      <c r="Q48" s="26">
        <f t="shared" si="42"/>
        <v>3</v>
      </c>
      <c r="R48" s="26"/>
      <c r="S48" s="25">
        <v>0</v>
      </c>
      <c r="T48" s="25">
        <v>0</v>
      </c>
      <c r="U48" s="26">
        <f t="shared" si="43"/>
        <v>0</v>
      </c>
      <c r="V48" s="26"/>
      <c r="W48" s="25">
        <v>8</v>
      </c>
      <c r="X48" s="25">
        <v>8</v>
      </c>
      <c r="Y48" s="26">
        <f t="shared" si="44"/>
        <v>16</v>
      </c>
      <c r="Z48" s="26"/>
      <c r="AA48" s="25">
        <v>7</v>
      </c>
      <c r="AB48" s="25">
        <v>3</v>
      </c>
      <c r="AC48" s="26">
        <f t="shared" si="45"/>
        <v>10</v>
      </c>
      <c r="AD48" s="26"/>
      <c r="AE48" s="69">
        <f t="shared" si="0"/>
        <v>29</v>
      </c>
      <c r="AF48" s="39"/>
      <c r="AG48" s="39"/>
      <c r="AH48" s="39"/>
      <c r="AI48" s="39"/>
      <c r="AJ48" s="39"/>
      <c r="AK48" s="39"/>
      <c r="AL48" s="39"/>
      <c r="AM48" s="39"/>
      <c r="AN48" s="39"/>
      <c r="AO48" s="39"/>
      <c r="AP48" s="39"/>
      <c r="AQ48" s="39"/>
      <c r="AR48" s="39"/>
      <c r="AS48" s="39"/>
      <c r="AT48" s="39"/>
      <c r="AU48" s="39"/>
      <c r="AV48" s="39"/>
      <c r="AW48" s="39"/>
      <c r="AX48" s="39"/>
      <c r="AY48" s="39"/>
      <c r="BA48" s="1" t="e">
        <f>SUM(K48,#REF!,#REF!,#REF!,#REF!,#REF!,#REF!)</f>
        <v>#REF!</v>
      </c>
      <c r="BB48" s="23" t="e">
        <f>SUM(L48,#REF!,#REF!,#REF!,#REF!,#REF!,#REF!)</f>
        <v>#REF!</v>
      </c>
      <c r="BC48" s="24">
        <f t="shared" si="39"/>
        <v>3</v>
      </c>
      <c r="BD48" s="24"/>
    </row>
    <row r="49" spans="1:90" s="44" customFormat="1">
      <c r="A49" s="145">
        <v>7</v>
      </c>
      <c r="B49" s="145">
        <v>3</v>
      </c>
      <c r="C49" s="146">
        <v>11</v>
      </c>
      <c r="D49" s="2205"/>
      <c r="E49" s="41" t="s">
        <v>61</v>
      </c>
      <c r="F49" s="43"/>
      <c r="G49" s="25">
        <v>0</v>
      </c>
      <c r="H49" s="25">
        <v>0</v>
      </c>
      <c r="I49" s="26">
        <f>SUM(G49:H49)</f>
        <v>0</v>
      </c>
      <c r="J49" s="26"/>
      <c r="K49" s="25">
        <v>0</v>
      </c>
      <c r="L49" s="25">
        <v>0</v>
      </c>
      <c r="M49" s="26">
        <f>SUM(K49:L49)</f>
        <v>0</v>
      </c>
      <c r="N49" s="26"/>
      <c r="O49" s="25">
        <v>0</v>
      </c>
      <c r="P49" s="25">
        <v>0</v>
      </c>
      <c r="Q49" s="26">
        <f>SUM(O49:P49)</f>
        <v>0</v>
      </c>
      <c r="R49" s="26"/>
      <c r="S49" s="25">
        <v>0</v>
      </c>
      <c r="T49" s="25">
        <v>0</v>
      </c>
      <c r="U49" s="26">
        <f>SUM(S49:T49)</f>
        <v>0</v>
      </c>
      <c r="V49" s="26"/>
      <c r="W49" s="25">
        <v>0</v>
      </c>
      <c r="X49" s="25">
        <v>0</v>
      </c>
      <c r="Y49" s="26">
        <f>SUM(W49:X49)</f>
        <v>0</v>
      </c>
      <c r="Z49" s="26"/>
      <c r="AA49" s="25">
        <v>0</v>
      </c>
      <c r="AB49" s="25">
        <v>0</v>
      </c>
      <c r="AC49" s="26">
        <f>SUM(AA49:AB49)</f>
        <v>0</v>
      </c>
      <c r="AD49" s="26"/>
      <c r="AE49" s="69">
        <f>SUM(I49,M49,Q49,U49,Y49,AC49)</f>
        <v>0</v>
      </c>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row>
    <row r="50" spans="1:90">
      <c r="A50" s="145">
        <v>7</v>
      </c>
      <c r="B50" s="145">
        <v>6</v>
      </c>
      <c r="C50" s="146">
        <v>10</v>
      </c>
      <c r="D50" s="2258"/>
      <c r="E50" s="53" t="s">
        <v>84</v>
      </c>
      <c r="F50" s="47"/>
      <c r="G50" s="25">
        <v>0</v>
      </c>
      <c r="H50" s="25">
        <v>0</v>
      </c>
      <c r="I50" s="26">
        <f>SUM(G50:H50)</f>
        <v>0</v>
      </c>
      <c r="J50" s="26"/>
      <c r="K50" s="25">
        <v>0</v>
      </c>
      <c r="L50" s="25">
        <v>0</v>
      </c>
      <c r="M50" s="26">
        <f>SUM(K50:L50)</f>
        <v>0</v>
      </c>
      <c r="N50" s="26"/>
      <c r="O50" s="25">
        <v>0</v>
      </c>
      <c r="P50" s="25">
        <v>0</v>
      </c>
      <c r="Q50" s="26">
        <f>SUM(O50:P50)</f>
        <v>0</v>
      </c>
      <c r="R50" s="26"/>
      <c r="S50" s="25">
        <v>0</v>
      </c>
      <c r="T50" s="25">
        <v>0</v>
      </c>
      <c r="U50" s="26">
        <f>SUM(S50:T50)</f>
        <v>0</v>
      </c>
      <c r="V50" s="26"/>
      <c r="W50" s="25">
        <v>0</v>
      </c>
      <c r="X50" s="25">
        <v>0</v>
      </c>
      <c r="Y50" s="26">
        <f>SUM(W50:X50)</f>
        <v>0</v>
      </c>
      <c r="Z50" s="26"/>
      <c r="AA50" s="25">
        <v>0</v>
      </c>
      <c r="AB50" s="25">
        <v>0</v>
      </c>
      <c r="AC50" s="26">
        <f>SUM(AA50:AB50)</f>
        <v>0</v>
      </c>
      <c r="AD50" s="26"/>
      <c r="AE50" s="69">
        <f>SUM(I50,M50,Q50,U50,Y50,AC50)</f>
        <v>0</v>
      </c>
    </row>
    <row r="51" spans="1:90" ht="13.5" customHeight="1">
      <c r="A51" s="145"/>
      <c r="B51" s="145"/>
      <c r="C51" s="146"/>
      <c r="D51" s="2204">
        <v>1408</v>
      </c>
      <c r="E51" s="50" t="s">
        <v>63</v>
      </c>
      <c r="F51" s="51"/>
      <c r="G51" s="71">
        <f>SUM(G52:G55)</f>
        <v>2</v>
      </c>
      <c r="H51" s="71">
        <f>SUM(H52:H55)</f>
        <v>1</v>
      </c>
      <c r="I51" s="71">
        <f>SUM(G51:H51)</f>
        <v>3</v>
      </c>
      <c r="J51" s="71"/>
      <c r="K51" s="71">
        <f>SUM(K52:K55)</f>
        <v>0</v>
      </c>
      <c r="L51" s="71">
        <f>SUM(L52:L55)</f>
        <v>0</v>
      </c>
      <c r="M51" s="71">
        <f>SUM(K51:L51)</f>
        <v>0</v>
      </c>
      <c r="N51" s="71"/>
      <c r="O51" s="71">
        <f>SUM(O52:O55)</f>
        <v>15</v>
      </c>
      <c r="P51" s="71">
        <f>SUM(P52:P55)</f>
        <v>10</v>
      </c>
      <c r="Q51" s="71">
        <f>SUM(O51:P51)</f>
        <v>25</v>
      </c>
      <c r="R51" s="71"/>
      <c r="S51" s="71">
        <f>SUM(S52:S55)</f>
        <v>0</v>
      </c>
      <c r="T51" s="71">
        <f>SUM(T52:T55)</f>
        <v>0</v>
      </c>
      <c r="U51" s="71">
        <f>SUM(S51:T51)</f>
        <v>0</v>
      </c>
      <c r="V51" s="71"/>
      <c r="W51" s="71">
        <f>SUM(W52:W55)</f>
        <v>45</v>
      </c>
      <c r="X51" s="71">
        <f>SUM(X52:X55)</f>
        <v>25</v>
      </c>
      <c r="Y51" s="71">
        <f>SUM(W51:X51)</f>
        <v>70</v>
      </c>
      <c r="Z51" s="71"/>
      <c r="AA51" s="71">
        <f>SUM(AA52:AA55)</f>
        <v>24</v>
      </c>
      <c r="AB51" s="71">
        <f>SUM(AB52:AB55)</f>
        <v>7</v>
      </c>
      <c r="AC51" s="71">
        <f>SUM(AA51:AB51)</f>
        <v>31</v>
      </c>
      <c r="AD51" s="71"/>
      <c r="AE51" s="72">
        <f t="shared" si="0"/>
        <v>129</v>
      </c>
      <c r="AF51" s="39"/>
      <c r="AG51" s="39"/>
      <c r="AH51" s="39"/>
      <c r="AI51" s="39"/>
      <c r="AJ51" s="39"/>
      <c r="AK51" s="39"/>
      <c r="AL51" s="39"/>
      <c r="AM51" s="39"/>
      <c r="AN51" s="39"/>
      <c r="AO51" s="39"/>
      <c r="AP51" s="39"/>
      <c r="AQ51" s="39"/>
      <c r="AR51" s="39"/>
      <c r="AS51" s="39"/>
      <c r="AT51" s="39"/>
      <c r="AU51" s="39"/>
      <c r="AV51" s="39"/>
      <c r="AW51" s="39"/>
      <c r="AX51" s="39"/>
      <c r="AY51" s="39"/>
      <c r="BA51" s="1" t="e">
        <f>SUM(K51,#REF!,#REF!,#REF!,#REF!,#REF!,#REF!)</f>
        <v>#REF!</v>
      </c>
      <c r="BB51" s="23" t="e">
        <f>SUM(L51,#REF!,#REF!,#REF!,#REF!,#REF!,#REF!)</f>
        <v>#REF!</v>
      </c>
      <c r="BC51" s="24">
        <f t="shared" si="39"/>
        <v>25</v>
      </c>
      <c r="BD51" s="24"/>
    </row>
    <row r="52" spans="1:90" ht="13.5" customHeight="1">
      <c r="A52" s="145">
        <v>8</v>
      </c>
      <c r="B52" s="145">
        <v>4</v>
      </c>
      <c r="C52" s="146">
        <v>8</v>
      </c>
      <c r="D52" s="2205"/>
      <c r="E52" s="25" t="s">
        <v>64</v>
      </c>
      <c r="F52" s="19"/>
      <c r="G52" s="25">
        <v>0</v>
      </c>
      <c r="H52" s="25">
        <v>0</v>
      </c>
      <c r="I52" s="26">
        <f>SUM(G52:H52)</f>
        <v>0</v>
      </c>
      <c r="J52" s="26"/>
      <c r="K52" s="25">
        <v>0</v>
      </c>
      <c r="L52" s="25">
        <v>0</v>
      </c>
      <c r="M52" s="26">
        <f>SUM(K52:L52)</f>
        <v>0</v>
      </c>
      <c r="N52" s="26"/>
      <c r="O52" s="25">
        <v>10</v>
      </c>
      <c r="P52" s="25">
        <v>5</v>
      </c>
      <c r="Q52" s="26">
        <f>SUM(O52:P52)</f>
        <v>15</v>
      </c>
      <c r="R52" s="26"/>
      <c r="S52" s="25">
        <v>0</v>
      </c>
      <c r="T52" s="25">
        <v>0</v>
      </c>
      <c r="U52" s="26">
        <f>SUM(S52:T52)</f>
        <v>0</v>
      </c>
      <c r="V52" s="26"/>
      <c r="W52" s="25">
        <v>20</v>
      </c>
      <c r="X52" s="25">
        <v>12</v>
      </c>
      <c r="Y52" s="26">
        <f>SUM(W52:X52)</f>
        <v>32</v>
      </c>
      <c r="Z52" s="26"/>
      <c r="AA52" s="25">
        <v>7</v>
      </c>
      <c r="AB52" s="25">
        <v>2</v>
      </c>
      <c r="AC52" s="26">
        <f>SUM(AA52:AB52)</f>
        <v>9</v>
      </c>
      <c r="AD52" s="26"/>
      <c r="AE52" s="69">
        <f>SUM(I52,M52,Q52,U52,Y52,AC52)</f>
        <v>56</v>
      </c>
      <c r="AF52" s="39"/>
      <c r="AG52" s="39"/>
      <c r="AH52" s="39"/>
      <c r="AI52" s="39"/>
      <c r="AJ52" s="39"/>
      <c r="AK52" s="39"/>
      <c r="AL52" s="39"/>
      <c r="AM52" s="39"/>
      <c r="AN52" s="39"/>
      <c r="AO52" s="39"/>
      <c r="AP52" s="39"/>
      <c r="AQ52" s="39"/>
      <c r="AR52" s="39"/>
      <c r="AS52" s="39"/>
      <c r="AT52" s="39"/>
      <c r="AU52" s="39"/>
      <c r="AV52" s="39"/>
      <c r="AW52" s="39"/>
      <c r="AX52" s="39"/>
      <c r="AY52" s="39"/>
      <c r="BA52" s="1" t="e">
        <f>SUM(K52,#REF!,#REF!,#REF!,#REF!,#REF!,#REF!)</f>
        <v>#REF!</v>
      </c>
      <c r="BB52" s="23" t="e">
        <f>SUM(L52,#REF!,#REF!,#REF!,#REF!,#REF!,#REF!)</f>
        <v>#REF!</v>
      </c>
      <c r="BC52" s="24">
        <f>SUM(O52,P52)</f>
        <v>15</v>
      </c>
      <c r="BD52" s="24"/>
    </row>
    <row r="53" spans="1:90" ht="13.5" customHeight="1">
      <c r="A53" s="145">
        <v>8</v>
      </c>
      <c r="B53" s="145">
        <v>4</v>
      </c>
      <c r="C53" s="146">
        <v>6</v>
      </c>
      <c r="D53" s="2205"/>
      <c r="E53" s="25" t="s">
        <v>65</v>
      </c>
      <c r="F53" s="64"/>
      <c r="G53" s="25">
        <v>1</v>
      </c>
      <c r="H53" s="25">
        <v>1</v>
      </c>
      <c r="I53" s="26">
        <f>SUM(G53:H53)</f>
        <v>2</v>
      </c>
      <c r="J53" s="26"/>
      <c r="K53" s="25">
        <v>0</v>
      </c>
      <c r="L53" s="25">
        <v>0</v>
      </c>
      <c r="M53" s="26">
        <f>SUM(K53:L53)</f>
        <v>0</v>
      </c>
      <c r="N53" s="26"/>
      <c r="O53" s="25">
        <v>1</v>
      </c>
      <c r="P53" s="25">
        <v>1</v>
      </c>
      <c r="Q53" s="26">
        <f>SUM(O53:P53)</f>
        <v>2</v>
      </c>
      <c r="R53" s="26"/>
      <c r="S53" s="25">
        <v>0</v>
      </c>
      <c r="T53" s="25">
        <v>0</v>
      </c>
      <c r="U53" s="26">
        <f>SUM(S53:T53)</f>
        <v>0</v>
      </c>
      <c r="V53" s="26"/>
      <c r="W53" s="25">
        <v>3</v>
      </c>
      <c r="X53" s="25">
        <v>1</v>
      </c>
      <c r="Y53" s="26">
        <f>SUM(W53:X53)</f>
        <v>4</v>
      </c>
      <c r="Z53" s="26"/>
      <c r="AA53" s="25">
        <v>2</v>
      </c>
      <c r="AB53" s="25">
        <v>2</v>
      </c>
      <c r="AC53" s="26">
        <f>SUM(AA53:AB53)</f>
        <v>4</v>
      </c>
      <c r="AD53" s="26"/>
      <c r="AE53" s="69">
        <f>SUM(I53,M53,Q53,U53,Y53,AC53)</f>
        <v>12</v>
      </c>
      <c r="AF53" s="39"/>
      <c r="AG53" s="39"/>
      <c r="AH53" s="39"/>
      <c r="AI53" s="39"/>
      <c r="AJ53" s="39"/>
      <c r="AK53" s="39"/>
      <c r="AL53" s="39"/>
      <c r="AM53" s="39"/>
      <c r="AN53" s="39"/>
      <c r="AO53" s="39"/>
      <c r="AP53" s="39"/>
      <c r="AQ53" s="39"/>
      <c r="AR53" s="39"/>
      <c r="AS53" s="39"/>
      <c r="AT53" s="39"/>
      <c r="AU53" s="39"/>
      <c r="AV53" s="39"/>
      <c r="AW53" s="39"/>
      <c r="AX53" s="39"/>
      <c r="AY53" s="39"/>
      <c r="BA53" s="1" t="e">
        <f>SUM(K53,#REF!,#REF!,#REF!,#REF!,#REF!,#REF!)</f>
        <v>#REF!</v>
      </c>
      <c r="BB53" s="23" t="e">
        <f>SUM(L53,#REF!,#REF!,#REF!,#REF!,#REF!,#REF!)</f>
        <v>#REF!</v>
      </c>
      <c r="BC53" s="24">
        <f>SUM(O53,P53)</f>
        <v>2</v>
      </c>
      <c r="BD53" s="24"/>
    </row>
    <row r="54" spans="1:90" ht="13.5" customHeight="1">
      <c r="A54" s="145">
        <v>8</v>
      </c>
      <c r="B54" s="145">
        <v>4</v>
      </c>
      <c r="C54" s="146">
        <v>11</v>
      </c>
      <c r="D54" s="2205"/>
      <c r="E54" s="25" t="s">
        <v>66</v>
      </c>
      <c r="F54" s="64"/>
      <c r="G54" s="25">
        <v>0</v>
      </c>
      <c r="H54" s="25">
        <v>0</v>
      </c>
      <c r="I54" s="26">
        <f t="shared" ref="I54" si="46">SUM(G54:H54)</f>
        <v>0</v>
      </c>
      <c r="J54" s="26"/>
      <c r="K54" s="25">
        <v>0</v>
      </c>
      <c r="L54" s="25">
        <v>0</v>
      </c>
      <c r="M54" s="26">
        <f t="shared" ref="M54" si="47">SUM(K54:L54)</f>
        <v>0</v>
      </c>
      <c r="N54" s="26"/>
      <c r="O54" s="25">
        <v>2</v>
      </c>
      <c r="P54" s="25">
        <v>2</v>
      </c>
      <c r="Q54" s="26">
        <f t="shared" ref="Q54" si="48">SUM(O54:P54)</f>
        <v>4</v>
      </c>
      <c r="R54" s="26"/>
      <c r="S54" s="25">
        <v>0</v>
      </c>
      <c r="T54" s="25">
        <v>0</v>
      </c>
      <c r="U54" s="26">
        <f t="shared" ref="U54" si="49">SUM(S54:T54)</f>
        <v>0</v>
      </c>
      <c r="V54" s="26"/>
      <c r="W54" s="25">
        <v>13</v>
      </c>
      <c r="X54" s="25">
        <v>9</v>
      </c>
      <c r="Y54" s="26">
        <f t="shared" ref="Y54" si="50">SUM(W54:X54)</f>
        <v>22</v>
      </c>
      <c r="Z54" s="26"/>
      <c r="AA54" s="25">
        <v>7</v>
      </c>
      <c r="AB54" s="25">
        <v>2</v>
      </c>
      <c r="AC54" s="26">
        <f t="shared" ref="AC54" si="51">SUM(AA54:AB54)</f>
        <v>9</v>
      </c>
      <c r="AD54" s="26"/>
      <c r="AE54" s="69">
        <f t="shared" si="0"/>
        <v>35</v>
      </c>
      <c r="AF54" s="39"/>
      <c r="AG54" s="39"/>
      <c r="AH54" s="39"/>
      <c r="AI54" s="39"/>
      <c r="AJ54" s="39"/>
      <c r="AK54" s="39"/>
      <c r="AL54" s="39"/>
      <c r="AM54" s="39"/>
      <c r="AN54" s="39"/>
      <c r="AO54" s="39"/>
      <c r="AP54" s="39"/>
      <c r="AQ54" s="39"/>
      <c r="AR54" s="39"/>
      <c r="AS54" s="39"/>
      <c r="AT54" s="39"/>
      <c r="AU54" s="39"/>
      <c r="AV54" s="39"/>
      <c r="AW54" s="39"/>
      <c r="AX54" s="39"/>
      <c r="AY54" s="39"/>
      <c r="BA54" s="1" t="e">
        <f>SUM(K54,#REF!,#REF!,#REF!,#REF!,#REF!,#REF!)</f>
        <v>#REF!</v>
      </c>
      <c r="BB54" s="23" t="e">
        <f>SUM(L54,#REF!,#REF!,#REF!,#REF!,#REF!,#REF!)</f>
        <v>#REF!</v>
      </c>
      <c r="BC54" s="24">
        <f t="shared" si="39"/>
        <v>4</v>
      </c>
      <c r="BD54" s="24"/>
    </row>
    <row r="55" spans="1:90" ht="13.5" customHeight="1">
      <c r="A55" s="145">
        <v>8</v>
      </c>
      <c r="B55" s="145">
        <v>4</v>
      </c>
      <c r="C55" s="146">
        <v>11</v>
      </c>
      <c r="D55" s="2205"/>
      <c r="E55" s="25" t="s">
        <v>67</v>
      </c>
      <c r="F55" s="64"/>
      <c r="G55" s="25">
        <v>1</v>
      </c>
      <c r="H55" s="25">
        <v>0</v>
      </c>
      <c r="I55" s="26">
        <f t="shared" ref="I55" si="52">SUM(G55:H55)</f>
        <v>1</v>
      </c>
      <c r="J55" s="26"/>
      <c r="K55" s="25">
        <v>0</v>
      </c>
      <c r="L55" s="25">
        <v>0</v>
      </c>
      <c r="M55" s="26">
        <f t="shared" ref="M55" si="53">SUM(K55:L55)</f>
        <v>0</v>
      </c>
      <c r="N55" s="26"/>
      <c r="O55" s="25">
        <v>2</v>
      </c>
      <c r="P55" s="25">
        <v>2</v>
      </c>
      <c r="Q55" s="26">
        <f t="shared" ref="Q55" si="54">SUM(O55:P55)</f>
        <v>4</v>
      </c>
      <c r="R55" s="26"/>
      <c r="S55" s="25">
        <v>0</v>
      </c>
      <c r="T55" s="25">
        <v>0</v>
      </c>
      <c r="U55" s="26">
        <f t="shared" ref="U55" si="55">SUM(S55:T55)</f>
        <v>0</v>
      </c>
      <c r="V55" s="26"/>
      <c r="W55" s="25">
        <v>9</v>
      </c>
      <c r="X55" s="25">
        <v>3</v>
      </c>
      <c r="Y55" s="26">
        <f t="shared" ref="Y55" si="56">SUM(W55:X55)</f>
        <v>12</v>
      </c>
      <c r="Z55" s="26"/>
      <c r="AA55" s="25">
        <v>8</v>
      </c>
      <c r="AB55" s="25">
        <v>1</v>
      </c>
      <c r="AC55" s="26">
        <f t="shared" ref="AC55" si="57">SUM(AA55:AB55)</f>
        <v>9</v>
      </c>
      <c r="AD55" s="26"/>
      <c r="AE55" s="69">
        <f t="shared" si="0"/>
        <v>26</v>
      </c>
      <c r="AF55" s="39"/>
      <c r="AG55" s="39"/>
      <c r="AH55" s="39"/>
      <c r="AI55" s="39"/>
      <c r="AJ55" s="39"/>
      <c r="AK55" s="39"/>
      <c r="AL55" s="39"/>
      <c r="AM55" s="39"/>
      <c r="AN55" s="39"/>
      <c r="AO55" s="39"/>
      <c r="AP55" s="39"/>
      <c r="AQ55" s="39"/>
      <c r="AR55" s="39"/>
      <c r="AS55" s="39"/>
      <c r="AT55" s="39"/>
      <c r="AU55" s="39"/>
      <c r="AV55" s="39"/>
      <c r="AW55" s="39"/>
      <c r="AX55" s="39"/>
      <c r="AY55" s="39"/>
      <c r="BB55" s="23"/>
      <c r="BC55" s="24"/>
      <c r="BD55" s="24"/>
    </row>
    <row r="56" spans="1:90" ht="13.5" customHeight="1">
      <c r="A56" s="145"/>
      <c r="B56" s="145"/>
      <c r="C56" s="146"/>
      <c r="D56" s="2204">
        <v>1624</v>
      </c>
      <c r="E56" s="40" t="s">
        <v>68</v>
      </c>
      <c r="F56" s="123"/>
      <c r="G56" s="71">
        <f>SUM(G57:G59)</f>
        <v>2</v>
      </c>
      <c r="H56" s="71">
        <f>SUM(H57:H59)</f>
        <v>1</v>
      </c>
      <c r="I56" s="71">
        <f>SUM(G56:H56)</f>
        <v>3</v>
      </c>
      <c r="J56" s="71"/>
      <c r="K56" s="71">
        <f>SUM(K57:K59)</f>
        <v>0</v>
      </c>
      <c r="L56" s="71">
        <f>SUM(L57:L59)</f>
        <v>0</v>
      </c>
      <c r="M56" s="71">
        <f>SUM(K56:L56)</f>
        <v>0</v>
      </c>
      <c r="N56" s="71"/>
      <c r="O56" s="71">
        <f>SUM(O57:O59)</f>
        <v>5</v>
      </c>
      <c r="P56" s="71">
        <f>SUM(P57:P59)</f>
        <v>6</v>
      </c>
      <c r="Q56" s="71">
        <f>SUM(O56:P56)</f>
        <v>11</v>
      </c>
      <c r="R56" s="71"/>
      <c r="S56" s="71">
        <f>SUM(S57:S59)</f>
        <v>0</v>
      </c>
      <c r="T56" s="71">
        <f>SUM(T57:T59)</f>
        <v>0</v>
      </c>
      <c r="U56" s="71">
        <f>SUM(S56:T56)</f>
        <v>0</v>
      </c>
      <c r="V56" s="71"/>
      <c r="W56" s="71">
        <f>SUM(W57:W59)</f>
        <v>3</v>
      </c>
      <c r="X56" s="71">
        <f>SUM(X57:X59)</f>
        <v>9</v>
      </c>
      <c r="Y56" s="71">
        <f>SUM(W56:X56)</f>
        <v>12</v>
      </c>
      <c r="Z56" s="71"/>
      <c r="AA56" s="71">
        <f>SUM(AA57:AA59)</f>
        <v>4</v>
      </c>
      <c r="AB56" s="71">
        <f>SUM(AB57:AB59)</f>
        <v>5</v>
      </c>
      <c r="AC56" s="71">
        <f>SUM(AA56:AB56)</f>
        <v>9</v>
      </c>
      <c r="AD56" s="71"/>
      <c r="AE56" s="72">
        <f t="shared" si="0"/>
        <v>35</v>
      </c>
      <c r="AF56" s="39"/>
      <c r="AG56" s="39"/>
      <c r="AH56" s="39"/>
      <c r="AI56" s="39"/>
      <c r="AJ56" s="39"/>
      <c r="AK56" s="39"/>
      <c r="AL56" s="39"/>
      <c r="AM56" s="39"/>
      <c r="AN56" s="39"/>
      <c r="AO56" s="39"/>
      <c r="AP56" s="39"/>
      <c r="AQ56" s="39"/>
      <c r="AR56" s="39"/>
      <c r="AS56" s="39"/>
      <c r="AT56" s="39"/>
      <c r="AU56" s="39"/>
      <c r="AV56" s="39"/>
      <c r="AW56" s="39"/>
      <c r="AX56" s="39"/>
      <c r="AY56" s="39"/>
      <c r="BA56" s="1" t="e">
        <f>SUM(K56,#REF!,#REF!,#REF!,#REF!,#REF!,#REF!)</f>
        <v>#REF!</v>
      </c>
      <c r="BB56" s="23" t="e">
        <f>SUM(L56,#REF!,#REF!,#REF!,#REF!,#REF!,#REF!)</f>
        <v>#REF!</v>
      </c>
      <c r="BC56" s="24">
        <f t="shared" ref="BC56:BC58" si="58">SUM(O56,P56)</f>
        <v>11</v>
      </c>
      <c r="BD56" s="24"/>
    </row>
    <row r="57" spans="1:90" ht="13.5" customHeight="1">
      <c r="A57" s="145">
        <v>9</v>
      </c>
      <c r="B57" s="145">
        <v>4</v>
      </c>
      <c r="C57" s="146">
        <v>8</v>
      </c>
      <c r="D57" s="2205"/>
      <c r="E57" s="25" t="s">
        <v>69</v>
      </c>
      <c r="F57" s="64"/>
      <c r="G57" s="25">
        <v>1</v>
      </c>
      <c r="H57" s="25">
        <v>0</v>
      </c>
      <c r="I57" s="26">
        <f t="shared" ref="I57:I58" si="59">SUM(G57:H57)</f>
        <v>1</v>
      </c>
      <c r="J57" s="26"/>
      <c r="K57" s="25">
        <v>0</v>
      </c>
      <c r="L57" s="25">
        <v>0</v>
      </c>
      <c r="M57" s="26">
        <f t="shared" ref="M57:M58" si="60">SUM(K57:L57)</f>
        <v>0</v>
      </c>
      <c r="N57" s="26"/>
      <c r="O57" s="25">
        <v>1</v>
      </c>
      <c r="P57" s="25">
        <v>0</v>
      </c>
      <c r="Q57" s="26">
        <f t="shared" ref="Q57:Q58" si="61">SUM(O57:P57)</f>
        <v>1</v>
      </c>
      <c r="R57" s="26"/>
      <c r="S57" s="25">
        <v>0</v>
      </c>
      <c r="T57" s="25">
        <v>0</v>
      </c>
      <c r="U57" s="26">
        <f t="shared" ref="U57:U58" si="62">SUM(S57:T57)</f>
        <v>0</v>
      </c>
      <c r="V57" s="26"/>
      <c r="W57" s="25">
        <v>1</v>
      </c>
      <c r="X57" s="25">
        <v>2</v>
      </c>
      <c r="Y57" s="26">
        <f t="shared" ref="Y57:Y58" si="63">SUM(W57:X57)</f>
        <v>3</v>
      </c>
      <c r="Z57" s="26"/>
      <c r="AA57" s="25">
        <v>1</v>
      </c>
      <c r="AB57" s="25">
        <v>3</v>
      </c>
      <c r="AC57" s="26">
        <f t="shared" ref="AC57:AC58" si="64">SUM(AA57:AB57)</f>
        <v>4</v>
      </c>
      <c r="AD57" s="26"/>
      <c r="AE57" s="69">
        <f t="shared" si="0"/>
        <v>9</v>
      </c>
      <c r="AF57" s="39"/>
      <c r="AG57" s="39"/>
      <c r="AH57" s="39"/>
      <c r="AI57" s="39"/>
      <c r="AJ57" s="39"/>
      <c r="AK57" s="39"/>
      <c r="AL57" s="39"/>
      <c r="AM57" s="39"/>
      <c r="AN57" s="39"/>
      <c r="AO57" s="39"/>
      <c r="AP57" s="39"/>
      <c r="AQ57" s="39"/>
      <c r="AR57" s="39"/>
      <c r="AS57" s="39"/>
      <c r="AT57" s="39"/>
      <c r="AU57" s="39"/>
      <c r="AV57" s="39"/>
      <c r="AW57" s="39"/>
      <c r="AX57" s="39"/>
      <c r="AY57" s="39"/>
      <c r="BB57" s="23"/>
      <c r="BC57" s="24"/>
      <c r="BD57" s="24"/>
    </row>
    <row r="58" spans="1:90" ht="13.5" customHeight="1">
      <c r="A58" s="145">
        <v>9</v>
      </c>
      <c r="B58" s="145">
        <v>4</v>
      </c>
      <c r="C58" s="146">
        <v>8</v>
      </c>
      <c r="D58" s="2205"/>
      <c r="E58" s="25" t="s">
        <v>70</v>
      </c>
      <c r="F58" s="19"/>
      <c r="G58" s="25">
        <v>0</v>
      </c>
      <c r="H58" s="25">
        <v>0</v>
      </c>
      <c r="I58" s="26">
        <f t="shared" si="59"/>
        <v>0</v>
      </c>
      <c r="J58" s="26"/>
      <c r="K58" s="25">
        <v>0</v>
      </c>
      <c r="L58" s="25">
        <v>0</v>
      </c>
      <c r="M58" s="26">
        <f t="shared" si="60"/>
        <v>0</v>
      </c>
      <c r="N58" s="26"/>
      <c r="O58" s="25">
        <v>1</v>
      </c>
      <c r="P58" s="25">
        <v>1</v>
      </c>
      <c r="Q58" s="26">
        <f t="shared" si="61"/>
        <v>2</v>
      </c>
      <c r="R58" s="26"/>
      <c r="S58" s="25">
        <v>0</v>
      </c>
      <c r="T58" s="25">
        <v>0</v>
      </c>
      <c r="U58" s="26">
        <f t="shared" si="62"/>
        <v>0</v>
      </c>
      <c r="V58" s="26"/>
      <c r="W58" s="25">
        <v>1</v>
      </c>
      <c r="X58" s="25">
        <v>6</v>
      </c>
      <c r="Y58" s="26">
        <f t="shared" si="63"/>
        <v>7</v>
      </c>
      <c r="Z58" s="26"/>
      <c r="AA58" s="25">
        <v>3</v>
      </c>
      <c r="AB58" s="25">
        <v>2</v>
      </c>
      <c r="AC58" s="26">
        <f t="shared" si="64"/>
        <v>5</v>
      </c>
      <c r="AD58" s="26"/>
      <c r="AE58" s="69">
        <f t="shared" si="0"/>
        <v>14</v>
      </c>
      <c r="AF58" s="39"/>
      <c r="AG58" s="39"/>
      <c r="AH58" s="39"/>
      <c r="AI58" s="39"/>
      <c r="AJ58" s="39"/>
      <c r="AK58" s="39"/>
      <c r="AL58" s="39"/>
      <c r="AM58" s="39"/>
      <c r="AN58" s="39"/>
      <c r="AO58" s="39"/>
      <c r="AP58" s="39"/>
      <c r="AQ58" s="39"/>
      <c r="AR58" s="39"/>
      <c r="AS58" s="39"/>
      <c r="AT58" s="39"/>
      <c r="AU58" s="39"/>
      <c r="AV58" s="39"/>
      <c r="AW58" s="39"/>
      <c r="AX58" s="39"/>
      <c r="AY58" s="39"/>
      <c r="BA58" s="1" t="e">
        <f>SUM(K58,#REF!,#REF!,#REF!,#REF!,#REF!,#REF!)</f>
        <v>#REF!</v>
      </c>
      <c r="BB58" s="23" t="e">
        <f>SUM(L58,#REF!,#REF!,#REF!,#REF!,#REF!,#REF!)</f>
        <v>#REF!</v>
      </c>
      <c r="BC58" s="24">
        <f t="shared" si="58"/>
        <v>2</v>
      </c>
      <c r="BD58" s="24"/>
    </row>
    <row r="59" spans="1:90" ht="13.5" customHeight="1">
      <c r="A59" s="145">
        <v>9</v>
      </c>
      <c r="B59" s="145">
        <v>5</v>
      </c>
      <c r="C59" s="146">
        <v>11</v>
      </c>
      <c r="D59" s="2207"/>
      <c r="E59" s="53" t="s">
        <v>71</v>
      </c>
      <c r="F59" s="150"/>
      <c r="G59" s="25">
        <v>1</v>
      </c>
      <c r="H59" s="25">
        <v>1</v>
      </c>
      <c r="I59" s="26">
        <f t="shared" ref="I59" si="65">SUM(G59:H59)</f>
        <v>2</v>
      </c>
      <c r="J59" s="26"/>
      <c r="K59" s="25">
        <v>0</v>
      </c>
      <c r="L59" s="25">
        <v>0</v>
      </c>
      <c r="M59" s="26">
        <f t="shared" ref="M59" si="66">SUM(K59:L59)</f>
        <v>0</v>
      </c>
      <c r="N59" s="26"/>
      <c r="O59" s="25">
        <v>3</v>
      </c>
      <c r="P59" s="25">
        <v>5</v>
      </c>
      <c r="Q59" s="26">
        <f t="shared" ref="Q59" si="67">SUM(O59:P59)</f>
        <v>8</v>
      </c>
      <c r="R59" s="26"/>
      <c r="S59" s="25">
        <v>0</v>
      </c>
      <c r="T59" s="25">
        <v>0</v>
      </c>
      <c r="U59" s="26">
        <f t="shared" ref="U59" si="68">SUM(S59:T59)</f>
        <v>0</v>
      </c>
      <c r="V59" s="26"/>
      <c r="W59" s="25">
        <v>1</v>
      </c>
      <c r="X59" s="25">
        <v>1</v>
      </c>
      <c r="Y59" s="26">
        <f t="shared" ref="Y59" si="69">SUM(W59:X59)</f>
        <v>2</v>
      </c>
      <c r="Z59" s="26"/>
      <c r="AA59" s="25">
        <v>0</v>
      </c>
      <c r="AB59" s="25">
        <v>0</v>
      </c>
      <c r="AC59" s="26">
        <f t="shared" ref="AC59" si="70">SUM(AA59:AB59)</f>
        <v>0</v>
      </c>
      <c r="AD59" s="26"/>
      <c r="AE59" s="69">
        <f>SUM(I59,M59,Q59,U59,Y59,AC59)</f>
        <v>12</v>
      </c>
      <c r="AF59" s="39"/>
      <c r="AG59" s="39"/>
      <c r="AH59" s="39"/>
      <c r="AI59" s="39"/>
      <c r="AJ59" s="39"/>
      <c r="AK59" s="39"/>
      <c r="AL59" s="39"/>
      <c r="AM59" s="39"/>
      <c r="AN59" s="39"/>
      <c r="AO59" s="39"/>
      <c r="AP59" s="39"/>
      <c r="AQ59" s="39"/>
      <c r="AR59" s="39"/>
      <c r="AS59" s="39"/>
      <c r="AT59" s="39"/>
      <c r="AU59" s="39"/>
      <c r="AV59" s="39"/>
      <c r="AW59" s="39"/>
      <c r="AX59" s="39"/>
      <c r="AY59" s="39"/>
      <c r="BA59" s="1" t="e">
        <f>SUM(K59,#REF!,#REF!,#REF!,#REF!,#REF!,#REF!)</f>
        <v>#REF!</v>
      </c>
      <c r="BB59" s="23" t="e">
        <f>SUM(L59,#REF!,#REF!,#REF!,#REF!,#REF!,#REF!)</f>
        <v>#REF!</v>
      </c>
      <c r="BC59" s="24">
        <f>SUM(O59,P59)</f>
        <v>8</v>
      </c>
      <c r="BD59" s="24"/>
    </row>
    <row r="60" spans="1:90">
      <c r="A60" s="145"/>
      <c r="B60" s="145" t="s">
        <v>72</v>
      </c>
      <c r="C60" s="146" t="s">
        <v>72</v>
      </c>
      <c r="D60" s="112"/>
      <c r="E60" s="50" t="s">
        <v>73</v>
      </c>
      <c r="F60" s="151"/>
      <c r="G60" s="99">
        <v>8</v>
      </c>
      <c r="H60" s="99">
        <v>6</v>
      </c>
      <c r="I60" s="71">
        <f t="shared" ref="I60" si="71">SUM(G60:H60)</f>
        <v>14</v>
      </c>
      <c r="J60" s="71"/>
      <c r="K60" s="99">
        <v>1</v>
      </c>
      <c r="L60" s="99">
        <v>1</v>
      </c>
      <c r="M60" s="71">
        <f t="shared" ref="M60" si="72">SUM(K60:L60)</f>
        <v>2</v>
      </c>
      <c r="N60" s="71"/>
      <c r="O60" s="99">
        <v>55</v>
      </c>
      <c r="P60" s="99">
        <v>49</v>
      </c>
      <c r="Q60" s="71">
        <f t="shared" ref="Q60" si="73">SUM(O60:P60)</f>
        <v>104</v>
      </c>
      <c r="R60" s="71"/>
      <c r="S60" s="99">
        <v>1</v>
      </c>
      <c r="T60" s="99">
        <v>0</v>
      </c>
      <c r="U60" s="71">
        <f t="shared" ref="U60" si="74">SUM(S60:T60)</f>
        <v>1</v>
      </c>
      <c r="V60" s="71"/>
      <c r="W60" s="99">
        <v>31</v>
      </c>
      <c r="X60" s="99">
        <v>30</v>
      </c>
      <c r="Y60" s="71">
        <f t="shared" ref="Y60" si="75">SUM(W60:X60)</f>
        <v>61</v>
      </c>
      <c r="Z60" s="71"/>
      <c r="AA60" s="99">
        <v>5</v>
      </c>
      <c r="AB60" s="99">
        <v>5</v>
      </c>
      <c r="AC60" s="71">
        <f t="shared" ref="AC60" si="76">SUM(AA60:AB60)</f>
        <v>10</v>
      </c>
      <c r="AD60" s="71"/>
      <c r="AE60" s="72">
        <f t="shared" si="0"/>
        <v>192</v>
      </c>
    </row>
    <row r="61" spans="1:90" ht="12.75" customHeight="1">
      <c r="D61" s="140"/>
      <c r="E61" s="2261" t="s">
        <v>8</v>
      </c>
      <c r="F61" s="2262"/>
      <c r="G61" s="153">
        <f>SUM(G8+G17+G27+G31+G34+G39+G46+G51+G56+G60)</f>
        <v>34</v>
      </c>
      <c r="H61" s="153">
        <f>SUM(H8+H17+H27+H31+H34+H39+H46+H51+H56+H60)</f>
        <v>24</v>
      </c>
      <c r="I61" s="153">
        <f>SUM(I8+I17+I27+I31+I34+I39+I46+I51+I56+I60)</f>
        <v>58</v>
      </c>
      <c r="J61" s="153"/>
      <c r="K61" s="153">
        <f>SUM(K8+K17+K27+K31+K34+K39+K46+K51+K56+K60)</f>
        <v>1</v>
      </c>
      <c r="L61" s="153">
        <f>SUM(L8+L17+L27+L31+L34+L39+L46+L51+L56+L60)</f>
        <v>4</v>
      </c>
      <c r="M61" s="153">
        <f>SUM(M8+M17+M27+M31+M34+M39+M46+M51+M56+M60)</f>
        <v>5</v>
      </c>
      <c r="N61" s="153"/>
      <c r="O61" s="153">
        <f>SUM(O8+O17+O27+O31+O34+O39+O46+O51+O56+O60)</f>
        <v>532</v>
      </c>
      <c r="P61" s="153">
        <f>SUM(P8+P17+P27+P31+P34+P39+P46+P51+P56+P60)</f>
        <v>364</v>
      </c>
      <c r="Q61" s="153">
        <f>SUM(Q8+Q17+Q27+Q31+Q34+Q39+Q46+Q51+Q56+Q60)</f>
        <v>896</v>
      </c>
      <c r="R61" s="153"/>
      <c r="S61" s="153">
        <f>SUM(S8+S17+S27+S31+S34+S39+S46+S51+S56+S60)</f>
        <v>105</v>
      </c>
      <c r="T61" s="153">
        <f>SUM(T8+T17+T27+T31+T34+T39+T46+T51+T56+T60)</f>
        <v>40</v>
      </c>
      <c r="U61" s="153">
        <f>SUM(U8+U17+U27+U31+U34+U39+U46+U51+U56+U60)</f>
        <v>145</v>
      </c>
      <c r="V61" s="153"/>
      <c r="W61" s="153">
        <f>SUM(W8+W17+W27+W31+W34+W39+W46+W51+W56+W60)</f>
        <v>580</v>
      </c>
      <c r="X61" s="153">
        <f>SUM(X8+X17+X27+X31+X34+X39+X46+X51+X56+X60)</f>
        <v>368</v>
      </c>
      <c r="Y61" s="153">
        <f>SUM(Y8+Y17+Y27+Y31+Y34+Y39+Y46+Y51+Y56+Y60)</f>
        <v>948</v>
      </c>
      <c r="Z61" s="153"/>
      <c r="AA61" s="153">
        <f>SUM(AA8+AA17+AA27+AA31+AA34+AA39+AA46+AA51+AA56+AA60)</f>
        <v>263</v>
      </c>
      <c r="AB61" s="153">
        <f>SUM(AB8+AB17+AB27+AB31+AB34+AB39+AB46+AB51+AB56+AB60)</f>
        <v>137</v>
      </c>
      <c r="AC61" s="153">
        <f>SUM(AC8+AC17+AC27+AC31+AC34+AC39+AC46+AC51+AC56+AC60)</f>
        <v>400</v>
      </c>
      <c r="AD61" s="153"/>
      <c r="AE61" s="154">
        <f>SUM(AE8+AE17+AE27+AE31+AE34+AE39+AE46+AE51+AE56+AE60)</f>
        <v>2452</v>
      </c>
    </row>
    <row r="62" spans="1:90" ht="12.75" customHeight="1">
      <c r="E62" s="61" t="s">
        <v>74</v>
      </c>
      <c r="G62" s="62"/>
      <c r="H62" s="62"/>
      <c r="I62" s="62"/>
      <c r="J62" s="62"/>
      <c r="K62" s="62"/>
      <c r="L62" s="62"/>
      <c r="M62" s="62"/>
      <c r="N62" s="62"/>
      <c r="O62" s="62"/>
      <c r="P62" s="62"/>
      <c r="Q62" s="62"/>
      <c r="R62" s="62"/>
      <c r="S62" s="62"/>
      <c r="T62" s="62"/>
      <c r="U62" s="62"/>
      <c r="V62" s="62"/>
      <c r="W62" s="62"/>
      <c r="X62" s="62"/>
      <c r="Y62" s="62"/>
      <c r="Z62" s="62"/>
      <c r="AA62" s="62"/>
      <c r="AB62" s="62"/>
      <c r="AC62" s="62"/>
    </row>
    <row r="63" spans="1:90" ht="12.75" customHeight="1">
      <c r="E63" s="61"/>
      <c r="G63" s="20"/>
      <c r="H63" s="20"/>
      <c r="I63" s="20"/>
      <c r="J63" s="20"/>
      <c r="K63" s="20"/>
      <c r="L63" s="20"/>
      <c r="M63" s="20"/>
      <c r="N63" s="20"/>
      <c r="O63" s="20"/>
      <c r="P63" s="20"/>
      <c r="Q63" s="20"/>
      <c r="R63" s="20"/>
      <c r="S63" s="20"/>
      <c r="T63" s="20"/>
      <c r="U63" s="20"/>
      <c r="V63" s="20"/>
      <c r="W63" s="20"/>
      <c r="X63" s="20"/>
      <c r="Y63" s="20"/>
      <c r="Z63" s="20"/>
      <c r="AA63" s="20"/>
      <c r="AB63" s="20"/>
      <c r="AC63" s="20"/>
      <c r="AD63" s="20"/>
    </row>
    <row r="64" spans="1:90" ht="12.75" customHeight="1">
      <c r="E64" s="61"/>
      <c r="G64" s="20"/>
      <c r="H64" s="20"/>
      <c r="I64" s="20"/>
      <c r="J64" s="20"/>
      <c r="K64" s="20"/>
      <c r="L64" s="20"/>
      <c r="M64" s="20"/>
      <c r="N64" s="20"/>
      <c r="O64" s="20"/>
      <c r="P64" s="20"/>
      <c r="Q64" s="20"/>
      <c r="R64" s="20"/>
      <c r="S64" s="20"/>
      <c r="T64" s="20"/>
      <c r="U64" s="20"/>
      <c r="V64" s="20"/>
      <c r="W64" s="20"/>
      <c r="X64" s="20"/>
      <c r="Y64" s="20"/>
      <c r="Z64" s="20"/>
      <c r="AA64" s="20"/>
      <c r="AB64" s="20"/>
      <c r="AC64" s="20"/>
      <c r="AD64" s="20"/>
    </row>
    <row r="65" spans="7:51" ht="12.75" customHeight="1">
      <c r="G65" s="20"/>
      <c r="H65" s="20"/>
      <c r="I65" s="20"/>
      <c r="J65" s="20"/>
      <c r="K65" s="20"/>
      <c r="L65" s="20"/>
      <c r="M65" s="20"/>
      <c r="N65" s="20"/>
      <c r="O65" s="20"/>
      <c r="P65" s="20"/>
      <c r="Q65" s="20"/>
      <c r="R65" s="20"/>
      <c r="S65" s="20"/>
      <c r="T65" s="20"/>
      <c r="U65" s="20"/>
      <c r="V65" s="20"/>
      <c r="W65" s="20"/>
      <c r="X65" s="20"/>
      <c r="Y65" s="20"/>
      <c r="Z65" s="20"/>
      <c r="AA65" s="20"/>
      <c r="AB65" s="20"/>
      <c r="AC65" s="20"/>
    </row>
    <row r="66" spans="7:51" ht="15" customHeight="1">
      <c r="G66" s="62"/>
      <c r="H66" s="62"/>
      <c r="I66" s="62"/>
      <c r="J66" s="62"/>
      <c r="K66" s="62"/>
      <c r="L66" s="62"/>
      <c r="M66" s="62"/>
      <c r="N66" s="62"/>
      <c r="O66" s="62"/>
      <c r="P66" s="62"/>
      <c r="Q66" s="62"/>
      <c r="R66" s="62"/>
      <c r="S66" s="62"/>
      <c r="T66" s="62"/>
      <c r="U66" s="62"/>
      <c r="V66" s="62"/>
      <c r="W66" s="62"/>
      <c r="X66" s="62"/>
      <c r="Y66" s="62"/>
      <c r="Z66" s="62"/>
      <c r="AA66" s="62"/>
      <c r="AB66" s="62"/>
      <c r="AC66" s="62"/>
      <c r="AD66" s="62"/>
    </row>
    <row r="67" spans="7:51" ht="12" customHeight="1">
      <c r="G67" s="62"/>
      <c r="H67" s="62"/>
      <c r="I67" s="62"/>
      <c r="J67" s="62"/>
      <c r="K67" s="62"/>
      <c r="L67" s="62"/>
      <c r="M67" s="62"/>
      <c r="N67" s="62"/>
      <c r="O67" s="62"/>
      <c r="P67" s="62"/>
      <c r="Q67" s="62"/>
      <c r="R67" s="62"/>
      <c r="S67" s="62"/>
      <c r="T67" s="62"/>
      <c r="U67" s="62"/>
      <c r="V67" s="62"/>
      <c r="W67" s="62"/>
      <c r="X67" s="62"/>
      <c r="Y67" s="62"/>
      <c r="Z67" s="62"/>
      <c r="AA67" s="62"/>
      <c r="AB67" s="62"/>
      <c r="AC67" s="62"/>
    </row>
    <row r="68" spans="7:51" ht="15" customHeight="1">
      <c r="G68" s="62"/>
      <c r="H68" s="62"/>
      <c r="I68" s="62"/>
      <c r="J68" s="62"/>
      <c r="K68" s="62"/>
      <c r="L68" s="62"/>
      <c r="M68" s="62"/>
      <c r="N68" s="62"/>
      <c r="O68" s="62"/>
      <c r="P68" s="62"/>
      <c r="Q68" s="62"/>
      <c r="R68" s="62"/>
      <c r="S68" s="62"/>
      <c r="T68" s="62"/>
      <c r="U68" s="62"/>
      <c r="V68" s="62"/>
      <c r="W68" s="62"/>
      <c r="X68" s="62"/>
      <c r="Y68" s="62"/>
      <c r="Z68" s="62"/>
      <c r="AA68" s="62"/>
      <c r="AB68" s="62"/>
      <c r="AC68" s="62"/>
    </row>
    <row r="69" spans="7:51" ht="15" customHeight="1">
      <c r="G69" s="62"/>
      <c r="H69" s="62"/>
      <c r="I69" s="62"/>
      <c r="J69" s="62"/>
      <c r="K69" s="62"/>
      <c r="L69" s="62"/>
      <c r="M69" s="62"/>
      <c r="N69" s="62"/>
      <c r="O69" s="62"/>
      <c r="P69" s="62"/>
      <c r="Q69" s="62"/>
      <c r="R69" s="62"/>
      <c r="S69" s="62"/>
      <c r="T69" s="62"/>
      <c r="U69" s="62"/>
      <c r="V69" s="62"/>
      <c r="W69" s="62"/>
      <c r="X69" s="62"/>
      <c r="Y69" s="62"/>
      <c r="Z69" s="62"/>
      <c r="AA69" s="62"/>
      <c r="AB69" s="62"/>
      <c r="AC69" s="62"/>
    </row>
    <row r="70" spans="7:51" ht="15" customHeight="1">
      <c r="G70" s="62"/>
      <c r="H70" s="62"/>
      <c r="I70" s="62"/>
      <c r="J70" s="62"/>
      <c r="K70" s="62"/>
      <c r="L70" s="62"/>
      <c r="M70" s="62"/>
      <c r="N70" s="62"/>
      <c r="O70" s="62"/>
      <c r="P70" s="62"/>
      <c r="Q70" s="62"/>
      <c r="R70" s="62"/>
      <c r="S70" s="62"/>
      <c r="T70" s="62"/>
      <c r="U70" s="62"/>
      <c r="V70" s="62"/>
      <c r="W70" s="62"/>
      <c r="X70" s="62"/>
      <c r="Y70" s="62"/>
      <c r="Z70" s="62"/>
      <c r="AA70" s="62"/>
      <c r="AB70" s="62"/>
      <c r="AC70" s="62"/>
    </row>
    <row r="71" spans="7:51" ht="15" customHeight="1">
      <c r="G71" s="62"/>
      <c r="H71" s="62"/>
      <c r="I71" s="62"/>
      <c r="J71" s="62"/>
      <c r="K71" s="62"/>
      <c r="L71" s="62"/>
      <c r="M71" s="62"/>
      <c r="N71" s="62"/>
      <c r="O71" s="62"/>
      <c r="P71" s="62"/>
      <c r="Q71" s="62"/>
      <c r="R71" s="62"/>
      <c r="S71" s="62"/>
      <c r="T71" s="62"/>
      <c r="U71" s="62"/>
      <c r="V71" s="62"/>
      <c r="W71" s="62"/>
      <c r="X71" s="62"/>
      <c r="Y71" s="62"/>
      <c r="Z71" s="62"/>
      <c r="AA71" s="62"/>
      <c r="AB71" s="62"/>
      <c r="AC71" s="62"/>
    </row>
    <row r="72" spans="7:51" ht="14.1" customHeight="1">
      <c r="G72" s="62"/>
      <c r="H72" s="62"/>
      <c r="I72" s="62"/>
      <c r="J72" s="62"/>
      <c r="K72" s="62"/>
      <c r="L72" s="62"/>
      <c r="M72" s="62"/>
      <c r="N72" s="62"/>
      <c r="O72" s="62"/>
      <c r="P72" s="62"/>
      <c r="Q72" s="62"/>
      <c r="R72" s="62"/>
      <c r="S72" s="62"/>
      <c r="T72" s="62"/>
      <c r="U72" s="62"/>
      <c r="V72" s="62"/>
      <c r="W72" s="62"/>
      <c r="X72" s="62"/>
      <c r="Y72" s="62"/>
      <c r="Z72" s="62"/>
      <c r="AA72" s="62"/>
      <c r="AB72" s="62"/>
      <c r="AC72" s="62"/>
    </row>
    <row r="73" spans="7:51" ht="12.75" customHeight="1">
      <c r="G73" s="62"/>
      <c r="H73" s="62"/>
      <c r="I73" s="62"/>
      <c r="J73" s="62"/>
      <c r="K73" s="62"/>
      <c r="L73" s="62"/>
      <c r="M73" s="62"/>
      <c r="N73" s="62"/>
      <c r="O73" s="62"/>
      <c r="P73" s="62"/>
      <c r="Q73" s="62"/>
      <c r="R73" s="62"/>
      <c r="S73" s="62"/>
      <c r="T73" s="62"/>
      <c r="U73" s="62"/>
      <c r="V73" s="62"/>
      <c r="W73" s="62"/>
      <c r="X73" s="62"/>
      <c r="Y73" s="62"/>
      <c r="Z73" s="62"/>
      <c r="AA73" s="62"/>
      <c r="AB73" s="62"/>
      <c r="AC73" s="62"/>
    </row>
    <row r="74" spans="7:51" ht="14.1" customHeight="1">
      <c r="G74" s="62"/>
      <c r="H74" s="62"/>
      <c r="I74" s="62"/>
      <c r="J74" s="62"/>
      <c r="K74" s="62"/>
      <c r="L74" s="62"/>
      <c r="M74" s="62"/>
      <c r="N74" s="62"/>
      <c r="O74" s="62"/>
      <c r="P74" s="62"/>
      <c r="Q74" s="62"/>
      <c r="R74" s="62"/>
      <c r="S74" s="62"/>
      <c r="T74" s="62"/>
      <c r="U74" s="62"/>
      <c r="V74" s="62"/>
      <c r="W74" s="62"/>
      <c r="X74" s="62"/>
      <c r="Y74" s="62"/>
      <c r="Z74" s="62"/>
      <c r="AA74" s="62"/>
      <c r="AB74" s="62"/>
      <c r="AC74" s="62"/>
      <c r="AF74" s="63"/>
      <c r="AG74" s="63"/>
      <c r="AH74" s="63"/>
      <c r="AI74" s="63"/>
      <c r="AJ74" s="63"/>
      <c r="AK74" s="63"/>
      <c r="AL74" s="63"/>
      <c r="AM74" s="63"/>
      <c r="AN74" s="63"/>
      <c r="AO74" s="63"/>
      <c r="AP74" s="63"/>
      <c r="AQ74" s="63"/>
      <c r="AR74" s="63"/>
      <c r="AS74" s="63"/>
      <c r="AT74" s="63"/>
      <c r="AU74" s="63"/>
      <c r="AV74" s="63"/>
      <c r="AW74" s="63"/>
      <c r="AX74" s="63"/>
      <c r="AY74" s="63"/>
    </row>
    <row r="75" spans="7:51">
      <c r="G75" s="62"/>
      <c r="H75" s="62"/>
      <c r="I75" s="62"/>
      <c r="J75" s="62"/>
      <c r="K75" s="62"/>
      <c r="L75" s="62"/>
      <c r="M75" s="62"/>
      <c r="N75" s="62"/>
      <c r="O75" s="62"/>
      <c r="P75" s="62"/>
      <c r="Q75" s="62"/>
      <c r="R75" s="62"/>
      <c r="S75" s="62"/>
      <c r="T75" s="62"/>
      <c r="U75" s="62"/>
      <c r="V75" s="62"/>
      <c r="W75" s="62"/>
      <c r="X75" s="62"/>
      <c r="Y75" s="62"/>
      <c r="Z75" s="62"/>
      <c r="AA75" s="62"/>
      <c r="AB75" s="62"/>
      <c r="AC75" s="62"/>
    </row>
    <row r="76" spans="7:51">
      <c r="G76" s="62"/>
      <c r="H76" s="62"/>
      <c r="I76" s="62"/>
      <c r="J76" s="62"/>
      <c r="K76" s="62"/>
      <c r="L76" s="62"/>
      <c r="M76" s="62"/>
      <c r="N76" s="62"/>
      <c r="O76" s="62"/>
      <c r="P76" s="62"/>
      <c r="Q76" s="62"/>
      <c r="R76" s="62"/>
      <c r="S76" s="62"/>
      <c r="T76" s="62"/>
      <c r="U76" s="62"/>
      <c r="V76" s="62"/>
      <c r="W76" s="62"/>
      <c r="X76" s="62"/>
      <c r="Y76" s="62"/>
      <c r="Z76" s="62"/>
      <c r="AA76" s="62"/>
      <c r="AB76" s="62"/>
      <c r="AC76" s="62"/>
    </row>
    <row r="77" spans="7:51">
      <c r="G77" s="62"/>
      <c r="H77" s="62"/>
      <c r="I77" s="62"/>
      <c r="J77" s="62"/>
      <c r="K77" s="62"/>
      <c r="L77" s="62"/>
      <c r="M77" s="62"/>
      <c r="N77" s="62"/>
      <c r="O77" s="62"/>
      <c r="P77" s="62"/>
      <c r="Q77" s="62"/>
      <c r="R77" s="62"/>
      <c r="S77" s="62"/>
      <c r="T77" s="62"/>
      <c r="U77" s="62"/>
      <c r="V77" s="62"/>
      <c r="W77" s="62"/>
      <c r="X77" s="62"/>
      <c r="Y77" s="62"/>
      <c r="Z77" s="62"/>
      <c r="AA77" s="62"/>
      <c r="AB77" s="62"/>
      <c r="AC77" s="62"/>
    </row>
    <row r="130" spans="5:6">
      <c r="E130" s="64"/>
      <c r="F130" s="64"/>
    </row>
  </sheetData>
  <mergeCells count="24">
    <mergeCell ref="AJ24:AP28"/>
    <mergeCell ref="D27:D30"/>
    <mergeCell ref="D2:AE2"/>
    <mergeCell ref="D3:AE3"/>
    <mergeCell ref="D5:D7"/>
    <mergeCell ref="E5:F7"/>
    <mergeCell ref="G5:I6"/>
    <mergeCell ref="K5:Q5"/>
    <mergeCell ref="S5:AC5"/>
    <mergeCell ref="AE5:AE7"/>
    <mergeCell ref="K6:M6"/>
    <mergeCell ref="O6:Q6"/>
    <mergeCell ref="S6:U6"/>
    <mergeCell ref="W6:Y6"/>
    <mergeCell ref="AA6:AC6"/>
    <mergeCell ref="D8:D16"/>
    <mergeCell ref="D17:D26"/>
    <mergeCell ref="E61:F61"/>
    <mergeCell ref="D31:D33"/>
    <mergeCell ref="D34:D38"/>
    <mergeCell ref="D39:D45"/>
    <mergeCell ref="D46:D50"/>
    <mergeCell ref="D51:D55"/>
    <mergeCell ref="D56:D59"/>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493"/>
  <sheetViews>
    <sheetView workbookViewId="0">
      <selection activeCell="F18" sqref="F18"/>
    </sheetView>
  </sheetViews>
  <sheetFormatPr baseColWidth="10" defaultRowHeight="12.75"/>
  <cols>
    <col min="1" max="2" width="1.5703125" style="2078" customWidth="1"/>
    <col min="3" max="3" width="1.5703125" style="2077" customWidth="1"/>
    <col min="4" max="4" width="6" style="2018" customWidth="1"/>
    <col min="5" max="5" width="1.140625" style="2018" customWidth="1"/>
    <col min="6" max="6" width="64.5703125" style="2018" customWidth="1"/>
    <col min="7" max="9" width="5.7109375" style="2063" customWidth="1"/>
    <col min="10" max="10" width="0.42578125" style="2063" customWidth="1"/>
    <col min="11" max="13" width="5.7109375" style="2063" customWidth="1"/>
    <col min="14" max="15" width="11.42578125" style="2018"/>
    <col min="16" max="16" width="4.7109375" style="2018" customWidth="1"/>
    <col min="17" max="17" width="5" style="2018" customWidth="1"/>
    <col min="18" max="18" width="2.28515625" style="2018" customWidth="1"/>
    <col min="19" max="19" width="26" style="2018" customWidth="1"/>
    <col min="20" max="20" width="8" style="2018" customWidth="1"/>
    <col min="21" max="21" width="1" style="2018" customWidth="1"/>
    <col min="22" max="22" width="6.7109375" style="2018" customWidth="1"/>
    <col min="23" max="23" width="1" style="2018" customWidth="1"/>
    <col min="24" max="24" width="6.7109375" style="2018" customWidth="1"/>
    <col min="25" max="25" width="1" style="2018" customWidth="1"/>
    <col min="26" max="26" width="6.7109375" style="2018" customWidth="1"/>
    <col min="27" max="27" width="1" style="2018" customWidth="1"/>
    <col min="28" max="28" width="6.7109375" style="2018" customWidth="1"/>
    <col min="29" max="29" width="1" style="2018" customWidth="1"/>
    <col min="30" max="30" width="6.7109375" style="2018" customWidth="1"/>
    <col min="31" max="31" width="1" style="2018" customWidth="1"/>
    <col min="32" max="33" width="6.7109375" style="2018" customWidth="1"/>
    <col min="34" max="256" width="11.42578125" style="2018"/>
    <col min="257" max="259" width="1.5703125" style="2018" customWidth="1"/>
    <col min="260" max="260" width="6" style="2018" customWidth="1"/>
    <col min="261" max="261" width="1.140625" style="2018" customWidth="1"/>
    <col min="262" max="262" width="64.5703125" style="2018" customWidth="1"/>
    <col min="263" max="265" width="5.7109375" style="2018" customWidth="1"/>
    <col min="266" max="266" width="0.42578125" style="2018" customWidth="1"/>
    <col min="267" max="269" width="5.7109375" style="2018" customWidth="1"/>
    <col min="270" max="271" width="11.42578125" style="2018"/>
    <col min="272" max="272" width="4.7109375" style="2018" customWidth="1"/>
    <col min="273" max="273" width="5" style="2018" customWidth="1"/>
    <col min="274" max="274" width="2.28515625" style="2018" customWidth="1"/>
    <col min="275" max="275" width="26" style="2018" customWidth="1"/>
    <col min="276" max="276" width="8" style="2018" customWidth="1"/>
    <col min="277" max="277" width="1" style="2018" customWidth="1"/>
    <col min="278" max="278" width="6.7109375" style="2018" customWidth="1"/>
    <col min="279" max="279" width="1" style="2018" customWidth="1"/>
    <col min="280" max="280" width="6.7109375" style="2018" customWidth="1"/>
    <col min="281" max="281" width="1" style="2018" customWidth="1"/>
    <col min="282" max="282" width="6.7109375" style="2018" customWidth="1"/>
    <col min="283" max="283" width="1" style="2018" customWidth="1"/>
    <col min="284" max="284" width="6.7109375" style="2018" customWidth="1"/>
    <col min="285" max="285" width="1" style="2018" customWidth="1"/>
    <col min="286" max="286" width="6.7109375" style="2018" customWidth="1"/>
    <col min="287" max="287" width="1" style="2018" customWidth="1"/>
    <col min="288" max="289" width="6.7109375" style="2018" customWidth="1"/>
    <col min="290" max="512" width="11.42578125" style="2018"/>
    <col min="513" max="515" width="1.5703125" style="2018" customWidth="1"/>
    <col min="516" max="516" width="6" style="2018" customWidth="1"/>
    <col min="517" max="517" width="1.140625" style="2018" customWidth="1"/>
    <col min="518" max="518" width="64.5703125" style="2018" customWidth="1"/>
    <col min="519" max="521" width="5.7109375" style="2018" customWidth="1"/>
    <col min="522" max="522" width="0.42578125" style="2018" customWidth="1"/>
    <col min="523" max="525" width="5.7109375" style="2018" customWidth="1"/>
    <col min="526" max="527" width="11.42578125" style="2018"/>
    <col min="528" max="528" width="4.7109375" style="2018" customWidth="1"/>
    <col min="529" max="529" width="5" style="2018" customWidth="1"/>
    <col min="530" max="530" width="2.28515625" style="2018" customWidth="1"/>
    <col min="531" max="531" width="26" style="2018" customWidth="1"/>
    <col min="532" max="532" width="8" style="2018" customWidth="1"/>
    <col min="533" max="533" width="1" style="2018" customWidth="1"/>
    <col min="534" max="534" width="6.7109375" style="2018" customWidth="1"/>
    <col min="535" max="535" width="1" style="2018" customWidth="1"/>
    <col min="536" max="536" width="6.7109375" style="2018" customWidth="1"/>
    <col min="537" max="537" width="1" style="2018" customWidth="1"/>
    <col min="538" max="538" width="6.7109375" style="2018" customWidth="1"/>
    <col min="539" max="539" width="1" style="2018" customWidth="1"/>
    <col min="540" max="540" width="6.7109375" style="2018" customWidth="1"/>
    <col min="541" max="541" width="1" style="2018" customWidth="1"/>
    <col min="542" max="542" width="6.7109375" style="2018" customWidth="1"/>
    <col min="543" max="543" width="1" style="2018" customWidth="1"/>
    <col min="544" max="545" width="6.7109375" style="2018" customWidth="1"/>
    <col min="546" max="768" width="11.42578125" style="2018"/>
    <col min="769" max="771" width="1.5703125" style="2018" customWidth="1"/>
    <col min="772" max="772" width="6" style="2018" customWidth="1"/>
    <col min="773" max="773" width="1.140625" style="2018" customWidth="1"/>
    <col min="774" max="774" width="64.5703125" style="2018" customWidth="1"/>
    <col min="775" max="777" width="5.7109375" style="2018" customWidth="1"/>
    <col min="778" max="778" width="0.42578125" style="2018" customWidth="1"/>
    <col min="779" max="781" width="5.7109375" style="2018" customWidth="1"/>
    <col min="782" max="783" width="11.42578125" style="2018"/>
    <col min="784" max="784" width="4.7109375" style="2018" customWidth="1"/>
    <col min="785" max="785" width="5" style="2018" customWidth="1"/>
    <col min="786" max="786" width="2.28515625" style="2018" customWidth="1"/>
    <col min="787" max="787" width="26" style="2018" customWidth="1"/>
    <col min="788" max="788" width="8" style="2018" customWidth="1"/>
    <col min="789" max="789" width="1" style="2018" customWidth="1"/>
    <col min="790" max="790" width="6.7109375" style="2018" customWidth="1"/>
    <col min="791" max="791" width="1" style="2018" customWidth="1"/>
    <col min="792" max="792" width="6.7109375" style="2018" customWidth="1"/>
    <col min="793" max="793" width="1" style="2018" customWidth="1"/>
    <col min="794" max="794" width="6.7109375" style="2018" customWidth="1"/>
    <col min="795" max="795" width="1" style="2018" customWidth="1"/>
    <col min="796" max="796" width="6.7109375" style="2018" customWidth="1"/>
    <col min="797" max="797" width="1" style="2018" customWidth="1"/>
    <col min="798" max="798" width="6.7109375" style="2018" customWidth="1"/>
    <col min="799" max="799" width="1" style="2018" customWidth="1"/>
    <col min="800" max="801" width="6.7109375" style="2018" customWidth="1"/>
    <col min="802" max="1024" width="11.42578125" style="2018"/>
    <col min="1025" max="1027" width="1.5703125" style="2018" customWidth="1"/>
    <col min="1028" max="1028" width="6" style="2018" customWidth="1"/>
    <col min="1029" max="1029" width="1.140625" style="2018" customWidth="1"/>
    <col min="1030" max="1030" width="64.5703125" style="2018" customWidth="1"/>
    <col min="1031" max="1033" width="5.7109375" style="2018" customWidth="1"/>
    <col min="1034" max="1034" width="0.42578125" style="2018" customWidth="1"/>
    <col min="1035" max="1037" width="5.7109375" style="2018" customWidth="1"/>
    <col min="1038" max="1039" width="11.42578125" style="2018"/>
    <col min="1040" max="1040" width="4.7109375" style="2018" customWidth="1"/>
    <col min="1041" max="1041" width="5" style="2018" customWidth="1"/>
    <col min="1042" max="1042" width="2.28515625" style="2018" customWidth="1"/>
    <col min="1043" max="1043" width="26" style="2018" customWidth="1"/>
    <col min="1044" max="1044" width="8" style="2018" customWidth="1"/>
    <col min="1045" max="1045" width="1" style="2018" customWidth="1"/>
    <col min="1046" max="1046" width="6.7109375" style="2018" customWidth="1"/>
    <col min="1047" max="1047" width="1" style="2018" customWidth="1"/>
    <col min="1048" max="1048" width="6.7109375" style="2018" customWidth="1"/>
    <col min="1049" max="1049" width="1" style="2018" customWidth="1"/>
    <col min="1050" max="1050" width="6.7109375" style="2018" customWidth="1"/>
    <col min="1051" max="1051" width="1" style="2018" customWidth="1"/>
    <col min="1052" max="1052" width="6.7109375" style="2018" customWidth="1"/>
    <col min="1053" max="1053" width="1" style="2018" customWidth="1"/>
    <col min="1054" max="1054" width="6.7109375" style="2018" customWidth="1"/>
    <col min="1055" max="1055" width="1" style="2018" customWidth="1"/>
    <col min="1056" max="1057" width="6.7109375" style="2018" customWidth="1"/>
    <col min="1058" max="1280" width="11.42578125" style="2018"/>
    <col min="1281" max="1283" width="1.5703125" style="2018" customWidth="1"/>
    <col min="1284" max="1284" width="6" style="2018" customWidth="1"/>
    <col min="1285" max="1285" width="1.140625" style="2018" customWidth="1"/>
    <col min="1286" max="1286" width="64.5703125" style="2018" customWidth="1"/>
    <col min="1287" max="1289" width="5.7109375" style="2018" customWidth="1"/>
    <col min="1290" max="1290" width="0.42578125" style="2018" customWidth="1"/>
    <col min="1291" max="1293" width="5.7109375" style="2018" customWidth="1"/>
    <col min="1294" max="1295" width="11.42578125" style="2018"/>
    <col min="1296" max="1296" width="4.7109375" style="2018" customWidth="1"/>
    <col min="1297" max="1297" width="5" style="2018" customWidth="1"/>
    <col min="1298" max="1298" width="2.28515625" style="2018" customWidth="1"/>
    <col min="1299" max="1299" width="26" style="2018" customWidth="1"/>
    <col min="1300" max="1300" width="8" style="2018" customWidth="1"/>
    <col min="1301" max="1301" width="1" style="2018" customWidth="1"/>
    <col min="1302" max="1302" width="6.7109375" style="2018" customWidth="1"/>
    <col min="1303" max="1303" width="1" style="2018" customWidth="1"/>
    <col min="1304" max="1304" width="6.7109375" style="2018" customWidth="1"/>
    <col min="1305" max="1305" width="1" style="2018" customWidth="1"/>
    <col min="1306" max="1306" width="6.7109375" style="2018" customWidth="1"/>
    <col min="1307" max="1307" width="1" style="2018" customWidth="1"/>
    <col min="1308" max="1308" width="6.7109375" style="2018" customWidth="1"/>
    <col min="1309" max="1309" width="1" style="2018" customWidth="1"/>
    <col min="1310" max="1310" width="6.7109375" style="2018" customWidth="1"/>
    <col min="1311" max="1311" width="1" style="2018" customWidth="1"/>
    <col min="1312" max="1313" width="6.7109375" style="2018" customWidth="1"/>
    <col min="1314" max="1536" width="11.42578125" style="2018"/>
    <col min="1537" max="1539" width="1.5703125" style="2018" customWidth="1"/>
    <col min="1540" max="1540" width="6" style="2018" customWidth="1"/>
    <col min="1541" max="1541" width="1.140625" style="2018" customWidth="1"/>
    <col min="1542" max="1542" width="64.5703125" style="2018" customWidth="1"/>
    <col min="1543" max="1545" width="5.7109375" style="2018" customWidth="1"/>
    <col min="1546" max="1546" width="0.42578125" style="2018" customWidth="1"/>
    <col min="1547" max="1549" width="5.7109375" style="2018" customWidth="1"/>
    <col min="1550" max="1551" width="11.42578125" style="2018"/>
    <col min="1552" max="1552" width="4.7109375" style="2018" customWidth="1"/>
    <col min="1553" max="1553" width="5" style="2018" customWidth="1"/>
    <col min="1554" max="1554" width="2.28515625" style="2018" customWidth="1"/>
    <col min="1555" max="1555" width="26" style="2018" customWidth="1"/>
    <col min="1556" max="1556" width="8" style="2018" customWidth="1"/>
    <col min="1557" max="1557" width="1" style="2018" customWidth="1"/>
    <col min="1558" max="1558" width="6.7109375" style="2018" customWidth="1"/>
    <col min="1559" max="1559" width="1" style="2018" customWidth="1"/>
    <col min="1560" max="1560" width="6.7109375" style="2018" customWidth="1"/>
    <col min="1561" max="1561" width="1" style="2018" customWidth="1"/>
    <col min="1562" max="1562" width="6.7109375" style="2018" customWidth="1"/>
    <col min="1563" max="1563" width="1" style="2018" customWidth="1"/>
    <col min="1564" max="1564" width="6.7109375" style="2018" customWidth="1"/>
    <col min="1565" max="1565" width="1" style="2018" customWidth="1"/>
    <col min="1566" max="1566" width="6.7109375" style="2018" customWidth="1"/>
    <col min="1567" max="1567" width="1" style="2018" customWidth="1"/>
    <col min="1568" max="1569" width="6.7109375" style="2018" customWidth="1"/>
    <col min="1570" max="1792" width="11.42578125" style="2018"/>
    <col min="1793" max="1795" width="1.5703125" style="2018" customWidth="1"/>
    <col min="1796" max="1796" width="6" style="2018" customWidth="1"/>
    <col min="1797" max="1797" width="1.140625" style="2018" customWidth="1"/>
    <col min="1798" max="1798" width="64.5703125" style="2018" customWidth="1"/>
    <col min="1799" max="1801" width="5.7109375" style="2018" customWidth="1"/>
    <col min="1802" max="1802" width="0.42578125" style="2018" customWidth="1"/>
    <col min="1803" max="1805" width="5.7109375" style="2018" customWidth="1"/>
    <col min="1806" max="1807" width="11.42578125" style="2018"/>
    <col min="1808" max="1808" width="4.7109375" style="2018" customWidth="1"/>
    <col min="1809" max="1809" width="5" style="2018" customWidth="1"/>
    <col min="1810" max="1810" width="2.28515625" style="2018" customWidth="1"/>
    <col min="1811" max="1811" width="26" style="2018" customWidth="1"/>
    <col min="1812" max="1812" width="8" style="2018" customWidth="1"/>
    <col min="1813" max="1813" width="1" style="2018" customWidth="1"/>
    <col min="1814" max="1814" width="6.7109375" style="2018" customWidth="1"/>
    <col min="1815" max="1815" width="1" style="2018" customWidth="1"/>
    <col min="1816" max="1816" width="6.7109375" style="2018" customWidth="1"/>
    <col min="1817" max="1817" width="1" style="2018" customWidth="1"/>
    <col min="1818" max="1818" width="6.7109375" style="2018" customWidth="1"/>
    <col min="1819" max="1819" width="1" style="2018" customWidth="1"/>
    <col min="1820" max="1820" width="6.7109375" style="2018" customWidth="1"/>
    <col min="1821" max="1821" width="1" style="2018" customWidth="1"/>
    <col min="1822" max="1822" width="6.7109375" style="2018" customWidth="1"/>
    <col min="1823" max="1823" width="1" style="2018" customWidth="1"/>
    <col min="1824" max="1825" width="6.7109375" style="2018" customWidth="1"/>
    <col min="1826" max="2048" width="11.42578125" style="2018"/>
    <col min="2049" max="2051" width="1.5703125" style="2018" customWidth="1"/>
    <col min="2052" max="2052" width="6" style="2018" customWidth="1"/>
    <col min="2053" max="2053" width="1.140625" style="2018" customWidth="1"/>
    <col min="2054" max="2054" width="64.5703125" style="2018" customWidth="1"/>
    <col min="2055" max="2057" width="5.7109375" style="2018" customWidth="1"/>
    <col min="2058" max="2058" width="0.42578125" style="2018" customWidth="1"/>
    <col min="2059" max="2061" width="5.7109375" style="2018" customWidth="1"/>
    <col min="2062" max="2063" width="11.42578125" style="2018"/>
    <col min="2064" max="2064" width="4.7109375" style="2018" customWidth="1"/>
    <col min="2065" max="2065" width="5" style="2018" customWidth="1"/>
    <col min="2066" max="2066" width="2.28515625" style="2018" customWidth="1"/>
    <col min="2067" max="2067" width="26" style="2018" customWidth="1"/>
    <col min="2068" max="2068" width="8" style="2018" customWidth="1"/>
    <col min="2069" max="2069" width="1" style="2018" customWidth="1"/>
    <col min="2070" max="2070" width="6.7109375" style="2018" customWidth="1"/>
    <col min="2071" max="2071" width="1" style="2018" customWidth="1"/>
    <col min="2072" max="2072" width="6.7109375" style="2018" customWidth="1"/>
    <col min="2073" max="2073" width="1" style="2018" customWidth="1"/>
    <col min="2074" max="2074" width="6.7109375" style="2018" customWidth="1"/>
    <col min="2075" max="2075" width="1" style="2018" customWidth="1"/>
    <col min="2076" max="2076" width="6.7109375" style="2018" customWidth="1"/>
    <col min="2077" max="2077" width="1" style="2018" customWidth="1"/>
    <col min="2078" max="2078" width="6.7109375" style="2018" customWidth="1"/>
    <col min="2079" max="2079" width="1" style="2018" customWidth="1"/>
    <col min="2080" max="2081" width="6.7109375" style="2018" customWidth="1"/>
    <col min="2082" max="2304" width="11.42578125" style="2018"/>
    <col min="2305" max="2307" width="1.5703125" style="2018" customWidth="1"/>
    <col min="2308" max="2308" width="6" style="2018" customWidth="1"/>
    <col min="2309" max="2309" width="1.140625" style="2018" customWidth="1"/>
    <col min="2310" max="2310" width="64.5703125" style="2018" customWidth="1"/>
    <col min="2311" max="2313" width="5.7109375" style="2018" customWidth="1"/>
    <col min="2314" max="2314" width="0.42578125" style="2018" customWidth="1"/>
    <col min="2315" max="2317" width="5.7109375" style="2018" customWidth="1"/>
    <col min="2318" max="2319" width="11.42578125" style="2018"/>
    <col min="2320" max="2320" width="4.7109375" style="2018" customWidth="1"/>
    <col min="2321" max="2321" width="5" style="2018" customWidth="1"/>
    <col min="2322" max="2322" width="2.28515625" style="2018" customWidth="1"/>
    <col min="2323" max="2323" width="26" style="2018" customWidth="1"/>
    <col min="2324" max="2324" width="8" style="2018" customWidth="1"/>
    <col min="2325" max="2325" width="1" style="2018" customWidth="1"/>
    <col min="2326" max="2326" width="6.7109375" style="2018" customWidth="1"/>
    <col min="2327" max="2327" width="1" style="2018" customWidth="1"/>
    <col min="2328" max="2328" width="6.7109375" style="2018" customWidth="1"/>
    <col min="2329" max="2329" width="1" style="2018" customWidth="1"/>
    <col min="2330" max="2330" width="6.7109375" style="2018" customWidth="1"/>
    <col min="2331" max="2331" width="1" style="2018" customWidth="1"/>
    <col min="2332" max="2332" width="6.7109375" style="2018" customWidth="1"/>
    <col min="2333" max="2333" width="1" style="2018" customWidth="1"/>
    <col min="2334" max="2334" width="6.7109375" style="2018" customWidth="1"/>
    <col min="2335" max="2335" width="1" style="2018" customWidth="1"/>
    <col min="2336" max="2337" width="6.7109375" style="2018" customWidth="1"/>
    <col min="2338" max="2560" width="11.42578125" style="2018"/>
    <col min="2561" max="2563" width="1.5703125" style="2018" customWidth="1"/>
    <col min="2564" max="2564" width="6" style="2018" customWidth="1"/>
    <col min="2565" max="2565" width="1.140625" style="2018" customWidth="1"/>
    <col min="2566" max="2566" width="64.5703125" style="2018" customWidth="1"/>
    <col min="2567" max="2569" width="5.7109375" style="2018" customWidth="1"/>
    <col min="2570" max="2570" width="0.42578125" style="2018" customWidth="1"/>
    <col min="2571" max="2573" width="5.7109375" style="2018" customWidth="1"/>
    <col min="2574" max="2575" width="11.42578125" style="2018"/>
    <col min="2576" max="2576" width="4.7109375" style="2018" customWidth="1"/>
    <col min="2577" max="2577" width="5" style="2018" customWidth="1"/>
    <col min="2578" max="2578" width="2.28515625" style="2018" customWidth="1"/>
    <col min="2579" max="2579" width="26" style="2018" customWidth="1"/>
    <col min="2580" max="2580" width="8" style="2018" customWidth="1"/>
    <col min="2581" max="2581" width="1" style="2018" customWidth="1"/>
    <col min="2582" max="2582" width="6.7109375" style="2018" customWidth="1"/>
    <col min="2583" max="2583" width="1" style="2018" customWidth="1"/>
    <col min="2584" max="2584" width="6.7109375" style="2018" customWidth="1"/>
    <col min="2585" max="2585" width="1" style="2018" customWidth="1"/>
    <col min="2586" max="2586" width="6.7109375" style="2018" customWidth="1"/>
    <col min="2587" max="2587" width="1" style="2018" customWidth="1"/>
    <col min="2588" max="2588" width="6.7109375" style="2018" customWidth="1"/>
    <col min="2589" max="2589" width="1" style="2018" customWidth="1"/>
    <col min="2590" max="2590" width="6.7109375" style="2018" customWidth="1"/>
    <col min="2591" max="2591" width="1" style="2018" customWidth="1"/>
    <col min="2592" max="2593" width="6.7109375" style="2018" customWidth="1"/>
    <col min="2594" max="2816" width="11.42578125" style="2018"/>
    <col min="2817" max="2819" width="1.5703125" style="2018" customWidth="1"/>
    <col min="2820" max="2820" width="6" style="2018" customWidth="1"/>
    <col min="2821" max="2821" width="1.140625" style="2018" customWidth="1"/>
    <col min="2822" max="2822" width="64.5703125" style="2018" customWidth="1"/>
    <col min="2823" max="2825" width="5.7109375" style="2018" customWidth="1"/>
    <col min="2826" max="2826" width="0.42578125" style="2018" customWidth="1"/>
    <col min="2827" max="2829" width="5.7109375" style="2018" customWidth="1"/>
    <col min="2830" max="2831" width="11.42578125" style="2018"/>
    <col min="2832" max="2832" width="4.7109375" style="2018" customWidth="1"/>
    <col min="2833" max="2833" width="5" style="2018" customWidth="1"/>
    <col min="2834" max="2834" width="2.28515625" style="2018" customWidth="1"/>
    <col min="2835" max="2835" width="26" style="2018" customWidth="1"/>
    <col min="2836" max="2836" width="8" style="2018" customWidth="1"/>
    <col min="2837" max="2837" width="1" style="2018" customWidth="1"/>
    <col min="2838" max="2838" width="6.7109375" style="2018" customWidth="1"/>
    <col min="2839" max="2839" width="1" style="2018" customWidth="1"/>
    <col min="2840" max="2840" width="6.7109375" style="2018" customWidth="1"/>
    <col min="2841" max="2841" width="1" style="2018" customWidth="1"/>
    <col min="2842" max="2842" width="6.7109375" style="2018" customWidth="1"/>
    <col min="2843" max="2843" width="1" style="2018" customWidth="1"/>
    <col min="2844" max="2844" width="6.7109375" style="2018" customWidth="1"/>
    <col min="2845" max="2845" width="1" style="2018" customWidth="1"/>
    <col min="2846" max="2846" width="6.7109375" style="2018" customWidth="1"/>
    <col min="2847" max="2847" width="1" style="2018" customWidth="1"/>
    <col min="2848" max="2849" width="6.7109375" style="2018" customWidth="1"/>
    <col min="2850" max="3072" width="11.42578125" style="2018"/>
    <col min="3073" max="3075" width="1.5703125" style="2018" customWidth="1"/>
    <col min="3076" max="3076" width="6" style="2018" customWidth="1"/>
    <col min="3077" max="3077" width="1.140625" style="2018" customWidth="1"/>
    <col min="3078" max="3078" width="64.5703125" style="2018" customWidth="1"/>
    <col min="3079" max="3081" width="5.7109375" style="2018" customWidth="1"/>
    <col min="3082" max="3082" width="0.42578125" style="2018" customWidth="1"/>
    <col min="3083" max="3085" width="5.7109375" style="2018" customWidth="1"/>
    <col min="3086" max="3087" width="11.42578125" style="2018"/>
    <col min="3088" max="3088" width="4.7109375" style="2018" customWidth="1"/>
    <col min="3089" max="3089" width="5" style="2018" customWidth="1"/>
    <col min="3090" max="3090" width="2.28515625" style="2018" customWidth="1"/>
    <col min="3091" max="3091" width="26" style="2018" customWidth="1"/>
    <col min="3092" max="3092" width="8" style="2018" customWidth="1"/>
    <col min="3093" max="3093" width="1" style="2018" customWidth="1"/>
    <col min="3094" max="3094" width="6.7109375" style="2018" customWidth="1"/>
    <col min="3095" max="3095" width="1" style="2018" customWidth="1"/>
    <col min="3096" max="3096" width="6.7109375" style="2018" customWidth="1"/>
    <col min="3097" max="3097" width="1" style="2018" customWidth="1"/>
    <col min="3098" max="3098" width="6.7109375" style="2018" customWidth="1"/>
    <col min="3099" max="3099" width="1" style="2018" customWidth="1"/>
    <col min="3100" max="3100" width="6.7109375" style="2018" customWidth="1"/>
    <col min="3101" max="3101" width="1" style="2018" customWidth="1"/>
    <col min="3102" max="3102" width="6.7109375" style="2018" customWidth="1"/>
    <col min="3103" max="3103" width="1" style="2018" customWidth="1"/>
    <col min="3104" max="3105" width="6.7109375" style="2018" customWidth="1"/>
    <col min="3106" max="3328" width="11.42578125" style="2018"/>
    <col min="3329" max="3331" width="1.5703125" style="2018" customWidth="1"/>
    <col min="3332" max="3332" width="6" style="2018" customWidth="1"/>
    <col min="3333" max="3333" width="1.140625" style="2018" customWidth="1"/>
    <col min="3334" max="3334" width="64.5703125" style="2018" customWidth="1"/>
    <col min="3335" max="3337" width="5.7109375" style="2018" customWidth="1"/>
    <col min="3338" max="3338" width="0.42578125" style="2018" customWidth="1"/>
    <col min="3339" max="3341" width="5.7109375" style="2018" customWidth="1"/>
    <col min="3342" max="3343" width="11.42578125" style="2018"/>
    <col min="3344" max="3344" width="4.7109375" style="2018" customWidth="1"/>
    <col min="3345" max="3345" width="5" style="2018" customWidth="1"/>
    <col min="3346" max="3346" width="2.28515625" style="2018" customWidth="1"/>
    <col min="3347" max="3347" width="26" style="2018" customWidth="1"/>
    <col min="3348" max="3348" width="8" style="2018" customWidth="1"/>
    <col min="3349" max="3349" width="1" style="2018" customWidth="1"/>
    <col min="3350" max="3350" width="6.7109375" style="2018" customWidth="1"/>
    <col min="3351" max="3351" width="1" style="2018" customWidth="1"/>
    <col min="3352" max="3352" width="6.7109375" style="2018" customWidth="1"/>
    <col min="3353" max="3353" width="1" style="2018" customWidth="1"/>
    <col min="3354" max="3354" width="6.7109375" style="2018" customWidth="1"/>
    <col min="3355" max="3355" width="1" style="2018" customWidth="1"/>
    <col min="3356" max="3356" width="6.7109375" style="2018" customWidth="1"/>
    <col min="3357" max="3357" width="1" style="2018" customWidth="1"/>
    <col min="3358" max="3358" width="6.7109375" style="2018" customWidth="1"/>
    <col min="3359" max="3359" width="1" style="2018" customWidth="1"/>
    <col min="3360" max="3361" width="6.7109375" style="2018" customWidth="1"/>
    <col min="3362" max="3584" width="11.42578125" style="2018"/>
    <col min="3585" max="3587" width="1.5703125" style="2018" customWidth="1"/>
    <col min="3588" max="3588" width="6" style="2018" customWidth="1"/>
    <col min="3589" max="3589" width="1.140625" style="2018" customWidth="1"/>
    <col min="3590" max="3590" width="64.5703125" style="2018" customWidth="1"/>
    <col min="3591" max="3593" width="5.7109375" style="2018" customWidth="1"/>
    <col min="3594" max="3594" width="0.42578125" style="2018" customWidth="1"/>
    <col min="3595" max="3597" width="5.7109375" style="2018" customWidth="1"/>
    <col min="3598" max="3599" width="11.42578125" style="2018"/>
    <col min="3600" max="3600" width="4.7109375" style="2018" customWidth="1"/>
    <col min="3601" max="3601" width="5" style="2018" customWidth="1"/>
    <col min="3602" max="3602" width="2.28515625" style="2018" customWidth="1"/>
    <col min="3603" max="3603" width="26" style="2018" customWidth="1"/>
    <col min="3604" max="3604" width="8" style="2018" customWidth="1"/>
    <col min="3605" max="3605" width="1" style="2018" customWidth="1"/>
    <col min="3606" max="3606" width="6.7109375" style="2018" customWidth="1"/>
    <col min="3607" max="3607" width="1" style="2018" customWidth="1"/>
    <col min="3608" max="3608" width="6.7109375" style="2018" customWidth="1"/>
    <col min="3609" max="3609" width="1" style="2018" customWidth="1"/>
    <col min="3610" max="3610" width="6.7109375" style="2018" customWidth="1"/>
    <col min="3611" max="3611" width="1" style="2018" customWidth="1"/>
    <col min="3612" max="3612" width="6.7109375" style="2018" customWidth="1"/>
    <col min="3613" max="3613" width="1" style="2018" customWidth="1"/>
    <col min="3614" max="3614" width="6.7109375" style="2018" customWidth="1"/>
    <col min="3615" max="3615" width="1" style="2018" customWidth="1"/>
    <col min="3616" max="3617" width="6.7109375" style="2018" customWidth="1"/>
    <col min="3618" max="3840" width="11.42578125" style="2018"/>
    <col min="3841" max="3843" width="1.5703125" style="2018" customWidth="1"/>
    <col min="3844" max="3844" width="6" style="2018" customWidth="1"/>
    <col min="3845" max="3845" width="1.140625" style="2018" customWidth="1"/>
    <col min="3846" max="3846" width="64.5703125" style="2018" customWidth="1"/>
    <col min="3847" max="3849" width="5.7109375" style="2018" customWidth="1"/>
    <col min="3850" max="3850" width="0.42578125" style="2018" customWidth="1"/>
    <col min="3851" max="3853" width="5.7109375" style="2018" customWidth="1"/>
    <col min="3854" max="3855" width="11.42578125" style="2018"/>
    <col min="3856" max="3856" width="4.7109375" style="2018" customWidth="1"/>
    <col min="3857" max="3857" width="5" style="2018" customWidth="1"/>
    <col min="3858" max="3858" width="2.28515625" style="2018" customWidth="1"/>
    <col min="3859" max="3859" width="26" style="2018" customWidth="1"/>
    <col min="3860" max="3860" width="8" style="2018" customWidth="1"/>
    <col min="3861" max="3861" width="1" style="2018" customWidth="1"/>
    <col min="3862" max="3862" width="6.7109375" style="2018" customWidth="1"/>
    <col min="3863" max="3863" width="1" style="2018" customWidth="1"/>
    <col min="3864" max="3864" width="6.7109375" style="2018" customWidth="1"/>
    <col min="3865" max="3865" width="1" style="2018" customWidth="1"/>
    <col min="3866" max="3866" width="6.7109375" style="2018" customWidth="1"/>
    <col min="3867" max="3867" width="1" style="2018" customWidth="1"/>
    <col min="3868" max="3868" width="6.7109375" style="2018" customWidth="1"/>
    <col min="3869" max="3869" width="1" style="2018" customWidth="1"/>
    <col min="3870" max="3870" width="6.7109375" style="2018" customWidth="1"/>
    <col min="3871" max="3871" width="1" style="2018" customWidth="1"/>
    <col min="3872" max="3873" width="6.7109375" style="2018" customWidth="1"/>
    <col min="3874" max="4096" width="11.42578125" style="2018"/>
    <col min="4097" max="4099" width="1.5703125" style="2018" customWidth="1"/>
    <col min="4100" max="4100" width="6" style="2018" customWidth="1"/>
    <col min="4101" max="4101" width="1.140625" style="2018" customWidth="1"/>
    <col min="4102" max="4102" width="64.5703125" style="2018" customWidth="1"/>
    <col min="4103" max="4105" width="5.7109375" style="2018" customWidth="1"/>
    <col min="4106" max="4106" width="0.42578125" style="2018" customWidth="1"/>
    <col min="4107" max="4109" width="5.7109375" style="2018" customWidth="1"/>
    <col min="4110" max="4111" width="11.42578125" style="2018"/>
    <col min="4112" max="4112" width="4.7109375" style="2018" customWidth="1"/>
    <col min="4113" max="4113" width="5" style="2018" customWidth="1"/>
    <col min="4114" max="4114" width="2.28515625" style="2018" customWidth="1"/>
    <col min="4115" max="4115" width="26" style="2018" customWidth="1"/>
    <col min="4116" max="4116" width="8" style="2018" customWidth="1"/>
    <col min="4117" max="4117" width="1" style="2018" customWidth="1"/>
    <col min="4118" max="4118" width="6.7109375" style="2018" customWidth="1"/>
    <col min="4119" max="4119" width="1" style="2018" customWidth="1"/>
    <col min="4120" max="4120" width="6.7109375" style="2018" customWidth="1"/>
    <col min="4121" max="4121" width="1" style="2018" customWidth="1"/>
    <col min="4122" max="4122" width="6.7109375" style="2018" customWidth="1"/>
    <col min="4123" max="4123" width="1" style="2018" customWidth="1"/>
    <col min="4124" max="4124" width="6.7109375" style="2018" customWidth="1"/>
    <col min="4125" max="4125" width="1" style="2018" customWidth="1"/>
    <col min="4126" max="4126" width="6.7109375" style="2018" customWidth="1"/>
    <col min="4127" max="4127" width="1" style="2018" customWidth="1"/>
    <col min="4128" max="4129" width="6.7109375" style="2018" customWidth="1"/>
    <col min="4130" max="4352" width="11.42578125" style="2018"/>
    <col min="4353" max="4355" width="1.5703125" style="2018" customWidth="1"/>
    <col min="4356" max="4356" width="6" style="2018" customWidth="1"/>
    <col min="4357" max="4357" width="1.140625" style="2018" customWidth="1"/>
    <col min="4358" max="4358" width="64.5703125" style="2018" customWidth="1"/>
    <col min="4359" max="4361" width="5.7109375" style="2018" customWidth="1"/>
    <col min="4362" max="4362" width="0.42578125" style="2018" customWidth="1"/>
    <col min="4363" max="4365" width="5.7109375" style="2018" customWidth="1"/>
    <col min="4366" max="4367" width="11.42578125" style="2018"/>
    <col min="4368" max="4368" width="4.7109375" style="2018" customWidth="1"/>
    <col min="4369" max="4369" width="5" style="2018" customWidth="1"/>
    <col min="4370" max="4370" width="2.28515625" style="2018" customWidth="1"/>
    <col min="4371" max="4371" width="26" style="2018" customWidth="1"/>
    <col min="4372" max="4372" width="8" style="2018" customWidth="1"/>
    <col min="4373" max="4373" width="1" style="2018" customWidth="1"/>
    <col min="4374" max="4374" width="6.7109375" style="2018" customWidth="1"/>
    <col min="4375" max="4375" width="1" style="2018" customWidth="1"/>
    <col min="4376" max="4376" width="6.7109375" style="2018" customWidth="1"/>
    <col min="4377" max="4377" width="1" style="2018" customWidth="1"/>
    <col min="4378" max="4378" width="6.7109375" style="2018" customWidth="1"/>
    <col min="4379" max="4379" width="1" style="2018" customWidth="1"/>
    <col min="4380" max="4380" width="6.7109375" style="2018" customWidth="1"/>
    <col min="4381" max="4381" width="1" style="2018" customWidth="1"/>
    <col min="4382" max="4382" width="6.7109375" style="2018" customWidth="1"/>
    <col min="4383" max="4383" width="1" style="2018" customWidth="1"/>
    <col min="4384" max="4385" width="6.7109375" style="2018" customWidth="1"/>
    <col min="4386" max="4608" width="11.42578125" style="2018"/>
    <col min="4609" max="4611" width="1.5703125" style="2018" customWidth="1"/>
    <col min="4612" max="4612" width="6" style="2018" customWidth="1"/>
    <col min="4613" max="4613" width="1.140625" style="2018" customWidth="1"/>
    <col min="4614" max="4614" width="64.5703125" style="2018" customWidth="1"/>
    <col min="4615" max="4617" width="5.7109375" style="2018" customWidth="1"/>
    <col min="4618" max="4618" width="0.42578125" style="2018" customWidth="1"/>
    <col min="4619" max="4621" width="5.7109375" style="2018" customWidth="1"/>
    <col min="4622" max="4623" width="11.42578125" style="2018"/>
    <col min="4624" max="4624" width="4.7109375" style="2018" customWidth="1"/>
    <col min="4625" max="4625" width="5" style="2018" customWidth="1"/>
    <col min="4626" max="4626" width="2.28515625" style="2018" customWidth="1"/>
    <col min="4627" max="4627" width="26" style="2018" customWidth="1"/>
    <col min="4628" max="4628" width="8" style="2018" customWidth="1"/>
    <col min="4629" max="4629" width="1" style="2018" customWidth="1"/>
    <col min="4630" max="4630" width="6.7109375" style="2018" customWidth="1"/>
    <col min="4631" max="4631" width="1" style="2018" customWidth="1"/>
    <col min="4632" max="4632" width="6.7109375" style="2018" customWidth="1"/>
    <col min="4633" max="4633" width="1" style="2018" customWidth="1"/>
    <col min="4634" max="4634" width="6.7109375" style="2018" customWidth="1"/>
    <col min="4635" max="4635" width="1" style="2018" customWidth="1"/>
    <col min="4636" max="4636" width="6.7109375" style="2018" customWidth="1"/>
    <col min="4637" max="4637" width="1" style="2018" customWidth="1"/>
    <col min="4638" max="4638" width="6.7109375" style="2018" customWidth="1"/>
    <col min="4639" max="4639" width="1" style="2018" customWidth="1"/>
    <col min="4640" max="4641" width="6.7109375" style="2018" customWidth="1"/>
    <col min="4642" max="4864" width="11.42578125" style="2018"/>
    <col min="4865" max="4867" width="1.5703125" style="2018" customWidth="1"/>
    <col min="4868" max="4868" width="6" style="2018" customWidth="1"/>
    <col min="4869" max="4869" width="1.140625" style="2018" customWidth="1"/>
    <col min="4870" max="4870" width="64.5703125" style="2018" customWidth="1"/>
    <col min="4871" max="4873" width="5.7109375" style="2018" customWidth="1"/>
    <col min="4874" max="4874" width="0.42578125" style="2018" customWidth="1"/>
    <col min="4875" max="4877" width="5.7109375" style="2018" customWidth="1"/>
    <col min="4878" max="4879" width="11.42578125" style="2018"/>
    <col min="4880" max="4880" width="4.7109375" style="2018" customWidth="1"/>
    <col min="4881" max="4881" width="5" style="2018" customWidth="1"/>
    <col min="4882" max="4882" width="2.28515625" style="2018" customWidth="1"/>
    <col min="4883" max="4883" width="26" style="2018" customWidth="1"/>
    <col min="4884" max="4884" width="8" style="2018" customWidth="1"/>
    <col min="4885" max="4885" width="1" style="2018" customWidth="1"/>
    <col min="4886" max="4886" width="6.7109375" style="2018" customWidth="1"/>
    <col min="4887" max="4887" width="1" style="2018" customWidth="1"/>
    <col min="4888" max="4888" width="6.7109375" style="2018" customWidth="1"/>
    <col min="4889" max="4889" width="1" style="2018" customWidth="1"/>
    <col min="4890" max="4890" width="6.7109375" style="2018" customWidth="1"/>
    <col min="4891" max="4891" width="1" style="2018" customWidth="1"/>
    <col min="4892" max="4892" width="6.7109375" style="2018" customWidth="1"/>
    <col min="4893" max="4893" width="1" style="2018" customWidth="1"/>
    <col min="4894" max="4894" width="6.7109375" style="2018" customWidth="1"/>
    <col min="4895" max="4895" width="1" style="2018" customWidth="1"/>
    <col min="4896" max="4897" width="6.7109375" style="2018" customWidth="1"/>
    <col min="4898" max="5120" width="11.42578125" style="2018"/>
    <col min="5121" max="5123" width="1.5703125" style="2018" customWidth="1"/>
    <col min="5124" max="5124" width="6" style="2018" customWidth="1"/>
    <col min="5125" max="5125" width="1.140625" style="2018" customWidth="1"/>
    <col min="5126" max="5126" width="64.5703125" style="2018" customWidth="1"/>
    <col min="5127" max="5129" width="5.7109375" style="2018" customWidth="1"/>
    <col min="5130" max="5130" width="0.42578125" style="2018" customWidth="1"/>
    <col min="5131" max="5133" width="5.7109375" style="2018" customWidth="1"/>
    <col min="5134" max="5135" width="11.42578125" style="2018"/>
    <col min="5136" max="5136" width="4.7109375" style="2018" customWidth="1"/>
    <col min="5137" max="5137" width="5" style="2018" customWidth="1"/>
    <col min="5138" max="5138" width="2.28515625" style="2018" customWidth="1"/>
    <col min="5139" max="5139" width="26" style="2018" customWidth="1"/>
    <col min="5140" max="5140" width="8" style="2018" customWidth="1"/>
    <col min="5141" max="5141" width="1" style="2018" customWidth="1"/>
    <col min="5142" max="5142" width="6.7109375" style="2018" customWidth="1"/>
    <col min="5143" max="5143" width="1" style="2018" customWidth="1"/>
    <col min="5144" max="5144" width="6.7109375" style="2018" customWidth="1"/>
    <col min="5145" max="5145" width="1" style="2018" customWidth="1"/>
    <col min="5146" max="5146" width="6.7109375" style="2018" customWidth="1"/>
    <col min="5147" max="5147" width="1" style="2018" customWidth="1"/>
    <col min="5148" max="5148" width="6.7109375" style="2018" customWidth="1"/>
    <col min="5149" max="5149" width="1" style="2018" customWidth="1"/>
    <col min="5150" max="5150" width="6.7109375" style="2018" customWidth="1"/>
    <col min="5151" max="5151" width="1" style="2018" customWidth="1"/>
    <col min="5152" max="5153" width="6.7109375" style="2018" customWidth="1"/>
    <col min="5154" max="5376" width="11.42578125" style="2018"/>
    <col min="5377" max="5379" width="1.5703125" style="2018" customWidth="1"/>
    <col min="5380" max="5380" width="6" style="2018" customWidth="1"/>
    <col min="5381" max="5381" width="1.140625" style="2018" customWidth="1"/>
    <col min="5382" max="5382" width="64.5703125" style="2018" customWidth="1"/>
    <col min="5383" max="5385" width="5.7109375" style="2018" customWidth="1"/>
    <col min="5386" max="5386" width="0.42578125" style="2018" customWidth="1"/>
    <col min="5387" max="5389" width="5.7109375" style="2018" customWidth="1"/>
    <col min="5390" max="5391" width="11.42578125" style="2018"/>
    <col min="5392" max="5392" width="4.7109375" style="2018" customWidth="1"/>
    <col min="5393" max="5393" width="5" style="2018" customWidth="1"/>
    <col min="5394" max="5394" width="2.28515625" style="2018" customWidth="1"/>
    <col min="5395" max="5395" width="26" style="2018" customWidth="1"/>
    <col min="5396" max="5396" width="8" style="2018" customWidth="1"/>
    <col min="5397" max="5397" width="1" style="2018" customWidth="1"/>
    <col min="5398" max="5398" width="6.7109375" style="2018" customWidth="1"/>
    <col min="5399" max="5399" width="1" style="2018" customWidth="1"/>
    <col min="5400" max="5400" width="6.7109375" style="2018" customWidth="1"/>
    <col min="5401" max="5401" width="1" style="2018" customWidth="1"/>
    <col min="5402" max="5402" width="6.7109375" style="2018" customWidth="1"/>
    <col min="5403" max="5403" width="1" style="2018" customWidth="1"/>
    <col min="5404" max="5404" width="6.7109375" style="2018" customWidth="1"/>
    <col min="5405" max="5405" width="1" style="2018" customWidth="1"/>
    <col min="5406" max="5406" width="6.7109375" style="2018" customWidth="1"/>
    <col min="5407" max="5407" width="1" style="2018" customWidth="1"/>
    <col min="5408" max="5409" width="6.7109375" style="2018" customWidth="1"/>
    <col min="5410" max="5632" width="11.42578125" style="2018"/>
    <col min="5633" max="5635" width="1.5703125" style="2018" customWidth="1"/>
    <col min="5636" max="5636" width="6" style="2018" customWidth="1"/>
    <col min="5637" max="5637" width="1.140625" style="2018" customWidth="1"/>
    <col min="5638" max="5638" width="64.5703125" style="2018" customWidth="1"/>
    <col min="5639" max="5641" width="5.7109375" style="2018" customWidth="1"/>
    <col min="5642" max="5642" width="0.42578125" style="2018" customWidth="1"/>
    <col min="5643" max="5645" width="5.7109375" style="2018" customWidth="1"/>
    <col min="5646" max="5647" width="11.42578125" style="2018"/>
    <col min="5648" max="5648" width="4.7109375" style="2018" customWidth="1"/>
    <col min="5649" max="5649" width="5" style="2018" customWidth="1"/>
    <col min="5650" max="5650" width="2.28515625" style="2018" customWidth="1"/>
    <col min="5651" max="5651" width="26" style="2018" customWidth="1"/>
    <col min="5652" max="5652" width="8" style="2018" customWidth="1"/>
    <col min="5653" max="5653" width="1" style="2018" customWidth="1"/>
    <col min="5654" max="5654" width="6.7109375" style="2018" customWidth="1"/>
    <col min="5655" max="5655" width="1" style="2018" customWidth="1"/>
    <col min="5656" max="5656" width="6.7109375" style="2018" customWidth="1"/>
    <col min="5657" max="5657" width="1" style="2018" customWidth="1"/>
    <col min="5658" max="5658" width="6.7109375" style="2018" customWidth="1"/>
    <col min="5659" max="5659" width="1" style="2018" customWidth="1"/>
    <col min="5660" max="5660" width="6.7109375" style="2018" customWidth="1"/>
    <col min="5661" max="5661" width="1" style="2018" customWidth="1"/>
    <col min="5662" max="5662" width="6.7109375" style="2018" customWidth="1"/>
    <col min="5663" max="5663" width="1" style="2018" customWidth="1"/>
    <col min="5664" max="5665" width="6.7109375" style="2018" customWidth="1"/>
    <col min="5666" max="5888" width="11.42578125" style="2018"/>
    <col min="5889" max="5891" width="1.5703125" style="2018" customWidth="1"/>
    <col min="5892" max="5892" width="6" style="2018" customWidth="1"/>
    <col min="5893" max="5893" width="1.140625" style="2018" customWidth="1"/>
    <col min="5894" max="5894" width="64.5703125" style="2018" customWidth="1"/>
    <col min="5895" max="5897" width="5.7109375" style="2018" customWidth="1"/>
    <col min="5898" max="5898" width="0.42578125" style="2018" customWidth="1"/>
    <col min="5899" max="5901" width="5.7109375" style="2018" customWidth="1"/>
    <col min="5902" max="5903" width="11.42578125" style="2018"/>
    <col min="5904" max="5904" width="4.7109375" style="2018" customWidth="1"/>
    <col min="5905" max="5905" width="5" style="2018" customWidth="1"/>
    <col min="5906" max="5906" width="2.28515625" style="2018" customWidth="1"/>
    <col min="5907" max="5907" width="26" style="2018" customWidth="1"/>
    <col min="5908" max="5908" width="8" style="2018" customWidth="1"/>
    <col min="5909" max="5909" width="1" style="2018" customWidth="1"/>
    <col min="5910" max="5910" width="6.7109375" style="2018" customWidth="1"/>
    <col min="5911" max="5911" width="1" style="2018" customWidth="1"/>
    <col min="5912" max="5912" width="6.7109375" style="2018" customWidth="1"/>
    <col min="5913" max="5913" width="1" style="2018" customWidth="1"/>
    <col min="5914" max="5914" width="6.7109375" style="2018" customWidth="1"/>
    <col min="5915" max="5915" width="1" style="2018" customWidth="1"/>
    <col min="5916" max="5916" width="6.7109375" style="2018" customWidth="1"/>
    <col min="5917" max="5917" width="1" style="2018" customWidth="1"/>
    <col min="5918" max="5918" width="6.7109375" style="2018" customWidth="1"/>
    <col min="5919" max="5919" width="1" style="2018" customWidth="1"/>
    <col min="5920" max="5921" width="6.7109375" style="2018" customWidth="1"/>
    <col min="5922" max="6144" width="11.42578125" style="2018"/>
    <col min="6145" max="6147" width="1.5703125" style="2018" customWidth="1"/>
    <col min="6148" max="6148" width="6" style="2018" customWidth="1"/>
    <col min="6149" max="6149" width="1.140625" style="2018" customWidth="1"/>
    <col min="6150" max="6150" width="64.5703125" style="2018" customWidth="1"/>
    <col min="6151" max="6153" width="5.7109375" style="2018" customWidth="1"/>
    <col min="6154" max="6154" width="0.42578125" style="2018" customWidth="1"/>
    <col min="6155" max="6157" width="5.7109375" style="2018" customWidth="1"/>
    <col min="6158" max="6159" width="11.42578125" style="2018"/>
    <col min="6160" max="6160" width="4.7109375" style="2018" customWidth="1"/>
    <col min="6161" max="6161" width="5" style="2018" customWidth="1"/>
    <col min="6162" max="6162" width="2.28515625" style="2018" customWidth="1"/>
    <col min="6163" max="6163" width="26" style="2018" customWidth="1"/>
    <col min="6164" max="6164" width="8" style="2018" customWidth="1"/>
    <col min="6165" max="6165" width="1" style="2018" customWidth="1"/>
    <col min="6166" max="6166" width="6.7109375" style="2018" customWidth="1"/>
    <col min="6167" max="6167" width="1" style="2018" customWidth="1"/>
    <col min="6168" max="6168" width="6.7109375" style="2018" customWidth="1"/>
    <col min="6169" max="6169" width="1" style="2018" customWidth="1"/>
    <col min="6170" max="6170" width="6.7109375" style="2018" customWidth="1"/>
    <col min="6171" max="6171" width="1" style="2018" customWidth="1"/>
    <col min="6172" max="6172" width="6.7109375" style="2018" customWidth="1"/>
    <col min="6173" max="6173" width="1" style="2018" customWidth="1"/>
    <col min="6174" max="6174" width="6.7109375" style="2018" customWidth="1"/>
    <col min="6175" max="6175" width="1" style="2018" customWidth="1"/>
    <col min="6176" max="6177" width="6.7109375" style="2018" customWidth="1"/>
    <col min="6178" max="6400" width="11.42578125" style="2018"/>
    <col min="6401" max="6403" width="1.5703125" style="2018" customWidth="1"/>
    <col min="6404" max="6404" width="6" style="2018" customWidth="1"/>
    <col min="6405" max="6405" width="1.140625" style="2018" customWidth="1"/>
    <col min="6406" max="6406" width="64.5703125" style="2018" customWidth="1"/>
    <col min="6407" max="6409" width="5.7109375" style="2018" customWidth="1"/>
    <col min="6410" max="6410" width="0.42578125" style="2018" customWidth="1"/>
    <col min="6411" max="6413" width="5.7109375" style="2018" customWidth="1"/>
    <col min="6414" max="6415" width="11.42578125" style="2018"/>
    <col min="6416" max="6416" width="4.7109375" style="2018" customWidth="1"/>
    <col min="6417" max="6417" width="5" style="2018" customWidth="1"/>
    <col min="6418" max="6418" width="2.28515625" style="2018" customWidth="1"/>
    <col min="6419" max="6419" width="26" style="2018" customWidth="1"/>
    <col min="6420" max="6420" width="8" style="2018" customWidth="1"/>
    <col min="6421" max="6421" width="1" style="2018" customWidth="1"/>
    <col min="6422" max="6422" width="6.7109375" style="2018" customWidth="1"/>
    <col min="6423" max="6423" width="1" style="2018" customWidth="1"/>
    <col min="6424" max="6424" width="6.7109375" style="2018" customWidth="1"/>
    <col min="6425" max="6425" width="1" style="2018" customWidth="1"/>
    <col min="6426" max="6426" width="6.7109375" style="2018" customWidth="1"/>
    <col min="6427" max="6427" width="1" style="2018" customWidth="1"/>
    <col min="6428" max="6428" width="6.7109375" style="2018" customWidth="1"/>
    <col min="6429" max="6429" width="1" style="2018" customWidth="1"/>
    <col min="6430" max="6430" width="6.7109375" style="2018" customWidth="1"/>
    <col min="6431" max="6431" width="1" style="2018" customWidth="1"/>
    <col min="6432" max="6433" width="6.7109375" style="2018" customWidth="1"/>
    <col min="6434" max="6656" width="11.42578125" style="2018"/>
    <col min="6657" max="6659" width="1.5703125" style="2018" customWidth="1"/>
    <col min="6660" max="6660" width="6" style="2018" customWidth="1"/>
    <col min="6661" max="6661" width="1.140625" style="2018" customWidth="1"/>
    <col min="6662" max="6662" width="64.5703125" style="2018" customWidth="1"/>
    <col min="6663" max="6665" width="5.7109375" style="2018" customWidth="1"/>
    <col min="6666" max="6666" width="0.42578125" style="2018" customWidth="1"/>
    <col min="6667" max="6669" width="5.7109375" style="2018" customWidth="1"/>
    <col min="6670" max="6671" width="11.42578125" style="2018"/>
    <col min="6672" max="6672" width="4.7109375" style="2018" customWidth="1"/>
    <col min="6673" max="6673" width="5" style="2018" customWidth="1"/>
    <col min="6674" max="6674" width="2.28515625" style="2018" customWidth="1"/>
    <col min="6675" max="6675" width="26" style="2018" customWidth="1"/>
    <col min="6676" max="6676" width="8" style="2018" customWidth="1"/>
    <col min="6677" max="6677" width="1" style="2018" customWidth="1"/>
    <col min="6678" max="6678" width="6.7109375" style="2018" customWidth="1"/>
    <col min="6679" max="6679" width="1" style="2018" customWidth="1"/>
    <col min="6680" max="6680" width="6.7109375" style="2018" customWidth="1"/>
    <col min="6681" max="6681" width="1" style="2018" customWidth="1"/>
    <col min="6682" max="6682" width="6.7109375" style="2018" customWidth="1"/>
    <col min="6683" max="6683" width="1" style="2018" customWidth="1"/>
    <col min="6684" max="6684" width="6.7109375" style="2018" customWidth="1"/>
    <col min="6685" max="6685" width="1" style="2018" customWidth="1"/>
    <col min="6686" max="6686" width="6.7109375" style="2018" customWidth="1"/>
    <col min="6687" max="6687" width="1" style="2018" customWidth="1"/>
    <col min="6688" max="6689" width="6.7109375" style="2018" customWidth="1"/>
    <col min="6690" max="6912" width="11.42578125" style="2018"/>
    <col min="6913" max="6915" width="1.5703125" style="2018" customWidth="1"/>
    <col min="6916" max="6916" width="6" style="2018" customWidth="1"/>
    <col min="6917" max="6917" width="1.140625" style="2018" customWidth="1"/>
    <col min="6918" max="6918" width="64.5703125" style="2018" customWidth="1"/>
    <col min="6919" max="6921" width="5.7109375" style="2018" customWidth="1"/>
    <col min="6922" max="6922" width="0.42578125" style="2018" customWidth="1"/>
    <col min="6923" max="6925" width="5.7109375" style="2018" customWidth="1"/>
    <col min="6926" max="6927" width="11.42578125" style="2018"/>
    <col min="6928" max="6928" width="4.7109375" style="2018" customWidth="1"/>
    <col min="6929" max="6929" width="5" style="2018" customWidth="1"/>
    <col min="6930" max="6930" width="2.28515625" style="2018" customWidth="1"/>
    <col min="6931" max="6931" width="26" style="2018" customWidth="1"/>
    <col min="6932" max="6932" width="8" style="2018" customWidth="1"/>
    <col min="6933" max="6933" width="1" style="2018" customWidth="1"/>
    <col min="6934" max="6934" width="6.7109375" style="2018" customWidth="1"/>
    <col min="6935" max="6935" width="1" style="2018" customWidth="1"/>
    <col min="6936" max="6936" width="6.7109375" style="2018" customWidth="1"/>
    <col min="6937" max="6937" width="1" style="2018" customWidth="1"/>
    <col min="6938" max="6938" width="6.7109375" style="2018" customWidth="1"/>
    <col min="6939" max="6939" width="1" style="2018" customWidth="1"/>
    <col min="6940" max="6940" width="6.7109375" style="2018" customWidth="1"/>
    <col min="6941" max="6941" width="1" style="2018" customWidth="1"/>
    <col min="6942" max="6942" width="6.7109375" style="2018" customWidth="1"/>
    <col min="6943" max="6943" width="1" style="2018" customWidth="1"/>
    <col min="6944" max="6945" width="6.7109375" style="2018" customWidth="1"/>
    <col min="6946" max="7168" width="11.42578125" style="2018"/>
    <col min="7169" max="7171" width="1.5703125" style="2018" customWidth="1"/>
    <col min="7172" max="7172" width="6" style="2018" customWidth="1"/>
    <col min="7173" max="7173" width="1.140625" style="2018" customWidth="1"/>
    <col min="7174" max="7174" width="64.5703125" style="2018" customWidth="1"/>
    <col min="7175" max="7177" width="5.7109375" style="2018" customWidth="1"/>
    <col min="7178" max="7178" width="0.42578125" style="2018" customWidth="1"/>
    <col min="7179" max="7181" width="5.7109375" style="2018" customWidth="1"/>
    <col min="7182" max="7183" width="11.42578125" style="2018"/>
    <col min="7184" max="7184" width="4.7109375" style="2018" customWidth="1"/>
    <col min="7185" max="7185" width="5" style="2018" customWidth="1"/>
    <col min="7186" max="7186" width="2.28515625" style="2018" customWidth="1"/>
    <col min="7187" max="7187" width="26" style="2018" customWidth="1"/>
    <col min="7188" max="7188" width="8" style="2018" customWidth="1"/>
    <col min="7189" max="7189" width="1" style="2018" customWidth="1"/>
    <col min="7190" max="7190" width="6.7109375" style="2018" customWidth="1"/>
    <col min="7191" max="7191" width="1" style="2018" customWidth="1"/>
    <col min="7192" max="7192" width="6.7109375" style="2018" customWidth="1"/>
    <col min="7193" max="7193" width="1" style="2018" customWidth="1"/>
    <col min="7194" max="7194" width="6.7109375" style="2018" customWidth="1"/>
    <col min="7195" max="7195" width="1" style="2018" customWidth="1"/>
    <col min="7196" max="7196" width="6.7109375" style="2018" customWidth="1"/>
    <col min="7197" max="7197" width="1" style="2018" customWidth="1"/>
    <col min="7198" max="7198" width="6.7109375" style="2018" customWidth="1"/>
    <col min="7199" max="7199" width="1" style="2018" customWidth="1"/>
    <col min="7200" max="7201" width="6.7109375" style="2018" customWidth="1"/>
    <col min="7202" max="7424" width="11.42578125" style="2018"/>
    <col min="7425" max="7427" width="1.5703125" style="2018" customWidth="1"/>
    <col min="7428" max="7428" width="6" style="2018" customWidth="1"/>
    <col min="7429" max="7429" width="1.140625" style="2018" customWidth="1"/>
    <col min="7430" max="7430" width="64.5703125" style="2018" customWidth="1"/>
    <col min="7431" max="7433" width="5.7109375" style="2018" customWidth="1"/>
    <col min="7434" max="7434" width="0.42578125" style="2018" customWidth="1"/>
    <col min="7435" max="7437" width="5.7109375" style="2018" customWidth="1"/>
    <col min="7438" max="7439" width="11.42578125" style="2018"/>
    <col min="7440" max="7440" width="4.7109375" style="2018" customWidth="1"/>
    <col min="7441" max="7441" width="5" style="2018" customWidth="1"/>
    <col min="7442" max="7442" width="2.28515625" style="2018" customWidth="1"/>
    <col min="7443" max="7443" width="26" style="2018" customWidth="1"/>
    <col min="7444" max="7444" width="8" style="2018" customWidth="1"/>
    <col min="7445" max="7445" width="1" style="2018" customWidth="1"/>
    <col min="7446" max="7446" width="6.7109375" style="2018" customWidth="1"/>
    <col min="7447" max="7447" width="1" style="2018" customWidth="1"/>
    <col min="7448" max="7448" width="6.7109375" style="2018" customWidth="1"/>
    <col min="7449" max="7449" width="1" style="2018" customWidth="1"/>
    <col min="7450" max="7450" width="6.7109375" style="2018" customWidth="1"/>
    <col min="7451" max="7451" width="1" style="2018" customWidth="1"/>
    <col min="7452" max="7452" width="6.7109375" style="2018" customWidth="1"/>
    <col min="7453" max="7453" width="1" style="2018" customWidth="1"/>
    <col min="7454" max="7454" width="6.7109375" style="2018" customWidth="1"/>
    <col min="7455" max="7455" width="1" style="2018" customWidth="1"/>
    <col min="7456" max="7457" width="6.7109375" style="2018" customWidth="1"/>
    <col min="7458" max="7680" width="11.42578125" style="2018"/>
    <col min="7681" max="7683" width="1.5703125" style="2018" customWidth="1"/>
    <col min="7684" max="7684" width="6" style="2018" customWidth="1"/>
    <col min="7685" max="7685" width="1.140625" style="2018" customWidth="1"/>
    <col min="7686" max="7686" width="64.5703125" style="2018" customWidth="1"/>
    <col min="7687" max="7689" width="5.7109375" style="2018" customWidth="1"/>
    <col min="7690" max="7690" width="0.42578125" style="2018" customWidth="1"/>
    <col min="7691" max="7693" width="5.7109375" style="2018" customWidth="1"/>
    <col min="7694" max="7695" width="11.42578125" style="2018"/>
    <col min="7696" max="7696" width="4.7109375" style="2018" customWidth="1"/>
    <col min="7697" max="7697" width="5" style="2018" customWidth="1"/>
    <col min="7698" max="7698" width="2.28515625" style="2018" customWidth="1"/>
    <col min="7699" max="7699" width="26" style="2018" customWidth="1"/>
    <col min="7700" max="7700" width="8" style="2018" customWidth="1"/>
    <col min="7701" max="7701" width="1" style="2018" customWidth="1"/>
    <col min="7702" max="7702" width="6.7109375" style="2018" customWidth="1"/>
    <col min="7703" max="7703" width="1" style="2018" customWidth="1"/>
    <col min="7704" max="7704" width="6.7109375" style="2018" customWidth="1"/>
    <col min="7705" max="7705" width="1" style="2018" customWidth="1"/>
    <col min="7706" max="7706" width="6.7109375" style="2018" customWidth="1"/>
    <col min="7707" max="7707" width="1" style="2018" customWidth="1"/>
    <col min="7708" max="7708" width="6.7109375" style="2018" customWidth="1"/>
    <col min="7709" max="7709" width="1" style="2018" customWidth="1"/>
    <col min="7710" max="7710" width="6.7109375" style="2018" customWidth="1"/>
    <col min="7711" max="7711" width="1" style="2018" customWidth="1"/>
    <col min="7712" max="7713" width="6.7109375" style="2018" customWidth="1"/>
    <col min="7714" max="7936" width="11.42578125" style="2018"/>
    <col min="7937" max="7939" width="1.5703125" style="2018" customWidth="1"/>
    <col min="7940" max="7940" width="6" style="2018" customWidth="1"/>
    <col min="7941" max="7941" width="1.140625" style="2018" customWidth="1"/>
    <col min="7942" max="7942" width="64.5703125" style="2018" customWidth="1"/>
    <col min="7943" max="7945" width="5.7109375" style="2018" customWidth="1"/>
    <col min="7946" max="7946" width="0.42578125" style="2018" customWidth="1"/>
    <col min="7947" max="7949" width="5.7109375" style="2018" customWidth="1"/>
    <col min="7950" max="7951" width="11.42578125" style="2018"/>
    <col min="7952" max="7952" width="4.7109375" style="2018" customWidth="1"/>
    <col min="7953" max="7953" width="5" style="2018" customWidth="1"/>
    <col min="7954" max="7954" width="2.28515625" style="2018" customWidth="1"/>
    <col min="7955" max="7955" width="26" style="2018" customWidth="1"/>
    <col min="7956" max="7956" width="8" style="2018" customWidth="1"/>
    <col min="7957" max="7957" width="1" style="2018" customWidth="1"/>
    <col min="7958" max="7958" width="6.7109375" style="2018" customWidth="1"/>
    <col min="7959" max="7959" width="1" style="2018" customWidth="1"/>
    <col min="7960" max="7960" width="6.7109375" style="2018" customWidth="1"/>
    <col min="7961" max="7961" width="1" style="2018" customWidth="1"/>
    <col min="7962" max="7962" width="6.7109375" style="2018" customWidth="1"/>
    <col min="7963" max="7963" width="1" style="2018" customWidth="1"/>
    <col min="7964" max="7964" width="6.7109375" style="2018" customWidth="1"/>
    <col min="7965" max="7965" width="1" style="2018" customWidth="1"/>
    <col min="7966" max="7966" width="6.7109375" style="2018" customWidth="1"/>
    <col min="7967" max="7967" width="1" style="2018" customWidth="1"/>
    <col min="7968" max="7969" width="6.7109375" style="2018" customWidth="1"/>
    <col min="7970" max="8192" width="11.42578125" style="2018"/>
    <col min="8193" max="8195" width="1.5703125" style="2018" customWidth="1"/>
    <col min="8196" max="8196" width="6" style="2018" customWidth="1"/>
    <col min="8197" max="8197" width="1.140625" style="2018" customWidth="1"/>
    <col min="8198" max="8198" width="64.5703125" style="2018" customWidth="1"/>
    <col min="8199" max="8201" width="5.7109375" style="2018" customWidth="1"/>
    <col min="8202" max="8202" width="0.42578125" style="2018" customWidth="1"/>
    <col min="8203" max="8205" width="5.7109375" style="2018" customWidth="1"/>
    <col min="8206" max="8207" width="11.42578125" style="2018"/>
    <col min="8208" max="8208" width="4.7109375" style="2018" customWidth="1"/>
    <col min="8209" max="8209" width="5" style="2018" customWidth="1"/>
    <col min="8210" max="8210" width="2.28515625" style="2018" customWidth="1"/>
    <col min="8211" max="8211" width="26" style="2018" customWidth="1"/>
    <col min="8212" max="8212" width="8" style="2018" customWidth="1"/>
    <col min="8213" max="8213" width="1" style="2018" customWidth="1"/>
    <col min="8214" max="8214" width="6.7109375" style="2018" customWidth="1"/>
    <col min="8215" max="8215" width="1" style="2018" customWidth="1"/>
    <col min="8216" max="8216" width="6.7109375" style="2018" customWidth="1"/>
    <col min="8217" max="8217" width="1" style="2018" customWidth="1"/>
    <col min="8218" max="8218" width="6.7109375" style="2018" customWidth="1"/>
    <col min="8219" max="8219" width="1" style="2018" customWidth="1"/>
    <col min="8220" max="8220" width="6.7109375" style="2018" customWidth="1"/>
    <col min="8221" max="8221" width="1" style="2018" customWidth="1"/>
    <col min="8222" max="8222" width="6.7109375" style="2018" customWidth="1"/>
    <col min="8223" max="8223" width="1" style="2018" customWidth="1"/>
    <col min="8224" max="8225" width="6.7109375" style="2018" customWidth="1"/>
    <col min="8226" max="8448" width="11.42578125" style="2018"/>
    <col min="8449" max="8451" width="1.5703125" style="2018" customWidth="1"/>
    <col min="8452" max="8452" width="6" style="2018" customWidth="1"/>
    <col min="8453" max="8453" width="1.140625" style="2018" customWidth="1"/>
    <col min="8454" max="8454" width="64.5703125" style="2018" customWidth="1"/>
    <col min="8455" max="8457" width="5.7109375" style="2018" customWidth="1"/>
    <col min="8458" max="8458" width="0.42578125" style="2018" customWidth="1"/>
    <col min="8459" max="8461" width="5.7109375" style="2018" customWidth="1"/>
    <col min="8462" max="8463" width="11.42578125" style="2018"/>
    <col min="8464" max="8464" width="4.7109375" style="2018" customWidth="1"/>
    <col min="8465" max="8465" width="5" style="2018" customWidth="1"/>
    <col min="8466" max="8466" width="2.28515625" style="2018" customWidth="1"/>
    <col min="8467" max="8467" width="26" style="2018" customWidth="1"/>
    <col min="8468" max="8468" width="8" style="2018" customWidth="1"/>
    <col min="8469" max="8469" width="1" style="2018" customWidth="1"/>
    <col min="8470" max="8470" width="6.7109375" style="2018" customWidth="1"/>
    <col min="8471" max="8471" width="1" style="2018" customWidth="1"/>
    <col min="8472" max="8472" width="6.7109375" style="2018" customWidth="1"/>
    <col min="8473" max="8473" width="1" style="2018" customWidth="1"/>
    <col min="8474" max="8474" width="6.7109375" style="2018" customWidth="1"/>
    <col min="8475" max="8475" width="1" style="2018" customWidth="1"/>
    <col min="8476" max="8476" width="6.7109375" style="2018" customWidth="1"/>
    <col min="8477" max="8477" width="1" style="2018" customWidth="1"/>
    <col min="8478" max="8478" width="6.7109375" style="2018" customWidth="1"/>
    <col min="8479" max="8479" width="1" style="2018" customWidth="1"/>
    <col min="8480" max="8481" width="6.7109375" style="2018" customWidth="1"/>
    <col min="8482" max="8704" width="11.42578125" style="2018"/>
    <col min="8705" max="8707" width="1.5703125" style="2018" customWidth="1"/>
    <col min="8708" max="8708" width="6" style="2018" customWidth="1"/>
    <col min="8709" max="8709" width="1.140625" style="2018" customWidth="1"/>
    <col min="8710" max="8710" width="64.5703125" style="2018" customWidth="1"/>
    <col min="8711" max="8713" width="5.7109375" style="2018" customWidth="1"/>
    <col min="8714" max="8714" width="0.42578125" style="2018" customWidth="1"/>
    <col min="8715" max="8717" width="5.7109375" style="2018" customWidth="1"/>
    <col min="8718" max="8719" width="11.42578125" style="2018"/>
    <col min="8720" max="8720" width="4.7109375" style="2018" customWidth="1"/>
    <col min="8721" max="8721" width="5" style="2018" customWidth="1"/>
    <col min="8722" max="8722" width="2.28515625" style="2018" customWidth="1"/>
    <col min="8723" max="8723" width="26" style="2018" customWidth="1"/>
    <col min="8724" max="8724" width="8" style="2018" customWidth="1"/>
    <col min="8725" max="8725" width="1" style="2018" customWidth="1"/>
    <col min="8726" max="8726" width="6.7109375" style="2018" customWidth="1"/>
    <col min="8727" max="8727" width="1" style="2018" customWidth="1"/>
    <col min="8728" max="8728" width="6.7109375" style="2018" customWidth="1"/>
    <col min="8729" max="8729" width="1" style="2018" customWidth="1"/>
    <col min="8730" max="8730" width="6.7109375" style="2018" customWidth="1"/>
    <col min="8731" max="8731" width="1" style="2018" customWidth="1"/>
    <col min="8732" max="8732" width="6.7109375" style="2018" customWidth="1"/>
    <col min="8733" max="8733" width="1" style="2018" customWidth="1"/>
    <col min="8734" max="8734" width="6.7109375" style="2018" customWidth="1"/>
    <col min="8735" max="8735" width="1" style="2018" customWidth="1"/>
    <col min="8736" max="8737" width="6.7109375" style="2018" customWidth="1"/>
    <col min="8738" max="8960" width="11.42578125" style="2018"/>
    <col min="8961" max="8963" width="1.5703125" style="2018" customWidth="1"/>
    <col min="8964" max="8964" width="6" style="2018" customWidth="1"/>
    <col min="8965" max="8965" width="1.140625" style="2018" customWidth="1"/>
    <col min="8966" max="8966" width="64.5703125" style="2018" customWidth="1"/>
    <col min="8967" max="8969" width="5.7109375" style="2018" customWidth="1"/>
    <col min="8970" max="8970" width="0.42578125" style="2018" customWidth="1"/>
    <col min="8971" max="8973" width="5.7109375" style="2018" customWidth="1"/>
    <col min="8974" max="8975" width="11.42578125" style="2018"/>
    <col min="8976" max="8976" width="4.7109375" style="2018" customWidth="1"/>
    <col min="8977" max="8977" width="5" style="2018" customWidth="1"/>
    <col min="8978" max="8978" width="2.28515625" style="2018" customWidth="1"/>
    <col min="8979" max="8979" width="26" style="2018" customWidth="1"/>
    <col min="8980" max="8980" width="8" style="2018" customWidth="1"/>
    <col min="8981" max="8981" width="1" style="2018" customWidth="1"/>
    <col min="8982" max="8982" width="6.7109375" style="2018" customWidth="1"/>
    <col min="8983" max="8983" width="1" style="2018" customWidth="1"/>
    <col min="8984" max="8984" width="6.7109375" style="2018" customWidth="1"/>
    <col min="8985" max="8985" width="1" style="2018" customWidth="1"/>
    <col min="8986" max="8986" width="6.7109375" style="2018" customWidth="1"/>
    <col min="8987" max="8987" width="1" style="2018" customWidth="1"/>
    <col min="8988" max="8988" width="6.7109375" style="2018" customWidth="1"/>
    <col min="8989" max="8989" width="1" style="2018" customWidth="1"/>
    <col min="8990" max="8990" width="6.7109375" style="2018" customWidth="1"/>
    <col min="8991" max="8991" width="1" style="2018" customWidth="1"/>
    <col min="8992" max="8993" width="6.7109375" style="2018" customWidth="1"/>
    <col min="8994" max="9216" width="11.42578125" style="2018"/>
    <col min="9217" max="9219" width="1.5703125" style="2018" customWidth="1"/>
    <col min="9220" max="9220" width="6" style="2018" customWidth="1"/>
    <col min="9221" max="9221" width="1.140625" style="2018" customWidth="1"/>
    <col min="9222" max="9222" width="64.5703125" style="2018" customWidth="1"/>
    <col min="9223" max="9225" width="5.7109375" style="2018" customWidth="1"/>
    <col min="9226" max="9226" width="0.42578125" style="2018" customWidth="1"/>
    <col min="9227" max="9229" width="5.7109375" style="2018" customWidth="1"/>
    <col min="9230" max="9231" width="11.42578125" style="2018"/>
    <col min="9232" max="9232" width="4.7109375" style="2018" customWidth="1"/>
    <col min="9233" max="9233" width="5" style="2018" customWidth="1"/>
    <col min="9234" max="9234" width="2.28515625" style="2018" customWidth="1"/>
    <col min="9235" max="9235" width="26" style="2018" customWidth="1"/>
    <col min="9236" max="9236" width="8" style="2018" customWidth="1"/>
    <col min="9237" max="9237" width="1" style="2018" customWidth="1"/>
    <col min="9238" max="9238" width="6.7109375" style="2018" customWidth="1"/>
    <col min="9239" max="9239" width="1" style="2018" customWidth="1"/>
    <col min="9240" max="9240" width="6.7109375" style="2018" customWidth="1"/>
    <col min="9241" max="9241" width="1" style="2018" customWidth="1"/>
    <col min="9242" max="9242" width="6.7109375" style="2018" customWidth="1"/>
    <col min="9243" max="9243" width="1" style="2018" customWidth="1"/>
    <col min="9244" max="9244" width="6.7109375" style="2018" customWidth="1"/>
    <col min="9245" max="9245" width="1" style="2018" customWidth="1"/>
    <col min="9246" max="9246" width="6.7109375" style="2018" customWidth="1"/>
    <col min="9247" max="9247" width="1" style="2018" customWidth="1"/>
    <col min="9248" max="9249" width="6.7109375" style="2018" customWidth="1"/>
    <col min="9250" max="9472" width="11.42578125" style="2018"/>
    <col min="9473" max="9475" width="1.5703125" style="2018" customWidth="1"/>
    <col min="9476" max="9476" width="6" style="2018" customWidth="1"/>
    <col min="9477" max="9477" width="1.140625" style="2018" customWidth="1"/>
    <col min="9478" max="9478" width="64.5703125" style="2018" customWidth="1"/>
    <col min="9479" max="9481" width="5.7109375" style="2018" customWidth="1"/>
    <col min="9482" max="9482" width="0.42578125" style="2018" customWidth="1"/>
    <col min="9483" max="9485" width="5.7109375" style="2018" customWidth="1"/>
    <col min="9486" max="9487" width="11.42578125" style="2018"/>
    <col min="9488" max="9488" width="4.7109375" style="2018" customWidth="1"/>
    <col min="9489" max="9489" width="5" style="2018" customWidth="1"/>
    <col min="9490" max="9490" width="2.28515625" style="2018" customWidth="1"/>
    <col min="9491" max="9491" width="26" style="2018" customWidth="1"/>
    <col min="9492" max="9492" width="8" style="2018" customWidth="1"/>
    <col min="9493" max="9493" width="1" style="2018" customWidth="1"/>
    <col min="9494" max="9494" width="6.7109375" style="2018" customWidth="1"/>
    <col min="9495" max="9495" width="1" style="2018" customWidth="1"/>
    <col min="9496" max="9496" width="6.7109375" style="2018" customWidth="1"/>
    <col min="9497" max="9497" width="1" style="2018" customWidth="1"/>
    <col min="9498" max="9498" width="6.7109375" style="2018" customWidth="1"/>
    <col min="9499" max="9499" width="1" style="2018" customWidth="1"/>
    <col min="9500" max="9500" width="6.7109375" style="2018" customWidth="1"/>
    <col min="9501" max="9501" width="1" style="2018" customWidth="1"/>
    <col min="9502" max="9502" width="6.7109375" style="2018" customWidth="1"/>
    <col min="9503" max="9503" width="1" style="2018" customWidth="1"/>
    <col min="9504" max="9505" width="6.7109375" style="2018" customWidth="1"/>
    <col min="9506" max="9728" width="11.42578125" style="2018"/>
    <col min="9729" max="9731" width="1.5703125" style="2018" customWidth="1"/>
    <col min="9732" max="9732" width="6" style="2018" customWidth="1"/>
    <col min="9733" max="9733" width="1.140625" style="2018" customWidth="1"/>
    <col min="9734" max="9734" width="64.5703125" style="2018" customWidth="1"/>
    <col min="9735" max="9737" width="5.7109375" style="2018" customWidth="1"/>
    <col min="9738" max="9738" width="0.42578125" style="2018" customWidth="1"/>
    <col min="9739" max="9741" width="5.7109375" style="2018" customWidth="1"/>
    <col min="9742" max="9743" width="11.42578125" style="2018"/>
    <col min="9744" max="9744" width="4.7109375" style="2018" customWidth="1"/>
    <col min="9745" max="9745" width="5" style="2018" customWidth="1"/>
    <col min="9746" max="9746" width="2.28515625" style="2018" customWidth="1"/>
    <col min="9747" max="9747" width="26" style="2018" customWidth="1"/>
    <col min="9748" max="9748" width="8" style="2018" customWidth="1"/>
    <col min="9749" max="9749" width="1" style="2018" customWidth="1"/>
    <col min="9750" max="9750" width="6.7109375" style="2018" customWidth="1"/>
    <col min="9751" max="9751" width="1" style="2018" customWidth="1"/>
    <col min="9752" max="9752" width="6.7109375" style="2018" customWidth="1"/>
    <col min="9753" max="9753" width="1" style="2018" customWidth="1"/>
    <col min="9754" max="9754" width="6.7109375" style="2018" customWidth="1"/>
    <col min="9755" max="9755" width="1" style="2018" customWidth="1"/>
    <col min="9756" max="9756" width="6.7109375" style="2018" customWidth="1"/>
    <col min="9757" max="9757" width="1" style="2018" customWidth="1"/>
    <col min="9758" max="9758" width="6.7109375" style="2018" customWidth="1"/>
    <col min="9759" max="9759" width="1" style="2018" customWidth="1"/>
    <col min="9760" max="9761" width="6.7109375" style="2018" customWidth="1"/>
    <col min="9762" max="9984" width="11.42578125" style="2018"/>
    <col min="9985" max="9987" width="1.5703125" style="2018" customWidth="1"/>
    <col min="9988" max="9988" width="6" style="2018" customWidth="1"/>
    <col min="9989" max="9989" width="1.140625" style="2018" customWidth="1"/>
    <col min="9990" max="9990" width="64.5703125" style="2018" customWidth="1"/>
    <col min="9991" max="9993" width="5.7109375" style="2018" customWidth="1"/>
    <col min="9994" max="9994" width="0.42578125" style="2018" customWidth="1"/>
    <col min="9995" max="9997" width="5.7109375" style="2018" customWidth="1"/>
    <col min="9998" max="9999" width="11.42578125" style="2018"/>
    <col min="10000" max="10000" width="4.7109375" style="2018" customWidth="1"/>
    <col min="10001" max="10001" width="5" style="2018" customWidth="1"/>
    <col min="10002" max="10002" width="2.28515625" style="2018" customWidth="1"/>
    <col min="10003" max="10003" width="26" style="2018" customWidth="1"/>
    <col min="10004" max="10004" width="8" style="2018" customWidth="1"/>
    <col min="10005" max="10005" width="1" style="2018" customWidth="1"/>
    <col min="10006" max="10006" width="6.7109375" style="2018" customWidth="1"/>
    <col min="10007" max="10007" width="1" style="2018" customWidth="1"/>
    <col min="10008" max="10008" width="6.7109375" style="2018" customWidth="1"/>
    <col min="10009" max="10009" width="1" style="2018" customWidth="1"/>
    <col min="10010" max="10010" width="6.7109375" style="2018" customWidth="1"/>
    <col min="10011" max="10011" width="1" style="2018" customWidth="1"/>
    <col min="10012" max="10012" width="6.7109375" style="2018" customWidth="1"/>
    <col min="10013" max="10013" width="1" style="2018" customWidth="1"/>
    <col min="10014" max="10014" width="6.7109375" style="2018" customWidth="1"/>
    <col min="10015" max="10015" width="1" style="2018" customWidth="1"/>
    <col min="10016" max="10017" width="6.7109375" style="2018" customWidth="1"/>
    <col min="10018" max="10240" width="11.42578125" style="2018"/>
    <col min="10241" max="10243" width="1.5703125" style="2018" customWidth="1"/>
    <col min="10244" max="10244" width="6" style="2018" customWidth="1"/>
    <col min="10245" max="10245" width="1.140625" style="2018" customWidth="1"/>
    <col min="10246" max="10246" width="64.5703125" style="2018" customWidth="1"/>
    <col min="10247" max="10249" width="5.7109375" style="2018" customWidth="1"/>
    <col min="10250" max="10250" width="0.42578125" style="2018" customWidth="1"/>
    <col min="10251" max="10253" width="5.7109375" style="2018" customWidth="1"/>
    <col min="10254" max="10255" width="11.42578125" style="2018"/>
    <col min="10256" max="10256" width="4.7109375" style="2018" customWidth="1"/>
    <col min="10257" max="10257" width="5" style="2018" customWidth="1"/>
    <col min="10258" max="10258" width="2.28515625" style="2018" customWidth="1"/>
    <col min="10259" max="10259" width="26" style="2018" customWidth="1"/>
    <col min="10260" max="10260" width="8" style="2018" customWidth="1"/>
    <col min="10261" max="10261" width="1" style="2018" customWidth="1"/>
    <col min="10262" max="10262" width="6.7109375" style="2018" customWidth="1"/>
    <col min="10263" max="10263" width="1" style="2018" customWidth="1"/>
    <col min="10264" max="10264" width="6.7109375" style="2018" customWidth="1"/>
    <col min="10265" max="10265" width="1" style="2018" customWidth="1"/>
    <col min="10266" max="10266" width="6.7109375" style="2018" customWidth="1"/>
    <col min="10267" max="10267" width="1" style="2018" customWidth="1"/>
    <col min="10268" max="10268" width="6.7109375" style="2018" customWidth="1"/>
    <col min="10269" max="10269" width="1" style="2018" customWidth="1"/>
    <col min="10270" max="10270" width="6.7109375" style="2018" customWidth="1"/>
    <col min="10271" max="10271" width="1" style="2018" customWidth="1"/>
    <col min="10272" max="10273" width="6.7109375" style="2018" customWidth="1"/>
    <col min="10274" max="10496" width="11.42578125" style="2018"/>
    <col min="10497" max="10499" width="1.5703125" style="2018" customWidth="1"/>
    <col min="10500" max="10500" width="6" style="2018" customWidth="1"/>
    <col min="10501" max="10501" width="1.140625" style="2018" customWidth="1"/>
    <col min="10502" max="10502" width="64.5703125" style="2018" customWidth="1"/>
    <col min="10503" max="10505" width="5.7109375" style="2018" customWidth="1"/>
    <col min="10506" max="10506" width="0.42578125" style="2018" customWidth="1"/>
    <col min="10507" max="10509" width="5.7109375" style="2018" customWidth="1"/>
    <col min="10510" max="10511" width="11.42578125" style="2018"/>
    <col min="10512" max="10512" width="4.7109375" style="2018" customWidth="1"/>
    <col min="10513" max="10513" width="5" style="2018" customWidth="1"/>
    <col min="10514" max="10514" width="2.28515625" style="2018" customWidth="1"/>
    <col min="10515" max="10515" width="26" style="2018" customWidth="1"/>
    <col min="10516" max="10516" width="8" style="2018" customWidth="1"/>
    <col min="10517" max="10517" width="1" style="2018" customWidth="1"/>
    <col min="10518" max="10518" width="6.7109375" style="2018" customWidth="1"/>
    <col min="10519" max="10519" width="1" style="2018" customWidth="1"/>
    <col min="10520" max="10520" width="6.7109375" style="2018" customWidth="1"/>
    <col min="10521" max="10521" width="1" style="2018" customWidth="1"/>
    <col min="10522" max="10522" width="6.7109375" style="2018" customWidth="1"/>
    <col min="10523" max="10523" width="1" style="2018" customWidth="1"/>
    <col min="10524" max="10524" width="6.7109375" style="2018" customWidth="1"/>
    <col min="10525" max="10525" width="1" style="2018" customWidth="1"/>
    <col min="10526" max="10526" width="6.7109375" style="2018" customWidth="1"/>
    <col min="10527" max="10527" width="1" style="2018" customWidth="1"/>
    <col min="10528" max="10529" width="6.7109375" style="2018" customWidth="1"/>
    <col min="10530" max="10752" width="11.42578125" style="2018"/>
    <col min="10753" max="10755" width="1.5703125" style="2018" customWidth="1"/>
    <col min="10756" max="10756" width="6" style="2018" customWidth="1"/>
    <col min="10757" max="10757" width="1.140625" style="2018" customWidth="1"/>
    <col min="10758" max="10758" width="64.5703125" style="2018" customWidth="1"/>
    <col min="10759" max="10761" width="5.7109375" style="2018" customWidth="1"/>
    <col min="10762" max="10762" width="0.42578125" style="2018" customWidth="1"/>
    <col min="10763" max="10765" width="5.7109375" style="2018" customWidth="1"/>
    <col min="10766" max="10767" width="11.42578125" style="2018"/>
    <col min="10768" max="10768" width="4.7109375" style="2018" customWidth="1"/>
    <col min="10769" max="10769" width="5" style="2018" customWidth="1"/>
    <col min="10770" max="10770" width="2.28515625" style="2018" customWidth="1"/>
    <col min="10771" max="10771" width="26" style="2018" customWidth="1"/>
    <col min="10772" max="10772" width="8" style="2018" customWidth="1"/>
    <col min="10773" max="10773" width="1" style="2018" customWidth="1"/>
    <col min="10774" max="10774" width="6.7109375" style="2018" customWidth="1"/>
    <col min="10775" max="10775" width="1" style="2018" customWidth="1"/>
    <col min="10776" max="10776" width="6.7109375" style="2018" customWidth="1"/>
    <col min="10777" max="10777" width="1" style="2018" customWidth="1"/>
    <col min="10778" max="10778" width="6.7109375" style="2018" customWidth="1"/>
    <col min="10779" max="10779" width="1" style="2018" customWidth="1"/>
    <col min="10780" max="10780" width="6.7109375" style="2018" customWidth="1"/>
    <col min="10781" max="10781" width="1" style="2018" customWidth="1"/>
    <col min="10782" max="10782" width="6.7109375" style="2018" customWidth="1"/>
    <col min="10783" max="10783" width="1" style="2018" customWidth="1"/>
    <col min="10784" max="10785" width="6.7109375" style="2018" customWidth="1"/>
    <col min="10786" max="11008" width="11.42578125" style="2018"/>
    <col min="11009" max="11011" width="1.5703125" style="2018" customWidth="1"/>
    <col min="11012" max="11012" width="6" style="2018" customWidth="1"/>
    <col min="11013" max="11013" width="1.140625" style="2018" customWidth="1"/>
    <col min="11014" max="11014" width="64.5703125" style="2018" customWidth="1"/>
    <col min="11015" max="11017" width="5.7109375" style="2018" customWidth="1"/>
    <col min="11018" max="11018" width="0.42578125" style="2018" customWidth="1"/>
    <col min="11019" max="11021" width="5.7109375" style="2018" customWidth="1"/>
    <col min="11022" max="11023" width="11.42578125" style="2018"/>
    <col min="11024" max="11024" width="4.7109375" style="2018" customWidth="1"/>
    <col min="11025" max="11025" width="5" style="2018" customWidth="1"/>
    <col min="11026" max="11026" width="2.28515625" style="2018" customWidth="1"/>
    <col min="11027" max="11027" width="26" style="2018" customWidth="1"/>
    <col min="11028" max="11028" width="8" style="2018" customWidth="1"/>
    <col min="11029" max="11029" width="1" style="2018" customWidth="1"/>
    <col min="11030" max="11030" width="6.7109375" style="2018" customWidth="1"/>
    <col min="11031" max="11031" width="1" style="2018" customWidth="1"/>
    <col min="11032" max="11032" width="6.7109375" style="2018" customWidth="1"/>
    <col min="11033" max="11033" width="1" style="2018" customWidth="1"/>
    <col min="11034" max="11034" width="6.7109375" style="2018" customWidth="1"/>
    <col min="11035" max="11035" width="1" style="2018" customWidth="1"/>
    <col min="11036" max="11036" width="6.7109375" style="2018" customWidth="1"/>
    <col min="11037" max="11037" width="1" style="2018" customWidth="1"/>
    <col min="11038" max="11038" width="6.7109375" style="2018" customWidth="1"/>
    <col min="11039" max="11039" width="1" style="2018" customWidth="1"/>
    <col min="11040" max="11041" width="6.7109375" style="2018" customWidth="1"/>
    <col min="11042" max="11264" width="11.42578125" style="2018"/>
    <col min="11265" max="11267" width="1.5703125" style="2018" customWidth="1"/>
    <col min="11268" max="11268" width="6" style="2018" customWidth="1"/>
    <col min="11269" max="11269" width="1.140625" style="2018" customWidth="1"/>
    <col min="11270" max="11270" width="64.5703125" style="2018" customWidth="1"/>
    <col min="11271" max="11273" width="5.7109375" style="2018" customWidth="1"/>
    <col min="11274" max="11274" width="0.42578125" style="2018" customWidth="1"/>
    <col min="11275" max="11277" width="5.7109375" style="2018" customWidth="1"/>
    <col min="11278" max="11279" width="11.42578125" style="2018"/>
    <col min="11280" max="11280" width="4.7109375" style="2018" customWidth="1"/>
    <col min="11281" max="11281" width="5" style="2018" customWidth="1"/>
    <col min="11282" max="11282" width="2.28515625" style="2018" customWidth="1"/>
    <col min="11283" max="11283" width="26" style="2018" customWidth="1"/>
    <col min="11284" max="11284" width="8" style="2018" customWidth="1"/>
    <col min="11285" max="11285" width="1" style="2018" customWidth="1"/>
    <col min="11286" max="11286" width="6.7109375" style="2018" customWidth="1"/>
    <col min="11287" max="11287" width="1" style="2018" customWidth="1"/>
    <col min="11288" max="11288" width="6.7109375" style="2018" customWidth="1"/>
    <col min="11289" max="11289" width="1" style="2018" customWidth="1"/>
    <col min="11290" max="11290" width="6.7109375" style="2018" customWidth="1"/>
    <col min="11291" max="11291" width="1" style="2018" customWidth="1"/>
    <col min="11292" max="11292" width="6.7109375" style="2018" customWidth="1"/>
    <col min="11293" max="11293" width="1" style="2018" customWidth="1"/>
    <col min="11294" max="11294" width="6.7109375" style="2018" customWidth="1"/>
    <col min="11295" max="11295" width="1" style="2018" customWidth="1"/>
    <col min="11296" max="11297" width="6.7109375" style="2018" customWidth="1"/>
    <col min="11298" max="11520" width="11.42578125" style="2018"/>
    <col min="11521" max="11523" width="1.5703125" style="2018" customWidth="1"/>
    <col min="11524" max="11524" width="6" style="2018" customWidth="1"/>
    <col min="11525" max="11525" width="1.140625" style="2018" customWidth="1"/>
    <col min="11526" max="11526" width="64.5703125" style="2018" customWidth="1"/>
    <col min="11527" max="11529" width="5.7109375" style="2018" customWidth="1"/>
    <col min="11530" max="11530" width="0.42578125" style="2018" customWidth="1"/>
    <col min="11531" max="11533" width="5.7109375" style="2018" customWidth="1"/>
    <col min="11534" max="11535" width="11.42578125" style="2018"/>
    <col min="11536" max="11536" width="4.7109375" style="2018" customWidth="1"/>
    <col min="11537" max="11537" width="5" style="2018" customWidth="1"/>
    <col min="11538" max="11538" width="2.28515625" style="2018" customWidth="1"/>
    <col min="11539" max="11539" width="26" style="2018" customWidth="1"/>
    <col min="11540" max="11540" width="8" style="2018" customWidth="1"/>
    <col min="11541" max="11541" width="1" style="2018" customWidth="1"/>
    <col min="11542" max="11542" width="6.7109375" style="2018" customWidth="1"/>
    <col min="11543" max="11543" width="1" style="2018" customWidth="1"/>
    <col min="11544" max="11544" width="6.7109375" style="2018" customWidth="1"/>
    <col min="11545" max="11545" width="1" style="2018" customWidth="1"/>
    <col min="11546" max="11546" width="6.7109375" style="2018" customWidth="1"/>
    <col min="11547" max="11547" width="1" style="2018" customWidth="1"/>
    <col min="11548" max="11548" width="6.7109375" style="2018" customWidth="1"/>
    <col min="11549" max="11549" width="1" style="2018" customWidth="1"/>
    <col min="11550" max="11550" width="6.7109375" style="2018" customWidth="1"/>
    <col min="11551" max="11551" width="1" style="2018" customWidth="1"/>
    <col min="11552" max="11553" width="6.7109375" style="2018" customWidth="1"/>
    <col min="11554" max="11776" width="11.42578125" style="2018"/>
    <col min="11777" max="11779" width="1.5703125" style="2018" customWidth="1"/>
    <col min="11780" max="11780" width="6" style="2018" customWidth="1"/>
    <col min="11781" max="11781" width="1.140625" style="2018" customWidth="1"/>
    <col min="11782" max="11782" width="64.5703125" style="2018" customWidth="1"/>
    <col min="11783" max="11785" width="5.7109375" style="2018" customWidth="1"/>
    <col min="11786" max="11786" width="0.42578125" style="2018" customWidth="1"/>
    <col min="11787" max="11789" width="5.7109375" style="2018" customWidth="1"/>
    <col min="11790" max="11791" width="11.42578125" style="2018"/>
    <col min="11792" max="11792" width="4.7109375" style="2018" customWidth="1"/>
    <col min="11793" max="11793" width="5" style="2018" customWidth="1"/>
    <col min="11794" max="11794" width="2.28515625" style="2018" customWidth="1"/>
    <col min="11795" max="11795" width="26" style="2018" customWidth="1"/>
    <col min="11796" max="11796" width="8" style="2018" customWidth="1"/>
    <col min="11797" max="11797" width="1" style="2018" customWidth="1"/>
    <col min="11798" max="11798" width="6.7109375" style="2018" customWidth="1"/>
    <col min="11799" max="11799" width="1" style="2018" customWidth="1"/>
    <col min="11800" max="11800" width="6.7109375" style="2018" customWidth="1"/>
    <col min="11801" max="11801" width="1" style="2018" customWidth="1"/>
    <col min="11802" max="11802" width="6.7109375" style="2018" customWidth="1"/>
    <col min="11803" max="11803" width="1" style="2018" customWidth="1"/>
    <col min="11804" max="11804" width="6.7109375" style="2018" customWidth="1"/>
    <col min="11805" max="11805" width="1" style="2018" customWidth="1"/>
    <col min="11806" max="11806" width="6.7109375" style="2018" customWidth="1"/>
    <col min="11807" max="11807" width="1" style="2018" customWidth="1"/>
    <col min="11808" max="11809" width="6.7109375" style="2018" customWidth="1"/>
    <col min="11810" max="12032" width="11.42578125" style="2018"/>
    <col min="12033" max="12035" width="1.5703125" style="2018" customWidth="1"/>
    <col min="12036" max="12036" width="6" style="2018" customWidth="1"/>
    <col min="12037" max="12037" width="1.140625" style="2018" customWidth="1"/>
    <col min="12038" max="12038" width="64.5703125" style="2018" customWidth="1"/>
    <col min="12039" max="12041" width="5.7109375" style="2018" customWidth="1"/>
    <col min="12042" max="12042" width="0.42578125" style="2018" customWidth="1"/>
    <col min="12043" max="12045" width="5.7109375" style="2018" customWidth="1"/>
    <col min="12046" max="12047" width="11.42578125" style="2018"/>
    <col min="12048" max="12048" width="4.7109375" style="2018" customWidth="1"/>
    <col min="12049" max="12049" width="5" style="2018" customWidth="1"/>
    <col min="12050" max="12050" width="2.28515625" style="2018" customWidth="1"/>
    <col min="12051" max="12051" width="26" style="2018" customWidth="1"/>
    <col min="12052" max="12052" width="8" style="2018" customWidth="1"/>
    <col min="12053" max="12053" width="1" style="2018" customWidth="1"/>
    <col min="12054" max="12054" width="6.7109375" style="2018" customWidth="1"/>
    <col min="12055" max="12055" width="1" style="2018" customWidth="1"/>
    <col min="12056" max="12056" width="6.7109375" style="2018" customWidth="1"/>
    <col min="12057" max="12057" width="1" style="2018" customWidth="1"/>
    <col min="12058" max="12058" width="6.7109375" style="2018" customWidth="1"/>
    <col min="12059" max="12059" width="1" style="2018" customWidth="1"/>
    <col min="12060" max="12060" width="6.7109375" style="2018" customWidth="1"/>
    <col min="12061" max="12061" width="1" style="2018" customWidth="1"/>
    <col min="12062" max="12062" width="6.7109375" style="2018" customWidth="1"/>
    <col min="12063" max="12063" width="1" style="2018" customWidth="1"/>
    <col min="12064" max="12065" width="6.7109375" style="2018" customWidth="1"/>
    <col min="12066" max="12288" width="11.42578125" style="2018"/>
    <col min="12289" max="12291" width="1.5703125" style="2018" customWidth="1"/>
    <col min="12292" max="12292" width="6" style="2018" customWidth="1"/>
    <col min="12293" max="12293" width="1.140625" style="2018" customWidth="1"/>
    <col min="12294" max="12294" width="64.5703125" style="2018" customWidth="1"/>
    <col min="12295" max="12297" width="5.7109375" style="2018" customWidth="1"/>
    <col min="12298" max="12298" width="0.42578125" style="2018" customWidth="1"/>
    <col min="12299" max="12301" width="5.7109375" style="2018" customWidth="1"/>
    <col min="12302" max="12303" width="11.42578125" style="2018"/>
    <col min="12304" max="12304" width="4.7109375" style="2018" customWidth="1"/>
    <col min="12305" max="12305" width="5" style="2018" customWidth="1"/>
    <col min="12306" max="12306" width="2.28515625" style="2018" customWidth="1"/>
    <col min="12307" max="12307" width="26" style="2018" customWidth="1"/>
    <col min="12308" max="12308" width="8" style="2018" customWidth="1"/>
    <col min="12309" max="12309" width="1" style="2018" customWidth="1"/>
    <col min="12310" max="12310" width="6.7109375" style="2018" customWidth="1"/>
    <col min="12311" max="12311" width="1" style="2018" customWidth="1"/>
    <col min="12312" max="12312" width="6.7109375" style="2018" customWidth="1"/>
    <col min="12313" max="12313" width="1" style="2018" customWidth="1"/>
    <col min="12314" max="12314" width="6.7109375" style="2018" customWidth="1"/>
    <col min="12315" max="12315" width="1" style="2018" customWidth="1"/>
    <col min="12316" max="12316" width="6.7109375" style="2018" customWidth="1"/>
    <col min="12317" max="12317" width="1" style="2018" customWidth="1"/>
    <col min="12318" max="12318" width="6.7109375" style="2018" customWidth="1"/>
    <col min="12319" max="12319" width="1" style="2018" customWidth="1"/>
    <col min="12320" max="12321" width="6.7109375" style="2018" customWidth="1"/>
    <col min="12322" max="12544" width="11.42578125" style="2018"/>
    <col min="12545" max="12547" width="1.5703125" style="2018" customWidth="1"/>
    <col min="12548" max="12548" width="6" style="2018" customWidth="1"/>
    <col min="12549" max="12549" width="1.140625" style="2018" customWidth="1"/>
    <col min="12550" max="12550" width="64.5703125" style="2018" customWidth="1"/>
    <col min="12551" max="12553" width="5.7109375" style="2018" customWidth="1"/>
    <col min="12554" max="12554" width="0.42578125" style="2018" customWidth="1"/>
    <col min="12555" max="12557" width="5.7109375" style="2018" customWidth="1"/>
    <col min="12558" max="12559" width="11.42578125" style="2018"/>
    <col min="12560" max="12560" width="4.7109375" style="2018" customWidth="1"/>
    <col min="12561" max="12561" width="5" style="2018" customWidth="1"/>
    <col min="12562" max="12562" width="2.28515625" style="2018" customWidth="1"/>
    <col min="12563" max="12563" width="26" style="2018" customWidth="1"/>
    <col min="12564" max="12564" width="8" style="2018" customWidth="1"/>
    <col min="12565" max="12565" width="1" style="2018" customWidth="1"/>
    <col min="12566" max="12566" width="6.7109375" style="2018" customWidth="1"/>
    <col min="12567" max="12567" width="1" style="2018" customWidth="1"/>
    <col min="12568" max="12568" width="6.7109375" style="2018" customWidth="1"/>
    <col min="12569" max="12569" width="1" style="2018" customWidth="1"/>
    <col min="12570" max="12570" width="6.7109375" style="2018" customWidth="1"/>
    <col min="12571" max="12571" width="1" style="2018" customWidth="1"/>
    <col min="12572" max="12572" width="6.7109375" style="2018" customWidth="1"/>
    <col min="12573" max="12573" width="1" style="2018" customWidth="1"/>
    <col min="12574" max="12574" width="6.7109375" style="2018" customWidth="1"/>
    <col min="12575" max="12575" width="1" style="2018" customWidth="1"/>
    <col min="12576" max="12577" width="6.7109375" style="2018" customWidth="1"/>
    <col min="12578" max="12800" width="11.42578125" style="2018"/>
    <col min="12801" max="12803" width="1.5703125" style="2018" customWidth="1"/>
    <col min="12804" max="12804" width="6" style="2018" customWidth="1"/>
    <col min="12805" max="12805" width="1.140625" style="2018" customWidth="1"/>
    <col min="12806" max="12806" width="64.5703125" style="2018" customWidth="1"/>
    <col min="12807" max="12809" width="5.7109375" style="2018" customWidth="1"/>
    <col min="12810" max="12810" width="0.42578125" style="2018" customWidth="1"/>
    <col min="12811" max="12813" width="5.7109375" style="2018" customWidth="1"/>
    <col min="12814" max="12815" width="11.42578125" style="2018"/>
    <col min="12816" max="12816" width="4.7109375" style="2018" customWidth="1"/>
    <col min="12817" max="12817" width="5" style="2018" customWidth="1"/>
    <col min="12818" max="12818" width="2.28515625" style="2018" customWidth="1"/>
    <col min="12819" max="12819" width="26" style="2018" customWidth="1"/>
    <col min="12820" max="12820" width="8" style="2018" customWidth="1"/>
    <col min="12821" max="12821" width="1" style="2018" customWidth="1"/>
    <col min="12822" max="12822" width="6.7109375" style="2018" customWidth="1"/>
    <col min="12823" max="12823" width="1" style="2018" customWidth="1"/>
    <col min="12824" max="12824" width="6.7109375" style="2018" customWidth="1"/>
    <col min="12825" max="12825" width="1" style="2018" customWidth="1"/>
    <col min="12826" max="12826" width="6.7109375" style="2018" customWidth="1"/>
    <col min="12827" max="12827" width="1" style="2018" customWidth="1"/>
    <col min="12828" max="12828" width="6.7109375" style="2018" customWidth="1"/>
    <col min="12829" max="12829" width="1" style="2018" customWidth="1"/>
    <col min="12830" max="12830" width="6.7109375" style="2018" customWidth="1"/>
    <col min="12831" max="12831" width="1" style="2018" customWidth="1"/>
    <col min="12832" max="12833" width="6.7109375" style="2018" customWidth="1"/>
    <col min="12834" max="13056" width="11.42578125" style="2018"/>
    <col min="13057" max="13059" width="1.5703125" style="2018" customWidth="1"/>
    <col min="13060" max="13060" width="6" style="2018" customWidth="1"/>
    <col min="13061" max="13061" width="1.140625" style="2018" customWidth="1"/>
    <col min="13062" max="13062" width="64.5703125" style="2018" customWidth="1"/>
    <col min="13063" max="13065" width="5.7109375" style="2018" customWidth="1"/>
    <col min="13066" max="13066" width="0.42578125" style="2018" customWidth="1"/>
    <col min="13067" max="13069" width="5.7109375" style="2018" customWidth="1"/>
    <col min="13070" max="13071" width="11.42578125" style="2018"/>
    <col min="13072" max="13072" width="4.7109375" style="2018" customWidth="1"/>
    <col min="13073" max="13073" width="5" style="2018" customWidth="1"/>
    <col min="13074" max="13074" width="2.28515625" style="2018" customWidth="1"/>
    <col min="13075" max="13075" width="26" style="2018" customWidth="1"/>
    <col min="13076" max="13076" width="8" style="2018" customWidth="1"/>
    <col min="13077" max="13077" width="1" style="2018" customWidth="1"/>
    <col min="13078" max="13078" width="6.7109375" style="2018" customWidth="1"/>
    <col min="13079" max="13079" width="1" style="2018" customWidth="1"/>
    <col min="13080" max="13080" width="6.7109375" style="2018" customWidth="1"/>
    <col min="13081" max="13081" width="1" style="2018" customWidth="1"/>
    <col min="13082" max="13082" width="6.7109375" style="2018" customWidth="1"/>
    <col min="13083" max="13083" width="1" style="2018" customWidth="1"/>
    <col min="13084" max="13084" width="6.7109375" style="2018" customWidth="1"/>
    <col min="13085" max="13085" width="1" style="2018" customWidth="1"/>
    <col min="13086" max="13086" width="6.7109375" style="2018" customWidth="1"/>
    <col min="13087" max="13087" width="1" style="2018" customWidth="1"/>
    <col min="13088" max="13089" width="6.7109375" style="2018" customWidth="1"/>
    <col min="13090" max="13312" width="11.42578125" style="2018"/>
    <col min="13313" max="13315" width="1.5703125" style="2018" customWidth="1"/>
    <col min="13316" max="13316" width="6" style="2018" customWidth="1"/>
    <col min="13317" max="13317" width="1.140625" style="2018" customWidth="1"/>
    <col min="13318" max="13318" width="64.5703125" style="2018" customWidth="1"/>
    <col min="13319" max="13321" width="5.7109375" style="2018" customWidth="1"/>
    <col min="13322" max="13322" width="0.42578125" style="2018" customWidth="1"/>
    <col min="13323" max="13325" width="5.7109375" style="2018" customWidth="1"/>
    <col min="13326" max="13327" width="11.42578125" style="2018"/>
    <col min="13328" max="13328" width="4.7109375" style="2018" customWidth="1"/>
    <col min="13329" max="13329" width="5" style="2018" customWidth="1"/>
    <col min="13330" max="13330" width="2.28515625" style="2018" customWidth="1"/>
    <col min="13331" max="13331" width="26" style="2018" customWidth="1"/>
    <col min="13332" max="13332" width="8" style="2018" customWidth="1"/>
    <col min="13333" max="13333" width="1" style="2018" customWidth="1"/>
    <col min="13334" max="13334" width="6.7109375" style="2018" customWidth="1"/>
    <col min="13335" max="13335" width="1" style="2018" customWidth="1"/>
    <col min="13336" max="13336" width="6.7109375" style="2018" customWidth="1"/>
    <col min="13337" max="13337" width="1" style="2018" customWidth="1"/>
    <col min="13338" max="13338" width="6.7109375" style="2018" customWidth="1"/>
    <col min="13339" max="13339" width="1" style="2018" customWidth="1"/>
    <col min="13340" max="13340" width="6.7109375" style="2018" customWidth="1"/>
    <col min="13341" max="13341" width="1" style="2018" customWidth="1"/>
    <col min="13342" max="13342" width="6.7109375" style="2018" customWidth="1"/>
    <col min="13343" max="13343" width="1" style="2018" customWidth="1"/>
    <col min="13344" max="13345" width="6.7109375" style="2018" customWidth="1"/>
    <col min="13346" max="13568" width="11.42578125" style="2018"/>
    <col min="13569" max="13571" width="1.5703125" style="2018" customWidth="1"/>
    <col min="13572" max="13572" width="6" style="2018" customWidth="1"/>
    <col min="13573" max="13573" width="1.140625" style="2018" customWidth="1"/>
    <col min="13574" max="13574" width="64.5703125" style="2018" customWidth="1"/>
    <col min="13575" max="13577" width="5.7109375" style="2018" customWidth="1"/>
    <col min="13578" max="13578" width="0.42578125" style="2018" customWidth="1"/>
    <col min="13579" max="13581" width="5.7109375" style="2018" customWidth="1"/>
    <col min="13582" max="13583" width="11.42578125" style="2018"/>
    <col min="13584" max="13584" width="4.7109375" style="2018" customWidth="1"/>
    <col min="13585" max="13585" width="5" style="2018" customWidth="1"/>
    <col min="13586" max="13586" width="2.28515625" style="2018" customWidth="1"/>
    <col min="13587" max="13587" width="26" style="2018" customWidth="1"/>
    <col min="13588" max="13588" width="8" style="2018" customWidth="1"/>
    <col min="13589" max="13589" width="1" style="2018" customWidth="1"/>
    <col min="13590" max="13590" width="6.7109375" style="2018" customWidth="1"/>
    <col min="13591" max="13591" width="1" style="2018" customWidth="1"/>
    <col min="13592" max="13592" width="6.7109375" style="2018" customWidth="1"/>
    <col min="13593" max="13593" width="1" style="2018" customWidth="1"/>
    <col min="13594" max="13594" width="6.7109375" style="2018" customWidth="1"/>
    <col min="13595" max="13595" width="1" style="2018" customWidth="1"/>
    <col min="13596" max="13596" width="6.7109375" style="2018" customWidth="1"/>
    <col min="13597" max="13597" width="1" style="2018" customWidth="1"/>
    <col min="13598" max="13598" width="6.7109375" style="2018" customWidth="1"/>
    <col min="13599" max="13599" width="1" style="2018" customWidth="1"/>
    <col min="13600" max="13601" width="6.7109375" style="2018" customWidth="1"/>
    <col min="13602" max="13824" width="11.42578125" style="2018"/>
    <col min="13825" max="13827" width="1.5703125" style="2018" customWidth="1"/>
    <col min="13828" max="13828" width="6" style="2018" customWidth="1"/>
    <col min="13829" max="13829" width="1.140625" style="2018" customWidth="1"/>
    <col min="13830" max="13830" width="64.5703125" style="2018" customWidth="1"/>
    <col min="13831" max="13833" width="5.7109375" style="2018" customWidth="1"/>
    <col min="13834" max="13834" width="0.42578125" style="2018" customWidth="1"/>
    <col min="13835" max="13837" width="5.7109375" style="2018" customWidth="1"/>
    <col min="13838" max="13839" width="11.42578125" style="2018"/>
    <col min="13840" max="13840" width="4.7109375" style="2018" customWidth="1"/>
    <col min="13841" max="13841" width="5" style="2018" customWidth="1"/>
    <col min="13842" max="13842" width="2.28515625" style="2018" customWidth="1"/>
    <col min="13843" max="13843" width="26" style="2018" customWidth="1"/>
    <col min="13844" max="13844" width="8" style="2018" customWidth="1"/>
    <col min="13845" max="13845" width="1" style="2018" customWidth="1"/>
    <col min="13846" max="13846" width="6.7109375" style="2018" customWidth="1"/>
    <col min="13847" max="13847" width="1" style="2018" customWidth="1"/>
    <col min="13848" max="13848" width="6.7109375" style="2018" customWidth="1"/>
    <col min="13849" max="13849" width="1" style="2018" customWidth="1"/>
    <col min="13850" max="13850" width="6.7109375" style="2018" customWidth="1"/>
    <col min="13851" max="13851" width="1" style="2018" customWidth="1"/>
    <col min="13852" max="13852" width="6.7109375" style="2018" customWidth="1"/>
    <col min="13853" max="13853" width="1" style="2018" customWidth="1"/>
    <col min="13854" max="13854" width="6.7109375" style="2018" customWidth="1"/>
    <col min="13855" max="13855" width="1" style="2018" customWidth="1"/>
    <col min="13856" max="13857" width="6.7109375" style="2018" customWidth="1"/>
    <col min="13858" max="14080" width="11.42578125" style="2018"/>
    <col min="14081" max="14083" width="1.5703125" style="2018" customWidth="1"/>
    <col min="14084" max="14084" width="6" style="2018" customWidth="1"/>
    <col min="14085" max="14085" width="1.140625" style="2018" customWidth="1"/>
    <col min="14086" max="14086" width="64.5703125" style="2018" customWidth="1"/>
    <col min="14087" max="14089" width="5.7109375" style="2018" customWidth="1"/>
    <col min="14090" max="14090" width="0.42578125" style="2018" customWidth="1"/>
    <col min="14091" max="14093" width="5.7109375" style="2018" customWidth="1"/>
    <col min="14094" max="14095" width="11.42578125" style="2018"/>
    <col min="14096" max="14096" width="4.7109375" style="2018" customWidth="1"/>
    <col min="14097" max="14097" width="5" style="2018" customWidth="1"/>
    <col min="14098" max="14098" width="2.28515625" style="2018" customWidth="1"/>
    <col min="14099" max="14099" width="26" style="2018" customWidth="1"/>
    <col min="14100" max="14100" width="8" style="2018" customWidth="1"/>
    <col min="14101" max="14101" width="1" style="2018" customWidth="1"/>
    <col min="14102" max="14102" width="6.7109375" style="2018" customWidth="1"/>
    <col min="14103" max="14103" width="1" style="2018" customWidth="1"/>
    <col min="14104" max="14104" width="6.7109375" style="2018" customWidth="1"/>
    <col min="14105" max="14105" width="1" style="2018" customWidth="1"/>
    <col min="14106" max="14106" width="6.7109375" style="2018" customWidth="1"/>
    <col min="14107" max="14107" width="1" style="2018" customWidth="1"/>
    <col min="14108" max="14108" width="6.7109375" style="2018" customWidth="1"/>
    <col min="14109" max="14109" width="1" style="2018" customWidth="1"/>
    <col min="14110" max="14110" width="6.7109375" style="2018" customWidth="1"/>
    <col min="14111" max="14111" width="1" style="2018" customWidth="1"/>
    <col min="14112" max="14113" width="6.7109375" style="2018" customWidth="1"/>
    <col min="14114" max="14336" width="11.42578125" style="2018"/>
    <col min="14337" max="14339" width="1.5703125" style="2018" customWidth="1"/>
    <col min="14340" max="14340" width="6" style="2018" customWidth="1"/>
    <col min="14341" max="14341" width="1.140625" style="2018" customWidth="1"/>
    <col min="14342" max="14342" width="64.5703125" style="2018" customWidth="1"/>
    <col min="14343" max="14345" width="5.7109375" style="2018" customWidth="1"/>
    <col min="14346" max="14346" width="0.42578125" style="2018" customWidth="1"/>
    <col min="14347" max="14349" width="5.7109375" style="2018" customWidth="1"/>
    <col min="14350" max="14351" width="11.42578125" style="2018"/>
    <col min="14352" max="14352" width="4.7109375" style="2018" customWidth="1"/>
    <col min="14353" max="14353" width="5" style="2018" customWidth="1"/>
    <col min="14354" max="14354" width="2.28515625" style="2018" customWidth="1"/>
    <col min="14355" max="14355" width="26" style="2018" customWidth="1"/>
    <col min="14356" max="14356" width="8" style="2018" customWidth="1"/>
    <col min="14357" max="14357" width="1" style="2018" customWidth="1"/>
    <col min="14358" max="14358" width="6.7109375" style="2018" customWidth="1"/>
    <col min="14359" max="14359" width="1" style="2018" customWidth="1"/>
    <col min="14360" max="14360" width="6.7109375" style="2018" customWidth="1"/>
    <col min="14361" max="14361" width="1" style="2018" customWidth="1"/>
    <col min="14362" max="14362" width="6.7109375" style="2018" customWidth="1"/>
    <col min="14363" max="14363" width="1" style="2018" customWidth="1"/>
    <col min="14364" max="14364" width="6.7109375" style="2018" customWidth="1"/>
    <col min="14365" max="14365" width="1" style="2018" customWidth="1"/>
    <col min="14366" max="14366" width="6.7109375" style="2018" customWidth="1"/>
    <col min="14367" max="14367" width="1" style="2018" customWidth="1"/>
    <col min="14368" max="14369" width="6.7109375" style="2018" customWidth="1"/>
    <col min="14370" max="14592" width="11.42578125" style="2018"/>
    <col min="14593" max="14595" width="1.5703125" style="2018" customWidth="1"/>
    <col min="14596" max="14596" width="6" style="2018" customWidth="1"/>
    <col min="14597" max="14597" width="1.140625" style="2018" customWidth="1"/>
    <col min="14598" max="14598" width="64.5703125" style="2018" customWidth="1"/>
    <col min="14599" max="14601" width="5.7109375" style="2018" customWidth="1"/>
    <col min="14602" max="14602" width="0.42578125" style="2018" customWidth="1"/>
    <col min="14603" max="14605" width="5.7109375" style="2018" customWidth="1"/>
    <col min="14606" max="14607" width="11.42578125" style="2018"/>
    <col min="14608" max="14608" width="4.7109375" style="2018" customWidth="1"/>
    <col min="14609" max="14609" width="5" style="2018" customWidth="1"/>
    <col min="14610" max="14610" width="2.28515625" style="2018" customWidth="1"/>
    <col min="14611" max="14611" width="26" style="2018" customWidth="1"/>
    <col min="14612" max="14612" width="8" style="2018" customWidth="1"/>
    <col min="14613" max="14613" width="1" style="2018" customWidth="1"/>
    <col min="14614" max="14614" width="6.7109375" style="2018" customWidth="1"/>
    <col min="14615" max="14615" width="1" style="2018" customWidth="1"/>
    <col min="14616" max="14616" width="6.7109375" style="2018" customWidth="1"/>
    <col min="14617" max="14617" width="1" style="2018" customWidth="1"/>
    <col min="14618" max="14618" width="6.7109375" style="2018" customWidth="1"/>
    <col min="14619" max="14619" width="1" style="2018" customWidth="1"/>
    <col min="14620" max="14620" width="6.7109375" style="2018" customWidth="1"/>
    <col min="14621" max="14621" width="1" style="2018" customWidth="1"/>
    <col min="14622" max="14622" width="6.7109375" style="2018" customWidth="1"/>
    <col min="14623" max="14623" width="1" style="2018" customWidth="1"/>
    <col min="14624" max="14625" width="6.7109375" style="2018" customWidth="1"/>
    <col min="14626" max="14848" width="11.42578125" style="2018"/>
    <col min="14849" max="14851" width="1.5703125" style="2018" customWidth="1"/>
    <col min="14852" max="14852" width="6" style="2018" customWidth="1"/>
    <col min="14853" max="14853" width="1.140625" style="2018" customWidth="1"/>
    <col min="14854" max="14854" width="64.5703125" style="2018" customWidth="1"/>
    <col min="14855" max="14857" width="5.7109375" style="2018" customWidth="1"/>
    <col min="14858" max="14858" width="0.42578125" style="2018" customWidth="1"/>
    <col min="14859" max="14861" width="5.7109375" style="2018" customWidth="1"/>
    <col min="14862" max="14863" width="11.42578125" style="2018"/>
    <col min="14864" max="14864" width="4.7109375" style="2018" customWidth="1"/>
    <col min="14865" max="14865" width="5" style="2018" customWidth="1"/>
    <col min="14866" max="14866" width="2.28515625" style="2018" customWidth="1"/>
    <col min="14867" max="14867" width="26" style="2018" customWidth="1"/>
    <col min="14868" max="14868" width="8" style="2018" customWidth="1"/>
    <col min="14869" max="14869" width="1" style="2018" customWidth="1"/>
    <col min="14870" max="14870" width="6.7109375" style="2018" customWidth="1"/>
    <col min="14871" max="14871" width="1" style="2018" customWidth="1"/>
    <col min="14872" max="14872" width="6.7109375" style="2018" customWidth="1"/>
    <col min="14873" max="14873" width="1" style="2018" customWidth="1"/>
    <col min="14874" max="14874" width="6.7109375" style="2018" customWidth="1"/>
    <col min="14875" max="14875" width="1" style="2018" customWidth="1"/>
    <col min="14876" max="14876" width="6.7109375" style="2018" customWidth="1"/>
    <col min="14877" max="14877" width="1" style="2018" customWidth="1"/>
    <col min="14878" max="14878" width="6.7109375" style="2018" customWidth="1"/>
    <col min="14879" max="14879" width="1" style="2018" customWidth="1"/>
    <col min="14880" max="14881" width="6.7109375" style="2018" customWidth="1"/>
    <col min="14882" max="15104" width="11.42578125" style="2018"/>
    <col min="15105" max="15107" width="1.5703125" style="2018" customWidth="1"/>
    <col min="15108" max="15108" width="6" style="2018" customWidth="1"/>
    <col min="15109" max="15109" width="1.140625" style="2018" customWidth="1"/>
    <col min="15110" max="15110" width="64.5703125" style="2018" customWidth="1"/>
    <col min="15111" max="15113" width="5.7109375" style="2018" customWidth="1"/>
    <col min="15114" max="15114" width="0.42578125" style="2018" customWidth="1"/>
    <col min="15115" max="15117" width="5.7109375" style="2018" customWidth="1"/>
    <col min="15118" max="15119" width="11.42578125" style="2018"/>
    <col min="15120" max="15120" width="4.7109375" style="2018" customWidth="1"/>
    <col min="15121" max="15121" width="5" style="2018" customWidth="1"/>
    <col min="15122" max="15122" width="2.28515625" style="2018" customWidth="1"/>
    <col min="15123" max="15123" width="26" style="2018" customWidth="1"/>
    <col min="15124" max="15124" width="8" style="2018" customWidth="1"/>
    <col min="15125" max="15125" width="1" style="2018" customWidth="1"/>
    <col min="15126" max="15126" width="6.7109375" style="2018" customWidth="1"/>
    <col min="15127" max="15127" width="1" style="2018" customWidth="1"/>
    <col min="15128" max="15128" width="6.7109375" style="2018" customWidth="1"/>
    <col min="15129" max="15129" width="1" style="2018" customWidth="1"/>
    <col min="15130" max="15130" width="6.7109375" style="2018" customWidth="1"/>
    <col min="15131" max="15131" width="1" style="2018" customWidth="1"/>
    <col min="15132" max="15132" width="6.7109375" style="2018" customWidth="1"/>
    <col min="15133" max="15133" width="1" style="2018" customWidth="1"/>
    <col min="15134" max="15134" width="6.7109375" style="2018" customWidth="1"/>
    <col min="15135" max="15135" width="1" style="2018" customWidth="1"/>
    <col min="15136" max="15137" width="6.7109375" style="2018" customWidth="1"/>
    <col min="15138" max="15360" width="11.42578125" style="2018"/>
    <col min="15361" max="15363" width="1.5703125" style="2018" customWidth="1"/>
    <col min="15364" max="15364" width="6" style="2018" customWidth="1"/>
    <col min="15365" max="15365" width="1.140625" style="2018" customWidth="1"/>
    <col min="15366" max="15366" width="64.5703125" style="2018" customWidth="1"/>
    <col min="15367" max="15369" width="5.7109375" style="2018" customWidth="1"/>
    <col min="15370" max="15370" width="0.42578125" style="2018" customWidth="1"/>
    <col min="15371" max="15373" width="5.7109375" style="2018" customWidth="1"/>
    <col min="15374" max="15375" width="11.42578125" style="2018"/>
    <col min="15376" max="15376" width="4.7109375" style="2018" customWidth="1"/>
    <col min="15377" max="15377" width="5" style="2018" customWidth="1"/>
    <col min="15378" max="15378" width="2.28515625" style="2018" customWidth="1"/>
    <col min="15379" max="15379" width="26" style="2018" customWidth="1"/>
    <col min="15380" max="15380" width="8" style="2018" customWidth="1"/>
    <col min="15381" max="15381" width="1" style="2018" customWidth="1"/>
    <col min="15382" max="15382" width="6.7109375" style="2018" customWidth="1"/>
    <col min="15383" max="15383" width="1" style="2018" customWidth="1"/>
    <col min="15384" max="15384" width="6.7109375" style="2018" customWidth="1"/>
    <col min="15385" max="15385" width="1" style="2018" customWidth="1"/>
    <col min="15386" max="15386" width="6.7109375" style="2018" customWidth="1"/>
    <col min="15387" max="15387" width="1" style="2018" customWidth="1"/>
    <col min="15388" max="15388" width="6.7109375" style="2018" customWidth="1"/>
    <col min="15389" max="15389" width="1" style="2018" customWidth="1"/>
    <col min="15390" max="15390" width="6.7109375" style="2018" customWidth="1"/>
    <col min="15391" max="15391" width="1" style="2018" customWidth="1"/>
    <col min="15392" max="15393" width="6.7109375" style="2018" customWidth="1"/>
    <col min="15394" max="15616" width="11.42578125" style="2018"/>
    <col min="15617" max="15619" width="1.5703125" style="2018" customWidth="1"/>
    <col min="15620" max="15620" width="6" style="2018" customWidth="1"/>
    <col min="15621" max="15621" width="1.140625" style="2018" customWidth="1"/>
    <col min="15622" max="15622" width="64.5703125" style="2018" customWidth="1"/>
    <col min="15623" max="15625" width="5.7109375" style="2018" customWidth="1"/>
    <col min="15626" max="15626" width="0.42578125" style="2018" customWidth="1"/>
    <col min="15627" max="15629" width="5.7109375" style="2018" customWidth="1"/>
    <col min="15630" max="15631" width="11.42578125" style="2018"/>
    <col min="15632" max="15632" width="4.7109375" style="2018" customWidth="1"/>
    <col min="15633" max="15633" width="5" style="2018" customWidth="1"/>
    <col min="15634" max="15634" width="2.28515625" style="2018" customWidth="1"/>
    <col min="15635" max="15635" width="26" style="2018" customWidth="1"/>
    <col min="15636" max="15636" width="8" style="2018" customWidth="1"/>
    <col min="15637" max="15637" width="1" style="2018" customWidth="1"/>
    <col min="15638" max="15638" width="6.7109375" style="2018" customWidth="1"/>
    <col min="15639" max="15639" width="1" style="2018" customWidth="1"/>
    <col min="15640" max="15640" width="6.7109375" style="2018" customWidth="1"/>
    <col min="15641" max="15641" width="1" style="2018" customWidth="1"/>
    <col min="15642" max="15642" width="6.7109375" style="2018" customWidth="1"/>
    <col min="15643" max="15643" width="1" style="2018" customWidth="1"/>
    <col min="15644" max="15644" width="6.7109375" style="2018" customWidth="1"/>
    <col min="15645" max="15645" width="1" style="2018" customWidth="1"/>
    <col min="15646" max="15646" width="6.7109375" style="2018" customWidth="1"/>
    <col min="15647" max="15647" width="1" style="2018" customWidth="1"/>
    <col min="15648" max="15649" width="6.7109375" style="2018" customWidth="1"/>
    <col min="15650" max="15872" width="11.42578125" style="2018"/>
    <col min="15873" max="15875" width="1.5703125" style="2018" customWidth="1"/>
    <col min="15876" max="15876" width="6" style="2018" customWidth="1"/>
    <col min="15877" max="15877" width="1.140625" style="2018" customWidth="1"/>
    <col min="15878" max="15878" width="64.5703125" style="2018" customWidth="1"/>
    <col min="15879" max="15881" width="5.7109375" style="2018" customWidth="1"/>
    <col min="15882" max="15882" width="0.42578125" style="2018" customWidth="1"/>
    <col min="15883" max="15885" width="5.7109375" style="2018" customWidth="1"/>
    <col min="15886" max="15887" width="11.42578125" style="2018"/>
    <col min="15888" max="15888" width="4.7109375" style="2018" customWidth="1"/>
    <col min="15889" max="15889" width="5" style="2018" customWidth="1"/>
    <col min="15890" max="15890" width="2.28515625" style="2018" customWidth="1"/>
    <col min="15891" max="15891" width="26" style="2018" customWidth="1"/>
    <col min="15892" max="15892" width="8" style="2018" customWidth="1"/>
    <col min="15893" max="15893" width="1" style="2018" customWidth="1"/>
    <col min="15894" max="15894" width="6.7109375" style="2018" customWidth="1"/>
    <col min="15895" max="15895" width="1" style="2018" customWidth="1"/>
    <col min="15896" max="15896" width="6.7109375" style="2018" customWidth="1"/>
    <col min="15897" max="15897" width="1" style="2018" customWidth="1"/>
    <col min="15898" max="15898" width="6.7109375" style="2018" customWidth="1"/>
    <col min="15899" max="15899" width="1" style="2018" customWidth="1"/>
    <col min="15900" max="15900" width="6.7109375" style="2018" customWidth="1"/>
    <col min="15901" max="15901" width="1" style="2018" customWidth="1"/>
    <col min="15902" max="15902" width="6.7109375" style="2018" customWidth="1"/>
    <col min="15903" max="15903" width="1" style="2018" customWidth="1"/>
    <col min="15904" max="15905" width="6.7109375" style="2018" customWidth="1"/>
    <col min="15906" max="16128" width="11.42578125" style="2018"/>
    <col min="16129" max="16131" width="1.5703125" style="2018" customWidth="1"/>
    <col min="16132" max="16132" width="6" style="2018" customWidth="1"/>
    <col min="16133" max="16133" width="1.140625" style="2018" customWidth="1"/>
    <col min="16134" max="16134" width="64.5703125" style="2018" customWidth="1"/>
    <col min="16135" max="16137" width="5.7109375" style="2018" customWidth="1"/>
    <col min="16138" max="16138" width="0.42578125" style="2018" customWidth="1"/>
    <col min="16139" max="16141" width="5.7109375" style="2018" customWidth="1"/>
    <col min="16142" max="16143" width="11.42578125" style="2018"/>
    <col min="16144" max="16144" width="4.7109375" style="2018" customWidth="1"/>
    <col min="16145" max="16145" width="5" style="2018" customWidth="1"/>
    <col min="16146" max="16146" width="2.28515625" style="2018" customWidth="1"/>
    <col min="16147" max="16147" width="26" style="2018" customWidth="1"/>
    <col min="16148" max="16148" width="8" style="2018" customWidth="1"/>
    <col min="16149" max="16149" width="1" style="2018" customWidth="1"/>
    <col min="16150" max="16150" width="6.7109375" style="2018" customWidth="1"/>
    <col min="16151" max="16151" width="1" style="2018" customWidth="1"/>
    <col min="16152" max="16152" width="6.7109375" style="2018" customWidth="1"/>
    <col min="16153" max="16153" width="1" style="2018" customWidth="1"/>
    <col min="16154" max="16154" width="6.7109375" style="2018" customWidth="1"/>
    <col min="16155" max="16155" width="1" style="2018" customWidth="1"/>
    <col min="16156" max="16156" width="6.7109375" style="2018" customWidth="1"/>
    <col min="16157" max="16157" width="1" style="2018" customWidth="1"/>
    <col min="16158" max="16158" width="6.7109375" style="2018" customWidth="1"/>
    <col min="16159" max="16159" width="1" style="2018" customWidth="1"/>
    <col min="16160" max="16161" width="6.7109375" style="2018" customWidth="1"/>
    <col min="16162" max="16384" width="11.42578125" style="2018"/>
  </cols>
  <sheetData>
    <row r="2" spans="1:34" ht="12.75" customHeight="1">
      <c r="A2" s="2024"/>
      <c r="B2" s="2024"/>
      <c r="C2" s="2034"/>
      <c r="D2" s="2763" t="s">
        <v>1598</v>
      </c>
      <c r="E2" s="2763"/>
      <c r="F2" s="2763"/>
      <c r="G2" s="2763"/>
      <c r="H2" s="2763"/>
      <c r="I2" s="2763"/>
      <c r="J2" s="2763"/>
      <c r="K2" s="2763"/>
      <c r="L2" s="2763"/>
      <c r="M2" s="2763"/>
      <c r="N2" s="2931"/>
      <c r="O2" s="2017"/>
      <c r="P2" s="2017"/>
      <c r="Q2" s="2763"/>
      <c r="R2" s="2763"/>
      <c r="S2" s="2763"/>
      <c r="T2" s="2763"/>
      <c r="U2" s="2763"/>
      <c r="V2" s="2763"/>
      <c r="W2" s="2763"/>
      <c r="X2" s="2763"/>
      <c r="Y2" s="2763"/>
      <c r="Z2" s="2763"/>
      <c r="AA2" s="2763"/>
      <c r="AB2" s="2763"/>
      <c r="AC2" s="2763"/>
      <c r="AD2" s="2763"/>
      <c r="AE2" s="2763"/>
    </row>
    <row r="3" spans="1:34" s="2017" customFormat="1" ht="12.95" customHeight="1">
      <c r="A3" s="2932"/>
      <c r="B3" s="2932"/>
      <c r="C3" s="2933"/>
      <c r="D3" s="2934" t="s">
        <v>77</v>
      </c>
      <c r="E3" s="2934"/>
      <c r="F3" s="2934"/>
      <c r="G3" s="2934"/>
      <c r="H3" s="2934"/>
      <c r="I3" s="2934"/>
      <c r="J3" s="2934"/>
      <c r="K3" s="2934"/>
      <c r="L3" s="2934"/>
      <c r="M3" s="2934"/>
      <c r="N3" s="2021"/>
      <c r="O3" s="2019"/>
      <c r="P3" s="2019"/>
      <c r="Q3" s="2111"/>
      <c r="AG3" s="2023"/>
      <c r="AH3" s="2023"/>
    </row>
    <row r="4" spans="1:34" s="2017" customFormat="1" ht="12.95" customHeight="1">
      <c r="A4" s="2932"/>
      <c r="B4" s="2932"/>
      <c r="C4" s="2933"/>
      <c r="D4" s="2935"/>
      <c r="E4" s="2935"/>
      <c r="F4" s="2935"/>
      <c r="G4" s="2935"/>
      <c r="H4" s="2935"/>
      <c r="I4" s="2935"/>
      <c r="J4" s="2935"/>
      <c r="K4" s="2935"/>
      <c r="L4" s="2935"/>
      <c r="M4" s="2935"/>
      <c r="N4" s="2021"/>
      <c r="O4" s="2019"/>
      <c r="P4" s="2019"/>
      <c r="Q4" s="2111"/>
      <c r="AG4" s="2023"/>
      <c r="AH4" s="2023"/>
    </row>
    <row r="5" spans="1:34" ht="12.95" customHeight="1">
      <c r="A5" s="2033"/>
      <c r="B5" s="2033"/>
      <c r="C5" s="2034"/>
      <c r="D5" s="2764" t="s">
        <v>2</v>
      </c>
      <c r="E5" s="2219" t="s">
        <v>184</v>
      </c>
      <c r="F5" s="2219"/>
      <c r="G5" s="2936" t="s">
        <v>430</v>
      </c>
      <c r="H5" s="2936"/>
      <c r="I5" s="2936"/>
      <c r="J5" s="2936"/>
      <c r="K5" s="2936"/>
      <c r="L5" s="2936"/>
      <c r="M5" s="2937"/>
      <c r="N5" s="2035"/>
      <c r="O5" s="2033"/>
    </row>
    <row r="6" spans="1:34" ht="12.75" customHeight="1">
      <c r="A6" s="2033"/>
      <c r="B6" s="2033"/>
      <c r="C6" s="2034"/>
      <c r="D6" s="2765"/>
      <c r="E6" s="2220"/>
      <c r="F6" s="2220"/>
      <c r="G6" s="2769" t="s">
        <v>1599</v>
      </c>
      <c r="H6" s="2769"/>
      <c r="I6" s="2769"/>
      <c r="J6" s="2938"/>
      <c r="K6" s="2770" t="s">
        <v>895</v>
      </c>
      <c r="L6" s="2770"/>
      <c r="M6" s="2771"/>
      <c r="N6" s="2035"/>
      <c r="O6" s="2033"/>
    </row>
    <row r="7" spans="1:34" ht="12.75" customHeight="1">
      <c r="A7" s="2024"/>
      <c r="B7" s="2024"/>
      <c r="C7" s="2034"/>
      <c r="D7" s="2766"/>
      <c r="E7" s="2221"/>
      <c r="F7" s="2221"/>
      <c r="G7" s="2097" t="s">
        <v>18</v>
      </c>
      <c r="H7" s="2097" t="s">
        <v>19</v>
      </c>
      <c r="I7" s="2097" t="s">
        <v>8</v>
      </c>
      <c r="J7" s="2097"/>
      <c r="K7" s="2097" t="s">
        <v>18</v>
      </c>
      <c r="L7" s="2097" t="s">
        <v>19</v>
      </c>
      <c r="M7" s="2103" t="s">
        <v>8</v>
      </c>
      <c r="N7" s="2016"/>
      <c r="O7" s="2017"/>
    </row>
    <row r="8" spans="1:34" ht="12.95" customHeight="1">
      <c r="A8" s="2033"/>
      <c r="B8" s="2033"/>
      <c r="C8" s="2034"/>
      <c r="D8" s="2211">
        <v>1401</v>
      </c>
      <c r="E8" s="318" t="s">
        <v>20</v>
      </c>
      <c r="F8" s="492"/>
      <c r="G8" s="1337">
        <f>SUM(G10+G12+G16+G20+G29+G33+G35)</f>
        <v>1573</v>
      </c>
      <c r="H8" s="1337">
        <f>SUM(H10+H12+H16+H20+H29+H33+H35)</f>
        <v>641</v>
      </c>
      <c r="I8" s="1329">
        <f>G8+H8</f>
        <v>2214</v>
      </c>
      <c r="J8" s="1329"/>
      <c r="K8" s="1329">
        <f>SUM(K9+K12+K16+K20+K29+K33+K35)</f>
        <v>678</v>
      </c>
      <c r="L8" s="1329">
        <f>SUM(L9+L12+L16+L20+L29+L33+L35)</f>
        <v>237</v>
      </c>
      <c r="M8" s="2939">
        <f>K8+L8</f>
        <v>915</v>
      </c>
      <c r="N8" s="2016"/>
      <c r="O8" s="2016"/>
    </row>
    <row r="9" spans="1:34" ht="12" customHeight="1">
      <c r="A9" s="2033"/>
      <c r="B9" s="2033"/>
      <c r="C9" s="2034"/>
      <c r="D9" s="2316"/>
      <c r="E9" s="623" t="s">
        <v>21</v>
      </c>
      <c r="F9" s="624"/>
      <c r="G9" s="2940">
        <f>G10+G11</f>
        <v>557</v>
      </c>
      <c r="H9" s="2940">
        <f>H10+H11</f>
        <v>287</v>
      </c>
      <c r="I9" s="2941">
        <f t="shared" ref="I9:I36" si="0">SUM(G9:H9)</f>
        <v>844</v>
      </c>
      <c r="J9" s="2941"/>
      <c r="K9" s="2941">
        <f>K10+K11</f>
        <v>157</v>
      </c>
      <c r="L9" s="2941">
        <f>L10+L11</f>
        <v>84</v>
      </c>
      <c r="M9" s="2942">
        <f t="shared" ref="M9:M36" si="1">SUM(K9:L9)</f>
        <v>241</v>
      </c>
      <c r="N9" s="2016"/>
      <c r="O9" s="2016"/>
    </row>
    <row r="10" spans="1:34" ht="12" customHeight="1">
      <c r="A10" s="2033"/>
      <c r="B10" s="2033"/>
      <c r="C10" s="2034"/>
      <c r="D10" s="2316"/>
      <c r="E10" s="631"/>
      <c r="F10" s="64" t="s">
        <v>193</v>
      </c>
      <c r="G10" s="2943">
        <v>341</v>
      </c>
      <c r="H10" s="2943">
        <v>220</v>
      </c>
      <c r="I10" s="2944">
        <f t="shared" si="0"/>
        <v>561</v>
      </c>
      <c r="J10" s="2945"/>
      <c r="K10" s="2945">
        <v>157</v>
      </c>
      <c r="L10" s="2945">
        <v>84</v>
      </c>
      <c r="M10" s="2946">
        <f t="shared" si="1"/>
        <v>241</v>
      </c>
      <c r="N10" s="2016"/>
      <c r="O10" s="2016"/>
    </row>
    <row r="11" spans="1:34" ht="12" customHeight="1">
      <c r="A11" s="2033"/>
      <c r="B11" s="2033"/>
      <c r="C11" s="2034"/>
      <c r="D11" s="2316"/>
      <c r="E11" s="631"/>
      <c r="F11" s="64" t="s">
        <v>126</v>
      </c>
      <c r="G11" s="2944">
        <v>216</v>
      </c>
      <c r="H11" s="2944">
        <v>67</v>
      </c>
      <c r="I11" s="2944">
        <f t="shared" si="0"/>
        <v>283</v>
      </c>
      <c r="J11" s="2945"/>
      <c r="K11" s="2945">
        <v>0</v>
      </c>
      <c r="L11" s="2945">
        <v>0</v>
      </c>
      <c r="M11" s="2946">
        <f t="shared" si="1"/>
        <v>0</v>
      </c>
      <c r="N11" s="2016"/>
      <c r="O11" s="2016"/>
    </row>
    <row r="12" spans="1:34" ht="12" customHeight="1">
      <c r="A12" s="2033"/>
      <c r="B12" s="2033"/>
      <c r="C12" s="2034"/>
      <c r="D12" s="2316"/>
      <c r="E12" s="636" t="s">
        <v>22</v>
      </c>
      <c r="F12" s="92"/>
      <c r="G12" s="2947">
        <f>SUM(G13:G15)</f>
        <v>495</v>
      </c>
      <c r="H12" s="2947">
        <f>SUM(H13:H15)</f>
        <v>161</v>
      </c>
      <c r="I12" s="2948">
        <f t="shared" si="0"/>
        <v>656</v>
      </c>
      <c r="J12" s="2945"/>
      <c r="K12" s="2947">
        <f>SUM(K13:K15)</f>
        <v>116</v>
      </c>
      <c r="L12" s="2947">
        <f>SUM(L13:L15)</f>
        <v>38</v>
      </c>
      <c r="M12" s="2949">
        <f t="shared" si="1"/>
        <v>154</v>
      </c>
      <c r="N12" s="2016"/>
      <c r="O12" s="2016"/>
    </row>
    <row r="13" spans="1:34" ht="12" customHeight="1">
      <c r="A13" s="2033"/>
      <c r="B13" s="2033"/>
      <c r="C13" s="2034"/>
      <c r="D13" s="2316"/>
      <c r="E13" s="631"/>
      <c r="F13" s="92" t="s">
        <v>195</v>
      </c>
      <c r="G13" s="2944">
        <v>148</v>
      </c>
      <c r="H13" s="2944">
        <v>52</v>
      </c>
      <c r="I13" s="2944">
        <f t="shared" si="0"/>
        <v>200</v>
      </c>
      <c r="J13" s="2945"/>
      <c r="K13" s="2945">
        <v>30</v>
      </c>
      <c r="L13" s="2945">
        <v>10</v>
      </c>
      <c r="M13" s="2946">
        <f t="shared" si="1"/>
        <v>40</v>
      </c>
      <c r="N13" s="2016"/>
      <c r="O13" s="2016"/>
    </row>
    <row r="14" spans="1:34" ht="12" customHeight="1">
      <c r="A14" s="2033"/>
      <c r="B14" s="2033"/>
      <c r="C14" s="2034"/>
      <c r="D14" s="2316"/>
      <c r="E14" s="631"/>
      <c r="F14" s="92" t="s">
        <v>196</v>
      </c>
      <c r="G14" s="2944">
        <v>273</v>
      </c>
      <c r="H14" s="2944">
        <v>78</v>
      </c>
      <c r="I14" s="2944">
        <f>SUM(G14:H14)</f>
        <v>351</v>
      </c>
      <c r="J14" s="2945"/>
      <c r="K14" s="2945">
        <v>57</v>
      </c>
      <c r="L14" s="2945">
        <v>17</v>
      </c>
      <c r="M14" s="2946">
        <f>SUM(K14:L14)</f>
        <v>74</v>
      </c>
      <c r="N14" s="2016"/>
      <c r="O14" s="2016"/>
    </row>
    <row r="15" spans="1:34" ht="12" customHeight="1">
      <c r="A15" s="2033"/>
      <c r="B15" s="2033"/>
      <c r="C15" s="2034"/>
      <c r="D15" s="2316"/>
      <c r="E15" s="631"/>
      <c r="F15" s="92" t="s">
        <v>197</v>
      </c>
      <c r="G15" s="2944">
        <v>74</v>
      </c>
      <c r="H15" s="2944">
        <v>31</v>
      </c>
      <c r="I15" s="2944">
        <f t="shared" si="0"/>
        <v>105</v>
      </c>
      <c r="J15" s="2945"/>
      <c r="K15" s="2945">
        <v>29</v>
      </c>
      <c r="L15" s="2945">
        <v>11</v>
      </c>
      <c r="M15" s="2946">
        <f t="shared" si="1"/>
        <v>40</v>
      </c>
      <c r="N15" s="2016"/>
      <c r="O15" s="2016"/>
    </row>
    <row r="16" spans="1:34" ht="12" customHeight="1">
      <c r="A16" s="2033"/>
      <c r="B16" s="2033"/>
      <c r="C16" s="2034"/>
      <c r="D16" s="2316"/>
      <c r="E16" s="636" t="s">
        <v>23</v>
      </c>
      <c r="F16" s="92"/>
      <c r="G16" s="2947">
        <f>SUM(G17:G19)</f>
        <v>332</v>
      </c>
      <c r="H16" s="2947">
        <f>SUM(H17:H19)</f>
        <v>64</v>
      </c>
      <c r="I16" s="2950">
        <f t="shared" si="0"/>
        <v>396</v>
      </c>
      <c r="J16" s="2947"/>
      <c r="K16" s="2947">
        <f>SUM(K17:K19)</f>
        <v>289</v>
      </c>
      <c r="L16" s="2947">
        <f>SUM(L17:L19)</f>
        <v>62</v>
      </c>
      <c r="M16" s="2949">
        <f t="shared" si="1"/>
        <v>351</v>
      </c>
      <c r="N16" s="2016"/>
      <c r="O16" s="2016"/>
    </row>
    <row r="17" spans="1:19" ht="12" customHeight="1">
      <c r="A17" s="2033"/>
      <c r="B17" s="2033"/>
      <c r="C17" s="2034"/>
      <c r="D17" s="2316"/>
      <c r="E17" s="638"/>
      <c r="F17" s="92" t="s">
        <v>195</v>
      </c>
      <c r="G17" s="2944">
        <v>291</v>
      </c>
      <c r="H17" s="2944">
        <v>57</v>
      </c>
      <c r="I17" s="2944">
        <f t="shared" si="0"/>
        <v>348</v>
      </c>
      <c r="J17" s="2945"/>
      <c r="K17" s="2945">
        <v>249</v>
      </c>
      <c r="L17" s="2945">
        <v>55</v>
      </c>
      <c r="M17" s="2946">
        <f t="shared" si="1"/>
        <v>304</v>
      </c>
      <c r="N17" s="2016"/>
      <c r="O17" s="2772" t="s">
        <v>1600</v>
      </c>
      <c r="P17" s="2772"/>
      <c r="Q17" s="2772"/>
      <c r="R17" s="2772"/>
      <c r="S17" s="2772"/>
    </row>
    <row r="18" spans="1:19" ht="12" customHeight="1">
      <c r="A18" s="2033"/>
      <c r="B18" s="2033"/>
      <c r="C18" s="2034"/>
      <c r="D18" s="2316"/>
      <c r="E18" s="638"/>
      <c r="F18" s="92" t="s">
        <v>198</v>
      </c>
      <c r="G18" s="2944">
        <v>37</v>
      </c>
      <c r="H18" s="2944">
        <v>4</v>
      </c>
      <c r="I18" s="2944">
        <f t="shared" si="0"/>
        <v>41</v>
      </c>
      <c r="J18" s="2945"/>
      <c r="K18" s="2945">
        <v>36</v>
      </c>
      <c r="L18" s="2945">
        <v>4</v>
      </c>
      <c r="M18" s="2946">
        <f t="shared" si="1"/>
        <v>40</v>
      </c>
      <c r="N18" s="2016"/>
      <c r="O18" s="2772"/>
      <c r="P18" s="2772"/>
      <c r="Q18" s="2772"/>
      <c r="R18" s="2772"/>
      <c r="S18" s="2772"/>
    </row>
    <row r="19" spans="1:19" ht="12" customHeight="1">
      <c r="A19" s="2033"/>
      <c r="B19" s="2033"/>
      <c r="C19" s="2034"/>
      <c r="D19" s="2316"/>
      <c r="E19" s="638"/>
      <c r="F19" s="92" t="s">
        <v>199</v>
      </c>
      <c r="G19" s="2944">
        <v>4</v>
      </c>
      <c r="H19" s="2944">
        <v>3</v>
      </c>
      <c r="I19" s="2944">
        <f t="shared" si="0"/>
        <v>7</v>
      </c>
      <c r="J19" s="2945"/>
      <c r="K19" s="2945">
        <v>4</v>
      </c>
      <c r="L19" s="2945">
        <v>3</v>
      </c>
      <c r="M19" s="2946">
        <f t="shared" si="1"/>
        <v>7</v>
      </c>
      <c r="N19" s="2016"/>
      <c r="O19" s="2772"/>
      <c r="P19" s="2772"/>
      <c r="Q19" s="2772"/>
      <c r="R19" s="2772"/>
      <c r="S19" s="2772"/>
    </row>
    <row r="20" spans="1:19" ht="12" customHeight="1">
      <c r="A20" s="2033"/>
      <c r="B20" s="2033"/>
      <c r="C20" s="2034"/>
      <c r="D20" s="2316"/>
      <c r="E20" s="639" t="s">
        <v>24</v>
      </c>
      <c r="F20" s="167"/>
      <c r="G20" s="2947">
        <f>SUM(G21:G28)</f>
        <v>246</v>
      </c>
      <c r="H20" s="2947">
        <f>SUM(H21:H28)</f>
        <v>86</v>
      </c>
      <c r="I20" s="2950">
        <f t="shared" si="0"/>
        <v>332</v>
      </c>
      <c r="J20" s="2947"/>
      <c r="K20" s="2947">
        <f>SUM(K21:K28)</f>
        <v>89</v>
      </c>
      <c r="L20" s="2947">
        <f>SUM(L21:L28)</f>
        <v>21</v>
      </c>
      <c r="M20" s="2951">
        <f t="shared" si="1"/>
        <v>110</v>
      </c>
      <c r="N20" s="2016"/>
      <c r="O20" s="2772"/>
      <c r="P20" s="2772"/>
      <c r="Q20" s="2772"/>
      <c r="R20" s="2772"/>
      <c r="S20" s="2772"/>
    </row>
    <row r="21" spans="1:19" ht="12" customHeight="1">
      <c r="A21" s="2033"/>
      <c r="B21" s="2033"/>
      <c r="C21" s="2034"/>
      <c r="D21" s="2316"/>
      <c r="E21" s="638"/>
      <c r="F21" s="92" t="s">
        <v>195</v>
      </c>
      <c r="G21" s="2944">
        <v>24</v>
      </c>
      <c r="H21" s="2944">
        <v>4</v>
      </c>
      <c r="I21" s="2944">
        <f t="shared" si="0"/>
        <v>28</v>
      </c>
      <c r="J21" s="2945"/>
      <c r="K21" s="2945">
        <v>24</v>
      </c>
      <c r="L21" s="2945">
        <v>4</v>
      </c>
      <c r="M21" s="2946">
        <f t="shared" si="1"/>
        <v>28</v>
      </c>
      <c r="N21" s="2016"/>
      <c r="O21" s="2772"/>
      <c r="P21" s="2772"/>
      <c r="Q21" s="2772"/>
      <c r="R21" s="2772"/>
      <c r="S21" s="2772"/>
    </row>
    <row r="22" spans="1:19" ht="12" customHeight="1">
      <c r="A22" s="2033"/>
      <c r="B22" s="2033"/>
      <c r="C22" s="2034"/>
      <c r="D22" s="2316"/>
      <c r="E22" s="638"/>
      <c r="F22" s="92" t="s">
        <v>200</v>
      </c>
      <c r="G22" s="2944">
        <v>34</v>
      </c>
      <c r="H22" s="2944">
        <v>5</v>
      </c>
      <c r="I22" s="2944">
        <f t="shared" si="0"/>
        <v>39</v>
      </c>
      <c r="J22" s="2945"/>
      <c r="K22" s="2945">
        <v>19</v>
      </c>
      <c r="L22" s="2945">
        <v>2</v>
      </c>
      <c r="M22" s="2946">
        <f>SUM(K22:L22)</f>
        <v>21</v>
      </c>
      <c r="N22" s="2016"/>
      <c r="O22" s="2772"/>
      <c r="P22" s="2772"/>
      <c r="Q22" s="2772"/>
      <c r="R22" s="2772"/>
      <c r="S22" s="2772"/>
    </row>
    <row r="23" spans="1:19" ht="12" customHeight="1">
      <c r="A23" s="2033"/>
      <c r="B23" s="2033"/>
      <c r="C23" s="2034"/>
      <c r="D23" s="2316"/>
      <c r="E23" s="631"/>
      <c r="F23" s="92" t="s">
        <v>201</v>
      </c>
      <c r="G23" s="2944">
        <v>9</v>
      </c>
      <c r="H23" s="2944">
        <v>2</v>
      </c>
      <c r="I23" s="2944">
        <f t="shared" si="0"/>
        <v>11</v>
      </c>
      <c r="J23" s="2945"/>
      <c r="K23" s="2945">
        <v>2</v>
      </c>
      <c r="L23" s="2945">
        <v>0</v>
      </c>
      <c r="M23" s="2946">
        <f>SUM(K23:L23)</f>
        <v>2</v>
      </c>
      <c r="N23" s="2016"/>
      <c r="O23" s="2772"/>
      <c r="P23" s="2772"/>
      <c r="Q23" s="2772"/>
      <c r="R23" s="2772"/>
      <c r="S23" s="2772"/>
    </row>
    <row r="24" spans="1:19" ht="12" customHeight="1">
      <c r="A24" s="2033"/>
      <c r="B24" s="2033"/>
      <c r="C24" s="2034"/>
      <c r="D24" s="2316"/>
      <c r="E24" s="638"/>
      <c r="F24" s="92" t="s">
        <v>202</v>
      </c>
      <c r="G24" s="2944">
        <v>14</v>
      </c>
      <c r="H24" s="2944">
        <v>14</v>
      </c>
      <c r="I24" s="2944">
        <f t="shared" si="0"/>
        <v>28</v>
      </c>
      <c r="J24" s="2945"/>
      <c r="K24" s="2945">
        <v>2</v>
      </c>
      <c r="L24" s="2945">
        <v>2</v>
      </c>
      <c r="M24" s="2946">
        <f>SUM(K24:L24)</f>
        <v>4</v>
      </c>
      <c r="N24" s="2016"/>
      <c r="O24" s="2016"/>
    </row>
    <row r="25" spans="1:19" ht="12" customHeight="1">
      <c r="A25" s="2033"/>
      <c r="B25" s="2033"/>
      <c r="C25" s="2034"/>
      <c r="D25" s="2316"/>
      <c r="E25" s="631"/>
      <c r="F25" s="92" t="s">
        <v>203</v>
      </c>
      <c r="G25" s="2952">
        <v>29</v>
      </c>
      <c r="H25" s="2952">
        <v>9</v>
      </c>
      <c r="I25" s="2944">
        <f t="shared" si="0"/>
        <v>38</v>
      </c>
      <c r="J25" s="2945"/>
      <c r="K25" s="2945">
        <v>0</v>
      </c>
      <c r="L25" s="2945">
        <v>0</v>
      </c>
      <c r="M25" s="2946">
        <f>SUM(K25:L25)</f>
        <v>0</v>
      </c>
      <c r="N25" s="2016"/>
      <c r="O25" s="2016"/>
    </row>
    <row r="26" spans="1:19" ht="12" customHeight="1">
      <c r="A26" s="2033"/>
      <c r="B26" s="2033"/>
      <c r="C26" s="2034"/>
      <c r="D26" s="2316"/>
      <c r="E26" s="631"/>
      <c r="F26" s="92" t="s">
        <v>197</v>
      </c>
      <c r="G26" s="2952">
        <v>17</v>
      </c>
      <c r="H26" s="2952">
        <v>5</v>
      </c>
      <c r="I26" s="2944">
        <f t="shared" si="0"/>
        <v>22</v>
      </c>
      <c r="J26" s="2945"/>
      <c r="K26" s="2945">
        <v>0</v>
      </c>
      <c r="L26" s="2945">
        <v>0</v>
      </c>
      <c r="M26" s="2946">
        <f>SUM(K26:L26)</f>
        <v>0</v>
      </c>
      <c r="N26" s="2016"/>
      <c r="O26" s="2016"/>
    </row>
    <row r="27" spans="1:19" ht="12" customHeight="1">
      <c r="A27" s="2033"/>
      <c r="B27" s="2033"/>
      <c r="C27" s="2034"/>
      <c r="D27" s="2316"/>
      <c r="E27" s="631"/>
      <c r="F27" s="92" t="s">
        <v>204</v>
      </c>
      <c r="G27" s="2952">
        <v>111</v>
      </c>
      <c r="H27" s="2952">
        <v>37</v>
      </c>
      <c r="I27" s="2944">
        <f t="shared" si="0"/>
        <v>148</v>
      </c>
      <c r="J27" s="2945"/>
      <c r="K27" s="2945">
        <v>42</v>
      </c>
      <c r="L27" s="2945">
        <v>13</v>
      </c>
      <c r="M27" s="2946">
        <f t="shared" si="1"/>
        <v>55</v>
      </c>
      <c r="N27" s="2016"/>
      <c r="O27" s="2016"/>
    </row>
    <row r="28" spans="1:19" ht="12" customHeight="1">
      <c r="A28" s="2033"/>
      <c r="B28" s="2033"/>
      <c r="C28" s="2034"/>
      <c r="D28" s="2316"/>
      <c r="E28" s="631"/>
      <c r="F28" s="64" t="s">
        <v>334</v>
      </c>
      <c r="G28" s="2944">
        <v>8</v>
      </c>
      <c r="H28" s="2944">
        <v>10</v>
      </c>
      <c r="I28" s="2944">
        <f t="shared" si="0"/>
        <v>18</v>
      </c>
      <c r="J28" s="2944"/>
      <c r="K28" s="2944">
        <v>0</v>
      </c>
      <c r="L28" s="2944">
        <v>0</v>
      </c>
      <c r="M28" s="2946">
        <f t="shared" si="1"/>
        <v>0</v>
      </c>
      <c r="N28" s="2016"/>
      <c r="O28" s="2016"/>
    </row>
    <row r="29" spans="1:19" ht="12" customHeight="1">
      <c r="A29" s="2033"/>
      <c r="B29" s="2033"/>
      <c r="C29" s="2034"/>
      <c r="D29" s="2316"/>
      <c r="E29" s="639" t="s">
        <v>25</v>
      </c>
      <c r="F29" s="92"/>
      <c r="G29" s="2947">
        <f>SUM(G30:G32)</f>
        <v>93</v>
      </c>
      <c r="H29" s="2947">
        <f>SUM(H30:H32)</f>
        <v>56</v>
      </c>
      <c r="I29" s="2947">
        <f t="shared" si="0"/>
        <v>149</v>
      </c>
      <c r="J29" s="2947"/>
      <c r="K29" s="2947">
        <f>SUM(K30:K32)</f>
        <v>11</v>
      </c>
      <c r="L29" s="2947">
        <f>SUM(L30:L32)</f>
        <v>14</v>
      </c>
      <c r="M29" s="2951">
        <f t="shared" si="1"/>
        <v>25</v>
      </c>
      <c r="N29" s="2016"/>
      <c r="O29" s="2016"/>
    </row>
    <row r="30" spans="1:19" ht="12" customHeight="1">
      <c r="A30" s="2033"/>
      <c r="B30" s="2033"/>
      <c r="C30" s="2034"/>
      <c r="D30" s="2316"/>
      <c r="E30" s="631"/>
      <c r="F30" s="92" t="s">
        <v>195</v>
      </c>
      <c r="G30" s="2944">
        <v>14</v>
      </c>
      <c r="H30" s="2944">
        <v>5</v>
      </c>
      <c r="I30" s="2943">
        <f t="shared" si="0"/>
        <v>19</v>
      </c>
      <c r="J30" s="2945"/>
      <c r="K30" s="2945">
        <v>2</v>
      </c>
      <c r="L30" s="2945">
        <v>0</v>
      </c>
      <c r="M30" s="2946">
        <f t="shared" si="1"/>
        <v>2</v>
      </c>
      <c r="N30" s="2016"/>
      <c r="O30" s="2016"/>
    </row>
    <row r="31" spans="1:19" ht="12" customHeight="1">
      <c r="A31" s="2033"/>
      <c r="B31" s="2033"/>
      <c r="C31" s="2034"/>
      <c r="D31" s="2316"/>
      <c r="E31" s="631"/>
      <c r="F31" s="92" t="s">
        <v>200</v>
      </c>
      <c r="G31" s="2944">
        <v>19</v>
      </c>
      <c r="H31" s="2944">
        <v>21</v>
      </c>
      <c r="I31" s="2943">
        <f>SUM(G31:H31)</f>
        <v>40</v>
      </c>
      <c r="J31" s="2945"/>
      <c r="K31" s="2945">
        <v>1</v>
      </c>
      <c r="L31" s="2945">
        <v>4</v>
      </c>
      <c r="M31" s="2946">
        <f>SUM(K31:L31)</f>
        <v>5</v>
      </c>
      <c r="N31" s="2016"/>
      <c r="O31" s="2016"/>
    </row>
    <row r="32" spans="1:19" ht="12" customHeight="1">
      <c r="A32" s="2033"/>
      <c r="B32" s="2033"/>
      <c r="C32" s="2034"/>
      <c r="D32" s="2316"/>
      <c r="E32" s="631"/>
      <c r="F32" s="64" t="s">
        <v>193</v>
      </c>
      <c r="G32" s="2944">
        <v>60</v>
      </c>
      <c r="H32" s="2944">
        <v>30</v>
      </c>
      <c r="I32" s="2943">
        <f t="shared" si="0"/>
        <v>90</v>
      </c>
      <c r="J32" s="2945"/>
      <c r="K32" s="2945">
        <v>8</v>
      </c>
      <c r="L32" s="2945">
        <v>10</v>
      </c>
      <c r="M32" s="2946">
        <f t="shared" si="1"/>
        <v>18</v>
      </c>
      <c r="N32" s="2016"/>
      <c r="O32" s="2016"/>
    </row>
    <row r="33" spans="1:15" ht="12" customHeight="1">
      <c r="A33" s="2033"/>
      <c r="B33" s="2033"/>
      <c r="C33" s="2034"/>
      <c r="D33" s="2316"/>
      <c r="E33" s="640" t="s">
        <v>26</v>
      </c>
      <c r="F33" s="92"/>
      <c r="G33" s="2947">
        <f>G34</f>
        <v>66</v>
      </c>
      <c r="H33" s="2947">
        <f>H34</f>
        <v>54</v>
      </c>
      <c r="I33" s="2950">
        <f t="shared" si="0"/>
        <v>120</v>
      </c>
      <c r="J33" s="2945"/>
      <c r="K33" s="2947">
        <f>K34</f>
        <v>16</v>
      </c>
      <c r="L33" s="2947">
        <f>L34</f>
        <v>18</v>
      </c>
      <c r="M33" s="2949">
        <f t="shared" si="1"/>
        <v>34</v>
      </c>
      <c r="N33" s="2016"/>
      <c r="O33" s="2016"/>
    </row>
    <row r="34" spans="1:15" ht="12" customHeight="1">
      <c r="A34" s="2033"/>
      <c r="B34" s="2033"/>
      <c r="C34" s="2034"/>
      <c r="D34" s="2316"/>
      <c r="E34" s="638"/>
      <c r="F34" s="92" t="s">
        <v>206</v>
      </c>
      <c r="G34" s="2944">
        <v>66</v>
      </c>
      <c r="H34" s="2944">
        <v>54</v>
      </c>
      <c r="I34" s="2944">
        <f t="shared" si="0"/>
        <v>120</v>
      </c>
      <c r="J34" s="2944"/>
      <c r="K34" s="2944">
        <v>16</v>
      </c>
      <c r="L34" s="2945">
        <v>18</v>
      </c>
      <c r="M34" s="2946">
        <f t="shared" si="1"/>
        <v>34</v>
      </c>
      <c r="N34" s="2016"/>
      <c r="O34" s="2016"/>
    </row>
    <row r="35" spans="1:15" s="2957" customFormat="1" ht="12" customHeight="1">
      <c r="A35" s="2953"/>
      <c r="B35" s="2953"/>
      <c r="C35" s="2954"/>
      <c r="D35" s="2102"/>
      <c r="E35" s="640" t="s">
        <v>27</v>
      </c>
      <c r="F35" s="175"/>
      <c r="G35" s="2950">
        <f>SUM(G36)</f>
        <v>0</v>
      </c>
      <c r="H35" s="2950">
        <f>SUM(H36)</f>
        <v>0</v>
      </c>
      <c r="I35" s="2950">
        <f t="shared" si="0"/>
        <v>0</v>
      </c>
      <c r="J35" s="2950"/>
      <c r="K35" s="2950">
        <f>SUM(K36)</f>
        <v>0</v>
      </c>
      <c r="L35" s="2950">
        <f>SUM(L36)</f>
        <v>0</v>
      </c>
      <c r="M35" s="2955">
        <f t="shared" si="1"/>
        <v>0</v>
      </c>
      <c r="N35" s="2956"/>
      <c r="O35" s="2956"/>
    </row>
    <row r="36" spans="1:15" ht="12" customHeight="1">
      <c r="A36" s="2033"/>
      <c r="B36" s="2033"/>
      <c r="C36" s="2034"/>
      <c r="D36" s="2096"/>
      <c r="E36" s="648"/>
      <c r="F36" s="314" t="s">
        <v>207</v>
      </c>
      <c r="G36" s="2944">
        <v>0</v>
      </c>
      <c r="H36" s="2944">
        <v>0</v>
      </c>
      <c r="I36" s="2944">
        <f t="shared" si="0"/>
        <v>0</v>
      </c>
      <c r="J36" s="2944"/>
      <c r="K36" s="2944">
        <v>0</v>
      </c>
      <c r="L36" s="2945">
        <v>0</v>
      </c>
      <c r="M36" s="2946">
        <f t="shared" si="1"/>
        <v>0</v>
      </c>
      <c r="N36" s="2016"/>
      <c r="O36" s="2016"/>
    </row>
    <row r="37" spans="1:15" ht="12.95" customHeight="1">
      <c r="A37" s="2024"/>
      <c r="B37" s="2024"/>
      <c r="C37" s="2034"/>
      <c r="D37" s="2211">
        <v>1402</v>
      </c>
      <c r="E37" s="29" t="s">
        <v>29</v>
      </c>
      <c r="F37" s="123"/>
      <c r="G37" s="2958">
        <f>SUM(G38+G44+G48+G53+G56+G60+G63+G67)</f>
        <v>3350</v>
      </c>
      <c r="H37" s="2958">
        <f>SUM(H38+H44+H48+H53+H56+H60+H63+H67)</f>
        <v>3267</v>
      </c>
      <c r="I37" s="2958">
        <f>I38+I44+I48+I53+I56+I60+I63+I67</f>
        <v>6617</v>
      </c>
      <c r="J37" s="2958">
        <f>J38+J44+J48+J53+J60+J63+J67</f>
        <v>0</v>
      </c>
      <c r="K37" s="2958">
        <f>SUM(K38+K44+K48+K53+K56+K60+K63+K67)</f>
        <v>2284</v>
      </c>
      <c r="L37" s="2958">
        <f>L38+L44+L48+L53+L60+L63+L67+L56</f>
        <v>2097</v>
      </c>
      <c r="M37" s="2959">
        <f>SUM(K37:L37)</f>
        <v>4381</v>
      </c>
      <c r="N37" s="2016"/>
      <c r="O37" s="2016"/>
    </row>
    <row r="38" spans="1:15" ht="12" customHeight="1">
      <c r="A38" s="2033"/>
      <c r="B38" s="2033"/>
      <c r="C38" s="2033"/>
      <c r="D38" s="2212"/>
      <c r="E38" s="636" t="s">
        <v>114</v>
      </c>
      <c r="F38" s="92"/>
      <c r="G38" s="2947">
        <f>SUM(G39:G43)</f>
        <v>1658</v>
      </c>
      <c r="H38" s="2947">
        <f>SUM(H39:H43)</f>
        <v>1466</v>
      </c>
      <c r="I38" s="2947">
        <f>G38+H38</f>
        <v>3124</v>
      </c>
      <c r="J38" s="2947"/>
      <c r="K38" s="2947">
        <f>SUM(K39:K43)</f>
        <v>1175</v>
      </c>
      <c r="L38" s="2947">
        <f>SUM(L39:L43)</f>
        <v>1016</v>
      </c>
      <c r="M38" s="2951">
        <f t="shared" ref="M38:M68" si="2">SUM(K38:L38)</f>
        <v>2191</v>
      </c>
      <c r="N38" s="2016"/>
      <c r="O38" s="2016"/>
    </row>
    <row r="39" spans="1:15" ht="12" customHeight="1">
      <c r="A39" s="2033"/>
      <c r="B39" s="2033"/>
      <c r="C39" s="2033"/>
      <c r="D39" s="2212"/>
      <c r="E39" s="631"/>
      <c r="F39" s="92" t="s">
        <v>208</v>
      </c>
      <c r="G39" s="2033">
        <v>439</v>
      </c>
      <c r="H39" s="2033">
        <v>452</v>
      </c>
      <c r="I39" s="2944">
        <f>SUM(G39:H39)</f>
        <v>891</v>
      </c>
      <c r="J39" s="2945"/>
      <c r="K39" s="2945">
        <v>263</v>
      </c>
      <c r="L39" s="2945">
        <v>270</v>
      </c>
      <c r="M39" s="2946">
        <f t="shared" si="2"/>
        <v>533</v>
      </c>
      <c r="N39" s="2016"/>
      <c r="O39" s="2016"/>
    </row>
    <row r="40" spans="1:15" ht="12" customHeight="1">
      <c r="A40" s="2033"/>
      <c r="B40" s="2033"/>
      <c r="C40" s="2033"/>
      <c r="D40" s="2212"/>
      <c r="E40" s="631"/>
      <c r="F40" s="92" t="s">
        <v>209</v>
      </c>
      <c r="G40" s="2945">
        <v>501</v>
      </c>
      <c r="H40" s="2945">
        <v>452</v>
      </c>
      <c r="I40" s="2944">
        <f>SUM(G40:H40)</f>
        <v>953</v>
      </c>
      <c r="J40" s="2945"/>
      <c r="K40" s="2945">
        <v>435</v>
      </c>
      <c r="L40" s="2945">
        <v>382</v>
      </c>
      <c r="M40" s="2946">
        <f t="shared" si="2"/>
        <v>817</v>
      </c>
      <c r="N40" s="2016"/>
      <c r="O40" s="2016"/>
    </row>
    <row r="41" spans="1:15" ht="12" customHeight="1">
      <c r="A41" s="2033"/>
      <c r="B41" s="2033"/>
      <c r="C41" s="2033"/>
      <c r="D41" s="2212"/>
      <c r="E41" s="631"/>
      <c r="F41" s="92" t="s">
        <v>210</v>
      </c>
      <c r="G41" s="2944">
        <v>234</v>
      </c>
      <c r="H41" s="2944">
        <v>453</v>
      </c>
      <c r="I41" s="2944">
        <f>SUM(G41:H41)</f>
        <v>687</v>
      </c>
      <c r="J41" s="2945"/>
      <c r="K41" s="2945">
        <v>139</v>
      </c>
      <c r="L41" s="2945">
        <v>286</v>
      </c>
      <c r="M41" s="2946">
        <f t="shared" si="2"/>
        <v>425</v>
      </c>
      <c r="N41" s="2016"/>
      <c r="O41" s="2016"/>
    </row>
    <row r="42" spans="1:15" ht="12" customHeight="1">
      <c r="A42" s="2033"/>
      <c r="B42" s="2033"/>
      <c r="C42" s="2033"/>
      <c r="D42" s="2212"/>
      <c r="E42" s="631"/>
      <c r="F42" s="92" t="s">
        <v>211</v>
      </c>
      <c r="G42" s="2944">
        <v>139</v>
      </c>
      <c r="H42" s="2944">
        <v>22</v>
      </c>
      <c r="I42" s="2944">
        <f>SUM(G42:H42)</f>
        <v>161</v>
      </c>
      <c r="J42" s="2945"/>
      <c r="K42" s="2945">
        <v>58</v>
      </c>
      <c r="L42" s="2945">
        <v>12</v>
      </c>
      <c r="M42" s="2946">
        <f t="shared" si="2"/>
        <v>70</v>
      </c>
      <c r="N42" s="2016"/>
      <c r="O42" s="2016"/>
    </row>
    <row r="43" spans="1:15" ht="12" customHeight="1">
      <c r="A43" s="2033"/>
      <c r="B43" s="2033"/>
      <c r="C43" s="2033"/>
      <c r="D43" s="2212"/>
      <c r="E43" s="638"/>
      <c r="F43" s="92" t="s">
        <v>212</v>
      </c>
      <c r="G43" s="2945">
        <v>345</v>
      </c>
      <c r="H43" s="2945">
        <v>87</v>
      </c>
      <c r="I43" s="2944">
        <f>SUM(G43:H43)</f>
        <v>432</v>
      </c>
      <c r="J43" s="2945"/>
      <c r="K43" s="2945">
        <v>280</v>
      </c>
      <c r="L43" s="2945">
        <v>66</v>
      </c>
      <c r="M43" s="2946">
        <f t="shared" si="2"/>
        <v>346</v>
      </c>
      <c r="N43" s="2016"/>
      <c r="O43" s="2016"/>
    </row>
    <row r="44" spans="1:15" ht="12" customHeight="1">
      <c r="A44" s="2033"/>
      <c r="B44" s="2033"/>
      <c r="C44" s="2033"/>
      <c r="D44" s="2212"/>
      <c r="E44" s="636" t="s">
        <v>113</v>
      </c>
      <c r="F44" s="92"/>
      <c r="G44" s="2947">
        <f>G45+G47+G46</f>
        <v>537</v>
      </c>
      <c r="H44" s="2947">
        <f>H45+H47+H46</f>
        <v>429</v>
      </c>
      <c r="I44" s="2950">
        <f t="shared" ref="I44:I68" si="3">SUM(G44:H44)</f>
        <v>966</v>
      </c>
      <c r="J44" s="2947"/>
      <c r="K44" s="2947">
        <f>K45+K47+K46</f>
        <v>541</v>
      </c>
      <c r="L44" s="2947">
        <f>L45+L47+L46</f>
        <v>431</v>
      </c>
      <c r="M44" s="2951">
        <f t="shared" si="2"/>
        <v>972</v>
      </c>
      <c r="N44" s="2016"/>
      <c r="O44" s="2016"/>
    </row>
    <row r="45" spans="1:15" ht="12" customHeight="1">
      <c r="A45" s="2033"/>
      <c r="B45" s="2033"/>
      <c r="C45" s="2033"/>
      <c r="D45" s="2212"/>
      <c r="E45" s="631"/>
      <c r="F45" s="92" t="s">
        <v>209</v>
      </c>
      <c r="G45" s="2945">
        <v>344</v>
      </c>
      <c r="H45" s="2945">
        <v>374</v>
      </c>
      <c r="I45" s="2944">
        <f t="shared" si="3"/>
        <v>718</v>
      </c>
      <c r="J45" s="2945"/>
      <c r="K45" s="2945">
        <v>348</v>
      </c>
      <c r="L45" s="2945">
        <v>376</v>
      </c>
      <c r="M45" s="2946">
        <f t="shared" si="2"/>
        <v>724</v>
      </c>
      <c r="N45" s="2016"/>
      <c r="O45" s="2016"/>
    </row>
    <row r="46" spans="1:15" ht="12" customHeight="1">
      <c r="A46" s="2033"/>
      <c r="B46" s="2033"/>
      <c r="C46" s="2033"/>
      <c r="D46" s="2212"/>
      <c r="E46" s="631"/>
      <c r="F46" s="92" t="s">
        <v>211</v>
      </c>
      <c r="G46" s="2945">
        <v>59</v>
      </c>
      <c r="H46" s="2945">
        <v>19</v>
      </c>
      <c r="I46" s="2944">
        <f>SUM(G46:H46)</f>
        <v>78</v>
      </c>
      <c r="J46" s="2945"/>
      <c r="K46" s="2945">
        <v>59</v>
      </c>
      <c r="L46" s="2945">
        <v>19</v>
      </c>
      <c r="M46" s="2946">
        <f>SUM(K46:L46)</f>
        <v>78</v>
      </c>
      <c r="N46" s="2016"/>
      <c r="O46" s="2016"/>
    </row>
    <row r="47" spans="1:15" ht="12" customHeight="1">
      <c r="A47" s="2033"/>
      <c r="B47" s="2033"/>
      <c r="C47" s="2033"/>
      <c r="D47" s="2212"/>
      <c r="E47" s="631"/>
      <c r="F47" s="92" t="s">
        <v>212</v>
      </c>
      <c r="G47" s="2945">
        <v>134</v>
      </c>
      <c r="H47" s="2945">
        <v>36</v>
      </c>
      <c r="I47" s="2944">
        <f t="shared" si="3"/>
        <v>170</v>
      </c>
      <c r="J47" s="2945"/>
      <c r="K47" s="2945">
        <v>134</v>
      </c>
      <c r="L47" s="2945">
        <v>36</v>
      </c>
      <c r="M47" s="2946">
        <f t="shared" si="2"/>
        <v>170</v>
      </c>
      <c r="N47" s="2016"/>
      <c r="O47" s="2016"/>
    </row>
    <row r="48" spans="1:15" ht="12" customHeight="1">
      <c r="A48" s="2033"/>
      <c r="B48" s="2033"/>
      <c r="C48" s="2033"/>
      <c r="D48" s="2212"/>
      <c r="E48" s="636" t="s">
        <v>32</v>
      </c>
      <c r="F48" s="92"/>
      <c r="G48" s="2947">
        <f>SUM(G49:G52)</f>
        <v>217</v>
      </c>
      <c r="H48" s="2947">
        <f>SUM(H49:H52)</f>
        <v>308</v>
      </c>
      <c r="I48" s="2950">
        <f t="shared" si="3"/>
        <v>525</v>
      </c>
      <c r="J48" s="2947"/>
      <c r="K48" s="2947">
        <f>SUM(K49:K52)</f>
        <v>8</v>
      </c>
      <c r="L48" s="2947">
        <f>SUM(L49:L52)</f>
        <v>25</v>
      </c>
      <c r="M48" s="2951">
        <f t="shared" si="2"/>
        <v>33</v>
      </c>
      <c r="N48" s="2016"/>
      <c r="O48" s="2016"/>
    </row>
    <row r="49" spans="1:15" ht="12" customHeight="1">
      <c r="A49" s="2033"/>
      <c r="B49" s="2033"/>
      <c r="C49" s="2033"/>
      <c r="D49" s="2212"/>
      <c r="E49" s="631"/>
      <c r="F49" s="92" t="s">
        <v>208</v>
      </c>
      <c r="G49" s="2945">
        <v>125</v>
      </c>
      <c r="H49" s="2945">
        <v>124</v>
      </c>
      <c r="I49" s="2944">
        <f t="shared" si="3"/>
        <v>249</v>
      </c>
      <c r="J49" s="2945"/>
      <c r="K49" s="2945">
        <v>2</v>
      </c>
      <c r="L49" s="2945">
        <v>5</v>
      </c>
      <c r="M49" s="2946">
        <f t="shared" si="2"/>
        <v>7</v>
      </c>
      <c r="N49" s="2016"/>
      <c r="O49" s="2016"/>
    </row>
    <row r="50" spans="1:15" ht="12" customHeight="1">
      <c r="A50" s="2033"/>
      <c r="B50" s="2033"/>
      <c r="C50" s="2033"/>
      <c r="D50" s="2212"/>
      <c r="E50" s="631"/>
      <c r="F50" s="92" t="s">
        <v>213</v>
      </c>
      <c r="G50" s="2945">
        <v>0</v>
      </c>
      <c r="H50" s="2945">
        <v>0</v>
      </c>
      <c r="I50" s="2944">
        <f t="shared" si="3"/>
        <v>0</v>
      </c>
      <c r="J50" s="2945"/>
      <c r="K50" s="2945">
        <v>0</v>
      </c>
      <c r="L50" s="2945">
        <v>0</v>
      </c>
      <c r="M50" s="2946">
        <f t="shared" si="2"/>
        <v>0</v>
      </c>
      <c r="N50" s="2016"/>
      <c r="O50" s="2016"/>
    </row>
    <row r="51" spans="1:15" ht="12" customHeight="1">
      <c r="A51" s="2033"/>
      <c r="B51" s="2033"/>
      <c r="C51" s="2033"/>
      <c r="D51" s="2212"/>
      <c r="E51" s="631"/>
      <c r="F51" s="92" t="s">
        <v>214</v>
      </c>
      <c r="G51" s="2944">
        <v>50</v>
      </c>
      <c r="H51" s="2944">
        <v>89</v>
      </c>
      <c r="I51" s="2944">
        <f t="shared" si="3"/>
        <v>139</v>
      </c>
      <c r="J51" s="2945"/>
      <c r="K51" s="2945">
        <v>0</v>
      </c>
      <c r="L51" s="2945">
        <v>0</v>
      </c>
      <c r="M51" s="2946">
        <f>SUM(K51:L51)</f>
        <v>0</v>
      </c>
      <c r="N51" s="2016"/>
      <c r="O51" s="2016"/>
    </row>
    <row r="52" spans="1:15" ht="12" customHeight="1">
      <c r="A52" s="2033"/>
      <c r="B52" s="2033"/>
      <c r="C52" s="2033"/>
      <c r="D52" s="2212"/>
      <c r="E52" s="631"/>
      <c r="F52" s="92" t="s">
        <v>215</v>
      </c>
      <c r="G52" s="2945">
        <v>42</v>
      </c>
      <c r="H52" s="2945">
        <v>95</v>
      </c>
      <c r="I52" s="2944">
        <f t="shared" si="3"/>
        <v>137</v>
      </c>
      <c r="J52" s="2945"/>
      <c r="K52" s="2945">
        <v>6</v>
      </c>
      <c r="L52" s="2945">
        <v>20</v>
      </c>
      <c r="M52" s="2946">
        <f t="shared" si="2"/>
        <v>26</v>
      </c>
      <c r="N52" s="2016"/>
      <c r="O52" s="2016"/>
    </row>
    <row r="53" spans="1:15" ht="12" customHeight="1">
      <c r="A53" s="2033"/>
      <c r="B53" s="2033"/>
      <c r="C53" s="2033"/>
      <c r="D53" s="2212"/>
      <c r="E53" s="636" t="s">
        <v>131</v>
      </c>
      <c r="F53" s="92"/>
      <c r="G53" s="2947">
        <f>G54+G55</f>
        <v>375</v>
      </c>
      <c r="H53" s="2947">
        <f>H54+H55</f>
        <v>444</v>
      </c>
      <c r="I53" s="2950">
        <f t="shared" si="3"/>
        <v>819</v>
      </c>
      <c r="J53" s="2947"/>
      <c r="K53" s="2947">
        <f>SUM(K54:K55)</f>
        <v>144</v>
      </c>
      <c r="L53" s="2947">
        <f>SUM(L54:L55)</f>
        <v>187</v>
      </c>
      <c r="M53" s="2951">
        <f t="shared" si="2"/>
        <v>331</v>
      </c>
      <c r="N53" s="2016"/>
      <c r="O53" s="2016"/>
    </row>
    <row r="54" spans="1:15" ht="12" customHeight="1">
      <c r="A54" s="2033"/>
      <c r="B54" s="2033"/>
      <c r="C54" s="2033"/>
      <c r="D54" s="2212"/>
      <c r="E54" s="638"/>
      <c r="F54" s="92" t="s">
        <v>208</v>
      </c>
      <c r="G54" s="2944">
        <v>154</v>
      </c>
      <c r="H54" s="2944">
        <v>192</v>
      </c>
      <c r="I54" s="2944">
        <f t="shared" si="3"/>
        <v>346</v>
      </c>
      <c r="J54" s="2945"/>
      <c r="K54" s="2945">
        <v>67</v>
      </c>
      <c r="L54" s="2945">
        <v>97</v>
      </c>
      <c r="M54" s="2946">
        <f t="shared" si="2"/>
        <v>164</v>
      </c>
      <c r="N54" s="2016"/>
      <c r="O54" s="2016"/>
    </row>
    <row r="55" spans="1:15" ht="12" customHeight="1">
      <c r="A55" s="2033"/>
      <c r="B55" s="2033"/>
      <c r="C55" s="2033"/>
      <c r="D55" s="2212"/>
      <c r="E55" s="638"/>
      <c r="F55" s="92" t="s">
        <v>209</v>
      </c>
      <c r="G55" s="2952">
        <v>221</v>
      </c>
      <c r="H55" s="2952">
        <v>252</v>
      </c>
      <c r="I55" s="2944">
        <f t="shared" si="3"/>
        <v>473</v>
      </c>
      <c r="J55" s="2945"/>
      <c r="K55" s="2945">
        <v>77</v>
      </c>
      <c r="L55" s="2945">
        <v>90</v>
      </c>
      <c r="M55" s="2946">
        <f t="shared" si="2"/>
        <v>167</v>
      </c>
      <c r="N55" s="2016"/>
      <c r="O55" s="2016"/>
    </row>
    <row r="56" spans="1:15" ht="12" customHeight="1">
      <c r="A56" s="2033"/>
      <c r="B56" s="2033"/>
      <c r="C56" s="2033"/>
      <c r="D56" s="2212"/>
      <c r="E56" s="636" t="s">
        <v>132</v>
      </c>
      <c r="F56" s="92"/>
      <c r="G56" s="2947">
        <f>G57+G58+G59</f>
        <v>199</v>
      </c>
      <c r="H56" s="2947">
        <f>H57+H58+H59</f>
        <v>219</v>
      </c>
      <c r="I56" s="2950">
        <f t="shared" si="3"/>
        <v>418</v>
      </c>
      <c r="J56" s="2947"/>
      <c r="K56" s="2947">
        <f>K57+K58+K59</f>
        <v>127</v>
      </c>
      <c r="L56" s="2947">
        <f>L57+L58+L59</f>
        <v>128</v>
      </c>
      <c r="M56" s="2949">
        <f t="shared" si="2"/>
        <v>255</v>
      </c>
      <c r="N56" s="2016"/>
      <c r="O56" s="2016"/>
    </row>
    <row r="57" spans="1:15" ht="12" customHeight="1">
      <c r="A57" s="2033"/>
      <c r="B57" s="2033"/>
      <c r="C57" s="2033"/>
      <c r="D57" s="2212"/>
      <c r="E57" s="631"/>
      <c r="F57" s="92" t="s">
        <v>208</v>
      </c>
      <c r="G57" s="2944">
        <v>73</v>
      </c>
      <c r="H57" s="2944">
        <v>95</v>
      </c>
      <c r="I57" s="2944">
        <f t="shared" si="3"/>
        <v>168</v>
      </c>
      <c r="J57" s="2945"/>
      <c r="K57" s="2945">
        <v>43</v>
      </c>
      <c r="L57" s="2945">
        <v>58</v>
      </c>
      <c r="M57" s="2946">
        <f t="shared" si="2"/>
        <v>101</v>
      </c>
      <c r="N57" s="2016"/>
      <c r="O57" s="2016"/>
    </row>
    <row r="58" spans="1:15" ht="12" customHeight="1">
      <c r="A58" s="2033"/>
      <c r="B58" s="2033"/>
      <c r="C58" s="2033"/>
      <c r="D58" s="2212"/>
      <c r="E58" s="631"/>
      <c r="F58" s="92" t="s">
        <v>216</v>
      </c>
      <c r="G58" s="2952">
        <v>0</v>
      </c>
      <c r="H58" s="2952">
        <v>0</v>
      </c>
      <c r="I58" s="2944">
        <f t="shared" si="3"/>
        <v>0</v>
      </c>
      <c r="J58" s="2945"/>
      <c r="K58" s="2945">
        <v>0</v>
      </c>
      <c r="L58" s="2945">
        <v>0</v>
      </c>
      <c r="M58" s="2946">
        <f t="shared" si="2"/>
        <v>0</v>
      </c>
      <c r="N58" s="2016"/>
      <c r="O58" s="2016"/>
    </row>
    <row r="59" spans="1:15" ht="12" customHeight="1">
      <c r="A59" s="2033"/>
      <c r="B59" s="2033"/>
      <c r="C59" s="2033"/>
      <c r="D59" s="2212"/>
      <c r="E59" s="631"/>
      <c r="F59" s="92" t="s">
        <v>209</v>
      </c>
      <c r="G59" s="2952">
        <v>126</v>
      </c>
      <c r="H59" s="2952">
        <v>124</v>
      </c>
      <c r="I59" s="2944">
        <f t="shared" si="3"/>
        <v>250</v>
      </c>
      <c r="J59" s="2945"/>
      <c r="K59" s="2945">
        <v>84</v>
      </c>
      <c r="L59" s="2945">
        <v>70</v>
      </c>
      <c r="M59" s="2946">
        <f t="shared" si="2"/>
        <v>154</v>
      </c>
      <c r="N59" s="2016"/>
      <c r="O59" s="2016"/>
    </row>
    <row r="60" spans="1:15" ht="12" customHeight="1">
      <c r="A60" s="2033"/>
      <c r="B60" s="2033"/>
      <c r="C60" s="2033"/>
      <c r="D60" s="2212"/>
      <c r="E60" s="636" t="s">
        <v>35</v>
      </c>
      <c r="F60" s="92"/>
      <c r="G60" s="2947">
        <f>G61+G62</f>
        <v>111</v>
      </c>
      <c r="H60" s="2947">
        <f>H61+H62</f>
        <v>153</v>
      </c>
      <c r="I60" s="2950">
        <f t="shared" si="3"/>
        <v>264</v>
      </c>
      <c r="J60" s="2945"/>
      <c r="K60" s="2947">
        <f>K61+K62</f>
        <v>79</v>
      </c>
      <c r="L60" s="2947">
        <f>L61+L62</f>
        <v>112</v>
      </c>
      <c r="M60" s="2955">
        <f t="shared" si="2"/>
        <v>191</v>
      </c>
      <c r="N60" s="2016"/>
      <c r="O60" s="2016"/>
    </row>
    <row r="61" spans="1:15" ht="12" customHeight="1">
      <c r="A61" s="2033"/>
      <c r="B61" s="2033"/>
      <c r="C61" s="2033"/>
      <c r="D61" s="2212"/>
      <c r="E61" s="638"/>
      <c r="F61" s="92" t="s">
        <v>208</v>
      </c>
      <c r="G61" s="2033">
        <v>60</v>
      </c>
      <c r="H61" s="2033">
        <v>80</v>
      </c>
      <c r="I61" s="2944">
        <f t="shared" si="3"/>
        <v>140</v>
      </c>
      <c r="J61" s="2945"/>
      <c r="K61" s="2945">
        <v>54</v>
      </c>
      <c r="L61" s="2945">
        <v>75</v>
      </c>
      <c r="M61" s="2946">
        <f t="shared" si="2"/>
        <v>129</v>
      </c>
      <c r="N61" s="2016"/>
      <c r="O61" s="2016"/>
    </row>
    <row r="62" spans="1:15" ht="12" customHeight="1">
      <c r="A62" s="2033"/>
      <c r="B62" s="2033"/>
      <c r="C62" s="2033"/>
      <c r="D62" s="2212"/>
      <c r="E62" s="638"/>
      <c r="F62" s="92" t="s">
        <v>209</v>
      </c>
      <c r="G62" s="2033">
        <v>51</v>
      </c>
      <c r="H62" s="2033">
        <v>73</v>
      </c>
      <c r="I62" s="2944">
        <f t="shared" si="3"/>
        <v>124</v>
      </c>
      <c r="J62" s="2945"/>
      <c r="K62" s="2945">
        <v>25</v>
      </c>
      <c r="L62" s="2945">
        <v>37</v>
      </c>
      <c r="M62" s="2946">
        <f t="shared" si="2"/>
        <v>62</v>
      </c>
      <c r="N62" s="2016"/>
      <c r="O62" s="2016"/>
    </row>
    <row r="63" spans="1:15" ht="12" customHeight="1">
      <c r="A63" s="2033"/>
      <c r="B63" s="2033"/>
      <c r="C63" s="2033"/>
      <c r="D63" s="2212"/>
      <c r="E63" s="636" t="s">
        <v>133</v>
      </c>
      <c r="F63" s="92"/>
      <c r="G63" s="2947">
        <f>SUM(G64:G66)</f>
        <v>210</v>
      </c>
      <c r="H63" s="2947">
        <f>SUM(H64:H66)</f>
        <v>184</v>
      </c>
      <c r="I63" s="2950">
        <f t="shared" si="3"/>
        <v>394</v>
      </c>
      <c r="J63" s="2945"/>
      <c r="K63" s="2947">
        <f>SUM(K64:K66)</f>
        <v>199</v>
      </c>
      <c r="L63" s="2947">
        <f>SUM(L64:L66)</f>
        <v>178</v>
      </c>
      <c r="M63" s="2955">
        <f t="shared" si="2"/>
        <v>377</v>
      </c>
      <c r="N63" s="2016"/>
      <c r="O63" s="2016"/>
    </row>
    <row r="64" spans="1:15" ht="12" customHeight="1">
      <c r="A64" s="2033"/>
      <c r="B64" s="2033"/>
      <c r="C64" s="2033"/>
      <c r="D64" s="2212"/>
      <c r="E64" s="348"/>
      <c r="F64" s="92" t="s">
        <v>208</v>
      </c>
      <c r="G64" s="2952">
        <v>101</v>
      </c>
      <c r="H64" s="2952">
        <v>109</v>
      </c>
      <c r="I64" s="2944">
        <f t="shared" si="3"/>
        <v>210</v>
      </c>
      <c r="J64" s="2945"/>
      <c r="K64" s="2945">
        <v>98</v>
      </c>
      <c r="L64" s="2945">
        <v>109</v>
      </c>
      <c r="M64" s="2946">
        <f t="shared" si="2"/>
        <v>207</v>
      </c>
      <c r="N64" s="2016"/>
      <c r="O64" s="2016"/>
    </row>
    <row r="65" spans="1:15" ht="12" customHeight="1">
      <c r="A65" s="2033"/>
      <c r="B65" s="2033"/>
      <c r="C65" s="2033"/>
      <c r="D65" s="2212"/>
      <c r="E65" s="348"/>
      <c r="F65" s="92" t="s">
        <v>209</v>
      </c>
      <c r="G65" s="2033">
        <v>103</v>
      </c>
      <c r="H65" s="2945">
        <v>68</v>
      </c>
      <c r="I65" s="2944">
        <f t="shared" si="3"/>
        <v>171</v>
      </c>
      <c r="J65" s="2945"/>
      <c r="K65" s="2945">
        <v>95</v>
      </c>
      <c r="L65" s="2945">
        <v>62</v>
      </c>
      <c r="M65" s="2946">
        <f t="shared" si="2"/>
        <v>157</v>
      </c>
      <c r="N65" s="2016"/>
      <c r="O65" s="2016"/>
    </row>
    <row r="66" spans="1:15" ht="12" customHeight="1">
      <c r="A66" s="2033"/>
      <c r="B66" s="2033"/>
      <c r="C66" s="2033"/>
      <c r="D66" s="2212"/>
      <c r="E66" s="348"/>
      <c r="F66" s="92" t="s">
        <v>215</v>
      </c>
      <c r="G66" s="2944">
        <v>6</v>
      </c>
      <c r="H66" s="2944">
        <v>7</v>
      </c>
      <c r="I66" s="2944">
        <f t="shared" si="3"/>
        <v>13</v>
      </c>
      <c r="J66" s="2945"/>
      <c r="K66" s="2945">
        <v>6</v>
      </c>
      <c r="L66" s="2945">
        <v>7</v>
      </c>
      <c r="M66" s="2946">
        <f t="shared" si="2"/>
        <v>13</v>
      </c>
      <c r="N66" s="2016"/>
      <c r="O66" s="2016"/>
    </row>
    <row r="67" spans="1:15" ht="12" customHeight="1">
      <c r="A67" s="2033"/>
      <c r="B67" s="2033"/>
      <c r="C67" s="2033"/>
      <c r="D67" s="2212"/>
      <c r="E67" s="640" t="s">
        <v>37</v>
      </c>
      <c r="F67" s="175"/>
      <c r="G67" s="2948">
        <f>G68</f>
        <v>43</v>
      </c>
      <c r="H67" s="2948">
        <f>H68</f>
        <v>64</v>
      </c>
      <c r="I67" s="2950">
        <f t="shared" si="3"/>
        <v>107</v>
      </c>
      <c r="J67" s="2945"/>
      <c r="K67" s="2947">
        <f>K68</f>
        <v>11</v>
      </c>
      <c r="L67" s="2947">
        <f>L68</f>
        <v>20</v>
      </c>
      <c r="M67" s="2949">
        <f t="shared" si="2"/>
        <v>31</v>
      </c>
      <c r="N67" s="2016"/>
      <c r="O67" s="2016"/>
    </row>
    <row r="68" spans="1:15" ht="12" customHeight="1">
      <c r="A68" s="2033"/>
      <c r="B68" s="2033"/>
      <c r="C68" s="2033"/>
      <c r="D68" s="2213"/>
      <c r="E68" s="638"/>
      <c r="F68" s="92" t="s">
        <v>217</v>
      </c>
      <c r="G68" s="2945">
        <v>43</v>
      </c>
      <c r="H68" s="2945">
        <v>64</v>
      </c>
      <c r="I68" s="2944">
        <f t="shared" si="3"/>
        <v>107</v>
      </c>
      <c r="J68" s="2945"/>
      <c r="K68" s="2945">
        <v>11</v>
      </c>
      <c r="L68" s="2945">
        <v>20</v>
      </c>
      <c r="M68" s="2946">
        <f t="shared" si="2"/>
        <v>31</v>
      </c>
      <c r="N68" s="2016"/>
      <c r="O68" s="2016"/>
    </row>
    <row r="69" spans="1:15" ht="12.75" customHeight="1">
      <c r="A69" s="2024"/>
      <c r="B69" s="2024"/>
      <c r="C69" s="2034"/>
      <c r="D69" s="2211">
        <v>1403</v>
      </c>
      <c r="E69" s="29" t="s">
        <v>39</v>
      </c>
      <c r="F69" s="123"/>
      <c r="G69" s="2958">
        <f>SUM(G70+G72+G74)</f>
        <v>335</v>
      </c>
      <c r="H69" s="2958">
        <f>SUM(H70+H72+H74)</f>
        <v>514</v>
      </c>
      <c r="I69" s="2958">
        <f>I70+I72+I74</f>
        <v>849</v>
      </c>
      <c r="J69" s="2958" t="e">
        <f>J70+J72+J74+#REF!</f>
        <v>#REF!</v>
      </c>
      <c r="K69" s="2958">
        <f>K70+K72+K74</f>
        <v>255</v>
      </c>
      <c r="L69" s="2958">
        <f>L70+L72+L74</f>
        <v>369</v>
      </c>
      <c r="M69" s="2959">
        <f>SUM(K69:L69)</f>
        <v>624</v>
      </c>
      <c r="N69" s="2016"/>
      <c r="O69" s="2016"/>
    </row>
    <row r="70" spans="1:15" ht="12" customHeight="1">
      <c r="A70" s="2033"/>
      <c r="B70" s="2033"/>
      <c r="C70" s="2034"/>
      <c r="D70" s="2212"/>
      <c r="E70" s="640" t="s">
        <v>40</v>
      </c>
      <c r="F70" s="92"/>
      <c r="G70" s="2948">
        <f>G71</f>
        <v>80</v>
      </c>
      <c r="H70" s="2948">
        <f>H71</f>
        <v>167</v>
      </c>
      <c r="I70" s="2948">
        <f>G70+H70</f>
        <v>247</v>
      </c>
      <c r="J70" s="2945"/>
      <c r="K70" s="2947">
        <f>K71</f>
        <v>55</v>
      </c>
      <c r="L70" s="2947">
        <f>L71</f>
        <v>111</v>
      </c>
      <c r="M70" s="2949">
        <f t="shared" ref="M70:M76" si="4">SUM(K70:L70)</f>
        <v>166</v>
      </c>
      <c r="N70" s="2016"/>
      <c r="O70" s="2016"/>
    </row>
    <row r="71" spans="1:15" ht="12" customHeight="1">
      <c r="A71" s="2033"/>
      <c r="B71" s="2033"/>
      <c r="C71" s="2033"/>
      <c r="D71" s="2212"/>
      <c r="E71" s="638"/>
      <c r="F71" s="92" t="s">
        <v>218</v>
      </c>
      <c r="G71" s="2944">
        <v>80</v>
      </c>
      <c r="H71" s="2944">
        <v>167</v>
      </c>
      <c r="I71" s="2943">
        <f>G71+H71</f>
        <v>247</v>
      </c>
      <c r="J71" s="2945"/>
      <c r="K71" s="2945">
        <v>55</v>
      </c>
      <c r="L71" s="2945">
        <v>111</v>
      </c>
      <c r="M71" s="2946">
        <f t="shared" si="4"/>
        <v>166</v>
      </c>
      <c r="N71" s="2016"/>
      <c r="O71" s="2016"/>
    </row>
    <row r="72" spans="1:15" ht="12" customHeight="1">
      <c r="A72" s="2033"/>
      <c r="B72" s="2033"/>
      <c r="C72" s="2033"/>
      <c r="D72" s="2212"/>
      <c r="E72" s="640" t="s">
        <v>41</v>
      </c>
      <c r="F72" s="92"/>
      <c r="G72" s="2947">
        <f>G73</f>
        <v>95</v>
      </c>
      <c r="H72" s="2947">
        <f>H73</f>
        <v>99</v>
      </c>
      <c r="I72" s="2948">
        <f>G72+H72</f>
        <v>194</v>
      </c>
      <c r="J72" s="2945"/>
      <c r="K72" s="2947">
        <f>K73</f>
        <v>92</v>
      </c>
      <c r="L72" s="2947">
        <f>L73</f>
        <v>98</v>
      </c>
      <c r="M72" s="2949">
        <f t="shared" si="4"/>
        <v>190</v>
      </c>
      <c r="N72" s="2016"/>
      <c r="O72" s="2016"/>
    </row>
    <row r="73" spans="1:15" ht="12" customHeight="1">
      <c r="A73" s="2033"/>
      <c r="B73" s="2033"/>
      <c r="C73" s="2033"/>
      <c r="D73" s="2212"/>
      <c r="E73" s="638"/>
      <c r="F73" s="92" t="s">
        <v>218</v>
      </c>
      <c r="G73" s="2944">
        <v>95</v>
      </c>
      <c r="H73" s="2944">
        <v>99</v>
      </c>
      <c r="I73" s="2943">
        <f>G73+H73</f>
        <v>194</v>
      </c>
      <c r="J73" s="2945"/>
      <c r="K73" s="2945">
        <v>92</v>
      </c>
      <c r="L73" s="2945">
        <v>98</v>
      </c>
      <c r="M73" s="2946">
        <f t="shared" si="4"/>
        <v>190</v>
      </c>
      <c r="N73" s="2016"/>
      <c r="O73" s="2016"/>
    </row>
    <row r="74" spans="1:15" ht="12" customHeight="1">
      <c r="A74" s="2033"/>
      <c r="B74" s="2033"/>
      <c r="C74" s="2033"/>
      <c r="D74" s="2212"/>
      <c r="E74" s="640" t="s">
        <v>42</v>
      </c>
      <c r="F74" s="92"/>
      <c r="G74" s="2948">
        <f>SUM(G75:G76)</f>
        <v>160</v>
      </c>
      <c r="H74" s="2948">
        <f>SUM(H75:H76)</f>
        <v>248</v>
      </c>
      <c r="I74" s="2948">
        <f>G74+H74</f>
        <v>408</v>
      </c>
      <c r="J74" s="2945"/>
      <c r="K74" s="2947">
        <f>SUM(K75:K76)</f>
        <v>108</v>
      </c>
      <c r="L74" s="2947">
        <f>SUM(L75:L76)</f>
        <v>160</v>
      </c>
      <c r="M74" s="2949">
        <f t="shared" si="4"/>
        <v>268</v>
      </c>
      <c r="N74" s="2016"/>
      <c r="O74" s="2016"/>
    </row>
    <row r="75" spans="1:15" ht="12" customHeight="1">
      <c r="A75" s="2033"/>
      <c r="B75" s="2033"/>
      <c r="C75" s="2033"/>
      <c r="D75" s="2212"/>
      <c r="E75" s="638"/>
      <c r="F75" s="92" t="s">
        <v>218</v>
      </c>
      <c r="G75" s="2945">
        <v>131</v>
      </c>
      <c r="H75" s="2945">
        <v>202</v>
      </c>
      <c r="I75" s="2944">
        <f>SUM(G75:H75)</f>
        <v>333</v>
      </c>
      <c r="J75" s="2945"/>
      <c r="K75" s="2945">
        <v>101</v>
      </c>
      <c r="L75" s="2945">
        <v>145</v>
      </c>
      <c r="M75" s="2946">
        <f t="shared" si="4"/>
        <v>246</v>
      </c>
      <c r="N75" s="2016"/>
      <c r="O75" s="2016"/>
    </row>
    <row r="76" spans="1:15" ht="12" customHeight="1">
      <c r="A76" s="2033"/>
      <c r="B76" s="2033"/>
      <c r="C76" s="2033"/>
      <c r="D76" s="2213"/>
      <c r="E76" s="648"/>
      <c r="F76" s="314" t="s">
        <v>219</v>
      </c>
      <c r="G76" s="2960">
        <v>29</v>
      </c>
      <c r="H76" s="2960">
        <v>46</v>
      </c>
      <c r="I76" s="2961">
        <f>SUM(G76:H76)</f>
        <v>75</v>
      </c>
      <c r="J76" s="2962"/>
      <c r="K76" s="2962">
        <v>7</v>
      </c>
      <c r="L76" s="2962">
        <v>15</v>
      </c>
      <c r="M76" s="2963">
        <f t="shared" si="4"/>
        <v>22</v>
      </c>
      <c r="N76" s="2016"/>
      <c r="O76" s="2016"/>
    </row>
    <row r="77" spans="1:15" ht="12" customHeight="1">
      <c r="A77" s="2024"/>
      <c r="B77" s="2024"/>
      <c r="C77" s="2034"/>
      <c r="D77" s="2964"/>
      <c r="E77" s="2965"/>
      <c r="F77" s="2024"/>
      <c r="G77" s="2033"/>
      <c r="H77" s="2033"/>
      <c r="I77" s="2945"/>
      <c r="J77" s="2945"/>
      <c r="K77" s="2033"/>
      <c r="L77" s="2966"/>
      <c r="M77" s="2966" t="s">
        <v>220</v>
      </c>
      <c r="N77" s="2016"/>
      <c r="O77" s="2016"/>
    </row>
    <row r="78" spans="1:15" ht="12" customHeight="1">
      <c r="A78" s="2024"/>
      <c r="B78" s="2024"/>
      <c r="C78" s="2034"/>
      <c r="D78" s="2967"/>
      <c r="E78" s="2024"/>
      <c r="F78" s="2024"/>
      <c r="G78" s="2033"/>
      <c r="H78" s="2968"/>
      <c r="I78" s="2033"/>
      <c r="J78" s="2033"/>
      <c r="K78" s="2033"/>
      <c r="L78" s="2969" t="s">
        <v>221</v>
      </c>
      <c r="M78" s="2969"/>
    </row>
    <row r="79" spans="1:15" ht="12.95" customHeight="1">
      <c r="A79" s="2033"/>
      <c r="B79" s="2033"/>
      <c r="C79" s="2034"/>
      <c r="D79" s="2764" t="s">
        <v>2</v>
      </c>
      <c r="E79" s="2219" t="s">
        <v>184</v>
      </c>
      <c r="F79" s="2219"/>
      <c r="G79" s="2970" t="s">
        <v>430</v>
      </c>
      <c r="H79" s="2970"/>
      <c r="I79" s="2970"/>
      <c r="J79" s="2970"/>
      <c r="K79" s="2970"/>
      <c r="L79" s="2970"/>
      <c r="M79" s="2970"/>
      <c r="N79" s="2035"/>
      <c r="O79" s="2033"/>
    </row>
    <row r="80" spans="1:15" ht="12.75" customHeight="1">
      <c r="A80" s="2033"/>
      <c r="B80" s="2033"/>
      <c r="C80" s="2034"/>
      <c r="D80" s="2765"/>
      <c r="E80" s="2220"/>
      <c r="F80" s="2220"/>
      <c r="G80" s="2769" t="s">
        <v>1599</v>
      </c>
      <c r="H80" s="2769"/>
      <c r="I80" s="2769"/>
      <c r="J80" s="2938"/>
      <c r="K80" s="2770" t="s">
        <v>895</v>
      </c>
      <c r="L80" s="2770"/>
      <c r="M80" s="2771"/>
      <c r="N80" s="2035"/>
      <c r="O80" s="2033"/>
    </row>
    <row r="81" spans="1:15" ht="12.75" customHeight="1">
      <c r="A81" s="2024"/>
      <c r="B81" s="2024"/>
      <c r="C81" s="2034"/>
      <c r="D81" s="2766"/>
      <c r="E81" s="2221"/>
      <c r="F81" s="2221"/>
      <c r="G81" s="2971" t="s">
        <v>18</v>
      </c>
      <c r="H81" s="2971" t="s">
        <v>19</v>
      </c>
      <c r="I81" s="2971" t="s">
        <v>8</v>
      </c>
      <c r="J81" s="2971"/>
      <c r="K81" s="2971" t="s">
        <v>18</v>
      </c>
      <c r="L81" s="2971" t="s">
        <v>19</v>
      </c>
      <c r="M81" s="2972" t="s">
        <v>8</v>
      </c>
      <c r="N81" s="2016"/>
      <c r="O81" s="2017"/>
    </row>
    <row r="82" spans="1:15">
      <c r="A82" s="2033"/>
      <c r="B82" s="2033"/>
      <c r="C82" s="2033"/>
      <c r="D82" s="2204">
        <v>1404</v>
      </c>
      <c r="E82" s="29" t="s">
        <v>43</v>
      </c>
      <c r="F82" s="123"/>
      <c r="G82" s="2973">
        <f>SUM(G83+G87)</f>
        <v>1622</v>
      </c>
      <c r="H82" s="2973">
        <f>SUM(H83+H87)</f>
        <v>597</v>
      </c>
      <c r="I82" s="2974">
        <f>G82+H82</f>
        <v>2219</v>
      </c>
      <c r="J82" s="2974"/>
      <c r="K82" s="2974">
        <f>SUM(K83+K87)</f>
        <v>457</v>
      </c>
      <c r="L82" s="2974">
        <f>L83+L87</f>
        <v>273</v>
      </c>
      <c r="M82" s="2975">
        <f>K82+L82</f>
        <v>730</v>
      </c>
    </row>
    <row r="83" spans="1:15" ht="12" customHeight="1">
      <c r="A83" s="2033"/>
      <c r="B83" s="2033"/>
      <c r="C83" s="2033"/>
      <c r="D83" s="2205"/>
      <c r="E83" s="636" t="s">
        <v>128</v>
      </c>
      <c r="F83" s="92"/>
      <c r="G83" s="2941">
        <f>SUM(G84:G86)</f>
        <v>1029</v>
      </c>
      <c r="H83" s="2941">
        <f>SUM(H84:H86)</f>
        <v>235</v>
      </c>
      <c r="I83" s="2948">
        <f t="shared" ref="I83:I143" si="5">SUM(G83:H83)</f>
        <v>1264</v>
      </c>
      <c r="J83" s="2945"/>
      <c r="K83" s="2947">
        <f>SUM(K84:K86)</f>
        <v>0</v>
      </c>
      <c r="L83" s="2947">
        <f>SUM(L84:L86)</f>
        <v>0</v>
      </c>
      <c r="M83" s="2949">
        <f t="shared" ref="M83:M88" si="6">SUM(K83:L83)</f>
        <v>0</v>
      </c>
    </row>
    <row r="84" spans="1:15" ht="12" customHeight="1">
      <c r="A84" s="2033"/>
      <c r="B84" s="2033"/>
      <c r="C84" s="2033"/>
      <c r="D84" s="2206"/>
      <c r="E84" s="631"/>
      <c r="F84" s="92" t="s">
        <v>222</v>
      </c>
      <c r="G84" s="2976">
        <v>1029</v>
      </c>
      <c r="H84" s="2977">
        <v>235</v>
      </c>
      <c r="I84" s="2977">
        <f t="shared" si="5"/>
        <v>1264</v>
      </c>
      <c r="J84" s="2977"/>
      <c r="K84" s="2977">
        <v>0</v>
      </c>
      <c r="L84" s="2977">
        <v>0</v>
      </c>
      <c r="M84" s="2978">
        <f t="shared" si="6"/>
        <v>0</v>
      </c>
    </row>
    <row r="85" spans="1:15" ht="12" customHeight="1">
      <c r="A85" s="2033"/>
      <c r="B85" s="2033"/>
      <c r="C85" s="2033"/>
      <c r="D85" s="2206"/>
      <c r="E85" s="631"/>
      <c r="F85" s="92" t="s">
        <v>340</v>
      </c>
      <c r="G85" s="2977">
        <v>0</v>
      </c>
      <c r="H85" s="2977">
        <v>0</v>
      </c>
      <c r="I85" s="2977">
        <f t="shared" si="5"/>
        <v>0</v>
      </c>
      <c r="J85" s="2977"/>
      <c r="K85" s="2977">
        <v>0</v>
      </c>
      <c r="L85" s="2977">
        <v>0</v>
      </c>
      <c r="M85" s="2978">
        <f t="shared" si="6"/>
        <v>0</v>
      </c>
    </row>
    <row r="86" spans="1:15" ht="12" customHeight="1">
      <c r="A86" s="2033"/>
      <c r="B86" s="2033"/>
      <c r="C86" s="2033"/>
      <c r="D86" s="2206"/>
      <c r="E86" s="631"/>
      <c r="F86" s="92" t="s">
        <v>341</v>
      </c>
      <c r="G86" s="2977">
        <v>0</v>
      </c>
      <c r="H86" s="2977">
        <v>0</v>
      </c>
      <c r="I86" s="2977">
        <f t="shared" si="5"/>
        <v>0</v>
      </c>
      <c r="J86" s="2977"/>
      <c r="K86" s="2977">
        <v>0</v>
      </c>
      <c r="L86" s="2977">
        <v>0</v>
      </c>
      <c r="M86" s="2978">
        <f t="shared" si="6"/>
        <v>0</v>
      </c>
    </row>
    <row r="87" spans="1:15" ht="12" customHeight="1">
      <c r="A87" s="2033"/>
      <c r="B87" s="2033"/>
      <c r="C87" s="2033"/>
      <c r="D87" s="2205"/>
      <c r="E87" s="636" t="s">
        <v>45</v>
      </c>
      <c r="F87" s="92"/>
      <c r="G87" s="2979">
        <f>G88</f>
        <v>593</v>
      </c>
      <c r="H87" s="2979">
        <f>H88</f>
        <v>362</v>
      </c>
      <c r="I87" s="2947">
        <f t="shared" si="5"/>
        <v>955</v>
      </c>
      <c r="J87" s="2947"/>
      <c r="K87" s="2947">
        <f>K88</f>
        <v>457</v>
      </c>
      <c r="L87" s="2947">
        <f>L88</f>
        <v>273</v>
      </c>
      <c r="M87" s="2951">
        <f t="shared" si="6"/>
        <v>730</v>
      </c>
    </row>
    <row r="88" spans="1:15" ht="12" customHeight="1">
      <c r="A88" s="2033"/>
      <c r="B88" s="2033"/>
      <c r="C88" s="2033"/>
      <c r="D88" s="2206"/>
      <c r="E88" s="631"/>
      <c r="F88" s="92" t="s">
        <v>225</v>
      </c>
      <c r="G88" s="2952">
        <v>593</v>
      </c>
      <c r="H88" s="2952">
        <v>362</v>
      </c>
      <c r="I88" s="2944">
        <f t="shared" si="5"/>
        <v>955</v>
      </c>
      <c r="J88" s="2944"/>
      <c r="K88" s="2944">
        <v>457</v>
      </c>
      <c r="L88" s="2944">
        <v>273</v>
      </c>
      <c r="M88" s="2946">
        <f t="shared" si="6"/>
        <v>730</v>
      </c>
    </row>
    <row r="89" spans="1:15" ht="12.75" customHeight="1">
      <c r="A89" s="2033"/>
      <c r="B89" s="2033"/>
      <c r="C89" s="2033"/>
      <c r="D89" s="2211">
        <v>1405</v>
      </c>
      <c r="E89" s="13" t="s">
        <v>46</v>
      </c>
      <c r="F89" s="14"/>
      <c r="G89" s="2958">
        <f>SUM(G90+G95+G102+G104)</f>
        <v>740</v>
      </c>
      <c r="H89" s="2958">
        <f>SUM(H90+H95+H102+H104)</f>
        <v>1502</v>
      </c>
      <c r="I89" s="2958">
        <f t="shared" si="5"/>
        <v>2242</v>
      </c>
      <c r="J89" s="2958">
        <f>J92+J97+J104+J90</f>
        <v>0</v>
      </c>
      <c r="K89" s="2958">
        <f>SUM(K90+K95+K102+K104)</f>
        <v>197</v>
      </c>
      <c r="L89" s="2958">
        <f>SUM(L90+L95+L102+L104)</f>
        <v>298</v>
      </c>
      <c r="M89" s="2959">
        <f>SUM(K89:L89)</f>
        <v>495</v>
      </c>
    </row>
    <row r="90" spans="1:15" ht="12" customHeight="1">
      <c r="A90" s="2033"/>
      <c r="B90" s="2033"/>
      <c r="C90" s="2033"/>
      <c r="D90" s="2212"/>
      <c r="E90" s="636" t="s">
        <v>47</v>
      </c>
      <c r="F90" s="92"/>
      <c r="G90" s="2947">
        <f>G91+G92+G93+G94</f>
        <v>183</v>
      </c>
      <c r="H90" s="2947">
        <f>H91+H92+H93+H94</f>
        <v>166</v>
      </c>
      <c r="I90" s="2947">
        <f t="shared" si="5"/>
        <v>349</v>
      </c>
      <c r="J90" s="2947"/>
      <c r="K90" s="2947">
        <f>K91+K92+K93+K94</f>
        <v>131</v>
      </c>
      <c r="L90" s="2947">
        <f>L91+L92+L93+L94</f>
        <v>127</v>
      </c>
      <c r="M90" s="2949">
        <f t="shared" ref="M90:M143" si="7">SUM(K90:L90)</f>
        <v>258</v>
      </c>
    </row>
    <row r="91" spans="1:15" ht="12" customHeight="1">
      <c r="A91" s="2033"/>
      <c r="B91" s="2033"/>
      <c r="C91" s="2033"/>
      <c r="D91" s="2212"/>
      <c r="E91" s="638"/>
      <c r="F91" s="92" t="s">
        <v>226</v>
      </c>
      <c r="G91" s="2945">
        <v>14</v>
      </c>
      <c r="H91" s="2945">
        <v>15</v>
      </c>
      <c r="I91" s="2944">
        <f t="shared" si="5"/>
        <v>29</v>
      </c>
      <c r="J91" s="2945"/>
      <c r="K91" s="2945">
        <v>4</v>
      </c>
      <c r="L91" s="2945">
        <v>8</v>
      </c>
      <c r="M91" s="2980">
        <f t="shared" si="7"/>
        <v>12</v>
      </c>
    </row>
    <row r="92" spans="1:15" ht="12" customHeight="1">
      <c r="A92" s="2033"/>
      <c r="B92" s="2033"/>
      <c r="C92" s="2033"/>
      <c r="D92" s="2212"/>
      <c r="E92" s="631"/>
      <c r="F92" s="92" t="s">
        <v>227</v>
      </c>
      <c r="G92" s="2943">
        <v>112</v>
      </c>
      <c r="H92" s="2943">
        <v>98</v>
      </c>
      <c r="I92" s="2944">
        <f t="shared" si="5"/>
        <v>210</v>
      </c>
      <c r="J92" s="2947"/>
      <c r="K92" s="2943">
        <v>87</v>
      </c>
      <c r="L92" s="2943">
        <v>86</v>
      </c>
      <c r="M92" s="2980">
        <f t="shared" si="7"/>
        <v>173</v>
      </c>
    </row>
    <row r="93" spans="1:15" ht="12" customHeight="1">
      <c r="A93" s="2033"/>
      <c r="B93" s="2033"/>
      <c r="C93" s="2033"/>
      <c r="D93" s="2212"/>
      <c r="E93" s="631"/>
      <c r="F93" s="92" t="s">
        <v>228</v>
      </c>
      <c r="G93" s="2952">
        <v>25</v>
      </c>
      <c r="H93" s="2952">
        <v>16</v>
      </c>
      <c r="I93" s="2944">
        <f t="shared" si="5"/>
        <v>41</v>
      </c>
      <c r="J93" s="2944"/>
      <c r="K93" s="2944">
        <v>12</v>
      </c>
      <c r="L93" s="2944">
        <v>9</v>
      </c>
      <c r="M93" s="2946">
        <f t="shared" si="7"/>
        <v>21</v>
      </c>
    </row>
    <row r="94" spans="1:15" s="2017" customFormat="1" ht="12" customHeight="1">
      <c r="A94" s="2033"/>
      <c r="B94" s="2033"/>
      <c r="C94" s="2033"/>
      <c r="D94" s="2212"/>
      <c r="E94" s="631"/>
      <c r="F94" s="92" t="s">
        <v>229</v>
      </c>
      <c r="G94" s="2952">
        <v>32</v>
      </c>
      <c r="H94" s="2952">
        <v>37</v>
      </c>
      <c r="I94" s="2944">
        <f t="shared" si="5"/>
        <v>69</v>
      </c>
      <c r="J94" s="2944"/>
      <c r="K94" s="2944">
        <v>28</v>
      </c>
      <c r="L94" s="2944">
        <v>24</v>
      </c>
      <c r="M94" s="2946">
        <f t="shared" si="7"/>
        <v>52</v>
      </c>
    </row>
    <row r="95" spans="1:15" s="2017" customFormat="1" ht="12" customHeight="1">
      <c r="A95" s="2033"/>
      <c r="B95" s="2033"/>
      <c r="C95" s="2033"/>
      <c r="D95" s="2212"/>
      <c r="E95" s="636" t="s">
        <v>48</v>
      </c>
      <c r="F95" s="92"/>
      <c r="G95" s="2950">
        <f>G96+G97+G98+G99+G100+G101</f>
        <v>319</v>
      </c>
      <c r="H95" s="2950">
        <f>H96+H97+H98+H99+H100+H101</f>
        <v>625</v>
      </c>
      <c r="I95" s="2950">
        <f t="shared" si="5"/>
        <v>944</v>
      </c>
      <c r="J95" s="2950"/>
      <c r="K95" s="2950">
        <f>SUM(K96:K101)</f>
        <v>0</v>
      </c>
      <c r="L95" s="2950">
        <f>SUM(L96:L101)</f>
        <v>0</v>
      </c>
      <c r="M95" s="2955">
        <f t="shared" si="7"/>
        <v>0</v>
      </c>
    </row>
    <row r="96" spans="1:15" ht="12" customHeight="1">
      <c r="A96" s="2033"/>
      <c r="B96" s="2033"/>
      <c r="C96" s="2033"/>
      <c r="D96" s="2212"/>
      <c r="E96" s="638"/>
      <c r="F96" s="92" t="s">
        <v>230</v>
      </c>
      <c r="G96" s="2944">
        <v>16</v>
      </c>
      <c r="H96" s="2944">
        <v>31</v>
      </c>
      <c r="I96" s="2944">
        <f t="shared" si="5"/>
        <v>47</v>
      </c>
      <c r="J96" s="2944"/>
      <c r="K96" s="2944">
        <v>0</v>
      </c>
      <c r="L96" s="2944">
        <v>0</v>
      </c>
      <c r="M96" s="2946">
        <f t="shared" si="7"/>
        <v>0</v>
      </c>
    </row>
    <row r="97" spans="1:13" ht="12" customHeight="1">
      <c r="A97" s="2033"/>
      <c r="B97" s="2033"/>
      <c r="C97" s="2033"/>
      <c r="D97" s="2212"/>
      <c r="E97" s="638"/>
      <c r="F97" s="92" t="s">
        <v>231</v>
      </c>
      <c r="G97" s="2943">
        <v>2</v>
      </c>
      <c r="H97" s="2943">
        <v>3</v>
      </c>
      <c r="I97" s="2943">
        <f t="shared" si="5"/>
        <v>5</v>
      </c>
      <c r="J97" s="2943"/>
      <c r="K97" s="2943">
        <v>0</v>
      </c>
      <c r="L97" s="2943">
        <v>0</v>
      </c>
      <c r="M97" s="2980">
        <f t="shared" si="7"/>
        <v>0</v>
      </c>
    </row>
    <row r="98" spans="1:13" ht="12" customHeight="1">
      <c r="A98" s="2033"/>
      <c r="B98" s="2033"/>
      <c r="C98" s="2033"/>
      <c r="D98" s="2212"/>
      <c r="E98" s="638"/>
      <c r="F98" s="92" t="s">
        <v>232</v>
      </c>
      <c r="G98" s="2952">
        <v>18</v>
      </c>
      <c r="H98" s="2952">
        <v>6</v>
      </c>
      <c r="I98" s="2944">
        <f t="shared" si="5"/>
        <v>24</v>
      </c>
      <c r="J98" s="2944"/>
      <c r="K98" s="2944">
        <v>0</v>
      </c>
      <c r="L98" s="2944">
        <v>0</v>
      </c>
      <c r="M98" s="2946">
        <f t="shared" si="7"/>
        <v>0</v>
      </c>
    </row>
    <row r="99" spans="1:13" ht="12" customHeight="1">
      <c r="A99" s="2033"/>
      <c r="B99" s="2033"/>
      <c r="C99" s="2033"/>
      <c r="D99" s="2212"/>
      <c r="E99" s="638"/>
      <c r="F99" s="92" t="s">
        <v>233</v>
      </c>
      <c r="G99" s="2944">
        <v>23</v>
      </c>
      <c r="H99" s="2944">
        <v>59</v>
      </c>
      <c r="I99" s="2944">
        <f t="shared" si="5"/>
        <v>82</v>
      </c>
      <c r="J99" s="2944"/>
      <c r="K99" s="2944">
        <v>0</v>
      </c>
      <c r="L99" s="2944">
        <v>0</v>
      </c>
      <c r="M99" s="2946">
        <f t="shared" si="7"/>
        <v>0</v>
      </c>
    </row>
    <row r="100" spans="1:13" ht="12" customHeight="1">
      <c r="A100" s="2033"/>
      <c r="B100" s="2033"/>
      <c r="C100" s="2033"/>
      <c r="D100" s="2212"/>
      <c r="E100" s="638"/>
      <c r="F100" s="92" t="s">
        <v>353</v>
      </c>
      <c r="G100" s="2952">
        <v>221</v>
      </c>
      <c r="H100" s="2952">
        <v>495</v>
      </c>
      <c r="I100" s="2944">
        <f t="shared" si="5"/>
        <v>716</v>
      </c>
      <c r="J100" s="2944"/>
      <c r="K100" s="2944">
        <v>0</v>
      </c>
      <c r="L100" s="2944">
        <v>0</v>
      </c>
      <c r="M100" s="2946">
        <f t="shared" si="7"/>
        <v>0</v>
      </c>
    </row>
    <row r="101" spans="1:13" ht="12" customHeight="1">
      <c r="A101" s="2033"/>
      <c r="B101" s="2033"/>
      <c r="C101" s="2033"/>
      <c r="D101" s="2212"/>
      <c r="E101" s="638"/>
      <c r="F101" s="64" t="s">
        <v>235</v>
      </c>
      <c r="G101" s="2944">
        <v>39</v>
      </c>
      <c r="H101" s="2944">
        <v>31</v>
      </c>
      <c r="I101" s="2944">
        <f t="shared" si="5"/>
        <v>70</v>
      </c>
      <c r="J101" s="2944"/>
      <c r="K101" s="2944">
        <v>0</v>
      </c>
      <c r="L101" s="2944">
        <v>0</v>
      </c>
      <c r="M101" s="2946">
        <f t="shared" si="7"/>
        <v>0</v>
      </c>
    </row>
    <row r="102" spans="1:13" ht="12" customHeight="1">
      <c r="A102" s="2033"/>
      <c r="B102" s="2033"/>
      <c r="C102" s="2033"/>
      <c r="D102" s="2212"/>
      <c r="E102" s="19" t="s">
        <v>49</v>
      </c>
      <c r="F102" s="59"/>
      <c r="G102" s="2950">
        <f>G103</f>
        <v>179</v>
      </c>
      <c r="H102" s="2950">
        <f>H103</f>
        <v>534</v>
      </c>
      <c r="I102" s="2950">
        <f t="shared" si="5"/>
        <v>713</v>
      </c>
      <c r="J102" s="2950"/>
      <c r="K102" s="2950">
        <f>K103</f>
        <v>18</v>
      </c>
      <c r="L102" s="2950">
        <f>L103</f>
        <v>61</v>
      </c>
      <c r="M102" s="2955">
        <f t="shared" si="7"/>
        <v>79</v>
      </c>
    </row>
    <row r="103" spans="1:13" ht="12" customHeight="1">
      <c r="A103" s="2033"/>
      <c r="B103" s="2033"/>
      <c r="C103" s="2033"/>
      <c r="D103" s="2212"/>
      <c r="E103" s="653"/>
      <c r="F103" s="92" t="s">
        <v>317</v>
      </c>
      <c r="G103" s="2944">
        <v>179</v>
      </c>
      <c r="H103" s="2944">
        <v>534</v>
      </c>
      <c r="I103" s="2944">
        <f t="shared" si="5"/>
        <v>713</v>
      </c>
      <c r="J103" s="2944"/>
      <c r="K103" s="2944">
        <v>18</v>
      </c>
      <c r="L103" s="2944">
        <v>61</v>
      </c>
      <c r="M103" s="2946">
        <f t="shared" si="7"/>
        <v>79</v>
      </c>
    </row>
    <row r="104" spans="1:13" ht="12" customHeight="1">
      <c r="A104" s="2033"/>
      <c r="B104" s="2033"/>
      <c r="C104" s="2033"/>
      <c r="D104" s="2212"/>
      <c r="E104" s="640" t="s">
        <v>50</v>
      </c>
      <c r="F104" s="175"/>
      <c r="G104" s="2947">
        <f>SUM(G105:G106)</f>
        <v>59</v>
      </c>
      <c r="H104" s="2947">
        <f>SUM(H105:H106)</f>
        <v>177</v>
      </c>
      <c r="I104" s="2948">
        <f t="shared" si="5"/>
        <v>236</v>
      </c>
      <c r="J104" s="2945"/>
      <c r="K104" s="2947">
        <f>SUM(K105:K106)</f>
        <v>48</v>
      </c>
      <c r="L104" s="2947">
        <f>SUM(L105:L106)</f>
        <v>110</v>
      </c>
      <c r="M104" s="2951">
        <f t="shared" si="7"/>
        <v>158</v>
      </c>
    </row>
    <row r="105" spans="1:13" ht="12" customHeight="1">
      <c r="A105" s="2033"/>
      <c r="B105" s="2033"/>
      <c r="C105" s="2033"/>
      <c r="D105" s="2212"/>
      <c r="E105" s="638"/>
      <c r="F105" s="92" t="s">
        <v>234</v>
      </c>
      <c r="G105" s="2945">
        <v>50</v>
      </c>
      <c r="H105" s="2945">
        <v>71</v>
      </c>
      <c r="I105" s="2944">
        <f t="shared" si="5"/>
        <v>121</v>
      </c>
      <c r="J105" s="2945"/>
      <c r="K105" s="2945">
        <v>43</v>
      </c>
      <c r="L105" s="2945">
        <v>57</v>
      </c>
      <c r="M105" s="2946">
        <f t="shared" si="7"/>
        <v>100</v>
      </c>
    </row>
    <row r="106" spans="1:13" ht="12" customHeight="1">
      <c r="A106" s="2033"/>
      <c r="B106" s="2033"/>
      <c r="C106" s="2033"/>
      <c r="D106" s="2213"/>
      <c r="E106" s="638"/>
      <c r="F106" s="92" t="s">
        <v>236</v>
      </c>
      <c r="G106" s="2945">
        <v>9</v>
      </c>
      <c r="H106" s="2945">
        <v>106</v>
      </c>
      <c r="I106" s="2944">
        <f t="shared" si="5"/>
        <v>115</v>
      </c>
      <c r="J106" s="2945"/>
      <c r="K106" s="2945">
        <v>5</v>
      </c>
      <c r="L106" s="2945">
        <v>53</v>
      </c>
      <c r="M106" s="2946">
        <f t="shared" si="7"/>
        <v>58</v>
      </c>
    </row>
    <row r="107" spans="1:13" ht="12.75" customHeight="1">
      <c r="A107" s="2024"/>
      <c r="B107" s="2024"/>
      <c r="C107" s="2034"/>
      <c r="D107" s="2211">
        <v>1406</v>
      </c>
      <c r="E107" s="29" t="s">
        <v>51</v>
      </c>
      <c r="F107" s="123"/>
      <c r="G107" s="2974">
        <f>SUM(G108+G113+G111+G117+G115)</f>
        <v>1063</v>
      </c>
      <c r="H107" s="2974">
        <f>SUM(H108+H113+H111+H117+H115)</f>
        <v>1217</v>
      </c>
      <c r="I107" s="2974">
        <f t="shared" si="5"/>
        <v>2280</v>
      </c>
      <c r="J107" s="2981"/>
      <c r="K107" s="2958">
        <f>SUM(K108+K113+K111+K117+K115)</f>
        <v>268</v>
      </c>
      <c r="L107" s="2958">
        <f>SUM(L108+L113+L111+L117+L115)</f>
        <v>313</v>
      </c>
      <c r="M107" s="2959">
        <f t="shared" si="7"/>
        <v>581</v>
      </c>
    </row>
    <row r="108" spans="1:13" ht="12" customHeight="1">
      <c r="A108" s="2033"/>
      <c r="B108" s="2033"/>
      <c r="C108" s="2033"/>
      <c r="D108" s="2212"/>
      <c r="E108" s="636" t="s">
        <v>52</v>
      </c>
      <c r="F108" s="92"/>
      <c r="G108" s="2947">
        <f>G109+G110</f>
        <v>540</v>
      </c>
      <c r="H108" s="2947">
        <f>H109+H110</f>
        <v>686</v>
      </c>
      <c r="I108" s="2948">
        <f t="shared" si="5"/>
        <v>1226</v>
      </c>
      <c r="J108" s="2945"/>
      <c r="K108" s="2947">
        <f>K109+K110</f>
        <v>86</v>
      </c>
      <c r="L108" s="2947">
        <f>L109+L110</f>
        <v>105</v>
      </c>
      <c r="M108" s="2951">
        <f t="shared" si="7"/>
        <v>191</v>
      </c>
    </row>
    <row r="109" spans="1:13" ht="12" customHeight="1">
      <c r="A109" s="2033"/>
      <c r="B109" s="2033"/>
      <c r="C109" s="2033"/>
      <c r="D109" s="2212"/>
      <c r="E109" s="681"/>
      <c r="F109" s="92" t="s">
        <v>237</v>
      </c>
      <c r="G109" s="2945">
        <v>69</v>
      </c>
      <c r="H109" s="2945">
        <v>159</v>
      </c>
      <c r="I109" s="2944">
        <f t="shared" si="5"/>
        <v>228</v>
      </c>
      <c r="J109" s="2945"/>
      <c r="K109" s="2945">
        <v>10</v>
      </c>
      <c r="L109" s="2945">
        <v>16</v>
      </c>
      <c r="M109" s="2946">
        <f t="shared" si="7"/>
        <v>26</v>
      </c>
    </row>
    <row r="110" spans="1:13" ht="12" customHeight="1">
      <c r="A110" s="2033"/>
      <c r="B110" s="2033"/>
      <c r="C110" s="2033"/>
      <c r="D110" s="2212"/>
      <c r="E110" s="681"/>
      <c r="F110" s="92" t="s">
        <v>238</v>
      </c>
      <c r="G110" s="2945">
        <v>471</v>
      </c>
      <c r="H110" s="2945">
        <v>527</v>
      </c>
      <c r="I110" s="2944">
        <f t="shared" si="5"/>
        <v>998</v>
      </c>
      <c r="J110" s="2945"/>
      <c r="K110" s="2945">
        <v>76</v>
      </c>
      <c r="L110" s="2945">
        <v>89</v>
      </c>
      <c r="M110" s="2946">
        <f t="shared" si="7"/>
        <v>165</v>
      </c>
    </row>
    <row r="111" spans="1:13" ht="12" customHeight="1">
      <c r="A111" s="2033"/>
      <c r="B111" s="2033"/>
      <c r="C111" s="2033"/>
      <c r="D111" s="2212"/>
      <c r="E111" s="636" t="s">
        <v>263</v>
      </c>
      <c r="F111" s="92"/>
      <c r="G111" s="2947">
        <f>G112</f>
        <v>141</v>
      </c>
      <c r="H111" s="2947">
        <f>H112</f>
        <v>147</v>
      </c>
      <c r="I111" s="2948">
        <f>SUM(G111:H111)</f>
        <v>288</v>
      </c>
      <c r="J111" s="2945"/>
      <c r="K111" s="2947">
        <f>K112</f>
        <v>63</v>
      </c>
      <c r="L111" s="2947">
        <f>L112</f>
        <v>48</v>
      </c>
      <c r="M111" s="2951">
        <f>SUM(K111:L111)</f>
        <v>111</v>
      </c>
    </row>
    <row r="112" spans="1:13" ht="12" customHeight="1">
      <c r="A112" s="2033"/>
      <c r="B112" s="2033"/>
      <c r="C112" s="2033"/>
      <c r="D112" s="2212"/>
      <c r="E112" s="681"/>
      <c r="F112" s="92" t="s">
        <v>241</v>
      </c>
      <c r="G112" s="2945">
        <v>141</v>
      </c>
      <c r="H112" s="2945">
        <v>147</v>
      </c>
      <c r="I112" s="2944">
        <f>SUM(G112:H112)</f>
        <v>288</v>
      </c>
      <c r="J112" s="2945"/>
      <c r="K112" s="2945">
        <v>63</v>
      </c>
      <c r="L112" s="2945">
        <v>48</v>
      </c>
      <c r="M112" s="2946">
        <f>SUM(K112:L112)</f>
        <v>111</v>
      </c>
    </row>
    <row r="113" spans="1:13" ht="12" customHeight="1">
      <c r="A113" s="2033"/>
      <c r="B113" s="2033"/>
      <c r="C113" s="2033"/>
      <c r="D113" s="2212"/>
      <c r="E113" s="636" t="s">
        <v>53</v>
      </c>
      <c r="F113" s="92"/>
      <c r="G113" s="2947">
        <f>G114</f>
        <v>189</v>
      </c>
      <c r="H113" s="2947">
        <f>H114</f>
        <v>211</v>
      </c>
      <c r="I113" s="2950">
        <f t="shared" si="5"/>
        <v>400</v>
      </c>
      <c r="J113" s="2947"/>
      <c r="K113" s="2947">
        <f>K114</f>
        <v>117</v>
      </c>
      <c r="L113" s="2947">
        <f>L114</f>
        <v>152</v>
      </c>
      <c r="M113" s="2951">
        <f t="shared" si="7"/>
        <v>269</v>
      </c>
    </row>
    <row r="114" spans="1:13" ht="12" customHeight="1">
      <c r="A114" s="2033"/>
      <c r="B114" s="2033"/>
      <c r="C114" s="2033"/>
      <c r="D114" s="2212"/>
      <c r="E114" s="631"/>
      <c r="F114" s="92" t="s">
        <v>239</v>
      </c>
      <c r="G114" s="2945">
        <v>189</v>
      </c>
      <c r="H114" s="2945">
        <v>211</v>
      </c>
      <c r="I114" s="2944">
        <f t="shared" si="5"/>
        <v>400</v>
      </c>
      <c r="J114" s="2945"/>
      <c r="K114" s="2945">
        <v>117</v>
      </c>
      <c r="L114" s="2945">
        <v>152</v>
      </c>
      <c r="M114" s="2946">
        <f t="shared" si="7"/>
        <v>269</v>
      </c>
    </row>
    <row r="115" spans="1:13" ht="12" customHeight="1">
      <c r="A115" s="2033"/>
      <c r="B115" s="2033"/>
      <c r="C115" s="2033"/>
      <c r="D115" s="2212"/>
      <c r="E115" s="636" t="s">
        <v>96</v>
      </c>
      <c r="F115" s="92"/>
      <c r="G115" s="2950">
        <f>SUM(G116)</f>
        <v>193</v>
      </c>
      <c r="H115" s="2950">
        <f>SUM(H116)</f>
        <v>173</v>
      </c>
      <c r="I115" s="2950">
        <f>SUM(G115:H115)</f>
        <v>366</v>
      </c>
      <c r="J115" s="2950"/>
      <c r="K115" s="2950">
        <f>SUM(K116)</f>
        <v>2</v>
      </c>
      <c r="L115" s="2950">
        <f>SUM(L116)</f>
        <v>8</v>
      </c>
      <c r="M115" s="2955">
        <f>SUM(K115:L115)</f>
        <v>10</v>
      </c>
    </row>
    <row r="116" spans="1:13" ht="12" customHeight="1">
      <c r="A116" s="2033"/>
      <c r="B116" s="2033"/>
      <c r="C116" s="2033"/>
      <c r="D116" s="2212"/>
      <c r="E116" s="631"/>
      <c r="F116" s="92" t="s">
        <v>264</v>
      </c>
      <c r="G116" s="2945">
        <v>193</v>
      </c>
      <c r="H116" s="2945">
        <v>173</v>
      </c>
      <c r="I116" s="2944">
        <f t="shared" si="5"/>
        <v>366</v>
      </c>
      <c r="J116" s="2945"/>
      <c r="K116" s="2945">
        <v>2</v>
      </c>
      <c r="L116" s="2945">
        <v>8</v>
      </c>
      <c r="M116" s="2946">
        <f t="shared" si="7"/>
        <v>10</v>
      </c>
    </row>
    <row r="117" spans="1:13" ht="12" customHeight="1">
      <c r="A117" s="2033"/>
      <c r="B117" s="2033"/>
      <c r="C117" s="2033"/>
      <c r="D117" s="2212"/>
      <c r="E117" s="636" t="s">
        <v>56</v>
      </c>
      <c r="F117" s="92"/>
      <c r="G117" s="2947">
        <f>G118</f>
        <v>0</v>
      </c>
      <c r="H117" s="2947">
        <f>H118</f>
        <v>0</v>
      </c>
      <c r="I117" s="2948">
        <f t="shared" si="5"/>
        <v>0</v>
      </c>
      <c r="J117" s="2945"/>
      <c r="K117" s="2947">
        <f>K118</f>
        <v>0</v>
      </c>
      <c r="L117" s="2947">
        <f>L118</f>
        <v>0</v>
      </c>
      <c r="M117" s="2951">
        <f t="shared" si="7"/>
        <v>0</v>
      </c>
    </row>
    <row r="118" spans="1:13" ht="12" customHeight="1">
      <c r="A118" s="2033"/>
      <c r="B118" s="2033"/>
      <c r="C118" s="2033"/>
      <c r="D118" s="2213"/>
      <c r="E118" s="631"/>
      <c r="F118" s="92" t="s">
        <v>242</v>
      </c>
      <c r="G118" s="2945">
        <v>0</v>
      </c>
      <c r="H118" s="2945">
        <v>0</v>
      </c>
      <c r="I118" s="2944">
        <f t="shared" si="5"/>
        <v>0</v>
      </c>
      <c r="J118" s="2945"/>
      <c r="K118" s="2945">
        <v>0</v>
      </c>
      <c r="L118" s="2945">
        <v>0</v>
      </c>
      <c r="M118" s="2946">
        <f t="shared" si="7"/>
        <v>0</v>
      </c>
    </row>
    <row r="119" spans="1:13" ht="12.75" customHeight="1">
      <c r="A119" s="2024"/>
      <c r="B119" s="2024"/>
      <c r="C119" s="2034"/>
      <c r="D119" s="2204">
        <v>1407</v>
      </c>
      <c r="E119" s="13" t="s">
        <v>58</v>
      </c>
      <c r="F119" s="123"/>
      <c r="G119" s="2982">
        <f>SUM(G120+G125+G127)</f>
        <v>268</v>
      </c>
      <c r="H119" s="2982">
        <f>SUM(H120+H125+H127)</f>
        <v>209</v>
      </c>
      <c r="I119" s="2974">
        <f t="shared" si="5"/>
        <v>477</v>
      </c>
      <c r="J119" s="2981"/>
      <c r="K119" s="2958">
        <f>SUM(K120+K125+K127)</f>
        <v>39</v>
      </c>
      <c r="L119" s="2958">
        <f>SUM(L120+L125+L127)</f>
        <v>36</v>
      </c>
      <c r="M119" s="2959">
        <f t="shared" si="7"/>
        <v>75</v>
      </c>
    </row>
    <row r="120" spans="1:13" ht="12" customHeight="1">
      <c r="A120" s="2033"/>
      <c r="B120" s="2033"/>
      <c r="C120" s="2033"/>
      <c r="D120" s="2205"/>
      <c r="E120" s="636" t="s">
        <v>59</v>
      </c>
      <c r="F120" s="92"/>
      <c r="G120" s="2979">
        <f>SUM(G121:G124)</f>
        <v>141</v>
      </c>
      <c r="H120" s="2979">
        <f>SUM(H121:H124)</f>
        <v>73</v>
      </c>
      <c r="I120" s="2948">
        <f t="shared" si="5"/>
        <v>214</v>
      </c>
      <c r="J120" s="2945"/>
      <c r="K120" s="2947">
        <f>SUM(K121:K124)</f>
        <v>2</v>
      </c>
      <c r="L120" s="2947">
        <f>SUM(L121:L124)</f>
        <v>2</v>
      </c>
      <c r="M120" s="2951">
        <f t="shared" si="7"/>
        <v>4</v>
      </c>
    </row>
    <row r="121" spans="1:13" ht="12" customHeight="1">
      <c r="A121" s="2033"/>
      <c r="B121" s="2033"/>
      <c r="C121" s="2033"/>
      <c r="D121" s="2205"/>
      <c r="E121" s="640"/>
      <c r="F121" s="92" t="s">
        <v>1601</v>
      </c>
      <c r="G121" s="2033">
        <v>52</v>
      </c>
      <c r="H121" s="2945">
        <v>11</v>
      </c>
      <c r="I121" s="2944">
        <f t="shared" si="5"/>
        <v>63</v>
      </c>
      <c r="J121" s="2945"/>
      <c r="K121" s="2945">
        <v>2</v>
      </c>
      <c r="L121" s="2945">
        <v>0</v>
      </c>
      <c r="M121" s="2946">
        <f t="shared" si="7"/>
        <v>2</v>
      </c>
    </row>
    <row r="122" spans="1:13" ht="12" customHeight="1">
      <c r="A122" s="2033"/>
      <c r="B122" s="2033"/>
      <c r="C122" s="2033"/>
      <c r="D122" s="2205"/>
      <c r="E122" s="640"/>
      <c r="F122" s="92" t="s">
        <v>244</v>
      </c>
      <c r="G122" s="2033">
        <v>43</v>
      </c>
      <c r="H122" s="2945">
        <v>15</v>
      </c>
      <c r="I122" s="2944">
        <f>SUM(G122:H122)</f>
        <v>58</v>
      </c>
      <c r="J122" s="2945"/>
      <c r="K122" s="2945">
        <v>0</v>
      </c>
      <c r="L122" s="2945">
        <v>0</v>
      </c>
      <c r="M122" s="2946">
        <f>SUM(K122:L122)</f>
        <v>0</v>
      </c>
    </row>
    <row r="123" spans="1:13" ht="12" customHeight="1">
      <c r="A123" s="2033"/>
      <c r="B123" s="2033"/>
      <c r="C123" s="2033"/>
      <c r="D123" s="2205"/>
      <c r="E123" s="631"/>
      <c r="F123" s="92" t="s">
        <v>245</v>
      </c>
      <c r="G123" s="2033">
        <v>30</v>
      </c>
      <c r="H123" s="2945">
        <v>33</v>
      </c>
      <c r="I123" s="2944">
        <f t="shared" si="5"/>
        <v>63</v>
      </c>
      <c r="J123" s="2945"/>
      <c r="K123" s="2945">
        <v>0</v>
      </c>
      <c r="L123" s="2945">
        <v>1</v>
      </c>
      <c r="M123" s="2946">
        <f t="shared" si="7"/>
        <v>1</v>
      </c>
    </row>
    <row r="124" spans="1:13" ht="12" customHeight="1">
      <c r="A124" s="2033"/>
      <c r="B124" s="2033"/>
      <c r="C124" s="2033"/>
      <c r="D124" s="2205"/>
      <c r="E124" s="631"/>
      <c r="F124" s="92" t="s">
        <v>246</v>
      </c>
      <c r="G124" s="2033">
        <v>16</v>
      </c>
      <c r="H124" s="2945">
        <v>14</v>
      </c>
      <c r="I124" s="2944">
        <f t="shared" si="5"/>
        <v>30</v>
      </c>
      <c r="J124" s="2945"/>
      <c r="K124" s="2945">
        <v>0</v>
      </c>
      <c r="L124" s="2945">
        <v>1</v>
      </c>
      <c r="M124" s="2946">
        <f t="shared" si="7"/>
        <v>1</v>
      </c>
    </row>
    <row r="125" spans="1:13" ht="12" customHeight="1">
      <c r="A125" s="2033"/>
      <c r="B125" s="2033"/>
      <c r="C125" s="2033"/>
      <c r="D125" s="2205"/>
      <c r="E125" s="640" t="s">
        <v>60</v>
      </c>
      <c r="F125" s="175"/>
      <c r="G125" s="2979">
        <f>G126</f>
        <v>86</v>
      </c>
      <c r="H125" s="2979">
        <f>H126</f>
        <v>97</v>
      </c>
      <c r="I125" s="2948">
        <f t="shared" si="5"/>
        <v>183</v>
      </c>
      <c r="J125" s="2945"/>
      <c r="K125" s="2947">
        <f>K126</f>
        <v>37</v>
      </c>
      <c r="L125" s="2947">
        <f>L126</f>
        <v>34</v>
      </c>
      <c r="M125" s="2951">
        <f t="shared" si="7"/>
        <v>71</v>
      </c>
    </row>
    <row r="126" spans="1:13" ht="12" customHeight="1">
      <c r="A126" s="2033"/>
      <c r="B126" s="2033"/>
      <c r="C126" s="2033"/>
      <c r="D126" s="2205"/>
      <c r="E126" s="638"/>
      <c r="F126" s="92" t="s">
        <v>247</v>
      </c>
      <c r="G126" s="2033">
        <v>86</v>
      </c>
      <c r="H126" s="2945">
        <v>97</v>
      </c>
      <c r="I126" s="2944">
        <f t="shared" si="5"/>
        <v>183</v>
      </c>
      <c r="J126" s="2945"/>
      <c r="K126" s="2945">
        <v>37</v>
      </c>
      <c r="L126" s="2945">
        <v>34</v>
      </c>
      <c r="M126" s="2980">
        <f>SUM(K126:L126)</f>
        <v>71</v>
      </c>
    </row>
    <row r="127" spans="1:13" s="2957" customFormat="1" ht="12" customHeight="1">
      <c r="A127" s="2953"/>
      <c r="B127" s="2953"/>
      <c r="C127" s="2953"/>
      <c r="D127" s="2205"/>
      <c r="E127" s="640" t="s">
        <v>84</v>
      </c>
      <c r="F127" s="175"/>
      <c r="G127" s="2953">
        <f>SUM(G128)</f>
        <v>41</v>
      </c>
      <c r="H127" s="2953">
        <f>SUM(H128)</f>
        <v>39</v>
      </c>
      <c r="I127" s="2950">
        <f>SUM(G127:H127)</f>
        <v>80</v>
      </c>
      <c r="J127" s="2950"/>
      <c r="K127" s="2950">
        <f>SUM(K128)</f>
        <v>0</v>
      </c>
      <c r="L127" s="2950">
        <f>SUM(L128)</f>
        <v>0</v>
      </c>
      <c r="M127" s="2955">
        <f>SUM(K127:L127)</f>
        <v>0</v>
      </c>
    </row>
    <row r="128" spans="1:13" ht="12" customHeight="1">
      <c r="A128" s="2033"/>
      <c r="B128" s="2033"/>
      <c r="C128" s="2033"/>
      <c r="D128" s="2205"/>
      <c r="E128" s="631"/>
      <c r="F128" s="92" t="s">
        <v>248</v>
      </c>
      <c r="G128" s="2952">
        <v>41</v>
      </c>
      <c r="H128" s="2952">
        <v>39</v>
      </c>
      <c r="I128" s="2944">
        <f t="shared" si="5"/>
        <v>80</v>
      </c>
      <c r="J128" s="2945"/>
      <c r="K128" s="2945">
        <v>0</v>
      </c>
      <c r="L128" s="2945">
        <v>0</v>
      </c>
      <c r="M128" s="2946">
        <f>SUM(K128:L128)</f>
        <v>0</v>
      </c>
    </row>
    <row r="129" spans="1:13" ht="12.75" customHeight="1">
      <c r="A129" s="2024"/>
      <c r="B129" s="2024"/>
      <c r="C129" s="2034"/>
      <c r="D129" s="2204">
        <v>1408</v>
      </c>
      <c r="E129" s="13" t="s">
        <v>63</v>
      </c>
      <c r="F129" s="40"/>
      <c r="G129" s="2958">
        <f>SUM(G130+G132+G135+G139)</f>
        <v>767</v>
      </c>
      <c r="H129" s="2958">
        <f>SUM(H130+H132+H135+H139)</f>
        <v>770</v>
      </c>
      <c r="I129" s="2974">
        <f t="shared" si="5"/>
        <v>1537</v>
      </c>
      <c r="J129" s="2981"/>
      <c r="K129" s="2958">
        <f>SUM(K130+K132+K135+K139)</f>
        <v>22</v>
      </c>
      <c r="L129" s="2958">
        <f>SUM(L130+L132+L135+L139)</f>
        <v>21</v>
      </c>
      <c r="M129" s="2959">
        <f t="shared" si="7"/>
        <v>43</v>
      </c>
    </row>
    <row r="130" spans="1:13" ht="12" customHeight="1">
      <c r="A130" s="2033"/>
      <c r="B130" s="2033"/>
      <c r="C130" s="2033"/>
      <c r="D130" s="2205"/>
      <c r="E130" s="636" t="s">
        <v>64</v>
      </c>
      <c r="F130" s="92"/>
      <c r="G130" s="2947">
        <f>SUM(G131)</f>
        <v>581</v>
      </c>
      <c r="H130" s="2947">
        <f>SUM(H131)</f>
        <v>638</v>
      </c>
      <c r="I130" s="2983">
        <f t="shared" si="5"/>
        <v>1219</v>
      </c>
      <c r="J130" s="2945"/>
      <c r="K130" s="2947">
        <f>SUM(K131)</f>
        <v>0</v>
      </c>
      <c r="L130" s="2947">
        <f>SUM(L131)</f>
        <v>5</v>
      </c>
      <c r="M130" s="2951">
        <f t="shared" si="7"/>
        <v>5</v>
      </c>
    </row>
    <row r="131" spans="1:13" ht="12" customHeight="1">
      <c r="A131" s="2033"/>
      <c r="B131" s="2033"/>
      <c r="C131" s="2033"/>
      <c r="D131" s="2205"/>
      <c r="E131" s="631"/>
      <c r="F131" s="92" t="s">
        <v>250</v>
      </c>
      <c r="G131" s="2944">
        <v>581</v>
      </c>
      <c r="H131" s="2944">
        <v>638</v>
      </c>
      <c r="I131" s="2944">
        <f t="shared" si="5"/>
        <v>1219</v>
      </c>
      <c r="J131" s="2944"/>
      <c r="K131" s="2944">
        <v>0</v>
      </c>
      <c r="L131" s="2944">
        <v>5</v>
      </c>
      <c r="M131" s="2946">
        <f t="shared" si="7"/>
        <v>5</v>
      </c>
    </row>
    <row r="132" spans="1:13" ht="12" customHeight="1">
      <c r="A132" s="2033"/>
      <c r="B132" s="2033"/>
      <c r="C132" s="2033"/>
      <c r="D132" s="2205"/>
      <c r="E132" s="640" t="s">
        <v>65</v>
      </c>
      <c r="F132" s="92"/>
      <c r="G132" s="2979">
        <f>SUM(G133:G134)</f>
        <v>0</v>
      </c>
      <c r="H132" s="2979">
        <f>SUM(H133:H134)</f>
        <v>0</v>
      </c>
      <c r="I132" s="2947">
        <f>SUM(G132:H132)</f>
        <v>0</v>
      </c>
      <c r="J132" s="2945"/>
      <c r="K132" s="2947">
        <f>SUM(K133:K134)</f>
        <v>0</v>
      </c>
      <c r="L132" s="2947">
        <f>SUM(L133:L134)</f>
        <v>0</v>
      </c>
      <c r="M132" s="2951">
        <f>SUM(K132:L132)</f>
        <v>0</v>
      </c>
    </row>
    <row r="133" spans="1:13" ht="12" customHeight="1">
      <c r="A133" s="2033"/>
      <c r="B133" s="2033"/>
      <c r="C133" s="2033"/>
      <c r="D133" s="2206"/>
      <c r="E133" s="640"/>
      <c r="F133" s="92" t="s">
        <v>251</v>
      </c>
      <c r="G133" s="2984">
        <v>0</v>
      </c>
      <c r="H133" s="2984">
        <v>0</v>
      </c>
      <c r="I133" s="2943">
        <f>SUM(G133:H133)</f>
        <v>0</v>
      </c>
      <c r="J133" s="2943"/>
      <c r="K133" s="2943">
        <v>0</v>
      </c>
      <c r="L133" s="2943">
        <v>0</v>
      </c>
      <c r="M133" s="2980">
        <f>SUM(K133:L133)</f>
        <v>0</v>
      </c>
    </row>
    <row r="134" spans="1:13" ht="12" customHeight="1">
      <c r="A134" s="2033"/>
      <c r="B134" s="2033"/>
      <c r="C134" s="2033"/>
      <c r="D134" s="2206"/>
      <c r="E134" s="631"/>
      <c r="F134" s="92" t="s">
        <v>373</v>
      </c>
      <c r="G134" s="2033">
        <v>0</v>
      </c>
      <c r="H134" s="2033">
        <v>0</v>
      </c>
      <c r="I134" s="2944">
        <f>SUM(G134:H134)</f>
        <v>0</v>
      </c>
      <c r="J134" s="2945"/>
      <c r="K134" s="2945">
        <v>0</v>
      </c>
      <c r="L134" s="2945">
        <v>0</v>
      </c>
      <c r="M134" s="2985">
        <f>SUM(K134:L134)</f>
        <v>0</v>
      </c>
    </row>
    <row r="135" spans="1:13" ht="12" customHeight="1">
      <c r="A135" s="2076"/>
      <c r="B135" s="2076"/>
      <c r="C135" s="2076"/>
      <c r="D135" s="2205"/>
      <c r="E135" s="640" t="s">
        <v>66</v>
      </c>
      <c r="F135" s="92"/>
      <c r="G135" s="2953">
        <f>G136+G137+G138</f>
        <v>91</v>
      </c>
      <c r="H135" s="2953">
        <f>H136+H137+H138</f>
        <v>57</v>
      </c>
      <c r="I135" s="2950">
        <f t="shared" si="5"/>
        <v>148</v>
      </c>
      <c r="J135" s="2950"/>
      <c r="K135" s="2950">
        <f>SUM(K136+K137+K138)</f>
        <v>18</v>
      </c>
      <c r="L135" s="2950">
        <f>SUM(L136+L137+L138)</f>
        <v>7</v>
      </c>
      <c r="M135" s="2955">
        <f t="shared" si="7"/>
        <v>25</v>
      </c>
    </row>
    <row r="136" spans="1:13" ht="12" customHeight="1">
      <c r="A136" s="2076"/>
      <c r="B136" s="2076"/>
      <c r="C136" s="2076"/>
      <c r="D136" s="2205"/>
      <c r="E136" s="640"/>
      <c r="F136" s="92" t="s">
        <v>253</v>
      </c>
      <c r="G136" s="2952">
        <v>32</v>
      </c>
      <c r="H136" s="2952">
        <v>18</v>
      </c>
      <c r="I136" s="2944">
        <f t="shared" si="5"/>
        <v>50</v>
      </c>
      <c r="J136" s="2944"/>
      <c r="K136" s="2944">
        <v>13</v>
      </c>
      <c r="L136" s="2944">
        <v>4</v>
      </c>
      <c r="M136" s="2946">
        <f t="shared" si="7"/>
        <v>17</v>
      </c>
    </row>
    <row r="137" spans="1:13" ht="12" customHeight="1">
      <c r="A137" s="2076"/>
      <c r="B137" s="2076"/>
      <c r="C137" s="2076"/>
      <c r="D137" s="2205"/>
      <c r="E137" s="640"/>
      <c r="F137" s="92" t="s">
        <v>254</v>
      </c>
      <c r="G137" s="2984">
        <v>43</v>
      </c>
      <c r="H137" s="2984">
        <v>24</v>
      </c>
      <c r="I137" s="2943">
        <f t="shared" si="5"/>
        <v>67</v>
      </c>
      <c r="J137" s="2943"/>
      <c r="K137" s="2943">
        <v>5</v>
      </c>
      <c r="L137" s="2943">
        <v>3</v>
      </c>
      <c r="M137" s="2980">
        <f t="shared" si="7"/>
        <v>8</v>
      </c>
    </row>
    <row r="138" spans="1:13" ht="12" customHeight="1">
      <c r="A138" s="2076"/>
      <c r="B138" s="2076"/>
      <c r="C138" s="2076"/>
      <c r="D138" s="2205"/>
      <c r="E138" s="640"/>
      <c r="F138" s="92" t="s">
        <v>255</v>
      </c>
      <c r="G138" s="2952">
        <v>16</v>
      </c>
      <c r="H138" s="2952">
        <v>15</v>
      </c>
      <c r="I138" s="2944">
        <f t="shared" si="5"/>
        <v>31</v>
      </c>
      <c r="J138" s="2944"/>
      <c r="K138" s="2944">
        <v>0</v>
      </c>
      <c r="L138" s="2944">
        <v>0</v>
      </c>
      <c r="M138" s="2946">
        <f t="shared" si="7"/>
        <v>0</v>
      </c>
    </row>
    <row r="139" spans="1:13" ht="12" customHeight="1">
      <c r="A139" s="2076"/>
      <c r="B139" s="2076"/>
      <c r="C139" s="2076"/>
      <c r="D139" s="2205"/>
      <c r="E139" s="640" t="s">
        <v>67</v>
      </c>
      <c r="F139" s="175"/>
      <c r="G139" s="2979">
        <f>G140</f>
        <v>95</v>
      </c>
      <c r="H139" s="2979">
        <f>H140</f>
        <v>75</v>
      </c>
      <c r="I139" s="2947">
        <f t="shared" si="5"/>
        <v>170</v>
      </c>
      <c r="J139" s="2945"/>
      <c r="K139" s="2947">
        <f>K140</f>
        <v>4</v>
      </c>
      <c r="L139" s="2947">
        <f>L140</f>
        <v>9</v>
      </c>
      <c r="M139" s="2951">
        <f t="shared" si="7"/>
        <v>13</v>
      </c>
    </row>
    <row r="140" spans="1:13" ht="12" customHeight="1">
      <c r="A140" s="2076"/>
      <c r="B140" s="2076"/>
      <c r="C140" s="2076"/>
      <c r="D140" s="2205"/>
      <c r="E140" s="638"/>
      <c r="F140" s="92" t="s">
        <v>256</v>
      </c>
      <c r="G140" s="2033">
        <v>95</v>
      </c>
      <c r="H140" s="2033">
        <v>75</v>
      </c>
      <c r="I140" s="2944">
        <f t="shared" si="5"/>
        <v>170</v>
      </c>
      <c r="J140" s="2945"/>
      <c r="K140" s="2945">
        <v>4</v>
      </c>
      <c r="L140" s="2945">
        <v>9</v>
      </c>
      <c r="M140" s="2946">
        <f t="shared" si="7"/>
        <v>13</v>
      </c>
    </row>
    <row r="141" spans="1:13" ht="12.75" customHeight="1">
      <c r="A141" s="2076"/>
      <c r="B141" s="2076"/>
      <c r="C141" s="2076"/>
      <c r="D141" s="2204">
        <v>1624</v>
      </c>
      <c r="E141" s="113" t="s">
        <v>68</v>
      </c>
      <c r="F141" s="123"/>
      <c r="G141" s="2986">
        <f>SUM(G142+G144)</f>
        <v>11</v>
      </c>
      <c r="H141" s="2986">
        <f>SUM(H142+H144)</f>
        <v>18</v>
      </c>
      <c r="I141" s="2973">
        <f t="shared" si="5"/>
        <v>29</v>
      </c>
      <c r="J141" s="2986"/>
      <c r="K141" s="2986">
        <f>SUM(K142+K144)</f>
        <v>11</v>
      </c>
      <c r="L141" s="2986">
        <f>SUM(L142+L144)</f>
        <v>19</v>
      </c>
      <c r="M141" s="2987">
        <f t="shared" si="7"/>
        <v>30</v>
      </c>
    </row>
    <row r="142" spans="1:13" ht="12" customHeight="1">
      <c r="A142" s="2076"/>
      <c r="B142" s="2076"/>
      <c r="C142" s="2076"/>
      <c r="D142" s="2205"/>
      <c r="E142" s="678" t="s">
        <v>69</v>
      </c>
      <c r="F142" s="64"/>
      <c r="G142" s="2988">
        <f>G143</f>
        <v>11</v>
      </c>
      <c r="H142" s="2988">
        <f>H143</f>
        <v>18</v>
      </c>
      <c r="I142" s="2989">
        <f t="shared" si="5"/>
        <v>29</v>
      </c>
      <c r="J142" s="2990"/>
      <c r="K142" s="2991">
        <f>K143</f>
        <v>11</v>
      </c>
      <c r="L142" s="2991">
        <f>L143</f>
        <v>19</v>
      </c>
      <c r="M142" s="2992">
        <f t="shared" si="7"/>
        <v>30</v>
      </c>
    </row>
    <row r="143" spans="1:13" ht="12" customHeight="1">
      <c r="A143" s="2076"/>
      <c r="B143" s="2076"/>
      <c r="C143" s="2076"/>
      <c r="D143" s="2205"/>
      <c r="E143" s="638"/>
      <c r="F143" s="92" t="s">
        <v>258</v>
      </c>
      <c r="G143" s="2033">
        <v>11</v>
      </c>
      <c r="H143" s="2033">
        <v>18</v>
      </c>
      <c r="I143" s="2944">
        <f t="shared" si="5"/>
        <v>29</v>
      </c>
      <c r="J143" s="2945"/>
      <c r="K143" s="2945">
        <v>11</v>
      </c>
      <c r="L143" s="2945">
        <v>19</v>
      </c>
      <c r="M143" s="2985">
        <f t="shared" si="7"/>
        <v>30</v>
      </c>
    </row>
    <row r="144" spans="1:13" ht="12" customHeight="1">
      <c r="A144" s="2076"/>
      <c r="B144" s="2076"/>
      <c r="C144" s="2076"/>
      <c r="D144" s="2205"/>
      <c r="E144" s="636" t="s">
        <v>71</v>
      </c>
      <c r="F144" s="92"/>
      <c r="G144" s="2947">
        <f>SUM(G145)</f>
        <v>0</v>
      </c>
      <c r="H144" s="2947">
        <f>SUM(H145)</f>
        <v>0</v>
      </c>
      <c r="I144" s="2947">
        <f>SUM(G144:H144)</f>
        <v>0</v>
      </c>
      <c r="J144" s="2947"/>
      <c r="K144" s="2947">
        <f>SUM(K145)</f>
        <v>0</v>
      </c>
      <c r="L144" s="2947">
        <f>SUM(L145)</f>
        <v>0</v>
      </c>
      <c r="M144" s="2993">
        <f>SUM(K144:L144)</f>
        <v>0</v>
      </c>
    </row>
    <row r="145" spans="1:13" ht="12" customHeight="1">
      <c r="A145" s="2076"/>
      <c r="B145" s="2076"/>
      <c r="C145" s="2076"/>
      <c r="D145" s="2207"/>
      <c r="E145" s="1083"/>
      <c r="F145" s="314" t="s">
        <v>259</v>
      </c>
      <c r="G145" s="2994">
        <v>0</v>
      </c>
      <c r="H145" s="2994">
        <v>0</v>
      </c>
      <c r="I145" s="2995">
        <f>SUM(G145:H145)</f>
        <v>0</v>
      </c>
      <c r="J145" s="2994"/>
      <c r="K145" s="2994">
        <v>0</v>
      </c>
      <c r="L145" s="2994">
        <v>0</v>
      </c>
      <c r="M145" s="2996">
        <f>SUM(K145:L145)</f>
        <v>0</v>
      </c>
    </row>
    <row r="146" spans="1:13" ht="12.75" customHeight="1">
      <c r="E146" s="2997" t="s">
        <v>8</v>
      </c>
      <c r="F146" s="2998"/>
      <c r="G146" s="2999">
        <f>SUM(G8+G37+G69+G82+G89+G107+G119+G129+G141)</f>
        <v>9729</v>
      </c>
      <c r="H146" s="2999">
        <f>SUM(H8+H37+H69+H82+H89+H107+H119+H129+H141)</f>
        <v>8735</v>
      </c>
      <c r="I146" s="2999">
        <f>SUM(I8+I37+I69+I82+I89+I107+I119+I129+I141)</f>
        <v>18464</v>
      </c>
      <c r="J146" s="2999"/>
      <c r="K146" s="2999">
        <f>SUM(K8+K37+K69+K82+K89+K107+K119+K129+K141)</f>
        <v>4211</v>
      </c>
      <c r="L146" s="2999">
        <f>SUM(L8+L37+L69+L82+L89+L107+L119+L129+L141)</f>
        <v>3663</v>
      </c>
      <c r="M146" s="3000">
        <f>SUM(M8+M37+M69+M82+M89+M107+M119+M129+M141)</f>
        <v>7874</v>
      </c>
    </row>
    <row r="147" spans="1:13" s="2078" customFormat="1" ht="12" customHeight="1">
      <c r="C147" s="2077"/>
      <c r="E147" s="2078" t="s">
        <v>1597</v>
      </c>
      <c r="G147" s="2076"/>
      <c r="H147" s="2076"/>
      <c r="I147" s="2076"/>
      <c r="J147" s="2076"/>
      <c r="K147" s="2076"/>
      <c r="L147" s="2076"/>
      <c r="M147" s="2076"/>
    </row>
    <row r="148" spans="1:13" ht="9" customHeight="1">
      <c r="E148" s="2078"/>
    </row>
    <row r="149" spans="1:13" ht="9" customHeight="1"/>
    <row r="150" spans="1:13" ht="9" customHeight="1"/>
    <row r="151" spans="1:13" ht="9" customHeight="1"/>
    <row r="152" spans="1:13" ht="9" customHeight="1"/>
    <row r="153" spans="1:13" ht="9" customHeight="1"/>
    <row r="154" spans="1:13" ht="9" customHeight="1"/>
    <row r="155" spans="1:13" ht="9" customHeight="1"/>
    <row r="156" spans="1:13" ht="9" customHeight="1"/>
    <row r="157" spans="1:13" ht="9" customHeight="1"/>
    <row r="158" spans="1:13" ht="9" customHeight="1"/>
    <row r="159" spans="1:13" ht="9" customHeight="1"/>
    <row r="160" spans="1: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sheetData>
  <mergeCells count="24">
    <mergeCell ref="E146:F146"/>
    <mergeCell ref="D82:D88"/>
    <mergeCell ref="D89:D106"/>
    <mergeCell ref="D107:D118"/>
    <mergeCell ref="D119:D128"/>
    <mergeCell ref="D129:D140"/>
    <mergeCell ref="D141:D145"/>
    <mergeCell ref="D8:D34"/>
    <mergeCell ref="O17:S23"/>
    <mergeCell ref="D37:D68"/>
    <mergeCell ref="D69:D76"/>
    <mergeCell ref="D79:D81"/>
    <mergeCell ref="E79:F81"/>
    <mergeCell ref="G79:M79"/>
    <mergeCell ref="G80:I80"/>
    <mergeCell ref="K80:M80"/>
    <mergeCell ref="D2:M2"/>
    <mergeCell ref="Q2:AE2"/>
    <mergeCell ref="D3:M3"/>
    <mergeCell ref="D5:D7"/>
    <mergeCell ref="E5:F7"/>
    <mergeCell ref="G5:M5"/>
    <mergeCell ref="G6:I6"/>
    <mergeCell ref="K6:M6"/>
  </mergeCell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405"/>
  <sheetViews>
    <sheetView workbookViewId="0">
      <selection activeCell="G29" sqref="G29"/>
    </sheetView>
  </sheetViews>
  <sheetFormatPr baseColWidth="10" defaultRowHeight="12.75"/>
  <cols>
    <col min="1" max="1" width="2" style="2063" customWidth="1"/>
    <col min="2" max="2" width="2.28515625" style="2063" customWidth="1"/>
    <col min="3" max="3" width="1.7109375" style="2063" customWidth="1"/>
    <col min="4" max="4" width="2.140625" style="2069" customWidth="1"/>
    <col min="5" max="5" width="6.7109375" style="2018" customWidth="1"/>
    <col min="6" max="6" width="1.5703125" style="2018" customWidth="1"/>
    <col min="7" max="7" width="58.28515625" style="2018" customWidth="1"/>
    <col min="8" max="10" width="4.7109375" style="2080" customWidth="1"/>
    <col min="11" max="11" width="1" style="2081" customWidth="1"/>
    <col min="12" max="14" width="4.7109375" style="2080" customWidth="1"/>
    <col min="15" max="16" width="11.42578125" style="2018"/>
    <col min="17" max="17" width="4.7109375" style="2018" customWidth="1"/>
    <col min="18" max="18" width="5" style="2018" customWidth="1"/>
    <col min="19" max="19" width="2.28515625" style="2018" customWidth="1"/>
    <col min="20" max="20" width="26" style="2018" customWidth="1"/>
    <col min="21" max="21" width="8" style="2018" customWidth="1"/>
    <col min="22" max="22" width="1" style="2018" customWidth="1"/>
    <col min="23" max="23" width="6.7109375" style="2018" customWidth="1"/>
    <col min="24" max="24" width="1" style="2018" customWidth="1"/>
    <col min="25" max="25" width="6.7109375" style="2018" customWidth="1"/>
    <col min="26" max="26" width="1" style="2018" customWidth="1"/>
    <col min="27" max="27" width="6.7109375" style="2018" customWidth="1"/>
    <col min="28" max="28" width="1" style="2018" customWidth="1"/>
    <col min="29" max="29" width="6.7109375" style="2018" customWidth="1"/>
    <col min="30" max="30" width="1" style="2018" customWidth="1"/>
    <col min="31" max="31" width="6.7109375" style="2018" customWidth="1"/>
    <col min="32" max="32" width="1" style="2018" customWidth="1"/>
    <col min="33" max="34" width="6.7109375" style="2018" customWidth="1"/>
    <col min="35" max="256" width="11.42578125" style="2018"/>
    <col min="257" max="257" width="2" style="2018" customWidth="1"/>
    <col min="258" max="258" width="2.28515625" style="2018" customWidth="1"/>
    <col min="259" max="259" width="1.7109375" style="2018" customWidth="1"/>
    <col min="260" max="260" width="2.140625" style="2018" customWidth="1"/>
    <col min="261" max="261" width="6.7109375" style="2018" customWidth="1"/>
    <col min="262" max="262" width="1.5703125" style="2018" customWidth="1"/>
    <col min="263" max="263" width="58.28515625" style="2018" customWidth="1"/>
    <col min="264" max="266" width="4.7109375" style="2018" customWidth="1"/>
    <col min="267" max="267" width="1" style="2018" customWidth="1"/>
    <col min="268" max="270" width="4.7109375" style="2018" customWidth="1"/>
    <col min="271" max="272" width="11.42578125" style="2018"/>
    <col min="273" max="273" width="4.7109375" style="2018" customWidth="1"/>
    <col min="274" max="274" width="5" style="2018" customWidth="1"/>
    <col min="275" max="275" width="2.28515625" style="2018" customWidth="1"/>
    <col min="276" max="276" width="26" style="2018" customWidth="1"/>
    <col min="277" max="277" width="8" style="2018" customWidth="1"/>
    <col min="278" max="278" width="1" style="2018" customWidth="1"/>
    <col min="279" max="279" width="6.7109375" style="2018" customWidth="1"/>
    <col min="280" max="280" width="1" style="2018" customWidth="1"/>
    <col min="281" max="281" width="6.7109375" style="2018" customWidth="1"/>
    <col min="282" max="282" width="1" style="2018" customWidth="1"/>
    <col min="283" max="283" width="6.7109375" style="2018" customWidth="1"/>
    <col min="284" max="284" width="1" style="2018" customWidth="1"/>
    <col min="285" max="285" width="6.7109375" style="2018" customWidth="1"/>
    <col min="286" max="286" width="1" style="2018" customWidth="1"/>
    <col min="287" max="287" width="6.7109375" style="2018" customWidth="1"/>
    <col min="288" max="288" width="1" style="2018" customWidth="1"/>
    <col min="289" max="290" width="6.7109375" style="2018" customWidth="1"/>
    <col min="291" max="512" width="11.42578125" style="2018"/>
    <col min="513" max="513" width="2" style="2018" customWidth="1"/>
    <col min="514" max="514" width="2.28515625" style="2018" customWidth="1"/>
    <col min="515" max="515" width="1.7109375" style="2018" customWidth="1"/>
    <col min="516" max="516" width="2.140625" style="2018" customWidth="1"/>
    <col min="517" max="517" width="6.7109375" style="2018" customWidth="1"/>
    <col min="518" max="518" width="1.5703125" style="2018" customWidth="1"/>
    <col min="519" max="519" width="58.28515625" style="2018" customWidth="1"/>
    <col min="520" max="522" width="4.7109375" style="2018" customWidth="1"/>
    <col min="523" max="523" width="1" style="2018" customWidth="1"/>
    <col min="524" max="526" width="4.7109375" style="2018" customWidth="1"/>
    <col min="527" max="528" width="11.42578125" style="2018"/>
    <col min="529" max="529" width="4.7109375" style="2018" customWidth="1"/>
    <col min="530" max="530" width="5" style="2018" customWidth="1"/>
    <col min="531" max="531" width="2.28515625" style="2018" customWidth="1"/>
    <col min="532" max="532" width="26" style="2018" customWidth="1"/>
    <col min="533" max="533" width="8" style="2018" customWidth="1"/>
    <col min="534" max="534" width="1" style="2018" customWidth="1"/>
    <col min="535" max="535" width="6.7109375" style="2018" customWidth="1"/>
    <col min="536" max="536" width="1" style="2018" customWidth="1"/>
    <col min="537" max="537" width="6.7109375" style="2018" customWidth="1"/>
    <col min="538" max="538" width="1" style="2018" customWidth="1"/>
    <col min="539" max="539" width="6.7109375" style="2018" customWidth="1"/>
    <col min="540" max="540" width="1" style="2018" customWidth="1"/>
    <col min="541" max="541" width="6.7109375" style="2018" customWidth="1"/>
    <col min="542" max="542" width="1" style="2018" customWidth="1"/>
    <col min="543" max="543" width="6.7109375" style="2018" customWidth="1"/>
    <col min="544" max="544" width="1" style="2018" customWidth="1"/>
    <col min="545" max="546" width="6.7109375" style="2018" customWidth="1"/>
    <col min="547" max="768" width="11.42578125" style="2018"/>
    <col min="769" max="769" width="2" style="2018" customWidth="1"/>
    <col min="770" max="770" width="2.28515625" style="2018" customWidth="1"/>
    <col min="771" max="771" width="1.7109375" style="2018" customWidth="1"/>
    <col min="772" max="772" width="2.140625" style="2018" customWidth="1"/>
    <col min="773" max="773" width="6.7109375" style="2018" customWidth="1"/>
    <col min="774" max="774" width="1.5703125" style="2018" customWidth="1"/>
    <col min="775" max="775" width="58.28515625" style="2018" customWidth="1"/>
    <col min="776" max="778" width="4.7109375" style="2018" customWidth="1"/>
    <col min="779" max="779" width="1" style="2018" customWidth="1"/>
    <col min="780" max="782" width="4.7109375" style="2018" customWidth="1"/>
    <col min="783" max="784" width="11.42578125" style="2018"/>
    <col min="785" max="785" width="4.7109375" style="2018" customWidth="1"/>
    <col min="786" max="786" width="5" style="2018" customWidth="1"/>
    <col min="787" max="787" width="2.28515625" style="2018" customWidth="1"/>
    <col min="788" max="788" width="26" style="2018" customWidth="1"/>
    <col min="789" max="789" width="8" style="2018" customWidth="1"/>
    <col min="790" max="790" width="1" style="2018" customWidth="1"/>
    <col min="791" max="791" width="6.7109375" style="2018" customWidth="1"/>
    <col min="792" max="792" width="1" style="2018" customWidth="1"/>
    <col min="793" max="793" width="6.7109375" style="2018" customWidth="1"/>
    <col min="794" max="794" width="1" style="2018" customWidth="1"/>
    <col min="795" max="795" width="6.7109375" style="2018" customWidth="1"/>
    <col min="796" max="796" width="1" style="2018" customWidth="1"/>
    <col min="797" max="797" width="6.7109375" style="2018" customWidth="1"/>
    <col min="798" max="798" width="1" style="2018" customWidth="1"/>
    <col min="799" max="799" width="6.7109375" style="2018" customWidth="1"/>
    <col min="800" max="800" width="1" style="2018" customWidth="1"/>
    <col min="801" max="802" width="6.7109375" style="2018" customWidth="1"/>
    <col min="803" max="1024" width="11.42578125" style="2018"/>
    <col min="1025" max="1025" width="2" style="2018" customWidth="1"/>
    <col min="1026" max="1026" width="2.28515625" style="2018" customWidth="1"/>
    <col min="1027" max="1027" width="1.7109375" style="2018" customWidth="1"/>
    <col min="1028" max="1028" width="2.140625" style="2018" customWidth="1"/>
    <col min="1029" max="1029" width="6.7109375" style="2018" customWidth="1"/>
    <col min="1030" max="1030" width="1.5703125" style="2018" customWidth="1"/>
    <col min="1031" max="1031" width="58.28515625" style="2018" customWidth="1"/>
    <col min="1032" max="1034" width="4.7109375" style="2018" customWidth="1"/>
    <col min="1035" max="1035" width="1" style="2018" customWidth="1"/>
    <col min="1036" max="1038" width="4.7109375" style="2018" customWidth="1"/>
    <col min="1039" max="1040" width="11.42578125" style="2018"/>
    <col min="1041" max="1041" width="4.7109375" style="2018" customWidth="1"/>
    <col min="1042" max="1042" width="5" style="2018" customWidth="1"/>
    <col min="1043" max="1043" width="2.28515625" style="2018" customWidth="1"/>
    <col min="1044" max="1044" width="26" style="2018" customWidth="1"/>
    <col min="1045" max="1045" width="8" style="2018" customWidth="1"/>
    <col min="1046" max="1046" width="1" style="2018" customWidth="1"/>
    <col min="1047" max="1047" width="6.7109375" style="2018" customWidth="1"/>
    <col min="1048" max="1048" width="1" style="2018" customWidth="1"/>
    <col min="1049" max="1049" width="6.7109375" style="2018" customWidth="1"/>
    <col min="1050" max="1050" width="1" style="2018" customWidth="1"/>
    <col min="1051" max="1051" width="6.7109375" style="2018" customWidth="1"/>
    <col min="1052" max="1052" width="1" style="2018" customWidth="1"/>
    <col min="1053" max="1053" width="6.7109375" style="2018" customWidth="1"/>
    <col min="1054" max="1054" width="1" style="2018" customWidth="1"/>
    <col min="1055" max="1055" width="6.7109375" style="2018" customWidth="1"/>
    <col min="1056" max="1056" width="1" style="2018" customWidth="1"/>
    <col min="1057" max="1058" width="6.7109375" style="2018" customWidth="1"/>
    <col min="1059" max="1280" width="11.42578125" style="2018"/>
    <col min="1281" max="1281" width="2" style="2018" customWidth="1"/>
    <col min="1282" max="1282" width="2.28515625" style="2018" customWidth="1"/>
    <col min="1283" max="1283" width="1.7109375" style="2018" customWidth="1"/>
    <col min="1284" max="1284" width="2.140625" style="2018" customWidth="1"/>
    <col min="1285" max="1285" width="6.7109375" style="2018" customWidth="1"/>
    <col min="1286" max="1286" width="1.5703125" style="2018" customWidth="1"/>
    <col min="1287" max="1287" width="58.28515625" style="2018" customWidth="1"/>
    <col min="1288" max="1290" width="4.7109375" style="2018" customWidth="1"/>
    <col min="1291" max="1291" width="1" style="2018" customWidth="1"/>
    <col min="1292" max="1294" width="4.7109375" style="2018" customWidth="1"/>
    <col min="1295" max="1296" width="11.42578125" style="2018"/>
    <col min="1297" max="1297" width="4.7109375" style="2018" customWidth="1"/>
    <col min="1298" max="1298" width="5" style="2018" customWidth="1"/>
    <col min="1299" max="1299" width="2.28515625" style="2018" customWidth="1"/>
    <col min="1300" max="1300" width="26" style="2018" customWidth="1"/>
    <col min="1301" max="1301" width="8" style="2018" customWidth="1"/>
    <col min="1302" max="1302" width="1" style="2018" customWidth="1"/>
    <col min="1303" max="1303" width="6.7109375" style="2018" customWidth="1"/>
    <col min="1304" max="1304" width="1" style="2018" customWidth="1"/>
    <col min="1305" max="1305" width="6.7109375" style="2018" customWidth="1"/>
    <col min="1306" max="1306" width="1" style="2018" customWidth="1"/>
    <col min="1307" max="1307" width="6.7109375" style="2018" customWidth="1"/>
    <col min="1308" max="1308" width="1" style="2018" customWidth="1"/>
    <col min="1309" max="1309" width="6.7109375" style="2018" customWidth="1"/>
    <col min="1310" max="1310" width="1" style="2018" customWidth="1"/>
    <col min="1311" max="1311" width="6.7109375" style="2018" customWidth="1"/>
    <col min="1312" max="1312" width="1" style="2018" customWidth="1"/>
    <col min="1313" max="1314" width="6.7109375" style="2018" customWidth="1"/>
    <col min="1315" max="1536" width="11.42578125" style="2018"/>
    <col min="1537" max="1537" width="2" style="2018" customWidth="1"/>
    <col min="1538" max="1538" width="2.28515625" style="2018" customWidth="1"/>
    <col min="1539" max="1539" width="1.7109375" style="2018" customWidth="1"/>
    <col min="1540" max="1540" width="2.140625" style="2018" customWidth="1"/>
    <col min="1541" max="1541" width="6.7109375" style="2018" customWidth="1"/>
    <col min="1542" max="1542" width="1.5703125" style="2018" customWidth="1"/>
    <col min="1543" max="1543" width="58.28515625" style="2018" customWidth="1"/>
    <col min="1544" max="1546" width="4.7109375" style="2018" customWidth="1"/>
    <col min="1547" max="1547" width="1" style="2018" customWidth="1"/>
    <col min="1548" max="1550" width="4.7109375" style="2018" customWidth="1"/>
    <col min="1551" max="1552" width="11.42578125" style="2018"/>
    <col min="1553" max="1553" width="4.7109375" style="2018" customWidth="1"/>
    <col min="1554" max="1554" width="5" style="2018" customWidth="1"/>
    <col min="1555" max="1555" width="2.28515625" style="2018" customWidth="1"/>
    <col min="1556" max="1556" width="26" style="2018" customWidth="1"/>
    <col min="1557" max="1557" width="8" style="2018" customWidth="1"/>
    <col min="1558" max="1558" width="1" style="2018" customWidth="1"/>
    <col min="1559" max="1559" width="6.7109375" style="2018" customWidth="1"/>
    <col min="1560" max="1560" width="1" style="2018" customWidth="1"/>
    <col min="1561" max="1561" width="6.7109375" style="2018" customWidth="1"/>
    <col min="1562" max="1562" width="1" style="2018" customWidth="1"/>
    <col min="1563" max="1563" width="6.7109375" style="2018" customWidth="1"/>
    <col min="1564" max="1564" width="1" style="2018" customWidth="1"/>
    <col min="1565" max="1565" width="6.7109375" style="2018" customWidth="1"/>
    <col min="1566" max="1566" width="1" style="2018" customWidth="1"/>
    <col min="1567" max="1567" width="6.7109375" style="2018" customWidth="1"/>
    <col min="1568" max="1568" width="1" style="2018" customWidth="1"/>
    <col min="1569" max="1570" width="6.7109375" style="2018" customWidth="1"/>
    <col min="1571" max="1792" width="11.42578125" style="2018"/>
    <col min="1793" max="1793" width="2" style="2018" customWidth="1"/>
    <col min="1794" max="1794" width="2.28515625" style="2018" customWidth="1"/>
    <col min="1795" max="1795" width="1.7109375" style="2018" customWidth="1"/>
    <col min="1796" max="1796" width="2.140625" style="2018" customWidth="1"/>
    <col min="1797" max="1797" width="6.7109375" style="2018" customWidth="1"/>
    <col min="1798" max="1798" width="1.5703125" style="2018" customWidth="1"/>
    <col min="1799" max="1799" width="58.28515625" style="2018" customWidth="1"/>
    <col min="1800" max="1802" width="4.7109375" style="2018" customWidth="1"/>
    <col min="1803" max="1803" width="1" style="2018" customWidth="1"/>
    <col min="1804" max="1806" width="4.7109375" style="2018" customWidth="1"/>
    <col min="1807" max="1808" width="11.42578125" style="2018"/>
    <col min="1809" max="1809" width="4.7109375" style="2018" customWidth="1"/>
    <col min="1810" max="1810" width="5" style="2018" customWidth="1"/>
    <col min="1811" max="1811" width="2.28515625" style="2018" customWidth="1"/>
    <col min="1812" max="1812" width="26" style="2018" customWidth="1"/>
    <col min="1813" max="1813" width="8" style="2018" customWidth="1"/>
    <col min="1814" max="1814" width="1" style="2018" customWidth="1"/>
    <col min="1815" max="1815" width="6.7109375" style="2018" customWidth="1"/>
    <col min="1816" max="1816" width="1" style="2018" customWidth="1"/>
    <col min="1817" max="1817" width="6.7109375" style="2018" customWidth="1"/>
    <col min="1818" max="1818" width="1" style="2018" customWidth="1"/>
    <col min="1819" max="1819" width="6.7109375" style="2018" customWidth="1"/>
    <col min="1820" max="1820" width="1" style="2018" customWidth="1"/>
    <col min="1821" max="1821" width="6.7109375" style="2018" customWidth="1"/>
    <col min="1822" max="1822" width="1" style="2018" customWidth="1"/>
    <col min="1823" max="1823" width="6.7109375" style="2018" customWidth="1"/>
    <col min="1824" max="1824" width="1" style="2018" customWidth="1"/>
    <col min="1825" max="1826" width="6.7109375" style="2018" customWidth="1"/>
    <col min="1827" max="2048" width="11.42578125" style="2018"/>
    <col min="2049" max="2049" width="2" style="2018" customWidth="1"/>
    <col min="2050" max="2050" width="2.28515625" style="2018" customWidth="1"/>
    <col min="2051" max="2051" width="1.7109375" style="2018" customWidth="1"/>
    <col min="2052" max="2052" width="2.140625" style="2018" customWidth="1"/>
    <col min="2053" max="2053" width="6.7109375" style="2018" customWidth="1"/>
    <col min="2054" max="2054" width="1.5703125" style="2018" customWidth="1"/>
    <col min="2055" max="2055" width="58.28515625" style="2018" customWidth="1"/>
    <col min="2056" max="2058" width="4.7109375" style="2018" customWidth="1"/>
    <col min="2059" max="2059" width="1" style="2018" customWidth="1"/>
    <col min="2060" max="2062" width="4.7109375" style="2018" customWidth="1"/>
    <col min="2063" max="2064" width="11.42578125" style="2018"/>
    <col min="2065" max="2065" width="4.7109375" style="2018" customWidth="1"/>
    <col min="2066" max="2066" width="5" style="2018" customWidth="1"/>
    <col min="2067" max="2067" width="2.28515625" style="2018" customWidth="1"/>
    <col min="2068" max="2068" width="26" style="2018" customWidth="1"/>
    <col min="2069" max="2069" width="8" style="2018" customWidth="1"/>
    <col min="2070" max="2070" width="1" style="2018" customWidth="1"/>
    <col min="2071" max="2071" width="6.7109375" style="2018" customWidth="1"/>
    <col min="2072" max="2072" width="1" style="2018" customWidth="1"/>
    <col min="2073" max="2073" width="6.7109375" style="2018" customWidth="1"/>
    <col min="2074" max="2074" width="1" style="2018" customWidth="1"/>
    <col min="2075" max="2075" width="6.7109375" style="2018" customWidth="1"/>
    <col min="2076" max="2076" width="1" style="2018" customWidth="1"/>
    <col min="2077" max="2077" width="6.7109375" style="2018" customWidth="1"/>
    <col min="2078" max="2078" width="1" style="2018" customWidth="1"/>
    <col min="2079" max="2079" width="6.7109375" style="2018" customWidth="1"/>
    <col min="2080" max="2080" width="1" style="2018" customWidth="1"/>
    <col min="2081" max="2082" width="6.7109375" style="2018" customWidth="1"/>
    <col min="2083" max="2304" width="11.42578125" style="2018"/>
    <col min="2305" max="2305" width="2" style="2018" customWidth="1"/>
    <col min="2306" max="2306" width="2.28515625" style="2018" customWidth="1"/>
    <col min="2307" max="2307" width="1.7109375" style="2018" customWidth="1"/>
    <col min="2308" max="2308" width="2.140625" style="2018" customWidth="1"/>
    <col min="2309" max="2309" width="6.7109375" style="2018" customWidth="1"/>
    <col min="2310" max="2310" width="1.5703125" style="2018" customWidth="1"/>
    <col min="2311" max="2311" width="58.28515625" style="2018" customWidth="1"/>
    <col min="2312" max="2314" width="4.7109375" style="2018" customWidth="1"/>
    <col min="2315" max="2315" width="1" style="2018" customWidth="1"/>
    <col min="2316" max="2318" width="4.7109375" style="2018" customWidth="1"/>
    <col min="2319" max="2320" width="11.42578125" style="2018"/>
    <col min="2321" max="2321" width="4.7109375" style="2018" customWidth="1"/>
    <col min="2322" max="2322" width="5" style="2018" customWidth="1"/>
    <col min="2323" max="2323" width="2.28515625" style="2018" customWidth="1"/>
    <col min="2324" max="2324" width="26" style="2018" customWidth="1"/>
    <col min="2325" max="2325" width="8" style="2018" customWidth="1"/>
    <col min="2326" max="2326" width="1" style="2018" customWidth="1"/>
    <col min="2327" max="2327" width="6.7109375" style="2018" customWidth="1"/>
    <col min="2328" max="2328" width="1" style="2018" customWidth="1"/>
    <col min="2329" max="2329" width="6.7109375" style="2018" customWidth="1"/>
    <col min="2330" max="2330" width="1" style="2018" customWidth="1"/>
    <col min="2331" max="2331" width="6.7109375" style="2018" customWidth="1"/>
    <col min="2332" max="2332" width="1" style="2018" customWidth="1"/>
    <col min="2333" max="2333" width="6.7109375" style="2018" customWidth="1"/>
    <col min="2334" max="2334" width="1" style="2018" customWidth="1"/>
    <col min="2335" max="2335" width="6.7109375" style="2018" customWidth="1"/>
    <col min="2336" max="2336" width="1" style="2018" customWidth="1"/>
    <col min="2337" max="2338" width="6.7109375" style="2018" customWidth="1"/>
    <col min="2339" max="2560" width="11.42578125" style="2018"/>
    <col min="2561" max="2561" width="2" style="2018" customWidth="1"/>
    <col min="2562" max="2562" width="2.28515625" style="2018" customWidth="1"/>
    <col min="2563" max="2563" width="1.7109375" style="2018" customWidth="1"/>
    <col min="2564" max="2564" width="2.140625" style="2018" customWidth="1"/>
    <col min="2565" max="2565" width="6.7109375" style="2018" customWidth="1"/>
    <col min="2566" max="2566" width="1.5703125" style="2018" customWidth="1"/>
    <col min="2567" max="2567" width="58.28515625" style="2018" customWidth="1"/>
    <col min="2568" max="2570" width="4.7109375" style="2018" customWidth="1"/>
    <col min="2571" max="2571" width="1" style="2018" customWidth="1"/>
    <col min="2572" max="2574" width="4.7109375" style="2018" customWidth="1"/>
    <col min="2575" max="2576" width="11.42578125" style="2018"/>
    <col min="2577" max="2577" width="4.7109375" style="2018" customWidth="1"/>
    <col min="2578" max="2578" width="5" style="2018" customWidth="1"/>
    <col min="2579" max="2579" width="2.28515625" style="2018" customWidth="1"/>
    <col min="2580" max="2580" width="26" style="2018" customWidth="1"/>
    <col min="2581" max="2581" width="8" style="2018" customWidth="1"/>
    <col min="2582" max="2582" width="1" style="2018" customWidth="1"/>
    <col min="2583" max="2583" width="6.7109375" style="2018" customWidth="1"/>
    <col min="2584" max="2584" width="1" style="2018" customWidth="1"/>
    <col min="2585" max="2585" width="6.7109375" style="2018" customWidth="1"/>
    <col min="2586" max="2586" width="1" style="2018" customWidth="1"/>
    <col min="2587" max="2587" width="6.7109375" style="2018" customWidth="1"/>
    <col min="2588" max="2588" width="1" style="2018" customWidth="1"/>
    <col min="2589" max="2589" width="6.7109375" style="2018" customWidth="1"/>
    <col min="2590" max="2590" width="1" style="2018" customWidth="1"/>
    <col min="2591" max="2591" width="6.7109375" style="2018" customWidth="1"/>
    <col min="2592" max="2592" width="1" style="2018" customWidth="1"/>
    <col min="2593" max="2594" width="6.7109375" style="2018" customWidth="1"/>
    <col min="2595" max="2816" width="11.42578125" style="2018"/>
    <col min="2817" max="2817" width="2" style="2018" customWidth="1"/>
    <col min="2818" max="2818" width="2.28515625" style="2018" customWidth="1"/>
    <col min="2819" max="2819" width="1.7109375" style="2018" customWidth="1"/>
    <col min="2820" max="2820" width="2.140625" style="2018" customWidth="1"/>
    <col min="2821" max="2821" width="6.7109375" style="2018" customWidth="1"/>
    <col min="2822" max="2822" width="1.5703125" style="2018" customWidth="1"/>
    <col min="2823" max="2823" width="58.28515625" style="2018" customWidth="1"/>
    <col min="2824" max="2826" width="4.7109375" style="2018" customWidth="1"/>
    <col min="2827" max="2827" width="1" style="2018" customWidth="1"/>
    <col min="2828" max="2830" width="4.7109375" style="2018" customWidth="1"/>
    <col min="2831" max="2832" width="11.42578125" style="2018"/>
    <col min="2833" max="2833" width="4.7109375" style="2018" customWidth="1"/>
    <col min="2834" max="2834" width="5" style="2018" customWidth="1"/>
    <col min="2835" max="2835" width="2.28515625" style="2018" customWidth="1"/>
    <col min="2836" max="2836" width="26" style="2018" customWidth="1"/>
    <col min="2837" max="2837" width="8" style="2018" customWidth="1"/>
    <col min="2838" max="2838" width="1" style="2018" customWidth="1"/>
    <col min="2839" max="2839" width="6.7109375" style="2018" customWidth="1"/>
    <col min="2840" max="2840" width="1" style="2018" customWidth="1"/>
    <col min="2841" max="2841" width="6.7109375" style="2018" customWidth="1"/>
    <col min="2842" max="2842" width="1" style="2018" customWidth="1"/>
    <col min="2843" max="2843" width="6.7109375" style="2018" customWidth="1"/>
    <col min="2844" max="2844" width="1" style="2018" customWidth="1"/>
    <col min="2845" max="2845" width="6.7109375" style="2018" customWidth="1"/>
    <col min="2846" max="2846" width="1" style="2018" customWidth="1"/>
    <col min="2847" max="2847" width="6.7109375" style="2018" customWidth="1"/>
    <col min="2848" max="2848" width="1" style="2018" customWidth="1"/>
    <col min="2849" max="2850" width="6.7109375" style="2018" customWidth="1"/>
    <col min="2851" max="3072" width="11.42578125" style="2018"/>
    <col min="3073" max="3073" width="2" style="2018" customWidth="1"/>
    <col min="3074" max="3074" width="2.28515625" style="2018" customWidth="1"/>
    <col min="3075" max="3075" width="1.7109375" style="2018" customWidth="1"/>
    <col min="3076" max="3076" width="2.140625" style="2018" customWidth="1"/>
    <col min="3077" max="3077" width="6.7109375" style="2018" customWidth="1"/>
    <col min="3078" max="3078" width="1.5703125" style="2018" customWidth="1"/>
    <col min="3079" max="3079" width="58.28515625" style="2018" customWidth="1"/>
    <col min="3080" max="3082" width="4.7109375" style="2018" customWidth="1"/>
    <col min="3083" max="3083" width="1" style="2018" customWidth="1"/>
    <col min="3084" max="3086" width="4.7109375" style="2018" customWidth="1"/>
    <col min="3087" max="3088" width="11.42578125" style="2018"/>
    <col min="3089" max="3089" width="4.7109375" style="2018" customWidth="1"/>
    <col min="3090" max="3090" width="5" style="2018" customWidth="1"/>
    <col min="3091" max="3091" width="2.28515625" style="2018" customWidth="1"/>
    <col min="3092" max="3092" width="26" style="2018" customWidth="1"/>
    <col min="3093" max="3093" width="8" style="2018" customWidth="1"/>
    <col min="3094" max="3094" width="1" style="2018" customWidth="1"/>
    <col min="3095" max="3095" width="6.7109375" style="2018" customWidth="1"/>
    <col min="3096" max="3096" width="1" style="2018" customWidth="1"/>
    <col min="3097" max="3097" width="6.7109375" style="2018" customWidth="1"/>
    <col min="3098" max="3098" width="1" style="2018" customWidth="1"/>
    <col min="3099" max="3099" width="6.7109375" style="2018" customWidth="1"/>
    <col min="3100" max="3100" width="1" style="2018" customWidth="1"/>
    <col min="3101" max="3101" width="6.7109375" style="2018" customWidth="1"/>
    <col min="3102" max="3102" width="1" style="2018" customWidth="1"/>
    <col min="3103" max="3103" width="6.7109375" style="2018" customWidth="1"/>
    <col min="3104" max="3104" width="1" style="2018" customWidth="1"/>
    <col min="3105" max="3106" width="6.7109375" style="2018" customWidth="1"/>
    <col min="3107" max="3328" width="11.42578125" style="2018"/>
    <col min="3329" max="3329" width="2" style="2018" customWidth="1"/>
    <col min="3330" max="3330" width="2.28515625" style="2018" customWidth="1"/>
    <col min="3331" max="3331" width="1.7109375" style="2018" customWidth="1"/>
    <col min="3332" max="3332" width="2.140625" style="2018" customWidth="1"/>
    <col min="3333" max="3333" width="6.7109375" style="2018" customWidth="1"/>
    <col min="3334" max="3334" width="1.5703125" style="2018" customWidth="1"/>
    <col min="3335" max="3335" width="58.28515625" style="2018" customWidth="1"/>
    <col min="3336" max="3338" width="4.7109375" style="2018" customWidth="1"/>
    <col min="3339" max="3339" width="1" style="2018" customWidth="1"/>
    <col min="3340" max="3342" width="4.7109375" style="2018" customWidth="1"/>
    <col min="3343" max="3344" width="11.42578125" style="2018"/>
    <col min="3345" max="3345" width="4.7109375" style="2018" customWidth="1"/>
    <col min="3346" max="3346" width="5" style="2018" customWidth="1"/>
    <col min="3347" max="3347" width="2.28515625" style="2018" customWidth="1"/>
    <col min="3348" max="3348" width="26" style="2018" customWidth="1"/>
    <col min="3349" max="3349" width="8" style="2018" customWidth="1"/>
    <col min="3350" max="3350" width="1" style="2018" customWidth="1"/>
    <col min="3351" max="3351" width="6.7109375" style="2018" customWidth="1"/>
    <col min="3352" max="3352" width="1" style="2018" customWidth="1"/>
    <col min="3353" max="3353" width="6.7109375" style="2018" customWidth="1"/>
    <col min="3354" max="3354" width="1" style="2018" customWidth="1"/>
    <col min="3355" max="3355" width="6.7109375" style="2018" customWidth="1"/>
    <col min="3356" max="3356" width="1" style="2018" customWidth="1"/>
    <col min="3357" max="3357" width="6.7109375" style="2018" customWidth="1"/>
    <col min="3358" max="3358" width="1" style="2018" customWidth="1"/>
    <col min="3359" max="3359" width="6.7109375" style="2018" customWidth="1"/>
    <col min="3360" max="3360" width="1" style="2018" customWidth="1"/>
    <col min="3361" max="3362" width="6.7109375" style="2018" customWidth="1"/>
    <col min="3363" max="3584" width="11.42578125" style="2018"/>
    <col min="3585" max="3585" width="2" style="2018" customWidth="1"/>
    <col min="3586" max="3586" width="2.28515625" style="2018" customWidth="1"/>
    <col min="3587" max="3587" width="1.7109375" style="2018" customWidth="1"/>
    <col min="3588" max="3588" width="2.140625" style="2018" customWidth="1"/>
    <col min="3589" max="3589" width="6.7109375" style="2018" customWidth="1"/>
    <col min="3590" max="3590" width="1.5703125" style="2018" customWidth="1"/>
    <col min="3591" max="3591" width="58.28515625" style="2018" customWidth="1"/>
    <col min="3592" max="3594" width="4.7109375" style="2018" customWidth="1"/>
    <col min="3595" max="3595" width="1" style="2018" customWidth="1"/>
    <col min="3596" max="3598" width="4.7109375" style="2018" customWidth="1"/>
    <col min="3599" max="3600" width="11.42578125" style="2018"/>
    <col min="3601" max="3601" width="4.7109375" style="2018" customWidth="1"/>
    <col min="3602" max="3602" width="5" style="2018" customWidth="1"/>
    <col min="3603" max="3603" width="2.28515625" style="2018" customWidth="1"/>
    <col min="3604" max="3604" width="26" style="2018" customWidth="1"/>
    <col min="3605" max="3605" width="8" style="2018" customWidth="1"/>
    <col min="3606" max="3606" width="1" style="2018" customWidth="1"/>
    <col min="3607" max="3607" width="6.7109375" style="2018" customWidth="1"/>
    <col min="3608" max="3608" width="1" style="2018" customWidth="1"/>
    <col min="3609" max="3609" width="6.7109375" style="2018" customWidth="1"/>
    <col min="3610" max="3610" width="1" style="2018" customWidth="1"/>
    <col min="3611" max="3611" width="6.7109375" style="2018" customWidth="1"/>
    <col min="3612" max="3612" width="1" style="2018" customWidth="1"/>
    <col min="3613" max="3613" width="6.7109375" style="2018" customWidth="1"/>
    <col min="3614" max="3614" width="1" style="2018" customWidth="1"/>
    <col min="3615" max="3615" width="6.7109375" style="2018" customWidth="1"/>
    <col min="3616" max="3616" width="1" style="2018" customWidth="1"/>
    <col min="3617" max="3618" width="6.7109375" style="2018" customWidth="1"/>
    <col min="3619" max="3840" width="11.42578125" style="2018"/>
    <col min="3841" max="3841" width="2" style="2018" customWidth="1"/>
    <col min="3842" max="3842" width="2.28515625" style="2018" customWidth="1"/>
    <col min="3843" max="3843" width="1.7109375" style="2018" customWidth="1"/>
    <col min="3844" max="3844" width="2.140625" style="2018" customWidth="1"/>
    <col min="3845" max="3845" width="6.7109375" style="2018" customWidth="1"/>
    <col min="3846" max="3846" width="1.5703125" style="2018" customWidth="1"/>
    <col min="3847" max="3847" width="58.28515625" style="2018" customWidth="1"/>
    <col min="3848" max="3850" width="4.7109375" style="2018" customWidth="1"/>
    <col min="3851" max="3851" width="1" style="2018" customWidth="1"/>
    <col min="3852" max="3854" width="4.7109375" style="2018" customWidth="1"/>
    <col min="3855" max="3856" width="11.42578125" style="2018"/>
    <col min="3857" max="3857" width="4.7109375" style="2018" customWidth="1"/>
    <col min="3858" max="3858" width="5" style="2018" customWidth="1"/>
    <col min="3859" max="3859" width="2.28515625" style="2018" customWidth="1"/>
    <col min="3860" max="3860" width="26" style="2018" customWidth="1"/>
    <col min="3861" max="3861" width="8" style="2018" customWidth="1"/>
    <col min="3862" max="3862" width="1" style="2018" customWidth="1"/>
    <col min="3863" max="3863" width="6.7109375" style="2018" customWidth="1"/>
    <col min="3864" max="3864" width="1" style="2018" customWidth="1"/>
    <col min="3865" max="3865" width="6.7109375" style="2018" customWidth="1"/>
    <col min="3866" max="3866" width="1" style="2018" customWidth="1"/>
    <col min="3867" max="3867" width="6.7109375" style="2018" customWidth="1"/>
    <col min="3868" max="3868" width="1" style="2018" customWidth="1"/>
    <col min="3869" max="3869" width="6.7109375" style="2018" customWidth="1"/>
    <col min="3870" max="3870" width="1" style="2018" customWidth="1"/>
    <col min="3871" max="3871" width="6.7109375" style="2018" customWidth="1"/>
    <col min="3872" max="3872" width="1" style="2018" customWidth="1"/>
    <col min="3873" max="3874" width="6.7109375" style="2018" customWidth="1"/>
    <col min="3875" max="4096" width="11.42578125" style="2018"/>
    <col min="4097" max="4097" width="2" style="2018" customWidth="1"/>
    <col min="4098" max="4098" width="2.28515625" style="2018" customWidth="1"/>
    <col min="4099" max="4099" width="1.7109375" style="2018" customWidth="1"/>
    <col min="4100" max="4100" width="2.140625" style="2018" customWidth="1"/>
    <col min="4101" max="4101" width="6.7109375" style="2018" customWidth="1"/>
    <col min="4102" max="4102" width="1.5703125" style="2018" customWidth="1"/>
    <col min="4103" max="4103" width="58.28515625" style="2018" customWidth="1"/>
    <col min="4104" max="4106" width="4.7109375" style="2018" customWidth="1"/>
    <col min="4107" max="4107" width="1" style="2018" customWidth="1"/>
    <col min="4108" max="4110" width="4.7109375" style="2018" customWidth="1"/>
    <col min="4111" max="4112" width="11.42578125" style="2018"/>
    <col min="4113" max="4113" width="4.7109375" style="2018" customWidth="1"/>
    <col min="4114" max="4114" width="5" style="2018" customWidth="1"/>
    <col min="4115" max="4115" width="2.28515625" style="2018" customWidth="1"/>
    <col min="4116" max="4116" width="26" style="2018" customWidth="1"/>
    <col min="4117" max="4117" width="8" style="2018" customWidth="1"/>
    <col min="4118" max="4118" width="1" style="2018" customWidth="1"/>
    <col min="4119" max="4119" width="6.7109375" style="2018" customWidth="1"/>
    <col min="4120" max="4120" width="1" style="2018" customWidth="1"/>
    <col min="4121" max="4121" width="6.7109375" style="2018" customWidth="1"/>
    <col min="4122" max="4122" width="1" style="2018" customWidth="1"/>
    <col min="4123" max="4123" width="6.7109375" style="2018" customWidth="1"/>
    <col min="4124" max="4124" width="1" style="2018" customWidth="1"/>
    <col min="4125" max="4125" width="6.7109375" style="2018" customWidth="1"/>
    <col min="4126" max="4126" width="1" style="2018" customWidth="1"/>
    <col min="4127" max="4127" width="6.7109375" style="2018" customWidth="1"/>
    <col min="4128" max="4128" width="1" style="2018" customWidth="1"/>
    <col min="4129" max="4130" width="6.7109375" style="2018" customWidth="1"/>
    <col min="4131" max="4352" width="11.42578125" style="2018"/>
    <col min="4353" max="4353" width="2" style="2018" customWidth="1"/>
    <col min="4354" max="4354" width="2.28515625" style="2018" customWidth="1"/>
    <col min="4355" max="4355" width="1.7109375" style="2018" customWidth="1"/>
    <col min="4356" max="4356" width="2.140625" style="2018" customWidth="1"/>
    <col min="4357" max="4357" width="6.7109375" style="2018" customWidth="1"/>
    <col min="4358" max="4358" width="1.5703125" style="2018" customWidth="1"/>
    <col min="4359" max="4359" width="58.28515625" style="2018" customWidth="1"/>
    <col min="4360" max="4362" width="4.7109375" style="2018" customWidth="1"/>
    <col min="4363" max="4363" width="1" style="2018" customWidth="1"/>
    <col min="4364" max="4366" width="4.7109375" style="2018" customWidth="1"/>
    <col min="4367" max="4368" width="11.42578125" style="2018"/>
    <col min="4369" max="4369" width="4.7109375" style="2018" customWidth="1"/>
    <col min="4370" max="4370" width="5" style="2018" customWidth="1"/>
    <col min="4371" max="4371" width="2.28515625" style="2018" customWidth="1"/>
    <col min="4372" max="4372" width="26" style="2018" customWidth="1"/>
    <col min="4373" max="4373" width="8" style="2018" customWidth="1"/>
    <col min="4374" max="4374" width="1" style="2018" customWidth="1"/>
    <col min="4375" max="4375" width="6.7109375" style="2018" customWidth="1"/>
    <col min="4376" max="4376" width="1" style="2018" customWidth="1"/>
    <col min="4377" max="4377" width="6.7109375" style="2018" customWidth="1"/>
    <col min="4378" max="4378" width="1" style="2018" customWidth="1"/>
    <col min="4379" max="4379" width="6.7109375" style="2018" customWidth="1"/>
    <col min="4380" max="4380" width="1" style="2018" customWidth="1"/>
    <col min="4381" max="4381" width="6.7109375" style="2018" customWidth="1"/>
    <col min="4382" max="4382" width="1" style="2018" customWidth="1"/>
    <col min="4383" max="4383" width="6.7109375" style="2018" customWidth="1"/>
    <col min="4384" max="4384" width="1" style="2018" customWidth="1"/>
    <col min="4385" max="4386" width="6.7109375" style="2018" customWidth="1"/>
    <col min="4387" max="4608" width="11.42578125" style="2018"/>
    <col min="4609" max="4609" width="2" style="2018" customWidth="1"/>
    <col min="4610" max="4610" width="2.28515625" style="2018" customWidth="1"/>
    <col min="4611" max="4611" width="1.7109375" style="2018" customWidth="1"/>
    <col min="4612" max="4612" width="2.140625" style="2018" customWidth="1"/>
    <col min="4613" max="4613" width="6.7109375" style="2018" customWidth="1"/>
    <col min="4614" max="4614" width="1.5703125" style="2018" customWidth="1"/>
    <col min="4615" max="4615" width="58.28515625" style="2018" customWidth="1"/>
    <col min="4616" max="4618" width="4.7109375" style="2018" customWidth="1"/>
    <col min="4619" max="4619" width="1" style="2018" customWidth="1"/>
    <col min="4620" max="4622" width="4.7109375" style="2018" customWidth="1"/>
    <col min="4623" max="4624" width="11.42578125" style="2018"/>
    <col min="4625" max="4625" width="4.7109375" style="2018" customWidth="1"/>
    <col min="4626" max="4626" width="5" style="2018" customWidth="1"/>
    <col min="4627" max="4627" width="2.28515625" style="2018" customWidth="1"/>
    <col min="4628" max="4628" width="26" style="2018" customWidth="1"/>
    <col min="4629" max="4629" width="8" style="2018" customWidth="1"/>
    <col min="4630" max="4630" width="1" style="2018" customWidth="1"/>
    <col min="4631" max="4631" width="6.7109375" style="2018" customWidth="1"/>
    <col min="4632" max="4632" width="1" style="2018" customWidth="1"/>
    <col min="4633" max="4633" width="6.7109375" style="2018" customWidth="1"/>
    <col min="4634" max="4634" width="1" style="2018" customWidth="1"/>
    <col min="4635" max="4635" width="6.7109375" style="2018" customWidth="1"/>
    <col min="4636" max="4636" width="1" style="2018" customWidth="1"/>
    <col min="4637" max="4637" width="6.7109375" style="2018" customWidth="1"/>
    <col min="4638" max="4638" width="1" style="2018" customWidth="1"/>
    <col min="4639" max="4639" width="6.7109375" style="2018" customWidth="1"/>
    <col min="4640" max="4640" width="1" style="2018" customWidth="1"/>
    <col min="4641" max="4642" width="6.7109375" style="2018" customWidth="1"/>
    <col min="4643" max="4864" width="11.42578125" style="2018"/>
    <col min="4865" max="4865" width="2" style="2018" customWidth="1"/>
    <col min="4866" max="4866" width="2.28515625" style="2018" customWidth="1"/>
    <col min="4867" max="4867" width="1.7109375" style="2018" customWidth="1"/>
    <col min="4868" max="4868" width="2.140625" style="2018" customWidth="1"/>
    <col min="4869" max="4869" width="6.7109375" style="2018" customWidth="1"/>
    <col min="4870" max="4870" width="1.5703125" style="2018" customWidth="1"/>
    <col min="4871" max="4871" width="58.28515625" style="2018" customWidth="1"/>
    <col min="4872" max="4874" width="4.7109375" style="2018" customWidth="1"/>
    <col min="4875" max="4875" width="1" style="2018" customWidth="1"/>
    <col min="4876" max="4878" width="4.7109375" style="2018" customWidth="1"/>
    <col min="4879" max="4880" width="11.42578125" style="2018"/>
    <col min="4881" max="4881" width="4.7109375" style="2018" customWidth="1"/>
    <col min="4882" max="4882" width="5" style="2018" customWidth="1"/>
    <col min="4883" max="4883" width="2.28515625" style="2018" customWidth="1"/>
    <col min="4884" max="4884" width="26" style="2018" customWidth="1"/>
    <col min="4885" max="4885" width="8" style="2018" customWidth="1"/>
    <col min="4886" max="4886" width="1" style="2018" customWidth="1"/>
    <col min="4887" max="4887" width="6.7109375" style="2018" customWidth="1"/>
    <col min="4888" max="4888" width="1" style="2018" customWidth="1"/>
    <col min="4889" max="4889" width="6.7109375" style="2018" customWidth="1"/>
    <col min="4890" max="4890" width="1" style="2018" customWidth="1"/>
    <col min="4891" max="4891" width="6.7109375" style="2018" customWidth="1"/>
    <col min="4892" max="4892" width="1" style="2018" customWidth="1"/>
    <col min="4893" max="4893" width="6.7109375" style="2018" customWidth="1"/>
    <col min="4894" max="4894" width="1" style="2018" customWidth="1"/>
    <col min="4895" max="4895" width="6.7109375" style="2018" customWidth="1"/>
    <col min="4896" max="4896" width="1" style="2018" customWidth="1"/>
    <col min="4897" max="4898" width="6.7109375" style="2018" customWidth="1"/>
    <col min="4899" max="5120" width="11.42578125" style="2018"/>
    <col min="5121" max="5121" width="2" style="2018" customWidth="1"/>
    <col min="5122" max="5122" width="2.28515625" style="2018" customWidth="1"/>
    <col min="5123" max="5123" width="1.7109375" style="2018" customWidth="1"/>
    <col min="5124" max="5124" width="2.140625" style="2018" customWidth="1"/>
    <col min="5125" max="5125" width="6.7109375" style="2018" customWidth="1"/>
    <col min="5126" max="5126" width="1.5703125" style="2018" customWidth="1"/>
    <col min="5127" max="5127" width="58.28515625" style="2018" customWidth="1"/>
    <col min="5128" max="5130" width="4.7109375" style="2018" customWidth="1"/>
    <col min="5131" max="5131" width="1" style="2018" customWidth="1"/>
    <col min="5132" max="5134" width="4.7109375" style="2018" customWidth="1"/>
    <col min="5135" max="5136" width="11.42578125" style="2018"/>
    <col min="5137" max="5137" width="4.7109375" style="2018" customWidth="1"/>
    <col min="5138" max="5138" width="5" style="2018" customWidth="1"/>
    <col min="5139" max="5139" width="2.28515625" style="2018" customWidth="1"/>
    <col min="5140" max="5140" width="26" style="2018" customWidth="1"/>
    <col min="5141" max="5141" width="8" style="2018" customWidth="1"/>
    <col min="5142" max="5142" width="1" style="2018" customWidth="1"/>
    <col min="5143" max="5143" width="6.7109375" style="2018" customWidth="1"/>
    <col min="5144" max="5144" width="1" style="2018" customWidth="1"/>
    <col min="5145" max="5145" width="6.7109375" style="2018" customWidth="1"/>
    <col min="5146" max="5146" width="1" style="2018" customWidth="1"/>
    <col min="5147" max="5147" width="6.7109375" style="2018" customWidth="1"/>
    <col min="5148" max="5148" width="1" style="2018" customWidth="1"/>
    <col min="5149" max="5149" width="6.7109375" style="2018" customWidth="1"/>
    <col min="5150" max="5150" width="1" style="2018" customWidth="1"/>
    <col min="5151" max="5151" width="6.7109375" style="2018" customWidth="1"/>
    <col min="5152" max="5152" width="1" style="2018" customWidth="1"/>
    <col min="5153" max="5154" width="6.7109375" style="2018" customWidth="1"/>
    <col min="5155" max="5376" width="11.42578125" style="2018"/>
    <col min="5377" max="5377" width="2" style="2018" customWidth="1"/>
    <col min="5378" max="5378" width="2.28515625" style="2018" customWidth="1"/>
    <col min="5379" max="5379" width="1.7109375" style="2018" customWidth="1"/>
    <col min="5380" max="5380" width="2.140625" style="2018" customWidth="1"/>
    <col min="5381" max="5381" width="6.7109375" style="2018" customWidth="1"/>
    <col min="5382" max="5382" width="1.5703125" style="2018" customWidth="1"/>
    <col min="5383" max="5383" width="58.28515625" style="2018" customWidth="1"/>
    <col min="5384" max="5386" width="4.7109375" style="2018" customWidth="1"/>
    <col min="5387" max="5387" width="1" style="2018" customWidth="1"/>
    <col min="5388" max="5390" width="4.7109375" style="2018" customWidth="1"/>
    <col min="5391" max="5392" width="11.42578125" style="2018"/>
    <col min="5393" max="5393" width="4.7109375" style="2018" customWidth="1"/>
    <col min="5394" max="5394" width="5" style="2018" customWidth="1"/>
    <col min="5395" max="5395" width="2.28515625" style="2018" customWidth="1"/>
    <col min="5396" max="5396" width="26" style="2018" customWidth="1"/>
    <col min="5397" max="5397" width="8" style="2018" customWidth="1"/>
    <col min="5398" max="5398" width="1" style="2018" customWidth="1"/>
    <col min="5399" max="5399" width="6.7109375" style="2018" customWidth="1"/>
    <col min="5400" max="5400" width="1" style="2018" customWidth="1"/>
    <col min="5401" max="5401" width="6.7109375" style="2018" customWidth="1"/>
    <col min="5402" max="5402" width="1" style="2018" customWidth="1"/>
    <col min="5403" max="5403" width="6.7109375" style="2018" customWidth="1"/>
    <col min="5404" max="5404" width="1" style="2018" customWidth="1"/>
    <col min="5405" max="5405" width="6.7109375" style="2018" customWidth="1"/>
    <col min="5406" max="5406" width="1" style="2018" customWidth="1"/>
    <col min="5407" max="5407" width="6.7109375" style="2018" customWidth="1"/>
    <col min="5408" max="5408" width="1" style="2018" customWidth="1"/>
    <col min="5409" max="5410" width="6.7109375" style="2018" customWidth="1"/>
    <col min="5411" max="5632" width="11.42578125" style="2018"/>
    <col min="5633" max="5633" width="2" style="2018" customWidth="1"/>
    <col min="5634" max="5634" width="2.28515625" style="2018" customWidth="1"/>
    <col min="5635" max="5635" width="1.7109375" style="2018" customWidth="1"/>
    <col min="5636" max="5636" width="2.140625" style="2018" customWidth="1"/>
    <col min="5637" max="5637" width="6.7109375" style="2018" customWidth="1"/>
    <col min="5638" max="5638" width="1.5703125" style="2018" customWidth="1"/>
    <col min="5639" max="5639" width="58.28515625" style="2018" customWidth="1"/>
    <col min="5640" max="5642" width="4.7109375" style="2018" customWidth="1"/>
    <col min="5643" max="5643" width="1" style="2018" customWidth="1"/>
    <col min="5644" max="5646" width="4.7109375" style="2018" customWidth="1"/>
    <col min="5647" max="5648" width="11.42578125" style="2018"/>
    <col min="5649" max="5649" width="4.7109375" style="2018" customWidth="1"/>
    <col min="5650" max="5650" width="5" style="2018" customWidth="1"/>
    <col min="5651" max="5651" width="2.28515625" style="2018" customWidth="1"/>
    <col min="5652" max="5652" width="26" style="2018" customWidth="1"/>
    <col min="5653" max="5653" width="8" style="2018" customWidth="1"/>
    <col min="5654" max="5654" width="1" style="2018" customWidth="1"/>
    <col min="5655" max="5655" width="6.7109375" style="2018" customWidth="1"/>
    <col min="5656" max="5656" width="1" style="2018" customWidth="1"/>
    <col min="5657" max="5657" width="6.7109375" style="2018" customWidth="1"/>
    <col min="5658" max="5658" width="1" style="2018" customWidth="1"/>
    <col min="5659" max="5659" width="6.7109375" style="2018" customWidth="1"/>
    <col min="5660" max="5660" width="1" style="2018" customWidth="1"/>
    <col min="5661" max="5661" width="6.7109375" style="2018" customWidth="1"/>
    <col min="5662" max="5662" width="1" style="2018" customWidth="1"/>
    <col min="5663" max="5663" width="6.7109375" style="2018" customWidth="1"/>
    <col min="5664" max="5664" width="1" style="2018" customWidth="1"/>
    <col min="5665" max="5666" width="6.7109375" style="2018" customWidth="1"/>
    <col min="5667" max="5888" width="11.42578125" style="2018"/>
    <col min="5889" max="5889" width="2" style="2018" customWidth="1"/>
    <col min="5890" max="5890" width="2.28515625" style="2018" customWidth="1"/>
    <col min="5891" max="5891" width="1.7109375" style="2018" customWidth="1"/>
    <col min="5892" max="5892" width="2.140625" style="2018" customWidth="1"/>
    <col min="5893" max="5893" width="6.7109375" style="2018" customWidth="1"/>
    <col min="5894" max="5894" width="1.5703125" style="2018" customWidth="1"/>
    <col min="5895" max="5895" width="58.28515625" style="2018" customWidth="1"/>
    <col min="5896" max="5898" width="4.7109375" style="2018" customWidth="1"/>
    <col min="5899" max="5899" width="1" style="2018" customWidth="1"/>
    <col min="5900" max="5902" width="4.7109375" style="2018" customWidth="1"/>
    <col min="5903" max="5904" width="11.42578125" style="2018"/>
    <col min="5905" max="5905" width="4.7109375" style="2018" customWidth="1"/>
    <col min="5906" max="5906" width="5" style="2018" customWidth="1"/>
    <col min="5907" max="5907" width="2.28515625" style="2018" customWidth="1"/>
    <col min="5908" max="5908" width="26" style="2018" customWidth="1"/>
    <col min="5909" max="5909" width="8" style="2018" customWidth="1"/>
    <col min="5910" max="5910" width="1" style="2018" customWidth="1"/>
    <col min="5911" max="5911" width="6.7109375" style="2018" customWidth="1"/>
    <col min="5912" max="5912" width="1" style="2018" customWidth="1"/>
    <col min="5913" max="5913" width="6.7109375" style="2018" customWidth="1"/>
    <col min="5914" max="5914" width="1" style="2018" customWidth="1"/>
    <col min="5915" max="5915" width="6.7109375" style="2018" customWidth="1"/>
    <col min="5916" max="5916" width="1" style="2018" customWidth="1"/>
    <col min="5917" max="5917" width="6.7109375" style="2018" customWidth="1"/>
    <col min="5918" max="5918" width="1" style="2018" customWidth="1"/>
    <col min="5919" max="5919" width="6.7109375" style="2018" customWidth="1"/>
    <col min="5920" max="5920" width="1" style="2018" customWidth="1"/>
    <col min="5921" max="5922" width="6.7109375" style="2018" customWidth="1"/>
    <col min="5923" max="6144" width="11.42578125" style="2018"/>
    <col min="6145" max="6145" width="2" style="2018" customWidth="1"/>
    <col min="6146" max="6146" width="2.28515625" style="2018" customWidth="1"/>
    <col min="6147" max="6147" width="1.7109375" style="2018" customWidth="1"/>
    <col min="6148" max="6148" width="2.140625" style="2018" customWidth="1"/>
    <col min="6149" max="6149" width="6.7109375" style="2018" customWidth="1"/>
    <col min="6150" max="6150" width="1.5703125" style="2018" customWidth="1"/>
    <col min="6151" max="6151" width="58.28515625" style="2018" customWidth="1"/>
    <col min="6152" max="6154" width="4.7109375" style="2018" customWidth="1"/>
    <col min="6155" max="6155" width="1" style="2018" customWidth="1"/>
    <col min="6156" max="6158" width="4.7109375" style="2018" customWidth="1"/>
    <col min="6159" max="6160" width="11.42578125" style="2018"/>
    <col min="6161" max="6161" width="4.7109375" style="2018" customWidth="1"/>
    <col min="6162" max="6162" width="5" style="2018" customWidth="1"/>
    <col min="6163" max="6163" width="2.28515625" style="2018" customWidth="1"/>
    <col min="6164" max="6164" width="26" style="2018" customWidth="1"/>
    <col min="6165" max="6165" width="8" style="2018" customWidth="1"/>
    <col min="6166" max="6166" width="1" style="2018" customWidth="1"/>
    <col min="6167" max="6167" width="6.7109375" style="2018" customWidth="1"/>
    <col min="6168" max="6168" width="1" style="2018" customWidth="1"/>
    <col min="6169" max="6169" width="6.7109375" style="2018" customWidth="1"/>
    <col min="6170" max="6170" width="1" style="2018" customWidth="1"/>
    <col min="6171" max="6171" width="6.7109375" style="2018" customWidth="1"/>
    <col min="6172" max="6172" width="1" style="2018" customWidth="1"/>
    <col min="6173" max="6173" width="6.7109375" style="2018" customWidth="1"/>
    <col min="6174" max="6174" width="1" style="2018" customWidth="1"/>
    <col min="6175" max="6175" width="6.7109375" style="2018" customWidth="1"/>
    <col min="6176" max="6176" width="1" style="2018" customWidth="1"/>
    <col min="6177" max="6178" width="6.7109375" style="2018" customWidth="1"/>
    <col min="6179" max="6400" width="11.42578125" style="2018"/>
    <col min="6401" max="6401" width="2" style="2018" customWidth="1"/>
    <col min="6402" max="6402" width="2.28515625" style="2018" customWidth="1"/>
    <col min="6403" max="6403" width="1.7109375" style="2018" customWidth="1"/>
    <col min="6404" max="6404" width="2.140625" style="2018" customWidth="1"/>
    <col min="6405" max="6405" width="6.7109375" style="2018" customWidth="1"/>
    <col min="6406" max="6406" width="1.5703125" style="2018" customWidth="1"/>
    <col min="6407" max="6407" width="58.28515625" style="2018" customWidth="1"/>
    <col min="6408" max="6410" width="4.7109375" style="2018" customWidth="1"/>
    <col min="6411" max="6411" width="1" style="2018" customWidth="1"/>
    <col min="6412" max="6414" width="4.7109375" style="2018" customWidth="1"/>
    <col min="6415" max="6416" width="11.42578125" style="2018"/>
    <col min="6417" max="6417" width="4.7109375" style="2018" customWidth="1"/>
    <col min="6418" max="6418" width="5" style="2018" customWidth="1"/>
    <col min="6419" max="6419" width="2.28515625" style="2018" customWidth="1"/>
    <col min="6420" max="6420" width="26" style="2018" customWidth="1"/>
    <col min="6421" max="6421" width="8" style="2018" customWidth="1"/>
    <col min="6422" max="6422" width="1" style="2018" customWidth="1"/>
    <col min="6423" max="6423" width="6.7109375" style="2018" customWidth="1"/>
    <col min="6424" max="6424" width="1" style="2018" customWidth="1"/>
    <col min="6425" max="6425" width="6.7109375" style="2018" customWidth="1"/>
    <col min="6426" max="6426" width="1" style="2018" customWidth="1"/>
    <col min="6427" max="6427" width="6.7109375" style="2018" customWidth="1"/>
    <col min="6428" max="6428" width="1" style="2018" customWidth="1"/>
    <col min="6429" max="6429" width="6.7109375" style="2018" customWidth="1"/>
    <col min="6430" max="6430" width="1" style="2018" customWidth="1"/>
    <col min="6431" max="6431" width="6.7109375" style="2018" customWidth="1"/>
    <col min="6432" max="6432" width="1" style="2018" customWidth="1"/>
    <col min="6433" max="6434" width="6.7109375" style="2018" customWidth="1"/>
    <col min="6435" max="6656" width="11.42578125" style="2018"/>
    <col min="6657" max="6657" width="2" style="2018" customWidth="1"/>
    <col min="6658" max="6658" width="2.28515625" style="2018" customWidth="1"/>
    <col min="6659" max="6659" width="1.7109375" style="2018" customWidth="1"/>
    <col min="6660" max="6660" width="2.140625" style="2018" customWidth="1"/>
    <col min="6661" max="6661" width="6.7109375" style="2018" customWidth="1"/>
    <col min="6662" max="6662" width="1.5703125" style="2018" customWidth="1"/>
    <col min="6663" max="6663" width="58.28515625" style="2018" customWidth="1"/>
    <col min="6664" max="6666" width="4.7109375" style="2018" customWidth="1"/>
    <col min="6667" max="6667" width="1" style="2018" customWidth="1"/>
    <col min="6668" max="6670" width="4.7109375" style="2018" customWidth="1"/>
    <col min="6671" max="6672" width="11.42578125" style="2018"/>
    <col min="6673" max="6673" width="4.7109375" style="2018" customWidth="1"/>
    <col min="6674" max="6674" width="5" style="2018" customWidth="1"/>
    <col min="6675" max="6675" width="2.28515625" style="2018" customWidth="1"/>
    <col min="6676" max="6676" width="26" style="2018" customWidth="1"/>
    <col min="6677" max="6677" width="8" style="2018" customWidth="1"/>
    <col min="6678" max="6678" width="1" style="2018" customWidth="1"/>
    <col min="6679" max="6679" width="6.7109375" style="2018" customWidth="1"/>
    <col min="6680" max="6680" width="1" style="2018" customWidth="1"/>
    <col min="6681" max="6681" width="6.7109375" style="2018" customWidth="1"/>
    <col min="6682" max="6682" width="1" style="2018" customWidth="1"/>
    <col min="6683" max="6683" width="6.7109375" style="2018" customWidth="1"/>
    <col min="6684" max="6684" width="1" style="2018" customWidth="1"/>
    <col min="6685" max="6685" width="6.7109375" style="2018" customWidth="1"/>
    <col min="6686" max="6686" width="1" style="2018" customWidth="1"/>
    <col min="6687" max="6687" width="6.7109375" style="2018" customWidth="1"/>
    <col min="6688" max="6688" width="1" style="2018" customWidth="1"/>
    <col min="6689" max="6690" width="6.7109375" style="2018" customWidth="1"/>
    <col min="6691" max="6912" width="11.42578125" style="2018"/>
    <col min="6913" max="6913" width="2" style="2018" customWidth="1"/>
    <col min="6914" max="6914" width="2.28515625" style="2018" customWidth="1"/>
    <col min="6915" max="6915" width="1.7109375" style="2018" customWidth="1"/>
    <col min="6916" max="6916" width="2.140625" style="2018" customWidth="1"/>
    <col min="6917" max="6917" width="6.7109375" style="2018" customWidth="1"/>
    <col min="6918" max="6918" width="1.5703125" style="2018" customWidth="1"/>
    <col min="6919" max="6919" width="58.28515625" style="2018" customWidth="1"/>
    <col min="6920" max="6922" width="4.7109375" style="2018" customWidth="1"/>
    <col min="6923" max="6923" width="1" style="2018" customWidth="1"/>
    <col min="6924" max="6926" width="4.7109375" style="2018" customWidth="1"/>
    <col min="6927" max="6928" width="11.42578125" style="2018"/>
    <col min="6929" max="6929" width="4.7109375" style="2018" customWidth="1"/>
    <col min="6930" max="6930" width="5" style="2018" customWidth="1"/>
    <col min="6931" max="6931" width="2.28515625" style="2018" customWidth="1"/>
    <col min="6932" max="6932" width="26" style="2018" customWidth="1"/>
    <col min="6933" max="6933" width="8" style="2018" customWidth="1"/>
    <col min="6934" max="6934" width="1" style="2018" customWidth="1"/>
    <col min="6935" max="6935" width="6.7109375" style="2018" customWidth="1"/>
    <col min="6936" max="6936" width="1" style="2018" customWidth="1"/>
    <col min="6937" max="6937" width="6.7109375" style="2018" customWidth="1"/>
    <col min="6938" max="6938" width="1" style="2018" customWidth="1"/>
    <col min="6939" max="6939" width="6.7109375" style="2018" customWidth="1"/>
    <col min="6940" max="6940" width="1" style="2018" customWidth="1"/>
    <col min="6941" max="6941" width="6.7109375" style="2018" customWidth="1"/>
    <col min="6942" max="6942" width="1" style="2018" customWidth="1"/>
    <col min="6943" max="6943" width="6.7109375" style="2018" customWidth="1"/>
    <col min="6944" max="6944" width="1" style="2018" customWidth="1"/>
    <col min="6945" max="6946" width="6.7109375" style="2018" customWidth="1"/>
    <col min="6947" max="7168" width="11.42578125" style="2018"/>
    <col min="7169" max="7169" width="2" style="2018" customWidth="1"/>
    <col min="7170" max="7170" width="2.28515625" style="2018" customWidth="1"/>
    <col min="7171" max="7171" width="1.7109375" style="2018" customWidth="1"/>
    <col min="7172" max="7172" width="2.140625" style="2018" customWidth="1"/>
    <col min="7173" max="7173" width="6.7109375" style="2018" customWidth="1"/>
    <col min="7174" max="7174" width="1.5703125" style="2018" customWidth="1"/>
    <col min="7175" max="7175" width="58.28515625" style="2018" customWidth="1"/>
    <col min="7176" max="7178" width="4.7109375" style="2018" customWidth="1"/>
    <col min="7179" max="7179" width="1" style="2018" customWidth="1"/>
    <col min="7180" max="7182" width="4.7109375" style="2018" customWidth="1"/>
    <col min="7183" max="7184" width="11.42578125" style="2018"/>
    <col min="7185" max="7185" width="4.7109375" style="2018" customWidth="1"/>
    <col min="7186" max="7186" width="5" style="2018" customWidth="1"/>
    <col min="7187" max="7187" width="2.28515625" style="2018" customWidth="1"/>
    <col min="7188" max="7188" width="26" style="2018" customWidth="1"/>
    <col min="7189" max="7189" width="8" style="2018" customWidth="1"/>
    <col min="7190" max="7190" width="1" style="2018" customWidth="1"/>
    <col min="7191" max="7191" width="6.7109375" style="2018" customWidth="1"/>
    <col min="7192" max="7192" width="1" style="2018" customWidth="1"/>
    <col min="7193" max="7193" width="6.7109375" style="2018" customWidth="1"/>
    <col min="7194" max="7194" width="1" style="2018" customWidth="1"/>
    <col min="7195" max="7195" width="6.7109375" style="2018" customWidth="1"/>
    <col min="7196" max="7196" width="1" style="2018" customWidth="1"/>
    <col min="7197" max="7197" width="6.7109375" style="2018" customWidth="1"/>
    <col min="7198" max="7198" width="1" style="2018" customWidth="1"/>
    <col min="7199" max="7199" width="6.7109375" style="2018" customWidth="1"/>
    <col min="7200" max="7200" width="1" style="2018" customWidth="1"/>
    <col min="7201" max="7202" width="6.7109375" style="2018" customWidth="1"/>
    <col min="7203" max="7424" width="11.42578125" style="2018"/>
    <col min="7425" max="7425" width="2" style="2018" customWidth="1"/>
    <col min="7426" max="7426" width="2.28515625" style="2018" customWidth="1"/>
    <col min="7427" max="7427" width="1.7109375" style="2018" customWidth="1"/>
    <col min="7428" max="7428" width="2.140625" style="2018" customWidth="1"/>
    <col min="7429" max="7429" width="6.7109375" style="2018" customWidth="1"/>
    <col min="7430" max="7430" width="1.5703125" style="2018" customWidth="1"/>
    <col min="7431" max="7431" width="58.28515625" style="2018" customWidth="1"/>
    <col min="7432" max="7434" width="4.7109375" style="2018" customWidth="1"/>
    <col min="7435" max="7435" width="1" style="2018" customWidth="1"/>
    <col min="7436" max="7438" width="4.7109375" style="2018" customWidth="1"/>
    <col min="7439" max="7440" width="11.42578125" style="2018"/>
    <col min="7441" max="7441" width="4.7109375" style="2018" customWidth="1"/>
    <col min="7442" max="7442" width="5" style="2018" customWidth="1"/>
    <col min="7443" max="7443" width="2.28515625" style="2018" customWidth="1"/>
    <col min="7444" max="7444" width="26" style="2018" customWidth="1"/>
    <col min="7445" max="7445" width="8" style="2018" customWidth="1"/>
    <col min="7446" max="7446" width="1" style="2018" customWidth="1"/>
    <col min="7447" max="7447" width="6.7109375" style="2018" customWidth="1"/>
    <col min="7448" max="7448" width="1" style="2018" customWidth="1"/>
    <col min="7449" max="7449" width="6.7109375" style="2018" customWidth="1"/>
    <col min="7450" max="7450" width="1" style="2018" customWidth="1"/>
    <col min="7451" max="7451" width="6.7109375" style="2018" customWidth="1"/>
    <col min="7452" max="7452" width="1" style="2018" customWidth="1"/>
    <col min="7453" max="7453" width="6.7109375" style="2018" customWidth="1"/>
    <col min="7454" max="7454" width="1" style="2018" customWidth="1"/>
    <col min="7455" max="7455" width="6.7109375" style="2018" customWidth="1"/>
    <col min="7456" max="7456" width="1" style="2018" customWidth="1"/>
    <col min="7457" max="7458" width="6.7109375" style="2018" customWidth="1"/>
    <col min="7459" max="7680" width="11.42578125" style="2018"/>
    <col min="7681" max="7681" width="2" style="2018" customWidth="1"/>
    <col min="7682" max="7682" width="2.28515625" style="2018" customWidth="1"/>
    <col min="7683" max="7683" width="1.7109375" style="2018" customWidth="1"/>
    <col min="7684" max="7684" width="2.140625" style="2018" customWidth="1"/>
    <col min="7685" max="7685" width="6.7109375" style="2018" customWidth="1"/>
    <col min="7686" max="7686" width="1.5703125" style="2018" customWidth="1"/>
    <col min="7687" max="7687" width="58.28515625" style="2018" customWidth="1"/>
    <col min="7688" max="7690" width="4.7109375" style="2018" customWidth="1"/>
    <col min="7691" max="7691" width="1" style="2018" customWidth="1"/>
    <col min="7692" max="7694" width="4.7109375" style="2018" customWidth="1"/>
    <col min="7695" max="7696" width="11.42578125" style="2018"/>
    <col min="7697" max="7697" width="4.7109375" style="2018" customWidth="1"/>
    <col min="7698" max="7698" width="5" style="2018" customWidth="1"/>
    <col min="7699" max="7699" width="2.28515625" style="2018" customWidth="1"/>
    <col min="7700" max="7700" width="26" style="2018" customWidth="1"/>
    <col min="7701" max="7701" width="8" style="2018" customWidth="1"/>
    <col min="7702" max="7702" width="1" style="2018" customWidth="1"/>
    <col min="7703" max="7703" width="6.7109375" style="2018" customWidth="1"/>
    <col min="7704" max="7704" width="1" style="2018" customWidth="1"/>
    <col min="7705" max="7705" width="6.7109375" style="2018" customWidth="1"/>
    <col min="7706" max="7706" width="1" style="2018" customWidth="1"/>
    <col min="7707" max="7707" width="6.7109375" style="2018" customWidth="1"/>
    <col min="7708" max="7708" width="1" style="2018" customWidth="1"/>
    <col min="7709" max="7709" width="6.7109375" style="2018" customWidth="1"/>
    <col min="7710" max="7710" width="1" style="2018" customWidth="1"/>
    <col min="7711" max="7711" width="6.7109375" style="2018" customWidth="1"/>
    <col min="7712" max="7712" width="1" style="2018" customWidth="1"/>
    <col min="7713" max="7714" width="6.7109375" style="2018" customWidth="1"/>
    <col min="7715" max="7936" width="11.42578125" style="2018"/>
    <col min="7937" max="7937" width="2" style="2018" customWidth="1"/>
    <col min="7938" max="7938" width="2.28515625" style="2018" customWidth="1"/>
    <col min="7939" max="7939" width="1.7109375" style="2018" customWidth="1"/>
    <col min="7940" max="7940" width="2.140625" style="2018" customWidth="1"/>
    <col min="7941" max="7941" width="6.7109375" style="2018" customWidth="1"/>
    <col min="7942" max="7942" width="1.5703125" style="2018" customWidth="1"/>
    <col min="7943" max="7943" width="58.28515625" style="2018" customWidth="1"/>
    <col min="7944" max="7946" width="4.7109375" style="2018" customWidth="1"/>
    <col min="7947" max="7947" width="1" style="2018" customWidth="1"/>
    <col min="7948" max="7950" width="4.7109375" style="2018" customWidth="1"/>
    <col min="7951" max="7952" width="11.42578125" style="2018"/>
    <col min="7953" max="7953" width="4.7109375" style="2018" customWidth="1"/>
    <col min="7954" max="7954" width="5" style="2018" customWidth="1"/>
    <col min="7955" max="7955" width="2.28515625" style="2018" customWidth="1"/>
    <col min="7956" max="7956" width="26" style="2018" customWidth="1"/>
    <col min="7957" max="7957" width="8" style="2018" customWidth="1"/>
    <col min="7958" max="7958" width="1" style="2018" customWidth="1"/>
    <col min="7959" max="7959" width="6.7109375" style="2018" customWidth="1"/>
    <col min="7960" max="7960" width="1" style="2018" customWidth="1"/>
    <col min="7961" max="7961" width="6.7109375" style="2018" customWidth="1"/>
    <col min="7962" max="7962" width="1" style="2018" customWidth="1"/>
    <col min="7963" max="7963" width="6.7109375" style="2018" customWidth="1"/>
    <col min="7964" max="7964" width="1" style="2018" customWidth="1"/>
    <col min="7965" max="7965" width="6.7109375" style="2018" customWidth="1"/>
    <col min="7966" max="7966" width="1" style="2018" customWidth="1"/>
    <col min="7967" max="7967" width="6.7109375" style="2018" customWidth="1"/>
    <col min="7968" max="7968" width="1" style="2018" customWidth="1"/>
    <col min="7969" max="7970" width="6.7109375" style="2018" customWidth="1"/>
    <col min="7971" max="8192" width="11.42578125" style="2018"/>
    <col min="8193" max="8193" width="2" style="2018" customWidth="1"/>
    <col min="8194" max="8194" width="2.28515625" style="2018" customWidth="1"/>
    <col min="8195" max="8195" width="1.7109375" style="2018" customWidth="1"/>
    <col min="8196" max="8196" width="2.140625" style="2018" customWidth="1"/>
    <col min="8197" max="8197" width="6.7109375" style="2018" customWidth="1"/>
    <col min="8198" max="8198" width="1.5703125" style="2018" customWidth="1"/>
    <col min="8199" max="8199" width="58.28515625" style="2018" customWidth="1"/>
    <col min="8200" max="8202" width="4.7109375" style="2018" customWidth="1"/>
    <col min="8203" max="8203" width="1" style="2018" customWidth="1"/>
    <col min="8204" max="8206" width="4.7109375" style="2018" customWidth="1"/>
    <col min="8207" max="8208" width="11.42578125" style="2018"/>
    <col min="8209" max="8209" width="4.7109375" style="2018" customWidth="1"/>
    <col min="8210" max="8210" width="5" style="2018" customWidth="1"/>
    <col min="8211" max="8211" width="2.28515625" style="2018" customWidth="1"/>
    <col min="8212" max="8212" width="26" style="2018" customWidth="1"/>
    <col min="8213" max="8213" width="8" style="2018" customWidth="1"/>
    <col min="8214" max="8214" width="1" style="2018" customWidth="1"/>
    <col min="8215" max="8215" width="6.7109375" style="2018" customWidth="1"/>
    <col min="8216" max="8216" width="1" style="2018" customWidth="1"/>
    <col min="8217" max="8217" width="6.7109375" style="2018" customWidth="1"/>
    <col min="8218" max="8218" width="1" style="2018" customWidth="1"/>
    <col min="8219" max="8219" width="6.7109375" style="2018" customWidth="1"/>
    <col min="8220" max="8220" width="1" style="2018" customWidth="1"/>
    <col min="8221" max="8221" width="6.7109375" style="2018" customWidth="1"/>
    <col min="8222" max="8222" width="1" style="2018" customWidth="1"/>
    <col min="8223" max="8223" width="6.7109375" style="2018" customWidth="1"/>
    <col min="8224" max="8224" width="1" style="2018" customWidth="1"/>
    <col min="8225" max="8226" width="6.7109375" style="2018" customWidth="1"/>
    <col min="8227" max="8448" width="11.42578125" style="2018"/>
    <col min="8449" max="8449" width="2" style="2018" customWidth="1"/>
    <col min="8450" max="8450" width="2.28515625" style="2018" customWidth="1"/>
    <col min="8451" max="8451" width="1.7109375" style="2018" customWidth="1"/>
    <col min="8452" max="8452" width="2.140625" style="2018" customWidth="1"/>
    <col min="8453" max="8453" width="6.7109375" style="2018" customWidth="1"/>
    <col min="8454" max="8454" width="1.5703125" style="2018" customWidth="1"/>
    <col min="8455" max="8455" width="58.28515625" style="2018" customWidth="1"/>
    <col min="8456" max="8458" width="4.7109375" style="2018" customWidth="1"/>
    <col min="8459" max="8459" width="1" style="2018" customWidth="1"/>
    <col min="8460" max="8462" width="4.7109375" style="2018" customWidth="1"/>
    <col min="8463" max="8464" width="11.42578125" style="2018"/>
    <col min="8465" max="8465" width="4.7109375" style="2018" customWidth="1"/>
    <col min="8466" max="8466" width="5" style="2018" customWidth="1"/>
    <col min="8467" max="8467" width="2.28515625" style="2018" customWidth="1"/>
    <col min="8468" max="8468" width="26" style="2018" customWidth="1"/>
    <col min="8469" max="8469" width="8" style="2018" customWidth="1"/>
    <col min="8470" max="8470" width="1" style="2018" customWidth="1"/>
    <col min="8471" max="8471" width="6.7109375" style="2018" customWidth="1"/>
    <col min="8472" max="8472" width="1" style="2018" customWidth="1"/>
    <col min="8473" max="8473" width="6.7109375" style="2018" customWidth="1"/>
    <col min="8474" max="8474" width="1" style="2018" customWidth="1"/>
    <col min="8475" max="8475" width="6.7109375" style="2018" customWidth="1"/>
    <col min="8476" max="8476" width="1" style="2018" customWidth="1"/>
    <col min="8477" max="8477" width="6.7109375" style="2018" customWidth="1"/>
    <col min="8478" max="8478" width="1" style="2018" customWidth="1"/>
    <col min="8479" max="8479" width="6.7109375" style="2018" customWidth="1"/>
    <col min="8480" max="8480" width="1" style="2018" customWidth="1"/>
    <col min="8481" max="8482" width="6.7109375" style="2018" customWidth="1"/>
    <col min="8483" max="8704" width="11.42578125" style="2018"/>
    <col min="8705" max="8705" width="2" style="2018" customWidth="1"/>
    <col min="8706" max="8706" width="2.28515625" style="2018" customWidth="1"/>
    <col min="8707" max="8707" width="1.7109375" style="2018" customWidth="1"/>
    <col min="8708" max="8708" width="2.140625" style="2018" customWidth="1"/>
    <col min="8709" max="8709" width="6.7109375" style="2018" customWidth="1"/>
    <col min="8710" max="8710" width="1.5703125" style="2018" customWidth="1"/>
    <col min="8711" max="8711" width="58.28515625" style="2018" customWidth="1"/>
    <col min="8712" max="8714" width="4.7109375" style="2018" customWidth="1"/>
    <col min="8715" max="8715" width="1" style="2018" customWidth="1"/>
    <col min="8716" max="8718" width="4.7109375" style="2018" customWidth="1"/>
    <col min="8719" max="8720" width="11.42578125" style="2018"/>
    <col min="8721" max="8721" width="4.7109375" style="2018" customWidth="1"/>
    <col min="8722" max="8722" width="5" style="2018" customWidth="1"/>
    <col min="8723" max="8723" width="2.28515625" style="2018" customWidth="1"/>
    <col min="8724" max="8724" width="26" style="2018" customWidth="1"/>
    <col min="8725" max="8725" width="8" style="2018" customWidth="1"/>
    <col min="8726" max="8726" width="1" style="2018" customWidth="1"/>
    <col min="8727" max="8727" width="6.7109375" style="2018" customWidth="1"/>
    <col min="8728" max="8728" width="1" style="2018" customWidth="1"/>
    <col min="8729" max="8729" width="6.7109375" style="2018" customWidth="1"/>
    <col min="8730" max="8730" width="1" style="2018" customWidth="1"/>
    <col min="8731" max="8731" width="6.7109375" style="2018" customWidth="1"/>
    <col min="8732" max="8732" width="1" style="2018" customWidth="1"/>
    <col min="8733" max="8733" width="6.7109375" style="2018" customWidth="1"/>
    <col min="8734" max="8734" width="1" style="2018" customWidth="1"/>
    <col min="8735" max="8735" width="6.7109375" style="2018" customWidth="1"/>
    <col min="8736" max="8736" width="1" style="2018" customWidth="1"/>
    <col min="8737" max="8738" width="6.7109375" style="2018" customWidth="1"/>
    <col min="8739" max="8960" width="11.42578125" style="2018"/>
    <col min="8961" max="8961" width="2" style="2018" customWidth="1"/>
    <col min="8962" max="8962" width="2.28515625" style="2018" customWidth="1"/>
    <col min="8963" max="8963" width="1.7109375" style="2018" customWidth="1"/>
    <col min="8964" max="8964" width="2.140625" style="2018" customWidth="1"/>
    <col min="8965" max="8965" width="6.7109375" style="2018" customWidth="1"/>
    <col min="8966" max="8966" width="1.5703125" style="2018" customWidth="1"/>
    <col min="8967" max="8967" width="58.28515625" style="2018" customWidth="1"/>
    <col min="8968" max="8970" width="4.7109375" style="2018" customWidth="1"/>
    <col min="8971" max="8971" width="1" style="2018" customWidth="1"/>
    <col min="8972" max="8974" width="4.7109375" style="2018" customWidth="1"/>
    <col min="8975" max="8976" width="11.42578125" style="2018"/>
    <col min="8977" max="8977" width="4.7109375" style="2018" customWidth="1"/>
    <col min="8978" max="8978" width="5" style="2018" customWidth="1"/>
    <col min="8979" max="8979" width="2.28515625" style="2018" customWidth="1"/>
    <col min="8980" max="8980" width="26" style="2018" customWidth="1"/>
    <col min="8981" max="8981" width="8" style="2018" customWidth="1"/>
    <col min="8982" max="8982" width="1" style="2018" customWidth="1"/>
    <col min="8983" max="8983" width="6.7109375" style="2018" customWidth="1"/>
    <col min="8984" max="8984" width="1" style="2018" customWidth="1"/>
    <col min="8985" max="8985" width="6.7109375" style="2018" customWidth="1"/>
    <col min="8986" max="8986" width="1" style="2018" customWidth="1"/>
    <col min="8987" max="8987" width="6.7109375" style="2018" customWidth="1"/>
    <col min="8988" max="8988" width="1" style="2018" customWidth="1"/>
    <col min="8989" max="8989" width="6.7109375" style="2018" customWidth="1"/>
    <col min="8990" max="8990" width="1" style="2018" customWidth="1"/>
    <col min="8991" max="8991" width="6.7109375" style="2018" customWidth="1"/>
    <col min="8992" max="8992" width="1" style="2018" customWidth="1"/>
    <col min="8993" max="8994" width="6.7109375" style="2018" customWidth="1"/>
    <col min="8995" max="9216" width="11.42578125" style="2018"/>
    <col min="9217" max="9217" width="2" style="2018" customWidth="1"/>
    <col min="9218" max="9218" width="2.28515625" style="2018" customWidth="1"/>
    <col min="9219" max="9219" width="1.7109375" style="2018" customWidth="1"/>
    <col min="9220" max="9220" width="2.140625" style="2018" customWidth="1"/>
    <col min="9221" max="9221" width="6.7109375" style="2018" customWidth="1"/>
    <col min="9222" max="9222" width="1.5703125" style="2018" customWidth="1"/>
    <col min="9223" max="9223" width="58.28515625" style="2018" customWidth="1"/>
    <col min="9224" max="9226" width="4.7109375" style="2018" customWidth="1"/>
    <col min="9227" max="9227" width="1" style="2018" customWidth="1"/>
    <col min="9228" max="9230" width="4.7109375" style="2018" customWidth="1"/>
    <col min="9231" max="9232" width="11.42578125" style="2018"/>
    <col min="9233" max="9233" width="4.7109375" style="2018" customWidth="1"/>
    <col min="9234" max="9234" width="5" style="2018" customWidth="1"/>
    <col min="9235" max="9235" width="2.28515625" style="2018" customWidth="1"/>
    <col min="9236" max="9236" width="26" style="2018" customWidth="1"/>
    <col min="9237" max="9237" width="8" style="2018" customWidth="1"/>
    <col min="9238" max="9238" width="1" style="2018" customWidth="1"/>
    <col min="9239" max="9239" width="6.7109375" style="2018" customWidth="1"/>
    <col min="9240" max="9240" width="1" style="2018" customWidth="1"/>
    <col min="9241" max="9241" width="6.7109375" style="2018" customWidth="1"/>
    <col min="9242" max="9242" width="1" style="2018" customWidth="1"/>
    <col min="9243" max="9243" width="6.7109375" style="2018" customWidth="1"/>
    <col min="9244" max="9244" width="1" style="2018" customWidth="1"/>
    <col min="9245" max="9245" width="6.7109375" style="2018" customWidth="1"/>
    <col min="9246" max="9246" width="1" style="2018" customWidth="1"/>
    <col min="9247" max="9247" width="6.7109375" style="2018" customWidth="1"/>
    <col min="9248" max="9248" width="1" style="2018" customWidth="1"/>
    <col min="9249" max="9250" width="6.7109375" style="2018" customWidth="1"/>
    <col min="9251" max="9472" width="11.42578125" style="2018"/>
    <col min="9473" max="9473" width="2" style="2018" customWidth="1"/>
    <col min="9474" max="9474" width="2.28515625" style="2018" customWidth="1"/>
    <col min="9475" max="9475" width="1.7109375" style="2018" customWidth="1"/>
    <col min="9476" max="9476" width="2.140625" style="2018" customWidth="1"/>
    <col min="9477" max="9477" width="6.7109375" style="2018" customWidth="1"/>
    <col min="9478" max="9478" width="1.5703125" style="2018" customWidth="1"/>
    <col min="9479" max="9479" width="58.28515625" style="2018" customWidth="1"/>
    <col min="9480" max="9482" width="4.7109375" style="2018" customWidth="1"/>
    <col min="9483" max="9483" width="1" style="2018" customWidth="1"/>
    <col min="9484" max="9486" width="4.7109375" style="2018" customWidth="1"/>
    <col min="9487" max="9488" width="11.42578125" style="2018"/>
    <col min="9489" max="9489" width="4.7109375" style="2018" customWidth="1"/>
    <col min="9490" max="9490" width="5" style="2018" customWidth="1"/>
    <col min="9491" max="9491" width="2.28515625" style="2018" customWidth="1"/>
    <col min="9492" max="9492" width="26" style="2018" customWidth="1"/>
    <col min="9493" max="9493" width="8" style="2018" customWidth="1"/>
    <col min="9494" max="9494" width="1" style="2018" customWidth="1"/>
    <col min="9495" max="9495" width="6.7109375" style="2018" customWidth="1"/>
    <col min="9496" max="9496" width="1" style="2018" customWidth="1"/>
    <col min="9497" max="9497" width="6.7109375" style="2018" customWidth="1"/>
    <col min="9498" max="9498" width="1" style="2018" customWidth="1"/>
    <col min="9499" max="9499" width="6.7109375" style="2018" customWidth="1"/>
    <col min="9500" max="9500" width="1" style="2018" customWidth="1"/>
    <col min="9501" max="9501" width="6.7109375" style="2018" customWidth="1"/>
    <col min="9502" max="9502" width="1" style="2018" customWidth="1"/>
    <col min="9503" max="9503" width="6.7109375" style="2018" customWidth="1"/>
    <col min="9504" max="9504" width="1" style="2018" customWidth="1"/>
    <col min="9505" max="9506" width="6.7109375" style="2018" customWidth="1"/>
    <col min="9507" max="9728" width="11.42578125" style="2018"/>
    <col min="9729" max="9729" width="2" style="2018" customWidth="1"/>
    <col min="9730" max="9730" width="2.28515625" style="2018" customWidth="1"/>
    <col min="9731" max="9731" width="1.7109375" style="2018" customWidth="1"/>
    <col min="9732" max="9732" width="2.140625" style="2018" customWidth="1"/>
    <col min="9733" max="9733" width="6.7109375" style="2018" customWidth="1"/>
    <col min="9734" max="9734" width="1.5703125" style="2018" customWidth="1"/>
    <col min="9735" max="9735" width="58.28515625" style="2018" customWidth="1"/>
    <col min="9736" max="9738" width="4.7109375" style="2018" customWidth="1"/>
    <col min="9739" max="9739" width="1" style="2018" customWidth="1"/>
    <col min="9740" max="9742" width="4.7109375" style="2018" customWidth="1"/>
    <col min="9743" max="9744" width="11.42578125" style="2018"/>
    <col min="9745" max="9745" width="4.7109375" style="2018" customWidth="1"/>
    <col min="9746" max="9746" width="5" style="2018" customWidth="1"/>
    <col min="9747" max="9747" width="2.28515625" style="2018" customWidth="1"/>
    <col min="9748" max="9748" width="26" style="2018" customWidth="1"/>
    <col min="9749" max="9749" width="8" style="2018" customWidth="1"/>
    <col min="9750" max="9750" width="1" style="2018" customWidth="1"/>
    <col min="9751" max="9751" width="6.7109375" style="2018" customWidth="1"/>
    <col min="9752" max="9752" width="1" style="2018" customWidth="1"/>
    <col min="9753" max="9753" width="6.7109375" style="2018" customWidth="1"/>
    <col min="9754" max="9754" width="1" style="2018" customWidth="1"/>
    <col min="9755" max="9755" width="6.7109375" style="2018" customWidth="1"/>
    <col min="9756" max="9756" width="1" style="2018" customWidth="1"/>
    <col min="9757" max="9757" width="6.7109375" style="2018" customWidth="1"/>
    <col min="9758" max="9758" width="1" style="2018" customWidth="1"/>
    <col min="9759" max="9759" width="6.7109375" style="2018" customWidth="1"/>
    <col min="9760" max="9760" width="1" style="2018" customWidth="1"/>
    <col min="9761" max="9762" width="6.7109375" style="2018" customWidth="1"/>
    <col min="9763" max="9984" width="11.42578125" style="2018"/>
    <col min="9985" max="9985" width="2" style="2018" customWidth="1"/>
    <col min="9986" max="9986" width="2.28515625" style="2018" customWidth="1"/>
    <col min="9987" max="9987" width="1.7109375" style="2018" customWidth="1"/>
    <col min="9988" max="9988" width="2.140625" style="2018" customWidth="1"/>
    <col min="9989" max="9989" width="6.7109375" style="2018" customWidth="1"/>
    <col min="9990" max="9990" width="1.5703125" style="2018" customWidth="1"/>
    <col min="9991" max="9991" width="58.28515625" style="2018" customWidth="1"/>
    <col min="9992" max="9994" width="4.7109375" style="2018" customWidth="1"/>
    <col min="9995" max="9995" width="1" style="2018" customWidth="1"/>
    <col min="9996" max="9998" width="4.7109375" style="2018" customWidth="1"/>
    <col min="9999" max="10000" width="11.42578125" style="2018"/>
    <col min="10001" max="10001" width="4.7109375" style="2018" customWidth="1"/>
    <col min="10002" max="10002" width="5" style="2018" customWidth="1"/>
    <col min="10003" max="10003" width="2.28515625" style="2018" customWidth="1"/>
    <col min="10004" max="10004" width="26" style="2018" customWidth="1"/>
    <col min="10005" max="10005" width="8" style="2018" customWidth="1"/>
    <col min="10006" max="10006" width="1" style="2018" customWidth="1"/>
    <col min="10007" max="10007" width="6.7109375" style="2018" customWidth="1"/>
    <col min="10008" max="10008" width="1" style="2018" customWidth="1"/>
    <col min="10009" max="10009" width="6.7109375" style="2018" customWidth="1"/>
    <col min="10010" max="10010" width="1" style="2018" customWidth="1"/>
    <col min="10011" max="10011" width="6.7109375" style="2018" customWidth="1"/>
    <col min="10012" max="10012" width="1" style="2018" customWidth="1"/>
    <col min="10013" max="10013" width="6.7109375" style="2018" customWidth="1"/>
    <col min="10014" max="10014" width="1" style="2018" customWidth="1"/>
    <col min="10015" max="10015" width="6.7109375" style="2018" customWidth="1"/>
    <col min="10016" max="10016" width="1" style="2018" customWidth="1"/>
    <col min="10017" max="10018" width="6.7109375" style="2018" customWidth="1"/>
    <col min="10019" max="10240" width="11.42578125" style="2018"/>
    <col min="10241" max="10241" width="2" style="2018" customWidth="1"/>
    <col min="10242" max="10242" width="2.28515625" style="2018" customWidth="1"/>
    <col min="10243" max="10243" width="1.7109375" style="2018" customWidth="1"/>
    <col min="10244" max="10244" width="2.140625" style="2018" customWidth="1"/>
    <col min="10245" max="10245" width="6.7109375" style="2018" customWidth="1"/>
    <col min="10246" max="10246" width="1.5703125" style="2018" customWidth="1"/>
    <col min="10247" max="10247" width="58.28515625" style="2018" customWidth="1"/>
    <col min="10248" max="10250" width="4.7109375" style="2018" customWidth="1"/>
    <col min="10251" max="10251" width="1" style="2018" customWidth="1"/>
    <col min="10252" max="10254" width="4.7109375" style="2018" customWidth="1"/>
    <col min="10255" max="10256" width="11.42578125" style="2018"/>
    <col min="10257" max="10257" width="4.7109375" style="2018" customWidth="1"/>
    <col min="10258" max="10258" width="5" style="2018" customWidth="1"/>
    <col min="10259" max="10259" width="2.28515625" style="2018" customWidth="1"/>
    <col min="10260" max="10260" width="26" style="2018" customWidth="1"/>
    <col min="10261" max="10261" width="8" style="2018" customWidth="1"/>
    <col min="10262" max="10262" width="1" style="2018" customWidth="1"/>
    <col min="10263" max="10263" width="6.7109375" style="2018" customWidth="1"/>
    <col min="10264" max="10264" width="1" style="2018" customWidth="1"/>
    <col min="10265" max="10265" width="6.7109375" style="2018" customWidth="1"/>
    <col min="10266" max="10266" width="1" style="2018" customWidth="1"/>
    <col min="10267" max="10267" width="6.7109375" style="2018" customWidth="1"/>
    <col min="10268" max="10268" width="1" style="2018" customWidth="1"/>
    <col min="10269" max="10269" width="6.7109375" style="2018" customWidth="1"/>
    <col min="10270" max="10270" width="1" style="2018" customWidth="1"/>
    <col min="10271" max="10271" width="6.7109375" style="2018" customWidth="1"/>
    <col min="10272" max="10272" width="1" style="2018" customWidth="1"/>
    <col min="10273" max="10274" width="6.7109375" style="2018" customWidth="1"/>
    <col min="10275" max="10496" width="11.42578125" style="2018"/>
    <col min="10497" max="10497" width="2" style="2018" customWidth="1"/>
    <col min="10498" max="10498" width="2.28515625" style="2018" customWidth="1"/>
    <col min="10499" max="10499" width="1.7109375" style="2018" customWidth="1"/>
    <col min="10500" max="10500" width="2.140625" style="2018" customWidth="1"/>
    <col min="10501" max="10501" width="6.7109375" style="2018" customWidth="1"/>
    <col min="10502" max="10502" width="1.5703125" style="2018" customWidth="1"/>
    <col min="10503" max="10503" width="58.28515625" style="2018" customWidth="1"/>
    <col min="10504" max="10506" width="4.7109375" style="2018" customWidth="1"/>
    <col min="10507" max="10507" width="1" style="2018" customWidth="1"/>
    <col min="10508" max="10510" width="4.7109375" style="2018" customWidth="1"/>
    <col min="10511" max="10512" width="11.42578125" style="2018"/>
    <col min="10513" max="10513" width="4.7109375" style="2018" customWidth="1"/>
    <col min="10514" max="10514" width="5" style="2018" customWidth="1"/>
    <col min="10515" max="10515" width="2.28515625" style="2018" customWidth="1"/>
    <col min="10516" max="10516" width="26" style="2018" customWidth="1"/>
    <col min="10517" max="10517" width="8" style="2018" customWidth="1"/>
    <col min="10518" max="10518" width="1" style="2018" customWidth="1"/>
    <col min="10519" max="10519" width="6.7109375" style="2018" customWidth="1"/>
    <col min="10520" max="10520" width="1" style="2018" customWidth="1"/>
    <col min="10521" max="10521" width="6.7109375" style="2018" customWidth="1"/>
    <col min="10522" max="10522" width="1" style="2018" customWidth="1"/>
    <col min="10523" max="10523" width="6.7109375" style="2018" customWidth="1"/>
    <col min="10524" max="10524" width="1" style="2018" customWidth="1"/>
    <col min="10525" max="10525" width="6.7109375" style="2018" customWidth="1"/>
    <col min="10526" max="10526" width="1" style="2018" customWidth="1"/>
    <col min="10527" max="10527" width="6.7109375" style="2018" customWidth="1"/>
    <col min="10528" max="10528" width="1" style="2018" customWidth="1"/>
    <col min="10529" max="10530" width="6.7109375" style="2018" customWidth="1"/>
    <col min="10531" max="10752" width="11.42578125" style="2018"/>
    <col min="10753" max="10753" width="2" style="2018" customWidth="1"/>
    <col min="10754" max="10754" width="2.28515625" style="2018" customWidth="1"/>
    <col min="10755" max="10755" width="1.7109375" style="2018" customWidth="1"/>
    <col min="10756" max="10756" width="2.140625" style="2018" customWidth="1"/>
    <col min="10757" max="10757" width="6.7109375" style="2018" customWidth="1"/>
    <col min="10758" max="10758" width="1.5703125" style="2018" customWidth="1"/>
    <col min="10759" max="10759" width="58.28515625" style="2018" customWidth="1"/>
    <col min="10760" max="10762" width="4.7109375" style="2018" customWidth="1"/>
    <col min="10763" max="10763" width="1" style="2018" customWidth="1"/>
    <col min="10764" max="10766" width="4.7109375" style="2018" customWidth="1"/>
    <col min="10767" max="10768" width="11.42578125" style="2018"/>
    <col min="10769" max="10769" width="4.7109375" style="2018" customWidth="1"/>
    <col min="10770" max="10770" width="5" style="2018" customWidth="1"/>
    <col min="10771" max="10771" width="2.28515625" style="2018" customWidth="1"/>
    <col min="10772" max="10772" width="26" style="2018" customWidth="1"/>
    <col min="10773" max="10773" width="8" style="2018" customWidth="1"/>
    <col min="10774" max="10774" width="1" style="2018" customWidth="1"/>
    <col min="10775" max="10775" width="6.7109375" style="2018" customWidth="1"/>
    <col min="10776" max="10776" width="1" style="2018" customWidth="1"/>
    <col min="10777" max="10777" width="6.7109375" style="2018" customWidth="1"/>
    <col min="10778" max="10778" width="1" style="2018" customWidth="1"/>
    <col min="10779" max="10779" width="6.7109375" style="2018" customWidth="1"/>
    <col min="10780" max="10780" width="1" style="2018" customWidth="1"/>
    <col min="10781" max="10781" width="6.7109375" style="2018" customWidth="1"/>
    <col min="10782" max="10782" width="1" style="2018" customWidth="1"/>
    <col min="10783" max="10783" width="6.7109375" style="2018" customWidth="1"/>
    <col min="10784" max="10784" width="1" style="2018" customWidth="1"/>
    <col min="10785" max="10786" width="6.7109375" style="2018" customWidth="1"/>
    <col min="10787" max="11008" width="11.42578125" style="2018"/>
    <col min="11009" max="11009" width="2" style="2018" customWidth="1"/>
    <col min="11010" max="11010" width="2.28515625" style="2018" customWidth="1"/>
    <col min="11011" max="11011" width="1.7109375" style="2018" customWidth="1"/>
    <col min="11012" max="11012" width="2.140625" style="2018" customWidth="1"/>
    <col min="11013" max="11013" width="6.7109375" style="2018" customWidth="1"/>
    <col min="11014" max="11014" width="1.5703125" style="2018" customWidth="1"/>
    <col min="11015" max="11015" width="58.28515625" style="2018" customWidth="1"/>
    <col min="11016" max="11018" width="4.7109375" style="2018" customWidth="1"/>
    <col min="11019" max="11019" width="1" style="2018" customWidth="1"/>
    <col min="11020" max="11022" width="4.7109375" style="2018" customWidth="1"/>
    <col min="11023" max="11024" width="11.42578125" style="2018"/>
    <col min="11025" max="11025" width="4.7109375" style="2018" customWidth="1"/>
    <col min="11026" max="11026" width="5" style="2018" customWidth="1"/>
    <col min="11027" max="11027" width="2.28515625" style="2018" customWidth="1"/>
    <col min="11028" max="11028" width="26" style="2018" customWidth="1"/>
    <col min="11029" max="11029" width="8" style="2018" customWidth="1"/>
    <col min="11030" max="11030" width="1" style="2018" customWidth="1"/>
    <col min="11031" max="11031" width="6.7109375" style="2018" customWidth="1"/>
    <col min="11032" max="11032" width="1" style="2018" customWidth="1"/>
    <col min="11033" max="11033" width="6.7109375" style="2018" customWidth="1"/>
    <col min="11034" max="11034" width="1" style="2018" customWidth="1"/>
    <col min="11035" max="11035" width="6.7109375" style="2018" customWidth="1"/>
    <col min="11036" max="11036" width="1" style="2018" customWidth="1"/>
    <col min="11037" max="11037" width="6.7109375" style="2018" customWidth="1"/>
    <col min="11038" max="11038" width="1" style="2018" customWidth="1"/>
    <col min="11039" max="11039" width="6.7109375" style="2018" customWidth="1"/>
    <col min="11040" max="11040" width="1" style="2018" customWidth="1"/>
    <col min="11041" max="11042" width="6.7109375" style="2018" customWidth="1"/>
    <col min="11043" max="11264" width="11.42578125" style="2018"/>
    <col min="11265" max="11265" width="2" style="2018" customWidth="1"/>
    <col min="11266" max="11266" width="2.28515625" style="2018" customWidth="1"/>
    <col min="11267" max="11267" width="1.7109375" style="2018" customWidth="1"/>
    <col min="11268" max="11268" width="2.140625" style="2018" customWidth="1"/>
    <col min="11269" max="11269" width="6.7109375" style="2018" customWidth="1"/>
    <col min="11270" max="11270" width="1.5703125" style="2018" customWidth="1"/>
    <col min="11271" max="11271" width="58.28515625" style="2018" customWidth="1"/>
    <col min="11272" max="11274" width="4.7109375" style="2018" customWidth="1"/>
    <col min="11275" max="11275" width="1" style="2018" customWidth="1"/>
    <col min="11276" max="11278" width="4.7109375" style="2018" customWidth="1"/>
    <col min="11279" max="11280" width="11.42578125" style="2018"/>
    <col min="11281" max="11281" width="4.7109375" style="2018" customWidth="1"/>
    <col min="11282" max="11282" width="5" style="2018" customWidth="1"/>
    <col min="11283" max="11283" width="2.28515625" style="2018" customWidth="1"/>
    <col min="11284" max="11284" width="26" style="2018" customWidth="1"/>
    <col min="11285" max="11285" width="8" style="2018" customWidth="1"/>
    <col min="11286" max="11286" width="1" style="2018" customWidth="1"/>
    <col min="11287" max="11287" width="6.7109375" style="2018" customWidth="1"/>
    <col min="11288" max="11288" width="1" style="2018" customWidth="1"/>
    <col min="11289" max="11289" width="6.7109375" style="2018" customWidth="1"/>
    <col min="11290" max="11290" width="1" style="2018" customWidth="1"/>
    <col min="11291" max="11291" width="6.7109375" style="2018" customWidth="1"/>
    <col min="11292" max="11292" width="1" style="2018" customWidth="1"/>
    <col min="11293" max="11293" width="6.7109375" style="2018" customWidth="1"/>
    <col min="11294" max="11294" width="1" style="2018" customWidth="1"/>
    <col min="11295" max="11295" width="6.7109375" style="2018" customWidth="1"/>
    <col min="11296" max="11296" width="1" style="2018" customWidth="1"/>
    <col min="11297" max="11298" width="6.7109375" style="2018" customWidth="1"/>
    <col min="11299" max="11520" width="11.42578125" style="2018"/>
    <col min="11521" max="11521" width="2" style="2018" customWidth="1"/>
    <col min="11522" max="11522" width="2.28515625" style="2018" customWidth="1"/>
    <col min="11523" max="11523" width="1.7109375" style="2018" customWidth="1"/>
    <col min="11524" max="11524" width="2.140625" style="2018" customWidth="1"/>
    <col min="11525" max="11525" width="6.7109375" style="2018" customWidth="1"/>
    <col min="11526" max="11526" width="1.5703125" style="2018" customWidth="1"/>
    <col min="11527" max="11527" width="58.28515625" style="2018" customWidth="1"/>
    <col min="11528" max="11530" width="4.7109375" style="2018" customWidth="1"/>
    <col min="11531" max="11531" width="1" style="2018" customWidth="1"/>
    <col min="11532" max="11534" width="4.7109375" style="2018" customWidth="1"/>
    <col min="11535" max="11536" width="11.42578125" style="2018"/>
    <col min="11537" max="11537" width="4.7109375" style="2018" customWidth="1"/>
    <col min="11538" max="11538" width="5" style="2018" customWidth="1"/>
    <col min="11539" max="11539" width="2.28515625" style="2018" customWidth="1"/>
    <col min="11540" max="11540" width="26" style="2018" customWidth="1"/>
    <col min="11541" max="11541" width="8" style="2018" customWidth="1"/>
    <col min="11542" max="11542" width="1" style="2018" customWidth="1"/>
    <col min="11543" max="11543" width="6.7109375" style="2018" customWidth="1"/>
    <col min="11544" max="11544" width="1" style="2018" customWidth="1"/>
    <col min="11545" max="11545" width="6.7109375" style="2018" customWidth="1"/>
    <col min="11546" max="11546" width="1" style="2018" customWidth="1"/>
    <col min="11547" max="11547" width="6.7109375" style="2018" customWidth="1"/>
    <col min="11548" max="11548" width="1" style="2018" customWidth="1"/>
    <col min="11549" max="11549" width="6.7109375" style="2018" customWidth="1"/>
    <col min="11550" max="11550" width="1" style="2018" customWidth="1"/>
    <col min="11551" max="11551" width="6.7109375" style="2018" customWidth="1"/>
    <col min="11552" max="11552" width="1" style="2018" customWidth="1"/>
    <col min="11553" max="11554" width="6.7109375" style="2018" customWidth="1"/>
    <col min="11555" max="11776" width="11.42578125" style="2018"/>
    <col min="11777" max="11777" width="2" style="2018" customWidth="1"/>
    <col min="11778" max="11778" width="2.28515625" style="2018" customWidth="1"/>
    <col min="11779" max="11779" width="1.7109375" style="2018" customWidth="1"/>
    <col min="11780" max="11780" width="2.140625" style="2018" customWidth="1"/>
    <col min="11781" max="11781" width="6.7109375" style="2018" customWidth="1"/>
    <col min="11782" max="11782" width="1.5703125" style="2018" customWidth="1"/>
    <col min="11783" max="11783" width="58.28515625" style="2018" customWidth="1"/>
    <col min="11784" max="11786" width="4.7109375" style="2018" customWidth="1"/>
    <col min="11787" max="11787" width="1" style="2018" customWidth="1"/>
    <col min="11788" max="11790" width="4.7109375" style="2018" customWidth="1"/>
    <col min="11791" max="11792" width="11.42578125" style="2018"/>
    <col min="11793" max="11793" width="4.7109375" style="2018" customWidth="1"/>
    <col min="11794" max="11794" width="5" style="2018" customWidth="1"/>
    <col min="11795" max="11795" width="2.28515625" style="2018" customWidth="1"/>
    <col min="11796" max="11796" width="26" style="2018" customWidth="1"/>
    <col min="11797" max="11797" width="8" style="2018" customWidth="1"/>
    <col min="11798" max="11798" width="1" style="2018" customWidth="1"/>
    <col min="11799" max="11799" width="6.7109375" style="2018" customWidth="1"/>
    <col min="11800" max="11800" width="1" style="2018" customWidth="1"/>
    <col min="11801" max="11801" width="6.7109375" style="2018" customWidth="1"/>
    <col min="11802" max="11802" width="1" style="2018" customWidth="1"/>
    <col min="11803" max="11803" width="6.7109375" style="2018" customWidth="1"/>
    <col min="11804" max="11804" width="1" style="2018" customWidth="1"/>
    <col min="11805" max="11805" width="6.7109375" style="2018" customWidth="1"/>
    <col min="11806" max="11806" width="1" style="2018" customWidth="1"/>
    <col min="11807" max="11807" width="6.7109375" style="2018" customWidth="1"/>
    <col min="11808" max="11808" width="1" style="2018" customWidth="1"/>
    <col min="11809" max="11810" width="6.7109375" style="2018" customWidth="1"/>
    <col min="11811" max="12032" width="11.42578125" style="2018"/>
    <col min="12033" max="12033" width="2" style="2018" customWidth="1"/>
    <col min="12034" max="12034" width="2.28515625" style="2018" customWidth="1"/>
    <col min="12035" max="12035" width="1.7109375" style="2018" customWidth="1"/>
    <col min="12036" max="12036" width="2.140625" style="2018" customWidth="1"/>
    <col min="12037" max="12037" width="6.7109375" style="2018" customWidth="1"/>
    <col min="12038" max="12038" width="1.5703125" style="2018" customWidth="1"/>
    <col min="12039" max="12039" width="58.28515625" style="2018" customWidth="1"/>
    <col min="12040" max="12042" width="4.7109375" style="2018" customWidth="1"/>
    <col min="12043" max="12043" width="1" style="2018" customWidth="1"/>
    <col min="12044" max="12046" width="4.7109375" style="2018" customWidth="1"/>
    <col min="12047" max="12048" width="11.42578125" style="2018"/>
    <col min="12049" max="12049" width="4.7109375" style="2018" customWidth="1"/>
    <col min="12050" max="12050" width="5" style="2018" customWidth="1"/>
    <col min="12051" max="12051" width="2.28515625" style="2018" customWidth="1"/>
    <col min="12052" max="12052" width="26" style="2018" customWidth="1"/>
    <col min="12053" max="12053" width="8" style="2018" customWidth="1"/>
    <col min="12054" max="12054" width="1" style="2018" customWidth="1"/>
    <col min="12055" max="12055" width="6.7109375" style="2018" customWidth="1"/>
    <col min="12056" max="12056" width="1" style="2018" customWidth="1"/>
    <col min="12057" max="12057" width="6.7109375" style="2018" customWidth="1"/>
    <col min="12058" max="12058" width="1" style="2018" customWidth="1"/>
    <col min="12059" max="12059" width="6.7109375" style="2018" customWidth="1"/>
    <col min="12060" max="12060" width="1" style="2018" customWidth="1"/>
    <col min="12061" max="12061" width="6.7109375" style="2018" customWidth="1"/>
    <col min="12062" max="12062" width="1" style="2018" customWidth="1"/>
    <col min="12063" max="12063" width="6.7109375" style="2018" customWidth="1"/>
    <col min="12064" max="12064" width="1" style="2018" customWidth="1"/>
    <col min="12065" max="12066" width="6.7109375" style="2018" customWidth="1"/>
    <col min="12067" max="12288" width="11.42578125" style="2018"/>
    <col min="12289" max="12289" width="2" style="2018" customWidth="1"/>
    <col min="12290" max="12290" width="2.28515625" style="2018" customWidth="1"/>
    <col min="12291" max="12291" width="1.7109375" style="2018" customWidth="1"/>
    <col min="12292" max="12292" width="2.140625" style="2018" customWidth="1"/>
    <col min="12293" max="12293" width="6.7109375" style="2018" customWidth="1"/>
    <col min="12294" max="12294" width="1.5703125" style="2018" customWidth="1"/>
    <col min="12295" max="12295" width="58.28515625" style="2018" customWidth="1"/>
    <col min="12296" max="12298" width="4.7109375" style="2018" customWidth="1"/>
    <col min="12299" max="12299" width="1" style="2018" customWidth="1"/>
    <col min="12300" max="12302" width="4.7109375" style="2018" customWidth="1"/>
    <col min="12303" max="12304" width="11.42578125" style="2018"/>
    <col min="12305" max="12305" width="4.7109375" style="2018" customWidth="1"/>
    <col min="12306" max="12306" width="5" style="2018" customWidth="1"/>
    <col min="12307" max="12307" width="2.28515625" style="2018" customWidth="1"/>
    <col min="12308" max="12308" width="26" style="2018" customWidth="1"/>
    <col min="12309" max="12309" width="8" style="2018" customWidth="1"/>
    <col min="12310" max="12310" width="1" style="2018" customWidth="1"/>
    <col min="12311" max="12311" width="6.7109375" style="2018" customWidth="1"/>
    <col min="12312" max="12312" width="1" style="2018" customWidth="1"/>
    <col min="12313" max="12313" width="6.7109375" style="2018" customWidth="1"/>
    <col min="12314" max="12314" width="1" style="2018" customWidth="1"/>
    <col min="12315" max="12315" width="6.7109375" style="2018" customWidth="1"/>
    <col min="12316" max="12316" width="1" style="2018" customWidth="1"/>
    <col min="12317" max="12317" width="6.7109375" style="2018" customWidth="1"/>
    <col min="12318" max="12318" width="1" style="2018" customWidth="1"/>
    <col min="12319" max="12319" width="6.7109375" style="2018" customWidth="1"/>
    <col min="12320" max="12320" width="1" style="2018" customWidth="1"/>
    <col min="12321" max="12322" width="6.7109375" style="2018" customWidth="1"/>
    <col min="12323" max="12544" width="11.42578125" style="2018"/>
    <col min="12545" max="12545" width="2" style="2018" customWidth="1"/>
    <col min="12546" max="12546" width="2.28515625" style="2018" customWidth="1"/>
    <col min="12547" max="12547" width="1.7109375" style="2018" customWidth="1"/>
    <col min="12548" max="12548" width="2.140625" style="2018" customWidth="1"/>
    <col min="12549" max="12549" width="6.7109375" style="2018" customWidth="1"/>
    <col min="12550" max="12550" width="1.5703125" style="2018" customWidth="1"/>
    <col min="12551" max="12551" width="58.28515625" style="2018" customWidth="1"/>
    <col min="12552" max="12554" width="4.7109375" style="2018" customWidth="1"/>
    <col min="12555" max="12555" width="1" style="2018" customWidth="1"/>
    <col min="12556" max="12558" width="4.7109375" style="2018" customWidth="1"/>
    <col min="12559" max="12560" width="11.42578125" style="2018"/>
    <col min="12561" max="12561" width="4.7109375" style="2018" customWidth="1"/>
    <col min="12562" max="12562" width="5" style="2018" customWidth="1"/>
    <col min="12563" max="12563" width="2.28515625" style="2018" customWidth="1"/>
    <col min="12564" max="12564" width="26" style="2018" customWidth="1"/>
    <col min="12565" max="12565" width="8" style="2018" customWidth="1"/>
    <col min="12566" max="12566" width="1" style="2018" customWidth="1"/>
    <col min="12567" max="12567" width="6.7109375" style="2018" customWidth="1"/>
    <col min="12568" max="12568" width="1" style="2018" customWidth="1"/>
    <col min="12569" max="12569" width="6.7109375" style="2018" customWidth="1"/>
    <col min="12570" max="12570" width="1" style="2018" customWidth="1"/>
    <col min="12571" max="12571" width="6.7109375" style="2018" customWidth="1"/>
    <col min="12572" max="12572" width="1" style="2018" customWidth="1"/>
    <col min="12573" max="12573" width="6.7109375" style="2018" customWidth="1"/>
    <col min="12574" max="12574" width="1" style="2018" customWidth="1"/>
    <col min="12575" max="12575" width="6.7109375" style="2018" customWidth="1"/>
    <col min="12576" max="12576" width="1" style="2018" customWidth="1"/>
    <col min="12577" max="12578" width="6.7109375" style="2018" customWidth="1"/>
    <col min="12579" max="12800" width="11.42578125" style="2018"/>
    <col min="12801" max="12801" width="2" style="2018" customWidth="1"/>
    <col min="12802" max="12802" width="2.28515625" style="2018" customWidth="1"/>
    <col min="12803" max="12803" width="1.7109375" style="2018" customWidth="1"/>
    <col min="12804" max="12804" width="2.140625" style="2018" customWidth="1"/>
    <col min="12805" max="12805" width="6.7109375" style="2018" customWidth="1"/>
    <col min="12806" max="12806" width="1.5703125" style="2018" customWidth="1"/>
    <col min="12807" max="12807" width="58.28515625" style="2018" customWidth="1"/>
    <col min="12808" max="12810" width="4.7109375" style="2018" customWidth="1"/>
    <col min="12811" max="12811" width="1" style="2018" customWidth="1"/>
    <col min="12812" max="12814" width="4.7109375" style="2018" customWidth="1"/>
    <col min="12815" max="12816" width="11.42578125" style="2018"/>
    <col min="12817" max="12817" width="4.7109375" style="2018" customWidth="1"/>
    <col min="12818" max="12818" width="5" style="2018" customWidth="1"/>
    <col min="12819" max="12819" width="2.28515625" style="2018" customWidth="1"/>
    <col min="12820" max="12820" width="26" style="2018" customWidth="1"/>
    <col min="12821" max="12821" width="8" style="2018" customWidth="1"/>
    <col min="12822" max="12822" width="1" style="2018" customWidth="1"/>
    <col min="12823" max="12823" width="6.7109375" style="2018" customWidth="1"/>
    <col min="12824" max="12824" width="1" style="2018" customWidth="1"/>
    <col min="12825" max="12825" width="6.7109375" style="2018" customWidth="1"/>
    <col min="12826" max="12826" width="1" style="2018" customWidth="1"/>
    <col min="12827" max="12827" width="6.7109375" style="2018" customWidth="1"/>
    <col min="12828" max="12828" width="1" style="2018" customWidth="1"/>
    <col min="12829" max="12829" width="6.7109375" style="2018" customWidth="1"/>
    <col min="12830" max="12830" width="1" style="2018" customWidth="1"/>
    <col min="12831" max="12831" width="6.7109375" style="2018" customWidth="1"/>
    <col min="12832" max="12832" width="1" style="2018" customWidth="1"/>
    <col min="12833" max="12834" width="6.7109375" style="2018" customWidth="1"/>
    <col min="12835" max="13056" width="11.42578125" style="2018"/>
    <col min="13057" max="13057" width="2" style="2018" customWidth="1"/>
    <col min="13058" max="13058" width="2.28515625" style="2018" customWidth="1"/>
    <col min="13059" max="13059" width="1.7109375" style="2018" customWidth="1"/>
    <col min="13060" max="13060" width="2.140625" style="2018" customWidth="1"/>
    <col min="13061" max="13061" width="6.7109375" style="2018" customWidth="1"/>
    <col min="13062" max="13062" width="1.5703125" style="2018" customWidth="1"/>
    <col min="13063" max="13063" width="58.28515625" style="2018" customWidth="1"/>
    <col min="13064" max="13066" width="4.7109375" style="2018" customWidth="1"/>
    <col min="13067" max="13067" width="1" style="2018" customWidth="1"/>
    <col min="13068" max="13070" width="4.7109375" style="2018" customWidth="1"/>
    <col min="13071" max="13072" width="11.42578125" style="2018"/>
    <col min="13073" max="13073" width="4.7109375" style="2018" customWidth="1"/>
    <col min="13074" max="13074" width="5" style="2018" customWidth="1"/>
    <col min="13075" max="13075" width="2.28515625" style="2018" customWidth="1"/>
    <col min="13076" max="13076" width="26" style="2018" customWidth="1"/>
    <col min="13077" max="13077" width="8" style="2018" customWidth="1"/>
    <col min="13078" max="13078" width="1" style="2018" customWidth="1"/>
    <col min="13079" max="13079" width="6.7109375" style="2018" customWidth="1"/>
    <col min="13080" max="13080" width="1" style="2018" customWidth="1"/>
    <col min="13081" max="13081" width="6.7109375" style="2018" customWidth="1"/>
    <col min="13082" max="13082" width="1" style="2018" customWidth="1"/>
    <col min="13083" max="13083" width="6.7109375" style="2018" customWidth="1"/>
    <col min="13084" max="13084" width="1" style="2018" customWidth="1"/>
    <col min="13085" max="13085" width="6.7109375" style="2018" customWidth="1"/>
    <col min="13086" max="13086" width="1" style="2018" customWidth="1"/>
    <col min="13087" max="13087" width="6.7109375" style="2018" customWidth="1"/>
    <col min="13088" max="13088" width="1" style="2018" customWidth="1"/>
    <col min="13089" max="13090" width="6.7109375" style="2018" customWidth="1"/>
    <col min="13091" max="13312" width="11.42578125" style="2018"/>
    <col min="13313" max="13313" width="2" style="2018" customWidth="1"/>
    <col min="13314" max="13314" width="2.28515625" style="2018" customWidth="1"/>
    <col min="13315" max="13315" width="1.7109375" style="2018" customWidth="1"/>
    <col min="13316" max="13316" width="2.140625" style="2018" customWidth="1"/>
    <col min="13317" max="13317" width="6.7109375" style="2018" customWidth="1"/>
    <col min="13318" max="13318" width="1.5703125" style="2018" customWidth="1"/>
    <col min="13319" max="13319" width="58.28515625" style="2018" customWidth="1"/>
    <col min="13320" max="13322" width="4.7109375" style="2018" customWidth="1"/>
    <col min="13323" max="13323" width="1" style="2018" customWidth="1"/>
    <col min="13324" max="13326" width="4.7109375" style="2018" customWidth="1"/>
    <col min="13327" max="13328" width="11.42578125" style="2018"/>
    <col min="13329" max="13329" width="4.7109375" style="2018" customWidth="1"/>
    <col min="13330" max="13330" width="5" style="2018" customWidth="1"/>
    <col min="13331" max="13331" width="2.28515625" style="2018" customWidth="1"/>
    <col min="13332" max="13332" width="26" style="2018" customWidth="1"/>
    <col min="13333" max="13333" width="8" style="2018" customWidth="1"/>
    <col min="13334" max="13334" width="1" style="2018" customWidth="1"/>
    <col min="13335" max="13335" width="6.7109375" style="2018" customWidth="1"/>
    <col min="13336" max="13336" width="1" style="2018" customWidth="1"/>
    <col min="13337" max="13337" width="6.7109375" style="2018" customWidth="1"/>
    <col min="13338" max="13338" width="1" style="2018" customWidth="1"/>
    <col min="13339" max="13339" width="6.7109375" style="2018" customWidth="1"/>
    <col min="13340" max="13340" width="1" style="2018" customWidth="1"/>
    <col min="13341" max="13341" width="6.7109375" style="2018" customWidth="1"/>
    <col min="13342" max="13342" width="1" style="2018" customWidth="1"/>
    <col min="13343" max="13343" width="6.7109375" style="2018" customWidth="1"/>
    <col min="13344" max="13344" width="1" style="2018" customWidth="1"/>
    <col min="13345" max="13346" width="6.7109375" style="2018" customWidth="1"/>
    <col min="13347" max="13568" width="11.42578125" style="2018"/>
    <col min="13569" max="13569" width="2" style="2018" customWidth="1"/>
    <col min="13570" max="13570" width="2.28515625" style="2018" customWidth="1"/>
    <col min="13571" max="13571" width="1.7109375" style="2018" customWidth="1"/>
    <col min="13572" max="13572" width="2.140625" style="2018" customWidth="1"/>
    <col min="13573" max="13573" width="6.7109375" style="2018" customWidth="1"/>
    <col min="13574" max="13574" width="1.5703125" style="2018" customWidth="1"/>
    <col min="13575" max="13575" width="58.28515625" style="2018" customWidth="1"/>
    <col min="13576" max="13578" width="4.7109375" style="2018" customWidth="1"/>
    <col min="13579" max="13579" width="1" style="2018" customWidth="1"/>
    <col min="13580" max="13582" width="4.7109375" style="2018" customWidth="1"/>
    <col min="13583" max="13584" width="11.42578125" style="2018"/>
    <col min="13585" max="13585" width="4.7109375" style="2018" customWidth="1"/>
    <col min="13586" max="13586" width="5" style="2018" customWidth="1"/>
    <col min="13587" max="13587" width="2.28515625" style="2018" customWidth="1"/>
    <col min="13588" max="13588" width="26" style="2018" customWidth="1"/>
    <col min="13589" max="13589" width="8" style="2018" customWidth="1"/>
    <col min="13590" max="13590" width="1" style="2018" customWidth="1"/>
    <col min="13591" max="13591" width="6.7109375" style="2018" customWidth="1"/>
    <col min="13592" max="13592" width="1" style="2018" customWidth="1"/>
    <col min="13593" max="13593" width="6.7109375" style="2018" customWidth="1"/>
    <col min="13594" max="13594" width="1" style="2018" customWidth="1"/>
    <col min="13595" max="13595" width="6.7109375" style="2018" customWidth="1"/>
    <col min="13596" max="13596" width="1" style="2018" customWidth="1"/>
    <col min="13597" max="13597" width="6.7109375" style="2018" customWidth="1"/>
    <col min="13598" max="13598" width="1" style="2018" customWidth="1"/>
    <col min="13599" max="13599" width="6.7109375" style="2018" customWidth="1"/>
    <col min="13600" max="13600" width="1" style="2018" customWidth="1"/>
    <col min="13601" max="13602" width="6.7109375" style="2018" customWidth="1"/>
    <col min="13603" max="13824" width="11.42578125" style="2018"/>
    <col min="13825" max="13825" width="2" style="2018" customWidth="1"/>
    <col min="13826" max="13826" width="2.28515625" style="2018" customWidth="1"/>
    <col min="13827" max="13827" width="1.7109375" style="2018" customWidth="1"/>
    <col min="13828" max="13828" width="2.140625" style="2018" customWidth="1"/>
    <col min="13829" max="13829" width="6.7109375" style="2018" customWidth="1"/>
    <col min="13830" max="13830" width="1.5703125" style="2018" customWidth="1"/>
    <col min="13831" max="13831" width="58.28515625" style="2018" customWidth="1"/>
    <col min="13832" max="13834" width="4.7109375" style="2018" customWidth="1"/>
    <col min="13835" max="13835" width="1" style="2018" customWidth="1"/>
    <col min="13836" max="13838" width="4.7109375" style="2018" customWidth="1"/>
    <col min="13839" max="13840" width="11.42578125" style="2018"/>
    <col min="13841" max="13841" width="4.7109375" style="2018" customWidth="1"/>
    <col min="13842" max="13842" width="5" style="2018" customWidth="1"/>
    <col min="13843" max="13843" width="2.28515625" style="2018" customWidth="1"/>
    <col min="13844" max="13844" width="26" style="2018" customWidth="1"/>
    <col min="13845" max="13845" width="8" style="2018" customWidth="1"/>
    <col min="13846" max="13846" width="1" style="2018" customWidth="1"/>
    <col min="13847" max="13847" width="6.7109375" style="2018" customWidth="1"/>
    <col min="13848" max="13848" width="1" style="2018" customWidth="1"/>
    <col min="13849" max="13849" width="6.7109375" style="2018" customWidth="1"/>
    <col min="13850" max="13850" width="1" style="2018" customWidth="1"/>
    <col min="13851" max="13851" width="6.7109375" style="2018" customWidth="1"/>
    <col min="13852" max="13852" width="1" style="2018" customWidth="1"/>
    <col min="13853" max="13853" width="6.7109375" style="2018" customWidth="1"/>
    <col min="13854" max="13854" width="1" style="2018" customWidth="1"/>
    <col min="13855" max="13855" width="6.7109375" style="2018" customWidth="1"/>
    <col min="13856" max="13856" width="1" style="2018" customWidth="1"/>
    <col min="13857" max="13858" width="6.7109375" style="2018" customWidth="1"/>
    <col min="13859" max="14080" width="11.42578125" style="2018"/>
    <col min="14081" max="14081" width="2" style="2018" customWidth="1"/>
    <col min="14082" max="14082" width="2.28515625" style="2018" customWidth="1"/>
    <col min="14083" max="14083" width="1.7109375" style="2018" customWidth="1"/>
    <col min="14084" max="14084" width="2.140625" style="2018" customWidth="1"/>
    <col min="14085" max="14085" width="6.7109375" style="2018" customWidth="1"/>
    <col min="14086" max="14086" width="1.5703125" style="2018" customWidth="1"/>
    <col min="14087" max="14087" width="58.28515625" style="2018" customWidth="1"/>
    <col min="14088" max="14090" width="4.7109375" style="2018" customWidth="1"/>
    <col min="14091" max="14091" width="1" style="2018" customWidth="1"/>
    <col min="14092" max="14094" width="4.7109375" style="2018" customWidth="1"/>
    <col min="14095" max="14096" width="11.42578125" style="2018"/>
    <col min="14097" max="14097" width="4.7109375" style="2018" customWidth="1"/>
    <col min="14098" max="14098" width="5" style="2018" customWidth="1"/>
    <col min="14099" max="14099" width="2.28515625" style="2018" customWidth="1"/>
    <col min="14100" max="14100" width="26" style="2018" customWidth="1"/>
    <col min="14101" max="14101" width="8" style="2018" customWidth="1"/>
    <col min="14102" max="14102" width="1" style="2018" customWidth="1"/>
    <col min="14103" max="14103" width="6.7109375" style="2018" customWidth="1"/>
    <col min="14104" max="14104" width="1" style="2018" customWidth="1"/>
    <col min="14105" max="14105" width="6.7109375" style="2018" customWidth="1"/>
    <col min="14106" max="14106" width="1" style="2018" customWidth="1"/>
    <col min="14107" max="14107" width="6.7109375" style="2018" customWidth="1"/>
    <col min="14108" max="14108" width="1" style="2018" customWidth="1"/>
    <col min="14109" max="14109" width="6.7109375" style="2018" customWidth="1"/>
    <col min="14110" max="14110" width="1" style="2018" customWidth="1"/>
    <col min="14111" max="14111" width="6.7109375" style="2018" customWidth="1"/>
    <col min="14112" max="14112" width="1" style="2018" customWidth="1"/>
    <col min="14113" max="14114" width="6.7109375" style="2018" customWidth="1"/>
    <col min="14115" max="14336" width="11.42578125" style="2018"/>
    <col min="14337" max="14337" width="2" style="2018" customWidth="1"/>
    <col min="14338" max="14338" width="2.28515625" style="2018" customWidth="1"/>
    <col min="14339" max="14339" width="1.7109375" style="2018" customWidth="1"/>
    <col min="14340" max="14340" width="2.140625" style="2018" customWidth="1"/>
    <col min="14341" max="14341" width="6.7109375" style="2018" customWidth="1"/>
    <col min="14342" max="14342" width="1.5703125" style="2018" customWidth="1"/>
    <col min="14343" max="14343" width="58.28515625" style="2018" customWidth="1"/>
    <col min="14344" max="14346" width="4.7109375" style="2018" customWidth="1"/>
    <col min="14347" max="14347" width="1" style="2018" customWidth="1"/>
    <col min="14348" max="14350" width="4.7109375" style="2018" customWidth="1"/>
    <col min="14351" max="14352" width="11.42578125" style="2018"/>
    <col min="14353" max="14353" width="4.7109375" style="2018" customWidth="1"/>
    <col min="14354" max="14354" width="5" style="2018" customWidth="1"/>
    <col min="14355" max="14355" width="2.28515625" style="2018" customWidth="1"/>
    <col min="14356" max="14356" width="26" style="2018" customWidth="1"/>
    <col min="14357" max="14357" width="8" style="2018" customWidth="1"/>
    <col min="14358" max="14358" width="1" style="2018" customWidth="1"/>
    <col min="14359" max="14359" width="6.7109375" style="2018" customWidth="1"/>
    <col min="14360" max="14360" width="1" style="2018" customWidth="1"/>
    <col min="14361" max="14361" width="6.7109375" style="2018" customWidth="1"/>
    <col min="14362" max="14362" width="1" style="2018" customWidth="1"/>
    <col min="14363" max="14363" width="6.7109375" style="2018" customWidth="1"/>
    <col min="14364" max="14364" width="1" style="2018" customWidth="1"/>
    <col min="14365" max="14365" width="6.7109375" style="2018" customWidth="1"/>
    <col min="14366" max="14366" width="1" style="2018" customWidth="1"/>
    <col min="14367" max="14367" width="6.7109375" style="2018" customWidth="1"/>
    <col min="14368" max="14368" width="1" style="2018" customWidth="1"/>
    <col min="14369" max="14370" width="6.7109375" style="2018" customWidth="1"/>
    <col min="14371" max="14592" width="11.42578125" style="2018"/>
    <col min="14593" max="14593" width="2" style="2018" customWidth="1"/>
    <col min="14594" max="14594" width="2.28515625" style="2018" customWidth="1"/>
    <col min="14595" max="14595" width="1.7109375" style="2018" customWidth="1"/>
    <col min="14596" max="14596" width="2.140625" style="2018" customWidth="1"/>
    <col min="14597" max="14597" width="6.7109375" style="2018" customWidth="1"/>
    <col min="14598" max="14598" width="1.5703125" style="2018" customWidth="1"/>
    <col min="14599" max="14599" width="58.28515625" style="2018" customWidth="1"/>
    <col min="14600" max="14602" width="4.7109375" style="2018" customWidth="1"/>
    <col min="14603" max="14603" width="1" style="2018" customWidth="1"/>
    <col min="14604" max="14606" width="4.7109375" style="2018" customWidth="1"/>
    <col min="14607" max="14608" width="11.42578125" style="2018"/>
    <col min="14609" max="14609" width="4.7109375" style="2018" customWidth="1"/>
    <col min="14610" max="14610" width="5" style="2018" customWidth="1"/>
    <col min="14611" max="14611" width="2.28515625" style="2018" customWidth="1"/>
    <col min="14612" max="14612" width="26" style="2018" customWidth="1"/>
    <col min="14613" max="14613" width="8" style="2018" customWidth="1"/>
    <col min="14614" max="14614" width="1" style="2018" customWidth="1"/>
    <col min="14615" max="14615" width="6.7109375" style="2018" customWidth="1"/>
    <col min="14616" max="14616" width="1" style="2018" customWidth="1"/>
    <col min="14617" max="14617" width="6.7109375" style="2018" customWidth="1"/>
    <col min="14618" max="14618" width="1" style="2018" customWidth="1"/>
    <col min="14619" max="14619" width="6.7109375" style="2018" customWidth="1"/>
    <col min="14620" max="14620" width="1" style="2018" customWidth="1"/>
    <col min="14621" max="14621" width="6.7109375" style="2018" customWidth="1"/>
    <col min="14622" max="14622" width="1" style="2018" customWidth="1"/>
    <col min="14623" max="14623" width="6.7109375" style="2018" customWidth="1"/>
    <col min="14624" max="14624" width="1" style="2018" customWidth="1"/>
    <col min="14625" max="14626" width="6.7109375" style="2018" customWidth="1"/>
    <col min="14627" max="14848" width="11.42578125" style="2018"/>
    <col min="14849" max="14849" width="2" style="2018" customWidth="1"/>
    <col min="14850" max="14850" width="2.28515625" style="2018" customWidth="1"/>
    <col min="14851" max="14851" width="1.7109375" style="2018" customWidth="1"/>
    <col min="14852" max="14852" width="2.140625" style="2018" customWidth="1"/>
    <col min="14853" max="14853" width="6.7109375" style="2018" customWidth="1"/>
    <col min="14854" max="14854" width="1.5703125" style="2018" customWidth="1"/>
    <col min="14855" max="14855" width="58.28515625" style="2018" customWidth="1"/>
    <col min="14856" max="14858" width="4.7109375" style="2018" customWidth="1"/>
    <col min="14859" max="14859" width="1" style="2018" customWidth="1"/>
    <col min="14860" max="14862" width="4.7109375" style="2018" customWidth="1"/>
    <col min="14863" max="14864" width="11.42578125" style="2018"/>
    <col min="14865" max="14865" width="4.7109375" style="2018" customWidth="1"/>
    <col min="14866" max="14866" width="5" style="2018" customWidth="1"/>
    <col min="14867" max="14867" width="2.28515625" style="2018" customWidth="1"/>
    <col min="14868" max="14868" width="26" style="2018" customWidth="1"/>
    <col min="14869" max="14869" width="8" style="2018" customWidth="1"/>
    <col min="14870" max="14870" width="1" style="2018" customWidth="1"/>
    <col min="14871" max="14871" width="6.7109375" style="2018" customWidth="1"/>
    <col min="14872" max="14872" width="1" style="2018" customWidth="1"/>
    <col min="14873" max="14873" width="6.7109375" style="2018" customWidth="1"/>
    <col min="14874" max="14874" width="1" style="2018" customWidth="1"/>
    <col min="14875" max="14875" width="6.7109375" style="2018" customWidth="1"/>
    <col min="14876" max="14876" width="1" style="2018" customWidth="1"/>
    <col min="14877" max="14877" width="6.7109375" style="2018" customWidth="1"/>
    <col min="14878" max="14878" width="1" style="2018" customWidth="1"/>
    <col min="14879" max="14879" width="6.7109375" style="2018" customWidth="1"/>
    <col min="14880" max="14880" width="1" style="2018" customWidth="1"/>
    <col min="14881" max="14882" width="6.7109375" style="2018" customWidth="1"/>
    <col min="14883" max="15104" width="11.42578125" style="2018"/>
    <col min="15105" max="15105" width="2" style="2018" customWidth="1"/>
    <col min="15106" max="15106" width="2.28515625" style="2018" customWidth="1"/>
    <col min="15107" max="15107" width="1.7109375" style="2018" customWidth="1"/>
    <col min="15108" max="15108" width="2.140625" style="2018" customWidth="1"/>
    <col min="15109" max="15109" width="6.7109375" style="2018" customWidth="1"/>
    <col min="15110" max="15110" width="1.5703125" style="2018" customWidth="1"/>
    <col min="15111" max="15111" width="58.28515625" style="2018" customWidth="1"/>
    <col min="15112" max="15114" width="4.7109375" style="2018" customWidth="1"/>
    <col min="15115" max="15115" width="1" style="2018" customWidth="1"/>
    <col min="15116" max="15118" width="4.7109375" style="2018" customWidth="1"/>
    <col min="15119" max="15120" width="11.42578125" style="2018"/>
    <col min="15121" max="15121" width="4.7109375" style="2018" customWidth="1"/>
    <col min="15122" max="15122" width="5" style="2018" customWidth="1"/>
    <col min="15123" max="15123" width="2.28515625" style="2018" customWidth="1"/>
    <col min="15124" max="15124" width="26" style="2018" customWidth="1"/>
    <col min="15125" max="15125" width="8" style="2018" customWidth="1"/>
    <col min="15126" max="15126" width="1" style="2018" customWidth="1"/>
    <col min="15127" max="15127" width="6.7109375" style="2018" customWidth="1"/>
    <col min="15128" max="15128" width="1" style="2018" customWidth="1"/>
    <col min="15129" max="15129" width="6.7109375" style="2018" customWidth="1"/>
    <col min="15130" max="15130" width="1" style="2018" customWidth="1"/>
    <col min="15131" max="15131" width="6.7109375" style="2018" customWidth="1"/>
    <col min="15132" max="15132" width="1" style="2018" customWidth="1"/>
    <col min="15133" max="15133" width="6.7109375" style="2018" customWidth="1"/>
    <col min="15134" max="15134" width="1" style="2018" customWidth="1"/>
    <col min="15135" max="15135" width="6.7109375" style="2018" customWidth="1"/>
    <col min="15136" max="15136" width="1" style="2018" customWidth="1"/>
    <col min="15137" max="15138" width="6.7109375" style="2018" customWidth="1"/>
    <col min="15139" max="15360" width="11.42578125" style="2018"/>
    <col min="15361" max="15361" width="2" style="2018" customWidth="1"/>
    <col min="15362" max="15362" width="2.28515625" style="2018" customWidth="1"/>
    <col min="15363" max="15363" width="1.7109375" style="2018" customWidth="1"/>
    <col min="15364" max="15364" width="2.140625" style="2018" customWidth="1"/>
    <col min="15365" max="15365" width="6.7109375" style="2018" customWidth="1"/>
    <col min="15366" max="15366" width="1.5703125" style="2018" customWidth="1"/>
    <col min="15367" max="15367" width="58.28515625" style="2018" customWidth="1"/>
    <col min="15368" max="15370" width="4.7109375" style="2018" customWidth="1"/>
    <col min="15371" max="15371" width="1" style="2018" customWidth="1"/>
    <col min="15372" max="15374" width="4.7109375" style="2018" customWidth="1"/>
    <col min="15375" max="15376" width="11.42578125" style="2018"/>
    <col min="15377" max="15377" width="4.7109375" style="2018" customWidth="1"/>
    <col min="15378" max="15378" width="5" style="2018" customWidth="1"/>
    <col min="15379" max="15379" width="2.28515625" style="2018" customWidth="1"/>
    <col min="15380" max="15380" width="26" style="2018" customWidth="1"/>
    <col min="15381" max="15381" width="8" style="2018" customWidth="1"/>
    <col min="15382" max="15382" width="1" style="2018" customWidth="1"/>
    <col min="15383" max="15383" width="6.7109375" style="2018" customWidth="1"/>
    <col min="15384" max="15384" width="1" style="2018" customWidth="1"/>
    <col min="15385" max="15385" width="6.7109375" style="2018" customWidth="1"/>
    <col min="15386" max="15386" width="1" style="2018" customWidth="1"/>
    <col min="15387" max="15387" width="6.7109375" style="2018" customWidth="1"/>
    <col min="15388" max="15388" width="1" style="2018" customWidth="1"/>
    <col min="15389" max="15389" width="6.7109375" style="2018" customWidth="1"/>
    <col min="15390" max="15390" width="1" style="2018" customWidth="1"/>
    <col min="15391" max="15391" width="6.7109375" style="2018" customWidth="1"/>
    <col min="15392" max="15392" width="1" style="2018" customWidth="1"/>
    <col min="15393" max="15394" width="6.7109375" style="2018" customWidth="1"/>
    <col min="15395" max="15616" width="11.42578125" style="2018"/>
    <col min="15617" max="15617" width="2" style="2018" customWidth="1"/>
    <col min="15618" max="15618" width="2.28515625" style="2018" customWidth="1"/>
    <col min="15619" max="15619" width="1.7109375" style="2018" customWidth="1"/>
    <col min="15620" max="15620" width="2.140625" style="2018" customWidth="1"/>
    <col min="15621" max="15621" width="6.7109375" style="2018" customWidth="1"/>
    <col min="15622" max="15622" width="1.5703125" style="2018" customWidth="1"/>
    <col min="15623" max="15623" width="58.28515625" style="2018" customWidth="1"/>
    <col min="15624" max="15626" width="4.7109375" style="2018" customWidth="1"/>
    <col min="15627" max="15627" width="1" style="2018" customWidth="1"/>
    <col min="15628" max="15630" width="4.7109375" style="2018" customWidth="1"/>
    <col min="15631" max="15632" width="11.42578125" style="2018"/>
    <col min="15633" max="15633" width="4.7109375" style="2018" customWidth="1"/>
    <col min="15634" max="15634" width="5" style="2018" customWidth="1"/>
    <col min="15635" max="15635" width="2.28515625" style="2018" customWidth="1"/>
    <col min="15636" max="15636" width="26" style="2018" customWidth="1"/>
    <col min="15637" max="15637" width="8" style="2018" customWidth="1"/>
    <col min="15638" max="15638" width="1" style="2018" customWidth="1"/>
    <col min="15639" max="15639" width="6.7109375" style="2018" customWidth="1"/>
    <col min="15640" max="15640" width="1" style="2018" customWidth="1"/>
    <col min="15641" max="15641" width="6.7109375" style="2018" customWidth="1"/>
    <col min="15642" max="15642" width="1" style="2018" customWidth="1"/>
    <col min="15643" max="15643" width="6.7109375" style="2018" customWidth="1"/>
    <col min="15644" max="15644" width="1" style="2018" customWidth="1"/>
    <col min="15645" max="15645" width="6.7109375" style="2018" customWidth="1"/>
    <col min="15646" max="15646" width="1" style="2018" customWidth="1"/>
    <col min="15647" max="15647" width="6.7109375" style="2018" customWidth="1"/>
    <col min="15648" max="15648" width="1" style="2018" customWidth="1"/>
    <col min="15649" max="15650" width="6.7109375" style="2018" customWidth="1"/>
    <col min="15651" max="15872" width="11.42578125" style="2018"/>
    <col min="15873" max="15873" width="2" style="2018" customWidth="1"/>
    <col min="15874" max="15874" width="2.28515625" style="2018" customWidth="1"/>
    <col min="15875" max="15875" width="1.7109375" style="2018" customWidth="1"/>
    <col min="15876" max="15876" width="2.140625" style="2018" customWidth="1"/>
    <col min="15877" max="15877" width="6.7109375" style="2018" customWidth="1"/>
    <col min="15878" max="15878" width="1.5703125" style="2018" customWidth="1"/>
    <col min="15879" max="15879" width="58.28515625" style="2018" customWidth="1"/>
    <col min="15880" max="15882" width="4.7109375" style="2018" customWidth="1"/>
    <col min="15883" max="15883" width="1" style="2018" customWidth="1"/>
    <col min="15884" max="15886" width="4.7109375" style="2018" customWidth="1"/>
    <col min="15887" max="15888" width="11.42578125" style="2018"/>
    <col min="15889" max="15889" width="4.7109375" style="2018" customWidth="1"/>
    <col min="15890" max="15890" width="5" style="2018" customWidth="1"/>
    <col min="15891" max="15891" width="2.28515625" style="2018" customWidth="1"/>
    <col min="15892" max="15892" width="26" style="2018" customWidth="1"/>
    <col min="15893" max="15893" width="8" style="2018" customWidth="1"/>
    <col min="15894" max="15894" width="1" style="2018" customWidth="1"/>
    <col min="15895" max="15895" width="6.7109375" style="2018" customWidth="1"/>
    <col min="15896" max="15896" width="1" style="2018" customWidth="1"/>
    <col min="15897" max="15897" width="6.7109375" style="2018" customWidth="1"/>
    <col min="15898" max="15898" width="1" style="2018" customWidth="1"/>
    <col min="15899" max="15899" width="6.7109375" style="2018" customWidth="1"/>
    <col min="15900" max="15900" width="1" style="2018" customWidth="1"/>
    <col min="15901" max="15901" width="6.7109375" style="2018" customWidth="1"/>
    <col min="15902" max="15902" width="1" style="2018" customWidth="1"/>
    <col min="15903" max="15903" width="6.7109375" style="2018" customWidth="1"/>
    <col min="15904" max="15904" width="1" style="2018" customWidth="1"/>
    <col min="15905" max="15906" width="6.7109375" style="2018" customWidth="1"/>
    <col min="15907" max="16128" width="11.42578125" style="2018"/>
    <col min="16129" max="16129" width="2" style="2018" customWidth="1"/>
    <col min="16130" max="16130" width="2.28515625" style="2018" customWidth="1"/>
    <col min="16131" max="16131" width="1.7109375" style="2018" customWidth="1"/>
    <col min="16132" max="16132" width="2.140625" style="2018" customWidth="1"/>
    <col min="16133" max="16133" width="6.7109375" style="2018" customWidth="1"/>
    <col min="16134" max="16134" width="1.5703125" style="2018" customWidth="1"/>
    <col min="16135" max="16135" width="58.28515625" style="2018" customWidth="1"/>
    <col min="16136" max="16138" width="4.7109375" style="2018" customWidth="1"/>
    <col min="16139" max="16139" width="1" style="2018" customWidth="1"/>
    <col min="16140" max="16142" width="4.7109375" style="2018" customWidth="1"/>
    <col min="16143" max="16144" width="11.42578125" style="2018"/>
    <col min="16145" max="16145" width="4.7109375" style="2018" customWidth="1"/>
    <col min="16146" max="16146" width="5" style="2018" customWidth="1"/>
    <col min="16147" max="16147" width="2.28515625" style="2018" customWidth="1"/>
    <col min="16148" max="16148" width="26" style="2018" customWidth="1"/>
    <col min="16149" max="16149" width="8" style="2018" customWidth="1"/>
    <col min="16150" max="16150" width="1" style="2018" customWidth="1"/>
    <col min="16151" max="16151" width="6.7109375" style="2018" customWidth="1"/>
    <col min="16152" max="16152" width="1" style="2018" customWidth="1"/>
    <col min="16153" max="16153" width="6.7109375" style="2018" customWidth="1"/>
    <col min="16154" max="16154" width="1" style="2018" customWidth="1"/>
    <col min="16155" max="16155" width="6.7109375" style="2018" customWidth="1"/>
    <col min="16156" max="16156" width="1" style="2018" customWidth="1"/>
    <col min="16157" max="16157" width="6.7109375" style="2018" customWidth="1"/>
    <col min="16158" max="16158" width="1" style="2018" customWidth="1"/>
    <col min="16159" max="16159" width="6.7109375" style="2018" customWidth="1"/>
    <col min="16160" max="16160" width="1" style="2018" customWidth="1"/>
    <col min="16161" max="16162" width="6.7109375" style="2018" customWidth="1"/>
    <col min="16163" max="16384" width="11.42578125" style="2018"/>
  </cols>
  <sheetData>
    <row r="2" spans="1:35" ht="12.75" customHeight="1">
      <c r="A2" s="2014"/>
      <c r="B2" s="2014"/>
      <c r="C2" s="2014"/>
      <c r="D2" s="2015"/>
      <c r="E2" s="2763" t="s">
        <v>1602</v>
      </c>
      <c r="F2" s="2763"/>
      <c r="G2" s="2763"/>
      <c r="H2" s="2763"/>
      <c r="I2" s="2763"/>
      <c r="J2" s="2763"/>
      <c r="K2" s="2763"/>
      <c r="L2" s="2763"/>
      <c r="M2" s="2763"/>
      <c r="N2" s="2763"/>
      <c r="O2" s="2016"/>
      <c r="P2" s="2017"/>
      <c r="Q2" s="2017"/>
      <c r="R2" s="2763"/>
      <c r="S2" s="2763"/>
      <c r="T2" s="2763"/>
      <c r="U2" s="2763"/>
      <c r="V2" s="2763"/>
      <c r="W2" s="2763"/>
      <c r="X2" s="2763"/>
      <c r="Y2" s="2763"/>
      <c r="Z2" s="2763"/>
      <c r="AA2" s="2763"/>
      <c r="AB2" s="2763"/>
      <c r="AC2" s="2763"/>
      <c r="AD2" s="2763"/>
      <c r="AE2" s="2763"/>
      <c r="AF2" s="2763"/>
    </row>
    <row r="3" spans="1:35" s="2017" customFormat="1" ht="12.75" customHeight="1">
      <c r="A3" s="2014"/>
      <c r="B3" s="2019"/>
      <c r="C3" s="2019"/>
      <c r="D3" s="2020"/>
      <c r="E3" s="2763" t="s">
        <v>1</v>
      </c>
      <c r="F3" s="2763"/>
      <c r="G3" s="2763"/>
      <c r="H3" s="2763"/>
      <c r="I3" s="2763"/>
      <c r="J3" s="2763"/>
      <c r="K3" s="2763"/>
      <c r="L3" s="2763"/>
      <c r="M3" s="2763"/>
      <c r="N3" s="2763"/>
      <c r="O3" s="2021"/>
      <c r="P3" s="2019"/>
      <c r="Q3" s="2019"/>
      <c r="R3" s="2111"/>
      <c r="AH3" s="2023"/>
      <c r="AI3" s="2023"/>
    </row>
    <row r="4" spans="1:35" s="2017" customFormat="1" ht="3" customHeight="1">
      <c r="A4" s="2014"/>
      <c r="B4" s="2014"/>
      <c r="C4" s="2014"/>
      <c r="D4" s="2015"/>
      <c r="F4" s="2024"/>
      <c r="G4" s="2024"/>
      <c r="H4" s="2025"/>
      <c r="I4" s="2025"/>
      <c r="J4" s="2025"/>
      <c r="K4" s="2026"/>
      <c r="L4" s="2027"/>
      <c r="M4" s="2027"/>
      <c r="N4" s="2027"/>
      <c r="O4" s="2021"/>
      <c r="R4" s="2024"/>
    </row>
    <row r="5" spans="1:35" s="2017" customFormat="1" ht="12" customHeight="1">
      <c r="A5" s="2014"/>
      <c r="B5" s="2014"/>
      <c r="C5" s="2014"/>
      <c r="D5" s="2015"/>
      <c r="E5" s="2028"/>
      <c r="F5" s="2024"/>
      <c r="G5" s="2029"/>
      <c r="H5" s="2030"/>
      <c r="I5" s="2030"/>
      <c r="J5" s="2030"/>
      <c r="K5" s="2031"/>
      <c r="L5" s="2032"/>
      <c r="M5" s="2032"/>
      <c r="N5" s="2032"/>
      <c r="O5" s="2021"/>
      <c r="R5" s="2024"/>
    </row>
    <row r="6" spans="1:35" ht="12" customHeight="1">
      <c r="A6" s="2014"/>
      <c r="B6" s="2033"/>
      <c r="C6" s="2033"/>
      <c r="D6" s="2034"/>
      <c r="E6" s="2764" t="s">
        <v>2</v>
      </c>
      <c r="F6" s="2219" t="s">
        <v>1464</v>
      </c>
      <c r="G6" s="2219"/>
      <c r="H6" s="2767" t="s">
        <v>1603</v>
      </c>
      <c r="I6" s="2767"/>
      <c r="J6" s="2767"/>
      <c r="K6" s="2767"/>
      <c r="L6" s="2767"/>
      <c r="M6" s="2767"/>
      <c r="N6" s="2768"/>
      <c r="O6" s="2035"/>
      <c r="P6" s="2033"/>
    </row>
    <row r="7" spans="1:35" ht="12" customHeight="1">
      <c r="A7" s="2014"/>
      <c r="B7" s="2033"/>
      <c r="C7" s="2033"/>
      <c r="D7" s="2034"/>
      <c r="E7" s="2765"/>
      <c r="F7" s="2220"/>
      <c r="G7" s="2220"/>
      <c r="H7" s="2769" t="s">
        <v>1604</v>
      </c>
      <c r="I7" s="2769"/>
      <c r="J7" s="2769"/>
      <c r="K7" s="2036"/>
      <c r="L7" s="2770" t="s">
        <v>1605</v>
      </c>
      <c r="M7" s="2770"/>
      <c r="N7" s="2771"/>
      <c r="O7" s="2035"/>
      <c r="P7" s="2033"/>
    </row>
    <row r="8" spans="1:35" ht="12" customHeight="1">
      <c r="A8" s="2014"/>
      <c r="B8" s="2014"/>
      <c r="C8" s="2014"/>
      <c r="D8" s="2015"/>
      <c r="E8" s="2766"/>
      <c r="F8" s="2221"/>
      <c r="G8" s="2221"/>
      <c r="H8" s="2106" t="s">
        <v>18</v>
      </c>
      <c r="I8" s="2106" t="s">
        <v>19</v>
      </c>
      <c r="J8" s="2106" t="s">
        <v>8</v>
      </c>
      <c r="K8" s="2038"/>
      <c r="L8" s="2106" t="s">
        <v>18</v>
      </c>
      <c r="M8" s="2106" t="s">
        <v>19</v>
      </c>
      <c r="N8" s="2039" t="s">
        <v>8</v>
      </c>
      <c r="O8" s="2016"/>
      <c r="P8" s="2017"/>
    </row>
    <row r="9" spans="1:35">
      <c r="A9" s="2014"/>
      <c r="B9" s="2014"/>
      <c r="C9" s="2014"/>
      <c r="D9" s="2015"/>
      <c r="E9" s="2211">
        <v>1401</v>
      </c>
      <c r="F9" s="727" t="s">
        <v>20</v>
      </c>
      <c r="G9" s="2040"/>
      <c r="H9" s="2041">
        <f>SUM(H10:H16)</f>
        <v>80</v>
      </c>
      <c r="I9" s="2041">
        <f>SUM(I10:I16)</f>
        <v>38</v>
      </c>
      <c r="J9" s="2041">
        <f t="shared" ref="J9:J55" si="0">SUM(H9:I9)</f>
        <v>118</v>
      </c>
      <c r="K9" s="2042"/>
      <c r="L9" s="2043">
        <f>SUM(L10:L16)</f>
        <v>44</v>
      </c>
      <c r="M9" s="2043">
        <f>SUM(M10:M16)</f>
        <v>17</v>
      </c>
      <c r="N9" s="2044">
        <f t="shared" ref="N9:N55" si="1">SUM(L9:M9)</f>
        <v>61</v>
      </c>
      <c r="O9" s="2016"/>
      <c r="P9" s="2017"/>
    </row>
    <row r="10" spans="1:35" ht="12" customHeight="1">
      <c r="A10" s="2014"/>
      <c r="B10" s="2014"/>
      <c r="C10" s="2014"/>
      <c r="D10" s="2015"/>
      <c r="E10" s="2212"/>
      <c r="F10" s="282" t="s">
        <v>21</v>
      </c>
      <c r="G10" s="2045"/>
      <c r="H10" s="2046">
        <v>20</v>
      </c>
      <c r="I10" s="2046">
        <v>10</v>
      </c>
      <c r="J10" s="2046">
        <f t="shared" si="0"/>
        <v>30</v>
      </c>
      <c r="K10" s="2046"/>
      <c r="L10" s="2047">
        <v>7</v>
      </c>
      <c r="M10" s="2047">
        <v>5</v>
      </c>
      <c r="N10" s="2048">
        <f t="shared" si="1"/>
        <v>12</v>
      </c>
      <c r="O10" s="2016"/>
      <c r="P10" s="2016"/>
    </row>
    <row r="11" spans="1:35" ht="12" customHeight="1">
      <c r="A11" s="2014"/>
      <c r="B11" s="2014"/>
      <c r="C11" s="2014"/>
      <c r="D11" s="2015"/>
      <c r="E11" s="2212"/>
      <c r="F11" s="289" t="s">
        <v>22</v>
      </c>
      <c r="G11" s="2049"/>
      <c r="H11" s="2047">
        <v>7</v>
      </c>
      <c r="I11" s="2047">
        <v>6</v>
      </c>
      <c r="J11" s="2047">
        <f t="shared" si="0"/>
        <v>13</v>
      </c>
      <c r="K11" s="2047"/>
      <c r="L11" s="2047">
        <v>7</v>
      </c>
      <c r="M11" s="2047">
        <v>6</v>
      </c>
      <c r="N11" s="2050">
        <f t="shared" si="1"/>
        <v>13</v>
      </c>
      <c r="O11" s="2016"/>
      <c r="P11" s="2016"/>
    </row>
    <row r="12" spans="1:35" ht="12" customHeight="1">
      <c r="A12" s="2014"/>
      <c r="B12" s="2014"/>
      <c r="C12" s="2014"/>
      <c r="D12" s="2015"/>
      <c r="E12" s="2212"/>
      <c r="F12" s="289" t="s">
        <v>23</v>
      </c>
      <c r="G12" s="2049"/>
      <c r="H12" s="2047">
        <v>25</v>
      </c>
      <c r="I12" s="2047">
        <v>2</v>
      </c>
      <c r="J12" s="2047">
        <f t="shared" si="0"/>
        <v>27</v>
      </c>
      <c r="K12" s="2047"/>
      <c r="L12" s="2047">
        <v>22</v>
      </c>
      <c r="M12" s="2047">
        <v>2</v>
      </c>
      <c r="N12" s="2050">
        <f t="shared" si="1"/>
        <v>24</v>
      </c>
      <c r="O12" s="2016"/>
      <c r="P12" s="2016"/>
    </row>
    <row r="13" spans="1:35" ht="12" customHeight="1">
      <c r="A13" s="2014"/>
      <c r="B13" s="2014"/>
      <c r="C13" s="2014"/>
      <c r="D13" s="2015"/>
      <c r="E13" s="2212"/>
      <c r="F13" s="287" t="s">
        <v>24</v>
      </c>
      <c r="G13" s="2049"/>
      <c r="H13" s="2047">
        <v>17</v>
      </c>
      <c r="I13" s="2047">
        <v>13</v>
      </c>
      <c r="J13" s="2047">
        <f t="shared" si="0"/>
        <v>30</v>
      </c>
      <c r="K13" s="2047"/>
      <c r="L13" s="2047">
        <v>2</v>
      </c>
      <c r="M13" s="2047">
        <v>2</v>
      </c>
      <c r="N13" s="2050">
        <f t="shared" si="1"/>
        <v>4</v>
      </c>
      <c r="O13" s="2016"/>
      <c r="P13" s="2016"/>
    </row>
    <row r="14" spans="1:35" ht="12" customHeight="1">
      <c r="A14" s="2014"/>
      <c r="B14" s="2014"/>
      <c r="C14" s="2014"/>
      <c r="D14" s="2015"/>
      <c r="E14" s="2212"/>
      <c r="F14" s="287" t="s">
        <v>25</v>
      </c>
      <c r="G14" s="2049"/>
      <c r="H14" s="2047">
        <v>7</v>
      </c>
      <c r="I14" s="2047">
        <v>2</v>
      </c>
      <c r="J14" s="2047">
        <f t="shared" si="0"/>
        <v>9</v>
      </c>
      <c r="K14" s="2047"/>
      <c r="L14" s="2047">
        <v>3</v>
      </c>
      <c r="M14" s="2047">
        <v>0</v>
      </c>
      <c r="N14" s="2050">
        <f t="shared" si="1"/>
        <v>3</v>
      </c>
      <c r="O14" s="2016"/>
      <c r="P14" s="2016"/>
    </row>
    <row r="15" spans="1:35" ht="12" customHeight="1">
      <c r="A15" s="2014"/>
      <c r="B15" s="2014"/>
      <c r="C15" s="2014"/>
      <c r="D15" s="2015"/>
      <c r="E15" s="2212"/>
      <c r="F15" s="287" t="s">
        <v>26</v>
      </c>
      <c r="G15" s="2049"/>
      <c r="H15" s="2047">
        <v>4</v>
      </c>
      <c r="I15" s="2047">
        <v>5</v>
      </c>
      <c r="J15" s="2047">
        <f t="shared" si="0"/>
        <v>9</v>
      </c>
      <c r="K15" s="2047"/>
      <c r="L15" s="2047">
        <v>3</v>
      </c>
      <c r="M15" s="2047">
        <v>2</v>
      </c>
      <c r="N15" s="2050">
        <f t="shared" si="1"/>
        <v>5</v>
      </c>
      <c r="O15" s="2016"/>
      <c r="P15" s="2016"/>
    </row>
    <row r="16" spans="1:35" ht="12" customHeight="1">
      <c r="A16" s="2014"/>
      <c r="B16" s="2014"/>
      <c r="C16" s="2014"/>
      <c r="D16" s="2015"/>
      <c r="E16" s="2085"/>
      <c r="F16" s="287" t="s">
        <v>27</v>
      </c>
      <c r="G16" s="2049"/>
      <c r="H16" s="2047">
        <v>0</v>
      </c>
      <c r="I16" s="2047">
        <v>0</v>
      </c>
      <c r="J16" s="2047">
        <f t="shared" si="0"/>
        <v>0</v>
      </c>
      <c r="K16" s="2047"/>
      <c r="L16" s="2047">
        <v>0</v>
      </c>
      <c r="M16" s="2047">
        <v>0</v>
      </c>
      <c r="N16" s="2050">
        <f t="shared" si="1"/>
        <v>0</v>
      </c>
      <c r="O16" s="2016"/>
      <c r="P16" s="2016"/>
    </row>
    <row r="17" spans="1:20">
      <c r="A17" s="2014"/>
      <c r="B17" s="2014"/>
      <c r="C17" s="2014"/>
      <c r="D17" s="2015"/>
      <c r="E17" s="2211">
        <v>1402</v>
      </c>
      <c r="F17" s="122" t="s">
        <v>29</v>
      </c>
      <c r="G17" s="2051"/>
      <c r="H17" s="2052">
        <f>SUM(H18:H25)</f>
        <v>144</v>
      </c>
      <c r="I17" s="2052">
        <f>SUM(I18:I25)</f>
        <v>119</v>
      </c>
      <c r="J17" s="2053">
        <f t="shared" si="0"/>
        <v>263</v>
      </c>
      <c r="K17" s="2052"/>
      <c r="L17" s="2052">
        <f>SUM(L18:L25)</f>
        <v>105</v>
      </c>
      <c r="M17" s="2052">
        <f>SUM(M18:M25)</f>
        <v>93</v>
      </c>
      <c r="N17" s="2054">
        <f t="shared" si="1"/>
        <v>198</v>
      </c>
      <c r="O17" s="2016"/>
      <c r="P17" s="2772" t="s">
        <v>1606</v>
      </c>
      <c r="Q17" s="2772"/>
      <c r="R17" s="2772"/>
      <c r="S17" s="2772"/>
      <c r="T17" s="2772"/>
    </row>
    <row r="18" spans="1:20" ht="12" customHeight="1">
      <c r="A18" s="2014"/>
      <c r="B18" s="2014"/>
      <c r="C18" s="2014"/>
      <c r="D18" s="2015"/>
      <c r="E18" s="2212"/>
      <c r="F18" s="289" t="s">
        <v>114</v>
      </c>
      <c r="G18" s="2049"/>
      <c r="H18" s="2047">
        <v>57</v>
      </c>
      <c r="I18" s="2047">
        <v>33</v>
      </c>
      <c r="J18" s="2046">
        <f t="shared" si="0"/>
        <v>90</v>
      </c>
      <c r="K18" s="2047"/>
      <c r="L18" s="2047">
        <v>44</v>
      </c>
      <c r="M18" s="2047">
        <v>27</v>
      </c>
      <c r="N18" s="2050">
        <f t="shared" si="1"/>
        <v>71</v>
      </c>
      <c r="O18" s="2016"/>
      <c r="P18" s="2772"/>
      <c r="Q18" s="2772"/>
      <c r="R18" s="2772"/>
      <c r="S18" s="2772"/>
      <c r="T18" s="2772"/>
    </row>
    <row r="19" spans="1:20" ht="12" customHeight="1">
      <c r="A19" s="2014"/>
      <c r="B19" s="2014"/>
      <c r="C19" s="2014"/>
      <c r="D19" s="2015"/>
      <c r="E19" s="2212"/>
      <c r="F19" s="289" t="s">
        <v>31</v>
      </c>
      <c r="G19" s="2049"/>
      <c r="H19" s="2047">
        <v>29</v>
      </c>
      <c r="I19" s="2047">
        <v>15</v>
      </c>
      <c r="J19" s="2047">
        <f t="shared" si="0"/>
        <v>44</v>
      </c>
      <c r="K19" s="2047"/>
      <c r="L19" s="2047">
        <v>29</v>
      </c>
      <c r="M19" s="2047">
        <v>15</v>
      </c>
      <c r="N19" s="2050">
        <f t="shared" si="1"/>
        <v>44</v>
      </c>
      <c r="O19" s="2016"/>
      <c r="P19" s="2772"/>
      <c r="Q19" s="2772"/>
      <c r="R19" s="2772"/>
      <c r="S19" s="2772"/>
      <c r="T19" s="2772"/>
    </row>
    <row r="20" spans="1:20" ht="12" customHeight="1">
      <c r="A20" s="2014"/>
      <c r="B20" s="2014"/>
      <c r="C20" s="2014"/>
      <c r="D20" s="2015"/>
      <c r="E20" s="2212"/>
      <c r="F20" s="289" t="s">
        <v>32</v>
      </c>
      <c r="G20" s="2049"/>
      <c r="H20" s="2047">
        <v>13</v>
      </c>
      <c r="I20" s="2047">
        <v>20</v>
      </c>
      <c r="J20" s="2047">
        <f t="shared" si="0"/>
        <v>33</v>
      </c>
      <c r="K20" s="2047"/>
      <c r="L20" s="2047">
        <v>3</v>
      </c>
      <c r="M20" s="2047">
        <v>10</v>
      </c>
      <c r="N20" s="2050">
        <f t="shared" si="1"/>
        <v>13</v>
      </c>
      <c r="O20" s="2016"/>
      <c r="P20" s="2772"/>
      <c r="Q20" s="2772"/>
      <c r="R20" s="2772"/>
      <c r="S20" s="2772"/>
      <c r="T20" s="2772"/>
    </row>
    <row r="21" spans="1:20" ht="12" customHeight="1">
      <c r="A21" s="2014"/>
      <c r="B21" s="2014"/>
      <c r="C21" s="2014"/>
      <c r="D21" s="2015"/>
      <c r="E21" s="2212"/>
      <c r="F21" s="289" t="s">
        <v>131</v>
      </c>
      <c r="G21" s="2049"/>
      <c r="H21" s="2047">
        <v>15</v>
      </c>
      <c r="I21" s="2047">
        <v>14</v>
      </c>
      <c r="J21" s="2047">
        <f t="shared" si="0"/>
        <v>29</v>
      </c>
      <c r="K21" s="2047"/>
      <c r="L21" s="2047">
        <v>8</v>
      </c>
      <c r="M21" s="2047">
        <v>6</v>
      </c>
      <c r="N21" s="2050">
        <f t="shared" si="1"/>
        <v>14</v>
      </c>
      <c r="O21" s="2016"/>
      <c r="P21" s="2772"/>
      <c r="Q21" s="2772"/>
      <c r="R21" s="2772"/>
      <c r="S21" s="2772"/>
      <c r="T21" s="2772"/>
    </row>
    <row r="22" spans="1:20" ht="12" customHeight="1">
      <c r="A22" s="2014"/>
      <c r="B22" s="2014"/>
      <c r="C22" s="2014"/>
      <c r="D22" s="2015"/>
      <c r="E22" s="2212"/>
      <c r="F22" s="289" t="s">
        <v>132</v>
      </c>
      <c r="G22" s="2049"/>
      <c r="H22" s="2047">
        <v>14</v>
      </c>
      <c r="I22" s="2047">
        <v>11</v>
      </c>
      <c r="J22" s="2047">
        <f t="shared" si="0"/>
        <v>25</v>
      </c>
      <c r="K22" s="2047"/>
      <c r="L22" s="2047">
        <v>8</v>
      </c>
      <c r="M22" s="2047">
        <v>11</v>
      </c>
      <c r="N22" s="2050">
        <f t="shared" si="1"/>
        <v>19</v>
      </c>
      <c r="O22" s="2016"/>
      <c r="P22" s="2772"/>
      <c r="Q22" s="2772"/>
      <c r="R22" s="2772"/>
      <c r="S22" s="2772"/>
      <c r="T22" s="2772"/>
    </row>
    <row r="23" spans="1:20" ht="12" customHeight="1">
      <c r="A23" s="2014"/>
      <c r="B23" s="2014"/>
      <c r="C23" s="2014"/>
      <c r="D23" s="2015"/>
      <c r="E23" s="2212"/>
      <c r="F23" s="289" t="s">
        <v>35</v>
      </c>
      <c r="G23" s="2049"/>
      <c r="H23" s="2047">
        <v>6</v>
      </c>
      <c r="I23" s="2047">
        <v>6</v>
      </c>
      <c r="J23" s="2047">
        <f t="shared" si="0"/>
        <v>12</v>
      </c>
      <c r="K23" s="2047"/>
      <c r="L23" s="2047">
        <v>5</v>
      </c>
      <c r="M23" s="2047">
        <v>7</v>
      </c>
      <c r="N23" s="2050">
        <f t="shared" si="1"/>
        <v>12</v>
      </c>
      <c r="O23" s="2016"/>
      <c r="P23" s="2772"/>
      <c r="Q23" s="2772"/>
      <c r="R23" s="2772"/>
      <c r="S23" s="2772"/>
      <c r="T23" s="2772"/>
    </row>
    <row r="24" spans="1:20" ht="12" customHeight="1">
      <c r="A24" s="2014"/>
      <c r="B24" s="2014"/>
      <c r="C24" s="2014"/>
      <c r="D24" s="2015"/>
      <c r="E24" s="2212"/>
      <c r="F24" s="289" t="s">
        <v>133</v>
      </c>
      <c r="G24" s="2049"/>
      <c r="H24" s="2047">
        <v>7</v>
      </c>
      <c r="I24" s="2047">
        <v>10</v>
      </c>
      <c r="J24" s="2047">
        <f t="shared" si="0"/>
        <v>17</v>
      </c>
      <c r="K24" s="2047"/>
      <c r="L24" s="2047">
        <v>7</v>
      </c>
      <c r="M24" s="2047">
        <v>8</v>
      </c>
      <c r="N24" s="2050">
        <f t="shared" si="1"/>
        <v>15</v>
      </c>
      <c r="O24" s="2016"/>
      <c r="P24" s="2016"/>
    </row>
    <row r="25" spans="1:20" ht="12" customHeight="1">
      <c r="A25" s="2014"/>
      <c r="B25" s="2014"/>
      <c r="C25" s="2014"/>
      <c r="D25" s="2015"/>
      <c r="E25" s="2213"/>
      <c r="F25" s="287" t="s">
        <v>37</v>
      </c>
      <c r="G25" s="2049"/>
      <c r="H25" s="2047">
        <v>3</v>
      </c>
      <c r="I25" s="2047">
        <v>10</v>
      </c>
      <c r="J25" s="2047">
        <f t="shared" si="0"/>
        <v>13</v>
      </c>
      <c r="K25" s="2047"/>
      <c r="L25" s="2047">
        <v>1</v>
      </c>
      <c r="M25" s="2047">
        <v>9</v>
      </c>
      <c r="N25" s="2050">
        <f t="shared" si="1"/>
        <v>10</v>
      </c>
      <c r="O25" s="2016"/>
      <c r="P25" s="2016"/>
    </row>
    <row r="26" spans="1:20">
      <c r="A26" s="2014"/>
      <c r="B26" s="2014"/>
      <c r="C26" s="2014"/>
      <c r="D26" s="2015"/>
      <c r="E26" s="2211">
        <v>1403</v>
      </c>
      <c r="F26" s="122" t="s">
        <v>39</v>
      </c>
      <c r="G26" s="2051"/>
      <c r="H26" s="2052">
        <f>SUM(H27:H29)</f>
        <v>14</v>
      </c>
      <c r="I26" s="2052">
        <f>SUM(I27:I29)</f>
        <v>54</v>
      </c>
      <c r="J26" s="2053">
        <f t="shared" si="0"/>
        <v>68</v>
      </c>
      <c r="K26" s="2052"/>
      <c r="L26" s="2052">
        <f>SUM(L27:L29)</f>
        <v>11</v>
      </c>
      <c r="M26" s="2052">
        <f>SUM(M27:M29)</f>
        <v>52</v>
      </c>
      <c r="N26" s="2054">
        <f t="shared" si="1"/>
        <v>63</v>
      </c>
      <c r="O26" s="2016"/>
      <c r="P26" s="2016"/>
    </row>
    <row r="27" spans="1:20" ht="12" customHeight="1">
      <c r="A27" s="2014"/>
      <c r="B27" s="2014"/>
      <c r="C27" s="2014"/>
      <c r="D27" s="2015"/>
      <c r="E27" s="2212"/>
      <c r="F27" s="287" t="s">
        <v>40</v>
      </c>
      <c r="G27" s="2049"/>
      <c r="H27" s="2047">
        <v>6</v>
      </c>
      <c r="I27" s="2047">
        <v>26</v>
      </c>
      <c r="J27" s="2046">
        <f t="shared" si="0"/>
        <v>32</v>
      </c>
      <c r="K27" s="2047"/>
      <c r="L27" s="2047">
        <v>4</v>
      </c>
      <c r="M27" s="2047">
        <v>25</v>
      </c>
      <c r="N27" s="2050">
        <f t="shared" si="1"/>
        <v>29</v>
      </c>
      <c r="O27" s="2016"/>
      <c r="P27" s="2016"/>
    </row>
    <row r="28" spans="1:20" ht="12" customHeight="1">
      <c r="A28" s="2014"/>
      <c r="B28" s="2014"/>
      <c r="C28" s="2014"/>
      <c r="D28" s="2015"/>
      <c r="E28" s="2212"/>
      <c r="F28" s="287" t="s">
        <v>41</v>
      </c>
      <c r="G28" s="2049"/>
      <c r="H28" s="2047">
        <v>2</v>
      </c>
      <c r="I28" s="2047">
        <v>9</v>
      </c>
      <c r="J28" s="2047">
        <f t="shared" si="0"/>
        <v>11</v>
      </c>
      <c r="K28" s="2047"/>
      <c r="L28" s="2047">
        <v>2</v>
      </c>
      <c r="M28" s="2047">
        <v>10</v>
      </c>
      <c r="N28" s="2050">
        <f t="shared" si="1"/>
        <v>12</v>
      </c>
      <c r="O28" s="2016"/>
      <c r="P28" s="2016"/>
    </row>
    <row r="29" spans="1:20" ht="12" customHeight="1">
      <c r="A29" s="2014"/>
      <c r="B29" s="2014"/>
      <c r="C29" s="2014"/>
      <c r="D29" s="2015"/>
      <c r="E29" s="2212"/>
      <c r="F29" s="287" t="s">
        <v>42</v>
      </c>
      <c r="G29" s="2049"/>
      <c r="H29" s="2047">
        <v>6</v>
      </c>
      <c r="I29" s="2047">
        <v>19</v>
      </c>
      <c r="J29" s="2047">
        <f t="shared" si="0"/>
        <v>25</v>
      </c>
      <c r="K29" s="2047"/>
      <c r="L29" s="2047">
        <v>5</v>
      </c>
      <c r="M29" s="2047">
        <v>17</v>
      </c>
      <c r="N29" s="2050">
        <f t="shared" si="1"/>
        <v>22</v>
      </c>
      <c r="O29" s="2016"/>
      <c r="P29" s="2016"/>
    </row>
    <row r="30" spans="1:20">
      <c r="A30" s="2014"/>
      <c r="B30" s="2014"/>
      <c r="C30" s="2014"/>
      <c r="D30" s="2015"/>
      <c r="E30" s="2204">
        <v>1404</v>
      </c>
      <c r="F30" s="122" t="s">
        <v>43</v>
      </c>
      <c r="G30" s="2051"/>
      <c r="H30" s="2052">
        <f>SUM(H31:H32)</f>
        <v>61</v>
      </c>
      <c r="I30" s="2052">
        <f>SUM(I31:I32)</f>
        <v>15</v>
      </c>
      <c r="J30" s="2053">
        <f t="shared" si="0"/>
        <v>76</v>
      </c>
      <c r="K30" s="2052"/>
      <c r="L30" s="2052">
        <f>SUM(L31:L32)</f>
        <v>22</v>
      </c>
      <c r="M30" s="2052">
        <f>SUM(M31:M32)</f>
        <v>9</v>
      </c>
      <c r="N30" s="2054">
        <f t="shared" si="1"/>
        <v>31</v>
      </c>
    </row>
    <row r="31" spans="1:20">
      <c r="A31" s="2014"/>
      <c r="B31" s="2014"/>
      <c r="C31" s="2014"/>
      <c r="D31" s="2015"/>
      <c r="E31" s="2205"/>
      <c r="F31" s="289" t="s">
        <v>128</v>
      </c>
      <c r="G31" s="2049"/>
      <c r="H31" s="2047">
        <v>34</v>
      </c>
      <c r="I31" s="2047">
        <v>6</v>
      </c>
      <c r="J31" s="2046">
        <f t="shared" si="0"/>
        <v>40</v>
      </c>
      <c r="K31" s="2047"/>
      <c r="L31" s="2055">
        <v>0</v>
      </c>
      <c r="M31" s="2055">
        <v>1</v>
      </c>
      <c r="N31" s="2056">
        <f t="shared" si="1"/>
        <v>1</v>
      </c>
    </row>
    <row r="32" spans="1:20" ht="12.75" customHeight="1">
      <c r="A32" s="2014"/>
      <c r="B32" s="2014"/>
      <c r="C32" s="2014"/>
      <c r="D32" s="2015"/>
      <c r="E32" s="2205"/>
      <c r="F32" s="289" t="s">
        <v>45</v>
      </c>
      <c r="G32" s="2049"/>
      <c r="H32" s="2047">
        <v>27</v>
      </c>
      <c r="I32" s="2047">
        <v>9</v>
      </c>
      <c r="J32" s="2057">
        <f t="shared" si="0"/>
        <v>36</v>
      </c>
      <c r="K32" s="2047"/>
      <c r="L32" s="2055">
        <v>22</v>
      </c>
      <c r="M32" s="2055">
        <v>8</v>
      </c>
      <c r="N32" s="2058">
        <f t="shared" si="1"/>
        <v>30</v>
      </c>
    </row>
    <row r="33" spans="1:14" ht="12.75" customHeight="1">
      <c r="A33" s="2014"/>
      <c r="B33" s="2014"/>
      <c r="C33" s="2014"/>
      <c r="D33" s="2015"/>
      <c r="E33" s="2211">
        <v>1405</v>
      </c>
      <c r="F33" s="98" t="s">
        <v>46</v>
      </c>
      <c r="G33" s="2059"/>
      <c r="H33" s="2052">
        <f>SUM(H34:H37)</f>
        <v>35</v>
      </c>
      <c r="I33" s="2052">
        <f>SUM(I34:I37)</f>
        <v>51</v>
      </c>
      <c r="J33" s="2060">
        <f t="shared" si="0"/>
        <v>86</v>
      </c>
      <c r="K33" s="2061"/>
      <c r="L33" s="2052">
        <f>SUM(L34:L37)</f>
        <v>13</v>
      </c>
      <c r="M33" s="2052">
        <f>SUM(M34:M37)</f>
        <v>25</v>
      </c>
      <c r="N33" s="2062">
        <f t="shared" si="1"/>
        <v>38</v>
      </c>
    </row>
    <row r="34" spans="1:14" ht="12.75" customHeight="1">
      <c r="A34" s="2014"/>
      <c r="B34" s="2014"/>
      <c r="C34" s="2014"/>
      <c r="D34" s="2015"/>
      <c r="E34" s="2212"/>
      <c r="F34" s="289" t="s">
        <v>47</v>
      </c>
      <c r="G34" s="2049"/>
      <c r="H34" s="2047">
        <v>10</v>
      </c>
      <c r="I34" s="2047">
        <v>16</v>
      </c>
      <c r="J34" s="2046">
        <f t="shared" si="0"/>
        <v>26</v>
      </c>
      <c r="K34" s="2047"/>
      <c r="L34" s="2047">
        <v>6</v>
      </c>
      <c r="M34" s="2047">
        <v>14</v>
      </c>
      <c r="N34" s="2050">
        <f t="shared" si="1"/>
        <v>20</v>
      </c>
    </row>
    <row r="35" spans="1:14" ht="12.75" customHeight="1">
      <c r="B35" s="2014"/>
      <c r="C35" s="2014"/>
      <c r="D35" s="2015"/>
      <c r="E35" s="2212"/>
      <c r="F35" s="289" t="s">
        <v>1466</v>
      </c>
      <c r="G35" s="2049"/>
      <c r="H35" s="2047">
        <v>8</v>
      </c>
      <c r="I35" s="2047">
        <v>13</v>
      </c>
      <c r="J35" s="2047">
        <f t="shared" si="0"/>
        <v>21</v>
      </c>
      <c r="K35" s="2047"/>
      <c r="L35" s="2047">
        <v>1</v>
      </c>
      <c r="M35" s="2047">
        <v>1</v>
      </c>
      <c r="N35" s="2050">
        <f t="shared" si="1"/>
        <v>2</v>
      </c>
    </row>
    <row r="36" spans="1:14" ht="12.75" customHeight="1">
      <c r="B36" s="2014"/>
      <c r="C36" s="2014"/>
      <c r="D36" s="2015"/>
      <c r="E36" s="2212"/>
      <c r="F36" s="289" t="s">
        <v>49</v>
      </c>
      <c r="G36" s="2049"/>
      <c r="H36" s="2047">
        <v>9</v>
      </c>
      <c r="I36" s="2047">
        <v>19</v>
      </c>
      <c r="J36" s="2047">
        <f t="shared" si="0"/>
        <v>28</v>
      </c>
      <c r="K36" s="2047"/>
      <c r="L36" s="2047">
        <v>3</v>
      </c>
      <c r="M36" s="2047">
        <v>9</v>
      </c>
      <c r="N36" s="2050">
        <f t="shared" si="1"/>
        <v>12</v>
      </c>
    </row>
    <row r="37" spans="1:14" ht="12.75" customHeight="1">
      <c r="B37" s="2014"/>
      <c r="C37" s="2014"/>
      <c r="D37" s="2015"/>
      <c r="E37" s="2212"/>
      <c r="F37" s="289" t="s">
        <v>50</v>
      </c>
      <c r="G37" s="2064"/>
      <c r="H37" s="2065">
        <v>8</v>
      </c>
      <c r="I37" s="2065">
        <v>3</v>
      </c>
      <c r="J37" s="2047">
        <f t="shared" si="0"/>
        <v>11</v>
      </c>
      <c r="K37" s="2065"/>
      <c r="L37" s="2047">
        <v>3</v>
      </c>
      <c r="M37" s="2047">
        <v>1</v>
      </c>
      <c r="N37" s="2050">
        <f t="shared" si="1"/>
        <v>4</v>
      </c>
    </row>
    <row r="38" spans="1:14" ht="12.75" customHeight="1">
      <c r="B38" s="2014"/>
      <c r="C38" s="2014"/>
      <c r="D38" s="2015"/>
      <c r="E38" s="2211">
        <v>1406</v>
      </c>
      <c r="F38" s="122" t="s">
        <v>51</v>
      </c>
      <c r="G38" s="2051"/>
      <c r="H38" s="2052">
        <f>SUM(H39:H43)</f>
        <v>62</v>
      </c>
      <c r="I38" s="2052">
        <f>SUM(I39:I43)</f>
        <v>40</v>
      </c>
      <c r="J38" s="2053">
        <f t="shared" si="0"/>
        <v>102</v>
      </c>
      <c r="K38" s="2052"/>
      <c r="L38" s="2052">
        <f>SUM(L39:L43)</f>
        <v>26</v>
      </c>
      <c r="M38" s="2052">
        <f>SUM(M39:M43)</f>
        <v>16</v>
      </c>
      <c r="N38" s="2054">
        <f t="shared" si="1"/>
        <v>42</v>
      </c>
    </row>
    <row r="39" spans="1:14" ht="12.75" customHeight="1">
      <c r="B39" s="2014"/>
      <c r="C39" s="2014"/>
      <c r="D39" s="2015"/>
      <c r="E39" s="2212"/>
      <c r="F39" s="289" t="s">
        <v>52</v>
      </c>
      <c r="G39" s="2049"/>
      <c r="H39" s="2047">
        <v>25</v>
      </c>
      <c r="I39" s="2047">
        <v>20</v>
      </c>
      <c r="J39" s="2046">
        <f t="shared" si="0"/>
        <v>45</v>
      </c>
      <c r="K39" s="2047"/>
      <c r="L39" s="2047">
        <v>3</v>
      </c>
      <c r="M39" s="2047">
        <v>5</v>
      </c>
      <c r="N39" s="2050">
        <f t="shared" si="1"/>
        <v>8</v>
      </c>
    </row>
    <row r="40" spans="1:14" ht="12.75" customHeight="1">
      <c r="B40" s="2014"/>
      <c r="C40" s="2014"/>
      <c r="D40" s="2015"/>
      <c r="E40" s="2212"/>
      <c r="F40" s="289" t="s">
        <v>1117</v>
      </c>
      <c r="G40" s="2049"/>
      <c r="H40" s="2047">
        <v>20</v>
      </c>
      <c r="I40" s="2047">
        <v>14</v>
      </c>
      <c r="J40" s="2047">
        <f t="shared" si="0"/>
        <v>34</v>
      </c>
      <c r="K40" s="2047"/>
      <c r="L40" s="2047">
        <v>14</v>
      </c>
      <c r="M40" s="2047">
        <v>9</v>
      </c>
      <c r="N40" s="2050">
        <f t="shared" si="1"/>
        <v>23</v>
      </c>
    </row>
    <row r="41" spans="1:14" ht="12.75" customHeight="1">
      <c r="B41" s="2014"/>
      <c r="C41" s="2014"/>
      <c r="D41" s="2015"/>
      <c r="E41" s="2212"/>
      <c r="F41" s="289" t="s">
        <v>83</v>
      </c>
      <c r="G41" s="2049"/>
      <c r="H41" s="2047">
        <v>7</v>
      </c>
      <c r="I41" s="2047">
        <v>2</v>
      </c>
      <c r="J41" s="2047">
        <f>SUM(H41:I41)</f>
        <v>9</v>
      </c>
      <c r="K41" s="2047"/>
      <c r="L41" s="2047">
        <v>5</v>
      </c>
      <c r="M41" s="2047">
        <v>0</v>
      </c>
      <c r="N41" s="2050">
        <f>SUM(L41:M41)</f>
        <v>5</v>
      </c>
    </row>
    <row r="42" spans="1:14" ht="12.75" customHeight="1">
      <c r="B42" s="2014"/>
      <c r="C42" s="2014"/>
      <c r="D42" s="2015"/>
      <c r="E42" s="2212"/>
      <c r="F42" s="289" t="s">
        <v>240</v>
      </c>
      <c r="G42" s="2049"/>
      <c r="H42" s="2047">
        <v>9</v>
      </c>
      <c r="I42" s="2047">
        <v>2</v>
      </c>
      <c r="J42" s="2047">
        <f t="shared" si="0"/>
        <v>11</v>
      </c>
      <c r="K42" s="2047"/>
      <c r="L42" s="2047">
        <v>4</v>
      </c>
      <c r="M42" s="2047">
        <v>2</v>
      </c>
      <c r="N42" s="2050">
        <f t="shared" si="1"/>
        <v>6</v>
      </c>
    </row>
    <row r="43" spans="1:14" ht="12.75" customHeight="1">
      <c r="B43" s="2014"/>
      <c r="C43" s="2014"/>
      <c r="D43" s="2015"/>
      <c r="E43" s="2212"/>
      <c r="F43" s="289" t="s">
        <v>56</v>
      </c>
      <c r="G43" s="2049"/>
      <c r="H43" s="2047">
        <v>1</v>
      </c>
      <c r="I43" s="2047">
        <v>2</v>
      </c>
      <c r="J43" s="2047">
        <f t="shared" si="0"/>
        <v>3</v>
      </c>
      <c r="K43" s="2047"/>
      <c r="L43" s="2047">
        <v>0</v>
      </c>
      <c r="M43" s="2047">
        <v>0</v>
      </c>
      <c r="N43" s="2050">
        <f t="shared" si="1"/>
        <v>0</v>
      </c>
    </row>
    <row r="44" spans="1:14" ht="12.75" customHeight="1">
      <c r="B44" s="2014"/>
      <c r="C44" s="2014"/>
      <c r="D44" s="2015"/>
      <c r="E44" s="2204">
        <v>1407</v>
      </c>
      <c r="F44" s="113" t="s">
        <v>58</v>
      </c>
      <c r="G44" s="2051"/>
      <c r="H44" s="2052">
        <f>SUM(H45:H47)</f>
        <v>34</v>
      </c>
      <c r="I44" s="2052">
        <f>SUM(I45:I47)</f>
        <v>12</v>
      </c>
      <c r="J44" s="2053">
        <f t="shared" si="0"/>
        <v>46</v>
      </c>
      <c r="K44" s="2052"/>
      <c r="L44" s="2052">
        <f>SUM(L45:L47)</f>
        <v>4</v>
      </c>
      <c r="M44" s="2052">
        <f>SUM(M45:M47)</f>
        <v>3</v>
      </c>
      <c r="N44" s="2054">
        <f t="shared" si="1"/>
        <v>7</v>
      </c>
    </row>
    <row r="45" spans="1:14" ht="12.75" customHeight="1">
      <c r="B45" s="2014"/>
      <c r="C45" s="2014"/>
      <c r="D45" s="2015"/>
      <c r="E45" s="2205"/>
      <c r="F45" s="89" t="s">
        <v>59</v>
      </c>
      <c r="G45" s="2049"/>
      <c r="H45" s="2047">
        <v>21</v>
      </c>
      <c r="I45" s="2047">
        <v>3</v>
      </c>
      <c r="J45" s="2046">
        <f t="shared" si="0"/>
        <v>24</v>
      </c>
      <c r="K45" s="2047"/>
      <c r="L45" s="2047">
        <v>1</v>
      </c>
      <c r="M45" s="2047">
        <v>1</v>
      </c>
      <c r="N45" s="2050">
        <f t="shared" si="1"/>
        <v>2</v>
      </c>
    </row>
    <row r="46" spans="1:14" ht="12.75" customHeight="1">
      <c r="B46" s="2014"/>
      <c r="C46" s="2014"/>
      <c r="D46" s="2015"/>
      <c r="E46" s="2205"/>
      <c r="F46" s="294" t="s">
        <v>60</v>
      </c>
      <c r="G46" s="2049"/>
      <c r="H46" s="2047">
        <v>9</v>
      </c>
      <c r="I46" s="2047">
        <v>7</v>
      </c>
      <c r="J46" s="2047">
        <f>SUM(H46:I46)</f>
        <v>16</v>
      </c>
      <c r="K46" s="2047"/>
      <c r="L46" s="2047">
        <v>3</v>
      </c>
      <c r="M46" s="2047">
        <v>2</v>
      </c>
      <c r="N46" s="2050">
        <f>SUM(L46:M46)</f>
        <v>5</v>
      </c>
    </row>
    <row r="47" spans="1:14" ht="12.75" customHeight="1">
      <c r="B47" s="2014"/>
      <c r="C47" s="2014"/>
      <c r="D47" s="2015"/>
      <c r="E47" s="2205"/>
      <c r="F47" s="294" t="s">
        <v>84</v>
      </c>
      <c r="G47" s="2049"/>
      <c r="H47" s="2047">
        <v>4</v>
      </c>
      <c r="I47" s="2047">
        <v>2</v>
      </c>
      <c r="J47" s="2057">
        <f t="shared" si="0"/>
        <v>6</v>
      </c>
      <c r="K47" s="2047"/>
      <c r="L47" s="2047">
        <v>0</v>
      </c>
      <c r="M47" s="2047">
        <v>0</v>
      </c>
      <c r="N47" s="2066">
        <f t="shared" si="1"/>
        <v>0</v>
      </c>
    </row>
    <row r="48" spans="1:14" ht="12.75" customHeight="1">
      <c r="B48" s="2014"/>
      <c r="C48" s="2014"/>
      <c r="D48" s="2015"/>
      <c r="E48" s="2204">
        <v>1408</v>
      </c>
      <c r="F48" s="98" t="s">
        <v>63</v>
      </c>
      <c r="G48" s="2067"/>
      <c r="H48" s="2052">
        <f>SUM(H49:H52)</f>
        <v>37</v>
      </c>
      <c r="I48" s="2052">
        <f>SUM(I49:I52)</f>
        <v>20</v>
      </c>
      <c r="J48" s="2060">
        <f t="shared" si="0"/>
        <v>57</v>
      </c>
      <c r="K48" s="2068"/>
      <c r="L48" s="2052">
        <f>SUM(L49:L52)</f>
        <v>8</v>
      </c>
      <c r="M48" s="2052">
        <f>SUM(M49:M52)</f>
        <v>5</v>
      </c>
      <c r="N48" s="2062">
        <f t="shared" si="1"/>
        <v>13</v>
      </c>
    </row>
    <row r="49" spans="1:14" ht="12.75" customHeight="1">
      <c r="B49" s="2014"/>
      <c r="C49" s="2014"/>
      <c r="D49" s="2015"/>
      <c r="E49" s="2205"/>
      <c r="F49" s="89" t="s">
        <v>64</v>
      </c>
      <c r="G49" s="2049"/>
      <c r="H49" s="2047">
        <v>18</v>
      </c>
      <c r="I49" s="2047">
        <v>11</v>
      </c>
      <c r="J49" s="2046">
        <f t="shared" si="0"/>
        <v>29</v>
      </c>
      <c r="K49" s="2047"/>
      <c r="L49" s="2047">
        <v>0</v>
      </c>
      <c r="M49" s="2047">
        <v>0</v>
      </c>
      <c r="N49" s="2050">
        <f t="shared" si="1"/>
        <v>0</v>
      </c>
    </row>
    <row r="50" spans="1:14" ht="12" customHeight="1">
      <c r="E50" s="2205"/>
      <c r="F50" s="89" t="s">
        <v>65</v>
      </c>
      <c r="G50" s="2049"/>
      <c r="H50" s="2047">
        <v>0</v>
      </c>
      <c r="I50" s="2047">
        <v>0</v>
      </c>
      <c r="J50" s="2047">
        <f t="shared" si="0"/>
        <v>0</v>
      </c>
      <c r="K50" s="2047"/>
      <c r="L50" s="2047">
        <v>0</v>
      </c>
      <c r="M50" s="2047">
        <v>0</v>
      </c>
      <c r="N50" s="2050">
        <f t="shared" si="1"/>
        <v>0</v>
      </c>
    </row>
    <row r="51" spans="1:14">
      <c r="E51" s="2205"/>
      <c r="F51" s="89" t="s">
        <v>66</v>
      </c>
      <c r="G51" s="2049"/>
      <c r="H51" s="2047">
        <v>12</v>
      </c>
      <c r="I51" s="2047">
        <v>6</v>
      </c>
      <c r="J51" s="2047">
        <f t="shared" si="0"/>
        <v>18</v>
      </c>
      <c r="K51" s="2047"/>
      <c r="L51" s="2047">
        <v>6</v>
      </c>
      <c r="M51" s="2047">
        <v>3</v>
      </c>
      <c r="N51" s="2050">
        <f t="shared" si="1"/>
        <v>9</v>
      </c>
    </row>
    <row r="52" spans="1:14">
      <c r="E52" s="2207"/>
      <c r="F52" s="89" t="s">
        <v>136</v>
      </c>
      <c r="G52" s="2049"/>
      <c r="H52" s="2047">
        <v>7</v>
      </c>
      <c r="I52" s="2047">
        <v>3</v>
      </c>
      <c r="J52" s="2047">
        <f t="shared" si="0"/>
        <v>10</v>
      </c>
      <c r="K52" s="2047"/>
      <c r="L52" s="2047">
        <v>2</v>
      </c>
      <c r="M52" s="2047">
        <v>2</v>
      </c>
      <c r="N52" s="2050">
        <f t="shared" si="1"/>
        <v>4</v>
      </c>
    </row>
    <row r="53" spans="1:14">
      <c r="E53" s="2204">
        <v>1624</v>
      </c>
      <c r="F53" s="113" t="s">
        <v>68</v>
      </c>
      <c r="G53" s="2051"/>
      <c r="H53" s="2052">
        <f>SUM(H54:H55)</f>
        <v>3</v>
      </c>
      <c r="I53" s="2052">
        <f>SUM(I54:I55)</f>
        <v>2</v>
      </c>
      <c r="J53" s="2053">
        <f t="shared" si="0"/>
        <v>5</v>
      </c>
      <c r="K53" s="2052"/>
      <c r="L53" s="2052">
        <f>SUM(L54:L55)</f>
        <v>3</v>
      </c>
      <c r="M53" s="2052">
        <f>SUM(M54:M55)</f>
        <v>3</v>
      </c>
      <c r="N53" s="2054">
        <f t="shared" si="1"/>
        <v>6</v>
      </c>
    </row>
    <row r="54" spans="1:14" ht="12.75" customHeight="1">
      <c r="E54" s="2205"/>
      <c r="F54" s="89" t="s">
        <v>137</v>
      </c>
      <c r="G54" s="2070"/>
      <c r="H54" s="2071">
        <v>3</v>
      </c>
      <c r="I54" s="2071">
        <v>2</v>
      </c>
      <c r="J54" s="2046">
        <f t="shared" si="0"/>
        <v>5</v>
      </c>
      <c r="K54" s="2072"/>
      <c r="L54" s="2047">
        <v>3</v>
      </c>
      <c r="M54" s="2047">
        <v>3</v>
      </c>
      <c r="N54" s="2050">
        <f t="shared" si="1"/>
        <v>6</v>
      </c>
    </row>
    <row r="55" spans="1:14">
      <c r="E55" s="2207"/>
      <c r="F55" s="89" t="s">
        <v>71</v>
      </c>
      <c r="G55" s="2073"/>
      <c r="H55" s="2057">
        <v>0</v>
      </c>
      <c r="I55" s="2057">
        <v>0</v>
      </c>
      <c r="J55" s="2057">
        <f t="shared" si="0"/>
        <v>0</v>
      </c>
      <c r="K55" s="2057"/>
      <c r="L55" s="2047">
        <v>0</v>
      </c>
      <c r="M55" s="2047">
        <v>0</v>
      </c>
      <c r="N55" s="2066">
        <f t="shared" si="1"/>
        <v>0</v>
      </c>
    </row>
    <row r="56" spans="1:14" ht="12" customHeight="1">
      <c r="F56" s="2773" t="s">
        <v>8</v>
      </c>
      <c r="G56" s="2773"/>
      <c r="H56" s="2074">
        <f>SUM(H9+H17+H26+H30+H33+H38+H44+H48+H53)</f>
        <v>470</v>
      </c>
      <c r="I56" s="2074">
        <f>SUM(I9+I17+I26+I30+I33+I38+I44+I48+I53)</f>
        <v>351</v>
      </c>
      <c r="J56" s="2074">
        <f>SUM(J9+J17+J26+J30+J33+J38+J44+J48+J53)</f>
        <v>821</v>
      </c>
      <c r="K56" s="2074"/>
      <c r="L56" s="2074">
        <f>SUM(L9+L17+L26+L30+L33+L38+L44+L48+L53)</f>
        <v>236</v>
      </c>
      <c r="M56" s="2074">
        <f>SUM(M9+M17+M26+M30+M33+M38+M44+M48+M53)</f>
        <v>223</v>
      </c>
      <c r="N56" s="2075">
        <f>SUM(N9+N17+N26+N30+N33+N38+N44+N48+N53)</f>
        <v>459</v>
      </c>
    </row>
    <row r="57" spans="1:14" s="2078" customFormat="1" ht="12" customHeight="1">
      <c r="A57" s="2076"/>
      <c r="B57" s="2076"/>
      <c r="C57" s="2076"/>
      <c r="D57" s="2077"/>
      <c r="F57" s="2078" t="s">
        <v>1597</v>
      </c>
      <c r="H57" s="2079"/>
      <c r="I57" s="2079"/>
      <c r="J57" s="2079"/>
      <c r="K57" s="2079"/>
      <c r="L57" s="2079"/>
      <c r="M57" s="2079"/>
      <c r="N57" s="2079"/>
    </row>
    <row r="58" spans="1:14" s="2078" customFormat="1" ht="12" customHeight="1">
      <c r="A58" s="2076"/>
      <c r="B58" s="2076"/>
      <c r="C58" s="2076"/>
      <c r="D58" s="2077"/>
      <c r="H58" s="2079"/>
      <c r="I58" s="2079"/>
      <c r="J58" s="2079"/>
      <c r="K58" s="2079"/>
      <c r="L58" s="2079"/>
      <c r="M58" s="2079"/>
      <c r="N58" s="2079"/>
    </row>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mergeCells count="19">
    <mergeCell ref="E38:E43"/>
    <mergeCell ref="E44:E47"/>
    <mergeCell ref="E48:E52"/>
    <mergeCell ref="E53:E55"/>
    <mergeCell ref="F56:G56"/>
    <mergeCell ref="E9:E15"/>
    <mergeCell ref="E17:E25"/>
    <mergeCell ref="P17:T23"/>
    <mergeCell ref="E26:E29"/>
    <mergeCell ref="E30:E32"/>
    <mergeCell ref="E33:E37"/>
    <mergeCell ref="E2:N2"/>
    <mergeCell ref="R2:AF2"/>
    <mergeCell ref="E3:N3"/>
    <mergeCell ref="E6:E8"/>
    <mergeCell ref="F6:G8"/>
    <mergeCell ref="H6:N6"/>
    <mergeCell ref="H7:J7"/>
    <mergeCell ref="L7:N7"/>
  </mergeCell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405"/>
  <sheetViews>
    <sheetView workbookViewId="0">
      <selection activeCell="G34" sqref="G34"/>
    </sheetView>
  </sheetViews>
  <sheetFormatPr baseColWidth="10" defaultRowHeight="12.75"/>
  <cols>
    <col min="1" max="1" width="2" style="2063" customWidth="1"/>
    <col min="2" max="2" width="2.28515625" style="2063" customWidth="1"/>
    <col min="3" max="3" width="1.7109375" style="2063" customWidth="1"/>
    <col min="4" max="4" width="2.140625" style="2069" customWidth="1"/>
    <col min="5" max="5" width="6.7109375" style="2018" customWidth="1"/>
    <col min="6" max="6" width="1.5703125" style="2018" customWidth="1"/>
    <col min="7" max="7" width="58.28515625" style="2018" customWidth="1"/>
    <col min="8" max="10" width="4.7109375" style="2080" customWidth="1"/>
    <col min="11" max="11" width="1" style="2081" customWidth="1"/>
    <col min="12" max="14" width="4.7109375" style="2080" customWidth="1"/>
    <col min="15" max="16" width="11.42578125" style="2018"/>
    <col min="17" max="17" width="4.7109375" style="2018" customWidth="1"/>
    <col min="18" max="18" width="5" style="2018" customWidth="1"/>
    <col min="19" max="19" width="2.28515625" style="2018" customWidth="1"/>
    <col min="20" max="20" width="26" style="2018" customWidth="1"/>
    <col min="21" max="21" width="8" style="2018" customWidth="1"/>
    <col min="22" max="22" width="1" style="2018" customWidth="1"/>
    <col min="23" max="23" width="6.7109375" style="2018" customWidth="1"/>
    <col min="24" max="24" width="1" style="2018" customWidth="1"/>
    <col min="25" max="25" width="6.7109375" style="2018" customWidth="1"/>
    <col min="26" max="26" width="1" style="2018" customWidth="1"/>
    <col min="27" max="27" width="6.7109375" style="2018" customWidth="1"/>
    <col min="28" max="28" width="1" style="2018" customWidth="1"/>
    <col min="29" max="29" width="6.7109375" style="2018" customWidth="1"/>
    <col min="30" max="30" width="1" style="2018" customWidth="1"/>
    <col min="31" max="31" width="6.7109375" style="2018" customWidth="1"/>
    <col min="32" max="32" width="1" style="2018" customWidth="1"/>
    <col min="33" max="34" width="6.7109375" style="2018" customWidth="1"/>
    <col min="35" max="256" width="11.42578125" style="2018"/>
    <col min="257" max="257" width="2" style="2018" customWidth="1"/>
    <col min="258" max="258" width="2.28515625" style="2018" customWidth="1"/>
    <col min="259" max="259" width="1.7109375" style="2018" customWidth="1"/>
    <col min="260" max="260" width="2.140625" style="2018" customWidth="1"/>
    <col min="261" max="261" width="6.7109375" style="2018" customWidth="1"/>
    <col min="262" max="262" width="1.5703125" style="2018" customWidth="1"/>
    <col min="263" max="263" width="58.28515625" style="2018" customWidth="1"/>
    <col min="264" max="266" width="4.7109375" style="2018" customWidth="1"/>
    <col min="267" max="267" width="1" style="2018" customWidth="1"/>
    <col min="268" max="270" width="4.7109375" style="2018" customWidth="1"/>
    <col min="271" max="272" width="11.42578125" style="2018"/>
    <col min="273" max="273" width="4.7109375" style="2018" customWidth="1"/>
    <col min="274" max="274" width="5" style="2018" customWidth="1"/>
    <col min="275" max="275" width="2.28515625" style="2018" customWidth="1"/>
    <col min="276" max="276" width="26" style="2018" customWidth="1"/>
    <col min="277" max="277" width="8" style="2018" customWidth="1"/>
    <col min="278" max="278" width="1" style="2018" customWidth="1"/>
    <col min="279" max="279" width="6.7109375" style="2018" customWidth="1"/>
    <col min="280" max="280" width="1" style="2018" customWidth="1"/>
    <col min="281" max="281" width="6.7109375" style="2018" customWidth="1"/>
    <col min="282" max="282" width="1" style="2018" customWidth="1"/>
    <col min="283" max="283" width="6.7109375" style="2018" customWidth="1"/>
    <col min="284" max="284" width="1" style="2018" customWidth="1"/>
    <col min="285" max="285" width="6.7109375" style="2018" customWidth="1"/>
    <col min="286" max="286" width="1" style="2018" customWidth="1"/>
    <col min="287" max="287" width="6.7109375" style="2018" customWidth="1"/>
    <col min="288" max="288" width="1" style="2018" customWidth="1"/>
    <col min="289" max="290" width="6.7109375" style="2018" customWidth="1"/>
    <col min="291" max="512" width="11.42578125" style="2018"/>
    <col min="513" max="513" width="2" style="2018" customWidth="1"/>
    <col min="514" max="514" width="2.28515625" style="2018" customWidth="1"/>
    <col min="515" max="515" width="1.7109375" style="2018" customWidth="1"/>
    <col min="516" max="516" width="2.140625" style="2018" customWidth="1"/>
    <col min="517" max="517" width="6.7109375" style="2018" customWidth="1"/>
    <col min="518" max="518" width="1.5703125" style="2018" customWidth="1"/>
    <col min="519" max="519" width="58.28515625" style="2018" customWidth="1"/>
    <col min="520" max="522" width="4.7109375" style="2018" customWidth="1"/>
    <col min="523" max="523" width="1" style="2018" customWidth="1"/>
    <col min="524" max="526" width="4.7109375" style="2018" customWidth="1"/>
    <col min="527" max="528" width="11.42578125" style="2018"/>
    <col min="529" max="529" width="4.7109375" style="2018" customWidth="1"/>
    <col min="530" max="530" width="5" style="2018" customWidth="1"/>
    <col min="531" max="531" width="2.28515625" style="2018" customWidth="1"/>
    <col min="532" max="532" width="26" style="2018" customWidth="1"/>
    <col min="533" max="533" width="8" style="2018" customWidth="1"/>
    <col min="534" max="534" width="1" style="2018" customWidth="1"/>
    <col min="535" max="535" width="6.7109375" style="2018" customWidth="1"/>
    <col min="536" max="536" width="1" style="2018" customWidth="1"/>
    <col min="537" max="537" width="6.7109375" style="2018" customWidth="1"/>
    <col min="538" max="538" width="1" style="2018" customWidth="1"/>
    <col min="539" max="539" width="6.7109375" style="2018" customWidth="1"/>
    <col min="540" max="540" width="1" style="2018" customWidth="1"/>
    <col min="541" max="541" width="6.7109375" style="2018" customWidth="1"/>
    <col min="542" max="542" width="1" style="2018" customWidth="1"/>
    <col min="543" max="543" width="6.7109375" style="2018" customWidth="1"/>
    <col min="544" max="544" width="1" style="2018" customWidth="1"/>
    <col min="545" max="546" width="6.7109375" style="2018" customWidth="1"/>
    <col min="547" max="768" width="11.42578125" style="2018"/>
    <col min="769" max="769" width="2" style="2018" customWidth="1"/>
    <col min="770" max="770" width="2.28515625" style="2018" customWidth="1"/>
    <col min="771" max="771" width="1.7109375" style="2018" customWidth="1"/>
    <col min="772" max="772" width="2.140625" style="2018" customWidth="1"/>
    <col min="773" max="773" width="6.7109375" style="2018" customWidth="1"/>
    <col min="774" max="774" width="1.5703125" style="2018" customWidth="1"/>
    <col min="775" max="775" width="58.28515625" style="2018" customWidth="1"/>
    <col min="776" max="778" width="4.7109375" style="2018" customWidth="1"/>
    <col min="779" max="779" width="1" style="2018" customWidth="1"/>
    <col min="780" max="782" width="4.7109375" style="2018" customWidth="1"/>
    <col min="783" max="784" width="11.42578125" style="2018"/>
    <col min="785" max="785" width="4.7109375" style="2018" customWidth="1"/>
    <col min="786" max="786" width="5" style="2018" customWidth="1"/>
    <col min="787" max="787" width="2.28515625" style="2018" customWidth="1"/>
    <col min="788" max="788" width="26" style="2018" customWidth="1"/>
    <col min="789" max="789" width="8" style="2018" customWidth="1"/>
    <col min="790" max="790" width="1" style="2018" customWidth="1"/>
    <col min="791" max="791" width="6.7109375" style="2018" customWidth="1"/>
    <col min="792" max="792" width="1" style="2018" customWidth="1"/>
    <col min="793" max="793" width="6.7109375" style="2018" customWidth="1"/>
    <col min="794" max="794" width="1" style="2018" customWidth="1"/>
    <col min="795" max="795" width="6.7109375" style="2018" customWidth="1"/>
    <col min="796" max="796" width="1" style="2018" customWidth="1"/>
    <col min="797" max="797" width="6.7109375" style="2018" customWidth="1"/>
    <col min="798" max="798" width="1" style="2018" customWidth="1"/>
    <col min="799" max="799" width="6.7109375" style="2018" customWidth="1"/>
    <col min="800" max="800" width="1" style="2018" customWidth="1"/>
    <col min="801" max="802" width="6.7109375" style="2018" customWidth="1"/>
    <col min="803" max="1024" width="11.42578125" style="2018"/>
    <col min="1025" max="1025" width="2" style="2018" customWidth="1"/>
    <col min="1026" max="1026" width="2.28515625" style="2018" customWidth="1"/>
    <col min="1027" max="1027" width="1.7109375" style="2018" customWidth="1"/>
    <col min="1028" max="1028" width="2.140625" style="2018" customWidth="1"/>
    <col min="1029" max="1029" width="6.7109375" style="2018" customWidth="1"/>
    <col min="1030" max="1030" width="1.5703125" style="2018" customWidth="1"/>
    <col min="1031" max="1031" width="58.28515625" style="2018" customWidth="1"/>
    <col min="1032" max="1034" width="4.7109375" style="2018" customWidth="1"/>
    <col min="1035" max="1035" width="1" style="2018" customWidth="1"/>
    <col min="1036" max="1038" width="4.7109375" style="2018" customWidth="1"/>
    <col min="1039" max="1040" width="11.42578125" style="2018"/>
    <col min="1041" max="1041" width="4.7109375" style="2018" customWidth="1"/>
    <col min="1042" max="1042" width="5" style="2018" customWidth="1"/>
    <col min="1043" max="1043" width="2.28515625" style="2018" customWidth="1"/>
    <col min="1044" max="1044" width="26" style="2018" customWidth="1"/>
    <col min="1045" max="1045" width="8" style="2018" customWidth="1"/>
    <col min="1046" max="1046" width="1" style="2018" customWidth="1"/>
    <col min="1047" max="1047" width="6.7109375" style="2018" customWidth="1"/>
    <col min="1048" max="1048" width="1" style="2018" customWidth="1"/>
    <col min="1049" max="1049" width="6.7109375" style="2018" customWidth="1"/>
    <col min="1050" max="1050" width="1" style="2018" customWidth="1"/>
    <col min="1051" max="1051" width="6.7109375" style="2018" customWidth="1"/>
    <col min="1052" max="1052" width="1" style="2018" customWidth="1"/>
    <col min="1053" max="1053" width="6.7109375" style="2018" customWidth="1"/>
    <col min="1054" max="1054" width="1" style="2018" customWidth="1"/>
    <col min="1055" max="1055" width="6.7109375" style="2018" customWidth="1"/>
    <col min="1056" max="1056" width="1" style="2018" customWidth="1"/>
    <col min="1057" max="1058" width="6.7109375" style="2018" customWidth="1"/>
    <col min="1059" max="1280" width="11.42578125" style="2018"/>
    <col min="1281" max="1281" width="2" style="2018" customWidth="1"/>
    <col min="1282" max="1282" width="2.28515625" style="2018" customWidth="1"/>
    <col min="1283" max="1283" width="1.7109375" style="2018" customWidth="1"/>
    <col min="1284" max="1284" width="2.140625" style="2018" customWidth="1"/>
    <col min="1285" max="1285" width="6.7109375" style="2018" customWidth="1"/>
    <col min="1286" max="1286" width="1.5703125" style="2018" customWidth="1"/>
    <col min="1287" max="1287" width="58.28515625" style="2018" customWidth="1"/>
    <col min="1288" max="1290" width="4.7109375" style="2018" customWidth="1"/>
    <col min="1291" max="1291" width="1" style="2018" customWidth="1"/>
    <col min="1292" max="1294" width="4.7109375" style="2018" customWidth="1"/>
    <col min="1295" max="1296" width="11.42578125" style="2018"/>
    <col min="1297" max="1297" width="4.7109375" style="2018" customWidth="1"/>
    <col min="1298" max="1298" width="5" style="2018" customWidth="1"/>
    <col min="1299" max="1299" width="2.28515625" style="2018" customWidth="1"/>
    <col min="1300" max="1300" width="26" style="2018" customWidth="1"/>
    <col min="1301" max="1301" width="8" style="2018" customWidth="1"/>
    <col min="1302" max="1302" width="1" style="2018" customWidth="1"/>
    <col min="1303" max="1303" width="6.7109375" style="2018" customWidth="1"/>
    <col min="1304" max="1304" width="1" style="2018" customWidth="1"/>
    <col min="1305" max="1305" width="6.7109375" style="2018" customWidth="1"/>
    <col min="1306" max="1306" width="1" style="2018" customWidth="1"/>
    <col min="1307" max="1307" width="6.7109375" style="2018" customWidth="1"/>
    <col min="1308" max="1308" width="1" style="2018" customWidth="1"/>
    <col min="1309" max="1309" width="6.7109375" style="2018" customWidth="1"/>
    <col min="1310" max="1310" width="1" style="2018" customWidth="1"/>
    <col min="1311" max="1311" width="6.7109375" style="2018" customWidth="1"/>
    <col min="1312" max="1312" width="1" style="2018" customWidth="1"/>
    <col min="1313" max="1314" width="6.7109375" style="2018" customWidth="1"/>
    <col min="1315" max="1536" width="11.42578125" style="2018"/>
    <col min="1537" max="1537" width="2" style="2018" customWidth="1"/>
    <col min="1538" max="1538" width="2.28515625" style="2018" customWidth="1"/>
    <col min="1539" max="1539" width="1.7109375" style="2018" customWidth="1"/>
    <col min="1540" max="1540" width="2.140625" style="2018" customWidth="1"/>
    <col min="1541" max="1541" width="6.7109375" style="2018" customWidth="1"/>
    <col min="1542" max="1542" width="1.5703125" style="2018" customWidth="1"/>
    <col min="1543" max="1543" width="58.28515625" style="2018" customWidth="1"/>
    <col min="1544" max="1546" width="4.7109375" style="2018" customWidth="1"/>
    <col min="1547" max="1547" width="1" style="2018" customWidth="1"/>
    <col min="1548" max="1550" width="4.7109375" style="2018" customWidth="1"/>
    <col min="1551" max="1552" width="11.42578125" style="2018"/>
    <col min="1553" max="1553" width="4.7109375" style="2018" customWidth="1"/>
    <col min="1554" max="1554" width="5" style="2018" customWidth="1"/>
    <col min="1555" max="1555" width="2.28515625" style="2018" customWidth="1"/>
    <col min="1556" max="1556" width="26" style="2018" customWidth="1"/>
    <col min="1557" max="1557" width="8" style="2018" customWidth="1"/>
    <col min="1558" max="1558" width="1" style="2018" customWidth="1"/>
    <col min="1559" max="1559" width="6.7109375" style="2018" customWidth="1"/>
    <col min="1560" max="1560" width="1" style="2018" customWidth="1"/>
    <col min="1561" max="1561" width="6.7109375" style="2018" customWidth="1"/>
    <col min="1562" max="1562" width="1" style="2018" customWidth="1"/>
    <col min="1563" max="1563" width="6.7109375" style="2018" customWidth="1"/>
    <col min="1564" max="1564" width="1" style="2018" customWidth="1"/>
    <col min="1565" max="1565" width="6.7109375" style="2018" customWidth="1"/>
    <col min="1566" max="1566" width="1" style="2018" customWidth="1"/>
    <col min="1567" max="1567" width="6.7109375" style="2018" customWidth="1"/>
    <col min="1568" max="1568" width="1" style="2018" customWidth="1"/>
    <col min="1569" max="1570" width="6.7109375" style="2018" customWidth="1"/>
    <col min="1571" max="1792" width="11.42578125" style="2018"/>
    <col min="1793" max="1793" width="2" style="2018" customWidth="1"/>
    <col min="1794" max="1794" width="2.28515625" style="2018" customWidth="1"/>
    <col min="1795" max="1795" width="1.7109375" style="2018" customWidth="1"/>
    <col min="1796" max="1796" width="2.140625" style="2018" customWidth="1"/>
    <col min="1797" max="1797" width="6.7109375" style="2018" customWidth="1"/>
    <col min="1798" max="1798" width="1.5703125" style="2018" customWidth="1"/>
    <col min="1799" max="1799" width="58.28515625" style="2018" customWidth="1"/>
    <col min="1800" max="1802" width="4.7109375" style="2018" customWidth="1"/>
    <col min="1803" max="1803" width="1" style="2018" customWidth="1"/>
    <col min="1804" max="1806" width="4.7109375" style="2018" customWidth="1"/>
    <col min="1807" max="1808" width="11.42578125" style="2018"/>
    <col min="1809" max="1809" width="4.7109375" style="2018" customWidth="1"/>
    <col min="1810" max="1810" width="5" style="2018" customWidth="1"/>
    <col min="1811" max="1811" width="2.28515625" style="2018" customWidth="1"/>
    <col min="1812" max="1812" width="26" style="2018" customWidth="1"/>
    <col min="1813" max="1813" width="8" style="2018" customWidth="1"/>
    <col min="1814" max="1814" width="1" style="2018" customWidth="1"/>
    <col min="1815" max="1815" width="6.7109375" style="2018" customWidth="1"/>
    <col min="1816" max="1816" width="1" style="2018" customWidth="1"/>
    <col min="1817" max="1817" width="6.7109375" style="2018" customWidth="1"/>
    <col min="1818" max="1818" width="1" style="2018" customWidth="1"/>
    <col min="1819" max="1819" width="6.7109375" style="2018" customWidth="1"/>
    <col min="1820" max="1820" width="1" style="2018" customWidth="1"/>
    <col min="1821" max="1821" width="6.7109375" style="2018" customWidth="1"/>
    <col min="1822" max="1822" width="1" style="2018" customWidth="1"/>
    <col min="1823" max="1823" width="6.7109375" style="2018" customWidth="1"/>
    <col min="1824" max="1824" width="1" style="2018" customWidth="1"/>
    <col min="1825" max="1826" width="6.7109375" style="2018" customWidth="1"/>
    <col min="1827" max="2048" width="11.42578125" style="2018"/>
    <col min="2049" max="2049" width="2" style="2018" customWidth="1"/>
    <col min="2050" max="2050" width="2.28515625" style="2018" customWidth="1"/>
    <col min="2051" max="2051" width="1.7109375" style="2018" customWidth="1"/>
    <col min="2052" max="2052" width="2.140625" style="2018" customWidth="1"/>
    <col min="2053" max="2053" width="6.7109375" style="2018" customWidth="1"/>
    <col min="2054" max="2054" width="1.5703125" style="2018" customWidth="1"/>
    <col min="2055" max="2055" width="58.28515625" style="2018" customWidth="1"/>
    <col min="2056" max="2058" width="4.7109375" style="2018" customWidth="1"/>
    <col min="2059" max="2059" width="1" style="2018" customWidth="1"/>
    <col min="2060" max="2062" width="4.7109375" style="2018" customWidth="1"/>
    <col min="2063" max="2064" width="11.42578125" style="2018"/>
    <col min="2065" max="2065" width="4.7109375" style="2018" customWidth="1"/>
    <col min="2066" max="2066" width="5" style="2018" customWidth="1"/>
    <col min="2067" max="2067" width="2.28515625" style="2018" customWidth="1"/>
    <col min="2068" max="2068" width="26" style="2018" customWidth="1"/>
    <col min="2069" max="2069" width="8" style="2018" customWidth="1"/>
    <col min="2070" max="2070" width="1" style="2018" customWidth="1"/>
    <col min="2071" max="2071" width="6.7109375" style="2018" customWidth="1"/>
    <col min="2072" max="2072" width="1" style="2018" customWidth="1"/>
    <col min="2073" max="2073" width="6.7109375" style="2018" customWidth="1"/>
    <col min="2074" max="2074" width="1" style="2018" customWidth="1"/>
    <col min="2075" max="2075" width="6.7109375" style="2018" customWidth="1"/>
    <col min="2076" max="2076" width="1" style="2018" customWidth="1"/>
    <col min="2077" max="2077" width="6.7109375" style="2018" customWidth="1"/>
    <col min="2078" max="2078" width="1" style="2018" customWidth="1"/>
    <col min="2079" max="2079" width="6.7109375" style="2018" customWidth="1"/>
    <col min="2080" max="2080" width="1" style="2018" customWidth="1"/>
    <col min="2081" max="2082" width="6.7109375" style="2018" customWidth="1"/>
    <col min="2083" max="2304" width="11.42578125" style="2018"/>
    <col min="2305" max="2305" width="2" style="2018" customWidth="1"/>
    <col min="2306" max="2306" width="2.28515625" style="2018" customWidth="1"/>
    <col min="2307" max="2307" width="1.7109375" style="2018" customWidth="1"/>
    <col min="2308" max="2308" width="2.140625" style="2018" customWidth="1"/>
    <col min="2309" max="2309" width="6.7109375" style="2018" customWidth="1"/>
    <col min="2310" max="2310" width="1.5703125" style="2018" customWidth="1"/>
    <col min="2311" max="2311" width="58.28515625" style="2018" customWidth="1"/>
    <col min="2312" max="2314" width="4.7109375" style="2018" customWidth="1"/>
    <col min="2315" max="2315" width="1" style="2018" customWidth="1"/>
    <col min="2316" max="2318" width="4.7109375" style="2018" customWidth="1"/>
    <col min="2319" max="2320" width="11.42578125" style="2018"/>
    <col min="2321" max="2321" width="4.7109375" style="2018" customWidth="1"/>
    <col min="2322" max="2322" width="5" style="2018" customWidth="1"/>
    <col min="2323" max="2323" width="2.28515625" style="2018" customWidth="1"/>
    <col min="2324" max="2324" width="26" style="2018" customWidth="1"/>
    <col min="2325" max="2325" width="8" style="2018" customWidth="1"/>
    <col min="2326" max="2326" width="1" style="2018" customWidth="1"/>
    <col min="2327" max="2327" width="6.7109375" style="2018" customWidth="1"/>
    <col min="2328" max="2328" width="1" style="2018" customWidth="1"/>
    <col min="2329" max="2329" width="6.7109375" style="2018" customWidth="1"/>
    <col min="2330" max="2330" width="1" style="2018" customWidth="1"/>
    <col min="2331" max="2331" width="6.7109375" style="2018" customWidth="1"/>
    <col min="2332" max="2332" width="1" style="2018" customWidth="1"/>
    <col min="2333" max="2333" width="6.7109375" style="2018" customWidth="1"/>
    <col min="2334" max="2334" width="1" style="2018" customWidth="1"/>
    <col min="2335" max="2335" width="6.7109375" style="2018" customWidth="1"/>
    <col min="2336" max="2336" width="1" style="2018" customWidth="1"/>
    <col min="2337" max="2338" width="6.7109375" style="2018" customWidth="1"/>
    <col min="2339" max="2560" width="11.42578125" style="2018"/>
    <col min="2561" max="2561" width="2" style="2018" customWidth="1"/>
    <col min="2562" max="2562" width="2.28515625" style="2018" customWidth="1"/>
    <col min="2563" max="2563" width="1.7109375" style="2018" customWidth="1"/>
    <col min="2564" max="2564" width="2.140625" style="2018" customWidth="1"/>
    <col min="2565" max="2565" width="6.7109375" style="2018" customWidth="1"/>
    <col min="2566" max="2566" width="1.5703125" style="2018" customWidth="1"/>
    <col min="2567" max="2567" width="58.28515625" style="2018" customWidth="1"/>
    <col min="2568" max="2570" width="4.7109375" style="2018" customWidth="1"/>
    <col min="2571" max="2571" width="1" style="2018" customWidth="1"/>
    <col min="2572" max="2574" width="4.7109375" style="2018" customWidth="1"/>
    <col min="2575" max="2576" width="11.42578125" style="2018"/>
    <col min="2577" max="2577" width="4.7109375" style="2018" customWidth="1"/>
    <col min="2578" max="2578" width="5" style="2018" customWidth="1"/>
    <col min="2579" max="2579" width="2.28515625" style="2018" customWidth="1"/>
    <col min="2580" max="2580" width="26" style="2018" customWidth="1"/>
    <col min="2581" max="2581" width="8" style="2018" customWidth="1"/>
    <col min="2582" max="2582" width="1" style="2018" customWidth="1"/>
    <col min="2583" max="2583" width="6.7109375" style="2018" customWidth="1"/>
    <col min="2584" max="2584" width="1" style="2018" customWidth="1"/>
    <col min="2585" max="2585" width="6.7109375" style="2018" customWidth="1"/>
    <col min="2586" max="2586" width="1" style="2018" customWidth="1"/>
    <col min="2587" max="2587" width="6.7109375" style="2018" customWidth="1"/>
    <col min="2588" max="2588" width="1" style="2018" customWidth="1"/>
    <col min="2589" max="2589" width="6.7109375" style="2018" customWidth="1"/>
    <col min="2590" max="2590" width="1" style="2018" customWidth="1"/>
    <col min="2591" max="2591" width="6.7109375" style="2018" customWidth="1"/>
    <col min="2592" max="2592" width="1" style="2018" customWidth="1"/>
    <col min="2593" max="2594" width="6.7109375" style="2018" customWidth="1"/>
    <col min="2595" max="2816" width="11.42578125" style="2018"/>
    <col min="2817" max="2817" width="2" style="2018" customWidth="1"/>
    <col min="2818" max="2818" width="2.28515625" style="2018" customWidth="1"/>
    <col min="2819" max="2819" width="1.7109375" style="2018" customWidth="1"/>
    <col min="2820" max="2820" width="2.140625" style="2018" customWidth="1"/>
    <col min="2821" max="2821" width="6.7109375" style="2018" customWidth="1"/>
    <col min="2822" max="2822" width="1.5703125" style="2018" customWidth="1"/>
    <col min="2823" max="2823" width="58.28515625" style="2018" customWidth="1"/>
    <col min="2824" max="2826" width="4.7109375" style="2018" customWidth="1"/>
    <col min="2827" max="2827" width="1" style="2018" customWidth="1"/>
    <col min="2828" max="2830" width="4.7109375" style="2018" customWidth="1"/>
    <col min="2831" max="2832" width="11.42578125" style="2018"/>
    <col min="2833" max="2833" width="4.7109375" style="2018" customWidth="1"/>
    <col min="2834" max="2834" width="5" style="2018" customWidth="1"/>
    <col min="2835" max="2835" width="2.28515625" style="2018" customWidth="1"/>
    <col min="2836" max="2836" width="26" style="2018" customWidth="1"/>
    <col min="2837" max="2837" width="8" style="2018" customWidth="1"/>
    <col min="2838" max="2838" width="1" style="2018" customWidth="1"/>
    <col min="2839" max="2839" width="6.7109375" style="2018" customWidth="1"/>
    <col min="2840" max="2840" width="1" style="2018" customWidth="1"/>
    <col min="2841" max="2841" width="6.7109375" style="2018" customWidth="1"/>
    <col min="2842" max="2842" width="1" style="2018" customWidth="1"/>
    <col min="2843" max="2843" width="6.7109375" style="2018" customWidth="1"/>
    <col min="2844" max="2844" width="1" style="2018" customWidth="1"/>
    <col min="2845" max="2845" width="6.7109375" style="2018" customWidth="1"/>
    <col min="2846" max="2846" width="1" style="2018" customWidth="1"/>
    <col min="2847" max="2847" width="6.7109375" style="2018" customWidth="1"/>
    <col min="2848" max="2848" width="1" style="2018" customWidth="1"/>
    <col min="2849" max="2850" width="6.7109375" style="2018" customWidth="1"/>
    <col min="2851" max="3072" width="11.42578125" style="2018"/>
    <col min="3073" max="3073" width="2" style="2018" customWidth="1"/>
    <col min="3074" max="3074" width="2.28515625" style="2018" customWidth="1"/>
    <col min="3075" max="3075" width="1.7109375" style="2018" customWidth="1"/>
    <col min="3076" max="3076" width="2.140625" style="2018" customWidth="1"/>
    <col min="3077" max="3077" width="6.7109375" style="2018" customWidth="1"/>
    <col min="3078" max="3078" width="1.5703125" style="2018" customWidth="1"/>
    <col min="3079" max="3079" width="58.28515625" style="2018" customWidth="1"/>
    <col min="3080" max="3082" width="4.7109375" style="2018" customWidth="1"/>
    <col min="3083" max="3083" width="1" style="2018" customWidth="1"/>
    <col min="3084" max="3086" width="4.7109375" style="2018" customWidth="1"/>
    <col min="3087" max="3088" width="11.42578125" style="2018"/>
    <col min="3089" max="3089" width="4.7109375" style="2018" customWidth="1"/>
    <col min="3090" max="3090" width="5" style="2018" customWidth="1"/>
    <col min="3091" max="3091" width="2.28515625" style="2018" customWidth="1"/>
    <col min="3092" max="3092" width="26" style="2018" customWidth="1"/>
    <col min="3093" max="3093" width="8" style="2018" customWidth="1"/>
    <col min="3094" max="3094" width="1" style="2018" customWidth="1"/>
    <col min="3095" max="3095" width="6.7109375" style="2018" customWidth="1"/>
    <col min="3096" max="3096" width="1" style="2018" customWidth="1"/>
    <col min="3097" max="3097" width="6.7109375" style="2018" customWidth="1"/>
    <col min="3098" max="3098" width="1" style="2018" customWidth="1"/>
    <col min="3099" max="3099" width="6.7109375" style="2018" customWidth="1"/>
    <col min="3100" max="3100" width="1" style="2018" customWidth="1"/>
    <col min="3101" max="3101" width="6.7109375" style="2018" customWidth="1"/>
    <col min="3102" max="3102" width="1" style="2018" customWidth="1"/>
    <col min="3103" max="3103" width="6.7109375" style="2018" customWidth="1"/>
    <col min="3104" max="3104" width="1" style="2018" customWidth="1"/>
    <col min="3105" max="3106" width="6.7109375" style="2018" customWidth="1"/>
    <col min="3107" max="3328" width="11.42578125" style="2018"/>
    <col min="3329" max="3329" width="2" style="2018" customWidth="1"/>
    <col min="3330" max="3330" width="2.28515625" style="2018" customWidth="1"/>
    <col min="3331" max="3331" width="1.7109375" style="2018" customWidth="1"/>
    <col min="3332" max="3332" width="2.140625" style="2018" customWidth="1"/>
    <col min="3333" max="3333" width="6.7109375" style="2018" customWidth="1"/>
    <col min="3334" max="3334" width="1.5703125" style="2018" customWidth="1"/>
    <col min="3335" max="3335" width="58.28515625" style="2018" customWidth="1"/>
    <col min="3336" max="3338" width="4.7109375" style="2018" customWidth="1"/>
    <col min="3339" max="3339" width="1" style="2018" customWidth="1"/>
    <col min="3340" max="3342" width="4.7109375" style="2018" customWidth="1"/>
    <col min="3343" max="3344" width="11.42578125" style="2018"/>
    <col min="3345" max="3345" width="4.7109375" style="2018" customWidth="1"/>
    <col min="3346" max="3346" width="5" style="2018" customWidth="1"/>
    <col min="3347" max="3347" width="2.28515625" style="2018" customWidth="1"/>
    <col min="3348" max="3348" width="26" style="2018" customWidth="1"/>
    <col min="3349" max="3349" width="8" style="2018" customWidth="1"/>
    <col min="3350" max="3350" width="1" style="2018" customWidth="1"/>
    <col min="3351" max="3351" width="6.7109375" style="2018" customWidth="1"/>
    <col min="3352" max="3352" width="1" style="2018" customWidth="1"/>
    <col min="3353" max="3353" width="6.7109375" style="2018" customWidth="1"/>
    <col min="3354" max="3354" width="1" style="2018" customWidth="1"/>
    <col min="3355" max="3355" width="6.7109375" style="2018" customWidth="1"/>
    <col min="3356" max="3356" width="1" style="2018" customWidth="1"/>
    <col min="3357" max="3357" width="6.7109375" style="2018" customWidth="1"/>
    <col min="3358" max="3358" width="1" style="2018" customWidth="1"/>
    <col min="3359" max="3359" width="6.7109375" style="2018" customWidth="1"/>
    <col min="3360" max="3360" width="1" style="2018" customWidth="1"/>
    <col min="3361" max="3362" width="6.7109375" style="2018" customWidth="1"/>
    <col min="3363" max="3584" width="11.42578125" style="2018"/>
    <col min="3585" max="3585" width="2" style="2018" customWidth="1"/>
    <col min="3586" max="3586" width="2.28515625" style="2018" customWidth="1"/>
    <col min="3587" max="3587" width="1.7109375" style="2018" customWidth="1"/>
    <col min="3588" max="3588" width="2.140625" style="2018" customWidth="1"/>
    <col min="3589" max="3589" width="6.7109375" style="2018" customWidth="1"/>
    <col min="3590" max="3590" width="1.5703125" style="2018" customWidth="1"/>
    <col min="3591" max="3591" width="58.28515625" style="2018" customWidth="1"/>
    <col min="3592" max="3594" width="4.7109375" style="2018" customWidth="1"/>
    <col min="3595" max="3595" width="1" style="2018" customWidth="1"/>
    <col min="3596" max="3598" width="4.7109375" style="2018" customWidth="1"/>
    <col min="3599" max="3600" width="11.42578125" style="2018"/>
    <col min="3601" max="3601" width="4.7109375" style="2018" customWidth="1"/>
    <col min="3602" max="3602" width="5" style="2018" customWidth="1"/>
    <col min="3603" max="3603" width="2.28515625" style="2018" customWidth="1"/>
    <col min="3604" max="3604" width="26" style="2018" customWidth="1"/>
    <col min="3605" max="3605" width="8" style="2018" customWidth="1"/>
    <col min="3606" max="3606" width="1" style="2018" customWidth="1"/>
    <col min="3607" max="3607" width="6.7109375" style="2018" customWidth="1"/>
    <col min="3608" max="3608" width="1" style="2018" customWidth="1"/>
    <col min="3609" max="3609" width="6.7109375" style="2018" customWidth="1"/>
    <col min="3610" max="3610" width="1" style="2018" customWidth="1"/>
    <col min="3611" max="3611" width="6.7109375" style="2018" customWidth="1"/>
    <col min="3612" max="3612" width="1" style="2018" customWidth="1"/>
    <col min="3613" max="3613" width="6.7109375" style="2018" customWidth="1"/>
    <col min="3614" max="3614" width="1" style="2018" customWidth="1"/>
    <col min="3615" max="3615" width="6.7109375" style="2018" customWidth="1"/>
    <col min="3616" max="3616" width="1" style="2018" customWidth="1"/>
    <col min="3617" max="3618" width="6.7109375" style="2018" customWidth="1"/>
    <col min="3619" max="3840" width="11.42578125" style="2018"/>
    <col min="3841" max="3841" width="2" style="2018" customWidth="1"/>
    <col min="3842" max="3842" width="2.28515625" style="2018" customWidth="1"/>
    <col min="3843" max="3843" width="1.7109375" style="2018" customWidth="1"/>
    <col min="3844" max="3844" width="2.140625" style="2018" customWidth="1"/>
    <col min="3845" max="3845" width="6.7109375" style="2018" customWidth="1"/>
    <col min="3846" max="3846" width="1.5703125" style="2018" customWidth="1"/>
    <col min="3847" max="3847" width="58.28515625" style="2018" customWidth="1"/>
    <col min="3848" max="3850" width="4.7109375" style="2018" customWidth="1"/>
    <col min="3851" max="3851" width="1" style="2018" customWidth="1"/>
    <col min="3852" max="3854" width="4.7109375" style="2018" customWidth="1"/>
    <col min="3855" max="3856" width="11.42578125" style="2018"/>
    <col min="3857" max="3857" width="4.7109375" style="2018" customWidth="1"/>
    <col min="3858" max="3858" width="5" style="2018" customWidth="1"/>
    <col min="3859" max="3859" width="2.28515625" style="2018" customWidth="1"/>
    <col min="3860" max="3860" width="26" style="2018" customWidth="1"/>
    <col min="3861" max="3861" width="8" style="2018" customWidth="1"/>
    <col min="3862" max="3862" width="1" style="2018" customWidth="1"/>
    <col min="3863" max="3863" width="6.7109375" style="2018" customWidth="1"/>
    <col min="3864" max="3864" width="1" style="2018" customWidth="1"/>
    <col min="3865" max="3865" width="6.7109375" style="2018" customWidth="1"/>
    <col min="3866" max="3866" width="1" style="2018" customWidth="1"/>
    <col min="3867" max="3867" width="6.7109375" style="2018" customWidth="1"/>
    <col min="3868" max="3868" width="1" style="2018" customWidth="1"/>
    <col min="3869" max="3869" width="6.7109375" style="2018" customWidth="1"/>
    <col min="3870" max="3870" width="1" style="2018" customWidth="1"/>
    <col min="3871" max="3871" width="6.7109375" style="2018" customWidth="1"/>
    <col min="3872" max="3872" width="1" style="2018" customWidth="1"/>
    <col min="3873" max="3874" width="6.7109375" style="2018" customWidth="1"/>
    <col min="3875" max="4096" width="11.42578125" style="2018"/>
    <col min="4097" max="4097" width="2" style="2018" customWidth="1"/>
    <col min="4098" max="4098" width="2.28515625" style="2018" customWidth="1"/>
    <col min="4099" max="4099" width="1.7109375" style="2018" customWidth="1"/>
    <col min="4100" max="4100" width="2.140625" style="2018" customWidth="1"/>
    <col min="4101" max="4101" width="6.7109375" style="2018" customWidth="1"/>
    <col min="4102" max="4102" width="1.5703125" style="2018" customWidth="1"/>
    <col min="4103" max="4103" width="58.28515625" style="2018" customWidth="1"/>
    <col min="4104" max="4106" width="4.7109375" style="2018" customWidth="1"/>
    <col min="4107" max="4107" width="1" style="2018" customWidth="1"/>
    <col min="4108" max="4110" width="4.7109375" style="2018" customWidth="1"/>
    <col min="4111" max="4112" width="11.42578125" style="2018"/>
    <col min="4113" max="4113" width="4.7109375" style="2018" customWidth="1"/>
    <col min="4114" max="4114" width="5" style="2018" customWidth="1"/>
    <col min="4115" max="4115" width="2.28515625" style="2018" customWidth="1"/>
    <col min="4116" max="4116" width="26" style="2018" customWidth="1"/>
    <col min="4117" max="4117" width="8" style="2018" customWidth="1"/>
    <col min="4118" max="4118" width="1" style="2018" customWidth="1"/>
    <col min="4119" max="4119" width="6.7109375" style="2018" customWidth="1"/>
    <col min="4120" max="4120" width="1" style="2018" customWidth="1"/>
    <col min="4121" max="4121" width="6.7109375" style="2018" customWidth="1"/>
    <col min="4122" max="4122" width="1" style="2018" customWidth="1"/>
    <col min="4123" max="4123" width="6.7109375" style="2018" customWidth="1"/>
    <col min="4124" max="4124" width="1" style="2018" customWidth="1"/>
    <col min="4125" max="4125" width="6.7109375" style="2018" customWidth="1"/>
    <col min="4126" max="4126" width="1" style="2018" customWidth="1"/>
    <col min="4127" max="4127" width="6.7109375" style="2018" customWidth="1"/>
    <col min="4128" max="4128" width="1" style="2018" customWidth="1"/>
    <col min="4129" max="4130" width="6.7109375" style="2018" customWidth="1"/>
    <col min="4131" max="4352" width="11.42578125" style="2018"/>
    <col min="4353" max="4353" width="2" style="2018" customWidth="1"/>
    <col min="4354" max="4354" width="2.28515625" style="2018" customWidth="1"/>
    <col min="4355" max="4355" width="1.7109375" style="2018" customWidth="1"/>
    <col min="4356" max="4356" width="2.140625" style="2018" customWidth="1"/>
    <col min="4357" max="4357" width="6.7109375" style="2018" customWidth="1"/>
    <col min="4358" max="4358" width="1.5703125" style="2018" customWidth="1"/>
    <col min="4359" max="4359" width="58.28515625" style="2018" customWidth="1"/>
    <col min="4360" max="4362" width="4.7109375" style="2018" customWidth="1"/>
    <col min="4363" max="4363" width="1" style="2018" customWidth="1"/>
    <col min="4364" max="4366" width="4.7109375" style="2018" customWidth="1"/>
    <col min="4367" max="4368" width="11.42578125" style="2018"/>
    <col min="4369" max="4369" width="4.7109375" style="2018" customWidth="1"/>
    <col min="4370" max="4370" width="5" style="2018" customWidth="1"/>
    <col min="4371" max="4371" width="2.28515625" style="2018" customWidth="1"/>
    <col min="4372" max="4372" width="26" style="2018" customWidth="1"/>
    <col min="4373" max="4373" width="8" style="2018" customWidth="1"/>
    <col min="4374" max="4374" width="1" style="2018" customWidth="1"/>
    <col min="4375" max="4375" width="6.7109375" style="2018" customWidth="1"/>
    <col min="4376" max="4376" width="1" style="2018" customWidth="1"/>
    <col min="4377" max="4377" width="6.7109375" style="2018" customWidth="1"/>
    <col min="4378" max="4378" width="1" style="2018" customWidth="1"/>
    <col min="4379" max="4379" width="6.7109375" style="2018" customWidth="1"/>
    <col min="4380" max="4380" width="1" style="2018" customWidth="1"/>
    <col min="4381" max="4381" width="6.7109375" style="2018" customWidth="1"/>
    <col min="4382" max="4382" width="1" style="2018" customWidth="1"/>
    <col min="4383" max="4383" width="6.7109375" style="2018" customWidth="1"/>
    <col min="4384" max="4384" width="1" style="2018" customWidth="1"/>
    <col min="4385" max="4386" width="6.7109375" style="2018" customWidth="1"/>
    <col min="4387" max="4608" width="11.42578125" style="2018"/>
    <col min="4609" max="4609" width="2" style="2018" customWidth="1"/>
    <col min="4610" max="4610" width="2.28515625" style="2018" customWidth="1"/>
    <col min="4611" max="4611" width="1.7109375" style="2018" customWidth="1"/>
    <col min="4612" max="4612" width="2.140625" style="2018" customWidth="1"/>
    <col min="4613" max="4613" width="6.7109375" style="2018" customWidth="1"/>
    <col min="4614" max="4614" width="1.5703125" style="2018" customWidth="1"/>
    <col min="4615" max="4615" width="58.28515625" style="2018" customWidth="1"/>
    <col min="4616" max="4618" width="4.7109375" style="2018" customWidth="1"/>
    <col min="4619" max="4619" width="1" style="2018" customWidth="1"/>
    <col min="4620" max="4622" width="4.7109375" style="2018" customWidth="1"/>
    <col min="4623" max="4624" width="11.42578125" style="2018"/>
    <col min="4625" max="4625" width="4.7109375" style="2018" customWidth="1"/>
    <col min="4626" max="4626" width="5" style="2018" customWidth="1"/>
    <col min="4627" max="4627" width="2.28515625" style="2018" customWidth="1"/>
    <col min="4628" max="4628" width="26" style="2018" customWidth="1"/>
    <col min="4629" max="4629" width="8" style="2018" customWidth="1"/>
    <col min="4630" max="4630" width="1" style="2018" customWidth="1"/>
    <col min="4631" max="4631" width="6.7109375" style="2018" customWidth="1"/>
    <col min="4632" max="4632" width="1" style="2018" customWidth="1"/>
    <col min="4633" max="4633" width="6.7109375" style="2018" customWidth="1"/>
    <col min="4634" max="4634" width="1" style="2018" customWidth="1"/>
    <col min="4635" max="4635" width="6.7109375" style="2018" customWidth="1"/>
    <col min="4636" max="4636" width="1" style="2018" customWidth="1"/>
    <col min="4637" max="4637" width="6.7109375" style="2018" customWidth="1"/>
    <col min="4638" max="4638" width="1" style="2018" customWidth="1"/>
    <col min="4639" max="4639" width="6.7109375" style="2018" customWidth="1"/>
    <col min="4640" max="4640" width="1" style="2018" customWidth="1"/>
    <col min="4641" max="4642" width="6.7109375" style="2018" customWidth="1"/>
    <col min="4643" max="4864" width="11.42578125" style="2018"/>
    <col min="4865" max="4865" width="2" style="2018" customWidth="1"/>
    <col min="4866" max="4866" width="2.28515625" style="2018" customWidth="1"/>
    <col min="4867" max="4867" width="1.7109375" style="2018" customWidth="1"/>
    <col min="4868" max="4868" width="2.140625" style="2018" customWidth="1"/>
    <col min="4869" max="4869" width="6.7109375" style="2018" customWidth="1"/>
    <col min="4870" max="4870" width="1.5703125" style="2018" customWidth="1"/>
    <col min="4871" max="4871" width="58.28515625" style="2018" customWidth="1"/>
    <col min="4872" max="4874" width="4.7109375" style="2018" customWidth="1"/>
    <col min="4875" max="4875" width="1" style="2018" customWidth="1"/>
    <col min="4876" max="4878" width="4.7109375" style="2018" customWidth="1"/>
    <col min="4879" max="4880" width="11.42578125" style="2018"/>
    <col min="4881" max="4881" width="4.7109375" style="2018" customWidth="1"/>
    <col min="4882" max="4882" width="5" style="2018" customWidth="1"/>
    <col min="4883" max="4883" width="2.28515625" style="2018" customWidth="1"/>
    <col min="4884" max="4884" width="26" style="2018" customWidth="1"/>
    <col min="4885" max="4885" width="8" style="2018" customWidth="1"/>
    <col min="4886" max="4886" width="1" style="2018" customWidth="1"/>
    <col min="4887" max="4887" width="6.7109375" style="2018" customWidth="1"/>
    <col min="4888" max="4888" width="1" style="2018" customWidth="1"/>
    <col min="4889" max="4889" width="6.7109375" style="2018" customWidth="1"/>
    <col min="4890" max="4890" width="1" style="2018" customWidth="1"/>
    <col min="4891" max="4891" width="6.7109375" style="2018" customWidth="1"/>
    <col min="4892" max="4892" width="1" style="2018" customWidth="1"/>
    <col min="4893" max="4893" width="6.7109375" style="2018" customWidth="1"/>
    <col min="4894" max="4894" width="1" style="2018" customWidth="1"/>
    <col min="4895" max="4895" width="6.7109375" style="2018" customWidth="1"/>
    <col min="4896" max="4896" width="1" style="2018" customWidth="1"/>
    <col min="4897" max="4898" width="6.7109375" style="2018" customWidth="1"/>
    <col min="4899" max="5120" width="11.42578125" style="2018"/>
    <col min="5121" max="5121" width="2" style="2018" customWidth="1"/>
    <col min="5122" max="5122" width="2.28515625" style="2018" customWidth="1"/>
    <col min="5123" max="5123" width="1.7109375" style="2018" customWidth="1"/>
    <col min="5124" max="5124" width="2.140625" style="2018" customWidth="1"/>
    <col min="5125" max="5125" width="6.7109375" style="2018" customWidth="1"/>
    <col min="5126" max="5126" width="1.5703125" style="2018" customWidth="1"/>
    <col min="5127" max="5127" width="58.28515625" style="2018" customWidth="1"/>
    <col min="5128" max="5130" width="4.7109375" style="2018" customWidth="1"/>
    <col min="5131" max="5131" width="1" style="2018" customWidth="1"/>
    <col min="5132" max="5134" width="4.7109375" style="2018" customWidth="1"/>
    <col min="5135" max="5136" width="11.42578125" style="2018"/>
    <col min="5137" max="5137" width="4.7109375" style="2018" customWidth="1"/>
    <col min="5138" max="5138" width="5" style="2018" customWidth="1"/>
    <col min="5139" max="5139" width="2.28515625" style="2018" customWidth="1"/>
    <col min="5140" max="5140" width="26" style="2018" customWidth="1"/>
    <col min="5141" max="5141" width="8" style="2018" customWidth="1"/>
    <col min="5142" max="5142" width="1" style="2018" customWidth="1"/>
    <col min="5143" max="5143" width="6.7109375" style="2018" customWidth="1"/>
    <col min="5144" max="5144" width="1" style="2018" customWidth="1"/>
    <col min="5145" max="5145" width="6.7109375" style="2018" customWidth="1"/>
    <col min="5146" max="5146" width="1" style="2018" customWidth="1"/>
    <col min="5147" max="5147" width="6.7109375" style="2018" customWidth="1"/>
    <col min="5148" max="5148" width="1" style="2018" customWidth="1"/>
    <col min="5149" max="5149" width="6.7109375" style="2018" customWidth="1"/>
    <col min="5150" max="5150" width="1" style="2018" customWidth="1"/>
    <col min="5151" max="5151" width="6.7109375" style="2018" customWidth="1"/>
    <col min="5152" max="5152" width="1" style="2018" customWidth="1"/>
    <col min="5153" max="5154" width="6.7109375" style="2018" customWidth="1"/>
    <col min="5155" max="5376" width="11.42578125" style="2018"/>
    <col min="5377" max="5377" width="2" style="2018" customWidth="1"/>
    <col min="5378" max="5378" width="2.28515625" style="2018" customWidth="1"/>
    <col min="5379" max="5379" width="1.7109375" style="2018" customWidth="1"/>
    <col min="5380" max="5380" width="2.140625" style="2018" customWidth="1"/>
    <col min="5381" max="5381" width="6.7109375" style="2018" customWidth="1"/>
    <col min="5382" max="5382" width="1.5703125" style="2018" customWidth="1"/>
    <col min="5383" max="5383" width="58.28515625" style="2018" customWidth="1"/>
    <col min="5384" max="5386" width="4.7109375" style="2018" customWidth="1"/>
    <col min="5387" max="5387" width="1" style="2018" customWidth="1"/>
    <col min="5388" max="5390" width="4.7109375" style="2018" customWidth="1"/>
    <col min="5391" max="5392" width="11.42578125" style="2018"/>
    <col min="5393" max="5393" width="4.7109375" style="2018" customWidth="1"/>
    <col min="5394" max="5394" width="5" style="2018" customWidth="1"/>
    <col min="5395" max="5395" width="2.28515625" style="2018" customWidth="1"/>
    <col min="5396" max="5396" width="26" style="2018" customWidth="1"/>
    <col min="5397" max="5397" width="8" style="2018" customWidth="1"/>
    <col min="5398" max="5398" width="1" style="2018" customWidth="1"/>
    <col min="5399" max="5399" width="6.7109375" style="2018" customWidth="1"/>
    <col min="5400" max="5400" width="1" style="2018" customWidth="1"/>
    <col min="5401" max="5401" width="6.7109375" style="2018" customWidth="1"/>
    <col min="5402" max="5402" width="1" style="2018" customWidth="1"/>
    <col min="5403" max="5403" width="6.7109375" style="2018" customWidth="1"/>
    <col min="5404" max="5404" width="1" style="2018" customWidth="1"/>
    <col min="5405" max="5405" width="6.7109375" style="2018" customWidth="1"/>
    <col min="5406" max="5406" width="1" style="2018" customWidth="1"/>
    <col min="5407" max="5407" width="6.7109375" style="2018" customWidth="1"/>
    <col min="5408" max="5408" width="1" style="2018" customWidth="1"/>
    <col min="5409" max="5410" width="6.7109375" style="2018" customWidth="1"/>
    <col min="5411" max="5632" width="11.42578125" style="2018"/>
    <col min="5633" max="5633" width="2" style="2018" customWidth="1"/>
    <col min="5634" max="5634" width="2.28515625" style="2018" customWidth="1"/>
    <col min="5635" max="5635" width="1.7109375" style="2018" customWidth="1"/>
    <col min="5636" max="5636" width="2.140625" style="2018" customWidth="1"/>
    <col min="5637" max="5637" width="6.7109375" style="2018" customWidth="1"/>
    <col min="5638" max="5638" width="1.5703125" style="2018" customWidth="1"/>
    <col min="5639" max="5639" width="58.28515625" style="2018" customWidth="1"/>
    <col min="5640" max="5642" width="4.7109375" style="2018" customWidth="1"/>
    <col min="5643" max="5643" width="1" style="2018" customWidth="1"/>
    <col min="5644" max="5646" width="4.7109375" style="2018" customWidth="1"/>
    <col min="5647" max="5648" width="11.42578125" style="2018"/>
    <col min="5649" max="5649" width="4.7109375" style="2018" customWidth="1"/>
    <col min="5650" max="5650" width="5" style="2018" customWidth="1"/>
    <col min="5651" max="5651" width="2.28515625" style="2018" customWidth="1"/>
    <col min="5652" max="5652" width="26" style="2018" customWidth="1"/>
    <col min="5653" max="5653" width="8" style="2018" customWidth="1"/>
    <col min="5654" max="5654" width="1" style="2018" customWidth="1"/>
    <col min="5655" max="5655" width="6.7109375" style="2018" customWidth="1"/>
    <col min="5656" max="5656" width="1" style="2018" customWidth="1"/>
    <col min="5657" max="5657" width="6.7109375" style="2018" customWidth="1"/>
    <col min="5658" max="5658" width="1" style="2018" customWidth="1"/>
    <col min="5659" max="5659" width="6.7109375" style="2018" customWidth="1"/>
    <col min="5660" max="5660" width="1" style="2018" customWidth="1"/>
    <col min="5661" max="5661" width="6.7109375" style="2018" customWidth="1"/>
    <col min="5662" max="5662" width="1" style="2018" customWidth="1"/>
    <col min="5663" max="5663" width="6.7109375" style="2018" customWidth="1"/>
    <col min="5664" max="5664" width="1" style="2018" customWidth="1"/>
    <col min="5665" max="5666" width="6.7109375" style="2018" customWidth="1"/>
    <col min="5667" max="5888" width="11.42578125" style="2018"/>
    <col min="5889" max="5889" width="2" style="2018" customWidth="1"/>
    <col min="5890" max="5890" width="2.28515625" style="2018" customWidth="1"/>
    <col min="5891" max="5891" width="1.7109375" style="2018" customWidth="1"/>
    <col min="5892" max="5892" width="2.140625" style="2018" customWidth="1"/>
    <col min="5893" max="5893" width="6.7109375" style="2018" customWidth="1"/>
    <col min="5894" max="5894" width="1.5703125" style="2018" customWidth="1"/>
    <col min="5895" max="5895" width="58.28515625" style="2018" customWidth="1"/>
    <col min="5896" max="5898" width="4.7109375" style="2018" customWidth="1"/>
    <col min="5899" max="5899" width="1" style="2018" customWidth="1"/>
    <col min="5900" max="5902" width="4.7109375" style="2018" customWidth="1"/>
    <col min="5903" max="5904" width="11.42578125" style="2018"/>
    <col min="5905" max="5905" width="4.7109375" style="2018" customWidth="1"/>
    <col min="5906" max="5906" width="5" style="2018" customWidth="1"/>
    <col min="5907" max="5907" width="2.28515625" style="2018" customWidth="1"/>
    <col min="5908" max="5908" width="26" style="2018" customWidth="1"/>
    <col min="5909" max="5909" width="8" style="2018" customWidth="1"/>
    <col min="5910" max="5910" width="1" style="2018" customWidth="1"/>
    <col min="5911" max="5911" width="6.7109375" style="2018" customWidth="1"/>
    <col min="5912" max="5912" width="1" style="2018" customWidth="1"/>
    <col min="5913" max="5913" width="6.7109375" style="2018" customWidth="1"/>
    <col min="5914" max="5914" width="1" style="2018" customWidth="1"/>
    <col min="5915" max="5915" width="6.7109375" style="2018" customWidth="1"/>
    <col min="5916" max="5916" width="1" style="2018" customWidth="1"/>
    <col min="5917" max="5917" width="6.7109375" style="2018" customWidth="1"/>
    <col min="5918" max="5918" width="1" style="2018" customWidth="1"/>
    <col min="5919" max="5919" width="6.7109375" style="2018" customWidth="1"/>
    <col min="5920" max="5920" width="1" style="2018" customWidth="1"/>
    <col min="5921" max="5922" width="6.7109375" style="2018" customWidth="1"/>
    <col min="5923" max="6144" width="11.42578125" style="2018"/>
    <col min="6145" max="6145" width="2" style="2018" customWidth="1"/>
    <col min="6146" max="6146" width="2.28515625" style="2018" customWidth="1"/>
    <col min="6147" max="6147" width="1.7109375" style="2018" customWidth="1"/>
    <col min="6148" max="6148" width="2.140625" style="2018" customWidth="1"/>
    <col min="6149" max="6149" width="6.7109375" style="2018" customWidth="1"/>
    <col min="6150" max="6150" width="1.5703125" style="2018" customWidth="1"/>
    <col min="6151" max="6151" width="58.28515625" style="2018" customWidth="1"/>
    <col min="6152" max="6154" width="4.7109375" style="2018" customWidth="1"/>
    <col min="6155" max="6155" width="1" style="2018" customWidth="1"/>
    <col min="6156" max="6158" width="4.7109375" style="2018" customWidth="1"/>
    <col min="6159" max="6160" width="11.42578125" style="2018"/>
    <col min="6161" max="6161" width="4.7109375" style="2018" customWidth="1"/>
    <col min="6162" max="6162" width="5" style="2018" customWidth="1"/>
    <col min="6163" max="6163" width="2.28515625" style="2018" customWidth="1"/>
    <col min="6164" max="6164" width="26" style="2018" customWidth="1"/>
    <col min="6165" max="6165" width="8" style="2018" customWidth="1"/>
    <col min="6166" max="6166" width="1" style="2018" customWidth="1"/>
    <col min="6167" max="6167" width="6.7109375" style="2018" customWidth="1"/>
    <col min="6168" max="6168" width="1" style="2018" customWidth="1"/>
    <col min="6169" max="6169" width="6.7109375" style="2018" customWidth="1"/>
    <col min="6170" max="6170" width="1" style="2018" customWidth="1"/>
    <col min="6171" max="6171" width="6.7109375" style="2018" customWidth="1"/>
    <col min="6172" max="6172" width="1" style="2018" customWidth="1"/>
    <col min="6173" max="6173" width="6.7109375" style="2018" customWidth="1"/>
    <col min="6174" max="6174" width="1" style="2018" customWidth="1"/>
    <col min="6175" max="6175" width="6.7109375" style="2018" customWidth="1"/>
    <col min="6176" max="6176" width="1" style="2018" customWidth="1"/>
    <col min="6177" max="6178" width="6.7109375" style="2018" customWidth="1"/>
    <col min="6179" max="6400" width="11.42578125" style="2018"/>
    <col min="6401" max="6401" width="2" style="2018" customWidth="1"/>
    <col min="6402" max="6402" width="2.28515625" style="2018" customWidth="1"/>
    <col min="6403" max="6403" width="1.7109375" style="2018" customWidth="1"/>
    <col min="6404" max="6404" width="2.140625" style="2018" customWidth="1"/>
    <col min="6405" max="6405" width="6.7109375" style="2018" customWidth="1"/>
    <col min="6406" max="6406" width="1.5703125" style="2018" customWidth="1"/>
    <col min="6407" max="6407" width="58.28515625" style="2018" customWidth="1"/>
    <col min="6408" max="6410" width="4.7109375" style="2018" customWidth="1"/>
    <col min="6411" max="6411" width="1" style="2018" customWidth="1"/>
    <col min="6412" max="6414" width="4.7109375" style="2018" customWidth="1"/>
    <col min="6415" max="6416" width="11.42578125" style="2018"/>
    <col min="6417" max="6417" width="4.7109375" style="2018" customWidth="1"/>
    <col min="6418" max="6418" width="5" style="2018" customWidth="1"/>
    <col min="6419" max="6419" width="2.28515625" style="2018" customWidth="1"/>
    <col min="6420" max="6420" width="26" style="2018" customWidth="1"/>
    <col min="6421" max="6421" width="8" style="2018" customWidth="1"/>
    <col min="6422" max="6422" width="1" style="2018" customWidth="1"/>
    <col min="6423" max="6423" width="6.7109375" style="2018" customWidth="1"/>
    <col min="6424" max="6424" width="1" style="2018" customWidth="1"/>
    <col min="6425" max="6425" width="6.7109375" style="2018" customWidth="1"/>
    <col min="6426" max="6426" width="1" style="2018" customWidth="1"/>
    <col min="6427" max="6427" width="6.7109375" style="2018" customWidth="1"/>
    <col min="6428" max="6428" width="1" style="2018" customWidth="1"/>
    <col min="6429" max="6429" width="6.7109375" style="2018" customWidth="1"/>
    <col min="6430" max="6430" width="1" style="2018" customWidth="1"/>
    <col min="6431" max="6431" width="6.7109375" style="2018" customWidth="1"/>
    <col min="6432" max="6432" width="1" style="2018" customWidth="1"/>
    <col min="6433" max="6434" width="6.7109375" style="2018" customWidth="1"/>
    <col min="6435" max="6656" width="11.42578125" style="2018"/>
    <col min="6657" max="6657" width="2" style="2018" customWidth="1"/>
    <col min="6658" max="6658" width="2.28515625" style="2018" customWidth="1"/>
    <col min="6659" max="6659" width="1.7109375" style="2018" customWidth="1"/>
    <col min="6660" max="6660" width="2.140625" style="2018" customWidth="1"/>
    <col min="6661" max="6661" width="6.7109375" style="2018" customWidth="1"/>
    <col min="6662" max="6662" width="1.5703125" style="2018" customWidth="1"/>
    <col min="6663" max="6663" width="58.28515625" style="2018" customWidth="1"/>
    <col min="6664" max="6666" width="4.7109375" style="2018" customWidth="1"/>
    <col min="6667" max="6667" width="1" style="2018" customWidth="1"/>
    <col min="6668" max="6670" width="4.7109375" style="2018" customWidth="1"/>
    <col min="6671" max="6672" width="11.42578125" style="2018"/>
    <col min="6673" max="6673" width="4.7109375" style="2018" customWidth="1"/>
    <col min="6674" max="6674" width="5" style="2018" customWidth="1"/>
    <col min="6675" max="6675" width="2.28515625" style="2018" customWidth="1"/>
    <col min="6676" max="6676" width="26" style="2018" customWidth="1"/>
    <col min="6677" max="6677" width="8" style="2018" customWidth="1"/>
    <col min="6678" max="6678" width="1" style="2018" customWidth="1"/>
    <col min="6679" max="6679" width="6.7109375" style="2018" customWidth="1"/>
    <col min="6680" max="6680" width="1" style="2018" customWidth="1"/>
    <col min="6681" max="6681" width="6.7109375" style="2018" customWidth="1"/>
    <col min="6682" max="6682" width="1" style="2018" customWidth="1"/>
    <col min="6683" max="6683" width="6.7109375" style="2018" customWidth="1"/>
    <col min="6684" max="6684" width="1" style="2018" customWidth="1"/>
    <col min="6685" max="6685" width="6.7109375" style="2018" customWidth="1"/>
    <col min="6686" max="6686" width="1" style="2018" customWidth="1"/>
    <col min="6687" max="6687" width="6.7109375" style="2018" customWidth="1"/>
    <col min="6688" max="6688" width="1" style="2018" customWidth="1"/>
    <col min="6689" max="6690" width="6.7109375" style="2018" customWidth="1"/>
    <col min="6691" max="6912" width="11.42578125" style="2018"/>
    <col min="6913" max="6913" width="2" style="2018" customWidth="1"/>
    <col min="6914" max="6914" width="2.28515625" style="2018" customWidth="1"/>
    <col min="6915" max="6915" width="1.7109375" style="2018" customWidth="1"/>
    <col min="6916" max="6916" width="2.140625" style="2018" customWidth="1"/>
    <col min="6917" max="6917" width="6.7109375" style="2018" customWidth="1"/>
    <col min="6918" max="6918" width="1.5703125" style="2018" customWidth="1"/>
    <col min="6919" max="6919" width="58.28515625" style="2018" customWidth="1"/>
    <col min="6920" max="6922" width="4.7109375" style="2018" customWidth="1"/>
    <col min="6923" max="6923" width="1" style="2018" customWidth="1"/>
    <col min="6924" max="6926" width="4.7109375" style="2018" customWidth="1"/>
    <col min="6927" max="6928" width="11.42578125" style="2018"/>
    <col min="6929" max="6929" width="4.7109375" style="2018" customWidth="1"/>
    <col min="6930" max="6930" width="5" style="2018" customWidth="1"/>
    <col min="6931" max="6931" width="2.28515625" style="2018" customWidth="1"/>
    <col min="6932" max="6932" width="26" style="2018" customWidth="1"/>
    <col min="6933" max="6933" width="8" style="2018" customWidth="1"/>
    <col min="6934" max="6934" width="1" style="2018" customWidth="1"/>
    <col min="6935" max="6935" width="6.7109375" style="2018" customWidth="1"/>
    <col min="6936" max="6936" width="1" style="2018" customWidth="1"/>
    <col min="6937" max="6937" width="6.7109375" style="2018" customWidth="1"/>
    <col min="6938" max="6938" width="1" style="2018" customWidth="1"/>
    <col min="6939" max="6939" width="6.7109375" style="2018" customWidth="1"/>
    <col min="6940" max="6940" width="1" style="2018" customWidth="1"/>
    <col min="6941" max="6941" width="6.7109375" style="2018" customWidth="1"/>
    <col min="6942" max="6942" width="1" style="2018" customWidth="1"/>
    <col min="6943" max="6943" width="6.7109375" style="2018" customWidth="1"/>
    <col min="6944" max="6944" width="1" style="2018" customWidth="1"/>
    <col min="6945" max="6946" width="6.7109375" style="2018" customWidth="1"/>
    <col min="6947" max="7168" width="11.42578125" style="2018"/>
    <col min="7169" max="7169" width="2" style="2018" customWidth="1"/>
    <col min="7170" max="7170" width="2.28515625" style="2018" customWidth="1"/>
    <col min="7171" max="7171" width="1.7109375" style="2018" customWidth="1"/>
    <col min="7172" max="7172" width="2.140625" style="2018" customWidth="1"/>
    <col min="7173" max="7173" width="6.7109375" style="2018" customWidth="1"/>
    <col min="7174" max="7174" width="1.5703125" style="2018" customWidth="1"/>
    <col min="7175" max="7175" width="58.28515625" style="2018" customWidth="1"/>
    <col min="7176" max="7178" width="4.7109375" style="2018" customWidth="1"/>
    <col min="7179" max="7179" width="1" style="2018" customWidth="1"/>
    <col min="7180" max="7182" width="4.7109375" style="2018" customWidth="1"/>
    <col min="7183" max="7184" width="11.42578125" style="2018"/>
    <col min="7185" max="7185" width="4.7109375" style="2018" customWidth="1"/>
    <col min="7186" max="7186" width="5" style="2018" customWidth="1"/>
    <col min="7187" max="7187" width="2.28515625" style="2018" customWidth="1"/>
    <col min="7188" max="7188" width="26" style="2018" customWidth="1"/>
    <col min="7189" max="7189" width="8" style="2018" customWidth="1"/>
    <col min="7190" max="7190" width="1" style="2018" customWidth="1"/>
    <col min="7191" max="7191" width="6.7109375" style="2018" customWidth="1"/>
    <col min="7192" max="7192" width="1" style="2018" customWidth="1"/>
    <col min="7193" max="7193" width="6.7109375" style="2018" customWidth="1"/>
    <col min="7194" max="7194" width="1" style="2018" customWidth="1"/>
    <col min="7195" max="7195" width="6.7109375" style="2018" customWidth="1"/>
    <col min="7196" max="7196" width="1" style="2018" customWidth="1"/>
    <col min="7197" max="7197" width="6.7109375" style="2018" customWidth="1"/>
    <col min="7198" max="7198" width="1" style="2018" customWidth="1"/>
    <col min="7199" max="7199" width="6.7109375" style="2018" customWidth="1"/>
    <col min="7200" max="7200" width="1" style="2018" customWidth="1"/>
    <col min="7201" max="7202" width="6.7109375" style="2018" customWidth="1"/>
    <col min="7203" max="7424" width="11.42578125" style="2018"/>
    <col min="7425" max="7425" width="2" style="2018" customWidth="1"/>
    <col min="7426" max="7426" width="2.28515625" style="2018" customWidth="1"/>
    <col min="7427" max="7427" width="1.7109375" style="2018" customWidth="1"/>
    <col min="7428" max="7428" width="2.140625" style="2018" customWidth="1"/>
    <col min="7429" max="7429" width="6.7109375" style="2018" customWidth="1"/>
    <col min="7430" max="7430" width="1.5703125" style="2018" customWidth="1"/>
    <col min="7431" max="7431" width="58.28515625" style="2018" customWidth="1"/>
    <col min="7432" max="7434" width="4.7109375" style="2018" customWidth="1"/>
    <col min="7435" max="7435" width="1" style="2018" customWidth="1"/>
    <col min="7436" max="7438" width="4.7109375" style="2018" customWidth="1"/>
    <col min="7439" max="7440" width="11.42578125" style="2018"/>
    <col min="7441" max="7441" width="4.7109375" style="2018" customWidth="1"/>
    <col min="7442" max="7442" width="5" style="2018" customWidth="1"/>
    <col min="7443" max="7443" width="2.28515625" style="2018" customWidth="1"/>
    <col min="7444" max="7444" width="26" style="2018" customWidth="1"/>
    <col min="7445" max="7445" width="8" style="2018" customWidth="1"/>
    <col min="7446" max="7446" width="1" style="2018" customWidth="1"/>
    <col min="7447" max="7447" width="6.7109375" style="2018" customWidth="1"/>
    <col min="7448" max="7448" width="1" style="2018" customWidth="1"/>
    <col min="7449" max="7449" width="6.7109375" style="2018" customWidth="1"/>
    <col min="7450" max="7450" width="1" style="2018" customWidth="1"/>
    <col min="7451" max="7451" width="6.7109375" style="2018" customWidth="1"/>
    <col min="7452" max="7452" width="1" style="2018" customWidth="1"/>
    <col min="7453" max="7453" width="6.7109375" style="2018" customWidth="1"/>
    <col min="7454" max="7454" width="1" style="2018" customWidth="1"/>
    <col min="7455" max="7455" width="6.7109375" style="2018" customWidth="1"/>
    <col min="7456" max="7456" width="1" style="2018" customWidth="1"/>
    <col min="7457" max="7458" width="6.7109375" style="2018" customWidth="1"/>
    <col min="7459" max="7680" width="11.42578125" style="2018"/>
    <col min="7681" max="7681" width="2" style="2018" customWidth="1"/>
    <col min="7682" max="7682" width="2.28515625" style="2018" customWidth="1"/>
    <col min="7683" max="7683" width="1.7109375" style="2018" customWidth="1"/>
    <col min="7684" max="7684" width="2.140625" style="2018" customWidth="1"/>
    <col min="7685" max="7685" width="6.7109375" style="2018" customWidth="1"/>
    <col min="7686" max="7686" width="1.5703125" style="2018" customWidth="1"/>
    <col min="7687" max="7687" width="58.28515625" style="2018" customWidth="1"/>
    <col min="7688" max="7690" width="4.7109375" style="2018" customWidth="1"/>
    <col min="7691" max="7691" width="1" style="2018" customWidth="1"/>
    <col min="7692" max="7694" width="4.7109375" style="2018" customWidth="1"/>
    <col min="7695" max="7696" width="11.42578125" style="2018"/>
    <col min="7697" max="7697" width="4.7109375" style="2018" customWidth="1"/>
    <col min="7698" max="7698" width="5" style="2018" customWidth="1"/>
    <col min="7699" max="7699" width="2.28515625" style="2018" customWidth="1"/>
    <col min="7700" max="7700" width="26" style="2018" customWidth="1"/>
    <col min="7701" max="7701" width="8" style="2018" customWidth="1"/>
    <col min="7702" max="7702" width="1" style="2018" customWidth="1"/>
    <col min="7703" max="7703" width="6.7109375" style="2018" customWidth="1"/>
    <col min="7704" max="7704" width="1" style="2018" customWidth="1"/>
    <col min="7705" max="7705" width="6.7109375" style="2018" customWidth="1"/>
    <col min="7706" max="7706" width="1" style="2018" customWidth="1"/>
    <col min="7707" max="7707" width="6.7109375" style="2018" customWidth="1"/>
    <col min="7708" max="7708" width="1" style="2018" customWidth="1"/>
    <col min="7709" max="7709" width="6.7109375" style="2018" customWidth="1"/>
    <col min="7710" max="7710" width="1" style="2018" customWidth="1"/>
    <col min="7711" max="7711" width="6.7109375" style="2018" customWidth="1"/>
    <col min="7712" max="7712" width="1" style="2018" customWidth="1"/>
    <col min="7713" max="7714" width="6.7109375" style="2018" customWidth="1"/>
    <col min="7715" max="7936" width="11.42578125" style="2018"/>
    <col min="7937" max="7937" width="2" style="2018" customWidth="1"/>
    <col min="7938" max="7938" width="2.28515625" style="2018" customWidth="1"/>
    <col min="7939" max="7939" width="1.7109375" style="2018" customWidth="1"/>
    <col min="7940" max="7940" width="2.140625" style="2018" customWidth="1"/>
    <col min="7941" max="7941" width="6.7109375" style="2018" customWidth="1"/>
    <col min="7942" max="7942" width="1.5703125" style="2018" customWidth="1"/>
    <col min="7943" max="7943" width="58.28515625" style="2018" customWidth="1"/>
    <col min="7944" max="7946" width="4.7109375" style="2018" customWidth="1"/>
    <col min="7947" max="7947" width="1" style="2018" customWidth="1"/>
    <col min="7948" max="7950" width="4.7109375" style="2018" customWidth="1"/>
    <col min="7951" max="7952" width="11.42578125" style="2018"/>
    <col min="7953" max="7953" width="4.7109375" style="2018" customWidth="1"/>
    <col min="7954" max="7954" width="5" style="2018" customWidth="1"/>
    <col min="7955" max="7955" width="2.28515625" style="2018" customWidth="1"/>
    <col min="7956" max="7956" width="26" style="2018" customWidth="1"/>
    <col min="7957" max="7957" width="8" style="2018" customWidth="1"/>
    <col min="7958" max="7958" width="1" style="2018" customWidth="1"/>
    <col min="7959" max="7959" width="6.7109375" style="2018" customWidth="1"/>
    <col min="7960" max="7960" width="1" style="2018" customWidth="1"/>
    <col min="7961" max="7961" width="6.7109375" style="2018" customWidth="1"/>
    <col min="7962" max="7962" width="1" style="2018" customWidth="1"/>
    <col min="7963" max="7963" width="6.7109375" style="2018" customWidth="1"/>
    <col min="7964" max="7964" width="1" style="2018" customWidth="1"/>
    <col min="7965" max="7965" width="6.7109375" style="2018" customWidth="1"/>
    <col min="7966" max="7966" width="1" style="2018" customWidth="1"/>
    <col min="7967" max="7967" width="6.7109375" style="2018" customWidth="1"/>
    <col min="7968" max="7968" width="1" style="2018" customWidth="1"/>
    <col min="7969" max="7970" width="6.7109375" style="2018" customWidth="1"/>
    <col min="7971" max="8192" width="11.42578125" style="2018"/>
    <col min="8193" max="8193" width="2" style="2018" customWidth="1"/>
    <col min="8194" max="8194" width="2.28515625" style="2018" customWidth="1"/>
    <col min="8195" max="8195" width="1.7109375" style="2018" customWidth="1"/>
    <col min="8196" max="8196" width="2.140625" style="2018" customWidth="1"/>
    <col min="8197" max="8197" width="6.7109375" style="2018" customWidth="1"/>
    <col min="8198" max="8198" width="1.5703125" style="2018" customWidth="1"/>
    <col min="8199" max="8199" width="58.28515625" style="2018" customWidth="1"/>
    <col min="8200" max="8202" width="4.7109375" style="2018" customWidth="1"/>
    <col min="8203" max="8203" width="1" style="2018" customWidth="1"/>
    <col min="8204" max="8206" width="4.7109375" style="2018" customWidth="1"/>
    <col min="8207" max="8208" width="11.42578125" style="2018"/>
    <col min="8209" max="8209" width="4.7109375" style="2018" customWidth="1"/>
    <col min="8210" max="8210" width="5" style="2018" customWidth="1"/>
    <col min="8211" max="8211" width="2.28515625" style="2018" customWidth="1"/>
    <col min="8212" max="8212" width="26" style="2018" customWidth="1"/>
    <col min="8213" max="8213" width="8" style="2018" customWidth="1"/>
    <col min="8214" max="8214" width="1" style="2018" customWidth="1"/>
    <col min="8215" max="8215" width="6.7109375" style="2018" customWidth="1"/>
    <col min="8216" max="8216" width="1" style="2018" customWidth="1"/>
    <col min="8217" max="8217" width="6.7109375" style="2018" customWidth="1"/>
    <col min="8218" max="8218" width="1" style="2018" customWidth="1"/>
    <col min="8219" max="8219" width="6.7109375" style="2018" customWidth="1"/>
    <col min="8220" max="8220" width="1" style="2018" customWidth="1"/>
    <col min="8221" max="8221" width="6.7109375" style="2018" customWidth="1"/>
    <col min="8222" max="8222" width="1" style="2018" customWidth="1"/>
    <col min="8223" max="8223" width="6.7109375" style="2018" customWidth="1"/>
    <col min="8224" max="8224" width="1" style="2018" customWidth="1"/>
    <col min="8225" max="8226" width="6.7109375" style="2018" customWidth="1"/>
    <col min="8227" max="8448" width="11.42578125" style="2018"/>
    <col min="8449" max="8449" width="2" style="2018" customWidth="1"/>
    <col min="8450" max="8450" width="2.28515625" style="2018" customWidth="1"/>
    <col min="8451" max="8451" width="1.7109375" style="2018" customWidth="1"/>
    <col min="8452" max="8452" width="2.140625" style="2018" customWidth="1"/>
    <col min="8453" max="8453" width="6.7109375" style="2018" customWidth="1"/>
    <col min="8454" max="8454" width="1.5703125" style="2018" customWidth="1"/>
    <col min="8455" max="8455" width="58.28515625" style="2018" customWidth="1"/>
    <col min="8456" max="8458" width="4.7109375" style="2018" customWidth="1"/>
    <col min="8459" max="8459" width="1" style="2018" customWidth="1"/>
    <col min="8460" max="8462" width="4.7109375" style="2018" customWidth="1"/>
    <col min="8463" max="8464" width="11.42578125" style="2018"/>
    <col min="8465" max="8465" width="4.7109375" style="2018" customWidth="1"/>
    <col min="8466" max="8466" width="5" style="2018" customWidth="1"/>
    <col min="8467" max="8467" width="2.28515625" style="2018" customWidth="1"/>
    <col min="8468" max="8468" width="26" style="2018" customWidth="1"/>
    <col min="8469" max="8469" width="8" style="2018" customWidth="1"/>
    <col min="8470" max="8470" width="1" style="2018" customWidth="1"/>
    <col min="8471" max="8471" width="6.7109375" style="2018" customWidth="1"/>
    <col min="8472" max="8472" width="1" style="2018" customWidth="1"/>
    <col min="8473" max="8473" width="6.7109375" style="2018" customWidth="1"/>
    <col min="8474" max="8474" width="1" style="2018" customWidth="1"/>
    <col min="8475" max="8475" width="6.7109375" style="2018" customWidth="1"/>
    <col min="8476" max="8476" width="1" style="2018" customWidth="1"/>
    <col min="8477" max="8477" width="6.7109375" style="2018" customWidth="1"/>
    <col min="8478" max="8478" width="1" style="2018" customWidth="1"/>
    <col min="8479" max="8479" width="6.7109375" style="2018" customWidth="1"/>
    <col min="8480" max="8480" width="1" style="2018" customWidth="1"/>
    <col min="8481" max="8482" width="6.7109375" style="2018" customWidth="1"/>
    <col min="8483" max="8704" width="11.42578125" style="2018"/>
    <col min="8705" max="8705" width="2" style="2018" customWidth="1"/>
    <col min="8706" max="8706" width="2.28515625" style="2018" customWidth="1"/>
    <col min="8707" max="8707" width="1.7109375" style="2018" customWidth="1"/>
    <col min="8708" max="8708" width="2.140625" style="2018" customWidth="1"/>
    <col min="8709" max="8709" width="6.7109375" style="2018" customWidth="1"/>
    <col min="8710" max="8710" width="1.5703125" style="2018" customWidth="1"/>
    <col min="8711" max="8711" width="58.28515625" style="2018" customWidth="1"/>
    <col min="8712" max="8714" width="4.7109375" style="2018" customWidth="1"/>
    <col min="8715" max="8715" width="1" style="2018" customWidth="1"/>
    <col min="8716" max="8718" width="4.7109375" style="2018" customWidth="1"/>
    <col min="8719" max="8720" width="11.42578125" style="2018"/>
    <col min="8721" max="8721" width="4.7109375" style="2018" customWidth="1"/>
    <col min="8722" max="8722" width="5" style="2018" customWidth="1"/>
    <col min="8723" max="8723" width="2.28515625" style="2018" customWidth="1"/>
    <col min="8724" max="8724" width="26" style="2018" customWidth="1"/>
    <col min="8725" max="8725" width="8" style="2018" customWidth="1"/>
    <col min="8726" max="8726" width="1" style="2018" customWidth="1"/>
    <col min="8727" max="8727" width="6.7109375" style="2018" customWidth="1"/>
    <col min="8728" max="8728" width="1" style="2018" customWidth="1"/>
    <col min="8729" max="8729" width="6.7109375" style="2018" customWidth="1"/>
    <col min="8730" max="8730" width="1" style="2018" customWidth="1"/>
    <col min="8731" max="8731" width="6.7109375" style="2018" customWidth="1"/>
    <col min="8732" max="8732" width="1" style="2018" customWidth="1"/>
    <col min="8733" max="8733" width="6.7109375" style="2018" customWidth="1"/>
    <col min="8734" max="8734" width="1" style="2018" customWidth="1"/>
    <col min="8735" max="8735" width="6.7109375" style="2018" customWidth="1"/>
    <col min="8736" max="8736" width="1" style="2018" customWidth="1"/>
    <col min="8737" max="8738" width="6.7109375" style="2018" customWidth="1"/>
    <col min="8739" max="8960" width="11.42578125" style="2018"/>
    <col min="8961" max="8961" width="2" style="2018" customWidth="1"/>
    <col min="8962" max="8962" width="2.28515625" style="2018" customWidth="1"/>
    <col min="8963" max="8963" width="1.7109375" style="2018" customWidth="1"/>
    <col min="8964" max="8964" width="2.140625" style="2018" customWidth="1"/>
    <col min="8965" max="8965" width="6.7109375" style="2018" customWidth="1"/>
    <col min="8966" max="8966" width="1.5703125" style="2018" customWidth="1"/>
    <col min="8967" max="8967" width="58.28515625" style="2018" customWidth="1"/>
    <col min="8968" max="8970" width="4.7109375" style="2018" customWidth="1"/>
    <col min="8971" max="8971" width="1" style="2018" customWidth="1"/>
    <col min="8972" max="8974" width="4.7109375" style="2018" customWidth="1"/>
    <col min="8975" max="8976" width="11.42578125" style="2018"/>
    <col min="8977" max="8977" width="4.7109375" style="2018" customWidth="1"/>
    <col min="8978" max="8978" width="5" style="2018" customWidth="1"/>
    <col min="8979" max="8979" width="2.28515625" style="2018" customWidth="1"/>
    <col min="8980" max="8980" width="26" style="2018" customWidth="1"/>
    <col min="8981" max="8981" width="8" style="2018" customWidth="1"/>
    <col min="8982" max="8982" width="1" style="2018" customWidth="1"/>
    <col min="8983" max="8983" width="6.7109375" style="2018" customWidth="1"/>
    <col min="8984" max="8984" width="1" style="2018" customWidth="1"/>
    <col min="8985" max="8985" width="6.7109375" style="2018" customWidth="1"/>
    <col min="8986" max="8986" width="1" style="2018" customWidth="1"/>
    <col min="8987" max="8987" width="6.7109375" style="2018" customWidth="1"/>
    <col min="8988" max="8988" width="1" style="2018" customWidth="1"/>
    <col min="8989" max="8989" width="6.7109375" style="2018" customWidth="1"/>
    <col min="8990" max="8990" width="1" style="2018" customWidth="1"/>
    <col min="8991" max="8991" width="6.7109375" style="2018" customWidth="1"/>
    <col min="8992" max="8992" width="1" style="2018" customWidth="1"/>
    <col min="8993" max="8994" width="6.7109375" style="2018" customWidth="1"/>
    <col min="8995" max="9216" width="11.42578125" style="2018"/>
    <col min="9217" max="9217" width="2" style="2018" customWidth="1"/>
    <col min="9218" max="9218" width="2.28515625" style="2018" customWidth="1"/>
    <col min="9219" max="9219" width="1.7109375" style="2018" customWidth="1"/>
    <col min="9220" max="9220" width="2.140625" style="2018" customWidth="1"/>
    <col min="9221" max="9221" width="6.7109375" style="2018" customWidth="1"/>
    <col min="9222" max="9222" width="1.5703125" style="2018" customWidth="1"/>
    <col min="9223" max="9223" width="58.28515625" style="2018" customWidth="1"/>
    <col min="9224" max="9226" width="4.7109375" style="2018" customWidth="1"/>
    <col min="9227" max="9227" width="1" style="2018" customWidth="1"/>
    <col min="9228" max="9230" width="4.7109375" style="2018" customWidth="1"/>
    <col min="9231" max="9232" width="11.42578125" style="2018"/>
    <col min="9233" max="9233" width="4.7109375" style="2018" customWidth="1"/>
    <col min="9234" max="9234" width="5" style="2018" customWidth="1"/>
    <col min="9235" max="9235" width="2.28515625" style="2018" customWidth="1"/>
    <col min="9236" max="9236" width="26" style="2018" customWidth="1"/>
    <col min="9237" max="9237" width="8" style="2018" customWidth="1"/>
    <col min="9238" max="9238" width="1" style="2018" customWidth="1"/>
    <col min="9239" max="9239" width="6.7109375" style="2018" customWidth="1"/>
    <col min="9240" max="9240" width="1" style="2018" customWidth="1"/>
    <col min="9241" max="9241" width="6.7109375" style="2018" customWidth="1"/>
    <col min="9242" max="9242" width="1" style="2018" customWidth="1"/>
    <col min="9243" max="9243" width="6.7109375" style="2018" customWidth="1"/>
    <col min="9244" max="9244" width="1" style="2018" customWidth="1"/>
    <col min="9245" max="9245" width="6.7109375" style="2018" customWidth="1"/>
    <col min="9246" max="9246" width="1" style="2018" customWidth="1"/>
    <col min="9247" max="9247" width="6.7109375" style="2018" customWidth="1"/>
    <col min="9248" max="9248" width="1" style="2018" customWidth="1"/>
    <col min="9249" max="9250" width="6.7109375" style="2018" customWidth="1"/>
    <col min="9251" max="9472" width="11.42578125" style="2018"/>
    <col min="9473" max="9473" width="2" style="2018" customWidth="1"/>
    <col min="9474" max="9474" width="2.28515625" style="2018" customWidth="1"/>
    <col min="9475" max="9475" width="1.7109375" style="2018" customWidth="1"/>
    <col min="9476" max="9476" width="2.140625" style="2018" customWidth="1"/>
    <col min="9477" max="9477" width="6.7109375" style="2018" customWidth="1"/>
    <col min="9478" max="9478" width="1.5703125" style="2018" customWidth="1"/>
    <col min="9479" max="9479" width="58.28515625" style="2018" customWidth="1"/>
    <col min="9480" max="9482" width="4.7109375" style="2018" customWidth="1"/>
    <col min="9483" max="9483" width="1" style="2018" customWidth="1"/>
    <col min="9484" max="9486" width="4.7109375" style="2018" customWidth="1"/>
    <col min="9487" max="9488" width="11.42578125" style="2018"/>
    <col min="9489" max="9489" width="4.7109375" style="2018" customWidth="1"/>
    <col min="9490" max="9490" width="5" style="2018" customWidth="1"/>
    <col min="9491" max="9491" width="2.28515625" style="2018" customWidth="1"/>
    <col min="9492" max="9492" width="26" style="2018" customWidth="1"/>
    <col min="9493" max="9493" width="8" style="2018" customWidth="1"/>
    <col min="9494" max="9494" width="1" style="2018" customWidth="1"/>
    <col min="9495" max="9495" width="6.7109375" style="2018" customWidth="1"/>
    <col min="9496" max="9496" width="1" style="2018" customWidth="1"/>
    <col min="9497" max="9497" width="6.7109375" style="2018" customWidth="1"/>
    <col min="9498" max="9498" width="1" style="2018" customWidth="1"/>
    <col min="9499" max="9499" width="6.7109375" style="2018" customWidth="1"/>
    <col min="9500" max="9500" width="1" style="2018" customWidth="1"/>
    <col min="9501" max="9501" width="6.7109375" style="2018" customWidth="1"/>
    <col min="9502" max="9502" width="1" style="2018" customWidth="1"/>
    <col min="9503" max="9503" width="6.7109375" style="2018" customWidth="1"/>
    <col min="9504" max="9504" width="1" style="2018" customWidth="1"/>
    <col min="9505" max="9506" width="6.7109375" style="2018" customWidth="1"/>
    <col min="9507" max="9728" width="11.42578125" style="2018"/>
    <col min="9729" max="9729" width="2" style="2018" customWidth="1"/>
    <col min="9730" max="9730" width="2.28515625" style="2018" customWidth="1"/>
    <col min="9731" max="9731" width="1.7109375" style="2018" customWidth="1"/>
    <col min="9732" max="9732" width="2.140625" style="2018" customWidth="1"/>
    <col min="9733" max="9733" width="6.7109375" style="2018" customWidth="1"/>
    <col min="9734" max="9734" width="1.5703125" style="2018" customWidth="1"/>
    <col min="9735" max="9735" width="58.28515625" style="2018" customWidth="1"/>
    <col min="9736" max="9738" width="4.7109375" style="2018" customWidth="1"/>
    <col min="9739" max="9739" width="1" style="2018" customWidth="1"/>
    <col min="9740" max="9742" width="4.7109375" style="2018" customWidth="1"/>
    <col min="9743" max="9744" width="11.42578125" style="2018"/>
    <col min="9745" max="9745" width="4.7109375" style="2018" customWidth="1"/>
    <col min="9746" max="9746" width="5" style="2018" customWidth="1"/>
    <col min="9747" max="9747" width="2.28515625" style="2018" customWidth="1"/>
    <col min="9748" max="9748" width="26" style="2018" customWidth="1"/>
    <col min="9749" max="9749" width="8" style="2018" customWidth="1"/>
    <col min="9750" max="9750" width="1" style="2018" customWidth="1"/>
    <col min="9751" max="9751" width="6.7109375" style="2018" customWidth="1"/>
    <col min="9752" max="9752" width="1" style="2018" customWidth="1"/>
    <col min="9753" max="9753" width="6.7109375" style="2018" customWidth="1"/>
    <col min="9754" max="9754" width="1" style="2018" customWidth="1"/>
    <col min="9755" max="9755" width="6.7109375" style="2018" customWidth="1"/>
    <col min="9756" max="9756" width="1" style="2018" customWidth="1"/>
    <col min="9757" max="9757" width="6.7109375" style="2018" customWidth="1"/>
    <col min="9758" max="9758" width="1" style="2018" customWidth="1"/>
    <col min="9759" max="9759" width="6.7109375" style="2018" customWidth="1"/>
    <col min="9760" max="9760" width="1" style="2018" customWidth="1"/>
    <col min="9761" max="9762" width="6.7109375" style="2018" customWidth="1"/>
    <col min="9763" max="9984" width="11.42578125" style="2018"/>
    <col min="9985" max="9985" width="2" style="2018" customWidth="1"/>
    <col min="9986" max="9986" width="2.28515625" style="2018" customWidth="1"/>
    <col min="9987" max="9987" width="1.7109375" style="2018" customWidth="1"/>
    <col min="9988" max="9988" width="2.140625" style="2018" customWidth="1"/>
    <col min="9989" max="9989" width="6.7109375" style="2018" customWidth="1"/>
    <col min="9990" max="9990" width="1.5703125" style="2018" customWidth="1"/>
    <col min="9991" max="9991" width="58.28515625" style="2018" customWidth="1"/>
    <col min="9992" max="9994" width="4.7109375" style="2018" customWidth="1"/>
    <col min="9995" max="9995" width="1" style="2018" customWidth="1"/>
    <col min="9996" max="9998" width="4.7109375" style="2018" customWidth="1"/>
    <col min="9999" max="10000" width="11.42578125" style="2018"/>
    <col min="10001" max="10001" width="4.7109375" style="2018" customWidth="1"/>
    <col min="10002" max="10002" width="5" style="2018" customWidth="1"/>
    <col min="10003" max="10003" width="2.28515625" style="2018" customWidth="1"/>
    <col min="10004" max="10004" width="26" style="2018" customWidth="1"/>
    <col min="10005" max="10005" width="8" style="2018" customWidth="1"/>
    <col min="10006" max="10006" width="1" style="2018" customWidth="1"/>
    <col min="10007" max="10007" width="6.7109375" style="2018" customWidth="1"/>
    <col min="10008" max="10008" width="1" style="2018" customWidth="1"/>
    <col min="10009" max="10009" width="6.7109375" style="2018" customWidth="1"/>
    <col min="10010" max="10010" width="1" style="2018" customWidth="1"/>
    <col min="10011" max="10011" width="6.7109375" style="2018" customWidth="1"/>
    <col min="10012" max="10012" width="1" style="2018" customWidth="1"/>
    <col min="10013" max="10013" width="6.7109375" style="2018" customWidth="1"/>
    <col min="10014" max="10014" width="1" style="2018" customWidth="1"/>
    <col min="10015" max="10015" width="6.7109375" style="2018" customWidth="1"/>
    <col min="10016" max="10016" width="1" style="2018" customWidth="1"/>
    <col min="10017" max="10018" width="6.7109375" style="2018" customWidth="1"/>
    <col min="10019" max="10240" width="11.42578125" style="2018"/>
    <col min="10241" max="10241" width="2" style="2018" customWidth="1"/>
    <col min="10242" max="10242" width="2.28515625" style="2018" customWidth="1"/>
    <col min="10243" max="10243" width="1.7109375" style="2018" customWidth="1"/>
    <col min="10244" max="10244" width="2.140625" style="2018" customWidth="1"/>
    <col min="10245" max="10245" width="6.7109375" style="2018" customWidth="1"/>
    <col min="10246" max="10246" width="1.5703125" style="2018" customWidth="1"/>
    <col min="10247" max="10247" width="58.28515625" style="2018" customWidth="1"/>
    <col min="10248" max="10250" width="4.7109375" style="2018" customWidth="1"/>
    <col min="10251" max="10251" width="1" style="2018" customWidth="1"/>
    <col min="10252" max="10254" width="4.7109375" style="2018" customWidth="1"/>
    <col min="10255" max="10256" width="11.42578125" style="2018"/>
    <col min="10257" max="10257" width="4.7109375" style="2018" customWidth="1"/>
    <col min="10258" max="10258" width="5" style="2018" customWidth="1"/>
    <col min="10259" max="10259" width="2.28515625" style="2018" customWidth="1"/>
    <col min="10260" max="10260" width="26" style="2018" customWidth="1"/>
    <col min="10261" max="10261" width="8" style="2018" customWidth="1"/>
    <col min="10262" max="10262" width="1" style="2018" customWidth="1"/>
    <col min="10263" max="10263" width="6.7109375" style="2018" customWidth="1"/>
    <col min="10264" max="10264" width="1" style="2018" customWidth="1"/>
    <col min="10265" max="10265" width="6.7109375" style="2018" customWidth="1"/>
    <col min="10266" max="10266" width="1" style="2018" customWidth="1"/>
    <col min="10267" max="10267" width="6.7109375" style="2018" customWidth="1"/>
    <col min="10268" max="10268" width="1" style="2018" customWidth="1"/>
    <col min="10269" max="10269" width="6.7109375" style="2018" customWidth="1"/>
    <col min="10270" max="10270" width="1" style="2018" customWidth="1"/>
    <col min="10271" max="10271" width="6.7109375" style="2018" customWidth="1"/>
    <col min="10272" max="10272" width="1" style="2018" customWidth="1"/>
    <col min="10273" max="10274" width="6.7109375" style="2018" customWidth="1"/>
    <col min="10275" max="10496" width="11.42578125" style="2018"/>
    <col min="10497" max="10497" width="2" style="2018" customWidth="1"/>
    <col min="10498" max="10498" width="2.28515625" style="2018" customWidth="1"/>
    <col min="10499" max="10499" width="1.7109375" style="2018" customWidth="1"/>
    <col min="10500" max="10500" width="2.140625" style="2018" customWidth="1"/>
    <col min="10501" max="10501" width="6.7109375" style="2018" customWidth="1"/>
    <col min="10502" max="10502" width="1.5703125" style="2018" customWidth="1"/>
    <col min="10503" max="10503" width="58.28515625" style="2018" customWidth="1"/>
    <col min="10504" max="10506" width="4.7109375" style="2018" customWidth="1"/>
    <col min="10507" max="10507" width="1" style="2018" customWidth="1"/>
    <col min="10508" max="10510" width="4.7109375" style="2018" customWidth="1"/>
    <col min="10511" max="10512" width="11.42578125" style="2018"/>
    <col min="10513" max="10513" width="4.7109375" style="2018" customWidth="1"/>
    <col min="10514" max="10514" width="5" style="2018" customWidth="1"/>
    <col min="10515" max="10515" width="2.28515625" style="2018" customWidth="1"/>
    <col min="10516" max="10516" width="26" style="2018" customWidth="1"/>
    <col min="10517" max="10517" width="8" style="2018" customWidth="1"/>
    <col min="10518" max="10518" width="1" style="2018" customWidth="1"/>
    <col min="10519" max="10519" width="6.7109375" style="2018" customWidth="1"/>
    <col min="10520" max="10520" width="1" style="2018" customWidth="1"/>
    <col min="10521" max="10521" width="6.7109375" style="2018" customWidth="1"/>
    <col min="10522" max="10522" width="1" style="2018" customWidth="1"/>
    <col min="10523" max="10523" width="6.7109375" style="2018" customWidth="1"/>
    <col min="10524" max="10524" width="1" style="2018" customWidth="1"/>
    <col min="10525" max="10525" width="6.7109375" style="2018" customWidth="1"/>
    <col min="10526" max="10526" width="1" style="2018" customWidth="1"/>
    <col min="10527" max="10527" width="6.7109375" style="2018" customWidth="1"/>
    <col min="10528" max="10528" width="1" style="2018" customWidth="1"/>
    <col min="10529" max="10530" width="6.7109375" style="2018" customWidth="1"/>
    <col min="10531" max="10752" width="11.42578125" style="2018"/>
    <col min="10753" max="10753" width="2" style="2018" customWidth="1"/>
    <col min="10754" max="10754" width="2.28515625" style="2018" customWidth="1"/>
    <col min="10755" max="10755" width="1.7109375" style="2018" customWidth="1"/>
    <col min="10756" max="10756" width="2.140625" style="2018" customWidth="1"/>
    <col min="10757" max="10757" width="6.7109375" style="2018" customWidth="1"/>
    <col min="10758" max="10758" width="1.5703125" style="2018" customWidth="1"/>
    <col min="10759" max="10759" width="58.28515625" style="2018" customWidth="1"/>
    <col min="10760" max="10762" width="4.7109375" style="2018" customWidth="1"/>
    <col min="10763" max="10763" width="1" style="2018" customWidth="1"/>
    <col min="10764" max="10766" width="4.7109375" style="2018" customWidth="1"/>
    <col min="10767" max="10768" width="11.42578125" style="2018"/>
    <col min="10769" max="10769" width="4.7109375" style="2018" customWidth="1"/>
    <col min="10770" max="10770" width="5" style="2018" customWidth="1"/>
    <col min="10771" max="10771" width="2.28515625" style="2018" customWidth="1"/>
    <col min="10772" max="10772" width="26" style="2018" customWidth="1"/>
    <col min="10773" max="10773" width="8" style="2018" customWidth="1"/>
    <col min="10774" max="10774" width="1" style="2018" customWidth="1"/>
    <col min="10775" max="10775" width="6.7109375" style="2018" customWidth="1"/>
    <col min="10776" max="10776" width="1" style="2018" customWidth="1"/>
    <col min="10777" max="10777" width="6.7109375" style="2018" customWidth="1"/>
    <col min="10778" max="10778" width="1" style="2018" customWidth="1"/>
    <col min="10779" max="10779" width="6.7109375" style="2018" customWidth="1"/>
    <col min="10780" max="10780" width="1" style="2018" customWidth="1"/>
    <col min="10781" max="10781" width="6.7109375" style="2018" customWidth="1"/>
    <col min="10782" max="10782" width="1" style="2018" customWidth="1"/>
    <col min="10783" max="10783" width="6.7109375" style="2018" customWidth="1"/>
    <col min="10784" max="10784" width="1" style="2018" customWidth="1"/>
    <col min="10785" max="10786" width="6.7109375" style="2018" customWidth="1"/>
    <col min="10787" max="11008" width="11.42578125" style="2018"/>
    <col min="11009" max="11009" width="2" style="2018" customWidth="1"/>
    <col min="11010" max="11010" width="2.28515625" style="2018" customWidth="1"/>
    <col min="11011" max="11011" width="1.7109375" style="2018" customWidth="1"/>
    <col min="11012" max="11012" width="2.140625" style="2018" customWidth="1"/>
    <col min="11013" max="11013" width="6.7109375" style="2018" customWidth="1"/>
    <col min="11014" max="11014" width="1.5703125" style="2018" customWidth="1"/>
    <col min="11015" max="11015" width="58.28515625" style="2018" customWidth="1"/>
    <col min="11016" max="11018" width="4.7109375" style="2018" customWidth="1"/>
    <col min="11019" max="11019" width="1" style="2018" customWidth="1"/>
    <col min="11020" max="11022" width="4.7109375" style="2018" customWidth="1"/>
    <col min="11023" max="11024" width="11.42578125" style="2018"/>
    <col min="11025" max="11025" width="4.7109375" style="2018" customWidth="1"/>
    <col min="11026" max="11026" width="5" style="2018" customWidth="1"/>
    <col min="11027" max="11027" width="2.28515625" style="2018" customWidth="1"/>
    <col min="11028" max="11028" width="26" style="2018" customWidth="1"/>
    <col min="11029" max="11029" width="8" style="2018" customWidth="1"/>
    <col min="11030" max="11030" width="1" style="2018" customWidth="1"/>
    <col min="11031" max="11031" width="6.7109375" style="2018" customWidth="1"/>
    <col min="11032" max="11032" width="1" style="2018" customWidth="1"/>
    <col min="11033" max="11033" width="6.7109375" style="2018" customWidth="1"/>
    <col min="11034" max="11034" width="1" style="2018" customWidth="1"/>
    <col min="11035" max="11035" width="6.7109375" style="2018" customWidth="1"/>
    <col min="11036" max="11036" width="1" style="2018" customWidth="1"/>
    <col min="11037" max="11037" width="6.7109375" style="2018" customWidth="1"/>
    <col min="11038" max="11038" width="1" style="2018" customWidth="1"/>
    <col min="11039" max="11039" width="6.7109375" style="2018" customWidth="1"/>
    <col min="11040" max="11040" width="1" style="2018" customWidth="1"/>
    <col min="11041" max="11042" width="6.7109375" style="2018" customWidth="1"/>
    <col min="11043" max="11264" width="11.42578125" style="2018"/>
    <col min="11265" max="11265" width="2" style="2018" customWidth="1"/>
    <col min="11266" max="11266" width="2.28515625" style="2018" customWidth="1"/>
    <col min="11267" max="11267" width="1.7109375" style="2018" customWidth="1"/>
    <col min="11268" max="11268" width="2.140625" style="2018" customWidth="1"/>
    <col min="11269" max="11269" width="6.7109375" style="2018" customWidth="1"/>
    <col min="11270" max="11270" width="1.5703125" style="2018" customWidth="1"/>
    <col min="11271" max="11271" width="58.28515625" style="2018" customWidth="1"/>
    <col min="11272" max="11274" width="4.7109375" style="2018" customWidth="1"/>
    <col min="11275" max="11275" width="1" style="2018" customWidth="1"/>
    <col min="11276" max="11278" width="4.7109375" style="2018" customWidth="1"/>
    <col min="11279" max="11280" width="11.42578125" style="2018"/>
    <col min="11281" max="11281" width="4.7109375" style="2018" customWidth="1"/>
    <col min="11282" max="11282" width="5" style="2018" customWidth="1"/>
    <col min="11283" max="11283" width="2.28515625" style="2018" customWidth="1"/>
    <col min="11284" max="11284" width="26" style="2018" customWidth="1"/>
    <col min="11285" max="11285" width="8" style="2018" customWidth="1"/>
    <col min="11286" max="11286" width="1" style="2018" customWidth="1"/>
    <col min="11287" max="11287" width="6.7109375" style="2018" customWidth="1"/>
    <col min="11288" max="11288" width="1" style="2018" customWidth="1"/>
    <col min="11289" max="11289" width="6.7109375" style="2018" customWidth="1"/>
    <col min="11290" max="11290" width="1" style="2018" customWidth="1"/>
    <col min="11291" max="11291" width="6.7109375" style="2018" customWidth="1"/>
    <col min="11292" max="11292" width="1" style="2018" customWidth="1"/>
    <col min="11293" max="11293" width="6.7109375" style="2018" customWidth="1"/>
    <col min="11294" max="11294" width="1" style="2018" customWidth="1"/>
    <col min="11295" max="11295" width="6.7109375" style="2018" customWidth="1"/>
    <col min="11296" max="11296" width="1" style="2018" customWidth="1"/>
    <col min="11297" max="11298" width="6.7109375" style="2018" customWidth="1"/>
    <col min="11299" max="11520" width="11.42578125" style="2018"/>
    <col min="11521" max="11521" width="2" style="2018" customWidth="1"/>
    <col min="11522" max="11522" width="2.28515625" style="2018" customWidth="1"/>
    <col min="11523" max="11523" width="1.7109375" style="2018" customWidth="1"/>
    <col min="11524" max="11524" width="2.140625" style="2018" customWidth="1"/>
    <col min="11525" max="11525" width="6.7109375" style="2018" customWidth="1"/>
    <col min="11526" max="11526" width="1.5703125" style="2018" customWidth="1"/>
    <col min="11527" max="11527" width="58.28515625" style="2018" customWidth="1"/>
    <col min="11528" max="11530" width="4.7109375" style="2018" customWidth="1"/>
    <col min="11531" max="11531" width="1" style="2018" customWidth="1"/>
    <col min="11532" max="11534" width="4.7109375" style="2018" customWidth="1"/>
    <col min="11535" max="11536" width="11.42578125" style="2018"/>
    <col min="11537" max="11537" width="4.7109375" style="2018" customWidth="1"/>
    <col min="11538" max="11538" width="5" style="2018" customWidth="1"/>
    <col min="11539" max="11539" width="2.28515625" style="2018" customWidth="1"/>
    <col min="11540" max="11540" width="26" style="2018" customWidth="1"/>
    <col min="11541" max="11541" width="8" style="2018" customWidth="1"/>
    <col min="11542" max="11542" width="1" style="2018" customWidth="1"/>
    <col min="11543" max="11543" width="6.7109375" style="2018" customWidth="1"/>
    <col min="11544" max="11544" width="1" style="2018" customWidth="1"/>
    <col min="11545" max="11545" width="6.7109375" style="2018" customWidth="1"/>
    <col min="11546" max="11546" width="1" style="2018" customWidth="1"/>
    <col min="11547" max="11547" width="6.7109375" style="2018" customWidth="1"/>
    <col min="11548" max="11548" width="1" style="2018" customWidth="1"/>
    <col min="11549" max="11549" width="6.7109375" style="2018" customWidth="1"/>
    <col min="11550" max="11550" width="1" style="2018" customWidth="1"/>
    <col min="11551" max="11551" width="6.7109375" style="2018" customWidth="1"/>
    <col min="11552" max="11552" width="1" style="2018" customWidth="1"/>
    <col min="11553" max="11554" width="6.7109375" style="2018" customWidth="1"/>
    <col min="11555" max="11776" width="11.42578125" style="2018"/>
    <col min="11777" max="11777" width="2" style="2018" customWidth="1"/>
    <col min="11778" max="11778" width="2.28515625" style="2018" customWidth="1"/>
    <col min="11779" max="11779" width="1.7109375" style="2018" customWidth="1"/>
    <col min="11780" max="11780" width="2.140625" style="2018" customWidth="1"/>
    <col min="11781" max="11781" width="6.7109375" style="2018" customWidth="1"/>
    <col min="11782" max="11782" width="1.5703125" style="2018" customWidth="1"/>
    <col min="11783" max="11783" width="58.28515625" style="2018" customWidth="1"/>
    <col min="11784" max="11786" width="4.7109375" style="2018" customWidth="1"/>
    <col min="11787" max="11787" width="1" style="2018" customWidth="1"/>
    <col min="11788" max="11790" width="4.7109375" style="2018" customWidth="1"/>
    <col min="11791" max="11792" width="11.42578125" style="2018"/>
    <col min="11793" max="11793" width="4.7109375" style="2018" customWidth="1"/>
    <col min="11794" max="11794" width="5" style="2018" customWidth="1"/>
    <col min="11795" max="11795" width="2.28515625" style="2018" customWidth="1"/>
    <col min="11796" max="11796" width="26" style="2018" customWidth="1"/>
    <col min="11797" max="11797" width="8" style="2018" customWidth="1"/>
    <col min="11798" max="11798" width="1" style="2018" customWidth="1"/>
    <col min="11799" max="11799" width="6.7109375" style="2018" customWidth="1"/>
    <col min="11800" max="11800" width="1" style="2018" customWidth="1"/>
    <col min="11801" max="11801" width="6.7109375" style="2018" customWidth="1"/>
    <col min="11802" max="11802" width="1" style="2018" customWidth="1"/>
    <col min="11803" max="11803" width="6.7109375" style="2018" customWidth="1"/>
    <col min="11804" max="11804" width="1" style="2018" customWidth="1"/>
    <col min="11805" max="11805" width="6.7109375" style="2018" customWidth="1"/>
    <col min="11806" max="11806" width="1" style="2018" customWidth="1"/>
    <col min="11807" max="11807" width="6.7109375" style="2018" customWidth="1"/>
    <col min="11808" max="11808" width="1" style="2018" customWidth="1"/>
    <col min="11809" max="11810" width="6.7109375" style="2018" customWidth="1"/>
    <col min="11811" max="12032" width="11.42578125" style="2018"/>
    <col min="12033" max="12033" width="2" style="2018" customWidth="1"/>
    <col min="12034" max="12034" width="2.28515625" style="2018" customWidth="1"/>
    <col min="12035" max="12035" width="1.7109375" style="2018" customWidth="1"/>
    <col min="12036" max="12036" width="2.140625" style="2018" customWidth="1"/>
    <col min="12037" max="12037" width="6.7109375" style="2018" customWidth="1"/>
    <col min="12038" max="12038" width="1.5703125" style="2018" customWidth="1"/>
    <col min="12039" max="12039" width="58.28515625" style="2018" customWidth="1"/>
    <col min="12040" max="12042" width="4.7109375" style="2018" customWidth="1"/>
    <col min="12043" max="12043" width="1" style="2018" customWidth="1"/>
    <col min="12044" max="12046" width="4.7109375" style="2018" customWidth="1"/>
    <col min="12047" max="12048" width="11.42578125" style="2018"/>
    <col min="12049" max="12049" width="4.7109375" style="2018" customWidth="1"/>
    <col min="12050" max="12050" width="5" style="2018" customWidth="1"/>
    <col min="12051" max="12051" width="2.28515625" style="2018" customWidth="1"/>
    <col min="12052" max="12052" width="26" style="2018" customWidth="1"/>
    <col min="12053" max="12053" width="8" style="2018" customWidth="1"/>
    <col min="12054" max="12054" width="1" style="2018" customWidth="1"/>
    <col min="12055" max="12055" width="6.7109375" style="2018" customWidth="1"/>
    <col min="12056" max="12056" width="1" style="2018" customWidth="1"/>
    <col min="12057" max="12057" width="6.7109375" style="2018" customWidth="1"/>
    <col min="12058" max="12058" width="1" style="2018" customWidth="1"/>
    <col min="12059" max="12059" width="6.7109375" style="2018" customWidth="1"/>
    <col min="12060" max="12060" width="1" style="2018" customWidth="1"/>
    <col min="12061" max="12061" width="6.7109375" style="2018" customWidth="1"/>
    <col min="12062" max="12062" width="1" style="2018" customWidth="1"/>
    <col min="12063" max="12063" width="6.7109375" style="2018" customWidth="1"/>
    <col min="12064" max="12064" width="1" style="2018" customWidth="1"/>
    <col min="12065" max="12066" width="6.7109375" style="2018" customWidth="1"/>
    <col min="12067" max="12288" width="11.42578125" style="2018"/>
    <col min="12289" max="12289" width="2" style="2018" customWidth="1"/>
    <col min="12290" max="12290" width="2.28515625" style="2018" customWidth="1"/>
    <col min="12291" max="12291" width="1.7109375" style="2018" customWidth="1"/>
    <col min="12292" max="12292" width="2.140625" style="2018" customWidth="1"/>
    <col min="12293" max="12293" width="6.7109375" style="2018" customWidth="1"/>
    <col min="12294" max="12294" width="1.5703125" style="2018" customWidth="1"/>
    <col min="12295" max="12295" width="58.28515625" style="2018" customWidth="1"/>
    <col min="12296" max="12298" width="4.7109375" style="2018" customWidth="1"/>
    <col min="12299" max="12299" width="1" style="2018" customWidth="1"/>
    <col min="12300" max="12302" width="4.7109375" style="2018" customWidth="1"/>
    <col min="12303" max="12304" width="11.42578125" style="2018"/>
    <col min="12305" max="12305" width="4.7109375" style="2018" customWidth="1"/>
    <col min="12306" max="12306" width="5" style="2018" customWidth="1"/>
    <col min="12307" max="12307" width="2.28515625" style="2018" customWidth="1"/>
    <col min="12308" max="12308" width="26" style="2018" customWidth="1"/>
    <col min="12309" max="12309" width="8" style="2018" customWidth="1"/>
    <col min="12310" max="12310" width="1" style="2018" customWidth="1"/>
    <col min="12311" max="12311" width="6.7109375" style="2018" customWidth="1"/>
    <col min="12312" max="12312" width="1" style="2018" customWidth="1"/>
    <col min="12313" max="12313" width="6.7109375" style="2018" customWidth="1"/>
    <col min="12314" max="12314" width="1" style="2018" customWidth="1"/>
    <col min="12315" max="12315" width="6.7109375" style="2018" customWidth="1"/>
    <col min="12316" max="12316" width="1" style="2018" customWidth="1"/>
    <col min="12317" max="12317" width="6.7109375" style="2018" customWidth="1"/>
    <col min="12318" max="12318" width="1" style="2018" customWidth="1"/>
    <col min="12319" max="12319" width="6.7109375" style="2018" customWidth="1"/>
    <col min="12320" max="12320" width="1" style="2018" customWidth="1"/>
    <col min="12321" max="12322" width="6.7109375" style="2018" customWidth="1"/>
    <col min="12323" max="12544" width="11.42578125" style="2018"/>
    <col min="12545" max="12545" width="2" style="2018" customWidth="1"/>
    <col min="12546" max="12546" width="2.28515625" style="2018" customWidth="1"/>
    <col min="12547" max="12547" width="1.7109375" style="2018" customWidth="1"/>
    <col min="12548" max="12548" width="2.140625" style="2018" customWidth="1"/>
    <col min="12549" max="12549" width="6.7109375" style="2018" customWidth="1"/>
    <col min="12550" max="12550" width="1.5703125" style="2018" customWidth="1"/>
    <col min="12551" max="12551" width="58.28515625" style="2018" customWidth="1"/>
    <col min="12552" max="12554" width="4.7109375" style="2018" customWidth="1"/>
    <col min="12555" max="12555" width="1" style="2018" customWidth="1"/>
    <col min="12556" max="12558" width="4.7109375" style="2018" customWidth="1"/>
    <col min="12559" max="12560" width="11.42578125" style="2018"/>
    <col min="12561" max="12561" width="4.7109375" style="2018" customWidth="1"/>
    <col min="12562" max="12562" width="5" style="2018" customWidth="1"/>
    <col min="12563" max="12563" width="2.28515625" style="2018" customWidth="1"/>
    <col min="12564" max="12564" width="26" style="2018" customWidth="1"/>
    <col min="12565" max="12565" width="8" style="2018" customWidth="1"/>
    <col min="12566" max="12566" width="1" style="2018" customWidth="1"/>
    <col min="12567" max="12567" width="6.7109375" style="2018" customWidth="1"/>
    <col min="12568" max="12568" width="1" style="2018" customWidth="1"/>
    <col min="12569" max="12569" width="6.7109375" style="2018" customWidth="1"/>
    <col min="12570" max="12570" width="1" style="2018" customWidth="1"/>
    <col min="12571" max="12571" width="6.7109375" style="2018" customWidth="1"/>
    <col min="12572" max="12572" width="1" style="2018" customWidth="1"/>
    <col min="12573" max="12573" width="6.7109375" style="2018" customWidth="1"/>
    <col min="12574" max="12574" width="1" style="2018" customWidth="1"/>
    <col min="12575" max="12575" width="6.7109375" style="2018" customWidth="1"/>
    <col min="12576" max="12576" width="1" style="2018" customWidth="1"/>
    <col min="12577" max="12578" width="6.7109375" style="2018" customWidth="1"/>
    <col min="12579" max="12800" width="11.42578125" style="2018"/>
    <col min="12801" max="12801" width="2" style="2018" customWidth="1"/>
    <col min="12802" max="12802" width="2.28515625" style="2018" customWidth="1"/>
    <col min="12803" max="12803" width="1.7109375" style="2018" customWidth="1"/>
    <col min="12804" max="12804" width="2.140625" style="2018" customWidth="1"/>
    <col min="12805" max="12805" width="6.7109375" style="2018" customWidth="1"/>
    <col min="12806" max="12806" width="1.5703125" style="2018" customWidth="1"/>
    <col min="12807" max="12807" width="58.28515625" style="2018" customWidth="1"/>
    <col min="12808" max="12810" width="4.7109375" style="2018" customWidth="1"/>
    <col min="12811" max="12811" width="1" style="2018" customWidth="1"/>
    <col min="12812" max="12814" width="4.7109375" style="2018" customWidth="1"/>
    <col min="12815" max="12816" width="11.42578125" style="2018"/>
    <col min="12817" max="12817" width="4.7109375" style="2018" customWidth="1"/>
    <col min="12818" max="12818" width="5" style="2018" customWidth="1"/>
    <col min="12819" max="12819" width="2.28515625" style="2018" customWidth="1"/>
    <col min="12820" max="12820" width="26" style="2018" customWidth="1"/>
    <col min="12821" max="12821" width="8" style="2018" customWidth="1"/>
    <col min="12822" max="12822" width="1" style="2018" customWidth="1"/>
    <col min="12823" max="12823" width="6.7109375" style="2018" customWidth="1"/>
    <col min="12824" max="12824" width="1" style="2018" customWidth="1"/>
    <col min="12825" max="12825" width="6.7109375" style="2018" customWidth="1"/>
    <col min="12826" max="12826" width="1" style="2018" customWidth="1"/>
    <col min="12827" max="12827" width="6.7109375" style="2018" customWidth="1"/>
    <col min="12828" max="12828" width="1" style="2018" customWidth="1"/>
    <col min="12829" max="12829" width="6.7109375" style="2018" customWidth="1"/>
    <col min="12830" max="12830" width="1" style="2018" customWidth="1"/>
    <col min="12831" max="12831" width="6.7109375" style="2018" customWidth="1"/>
    <col min="12832" max="12832" width="1" style="2018" customWidth="1"/>
    <col min="12833" max="12834" width="6.7109375" style="2018" customWidth="1"/>
    <col min="12835" max="13056" width="11.42578125" style="2018"/>
    <col min="13057" max="13057" width="2" style="2018" customWidth="1"/>
    <col min="13058" max="13058" width="2.28515625" style="2018" customWidth="1"/>
    <col min="13059" max="13059" width="1.7109375" style="2018" customWidth="1"/>
    <col min="13060" max="13060" width="2.140625" style="2018" customWidth="1"/>
    <col min="13061" max="13061" width="6.7109375" style="2018" customWidth="1"/>
    <col min="13062" max="13062" width="1.5703125" style="2018" customWidth="1"/>
    <col min="13063" max="13063" width="58.28515625" style="2018" customWidth="1"/>
    <col min="13064" max="13066" width="4.7109375" style="2018" customWidth="1"/>
    <col min="13067" max="13067" width="1" style="2018" customWidth="1"/>
    <col min="13068" max="13070" width="4.7109375" style="2018" customWidth="1"/>
    <col min="13071" max="13072" width="11.42578125" style="2018"/>
    <col min="13073" max="13073" width="4.7109375" style="2018" customWidth="1"/>
    <col min="13074" max="13074" width="5" style="2018" customWidth="1"/>
    <col min="13075" max="13075" width="2.28515625" style="2018" customWidth="1"/>
    <col min="13076" max="13076" width="26" style="2018" customWidth="1"/>
    <col min="13077" max="13077" width="8" style="2018" customWidth="1"/>
    <col min="13078" max="13078" width="1" style="2018" customWidth="1"/>
    <col min="13079" max="13079" width="6.7109375" style="2018" customWidth="1"/>
    <col min="13080" max="13080" width="1" style="2018" customWidth="1"/>
    <col min="13081" max="13081" width="6.7109375" style="2018" customWidth="1"/>
    <col min="13082" max="13082" width="1" style="2018" customWidth="1"/>
    <col min="13083" max="13083" width="6.7109375" style="2018" customWidth="1"/>
    <col min="13084" max="13084" width="1" style="2018" customWidth="1"/>
    <col min="13085" max="13085" width="6.7109375" style="2018" customWidth="1"/>
    <col min="13086" max="13086" width="1" style="2018" customWidth="1"/>
    <col min="13087" max="13087" width="6.7109375" style="2018" customWidth="1"/>
    <col min="13088" max="13088" width="1" style="2018" customWidth="1"/>
    <col min="13089" max="13090" width="6.7109375" style="2018" customWidth="1"/>
    <col min="13091" max="13312" width="11.42578125" style="2018"/>
    <col min="13313" max="13313" width="2" style="2018" customWidth="1"/>
    <col min="13314" max="13314" width="2.28515625" style="2018" customWidth="1"/>
    <col min="13315" max="13315" width="1.7109375" style="2018" customWidth="1"/>
    <col min="13316" max="13316" width="2.140625" style="2018" customWidth="1"/>
    <col min="13317" max="13317" width="6.7109375" style="2018" customWidth="1"/>
    <col min="13318" max="13318" width="1.5703125" style="2018" customWidth="1"/>
    <col min="13319" max="13319" width="58.28515625" style="2018" customWidth="1"/>
    <col min="13320" max="13322" width="4.7109375" style="2018" customWidth="1"/>
    <col min="13323" max="13323" width="1" style="2018" customWidth="1"/>
    <col min="13324" max="13326" width="4.7109375" style="2018" customWidth="1"/>
    <col min="13327" max="13328" width="11.42578125" style="2018"/>
    <col min="13329" max="13329" width="4.7109375" style="2018" customWidth="1"/>
    <col min="13330" max="13330" width="5" style="2018" customWidth="1"/>
    <col min="13331" max="13331" width="2.28515625" style="2018" customWidth="1"/>
    <col min="13332" max="13332" width="26" style="2018" customWidth="1"/>
    <col min="13333" max="13333" width="8" style="2018" customWidth="1"/>
    <col min="13334" max="13334" width="1" style="2018" customWidth="1"/>
    <col min="13335" max="13335" width="6.7109375" style="2018" customWidth="1"/>
    <col min="13336" max="13336" width="1" style="2018" customWidth="1"/>
    <col min="13337" max="13337" width="6.7109375" style="2018" customWidth="1"/>
    <col min="13338" max="13338" width="1" style="2018" customWidth="1"/>
    <col min="13339" max="13339" width="6.7109375" style="2018" customWidth="1"/>
    <col min="13340" max="13340" width="1" style="2018" customWidth="1"/>
    <col min="13341" max="13341" width="6.7109375" style="2018" customWidth="1"/>
    <col min="13342" max="13342" width="1" style="2018" customWidth="1"/>
    <col min="13343" max="13343" width="6.7109375" style="2018" customWidth="1"/>
    <col min="13344" max="13344" width="1" style="2018" customWidth="1"/>
    <col min="13345" max="13346" width="6.7109375" style="2018" customWidth="1"/>
    <col min="13347" max="13568" width="11.42578125" style="2018"/>
    <col min="13569" max="13569" width="2" style="2018" customWidth="1"/>
    <col min="13570" max="13570" width="2.28515625" style="2018" customWidth="1"/>
    <col min="13571" max="13571" width="1.7109375" style="2018" customWidth="1"/>
    <col min="13572" max="13572" width="2.140625" style="2018" customWidth="1"/>
    <col min="13573" max="13573" width="6.7109375" style="2018" customWidth="1"/>
    <col min="13574" max="13574" width="1.5703125" style="2018" customWidth="1"/>
    <col min="13575" max="13575" width="58.28515625" style="2018" customWidth="1"/>
    <col min="13576" max="13578" width="4.7109375" style="2018" customWidth="1"/>
    <col min="13579" max="13579" width="1" style="2018" customWidth="1"/>
    <col min="13580" max="13582" width="4.7109375" style="2018" customWidth="1"/>
    <col min="13583" max="13584" width="11.42578125" style="2018"/>
    <col min="13585" max="13585" width="4.7109375" style="2018" customWidth="1"/>
    <col min="13586" max="13586" width="5" style="2018" customWidth="1"/>
    <col min="13587" max="13587" width="2.28515625" style="2018" customWidth="1"/>
    <col min="13588" max="13588" width="26" style="2018" customWidth="1"/>
    <col min="13589" max="13589" width="8" style="2018" customWidth="1"/>
    <col min="13590" max="13590" width="1" style="2018" customWidth="1"/>
    <col min="13591" max="13591" width="6.7109375" style="2018" customWidth="1"/>
    <col min="13592" max="13592" width="1" style="2018" customWidth="1"/>
    <col min="13593" max="13593" width="6.7109375" style="2018" customWidth="1"/>
    <col min="13594" max="13594" width="1" style="2018" customWidth="1"/>
    <col min="13595" max="13595" width="6.7109375" style="2018" customWidth="1"/>
    <col min="13596" max="13596" width="1" style="2018" customWidth="1"/>
    <col min="13597" max="13597" width="6.7109375" style="2018" customWidth="1"/>
    <col min="13598" max="13598" width="1" style="2018" customWidth="1"/>
    <col min="13599" max="13599" width="6.7109375" style="2018" customWidth="1"/>
    <col min="13600" max="13600" width="1" style="2018" customWidth="1"/>
    <col min="13601" max="13602" width="6.7109375" style="2018" customWidth="1"/>
    <col min="13603" max="13824" width="11.42578125" style="2018"/>
    <col min="13825" max="13825" width="2" style="2018" customWidth="1"/>
    <col min="13826" max="13826" width="2.28515625" style="2018" customWidth="1"/>
    <col min="13827" max="13827" width="1.7109375" style="2018" customWidth="1"/>
    <col min="13828" max="13828" width="2.140625" style="2018" customWidth="1"/>
    <col min="13829" max="13829" width="6.7109375" style="2018" customWidth="1"/>
    <col min="13830" max="13830" width="1.5703125" style="2018" customWidth="1"/>
    <col min="13831" max="13831" width="58.28515625" style="2018" customWidth="1"/>
    <col min="13832" max="13834" width="4.7109375" style="2018" customWidth="1"/>
    <col min="13835" max="13835" width="1" style="2018" customWidth="1"/>
    <col min="13836" max="13838" width="4.7109375" style="2018" customWidth="1"/>
    <col min="13839" max="13840" width="11.42578125" style="2018"/>
    <col min="13841" max="13841" width="4.7109375" style="2018" customWidth="1"/>
    <col min="13842" max="13842" width="5" style="2018" customWidth="1"/>
    <col min="13843" max="13843" width="2.28515625" style="2018" customWidth="1"/>
    <col min="13844" max="13844" width="26" style="2018" customWidth="1"/>
    <col min="13845" max="13845" width="8" style="2018" customWidth="1"/>
    <col min="13846" max="13846" width="1" style="2018" customWidth="1"/>
    <col min="13847" max="13847" width="6.7109375" style="2018" customWidth="1"/>
    <col min="13848" max="13848" width="1" style="2018" customWidth="1"/>
    <col min="13849" max="13849" width="6.7109375" style="2018" customWidth="1"/>
    <col min="13850" max="13850" width="1" style="2018" customWidth="1"/>
    <col min="13851" max="13851" width="6.7109375" style="2018" customWidth="1"/>
    <col min="13852" max="13852" width="1" style="2018" customWidth="1"/>
    <col min="13853" max="13853" width="6.7109375" style="2018" customWidth="1"/>
    <col min="13854" max="13854" width="1" style="2018" customWidth="1"/>
    <col min="13855" max="13855" width="6.7109375" style="2018" customWidth="1"/>
    <col min="13856" max="13856" width="1" style="2018" customWidth="1"/>
    <col min="13857" max="13858" width="6.7109375" style="2018" customWidth="1"/>
    <col min="13859" max="14080" width="11.42578125" style="2018"/>
    <col min="14081" max="14081" width="2" style="2018" customWidth="1"/>
    <col min="14082" max="14082" width="2.28515625" style="2018" customWidth="1"/>
    <col min="14083" max="14083" width="1.7109375" style="2018" customWidth="1"/>
    <col min="14084" max="14084" width="2.140625" style="2018" customWidth="1"/>
    <col min="14085" max="14085" width="6.7109375" style="2018" customWidth="1"/>
    <col min="14086" max="14086" width="1.5703125" style="2018" customWidth="1"/>
    <col min="14087" max="14087" width="58.28515625" style="2018" customWidth="1"/>
    <col min="14088" max="14090" width="4.7109375" style="2018" customWidth="1"/>
    <col min="14091" max="14091" width="1" style="2018" customWidth="1"/>
    <col min="14092" max="14094" width="4.7109375" style="2018" customWidth="1"/>
    <col min="14095" max="14096" width="11.42578125" style="2018"/>
    <col min="14097" max="14097" width="4.7109375" style="2018" customWidth="1"/>
    <col min="14098" max="14098" width="5" style="2018" customWidth="1"/>
    <col min="14099" max="14099" width="2.28515625" style="2018" customWidth="1"/>
    <col min="14100" max="14100" width="26" style="2018" customWidth="1"/>
    <col min="14101" max="14101" width="8" style="2018" customWidth="1"/>
    <col min="14102" max="14102" width="1" style="2018" customWidth="1"/>
    <col min="14103" max="14103" width="6.7109375" style="2018" customWidth="1"/>
    <col min="14104" max="14104" width="1" style="2018" customWidth="1"/>
    <col min="14105" max="14105" width="6.7109375" style="2018" customWidth="1"/>
    <col min="14106" max="14106" width="1" style="2018" customWidth="1"/>
    <col min="14107" max="14107" width="6.7109375" style="2018" customWidth="1"/>
    <col min="14108" max="14108" width="1" style="2018" customWidth="1"/>
    <col min="14109" max="14109" width="6.7109375" style="2018" customWidth="1"/>
    <col min="14110" max="14110" width="1" style="2018" customWidth="1"/>
    <col min="14111" max="14111" width="6.7109375" style="2018" customWidth="1"/>
    <col min="14112" max="14112" width="1" style="2018" customWidth="1"/>
    <col min="14113" max="14114" width="6.7109375" style="2018" customWidth="1"/>
    <col min="14115" max="14336" width="11.42578125" style="2018"/>
    <col min="14337" max="14337" width="2" style="2018" customWidth="1"/>
    <col min="14338" max="14338" width="2.28515625" style="2018" customWidth="1"/>
    <col min="14339" max="14339" width="1.7109375" style="2018" customWidth="1"/>
    <col min="14340" max="14340" width="2.140625" style="2018" customWidth="1"/>
    <col min="14341" max="14341" width="6.7109375" style="2018" customWidth="1"/>
    <col min="14342" max="14342" width="1.5703125" style="2018" customWidth="1"/>
    <col min="14343" max="14343" width="58.28515625" style="2018" customWidth="1"/>
    <col min="14344" max="14346" width="4.7109375" style="2018" customWidth="1"/>
    <col min="14347" max="14347" width="1" style="2018" customWidth="1"/>
    <col min="14348" max="14350" width="4.7109375" style="2018" customWidth="1"/>
    <col min="14351" max="14352" width="11.42578125" style="2018"/>
    <col min="14353" max="14353" width="4.7109375" style="2018" customWidth="1"/>
    <col min="14354" max="14354" width="5" style="2018" customWidth="1"/>
    <col min="14355" max="14355" width="2.28515625" style="2018" customWidth="1"/>
    <col min="14356" max="14356" width="26" style="2018" customWidth="1"/>
    <col min="14357" max="14357" width="8" style="2018" customWidth="1"/>
    <col min="14358" max="14358" width="1" style="2018" customWidth="1"/>
    <col min="14359" max="14359" width="6.7109375" style="2018" customWidth="1"/>
    <col min="14360" max="14360" width="1" style="2018" customWidth="1"/>
    <col min="14361" max="14361" width="6.7109375" style="2018" customWidth="1"/>
    <col min="14362" max="14362" width="1" style="2018" customWidth="1"/>
    <col min="14363" max="14363" width="6.7109375" style="2018" customWidth="1"/>
    <col min="14364" max="14364" width="1" style="2018" customWidth="1"/>
    <col min="14365" max="14365" width="6.7109375" style="2018" customWidth="1"/>
    <col min="14366" max="14366" width="1" style="2018" customWidth="1"/>
    <col min="14367" max="14367" width="6.7109375" style="2018" customWidth="1"/>
    <col min="14368" max="14368" width="1" style="2018" customWidth="1"/>
    <col min="14369" max="14370" width="6.7109375" style="2018" customWidth="1"/>
    <col min="14371" max="14592" width="11.42578125" style="2018"/>
    <col min="14593" max="14593" width="2" style="2018" customWidth="1"/>
    <col min="14594" max="14594" width="2.28515625" style="2018" customWidth="1"/>
    <col min="14595" max="14595" width="1.7109375" style="2018" customWidth="1"/>
    <col min="14596" max="14596" width="2.140625" style="2018" customWidth="1"/>
    <col min="14597" max="14597" width="6.7109375" style="2018" customWidth="1"/>
    <col min="14598" max="14598" width="1.5703125" style="2018" customWidth="1"/>
    <col min="14599" max="14599" width="58.28515625" style="2018" customWidth="1"/>
    <col min="14600" max="14602" width="4.7109375" style="2018" customWidth="1"/>
    <col min="14603" max="14603" width="1" style="2018" customWidth="1"/>
    <col min="14604" max="14606" width="4.7109375" style="2018" customWidth="1"/>
    <col min="14607" max="14608" width="11.42578125" style="2018"/>
    <col min="14609" max="14609" width="4.7109375" style="2018" customWidth="1"/>
    <col min="14610" max="14610" width="5" style="2018" customWidth="1"/>
    <col min="14611" max="14611" width="2.28515625" style="2018" customWidth="1"/>
    <col min="14612" max="14612" width="26" style="2018" customWidth="1"/>
    <col min="14613" max="14613" width="8" style="2018" customWidth="1"/>
    <col min="14614" max="14614" width="1" style="2018" customWidth="1"/>
    <col min="14615" max="14615" width="6.7109375" style="2018" customWidth="1"/>
    <col min="14616" max="14616" width="1" style="2018" customWidth="1"/>
    <col min="14617" max="14617" width="6.7109375" style="2018" customWidth="1"/>
    <col min="14618" max="14618" width="1" style="2018" customWidth="1"/>
    <col min="14619" max="14619" width="6.7109375" style="2018" customWidth="1"/>
    <col min="14620" max="14620" width="1" style="2018" customWidth="1"/>
    <col min="14621" max="14621" width="6.7109375" style="2018" customWidth="1"/>
    <col min="14622" max="14622" width="1" style="2018" customWidth="1"/>
    <col min="14623" max="14623" width="6.7109375" style="2018" customWidth="1"/>
    <col min="14624" max="14624" width="1" style="2018" customWidth="1"/>
    <col min="14625" max="14626" width="6.7109375" style="2018" customWidth="1"/>
    <col min="14627" max="14848" width="11.42578125" style="2018"/>
    <col min="14849" max="14849" width="2" style="2018" customWidth="1"/>
    <col min="14850" max="14850" width="2.28515625" style="2018" customWidth="1"/>
    <col min="14851" max="14851" width="1.7109375" style="2018" customWidth="1"/>
    <col min="14852" max="14852" width="2.140625" style="2018" customWidth="1"/>
    <col min="14853" max="14853" width="6.7109375" style="2018" customWidth="1"/>
    <col min="14854" max="14854" width="1.5703125" style="2018" customWidth="1"/>
    <col min="14855" max="14855" width="58.28515625" style="2018" customWidth="1"/>
    <col min="14856" max="14858" width="4.7109375" style="2018" customWidth="1"/>
    <col min="14859" max="14859" width="1" style="2018" customWidth="1"/>
    <col min="14860" max="14862" width="4.7109375" style="2018" customWidth="1"/>
    <col min="14863" max="14864" width="11.42578125" style="2018"/>
    <col min="14865" max="14865" width="4.7109375" style="2018" customWidth="1"/>
    <col min="14866" max="14866" width="5" style="2018" customWidth="1"/>
    <col min="14867" max="14867" width="2.28515625" style="2018" customWidth="1"/>
    <col min="14868" max="14868" width="26" style="2018" customWidth="1"/>
    <col min="14869" max="14869" width="8" style="2018" customWidth="1"/>
    <col min="14870" max="14870" width="1" style="2018" customWidth="1"/>
    <col min="14871" max="14871" width="6.7109375" style="2018" customWidth="1"/>
    <col min="14872" max="14872" width="1" style="2018" customWidth="1"/>
    <col min="14873" max="14873" width="6.7109375" style="2018" customWidth="1"/>
    <col min="14874" max="14874" width="1" style="2018" customWidth="1"/>
    <col min="14875" max="14875" width="6.7109375" style="2018" customWidth="1"/>
    <col min="14876" max="14876" width="1" style="2018" customWidth="1"/>
    <col min="14877" max="14877" width="6.7109375" style="2018" customWidth="1"/>
    <col min="14878" max="14878" width="1" style="2018" customWidth="1"/>
    <col min="14879" max="14879" width="6.7109375" style="2018" customWidth="1"/>
    <col min="14880" max="14880" width="1" style="2018" customWidth="1"/>
    <col min="14881" max="14882" width="6.7109375" style="2018" customWidth="1"/>
    <col min="14883" max="15104" width="11.42578125" style="2018"/>
    <col min="15105" max="15105" width="2" style="2018" customWidth="1"/>
    <col min="15106" max="15106" width="2.28515625" style="2018" customWidth="1"/>
    <col min="15107" max="15107" width="1.7109375" style="2018" customWidth="1"/>
    <col min="15108" max="15108" width="2.140625" style="2018" customWidth="1"/>
    <col min="15109" max="15109" width="6.7109375" style="2018" customWidth="1"/>
    <col min="15110" max="15110" width="1.5703125" style="2018" customWidth="1"/>
    <col min="15111" max="15111" width="58.28515625" style="2018" customWidth="1"/>
    <col min="15112" max="15114" width="4.7109375" style="2018" customWidth="1"/>
    <col min="15115" max="15115" width="1" style="2018" customWidth="1"/>
    <col min="15116" max="15118" width="4.7109375" style="2018" customWidth="1"/>
    <col min="15119" max="15120" width="11.42578125" style="2018"/>
    <col min="15121" max="15121" width="4.7109375" style="2018" customWidth="1"/>
    <col min="15122" max="15122" width="5" style="2018" customWidth="1"/>
    <col min="15123" max="15123" width="2.28515625" style="2018" customWidth="1"/>
    <col min="15124" max="15124" width="26" style="2018" customWidth="1"/>
    <col min="15125" max="15125" width="8" style="2018" customWidth="1"/>
    <col min="15126" max="15126" width="1" style="2018" customWidth="1"/>
    <col min="15127" max="15127" width="6.7109375" style="2018" customWidth="1"/>
    <col min="15128" max="15128" width="1" style="2018" customWidth="1"/>
    <col min="15129" max="15129" width="6.7109375" style="2018" customWidth="1"/>
    <col min="15130" max="15130" width="1" style="2018" customWidth="1"/>
    <col min="15131" max="15131" width="6.7109375" style="2018" customWidth="1"/>
    <col min="15132" max="15132" width="1" style="2018" customWidth="1"/>
    <col min="15133" max="15133" width="6.7109375" style="2018" customWidth="1"/>
    <col min="15134" max="15134" width="1" style="2018" customWidth="1"/>
    <col min="15135" max="15135" width="6.7109375" style="2018" customWidth="1"/>
    <col min="15136" max="15136" width="1" style="2018" customWidth="1"/>
    <col min="15137" max="15138" width="6.7109375" style="2018" customWidth="1"/>
    <col min="15139" max="15360" width="11.42578125" style="2018"/>
    <col min="15361" max="15361" width="2" style="2018" customWidth="1"/>
    <col min="15362" max="15362" width="2.28515625" style="2018" customWidth="1"/>
    <col min="15363" max="15363" width="1.7109375" style="2018" customWidth="1"/>
    <col min="15364" max="15364" width="2.140625" style="2018" customWidth="1"/>
    <col min="15365" max="15365" width="6.7109375" style="2018" customWidth="1"/>
    <col min="15366" max="15366" width="1.5703125" style="2018" customWidth="1"/>
    <col min="15367" max="15367" width="58.28515625" style="2018" customWidth="1"/>
    <col min="15368" max="15370" width="4.7109375" style="2018" customWidth="1"/>
    <col min="15371" max="15371" width="1" style="2018" customWidth="1"/>
    <col min="15372" max="15374" width="4.7109375" style="2018" customWidth="1"/>
    <col min="15375" max="15376" width="11.42578125" style="2018"/>
    <col min="15377" max="15377" width="4.7109375" style="2018" customWidth="1"/>
    <col min="15378" max="15378" width="5" style="2018" customWidth="1"/>
    <col min="15379" max="15379" width="2.28515625" style="2018" customWidth="1"/>
    <col min="15380" max="15380" width="26" style="2018" customWidth="1"/>
    <col min="15381" max="15381" width="8" style="2018" customWidth="1"/>
    <col min="15382" max="15382" width="1" style="2018" customWidth="1"/>
    <col min="15383" max="15383" width="6.7109375" style="2018" customWidth="1"/>
    <col min="15384" max="15384" width="1" style="2018" customWidth="1"/>
    <col min="15385" max="15385" width="6.7109375" style="2018" customWidth="1"/>
    <col min="15386" max="15386" width="1" style="2018" customWidth="1"/>
    <col min="15387" max="15387" width="6.7109375" style="2018" customWidth="1"/>
    <col min="15388" max="15388" width="1" style="2018" customWidth="1"/>
    <col min="15389" max="15389" width="6.7109375" style="2018" customWidth="1"/>
    <col min="15390" max="15390" width="1" style="2018" customWidth="1"/>
    <col min="15391" max="15391" width="6.7109375" style="2018" customWidth="1"/>
    <col min="15392" max="15392" width="1" style="2018" customWidth="1"/>
    <col min="15393" max="15394" width="6.7109375" style="2018" customWidth="1"/>
    <col min="15395" max="15616" width="11.42578125" style="2018"/>
    <col min="15617" max="15617" width="2" style="2018" customWidth="1"/>
    <col min="15618" max="15618" width="2.28515625" style="2018" customWidth="1"/>
    <col min="15619" max="15619" width="1.7109375" style="2018" customWidth="1"/>
    <col min="15620" max="15620" width="2.140625" style="2018" customWidth="1"/>
    <col min="15621" max="15621" width="6.7109375" style="2018" customWidth="1"/>
    <col min="15622" max="15622" width="1.5703125" style="2018" customWidth="1"/>
    <col min="15623" max="15623" width="58.28515625" style="2018" customWidth="1"/>
    <col min="15624" max="15626" width="4.7109375" style="2018" customWidth="1"/>
    <col min="15627" max="15627" width="1" style="2018" customWidth="1"/>
    <col min="15628" max="15630" width="4.7109375" style="2018" customWidth="1"/>
    <col min="15631" max="15632" width="11.42578125" style="2018"/>
    <col min="15633" max="15633" width="4.7109375" style="2018" customWidth="1"/>
    <col min="15634" max="15634" width="5" style="2018" customWidth="1"/>
    <col min="15635" max="15635" width="2.28515625" style="2018" customWidth="1"/>
    <col min="15636" max="15636" width="26" style="2018" customWidth="1"/>
    <col min="15637" max="15637" width="8" style="2018" customWidth="1"/>
    <col min="15638" max="15638" width="1" style="2018" customWidth="1"/>
    <col min="15639" max="15639" width="6.7109375" style="2018" customWidth="1"/>
    <col min="15640" max="15640" width="1" style="2018" customWidth="1"/>
    <col min="15641" max="15641" width="6.7109375" style="2018" customWidth="1"/>
    <col min="15642" max="15642" width="1" style="2018" customWidth="1"/>
    <col min="15643" max="15643" width="6.7109375" style="2018" customWidth="1"/>
    <col min="15644" max="15644" width="1" style="2018" customWidth="1"/>
    <col min="15645" max="15645" width="6.7109375" style="2018" customWidth="1"/>
    <col min="15646" max="15646" width="1" style="2018" customWidth="1"/>
    <col min="15647" max="15647" width="6.7109375" style="2018" customWidth="1"/>
    <col min="15648" max="15648" width="1" style="2018" customWidth="1"/>
    <col min="15649" max="15650" width="6.7109375" style="2018" customWidth="1"/>
    <col min="15651" max="15872" width="11.42578125" style="2018"/>
    <col min="15873" max="15873" width="2" style="2018" customWidth="1"/>
    <col min="15874" max="15874" width="2.28515625" style="2018" customWidth="1"/>
    <col min="15875" max="15875" width="1.7109375" style="2018" customWidth="1"/>
    <col min="15876" max="15876" width="2.140625" style="2018" customWidth="1"/>
    <col min="15877" max="15877" width="6.7109375" style="2018" customWidth="1"/>
    <col min="15878" max="15878" width="1.5703125" style="2018" customWidth="1"/>
    <col min="15879" max="15879" width="58.28515625" style="2018" customWidth="1"/>
    <col min="15880" max="15882" width="4.7109375" style="2018" customWidth="1"/>
    <col min="15883" max="15883" width="1" style="2018" customWidth="1"/>
    <col min="15884" max="15886" width="4.7109375" style="2018" customWidth="1"/>
    <col min="15887" max="15888" width="11.42578125" style="2018"/>
    <col min="15889" max="15889" width="4.7109375" style="2018" customWidth="1"/>
    <col min="15890" max="15890" width="5" style="2018" customWidth="1"/>
    <col min="15891" max="15891" width="2.28515625" style="2018" customWidth="1"/>
    <col min="15892" max="15892" width="26" style="2018" customWidth="1"/>
    <col min="15893" max="15893" width="8" style="2018" customWidth="1"/>
    <col min="15894" max="15894" width="1" style="2018" customWidth="1"/>
    <col min="15895" max="15895" width="6.7109375" style="2018" customWidth="1"/>
    <col min="15896" max="15896" width="1" style="2018" customWidth="1"/>
    <col min="15897" max="15897" width="6.7109375" style="2018" customWidth="1"/>
    <col min="15898" max="15898" width="1" style="2018" customWidth="1"/>
    <col min="15899" max="15899" width="6.7109375" style="2018" customWidth="1"/>
    <col min="15900" max="15900" width="1" style="2018" customWidth="1"/>
    <col min="15901" max="15901" width="6.7109375" style="2018" customWidth="1"/>
    <col min="15902" max="15902" width="1" style="2018" customWidth="1"/>
    <col min="15903" max="15903" width="6.7109375" style="2018" customWidth="1"/>
    <col min="15904" max="15904" width="1" style="2018" customWidth="1"/>
    <col min="15905" max="15906" width="6.7109375" style="2018" customWidth="1"/>
    <col min="15907" max="16128" width="11.42578125" style="2018"/>
    <col min="16129" max="16129" width="2" style="2018" customWidth="1"/>
    <col min="16130" max="16130" width="2.28515625" style="2018" customWidth="1"/>
    <col min="16131" max="16131" width="1.7109375" style="2018" customWidth="1"/>
    <col min="16132" max="16132" width="2.140625" style="2018" customWidth="1"/>
    <col min="16133" max="16133" width="6.7109375" style="2018" customWidth="1"/>
    <col min="16134" max="16134" width="1.5703125" style="2018" customWidth="1"/>
    <col min="16135" max="16135" width="58.28515625" style="2018" customWidth="1"/>
    <col min="16136" max="16138" width="4.7109375" style="2018" customWidth="1"/>
    <col min="16139" max="16139" width="1" style="2018" customWidth="1"/>
    <col min="16140" max="16142" width="4.7109375" style="2018" customWidth="1"/>
    <col min="16143" max="16144" width="11.42578125" style="2018"/>
    <col min="16145" max="16145" width="4.7109375" style="2018" customWidth="1"/>
    <col min="16146" max="16146" width="5" style="2018" customWidth="1"/>
    <col min="16147" max="16147" width="2.28515625" style="2018" customWidth="1"/>
    <col min="16148" max="16148" width="26" style="2018" customWidth="1"/>
    <col min="16149" max="16149" width="8" style="2018" customWidth="1"/>
    <col min="16150" max="16150" width="1" style="2018" customWidth="1"/>
    <col min="16151" max="16151" width="6.7109375" style="2018" customWidth="1"/>
    <col min="16152" max="16152" width="1" style="2018" customWidth="1"/>
    <col min="16153" max="16153" width="6.7109375" style="2018" customWidth="1"/>
    <col min="16154" max="16154" width="1" style="2018" customWidth="1"/>
    <col min="16155" max="16155" width="6.7109375" style="2018" customWidth="1"/>
    <col min="16156" max="16156" width="1" style="2018" customWidth="1"/>
    <col min="16157" max="16157" width="6.7109375" style="2018" customWidth="1"/>
    <col min="16158" max="16158" width="1" style="2018" customWidth="1"/>
    <col min="16159" max="16159" width="6.7109375" style="2018" customWidth="1"/>
    <col min="16160" max="16160" width="1" style="2018" customWidth="1"/>
    <col min="16161" max="16162" width="6.7109375" style="2018" customWidth="1"/>
    <col min="16163" max="16384" width="11.42578125" style="2018"/>
  </cols>
  <sheetData>
    <row r="2" spans="1:35" ht="12.75" customHeight="1">
      <c r="A2" s="2014"/>
      <c r="B2" s="2014"/>
      <c r="C2" s="2014"/>
      <c r="D2" s="2015"/>
      <c r="E2" s="2763" t="s">
        <v>1602</v>
      </c>
      <c r="F2" s="2763"/>
      <c r="G2" s="2763"/>
      <c r="H2" s="2763"/>
      <c r="I2" s="2763"/>
      <c r="J2" s="2763"/>
      <c r="K2" s="2763"/>
      <c r="L2" s="2763"/>
      <c r="M2" s="2763"/>
      <c r="N2" s="2763"/>
      <c r="O2" s="2016"/>
      <c r="P2" s="2017"/>
      <c r="Q2" s="2017"/>
      <c r="R2" s="2763"/>
      <c r="S2" s="2763"/>
      <c r="T2" s="2763"/>
      <c r="U2" s="2763"/>
      <c r="V2" s="2763"/>
      <c r="W2" s="2763"/>
      <c r="X2" s="2763"/>
      <c r="Y2" s="2763"/>
      <c r="Z2" s="2763"/>
      <c r="AA2" s="2763"/>
      <c r="AB2" s="2763"/>
      <c r="AC2" s="2763"/>
      <c r="AD2" s="2763"/>
      <c r="AE2" s="2763"/>
      <c r="AF2" s="2763"/>
    </row>
    <row r="3" spans="1:35" s="2017" customFormat="1" ht="12.75" customHeight="1">
      <c r="A3" s="2014"/>
      <c r="B3" s="2019"/>
      <c r="C3" s="2019"/>
      <c r="D3" s="2020"/>
      <c r="E3" s="2763" t="s">
        <v>77</v>
      </c>
      <c r="F3" s="2763"/>
      <c r="G3" s="2763"/>
      <c r="H3" s="2763"/>
      <c r="I3" s="2763"/>
      <c r="J3" s="2763"/>
      <c r="K3" s="2763"/>
      <c r="L3" s="2763"/>
      <c r="M3" s="2763"/>
      <c r="N3" s="2763"/>
      <c r="O3" s="2021"/>
      <c r="P3" s="2019"/>
      <c r="Q3" s="2019"/>
      <c r="R3" s="2111"/>
      <c r="AH3" s="2023"/>
      <c r="AI3" s="2023"/>
    </row>
    <row r="4" spans="1:35" s="2017" customFormat="1" ht="3" customHeight="1">
      <c r="A4" s="2014"/>
      <c r="B4" s="2014"/>
      <c r="C4" s="2014"/>
      <c r="D4" s="2015"/>
      <c r="F4" s="2024"/>
      <c r="G4" s="2024"/>
      <c r="H4" s="2025"/>
      <c r="I4" s="2025"/>
      <c r="J4" s="2025"/>
      <c r="K4" s="2026"/>
      <c r="L4" s="2027"/>
      <c r="M4" s="2027"/>
      <c r="N4" s="2027"/>
      <c r="O4" s="2021"/>
      <c r="R4" s="2024"/>
    </row>
    <row r="5" spans="1:35" s="2017" customFormat="1" ht="12" customHeight="1">
      <c r="A5" s="2014"/>
      <c r="B5" s="2014"/>
      <c r="C5" s="2014"/>
      <c r="D5" s="2015"/>
      <c r="E5" s="2028"/>
      <c r="F5" s="2024"/>
      <c r="G5" s="2029"/>
      <c r="H5" s="2030"/>
      <c r="I5" s="2030"/>
      <c r="J5" s="2030"/>
      <c r="K5" s="2031"/>
      <c r="L5" s="2032"/>
      <c r="M5" s="2032"/>
      <c r="N5" s="2032"/>
      <c r="O5" s="2021"/>
      <c r="R5" s="2024"/>
    </row>
    <row r="6" spans="1:35" ht="12" customHeight="1">
      <c r="A6" s="2014"/>
      <c r="B6" s="2033"/>
      <c r="C6" s="2033"/>
      <c r="D6" s="2034"/>
      <c r="E6" s="2764" t="s">
        <v>2</v>
      </c>
      <c r="F6" s="2219" t="s">
        <v>1464</v>
      </c>
      <c r="G6" s="2219"/>
      <c r="H6" s="2767" t="s">
        <v>1603</v>
      </c>
      <c r="I6" s="2767"/>
      <c r="J6" s="2767"/>
      <c r="K6" s="2767"/>
      <c r="L6" s="2767"/>
      <c r="M6" s="2767"/>
      <c r="N6" s="2768"/>
      <c r="O6" s="2035"/>
      <c r="P6" s="2033"/>
    </row>
    <row r="7" spans="1:35" ht="12" customHeight="1">
      <c r="A7" s="2014"/>
      <c r="B7" s="2033"/>
      <c r="C7" s="2033"/>
      <c r="D7" s="2034"/>
      <c r="E7" s="2765"/>
      <c r="F7" s="2220"/>
      <c r="G7" s="2220"/>
      <c r="H7" s="2769" t="s">
        <v>1604</v>
      </c>
      <c r="I7" s="2769"/>
      <c r="J7" s="2769"/>
      <c r="K7" s="2036"/>
      <c r="L7" s="2770" t="s">
        <v>1605</v>
      </c>
      <c r="M7" s="2770"/>
      <c r="N7" s="2771"/>
      <c r="O7" s="2035"/>
      <c r="P7" s="2033"/>
    </row>
    <row r="8" spans="1:35" ht="12" customHeight="1">
      <c r="A8" s="2014"/>
      <c r="B8" s="2014"/>
      <c r="C8" s="2014"/>
      <c r="D8" s="2015"/>
      <c r="E8" s="2766"/>
      <c r="F8" s="2221"/>
      <c r="G8" s="2221"/>
      <c r="H8" s="2106" t="s">
        <v>18</v>
      </c>
      <c r="I8" s="2106" t="s">
        <v>19</v>
      </c>
      <c r="J8" s="2106" t="s">
        <v>8</v>
      </c>
      <c r="K8" s="2038"/>
      <c r="L8" s="2106" t="s">
        <v>18</v>
      </c>
      <c r="M8" s="2106" t="s">
        <v>19</v>
      </c>
      <c r="N8" s="2039" t="s">
        <v>8</v>
      </c>
      <c r="O8" s="2016"/>
      <c r="P8" s="2017"/>
    </row>
    <row r="9" spans="1:35">
      <c r="A9" s="2014"/>
      <c r="B9" s="2014"/>
      <c r="C9" s="2014"/>
      <c r="D9" s="2015"/>
      <c r="E9" s="2211">
        <v>1401</v>
      </c>
      <c r="F9" s="727" t="s">
        <v>20</v>
      </c>
      <c r="G9" s="2040"/>
      <c r="H9" s="2041">
        <f>SUM(H10:H16)</f>
        <v>104</v>
      </c>
      <c r="I9" s="2041">
        <f>SUM(I10:I16)</f>
        <v>36</v>
      </c>
      <c r="J9" s="2041">
        <f t="shared" ref="J9:J55" si="0">SUM(H9:I9)</f>
        <v>140</v>
      </c>
      <c r="K9" s="2042"/>
      <c r="L9" s="2043">
        <f>SUM(L10:L16)</f>
        <v>59</v>
      </c>
      <c r="M9" s="2043">
        <f>SUM(M10:M16)</f>
        <v>20</v>
      </c>
      <c r="N9" s="2044">
        <f t="shared" ref="N9:N55" si="1">SUM(L9:M9)</f>
        <v>79</v>
      </c>
      <c r="O9" s="2016"/>
      <c r="P9" s="2017"/>
    </row>
    <row r="10" spans="1:35" ht="12" customHeight="1">
      <c r="A10" s="2014"/>
      <c r="B10" s="2014"/>
      <c r="C10" s="2014"/>
      <c r="D10" s="2015"/>
      <c r="E10" s="2212"/>
      <c r="F10" s="282" t="s">
        <v>21</v>
      </c>
      <c r="G10" s="2045"/>
      <c r="H10" s="2046">
        <v>18</v>
      </c>
      <c r="I10" s="2046">
        <v>9</v>
      </c>
      <c r="J10" s="2046">
        <f t="shared" si="0"/>
        <v>27</v>
      </c>
      <c r="K10" s="2046"/>
      <c r="L10" s="2047">
        <v>8</v>
      </c>
      <c r="M10" s="2047">
        <v>8</v>
      </c>
      <c r="N10" s="2048">
        <f t="shared" si="1"/>
        <v>16</v>
      </c>
      <c r="O10" s="2016"/>
      <c r="P10" s="2016"/>
    </row>
    <row r="11" spans="1:35" ht="12" customHeight="1">
      <c r="A11" s="2014"/>
      <c r="B11" s="2014"/>
      <c r="C11" s="2014"/>
      <c r="D11" s="2015"/>
      <c r="E11" s="2212"/>
      <c r="F11" s="289" t="s">
        <v>22</v>
      </c>
      <c r="G11" s="2049"/>
      <c r="H11" s="2047">
        <v>28</v>
      </c>
      <c r="I11" s="2047">
        <v>6</v>
      </c>
      <c r="J11" s="2047">
        <f t="shared" si="0"/>
        <v>34</v>
      </c>
      <c r="K11" s="2047"/>
      <c r="L11" s="2047">
        <v>18</v>
      </c>
      <c r="M11" s="2047">
        <v>5</v>
      </c>
      <c r="N11" s="2050">
        <f t="shared" si="1"/>
        <v>23</v>
      </c>
      <c r="O11" s="2016"/>
      <c r="P11" s="2016"/>
    </row>
    <row r="12" spans="1:35" ht="12" customHeight="1">
      <c r="A12" s="2014"/>
      <c r="B12" s="2014"/>
      <c r="C12" s="2014"/>
      <c r="D12" s="2015"/>
      <c r="E12" s="2212"/>
      <c r="F12" s="289" t="s">
        <v>23</v>
      </c>
      <c r="G12" s="2049"/>
      <c r="H12" s="2047">
        <v>23</v>
      </c>
      <c r="I12" s="2047">
        <v>3</v>
      </c>
      <c r="J12" s="2047">
        <f t="shared" si="0"/>
        <v>26</v>
      </c>
      <c r="K12" s="2047"/>
      <c r="L12" s="2047">
        <v>21</v>
      </c>
      <c r="M12" s="2047">
        <v>3</v>
      </c>
      <c r="N12" s="2050">
        <f t="shared" si="1"/>
        <v>24</v>
      </c>
      <c r="O12" s="2016"/>
      <c r="P12" s="2016"/>
    </row>
    <row r="13" spans="1:35" ht="12" customHeight="1">
      <c r="A13" s="2014"/>
      <c r="B13" s="2014"/>
      <c r="C13" s="2014"/>
      <c r="D13" s="2015"/>
      <c r="E13" s="2212"/>
      <c r="F13" s="287" t="s">
        <v>24</v>
      </c>
      <c r="G13" s="2049"/>
      <c r="H13" s="2047">
        <v>17</v>
      </c>
      <c r="I13" s="2047">
        <v>10</v>
      </c>
      <c r="J13" s="2047">
        <f t="shared" si="0"/>
        <v>27</v>
      </c>
      <c r="K13" s="2047"/>
      <c r="L13" s="2047">
        <v>6</v>
      </c>
      <c r="M13" s="2047">
        <v>2</v>
      </c>
      <c r="N13" s="2050">
        <f t="shared" si="1"/>
        <v>8</v>
      </c>
      <c r="O13" s="2016"/>
      <c r="P13" s="2016"/>
    </row>
    <row r="14" spans="1:35" ht="12" customHeight="1">
      <c r="A14" s="2014"/>
      <c r="B14" s="2014"/>
      <c r="C14" s="2014"/>
      <c r="D14" s="2015"/>
      <c r="E14" s="2212"/>
      <c r="F14" s="287" t="s">
        <v>25</v>
      </c>
      <c r="G14" s="2049"/>
      <c r="H14" s="2047">
        <v>13</v>
      </c>
      <c r="I14" s="2047">
        <v>2</v>
      </c>
      <c r="J14" s="2047">
        <f t="shared" si="0"/>
        <v>15</v>
      </c>
      <c r="K14" s="2047"/>
      <c r="L14" s="2047">
        <v>4</v>
      </c>
      <c r="M14" s="2047">
        <v>1</v>
      </c>
      <c r="N14" s="2050">
        <f t="shared" si="1"/>
        <v>5</v>
      </c>
      <c r="O14" s="2016"/>
      <c r="P14" s="2016"/>
    </row>
    <row r="15" spans="1:35" ht="12" customHeight="1">
      <c r="A15" s="2014"/>
      <c r="B15" s="2014"/>
      <c r="C15" s="2014"/>
      <c r="D15" s="2015"/>
      <c r="E15" s="2212"/>
      <c r="F15" s="287" t="s">
        <v>26</v>
      </c>
      <c r="G15" s="2049"/>
      <c r="H15" s="2047">
        <v>5</v>
      </c>
      <c r="I15" s="2047">
        <v>6</v>
      </c>
      <c r="J15" s="2047">
        <f t="shared" si="0"/>
        <v>11</v>
      </c>
      <c r="K15" s="2047"/>
      <c r="L15" s="2047">
        <v>2</v>
      </c>
      <c r="M15" s="2047">
        <v>1</v>
      </c>
      <c r="N15" s="2050">
        <f t="shared" si="1"/>
        <v>3</v>
      </c>
      <c r="O15" s="2016"/>
      <c r="P15" s="2016"/>
    </row>
    <row r="16" spans="1:35" ht="12" customHeight="1">
      <c r="A16" s="2014"/>
      <c r="B16" s="2014"/>
      <c r="C16" s="2014"/>
      <c r="D16" s="2015"/>
      <c r="E16" s="2085"/>
      <c r="F16" s="287" t="s">
        <v>27</v>
      </c>
      <c r="G16" s="2049"/>
      <c r="H16" s="2047">
        <v>0</v>
      </c>
      <c r="I16" s="2047">
        <v>0</v>
      </c>
      <c r="J16" s="2047">
        <f t="shared" si="0"/>
        <v>0</v>
      </c>
      <c r="K16" s="2047"/>
      <c r="L16" s="2047">
        <v>0</v>
      </c>
      <c r="M16" s="2047">
        <v>0</v>
      </c>
      <c r="N16" s="2050">
        <f t="shared" si="1"/>
        <v>0</v>
      </c>
      <c r="O16" s="2016"/>
      <c r="P16" s="2016"/>
    </row>
    <row r="17" spans="1:20">
      <c r="A17" s="2014"/>
      <c r="B17" s="2014"/>
      <c r="C17" s="2014"/>
      <c r="D17" s="2015"/>
      <c r="E17" s="2211">
        <v>1402</v>
      </c>
      <c r="F17" s="122" t="s">
        <v>29</v>
      </c>
      <c r="G17" s="2051"/>
      <c r="H17" s="2052">
        <f>SUM(H18:H25)</f>
        <v>154</v>
      </c>
      <c r="I17" s="2052">
        <f>SUM(I18:I25)</f>
        <v>116</v>
      </c>
      <c r="J17" s="2053">
        <f t="shared" si="0"/>
        <v>270</v>
      </c>
      <c r="K17" s="2052"/>
      <c r="L17" s="2052">
        <f>SUM(L18:L25)</f>
        <v>113</v>
      </c>
      <c r="M17" s="2052">
        <f>SUM(M18:M25)</f>
        <v>88</v>
      </c>
      <c r="N17" s="2054">
        <f t="shared" si="1"/>
        <v>201</v>
      </c>
      <c r="O17" s="2016"/>
      <c r="P17" s="2016"/>
    </row>
    <row r="18" spans="1:20" ht="12" customHeight="1">
      <c r="A18" s="2014"/>
      <c r="B18" s="2014"/>
      <c r="C18" s="2014"/>
      <c r="D18" s="2015"/>
      <c r="E18" s="2212"/>
      <c r="F18" s="289" t="s">
        <v>114</v>
      </c>
      <c r="G18" s="2049"/>
      <c r="H18" s="2047">
        <v>62</v>
      </c>
      <c r="I18" s="2047">
        <v>37</v>
      </c>
      <c r="J18" s="2046">
        <f t="shared" si="0"/>
        <v>99</v>
      </c>
      <c r="K18" s="2047"/>
      <c r="L18" s="2047">
        <v>47</v>
      </c>
      <c r="M18" s="2047">
        <v>29</v>
      </c>
      <c r="N18" s="2050">
        <f t="shared" si="1"/>
        <v>76</v>
      </c>
      <c r="O18" s="2016"/>
      <c r="P18" s="2016"/>
    </row>
    <row r="19" spans="1:20" ht="12" customHeight="1">
      <c r="A19" s="2014"/>
      <c r="B19" s="2014"/>
      <c r="C19" s="2014"/>
      <c r="D19" s="2015"/>
      <c r="E19" s="2212"/>
      <c r="F19" s="289" t="s">
        <v>31</v>
      </c>
      <c r="G19" s="2049"/>
      <c r="H19" s="2047">
        <v>29</v>
      </c>
      <c r="I19" s="2047">
        <v>15</v>
      </c>
      <c r="J19" s="2047">
        <f t="shared" si="0"/>
        <v>44</v>
      </c>
      <c r="K19" s="2047"/>
      <c r="L19" s="2047">
        <v>29</v>
      </c>
      <c r="M19" s="2047">
        <v>15</v>
      </c>
      <c r="N19" s="2050">
        <f t="shared" si="1"/>
        <v>44</v>
      </c>
      <c r="O19" s="2016"/>
      <c r="P19" s="2016"/>
    </row>
    <row r="20" spans="1:20" ht="12" customHeight="1">
      <c r="A20" s="2014"/>
      <c r="B20" s="2014"/>
      <c r="C20" s="2014"/>
      <c r="D20" s="2015"/>
      <c r="E20" s="2212"/>
      <c r="F20" s="289" t="s">
        <v>32</v>
      </c>
      <c r="G20" s="2049"/>
      <c r="H20" s="2047">
        <v>10</v>
      </c>
      <c r="I20" s="2047">
        <v>14</v>
      </c>
      <c r="J20" s="2047">
        <f t="shared" si="0"/>
        <v>24</v>
      </c>
      <c r="K20" s="2047"/>
      <c r="L20" s="2047">
        <v>1</v>
      </c>
      <c r="M20" s="2047">
        <v>3</v>
      </c>
      <c r="N20" s="2050">
        <f t="shared" si="1"/>
        <v>4</v>
      </c>
      <c r="O20" s="2016"/>
      <c r="P20" s="2772" t="s">
        <v>1606</v>
      </c>
      <c r="Q20" s="2772"/>
      <c r="R20" s="2772"/>
      <c r="S20" s="2772"/>
      <c r="T20" s="2772"/>
    </row>
    <row r="21" spans="1:20" ht="12" customHeight="1">
      <c r="A21" s="2014"/>
      <c r="B21" s="2014"/>
      <c r="C21" s="2014"/>
      <c r="D21" s="2015"/>
      <c r="E21" s="2212"/>
      <c r="F21" s="289" t="s">
        <v>131</v>
      </c>
      <c r="G21" s="2049"/>
      <c r="H21" s="2047">
        <v>15</v>
      </c>
      <c r="I21" s="2047">
        <v>14</v>
      </c>
      <c r="J21" s="2047">
        <f t="shared" si="0"/>
        <v>29</v>
      </c>
      <c r="K21" s="2047"/>
      <c r="L21" s="2047">
        <v>7</v>
      </c>
      <c r="M21" s="2047">
        <v>6</v>
      </c>
      <c r="N21" s="2050">
        <f t="shared" si="1"/>
        <v>13</v>
      </c>
      <c r="O21" s="2016"/>
      <c r="P21" s="2772"/>
      <c r="Q21" s="2772"/>
      <c r="R21" s="2772"/>
      <c r="S21" s="2772"/>
      <c r="T21" s="2772"/>
    </row>
    <row r="22" spans="1:20" ht="12" customHeight="1">
      <c r="A22" s="2014"/>
      <c r="B22" s="2014"/>
      <c r="C22" s="2014"/>
      <c r="D22" s="2015"/>
      <c r="E22" s="2212"/>
      <c r="F22" s="289" t="s">
        <v>132</v>
      </c>
      <c r="G22" s="2049"/>
      <c r="H22" s="2047">
        <v>17</v>
      </c>
      <c r="I22" s="2047">
        <v>10</v>
      </c>
      <c r="J22" s="2047">
        <f t="shared" si="0"/>
        <v>27</v>
      </c>
      <c r="K22" s="2047"/>
      <c r="L22" s="2047">
        <v>13</v>
      </c>
      <c r="M22" s="2047">
        <v>10</v>
      </c>
      <c r="N22" s="2050">
        <f t="shared" si="1"/>
        <v>23</v>
      </c>
      <c r="O22" s="2016"/>
      <c r="P22" s="2772"/>
      <c r="Q22" s="2772"/>
      <c r="R22" s="2772"/>
      <c r="S22" s="2772"/>
      <c r="T22" s="2772"/>
    </row>
    <row r="23" spans="1:20" ht="12" customHeight="1">
      <c r="A23" s="2014"/>
      <c r="B23" s="2014"/>
      <c r="C23" s="2014"/>
      <c r="D23" s="2015"/>
      <c r="E23" s="2212"/>
      <c r="F23" s="289" t="s">
        <v>35</v>
      </c>
      <c r="G23" s="2049"/>
      <c r="H23" s="2047">
        <v>7</v>
      </c>
      <c r="I23" s="2047">
        <v>6</v>
      </c>
      <c r="J23" s="2047">
        <f t="shared" si="0"/>
        <v>13</v>
      </c>
      <c r="K23" s="2047"/>
      <c r="L23" s="2047">
        <v>5</v>
      </c>
      <c r="M23" s="2047">
        <v>6</v>
      </c>
      <c r="N23" s="2050">
        <f t="shared" si="1"/>
        <v>11</v>
      </c>
      <c r="O23" s="2016"/>
      <c r="P23" s="2772"/>
      <c r="Q23" s="2772"/>
      <c r="R23" s="2772"/>
      <c r="S23" s="2772"/>
      <c r="T23" s="2772"/>
    </row>
    <row r="24" spans="1:20" ht="12" customHeight="1">
      <c r="A24" s="2014"/>
      <c r="B24" s="2014"/>
      <c r="C24" s="2014"/>
      <c r="D24" s="2015"/>
      <c r="E24" s="2212"/>
      <c r="F24" s="289" t="s">
        <v>133</v>
      </c>
      <c r="G24" s="2049"/>
      <c r="H24" s="2047">
        <v>10</v>
      </c>
      <c r="I24" s="2047">
        <v>11</v>
      </c>
      <c r="J24" s="2047">
        <f t="shared" si="0"/>
        <v>21</v>
      </c>
      <c r="K24" s="2047"/>
      <c r="L24" s="2047">
        <v>10</v>
      </c>
      <c r="M24" s="2047">
        <v>11</v>
      </c>
      <c r="N24" s="2050">
        <f t="shared" si="1"/>
        <v>21</v>
      </c>
      <c r="O24" s="2016"/>
      <c r="P24" s="2772"/>
      <c r="Q24" s="2772"/>
      <c r="R24" s="2772"/>
      <c r="S24" s="2772"/>
      <c r="T24" s="2772"/>
    </row>
    <row r="25" spans="1:20" ht="12" customHeight="1">
      <c r="A25" s="2014"/>
      <c r="B25" s="2014"/>
      <c r="C25" s="2014"/>
      <c r="D25" s="2015"/>
      <c r="E25" s="2213"/>
      <c r="F25" s="287" t="s">
        <v>37</v>
      </c>
      <c r="G25" s="2049"/>
      <c r="H25" s="2047">
        <v>4</v>
      </c>
      <c r="I25" s="2047">
        <v>9</v>
      </c>
      <c r="J25" s="2047">
        <f t="shared" si="0"/>
        <v>13</v>
      </c>
      <c r="K25" s="2047"/>
      <c r="L25" s="2047">
        <v>1</v>
      </c>
      <c r="M25" s="2047">
        <v>8</v>
      </c>
      <c r="N25" s="2050">
        <f t="shared" si="1"/>
        <v>9</v>
      </c>
      <c r="O25" s="2016"/>
      <c r="P25" s="2772"/>
      <c r="Q25" s="2772"/>
      <c r="R25" s="2772"/>
      <c r="S25" s="2772"/>
      <c r="T25" s="2772"/>
    </row>
    <row r="26" spans="1:20">
      <c r="A26" s="2014"/>
      <c r="B26" s="2014"/>
      <c r="C26" s="2014"/>
      <c r="D26" s="2015"/>
      <c r="E26" s="2211">
        <v>1403</v>
      </c>
      <c r="F26" s="122" t="s">
        <v>39</v>
      </c>
      <c r="G26" s="2051"/>
      <c r="H26" s="2052">
        <f>SUM(H27:H29)</f>
        <v>16</v>
      </c>
      <c r="I26" s="2052">
        <f>SUM(I27:I29)</f>
        <v>55</v>
      </c>
      <c r="J26" s="2053">
        <f t="shared" si="0"/>
        <v>71</v>
      </c>
      <c r="K26" s="2052"/>
      <c r="L26" s="2052">
        <f>SUM(L27:L29)</f>
        <v>14</v>
      </c>
      <c r="M26" s="2052">
        <f>SUM(M27:M29)</f>
        <v>48</v>
      </c>
      <c r="N26" s="2054">
        <f t="shared" si="1"/>
        <v>62</v>
      </c>
      <c r="O26" s="2016"/>
      <c r="P26" s="2772"/>
      <c r="Q26" s="2772"/>
      <c r="R26" s="2772"/>
      <c r="S26" s="2772"/>
      <c r="T26" s="2772"/>
    </row>
    <row r="27" spans="1:20" ht="12" customHeight="1">
      <c r="A27" s="2014"/>
      <c r="B27" s="2014"/>
      <c r="C27" s="2014"/>
      <c r="D27" s="2015"/>
      <c r="E27" s="2212"/>
      <c r="F27" s="287" t="s">
        <v>40</v>
      </c>
      <c r="G27" s="2049"/>
      <c r="H27" s="2047">
        <v>5</v>
      </c>
      <c r="I27" s="2047">
        <v>24</v>
      </c>
      <c r="J27" s="2046">
        <f t="shared" si="0"/>
        <v>29</v>
      </c>
      <c r="K27" s="2047"/>
      <c r="L27" s="2047">
        <v>4</v>
      </c>
      <c r="M27" s="2047">
        <v>22</v>
      </c>
      <c r="N27" s="2050">
        <f t="shared" si="1"/>
        <v>26</v>
      </c>
      <c r="O27" s="2016"/>
      <c r="P27" s="2016"/>
    </row>
    <row r="28" spans="1:20" ht="12" customHeight="1">
      <c r="A28" s="2014"/>
      <c r="B28" s="2014"/>
      <c r="C28" s="2014"/>
      <c r="D28" s="2015"/>
      <c r="E28" s="2212"/>
      <c r="F28" s="287" t="s">
        <v>41</v>
      </c>
      <c r="G28" s="2049"/>
      <c r="H28" s="2047">
        <v>3</v>
      </c>
      <c r="I28" s="2047">
        <v>10</v>
      </c>
      <c r="J28" s="2047">
        <f t="shared" si="0"/>
        <v>13</v>
      </c>
      <c r="K28" s="2047"/>
      <c r="L28" s="2047">
        <v>3</v>
      </c>
      <c r="M28" s="2047">
        <v>10</v>
      </c>
      <c r="N28" s="2050">
        <f t="shared" si="1"/>
        <v>13</v>
      </c>
      <c r="O28" s="2016"/>
      <c r="P28" s="2016"/>
    </row>
    <row r="29" spans="1:20" ht="12" customHeight="1">
      <c r="A29" s="2014"/>
      <c r="B29" s="2014"/>
      <c r="C29" s="2014"/>
      <c r="D29" s="2015"/>
      <c r="E29" s="2212"/>
      <c r="F29" s="287" t="s">
        <v>42</v>
      </c>
      <c r="G29" s="2049"/>
      <c r="H29" s="2047">
        <v>8</v>
      </c>
      <c r="I29" s="2047">
        <v>21</v>
      </c>
      <c r="J29" s="2047">
        <f t="shared" si="0"/>
        <v>29</v>
      </c>
      <c r="K29" s="2047"/>
      <c r="L29" s="2047">
        <v>7</v>
      </c>
      <c r="M29" s="2047">
        <v>16</v>
      </c>
      <c r="N29" s="2050">
        <f t="shared" si="1"/>
        <v>23</v>
      </c>
      <c r="O29" s="2016"/>
      <c r="P29" s="2016"/>
    </row>
    <row r="30" spans="1:20">
      <c r="A30" s="2014"/>
      <c r="B30" s="2014"/>
      <c r="C30" s="2014"/>
      <c r="D30" s="2015"/>
      <c r="E30" s="2204">
        <v>1404</v>
      </c>
      <c r="F30" s="122" t="s">
        <v>43</v>
      </c>
      <c r="G30" s="2051"/>
      <c r="H30" s="2052">
        <f>SUM(H31:H32)</f>
        <v>68</v>
      </c>
      <c r="I30" s="2052">
        <f>SUM(I31:I32)</f>
        <v>16</v>
      </c>
      <c r="J30" s="2053">
        <f t="shared" si="0"/>
        <v>84</v>
      </c>
      <c r="K30" s="2052"/>
      <c r="L30" s="2052">
        <f>SUM(L31:L32)</f>
        <v>24</v>
      </c>
      <c r="M30" s="2052">
        <f>SUM(M31:M32)</f>
        <v>8</v>
      </c>
      <c r="N30" s="2054">
        <f t="shared" si="1"/>
        <v>32</v>
      </c>
    </row>
    <row r="31" spans="1:20">
      <c r="A31" s="2014"/>
      <c r="B31" s="2014"/>
      <c r="C31" s="2014"/>
      <c r="D31" s="2015"/>
      <c r="E31" s="2205"/>
      <c r="F31" s="289" t="s">
        <v>128</v>
      </c>
      <c r="G31" s="2049"/>
      <c r="H31" s="2047">
        <v>35</v>
      </c>
      <c r="I31" s="2047">
        <v>6</v>
      </c>
      <c r="J31" s="2046">
        <f t="shared" si="0"/>
        <v>41</v>
      </c>
      <c r="K31" s="2047"/>
      <c r="L31" s="2055">
        <v>0</v>
      </c>
      <c r="M31" s="2055">
        <v>0</v>
      </c>
      <c r="N31" s="2056">
        <f t="shared" si="1"/>
        <v>0</v>
      </c>
    </row>
    <row r="32" spans="1:20" ht="12.75" customHeight="1">
      <c r="A32" s="2014"/>
      <c r="B32" s="2014"/>
      <c r="C32" s="2014"/>
      <c r="D32" s="2015"/>
      <c r="E32" s="2205"/>
      <c r="F32" s="289" t="s">
        <v>45</v>
      </c>
      <c r="G32" s="2049"/>
      <c r="H32" s="2047">
        <v>33</v>
      </c>
      <c r="I32" s="2047">
        <v>10</v>
      </c>
      <c r="J32" s="2057">
        <f t="shared" si="0"/>
        <v>43</v>
      </c>
      <c r="K32" s="2047"/>
      <c r="L32" s="2055">
        <v>24</v>
      </c>
      <c r="M32" s="2055">
        <v>8</v>
      </c>
      <c r="N32" s="2058">
        <f t="shared" si="1"/>
        <v>32</v>
      </c>
    </row>
    <row r="33" spans="1:14" ht="12.75" customHeight="1">
      <c r="A33" s="2014"/>
      <c r="B33" s="2014"/>
      <c r="C33" s="2014"/>
      <c r="D33" s="2015"/>
      <c r="E33" s="2211">
        <v>1405</v>
      </c>
      <c r="F33" s="98" t="s">
        <v>46</v>
      </c>
      <c r="G33" s="2059"/>
      <c r="H33" s="2052">
        <f>SUM(H34:H37)</f>
        <v>64</v>
      </c>
      <c r="I33" s="2052">
        <f>SUM(I34:I37)</f>
        <v>65</v>
      </c>
      <c r="J33" s="2060">
        <f t="shared" si="0"/>
        <v>129</v>
      </c>
      <c r="K33" s="2061"/>
      <c r="L33" s="2052">
        <f>SUM(L34:L37)</f>
        <v>19</v>
      </c>
      <c r="M33" s="2052">
        <f>SUM(M34:M37)</f>
        <v>21</v>
      </c>
      <c r="N33" s="2062">
        <f t="shared" si="1"/>
        <v>40</v>
      </c>
    </row>
    <row r="34" spans="1:14" ht="12.75" customHeight="1">
      <c r="A34" s="2014"/>
      <c r="B34" s="2014"/>
      <c r="C34" s="2014"/>
      <c r="D34" s="2015"/>
      <c r="E34" s="2212"/>
      <c r="F34" s="289" t="s">
        <v>47</v>
      </c>
      <c r="G34" s="2049"/>
      <c r="H34" s="2047">
        <v>13</v>
      </c>
      <c r="I34" s="2047">
        <v>19</v>
      </c>
      <c r="J34" s="2046">
        <f t="shared" si="0"/>
        <v>32</v>
      </c>
      <c r="K34" s="2047"/>
      <c r="L34" s="2047">
        <v>8</v>
      </c>
      <c r="M34" s="2047">
        <v>15</v>
      </c>
      <c r="N34" s="2050">
        <f t="shared" si="1"/>
        <v>23</v>
      </c>
    </row>
    <row r="35" spans="1:14" ht="12.75" customHeight="1">
      <c r="B35" s="2014"/>
      <c r="C35" s="2014"/>
      <c r="D35" s="2015"/>
      <c r="E35" s="2212"/>
      <c r="F35" s="289" t="s">
        <v>1466</v>
      </c>
      <c r="G35" s="2049"/>
      <c r="H35" s="2047">
        <v>33</v>
      </c>
      <c r="I35" s="2047">
        <v>24</v>
      </c>
      <c r="J35" s="2047">
        <f t="shared" si="0"/>
        <v>57</v>
      </c>
      <c r="K35" s="2047"/>
      <c r="L35" s="2047">
        <v>0</v>
      </c>
      <c r="M35" s="2047">
        <v>0</v>
      </c>
      <c r="N35" s="2050">
        <f t="shared" si="1"/>
        <v>0</v>
      </c>
    </row>
    <row r="36" spans="1:14" ht="12.75" customHeight="1">
      <c r="B36" s="2014"/>
      <c r="C36" s="2014"/>
      <c r="D36" s="2015"/>
      <c r="E36" s="2212"/>
      <c r="F36" s="289" t="s">
        <v>49</v>
      </c>
      <c r="G36" s="2049"/>
      <c r="H36" s="2047">
        <v>9</v>
      </c>
      <c r="I36" s="2047">
        <v>20</v>
      </c>
      <c r="J36" s="2047">
        <f t="shared" si="0"/>
        <v>29</v>
      </c>
      <c r="K36" s="2047"/>
      <c r="L36" s="2047">
        <v>4</v>
      </c>
      <c r="M36" s="2047">
        <v>5</v>
      </c>
      <c r="N36" s="2050">
        <f t="shared" si="1"/>
        <v>9</v>
      </c>
    </row>
    <row r="37" spans="1:14" ht="12.75" customHeight="1">
      <c r="B37" s="2014"/>
      <c r="C37" s="2014"/>
      <c r="D37" s="2015"/>
      <c r="E37" s="2212"/>
      <c r="F37" s="289" t="s">
        <v>50</v>
      </c>
      <c r="G37" s="2064"/>
      <c r="H37" s="2065">
        <v>9</v>
      </c>
      <c r="I37" s="2065">
        <v>2</v>
      </c>
      <c r="J37" s="2047">
        <f t="shared" si="0"/>
        <v>11</v>
      </c>
      <c r="K37" s="2065"/>
      <c r="L37" s="2047">
        <v>7</v>
      </c>
      <c r="M37" s="2047">
        <v>1</v>
      </c>
      <c r="N37" s="2050">
        <f t="shared" si="1"/>
        <v>8</v>
      </c>
    </row>
    <row r="38" spans="1:14" ht="12.75" customHeight="1">
      <c r="B38" s="2014"/>
      <c r="C38" s="2014"/>
      <c r="D38" s="2015"/>
      <c r="E38" s="2211">
        <v>1406</v>
      </c>
      <c r="F38" s="122" t="s">
        <v>51</v>
      </c>
      <c r="G38" s="2051"/>
      <c r="H38" s="2052">
        <f>SUM(H39:H43)</f>
        <v>83</v>
      </c>
      <c r="I38" s="2052">
        <f>SUM(I39:I43)</f>
        <v>43</v>
      </c>
      <c r="J38" s="2053">
        <f t="shared" si="0"/>
        <v>126</v>
      </c>
      <c r="K38" s="2052"/>
      <c r="L38" s="2052">
        <f>SUM(L39:L43)</f>
        <v>26</v>
      </c>
      <c r="M38" s="2052">
        <f>SUM(M39:M43)</f>
        <v>23</v>
      </c>
      <c r="N38" s="2054">
        <f t="shared" si="1"/>
        <v>49</v>
      </c>
    </row>
    <row r="39" spans="1:14" ht="12.75" customHeight="1">
      <c r="B39" s="2014"/>
      <c r="C39" s="2014"/>
      <c r="D39" s="2015"/>
      <c r="E39" s="2212"/>
      <c r="F39" s="289" t="s">
        <v>52</v>
      </c>
      <c r="G39" s="2049"/>
      <c r="H39" s="2047">
        <v>47</v>
      </c>
      <c r="I39" s="2047">
        <v>25</v>
      </c>
      <c r="J39" s="2046">
        <f t="shared" si="0"/>
        <v>72</v>
      </c>
      <c r="K39" s="2047"/>
      <c r="L39" s="2047">
        <v>6</v>
      </c>
      <c r="M39" s="2047">
        <v>12</v>
      </c>
      <c r="N39" s="2050">
        <f t="shared" si="1"/>
        <v>18</v>
      </c>
    </row>
    <row r="40" spans="1:14" ht="12.75" customHeight="1">
      <c r="B40" s="2014"/>
      <c r="C40" s="2014"/>
      <c r="D40" s="2015"/>
      <c r="E40" s="2212"/>
      <c r="F40" s="289" t="s">
        <v>1607</v>
      </c>
      <c r="G40" s="2049"/>
      <c r="H40" s="2047">
        <v>6</v>
      </c>
      <c r="I40" s="2047">
        <v>2</v>
      </c>
      <c r="J40" s="2047">
        <f>SUM(H40:I40)</f>
        <v>8</v>
      </c>
      <c r="K40" s="2047"/>
      <c r="L40" s="2047">
        <v>4</v>
      </c>
      <c r="M40" s="2047">
        <v>1</v>
      </c>
      <c r="N40" s="2050">
        <f>SUM(L40:M40)</f>
        <v>5</v>
      </c>
    </row>
    <row r="41" spans="1:14" ht="12.75" customHeight="1">
      <c r="B41" s="2014"/>
      <c r="C41" s="2014"/>
      <c r="D41" s="2015"/>
      <c r="E41" s="2212"/>
      <c r="F41" s="289" t="s">
        <v>1117</v>
      </c>
      <c r="G41" s="2049"/>
      <c r="H41" s="2047">
        <v>22</v>
      </c>
      <c r="I41" s="2047">
        <v>12</v>
      </c>
      <c r="J41" s="2047">
        <f t="shared" si="0"/>
        <v>34</v>
      </c>
      <c r="K41" s="2047"/>
      <c r="L41" s="2047">
        <v>14</v>
      </c>
      <c r="M41" s="2047">
        <v>9</v>
      </c>
      <c r="N41" s="2050">
        <f t="shared" si="1"/>
        <v>23</v>
      </c>
    </row>
    <row r="42" spans="1:14" ht="12.75" customHeight="1">
      <c r="B42" s="2014"/>
      <c r="C42" s="2014"/>
      <c r="D42" s="2015"/>
      <c r="E42" s="2212"/>
      <c r="F42" s="289" t="s">
        <v>83</v>
      </c>
      <c r="G42" s="2049"/>
      <c r="H42" s="2047">
        <v>7</v>
      </c>
      <c r="I42" s="2047">
        <v>3</v>
      </c>
      <c r="J42" s="2047">
        <f t="shared" si="0"/>
        <v>10</v>
      </c>
      <c r="K42" s="2047"/>
      <c r="L42" s="2047">
        <v>1</v>
      </c>
      <c r="M42" s="2047">
        <v>0</v>
      </c>
      <c r="N42" s="2050">
        <f t="shared" si="1"/>
        <v>1</v>
      </c>
    </row>
    <row r="43" spans="1:14" ht="12.75" customHeight="1">
      <c r="B43" s="2014"/>
      <c r="C43" s="2014"/>
      <c r="D43" s="2015"/>
      <c r="E43" s="2212"/>
      <c r="F43" s="289" t="s">
        <v>56</v>
      </c>
      <c r="G43" s="2049"/>
      <c r="H43" s="2047">
        <v>1</v>
      </c>
      <c r="I43" s="2047">
        <v>1</v>
      </c>
      <c r="J43" s="2047">
        <f t="shared" si="0"/>
        <v>2</v>
      </c>
      <c r="K43" s="2047"/>
      <c r="L43" s="2047">
        <v>1</v>
      </c>
      <c r="M43" s="2047">
        <v>1</v>
      </c>
      <c r="N43" s="2050">
        <f t="shared" si="1"/>
        <v>2</v>
      </c>
    </row>
    <row r="44" spans="1:14" ht="12.75" customHeight="1">
      <c r="B44" s="2014"/>
      <c r="C44" s="2014"/>
      <c r="D44" s="2015"/>
      <c r="E44" s="2204">
        <v>1407</v>
      </c>
      <c r="F44" s="113" t="s">
        <v>58</v>
      </c>
      <c r="G44" s="2051"/>
      <c r="H44" s="2052">
        <f>SUM(H45:H47)</f>
        <v>34</v>
      </c>
      <c r="I44" s="2052">
        <f>SUM(I45:I47)</f>
        <v>14</v>
      </c>
      <c r="J44" s="2053">
        <f t="shared" si="0"/>
        <v>48</v>
      </c>
      <c r="K44" s="2052"/>
      <c r="L44" s="2052">
        <f>SUM(L45:L47)</f>
        <v>4</v>
      </c>
      <c r="M44" s="2052">
        <f>SUM(M45:M47)</f>
        <v>4</v>
      </c>
      <c r="N44" s="2054">
        <f t="shared" si="1"/>
        <v>8</v>
      </c>
    </row>
    <row r="45" spans="1:14" ht="12.75" customHeight="1">
      <c r="B45" s="2014"/>
      <c r="C45" s="2014"/>
      <c r="D45" s="2015"/>
      <c r="E45" s="2205"/>
      <c r="F45" s="89" t="s">
        <v>59</v>
      </c>
      <c r="G45" s="2049"/>
      <c r="H45" s="2047">
        <v>21</v>
      </c>
      <c r="I45" s="2047">
        <v>3</v>
      </c>
      <c r="J45" s="2046">
        <f t="shared" si="0"/>
        <v>24</v>
      </c>
      <c r="K45" s="2047"/>
      <c r="L45" s="2047">
        <v>2</v>
      </c>
      <c r="M45" s="2047">
        <v>1</v>
      </c>
      <c r="N45" s="2050">
        <f t="shared" si="1"/>
        <v>3</v>
      </c>
    </row>
    <row r="46" spans="1:14" ht="12.75" customHeight="1">
      <c r="B46" s="2014"/>
      <c r="C46" s="2014"/>
      <c r="D46" s="2015"/>
      <c r="E46" s="2205"/>
      <c r="F46" s="294" t="s">
        <v>60</v>
      </c>
      <c r="G46" s="2049"/>
      <c r="H46" s="2047">
        <v>9</v>
      </c>
      <c r="I46" s="2047">
        <v>8</v>
      </c>
      <c r="J46" s="2047">
        <f t="shared" si="0"/>
        <v>17</v>
      </c>
      <c r="K46" s="2047"/>
      <c r="L46" s="2047">
        <v>2</v>
      </c>
      <c r="M46" s="2047">
        <v>3</v>
      </c>
      <c r="N46" s="2050">
        <f t="shared" si="1"/>
        <v>5</v>
      </c>
    </row>
    <row r="47" spans="1:14" ht="12.75" customHeight="1">
      <c r="B47" s="2014"/>
      <c r="C47" s="2014"/>
      <c r="D47" s="2015"/>
      <c r="E47" s="2205"/>
      <c r="F47" s="294" t="s">
        <v>84</v>
      </c>
      <c r="G47" s="2049"/>
      <c r="H47" s="2047">
        <v>4</v>
      </c>
      <c r="I47" s="2047">
        <v>3</v>
      </c>
      <c r="J47" s="2057">
        <f t="shared" si="0"/>
        <v>7</v>
      </c>
      <c r="K47" s="2047"/>
      <c r="L47" s="2047">
        <v>0</v>
      </c>
      <c r="M47" s="2047">
        <v>0</v>
      </c>
      <c r="N47" s="2066">
        <f t="shared" si="1"/>
        <v>0</v>
      </c>
    </row>
    <row r="48" spans="1:14" ht="12.75" customHeight="1">
      <c r="B48" s="2014"/>
      <c r="C48" s="2014"/>
      <c r="D48" s="2015"/>
      <c r="E48" s="2204">
        <v>1408</v>
      </c>
      <c r="F48" s="98" t="s">
        <v>63</v>
      </c>
      <c r="G48" s="2067"/>
      <c r="H48" s="2052">
        <f>SUM(H49:H52)</f>
        <v>40</v>
      </c>
      <c r="I48" s="2052">
        <f>SUM(I49:I52)</f>
        <v>17</v>
      </c>
      <c r="J48" s="2060">
        <f t="shared" si="0"/>
        <v>57</v>
      </c>
      <c r="K48" s="2068"/>
      <c r="L48" s="2052">
        <f>SUM(L49:L52)</f>
        <v>5</v>
      </c>
      <c r="M48" s="2052">
        <f>SUM(M49:M52)</f>
        <v>3</v>
      </c>
      <c r="N48" s="2062">
        <f t="shared" si="1"/>
        <v>8</v>
      </c>
    </row>
    <row r="49" spans="1:14" ht="12.75" customHeight="1">
      <c r="B49" s="2014"/>
      <c r="C49" s="2014"/>
      <c r="D49" s="2015"/>
      <c r="E49" s="2205"/>
      <c r="F49" s="89" t="s">
        <v>64</v>
      </c>
      <c r="G49" s="2049"/>
      <c r="H49" s="2047">
        <v>21</v>
      </c>
      <c r="I49" s="2047">
        <v>9</v>
      </c>
      <c r="J49" s="2046">
        <f t="shared" si="0"/>
        <v>30</v>
      </c>
      <c r="K49" s="2047"/>
      <c r="L49" s="2047">
        <v>0</v>
      </c>
      <c r="M49" s="2047">
        <v>1</v>
      </c>
      <c r="N49" s="2050">
        <f t="shared" si="1"/>
        <v>1</v>
      </c>
    </row>
    <row r="50" spans="1:14" ht="12" customHeight="1">
      <c r="E50" s="2205"/>
      <c r="F50" s="89" t="s">
        <v>65</v>
      </c>
      <c r="G50" s="2049"/>
      <c r="H50" s="2047">
        <v>0</v>
      </c>
      <c r="I50" s="2047">
        <v>0</v>
      </c>
      <c r="J50" s="2047">
        <f t="shared" si="0"/>
        <v>0</v>
      </c>
      <c r="K50" s="2047"/>
      <c r="L50" s="2047">
        <v>0</v>
      </c>
      <c r="M50" s="2047">
        <v>0</v>
      </c>
      <c r="N50" s="2050">
        <f t="shared" si="1"/>
        <v>0</v>
      </c>
    </row>
    <row r="51" spans="1:14">
      <c r="E51" s="2205"/>
      <c r="F51" s="89" t="s">
        <v>66</v>
      </c>
      <c r="G51" s="2049"/>
      <c r="H51" s="2047">
        <v>12</v>
      </c>
      <c r="I51" s="2047">
        <v>5</v>
      </c>
      <c r="J51" s="2047">
        <f t="shared" si="0"/>
        <v>17</v>
      </c>
      <c r="K51" s="2047"/>
      <c r="L51" s="2047">
        <v>4</v>
      </c>
      <c r="M51" s="2047">
        <v>0</v>
      </c>
      <c r="N51" s="2050">
        <f t="shared" si="1"/>
        <v>4</v>
      </c>
    </row>
    <row r="52" spans="1:14">
      <c r="E52" s="2207"/>
      <c r="F52" s="89" t="s">
        <v>136</v>
      </c>
      <c r="G52" s="2049"/>
      <c r="H52" s="2047">
        <v>7</v>
      </c>
      <c r="I52" s="2047">
        <v>3</v>
      </c>
      <c r="J52" s="2047">
        <f t="shared" si="0"/>
        <v>10</v>
      </c>
      <c r="K52" s="2047"/>
      <c r="L52" s="2047">
        <v>1</v>
      </c>
      <c r="M52" s="2047">
        <v>2</v>
      </c>
      <c r="N52" s="2050">
        <f t="shared" si="1"/>
        <v>3</v>
      </c>
    </row>
    <row r="53" spans="1:14">
      <c r="E53" s="2204">
        <v>1624</v>
      </c>
      <c r="F53" s="113" t="s">
        <v>68</v>
      </c>
      <c r="G53" s="2051"/>
      <c r="H53" s="2052">
        <f>SUM(H54:H55)</f>
        <v>1</v>
      </c>
      <c r="I53" s="2052">
        <f>SUM(I54:I55)</f>
        <v>2</v>
      </c>
      <c r="J53" s="2053">
        <f t="shared" si="0"/>
        <v>3</v>
      </c>
      <c r="K53" s="2052"/>
      <c r="L53" s="2052">
        <f>SUM(L54:L55)</f>
        <v>1</v>
      </c>
      <c r="M53" s="2052">
        <f>SUM(M54:M55)</f>
        <v>2</v>
      </c>
      <c r="N53" s="2054">
        <f t="shared" si="1"/>
        <v>3</v>
      </c>
    </row>
    <row r="54" spans="1:14" ht="12.75" customHeight="1">
      <c r="E54" s="2205"/>
      <c r="F54" s="89" t="s">
        <v>137</v>
      </c>
      <c r="G54" s="2070"/>
      <c r="H54" s="2071">
        <v>1</v>
      </c>
      <c r="I54" s="2071">
        <v>2</v>
      </c>
      <c r="J54" s="2046">
        <f t="shared" si="0"/>
        <v>3</v>
      </c>
      <c r="K54" s="2072"/>
      <c r="L54" s="2047">
        <v>1</v>
      </c>
      <c r="M54" s="2047">
        <v>2</v>
      </c>
      <c r="N54" s="2050">
        <f t="shared" si="1"/>
        <v>3</v>
      </c>
    </row>
    <row r="55" spans="1:14">
      <c r="E55" s="2207"/>
      <c r="F55" s="89" t="s">
        <v>71</v>
      </c>
      <c r="G55" s="2073"/>
      <c r="H55" s="2057">
        <v>0</v>
      </c>
      <c r="I55" s="2057">
        <v>0</v>
      </c>
      <c r="J55" s="2057">
        <f t="shared" si="0"/>
        <v>0</v>
      </c>
      <c r="K55" s="2057"/>
      <c r="L55" s="2047">
        <v>0</v>
      </c>
      <c r="M55" s="2047">
        <v>0</v>
      </c>
      <c r="N55" s="2066">
        <f t="shared" si="1"/>
        <v>0</v>
      </c>
    </row>
    <row r="56" spans="1:14" ht="12" customHeight="1">
      <c r="F56" s="2773" t="s">
        <v>8</v>
      </c>
      <c r="G56" s="2773"/>
      <c r="H56" s="2074">
        <f>SUM(H9+H17+H26+H30+H33+H38+H44+H48+H53)</f>
        <v>564</v>
      </c>
      <c r="I56" s="2074">
        <f>SUM(I9+I17+I26+I30+I33+I38+I44+I48+I53)</f>
        <v>364</v>
      </c>
      <c r="J56" s="2074">
        <f>SUM(J9+J17+J26+J30+J33+J38+J44+J48+J53)</f>
        <v>928</v>
      </c>
      <c r="K56" s="2074"/>
      <c r="L56" s="2074">
        <f>SUM(L9+L17+L26+L30+L33+L38+L44+L48+L53)</f>
        <v>265</v>
      </c>
      <c r="M56" s="2074">
        <f>SUM(M9+M17+M26+M30+M33+M38+M44+M48+M53)</f>
        <v>217</v>
      </c>
      <c r="N56" s="2075">
        <f>SUM(N9+N17+N26+N30+N33+N38+N44+N48+N53)</f>
        <v>482</v>
      </c>
    </row>
    <row r="57" spans="1:14" s="2078" customFormat="1" ht="12" customHeight="1">
      <c r="A57" s="2076"/>
      <c r="B57" s="2076"/>
      <c r="C57" s="2076"/>
      <c r="D57" s="2077"/>
      <c r="F57" s="2078" t="s">
        <v>1597</v>
      </c>
      <c r="H57" s="2079"/>
      <c r="I57" s="2079"/>
      <c r="J57" s="2079"/>
      <c r="K57" s="2079"/>
      <c r="L57" s="2079"/>
      <c r="M57" s="2079"/>
      <c r="N57" s="2079"/>
    </row>
    <row r="58" spans="1:14" s="2078" customFormat="1" ht="12" customHeight="1">
      <c r="A58" s="2076"/>
      <c r="B58" s="2076"/>
      <c r="C58" s="2076"/>
      <c r="D58" s="2077"/>
      <c r="H58" s="2079"/>
      <c r="I58" s="2079"/>
      <c r="J58" s="2079"/>
      <c r="K58" s="2079"/>
      <c r="L58" s="2079"/>
      <c r="M58" s="2079"/>
      <c r="N58" s="2079"/>
    </row>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mergeCells count="19">
    <mergeCell ref="E38:E43"/>
    <mergeCell ref="E44:E47"/>
    <mergeCell ref="E48:E52"/>
    <mergeCell ref="E53:E55"/>
    <mergeCell ref="F56:G56"/>
    <mergeCell ref="E9:E15"/>
    <mergeCell ref="E17:E25"/>
    <mergeCell ref="P20:T26"/>
    <mergeCell ref="E26:E29"/>
    <mergeCell ref="E30:E32"/>
    <mergeCell ref="E33:E37"/>
    <mergeCell ref="E2:N2"/>
    <mergeCell ref="R2:AF2"/>
    <mergeCell ref="E3:N3"/>
    <mergeCell ref="E6:E8"/>
    <mergeCell ref="F6:G8"/>
    <mergeCell ref="H6:N6"/>
    <mergeCell ref="H7:J7"/>
    <mergeCell ref="L7:N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3"/>
  <sheetViews>
    <sheetView workbookViewId="0">
      <selection activeCell="AK18" sqref="AK18"/>
    </sheetView>
  </sheetViews>
  <sheetFormatPr baseColWidth="10" defaultColWidth="11.42578125" defaultRowHeight="12.75"/>
  <cols>
    <col min="1" max="1" width="1.5703125" style="155" customWidth="1"/>
    <col min="2" max="2" width="2" style="155" customWidth="1"/>
    <col min="3" max="3" width="2.7109375" style="155" customWidth="1"/>
    <col min="4" max="4" width="6" style="79" customWidth="1"/>
    <col min="5" max="5" width="4.7109375" style="79" customWidth="1"/>
    <col min="6" max="6" width="52.85546875" style="79" customWidth="1"/>
    <col min="7" max="7" width="4" style="1" bestFit="1" customWidth="1"/>
    <col min="8" max="8" width="3.28515625" style="114" customWidth="1"/>
    <col min="9" max="9" width="5.42578125" style="114" customWidth="1"/>
    <col min="10" max="10" width="0.85546875" style="114" customWidth="1"/>
    <col min="11" max="11" width="3.5703125" style="114" bestFit="1" customWidth="1"/>
    <col min="12" max="12" width="3.28515625" style="114" customWidth="1"/>
    <col min="13" max="13" width="4" style="114" customWidth="1"/>
    <col min="14" max="14" width="0.85546875" style="114" customWidth="1"/>
    <col min="15" max="15" width="3.28515625" style="114" customWidth="1"/>
    <col min="16" max="16" width="3.42578125" style="114" customWidth="1"/>
    <col min="17" max="17" width="4" style="114" customWidth="1"/>
    <col min="18" max="18" width="0.85546875" style="114" customWidth="1"/>
    <col min="19" max="19" width="3.5703125" style="114" bestFit="1" customWidth="1"/>
    <col min="20" max="20" width="3.28515625" style="114" customWidth="1"/>
    <col min="21" max="21" width="4" style="114" customWidth="1"/>
    <col min="22" max="22" width="0.85546875" style="114" customWidth="1"/>
    <col min="23" max="24" width="3.28515625" style="114" customWidth="1"/>
    <col min="25" max="25" width="4" style="114" customWidth="1"/>
    <col min="26" max="26" width="0.85546875" style="155" customWidth="1"/>
    <col min="27" max="27" width="4.5703125" style="155" customWidth="1"/>
    <col min="28" max="28" width="4" style="155" customWidth="1"/>
    <col min="29" max="29" width="5.28515625" style="155" customWidth="1"/>
    <col min="30" max="31" width="4.5703125" style="155" customWidth="1"/>
    <col min="32" max="32" width="6" style="155" customWidth="1"/>
    <col min="33" max="43" width="4.5703125" style="155" customWidth="1"/>
    <col min="44" max="49" width="5.42578125" style="155" customWidth="1"/>
    <col min="50" max="50" width="6" style="155" customWidth="1"/>
    <col min="51" max="51" width="12.28515625" style="155" bestFit="1" customWidth="1"/>
    <col min="52" max="16384" width="11.42578125" style="155"/>
  </cols>
  <sheetData>
    <row r="1" spans="1:54" ht="3.75" customHeight="1"/>
    <row r="2" spans="1:54" ht="12" customHeight="1">
      <c r="D2" s="2266" t="s">
        <v>105</v>
      </c>
      <c r="E2" s="2266"/>
      <c r="F2" s="2266"/>
      <c r="G2" s="2266"/>
      <c r="H2" s="2266"/>
      <c r="I2" s="2266"/>
      <c r="J2" s="2266"/>
      <c r="K2" s="2266"/>
      <c r="L2" s="2266"/>
      <c r="M2" s="2266"/>
      <c r="N2" s="2266"/>
      <c r="O2" s="2266"/>
      <c r="P2" s="2266"/>
      <c r="Q2" s="2266"/>
      <c r="R2" s="2266"/>
      <c r="S2" s="2266"/>
      <c r="T2" s="2266"/>
      <c r="U2" s="2266"/>
      <c r="V2" s="2266"/>
      <c r="W2" s="2266"/>
      <c r="X2" s="2266"/>
      <c r="Y2" s="2266"/>
      <c r="Z2" s="2266"/>
      <c r="AA2" s="2266"/>
      <c r="AB2" s="2266"/>
      <c r="AC2" s="2266"/>
      <c r="AD2" s="156"/>
      <c r="AE2" s="156"/>
      <c r="AF2" s="156"/>
      <c r="AG2" s="156"/>
      <c r="AH2" s="156"/>
      <c r="AI2" s="156"/>
      <c r="AJ2" s="156"/>
      <c r="AK2" s="156"/>
      <c r="AL2" s="156"/>
      <c r="AM2" s="156"/>
      <c r="AN2" s="156"/>
      <c r="AO2" s="156"/>
      <c r="AP2" s="156"/>
      <c r="AQ2" s="156"/>
      <c r="AR2" s="156"/>
      <c r="AS2" s="156"/>
      <c r="AT2" s="156"/>
      <c r="AU2" s="156"/>
      <c r="AV2" s="156"/>
      <c r="AW2" s="156"/>
    </row>
    <row r="3" spans="1:54" ht="12" customHeight="1">
      <c r="D3" s="2267" t="s">
        <v>1</v>
      </c>
      <c r="E3" s="2267"/>
      <c r="F3" s="2267"/>
      <c r="G3" s="2267"/>
      <c r="H3" s="2267"/>
      <c r="I3" s="2267"/>
      <c r="J3" s="2267"/>
      <c r="K3" s="2267"/>
      <c r="L3" s="2267"/>
      <c r="M3" s="2267"/>
      <c r="N3" s="2267"/>
      <c r="O3" s="2267"/>
      <c r="P3" s="2267"/>
      <c r="Q3" s="2267"/>
      <c r="R3" s="2267"/>
      <c r="S3" s="2267"/>
      <c r="T3" s="2267"/>
      <c r="U3" s="2267"/>
      <c r="V3" s="2267"/>
      <c r="W3" s="2267"/>
      <c r="X3" s="2267"/>
      <c r="Y3" s="2267"/>
      <c r="Z3" s="2267"/>
      <c r="AA3" s="2267"/>
      <c r="AB3" s="2267"/>
      <c r="AC3" s="2267"/>
      <c r="AD3" s="156"/>
      <c r="AE3" s="156"/>
      <c r="AF3" s="156"/>
      <c r="AG3" s="156"/>
      <c r="AH3" s="156"/>
      <c r="AI3" s="156"/>
      <c r="AJ3" s="156"/>
      <c r="AK3" s="156"/>
      <c r="AL3" s="156"/>
      <c r="AM3" s="156"/>
      <c r="AN3" s="156"/>
      <c r="AO3" s="156"/>
      <c r="AP3" s="156"/>
      <c r="AQ3" s="156"/>
      <c r="AR3" s="156"/>
      <c r="AS3" s="156"/>
      <c r="AT3" s="156"/>
      <c r="AU3" s="156"/>
      <c r="AV3" s="156"/>
      <c r="AW3" s="156"/>
    </row>
    <row r="4" spans="1:54" ht="3.75" customHeight="1">
      <c r="D4" s="2268"/>
      <c r="E4" s="2268"/>
      <c r="F4" s="2268"/>
      <c r="G4" s="2268"/>
      <c r="H4" s="2268"/>
      <c r="I4" s="2268"/>
      <c r="J4" s="2268"/>
      <c r="K4" s="2268"/>
      <c r="L4" s="2268"/>
      <c r="M4" s="2268"/>
      <c r="N4" s="2268"/>
      <c r="O4" s="2268"/>
      <c r="P4" s="2268"/>
      <c r="Q4" s="2268"/>
      <c r="R4" s="2268"/>
      <c r="S4" s="2268"/>
      <c r="T4" s="2268"/>
      <c r="U4" s="2268"/>
      <c r="V4" s="2268"/>
      <c r="W4" s="2268"/>
      <c r="X4" s="2268"/>
      <c r="Y4" s="2268"/>
      <c r="Z4" s="2268"/>
      <c r="AA4" s="2268"/>
      <c r="AB4" s="2268"/>
      <c r="AC4" s="2268"/>
    </row>
    <row r="5" spans="1:54" ht="12.75" customHeight="1">
      <c r="A5" s="157"/>
      <c r="B5" s="157"/>
      <c r="C5" s="157"/>
      <c r="D5" s="2217" t="s">
        <v>2</v>
      </c>
      <c r="E5" s="2219" t="s">
        <v>78</v>
      </c>
      <c r="F5" s="2219"/>
      <c r="G5" s="2269" t="s">
        <v>106</v>
      </c>
      <c r="H5" s="2269"/>
      <c r="I5" s="2269"/>
      <c r="J5" s="2269"/>
      <c r="K5" s="2269"/>
      <c r="L5" s="2269"/>
      <c r="M5" s="2269"/>
      <c r="N5" s="2269"/>
      <c r="O5" s="2269"/>
      <c r="P5" s="2269"/>
      <c r="Q5" s="2269"/>
      <c r="R5" s="2269"/>
      <c r="S5" s="2269"/>
      <c r="T5" s="2269"/>
      <c r="U5" s="2269"/>
      <c r="V5" s="2269"/>
      <c r="W5" s="2269"/>
      <c r="X5" s="2269"/>
      <c r="Y5" s="2269"/>
      <c r="Z5" s="135"/>
      <c r="AA5" s="135"/>
      <c r="AB5" s="135"/>
      <c r="AC5" s="2225" t="s">
        <v>8</v>
      </c>
    </row>
    <row r="6" spans="1:54">
      <c r="A6" s="157" t="s">
        <v>9</v>
      </c>
      <c r="B6" s="157" t="s">
        <v>10</v>
      </c>
      <c r="C6" s="157" t="s">
        <v>11</v>
      </c>
      <c r="D6" s="2217"/>
      <c r="E6" s="2220"/>
      <c r="F6" s="2220"/>
      <c r="G6" s="2269" t="s">
        <v>107</v>
      </c>
      <c r="H6" s="2269"/>
      <c r="I6" s="2269"/>
      <c r="J6" s="148"/>
      <c r="K6" s="2270" t="s">
        <v>108</v>
      </c>
      <c r="L6" s="2270"/>
      <c r="M6" s="2270"/>
      <c r="N6" s="148"/>
      <c r="O6" s="2270" t="s">
        <v>109</v>
      </c>
      <c r="P6" s="2270"/>
      <c r="Q6" s="2270"/>
      <c r="R6" s="148"/>
      <c r="S6" s="2270" t="s">
        <v>110</v>
      </c>
      <c r="T6" s="2270"/>
      <c r="U6" s="2270"/>
      <c r="V6" s="158"/>
      <c r="W6" s="2270" t="s">
        <v>111</v>
      </c>
      <c r="X6" s="2270"/>
      <c r="Y6" s="2270"/>
      <c r="Z6" s="159"/>
      <c r="AA6" s="2271" t="s">
        <v>112</v>
      </c>
      <c r="AB6" s="2271"/>
      <c r="AC6" s="2226"/>
    </row>
    <row r="7" spans="1:54" ht="11.25" customHeight="1">
      <c r="A7" s="157"/>
      <c r="B7" s="157"/>
      <c r="C7" s="157"/>
      <c r="D7" s="2218"/>
      <c r="E7" s="2221"/>
      <c r="F7" s="2221"/>
      <c r="G7" s="160" t="s">
        <v>18</v>
      </c>
      <c r="H7" s="160" t="s">
        <v>19</v>
      </c>
      <c r="I7" s="160" t="s">
        <v>8</v>
      </c>
      <c r="J7" s="160"/>
      <c r="K7" s="160" t="s">
        <v>18</v>
      </c>
      <c r="L7" s="160" t="s">
        <v>19</v>
      </c>
      <c r="M7" s="160" t="s">
        <v>8</v>
      </c>
      <c r="N7" s="160"/>
      <c r="O7" s="160" t="s">
        <v>18</v>
      </c>
      <c r="P7" s="160" t="s">
        <v>19</v>
      </c>
      <c r="Q7" s="160" t="s">
        <v>8</v>
      </c>
      <c r="R7" s="160"/>
      <c r="S7" s="160" t="s">
        <v>18</v>
      </c>
      <c r="T7" s="160" t="s">
        <v>19</v>
      </c>
      <c r="U7" s="160" t="s">
        <v>8</v>
      </c>
      <c r="V7" s="160"/>
      <c r="W7" s="160" t="s">
        <v>18</v>
      </c>
      <c r="X7" s="160" t="s">
        <v>19</v>
      </c>
      <c r="Y7" s="160" t="s">
        <v>8</v>
      </c>
      <c r="Z7" s="161"/>
      <c r="AA7" s="160" t="s">
        <v>18</v>
      </c>
      <c r="AB7" s="160" t="s">
        <v>19</v>
      </c>
      <c r="AC7" s="2227"/>
    </row>
    <row r="8" spans="1:54" ht="13.5" customHeight="1">
      <c r="A8" s="157"/>
      <c r="B8" s="157"/>
      <c r="D8" s="2211">
        <v>1401</v>
      </c>
      <c r="E8" s="13" t="s">
        <v>20</v>
      </c>
      <c r="F8" s="14"/>
      <c r="G8" s="71">
        <f>SUM(G9:G16)</f>
        <v>96</v>
      </c>
      <c r="H8" s="71">
        <f>SUM(H9:H16)</f>
        <v>37</v>
      </c>
      <c r="I8" s="71">
        <f>SUM(G8:H8)</f>
        <v>133</v>
      </c>
      <c r="J8" s="71"/>
      <c r="K8" s="71">
        <f>SUM(K9:K16)</f>
        <v>27</v>
      </c>
      <c r="L8" s="71">
        <f>SUM(L9:L16)</f>
        <v>8</v>
      </c>
      <c r="M8" s="71">
        <f>SUM(K8:L8)</f>
        <v>35</v>
      </c>
      <c r="N8" s="71"/>
      <c r="O8" s="71">
        <f>SUM(O9:O16)</f>
        <v>3</v>
      </c>
      <c r="P8" s="71">
        <f>SUM(P9:P16)</f>
        <v>1</v>
      </c>
      <c r="Q8" s="71">
        <f>SUM(O8:P8)</f>
        <v>4</v>
      </c>
      <c r="R8" s="71"/>
      <c r="S8" s="71">
        <f>SUM(S9:S16)</f>
        <v>25</v>
      </c>
      <c r="T8" s="71">
        <f>SUM(T9:T16)</f>
        <v>11</v>
      </c>
      <c r="U8" s="71">
        <f>SUM(S8:T8)</f>
        <v>36</v>
      </c>
      <c r="V8" s="71"/>
      <c r="W8" s="71">
        <f>SUM(W9:W16)</f>
        <v>91</v>
      </c>
      <c r="X8" s="71">
        <f>SUM(X9:X16)</f>
        <v>14</v>
      </c>
      <c r="Y8" s="71">
        <f>SUM(W8:X8)</f>
        <v>105</v>
      </c>
      <c r="Z8" s="15"/>
      <c r="AA8" s="15">
        <f>SUM(G8+K8+O8+S8+W8)</f>
        <v>242</v>
      </c>
      <c r="AB8" s="15">
        <f>SUM(H8+L8+P8+T8+X8)</f>
        <v>71</v>
      </c>
      <c r="AC8" s="16">
        <f>SUM(Y8,U8,Q8,M8,I8)</f>
        <v>313</v>
      </c>
    </row>
    <row r="9" spans="1:54" ht="13.5" customHeight="1">
      <c r="A9" s="157">
        <v>1</v>
      </c>
      <c r="B9" s="157">
        <v>1</v>
      </c>
      <c r="C9" s="157">
        <v>11</v>
      </c>
      <c r="D9" s="2212"/>
      <c r="E9" s="18" t="s">
        <v>21</v>
      </c>
      <c r="F9" s="92"/>
      <c r="G9" s="18">
        <v>21</v>
      </c>
      <c r="H9" s="18">
        <v>7</v>
      </c>
      <c r="I9" s="162">
        <f>SUM(G9:H9)</f>
        <v>28</v>
      </c>
      <c r="J9" s="162"/>
      <c r="K9" s="18">
        <v>4</v>
      </c>
      <c r="L9" s="18">
        <v>0</v>
      </c>
      <c r="M9" s="162">
        <f>SUM(K9:L9)</f>
        <v>4</v>
      </c>
      <c r="N9" s="162"/>
      <c r="O9" s="18">
        <v>1</v>
      </c>
      <c r="P9" s="18">
        <v>0</v>
      </c>
      <c r="Q9" s="162">
        <f>SUM(O9:P9)</f>
        <v>1</v>
      </c>
      <c r="R9" s="162"/>
      <c r="S9" s="18">
        <v>10</v>
      </c>
      <c r="T9" s="18">
        <v>4</v>
      </c>
      <c r="U9" s="162">
        <f>SUM(S9:T9)</f>
        <v>14</v>
      </c>
      <c r="V9" s="162"/>
      <c r="W9" s="18">
        <v>22</v>
      </c>
      <c r="X9" s="18">
        <v>8</v>
      </c>
      <c r="Y9" s="162">
        <f>SUM(W9:X9)</f>
        <v>30</v>
      </c>
      <c r="Z9" s="163"/>
      <c r="AA9" s="163">
        <f>SUM(G9+K9+O9+S9+W9)</f>
        <v>58</v>
      </c>
      <c r="AB9" s="163">
        <f>SUM(H9+L9+P9+T9+X9)</f>
        <v>19</v>
      </c>
      <c r="AC9" s="164">
        <f>SUM(Y9,U9,Q9,M9,I9)</f>
        <v>77</v>
      </c>
      <c r="AZ9" s="165"/>
      <c r="BA9" s="166"/>
      <c r="BB9" s="166"/>
    </row>
    <row r="10" spans="1:54" ht="13.5" customHeight="1">
      <c r="A10" s="157">
        <v>1</v>
      </c>
      <c r="B10" s="157">
        <v>1</v>
      </c>
      <c r="C10" s="157">
        <v>5</v>
      </c>
      <c r="D10" s="2212"/>
      <c r="E10" s="18" t="s">
        <v>22</v>
      </c>
      <c r="F10" s="92"/>
      <c r="G10" s="18">
        <v>22</v>
      </c>
      <c r="H10" s="18">
        <v>4</v>
      </c>
      <c r="I10" s="162">
        <f t="shared" ref="I10" si="0">SUM(G10:H10)</f>
        <v>26</v>
      </c>
      <c r="J10" s="162"/>
      <c r="K10" s="18">
        <v>8</v>
      </c>
      <c r="L10" s="18">
        <v>0</v>
      </c>
      <c r="M10" s="162">
        <f t="shared" ref="M10" si="1">SUM(K10:L10)</f>
        <v>8</v>
      </c>
      <c r="N10" s="162"/>
      <c r="O10" s="18">
        <v>2</v>
      </c>
      <c r="P10" s="18">
        <v>0</v>
      </c>
      <c r="Q10" s="162">
        <f t="shared" ref="Q10" si="2">SUM(O10:P10)</f>
        <v>2</v>
      </c>
      <c r="R10" s="162"/>
      <c r="S10" s="18">
        <v>5</v>
      </c>
      <c r="T10" s="18">
        <v>3</v>
      </c>
      <c r="U10" s="162">
        <f t="shared" ref="U10" si="3">SUM(S10:T10)</f>
        <v>8</v>
      </c>
      <c r="V10" s="162"/>
      <c r="W10" s="18">
        <v>36</v>
      </c>
      <c r="X10" s="18">
        <v>3</v>
      </c>
      <c r="Y10" s="162">
        <f t="shared" ref="Y10" si="4">SUM(W10:X10)</f>
        <v>39</v>
      </c>
      <c r="Z10" s="163"/>
      <c r="AA10" s="163">
        <f t="shared" ref="AA10:AB16" si="5">SUM(G10+K10+O10+S10+W10)</f>
        <v>73</v>
      </c>
      <c r="AB10" s="163">
        <f t="shared" si="5"/>
        <v>10</v>
      </c>
      <c r="AC10" s="164">
        <f t="shared" ref="AC10" si="6">SUM(Y10,U10,Q10,M10,I10)</f>
        <v>83</v>
      </c>
      <c r="AZ10" s="165"/>
      <c r="BA10" s="166"/>
      <c r="BB10" s="166"/>
    </row>
    <row r="11" spans="1:54" ht="13.5" customHeight="1">
      <c r="A11" s="157">
        <v>1</v>
      </c>
      <c r="B11" s="157">
        <v>1</v>
      </c>
      <c r="C11" s="157">
        <v>12</v>
      </c>
      <c r="D11" s="2212"/>
      <c r="E11" s="18" t="s">
        <v>23</v>
      </c>
      <c r="F11" s="92"/>
      <c r="G11" s="18">
        <v>5</v>
      </c>
      <c r="H11" s="18">
        <v>7</v>
      </c>
      <c r="I11" s="162">
        <f>SUM(G11:H11)</f>
        <v>12</v>
      </c>
      <c r="J11" s="162"/>
      <c r="K11" s="18">
        <v>4</v>
      </c>
      <c r="L11" s="18">
        <v>0</v>
      </c>
      <c r="M11" s="162">
        <f>SUM(K11:L11)</f>
        <v>4</v>
      </c>
      <c r="N11" s="162"/>
      <c r="O11" s="18">
        <v>0</v>
      </c>
      <c r="P11" s="18">
        <v>1</v>
      </c>
      <c r="Q11" s="162">
        <f>SUM(O11:P11)</f>
        <v>1</v>
      </c>
      <c r="R11" s="162"/>
      <c r="S11" s="18">
        <v>9</v>
      </c>
      <c r="T11" s="18">
        <v>4</v>
      </c>
      <c r="U11" s="162">
        <f>SUM(S11:T11)</f>
        <v>13</v>
      </c>
      <c r="V11" s="162"/>
      <c r="W11" s="18">
        <v>31</v>
      </c>
      <c r="X11" s="18">
        <v>3</v>
      </c>
      <c r="Y11" s="162">
        <f>SUM(W11:X11)</f>
        <v>34</v>
      </c>
      <c r="Z11" s="163"/>
      <c r="AA11" s="163">
        <f t="shared" si="5"/>
        <v>49</v>
      </c>
      <c r="AB11" s="163">
        <f t="shared" si="5"/>
        <v>15</v>
      </c>
      <c r="AC11" s="164">
        <f>SUM(Y11,U11,Q11,M11,I11)</f>
        <v>64</v>
      </c>
      <c r="AZ11" s="165"/>
      <c r="BA11" s="166"/>
      <c r="BB11" s="166"/>
    </row>
    <row r="12" spans="1:54" ht="13.5" customHeight="1">
      <c r="A12" s="157">
        <v>1</v>
      </c>
      <c r="B12" s="157">
        <v>1</v>
      </c>
      <c r="C12" s="157">
        <v>2</v>
      </c>
      <c r="D12" s="2212"/>
      <c r="E12" s="18" t="s">
        <v>24</v>
      </c>
      <c r="F12" s="92"/>
      <c r="G12" s="18">
        <v>26</v>
      </c>
      <c r="H12" s="18">
        <v>13</v>
      </c>
      <c r="I12" s="162">
        <f>SUM(G12:H12)</f>
        <v>39</v>
      </c>
      <c r="J12" s="162"/>
      <c r="K12" s="18">
        <v>1</v>
      </c>
      <c r="L12" s="18">
        <v>3</v>
      </c>
      <c r="M12" s="162">
        <f>SUM(K12:L12)</f>
        <v>4</v>
      </c>
      <c r="N12" s="162"/>
      <c r="O12" s="18">
        <v>0</v>
      </c>
      <c r="P12" s="18">
        <v>0</v>
      </c>
      <c r="Q12" s="162">
        <f>SUM(O12:P12)</f>
        <v>0</v>
      </c>
      <c r="R12" s="162"/>
      <c r="S12" s="18">
        <v>0</v>
      </c>
      <c r="T12" s="18">
        <v>0</v>
      </c>
      <c r="U12" s="162">
        <f>SUM(S12:T12)</f>
        <v>0</v>
      </c>
      <c r="V12" s="162"/>
      <c r="W12" s="18">
        <v>0</v>
      </c>
      <c r="X12" s="18">
        <v>0</v>
      </c>
      <c r="Y12" s="162">
        <f>SUM(W12:X12)</f>
        <v>0</v>
      </c>
      <c r="Z12" s="163"/>
      <c r="AA12" s="163">
        <f t="shared" si="5"/>
        <v>27</v>
      </c>
      <c r="AB12" s="163">
        <f t="shared" si="5"/>
        <v>16</v>
      </c>
      <c r="AC12" s="164">
        <f>SUM(Y12,U12,Q12,M12,I12)</f>
        <v>43</v>
      </c>
      <c r="AZ12" s="165"/>
      <c r="BA12" s="166"/>
      <c r="BB12" s="166"/>
    </row>
    <row r="13" spans="1:54" ht="13.5" customHeight="1">
      <c r="A13" s="157">
        <v>1</v>
      </c>
      <c r="B13" s="157">
        <v>1</v>
      </c>
      <c r="C13" s="157">
        <v>4</v>
      </c>
      <c r="D13" s="2212"/>
      <c r="E13" s="18" t="s">
        <v>25</v>
      </c>
      <c r="F13" s="92"/>
      <c r="G13" s="18">
        <v>14</v>
      </c>
      <c r="H13" s="18">
        <v>4</v>
      </c>
      <c r="I13" s="162">
        <f>SUM(G13:H13)</f>
        <v>18</v>
      </c>
      <c r="J13" s="162"/>
      <c r="K13" s="18">
        <v>0</v>
      </c>
      <c r="L13" s="18">
        <v>0</v>
      </c>
      <c r="M13" s="162">
        <f>SUM(K13:L13)</f>
        <v>0</v>
      </c>
      <c r="N13" s="162"/>
      <c r="O13" s="18">
        <v>0</v>
      </c>
      <c r="P13" s="18">
        <v>0</v>
      </c>
      <c r="Q13" s="162">
        <f>SUM(O13:P13)</f>
        <v>0</v>
      </c>
      <c r="R13" s="162"/>
      <c r="S13" s="18">
        <v>1</v>
      </c>
      <c r="T13" s="18">
        <v>0</v>
      </c>
      <c r="U13" s="162">
        <f>SUM(S13:T13)</f>
        <v>1</v>
      </c>
      <c r="V13" s="162"/>
      <c r="W13" s="18">
        <v>0</v>
      </c>
      <c r="X13" s="18">
        <v>0</v>
      </c>
      <c r="Y13" s="162">
        <f>SUM(W13:X13)</f>
        <v>0</v>
      </c>
      <c r="Z13" s="163"/>
      <c r="AA13" s="163">
        <f t="shared" si="5"/>
        <v>15</v>
      </c>
      <c r="AB13" s="163">
        <f t="shared" si="5"/>
        <v>4</v>
      </c>
      <c r="AC13" s="164">
        <f>SUM(Y13,U13,Q13,M13,I13)</f>
        <v>19</v>
      </c>
      <c r="AZ13" s="165"/>
      <c r="BA13" s="166"/>
      <c r="BB13" s="166"/>
    </row>
    <row r="14" spans="1:54" ht="13.5" customHeight="1">
      <c r="A14" s="157">
        <v>1</v>
      </c>
      <c r="B14" s="157">
        <v>1</v>
      </c>
      <c r="C14" s="157">
        <v>1</v>
      </c>
      <c r="D14" s="2212"/>
      <c r="E14" s="18" t="s">
        <v>26</v>
      </c>
      <c r="F14" s="167"/>
      <c r="G14" s="18">
        <v>0</v>
      </c>
      <c r="H14" s="18">
        <v>2</v>
      </c>
      <c r="I14" s="162">
        <f>SUM(G14:H14)</f>
        <v>2</v>
      </c>
      <c r="J14" s="162"/>
      <c r="K14" s="18">
        <v>9</v>
      </c>
      <c r="L14" s="18">
        <v>5</v>
      </c>
      <c r="M14" s="162">
        <f>SUM(K14:L14)</f>
        <v>14</v>
      </c>
      <c r="N14" s="162"/>
      <c r="O14" s="18">
        <v>0</v>
      </c>
      <c r="P14" s="18">
        <v>0</v>
      </c>
      <c r="Q14" s="162">
        <f>SUM(O14:P14)</f>
        <v>0</v>
      </c>
      <c r="R14" s="162"/>
      <c r="S14" s="18">
        <v>0</v>
      </c>
      <c r="T14" s="18">
        <v>0</v>
      </c>
      <c r="U14" s="162">
        <f>SUM(S14:T14)</f>
        <v>0</v>
      </c>
      <c r="V14" s="162"/>
      <c r="W14" s="18">
        <v>0</v>
      </c>
      <c r="X14" s="18">
        <v>0</v>
      </c>
      <c r="Y14" s="162">
        <f>SUM(W14:X14)</f>
        <v>0</v>
      </c>
      <c r="Z14" s="163"/>
      <c r="AA14" s="163">
        <f t="shared" si="5"/>
        <v>9</v>
      </c>
      <c r="AB14" s="163">
        <f t="shared" si="5"/>
        <v>7</v>
      </c>
      <c r="AC14" s="164">
        <f>SUM(Y14,U14,Q14,M14,I14)</f>
        <v>16</v>
      </c>
      <c r="AZ14" s="165"/>
      <c r="BA14" s="166"/>
    </row>
    <row r="15" spans="1:54" ht="13.5" customHeight="1">
      <c r="A15" s="157">
        <v>1</v>
      </c>
      <c r="B15" s="157">
        <v>1</v>
      </c>
      <c r="C15" s="157">
        <v>14</v>
      </c>
      <c r="D15" s="2212"/>
      <c r="E15" s="18" t="s">
        <v>27</v>
      </c>
      <c r="F15" s="167"/>
      <c r="G15" s="18">
        <v>7</v>
      </c>
      <c r="H15" s="18">
        <v>0</v>
      </c>
      <c r="I15" s="162">
        <f>SUM(G15:H15)</f>
        <v>7</v>
      </c>
      <c r="J15" s="162"/>
      <c r="K15" s="18">
        <v>1</v>
      </c>
      <c r="L15" s="18">
        <v>0</v>
      </c>
      <c r="M15" s="162">
        <f>SUM(K15:L15)</f>
        <v>1</v>
      </c>
      <c r="N15" s="162"/>
      <c r="O15" s="18">
        <v>0</v>
      </c>
      <c r="P15" s="18">
        <v>0</v>
      </c>
      <c r="Q15" s="162">
        <f>SUM(O15:P15)</f>
        <v>0</v>
      </c>
      <c r="R15" s="162"/>
      <c r="S15" s="18">
        <v>0</v>
      </c>
      <c r="T15" s="18">
        <v>0</v>
      </c>
      <c r="U15" s="162">
        <f>SUM(S15:T15)</f>
        <v>0</v>
      </c>
      <c r="V15" s="162"/>
      <c r="W15" s="18">
        <v>0</v>
      </c>
      <c r="X15" s="18">
        <v>0</v>
      </c>
      <c r="Y15" s="162">
        <f>SUM(W15:X15)</f>
        <v>0</v>
      </c>
      <c r="Z15" s="163"/>
      <c r="AA15" s="163">
        <f t="shared" si="5"/>
        <v>8</v>
      </c>
      <c r="AB15" s="163">
        <f t="shared" si="5"/>
        <v>0</v>
      </c>
      <c r="AC15" s="164">
        <f>SUM(Y15,U15,Q15,M15,I15)</f>
        <v>8</v>
      </c>
      <c r="AZ15" s="165"/>
      <c r="BA15" s="166"/>
    </row>
    <row r="16" spans="1:54" s="169" customFormat="1" ht="13.5" customHeight="1">
      <c r="A16" s="157">
        <v>1</v>
      </c>
      <c r="B16" s="157">
        <v>1</v>
      </c>
      <c r="C16" s="157">
        <v>8</v>
      </c>
      <c r="D16" s="2212"/>
      <c r="E16" s="18" t="s">
        <v>28</v>
      </c>
      <c r="F16" s="92"/>
      <c r="G16" s="18">
        <v>1</v>
      </c>
      <c r="H16" s="18">
        <v>0</v>
      </c>
      <c r="I16" s="162">
        <f t="shared" ref="I16:I24" si="7">SUM(G16:H16)</f>
        <v>1</v>
      </c>
      <c r="J16" s="162"/>
      <c r="K16" s="18">
        <v>0</v>
      </c>
      <c r="L16" s="18">
        <v>0</v>
      </c>
      <c r="M16" s="162">
        <f t="shared" ref="M16:M26" si="8">SUM(K16:L16)</f>
        <v>0</v>
      </c>
      <c r="N16" s="162"/>
      <c r="O16" s="18">
        <v>0</v>
      </c>
      <c r="P16" s="18">
        <v>0</v>
      </c>
      <c r="Q16" s="162">
        <f t="shared" ref="Q16:Q23" si="9">SUM(O16:P16)</f>
        <v>0</v>
      </c>
      <c r="R16" s="162"/>
      <c r="S16" s="18">
        <v>0</v>
      </c>
      <c r="T16" s="18">
        <v>0</v>
      </c>
      <c r="U16" s="162">
        <f t="shared" ref="U16:U26" si="10">SUM(S16:T16)</f>
        <v>0</v>
      </c>
      <c r="V16" s="162"/>
      <c r="W16" s="18">
        <v>2</v>
      </c>
      <c r="X16" s="18">
        <v>0</v>
      </c>
      <c r="Y16" s="162">
        <f t="shared" ref="Y16:Y26" si="11">SUM(W16:X16)</f>
        <v>2</v>
      </c>
      <c r="Z16" s="168"/>
      <c r="AA16" s="163">
        <f t="shared" si="5"/>
        <v>3</v>
      </c>
      <c r="AB16" s="163">
        <f t="shared" si="5"/>
        <v>0</v>
      </c>
      <c r="AC16" s="164">
        <f t="shared" ref="AC16:AC26" si="12">SUM(Y16,U16,Q16,M16,I16)</f>
        <v>3</v>
      </c>
    </row>
    <row r="17" spans="1:54" ht="13.5" customHeight="1">
      <c r="A17" s="157"/>
      <c r="B17" s="157"/>
      <c r="C17" s="157"/>
      <c r="D17" s="2211">
        <v>1402</v>
      </c>
      <c r="E17" s="29" t="s">
        <v>29</v>
      </c>
      <c r="F17" s="123"/>
      <c r="G17" s="71">
        <f>SUM(G18:G26)</f>
        <v>93</v>
      </c>
      <c r="H17" s="71">
        <f>SUM(H18:H26)</f>
        <v>78</v>
      </c>
      <c r="I17" s="71">
        <f t="shared" si="7"/>
        <v>171</v>
      </c>
      <c r="J17" s="71"/>
      <c r="K17" s="71">
        <f>SUM(K18:K26)</f>
        <v>15</v>
      </c>
      <c r="L17" s="71">
        <f>SUM(L18:L26)</f>
        <v>18</v>
      </c>
      <c r="M17" s="71">
        <f t="shared" si="8"/>
        <v>33</v>
      </c>
      <c r="N17" s="71"/>
      <c r="O17" s="71">
        <f>SUM(O18:O26)</f>
        <v>15</v>
      </c>
      <c r="P17" s="71">
        <f>SUM(P18:P26)</f>
        <v>9</v>
      </c>
      <c r="Q17" s="71">
        <f t="shared" si="9"/>
        <v>24</v>
      </c>
      <c r="R17" s="71"/>
      <c r="S17" s="71">
        <f>SUM(S18:S26)</f>
        <v>37</v>
      </c>
      <c r="T17" s="71">
        <f>SUM(T18:T26)</f>
        <v>22</v>
      </c>
      <c r="U17" s="71">
        <f t="shared" si="10"/>
        <v>59</v>
      </c>
      <c r="V17" s="71"/>
      <c r="W17" s="71">
        <f>SUM(W18:W26)</f>
        <v>162</v>
      </c>
      <c r="X17" s="71">
        <f>SUM(X18:X26)</f>
        <v>62</v>
      </c>
      <c r="Y17" s="71">
        <f t="shared" si="11"/>
        <v>224</v>
      </c>
      <c r="Z17" s="170"/>
      <c r="AA17" s="31">
        <f>SUM(G17+K17+O17+S17+W17)</f>
        <v>322</v>
      </c>
      <c r="AB17" s="31">
        <f>SUM(H17+L17+P17+T17+X17)</f>
        <v>189</v>
      </c>
      <c r="AC17" s="33">
        <f t="shared" si="12"/>
        <v>511</v>
      </c>
      <c r="AZ17" s="165"/>
      <c r="BA17" s="166"/>
      <c r="BB17" s="166"/>
    </row>
    <row r="18" spans="1:54" ht="13.5" customHeight="1">
      <c r="A18" s="157">
        <v>2</v>
      </c>
      <c r="B18" s="157">
        <v>4</v>
      </c>
      <c r="C18" s="157">
        <v>11</v>
      </c>
      <c r="D18" s="2212"/>
      <c r="E18" s="18" t="s">
        <v>30</v>
      </c>
      <c r="F18" s="92"/>
      <c r="G18" s="18">
        <v>36</v>
      </c>
      <c r="H18" s="18">
        <v>31</v>
      </c>
      <c r="I18" s="162">
        <f t="shared" si="7"/>
        <v>67</v>
      </c>
      <c r="J18" s="162"/>
      <c r="K18" s="18">
        <v>2</v>
      </c>
      <c r="L18" s="18">
        <v>1</v>
      </c>
      <c r="M18" s="162">
        <f t="shared" si="8"/>
        <v>3</v>
      </c>
      <c r="N18" s="162"/>
      <c r="O18" s="18">
        <v>1</v>
      </c>
      <c r="P18" s="18">
        <v>1</v>
      </c>
      <c r="Q18" s="162">
        <f t="shared" si="9"/>
        <v>2</v>
      </c>
      <c r="R18" s="162"/>
      <c r="S18" s="18">
        <v>10</v>
      </c>
      <c r="T18" s="18">
        <v>4</v>
      </c>
      <c r="U18" s="162">
        <f t="shared" si="10"/>
        <v>14</v>
      </c>
      <c r="V18" s="162"/>
      <c r="W18" s="18">
        <v>68</v>
      </c>
      <c r="X18" s="18">
        <v>22</v>
      </c>
      <c r="Y18" s="162">
        <f t="shared" si="11"/>
        <v>90</v>
      </c>
      <c r="Z18" s="162"/>
      <c r="AA18" s="171">
        <f t="shared" ref="AA18:AA26" si="13">SUM(G18+K18+O18+S18+W18)</f>
        <v>117</v>
      </c>
      <c r="AB18" s="171">
        <f t="shared" ref="AB18:AB26" si="14">SUM(H18+L18+P18+T18+X18)</f>
        <v>59</v>
      </c>
      <c r="AC18" s="172">
        <f t="shared" si="12"/>
        <v>176</v>
      </c>
      <c r="AD18" s="173"/>
      <c r="AF18" s="173"/>
      <c r="AG18" s="173"/>
      <c r="AH18" s="173"/>
      <c r="AI18" s="173"/>
      <c r="AJ18" s="173"/>
      <c r="AK18" s="173"/>
      <c r="AL18" s="173"/>
      <c r="AM18" s="173"/>
      <c r="AN18" s="173"/>
      <c r="AO18" s="173"/>
      <c r="AP18" s="173"/>
      <c r="AQ18" s="173"/>
      <c r="AR18" s="173"/>
      <c r="AS18" s="173"/>
      <c r="AT18" s="173"/>
      <c r="AU18" s="173"/>
      <c r="AV18" s="173"/>
      <c r="AW18" s="173"/>
      <c r="AZ18" s="165"/>
      <c r="BA18" s="166"/>
      <c r="BB18" s="166"/>
    </row>
    <row r="19" spans="1:54" ht="12.75" customHeight="1">
      <c r="A19" s="157">
        <v>2</v>
      </c>
      <c r="B19" s="157">
        <v>4</v>
      </c>
      <c r="C19" s="157">
        <v>10</v>
      </c>
      <c r="D19" s="2212"/>
      <c r="E19" s="18" t="s">
        <v>113</v>
      </c>
      <c r="F19" s="92"/>
      <c r="G19" s="18">
        <v>22</v>
      </c>
      <c r="H19" s="18">
        <v>13</v>
      </c>
      <c r="I19" s="162">
        <f t="shared" si="7"/>
        <v>35</v>
      </c>
      <c r="J19" s="162"/>
      <c r="K19" s="18">
        <v>1</v>
      </c>
      <c r="L19" s="18">
        <v>1</v>
      </c>
      <c r="M19" s="162">
        <f t="shared" si="8"/>
        <v>2</v>
      </c>
      <c r="N19" s="162"/>
      <c r="O19" s="18">
        <v>0</v>
      </c>
      <c r="P19" s="18">
        <v>0</v>
      </c>
      <c r="Q19" s="162">
        <f t="shared" si="9"/>
        <v>0</v>
      </c>
      <c r="R19" s="162"/>
      <c r="S19" s="18">
        <v>10</v>
      </c>
      <c r="T19" s="18">
        <v>4</v>
      </c>
      <c r="U19" s="162">
        <f t="shared" si="10"/>
        <v>14</v>
      </c>
      <c r="V19" s="162"/>
      <c r="W19" s="18">
        <v>31</v>
      </c>
      <c r="X19" s="18">
        <v>5</v>
      </c>
      <c r="Y19" s="162">
        <f t="shared" si="11"/>
        <v>36</v>
      </c>
      <c r="Z19" s="162"/>
      <c r="AA19" s="163">
        <f t="shared" si="13"/>
        <v>64</v>
      </c>
      <c r="AB19" s="163">
        <f t="shared" si="14"/>
        <v>23</v>
      </c>
      <c r="AC19" s="172">
        <f t="shared" si="12"/>
        <v>87</v>
      </c>
    </row>
    <row r="20" spans="1:54" ht="13.5" customHeight="1">
      <c r="A20" s="157">
        <v>2</v>
      </c>
      <c r="B20" s="157">
        <v>4</v>
      </c>
      <c r="C20" s="157">
        <v>10</v>
      </c>
      <c r="D20" s="2212"/>
      <c r="E20" s="18" t="s">
        <v>81</v>
      </c>
      <c r="F20" s="92"/>
      <c r="G20" s="18">
        <v>7</v>
      </c>
      <c r="H20" s="18">
        <v>4</v>
      </c>
      <c r="I20" s="162">
        <f t="shared" si="7"/>
        <v>11</v>
      </c>
      <c r="J20" s="162"/>
      <c r="K20" s="18">
        <v>5</v>
      </c>
      <c r="L20" s="18">
        <v>6</v>
      </c>
      <c r="M20" s="162">
        <f t="shared" si="8"/>
        <v>11</v>
      </c>
      <c r="N20" s="162"/>
      <c r="O20" s="18">
        <v>4</v>
      </c>
      <c r="P20" s="18">
        <v>1</v>
      </c>
      <c r="Q20" s="162">
        <f t="shared" si="9"/>
        <v>5</v>
      </c>
      <c r="R20" s="162"/>
      <c r="S20" s="18">
        <v>3</v>
      </c>
      <c r="T20" s="18">
        <v>4</v>
      </c>
      <c r="U20" s="162">
        <f t="shared" si="10"/>
        <v>7</v>
      </c>
      <c r="V20" s="162"/>
      <c r="W20" s="18">
        <v>32</v>
      </c>
      <c r="X20" s="18">
        <v>20</v>
      </c>
      <c r="Y20" s="162">
        <f t="shared" si="11"/>
        <v>52</v>
      </c>
      <c r="Z20" s="162"/>
      <c r="AA20" s="163">
        <f t="shared" si="13"/>
        <v>51</v>
      </c>
      <c r="AB20" s="163">
        <f t="shared" si="14"/>
        <v>35</v>
      </c>
      <c r="AC20" s="172">
        <f t="shared" si="12"/>
        <v>86</v>
      </c>
      <c r="AD20" s="173"/>
      <c r="AF20" s="173"/>
      <c r="AG20" s="173"/>
      <c r="AH20" s="173"/>
      <c r="AI20" s="173"/>
      <c r="AJ20" s="173"/>
      <c r="AK20" s="173"/>
      <c r="AL20" s="173"/>
      <c r="AM20" s="173"/>
      <c r="AN20" s="173"/>
      <c r="AO20" s="173"/>
      <c r="AP20" s="173"/>
      <c r="AQ20" s="173"/>
      <c r="AR20" s="173"/>
      <c r="AS20" s="173"/>
      <c r="AT20" s="173"/>
      <c r="AU20" s="173"/>
      <c r="AV20" s="173"/>
      <c r="AW20" s="173"/>
      <c r="AZ20" s="165"/>
      <c r="BA20" s="166"/>
      <c r="BB20" s="166"/>
    </row>
    <row r="21" spans="1:54" ht="12.75" customHeight="1">
      <c r="A21" s="157">
        <v>2</v>
      </c>
      <c r="B21" s="157">
        <v>4</v>
      </c>
      <c r="C21" s="157">
        <v>3</v>
      </c>
      <c r="D21" s="2212"/>
      <c r="E21" s="18" t="s">
        <v>33</v>
      </c>
      <c r="F21" s="92"/>
      <c r="G21" s="18">
        <v>11</v>
      </c>
      <c r="H21" s="18">
        <v>8</v>
      </c>
      <c r="I21" s="162">
        <f t="shared" si="7"/>
        <v>19</v>
      </c>
      <c r="J21" s="162"/>
      <c r="K21" s="18">
        <v>1</v>
      </c>
      <c r="L21" s="18">
        <v>0</v>
      </c>
      <c r="M21" s="162">
        <f t="shared" si="8"/>
        <v>1</v>
      </c>
      <c r="N21" s="162"/>
      <c r="O21" s="18">
        <v>2</v>
      </c>
      <c r="P21" s="18">
        <v>2</v>
      </c>
      <c r="Q21" s="162">
        <f t="shared" si="9"/>
        <v>4</v>
      </c>
      <c r="R21" s="162"/>
      <c r="S21" s="18">
        <v>6</v>
      </c>
      <c r="T21" s="18">
        <v>4</v>
      </c>
      <c r="U21" s="162">
        <f t="shared" si="10"/>
        <v>10</v>
      </c>
      <c r="V21" s="162"/>
      <c r="W21" s="18">
        <v>11</v>
      </c>
      <c r="X21" s="18">
        <v>5</v>
      </c>
      <c r="Y21" s="162">
        <f t="shared" si="11"/>
        <v>16</v>
      </c>
      <c r="Z21" s="162"/>
      <c r="AA21" s="163">
        <f t="shared" si="13"/>
        <v>31</v>
      </c>
      <c r="AB21" s="163">
        <f t="shared" si="14"/>
        <v>19</v>
      </c>
      <c r="AC21" s="172">
        <f t="shared" si="12"/>
        <v>50</v>
      </c>
    </row>
    <row r="22" spans="1:54" ht="13.5" customHeight="1">
      <c r="A22" s="157">
        <v>2</v>
      </c>
      <c r="B22" s="157">
        <v>4</v>
      </c>
      <c r="C22" s="157">
        <v>7</v>
      </c>
      <c r="D22" s="2212"/>
      <c r="E22" s="18" t="s">
        <v>34</v>
      </c>
      <c r="F22" s="92"/>
      <c r="G22" s="18">
        <v>4</v>
      </c>
      <c r="H22" s="18">
        <v>6</v>
      </c>
      <c r="I22" s="162">
        <f t="shared" si="7"/>
        <v>10</v>
      </c>
      <c r="J22" s="162"/>
      <c r="K22" s="18">
        <v>0</v>
      </c>
      <c r="L22" s="18">
        <v>0</v>
      </c>
      <c r="M22" s="162">
        <f t="shared" si="8"/>
        <v>0</v>
      </c>
      <c r="N22" s="162"/>
      <c r="O22" s="18">
        <v>3</v>
      </c>
      <c r="P22" s="18">
        <v>2</v>
      </c>
      <c r="Q22" s="162">
        <f t="shared" si="9"/>
        <v>5</v>
      </c>
      <c r="R22" s="162"/>
      <c r="S22" s="18">
        <v>4</v>
      </c>
      <c r="T22" s="18">
        <v>1</v>
      </c>
      <c r="U22" s="162">
        <f t="shared" si="10"/>
        <v>5</v>
      </c>
      <c r="V22" s="162"/>
      <c r="W22" s="18">
        <v>6</v>
      </c>
      <c r="X22" s="18">
        <v>0</v>
      </c>
      <c r="Y22" s="162">
        <f t="shared" si="11"/>
        <v>6</v>
      </c>
      <c r="Z22" s="162"/>
      <c r="AA22" s="163">
        <f t="shared" si="13"/>
        <v>17</v>
      </c>
      <c r="AB22" s="163">
        <f t="shared" si="14"/>
        <v>9</v>
      </c>
      <c r="AC22" s="172">
        <f t="shared" si="12"/>
        <v>26</v>
      </c>
      <c r="AD22" s="173"/>
      <c r="AF22" s="173"/>
      <c r="AG22" s="173"/>
      <c r="AH22" s="173"/>
      <c r="AI22" s="173"/>
      <c r="AJ22" s="173"/>
      <c r="AK22" s="173"/>
      <c r="AL22" s="173"/>
      <c r="AM22" s="173"/>
      <c r="AN22" s="173"/>
      <c r="AO22" s="173"/>
      <c r="AP22" s="173"/>
      <c r="AQ22" s="173"/>
      <c r="AR22" s="173"/>
      <c r="AS22" s="173"/>
      <c r="AT22" s="173"/>
      <c r="AU22" s="173"/>
      <c r="AV22" s="173"/>
      <c r="AW22" s="173"/>
      <c r="AZ22" s="165"/>
      <c r="BA22" s="166"/>
      <c r="BB22" s="166"/>
    </row>
    <row r="23" spans="1:54" ht="13.5" customHeight="1">
      <c r="A23" s="157">
        <v>2</v>
      </c>
      <c r="B23" s="157">
        <v>4</v>
      </c>
      <c r="C23" s="157">
        <v>1</v>
      </c>
      <c r="D23" s="2212"/>
      <c r="E23" s="18" t="s">
        <v>35</v>
      </c>
      <c r="F23" s="92"/>
      <c r="G23" s="18">
        <v>3</v>
      </c>
      <c r="H23" s="18">
        <v>1</v>
      </c>
      <c r="I23" s="162">
        <f t="shared" si="7"/>
        <v>4</v>
      </c>
      <c r="J23" s="162"/>
      <c r="K23" s="18">
        <v>1</v>
      </c>
      <c r="L23" s="18">
        <v>1</v>
      </c>
      <c r="M23" s="162">
        <f t="shared" si="8"/>
        <v>2</v>
      </c>
      <c r="N23" s="162"/>
      <c r="O23" s="18">
        <v>2</v>
      </c>
      <c r="P23" s="18">
        <v>0</v>
      </c>
      <c r="Q23" s="162">
        <f t="shared" si="9"/>
        <v>2</v>
      </c>
      <c r="R23" s="162"/>
      <c r="S23" s="18">
        <v>3</v>
      </c>
      <c r="T23" s="18">
        <v>1</v>
      </c>
      <c r="U23" s="162">
        <f t="shared" si="10"/>
        <v>4</v>
      </c>
      <c r="V23" s="162"/>
      <c r="W23" s="18">
        <v>2</v>
      </c>
      <c r="X23" s="18">
        <v>4</v>
      </c>
      <c r="Y23" s="162">
        <f t="shared" si="11"/>
        <v>6</v>
      </c>
      <c r="Z23" s="162"/>
      <c r="AA23" s="163">
        <f t="shared" si="13"/>
        <v>11</v>
      </c>
      <c r="AB23" s="163">
        <f t="shared" si="14"/>
        <v>7</v>
      </c>
      <c r="AC23" s="172">
        <f t="shared" si="12"/>
        <v>18</v>
      </c>
      <c r="AD23" s="173"/>
      <c r="AF23" s="173"/>
      <c r="AG23" s="173"/>
      <c r="AH23" s="173"/>
      <c r="AI23" s="173"/>
      <c r="AJ23" s="173"/>
      <c r="AK23" s="173"/>
      <c r="AL23" s="173"/>
      <c r="AM23" s="173"/>
      <c r="AN23" s="173"/>
      <c r="AO23" s="173"/>
      <c r="AP23" s="173"/>
      <c r="AQ23" s="173"/>
      <c r="AR23" s="173"/>
      <c r="AS23" s="173"/>
      <c r="AT23" s="173"/>
      <c r="AU23" s="173"/>
      <c r="AV23" s="173"/>
      <c r="AW23" s="173"/>
      <c r="AZ23" s="165"/>
      <c r="BA23" s="166"/>
      <c r="BB23" s="166"/>
    </row>
    <row r="24" spans="1:54" ht="13.5" customHeight="1">
      <c r="A24" s="157">
        <v>2</v>
      </c>
      <c r="B24" s="157">
        <v>4</v>
      </c>
      <c r="C24" s="157">
        <v>9</v>
      </c>
      <c r="D24" s="2212"/>
      <c r="E24" s="18" t="s">
        <v>36</v>
      </c>
      <c r="F24" s="92"/>
      <c r="G24" s="18">
        <v>8</v>
      </c>
      <c r="H24" s="18">
        <v>5</v>
      </c>
      <c r="I24" s="162">
        <f t="shared" si="7"/>
        <v>13</v>
      </c>
      <c r="J24" s="162"/>
      <c r="K24" s="18">
        <v>0</v>
      </c>
      <c r="L24" s="18">
        <v>1</v>
      </c>
      <c r="M24" s="162">
        <f t="shared" si="8"/>
        <v>1</v>
      </c>
      <c r="N24" s="162"/>
      <c r="O24" s="18">
        <v>1</v>
      </c>
      <c r="P24" s="18">
        <v>2</v>
      </c>
      <c r="Q24" s="162">
        <f t="shared" ref="Q24" si="15">SUM(O24:P24)</f>
        <v>3</v>
      </c>
      <c r="R24" s="162"/>
      <c r="S24" s="18">
        <v>1</v>
      </c>
      <c r="T24" s="18">
        <v>2</v>
      </c>
      <c r="U24" s="162">
        <f t="shared" si="10"/>
        <v>3</v>
      </c>
      <c r="V24" s="162"/>
      <c r="W24" s="18">
        <v>8</v>
      </c>
      <c r="X24" s="18">
        <v>4</v>
      </c>
      <c r="Y24" s="162">
        <f t="shared" si="11"/>
        <v>12</v>
      </c>
      <c r="Z24" s="162"/>
      <c r="AA24" s="163">
        <f t="shared" si="13"/>
        <v>18</v>
      </c>
      <c r="AB24" s="163">
        <f t="shared" si="14"/>
        <v>14</v>
      </c>
      <c r="AC24" s="172">
        <f t="shared" si="12"/>
        <v>32</v>
      </c>
      <c r="AD24" s="173"/>
      <c r="AF24" s="173"/>
      <c r="AG24" s="173"/>
      <c r="AH24" s="173"/>
      <c r="AI24" s="173"/>
      <c r="AJ24" s="173"/>
      <c r="AK24" s="173"/>
      <c r="AL24" s="173"/>
      <c r="AM24" s="173"/>
      <c r="AN24" s="173"/>
      <c r="AO24" s="173"/>
      <c r="AP24" s="173"/>
      <c r="AQ24" s="173"/>
      <c r="AR24" s="173"/>
      <c r="AS24" s="173"/>
      <c r="AT24" s="173"/>
      <c r="AU24" s="173"/>
      <c r="AV24" s="173"/>
      <c r="AW24" s="173"/>
      <c r="AZ24" s="165"/>
      <c r="BA24" s="166"/>
      <c r="BB24" s="166"/>
    </row>
    <row r="25" spans="1:54" ht="13.5" customHeight="1">
      <c r="A25" s="157">
        <v>2</v>
      </c>
      <c r="B25" s="157">
        <v>4</v>
      </c>
      <c r="C25" s="157">
        <v>11</v>
      </c>
      <c r="D25" s="2212"/>
      <c r="E25" s="18" t="s">
        <v>37</v>
      </c>
      <c r="F25" s="92"/>
      <c r="G25" s="18">
        <v>2</v>
      </c>
      <c r="H25" s="18">
        <v>10</v>
      </c>
      <c r="I25" s="162">
        <f>SUM(G25:H25)</f>
        <v>12</v>
      </c>
      <c r="J25" s="162"/>
      <c r="K25" s="18">
        <v>5</v>
      </c>
      <c r="L25" s="18">
        <v>7</v>
      </c>
      <c r="M25" s="162">
        <f t="shared" si="8"/>
        <v>12</v>
      </c>
      <c r="N25" s="162"/>
      <c r="O25" s="18">
        <v>2</v>
      </c>
      <c r="P25" s="18">
        <v>1</v>
      </c>
      <c r="Q25" s="162">
        <f>SUM(O25:P25)</f>
        <v>3</v>
      </c>
      <c r="R25" s="162"/>
      <c r="S25" s="18">
        <v>0</v>
      </c>
      <c r="T25" s="18">
        <v>2</v>
      </c>
      <c r="U25" s="162">
        <f t="shared" si="10"/>
        <v>2</v>
      </c>
      <c r="V25" s="162"/>
      <c r="W25" s="18">
        <v>4</v>
      </c>
      <c r="X25" s="18">
        <v>2</v>
      </c>
      <c r="Y25" s="162">
        <f t="shared" si="11"/>
        <v>6</v>
      </c>
      <c r="Z25" s="162"/>
      <c r="AA25" s="163">
        <f t="shared" si="13"/>
        <v>13</v>
      </c>
      <c r="AB25" s="163">
        <f t="shared" si="14"/>
        <v>22</v>
      </c>
      <c r="AC25" s="172">
        <f t="shared" si="12"/>
        <v>35</v>
      </c>
      <c r="AZ25" s="165"/>
      <c r="BA25" s="166"/>
      <c r="BB25" s="166"/>
    </row>
    <row r="26" spans="1:54" ht="13.5" customHeight="1">
      <c r="A26" s="157">
        <v>2</v>
      </c>
      <c r="B26" s="157">
        <v>4</v>
      </c>
      <c r="C26" s="157">
        <v>11</v>
      </c>
      <c r="D26" s="2212"/>
      <c r="E26" s="18" t="s">
        <v>38</v>
      </c>
      <c r="F26" s="92"/>
      <c r="G26" s="18">
        <v>0</v>
      </c>
      <c r="H26" s="18">
        <v>0</v>
      </c>
      <c r="I26" s="162">
        <f>SUM(G26:H26)</f>
        <v>0</v>
      </c>
      <c r="J26" s="162"/>
      <c r="K26" s="18">
        <v>0</v>
      </c>
      <c r="L26" s="18">
        <v>1</v>
      </c>
      <c r="M26" s="162">
        <f t="shared" si="8"/>
        <v>1</v>
      </c>
      <c r="N26" s="162"/>
      <c r="O26" s="18">
        <v>0</v>
      </c>
      <c r="P26" s="18">
        <v>0</v>
      </c>
      <c r="Q26" s="162">
        <f>SUM(O26:P26)</f>
        <v>0</v>
      </c>
      <c r="R26" s="162"/>
      <c r="S26" s="18">
        <v>0</v>
      </c>
      <c r="T26" s="18">
        <v>0</v>
      </c>
      <c r="U26" s="162">
        <f t="shared" si="10"/>
        <v>0</v>
      </c>
      <c r="V26" s="162"/>
      <c r="W26" s="18">
        <v>0</v>
      </c>
      <c r="X26" s="18">
        <v>0</v>
      </c>
      <c r="Y26" s="162">
        <f t="shared" si="11"/>
        <v>0</v>
      </c>
      <c r="Z26" s="162"/>
      <c r="AA26" s="163">
        <f t="shared" si="13"/>
        <v>0</v>
      </c>
      <c r="AB26" s="163">
        <f t="shared" si="14"/>
        <v>1</v>
      </c>
      <c r="AC26" s="172">
        <f t="shared" si="12"/>
        <v>1</v>
      </c>
      <c r="AZ26" s="165"/>
      <c r="BA26" s="166"/>
      <c r="BB26" s="166"/>
    </row>
    <row r="27" spans="1:54" ht="15" customHeight="1">
      <c r="A27" s="157"/>
      <c r="B27" s="157"/>
      <c r="C27" s="157"/>
      <c r="D27" s="2211">
        <v>1403</v>
      </c>
      <c r="E27" s="29" t="s">
        <v>39</v>
      </c>
      <c r="F27" s="123"/>
      <c r="G27" s="31">
        <f>SUM(G28:G30)</f>
        <v>49</v>
      </c>
      <c r="H27" s="31">
        <f>SUM(H28:H30)</f>
        <v>88</v>
      </c>
      <c r="I27" s="31">
        <f>SUM(G27:H27)</f>
        <v>137</v>
      </c>
      <c r="J27" s="170"/>
      <c r="K27" s="31">
        <f>SUM(K28:K30)</f>
        <v>5</v>
      </c>
      <c r="L27" s="31">
        <f>SUM(L28:L30)</f>
        <v>11</v>
      </c>
      <c r="M27" s="31">
        <f>SUM(K27:L27)</f>
        <v>16</v>
      </c>
      <c r="N27" s="170"/>
      <c r="O27" s="31">
        <f>SUM(O28:O30)</f>
        <v>9</v>
      </c>
      <c r="P27" s="31">
        <f>SUM(P28:P30)</f>
        <v>9</v>
      </c>
      <c r="Q27" s="31">
        <f>SUM(O27:P27)</f>
        <v>18</v>
      </c>
      <c r="R27" s="170"/>
      <c r="S27" s="31">
        <f>SUM(S28:S30)</f>
        <v>14</v>
      </c>
      <c r="T27" s="31">
        <f>SUM(T28:T30)</f>
        <v>26</v>
      </c>
      <c r="U27" s="31">
        <f>SUM(S27:T27)</f>
        <v>40</v>
      </c>
      <c r="V27" s="170"/>
      <c r="W27" s="31">
        <f>SUM(W28:W30)</f>
        <v>12</v>
      </c>
      <c r="X27" s="31">
        <f>SUM(X28:X30)</f>
        <v>38</v>
      </c>
      <c r="Y27" s="31">
        <f>SUM(W27:X27)</f>
        <v>50</v>
      </c>
      <c r="Z27" s="170"/>
      <c r="AA27" s="31">
        <f>SUM(G27+K27+O27+S27+W27)</f>
        <v>89</v>
      </c>
      <c r="AB27" s="31">
        <f>SUM(H27+L27+P27+T27+X27)</f>
        <v>172</v>
      </c>
      <c r="AC27" s="33">
        <f>SUM(Y27,U27,Q27,M27,I27)</f>
        <v>261</v>
      </c>
    </row>
    <row r="28" spans="1:54" s="1" customFormat="1">
      <c r="A28" s="4">
        <v>3</v>
      </c>
      <c r="B28" s="4">
        <v>5</v>
      </c>
      <c r="C28" s="4">
        <v>11</v>
      </c>
      <c r="D28" s="2212"/>
      <c r="E28" s="18" t="s">
        <v>40</v>
      </c>
      <c r="F28" s="64"/>
      <c r="G28" s="18">
        <v>31</v>
      </c>
      <c r="H28" s="18">
        <v>53</v>
      </c>
      <c r="I28" s="26">
        <f>SUM(G28:H28)</f>
        <v>84</v>
      </c>
      <c r="J28" s="26"/>
      <c r="K28" s="18">
        <v>1</v>
      </c>
      <c r="L28" s="18">
        <v>2</v>
      </c>
      <c r="M28" s="26">
        <f>SUM(K28:L28)</f>
        <v>3</v>
      </c>
      <c r="N28" s="26"/>
      <c r="O28" s="18">
        <v>3</v>
      </c>
      <c r="P28" s="18">
        <v>3</v>
      </c>
      <c r="Q28" s="26">
        <f>SUM(O28:P28)</f>
        <v>6</v>
      </c>
      <c r="R28" s="26"/>
      <c r="S28" s="18">
        <v>6</v>
      </c>
      <c r="T28" s="18">
        <v>12</v>
      </c>
      <c r="U28" s="26">
        <f>SUM(S28:T28)</f>
        <v>18</v>
      </c>
      <c r="V28" s="26"/>
      <c r="W28" s="18">
        <v>8</v>
      </c>
      <c r="X28" s="18">
        <v>23</v>
      </c>
      <c r="Y28" s="26">
        <f>SUM(W28:X28)</f>
        <v>31</v>
      </c>
      <c r="Z28" s="26"/>
      <c r="AA28" s="171">
        <f t="shared" ref="AA28:AB43" si="16">SUM(G28+K28+O28+S28+W28)</f>
        <v>49</v>
      </c>
      <c r="AB28" s="171">
        <f t="shared" si="16"/>
        <v>93</v>
      </c>
      <c r="AC28" s="69">
        <f>SUM(Y28,U28,Q28,M28,I28)</f>
        <v>142</v>
      </c>
      <c r="AE28" s="155"/>
    </row>
    <row r="29" spans="1:54" s="1" customFormat="1" ht="14.1" customHeight="1">
      <c r="A29" s="4">
        <v>3</v>
      </c>
      <c r="B29" s="4">
        <v>5</v>
      </c>
      <c r="C29" s="4">
        <v>8</v>
      </c>
      <c r="D29" s="2212"/>
      <c r="E29" s="18" t="s">
        <v>41</v>
      </c>
      <c r="F29" s="64"/>
      <c r="G29" s="18">
        <v>4</v>
      </c>
      <c r="H29" s="18">
        <v>8</v>
      </c>
      <c r="I29" s="26">
        <f t="shared" ref="I29:I30" si="17">SUM(G29:H29)</f>
        <v>12</v>
      </c>
      <c r="J29" s="26"/>
      <c r="K29" s="18">
        <v>4</v>
      </c>
      <c r="L29" s="18">
        <v>8</v>
      </c>
      <c r="M29" s="26">
        <f t="shared" ref="M29:M30" si="18">SUM(K29:L29)</f>
        <v>12</v>
      </c>
      <c r="N29" s="26"/>
      <c r="O29" s="18">
        <v>4</v>
      </c>
      <c r="P29" s="18">
        <v>5</v>
      </c>
      <c r="Q29" s="26">
        <f t="shared" ref="Q29:Q30" si="19">SUM(O29:P29)</f>
        <v>9</v>
      </c>
      <c r="R29" s="26"/>
      <c r="S29" s="18">
        <v>3</v>
      </c>
      <c r="T29" s="18">
        <v>8</v>
      </c>
      <c r="U29" s="26">
        <f t="shared" ref="U29:U30" si="20">SUM(S29:T29)</f>
        <v>11</v>
      </c>
      <c r="V29" s="26"/>
      <c r="W29" s="18">
        <v>1</v>
      </c>
      <c r="X29" s="18">
        <v>4</v>
      </c>
      <c r="Y29" s="26">
        <f t="shared" ref="Y29:Y30" si="21">SUM(W29:X29)</f>
        <v>5</v>
      </c>
      <c r="Z29" s="26"/>
      <c r="AA29" s="163">
        <f t="shared" si="16"/>
        <v>16</v>
      </c>
      <c r="AB29" s="163">
        <f t="shared" si="16"/>
        <v>33</v>
      </c>
      <c r="AC29" s="69">
        <f t="shared" ref="AC29:AC30" si="22">SUM(Y29,U29,Q29,M29,I29)</f>
        <v>49</v>
      </c>
      <c r="AE29" s="155"/>
    </row>
    <row r="30" spans="1:54" s="1" customFormat="1">
      <c r="A30" s="4">
        <v>3</v>
      </c>
      <c r="B30" s="4">
        <v>5</v>
      </c>
      <c r="C30" s="4">
        <v>10</v>
      </c>
      <c r="D30" s="2212"/>
      <c r="E30" s="18" t="s">
        <v>42</v>
      </c>
      <c r="F30" s="64"/>
      <c r="G30" s="18">
        <v>14</v>
      </c>
      <c r="H30" s="18">
        <v>27</v>
      </c>
      <c r="I30" s="26">
        <f t="shared" si="17"/>
        <v>41</v>
      </c>
      <c r="J30" s="26"/>
      <c r="K30" s="18">
        <v>0</v>
      </c>
      <c r="L30" s="18">
        <v>1</v>
      </c>
      <c r="M30" s="26">
        <f t="shared" si="18"/>
        <v>1</v>
      </c>
      <c r="N30" s="26"/>
      <c r="O30" s="18">
        <v>2</v>
      </c>
      <c r="P30" s="18">
        <v>1</v>
      </c>
      <c r="Q30" s="26">
        <f t="shared" si="19"/>
        <v>3</v>
      </c>
      <c r="R30" s="26"/>
      <c r="S30" s="18">
        <v>5</v>
      </c>
      <c r="T30" s="18">
        <v>6</v>
      </c>
      <c r="U30" s="26">
        <f t="shared" si="20"/>
        <v>11</v>
      </c>
      <c r="V30" s="26"/>
      <c r="W30" s="18">
        <v>3</v>
      </c>
      <c r="X30" s="18">
        <v>11</v>
      </c>
      <c r="Y30" s="26">
        <f t="shared" si="21"/>
        <v>14</v>
      </c>
      <c r="Z30" s="26"/>
      <c r="AA30" s="163">
        <f t="shared" si="16"/>
        <v>24</v>
      </c>
      <c r="AB30" s="163">
        <f t="shared" si="16"/>
        <v>46</v>
      </c>
      <c r="AC30" s="69">
        <f t="shared" si="22"/>
        <v>70</v>
      </c>
      <c r="AE30" s="155"/>
    </row>
    <row r="31" spans="1:54">
      <c r="A31" s="157"/>
      <c r="B31" s="157"/>
      <c r="C31" s="157"/>
      <c r="D31" s="2204">
        <v>1404</v>
      </c>
      <c r="E31" s="29" t="s">
        <v>43</v>
      </c>
      <c r="F31" s="123"/>
      <c r="G31" s="31">
        <f>SUM(G32:G33)</f>
        <v>65</v>
      </c>
      <c r="H31" s="31">
        <f>SUM(H32:H33)</f>
        <v>23</v>
      </c>
      <c r="I31" s="31">
        <f>SUM(G31:H31)</f>
        <v>88</v>
      </c>
      <c r="J31" s="31"/>
      <c r="K31" s="31">
        <f>SUM(K32:K33)</f>
        <v>12</v>
      </c>
      <c r="L31" s="31">
        <f>SUM(L32:L33)</f>
        <v>5</v>
      </c>
      <c r="M31" s="31">
        <f>SUM(K31:L31)</f>
        <v>17</v>
      </c>
      <c r="N31" s="31"/>
      <c r="O31" s="31">
        <f>SUM(O32:O33)</f>
        <v>10</v>
      </c>
      <c r="P31" s="31">
        <f>SUM(P32:P33)</f>
        <v>1</v>
      </c>
      <c r="Q31" s="31">
        <f>SUM(O31:P31)</f>
        <v>11</v>
      </c>
      <c r="R31" s="31"/>
      <c r="S31" s="31">
        <f>SUM(S32:S33)</f>
        <v>33</v>
      </c>
      <c r="T31" s="31">
        <f>SUM(T32:T33)</f>
        <v>15</v>
      </c>
      <c r="U31" s="31">
        <f>SUM(S31:T31)</f>
        <v>48</v>
      </c>
      <c r="V31" s="31"/>
      <c r="W31" s="31">
        <f>SUM(W32:W33)</f>
        <v>72</v>
      </c>
      <c r="X31" s="31">
        <f>SUM(X32:X33)</f>
        <v>7</v>
      </c>
      <c r="Y31" s="31">
        <f>SUM(W31:X31)</f>
        <v>79</v>
      </c>
      <c r="Z31" s="31"/>
      <c r="AA31" s="31">
        <f t="shared" si="16"/>
        <v>192</v>
      </c>
      <c r="AB31" s="31">
        <f t="shared" si="16"/>
        <v>51</v>
      </c>
      <c r="AC31" s="33">
        <f>SUM(Y31,U31,Q31,M31,I31)</f>
        <v>243</v>
      </c>
    </row>
    <row r="32" spans="1:54">
      <c r="A32" s="157">
        <v>4</v>
      </c>
      <c r="B32" s="157">
        <v>6</v>
      </c>
      <c r="C32" s="157">
        <v>11</v>
      </c>
      <c r="D32" s="2205"/>
      <c r="E32" s="18" t="s">
        <v>44</v>
      </c>
      <c r="F32" s="92"/>
      <c r="G32" s="18">
        <v>23</v>
      </c>
      <c r="H32" s="18">
        <v>3</v>
      </c>
      <c r="I32" s="162">
        <f>SUM(G32:H32)</f>
        <v>26</v>
      </c>
      <c r="J32" s="162"/>
      <c r="K32" s="18">
        <v>6</v>
      </c>
      <c r="L32" s="18">
        <v>2</v>
      </c>
      <c r="M32" s="162">
        <f>SUM(K32:L32)</f>
        <v>8</v>
      </c>
      <c r="N32" s="162"/>
      <c r="O32" s="18">
        <v>7</v>
      </c>
      <c r="P32" s="18">
        <v>1</v>
      </c>
      <c r="Q32" s="162">
        <f>SUM(O32:P32)</f>
        <v>8</v>
      </c>
      <c r="R32" s="162"/>
      <c r="S32" s="18">
        <v>18</v>
      </c>
      <c r="T32" s="18">
        <v>7</v>
      </c>
      <c r="U32" s="162">
        <f>SUM(S32:T32)</f>
        <v>25</v>
      </c>
      <c r="V32" s="162"/>
      <c r="W32" s="18">
        <v>37</v>
      </c>
      <c r="X32" s="18">
        <v>2</v>
      </c>
      <c r="Y32" s="162">
        <f>SUM(W32:X32)</f>
        <v>39</v>
      </c>
      <c r="Z32" s="162"/>
      <c r="AA32" s="163">
        <f t="shared" si="16"/>
        <v>91</v>
      </c>
      <c r="AB32" s="163">
        <f t="shared" si="16"/>
        <v>15</v>
      </c>
      <c r="AC32" s="172">
        <f>SUM(Y32,U32,Q32,M32,I32)</f>
        <v>106</v>
      </c>
    </row>
    <row r="33" spans="1:42">
      <c r="A33" s="157">
        <v>4</v>
      </c>
      <c r="B33" s="157">
        <v>6</v>
      </c>
      <c r="C33" s="157">
        <v>11</v>
      </c>
      <c r="D33" s="2205"/>
      <c r="E33" s="18" t="s">
        <v>45</v>
      </c>
      <c r="F33" s="92"/>
      <c r="G33" s="18">
        <v>42</v>
      </c>
      <c r="H33" s="18">
        <v>20</v>
      </c>
      <c r="I33" s="162">
        <f t="shared" ref="I33" si="23">SUM(G33:H33)</f>
        <v>62</v>
      </c>
      <c r="J33" s="162"/>
      <c r="K33" s="18">
        <v>6</v>
      </c>
      <c r="L33" s="18">
        <v>3</v>
      </c>
      <c r="M33" s="162">
        <f t="shared" ref="M33" si="24">SUM(K33:L33)</f>
        <v>9</v>
      </c>
      <c r="N33" s="162"/>
      <c r="O33" s="18">
        <v>3</v>
      </c>
      <c r="P33" s="18">
        <v>0</v>
      </c>
      <c r="Q33" s="162">
        <f t="shared" ref="Q33" si="25">SUM(O33:P33)</f>
        <v>3</v>
      </c>
      <c r="R33" s="162"/>
      <c r="S33" s="18">
        <v>15</v>
      </c>
      <c r="T33" s="18">
        <v>8</v>
      </c>
      <c r="U33" s="162">
        <f t="shared" ref="U33" si="26">SUM(S33:T33)</f>
        <v>23</v>
      </c>
      <c r="V33" s="162"/>
      <c r="W33" s="18">
        <v>35</v>
      </c>
      <c r="X33" s="18">
        <v>5</v>
      </c>
      <c r="Y33" s="162">
        <f t="shared" ref="Y33" si="27">SUM(W33:X33)</f>
        <v>40</v>
      </c>
      <c r="Z33" s="162"/>
      <c r="AA33" s="163">
        <f t="shared" si="16"/>
        <v>101</v>
      </c>
      <c r="AB33" s="163">
        <f t="shared" si="16"/>
        <v>36</v>
      </c>
      <c r="AC33" s="172">
        <f t="shared" ref="AC33" si="28">SUM(Y33,U33,Q33,M33,I33)</f>
        <v>137</v>
      </c>
    </row>
    <row r="34" spans="1:42">
      <c r="A34" s="157"/>
      <c r="B34" s="157"/>
      <c r="C34" s="157"/>
      <c r="D34" s="2211">
        <v>1405</v>
      </c>
      <c r="E34" s="13" t="s">
        <v>46</v>
      </c>
      <c r="F34" s="14"/>
      <c r="G34" s="31">
        <f>SUM(G35:G38)</f>
        <v>74</v>
      </c>
      <c r="H34" s="31">
        <f>SUM(H35:H38)</f>
        <v>71</v>
      </c>
      <c r="I34" s="31">
        <f>SUM(G34:H34)</f>
        <v>145</v>
      </c>
      <c r="J34" s="31"/>
      <c r="K34" s="31">
        <f>SUM(K35:K38)</f>
        <v>12</v>
      </c>
      <c r="L34" s="31">
        <f>SUM(L35:L38)</f>
        <v>5</v>
      </c>
      <c r="M34" s="31">
        <f>SUM(K34:L34)</f>
        <v>17</v>
      </c>
      <c r="N34" s="31"/>
      <c r="O34" s="31">
        <f>SUM(O35:O38)</f>
        <v>10</v>
      </c>
      <c r="P34" s="31">
        <f>SUM(P35:P38)</f>
        <v>12</v>
      </c>
      <c r="Q34" s="31">
        <f>SUM(O34:P34)</f>
        <v>22</v>
      </c>
      <c r="R34" s="31"/>
      <c r="S34" s="31">
        <f>SUM(S35:S38)</f>
        <v>49</v>
      </c>
      <c r="T34" s="31">
        <f>SUM(T35:T38)</f>
        <v>44</v>
      </c>
      <c r="U34" s="31">
        <f>SUM(S34:T34)</f>
        <v>93</v>
      </c>
      <c r="V34" s="31"/>
      <c r="W34" s="31">
        <f>SUM(W35:W38)</f>
        <v>65</v>
      </c>
      <c r="X34" s="31">
        <f>SUM(X35:X38)</f>
        <v>32</v>
      </c>
      <c r="Y34" s="31">
        <f>SUM(W34:X34)</f>
        <v>97</v>
      </c>
      <c r="Z34" s="31"/>
      <c r="AA34" s="31">
        <f t="shared" si="16"/>
        <v>210</v>
      </c>
      <c r="AB34" s="31">
        <f t="shared" si="16"/>
        <v>164</v>
      </c>
      <c r="AC34" s="33">
        <f>SUM(Y34,U34,Q34,M34,I34)</f>
        <v>374</v>
      </c>
    </row>
    <row r="35" spans="1:42">
      <c r="A35" s="157">
        <v>5</v>
      </c>
      <c r="B35" s="157">
        <v>4</v>
      </c>
      <c r="C35" s="157">
        <v>8</v>
      </c>
      <c r="D35" s="2212"/>
      <c r="E35" s="18" t="s">
        <v>47</v>
      </c>
      <c r="F35" s="92"/>
      <c r="G35" s="18">
        <v>18</v>
      </c>
      <c r="H35" s="18">
        <v>22</v>
      </c>
      <c r="I35" s="162">
        <f>SUM(G35:H35)</f>
        <v>40</v>
      </c>
      <c r="J35" s="162"/>
      <c r="K35" s="18">
        <v>5</v>
      </c>
      <c r="L35" s="18">
        <v>2</v>
      </c>
      <c r="M35" s="162">
        <f>SUM(K35:L35)</f>
        <v>7</v>
      </c>
      <c r="N35" s="162"/>
      <c r="O35" s="18">
        <v>8</v>
      </c>
      <c r="P35" s="18">
        <v>9</v>
      </c>
      <c r="Q35" s="162">
        <f>SUM(O35:P35)</f>
        <v>17</v>
      </c>
      <c r="R35" s="162"/>
      <c r="S35" s="18">
        <v>16</v>
      </c>
      <c r="T35" s="18">
        <v>12</v>
      </c>
      <c r="U35" s="162">
        <f>SUM(S35:T35)</f>
        <v>28</v>
      </c>
      <c r="V35" s="162"/>
      <c r="W35" s="18">
        <v>20</v>
      </c>
      <c r="X35" s="18">
        <v>9</v>
      </c>
      <c r="Y35" s="162">
        <f>SUM(W35:X35)</f>
        <v>29</v>
      </c>
      <c r="Z35" s="162"/>
      <c r="AA35" s="163">
        <f t="shared" si="16"/>
        <v>67</v>
      </c>
      <c r="AB35" s="163">
        <f t="shared" si="16"/>
        <v>54</v>
      </c>
      <c r="AC35" s="172">
        <f>SUM(Y35,U35,Q35,M35,I35)</f>
        <v>121</v>
      </c>
    </row>
    <row r="36" spans="1:42">
      <c r="A36" s="157">
        <v>5</v>
      </c>
      <c r="B36" s="157">
        <v>5</v>
      </c>
      <c r="C36" s="157">
        <v>11</v>
      </c>
      <c r="D36" s="2212"/>
      <c r="E36" s="18" t="s">
        <v>48</v>
      </c>
      <c r="F36" s="92"/>
      <c r="G36" s="18">
        <v>51</v>
      </c>
      <c r="H36" s="18">
        <v>44</v>
      </c>
      <c r="I36" s="162">
        <f>SUM(G36:H36)</f>
        <v>95</v>
      </c>
      <c r="J36" s="162"/>
      <c r="K36" s="18">
        <v>3</v>
      </c>
      <c r="L36" s="18">
        <v>3</v>
      </c>
      <c r="M36" s="162">
        <f>SUM(K36:L36)</f>
        <v>6</v>
      </c>
      <c r="N36" s="162"/>
      <c r="O36" s="18">
        <v>2</v>
      </c>
      <c r="P36" s="18">
        <v>3</v>
      </c>
      <c r="Q36" s="162">
        <f>SUM(O36:P36)</f>
        <v>5</v>
      </c>
      <c r="R36" s="162"/>
      <c r="S36" s="18">
        <v>33</v>
      </c>
      <c r="T36" s="18">
        <v>32</v>
      </c>
      <c r="U36" s="162">
        <f>SUM(S36:T36)</f>
        <v>65</v>
      </c>
      <c r="V36" s="162"/>
      <c r="W36" s="18">
        <v>45</v>
      </c>
      <c r="X36" s="18">
        <v>23</v>
      </c>
      <c r="Y36" s="162">
        <f>SUM(W36:X36)</f>
        <v>68</v>
      </c>
      <c r="Z36" s="162"/>
      <c r="AA36" s="163">
        <f t="shared" si="16"/>
        <v>134</v>
      </c>
      <c r="AB36" s="163">
        <f t="shared" si="16"/>
        <v>105</v>
      </c>
      <c r="AC36" s="172">
        <f>SUM(Y36,U36,Q36,M36,I36)</f>
        <v>239</v>
      </c>
    </row>
    <row r="37" spans="1:42">
      <c r="A37" s="157">
        <v>5</v>
      </c>
      <c r="B37" s="157">
        <v>5</v>
      </c>
      <c r="C37" s="157">
        <v>10</v>
      </c>
      <c r="D37" s="2212"/>
      <c r="E37" s="18" t="s">
        <v>49</v>
      </c>
      <c r="F37" s="92"/>
      <c r="G37" s="18">
        <v>0</v>
      </c>
      <c r="H37" s="18">
        <v>0</v>
      </c>
      <c r="I37" s="162">
        <f>SUM(G37:H37)</f>
        <v>0</v>
      </c>
      <c r="J37" s="162"/>
      <c r="K37" s="18">
        <v>0</v>
      </c>
      <c r="L37" s="18">
        <v>0</v>
      </c>
      <c r="M37" s="162">
        <f>SUM(K37:L37)</f>
        <v>0</v>
      </c>
      <c r="N37" s="162"/>
      <c r="O37" s="18">
        <v>0</v>
      </c>
      <c r="P37" s="18">
        <v>0</v>
      </c>
      <c r="Q37" s="162">
        <f>SUM(O37:P37)</f>
        <v>0</v>
      </c>
      <c r="R37" s="162"/>
      <c r="S37" s="18">
        <v>0</v>
      </c>
      <c r="T37" s="18">
        <v>0</v>
      </c>
      <c r="U37" s="162">
        <f>SUM(S37:T37)</f>
        <v>0</v>
      </c>
      <c r="V37" s="162"/>
      <c r="W37" s="18">
        <v>0</v>
      </c>
      <c r="X37" s="18">
        <v>0</v>
      </c>
      <c r="Y37" s="162">
        <f>SUM(W37:X37)</f>
        <v>0</v>
      </c>
      <c r="Z37" s="162"/>
      <c r="AA37" s="163">
        <f t="shared" si="16"/>
        <v>0</v>
      </c>
      <c r="AB37" s="163">
        <f t="shared" si="16"/>
        <v>0</v>
      </c>
      <c r="AC37" s="172">
        <f>SUM(Y37,U37,Q37,M37,I37)</f>
        <v>0</v>
      </c>
    </row>
    <row r="38" spans="1:42">
      <c r="A38" s="157">
        <v>5</v>
      </c>
      <c r="B38" s="157">
        <v>5</v>
      </c>
      <c r="C38" s="157">
        <v>13</v>
      </c>
      <c r="D38" s="2212"/>
      <c r="E38" s="18" t="s">
        <v>50</v>
      </c>
      <c r="F38" s="92"/>
      <c r="G38" s="18">
        <v>5</v>
      </c>
      <c r="H38" s="18">
        <v>5</v>
      </c>
      <c r="I38" s="162">
        <f t="shared" ref="I38" si="29">SUM(G38:H38)</f>
        <v>10</v>
      </c>
      <c r="J38" s="162"/>
      <c r="K38" s="18">
        <v>4</v>
      </c>
      <c r="L38" s="18">
        <v>0</v>
      </c>
      <c r="M38" s="162">
        <f t="shared" ref="M38" si="30">SUM(K38:L38)</f>
        <v>4</v>
      </c>
      <c r="N38" s="162"/>
      <c r="O38" s="18">
        <v>0</v>
      </c>
      <c r="P38" s="18">
        <v>0</v>
      </c>
      <c r="Q38" s="162">
        <f t="shared" ref="Q38" si="31">SUM(O38:P38)</f>
        <v>0</v>
      </c>
      <c r="R38" s="162"/>
      <c r="S38" s="18">
        <v>0</v>
      </c>
      <c r="T38" s="18">
        <v>0</v>
      </c>
      <c r="U38" s="162">
        <f t="shared" ref="U38" si="32">SUM(S38:T38)</f>
        <v>0</v>
      </c>
      <c r="V38" s="162"/>
      <c r="W38" s="18">
        <v>0</v>
      </c>
      <c r="X38" s="18">
        <v>0</v>
      </c>
      <c r="Y38" s="162">
        <f t="shared" ref="Y38" si="33">SUM(W38:X38)</f>
        <v>0</v>
      </c>
      <c r="Z38" s="162"/>
      <c r="AA38" s="163">
        <f t="shared" si="16"/>
        <v>9</v>
      </c>
      <c r="AB38" s="163">
        <f t="shared" si="16"/>
        <v>5</v>
      </c>
      <c r="AC38" s="172">
        <f t="shared" ref="AC38" si="34">SUM(Y38,U38,Q38,M38,I38)</f>
        <v>14</v>
      </c>
    </row>
    <row r="39" spans="1:42">
      <c r="A39" s="157"/>
      <c r="B39" s="157"/>
      <c r="C39" s="157"/>
      <c r="D39" s="2211">
        <v>1406</v>
      </c>
      <c r="E39" s="29" t="s">
        <v>51</v>
      </c>
      <c r="F39" s="123"/>
      <c r="G39" s="31">
        <f>SUM(G40:G45)</f>
        <v>120</v>
      </c>
      <c r="H39" s="31">
        <f>SUM(H40:H45)</f>
        <v>74</v>
      </c>
      <c r="I39" s="31">
        <f>SUM(G39:H39)</f>
        <v>194</v>
      </c>
      <c r="J39" s="31"/>
      <c r="K39" s="31">
        <f>SUM(K40:K45)</f>
        <v>7</v>
      </c>
      <c r="L39" s="31">
        <f>SUM(L40:L45)</f>
        <v>5</v>
      </c>
      <c r="M39" s="31">
        <f>SUM(K39:L39)</f>
        <v>12</v>
      </c>
      <c r="N39" s="31"/>
      <c r="O39" s="31">
        <f>SUM(O40:O45)</f>
        <v>7</v>
      </c>
      <c r="P39" s="31">
        <f>SUM(P40:P45)</f>
        <v>7</v>
      </c>
      <c r="Q39" s="31">
        <f>SUM(O39:P39)</f>
        <v>14</v>
      </c>
      <c r="R39" s="31"/>
      <c r="S39" s="31">
        <f>SUM(S40:S45)</f>
        <v>32</v>
      </c>
      <c r="T39" s="31">
        <f>SUM(T40:T45)</f>
        <v>12</v>
      </c>
      <c r="U39" s="31">
        <f>SUM(S39:T39)</f>
        <v>44</v>
      </c>
      <c r="V39" s="31"/>
      <c r="W39" s="31">
        <f>SUM(W40:W45)</f>
        <v>59</v>
      </c>
      <c r="X39" s="31">
        <f>SUM(X40:X45)</f>
        <v>23</v>
      </c>
      <c r="Y39" s="31">
        <f>SUM(W39:X39)</f>
        <v>82</v>
      </c>
      <c r="Z39" s="31"/>
      <c r="AA39" s="31">
        <f t="shared" si="16"/>
        <v>225</v>
      </c>
      <c r="AB39" s="31">
        <f t="shared" si="16"/>
        <v>121</v>
      </c>
      <c r="AC39" s="33">
        <f>SUM(Y39,U39,Q39,M39,I39)</f>
        <v>346</v>
      </c>
      <c r="AJ39" s="2265"/>
      <c r="AK39" s="2265"/>
      <c r="AL39" s="2265"/>
      <c r="AM39" s="2265"/>
      <c r="AN39" s="2265"/>
      <c r="AO39" s="2265"/>
      <c r="AP39" s="2265"/>
    </row>
    <row r="40" spans="1:42">
      <c r="A40" s="157">
        <v>6</v>
      </c>
      <c r="B40" s="157">
        <v>2</v>
      </c>
      <c r="C40" s="157">
        <v>11</v>
      </c>
      <c r="D40" s="2212"/>
      <c r="E40" s="18" t="s">
        <v>52</v>
      </c>
      <c r="F40" s="92"/>
      <c r="G40" s="18">
        <v>51</v>
      </c>
      <c r="H40" s="18">
        <v>39</v>
      </c>
      <c r="I40" s="162">
        <f>SUM(G40:H40)</f>
        <v>90</v>
      </c>
      <c r="J40" s="162"/>
      <c r="K40" s="18">
        <v>0</v>
      </c>
      <c r="L40" s="18">
        <v>0</v>
      </c>
      <c r="M40" s="162">
        <f>SUM(K40:L40)</f>
        <v>0</v>
      </c>
      <c r="N40" s="162"/>
      <c r="O40" s="18">
        <v>5</v>
      </c>
      <c r="P40" s="18">
        <v>3</v>
      </c>
      <c r="Q40" s="162">
        <f>SUM(O40:P40)</f>
        <v>8</v>
      </c>
      <c r="R40" s="162"/>
      <c r="S40" s="18">
        <v>28</v>
      </c>
      <c r="T40" s="18">
        <v>10</v>
      </c>
      <c r="U40" s="162">
        <f>SUM(S40:T40)</f>
        <v>38</v>
      </c>
      <c r="V40" s="162"/>
      <c r="W40" s="18">
        <v>37</v>
      </c>
      <c r="X40" s="18">
        <v>15</v>
      </c>
      <c r="Y40" s="162">
        <f>SUM(W40:X40)</f>
        <v>52</v>
      </c>
      <c r="Z40" s="162"/>
      <c r="AA40" s="163">
        <f t="shared" si="16"/>
        <v>121</v>
      </c>
      <c r="AB40" s="163">
        <f t="shared" si="16"/>
        <v>67</v>
      </c>
      <c r="AC40" s="172">
        <f>SUM(Y40,U40,Q40,M40,I40)</f>
        <v>188</v>
      </c>
      <c r="AJ40" s="2265"/>
      <c r="AK40" s="2265"/>
      <c r="AL40" s="2265"/>
      <c r="AM40" s="2265"/>
      <c r="AN40" s="2265"/>
      <c r="AO40" s="2265"/>
      <c r="AP40" s="2265"/>
    </row>
    <row r="41" spans="1:42">
      <c r="A41" s="157">
        <v>6</v>
      </c>
      <c r="B41" s="157">
        <v>2</v>
      </c>
      <c r="C41" s="157">
        <v>10</v>
      </c>
      <c r="D41" s="2212"/>
      <c r="E41" s="18" t="s">
        <v>53</v>
      </c>
      <c r="F41" s="92"/>
      <c r="G41" s="18">
        <v>7</v>
      </c>
      <c r="H41" s="18">
        <v>6</v>
      </c>
      <c r="I41" s="162">
        <f>SUM(G41:H41)</f>
        <v>13</v>
      </c>
      <c r="J41" s="162"/>
      <c r="K41" s="18">
        <v>3</v>
      </c>
      <c r="L41" s="18">
        <v>1</v>
      </c>
      <c r="M41" s="162">
        <f>SUM(K41:L41)</f>
        <v>4</v>
      </c>
      <c r="N41" s="162"/>
      <c r="O41" s="18">
        <v>2</v>
      </c>
      <c r="P41" s="18">
        <v>3</v>
      </c>
      <c r="Q41" s="162">
        <f>SUM(O41:P41)</f>
        <v>5</v>
      </c>
      <c r="R41" s="162"/>
      <c r="S41" s="18">
        <v>3</v>
      </c>
      <c r="T41" s="18">
        <v>2</v>
      </c>
      <c r="U41" s="162">
        <f>SUM(S41:T41)</f>
        <v>5</v>
      </c>
      <c r="V41" s="162"/>
      <c r="W41" s="18">
        <v>19</v>
      </c>
      <c r="X41" s="18">
        <v>8</v>
      </c>
      <c r="Y41" s="162">
        <f>SUM(W41:X41)</f>
        <v>27</v>
      </c>
      <c r="Z41" s="162"/>
      <c r="AA41" s="163">
        <f t="shared" si="16"/>
        <v>34</v>
      </c>
      <c r="AB41" s="163">
        <f t="shared" si="16"/>
        <v>20</v>
      </c>
      <c r="AC41" s="172">
        <f>SUM(Y41,U41,Q41,M41,I41)</f>
        <v>54</v>
      </c>
      <c r="AJ41" s="2265"/>
      <c r="AK41" s="2265"/>
      <c r="AL41" s="2265"/>
      <c r="AM41" s="2265"/>
      <c r="AN41" s="2265"/>
      <c r="AO41" s="2265"/>
      <c r="AP41" s="2265"/>
    </row>
    <row r="42" spans="1:42">
      <c r="A42" s="157">
        <v>6</v>
      </c>
      <c r="B42" s="157">
        <v>2</v>
      </c>
      <c r="C42" s="157">
        <v>6</v>
      </c>
      <c r="D42" s="2212"/>
      <c r="E42" s="18" t="s">
        <v>96</v>
      </c>
      <c r="F42" s="92"/>
      <c r="G42" s="18">
        <v>10</v>
      </c>
      <c r="H42" s="18">
        <v>9</v>
      </c>
      <c r="I42" s="162">
        <f t="shared" ref="I42:I43" si="35">SUM(G42:H42)</f>
        <v>19</v>
      </c>
      <c r="J42" s="162"/>
      <c r="K42" s="18">
        <v>0</v>
      </c>
      <c r="L42" s="18">
        <v>0</v>
      </c>
      <c r="M42" s="162">
        <f t="shared" ref="M42:M43" si="36">SUM(K42:L42)</f>
        <v>0</v>
      </c>
      <c r="N42" s="162"/>
      <c r="O42" s="18">
        <v>0</v>
      </c>
      <c r="P42" s="18">
        <v>0</v>
      </c>
      <c r="Q42" s="162">
        <f t="shared" ref="Q42:Q43" si="37">SUM(O42:P42)</f>
        <v>0</v>
      </c>
      <c r="R42" s="162"/>
      <c r="S42" s="18">
        <v>0</v>
      </c>
      <c r="T42" s="18">
        <v>0</v>
      </c>
      <c r="U42" s="162">
        <f t="shared" ref="U42:U43" si="38">SUM(S42:T42)</f>
        <v>0</v>
      </c>
      <c r="V42" s="162"/>
      <c r="W42" s="18">
        <v>1</v>
      </c>
      <c r="X42" s="18">
        <v>0</v>
      </c>
      <c r="Y42" s="162">
        <f t="shared" ref="Y42:Y43" si="39">SUM(W42:X42)</f>
        <v>1</v>
      </c>
      <c r="Z42" s="162"/>
      <c r="AA42" s="163">
        <f t="shared" si="16"/>
        <v>11</v>
      </c>
      <c r="AB42" s="163">
        <f t="shared" si="16"/>
        <v>9</v>
      </c>
      <c r="AC42" s="172">
        <f t="shared" ref="AC42:AC43" si="40">SUM(Y42,U42,Q42,M42,I42)</f>
        <v>20</v>
      </c>
      <c r="AJ42" s="2265"/>
      <c r="AK42" s="2265"/>
      <c r="AL42" s="2265"/>
      <c r="AM42" s="2265"/>
      <c r="AN42" s="2265"/>
      <c r="AO42" s="2265"/>
      <c r="AP42" s="2265"/>
    </row>
    <row r="43" spans="1:42">
      <c r="A43" s="157">
        <v>6</v>
      </c>
      <c r="B43" s="157">
        <v>2</v>
      </c>
      <c r="C43" s="157">
        <v>10</v>
      </c>
      <c r="D43" s="2212"/>
      <c r="E43" s="18" t="s">
        <v>55</v>
      </c>
      <c r="F43" s="92"/>
      <c r="G43" s="18">
        <v>51</v>
      </c>
      <c r="H43" s="18">
        <v>18</v>
      </c>
      <c r="I43" s="162">
        <f t="shared" si="35"/>
        <v>69</v>
      </c>
      <c r="J43" s="162"/>
      <c r="K43" s="18">
        <v>1</v>
      </c>
      <c r="L43" s="18">
        <v>2</v>
      </c>
      <c r="M43" s="162">
        <f t="shared" si="36"/>
        <v>3</v>
      </c>
      <c r="N43" s="162"/>
      <c r="O43" s="18">
        <v>0</v>
      </c>
      <c r="P43" s="18">
        <v>0</v>
      </c>
      <c r="Q43" s="162">
        <f t="shared" si="37"/>
        <v>0</v>
      </c>
      <c r="R43" s="162"/>
      <c r="S43" s="18">
        <v>0</v>
      </c>
      <c r="T43" s="18">
        <v>0</v>
      </c>
      <c r="U43" s="162">
        <f t="shared" si="38"/>
        <v>0</v>
      </c>
      <c r="V43" s="162"/>
      <c r="W43" s="18">
        <v>0</v>
      </c>
      <c r="X43" s="18">
        <v>0</v>
      </c>
      <c r="Y43" s="162">
        <f t="shared" si="39"/>
        <v>0</v>
      </c>
      <c r="Z43" s="162"/>
      <c r="AA43" s="163">
        <f t="shared" si="16"/>
        <v>52</v>
      </c>
      <c r="AB43" s="163">
        <f t="shared" si="16"/>
        <v>20</v>
      </c>
      <c r="AC43" s="172">
        <f t="shared" si="40"/>
        <v>72</v>
      </c>
      <c r="AJ43" s="2265"/>
      <c r="AK43" s="2265"/>
      <c r="AL43" s="2265"/>
      <c r="AM43" s="2265"/>
      <c r="AN43" s="2265"/>
      <c r="AO43" s="2265"/>
      <c r="AP43" s="2265"/>
    </row>
    <row r="44" spans="1:42">
      <c r="A44" s="157">
        <v>6</v>
      </c>
      <c r="B44" s="157">
        <v>2</v>
      </c>
      <c r="C44" s="157">
        <v>11</v>
      </c>
      <c r="D44" s="2212"/>
      <c r="E44" s="18" t="s">
        <v>56</v>
      </c>
      <c r="F44" s="92"/>
      <c r="G44" s="18">
        <v>1</v>
      </c>
      <c r="H44" s="18">
        <v>1</v>
      </c>
      <c r="I44" s="162">
        <f>SUM(G44:H44)</f>
        <v>2</v>
      </c>
      <c r="J44" s="162"/>
      <c r="K44" s="18">
        <v>3</v>
      </c>
      <c r="L44" s="18">
        <v>2</v>
      </c>
      <c r="M44" s="162">
        <f>SUM(K44:L44)</f>
        <v>5</v>
      </c>
      <c r="N44" s="162"/>
      <c r="O44" s="18">
        <v>0</v>
      </c>
      <c r="P44" s="18">
        <v>1</v>
      </c>
      <c r="Q44" s="162">
        <f>SUM(O44:P44)</f>
        <v>1</v>
      </c>
      <c r="R44" s="162"/>
      <c r="S44" s="18">
        <v>0</v>
      </c>
      <c r="T44" s="18">
        <v>0</v>
      </c>
      <c r="U44" s="162">
        <f>SUM(S44:T44)</f>
        <v>0</v>
      </c>
      <c r="V44" s="162"/>
      <c r="W44" s="18">
        <v>1</v>
      </c>
      <c r="X44" s="18">
        <v>0</v>
      </c>
      <c r="Y44" s="162">
        <f>SUM(W44:X44)</f>
        <v>1</v>
      </c>
      <c r="Z44" s="162"/>
      <c r="AA44" s="163">
        <f t="shared" ref="AA44:AB59" si="41">SUM(G44+K44+O44+S44+W44)</f>
        <v>5</v>
      </c>
      <c r="AB44" s="163">
        <f t="shared" si="41"/>
        <v>4</v>
      </c>
      <c r="AC44" s="172">
        <f>SUM(Y44,U44,Q44,M44,I44)</f>
        <v>9</v>
      </c>
      <c r="AJ44" s="174"/>
      <c r="AK44" s="174"/>
      <c r="AL44" s="174"/>
      <c r="AM44" s="174"/>
      <c r="AN44" s="174"/>
      <c r="AO44" s="174"/>
      <c r="AP44" s="174"/>
    </row>
    <row r="45" spans="1:42">
      <c r="A45" s="157">
        <v>6</v>
      </c>
      <c r="B45" s="157">
        <v>2</v>
      </c>
      <c r="C45" s="157">
        <v>10</v>
      </c>
      <c r="D45" s="2212"/>
      <c r="E45" s="18" t="s">
        <v>57</v>
      </c>
      <c r="F45" s="92"/>
      <c r="G45" s="18">
        <v>0</v>
      </c>
      <c r="H45" s="18">
        <v>1</v>
      </c>
      <c r="I45" s="162">
        <f>SUM(G45:H45)</f>
        <v>1</v>
      </c>
      <c r="J45" s="162"/>
      <c r="K45" s="18">
        <v>0</v>
      </c>
      <c r="L45" s="18">
        <v>0</v>
      </c>
      <c r="M45" s="162">
        <f>SUM(K45:L45)</f>
        <v>0</v>
      </c>
      <c r="N45" s="162"/>
      <c r="O45" s="18">
        <v>0</v>
      </c>
      <c r="P45" s="18">
        <v>0</v>
      </c>
      <c r="Q45" s="162">
        <f>SUM(O45:P45)</f>
        <v>0</v>
      </c>
      <c r="R45" s="162"/>
      <c r="S45" s="18">
        <v>1</v>
      </c>
      <c r="T45" s="18">
        <v>0</v>
      </c>
      <c r="U45" s="162">
        <f>SUM(S45:T45)</f>
        <v>1</v>
      </c>
      <c r="V45" s="162"/>
      <c r="W45" s="18">
        <v>1</v>
      </c>
      <c r="X45" s="18">
        <v>0</v>
      </c>
      <c r="Y45" s="162">
        <f>SUM(W45:X45)</f>
        <v>1</v>
      </c>
      <c r="Z45" s="162"/>
      <c r="AA45" s="163">
        <f t="shared" si="41"/>
        <v>2</v>
      </c>
      <c r="AB45" s="163">
        <f t="shared" si="41"/>
        <v>1</v>
      </c>
      <c r="AC45" s="172">
        <f>SUM(Y45,U45,Q45,M45,I45)</f>
        <v>3</v>
      </c>
    </row>
    <row r="46" spans="1:42">
      <c r="A46" s="157"/>
      <c r="B46" s="157"/>
      <c r="C46" s="157"/>
      <c r="D46" s="2204">
        <v>1407</v>
      </c>
      <c r="E46" s="40" t="s">
        <v>58</v>
      </c>
      <c r="F46" s="123"/>
      <c r="G46" s="31">
        <f>SUM(G47:G50)</f>
        <v>25</v>
      </c>
      <c r="H46" s="31">
        <f>SUM(H47:H50)</f>
        <v>9</v>
      </c>
      <c r="I46" s="31">
        <f>SUM(G46:H46)</f>
        <v>34</v>
      </c>
      <c r="J46" s="31"/>
      <c r="K46" s="31">
        <f>SUM(K47:K50)</f>
        <v>10</v>
      </c>
      <c r="L46" s="31">
        <f>SUM(L47:L50)</f>
        <v>0</v>
      </c>
      <c r="M46" s="31">
        <f>SUM(K46:L46)</f>
        <v>10</v>
      </c>
      <c r="N46" s="31"/>
      <c r="O46" s="31">
        <f>SUM(O47:O50)</f>
        <v>3</v>
      </c>
      <c r="P46" s="31">
        <f>SUM(P47:P50)</f>
        <v>2</v>
      </c>
      <c r="Q46" s="31">
        <f>SUM(O46:P46)</f>
        <v>5</v>
      </c>
      <c r="R46" s="31"/>
      <c r="S46" s="31">
        <f>SUM(S47:S50)</f>
        <v>3</v>
      </c>
      <c r="T46" s="31">
        <f>SUM(T47:T50)</f>
        <v>3</v>
      </c>
      <c r="U46" s="31">
        <f>SUM(S46:T46)</f>
        <v>6</v>
      </c>
      <c r="V46" s="31"/>
      <c r="W46" s="31">
        <f>SUM(W47:W50)</f>
        <v>1</v>
      </c>
      <c r="X46" s="31">
        <f>SUM(X47:X50)</f>
        <v>4</v>
      </c>
      <c r="Y46" s="31">
        <f>SUM(W46:X46)</f>
        <v>5</v>
      </c>
      <c r="Z46" s="31"/>
      <c r="AA46" s="31">
        <f t="shared" si="41"/>
        <v>42</v>
      </c>
      <c r="AB46" s="31">
        <f t="shared" si="41"/>
        <v>18</v>
      </c>
      <c r="AC46" s="33">
        <f>SUM(Y46,U46,Q46,M46,I46)</f>
        <v>60</v>
      </c>
    </row>
    <row r="47" spans="1:42">
      <c r="A47" s="157">
        <v>7</v>
      </c>
      <c r="B47" s="157">
        <v>3</v>
      </c>
      <c r="C47" s="157">
        <v>11</v>
      </c>
      <c r="D47" s="2205"/>
      <c r="E47" s="18" t="s">
        <v>59</v>
      </c>
      <c r="F47" s="92"/>
      <c r="G47" s="18">
        <v>17</v>
      </c>
      <c r="H47" s="18">
        <v>4</v>
      </c>
      <c r="I47" s="162">
        <f t="shared" ref="I47:I48" si="42">SUM(G47:H47)</f>
        <v>21</v>
      </c>
      <c r="J47" s="162"/>
      <c r="K47" s="18">
        <v>8</v>
      </c>
      <c r="L47" s="18">
        <v>0</v>
      </c>
      <c r="M47" s="162">
        <f t="shared" ref="M47:M48" si="43">SUM(K47:L47)</f>
        <v>8</v>
      </c>
      <c r="N47" s="162"/>
      <c r="O47" s="18">
        <v>2</v>
      </c>
      <c r="P47" s="18">
        <v>2</v>
      </c>
      <c r="Q47" s="162">
        <f t="shared" ref="Q47:Q48" si="44">SUM(O47:P47)</f>
        <v>4</v>
      </c>
      <c r="R47" s="162"/>
      <c r="S47" s="18">
        <v>0</v>
      </c>
      <c r="T47" s="18">
        <v>1</v>
      </c>
      <c r="U47" s="162">
        <f t="shared" ref="U47:U48" si="45">SUM(S47:T47)</f>
        <v>1</v>
      </c>
      <c r="V47" s="162"/>
      <c r="W47" s="18">
        <v>0</v>
      </c>
      <c r="X47" s="18">
        <v>0</v>
      </c>
      <c r="Y47" s="162">
        <f t="shared" ref="Y47:Y48" si="46">SUM(W47:X47)</f>
        <v>0</v>
      </c>
      <c r="Z47" s="162"/>
      <c r="AA47" s="163">
        <f t="shared" si="41"/>
        <v>27</v>
      </c>
      <c r="AB47" s="163">
        <f t="shared" si="41"/>
        <v>7</v>
      </c>
      <c r="AC47" s="172">
        <f t="shared" ref="AC47:AC48" si="47">SUM(Y47,U47,Q47,M47,I47)</f>
        <v>34</v>
      </c>
    </row>
    <row r="48" spans="1:42">
      <c r="A48" s="157">
        <v>7</v>
      </c>
      <c r="B48" s="157">
        <v>6</v>
      </c>
      <c r="C48" s="157">
        <v>10</v>
      </c>
      <c r="D48" s="2205"/>
      <c r="E48" s="18" t="s">
        <v>60</v>
      </c>
      <c r="F48" s="175"/>
      <c r="G48" s="18">
        <v>8</v>
      </c>
      <c r="H48" s="18">
        <v>5</v>
      </c>
      <c r="I48" s="162">
        <f t="shared" si="42"/>
        <v>13</v>
      </c>
      <c r="J48" s="162"/>
      <c r="K48" s="18">
        <v>2</v>
      </c>
      <c r="L48" s="18">
        <v>0</v>
      </c>
      <c r="M48" s="162">
        <f t="shared" si="43"/>
        <v>2</v>
      </c>
      <c r="N48" s="162"/>
      <c r="O48" s="18">
        <v>1</v>
      </c>
      <c r="P48" s="18">
        <v>0</v>
      </c>
      <c r="Q48" s="162">
        <f t="shared" si="44"/>
        <v>1</v>
      </c>
      <c r="R48" s="162"/>
      <c r="S48" s="18">
        <v>3</v>
      </c>
      <c r="T48" s="18">
        <v>2</v>
      </c>
      <c r="U48" s="162">
        <f t="shared" si="45"/>
        <v>5</v>
      </c>
      <c r="V48" s="162"/>
      <c r="W48" s="18">
        <v>1</v>
      </c>
      <c r="X48" s="18">
        <v>4</v>
      </c>
      <c r="Y48" s="162">
        <f t="shared" si="46"/>
        <v>5</v>
      </c>
      <c r="Z48" s="162"/>
      <c r="AA48" s="163">
        <f t="shared" si="41"/>
        <v>15</v>
      </c>
      <c r="AB48" s="163">
        <f t="shared" si="41"/>
        <v>11</v>
      </c>
      <c r="AC48" s="172">
        <f t="shared" si="47"/>
        <v>26</v>
      </c>
    </row>
    <row r="49" spans="1:29">
      <c r="A49" s="157">
        <v>7</v>
      </c>
      <c r="B49" s="157">
        <v>3</v>
      </c>
      <c r="C49" s="157">
        <v>11</v>
      </c>
      <c r="D49" s="2205"/>
      <c r="E49" s="18" t="s">
        <v>61</v>
      </c>
      <c r="F49" s="18"/>
      <c r="G49" s="26">
        <v>0</v>
      </c>
      <c r="H49" s="162">
        <v>0</v>
      </c>
      <c r="I49" s="162">
        <f>SUM(G49:H49)</f>
        <v>0</v>
      </c>
      <c r="J49" s="162"/>
      <c r="K49" s="162">
        <v>0</v>
      </c>
      <c r="L49" s="162">
        <v>0</v>
      </c>
      <c r="M49" s="162">
        <f>SUM(K49:L49)</f>
        <v>0</v>
      </c>
      <c r="N49" s="162"/>
      <c r="O49" s="162">
        <v>0</v>
      </c>
      <c r="P49" s="162">
        <v>0</v>
      </c>
      <c r="Q49" s="162">
        <f>SUM(O49:P49)</f>
        <v>0</v>
      </c>
      <c r="R49" s="162"/>
      <c r="S49" s="162">
        <v>0</v>
      </c>
      <c r="T49" s="162">
        <v>0</v>
      </c>
      <c r="U49" s="162">
        <f>SUM(S49:T49)</f>
        <v>0</v>
      </c>
      <c r="V49" s="162"/>
      <c r="W49" s="162">
        <v>0</v>
      </c>
      <c r="X49" s="162">
        <v>0</v>
      </c>
      <c r="Y49" s="162">
        <f>SUM(W49:X49)</f>
        <v>0</v>
      </c>
      <c r="Z49" s="162"/>
      <c r="AA49" s="163">
        <f t="shared" si="41"/>
        <v>0</v>
      </c>
      <c r="AB49" s="163">
        <f t="shared" si="41"/>
        <v>0</v>
      </c>
      <c r="AC49" s="172">
        <f>SUM(Y49,U49,Q49,M49,I49)</f>
        <v>0</v>
      </c>
    </row>
    <row r="50" spans="1:29">
      <c r="A50" s="157">
        <v>7</v>
      </c>
      <c r="B50" s="157">
        <v>6</v>
      </c>
      <c r="C50" s="157">
        <v>10</v>
      </c>
      <c r="D50" s="2207"/>
      <c r="E50" s="18" t="s">
        <v>84</v>
      </c>
      <c r="F50" s="18"/>
      <c r="G50" s="26">
        <v>0</v>
      </c>
      <c r="H50" s="162">
        <v>0</v>
      </c>
      <c r="I50" s="162">
        <f>SUM(G50:H50)</f>
        <v>0</v>
      </c>
      <c r="J50" s="162"/>
      <c r="K50" s="162">
        <v>0</v>
      </c>
      <c r="L50" s="162">
        <v>0</v>
      </c>
      <c r="M50" s="162">
        <f>SUM(K50:L50)</f>
        <v>0</v>
      </c>
      <c r="N50" s="162"/>
      <c r="O50" s="162">
        <v>0</v>
      </c>
      <c r="P50" s="162">
        <v>0</v>
      </c>
      <c r="Q50" s="162">
        <f>SUM(O50:P50)</f>
        <v>0</v>
      </c>
      <c r="R50" s="162"/>
      <c r="S50" s="162">
        <v>0</v>
      </c>
      <c r="T50" s="162">
        <v>0</v>
      </c>
      <c r="U50" s="162">
        <f>SUM(S50:T50)</f>
        <v>0</v>
      </c>
      <c r="V50" s="162"/>
      <c r="W50" s="162">
        <v>0</v>
      </c>
      <c r="X50" s="162">
        <v>0</v>
      </c>
      <c r="Y50" s="162">
        <f>SUM(W50:X50)</f>
        <v>0</v>
      </c>
      <c r="Z50" s="162"/>
      <c r="AA50" s="163">
        <f t="shared" si="41"/>
        <v>0</v>
      </c>
      <c r="AB50" s="163">
        <f t="shared" si="41"/>
        <v>0</v>
      </c>
      <c r="AC50" s="172">
        <f>SUM(Y50,U50,Q50,M50,I50)</f>
        <v>0</v>
      </c>
    </row>
    <row r="51" spans="1:29">
      <c r="A51" s="157"/>
      <c r="B51" s="157"/>
      <c r="C51" s="157"/>
      <c r="D51" s="2204">
        <v>1408</v>
      </c>
      <c r="E51" s="13" t="s">
        <v>63</v>
      </c>
      <c r="F51" s="40"/>
      <c r="G51" s="31">
        <f>SUM(G52:G55)</f>
        <v>36</v>
      </c>
      <c r="H51" s="31">
        <f>SUM(H52:H55)</f>
        <v>27</v>
      </c>
      <c r="I51" s="31">
        <f>SUM(G51:H51)</f>
        <v>63</v>
      </c>
      <c r="J51" s="31"/>
      <c r="K51" s="31">
        <f>SUM(K52:K55)</f>
        <v>18</v>
      </c>
      <c r="L51" s="31">
        <f>SUM(L52:L55)</f>
        <v>5</v>
      </c>
      <c r="M51" s="31">
        <f>SUM(K51:L51)</f>
        <v>23</v>
      </c>
      <c r="N51" s="31"/>
      <c r="O51" s="31">
        <f>SUM(O52:O55)</f>
        <v>8</v>
      </c>
      <c r="P51" s="31">
        <f>SUM(P52:P55)</f>
        <v>2</v>
      </c>
      <c r="Q51" s="31">
        <f>SUM(O51:P51)</f>
        <v>10</v>
      </c>
      <c r="R51" s="31"/>
      <c r="S51" s="31">
        <f>SUM(S52:S55)</f>
        <v>9</v>
      </c>
      <c r="T51" s="31">
        <f>SUM(T52:T55)</f>
        <v>4</v>
      </c>
      <c r="U51" s="31">
        <f>SUM(S51:T51)</f>
        <v>13</v>
      </c>
      <c r="V51" s="31"/>
      <c r="W51" s="31">
        <f>SUM(W52:W55)</f>
        <v>16</v>
      </c>
      <c r="X51" s="31">
        <f>SUM(X52:X55)</f>
        <v>4</v>
      </c>
      <c r="Y51" s="31">
        <f>SUM(W51:X51)</f>
        <v>20</v>
      </c>
      <c r="Z51" s="31"/>
      <c r="AA51" s="31">
        <f t="shared" si="41"/>
        <v>87</v>
      </c>
      <c r="AB51" s="31">
        <f t="shared" si="41"/>
        <v>42</v>
      </c>
      <c r="AC51" s="33">
        <f>SUM(Y51,U51,Q51,M51,I51)</f>
        <v>129</v>
      </c>
    </row>
    <row r="52" spans="1:29">
      <c r="A52" s="157">
        <v>8</v>
      </c>
      <c r="B52" s="157">
        <v>4</v>
      </c>
      <c r="C52" s="157">
        <v>8</v>
      </c>
      <c r="D52" s="2205"/>
      <c r="E52" s="18" t="s">
        <v>64</v>
      </c>
      <c r="F52" s="175"/>
      <c r="G52" s="18">
        <v>9</v>
      </c>
      <c r="H52" s="18">
        <v>12</v>
      </c>
      <c r="I52" s="162">
        <f>SUM(G52:H52)</f>
        <v>21</v>
      </c>
      <c r="J52" s="162"/>
      <c r="K52" s="18">
        <v>9</v>
      </c>
      <c r="L52" s="18">
        <v>0</v>
      </c>
      <c r="M52" s="162">
        <f>SUM(K52:L52)</f>
        <v>9</v>
      </c>
      <c r="N52" s="162"/>
      <c r="O52" s="18">
        <v>4</v>
      </c>
      <c r="P52" s="18">
        <v>2</v>
      </c>
      <c r="Q52" s="162">
        <f>SUM(O52:P52)</f>
        <v>6</v>
      </c>
      <c r="R52" s="162"/>
      <c r="S52" s="18">
        <v>4</v>
      </c>
      <c r="T52" s="18">
        <v>2</v>
      </c>
      <c r="U52" s="162">
        <f>SUM(S52:T52)</f>
        <v>6</v>
      </c>
      <c r="V52" s="162"/>
      <c r="W52" s="18">
        <v>11</v>
      </c>
      <c r="X52" s="18">
        <v>3</v>
      </c>
      <c r="Y52" s="162">
        <f>SUM(W52:X52)</f>
        <v>14</v>
      </c>
      <c r="Z52" s="162"/>
      <c r="AA52" s="163">
        <f t="shared" si="41"/>
        <v>37</v>
      </c>
      <c r="AB52" s="163">
        <f t="shared" si="41"/>
        <v>19</v>
      </c>
      <c r="AC52" s="172">
        <f>SUM(Y52,U52,Q52,M52,I52)</f>
        <v>56</v>
      </c>
    </row>
    <row r="53" spans="1:29">
      <c r="A53" s="157">
        <v>8</v>
      </c>
      <c r="B53" s="157">
        <v>4</v>
      </c>
      <c r="C53" s="157">
        <v>6</v>
      </c>
      <c r="D53" s="2205"/>
      <c r="E53" s="18" t="s">
        <v>65</v>
      </c>
      <c r="F53" s="92"/>
      <c r="G53" s="18">
        <v>5</v>
      </c>
      <c r="H53" s="18">
        <v>4</v>
      </c>
      <c r="I53" s="162">
        <f>SUM(G53:H53)</f>
        <v>9</v>
      </c>
      <c r="J53" s="162"/>
      <c r="K53" s="18">
        <v>2</v>
      </c>
      <c r="L53" s="18">
        <v>1</v>
      </c>
      <c r="M53" s="162">
        <f>SUM(K53:L53)</f>
        <v>3</v>
      </c>
      <c r="N53" s="162"/>
      <c r="O53" s="18">
        <v>0</v>
      </c>
      <c r="P53" s="18">
        <v>0</v>
      </c>
      <c r="Q53" s="162">
        <f>SUM(O53:P53)</f>
        <v>0</v>
      </c>
      <c r="R53" s="162"/>
      <c r="S53" s="18">
        <v>0</v>
      </c>
      <c r="T53" s="18">
        <v>0</v>
      </c>
      <c r="U53" s="162">
        <f>SUM(S53:T53)</f>
        <v>0</v>
      </c>
      <c r="V53" s="162"/>
      <c r="W53" s="18">
        <v>0</v>
      </c>
      <c r="X53" s="18">
        <v>0</v>
      </c>
      <c r="Y53" s="162">
        <f>SUM(W53:X53)</f>
        <v>0</v>
      </c>
      <c r="Z53" s="162"/>
      <c r="AA53" s="163">
        <f t="shared" si="41"/>
        <v>7</v>
      </c>
      <c r="AB53" s="163">
        <f t="shared" si="41"/>
        <v>5</v>
      </c>
      <c r="AC53" s="172">
        <f>SUM(Y53,U53,Q53,M53,I53)</f>
        <v>12</v>
      </c>
    </row>
    <row r="54" spans="1:29">
      <c r="A54" s="157">
        <v>8</v>
      </c>
      <c r="B54" s="157">
        <v>4</v>
      </c>
      <c r="C54" s="157">
        <v>11</v>
      </c>
      <c r="D54" s="2205"/>
      <c r="E54" s="18" t="s">
        <v>66</v>
      </c>
      <c r="F54" s="92"/>
      <c r="G54" s="18">
        <v>11</v>
      </c>
      <c r="H54" s="18">
        <v>8</v>
      </c>
      <c r="I54" s="162">
        <f t="shared" ref="I54:I55" si="48">SUM(G54:H54)</f>
        <v>19</v>
      </c>
      <c r="J54" s="162"/>
      <c r="K54" s="18">
        <v>2</v>
      </c>
      <c r="L54" s="18">
        <v>3</v>
      </c>
      <c r="M54" s="162">
        <f t="shared" ref="M54:M55" si="49">SUM(K54:L54)</f>
        <v>5</v>
      </c>
      <c r="N54" s="162"/>
      <c r="O54" s="18">
        <v>2</v>
      </c>
      <c r="P54" s="18">
        <v>0</v>
      </c>
      <c r="Q54" s="162">
        <f t="shared" ref="Q54:Q55" si="50">SUM(O54:P54)</f>
        <v>2</v>
      </c>
      <c r="R54" s="162"/>
      <c r="S54" s="18">
        <v>3</v>
      </c>
      <c r="T54" s="18">
        <v>1</v>
      </c>
      <c r="U54" s="162">
        <f t="shared" ref="U54:U55" si="51">SUM(S54:T54)</f>
        <v>4</v>
      </c>
      <c r="V54" s="162"/>
      <c r="W54" s="18">
        <v>5</v>
      </c>
      <c r="X54" s="18">
        <v>1</v>
      </c>
      <c r="Y54" s="162">
        <f t="shared" ref="Y54:Y55" si="52">SUM(W54:X54)</f>
        <v>6</v>
      </c>
      <c r="Z54" s="162"/>
      <c r="AA54" s="163">
        <f t="shared" si="41"/>
        <v>23</v>
      </c>
      <c r="AB54" s="163">
        <f t="shared" si="41"/>
        <v>13</v>
      </c>
      <c r="AC54" s="172">
        <f t="shared" ref="AC54:AC55" si="53">SUM(Y54,U54,Q54,M54,I54)</f>
        <v>36</v>
      </c>
    </row>
    <row r="55" spans="1:29">
      <c r="A55" s="157">
        <v>8</v>
      </c>
      <c r="B55" s="157">
        <v>4</v>
      </c>
      <c r="C55" s="157">
        <v>11</v>
      </c>
      <c r="D55" s="2205"/>
      <c r="E55" s="18" t="s">
        <v>67</v>
      </c>
      <c r="F55" s="175"/>
      <c r="G55" s="18">
        <v>11</v>
      </c>
      <c r="H55" s="18">
        <v>3</v>
      </c>
      <c r="I55" s="162">
        <f t="shared" si="48"/>
        <v>14</v>
      </c>
      <c r="J55" s="162"/>
      <c r="K55" s="18">
        <v>5</v>
      </c>
      <c r="L55" s="18">
        <v>1</v>
      </c>
      <c r="M55" s="162">
        <f t="shared" si="49"/>
        <v>6</v>
      </c>
      <c r="N55" s="162"/>
      <c r="O55" s="18">
        <v>2</v>
      </c>
      <c r="P55" s="18">
        <v>0</v>
      </c>
      <c r="Q55" s="162">
        <f t="shared" si="50"/>
        <v>2</v>
      </c>
      <c r="R55" s="162"/>
      <c r="S55" s="18">
        <v>2</v>
      </c>
      <c r="T55" s="18">
        <v>1</v>
      </c>
      <c r="U55" s="162">
        <f t="shared" si="51"/>
        <v>3</v>
      </c>
      <c r="V55" s="162"/>
      <c r="W55" s="18">
        <v>0</v>
      </c>
      <c r="X55" s="18">
        <v>0</v>
      </c>
      <c r="Y55" s="162">
        <f t="shared" si="52"/>
        <v>0</v>
      </c>
      <c r="Z55" s="162"/>
      <c r="AA55" s="163">
        <f t="shared" si="41"/>
        <v>20</v>
      </c>
      <c r="AB55" s="163">
        <f t="shared" si="41"/>
        <v>5</v>
      </c>
      <c r="AC55" s="172">
        <f t="shared" si="53"/>
        <v>25</v>
      </c>
    </row>
    <row r="56" spans="1:29">
      <c r="A56" s="157"/>
      <c r="B56" s="157"/>
      <c r="C56" s="157"/>
      <c r="D56" s="2204">
        <v>1624</v>
      </c>
      <c r="E56" s="40" t="s">
        <v>68</v>
      </c>
      <c r="F56" s="123"/>
      <c r="G56" s="31">
        <f>SUM(G57:G59)</f>
        <v>8</v>
      </c>
      <c r="H56" s="31">
        <f>SUM(H57:H59)</f>
        <v>9</v>
      </c>
      <c r="I56" s="31">
        <f>SUM(G56:H56)</f>
        <v>17</v>
      </c>
      <c r="J56" s="31"/>
      <c r="K56" s="31">
        <f>SUM(K57:K59)</f>
        <v>1</v>
      </c>
      <c r="L56" s="31">
        <f>SUM(L57:L59)</f>
        <v>1</v>
      </c>
      <c r="M56" s="31">
        <f>SUM(K56:L56)</f>
        <v>2</v>
      </c>
      <c r="N56" s="31"/>
      <c r="O56" s="31">
        <f>SUM(O57:O59)</f>
        <v>1</v>
      </c>
      <c r="P56" s="31">
        <f>SUM(P57:P59)</f>
        <v>1</v>
      </c>
      <c r="Q56" s="31">
        <f>SUM(O56:P56)</f>
        <v>2</v>
      </c>
      <c r="R56" s="31"/>
      <c r="S56" s="31">
        <f>SUM(S57:S59)</f>
        <v>0</v>
      </c>
      <c r="T56" s="31">
        <f>SUM(T57:T59)</f>
        <v>1</v>
      </c>
      <c r="U56" s="31">
        <f>SUM(S56:T56)</f>
        <v>1</v>
      </c>
      <c r="V56" s="31"/>
      <c r="W56" s="31">
        <f>SUM(W57:W59)</f>
        <v>6</v>
      </c>
      <c r="X56" s="31">
        <f>SUM(X57:X59)</f>
        <v>10</v>
      </c>
      <c r="Y56" s="31">
        <f>SUM(W56:X56)</f>
        <v>16</v>
      </c>
      <c r="Z56" s="31"/>
      <c r="AA56" s="31">
        <f t="shared" si="41"/>
        <v>16</v>
      </c>
      <c r="AB56" s="31">
        <f t="shared" si="41"/>
        <v>22</v>
      </c>
      <c r="AC56" s="33">
        <f>SUM(Y56,U56,Q56,M56,I56)</f>
        <v>38</v>
      </c>
    </row>
    <row r="57" spans="1:29">
      <c r="A57" s="157">
        <v>9</v>
      </c>
      <c r="B57" s="157">
        <v>4</v>
      </c>
      <c r="C57" s="157">
        <v>8</v>
      </c>
      <c r="D57" s="2205"/>
      <c r="E57" s="18" t="s">
        <v>69</v>
      </c>
      <c r="F57" s="92"/>
      <c r="G57" s="18">
        <v>4</v>
      </c>
      <c r="H57" s="18">
        <v>2</v>
      </c>
      <c r="I57" s="162">
        <f t="shared" ref="I57:I59" si="54">SUM(G57:H57)</f>
        <v>6</v>
      </c>
      <c r="J57" s="162"/>
      <c r="K57" s="18">
        <v>0</v>
      </c>
      <c r="L57" s="18">
        <v>1</v>
      </c>
      <c r="M57" s="162">
        <f t="shared" ref="M57:M59" si="55">SUM(K57:L57)</f>
        <v>1</v>
      </c>
      <c r="N57" s="162"/>
      <c r="O57" s="18">
        <v>0</v>
      </c>
      <c r="P57" s="18">
        <v>1</v>
      </c>
      <c r="Q57" s="162">
        <f t="shared" ref="Q57:Q59" si="56">SUM(O57:P57)</f>
        <v>1</v>
      </c>
      <c r="R57" s="162"/>
      <c r="S57" s="18">
        <v>0</v>
      </c>
      <c r="T57" s="18">
        <v>1</v>
      </c>
      <c r="U57" s="162">
        <f t="shared" ref="U57:U59" si="57">SUM(S57:T57)</f>
        <v>1</v>
      </c>
      <c r="V57" s="162"/>
      <c r="W57" s="18">
        <v>0</v>
      </c>
      <c r="X57" s="18">
        <v>0</v>
      </c>
      <c r="Y57" s="162">
        <f t="shared" ref="Y57:Y59" si="58">SUM(W57:X57)</f>
        <v>0</v>
      </c>
      <c r="Z57" s="162"/>
      <c r="AA57" s="163">
        <f t="shared" si="41"/>
        <v>4</v>
      </c>
      <c r="AB57" s="163">
        <f t="shared" si="41"/>
        <v>5</v>
      </c>
      <c r="AC57" s="172">
        <f t="shared" ref="AC57:AC59" si="59">SUM(Y57,U57,Q57,M57,I57)</f>
        <v>9</v>
      </c>
    </row>
    <row r="58" spans="1:29">
      <c r="A58" s="157">
        <v>9</v>
      </c>
      <c r="B58" s="157">
        <v>4</v>
      </c>
      <c r="C58" s="157">
        <v>8</v>
      </c>
      <c r="D58" s="2205"/>
      <c r="E58" s="18" t="s">
        <v>70</v>
      </c>
      <c r="F58" s="175"/>
      <c r="G58" s="18">
        <v>0</v>
      </c>
      <c r="H58" s="18">
        <v>1</v>
      </c>
      <c r="I58" s="162">
        <f t="shared" si="54"/>
        <v>1</v>
      </c>
      <c r="J58" s="162"/>
      <c r="K58" s="18">
        <v>0</v>
      </c>
      <c r="L58" s="18">
        <v>0</v>
      </c>
      <c r="M58" s="162">
        <f t="shared" si="55"/>
        <v>0</v>
      </c>
      <c r="N58" s="162"/>
      <c r="O58" s="18">
        <v>1</v>
      </c>
      <c r="P58" s="18">
        <v>0</v>
      </c>
      <c r="Q58" s="162">
        <f t="shared" si="56"/>
        <v>1</v>
      </c>
      <c r="R58" s="162"/>
      <c r="S58" s="18">
        <v>0</v>
      </c>
      <c r="T58" s="18">
        <v>0</v>
      </c>
      <c r="U58" s="162">
        <f t="shared" si="57"/>
        <v>0</v>
      </c>
      <c r="V58" s="162"/>
      <c r="W58" s="18">
        <v>5</v>
      </c>
      <c r="X58" s="18">
        <v>8</v>
      </c>
      <c r="Y58" s="162">
        <f t="shared" si="58"/>
        <v>13</v>
      </c>
      <c r="Z58" s="162"/>
      <c r="AA58" s="163">
        <f t="shared" si="41"/>
        <v>6</v>
      </c>
      <c r="AB58" s="163">
        <f t="shared" si="41"/>
        <v>9</v>
      </c>
      <c r="AC58" s="172">
        <f t="shared" si="59"/>
        <v>15</v>
      </c>
    </row>
    <row r="59" spans="1:29">
      <c r="A59" s="157">
        <v>9</v>
      </c>
      <c r="B59" s="157">
        <v>5</v>
      </c>
      <c r="C59" s="157">
        <v>11</v>
      </c>
      <c r="D59" s="2207"/>
      <c r="E59" s="18" t="s">
        <v>71</v>
      </c>
      <c r="F59" s="92"/>
      <c r="G59" s="18">
        <v>4</v>
      </c>
      <c r="H59" s="18">
        <v>6</v>
      </c>
      <c r="I59" s="162">
        <f t="shared" si="54"/>
        <v>10</v>
      </c>
      <c r="J59" s="162"/>
      <c r="K59" s="18">
        <v>1</v>
      </c>
      <c r="L59" s="18">
        <v>0</v>
      </c>
      <c r="M59" s="162">
        <f t="shared" si="55"/>
        <v>1</v>
      </c>
      <c r="N59" s="162"/>
      <c r="O59" s="18">
        <v>0</v>
      </c>
      <c r="P59" s="18">
        <v>0</v>
      </c>
      <c r="Q59" s="162">
        <f t="shared" si="56"/>
        <v>0</v>
      </c>
      <c r="R59" s="162"/>
      <c r="S59" s="18">
        <v>0</v>
      </c>
      <c r="T59" s="18">
        <v>0</v>
      </c>
      <c r="U59" s="162">
        <f t="shared" si="57"/>
        <v>0</v>
      </c>
      <c r="V59" s="162"/>
      <c r="W59" s="18">
        <v>1</v>
      </c>
      <c r="X59" s="18">
        <v>2</v>
      </c>
      <c r="Y59" s="162">
        <f t="shared" si="58"/>
        <v>3</v>
      </c>
      <c r="Z59" s="162"/>
      <c r="AA59" s="163">
        <f t="shared" si="41"/>
        <v>6</v>
      </c>
      <c r="AB59" s="163">
        <f t="shared" si="41"/>
        <v>8</v>
      </c>
      <c r="AC59" s="172">
        <f t="shared" si="59"/>
        <v>14</v>
      </c>
    </row>
    <row r="60" spans="1:29">
      <c r="A60" s="157"/>
      <c r="B60" s="157" t="s">
        <v>72</v>
      </c>
      <c r="C60" s="157" t="s">
        <v>72</v>
      </c>
      <c r="D60" s="55"/>
      <c r="E60" s="13" t="s">
        <v>73</v>
      </c>
      <c r="F60" s="176"/>
      <c r="G60" s="71">
        <v>24</v>
      </c>
      <c r="H60" s="71">
        <v>25</v>
      </c>
      <c r="I60" s="71">
        <f>SUM(G60:H60)</f>
        <v>49</v>
      </c>
      <c r="J60" s="71"/>
      <c r="K60" s="71">
        <v>21</v>
      </c>
      <c r="L60" s="71">
        <v>14</v>
      </c>
      <c r="M60" s="71">
        <f>SUM(K60:L60)</f>
        <v>35</v>
      </c>
      <c r="N60" s="71"/>
      <c r="O60" s="71">
        <v>7</v>
      </c>
      <c r="P60" s="71">
        <v>6</v>
      </c>
      <c r="Q60" s="71">
        <f>SUM(O60:P60)</f>
        <v>13</v>
      </c>
      <c r="R60" s="71"/>
      <c r="S60" s="71">
        <v>11</v>
      </c>
      <c r="T60" s="71">
        <v>15</v>
      </c>
      <c r="U60" s="71">
        <f>SUM(S60:T60)</f>
        <v>26</v>
      </c>
      <c r="V60" s="71"/>
      <c r="W60" s="71">
        <v>31</v>
      </c>
      <c r="X60" s="71">
        <v>28</v>
      </c>
      <c r="Y60" s="71">
        <f>SUM(W60:X60)</f>
        <v>59</v>
      </c>
      <c r="Z60" s="71"/>
      <c r="AA60" s="31">
        <f t="shared" ref="AA60:AB60" si="60">SUM(G60+K60+O60+S60+W60)</f>
        <v>94</v>
      </c>
      <c r="AB60" s="31">
        <f t="shared" si="60"/>
        <v>88</v>
      </c>
      <c r="AC60" s="72">
        <f>SUM(Y60,U60,Q60,M60,I60)</f>
        <v>182</v>
      </c>
    </row>
    <row r="61" spans="1:29">
      <c r="D61" s="83"/>
      <c r="E61" s="2208" t="s">
        <v>8</v>
      </c>
      <c r="F61" s="2209"/>
      <c r="G61" s="31">
        <f>SUM(G8+G17+G27+G31+G34+G39+G46+G51+G56+G60)</f>
        <v>590</v>
      </c>
      <c r="H61" s="31">
        <f>SUM(H8+H17+H27+H31+H34+H39+H46+H51+H56+H60)</f>
        <v>441</v>
      </c>
      <c r="I61" s="31">
        <f>SUM(I8+I17+I27+I31+I34+I39+I46+I51+I56+I60)</f>
        <v>1031</v>
      </c>
      <c r="J61" s="31"/>
      <c r="K61" s="31">
        <f>SUM(K8+K17+K27+K31+K34+K39+K46+K51+K56+K60)</f>
        <v>128</v>
      </c>
      <c r="L61" s="31">
        <f>SUM(L8+L17+L27+L31+L34+L39+L46+L51+L56+L60)</f>
        <v>72</v>
      </c>
      <c r="M61" s="31">
        <f>SUM(M8+M17+M27+M31+M34+M39+M46+M51+M56+M60)</f>
        <v>200</v>
      </c>
      <c r="N61" s="31"/>
      <c r="O61" s="31">
        <f>SUM(O8+O17+O27+O31+O34+O39+O46+O51+O56+O60)</f>
        <v>73</v>
      </c>
      <c r="P61" s="31">
        <f>SUM(P8+P17+P27+P31+P34+P39+P46+P51+P56+P60)</f>
        <v>50</v>
      </c>
      <c r="Q61" s="31">
        <f>SUM(Q8+Q17+Q27+Q31+Q34+Q39+Q46+Q51+Q56+Q60)</f>
        <v>123</v>
      </c>
      <c r="R61" s="31"/>
      <c r="S61" s="31">
        <f>SUM(S8+S17+S27+S31+S34+S39+S46+S51+S56+S60)</f>
        <v>213</v>
      </c>
      <c r="T61" s="31">
        <f>SUM(T8+T17+T27+T31+T34+T39+T46+T51+T56+T60)</f>
        <v>153</v>
      </c>
      <c r="U61" s="31">
        <f>SUM(U8+U17+U27+U31+U34+U39+U46+U51+U56+U60)</f>
        <v>366</v>
      </c>
      <c r="V61" s="31"/>
      <c r="W61" s="31">
        <f>SUM(W8+W17+W27+W31+W34+W39+W46+W51+W56+W60)</f>
        <v>515</v>
      </c>
      <c r="X61" s="31">
        <f>SUM(X8+X17+X27+X31+X34+X39+X46+X51+X56+X60)</f>
        <v>222</v>
      </c>
      <c r="Y61" s="31">
        <f>SUM(Y8+Y17+Y27+Y31+Y34+Y39+Y46+Y51+Y56+Y60)</f>
        <v>737</v>
      </c>
      <c r="Z61" s="31"/>
      <c r="AA61" s="31">
        <f>SUM(AA8+AA17+AA27+AA31+AA34+AA39+AA46+AA51+AA56+AA60)</f>
        <v>1519</v>
      </c>
      <c r="AB61" s="31">
        <f>SUM(AB8+AB17+AB27+AB31+AB34+AB39+AB46+AB51+AB56+AB60)</f>
        <v>938</v>
      </c>
      <c r="AC61" s="33">
        <f>SUM(AC8+AC17+AC27+AC31+AC34+AC39+AC46+AC51+AC56+AC60)</f>
        <v>2457</v>
      </c>
    </row>
    <row r="62" spans="1:29">
      <c r="E62" s="177" t="s">
        <v>74</v>
      </c>
    </row>
    <row r="63" spans="1:29">
      <c r="E63" s="177"/>
    </row>
  </sheetData>
  <mergeCells count="23">
    <mergeCell ref="D31:D33"/>
    <mergeCell ref="D2:AC2"/>
    <mergeCell ref="D3:AC4"/>
    <mergeCell ref="D5:D7"/>
    <mergeCell ref="E5:F7"/>
    <mergeCell ref="G5:Y5"/>
    <mergeCell ref="AC5:AC7"/>
    <mergeCell ref="G6:I6"/>
    <mergeCell ref="K6:M6"/>
    <mergeCell ref="O6:Q6"/>
    <mergeCell ref="S6:U6"/>
    <mergeCell ref="W6:Y6"/>
    <mergeCell ref="AA6:AB6"/>
    <mergeCell ref="D8:D16"/>
    <mergeCell ref="D17:D26"/>
    <mergeCell ref="D27:D30"/>
    <mergeCell ref="E61:F61"/>
    <mergeCell ref="D34:D38"/>
    <mergeCell ref="D39:D45"/>
    <mergeCell ref="AJ39:AP43"/>
    <mergeCell ref="D46:D50"/>
    <mergeCell ref="D51:D55"/>
    <mergeCell ref="D56:D5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4"/>
  <sheetViews>
    <sheetView workbookViewId="0">
      <selection activeCell="AX8" sqref="AX8"/>
    </sheetView>
  </sheetViews>
  <sheetFormatPr baseColWidth="10" defaultColWidth="11.42578125" defaultRowHeight="12.75"/>
  <cols>
    <col min="1" max="1" width="2.28515625" style="165" customWidth="1"/>
    <col min="2" max="2" width="2" style="165" customWidth="1"/>
    <col min="3" max="3" width="2.7109375" style="165" customWidth="1"/>
    <col min="4" max="4" width="6" style="79" customWidth="1"/>
    <col min="5" max="5" width="4.7109375" style="79" customWidth="1"/>
    <col min="6" max="6" width="50.5703125" style="79" customWidth="1"/>
    <col min="7" max="7" width="4" style="1" bestFit="1" customWidth="1"/>
    <col min="8" max="8" width="3.28515625" style="114" customWidth="1"/>
    <col min="9" max="9" width="5.42578125" style="114" customWidth="1"/>
    <col min="10" max="10" width="0.85546875" style="114" customWidth="1"/>
    <col min="11" max="11" width="3.5703125" style="114" bestFit="1" customWidth="1"/>
    <col min="12" max="12" width="3.28515625" style="114" customWidth="1"/>
    <col min="13" max="13" width="4" style="114" customWidth="1"/>
    <col min="14" max="14" width="0.85546875" style="114" customWidth="1"/>
    <col min="15" max="15" width="3.28515625" style="114" customWidth="1"/>
    <col min="16" max="16" width="3.42578125" style="114" customWidth="1"/>
    <col min="17" max="17" width="4" style="114" customWidth="1"/>
    <col min="18" max="18" width="0.85546875" style="114" customWidth="1"/>
    <col min="19" max="19" width="3.5703125" style="114" bestFit="1" customWidth="1"/>
    <col min="20" max="20" width="3.28515625" style="114" customWidth="1"/>
    <col min="21" max="21" width="4" style="114" customWidth="1"/>
    <col min="22" max="22" width="0.85546875" style="114" customWidth="1"/>
    <col min="23" max="24" width="3.28515625" style="114" customWidth="1"/>
    <col min="25" max="25" width="4" style="114" customWidth="1"/>
    <col min="26" max="26" width="0.85546875" style="114" customWidth="1"/>
    <col min="27" max="27" width="4.5703125" style="114" customWidth="1"/>
    <col min="28" max="28" width="4" style="114" customWidth="1"/>
    <col min="29" max="29" width="5.7109375" style="155" customWidth="1"/>
    <col min="30" max="30" width="4.5703125" style="155" customWidth="1"/>
    <col min="31" max="31" width="5.5703125" style="155" customWidth="1"/>
    <col min="32" max="43" width="4.5703125" style="155" customWidth="1"/>
    <col min="44" max="49" width="5.42578125" style="155" customWidth="1"/>
    <col min="50" max="50" width="6" style="155" customWidth="1"/>
    <col min="51" max="51" width="12.28515625" style="155" bestFit="1" customWidth="1"/>
    <col min="52" max="16384" width="11.42578125" style="155"/>
  </cols>
  <sheetData>
    <row r="1" spans="1:54" ht="3.75" customHeight="1"/>
    <row r="2" spans="1:54" ht="12" customHeight="1">
      <c r="D2" s="2266" t="s">
        <v>105</v>
      </c>
      <c r="E2" s="2266"/>
      <c r="F2" s="2266"/>
      <c r="G2" s="2266"/>
      <c r="H2" s="2266"/>
      <c r="I2" s="2266"/>
      <c r="J2" s="2266"/>
      <c r="K2" s="2266"/>
      <c r="L2" s="2266"/>
      <c r="M2" s="2266"/>
      <c r="N2" s="2266"/>
      <c r="O2" s="2266"/>
      <c r="P2" s="2266"/>
      <c r="Q2" s="2266"/>
      <c r="R2" s="2266"/>
      <c r="S2" s="2266"/>
      <c r="T2" s="2266"/>
      <c r="U2" s="2266"/>
      <c r="V2" s="2266"/>
      <c r="W2" s="2266"/>
      <c r="X2" s="2266"/>
      <c r="Y2" s="2266"/>
      <c r="Z2" s="2266"/>
      <c r="AA2" s="2266"/>
      <c r="AB2" s="2266"/>
      <c r="AC2" s="2266"/>
      <c r="AD2" s="156"/>
      <c r="AE2" s="156"/>
      <c r="AF2" s="156"/>
      <c r="AG2" s="156"/>
      <c r="AH2" s="156"/>
      <c r="AI2" s="156"/>
      <c r="AJ2" s="156"/>
      <c r="AK2" s="156"/>
      <c r="AL2" s="156"/>
      <c r="AM2" s="156"/>
      <c r="AN2" s="156"/>
      <c r="AO2" s="156"/>
      <c r="AP2" s="156"/>
      <c r="AQ2" s="156"/>
      <c r="AR2" s="156"/>
      <c r="AS2" s="156"/>
      <c r="AT2" s="156"/>
      <c r="AU2" s="156"/>
      <c r="AV2" s="156"/>
      <c r="AW2" s="156"/>
    </row>
    <row r="3" spans="1:54" ht="12" customHeight="1">
      <c r="D3" s="2267" t="s">
        <v>77</v>
      </c>
      <c r="E3" s="2267"/>
      <c r="F3" s="2267"/>
      <c r="G3" s="2267"/>
      <c r="H3" s="2267"/>
      <c r="I3" s="2267"/>
      <c r="J3" s="2267"/>
      <c r="K3" s="2267"/>
      <c r="L3" s="2267"/>
      <c r="M3" s="2267"/>
      <c r="N3" s="2267"/>
      <c r="O3" s="2267"/>
      <c r="P3" s="2267"/>
      <c r="Q3" s="2267"/>
      <c r="R3" s="2267"/>
      <c r="S3" s="2267"/>
      <c r="T3" s="2267"/>
      <c r="U3" s="2267"/>
      <c r="V3" s="2267"/>
      <c r="W3" s="2267"/>
      <c r="X3" s="2267"/>
      <c r="Y3" s="2267"/>
      <c r="Z3" s="2267"/>
      <c r="AA3" s="2267"/>
      <c r="AB3" s="2267"/>
      <c r="AC3" s="2267"/>
      <c r="AD3" s="156"/>
      <c r="AE3" s="156"/>
      <c r="AF3" s="156"/>
      <c r="AG3" s="156"/>
      <c r="AH3" s="156"/>
      <c r="AI3" s="156"/>
      <c r="AJ3" s="156"/>
      <c r="AK3" s="156"/>
      <c r="AL3" s="156"/>
      <c r="AM3" s="156"/>
      <c r="AN3" s="156"/>
      <c r="AO3" s="156"/>
      <c r="AP3" s="156"/>
      <c r="AQ3" s="156"/>
      <c r="AR3" s="156"/>
      <c r="AS3" s="156"/>
      <c r="AT3" s="156"/>
      <c r="AU3" s="156"/>
      <c r="AV3" s="156"/>
      <c r="AW3" s="156"/>
    </row>
    <row r="4" spans="1:54" ht="3.75" customHeight="1">
      <c r="D4" s="2268"/>
      <c r="E4" s="2268"/>
      <c r="F4" s="2268"/>
      <c r="G4" s="2268"/>
      <c r="H4" s="2268"/>
      <c r="I4" s="2268"/>
      <c r="J4" s="2268"/>
      <c r="K4" s="2268"/>
      <c r="L4" s="2268"/>
      <c r="M4" s="2268"/>
      <c r="N4" s="2268"/>
      <c r="O4" s="2268"/>
      <c r="P4" s="2268"/>
      <c r="Q4" s="2268"/>
      <c r="R4" s="2268"/>
      <c r="S4" s="2268"/>
      <c r="T4" s="2268"/>
      <c r="U4" s="2268"/>
      <c r="V4" s="2268"/>
      <c r="W4" s="2268"/>
      <c r="X4" s="2268"/>
      <c r="Y4" s="2268"/>
      <c r="Z4" s="2268"/>
      <c r="AA4" s="2268"/>
      <c r="AB4" s="2268"/>
      <c r="AC4" s="2268"/>
    </row>
    <row r="5" spans="1:54" ht="12.75" customHeight="1">
      <c r="A5" s="96"/>
      <c r="B5" s="96"/>
      <c r="C5" s="96"/>
      <c r="D5" s="2217" t="s">
        <v>2</v>
      </c>
      <c r="E5" s="2219" t="s">
        <v>78</v>
      </c>
      <c r="F5" s="2219"/>
      <c r="G5" s="2269" t="s">
        <v>106</v>
      </c>
      <c r="H5" s="2269"/>
      <c r="I5" s="2269"/>
      <c r="J5" s="2269"/>
      <c r="K5" s="2269"/>
      <c r="L5" s="2269"/>
      <c r="M5" s="2269"/>
      <c r="N5" s="2269"/>
      <c r="O5" s="2269"/>
      <c r="P5" s="2269"/>
      <c r="Q5" s="2269"/>
      <c r="R5" s="2269"/>
      <c r="S5" s="2269"/>
      <c r="T5" s="2269"/>
      <c r="U5" s="2269"/>
      <c r="V5" s="2269"/>
      <c r="W5" s="2269"/>
      <c r="X5" s="2269"/>
      <c r="Y5" s="2269"/>
      <c r="Z5" s="178"/>
      <c r="AA5" s="178"/>
      <c r="AB5" s="178"/>
      <c r="AC5" s="2225" t="s">
        <v>8</v>
      </c>
    </row>
    <row r="6" spans="1:54">
      <c r="A6" s="96" t="s">
        <v>9</v>
      </c>
      <c r="B6" s="96" t="s">
        <v>10</v>
      </c>
      <c r="C6" s="96" t="s">
        <v>11</v>
      </c>
      <c r="D6" s="2217"/>
      <c r="E6" s="2220"/>
      <c r="F6" s="2220"/>
      <c r="G6" s="2269" t="s">
        <v>107</v>
      </c>
      <c r="H6" s="2269"/>
      <c r="I6" s="2269"/>
      <c r="J6" s="148"/>
      <c r="K6" s="2270" t="s">
        <v>108</v>
      </c>
      <c r="L6" s="2270"/>
      <c r="M6" s="2270"/>
      <c r="N6" s="148"/>
      <c r="O6" s="2270" t="s">
        <v>109</v>
      </c>
      <c r="P6" s="2270"/>
      <c r="Q6" s="2270"/>
      <c r="R6" s="148"/>
      <c r="S6" s="2270" t="s">
        <v>110</v>
      </c>
      <c r="T6" s="2270"/>
      <c r="U6" s="2270"/>
      <c r="V6" s="158"/>
      <c r="W6" s="2270" t="s">
        <v>111</v>
      </c>
      <c r="X6" s="2270"/>
      <c r="Y6" s="2270"/>
      <c r="Z6" s="159"/>
      <c r="AA6" s="2271" t="s">
        <v>112</v>
      </c>
      <c r="AB6" s="2271"/>
      <c r="AC6" s="2226"/>
    </row>
    <row r="7" spans="1:54" ht="11.25" customHeight="1">
      <c r="A7" s="96"/>
      <c r="B7" s="96"/>
      <c r="C7" s="96"/>
      <c r="D7" s="2218"/>
      <c r="E7" s="2221"/>
      <c r="F7" s="2221"/>
      <c r="G7" s="160" t="s">
        <v>18</v>
      </c>
      <c r="H7" s="160" t="s">
        <v>19</v>
      </c>
      <c r="I7" s="160" t="s">
        <v>8</v>
      </c>
      <c r="J7" s="160"/>
      <c r="K7" s="160" t="s">
        <v>18</v>
      </c>
      <c r="L7" s="160" t="s">
        <v>19</v>
      </c>
      <c r="M7" s="160" t="s">
        <v>8</v>
      </c>
      <c r="N7" s="160"/>
      <c r="O7" s="160" t="s">
        <v>18</v>
      </c>
      <c r="P7" s="160" t="s">
        <v>19</v>
      </c>
      <c r="Q7" s="160" t="s">
        <v>8</v>
      </c>
      <c r="R7" s="160"/>
      <c r="S7" s="160" t="s">
        <v>18</v>
      </c>
      <c r="T7" s="160" t="s">
        <v>19</v>
      </c>
      <c r="U7" s="160" t="s">
        <v>8</v>
      </c>
      <c r="V7" s="160"/>
      <c r="W7" s="160" t="s">
        <v>18</v>
      </c>
      <c r="X7" s="160" t="s">
        <v>19</v>
      </c>
      <c r="Y7" s="160" t="s">
        <v>8</v>
      </c>
      <c r="Z7" s="160"/>
      <c r="AA7" s="160" t="s">
        <v>18</v>
      </c>
      <c r="AB7" s="160" t="s">
        <v>19</v>
      </c>
      <c r="AC7" s="2227"/>
    </row>
    <row r="8" spans="1:54" ht="13.5" customHeight="1">
      <c r="A8" s="96"/>
      <c r="B8" s="96"/>
      <c r="D8" s="2211">
        <v>1401</v>
      </c>
      <c r="E8" s="13" t="s">
        <v>20</v>
      </c>
      <c r="F8" s="14"/>
      <c r="G8" s="71">
        <f>SUM(G9:G16)</f>
        <v>95</v>
      </c>
      <c r="H8" s="71">
        <f>SUM(H9:H16)</f>
        <v>36</v>
      </c>
      <c r="I8" s="71">
        <f>SUM(G8:H8)</f>
        <v>131</v>
      </c>
      <c r="J8" s="71"/>
      <c r="K8" s="71">
        <f>SUM(K9:K16)</f>
        <v>24</v>
      </c>
      <c r="L8" s="71">
        <f>SUM(L9:L16)</f>
        <v>8</v>
      </c>
      <c r="M8" s="71">
        <f>SUM(K8:L8)</f>
        <v>32</v>
      </c>
      <c r="N8" s="71"/>
      <c r="O8" s="71">
        <f>SUM(O9:O16)</f>
        <v>3</v>
      </c>
      <c r="P8" s="71">
        <f>SUM(P9:P16)</f>
        <v>1</v>
      </c>
      <c r="Q8" s="71">
        <f>SUM(O8:P8)</f>
        <v>4</v>
      </c>
      <c r="R8" s="71"/>
      <c r="S8" s="71">
        <f>SUM(S9:S16)</f>
        <v>23</v>
      </c>
      <c r="T8" s="71">
        <f>SUM(T9:T16)</f>
        <v>8</v>
      </c>
      <c r="U8" s="71">
        <f>SUM(S8:T8)</f>
        <v>31</v>
      </c>
      <c r="V8" s="71"/>
      <c r="W8" s="71">
        <f>SUM(W9:W16)</f>
        <v>90</v>
      </c>
      <c r="X8" s="71">
        <f>SUM(X9:X16)</f>
        <v>16</v>
      </c>
      <c r="Y8" s="71">
        <f>SUM(W8:X8)</f>
        <v>106</v>
      </c>
      <c r="Z8" s="71"/>
      <c r="AA8" s="71">
        <f>SUM(G8+K8+O8+S8+W8)</f>
        <v>235</v>
      </c>
      <c r="AB8" s="71">
        <f>SUM(H8+L8+P8+T8+X8)</f>
        <v>69</v>
      </c>
      <c r="AC8" s="16">
        <f>SUM(Y8,U8,Q8,M8,I8)</f>
        <v>304</v>
      </c>
    </row>
    <row r="9" spans="1:54" ht="13.5" customHeight="1">
      <c r="A9" s="96">
        <v>1</v>
      </c>
      <c r="B9" s="96">
        <v>1</v>
      </c>
      <c r="C9" s="96">
        <v>11</v>
      </c>
      <c r="D9" s="2212"/>
      <c r="E9" s="18" t="s">
        <v>21</v>
      </c>
      <c r="F9" s="92"/>
      <c r="G9" s="18">
        <v>20</v>
      </c>
      <c r="H9" s="18">
        <v>8</v>
      </c>
      <c r="I9" s="162">
        <f>SUM(G9:H9)</f>
        <v>28</v>
      </c>
      <c r="J9" s="162"/>
      <c r="K9" s="18">
        <v>4</v>
      </c>
      <c r="L9" s="18">
        <v>0</v>
      </c>
      <c r="M9" s="162">
        <f>SUM(K9:L9)</f>
        <v>4</v>
      </c>
      <c r="N9" s="162"/>
      <c r="O9" s="18">
        <v>1</v>
      </c>
      <c r="P9" s="18">
        <v>0</v>
      </c>
      <c r="Q9" s="162">
        <f>SUM(O9:P9)</f>
        <v>1</v>
      </c>
      <c r="R9" s="162"/>
      <c r="S9" s="18">
        <v>9</v>
      </c>
      <c r="T9" s="18">
        <v>3</v>
      </c>
      <c r="U9" s="162">
        <f>SUM(S9:T9)</f>
        <v>12</v>
      </c>
      <c r="V9" s="162"/>
      <c r="W9" s="18">
        <v>23</v>
      </c>
      <c r="X9" s="18">
        <v>9</v>
      </c>
      <c r="Y9" s="162">
        <f>SUM(W9:X9)</f>
        <v>32</v>
      </c>
      <c r="Z9" s="162"/>
      <c r="AA9" s="179">
        <f t="shared" ref="AA9:AB16" si="0">SUM(G9+K9+O9+S9+W9)</f>
        <v>57</v>
      </c>
      <c r="AB9" s="179">
        <f t="shared" si="0"/>
        <v>20</v>
      </c>
      <c r="AC9" s="164">
        <f>SUM(Y9,U9,Q9,M9,I9)</f>
        <v>77</v>
      </c>
      <c r="AZ9" s="165"/>
      <c r="BA9" s="166"/>
      <c r="BB9" s="166"/>
    </row>
    <row r="10" spans="1:54" ht="13.5" customHeight="1">
      <c r="A10" s="96">
        <v>1</v>
      </c>
      <c r="B10" s="96">
        <v>1</v>
      </c>
      <c r="C10" s="96">
        <v>5</v>
      </c>
      <c r="D10" s="2212"/>
      <c r="E10" s="18" t="s">
        <v>22</v>
      </c>
      <c r="F10" s="92"/>
      <c r="G10" s="18">
        <v>18</v>
      </c>
      <c r="H10" s="18">
        <v>4</v>
      </c>
      <c r="I10" s="162">
        <f t="shared" ref="I10" si="1">SUM(G10:H10)</f>
        <v>22</v>
      </c>
      <c r="J10" s="162"/>
      <c r="K10" s="18">
        <v>7</v>
      </c>
      <c r="L10" s="18">
        <v>0</v>
      </c>
      <c r="M10" s="162">
        <f t="shared" ref="M10" si="2">SUM(K10:L10)</f>
        <v>7</v>
      </c>
      <c r="N10" s="162"/>
      <c r="O10" s="18">
        <v>1</v>
      </c>
      <c r="P10" s="18">
        <v>0</v>
      </c>
      <c r="Q10" s="162">
        <f t="shared" ref="Q10" si="3">SUM(O10:P10)</f>
        <v>1</v>
      </c>
      <c r="R10" s="162"/>
      <c r="S10" s="18">
        <v>4</v>
      </c>
      <c r="T10" s="18">
        <v>2</v>
      </c>
      <c r="U10" s="162">
        <f t="shared" ref="U10" si="4">SUM(S10:T10)</f>
        <v>6</v>
      </c>
      <c r="V10" s="162"/>
      <c r="W10" s="18">
        <v>35</v>
      </c>
      <c r="X10" s="18">
        <v>3</v>
      </c>
      <c r="Y10" s="162">
        <f t="shared" ref="Y10" si="5">SUM(W10:X10)</f>
        <v>38</v>
      </c>
      <c r="Z10" s="162"/>
      <c r="AA10" s="162">
        <f t="shared" si="0"/>
        <v>65</v>
      </c>
      <c r="AB10" s="162">
        <f t="shared" si="0"/>
        <v>9</v>
      </c>
      <c r="AC10" s="164">
        <f t="shared" ref="AC10" si="6">SUM(Y10,U10,Q10,M10,I10)</f>
        <v>74</v>
      </c>
      <c r="AZ10" s="165"/>
      <c r="BA10" s="166"/>
      <c r="BB10" s="166"/>
    </row>
    <row r="11" spans="1:54" ht="13.5" customHeight="1">
      <c r="A11" s="96">
        <v>1</v>
      </c>
      <c r="B11" s="96">
        <v>1</v>
      </c>
      <c r="C11" s="96">
        <v>12</v>
      </c>
      <c r="D11" s="2212"/>
      <c r="E11" s="18" t="s">
        <v>23</v>
      </c>
      <c r="F11" s="92"/>
      <c r="G11" s="18">
        <v>7</v>
      </c>
      <c r="H11" s="18">
        <v>4</v>
      </c>
      <c r="I11" s="162">
        <f>SUM(G11:H11)</f>
        <v>11</v>
      </c>
      <c r="J11" s="162"/>
      <c r="K11" s="18">
        <v>3</v>
      </c>
      <c r="L11" s="18">
        <v>0</v>
      </c>
      <c r="M11" s="162">
        <f>SUM(K11:L11)</f>
        <v>3</v>
      </c>
      <c r="N11" s="162"/>
      <c r="O11" s="18">
        <v>1</v>
      </c>
      <c r="P11" s="18">
        <v>1</v>
      </c>
      <c r="Q11" s="162">
        <f>SUM(O11:P11)</f>
        <v>2</v>
      </c>
      <c r="R11" s="162"/>
      <c r="S11" s="18">
        <v>9</v>
      </c>
      <c r="T11" s="18">
        <v>3</v>
      </c>
      <c r="U11" s="162">
        <f>SUM(S11:T11)</f>
        <v>12</v>
      </c>
      <c r="V11" s="162"/>
      <c r="W11" s="18">
        <v>30</v>
      </c>
      <c r="X11" s="18">
        <v>4</v>
      </c>
      <c r="Y11" s="162">
        <f>SUM(W11:X11)</f>
        <v>34</v>
      </c>
      <c r="Z11" s="162"/>
      <c r="AA11" s="162">
        <f t="shared" si="0"/>
        <v>50</v>
      </c>
      <c r="AB11" s="162">
        <f t="shared" si="0"/>
        <v>12</v>
      </c>
      <c r="AC11" s="164">
        <f>SUM(Y11,U11,Q11,M11,I11)</f>
        <v>62</v>
      </c>
      <c r="AZ11" s="165"/>
      <c r="BA11" s="166"/>
      <c r="BB11" s="166"/>
    </row>
    <row r="12" spans="1:54" ht="13.5" customHeight="1">
      <c r="A12" s="96">
        <v>1</v>
      </c>
      <c r="B12" s="96">
        <v>1</v>
      </c>
      <c r="C12" s="96">
        <v>2</v>
      </c>
      <c r="D12" s="2212"/>
      <c r="E12" s="18" t="s">
        <v>24</v>
      </c>
      <c r="F12" s="92"/>
      <c r="G12" s="18">
        <v>28</v>
      </c>
      <c r="H12" s="18">
        <v>12</v>
      </c>
      <c r="I12" s="162">
        <f>SUM(G12:H12)</f>
        <v>40</v>
      </c>
      <c r="J12" s="162"/>
      <c r="K12" s="18">
        <v>0</v>
      </c>
      <c r="L12" s="18">
        <v>3</v>
      </c>
      <c r="M12" s="162">
        <f>SUM(K12:L12)</f>
        <v>3</v>
      </c>
      <c r="N12" s="162"/>
      <c r="O12" s="18">
        <v>0</v>
      </c>
      <c r="P12" s="18">
        <v>0</v>
      </c>
      <c r="Q12" s="162">
        <f>SUM(O12:P12)</f>
        <v>0</v>
      </c>
      <c r="R12" s="162"/>
      <c r="S12" s="18">
        <v>0</v>
      </c>
      <c r="T12" s="18">
        <v>0</v>
      </c>
      <c r="U12" s="162">
        <f>SUM(S12:T12)</f>
        <v>0</v>
      </c>
      <c r="V12" s="162"/>
      <c r="W12" s="18">
        <v>0</v>
      </c>
      <c r="X12" s="18">
        <v>0</v>
      </c>
      <c r="Y12" s="162">
        <f>SUM(W12:X12)</f>
        <v>0</v>
      </c>
      <c r="Z12" s="162"/>
      <c r="AA12" s="162">
        <f t="shared" si="0"/>
        <v>28</v>
      </c>
      <c r="AB12" s="162">
        <f t="shared" si="0"/>
        <v>15</v>
      </c>
      <c r="AC12" s="164">
        <f>SUM(Y12,U12,Q12,M12,I12)</f>
        <v>43</v>
      </c>
      <c r="AZ12" s="165"/>
      <c r="BA12" s="166"/>
      <c r="BB12" s="166"/>
    </row>
    <row r="13" spans="1:54" ht="13.5" customHeight="1">
      <c r="A13" s="96">
        <v>1</v>
      </c>
      <c r="B13" s="96">
        <v>1</v>
      </c>
      <c r="C13" s="96">
        <v>4</v>
      </c>
      <c r="D13" s="2212"/>
      <c r="E13" s="18" t="s">
        <v>25</v>
      </c>
      <c r="F13" s="92"/>
      <c r="G13" s="18">
        <v>14</v>
      </c>
      <c r="H13" s="18">
        <v>4</v>
      </c>
      <c r="I13" s="162">
        <f>SUM(G13:H13)</f>
        <v>18</v>
      </c>
      <c r="J13" s="162"/>
      <c r="K13" s="18">
        <v>0</v>
      </c>
      <c r="L13" s="18">
        <v>0</v>
      </c>
      <c r="M13" s="162">
        <f>SUM(K13:L13)</f>
        <v>0</v>
      </c>
      <c r="N13" s="162"/>
      <c r="O13" s="18">
        <v>0</v>
      </c>
      <c r="P13" s="18">
        <v>0</v>
      </c>
      <c r="Q13" s="162">
        <f>SUM(O13:P13)</f>
        <v>0</v>
      </c>
      <c r="R13" s="162"/>
      <c r="S13" s="18">
        <v>1</v>
      </c>
      <c r="T13" s="18">
        <v>0</v>
      </c>
      <c r="U13" s="162">
        <f>SUM(S13:T13)</f>
        <v>1</v>
      </c>
      <c r="V13" s="162"/>
      <c r="W13" s="18">
        <v>0</v>
      </c>
      <c r="X13" s="18">
        <v>0</v>
      </c>
      <c r="Y13" s="162">
        <f>SUM(W13:X13)</f>
        <v>0</v>
      </c>
      <c r="Z13" s="162"/>
      <c r="AA13" s="162">
        <f t="shared" si="0"/>
        <v>15</v>
      </c>
      <c r="AB13" s="162">
        <f t="shared" si="0"/>
        <v>4</v>
      </c>
      <c r="AC13" s="164">
        <f>SUM(Y13,U13,Q13,M13,I13)</f>
        <v>19</v>
      </c>
      <c r="AZ13" s="165"/>
      <c r="BA13" s="166"/>
      <c r="BB13" s="166"/>
    </row>
    <row r="14" spans="1:54" ht="13.5" customHeight="1">
      <c r="A14" s="96">
        <v>1</v>
      </c>
      <c r="B14" s="96">
        <v>1</v>
      </c>
      <c r="C14" s="96">
        <v>1</v>
      </c>
      <c r="D14" s="2212"/>
      <c r="E14" s="18" t="s">
        <v>26</v>
      </c>
      <c r="F14" s="167"/>
      <c r="G14" s="18">
        <v>1</v>
      </c>
      <c r="H14" s="18">
        <v>4</v>
      </c>
      <c r="I14" s="162">
        <f>SUM(G14:H14)</f>
        <v>5</v>
      </c>
      <c r="J14" s="162"/>
      <c r="K14" s="18">
        <v>9</v>
      </c>
      <c r="L14" s="18">
        <v>5</v>
      </c>
      <c r="M14" s="162">
        <f>SUM(K14:L14)</f>
        <v>14</v>
      </c>
      <c r="N14" s="162"/>
      <c r="O14" s="18">
        <v>0</v>
      </c>
      <c r="P14" s="18">
        <v>0</v>
      </c>
      <c r="Q14" s="162">
        <f>SUM(O14:P14)</f>
        <v>0</v>
      </c>
      <c r="R14" s="162"/>
      <c r="S14" s="18">
        <v>0</v>
      </c>
      <c r="T14" s="18">
        <v>0</v>
      </c>
      <c r="U14" s="162">
        <f>SUM(S14:T14)</f>
        <v>0</v>
      </c>
      <c r="V14" s="162"/>
      <c r="W14" s="18">
        <v>0</v>
      </c>
      <c r="X14" s="18">
        <v>0</v>
      </c>
      <c r="Y14" s="162">
        <f>SUM(W14:X14)</f>
        <v>0</v>
      </c>
      <c r="Z14" s="162"/>
      <c r="AA14" s="162">
        <f t="shared" si="0"/>
        <v>10</v>
      </c>
      <c r="AB14" s="162">
        <f t="shared" si="0"/>
        <v>9</v>
      </c>
      <c r="AC14" s="164">
        <f>SUM(Y14,U14,Q14,M14,I14)</f>
        <v>19</v>
      </c>
      <c r="AZ14" s="165"/>
      <c r="BA14" s="166"/>
    </row>
    <row r="15" spans="1:54" ht="13.5" customHeight="1">
      <c r="A15" s="96">
        <v>1</v>
      </c>
      <c r="B15" s="96">
        <v>1</v>
      </c>
      <c r="C15" s="96">
        <v>14</v>
      </c>
      <c r="D15" s="2212"/>
      <c r="E15" s="18" t="s">
        <v>27</v>
      </c>
      <c r="F15" s="167"/>
      <c r="G15" s="18">
        <v>6</v>
      </c>
      <c r="H15" s="18">
        <v>0</v>
      </c>
      <c r="I15" s="162">
        <f>SUM(G15:H15)</f>
        <v>6</v>
      </c>
      <c r="J15" s="162"/>
      <c r="K15" s="18">
        <v>1</v>
      </c>
      <c r="L15" s="18">
        <v>0</v>
      </c>
      <c r="M15" s="162">
        <f>SUM(K15:L15)</f>
        <v>1</v>
      </c>
      <c r="N15" s="162"/>
      <c r="O15" s="18">
        <v>0</v>
      </c>
      <c r="P15" s="18">
        <v>0</v>
      </c>
      <c r="Q15" s="162">
        <f>SUM(O15:P15)</f>
        <v>0</v>
      </c>
      <c r="R15" s="162"/>
      <c r="S15" s="18">
        <v>0</v>
      </c>
      <c r="T15" s="18">
        <v>0</v>
      </c>
      <c r="U15" s="162">
        <f>SUM(S15:T15)</f>
        <v>0</v>
      </c>
      <c r="V15" s="162"/>
      <c r="W15" s="18">
        <v>0</v>
      </c>
      <c r="X15" s="18">
        <v>0</v>
      </c>
      <c r="Y15" s="162">
        <f>SUM(W15:X15)</f>
        <v>0</v>
      </c>
      <c r="Z15" s="162"/>
      <c r="AA15" s="162">
        <f t="shared" ref="AA15" si="7">SUM(G15+K15+O15+S15+W15)</f>
        <v>7</v>
      </c>
      <c r="AB15" s="162">
        <f t="shared" ref="AB15" si="8">SUM(H15+L15+P15+T15+X15)</f>
        <v>0</v>
      </c>
      <c r="AC15" s="164">
        <f>SUM(Y15,U15,Q15,M15,I15)</f>
        <v>7</v>
      </c>
      <c r="AZ15" s="165"/>
      <c r="BA15" s="166"/>
    </row>
    <row r="16" spans="1:54" s="169" customFormat="1" ht="13.5" customHeight="1">
      <c r="A16" s="96">
        <v>1</v>
      </c>
      <c r="B16" s="96">
        <v>1</v>
      </c>
      <c r="C16" s="96">
        <v>8</v>
      </c>
      <c r="D16" s="2212"/>
      <c r="E16" s="18" t="s">
        <v>28</v>
      </c>
      <c r="F16" s="92"/>
      <c r="G16" s="18">
        <v>1</v>
      </c>
      <c r="H16" s="18">
        <v>0</v>
      </c>
      <c r="I16" s="162">
        <f t="shared" ref="I16:I24" si="9">SUM(G16:H16)</f>
        <v>1</v>
      </c>
      <c r="J16" s="162"/>
      <c r="K16" s="18">
        <v>0</v>
      </c>
      <c r="L16" s="18">
        <v>0</v>
      </c>
      <c r="M16" s="162">
        <f t="shared" ref="M16:M26" si="10">SUM(K16:L16)</f>
        <v>0</v>
      </c>
      <c r="N16" s="162"/>
      <c r="O16" s="18">
        <v>0</v>
      </c>
      <c r="P16" s="18">
        <v>0</v>
      </c>
      <c r="Q16" s="162">
        <f t="shared" ref="Q16:Q23" si="11">SUM(O16:P16)</f>
        <v>0</v>
      </c>
      <c r="R16" s="162"/>
      <c r="S16" s="18">
        <v>0</v>
      </c>
      <c r="T16" s="18">
        <v>0</v>
      </c>
      <c r="U16" s="162">
        <f t="shared" ref="U16:U26" si="12">SUM(S16:T16)</f>
        <v>0</v>
      </c>
      <c r="V16" s="162"/>
      <c r="W16" s="18">
        <v>2</v>
      </c>
      <c r="X16" s="18">
        <v>0</v>
      </c>
      <c r="Y16" s="162">
        <f t="shared" ref="Y16:Y26" si="13">SUM(W16:X16)</f>
        <v>2</v>
      </c>
      <c r="Z16" s="162"/>
      <c r="AA16" s="162">
        <f t="shared" si="0"/>
        <v>3</v>
      </c>
      <c r="AB16" s="162">
        <f t="shared" si="0"/>
        <v>0</v>
      </c>
      <c r="AC16" s="164">
        <f t="shared" ref="AC16:AC26" si="14">SUM(Y16,U16,Q16,M16,I16)</f>
        <v>3</v>
      </c>
      <c r="AE16" s="155"/>
    </row>
    <row r="17" spans="1:54" ht="13.5" customHeight="1">
      <c r="A17" s="96"/>
      <c r="B17" s="96"/>
      <c r="C17" s="96"/>
      <c r="D17" s="2211">
        <v>1402</v>
      </c>
      <c r="E17" s="29" t="s">
        <v>29</v>
      </c>
      <c r="F17" s="123"/>
      <c r="G17" s="71">
        <f>SUM(G18:G26)</f>
        <v>83</v>
      </c>
      <c r="H17" s="71">
        <f>SUM(H18:H26)</f>
        <v>78</v>
      </c>
      <c r="I17" s="71">
        <f t="shared" si="9"/>
        <v>161</v>
      </c>
      <c r="J17" s="71"/>
      <c r="K17" s="71">
        <f>SUM(K18:K26)</f>
        <v>14</v>
      </c>
      <c r="L17" s="71">
        <f>SUM(L18:L26)</f>
        <v>17</v>
      </c>
      <c r="M17" s="71">
        <f t="shared" si="10"/>
        <v>31</v>
      </c>
      <c r="N17" s="71"/>
      <c r="O17" s="71">
        <f>SUM(O18:O26)</f>
        <v>10</v>
      </c>
      <c r="P17" s="71">
        <f>SUM(P18:P26)</f>
        <v>6</v>
      </c>
      <c r="Q17" s="71">
        <f t="shared" si="11"/>
        <v>16</v>
      </c>
      <c r="R17" s="71"/>
      <c r="S17" s="71">
        <f>SUM(S18:S26)</f>
        <v>40</v>
      </c>
      <c r="T17" s="71">
        <f>SUM(T18:T26)</f>
        <v>25</v>
      </c>
      <c r="U17" s="71">
        <f t="shared" si="12"/>
        <v>65</v>
      </c>
      <c r="V17" s="71"/>
      <c r="W17" s="71">
        <f>SUM(W18:W26)</f>
        <v>164</v>
      </c>
      <c r="X17" s="71">
        <f>SUM(X18:X26)</f>
        <v>64</v>
      </c>
      <c r="Y17" s="71">
        <f t="shared" si="13"/>
        <v>228</v>
      </c>
      <c r="Z17" s="71"/>
      <c r="AA17" s="71">
        <f t="shared" ref="AA17:AB32" si="15">SUM(G17+K17+O17+S17+W17)</f>
        <v>311</v>
      </c>
      <c r="AB17" s="71">
        <f t="shared" si="15"/>
        <v>190</v>
      </c>
      <c r="AC17" s="33">
        <f t="shared" si="14"/>
        <v>501</v>
      </c>
      <c r="AZ17" s="165"/>
      <c r="BA17" s="166"/>
      <c r="BB17" s="166"/>
    </row>
    <row r="18" spans="1:54" ht="13.5" customHeight="1">
      <c r="A18" s="96">
        <v>2</v>
      </c>
      <c r="B18" s="96">
        <v>4</v>
      </c>
      <c r="C18" s="96">
        <v>11</v>
      </c>
      <c r="D18" s="2212"/>
      <c r="E18" s="18" t="s">
        <v>114</v>
      </c>
      <c r="F18" s="92"/>
      <c r="G18" s="18">
        <v>31</v>
      </c>
      <c r="H18" s="18">
        <v>32</v>
      </c>
      <c r="I18" s="162">
        <f t="shared" si="9"/>
        <v>63</v>
      </c>
      <c r="J18" s="162"/>
      <c r="K18" s="18">
        <v>1</v>
      </c>
      <c r="L18" s="18">
        <v>1</v>
      </c>
      <c r="M18" s="162">
        <f t="shared" si="10"/>
        <v>2</v>
      </c>
      <c r="N18" s="162"/>
      <c r="O18" s="18">
        <v>1</v>
      </c>
      <c r="P18" s="18">
        <v>1</v>
      </c>
      <c r="Q18" s="162">
        <f t="shared" si="11"/>
        <v>2</v>
      </c>
      <c r="R18" s="162"/>
      <c r="S18" s="18">
        <v>11</v>
      </c>
      <c r="T18" s="18">
        <v>4</v>
      </c>
      <c r="U18" s="162">
        <f t="shared" si="12"/>
        <v>15</v>
      </c>
      <c r="V18" s="162"/>
      <c r="W18" s="18">
        <v>68</v>
      </c>
      <c r="X18" s="18">
        <v>22</v>
      </c>
      <c r="Y18" s="162">
        <f t="shared" si="13"/>
        <v>90</v>
      </c>
      <c r="Z18" s="162"/>
      <c r="AA18" s="162">
        <f t="shared" si="15"/>
        <v>112</v>
      </c>
      <c r="AB18" s="162">
        <f t="shared" si="15"/>
        <v>60</v>
      </c>
      <c r="AC18" s="172">
        <f t="shared" si="14"/>
        <v>172</v>
      </c>
      <c r="AD18" s="173"/>
      <c r="AF18" s="173"/>
      <c r="AG18" s="173"/>
      <c r="AH18" s="173"/>
      <c r="AI18" s="173"/>
      <c r="AJ18" s="173"/>
      <c r="AK18" s="173"/>
      <c r="AL18" s="173"/>
      <c r="AM18" s="173"/>
      <c r="AN18" s="173"/>
      <c r="AO18" s="173"/>
      <c r="AP18" s="173"/>
      <c r="AQ18" s="173"/>
      <c r="AR18" s="173"/>
      <c r="AS18" s="173"/>
      <c r="AT18" s="173"/>
      <c r="AU18" s="173"/>
      <c r="AV18" s="173"/>
      <c r="AW18" s="173"/>
      <c r="AZ18" s="165"/>
      <c r="BA18" s="166"/>
      <c r="BB18" s="166"/>
    </row>
    <row r="19" spans="1:54" ht="12.75" customHeight="1">
      <c r="A19" s="96">
        <v>2</v>
      </c>
      <c r="B19" s="96">
        <v>4</v>
      </c>
      <c r="C19" s="96">
        <v>10</v>
      </c>
      <c r="D19" s="2212"/>
      <c r="E19" s="18" t="s">
        <v>31</v>
      </c>
      <c r="F19" s="92"/>
      <c r="G19" s="18">
        <v>19</v>
      </c>
      <c r="H19" s="18">
        <v>13</v>
      </c>
      <c r="I19" s="162">
        <f t="shared" si="9"/>
        <v>32</v>
      </c>
      <c r="J19" s="162"/>
      <c r="K19" s="18">
        <v>1</v>
      </c>
      <c r="L19" s="18">
        <v>1</v>
      </c>
      <c r="M19" s="162">
        <f t="shared" si="10"/>
        <v>2</v>
      </c>
      <c r="N19" s="162"/>
      <c r="O19" s="18">
        <v>0</v>
      </c>
      <c r="P19" s="18">
        <v>0</v>
      </c>
      <c r="Q19" s="162">
        <f t="shared" si="11"/>
        <v>0</v>
      </c>
      <c r="R19" s="162"/>
      <c r="S19" s="18">
        <v>10</v>
      </c>
      <c r="T19" s="18">
        <v>4</v>
      </c>
      <c r="U19" s="162">
        <f t="shared" si="12"/>
        <v>14</v>
      </c>
      <c r="V19" s="162"/>
      <c r="W19" s="18">
        <v>29</v>
      </c>
      <c r="X19" s="18">
        <v>5</v>
      </c>
      <c r="Y19" s="162">
        <f t="shared" si="13"/>
        <v>34</v>
      </c>
      <c r="Z19" s="162"/>
      <c r="AA19" s="162">
        <f t="shared" si="15"/>
        <v>59</v>
      </c>
      <c r="AB19" s="162">
        <f t="shared" si="15"/>
        <v>23</v>
      </c>
      <c r="AC19" s="172">
        <f t="shared" si="14"/>
        <v>82</v>
      </c>
    </row>
    <row r="20" spans="1:54" ht="13.5" customHeight="1">
      <c r="A20" s="96">
        <v>2</v>
      </c>
      <c r="B20" s="96">
        <v>4</v>
      </c>
      <c r="C20" s="96">
        <v>10</v>
      </c>
      <c r="D20" s="2212"/>
      <c r="E20" s="18" t="s">
        <v>81</v>
      </c>
      <c r="F20" s="92"/>
      <c r="G20" s="18">
        <v>5</v>
      </c>
      <c r="H20" s="18">
        <v>4</v>
      </c>
      <c r="I20" s="162">
        <f t="shared" si="9"/>
        <v>9</v>
      </c>
      <c r="J20" s="162"/>
      <c r="K20" s="18">
        <v>6</v>
      </c>
      <c r="L20" s="18">
        <v>6</v>
      </c>
      <c r="M20" s="162">
        <f t="shared" si="10"/>
        <v>12</v>
      </c>
      <c r="N20" s="162"/>
      <c r="O20" s="18">
        <v>3</v>
      </c>
      <c r="P20" s="18">
        <v>1</v>
      </c>
      <c r="Q20" s="162">
        <f t="shared" si="11"/>
        <v>4</v>
      </c>
      <c r="R20" s="162"/>
      <c r="S20" s="18">
        <v>3</v>
      </c>
      <c r="T20" s="18">
        <v>4</v>
      </c>
      <c r="U20" s="162">
        <f t="shared" si="12"/>
        <v>7</v>
      </c>
      <c r="V20" s="162"/>
      <c r="W20" s="18">
        <v>33</v>
      </c>
      <c r="X20" s="18">
        <v>21</v>
      </c>
      <c r="Y20" s="162">
        <f t="shared" si="13"/>
        <v>54</v>
      </c>
      <c r="Z20" s="162"/>
      <c r="AA20" s="162">
        <f t="shared" si="15"/>
        <v>50</v>
      </c>
      <c r="AB20" s="162">
        <f t="shared" si="15"/>
        <v>36</v>
      </c>
      <c r="AC20" s="172">
        <f t="shared" si="14"/>
        <v>86</v>
      </c>
      <c r="AD20" s="173"/>
      <c r="AF20" s="173"/>
      <c r="AG20" s="173"/>
      <c r="AH20" s="173"/>
      <c r="AI20" s="173"/>
      <c r="AJ20" s="173"/>
      <c r="AK20" s="173"/>
      <c r="AL20" s="173"/>
      <c r="AM20" s="173"/>
      <c r="AN20" s="173"/>
      <c r="AO20" s="173"/>
      <c r="AP20" s="173"/>
      <c r="AQ20" s="173"/>
      <c r="AR20" s="173"/>
      <c r="AS20" s="173"/>
      <c r="AT20" s="173"/>
      <c r="AU20" s="173"/>
      <c r="AV20" s="173"/>
      <c r="AW20" s="173"/>
      <c r="AZ20" s="165"/>
      <c r="BA20" s="166"/>
      <c r="BB20" s="166"/>
    </row>
    <row r="21" spans="1:54" ht="12.75" customHeight="1">
      <c r="A21" s="96">
        <v>2</v>
      </c>
      <c r="B21" s="96">
        <v>4</v>
      </c>
      <c r="C21" s="96">
        <v>3</v>
      </c>
      <c r="D21" s="2212"/>
      <c r="E21" s="18" t="s">
        <v>33</v>
      </c>
      <c r="F21" s="92"/>
      <c r="G21" s="18">
        <v>11</v>
      </c>
      <c r="H21" s="18">
        <v>8</v>
      </c>
      <c r="I21" s="162">
        <f t="shared" si="9"/>
        <v>19</v>
      </c>
      <c r="J21" s="162"/>
      <c r="K21" s="18">
        <v>0</v>
      </c>
      <c r="L21" s="18">
        <v>0</v>
      </c>
      <c r="M21" s="162">
        <f t="shared" si="10"/>
        <v>0</v>
      </c>
      <c r="N21" s="162"/>
      <c r="O21" s="18">
        <v>2</v>
      </c>
      <c r="P21" s="18">
        <v>1</v>
      </c>
      <c r="Q21" s="162">
        <f t="shared" si="11"/>
        <v>3</v>
      </c>
      <c r="R21" s="162"/>
      <c r="S21" s="18">
        <v>5</v>
      </c>
      <c r="T21" s="18">
        <v>5</v>
      </c>
      <c r="U21" s="162">
        <f t="shared" si="12"/>
        <v>10</v>
      </c>
      <c r="V21" s="162"/>
      <c r="W21" s="18">
        <v>13</v>
      </c>
      <c r="X21" s="18">
        <v>6</v>
      </c>
      <c r="Y21" s="162">
        <f t="shared" si="13"/>
        <v>19</v>
      </c>
      <c r="Z21" s="162"/>
      <c r="AA21" s="162">
        <f t="shared" si="15"/>
        <v>31</v>
      </c>
      <c r="AB21" s="162">
        <f t="shared" si="15"/>
        <v>20</v>
      </c>
      <c r="AC21" s="172">
        <f t="shared" si="14"/>
        <v>51</v>
      </c>
    </row>
    <row r="22" spans="1:54" ht="13.5" customHeight="1">
      <c r="A22" s="96">
        <v>2</v>
      </c>
      <c r="B22" s="96">
        <v>4</v>
      </c>
      <c r="C22" s="96">
        <v>7</v>
      </c>
      <c r="D22" s="2212"/>
      <c r="E22" s="18" t="s">
        <v>34</v>
      </c>
      <c r="F22" s="92"/>
      <c r="G22" s="18">
        <v>6</v>
      </c>
      <c r="H22" s="18">
        <v>7</v>
      </c>
      <c r="I22" s="162">
        <f t="shared" si="9"/>
        <v>13</v>
      </c>
      <c r="J22" s="162"/>
      <c r="K22" s="18">
        <v>0</v>
      </c>
      <c r="L22" s="18">
        <v>0</v>
      </c>
      <c r="M22" s="162">
        <f t="shared" si="10"/>
        <v>0</v>
      </c>
      <c r="N22" s="162"/>
      <c r="O22" s="18">
        <v>1</v>
      </c>
      <c r="P22" s="18">
        <v>1</v>
      </c>
      <c r="Q22" s="162">
        <f t="shared" si="11"/>
        <v>2</v>
      </c>
      <c r="R22" s="162"/>
      <c r="S22" s="18">
        <v>5</v>
      </c>
      <c r="T22" s="18">
        <v>2</v>
      </c>
      <c r="U22" s="162">
        <f t="shared" si="12"/>
        <v>7</v>
      </c>
      <c r="V22" s="162"/>
      <c r="W22" s="18">
        <v>7</v>
      </c>
      <c r="X22" s="18">
        <v>0</v>
      </c>
      <c r="Y22" s="162">
        <f t="shared" si="13"/>
        <v>7</v>
      </c>
      <c r="Z22" s="162"/>
      <c r="AA22" s="162">
        <f t="shared" si="15"/>
        <v>19</v>
      </c>
      <c r="AB22" s="162">
        <f t="shared" si="15"/>
        <v>10</v>
      </c>
      <c r="AC22" s="172">
        <f t="shared" si="14"/>
        <v>29</v>
      </c>
      <c r="AD22" s="173"/>
      <c r="AF22" s="173"/>
      <c r="AG22" s="173"/>
      <c r="AH22" s="173"/>
      <c r="AI22" s="173"/>
      <c r="AJ22" s="173"/>
      <c r="AK22" s="173"/>
      <c r="AL22" s="173"/>
      <c r="AM22" s="173"/>
      <c r="AN22" s="173"/>
      <c r="AO22" s="173"/>
      <c r="AP22" s="173"/>
      <c r="AQ22" s="173"/>
      <c r="AR22" s="173"/>
      <c r="AS22" s="173"/>
      <c r="AT22" s="173"/>
      <c r="AU22" s="173"/>
      <c r="AV22" s="173"/>
      <c r="AW22" s="173"/>
      <c r="AZ22" s="165"/>
      <c r="BA22" s="166"/>
      <c r="BB22" s="166"/>
    </row>
    <row r="23" spans="1:54" ht="13.5" customHeight="1">
      <c r="A23" s="96">
        <v>2</v>
      </c>
      <c r="B23" s="96">
        <v>4</v>
      </c>
      <c r="C23" s="96">
        <v>1</v>
      </c>
      <c r="D23" s="2212"/>
      <c r="E23" s="18" t="s">
        <v>35</v>
      </c>
      <c r="F23" s="92"/>
      <c r="G23" s="18">
        <v>2</v>
      </c>
      <c r="H23" s="18">
        <v>1</v>
      </c>
      <c r="I23" s="162">
        <f t="shared" si="9"/>
        <v>3</v>
      </c>
      <c r="J23" s="162"/>
      <c r="K23" s="18">
        <v>1</v>
      </c>
      <c r="L23" s="18">
        <v>1</v>
      </c>
      <c r="M23" s="162">
        <f t="shared" si="10"/>
        <v>2</v>
      </c>
      <c r="N23" s="162"/>
      <c r="O23" s="18">
        <v>0</v>
      </c>
      <c r="P23" s="18">
        <v>0</v>
      </c>
      <c r="Q23" s="162">
        <f t="shared" si="11"/>
        <v>0</v>
      </c>
      <c r="R23" s="162"/>
      <c r="S23" s="18">
        <v>5</v>
      </c>
      <c r="T23" s="18">
        <v>1</v>
      </c>
      <c r="U23" s="162">
        <f t="shared" si="12"/>
        <v>6</v>
      </c>
      <c r="V23" s="162"/>
      <c r="W23" s="18">
        <v>2</v>
      </c>
      <c r="X23" s="18">
        <v>4</v>
      </c>
      <c r="Y23" s="162">
        <f t="shared" si="13"/>
        <v>6</v>
      </c>
      <c r="Z23" s="162"/>
      <c r="AA23" s="162">
        <f t="shared" si="15"/>
        <v>10</v>
      </c>
      <c r="AB23" s="162">
        <f t="shared" si="15"/>
        <v>7</v>
      </c>
      <c r="AC23" s="172">
        <f t="shared" si="14"/>
        <v>17</v>
      </c>
      <c r="AD23" s="173"/>
      <c r="AF23" s="173"/>
      <c r="AG23" s="173"/>
      <c r="AH23" s="173"/>
      <c r="AI23" s="173"/>
      <c r="AJ23" s="173"/>
      <c r="AK23" s="173"/>
      <c r="AL23" s="173"/>
      <c r="AM23" s="173"/>
      <c r="AN23" s="173"/>
      <c r="AO23" s="173"/>
      <c r="AP23" s="173"/>
      <c r="AQ23" s="173"/>
      <c r="AR23" s="173"/>
      <c r="AS23" s="173"/>
      <c r="AT23" s="173"/>
      <c r="AU23" s="173"/>
      <c r="AV23" s="173"/>
      <c r="AW23" s="173"/>
      <c r="AZ23" s="165"/>
      <c r="BA23" s="166"/>
      <c r="BB23" s="166"/>
    </row>
    <row r="24" spans="1:54" ht="13.5" customHeight="1">
      <c r="A24" s="96">
        <v>2</v>
      </c>
      <c r="B24" s="96">
        <v>4</v>
      </c>
      <c r="C24" s="96">
        <v>9</v>
      </c>
      <c r="D24" s="2212"/>
      <c r="E24" s="18" t="s">
        <v>36</v>
      </c>
      <c r="F24" s="92"/>
      <c r="G24" s="18">
        <v>8</v>
      </c>
      <c r="H24" s="18">
        <v>4</v>
      </c>
      <c r="I24" s="162">
        <f t="shared" si="9"/>
        <v>12</v>
      </c>
      <c r="J24" s="162"/>
      <c r="K24" s="18">
        <v>0</v>
      </c>
      <c r="L24" s="18">
        <v>1</v>
      </c>
      <c r="M24" s="162">
        <f t="shared" si="10"/>
        <v>1</v>
      </c>
      <c r="N24" s="162"/>
      <c r="O24" s="18">
        <v>1</v>
      </c>
      <c r="P24" s="18">
        <v>2</v>
      </c>
      <c r="Q24" s="162">
        <f t="shared" ref="Q24" si="16">SUM(O24:P24)</f>
        <v>3</v>
      </c>
      <c r="R24" s="162"/>
      <c r="S24" s="18">
        <v>1</v>
      </c>
      <c r="T24" s="18">
        <v>2</v>
      </c>
      <c r="U24" s="162">
        <f t="shared" si="12"/>
        <v>3</v>
      </c>
      <c r="V24" s="162"/>
      <c r="W24" s="18">
        <v>8</v>
      </c>
      <c r="X24" s="18">
        <v>4</v>
      </c>
      <c r="Y24" s="162">
        <f t="shared" si="13"/>
        <v>12</v>
      </c>
      <c r="Z24" s="162"/>
      <c r="AA24" s="162">
        <f t="shared" si="15"/>
        <v>18</v>
      </c>
      <c r="AB24" s="162">
        <f t="shared" si="15"/>
        <v>13</v>
      </c>
      <c r="AC24" s="172">
        <f t="shared" si="14"/>
        <v>31</v>
      </c>
      <c r="AD24" s="173"/>
      <c r="AF24" s="173"/>
      <c r="AG24" s="173"/>
      <c r="AH24" s="173"/>
      <c r="AI24" s="173"/>
      <c r="AJ24" s="173"/>
      <c r="AK24" s="173"/>
      <c r="AL24" s="173"/>
      <c r="AM24" s="173"/>
      <c r="AN24" s="173"/>
      <c r="AO24" s="173"/>
      <c r="AP24" s="173"/>
      <c r="AQ24" s="173"/>
      <c r="AR24" s="173"/>
      <c r="AS24" s="173"/>
      <c r="AT24" s="173"/>
      <c r="AU24" s="173"/>
      <c r="AV24" s="173"/>
      <c r="AW24" s="173"/>
      <c r="AZ24" s="165"/>
      <c r="BA24" s="166"/>
      <c r="BB24" s="166"/>
    </row>
    <row r="25" spans="1:54" ht="13.5" customHeight="1">
      <c r="A25" s="96">
        <v>2</v>
      </c>
      <c r="B25" s="96">
        <v>4</v>
      </c>
      <c r="C25" s="96">
        <v>11</v>
      </c>
      <c r="D25" s="2212"/>
      <c r="E25" s="18" t="s">
        <v>37</v>
      </c>
      <c r="F25" s="92"/>
      <c r="G25" s="18">
        <v>1</v>
      </c>
      <c r="H25" s="18">
        <v>9</v>
      </c>
      <c r="I25" s="162">
        <f>SUM(G25:H25)</f>
        <v>10</v>
      </c>
      <c r="J25" s="162"/>
      <c r="K25" s="18">
        <v>5</v>
      </c>
      <c r="L25" s="18">
        <v>7</v>
      </c>
      <c r="M25" s="162">
        <f t="shared" si="10"/>
        <v>12</v>
      </c>
      <c r="N25" s="162"/>
      <c r="O25" s="18">
        <v>2</v>
      </c>
      <c r="P25" s="18">
        <v>0</v>
      </c>
      <c r="Q25" s="162">
        <f>SUM(O25:P25)</f>
        <v>2</v>
      </c>
      <c r="R25" s="162"/>
      <c r="S25" s="18">
        <v>0</v>
      </c>
      <c r="T25" s="18">
        <v>3</v>
      </c>
      <c r="U25" s="162">
        <f t="shared" si="12"/>
        <v>3</v>
      </c>
      <c r="V25" s="162"/>
      <c r="W25" s="18">
        <v>4</v>
      </c>
      <c r="X25" s="18">
        <v>2</v>
      </c>
      <c r="Y25" s="162">
        <f t="shared" si="13"/>
        <v>6</v>
      </c>
      <c r="Z25" s="162"/>
      <c r="AA25" s="162">
        <f t="shared" si="15"/>
        <v>12</v>
      </c>
      <c r="AB25" s="162">
        <f t="shared" si="15"/>
        <v>21</v>
      </c>
      <c r="AC25" s="172">
        <f t="shared" si="14"/>
        <v>33</v>
      </c>
      <c r="AZ25" s="165"/>
      <c r="BA25" s="166"/>
      <c r="BB25" s="166"/>
    </row>
    <row r="26" spans="1:54" ht="13.5" customHeight="1">
      <c r="A26" s="96">
        <v>2</v>
      </c>
      <c r="B26" s="96">
        <v>4</v>
      </c>
      <c r="C26" s="96">
        <v>11</v>
      </c>
      <c r="D26" s="2212"/>
      <c r="E26" s="18" t="s">
        <v>38</v>
      </c>
      <c r="F26" s="92"/>
      <c r="G26" s="18">
        <v>0</v>
      </c>
      <c r="H26" s="18">
        <v>0</v>
      </c>
      <c r="I26" s="162">
        <f>SUM(G26:H26)</f>
        <v>0</v>
      </c>
      <c r="J26" s="162"/>
      <c r="K26" s="18">
        <v>0</v>
      </c>
      <c r="L26" s="18">
        <v>0</v>
      </c>
      <c r="M26" s="162">
        <f t="shared" si="10"/>
        <v>0</v>
      </c>
      <c r="N26" s="162"/>
      <c r="O26" s="18">
        <v>0</v>
      </c>
      <c r="P26" s="18">
        <v>0</v>
      </c>
      <c r="Q26" s="162">
        <f>SUM(O26:P26)</f>
        <v>0</v>
      </c>
      <c r="R26" s="162"/>
      <c r="S26" s="18">
        <v>0</v>
      </c>
      <c r="T26" s="18">
        <v>0</v>
      </c>
      <c r="U26" s="162">
        <f t="shared" si="12"/>
        <v>0</v>
      </c>
      <c r="V26" s="162"/>
      <c r="W26" s="18">
        <v>0</v>
      </c>
      <c r="X26" s="18">
        <v>0</v>
      </c>
      <c r="Y26" s="162">
        <f t="shared" si="13"/>
        <v>0</v>
      </c>
      <c r="Z26" s="162"/>
      <c r="AA26" s="162">
        <f t="shared" si="15"/>
        <v>0</v>
      </c>
      <c r="AB26" s="162">
        <f t="shared" si="15"/>
        <v>0</v>
      </c>
      <c r="AC26" s="172">
        <f t="shared" si="14"/>
        <v>0</v>
      </c>
      <c r="AZ26" s="165"/>
      <c r="BA26" s="166"/>
      <c r="BB26" s="166"/>
    </row>
    <row r="27" spans="1:54" ht="15" customHeight="1">
      <c r="A27" s="96"/>
      <c r="B27" s="96"/>
      <c r="C27" s="96"/>
      <c r="D27" s="2211">
        <v>1403</v>
      </c>
      <c r="E27" s="29" t="s">
        <v>39</v>
      </c>
      <c r="F27" s="123"/>
      <c r="G27" s="31">
        <f>SUM(G28:G30)</f>
        <v>50</v>
      </c>
      <c r="H27" s="31">
        <f>SUM(H28:H30)</f>
        <v>88</v>
      </c>
      <c r="I27" s="31">
        <f>SUM(G27:H27)</f>
        <v>138</v>
      </c>
      <c r="J27" s="170"/>
      <c r="K27" s="31">
        <f>SUM(K28:K30)</f>
        <v>5</v>
      </c>
      <c r="L27" s="31">
        <f>SUM(L28:L30)</f>
        <v>11</v>
      </c>
      <c r="M27" s="31">
        <f>SUM(K27:L27)</f>
        <v>16</v>
      </c>
      <c r="N27" s="170"/>
      <c r="O27" s="31">
        <f>SUM(O28:O30)</f>
        <v>6</v>
      </c>
      <c r="P27" s="31">
        <f>SUM(P28:P30)</f>
        <v>8</v>
      </c>
      <c r="Q27" s="31">
        <f>SUM(O27:P27)</f>
        <v>14</v>
      </c>
      <c r="R27" s="170"/>
      <c r="S27" s="31">
        <f>SUM(S28:S30)</f>
        <v>17</v>
      </c>
      <c r="T27" s="31">
        <f>SUM(T28:T30)</f>
        <v>24</v>
      </c>
      <c r="U27" s="31">
        <f>SUM(S27:T27)</f>
        <v>41</v>
      </c>
      <c r="V27" s="170"/>
      <c r="W27" s="31">
        <f>SUM(W28:W30)</f>
        <v>12</v>
      </c>
      <c r="X27" s="31">
        <f>SUM(X28:X30)</f>
        <v>40</v>
      </c>
      <c r="Y27" s="31">
        <f>SUM(W27:X27)</f>
        <v>52</v>
      </c>
      <c r="Z27" s="31"/>
      <c r="AA27" s="71">
        <f t="shared" ref="AA27:AA30" si="17">SUM(G27+K27+O27+S27+W27)</f>
        <v>90</v>
      </c>
      <c r="AB27" s="71">
        <f t="shared" si="15"/>
        <v>171</v>
      </c>
      <c r="AC27" s="33">
        <f>SUM(Y27,U27,Q27,M27,I27)</f>
        <v>261</v>
      </c>
    </row>
    <row r="28" spans="1:54" s="1" customFormat="1">
      <c r="A28" s="180">
        <v>3</v>
      </c>
      <c r="B28" s="180">
        <v>5</v>
      </c>
      <c r="C28" s="180">
        <v>11</v>
      </c>
      <c r="D28" s="2212"/>
      <c r="E28" s="18" t="s">
        <v>40</v>
      </c>
      <c r="F28" s="64"/>
      <c r="G28" s="18">
        <v>30</v>
      </c>
      <c r="H28" s="18">
        <v>52</v>
      </c>
      <c r="I28" s="26">
        <f>SUM(G28:H28)</f>
        <v>82</v>
      </c>
      <c r="J28" s="26"/>
      <c r="K28" s="18">
        <v>1</v>
      </c>
      <c r="L28" s="18">
        <v>2</v>
      </c>
      <c r="M28" s="26">
        <f>SUM(K28:L28)</f>
        <v>3</v>
      </c>
      <c r="N28" s="26"/>
      <c r="O28" s="18">
        <v>3</v>
      </c>
      <c r="P28" s="18">
        <v>3</v>
      </c>
      <c r="Q28" s="26">
        <f>SUM(O28:P28)</f>
        <v>6</v>
      </c>
      <c r="R28" s="26"/>
      <c r="S28" s="18">
        <v>6</v>
      </c>
      <c r="T28" s="18">
        <v>10</v>
      </c>
      <c r="U28" s="26">
        <f>SUM(S28:T28)</f>
        <v>16</v>
      </c>
      <c r="V28" s="26"/>
      <c r="W28" s="18">
        <v>8</v>
      </c>
      <c r="X28" s="18">
        <v>25</v>
      </c>
      <c r="Y28" s="26">
        <f>SUM(W28:X28)</f>
        <v>33</v>
      </c>
      <c r="Z28" s="26"/>
      <c r="AA28" s="162">
        <f t="shared" si="17"/>
        <v>48</v>
      </c>
      <c r="AB28" s="162">
        <f t="shared" si="15"/>
        <v>92</v>
      </c>
      <c r="AC28" s="69">
        <f>SUM(Y28,U28,Q28,M28,I28)</f>
        <v>140</v>
      </c>
      <c r="AE28" s="155"/>
    </row>
    <row r="29" spans="1:54" s="1" customFormat="1" ht="14.1" customHeight="1">
      <c r="A29" s="180">
        <v>3</v>
      </c>
      <c r="B29" s="180">
        <v>5</v>
      </c>
      <c r="C29" s="180">
        <v>8</v>
      </c>
      <c r="D29" s="2212"/>
      <c r="E29" s="18" t="s">
        <v>41</v>
      </c>
      <c r="F29" s="64"/>
      <c r="G29" s="18">
        <v>6</v>
      </c>
      <c r="H29" s="18">
        <v>10</v>
      </c>
      <c r="I29" s="26">
        <f t="shared" ref="I29:I30" si="18">SUM(G29:H29)</f>
        <v>16</v>
      </c>
      <c r="J29" s="26"/>
      <c r="K29" s="18">
        <v>4</v>
      </c>
      <c r="L29" s="18">
        <v>8</v>
      </c>
      <c r="M29" s="26">
        <f t="shared" ref="M29:M30" si="19">SUM(K29:L29)</f>
        <v>12</v>
      </c>
      <c r="N29" s="26"/>
      <c r="O29" s="18">
        <v>2</v>
      </c>
      <c r="P29" s="18">
        <v>4</v>
      </c>
      <c r="Q29" s="26">
        <f t="shared" ref="Q29:Q30" si="20">SUM(O29:P29)</f>
        <v>6</v>
      </c>
      <c r="R29" s="26"/>
      <c r="S29" s="18">
        <v>5</v>
      </c>
      <c r="T29" s="18">
        <v>9</v>
      </c>
      <c r="U29" s="26">
        <f t="shared" ref="U29:U30" si="21">SUM(S29:T29)</f>
        <v>14</v>
      </c>
      <c r="V29" s="26"/>
      <c r="W29" s="18">
        <v>1</v>
      </c>
      <c r="X29" s="18">
        <v>4</v>
      </c>
      <c r="Y29" s="26">
        <f t="shared" ref="Y29:Y30" si="22">SUM(W29:X29)</f>
        <v>5</v>
      </c>
      <c r="Z29" s="26"/>
      <c r="AA29" s="162">
        <f t="shared" si="17"/>
        <v>18</v>
      </c>
      <c r="AB29" s="162">
        <f t="shared" si="15"/>
        <v>35</v>
      </c>
      <c r="AC29" s="69">
        <f t="shared" ref="AC29:AC30" si="23">SUM(Y29,U29,Q29,M29,I29)</f>
        <v>53</v>
      </c>
      <c r="AE29" s="155"/>
    </row>
    <row r="30" spans="1:54" s="1" customFormat="1">
      <c r="A30" s="180">
        <v>3</v>
      </c>
      <c r="B30" s="180">
        <v>5</v>
      </c>
      <c r="C30" s="180">
        <v>10</v>
      </c>
      <c r="D30" s="2212"/>
      <c r="E30" s="18" t="s">
        <v>42</v>
      </c>
      <c r="F30" s="64"/>
      <c r="G30" s="18">
        <v>14</v>
      </c>
      <c r="H30" s="18">
        <v>26</v>
      </c>
      <c r="I30" s="26">
        <f t="shared" si="18"/>
        <v>40</v>
      </c>
      <c r="J30" s="26"/>
      <c r="K30" s="18">
        <v>0</v>
      </c>
      <c r="L30" s="18">
        <v>1</v>
      </c>
      <c r="M30" s="26">
        <f t="shared" si="19"/>
        <v>1</v>
      </c>
      <c r="N30" s="26"/>
      <c r="O30" s="18">
        <v>1</v>
      </c>
      <c r="P30" s="18">
        <v>1</v>
      </c>
      <c r="Q30" s="26">
        <f t="shared" si="20"/>
        <v>2</v>
      </c>
      <c r="R30" s="26"/>
      <c r="S30" s="18">
        <v>6</v>
      </c>
      <c r="T30" s="18">
        <v>5</v>
      </c>
      <c r="U30" s="26">
        <f t="shared" si="21"/>
        <v>11</v>
      </c>
      <c r="V30" s="26"/>
      <c r="W30" s="18">
        <v>3</v>
      </c>
      <c r="X30" s="18">
        <v>11</v>
      </c>
      <c r="Y30" s="26">
        <f t="shared" si="22"/>
        <v>14</v>
      </c>
      <c r="Z30" s="26"/>
      <c r="AA30" s="162">
        <f t="shared" si="17"/>
        <v>24</v>
      </c>
      <c r="AB30" s="162">
        <f t="shared" si="15"/>
        <v>44</v>
      </c>
      <c r="AC30" s="69">
        <f t="shared" si="23"/>
        <v>68</v>
      </c>
      <c r="AE30" s="155"/>
    </row>
    <row r="31" spans="1:54">
      <c r="A31" s="96"/>
      <c r="B31" s="96"/>
      <c r="C31" s="96"/>
      <c r="D31" s="2204">
        <v>1404</v>
      </c>
      <c r="E31" s="29" t="s">
        <v>43</v>
      </c>
      <c r="F31" s="123"/>
      <c r="G31" s="31">
        <f>SUM(G32:G33)</f>
        <v>67</v>
      </c>
      <c r="H31" s="31">
        <f>SUM(H32:H33)</f>
        <v>22</v>
      </c>
      <c r="I31" s="31">
        <f>SUM(G31:H31)</f>
        <v>89</v>
      </c>
      <c r="J31" s="31"/>
      <c r="K31" s="31">
        <f>SUM(K32:K33)</f>
        <v>11</v>
      </c>
      <c r="L31" s="31">
        <f>SUM(L32:L33)</f>
        <v>3</v>
      </c>
      <c r="M31" s="31">
        <f>SUM(K31:L31)</f>
        <v>14</v>
      </c>
      <c r="N31" s="31"/>
      <c r="O31" s="31">
        <f>SUM(O32:O33)</f>
        <v>12</v>
      </c>
      <c r="P31" s="31">
        <f>SUM(P32:P33)</f>
        <v>3</v>
      </c>
      <c r="Q31" s="31">
        <f>SUM(O31:P31)</f>
        <v>15</v>
      </c>
      <c r="R31" s="31"/>
      <c r="S31" s="31">
        <f>SUM(S32:S33)</f>
        <v>31</v>
      </c>
      <c r="T31" s="31">
        <f>SUM(T32:T33)</f>
        <v>13</v>
      </c>
      <c r="U31" s="31">
        <f>SUM(S31:T31)</f>
        <v>44</v>
      </c>
      <c r="V31" s="31"/>
      <c r="W31" s="31">
        <f>SUM(W32:W33)</f>
        <v>75</v>
      </c>
      <c r="X31" s="31">
        <f>SUM(X32:X33)</f>
        <v>9</v>
      </c>
      <c r="Y31" s="31">
        <f>SUM(W31:X31)</f>
        <v>84</v>
      </c>
      <c r="Z31" s="31"/>
      <c r="AA31" s="71">
        <f t="shared" ref="AA31:AB46" si="24">SUM(G31+K31+O31+S31+W31)</f>
        <v>196</v>
      </c>
      <c r="AB31" s="71">
        <f t="shared" si="15"/>
        <v>50</v>
      </c>
      <c r="AC31" s="33">
        <f>SUM(Y31,U31,Q31,M31,I31)</f>
        <v>246</v>
      </c>
    </row>
    <row r="32" spans="1:54">
      <c r="A32" s="96">
        <v>4</v>
      </c>
      <c r="B32" s="96">
        <v>6</v>
      </c>
      <c r="C32" s="96">
        <v>11</v>
      </c>
      <c r="D32" s="2205"/>
      <c r="E32" s="18" t="s">
        <v>44</v>
      </c>
      <c r="F32" s="92"/>
      <c r="G32" s="18">
        <v>24</v>
      </c>
      <c r="H32" s="18">
        <v>2</v>
      </c>
      <c r="I32" s="162">
        <f>SUM(G32:H32)</f>
        <v>26</v>
      </c>
      <c r="J32" s="162"/>
      <c r="K32" s="18">
        <v>5</v>
      </c>
      <c r="L32" s="18">
        <v>1</v>
      </c>
      <c r="M32" s="162">
        <f>SUM(K32:L32)</f>
        <v>6</v>
      </c>
      <c r="N32" s="162"/>
      <c r="O32" s="18">
        <v>8</v>
      </c>
      <c r="P32" s="18">
        <v>2</v>
      </c>
      <c r="Q32" s="162">
        <f>SUM(O32:P32)</f>
        <v>10</v>
      </c>
      <c r="R32" s="162"/>
      <c r="S32" s="18">
        <v>18</v>
      </c>
      <c r="T32" s="18">
        <v>6</v>
      </c>
      <c r="U32" s="162">
        <f>SUM(S32:T32)</f>
        <v>24</v>
      </c>
      <c r="V32" s="162"/>
      <c r="W32" s="18">
        <v>37</v>
      </c>
      <c r="X32" s="18">
        <v>3</v>
      </c>
      <c r="Y32" s="162">
        <f>SUM(W32:X32)</f>
        <v>40</v>
      </c>
      <c r="Z32" s="162"/>
      <c r="AA32" s="162">
        <f t="shared" si="24"/>
        <v>92</v>
      </c>
      <c r="AB32" s="162">
        <f t="shared" si="15"/>
        <v>14</v>
      </c>
      <c r="AC32" s="172">
        <f>SUM(Y32,U32,Q32,M32,I32)</f>
        <v>106</v>
      </c>
    </row>
    <row r="33" spans="1:41">
      <c r="A33" s="96">
        <v>4</v>
      </c>
      <c r="B33" s="96">
        <v>6</v>
      </c>
      <c r="C33" s="96">
        <v>11</v>
      </c>
      <c r="D33" s="2205"/>
      <c r="E33" s="18" t="s">
        <v>45</v>
      </c>
      <c r="F33" s="92"/>
      <c r="G33" s="18">
        <v>43</v>
      </c>
      <c r="H33" s="18">
        <v>20</v>
      </c>
      <c r="I33" s="162">
        <f t="shared" ref="I33" si="25">SUM(G33:H33)</f>
        <v>63</v>
      </c>
      <c r="J33" s="162"/>
      <c r="K33" s="18">
        <v>6</v>
      </c>
      <c r="L33" s="18">
        <v>2</v>
      </c>
      <c r="M33" s="162">
        <f t="shared" ref="M33" si="26">SUM(K33:L33)</f>
        <v>8</v>
      </c>
      <c r="N33" s="162"/>
      <c r="O33" s="18">
        <v>4</v>
      </c>
      <c r="P33" s="18">
        <v>1</v>
      </c>
      <c r="Q33" s="162">
        <f t="shared" ref="Q33" si="27">SUM(O33:P33)</f>
        <v>5</v>
      </c>
      <c r="R33" s="162"/>
      <c r="S33" s="18">
        <v>13</v>
      </c>
      <c r="T33" s="18">
        <v>7</v>
      </c>
      <c r="U33" s="162">
        <f t="shared" ref="U33" si="28">SUM(S33:T33)</f>
        <v>20</v>
      </c>
      <c r="V33" s="162"/>
      <c r="W33" s="18">
        <v>38</v>
      </c>
      <c r="X33" s="18">
        <v>6</v>
      </c>
      <c r="Y33" s="162">
        <f t="shared" ref="Y33" si="29">SUM(W33:X33)</f>
        <v>44</v>
      </c>
      <c r="Z33" s="162"/>
      <c r="AA33" s="162">
        <f t="shared" si="24"/>
        <v>104</v>
      </c>
      <c r="AB33" s="162">
        <f t="shared" si="24"/>
        <v>36</v>
      </c>
      <c r="AC33" s="172">
        <f t="shared" ref="AC33" si="30">SUM(Y33,U33,Q33,M33,I33)</f>
        <v>140</v>
      </c>
    </row>
    <row r="34" spans="1:41">
      <c r="A34" s="96"/>
      <c r="B34" s="96"/>
      <c r="C34" s="96"/>
      <c r="D34" s="2211">
        <v>1405</v>
      </c>
      <c r="E34" s="13" t="s">
        <v>46</v>
      </c>
      <c r="F34" s="14"/>
      <c r="G34" s="31">
        <f>SUM(G35:G38)</f>
        <v>67</v>
      </c>
      <c r="H34" s="31">
        <f>SUM(H35:H38)</f>
        <v>65</v>
      </c>
      <c r="I34" s="31">
        <f>SUM(G34:H34)</f>
        <v>132</v>
      </c>
      <c r="J34" s="31"/>
      <c r="K34" s="31">
        <f>SUM(K35:K38)</f>
        <v>8</v>
      </c>
      <c r="L34" s="31">
        <f>SUM(L35:L38)</f>
        <v>5</v>
      </c>
      <c r="M34" s="31">
        <f>SUM(K34:L34)</f>
        <v>13</v>
      </c>
      <c r="N34" s="31"/>
      <c r="O34" s="31">
        <f>SUM(O35:O38)</f>
        <v>11</v>
      </c>
      <c r="P34" s="31">
        <f>SUM(P35:P38)</f>
        <v>9</v>
      </c>
      <c r="Q34" s="31">
        <f>SUM(O34:P34)</f>
        <v>20</v>
      </c>
      <c r="R34" s="31"/>
      <c r="S34" s="31">
        <f>SUM(S35:S38)</f>
        <v>54</v>
      </c>
      <c r="T34" s="31">
        <f>SUM(T35:T38)</f>
        <v>48</v>
      </c>
      <c r="U34" s="31">
        <f>SUM(S34:T34)</f>
        <v>102</v>
      </c>
      <c r="V34" s="31"/>
      <c r="W34" s="31">
        <f>SUM(W35:W38)</f>
        <v>67</v>
      </c>
      <c r="X34" s="31">
        <f>SUM(X35:X38)</f>
        <v>33</v>
      </c>
      <c r="Y34" s="31">
        <f>SUM(W34:X34)</f>
        <v>100</v>
      </c>
      <c r="Z34" s="31"/>
      <c r="AA34" s="71">
        <f t="shared" si="24"/>
        <v>207</v>
      </c>
      <c r="AB34" s="71">
        <f t="shared" si="24"/>
        <v>160</v>
      </c>
      <c r="AC34" s="33">
        <f>SUM(Y34,U34,Q34,M34,I34)</f>
        <v>367</v>
      </c>
    </row>
    <row r="35" spans="1:41">
      <c r="A35" s="96">
        <v>5</v>
      </c>
      <c r="B35" s="96">
        <v>4</v>
      </c>
      <c r="C35" s="96">
        <v>8</v>
      </c>
      <c r="D35" s="2212"/>
      <c r="E35" s="18" t="s">
        <v>47</v>
      </c>
      <c r="F35" s="92"/>
      <c r="G35" s="18">
        <v>16</v>
      </c>
      <c r="H35" s="18">
        <v>19</v>
      </c>
      <c r="I35" s="162">
        <f>SUM(G35:H35)</f>
        <v>35</v>
      </c>
      <c r="J35" s="162"/>
      <c r="K35" s="18">
        <v>5</v>
      </c>
      <c r="L35" s="18">
        <v>3</v>
      </c>
      <c r="M35" s="162">
        <f>SUM(K35:L35)</f>
        <v>8</v>
      </c>
      <c r="N35" s="162"/>
      <c r="O35" s="18">
        <v>5</v>
      </c>
      <c r="P35" s="18">
        <v>6</v>
      </c>
      <c r="Q35" s="162">
        <f>SUM(O35:P35)</f>
        <v>11</v>
      </c>
      <c r="R35" s="162"/>
      <c r="S35" s="18">
        <v>21</v>
      </c>
      <c r="T35" s="18">
        <v>14</v>
      </c>
      <c r="U35" s="162">
        <f>SUM(S35:T35)</f>
        <v>35</v>
      </c>
      <c r="V35" s="162"/>
      <c r="W35" s="18">
        <v>20</v>
      </c>
      <c r="X35" s="18">
        <v>10</v>
      </c>
      <c r="Y35" s="162">
        <f>SUM(W35:X35)</f>
        <v>30</v>
      </c>
      <c r="Z35" s="162"/>
      <c r="AA35" s="162">
        <f t="shared" si="24"/>
        <v>67</v>
      </c>
      <c r="AB35" s="162">
        <f t="shared" si="24"/>
        <v>52</v>
      </c>
      <c r="AC35" s="172">
        <f>SUM(Y35,U35,Q35,M35,I35)</f>
        <v>119</v>
      </c>
    </row>
    <row r="36" spans="1:41">
      <c r="A36" s="96">
        <v>5</v>
      </c>
      <c r="B36" s="96">
        <v>5</v>
      </c>
      <c r="C36" s="96">
        <v>11</v>
      </c>
      <c r="D36" s="2212"/>
      <c r="E36" s="18" t="s">
        <v>48</v>
      </c>
      <c r="F36" s="92"/>
      <c r="G36" s="18">
        <v>45</v>
      </c>
      <c r="H36" s="18">
        <v>42</v>
      </c>
      <c r="I36" s="162">
        <f>SUM(G36:H36)</f>
        <v>87</v>
      </c>
      <c r="J36" s="162"/>
      <c r="K36" s="18">
        <v>2</v>
      </c>
      <c r="L36" s="18">
        <v>2</v>
      </c>
      <c r="M36" s="162">
        <f>SUM(K36:L36)</f>
        <v>4</v>
      </c>
      <c r="N36" s="162"/>
      <c r="O36" s="18">
        <v>2</v>
      </c>
      <c r="P36" s="18">
        <v>3</v>
      </c>
      <c r="Q36" s="162">
        <f>SUM(O36:P36)</f>
        <v>5</v>
      </c>
      <c r="R36" s="162"/>
      <c r="S36" s="18">
        <v>33</v>
      </c>
      <c r="T36" s="18">
        <v>34</v>
      </c>
      <c r="U36" s="162">
        <f>SUM(S36:T36)</f>
        <v>67</v>
      </c>
      <c r="V36" s="162"/>
      <c r="W36" s="18">
        <v>47</v>
      </c>
      <c r="X36" s="18">
        <v>23</v>
      </c>
      <c r="Y36" s="162">
        <f>SUM(W36:X36)</f>
        <v>70</v>
      </c>
      <c r="Z36" s="162"/>
      <c r="AA36" s="162">
        <f>SUM(G36+K36+O36+S36+W36)</f>
        <v>129</v>
      </c>
      <c r="AB36" s="162">
        <f>SUM(H36+L36+P36+T36+X36)</f>
        <v>104</v>
      </c>
      <c r="AC36" s="172">
        <f>SUM(Y36,U36,Q36,M36,I36)</f>
        <v>233</v>
      </c>
      <c r="AI36" s="2265"/>
      <c r="AJ36" s="2265"/>
      <c r="AK36" s="2265"/>
      <c r="AL36" s="2265"/>
      <c r="AM36" s="2265"/>
      <c r="AN36" s="2265"/>
      <c r="AO36" s="2265"/>
    </row>
    <row r="37" spans="1:41">
      <c r="A37" s="96">
        <v>5</v>
      </c>
      <c r="B37" s="96">
        <v>5</v>
      </c>
      <c r="C37" s="96">
        <v>10</v>
      </c>
      <c r="D37" s="2212"/>
      <c r="E37" s="18" t="s">
        <v>49</v>
      </c>
      <c r="F37" s="92"/>
      <c r="G37" s="18">
        <v>0</v>
      </c>
      <c r="H37" s="18">
        <v>0</v>
      </c>
      <c r="I37" s="162">
        <f>SUM(G37:H37)</f>
        <v>0</v>
      </c>
      <c r="J37" s="162"/>
      <c r="K37" s="18">
        <v>0</v>
      </c>
      <c r="L37" s="18">
        <v>0</v>
      </c>
      <c r="M37" s="162">
        <f>SUM(K37:L37)</f>
        <v>0</v>
      </c>
      <c r="N37" s="162"/>
      <c r="O37" s="18">
        <v>0</v>
      </c>
      <c r="P37" s="18">
        <v>0</v>
      </c>
      <c r="Q37" s="162">
        <f>SUM(O37:P37)</f>
        <v>0</v>
      </c>
      <c r="R37" s="162"/>
      <c r="S37" s="18">
        <v>0</v>
      </c>
      <c r="T37" s="18">
        <v>0</v>
      </c>
      <c r="U37" s="162">
        <f>SUM(S37:T37)</f>
        <v>0</v>
      </c>
      <c r="V37" s="162"/>
      <c r="W37" s="18">
        <v>0</v>
      </c>
      <c r="X37" s="18">
        <v>0</v>
      </c>
      <c r="Y37" s="162">
        <f>SUM(W37:X37)</f>
        <v>0</v>
      </c>
      <c r="Z37" s="162"/>
      <c r="AA37" s="162">
        <f>SUM(G37+K37+O37+S37+W37)</f>
        <v>0</v>
      </c>
      <c r="AB37" s="162">
        <f>SUM(H37+L37+P37+T37+X37)</f>
        <v>0</v>
      </c>
      <c r="AC37" s="172">
        <f>SUM(Y37,U37,Q37,M37,I37)</f>
        <v>0</v>
      </c>
      <c r="AI37" s="2265"/>
      <c r="AJ37" s="2265"/>
      <c r="AK37" s="2265"/>
      <c r="AL37" s="2265"/>
      <c r="AM37" s="2265"/>
      <c r="AN37" s="2265"/>
      <c r="AO37" s="2265"/>
    </row>
    <row r="38" spans="1:41">
      <c r="A38" s="96">
        <v>5</v>
      </c>
      <c r="B38" s="96">
        <v>5</v>
      </c>
      <c r="C38" s="96">
        <v>13</v>
      </c>
      <c r="D38" s="2212"/>
      <c r="E38" s="18" t="s">
        <v>50</v>
      </c>
      <c r="F38" s="92"/>
      <c r="G38" s="18">
        <v>6</v>
      </c>
      <c r="H38" s="18">
        <v>4</v>
      </c>
      <c r="I38" s="162">
        <f t="shared" ref="I38" si="31">SUM(G38:H38)</f>
        <v>10</v>
      </c>
      <c r="J38" s="162"/>
      <c r="K38" s="18">
        <v>1</v>
      </c>
      <c r="L38" s="18">
        <v>0</v>
      </c>
      <c r="M38" s="162">
        <f t="shared" ref="M38" si="32">SUM(K38:L38)</f>
        <v>1</v>
      </c>
      <c r="N38" s="162"/>
      <c r="O38" s="18">
        <v>4</v>
      </c>
      <c r="P38" s="18">
        <v>0</v>
      </c>
      <c r="Q38" s="162">
        <f t="shared" ref="Q38" si="33">SUM(O38:P38)</f>
        <v>4</v>
      </c>
      <c r="R38" s="162"/>
      <c r="S38" s="18">
        <v>0</v>
      </c>
      <c r="T38" s="18">
        <v>0</v>
      </c>
      <c r="U38" s="162">
        <f t="shared" ref="U38" si="34">SUM(S38:T38)</f>
        <v>0</v>
      </c>
      <c r="V38" s="162"/>
      <c r="W38" s="18">
        <v>0</v>
      </c>
      <c r="X38" s="18">
        <v>0</v>
      </c>
      <c r="Y38" s="162">
        <f t="shared" ref="Y38" si="35">SUM(W38:X38)</f>
        <v>0</v>
      </c>
      <c r="Z38" s="162"/>
      <c r="AA38" s="162">
        <f t="shared" si="24"/>
        <v>11</v>
      </c>
      <c r="AB38" s="162">
        <f t="shared" si="24"/>
        <v>4</v>
      </c>
      <c r="AC38" s="172">
        <f t="shared" ref="AC38" si="36">SUM(Y38,U38,Q38,M38,I38)</f>
        <v>15</v>
      </c>
      <c r="AI38" s="2265"/>
      <c r="AJ38" s="2265"/>
      <c r="AK38" s="2265"/>
      <c r="AL38" s="2265"/>
      <c r="AM38" s="2265"/>
      <c r="AN38" s="2265"/>
      <c r="AO38" s="2265"/>
    </row>
    <row r="39" spans="1:41">
      <c r="A39" s="96"/>
      <c r="B39" s="96"/>
      <c r="C39" s="96"/>
      <c r="D39" s="2211">
        <v>1406</v>
      </c>
      <c r="E39" s="29" t="s">
        <v>51</v>
      </c>
      <c r="F39" s="123"/>
      <c r="G39" s="31">
        <f>SUM(G40:G45)</f>
        <v>125</v>
      </c>
      <c r="H39" s="31">
        <f>SUM(H40:H45)</f>
        <v>76</v>
      </c>
      <c r="I39" s="31">
        <f>SUM(G39:H39)</f>
        <v>201</v>
      </c>
      <c r="J39" s="31"/>
      <c r="K39" s="31">
        <f>SUM(K40:K45)</f>
        <v>7</v>
      </c>
      <c r="L39" s="31">
        <f>SUM(L40:L45)</f>
        <v>6</v>
      </c>
      <c r="M39" s="31">
        <f>SUM(K39:L39)</f>
        <v>13</v>
      </c>
      <c r="N39" s="31"/>
      <c r="O39" s="31">
        <f>SUM(O40:O45)</f>
        <v>5</v>
      </c>
      <c r="P39" s="31">
        <f>SUM(P40:P45)</f>
        <v>5</v>
      </c>
      <c r="Q39" s="31">
        <f>SUM(O39:P39)</f>
        <v>10</v>
      </c>
      <c r="R39" s="31"/>
      <c r="S39" s="31">
        <f>SUM(S40:S45)</f>
        <v>31</v>
      </c>
      <c r="T39" s="31">
        <f>SUM(T40:T45)</f>
        <v>14</v>
      </c>
      <c r="U39" s="31">
        <f>SUM(S39:T39)</f>
        <v>45</v>
      </c>
      <c r="V39" s="31"/>
      <c r="W39" s="31">
        <f>SUM(W40:W45)</f>
        <v>61</v>
      </c>
      <c r="X39" s="31">
        <f>SUM(X40:X45)</f>
        <v>23</v>
      </c>
      <c r="Y39" s="31">
        <f>SUM(W39:X39)</f>
        <v>84</v>
      </c>
      <c r="Z39" s="31"/>
      <c r="AA39" s="71">
        <f t="shared" si="24"/>
        <v>229</v>
      </c>
      <c r="AB39" s="71">
        <f t="shared" si="24"/>
        <v>124</v>
      </c>
      <c r="AC39" s="33">
        <f>SUM(Y39,U39,Q39,M39,I39)</f>
        <v>353</v>
      </c>
      <c r="AI39" s="2265"/>
      <c r="AJ39" s="2265"/>
      <c r="AK39" s="2265"/>
      <c r="AL39" s="2265"/>
      <c r="AM39" s="2265"/>
      <c r="AN39" s="2265"/>
      <c r="AO39" s="2265"/>
    </row>
    <row r="40" spans="1:41">
      <c r="A40" s="96">
        <v>6</v>
      </c>
      <c r="B40" s="96">
        <v>2</v>
      </c>
      <c r="C40" s="96">
        <v>11</v>
      </c>
      <c r="D40" s="2212"/>
      <c r="E40" s="18" t="s">
        <v>52</v>
      </c>
      <c r="F40" s="92"/>
      <c r="G40" s="18">
        <v>49</v>
      </c>
      <c r="H40" s="18">
        <v>38</v>
      </c>
      <c r="I40" s="162">
        <f>SUM(G40:H40)</f>
        <v>87</v>
      </c>
      <c r="J40" s="162"/>
      <c r="K40" s="18">
        <v>0</v>
      </c>
      <c r="L40" s="18">
        <v>2</v>
      </c>
      <c r="M40" s="162">
        <f>SUM(K40:L40)</f>
        <v>2</v>
      </c>
      <c r="N40" s="162"/>
      <c r="O40" s="18">
        <v>3</v>
      </c>
      <c r="P40" s="18">
        <v>2</v>
      </c>
      <c r="Q40" s="162">
        <f>SUM(O40:P40)</f>
        <v>5</v>
      </c>
      <c r="R40" s="162"/>
      <c r="S40" s="18">
        <v>28</v>
      </c>
      <c r="T40" s="18">
        <v>11</v>
      </c>
      <c r="U40" s="162">
        <f>SUM(S40:T40)</f>
        <v>39</v>
      </c>
      <c r="V40" s="162"/>
      <c r="W40" s="18">
        <v>39</v>
      </c>
      <c r="X40" s="18">
        <v>15</v>
      </c>
      <c r="Y40" s="162">
        <f>SUM(W40:X40)</f>
        <v>54</v>
      </c>
      <c r="Z40" s="162"/>
      <c r="AA40" s="162">
        <f t="shared" si="24"/>
        <v>119</v>
      </c>
      <c r="AB40" s="162">
        <f t="shared" si="24"/>
        <v>68</v>
      </c>
      <c r="AC40" s="172">
        <f>SUM(Y40,U40,Q40,M40,I40)</f>
        <v>187</v>
      </c>
      <c r="AI40" s="2265"/>
      <c r="AJ40" s="2265"/>
      <c r="AK40" s="2265"/>
      <c r="AL40" s="2265"/>
      <c r="AM40" s="2265"/>
      <c r="AN40" s="2265"/>
      <c r="AO40" s="2265"/>
    </row>
    <row r="41" spans="1:41">
      <c r="A41" s="96">
        <v>6</v>
      </c>
      <c r="B41" s="96">
        <v>2</v>
      </c>
      <c r="C41" s="96">
        <v>10</v>
      </c>
      <c r="D41" s="2212"/>
      <c r="E41" s="18" t="s">
        <v>95</v>
      </c>
      <c r="F41" s="92"/>
      <c r="G41" s="18">
        <v>54</v>
      </c>
      <c r="H41" s="18">
        <v>18</v>
      </c>
      <c r="I41" s="162">
        <f>SUM(G41:H41)</f>
        <v>72</v>
      </c>
      <c r="J41" s="162"/>
      <c r="K41" s="18">
        <v>1</v>
      </c>
      <c r="L41" s="18">
        <v>2</v>
      </c>
      <c r="M41" s="162">
        <f>SUM(K41:L41)</f>
        <v>3</v>
      </c>
      <c r="N41" s="162"/>
      <c r="O41" s="18">
        <v>0</v>
      </c>
      <c r="P41" s="18">
        <v>0</v>
      </c>
      <c r="Q41" s="162">
        <f>SUM(O41:P41)</f>
        <v>0</v>
      </c>
      <c r="R41" s="162"/>
      <c r="S41" s="18">
        <v>0</v>
      </c>
      <c r="T41" s="18">
        <v>0</v>
      </c>
      <c r="U41" s="162">
        <f>SUM(S41:T41)</f>
        <v>0</v>
      </c>
      <c r="V41" s="162"/>
      <c r="W41" s="18">
        <v>0</v>
      </c>
      <c r="X41" s="18">
        <v>0</v>
      </c>
      <c r="Y41" s="162">
        <f>SUM(W41:X41)</f>
        <v>0</v>
      </c>
      <c r="Z41" s="162"/>
      <c r="AA41" s="162">
        <f>SUM(G41+K41+O41+S41+W41)</f>
        <v>55</v>
      </c>
      <c r="AB41" s="162">
        <f>SUM(H41+L41+P41+T41+X41)</f>
        <v>20</v>
      </c>
      <c r="AC41" s="172">
        <f>SUM(Y41,U41,Q41,M41,I41)</f>
        <v>75</v>
      </c>
      <c r="AI41" s="174"/>
      <c r="AJ41" s="174"/>
      <c r="AK41" s="174"/>
      <c r="AL41" s="174"/>
      <c r="AM41" s="174"/>
      <c r="AN41" s="174"/>
      <c r="AO41" s="174"/>
    </row>
    <row r="42" spans="1:41">
      <c r="A42" s="96">
        <v>6</v>
      </c>
      <c r="B42" s="96">
        <v>2</v>
      </c>
      <c r="C42" s="96">
        <v>10</v>
      </c>
      <c r="D42" s="2212"/>
      <c r="E42" s="18" t="s">
        <v>53</v>
      </c>
      <c r="F42" s="92"/>
      <c r="G42" s="18">
        <v>9</v>
      </c>
      <c r="H42" s="18">
        <v>8</v>
      </c>
      <c r="I42" s="162">
        <f>SUM(G42:H42)</f>
        <v>17</v>
      </c>
      <c r="J42" s="162"/>
      <c r="K42" s="18">
        <v>3</v>
      </c>
      <c r="L42" s="18">
        <v>1</v>
      </c>
      <c r="M42" s="162">
        <f>SUM(K42:L42)</f>
        <v>4</v>
      </c>
      <c r="N42" s="162"/>
      <c r="O42" s="18">
        <v>2</v>
      </c>
      <c r="P42" s="18">
        <v>2</v>
      </c>
      <c r="Q42" s="162">
        <f>SUM(O42:P42)</f>
        <v>4</v>
      </c>
      <c r="R42" s="162"/>
      <c r="S42" s="18">
        <v>3</v>
      </c>
      <c r="T42" s="18">
        <v>3</v>
      </c>
      <c r="U42" s="162">
        <f>SUM(S42:T42)</f>
        <v>6</v>
      </c>
      <c r="V42" s="162"/>
      <c r="W42" s="18">
        <v>19</v>
      </c>
      <c r="X42" s="18">
        <v>8</v>
      </c>
      <c r="Y42" s="162">
        <f>SUM(W42:X42)</f>
        <v>27</v>
      </c>
      <c r="Z42" s="162"/>
      <c r="AA42" s="162">
        <f t="shared" si="24"/>
        <v>36</v>
      </c>
      <c r="AB42" s="162">
        <f t="shared" si="24"/>
        <v>22</v>
      </c>
      <c r="AC42" s="172">
        <f>SUM(Y42,U42,Q42,M42,I42)</f>
        <v>58</v>
      </c>
    </row>
    <row r="43" spans="1:41">
      <c r="A43" s="96">
        <v>6</v>
      </c>
      <c r="B43" s="96">
        <v>2</v>
      </c>
      <c r="C43" s="96">
        <v>6</v>
      </c>
      <c r="D43" s="2212"/>
      <c r="E43" s="18" t="s">
        <v>83</v>
      </c>
      <c r="F43" s="92"/>
      <c r="G43" s="18">
        <v>12</v>
      </c>
      <c r="H43" s="18">
        <v>11</v>
      </c>
      <c r="I43" s="162">
        <f t="shared" ref="I43" si="37">SUM(G43:H43)</f>
        <v>23</v>
      </c>
      <c r="J43" s="162"/>
      <c r="K43" s="18">
        <v>0</v>
      </c>
      <c r="L43" s="18">
        <v>0</v>
      </c>
      <c r="M43" s="162">
        <f t="shared" ref="M43" si="38">SUM(K43:L43)</f>
        <v>0</v>
      </c>
      <c r="N43" s="162"/>
      <c r="O43" s="18">
        <v>0</v>
      </c>
      <c r="P43" s="18">
        <v>0</v>
      </c>
      <c r="Q43" s="162">
        <f t="shared" ref="Q43" si="39">SUM(O43:P43)</f>
        <v>0</v>
      </c>
      <c r="R43" s="162"/>
      <c r="S43" s="18">
        <v>0</v>
      </c>
      <c r="T43" s="18">
        <v>0</v>
      </c>
      <c r="U43" s="162">
        <f t="shared" ref="U43" si="40">SUM(S43:T43)</f>
        <v>0</v>
      </c>
      <c r="V43" s="162"/>
      <c r="W43" s="18">
        <v>1</v>
      </c>
      <c r="X43" s="18">
        <v>0</v>
      </c>
      <c r="Y43" s="162">
        <f t="shared" ref="Y43" si="41">SUM(W43:X43)</f>
        <v>1</v>
      </c>
      <c r="Z43" s="162"/>
      <c r="AA43" s="162">
        <f t="shared" si="24"/>
        <v>13</v>
      </c>
      <c r="AB43" s="162">
        <f t="shared" si="24"/>
        <v>11</v>
      </c>
      <c r="AC43" s="172">
        <f t="shared" ref="AC43" si="42">SUM(Y43,U43,Q43,M43,I43)</f>
        <v>24</v>
      </c>
    </row>
    <row r="44" spans="1:41">
      <c r="A44" s="96">
        <v>6</v>
      </c>
      <c r="B44" s="96">
        <v>2</v>
      </c>
      <c r="C44" s="96">
        <v>11</v>
      </c>
      <c r="D44" s="2212"/>
      <c r="E44" s="18" t="s">
        <v>56</v>
      </c>
      <c r="F44" s="92"/>
      <c r="G44" s="18">
        <v>1</v>
      </c>
      <c r="H44" s="18">
        <v>1</v>
      </c>
      <c r="I44" s="162">
        <f>SUM(G44:H44)</f>
        <v>2</v>
      </c>
      <c r="J44" s="162"/>
      <c r="K44" s="18">
        <v>3</v>
      </c>
      <c r="L44" s="18">
        <v>1</v>
      </c>
      <c r="M44" s="162">
        <f>SUM(K44:L44)</f>
        <v>4</v>
      </c>
      <c r="N44" s="162"/>
      <c r="O44" s="18">
        <v>0</v>
      </c>
      <c r="P44" s="18">
        <v>1</v>
      </c>
      <c r="Q44" s="162">
        <f>SUM(O44:P44)</f>
        <v>1</v>
      </c>
      <c r="R44" s="162"/>
      <c r="S44" s="18">
        <v>0</v>
      </c>
      <c r="T44" s="18">
        <v>0</v>
      </c>
      <c r="U44" s="162">
        <f>SUM(S44:T44)</f>
        <v>0</v>
      </c>
      <c r="V44" s="162"/>
      <c r="W44" s="18">
        <v>1</v>
      </c>
      <c r="X44" s="18">
        <v>0</v>
      </c>
      <c r="Y44" s="162">
        <f>SUM(W44:X44)</f>
        <v>1</v>
      </c>
      <c r="Z44" s="162"/>
      <c r="AA44" s="162">
        <f t="shared" si="24"/>
        <v>5</v>
      </c>
      <c r="AB44" s="162">
        <f t="shared" si="24"/>
        <v>3</v>
      </c>
      <c r="AC44" s="172">
        <f>SUM(Y44,U44,Q44,M44,I44)</f>
        <v>8</v>
      </c>
    </row>
    <row r="45" spans="1:41">
      <c r="A45" s="96">
        <v>6</v>
      </c>
      <c r="B45" s="96">
        <v>2</v>
      </c>
      <c r="C45" s="96">
        <v>10</v>
      </c>
      <c r="D45" s="2212"/>
      <c r="E45" s="18" t="s">
        <v>57</v>
      </c>
      <c r="F45" s="92"/>
      <c r="G45" s="18">
        <v>0</v>
      </c>
      <c r="H45" s="18">
        <v>0</v>
      </c>
      <c r="I45" s="162">
        <f>SUM(G45:H45)</f>
        <v>0</v>
      </c>
      <c r="J45" s="162"/>
      <c r="K45" s="18">
        <v>0</v>
      </c>
      <c r="L45" s="18">
        <v>0</v>
      </c>
      <c r="M45" s="162">
        <f>SUM(K45:L45)</f>
        <v>0</v>
      </c>
      <c r="N45" s="162"/>
      <c r="O45" s="18">
        <v>0</v>
      </c>
      <c r="P45" s="18">
        <v>0</v>
      </c>
      <c r="Q45" s="162">
        <f>SUM(O45:P45)</f>
        <v>0</v>
      </c>
      <c r="R45" s="162"/>
      <c r="S45" s="18">
        <v>0</v>
      </c>
      <c r="T45" s="18">
        <v>0</v>
      </c>
      <c r="U45" s="162">
        <f>SUM(S45:T45)</f>
        <v>0</v>
      </c>
      <c r="V45" s="162"/>
      <c r="W45" s="18">
        <v>1</v>
      </c>
      <c r="X45" s="18">
        <v>0</v>
      </c>
      <c r="Y45" s="162">
        <f>SUM(W45:X45)</f>
        <v>1</v>
      </c>
      <c r="Z45" s="162"/>
      <c r="AA45" s="162">
        <f t="shared" si="24"/>
        <v>1</v>
      </c>
      <c r="AB45" s="162">
        <f t="shared" si="24"/>
        <v>0</v>
      </c>
      <c r="AC45" s="172">
        <f>SUM(Y45,U45,Q45,M45,I45)</f>
        <v>1</v>
      </c>
    </row>
    <row r="46" spans="1:41">
      <c r="A46" s="96"/>
      <c r="B46" s="96"/>
      <c r="C46" s="96"/>
      <c r="D46" s="2204">
        <v>1407</v>
      </c>
      <c r="E46" s="40" t="s">
        <v>58</v>
      </c>
      <c r="F46" s="123"/>
      <c r="G46" s="31">
        <f>SUM(G47:G50)</f>
        <v>27</v>
      </c>
      <c r="H46" s="31">
        <f>SUM(H47:H50)</f>
        <v>10</v>
      </c>
      <c r="I46" s="31">
        <f>SUM(G46:H46)</f>
        <v>37</v>
      </c>
      <c r="J46" s="31"/>
      <c r="K46" s="31">
        <f>SUM(K47:K50)</f>
        <v>10</v>
      </c>
      <c r="L46" s="31">
        <f>SUM(L47:L50)</f>
        <v>0</v>
      </c>
      <c r="M46" s="31">
        <f>SUM(K46:L46)</f>
        <v>10</v>
      </c>
      <c r="N46" s="31"/>
      <c r="O46" s="31">
        <f>SUM(O47:O50)</f>
        <v>5</v>
      </c>
      <c r="P46" s="31">
        <f>SUM(P47:P50)</f>
        <v>2</v>
      </c>
      <c r="Q46" s="31">
        <f>SUM(O46:P46)</f>
        <v>7</v>
      </c>
      <c r="R46" s="31"/>
      <c r="S46" s="31">
        <f>SUM(S47:S50)</f>
        <v>3</v>
      </c>
      <c r="T46" s="31">
        <f>SUM(T47:T50)</f>
        <v>2</v>
      </c>
      <c r="U46" s="31">
        <f>SUM(S46:T46)</f>
        <v>5</v>
      </c>
      <c r="V46" s="31"/>
      <c r="W46" s="31">
        <f>SUM(W47:W50)</f>
        <v>1</v>
      </c>
      <c r="X46" s="31">
        <f>SUM(X47:X50)</f>
        <v>4</v>
      </c>
      <c r="Y46" s="31">
        <f>SUM(W46:X46)</f>
        <v>5</v>
      </c>
      <c r="Z46" s="31"/>
      <c r="AA46" s="71">
        <f t="shared" si="24"/>
        <v>46</v>
      </c>
      <c r="AB46" s="71">
        <f t="shared" si="24"/>
        <v>18</v>
      </c>
      <c r="AC46" s="33">
        <f>SUM(Y46,U46,Q46,M46,I46)</f>
        <v>64</v>
      </c>
    </row>
    <row r="47" spans="1:41">
      <c r="A47" s="96">
        <v>7</v>
      </c>
      <c r="B47" s="96">
        <v>3</v>
      </c>
      <c r="C47" s="96">
        <v>11</v>
      </c>
      <c r="D47" s="2205"/>
      <c r="E47" s="18" t="s">
        <v>59</v>
      </c>
      <c r="F47" s="92"/>
      <c r="G47" s="18">
        <v>18</v>
      </c>
      <c r="H47" s="18">
        <v>4</v>
      </c>
      <c r="I47" s="162">
        <f t="shared" ref="I47:I48" si="43">SUM(G47:H47)</f>
        <v>22</v>
      </c>
      <c r="J47" s="162"/>
      <c r="K47" s="18">
        <v>7</v>
      </c>
      <c r="L47" s="18">
        <v>0</v>
      </c>
      <c r="M47" s="162">
        <f t="shared" ref="M47:M48" si="44">SUM(K47:L47)</f>
        <v>7</v>
      </c>
      <c r="N47" s="162"/>
      <c r="O47" s="18">
        <v>4</v>
      </c>
      <c r="P47" s="18">
        <v>2</v>
      </c>
      <c r="Q47" s="162">
        <f t="shared" ref="Q47:Q48" si="45">SUM(O47:P47)</f>
        <v>6</v>
      </c>
      <c r="R47" s="162"/>
      <c r="S47" s="18">
        <v>0</v>
      </c>
      <c r="T47" s="18">
        <v>0</v>
      </c>
      <c r="U47" s="162">
        <f t="shared" ref="U47:U48" si="46">SUM(S47:T47)</f>
        <v>0</v>
      </c>
      <c r="V47" s="162"/>
      <c r="W47" s="18">
        <v>0</v>
      </c>
      <c r="X47" s="18">
        <v>0</v>
      </c>
      <c r="Y47" s="162">
        <f t="shared" ref="Y47:Y48" si="47">SUM(W47:X47)</f>
        <v>0</v>
      </c>
      <c r="Z47" s="162"/>
      <c r="AA47" s="162">
        <f t="shared" ref="AA47:AB60" si="48">SUM(G47+K47+O47+S47+W47)</f>
        <v>29</v>
      </c>
      <c r="AB47" s="162">
        <f t="shared" si="48"/>
        <v>6</v>
      </c>
      <c r="AC47" s="172">
        <f t="shared" ref="AC47:AC48" si="49">SUM(Y47,U47,Q47,M47,I47)</f>
        <v>35</v>
      </c>
    </row>
    <row r="48" spans="1:41">
      <c r="A48" s="96">
        <v>7</v>
      </c>
      <c r="B48" s="96">
        <v>6</v>
      </c>
      <c r="C48" s="96">
        <v>10</v>
      </c>
      <c r="D48" s="2205"/>
      <c r="E48" s="18" t="s">
        <v>60</v>
      </c>
      <c r="F48" s="175"/>
      <c r="G48" s="18">
        <v>9</v>
      </c>
      <c r="H48" s="18">
        <v>6</v>
      </c>
      <c r="I48" s="162">
        <f t="shared" si="43"/>
        <v>15</v>
      </c>
      <c r="J48" s="162"/>
      <c r="K48" s="18">
        <v>3</v>
      </c>
      <c r="L48" s="18">
        <v>0</v>
      </c>
      <c r="M48" s="162">
        <f t="shared" si="44"/>
        <v>3</v>
      </c>
      <c r="N48" s="162"/>
      <c r="O48" s="18">
        <v>1</v>
      </c>
      <c r="P48" s="18">
        <v>0</v>
      </c>
      <c r="Q48" s="162">
        <f t="shared" si="45"/>
        <v>1</v>
      </c>
      <c r="R48" s="162"/>
      <c r="S48" s="18">
        <v>3</v>
      </c>
      <c r="T48" s="18">
        <v>2</v>
      </c>
      <c r="U48" s="162">
        <f t="shared" si="46"/>
        <v>5</v>
      </c>
      <c r="V48" s="162"/>
      <c r="W48" s="18">
        <v>1</v>
      </c>
      <c r="X48" s="18">
        <v>4</v>
      </c>
      <c r="Y48" s="162">
        <f t="shared" si="47"/>
        <v>5</v>
      </c>
      <c r="Z48" s="162"/>
      <c r="AA48" s="162">
        <f t="shared" si="48"/>
        <v>17</v>
      </c>
      <c r="AB48" s="162">
        <f t="shared" si="48"/>
        <v>12</v>
      </c>
      <c r="AC48" s="172">
        <f t="shared" si="49"/>
        <v>29</v>
      </c>
    </row>
    <row r="49" spans="1:29">
      <c r="A49" s="96">
        <v>7</v>
      </c>
      <c r="B49" s="96">
        <v>3</v>
      </c>
      <c r="C49" s="96">
        <v>11</v>
      </c>
      <c r="D49" s="2205"/>
      <c r="E49" s="18" t="s">
        <v>61</v>
      </c>
      <c r="F49" s="18"/>
      <c r="G49" s="26">
        <v>0</v>
      </c>
      <c r="H49" s="162">
        <v>0</v>
      </c>
      <c r="I49" s="162">
        <f>SUM(G49:H49)</f>
        <v>0</v>
      </c>
      <c r="J49" s="162"/>
      <c r="K49" s="162">
        <v>0</v>
      </c>
      <c r="L49" s="162">
        <v>0</v>
      </c>
      <c r="M49" s="162">
        <f>SUM(K49:L49)</f>
        <v>0</v>
      </c>
      <c r="N49" s="162"/>
      <c r="O49" s="162">
        <v>0</v>
      </c>
      <c r="P49" s="162">
        <v>0</v>
      </c>
      <c r="Q49" s="162">
        <f>SUM(O49:P49)</f>
        <v>0</v>
      </c>
      <c r="R49" s="162"/>
      <c r="S49" s="162">
        <v>0</v>
      </c>
      <c r="T49" s="162">
        <v>0</v>
      </c>
      <c r="U49" s="162">
        <f>SUM(S49:T49)</f>
        <v>0</v>
      </c>
      <c r="V49" s="162"/>
      <c r="W49" s="162">
        <v>0</v>
      </c>
      <c r="X49" s="162">
        <v>0</v>
      </c>
      <c r="Y49" s="162">
        <f>SUM(W49:X49)</f>
        <v>0</v>
      </c>
      <c r="Z49" s="162"/>
      <c r="AA49" s="162">
        <f t="shared" si="48"/>
        <v>0</v>
      </c>
      <c r="AB49" s="162">
        <f t="shared" si="48"/>
        <v>0</v>
      </c>
      <c r="AC49" s="172">
        <f>SUM(Y49,U49,Q49,M49,I49)</f>
        <v>0</v>
      </c>
    </row>
    <row r="50" spans="1:29">
      <c r="A50" s="96">
        <v>7</v>
      </c>
      <c r="B50" s="96">
        <v>6</v>
      </c>
      <c r="C50" s="96">
        <v>10</v>
      </c>
      <c r="D50" s="2207"/>
      <c r="E50" s="18" t="s">
        <v>84</v>
      </c>
      <c r="F50" s="18"/>
      <c r="G50" s="26">
        <v>0</v>
      </c>
      <c r="H50" s="162">
        <v>0</v>
      </c>
      <c r="I50" s="162">
        <f>SUM(G50:H50)</f>
        <v>0</v>
      </c>
      <c r="J50" s="162"/>
      <c r="K50" s="162">
        <v>0</v>
      </c>
      <c r="L50" s="162">
        <v>0</v>
      </c>
      <c r="M50" s="162">
        <f>SUM(K50:L50)</f>
        <v>0</v>
      </c>
      <c r="N50" s="162"/>
      <c r="O50" s="162">
        <v>0</v>
      </c>
      <c r="P50" s="162">
        <v>0</v>
      </c>
      <c r="Q50" s="162">
        <f>SUM(O50:P50)</f>
        <v>0</v>
      </c>
      <c r="R50" s="162"/>
      <c r="S50" s="162">
        <v>0</v>
      </c>
      <c r="T50" s="162">
        <v>0</v>
      </c>
      <c r="U50" s="162">
        <f>SUM(S50:T50)</f>
        <v>0</v>
      </c>
      <c r="V50" s="162"/>
      <c r="W50" s="162">
        <v>0</v>
      </c>
      <c r="X50" s="162">
        <v>0</v>
      </c>
      <c r="Y50" s="162">
        <f>SUM(W50:X50)</f>
        <v>0</v>
      </c>
      <c r="Z50" s="162"/>
      <c r="AA50" s="162">
        <f t="shared" si="48"/>
        <v>0</v>
      </c>
      <c r="AB50" s="162">
        <f t="shared" si="48"/>
        <v>0</v>
      </c>
      <c r="AC50" s="172">
        <f>SUM(Y50,U50,Q50,M50,I50)</f>
        <v>0</v>
      </c>
    </row>
    <row r="51" spans="1:29">
      <c r="A51" s="96"/>
      <c r="B51" s="96"/>
      <c r="C51" s="96"/>
      <c r="D51" s="2204">
        <v>1408</v>
      </c>
      <c r="E51" s="13" t="s">
        <v>63</v>
      </c>
      <c r="F51" s="40"/>
      <c r="G51" s="31">
        <f>SUM(G52:G55)</f>
        <v>31</v>
      </c>
      <c r="H51" s="31">
        <f>SUM(H52:H55)</f>
        <v>26</v>
      </c>
      <c r="I51" s="31">
        <f>SUM(G51:H51)</f>
        <v>57</v>
      </c>
      <c r="J51" s="31"/>
      <c r="K51" s="31">
        <f>SUM(K52:K55)</f>
        <v>22</v>
      </c>
      <c r="L51" s="31">
        <f>SUM(L52:L55)</f>
        <v>4</v>
      </c>
      <c r="M51" s="31">
        <f>SUM(K51:L51)</f>
        <v>26</v>
      </c>
      <c r="N51" s="31"/>
      <c r="O51" s="31">
        <f>SUM(O52:O55)</f>
        <v>6</v>
      </c>
      <c r="P51" s="31">
        <f>SUM(P52:P55)</f>
        <v>4</v>
      </c>
      <c r="Q51" s="31">
        <f>SUM(O51:P51)</f>
        <v>10</v>
      </c>
      <c r="R51" s="31"/>
      <c r="S51" s="31">
        <f>SUM(S52:S55)</f>
        <v>10</v>
      </c>
      <c r="T51" s="31">
        <f>SUM(T52:T55)</f>
        <v>4</v>
      </c>
      <c r="U51" s="31">
        <f>SUM(S51:T51)</f>
        <v>14</v>
      </c>
      <c r="V51" s="31"/>
      <c r="W51" s="31">
        <f>SUM(W52:W55)</f>
        <v>17</v>
      </c>
      <c r="X51" s="31">
        <f>SUM(X52:X55)</f>
        <v>5</v>
      </c>
      <c r="Y51" s="31">
        <f>SUM(W51:X51)</f>
        <v>22</v>
      </c>
      <c r="Z51" s="31"/>
      <c r="AA51" s="71">
        <f t="shared" si="48"/>
        <v>86</v>
      </c>
      <c r="AB51" s="71">
        <f t="shared" si="48"/>
        <v>43</v>
      </c>
      <c r="AC51" s="33">
        <f>SUM(Y51,U51,Q51,M51,I51)</f>
        <v>129</v>
      </c>
    </row>
    <row r="52" spans="1:29">
      <c r="A52" s="96">
        <v>8</v>
      </c>
      <c r="B52" s="96">
        <v>4</v>
      </c>
      <c r="C52" s="96">
        <v>8</v>
      </c>
      <c r="D52" s="2205"/>
      <c r="E52" s="18" t="s">
        <v>64</v>
      </c>
      <c r="F52" s="175"/>
      <c r="G52" s="18">
        <v>8</v>
      </c>
      <c r="H52" s="18">
        <v>11</v>
      </c>
      <c r="I52" s="162">
        <f>SUM(G52:H52)</f>
        <v>19</v>
      </c>
      <c r="J52" s="162"/>
      <c r="K52" s="18">
        <v>10</v>
      </c>
      <c r="L52" s="18">
        <v>0</v>
      </c>
      <c r="M52" s="162">
        <f>SUM(K52:L52)</f>
        <v>10</v>
      </c>
      <c r="N52" s="162"/>
      <c r="O52" s="18">
        <v>3</v>
      </c>
      <c r="P52" s="18">
        <v>2</v>
      </c>
      <c r="Q52" s="162">
        <f>SUM(O52:P52)</f>
        <v>5</v>
      </c>
      <c r="R52" s="162"/>
      <c r="S52" s="18">
        <v>4</v>
      </c>
      <c r="T52" s="18">
        <v>2</v>
      </c>
      <c r="U52" s="162">
        <f>SUM(S52:T52)</f>
        <v>6</v>
      </c>
      <c r="V52" s="162"/>
      <c r="W52" s="18">
        <v>12</v>
      </c>
      <c r="X52" s="18">
        <v>4</v>
      </c>
      <c r="Y52" s="162">
        <f>SUM(W52:X52)</f>
        <v>16</v>
      </c>
      <c r="Z52" s="162"/>
      <c r="AA52" s="162">
        <f t="shared" si="48"/>
        <v>37</v>
      </c>
      <c r="AB52" s="162">
        <f t="shared" si="48"/>
        <v>19</v>
      </c>
      <c r="AC52" s="172">
        <f>SUM(Y52,U52,Q52,M52,I52)</f>
        <v>56</v>
      </c>
    </row>
    <row r="53" spans="1:29">
      <c r="A53" s="96">
        <v>8</v>
      </c>
      <c r="B53" s="96">
        <v>4</v>
      </c>
      <c r="C53" s="96">
        <v>6</v>
      </c>
      <c r="D53" s="2205"/>
      <c r="E53" s="18" t="s">
        <v>65</v>
      </c>
      <c r="F53" s="92"/>
      <c r="G53" s="18">
        <v>3</v>
      </c>
      <c r="H53" s="18">
        <v>4</v>
      </c>
      <c r="I53" s="162">
        <f>SUM(G53:H53)</f>
        <v>7</v>
      </c>
      <c r="J53" s="162"/>
      <c r="K53" s="18">
        <v>4</v>
      </c>
      <c r="L53" s="18">
        <v>1</v>
      </c>
      <c r="M53" s="162">
        <f>SUM(K53:L53)</f>
        <v>5</v>
      </c>
      <c r="N53" s="162"/>
      <c r="O53" s="18">
        <v>0</v>
      </c>
      <c r="P53" s="18">
        <v>0</v>
      </c>
      <c r="Q53" s="162">
        <f>SUM(O53:P53)</f>
        <v>0</v>
      </c>
      <c r="R53" s="162"/>
      <c r="S53" s="18">
        <v>0</v>
      </c>
      <c r="T53" s="18">
        <v>0</v>
      </c>
      <c r="U53" s="162">
        <f>SUM(S53:T53)</f>
        <v>0</v>
      </c>
      <c r="V53" s="162"/>
      <c r="W53" s="18">
        <v>0</v>
      </c>
      <c r="X53" s="18">
        <v>0</v>
      </c>
      <c r="Y53" s="162">
        <f>SUM(W53:X53)</f>
        <v>0</v>
      </c>
      <c r="Z53" s="162"/>
      <c r="AA53" s="162">
        <f t="shared" si="48"/>
        <v>7</v>
      </c>
      <c r="AB53" s="162">
        <f t="shared" si="48"/>
        <v>5</v>
      </c>
      <c r="AC53" s="172">
        <f>SUM(Y53,U53,Q53,M53,I53)</f>
        <v>12</v>
      </c>
    </row>
    <row r="54" spans="1:29">
      <c r="A54" s="96">
        <v>8</v>
      </c>
      <c r="B54" s="96">
        <v>4</v>
      </c>
      <c r="C54" s="96">
        <v>11</v>
      </c>
      <c r="D54" s="2205"/>
      <c r="E54" s="18" t="s">
        <v>66</v>
      </c>
      <c r="F54" s="92"/>
      <c r="G54" s="18">
        <v>10</v>
      </c>
      <c r="H54" s="18">
        <v>7</v>
      </c>
      <c r="I54" s="162">
        <f t="shared" ref="I54:I55" si="50">SUM(G54:H54)</f>
        <v>17</v>
      </c>
      <c r="J54" s="162"/>
      <c r="K54" s="18">
        <v>2</v>
      </c>
      <c r="L54" s="18">
        <v>2</v>
      </c>
      <c r="M54" s="162">
        <f t="shared" ref="M54:M55" si="51">SUM(K54:L54)</f>
        <v>4</v>
      </c>
      <c r="N54" s="162"/>
      <c r="O54" s="18">
        <v>2</v>
      </c>
      <c r="P54" s="18">
        <v>2</v>
      </c>
      <c r="Q54" s="162">
        <f t="shared" ref="Q54:Q55" si="52">SUM(O54:P54)</f>
        <v>4</v>
      </c>
      <c r="R54" s="162"/>
      <c r="S54" s="18">
        <v>3</v>
      </c>
      <c r="T54" s="18">
        <v>1</v>
      </c>
      <c r="U54" s="162">
        <f t="shared" ref="U54:U55" si="53">SUM(S54:T54)</f>
        <v>4</v>
      </c>
      <c r="V54" s="162"/>
      <c r="W54" s="18">
        <v>5</v>
      </c>
      <c r="X54" s="18">
        <v>1</v>
      </c>
      <c r="Y54" s="162">
        <f t="shared" ref="Y54:Y55" si="54">SUM(W54:X54)</f>
        <v>6</v>
      </c>
      <c r="Z54" s="162"/>
      <c r="AA54" s="162">
        <f t="shared" si="48"/>
        <v>22</v>
      </c>
      <c r="AB54" s="162">
        <f t="shared" si="48"/>
        <v>13</v>
      </c>
      <c r="AC54" s="172">
        <f t="shared" ref="AC54:AC55" si="55">SUM(Y54,U54,Q54,M54,I54)</f>
        <v>35</v>
      </c>
    </row>
    <row r="55" spans="1:29">
      <c r="A55" s="96">
        <v>8</v>
      </c>
      <c r="B55" s="96">
        <v>4</v>
      </c>
      <c r="C55" s="96">
        <v>11</v>
      </c>
      <c r="D55" s="2205"/>
      <c r="E55" s="18" t="s">
        <v>67</v>
      </c>
      <c r="F55" s="175"/>
      <c r="G55" s="18">
        <v>10</v>
      </c>
      <c r="H55" s="18">
        <v>4</v>
      </c>
      <c r="I55" s="162">
        <f t="shared" si="50"/>
        <v>14</v>
      </c>
      <c r="J55" s="162"/>
      <c r="K55" s="18">
        <v>6</v>
      </c>
      <c r="L55" s="18">
        <v>1</v>
      </c>
      <c r="M55" s="162">
        <f t="shared" si="51"/>
        <v>7</v>
      </c>
      <c r="N55" s="162"/>
      <c r="O55" s="18">
        <v>1</v>
      </c>
      <c r="P55" s="18">
        <v>0</v>
      </c>
      <c r="Q55" s="162">
        <f t="shared" si="52"/>
        <v>1</v>
      </c>
      <c r="R55" s="162"/>
      <c r="S55" s="18">
        <v>3</v>
      </c>
      <c r="T55" s="18">
        <v>1</v>
      </c>
      <c r="U55" s="162">
        <f t="shared" si="53"/>
        <v>4</v>
      </c>
      <c r="V55" s="162"/>
      <c r="W55" s="18">
        <v>0</v>
      </c>
      <c r="X55" s="18">
        <v>0</v>
      </c>
      <c r="Y55" s="162">
        <f t="shared" si="54"/>
        <v>0</v>
      </c>
      <c r="Z55" s="162"/>
      <c r="AA55" s="162">
        <f t="shared" si="48"/>
        <v>20</v>
      </c>
      <c r="AB55" s="162">
        <f t="shared" si="48"/>
        <v>6</v>
      </c>
      <c r="AC55" s="172">
        <f t="shared" si="55"/>
        <v>26</v>
      </c>
    </row>
    <row r="56" spans="1:29">
      <c r="A56" s="96"/>
      <c r="B56" s="96"/>
      <c r="C56" s="96"/>
      <c r="D56" s="2204">
        <v>1624</v>
      </c>
      <c r="E56" s="40" t="s">
        <v>68</v>
      </c>
      <c r="F56" s="123"/>
      <c r="G56" s="31">
        <f>SUM(G57:G59)</f>
        <v>8</v>
      </c>
      <c r="H56" s="31">
        <f>SUM(H57:H59)</f>
        <v>8</v>
      </c>
      <c r="I56" s="31">
        <f>SUM(G56:H56)</f>
        <v>16</v>
      </c>
      <c r="J56" s="31"/>
      <c r="K56" s="31">
        <f>SUM(K57:K59)</f>
        <v>1</v>
      </c>
      <c r="L56" s="31">
        <f>SUM(L57:L59)</f>
        <v>0</v>
      </c>
      <c r="M56" s="31">
        <f>SUM(K56:L56)</f>
        <v>1</v>
      </c>
      <c r="N56" s="31"/>
      <c r="O56" s="31">
        <f>SUM(O57:O59)</f>
        <v>0</v>
      </c>
      <c r="P56" s="31">
        <f>SUM(P57:P59)</f>
        <v>2</v>
      </c>
      <c r="Q56" s="31">
        <f>SUM(O56:P56)</f>
        <v>2</v>
      </c>
      <c r="R56" s="31"/>
      <c r="S56" s="31">
        <f>SUM(S57:S59)</f>
        <v>0</v>
      </c>
      <c r="T56" s="31">
        <f>SUM(T57:T59)</f>
        <v>1</v>
      </c>
      <c r="U56" s="31">
        <f>SUM(S56:T56)</f>
        <v>1</v>
      </c>
      <c r="V56" s="31"/>
      <c r="W56" s="31">
        <f>SUM(W57:W59)</f>
        <v>5</v>
      </c>
      <c r="X56" s="31">
        <f>SUM(X57:X59)</f>
        <v>10</v>
      </c>
      <c r="Y56" s="31">
        <f>SUM(W56:X56)</f>
        <v>15</v>
      </c>
      <c r="Z56" s="31"/>
      <c r="AA56" s="71">
        <f t="shared" si="48"/>
        <v>14</v>
      </c>
      <c r="AB56" s="71">
        <f t="shared" si="48"/>
        <v>21</v>
      </c>
      <c r="AC56" s="33">
        <f>SUM(Y56,U56,Q56,M56,I56)</f>
        <v>35</v>
      </c>
    </row>
    <row r="57" spans="1:29">
      <c r="A57" s="96">
        <v>9</v>
      </c>
      <c r="B57" s="96">
        <v>4</v>
      </c>
      <c r="C57" s="96">
        <v>8</v>
      </c>
      <c r="D57" s="2205"/>
      <c r="E57" s="18" t="s">
        <v>69</v>
      </c>
      <c r="F57" s="92"/>
      <c r="G57" s="18">
        <v>4</v>
      </c>
      <c r="H57" s="18">
        <v>2</v>
      </c>
      <c r="I57" s="162">
        <f t="shared" ref="I57:I59" si="56">SUM(G57:H57)</f>
        <v>6</v>
      </c>
      <c r="J57" s="162"/>
      <c r="K57" s="18">
        <v>0</v>
      </c>
      <c r="L57" s="18">
        <v>0</v>
      </c>
      <c r="M57" s="162">
        <f t="shared" ref="M57:M59" si="57">SUM(K57:L57)</f>
        <v>0</v>
      </c>
      <c r="N57" s="162"/>
      <c r="O57" s="18">
        <v>0</v>
      </c>
      <c r="P57" s="18">
        <v>2</v>
      </c>
      <c r="Q57" s="162">
        <f t="shared" ref="Q57:Q59" si="58">SUM(O57:P57)</f>
        <v>2</v>
      </c>
      <c r="R57" s="162"/>
      <c r="S57" s="18">
        <v>0</v>
      </c>
      <c r="T57" s="18">
        <v>1</v>
      </c>
      <c r="U57" s="162">
        <f t="shared" ref="U57:U59" si="59">SUM(S57:T57)</f>
        <v>1</v>
      </c>
      <c r="V57" s="162"/>
      <c r="W57" s="18">
        <v>0</v>
      </c>
      <c r="X57" s="18">
        <v>0</v>
      </c>
      <c r="Y57" s="162">
        <f t="shared" ref="Y57:Y59" si="60">SUM(W57:X57)</f>
        <v>0</v>
      </c>
      <c r="Z57" s="162"/>
      <c r="AA57" s="162">
        <f t="shared" si="48"/>
        <v>4</v>
      </c>
      <c r="AB57" s="162">
        <f t="shared" si="48"/>
        <v>5</v>
      </c>
      <c r="AC57" s="172">
        <f t="shared" ref="AC57:AC59" si="61">SUM(Y57,U57,Q57,M57,I57)</f>
        <v>9</v>
      </c>
    </row>
    <row r="58" spans="1:29">
      <c r="A58" s="96">
        <v>9</v>
      </c>
      <c r="B58" s="96">
        <v>4</v>
      </c>
      <c r="C58" s="96">
        <v>8</v>
      </c>
      <c r="D58" s="2205"/>
      <c r="E58" s="18" t="s">
        <v>70</v>
      </c>
      <c r="F58" s="175"/>
      <c r="G58" s="18">
        <v>0</v>
      </c>
      <c r="H58" s="18">
        <v>1</v>
      </c>
      <c r="I58" s="162">
        <f t="shared" si="56"/>
        <v>1</v>
      </c>
      <c r="J58" s="162"/>
      <c r="K58" s="18">
        <v>0</v>
      </c>
      <c r="L58" s="18">
        <v>0</v>
      </c>
      <c r="M58" s="162">
        <f t="shared" si="57"/>
        <v>0</v>
      </c>
      <c r="N58" s="162"/>
      <c r="O58" s="18">
        <v>0</v>
      </c>
      <c r="P58" s="18">
        <v>0</v>
      </c>
      <c r="Q58" s="162">
        <f t="shared" si="58"/>
        <v>0</v>
      </c>
      <c r="R58" s="162"/>
      <c r="S58" s="18">
        <v>0</v>
      </c>
      <c r="T58" s="18">
        <v>0</v>
      </c>
      <c r="U58" s="162">
        <f t="shared" si="59"/>
        <v>0</v>
      </c>
      <c r="V58" s="162"/>
      <c r="W58" s="18">
        <v>5</v>
      </c>
      <c r="X58" s="18">
        <v>8</v>
      </c>
      <c r="Y58" s="162">
        <f t="shared" si="60"/>
        <v>13</v>
      </c>
      <c r="Z58" s="162"/>
      <c r="AA58" s="162">
        <f t="shared" si="48"/>
        <v>5</v>
      </c>
      <c r="AB58" s="162">
        <f t="shared" si="48"/>
        <v>9</v>
      </c>
      <c r="AC58" s="172">
        <f t="shared" si="61"/>
        <v>14</v>
      </c>
    </row>
    <row r="59" spans="1:29">
      <c r="A59" s="96">
        <v>9</v>
      </c>
      <c r="B59" s="96">
        <v>5</v>
      </c>
      <c r="C59" s="96">
        <v>11</v>
      </c>
      <c r="D59" s="2207"/>
      <c r="E59" s="18" t="s">
        <v>71</v>
      </c>
      <c r="F59" s="92"/>
      <c r="G59" s="18">
        <v>4</v>
      </c>
      <c r="H59" s="18">
        <v>5</v>
      </c>
      <c r="I59" s="162">
        <f t="shared" si="56"/>
        <v>9</v>
      </c>
      <c r="J59" s="162"/>
      <c r="K59" s="18">
        <v>1</v>
      </c>
      <c r="L59" s="18">
        <v>0</v>
      </c>
      <c r="M59" s="162">
        <f t="shared" si="57"/>
        <v>1</v>
      </c>
      <c r="N59" s="162"/>
      <c r="O59" s="18">
        <v>0</v>
      </c>
      <c r="P59" s="18">
        <v>0</v>
      </c>
      <c r="Q59" s="162">
        <f t="shared" si="58"/>
        <v>0</v>
      </c>
      <c r="R59" s="162"/>
      <c r="S59" s="18">
        <v>0</v>
      </c>
      <c r="T59" s="18">
        <v>0</v>
      </c>
      <c r="U59" s="162">
        <f t="shared" si="59"/>
        <v>0</v>
      </c>
      <c r="V59" s="162"/>
      <c r="W59" s="18">
        <v>0</v>
      </c>
      <c r="X59" s="18">
        <v>2</v>
      </c>
      <c r="Y59" s="162">
        <f t="shared" si="60"/>
        <v>2</v>
      </c>
      <c r="Z59" s="162"/>
      <c r="AA59" s="162">
        <f t="shared" si="48"/>
        <v>5</v>
      </c>
      <c r="AB59" s="162">
        <f t="shared" si="48"/>
        <v>7</v>
      </c>
      <c r="AC59" s="172">
        <f t="shared" si="61"/>
        <v>12</v>
      </c>
    </row>
    <row r="60" spans="1:29">
      <c r="A60" s="96"/>
      <c r="B60" s="96" t="s">
        <v>72</v>
      </c>
      <c r="C60" s="96" t="s">
        <v>72</v>
      </c>
      <c r="D60" s="55"/>
      <c r="E60" s="29" t="s">
        <v>73</v>
      </c>
      <c r="F60" s="181"/>
      <c r="G60" s="31">
        <v>22</v>
      </c>
      <c r="H60" s="31">
        <v>24</v>
      </c>
      <c r="I60" s="31">
        <f>SUM(G60:H60)</f>
        <v>46</v>
      </c>
      <c r="J60" s="31"/>
      <c r="K60" s="31">
        <v>23</v>
      </c>
      <c r="L60" s="31">
        <v>17</v>
      </c>
      <c r="M60" s="31">
        <f>SUM(K60:L60)</f>
        <v>40</v>
      </c>
      <c r="N60" s="31"/>
      <c r="O60" s="31">
        <v>8</v>
      </c>
      <c r="P60" s="31">
        <v>6</v>
      </c>
      <c r="Q60" s="31">
        <f>SUM(O60:P60)</f>
        <v>14</v>
      </c>
      <c r="R60" s="31"/>
      <c r="S60" s="31">
        <v>15</v>
      </c>
      <c r="T60" s="31">
        <v>14</v>
      </c>
      <c r="U60" s="31">
        <f>SUM(S60:T60)</f>
        <v>29</v>
      </c>
      <c r="V60" s="31"/>
      <c r="W60" s="31">
        <v>33</v>
      </c>
      <c r="X60" s="31">
        <v>30</v>
      </c>
      <c r="Y60" s="31">
        <f>SUM(W60:X60)</f>
        <v>63</v>
      </c>
      <c r="Z60" s="31"/>
      <c r="AA60" s="71">
        <f t="shared" si="48"/>
        <v>101</v>
      </c>
      <c r="AB60" s="71">
        <f t="shared" si="48"/>
        <v>91</v>
      </c>
      <c r="AC60" s="33">
        <f>SUM(Y60,U60,Q60,M60,I60)</f>
        <v>192</v>
      </c>
    </row>
    <row r="61" spans="1:29">
      <c r="D61" s="83"/>
      <c r="E61" s="2208" t="s">
        <v>8</v>
      </c>
      <c r="F61" s="2209"/>
      <c r="G61" s="31">
        <f>SUM(G8+G17+G27+G31+G34+G39+G46+G51+G56+G60)</f>
        <v>575</v>
      </c>
      <c r="H61" s="31">
        <f>SUM(H8+H17+H27+H31+H34+H39+H46+H51+H56+H60)</f>
        <v>433</v>
      </c>
      <c r="I61" s="31">
        <f>SUM(I8+I17+I27+I31+I34+I39+I46+I51+I56+I60)</f>
        <v>1008</v>
      </c>
      <c r="J61" s="31"/>
      <c r="K61" s="31">
        <f>SUM(K8+K17+K27+K31+K34+K39+K46+K51+K56+K60)</f>
        <v>125</v>
      </c>
      <c r="L61" s="31">
        <f>SUM(L8+L17+L27+L31+L34+L39+L46+L51+L56+L60)</f>
        <v>71</v>
      </c>
      <c r="M61" s="31">
        <f>SUM(M8+M17+M27+M31+M34+M39+M46+M51+M56+M60)</f>
        <v>196</v>
      </c>
      <c r="N61" s="31"/>
      <c r="O61" s="31">
        <f>SUM(O8+O17+O27+O31+O34+O39+O46+O51+O56+O60)</f>
        <v>66</v>
      </c>
      <c r="P61" s="31">
        <f>SUM(P8+P17+P27+P31+P34+P39+P46+P51+P56+P60)</f>
        <v>46</v>
      </c>
      <c r="Q61" s="31">
        <f>SUM(Q8+Q17+Q27+Q31+Q34+Q39+Q46+Q51+Q56+Q60)</f>
        <v>112</v>
      </c>
      <c r="R61" s="31"/>
      <c r="S61" s="31">
        <f>SUM(S8+S17+S27+S31+S34+S39+S46+S51+S56+S60)</f>
        <v>224</v>
      </c>
      <c r="T61" s="31">
        <f>SUM(T8+T17+T27+T31+T34+T39+T46+T51+T56+T60)</f>
        <v>153</v>
      </c>
      <c r="U61" s="31">
        <f>SUM(U8+U17+U27+U31+U34+U39+U46+U51+U56+U60)</f>
        <v>377</v>
      </c>
      <c r="V61" s="31"/>
      <c r="W61" s="31">
        <f>SUM(W8+W17+W27+W31+W34+W39+W46+W51+W56+W60)</f>
        <v>525</v>
      </c>
      <c r="X61" s="31">
        <f>SUM(X8+X17+X27+X31+X34+X39+X46+X51+X56+X60)</f>
        <v>234</v>
      </c>
      <c r="Y61" s="31">
        <f>SUM(Y8+Y17+Y27+Y31+Y34+Y39+Y46+Y51+Y56+Y60)</f>
        <v>759</v>
      </c>
      <c r="Z61" s="31"/>
      <c r="AA61" s="31">
        <f>SUM(AA8+AA17+AA27+AA31+AA34+AA39+AA46+AA51+AA56+AA60)</f>
        <v>1515</v>
      </c>
      <c r="AB61" s="31">
        <f>SUM(AB8+AB17+AB27+AB31+AB34+AB39+AB46+AB51+AB56+AB60)</f>
        <v>937</v>
      </c>
      <c r="AC61" s="33">
        <f>SUM(AC8+AC17+AC27+AC31+AC34+AC39+AC46+AC51+AC56+AC60)</f>
        <v>2452</v>
      </c>
    </row>
    <row r="62" spans="1:29" ht="11.25" customHeight="1">
      <c r="E62" s="177" t="s">
        <v>74</v>
      </c>
    </row>
    <row r="63" spans="1:29" ht="11.25" customHeight="1">
      <c r="E63" s="177"/>
    </row>
    <row r="64" spans="1:29" ht="11.25" customHeight="1">
      <c r="E64" s="177"/>
    </row>
  </sheetData>
  <mergeCells count="23">
    <mergeCell ref="D31:D33"/>
    <mergeCell ref="D2:AC2"/>
    <mergeCell ref="D3:AC4"/>
    <mergeCell ref="D5:D7"/>
    <mergeCell ref="E5:F7"/>
    <mergeCell ref="G5:Y5"/>
    <mergeCell ref="AC5:AC7"/>
    <mergeCell ref="G6:I6"/>
    <mergeCell ref="K6:M6"/>
    <mergeCell ref="O6:Q6"/>
    <mergeCell ref="S6:U6"/>
    <mergeCell ref="W6:Y6"/>
    <mergeCell ref="AA6:AB6"/>
    <mergeCell ref="D8:D16"/>
    <mergeCell ref="D17:D26"/>
    <mergeCell ref="D27:D30"/>
    <mergeCell ref="E61:F61"/>
    <mergeCell ref="D34:D38"/>
    <mergeCell ref="AI36:AO40"/>
    <mergeCell ref="D39:D45"/>
    <mergeCell ref="D46:D50"/>
    <mergeCell ref="D51:D55"/>
    <mergeCell ref="D56:D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7"/>
  <sheetViews>
    <sheetView workbookViewId="0">
      <selection activeCell="X20" sqref="X20:AA33"/>
    </sheetView>
  </sheetViews>
  <sheetFormatPr baseColWidth="10" defaultRowHeight="12.75"/>
  <cols>
    <col min="1" max="1" width="1.7109375" style="2" customWidth="1"/>
    <col min="2" max="2" width="2.28515625" style="2" customWidth="1"/>
    <col min="3" max="3" width="2.85546875" style="182" customWidth="1"/>
    <col min="4" max="4" width="6.7109375" style="2" customWidth="1"/>
    <col min="5" max="5" width="1.5703125" style="2" customWidth="1"/>
    <col min="6" max="6" width="56.140625" style="2" customWidth="1"/>
    <col min="7" max="9" width="5.7109375" style="2" customWidth="1"/>
    <col min="10" max="10" width="0.85546875" style="2" customWidth="1"/>
    <col min="11" max="13" width="5.7109375" style="2" customWidth="1"/>
    <col min="14" max="14" width="0.85546875" style="2" customWidth="1"/>
    <col min="15" max="17" width="5.7109375" style="2" customWidth="1"/>
    <col min="18" max="18" width="0.85546875" style="2" customWidth="1"/>
    <col min="19" max="20" width="5.7109375" style="2" customWidth="1"/>
    <col min="21" max="21" width="7.28515625" style="2" customWidth="1"/>
    <col min="22" max="23" width="11.42578125" style="2"/>
    <col min="24" max="24" width="4.7109375" style="2" customWidth="1"/>
    <col min="25" max="25" width="6.5703125" style="2" customWidth="1"/>
    <col min="26" max="26" width="2.28515625" style="2" customWidth="1"/>
    <col min="27" max="27" width="26" style="2" customWidth="1"/>
    <col min="28" max="28" width="8" style="2" customWidth="1"/>
    <col min="29" max="29" width="1" style="2" customWidth="1"/>
    <col min="30" max="30" width="6.7109375" style="2" customWidth="1"/>
    <col min="31" max="31" width="1" style="2" customWidth="1"/>
    <col min="32" max="32" width="6.7109375" style="2" customWidth="1"/>
    <col min="33" max="33" width="1" style="2" customWidth="1"/>
    <col min="34" max="34" width="6.7109375" style="2" customWidth="1"/>
    <col min="35" max="35" width="1" style="2" customWidth="1"/>
    <col min="36" max="36" width="6.7109375" style="2" customWidth="1"/>
    <col min="37" max="37" width="1" style="2" customWidth="1"/>
    <col min="38" max="38" width="6.7109375" style="2" customWidth="1"/>
    <col min="39" max="39" width="1" style="2" customWidth="1"/>
    <col min="40" max="41" width="6.7109375" style="2" customWidth="1"/>
    <col min="42" max="256" width="11.42578125" style="2"/>
    <col min="257" max="257" width="1.7109375" style="2" customWidth="1"/>
    <col min="258" max="258" width="2.28515625" style="2" customWidth="1"/>
    <col min="259" max="259" width="2.85546875" style="2" customWidth="1"/>
    <col min="260" max="260" width="6.7109375" style="2" customWidth="1"/>
    <col min="261" max="261" width="1.5703125" style="2" customWidth="1"/>
    <col min="262" max="262" width="56.140625" style="2" customWidth="1"/>
    <col min="263" max="265" width="5.7109375" style="2" customWidth="1"/>
    <col min="266" max="266" width="0.85546875" style="2" customWidth="1"/>
    <col min="267" max="269" width="5.7109375" style="2" customWidth="1"/>
    <col min="270" max="270" width="0.85546875" style="2" customWidth="1"/>
    <col min="271" max="273" width="5.7109375" style="2" customWidth="1"/>
    <col min="274" max="274" width="0.85546875" style="2" customWidth="1"/>
    <col min="275" max="276" width="5.7109375" style="2" customWidth="1"/>
    <col min="277" max="277" width="7.28515625" style="2" customWidth="1"/>
    <col min="278" max="279" width="11.42578125" style="2"/>
    <col min="280" max="280" width="4.7109375" style="2" customWidth="1"/>
    <col min="281" max="281" width="6.5703125" style="2" customWidth="1"/>
    <col min="282" max="282" width="2.28515625" style="2" customWidth="1"/>
    <col min="283" max="283" width="26" style="2" customWidth="1"/>
    <col min="284" max="284" width="8" style="2" customWidth="1"/>
    <col min="285" max="285" width="1" style="2" customWidth="1"/>
    <col min="286" max="286" width="6.7109375" style="2" customWidth="1"/>
    <col min="287" max="287" width="1" style="2" customWidth="1"/>
    <col min="288" max="288" width="6.7109375" style="2" customWidth="1"/>
    <col min="289" max="289" width="1" style="2" customWidth="1"/>
    <col min="290" max="290" width="6.7109375" style="2" customWidth="1"/>
    <col min="291" max="291" width="1" style="2" customWidth="1"/>
    <col min="292" max="292" width="6.7109375" style="2" customWidth="1"/>
    <col min="293" max="293" width="1" style="2" customWidth="1"/>
    <col min="294" max="294" width="6.7109375" style="2" customWidth="1"/>
    <col min="295" max="295" width="1" style="2" customWidth="1"/>
    <col min="296" max="297" width="6.7109375" style="2" customWidth="1"/>
    <col min="298" max="512" width="11.42578125" style="2"/>
    <col min="513" max="513" width="1.7109375" style="2" customWidth="1"/>
    <col min="514" max="514" width="2.28515625" style="2" customWidth="1"/>
    <col min="515" max="515" width="2.85546875" style="2" customWidth="1"/>
    <col min="516" max="516" width="6.7109375" style="2" customWidth="1"/>
    <col min="517" max="517" width="1.5703125" style="2" customWidth="1"/>
    <col min="518" max="518" width="56.140625" style="2" customWidth="1"/>
    <col min="519" max="521" width="5.7109375" style="2" customWidth="1"/>
    <col min="522" max="522" width="0.85546875" style="2" customWidth="1"/>
    <col min="523" max="525" width="5.7109375" style="2" customWidth="1"/>
    <col min="526" max="526" width="0.85546875" style="2" customWidth="1"/>
    <col min="527" max="529" width="5.7109375" style="2" customWidth="1"/>
    <col min="530" max="530" width="0.85546875" style="2" customWidth="1"/>
    <col min="531" max="532" width="5.7109375" style="2" customWidth="1"/>
    <col min="533" max="533" width="7.28515625" style="2" customWidth="1"/>
    <col min="534" max="535" width="11.42578125" style="2"/>
    <col min="536" max="536" width="4.7109375" style="2" customWidth="1"/>
    <col min="537" max="537" width="6.5703125" style="2" customWidth="1"/>
    <col min="538" max="538" width="2.28515625" style="2" customWidth="1"/>
    <col min="539" max="539" width="26" style="2" customWidth="1"/>
    <col min="540" max="540" width="8" style="2" customWidth="1"/>
    <col min="541" max="541" width="1" style="2" customWidth="1"/>
    <col min="542" max="542" width="6.7109375" style="2" customWidth="1"/>
    <col min="543" max="543" width="1" style="2" customWidth="1"/>
    <col min="544" max="544" width="6.7109375" style="2" customWidth="1"/>
    <col min="545" max="545" width="1" style="2" customWidth="1"/>
    <col min="546" max="546" width="6.7109375" style="2" customWidth="1"/>
    <col min="547" max="547" width="1" style="2" customWidth="1"/>
    <col min="548" max="548" width="6.7109375" style="2" customWidth="1"/>
    <col min="549" max="549" width="1" style="2" customWidth="1"/>
    <col min="550" max="550" width="6.7109375" style="2" customWidth="1"/>
    <col min="551" max="551" width="1" style="2" customWidth="1"/>
    <col min="552" max="553" width="6.7109375" style="2" customWidth="1"/>
    <col min="554" max="768" width="11.42578125" style="2"/>
    <col min="769" max="769" width="1.7109375" style="2" customWidth="1"/>
    <col min="770" max="770" width="2.28515625" style="2" customWidth="1"/>
    <col min="771" max="771" width="2.85546875" style="2" customWidth="1"/>
    <col min="772" max="772" width="6.7109375" style="2" customWidth="1"/>
    <col min="773" max="773" width="1.5703125" style="2" customWidth="1"/>
    <col min="774" max="774" width="56.140625" style="2" customWidth="1"/>
    <col min="775" max="777" width="5.7109375" style="2" customWidth="1"/>
    <col min="778" max="778" width="0.85546875" style="2" customWidth="1"/>
    <col min="779" max="781" width="5.7109375" style="2" customWidth="1"/>
    <col min="782" max="782" width="0.85546875" style="2" customWidth="1"/>
    <col min="783" max="785" width="5.7109375" style="2" customWidth="1"/>
    <col min="786" max="786" width="0.85546875" style="2" customWidth="1"/>
    <col min="787" max="788" width="5.7109375" style="2" customWidth="1"/>
    <col min="789" max="789" width="7.28515625" style="2" customWidth="1"/>
    <col min="790" max="791" width="11.42578125" style="2"/>
    <col min="792" max="792" width="4.7109375" style="2" customWidth="1"/>
    <col min="793" max="793" width="6.5703125" style="2" customWidth="1"/>
    <col min="794" max="794" width="2.28515625" style="2" customWidth="1"/>
    <col min="795" max="795" width="26" style="2" customWidth="1"/>
    <col min="796" max="796" width="8" style="2" customWidth="1"/>
    <col min="797" max="797" width="1" style="2" customWidth="1"/>
    <col min="798" max="798" width="6.7109375" style="2" customWidth="1"/>
    <col min="799" max="799" width="1" style="2" customWidth="1"/>
    <col min="800" max="800" width="6.7109375" style="2" customWidth="1"/>
    <col min="801" max="801" width="1" style="2" customWidth="1"/>
    <col min="802" max="802" width="6.7109375" style="2" customWidth="1"/>
    <col min="803" max="803" width="1" style="2" customWidth="1"/>
    <col min="804" max="804" width="6.7109375" style="2" customWidth="1"/>
    <col min="805" max="805" width="1" style="2" customWidth="1"/>
    <col min="806" max="806" width="6.7109375" style="2" customWidth="1"/>
    <col min="807" max="807" width="1" style="2" customWidth="1"/>
    <col min="808" max="809" width="6.7109375" style="2" customWidth="1"/>
    <col min="810" max="1024" width="11.42578125" style="2"/>
    <col min="1025" max="1025" width="1.7109375" style="2" customWidth="1"/>
    <col min="1026" max="1026" width="2.28515625" style="2" customWidth="1"/>
    <col min="1027" max="1027" width="2.85546875" style="2" customWidth="1"/>
    <col min="1028" max="1028" width="6.7109375" style="2" customWidth="1"/>
    <col min="1029" max="1029" width="1.5703125" style="2" customWidth="1"/>
    <col min="1030" max="1030" width="56.140625" style="2" customWidth="1"/>
    <col min="1031" max="1033" width="5.7109375" style="2" customWidth="1"/>
    <col min="1034" max="1034" width="0.85546875" style="2" customWidth="1"/>
    <col min="1035" max="1037" width="5.7109375" style="2" customWidth="1"/>
    <col min="1038" max="1038" width="0.85546875" style="2" customWidth="1"/>
    <col min="1039" max="1041" width="5.7109375" style="2" customWidth="1"/>
    <col min="1042" max="1042" width="0.85546875" style="2" customWidth="1"/>
    <col min="1043" max="1044" width="5.7109375" style="2" customWidth="1"/>
    <col min="1045" max="1045" width="7.28515625" style="2" customWidth="1"/>
    <col min="1046" max="1047" width="11.42578125" style="2"/>
    <col min="1048" max="1048" width="4.7109375" style="2" customWidth="1"/>
    <col min="1049" max="1049" width="6.5703125" style="2" customWidth="1"/>
    <col min="1050" max="1050" width="2.28515625" style="2" customWidth="1"/>
    <col min="1051" max="1051" width="26" style="2" customWidth="1"/>
    <col min="1052" max="1052" width="8" style="2" customWidth="1"/>
    <col min="1053" max="1053" width="1" style="2" customWidth="1"/>
    <col min="1054" max="1054" width="6.7109375" style="2" customWidth="1"/>
    <col min="1055" max="1055" width="1" style="2" customWidth="1"/>
    <col min="1056" max="1056" width="6.7109375" style="2" customWidth="1"/>
    <col min="1057" max="1057" width="1" style="2" customWidth="1"/>
    <col min="1058" max="1058" width="6.7109375" style="2" customWidth="1"/>
    <col min="1059" max="1059" width="1" style="2" customWidth="1"/>
    <col min="1060" max="1060" width="6.7109375" style="2" customWidth="1"/>
    <col min="1061" max="1061" width="1" style="2" customWidth="1"/>
    <col min="1062" max="1062" width="6.7109375" style="2" customWidth="1"/>
    <col min="1063" max="1063" width="1" style="2" customWidth="1"/>
    <col min="1064" max="1065" width="6.7109375" style="2" customWidth="1"/>
    <col min="1066" max="1280" width="11.42578125" style="2"/>
    <col min="1281" max="1281" width="1.7109375" style="2" customWidth="1"/>
    <col min="1282" max="1282" width="2.28515625" style="2" customWidth="1"/>
    <col min="1283" max="1283" width="2.85546875" style="2" customWidth="1"/>
    <col min="1284" max="1284" width="6.7109375" style="2" customWidth="1"/>
    <col min="1285" max="1285" width="1.5703125" style="2" customWidth="1"/>
    <col min="1286" max="1286" width="56.140625" style="2" customWidth="1"/>
    <col min="1287" max="1289" width="5.7109375" style="2" customWidth="1"/>
    <col min="1290" max="1290" width="0.85546875" style="2" customWidth="1"/>
    <col min="1291" max="1293" width="5.7109375" style="2" customWidth="1"/>
    <col min="1294" max="1294" width="0.85546875" style="2" customWidth="1"/>
    <col min="1295" max="1297" width="5.7109375" style="2" customWidth="1"/>
    <col min="1298" max="1298" width="0.85546875" style="2" customWidth="1"/>
    <col min="1299" max="1300" width="5.7109375" style="2" customWidth="1"/>
    <col min="1301" max="1301" width="7.28515625" style="2" customWidth="1"/>
    <col min="1302" max="1303" width="11.42578125" style="2"/>
    <col min="1304" max="1304" width="4.7109375" style="2" customWidth="1"/>
    <col min="1305" max="1305" width="6.5703125" style="2" customWidth="1"/>
    <col min="1306" max="1306" width="2.28515625" style="2" customWidth="1"/>
    <col min="1307" max="1307" width="26" style="2" customWidth="1"/>
    <col min="1308" max="1308" width="8" style="2" customWidth="1"/>
    <col min="1309" max="1309" width="1" style="2" customWidth="1"/>
    <col min="1310" max="1310" width="6.7109375" style="2" customWidth="1"/>
    <col min="1311" max="1311" width="1" style="2" customWidth="1"/>
    <col min="1312" max="1312" width="6.7109375" style="2" customWidth="1"/>
    <col min="1313" max="1313" width="1" style="2" customWidth="1"/>
    <col min="1314" max="1314" width="6.7109375" style="2" customWidth="1"/>
    <col min="1315" max="1315" width="1" style="2" customWidth="1"/>
    <col min="1316" max="1316" width="6.7109375" style="2" customWidth="1"/>
    <col min="1317" max="1317" width="1" style="2" customWidth="1"/>
    <col min="1318" max="1318" width="6.7109375" style="2" customWidth="1"/>
    <col min="1319" max="1319" width="1" style="2" customWidth="1"/>
    <col min="1320" max="1321" width="6.7109375" style="2" customWidth="1"/>
    <col min="1322" max="1536" width="11.42578125" style="2"/>
    <col min="1537" max="1537" width="1.7109375" style="2" customWidth="1"/>
    <col min="1538" max="1538" width="2.28515625" style="2" customWidth="1"/>
    <col min="1539" max="1539" width="2.85546875" style="2" customWidth="1"/>
    <col min="1540" max="1540" width="6.7109375" style="2" customWidth="1"/>
    <col min="1541" max="1541" width="1.5703125" style="2" customWidth="1"/>
    <col min="1542" max="1542" width="56.140625" style="2" customWidth="1"/>
    <col min="1543" max="1545" width="5.7109375" style="2" customWidth="1"/>
    <col min="1546" max="1546" width="0.85546875" style="2" customWidth="1"/>
    <col min="1547" max="1549" width="5.7109375" style="2" customWidth="1"/>
    <col min="1550" max="1550" width="0.85546875" style="2" customWidth="1"/>
    <col min="1551" max="1553" width="5.7109375" style="2" customWidth="1"/>
    <col min="1554" max="1554" width="0.85546875" style="2" customWidth="1"/>
    <col min="1555" max="1556" width="5.7109375" style="2" customWidth="1"/>
    <col min="1557" max="1557" width="7.28515625" style="2" customWidth="1"/>
    <col min="1558" max="1559" width="11.42578125" style="2"/>
    <col min="1560" max="1560" width="4.7109375" style="2" customWidth="1"/>
    <col min="1561" max="1561" width="6.5703125" style="2" customWidth="1"/>
    <col min="1562" max="1562" width="2.28515625" style="2" customWidth="1"/>
    <col min="1563" max="1563" width="26" style="2" customWidth="1"/>
    <col min="1564" max="1564" width="8" style="2" customWidth="1"/>
    <col min="1565" max="1565" width="1" style="2" customWidth="1"/>
    <col min="1566" max="1566" width="6.7109375" style="2" customWidth="1"/>
    <col min="1567" max="1567" width="1" style="2" customWidth="1"/>
    <col min="1568" max="1568" width="6.7109375" style="2" customWidth="1"/>
    <col min="1569" max="1569" width="1" style="2" customWidth="1"/>
    <col min="1570" max="1570" width="6.7109375" style="2" customWidth="1"/>
    <col min="1571" max="1571" width="1" style="2" customWidth="1"/>
    <col min="1572" max="1572" width="6.7109375" style="2" customWidth="1"/>
    <col min="1573" max="1573" width="1" style="2" customWidth="1"/>
    <col min="1574" max="1574" width="6.7109375" style="2" customWidth="1"/>
    <col min="1575" max="1575" width="1" style="2" customWidth="1"/>
    <col min="1576" max="1577" width="6.7109375" style="2" customWidth="1"/>
    <col min="1578" max="1792" width="11.42578125" style="2"/>
    <col min="1793" max="1793" width="1.7109375" style="2" customWidth="1"/>
    <col min="1794" max="1794" width="2.28515625" style="2" customWidth="1"/>
    <col min="1795" max="1795" width="2.85546875" style="2" customWidth="1"/>
    <col min="1796" max="1796" width="6.7109375" style="2" customWidth="1"/>
    <col min="1797" max="1797" width="1.5703125" style="2" customWidth="1"/>
    <col min="1798" max="1798" width="56.140625" style="2" customWidth="1"/>
    <col min="1799" max="1801" width="5.7109375" style="2" customWidth="1"/>
    <col min="1802" max="1802" width="0.85546875" style="2" customWidth="1"/>
    <col min="1803" max="1805" width="5.7109375" style="2" customWidth="1"/>
    <col min="1806" max="1806" width="0.85546875" style="2" customWidth="1"/>
    <col min="1807" max="1809" width="5.7109375" style="2" customWidth="1"/>
    <col min="1810" max="1810" width="0.85546875" style="2" customWidth="1"/>
    <col min="1811" max="1812" width="5.7109375" style="2" customWidth="1"/>
    <col min="1813" max="1813" width="7.28515625" style="2" customWidth="1"/>
    <col min="1814" max="1815" width="11.42578125" style="2"/>
    <col min="1816" max="1816" width="4.7109375" style="2" customWidth="1"/>
    <col min="1817" max="1817" width="6.5703125" style="2" customWidth="1"/>
    <col min="1818" max="1818" width="2.28515625" style="2" customWidth="1"/>
    <col min="1819" max="1819" width="26" style="2" customWidth="1"/>
    <col min="1820" max="1820" width="8" style="2" customWidth="1"/>
    <col min="1821" max="1821" width="1" style="2" customWidth="1"/>
    <col min="1822" max="1822" width="6.7109375" style="2" customWidth="1"/>
    <col min="1823" max="1823" width="1" style="2" customWidth="1"/>
    <col min="1824" max="1824" width="6.7109375" style="2" customWidth="1"/>
    <col min="1825" max="1825" width="1" style="2" customWidth="1"/>
    <col min="1826" max="1826" width="6.7109375" style="2" customWidth="1"/>
    <col min="1827" max="1827" width="1" style="2" customWidth="1"/>
    <col min="1828" max="1828" width="6.7109375" style="2" customWidth="1"/>
    <col min="1829" max="1829" width="1" style="2" customWidth="1"/>
    <col min="1830" max="1830" width="6.7109375" style="2" customWidth="1"/>
    <col min="1831" max="1831" width="1" style="2" customWidth="1"/>
    <col min="1832" max="1833" width="6.7109375" style="2" customWidth="1"/>
    <col min="1834" max="2048" width="11.42578125" style="2"/>
    <col min="2049" max="2049" width="1.7109375" style="2" customWidth="1"/>
    <col min="2050" max="2050" width="2.28515625" style="2" customWidth="1"/>
    <col min="2051" max="2051" width="2.85546875" style="2" customWidth="1"/>
    <col min="2052" max="2052" width="6.7109375" style="2" customWidth="1"/>
    <col min="2053" max="2053" width="1.5703125" style="2" customWidth="1"/>
    <col min="2054" max="2054" width="56.140625" style="2" customWidth="1"/>
    <col min="2055" max="2057" width="5.7109375" style="2" customWidth="1"/>
    <col min="2058" max="2058" width="0.85546875" style="2" customWidth="1"/>
    <col min="2059" max="2061" width="5.7109375" style="2" customWidth="1"/>
    <col min="2062" max="2062" width="0.85546875" style="2" customWidth="1"/>
    <col min="2063" max="2065" width="5.7109375" style="2" customWidth="1"/>
    <col min="2066" max="2066" width="0.85546875" style="2" customWidth="1"/>
    <col min="2067" max="2068" width="5.7109375" style="2" customWidth="1"/>
    <col min="2069" max="2069" width="7.28515625" style="2" customWidth="1"/>
    <col min="2070" max="2071" width="11.42578125" style="2"/>
    <col min="2072" max="2072" width="4.7109375" style="2" customWidth="1"/>
    <col min="2073" max="2073" width="6.5703125" style="2" customWidth="1"/>
    <col min="2074" max="2074" width="2.28515625" style="2" customWidth="1"/>
    <col min="2075" max="2075" width="26" style="2" customWidth="1"/>
    <col min="2076" max="2076" width="8" style="2" customWidth="1"/>
    <col min="2077" max="2077" width="1" style="2" customWidth="1"/>
    <col min="2078" max="2078" width="6.7109375" style="2" customWidth="1"/>
    <col min="2079" max="2079" width="1" style="2" customWidth="1"/>
    <col min="2080" max="2080" width="6.7109375" style="2" customWidth="1"/>
    <col min="2081" max="2081" width="1" style="2" customWidth="1"/>
    <col min="2082" max="2082" width="6.7109375" style="2" customWidth="1"/>
    <col min="2083" max="2083" width="1" style="2" customWidth="1"/>
    <col min="2084" max="2084" width="6.7109375" style="2" customWidth="1"/>
    <col min="2085" max="2085" width="1" style="2" customWidth="1"/>
    <col min="2086" max="2086" width="6.7109375" style="2" customWidth="1"/>
    <col min="2087" max="2087" width="1" style="2" customWidth="1"/>
    <col min="2088" max="2089" width="6.7109375" style="2" customWidth="1"/>
    <col min="2090" max="2304" width="11.42578125" style="2"/>
    <col min="2305" max="2305" width="1.7109375" style="2" customWidth="1"/>
    <col min="2306" max="2306" width="2.28515625" style="2" customWidth="1"/>
    <col min="2307" max="2307" width="2.85546875" style="2" customWidth="1"/>
    <col min="2308" max="2308" width="6.7109375" style="2" customWidth="1"/>
    <col min="2309" max="2309" width="1.5703125" style="2" customWidth="1"/>
    <col min="2310" max="2310" width="56.140625" style="2" customWidth="1"/>
    <col min="2311" max="2313" width="5.7109375" style="2" customWidth="1"/>
    <col min="2314" max="2314" width="0.85546875" style="2" customWidth="1"/>
    <col min="2315" max="2317" width="5.7109375" style="2" customWidth="1"/>
    <col min="2318" max="2318" width="0.85546875" style="2" customWidth="1"/>
    <col min="2319" max="2321" width="5.7109375" style="2" customWidth="1"/>
    <col min="2322" max="2322" width="0.85546875" style="2" customWidth="1"/>
    <col min="2323" max="2324" width="5.7109375" style="2" customWidth="1"/>
    <col min="2325" max="2325" width="7.28515625" style="2" customWidth="1"/>
    <col min="2326" max="2327" width="11.42578125" style="2"/>
    <col min="2328" max="2328" width="4.7109375" style="2" customWidth="1"/>
    <col min="2329" max="2329" width="6.5703125" style="2" customWidth="1"/>
    <col min="2330" max="2330" width="2.28515625" style="2" customWidth="1"/>
    <col min="2331" max="2331" width="26" style="2" customWidth="1"/>
    <col min="2332" max="2332" width="8" style="2" customWidth="1"/>
    <col min="2333" max="2333" width="1" style="2" customWidth="1"/>
    <col min="2334" max="2334" width="6.7109375" style="2" customWidth="1"/>
    <col min="2335" max="2335" width="1" style="2" customWidth="1"/>
    <col min="2336" max="2336" width="6.7109375" style="2" customWidth="1"/>
    <col min="2337" max="2337" width="1" style="2" customWidth="1"/>
    <col min="2338" max="2338" width="6.7109375" style="2" customWidth="1"/>
    <col min="2339" max="2339" width="1" style="2" customWidth="1"/>
    <col min="2340" max="2340" width="6.7109375" style="2" customWidth="1"/>
    <col min="2341" max="2341" width="1" style="2" customWidth="1"/>
    <col min="2342" max="2342" width="6.7109375" style="2" customWidth="1"/>
    <col min="2343" max="2343" width="1" style="2" customWidth="1"/>
    <col min="2344" max="2345" width="6.7109375" style="2" customWidth="1"/>
    <col min="2346" max="2560" width="11.42578125" style="2"/>
    <col min="2561" max="2561" width="1.7109375" style="2" customWidth="1"/>
    <col min="2562" max="2562" width="2.28515625" style="2" customWidth="1"/>
    <col min="2563" max="2563" width="2.85546875" style="2" customWidth="1"/>
    <col min="2564" max="2564" width="6.7109375" style="2" customWidth="1"/>
    <col min="2565" max="2565" width="1.5703125" style="2" customWidth="1"/>
    <col min="2566" max="2566" width="56.140625" style="2" customWidth="1"/>
    <col min="2567" max="2569" width="5.7109375" style="2" customWidth="1"/>
    <col min="2570" max="2570" width="0.85546875" style="2" customWidth="1"/>
    <col min="2571" max="2573" width="5.7109375" style="2" customWidth="1"/>
    <col min="2574" max="2574" width="0.85546875" style="2" customWidth="1"/>
    <col min="2575" max="2577" width="5.7109375" style="2" customWidth="1"/>
    <col min="2578" max="2578" width="0.85546875" style="2" customWidth="1"/>
    <col min="2579" max="2580" width="5.7109375" style="2" customWidth="1"/>
    <col min="2581" max="2581" width="7.28515625" style="2" customWidth="1"/>
    <col min="2582" max="2583" width="11.42578125" style="2"/>
    <col min="2584" max="2584" width="4.7109375" style="2" customWidth="1"/>
    <col min="2585" max="2585" width="6.5703125" style="2" customWidth="1"/>
    <col min="2586" max="2586" width="2.28515625" style="2" customWidth="1"/>
    <col min="2587" max="2587" width="26" style="2" customWidth="1"/>
    <col min="2588" max="2588" width="8" style="2" customWidth="1"/>
    <col min="2589" max="2589" width="1" style="2" customWidth="1"/>
    <col min="2590" max="2590" width="6.7109375" style="2" customWidth="1"/>
    <col min="2591" max="2591" width="1" style="2" customWidth="1"/>
    <col min="2592" max="2592" width="6.7109375" style="2" customWidth="1"/>
    <col min="2593" max="2593" width="1" style="2" customWidth="1"/>
    <col min="2594" max="2594" width="6.7109375" style="2" customWidth="1"/>
    <col min="2595" max="2595" width="1" style="2" customWidth="1"/>
    <col min="2596" max="2596" width="6.7109375" style="2" customWidth="1"/>
    <col min="2597" max="2597" width="1" style="2" customWidth="1"/>
    <col min="2598" max="2598" width="6.7109375" style="2" customWidth="1"/>
    <col min="2599" max="2599" width="1" style="2" customWidth="1"/>
    <col min="2600" max="2601" width="6.7109375" style="2" customWidth="1"/>
    <col min="2602" max="2816" width="11.42578125" style="2"/>
    <col min="2817" max="2817" width="1.7109375" style="2" customWidth="1"/>
    <col min="2818" max="2818" width="2.28515625" style="2" customWidth="1"/>
    <col min="2819" max="2819" width="2.85546875" style="2" customWidth="1"/>
    <col min="2820" max="2820" width="6.7109375" style="2" customWidth="1"/>
    <col min="2821" max="2821" width="1.5703125" style="2" customWidth="1"/>
    <col min="2822" max="2822" width="56.140625" style="2" customWidth="1"/>
    <col min="2823" max="2825" width="5.7109375" style="2" customWidth="1"/>
    <col min="2826" max="2826" width="0.85546875" style="2" customWidth="1"/>
    <col min="2827" max="2829" width="5.7109375" style="2" customWidth="1"/>
    <col min="2830" max="2830" width="0.85546875" style="2" customWidth="1"/>
    <col min="2831" max="2833" width="5.7109375" style="2" customWidth="1"/>
    <col min="2834" max="2834" width="0.85546875" style="2" customWidth="1"/>
    <col min="2835" max="2836" width="5.7109375" style="2" customWidth="1"/>
    <col min="2837" max="2837" width="7.28515625" style="2" customWidth="1"/>
    <col min="2838" max="2839" width="11.42578125" style="2"/>
    <col min="2840" max="2840" width="4.7109375" style="2" customWidth="1"/>
    <col min="2841" max="2841" width="6.5703125" style="2" customWidth="1"/>
    <col min="2842" max="2842" width="2.28515625" style="2" customWidth="1"/>
    <col min="2843" max="2843" width="26" style="2" customWidth="1"/>
    <col min="2844" max="2844" width="8" style="2" customWidth="1"/>
    <col min="2845" max="2845" width="1" style="2" customWidth="1"/>
    <col min="2846" max="2846" width="6.7109375" style="2" customWidth="1"/>
    <col min="2847" max="2847" width="1" style="2" customWidth="1"/>
    <col min="2848" max="2848" width="6.7109375" style="2" customWidth="1"/>
    <col min="2849" max="2849" width="1" style="2" customWidth="1"/>
    <col min="2850" max="2850" width="6.7109375" style="2" customWidth="1"/>
    <col min="2851" max="2851" width="1" style="2" customWidth="1"/>
    <col min="2852" max="2852" width="6.7109375" style="2" customWidth="1"/>
    <col min="2853" max="2853" width="1" style="2" customWidth="1"/>
    <col min="2854" max="2854" width="6.7109375" style="2" customWidth="1"/>
    <col min="2855" max="2855" width="1" style="2" customWidth="1"/>
    <col min="2856" max="2857" width="6.7109375" style="2" customWidth="1"/>
    <col min="2858" max="3072" width="11.42578125" style="2"/>
    <col min="3073" max="3073" width="1.7109375" style="2" customWidth="1"/>
    <col min="3074" max="3074" width="2.28515625" style="2" customWidth="1"/>
    <col min="3075" max="3075" width="2.85546875" style="2" customWidth="1"/>
    <col min="3076" max="3076" width="6.7109375" style="2" customWidth="1"/>
    <col min="3077" max="3077" width="1.5703125" style="2" customWidth="1"/>
    <col min="3078" max="3078" width="56.140625" style="2" customWidth="1"/>
    <col min="3079" max="3081" width="5.7109375" style="2" customWidth="1"/>
    <col min="3082" max="3082" width="0.85546875" style="2" customWidth="1"/>
    <col min="3083" max="3085" width="5.7109375" style="2" customWidth="1"/>
    <col min="3086" max="3086" width="0.85546875" style="2" customWidth="1"/>
    <col min="3087" max="3089" width="5.7109375" style="2" customWidth="1"/>
    <col min="3090" max="3090" width="0.85546875" style="2" customWidth="1"/>
    <col min="3091" max="3092" width="5.7109375" style="2" customWidth="1"/>
    <col min="3093" max="3093" width="7.28515625" style="2" customWidth="1"/>
    <col min="3094" max="3095" width="11.42578125" style="2"/>
    <col min="3096" max="3096" width="4.7109375" style="2" customWidth="1"/>
    <col min="3097" max="3097" width="6.5703125" style="2" customWidth="1"/>
    <col min="3098" max="3098" width="2.28515625" style="2" customWidth="1"/>
    <col min="3099" max="3099" width="26" style="2" customWidth="1"/>
    <col min="3100" max="3100" width="8" style="2" customWidth="1"/>
    <col min="3101" max="3101" width="1" style="2" customWidth="1"/>
    <col min="3102" max="3102" width="6.7109375" style="2" customWidth="1"/>
    <col min="3103" max="3103" width="1" style="2" customWidth="1"/>
    <col min="3104" max="3104" width="6.7109375" style="2" customWidth="1"/>
    <col min="3105" max="3105" width="1" style="2" customWidth="1"/>
    <col min="3106" max="3106" width="6.7109375" style="2" customWidth="1"/>
    <col min="3107" max="3107" width="1" style="2" customWidth="1"/>
    <col min="3108" max="3108" width="6.7109375" style="2" customWidth="1"/>
    <col min="3109" max="3109" width="1" style="2" customWidth="1"/>
    <col min="3110" max="3110" width="6.7109375" style="2" customWidth="1"/>
    <col min="3111" max="3111" width="1" style="2" customWidth="1"/>
    <col min="3112" max="3113" width="6.7109375" style="2" customWidth="1"/>
    <col min="3114" max="3328" width="11.42578125" style="2"/>
    <col min="3329" max="3329" width="1.7109375" style="2" customWidth="1"/>
    <col min="3330" max="3330" width="2.28515625" style="2" customWidth="1"/>
    <col min="3331" max="3331" width="2.85546875" style="2" customWidth="1"/>
    <col min="3332" max="3332" width="6.7109375" style="2" customWidth="1"/>
    <col min="3333" max="3333" width="1.5703125" style="2" customWidth="1"/>
    <col min="3334" max="3334" width="56.140625" style="2" customWidth="1"/>
    <col min="3335" max="3337" width="5.7109375" style="2" customWidth="1"/>
    <col min="3338" max="3338" width="0.85546875" style="2" customWidth="1"/>
    <col min="3339" max="3341" width="5.7109375" style="2" customWidth="1"/>
    <col min="3342" max="3342" width="0.85546875" style="2" customWidth="1"/>
    <col min="3343" max="3345" width="5.7109375" style="2" customWidth="1"/>
    <col min="3346" max="3346" width="0.85546875" style="2" customWidth="1"/>
    <col min="3347" max="3348" width="5.7109375" style="2" customWidth="1"/>
    <col min="3349" max="3349" width="7.28515625" style="2" customWidth="1"/>
    <col min="3350" max="3351" width="11.42578125" style="2"/>
    <col min="3352" max="3352" width="4.7109375" style="2" customWidth="1"/>
    <col min="3353" max="3353" width="6.5703125" style="2" customWidth="1"/>
    <col min="3354" max="3354" width="2.28515625" style="2" customWidth="1"/>
    <col min="3355" max="3355" width="26" style="2" customWidth="1"/>
    <col min="3356" max="3356" width="8" style="2" customWidth="1"/>
    <col min="3357" max="3357" width="1" style="2" customWidth="1"/>
    <col min="3358" max="3358" width="6.7109375" style="2" customWidth="1"/>
    <col min="3359" max="3359" width="1" style="2" customWidth="1"/>
    <col min="3360" max="3360" width="6.7109375" style="2" customWidth="1"/>
    <col min="3361" max="3361" width="1" style="2" customWidth="1"/>
    <col min="3362" max="3362" width="6.7109375" style="2" customWidth="1"/>
    <col min="3363" max="3363" width="1" style="2" customWidth="1"/>
    <col min="3364" max="3364" width="6.7109375" style="2" customWidth="1"/>
    <col min="3365" max="3365" width="1" style="2" customWidth="1"/>
    <col min="3366" max="3366" width="6.7109375" style="2" customWidth="1"/>
    <col min="3367" max="3367" width="1" style="2" customWidth="1"/>
    <col min="3368" max="3369" width="6.7109375" style="2" customWidth="1"/>
    <col min="3370" max="3584" width="11.42578125" style="2"/>
    <col min="3585" max="3585" width="1.7109375" style="2" customWidth="1"/>
    <col min="3586" max="3586" width="2.28515625" style="2" customWidth="1"/>
    <col min="3587" max="3587" width="2.85546875" style="2" customWidth="1"/>
    <col min="3588" max="3588" width="6.7109375" style="2" customWidth="1"/>
    <col min="3589" max="3589" width="1.5703125" style="2" customWidth="1"/>
    <col min="3590" max="3590" width="56.140625" style="2" customWidth="1"/>
    <col min="3591" max="3593" width="5.7109375" style="2" customWidth="1"/>
    <col min="3594" max="3594" width="0.85546875" style="2" customWidth="1"/>
    <col min="3595" max="3597" width="5.7109375" style="2" customWidth="1"/>
    <col min="3598" max="3598" width="0.85546875" style="2" customWidth="1"/>
    <col min="3599" max="3601" width="5.7109375" style="2" customWidth="1"/>
    <col min="3602" max="3602" width="0.85546875" style="2" customWidth="1"/>
    <col min="3603" max="3604" width="5.7109375" style="2" customWidth="1"/>
    <col min="3605" max="3605" width="7.28515625" style="2" customWidth="1"/>
    <col min="3606" max="3607" width="11.42578125" style="2"/>
    <col min="3608" max="3608" width="4.7109375" style="2" customWidth="1"/>
    <col min="3609" max="3609" width="6.5703125" style="2" customWidth="1"/>
    <col min="3610" max="3610" width="2.28515625" style="2" customWidth="1"/>
    <col min="3611" max="3611" width="26" style="2" customWidth="1"/>
    <col min="3612" max="3612" width="8" style="2" customWidth="1"/>
    <col min="3613" max="3613" width="1" style="2" customWidth="1"/>
    <col min="3614" max="3614" width="6.7109375" style="2" customWidth="1"/>
    <col min="3615" max="3615" width="1" style="2" customWidth="1"/>
    <col min="3616" max="3616" width="6.7109375" style="2" customWidth="1"/>
    <col min="3617" max="3617" width="1" style="2" customWidth="1"/>
    <col min="3618" max="3618" width="6.7109375" style="2" customWidth="1"/>
    <col min="3619" max="3619" width="1" style="2" customWidth="1"/>
    <col min="3620" max="3620" width="6.7109375" style="2" customWidth="1"/>
    <col min="3621" max="3621" width="1" style="2" customWidth="1"/>
    <col min="3622" max="3622" width="6.7109375" style="2" customWidth="1"/>
    <col min="3623" max="3623" width="1" style="2" customWidth="1"/>
    <col min="3624" max="3625" width="6.7109375" style="2" customWidth="1"/>
    <col min="3626" max="3840" width="11.42578125" style="2"/>
    <col min="3841" max="3841" width="1.7109375" style="2" customWidth="1"/>
    <col min="3842" max="3842" width="2.28515625" style="2" customWidth="1"/>
    <col min="3843" max="3843" width="2.85546875" style="2" customWidth="1"/>
    <col min="3844" max="3844" width="6.7109375" style="2" customWidth="1"/>
    <col min="3845" max="3845" width="1.5703125" style="2" customWidth="1"/>
    <col min="3846" max="3846" width="56.140625" style="2" customWidth="1"/>
    <col min="3847" max="3849" width="5.7109375" style="2" customWidth="1"/>
    <col min="3850" max="3850" width="0.85546875" style="2" customWidth="1"/>
    <col min="3851" max="3853" width="5.7109375" style="2" customWidth="1"/>
    <col min="3854" max="3854" width="0.85546875" style="2" customWidth="1"/>
    <col min="3855" max="3857" width="5.7109375" style="2" customWidth="1"/>
    <col min="3858" max="3858" width="0.85546875" style="2" customWidth="1"/>
    <col min="3859" max="3860" width="5.7109375" style="2" customWidth="1"/>
    <col min="3861" max="3861" width="7.28515625" style="2" customWidth="1"/>
    <col min="3862" max="3863" width="11.42578125" style="2"/>
    <col min="3864" max="3864" width="4.7109375" style="2" customWidth="1"/>
    <col min="3865" max="3865" width="6.5703125" style="2" customWidth="1"/>
    <col min="3866" max="3866" width="2.28515625" style="2" customWidth="1"/>
    <col min="3867" max="3867" width="26" style="2" customWidth="1"/>
    <col min="3868" max="3868" width="8" style="2" customWidth="1"/>
    <col min="3869" max="3869" width="1" style="2" customWidth="1"/>
    <col min="3870" max="3870" width="6.7109375" style="2" customWidth="1"/>
    <col min="3871" max="3871" width="1" style="2" customWidth="1"/>
    <col min="3872" max="3872" width="6.7109375" style="2" customWidth="1"/>
    <col min="3873" max="3873" width="1" style="2" customWidth="1"/>
    <col min="3874" max="3874" width="6.7109375" style="2" customWidth="1"/>
    <col min="3875" max="3875" width="1" style="2" customWidth="1"/>
    <col min="3876" max="3876" width="6.7109375" style="2" customWidth="1"/>
    <col min="3877" max="3877" width="1" style="2" customWidth="1"/>
    <col min="3878" max="3878" width="6.7109375" style="2" customWidth="1"/>
    <col min="3879" max="3879" width="1" style="2" customWidth="1"/>
    <col min="3880" max="3881" width="6.7109375" style="2" customWidth="1"/>
    <col min="3882" max="4096" width="11.42578125" style="2"/>
    <col min="4097" max="4097" width="1.7109375" style="2" customWidth="1"/>
    <col min="4098" max="4098" width="2.28515625" style="2" customWidth="1"/>
    <col min="4099" max="4099" width="2.85546875" style="2" customWidth="1"/>
    <col min="4100" max="4100" width="6.7109375" style="2" customWidth="1"/>
    <col min="4101" max="4101" width="1.5703125" style="2" customWidth="1"/>
    <col min="4102" max="4102" width="56.140625" style="2" customWidth="1"/>
    <col min="4103" max="4105" width="5.7109375" style="2" customWidth="1"/>
    <col min="4106" max="4106" width="0.85546875" style="2" customWidth="1"/>
    <col min="4107" max="4109" width="5.7109375" style="2" customWidth="1"/>
    <col min="4110" max="4110" width="0.85546875" style="2" customWidth="1"/>
    <col min="4111" max="4113" width="5.7109375" style="2" customWidth="1"/>
    <col min="4114" max="4114" width="0.85546875" style="2" customWidth="1"/>
    <col min="4115" max="4116" width="5.7109375" style="2" customWidth="1"/>
    <col min="4117" max="4117" width="7.28515625" style="2" customWidth="1"/>
    <col min="4118" max="4119" width="11.42578125" style="2"/>
    <col min="4120" max="4120" width="4.7109375" style="2" customWidth="1"/>
    <col min="4121" max="4121" width="6.5703125" style="2" customWidth="1"/>
    <col min="4122" max="4122" width="2.28515625" style="2" customWidth="1"/>
    <col min="4123" max="4123" width="26" style="2" customWidth="1"/>
    <col min="4124" max="4124" width="8" style="2" customWidth="1"/>
    <col min="4125" max="4125" width="1" style="2" customWidth="1"/>
    <col min="4126" max="4126" width="6.7109375" style="2" customWidth="1"/>
    <col min="4127" max="4127" width="1" style="2" customWidth="1"/>
    <col min="4128" max="4128" width="6.7109375" style="2" customWidth="1"/>
    <col min="4129" max="4129" width="1" style="2" customWidth="1"/>
    <col min="4130" max="4130" width="6.7109375" style="2" customWidth="1"/>
    <col min="4131" max="4131" width="1" style="2" customWidth="1"/>
    <col min="4132" max="4132" width="6.7109375" style="2" customWidth="1"/>
    <col min="4133" max="4133" width="1" style="2" customWidth="1"/>
    <col min="4134" max="4134" width="6.7109375" style="2" customWidth="1"/>
    <col min="4135" max="4135" width="1" style="2" customWidth="1"/>
    <col min="4136" max="4137" width="6.7109375" style="2" customWidth="1"/>
    <col min="4138" max="4352" width="11.42578125" style="2"/>
    <col min="4353" max="4353" width="1.7109375" style="2" customWidth="1"/>
    <col min="4354" max="4354" width="2.28515625" style="2" customWidth="1"/>
    <col min="4355" max="4355" width="2.85546875" style="2" customWidth="1"/>
    <col min="4356" max="4356" width="6.7109375" style="2" customWidth="1"/>
    <col min="4357" max="4357" width="1.5703125" style="2" customWidth="1"/>
    <col min="4358" max="4358" width="56.140625" style="2" customWidth="1"/>
    <col min="4359" max="4361" width="5.7109375" style="2" customWidth="1"/>
    <col min="4362" max="4362" width="0.85546875" style="2" customWidth="1"/>
    <col min="4363" max="4365" width="5.7109375" style="2" customWidth="1"/>
    <col min="4366" max="4366" width="0.85546875" style="2" customWidth="1"/>
    <col min="4367" max="4369" width="5.7109375" style="2" customWidth="1"/>
    <col min="4370" max="4370" width="0.85546875" style="2" customWidth="1"/>
    <col min="4371" max="4372" width="5.7109375" style="2" customWidth="1"/>
    <col min="4373" max="4373" width="7.28515625" style="2" customWidth="1"/>
    <col min="4374" max="4375" width="11.42578125" style="2"/>
    <col min="4376" max="4376" width="4.7109375" style="2" customWidth="1"/>
    <col min="4377" max="4377" width="6.5703125" style="2" customWidth="1"/>
    <col min="4378" max="4378" width="2.28515625" style="2" customWidth="1"/>
    <col min="4379" max="4379" width="26" style="2" customWidth="1"/>
    <col min="4380" max="4380" width="8" style="2" customWidth="1"/>
    <col min="4381" max="4381" width="1" style="2" customWidth="1"/>
    <col min="4382" max="4382" width="6.7109375" style="2" customWidth="1"/>
    <col min="4383" max="4383" width="1" style="2" customWidth="1"/>
    <col min="4384" max="4384" width="6.7109375" style="2" customWidth="1"/>
    <col min="4385" max="4385" width="1" style="2" customWidth="1"/>
    <col min="4386" max="4386" width="6.7109375" style="2" customWidth="1"/>
    <col min="4387" max="4387" width="1" style="2" customWidth="1"/>
    <col min="4388" max="4388" width="6.7109375" style="2" customWidth="1"/>
    <col min="4389" max="4389" width="1" style="2" customWidth="1"/>
    <col min="4390" max="4390" width="6.7109375" style="2" customWidth="1"/>
    <col min="4391" max="4391" width="1" style="2" customWidth="1"/>
    <col min="4392" max="4393" width="6.7109375" style="2" customWidth="1"/>
    <col min="4394" max="4608" width="11.42578125" style="2"/>
    <col min="4609" max="4609" width="1.7109375" style="2" customWidth="1"/>
    <col min="4610" max="4610" width="2.28515625" style="2" customWidth="1"/>
    <col min="4611" max="4611" width="2.85546875" style="2" customWidth="1"/>
    <col min="4612" max="4612" width="6.7109375" style="2" customWidth="1"/>
    <col min="4613" max="4613" width="1.5703125" style="2" customWidth="1"/>
    <col min="4614" max="4614" width="56.140625" style="2" customWidth="1"/>
    <col min="4615" max="4617" width="5.7109375" style="2" customWidth="1"/>
    <col min="4618" max="4618" width="0.85546875" style="2" customWidth="1"/>
    <col min="4619" max="4621" width="5.7109375" style="2" customWidth="1"/>
    <col min="4622" max="4622" width="0.85546875" style="2" customWidth="1"/>
    <col min="4623" max="4625" width="5.7109375" style="2" customWidth="1"/>
    <col min="4626" max="4626" width="0.85546875" style="2" customWidth="1"/>
    <col min="4627" max="4628" width="5.7109375" style="2" customWidth="1"/>
    <col min="4629" max="4629" width="7.28515625" style="2" customWidth="1"/>
    <col min="4630" max="4631" width="11.42578125" style="2"/>
    <col min="4632" max="4632" width="4.7109375" style="2" customWidth="1"/>
    <col min="4633" max="4633" width="6.5703125" style="2" customWidth="1"/>
    <col min="4634" max="4634" width="2.28515625" style="2" customWidth="1"/>
    <col min="4635" max="4635" width="26" style="2" customWidth="1"/>
    <col min="4636" max="4636" width="8" style="2" customWidth="1"/>
    <col min="4637" max="4637" width="1" style="2" customWidth="1"/>
    <col min="4638" max="4638" width="6.7109375" style="2" customWidth="1"/>
    <col min="4639" max="4639" width="1" style="2" customWidth="1"/>
    <col min="4640" max="4640" width="6.7109375" style="2" customWidth="1"/>
    <col min="4641" max="4641" width="1" style="2" customWidth="1"/>
    <col min="4642" max="4642" width="6.7109375" style="2" customWidth="1"/>
    <col min="4643" max="4643" width="1" style="2" customWidth="1"/>
    <col min="4644" max="4644" width="6.7109375" style="2" customWidth="1"/>
    <col min="4645" max="4645" width="1" style="2" customWidth="1"/>
    <col min="4646" max="4646" width="6.7109375" style="2" customWidth="1"/>
    <col min="4647" max="4647" width="1" style="2" customWidth="1"/>
    <col min="4648" max="4649" width="6.7109375" style="2" customWidth="1"/>
    <col min="4650" max="4864" width="11.42578125" style="2"/>
    <col min="4865" max="4865" width="1.7109375" style="2" customWidth="1"/>
    <col min="4866" max="4866" width="2.28515625" style="2" customWidth="1"/>
    <col min="4867" max="4867" width="2.85546875" style="2" customWidth="1"/>
    <col min="4868" max="4868" width="6.7109375" style="2" customWidth="1"/>
    <col min="4869" max="4869" width="1.5703125" style="2" customWidth="1"/>
    <col min="4870" max="4870" width="56.140625" style="2" customWidth="1"/>
    <col min="4871" max="4873" width="5.7109375" style="2" customWidth="1"/>
    <col min="4874" max="4874" width="0.85546875" style="2" customWidth="1"/>
    <col min="4875" max="4877" width="5.7109375" style="2" customWidth="1"/>
    <col min="4878" max="4878" width="0.85546875" style="2" customWidth="1"/>
    <col min="4879" max="4881" width="5.7109375" style="2" customWidth="1"/>
    <col min="4882" max="4882" width="0.85546875" style="2" customWidth="1"/>
    <col min="4883" max="4884" width="5.7109375" style="2" customWidth="1"/>
    <col min="4885" max="4885" width="7.28515625" style="2" customWidth="1"/>
    <col min="4886" max="4887" width="11.42578125" style="2"/>
    <col min="4888" max="4888" width="4.7109375" style="2" customWidth="1"/>
    <col min="4889" max="4889" width="6.5703125" style="2" customWidth="1"/>
    <col min="4890" max="4890" width="2.28515625" style="2" customWidth="1"/>
    <col min="4891" max="4891" width="26" style="2" customWidth="1"/>
    <col min="4892" max="4892" width="8" style="2" customWidth="1"/>
    <col min="4893" max="4893" width="1" style="2" customWidth="1"/>
    <col min="4894" max="4894" width="6.7109375" style="2" customWidth="1"/>
    <col min="4895" max="4895" width="1" style="2" customWidth="1"/>
    <col min="4896" max="4896" width="6.7109375" style="2" customWidth="1"/>
    <col min="4897" max="4897" width="1" style="2" customWidth="1"/>
    <col min="4898" max="4898" width="6.7109375" style="2" customWidth="1"/>
    <col min="4899" max="4899" width="1" style="2" customWidth="1"/>
    <col min="4900" max="4900" width="6.7109375" style="2" customWidth="1"/>
    <col min="4901" max="4901" width="1" style="2" customWidth="1"/>
    <col min="4902" max="4902" width="6.7109375" style="2" customWidth="1"/>
    <col min="4903" max="4903" width="1" style="2" customWidth="1"/>
    <col min="4904" max="4905" width="6.7109375" style="2" customWidth="1"/>
    <col min="4906" max="5120" width="11.42578125" style="2"/>
    <col min="5121" max="5121" width="1.7109375" style="2" customWidth="1"/>
    <col min="5122" max="5122" width="2.28515625" style="2" customWidth="1"/>
    <col min="5123" max="5123" width="2.85546875" style="2" customWidth="1"/>
    <col min="5124" max="5124" width="6.7109375" style="2" customWidth="1"/>
    <col min="5125" max="5125" width="1.5703125" style="2" customWidth="1"/>
    <col min="5126" max="5126" width="56.140625" style="2" customWidth="1"/>
    <col min="5127" max="5129" width="5.7109375" style="2" customWidth="1"/>
    <col min="5130" max="5130" width="0.85546875" style="2" customWidth="1"/>
    <col min="5131" max="5133" width="5.7109375" style="2" customWidth="1"/>
    <col min="5134" max="5134" width="0.85546875" style="2" customWidth="1"/>
    <col min="5135" max="5137" width="5.7109375" style="2" customWidth="1"/>
    <col min="5138" max="5138" width="0.85546875" style="2" customWidth="1"/>
    <col min="5139" max="5140" width="5.7109375" style="2" customWidth="1"/>
    <col min="5141" max="5141" width="7.28515625" style="2" customWidth="1"/>
    <col min="5142" max="5143" width="11.42578125" style="2"/>
    <col min="5144" max="5144" width="4.7109375" style="2" customWidth="1"/>
    <col min="5145" max="5145" width="6.5703125" style="2" customWidth="1"/>
    <col min="5146" max="5146" width="2.28515625" style="2" customWidth="1"/>
    <col min="5147" max="5147" width="26" style="2" customWidth="1"/>
    <col min="5148" max="5148" width="8" style="2" customWidth="1"/>
    <col min="5149" max="5149" width="1" style="2" customWidth="1"/>
    <col min="5150" max="5150" width="6.7109375" style="2" customWidth="1"/>
    <col min="5151" max="5151" width="1" style="2" customWidth="1"/>
    <col min="5152" max="5152" width="6.7109375" style="2" customWidth="1"/>
    <col min="5153" max="5153" width="1" style="2" customWidth="1"/>
    <col min="5154" max="5154" width="6.7109375" style="2" customWidth="1"/>
    <col min="5155" max="5155" width="1" style="2" customWidth="1"/>
    <col min="5156" max="5156" width="6.7109375" style="2" customWidth="1"/>
    <col min="5157" max="5157" width="1" style="2" customWidth="1"/>
    <col min="5158" max="5158" width="6.7109375" style="2" customWidth="1"/>
    <col min="5159" max="5159" width="1" style="2" customWidth="1"/>
    <col min="5160" max="5161" width="6.7109375" style="2" customWidth="1"/>
    <col min="5162" max="5376" width="11.42578125" style="2"/>
    <col min="5377" max="5377" width="1.7109375" style="2" customWidth="1"/>
    <col min="5378" max="5378" width="2.28515625" style="2" customWidth="1"/>
    <col min="5379" max="5379" width="2.85546875" style="2" customWidth="1"/>
    <col min="5380" max="5380" width="6.7109375" style="2" customWidth="1"/>
    <col min="5381" max="5381" width="1.5703125" style="2" customWidth="1"/>
    <col min="5382" max="5382" width="56.140625" style="2" customWidth="1"/>
    <col min="5383" max="5385" width="5.7109375" style="2" customWidth="1"/>
    <col min="5386" max="5386" width="0.85546875" style="2" customWidth="1"/>
    <col min="5387" max="5389" width="5.7109375" style="2" customWidth="1"/>
    <col min="5390" max="5390" width="0.85546875" style="2" customWidth="1"/>
    <col min="5391" max="5393" width="5.7109375" style="2" customWidth="1"/>
    <col min="5394" max="5394" width="0.85546875" style="2" customWidth="1"/>
    <col min="5395" max="5396" width="5.7109375" style="2" customWidth="1"/>
    <col min="5397" max="5397" width="7.28515625" style="2" customWidth="1"/>
    <col min="5398" max="5399" width="11.42578125" style="2"/>
    <col min="5400" max="5400" width="4.7109375" style="2" customWidth="1"/>
    <col min="5401" max="5401" width="6.5703125" style="2" customWidth="1"/>
    <col min="5402" max="5402" width="2.28515625" style="2" customWidth="1"/>
    <col min="5403" max="5403" width="26" style="2" customWidth="1"/>
    <col min="5404" max="5404" width="8" style="2" customWidth="1"/>
    <col min="5405" max="5405" width="1" style="2" customWidth="1"/>
    <col min="5406" max="5406" width="6.7109375" style="2" customWidth="1"/>
    <col min="5407" max="5407" width="1" style="2" customWidth="1"/>
    <col min="5408" max="5408" width="6.7109375" style="2" customWidth="1"/>
    <col min="5409" max="5409" width="1" style="2" customWidth="1"/>
    <col min="5410" max="5410" width="6.7109375" style="2" customWidth="1"/>
    <col min="5411" max="5411" width="1" style="2" customWidth="1"/>
    <col min="5412" max="5412" width="6.7109375" style="2" customWidth="1"/>
    <col min="5413" max="5413" width="1" style="2" customWidth="1"/>
    <col min="5414" max="5414" width="6.7109375" style="2" customWidth="1"/>
    <col min="5415" max="5415" width="1" style="2" customWidth="1"/>
    <col min="5416" max="5417" width="6.7109375" style="2" customWidth="1"/>
    <col min="5418" max="5632" width="11.42578125" style="2"/>
    <col min="5633" max="5633" width="1.7109375" style="2" customWidth="1"/>
    <col min="5634" max="5634" width="2.28515625" style="2" customWidth="1"/>
    <col min="5635" max="5635" width="2.85546875" style="2" customWidth="1"/>
    <col min="5636" max="5636" width="6.7109375" style="2" customWidth="1"/>
    <col min="5637" max="5637" width="1.5703125" style="2" customWidth="1"/>
    <col min="5638" max="5638" width="56.140625" style="2" customWidth="1"/>
    <col min="5639" max="5641" width="5.7109375" style="2" customWidth="1"/>
    <col min="5642" max="5642" width="0.85546875" style="2" customWidth="1"/>
    <col min="5643" max="5645" width="5.7109375" style="2" customWidth="1"/>
    <col min="5646" max="5646" width="0.85546875" style="2" customWidth="1"/>
    <col min="5647" max="5649" width="5.7109375" style="2" customWidth="1"/>
    <col min="5650" max="5650" width="0.85546875" style="2" customWidth="1"/>
    <col min="5651" max="5652" width="5.7109375" style="2" customWidth="1"/>
    <col min="5653" max="5653" width="7.28515625" style="2" customWidth="1"/>
    <col min="5654" max="5655" width="11.42578125" style="2"/>
    <col min="5656" max="5656" width="4.7109375" style="2" customWidth="1"/>
    <col min="5657" max="5657" width="6.5703125" style="2" customWidth="1"/>
    <col min="5658" max="5658" width="2.28515625" style="2" customWidth="1"/>
    <col min="5659" max="5659" width="26" style="2" customWidth="1"/>
    <col min="5660" max="5660" width="8" style="2" customWidth="1"/>
    <col min="5661" max="5661" width="1" style="2" customWidth="1"/>
    <col min="5662" max="5662" width="6.7109375" style="2" customWidth="1"/>
    <col min="5663" max="5663" width="1" style="2" customWidth="1"/>
    <col min="5664" max="5664" width="6.7109375" style="2" customWidth="1"/>
    <col min="5665" max="5665" width="1" style="2" customWidth="1"/>
    <col min="5666" max="5666" width="6.7109375" style="2" customWidth="1"/>
    <col min="5667" max="5667" width="1" style="2" customWidth="1"/>
    <col min="5668" max="5668" width="6.7109375" style="2" customWidth="1"/>
    <col min="5669" max="5669" width="1" style="2" customWidth="1"/>
    <col min="5670" max="5670" width="6.7109375" style="2" customWidth="1"/>
    <col min="5671" max="5671" width="1" style="2" customWidth="1"/>
    <col min="5672" max="5673" width="6.7109375" style="2" customWidth="1"/>
    <col min="5674" max="5888" width="11.42578125" style="2"/>
    <col min="5889" max="5889" width="1.7109375" style="2" customWidth="1"/>
    <col min="5890" max="5890" width="2.28515625" style="2" customWidth="1"/>
    <col min="5891" max="5891" width="2.85546875" style="2" customWidth="1"/>
    <col min="5892" max="5892" width="6.7109375" style="2" customWidth="1"/>
    <col min="5893" max="5893" width="1.5703125" style="2" customWidth="1"/>
    <col min="5894" max="5894" width="56.140625" style="2" customWidth="1"/>
    <col min="5895" max="5897" width="5.7109375" style="2" customWidth="1"/>
    <col min="5898" max="5898" width="0.85546875" style="2" customWidth="1"/>
    <col min="5899" max="5901" width="5.7109375" style="2" customWidth="1"/>
    <col min="5902" max="5902" width="0.85546875" style="2" customWidth="1"/>
    <col min="5903" max="5905" width="5.7109375" style="2" customWidth="1"/>
    <col min="5906" max="5906" width="0.85546875" style="2" customWidth="1"/>
    <col min="5907" max="5908" width="5.7109375" style="2" customWidth="1"/>
    <col min="5909" max="5909" width="7.28515625" style="2" customWidth="1"/>
    <col min="5910" max="5911" width="11.42578125" style="2"/>
    <col min="5912" max="5912" width="4.7109375" style="2" customWidth="1"/>
    <col min="5913" max="5913" width="6.5703125" style="2" customWidth="1"/>
    <col min="5914" max="5914" width="2.28515625" style="2" customWidth="1"/>
    <col min="5915" max="5915" width="26" style="2" customWidth="1"/>
    <col min="5916" max="5916" width="8" style="2" customWidth="1"/>
    <col min="5917" max="5917" width="1" style="2" customWidth="1"/>
    <col min="5918" max="5918" width="6.7109375" style="2" customWidth="1"/>
    <col min="5919" max="5919" width="1" style="2" customWidth="1"/>
    <col min="5920" max="5920" width="6.7109375" style="2" customWidth="1"/>
    <col min="5921" max="5921" width="1" style="2" customWidth="1"/>
    <col min="5922" max="5922" width="6.7109375" style="2" customWidth="1"/>
    <col min="5923" max="5923" width="1" style="2" customWidth="1"/>
    <col min="5924" max="5924" width="6.7109375" style="2" customWidth="1"/>
    <col min="5925" max="5925" width="1" style="2" customWidth="1"/>
    <col min="5926" max="5926" width="6.7109375" style="2" customWidth="1"/>
    <col min="5927" max="5927" width="1" style="2" customWidth="1"/>
    <col min="5928" max="5929" width="6.7109375" style="2" customWidth="1"/>
    <col min="5930" max="6144" width="11.42578125" style="2"/>
    <col min="6145" max="6145" width="1.7109375" style="2" customWidth="1"/>
    <col min="6146" max="6146" width="2.28515625" style="2" customWidth="1"/>
    <col min="6147" max="6147" width="2.85546875" style="2" customWidth="1"/>
    <col min="6148" max="6148" width="6.7109375" style="2" customWidth="1"/>
    <col min="6149" max="6149" width="1.5703125" style="2" customWidth="1"/>
    <col min="6150" max="6150" width="56.140625" style="2" customWidth="1"/>
    <col min="6151" max="6153" width="5.7109375" style="2" customWidth="1"/>
    <col min="6154" max="6154" width="0.85546875" style="2" customWidth="1"/>
    <col min="6155" max="6157" width="5.7109375" style="2" customWidth="1"/>
    <col min="6158" max="6158" width="0.85546875" style="2" customWidth="1"/>
    <col min="6159" max="6161" width="5.7109375" style="2" customWidth="1"/>
    <col min="6162" max="6162" width="0.85546875" style="2" customWidth="1"/>
    <col min="6163" max="6164" width="5.7109375" style="2" customWidth="1"/>
    <col min="6165" max="6165" width="7.28515625" style="2" customWidth="1"/>
    <col min="6166" max="6167" width="11.42578125" style="2"/>
    <col min="6168" max="6168" width="4.7109375" style="2" customWidth="1"/>
    <col min="6169" max="6169" width="6.5703125" style="2" customWidth="1"/>
    <col min="6170" max="6170" width="2.28515625" style="2" customWidth="1"/>
    <col min="6171" max="6171" width="26" style="2" customWidth="1"/>
    <col min="6172" max="6172" width="8" style="2" customWidth="1"/>
    <col min="6173" max="6173" width="1" style="2" customWidth="1"/>
    <col min="6174" max="6174" width="6.7109375" style="2" customWidth="1"/>
    <col min="6175" max="6175" width="1" style="2" customWidth="1"/>
    <col min="6176" max="6176" width="6.7109375" style="2" customWidth="1"/>
    <col min="6177" max="6177" width="1" style="2" customWidth="1"/>
    <col min="6178" max="6178" width="6.7109375" style="2" customWidth="1"/>
    <col min="6179" max="6179" width="1" style="2" customWidth="1"/>
    <col min="6180" max="6180" width="6.7109375" style="2" customWidth="1"/>
    <col min="6181" max="6181" width="1" style="2" customWidth="1"/>
    <col min="6182" max="6182" width="6.7109375" style="2" customWidth="1"/>
    <col min="6183" max="6183" width="1" style="2" customWidth="1"/>
    <col min="6184" max="6185" width="6.7109375" style="2" customWidth="1"/>
    <col min="6186" max="6400" width="11.42578125" style="2"/>
    <col min="6401" max="6401" width="1.7109375" style="2" customWidth="1"/>
    <col min="6402" max="6402" width="2.28515625" style="2" customWidth="1"/>
    <col min="6403" max="6403" width="2.85546875" style="2" customWidth="1"/>
    <col min="6404" max="6404" width="6.7109375" style="2" customWidth="1"/>
    <col min="6405" max="6405" width="1.5703125" style="2" customWidth="1"/>
    <col min="6406" max="6406" width="56.140625" style="2" customWidth="1"/>
    <col min="6407" max="6409" width="5.7109375" style="2" customWidth="1"/>
    <col min="6410" max="6410" width="0.85546875" style="2" customWidth="1"/>
    <col min="6411" max="6413" width="5.7109375" style="2" customWidth="1"/>
    <col min="6414" max="6414" width="0.85546875" style="2" customWidth="1"/>
    <col min="6415" max="6417" width="5.7109375" style="2" customWidth="1"/>
    <col min="6418" max="6418" width="0.85546875" style="2" customWidth="1"/>
    <col min="6419" max="6420" width="5.7109375" style="2" customWidth="1"/>
    <col min="6421" max="6421" width="7.28515625" style="2" customWidth="1"/>
    <col min="6422" max="6423" width="11.42578125" style="2"/>
    <col min="6424" max="6424" width="4.7109375" style="2" customWidth="1"/>
    <col min="6425" max="6425" width="6.5703125" style="2" customWidth="1"/>
    <col min="6426" max="6426" width="2.28515625" style="2" customWidth="1"/>
    <col min="6427" max="6427" width="26" style="2" customWidth="1"/>
    <col min="6428" max="6428" width="8" style="2" customWidth="1"/>
    <col min="6429" max="6429" width="1" style="2" customWidth="1"/>
    <col min="6430" max="6430" width="6.7109375" style="2" customWidth="1"/>
    <col min="6431" max="6431" width="1" style="2" customWidth="1"/>
    <col min="6432" max="6432" width="6.7109375" style="2" customWidth="1"/>
    <col min="6433" max="6433" width="1" style="2" customWidth="1"/>
    <col min="6434" max="6434" width="6.7109375" style="2" customWidth="1"/>
    <col min="6435" max="6435" width="1" style="2" customWidth="1"/>
    <col min="6436" max="6436" width="6.7109375" style="2" customWidth="1"/>
    <col min="6437" max="6437" width="1" style="2" customWidth="1"/>
    <col min="6438" max="6438" width="6.7109375" style="2" customWidth="1"/>
    <col min="6439" max="6439" width="1" style="2" customWidth="1"/>
    <col min="6440" max="6441" width="6.7109375" style="2" customWidth="1"/>
    <col min="6442" max="6656" width="11.42578125" style="2"/>
    <col min="6657" max="6657" width="1.7109375" style="2" customWidth="1"/>
    <col min="6658" max="6658" width="2.28515625" style="2" customWidth="1"/>
    <col min="6659" max="6659" width="2.85546875" style="2" customWidth="1"/>
    <col min="6660" max="6660" width="6.7109375" style="2" customWidth="1"/>
    <col min="6661" max="6661" width="1.5703125" style="2" customWidth="1"/>
    <col min="6662" max="6662" width="56.140625" style="2" customWidth="1"/>
    <col min="6663" max="6665" width="5.7109375" style="2" customWidth="1"/>
    <col min="6666" max="6666" width="0.85546875" style="2" customWidth="1"/>
    <col min="6667" max="6669" width="5.7109375" style="2" customWidth="1"/>
    <col min="6670" max="6670" width="0.85546875" style="2" customWidth="1"/>
    <col min="6671" max="6673" width="5.7109375" style="2" customWidth="1"/>
    <col min="6674" max="6674" width="0.85546875" style="2" customWidth="1"/>
    <col min="6675" max="6676" width="5.7109375" style="2" customWidth="1"/>
    <col min="6677" max="6677" width="7.28515625" style="2" customWidth="1"/>
    <col min="6678" max="6679" width="11.42578125" style="2"/>
    <col min="6680" max="6680" width="4.7109375" style="2" customWidth="1"/>
    <col min="6681" max="6681" width="6.5703125" style="2" customWidth="1"/>
    <col min="6682" max="6682" width="2.28515625" style="2" customWidth="1"/>
    <col min="6683" max="6683" width="26" style="2" customWidth="1"/>
    <col min="6684" max="6684" width="8" style="2" customWidth="1"/>
    <col min="6685" max="6685" width="1" style="2" customWidth="1"/>
    <col min="6686" max="6686" width="6.7109375" style="2" customWidth="1"/>
    <col min="6687" max="6687" width="1" style="2" customWidth="1"/>
    <col min="6688" max="6688" width="6.7109375" style="2" customWidth="1"/>
    <col min="6689" max="6689" width="1" style="2" customWidth="1"/>
    <col min="6690" max="6690" width="6.7109375" style="2" customWidth="1"/>
    <col min="6691" max="6691" width="1" style="2" customWidth="1"/>
    <col min="6692" max="6692" width="6.7109375" style="2" customWidth="1"/>
    <col min="6693" max="6693" width="1" style="2" customWidth="1"/>
    <col min="6694" max="6694" width="6.7109375" style="2" customWidth="1"/>
    <col min="6695" max="6695" width="1" style="2" customWidth="1"/>
    <col min="6696" max="6697" width="6.7109375" style="2" customWidth="1"/>
    <col min="6698" max="6912" width="11.42578125" style="2"/>
    <col min="6913" max="6913" width="1.7109375" style="2" customWidth="1"/>
    <col min="6914" max="6914" width="2.28515625" style="2" customWidth="1"/>
    <col min="6915" max="6915" width="2.85546875" style="2" customWidth="1"/>
    <col min="6916" max="6916" width="6.7109375" style="2" customWidth="1"/>
    <col min="6917" max="6917" width="1.5703125" style="2" customWidth="1"/>
    <col min="6918" max="6918" width="56.140625" style="2" customWidth="1"/>
    <col min="6919" max="6921" width="5.7109375" style="2" customWidth="1"/>
    <col min="6922" max="6922" width="0.85546875" style="2" customWidth="1"/>
    <col min="6923" max="6925" width="5.7109375" style="2" customWidth="1"/>
    <col min="6926" max="6926" width="0.85546875" style="2" customWidth="1"/>
    <col min="6927" max="6929" width="5.7109375" style="2" customWidth="1"/>
    <col min="6930" max="6930" width="0.85546875" style="2" customWidth="1"/>
    <col min="6931" max="6932" width="5.7109375" style="2" customWidth="1"/>
    <col min="6933" max="6933" width="7.28515625" style="2" customWidth="1"/>
    <col min="6934" max="6935" width="11.42578125" style="2"/>
    <col min="6936" max="6936" width="4.7109375" style="2" customWidth="1"/>
    <col min="6937" max="6937" width="6.5703125" style="2" customWidth="1"/>
    <col min="6938" max="6938" width="2.28515625" style="2" customWidth="1"/>
    <col min="6939" max="6939" width="26" style="2" customWidth="1"/>
    <col min="6940" max="6940" width="8" style="2" customWidth="1"/>
    <col min="6941" max="6941" width="1" style="2" customWidth="1"/>
    <col min="6942" max="6942" width="6.7109375" style="2" customWidth="1"/>
    <col min="6943" max="6943" width="1" style="2" customWidth="1"/>
    <col min="6944" max="6944" width="6.7109375" style="2" customWidth="1"/>
    <col min="6945" max="6945" width="1" style="2" customWidth="1"/>
    <col min="6946" max="6946" width="6.7109375" style="2" customWidth="1"/>
    <col min="6947" max="6947" width="1" style="2" customWidth="1"/>
    <col min="6948" max="6948" width="6.7109375" style="2" customWidth="1"/>
    <col min="6949" max="6949" width="1" style="2" customWidth="1"/>
    <col min="6950" max="6950" width="6.7109375" style="2" customWidth="1"/>
    <col min="6951" max="6951" width="1" style="2" customWidth="1"/>
    <col min="6952" max="6953" width="6.7109375" style="2" customWidth="1"/>
    <col min="6954" max="7168" width="11.42578125" style="2"/>
    <col min="7169" max="7169" width="1.7109375" style="2" customWidth="1"/>
    <col min="7170" max="7170" width="2.28515625" style="2" customWidth="1"/>
    <col min="7171" max="7171" width="2.85546875" style="2" customWidth="1"/>
    <col min="7172" max="7172" width="6.7109375" style="2" customWidth="1"/>
    <col min="7173" max="7173" width="1.5703125" style="2" customWidth="1"/>
    <col min="7174" max="7174" width="56.140625" style="2" customWidth="1"/>
    <col min="7175" max="7177" width="5.7109375" style="2" customWidth="1"/>
    <col min="7178" max="7178" width="0.85546875" style="2" customWidth="1"/>
    <col min="7179" max="7181" width="5.7109375" style="2" customWidth="1"/>
    <col min="7182" max="7182" width="0.85546875" style="2" customWidth="1"/>
    <col min="7183" max="7185" width="5.7109375" style="2" customWidth="1"/>
    <col min="7186" max="7186" width="0.85546875" style="2" customWidth="1"/>
    <col min="7187" max="7188" width="5.7109375" style="2" customWidth="1"/>
    <col min="7189" max="7189" width="7.28515625" style="2" customWidth="1"/>
    <col min="7190" max="7191" width="11.42578125" style="2"/>
    <col min="7192" max="7192" width="4.7109375" style="2" customWidth="1"/>
    <col min="7193" max="7193" width="6.5703125" style="2" customWidth="1"/>
    <col min="7194" max="7194" width="2.28515625" style="2" customWidth="1"/>
    <col min="7195" max="7195" width="26" style="2" customWidth="1"/>
    <col min="7196" max="7196" width="8" style="2" customWidth="1"/>
    <col min="7197" max="7197" width="1" style="2" customWidth="1"/>
    <col min="7198" max="7198" width="6.7109375" style="2" customWidth="1"/>
    <col min="7199" max="7199" width="1" style="2" customWidth="1"/>
    <col min="7200" max="7200" width="6.7109375" style="2" customWidth="1"/>
    <col min="7201" max="7201" width="1" style="2" customWidth="1"/>
    <col min="7202" max="7202" width="6.7109375" style="2" customWidth="1"/>
    <col min="7203" max="7203" width="1" style="2" customWidth="1"/>
    <col min="7204" max="7204" width="6.7109375" style="2" customWidth="1"/>
    <col min="7205" max="7205" width="1" style="2" customWidth="1"/>
    <col min="7206" max="7206" width="6.7109375" style="2" customWidth="1"/>
    <col min="7207" max="7207" width="1" style="2" customWidth="1"/>
    <col min="7208" max="7209" width="6.7109375" style="2" customWidth="1"/>
    <col min="7210" max="7424" width="11.42578125" style="2"/>
    <col min="7425" max="7425" width="1.7109375" style="2" customWidth="1"/>
    <col min="7426" max="7426" width="2.28515625" style="2" customWidth="1"/>
    <col min="7427" max="7427" width="2.85546875" style="2" customWidth="1"/>
    <col min="7428" max="7428" width="6.7109375" style="2" customWidth="1"/>
    <col min="7429" max="7429" width="1.5703125" style="2" customWidth="1"/>
    <col min="7430" max="7430" width="56.140625" style="2" customWidth="1"/>
    <col min="7431" max="7433" width="5.7109375" style="2" customWidth="1"/>
    <col min="7434" max="7434" width="0.85546875" style="2" customWidth="1"/>
    <col min="7435" max="7437" width="5.7109375" style="2" customWidth="1"/>
    <col min="7438" max="7438" width="0.85546875" style="2" customWidth="1"/>
    <col min="7439" max="7441" width="5.7109375" style="2" customWidth="1"/>
    <col min="7442" max="7442" width="0.85546875" style="2" customWidth="1"/>
    <col min="7443" max="7444" width="5.7109375" style="2" customWidth="1"/>
    <col min="7445" max="7445" width="7.28515625" style="2" customWidth="1"/>
    <col min="7446" max="7447" width="11.42578125" style="2"/>
    <col min="7448" max="7448" width="4.7109375" style="2" customWidth="1"/>
    <col min="7449" max="7449" width="6.5703125" style="2" customWidth="1"/>
    <col min="7450" max="7450" width="2.28515625" style="2" customWidth="1"/>
    <col min="7451" max="7451" width="26" style="2" customWidth="1"/>
    <col min="7452" max="7452" width="8" style="2" customWidth="1"/>
    <col min="7453" max="7453" width="1" style="2" customWidth="1"/>
    <col min="7454" max="7454" width="6.7109375" style="2" customWidth="1"/>
    <col min="7455" max="7455" width="1" style="2" customWidth="1"/>
    <col min="7456" max="7456" width="6.7109375" style="2" customWidth="1"/>
    <col min="7457" max="7457" width="1" style="2" customWidth="1"/>
    <col min="7458" max="7458" width="6.7109375" style="2" customWidth="1"/>
    <col min="7459" max="7459" width="1" style="2" customWidth="1"/>
    <col min="7460" max="7460" width="6.7109375" style="2" customWidth="1"/>
    <col min="7461" max="7461" width="1" style="2" customWidth="1"/>
    <col min="7462" max="7462" width="6.7109375" style="2" customWidth="1"/>
    <col min="7463" max="7463" width="1" style="2" customWidth="1"/>
    <col min="7464" max="7465" width="6.7109375" style="2" customWidth="1"/>
    <col min="7466" max="7680" width="11.42578125" style="2"/>
    <col min="7681" max="7681" width="1.7109375" style="2" customWidth="1"/>
    <col min="7682" max="7682" width="2.28515625" style="2" customWidth="1"/>
    <col min="7683" max="7683" width="2.85546875" style="2" customWidth="1"/>
    <col min="7684" max="7684" width="6.7109375" style="2" customWidth="1"/>
    <col min="7685" max="7685" width="1.5703125" style="2" customWidth="1"/>
    <col min="7686" max="7686" width="56.140625" style="2" customWidth="1"/>
    <col min="7687" max="7689" width="5.7109375" style="2" customWidth="1"/>
    <col min="7690" max="7690" width="0.85546875" style="2" customWidth="1"/>
    <col min="7691" max="7693" width="5.7109375" style="2" customWidth="1"/>
    <col min="7694" max="7694" width="0.85546875" style="2" customWidth="1"/>
    <col min="7695" max="7697" width="5.7109375" style="2" customWidth="1"/>
    <col min="7698" max="7698" width="0.85546875" style="2" customWidth="1"/>
    <col min="7699" max="7700" width="5.7109375" style="2" customWidth="1"/>
    <col min="7701" max="7701" width="7.28515625" style="2" customWidth="1"/>
    <col min="7702" max="7703" width="11.42578125" style="2"/>
    <col min="7704" max="7704" width="4.7109375" style="2" customWidth="1"/>
    <col min="7705" max="7705" width="6.5703125" style="2" customWidth="1"/>
    <col min="7706" max="7706" width="2.28515625" style="2" customWidth="1"/>
    <col min="7707" max="7707" width="26" style="2" customWidth="1"/>
    <col min="7708" max="7708" width="8" style="2" customWidth="1"/>
    <col min="7709" max="7709" width="1" style="2" customWidth="1"/>
    <col min="7710" max="7710" width="6.7109375" style="2" customWidth="1"/>
    <col min="7711" max="7711" width="1" style="2" customWidth="1"/>
    <col min="7712" max="7712" width="6.7109375" style="2" customWidth="1"/>
    <col min="7713" max="7713" width="1" style="2" customWidth="1"/>
    <col min="7714" max="7714" width="6.7109375" style="2" customWidth="1"/>
    <col min="7715" max="7715" width="1" style="2" customWidth="1"/>
    <col min="7716" max="7716" width="6.7109375" style="2" customWidth="1"/>
    <col min="7717" max="7717" width="1" style="2" customWidth="1"/>
    <col min="7718" max="7718" width="6.7109375" style="2" customWidth="1"/>
    <col min="7719" max="7719" width="1" style="2" customWidth="1"/>
    <col min="7720" max="7721" width="6.7109375" style="2" customWidth="1"/>
    <col min="7722" max="7936" width="11.42578125" style="2"/>
    <col min="7937" max="7937" width="1.7109375" style="2" customWidth="1"/>
    <col min="7938" max="7938" width="2.28515625" style="2" customWidth="1"/>
    <col min="7939" max="7939" width="2.85546875" style="2" customWidth="1"/>
    <col min="7940" max="7940" width="6.7109375" style="2" customWidth="1"/>
    <col min="7941" max="7941" width="1.5703125" style="2" customWidth="1"/>
    <col min="7942" max="7942" width="56.140625" style="2" customWidth="1"/>
    <col min="7943" max="7945" width="5.7109375" style="2" customWidth="1"/>
    <col min="7946" max="7946" width="0.85546875" style="2" customWidth="1"/>
    <col min="7947" max="7949" width="5.7109375" style="2" customWidth="1"/>
    <col min="7950" max="7950" width="0.85546875" style="2" customWidth="1"/>
    <col min="7951" max="7953" width="5.7109375" style="2" customWidth="1"/>
    <col min="7954" max="7954" width="0.85546875" style="2" customWidth="1"/>
    <col min="7955" max="7956" width="5.7109375" style="2" customWidth="1"/>
    <col min="7957" max="7957" width="7.28515625" style="2" customWidth="1"/>
    <col min="7958" max="7959" width="11.42578125" style="2"/>
    <col min="7960" max="7960" width="4.7109375" style="2" customWidth="1"/>
    <col min="7961" max="7961" width="6.5703125" style="2" customWidth="1"/>
    <col min="7962" max="7962" width="2.28515625" style="2" customWidth="1"/>
    <col min="7963" max="7963" width="26" style="2" customWidth="1"/>
    <col min="7964" max="7964" width="8" style="2" customWidth="1"/>
    <col min="7965" max="7965" width="1" style="2" customWidth="1"/>
    <col min="7966" max="7966" width="6.7109375" style="2" customWidth="1"/>
    <col min="7967" max="7967" width="1" style="2" customWidth="1"/>
    <col min="7968" max="7968" width="6.7109375" style="2" customWidth="1"/>
    <col min="7969" max="7969" width="1" style="2" customWidth="1"/>
    <col min="7970" max="7970" width="6.7109375" style="2" customWidth="1"/>
    <col min="7971" max="7971" width="1" style="2" customWidth="1"/>
    <col min="7972" max="7972" width="6.7109375" style="2" customWidth="1"/>
    <col min="7973" max="7973" width="1" style="2" customWidth="1"/>
    <col min="7974" max="7974" width="6.7109375" style="2" customWidth="1"/>
    <col min="7975" max="7975" width="1" style="2" customWidth="1"/>
    <col min="7976" max="7977" width="6.7109375" style="2" customWidth="1"/>
    <col min="7978" max="8192" width="11.42578125" style="2"/>
    <col min="8193" max="8193" width="1.7109375" style="2" customWidth="1"/>
    <col min="8194" max="8194" width="2.28515625" style="2" customWidth="1"/>
    <col min="8195" max="8195" width="2.85546875" style="2" customWidth="1"/>
    <col min="8196" max="8196" width="6.7109375" style="2" customWidth="1"/>
    <col min="8197" max="8197" width="1.5703125" style="2" customWidth="1"/>
    <col min="8198" max="8198" width="56.140625" style="2" customWidth="1"/>
    <col min="8199" max="8201" width="5.7109375" style="2" customWidth="1"/>
    <col min="8202" max="8202" width="0.85546875" style="2" customWidth="1"/>
    <col min="8203" max="8205" width="5.7109375" style="2" customWidth="1"/>
    <col min="8206" max="8206" width="0.85546875" style="2" customWidth="1"/>
    <col min="8207" max="8209" width="5.7109375" style="2" customWidth="1"/>
    <col min="8210" max="8210" width="0.85546875" style="2" customWidth="1"/>
    <col min="8211" max="8212" width="5.7109375" style="2" customWidth="1"/>
    <col min="8213" max="8213" width="7.28515625" style="2" customWidth="1"/>
    <col min="8214" max="8215" width="11.42578125" style="2"/>
    <col min="8216" max="8216" width="4.7109375" style="2" customWidth="1"/>
    <col min="8217" max="8217" width="6.5703125" style="2" customWidth="1"/>
    <col min="8218" max="8218" width="2.28515625" style="2" customWidth="1"/>
    <col min="8219" max="8219" width="26" style="2" customWidth="1"/>
    <col min="8220" max="8220" width="8" style="2" customWidth="1"/>
    <col min="8221" max="8221" width="1" style="2" customWidth="1"/>
    <col min="8222" max="8222" width="6.7109375" style="2" customWidth="1"/>
    <col min="8223" max="8223" width="1" style="2" customWidth="1"/>
    <col min="8224" max="8224" width="6.7109375" style="2" customWidth="1"/>
    <col min="8225" max="8225" width="1" style="2" customWidth="1"/>
    <col min="8226" max="8226" width="6.7109375" style="2" customWidth="1"/>
    <col min="8227" max="8227" width="1" style="2" customWidth="1"/>
    <col min="8228" max="8228" width="6.7109375" style="2" customWidth="1"/>
    <col min="8229" max="8229" width="1" style="2" customWidth="1"/>
    <col min="8230" max="8230" width="6.7109375" style="2" customWidth="1"/>
    <col min="8231" max="8231" width="1" style="2" customWidth="1"/>
    <col min="8232" max="8233" width="6.7109375" style="2" customWidth="1"/>
    <col min="8234" max="8448" width="11.42578125" style="2"/>
    <col min="8449" max="8449" width="1.7109375" style="2" customWidth="1"/>
    <col min="8450" max="8450" width="2.28515625" style="2" customWidth="1"/>
    <col min="8451" max="8451" width="2.85546875" style="2" customWidth="1"/>
    <col min="8452" max="8452" width="6.7109375" style="2" customWidth="1"/>
    <col min="8453" max="8453" width="1.5703125" style="2" customWidth="1"/>
    <col min="8454" max="8454" width="56.140625" style="2" customWidth="1"/>
    <col min="8455" max="8457" width="5.7109375" style="2" customWidth="1"/>
    <col min="8458" max="8458" width="0.85546875" style="2" customWidth="1"/>
    <col min="8459" max="8461" width="5.7109375" style="2" customWidth="1"/>
    <col min="8462" max="8462" width="0.85546875" style="2" customWidth="1"/>
    <col min="8463" max="8465" width="5.7109375" style="2" customWidth="1"/>
    <col min="8466" max="8466" width="0.85546875" style="2" customWidth="1"/>
    <col min="8467" max="8468" width="5.7109375" style="2" customWidth="1"/>
    <col min="8469" max="8469" width="7.28515625" style="2" customWidth="1"/>
    <col min="8470" max="8471" width="11.42578125" style="2"/>
    <col min="8472" max="8472" width="4.7109375" style="2" customWidth="1"/>
    <col min="8473" max="8473" width="6.5703125" style="2" customWidth="1"/>
    <col min="8474" max="8474" width="2.28515625" style="2" customWidth="1"/>
    <col min="8475" max="8475" width="26" style="2" customWidth="1"/>
    <col min="8476" max="8476" width="8" style="2" customWidth="1"/>
    <col min="8477" max="8477" width="1" style="2" customWidth="1"/>
    <col min="8478" max="8478" width="6.7109375" style="2" customWidth="1"/>
    <col min="8479" max="8479" width="1" style="2" customWidth="1"/>
    <col min="8480" max="8480" width="6.7109375" style="2" customWidth="1"/>
    <col min="8481" max="8481" width="1" style="2" customWidth="1"/>
    <col min="8482" max="8482" width="6.7109375" style="2" customWidth="1"/>
    <col min="8483" max="8483" width="1" style="2" customWidth="1"/>
    <col min="8484" max="8484" width="6.7109375" style="2" customWidth="1"/>
    <col min="8485" max="8485" width="1" style="2" customWidth="1"/>
    <col min="8486" max="8486" width="6.7109375" style="2" customWidth="1"/>
    <col min="8487" max="8487" width="1" style="2" customWidth="1"/>
    <col min="8488" max="8489" width="6.7109375" style="2" customWidth="1"/>
    <col min="8490" max="8704" width="11.42578125" style="2"/>
    <col min="8705" max="8705" width="1.7109375" style="2" customWidth="1"/>
    <col min="8706" max="8706" width="2.28515625" style="2" customWidth="1"/>
    <col min="8707" max="8707" width="2.85546875" style="2" customWidth="1"/>
    <col min="8708" max="8708" width="6.7109375" style="2" customWidth="1"/>
    <col min="8709" max="8709" width="1.5703125" style="2" customWidth="1"/>
    <col min="8710" max="8710" width="56.140625" style="2" customWidth="1"/>
    <col min="8711" max="8713" width="5.7109375" style="2" customWidth="1"/>
    <col min="8714" max="8714" width="0.85546875" style="2" customWidth="1"/>
    <col min="8715" max="8717" width="5.7109375" style="2" customWidth="1"/>
    <col min="8718" max="8718" width="0.85546875" style="2" customWidth="1"/>
    <col min="8719" max="8721" width="5.7109375" style="2" customWidth="1"/>
    <col min="8722" max="8722" width="0.85546875" style="2" customWidth="1"/>
    <col min="8723" max="8724" width="5.7109375" style="2" customWidth="1"/>
    <col min="8725" max="8725" width="7.28515625" style="2" customWidth="1"/>
    <col min="8726" max="8727" width="11.42578125" style="2"/>
    <col min="8728" max="8728" width="4.7109375" style="2" customWidth="1"/>
    <col min="8729" max="8729" width="6.5703125" style="2" customWidth="1"/>
    <col min="8730" max="8730" width="2.28515625" style="2" customWidth="1"/>
    <col min="8731" max="8731" width="26" style="2" customWidth="1"/>
    <col min="8732" max="8732" width="8" style="2" customWidth="1"/>
    <col min="8733" max="8733" width="1" style="2" customWidth="1"/>
    <col min="8734" max="8734" width="6.7109375" style="2" customWidth="1"/>
    <col min="8735" max="8735" width="1" style="2" customWidth="1"/>
    <col min="8736" max="8736" width="6.7109375" style="2" customWidth="1"/>
    <col min="8737" max="8737" width="1" style="2" customWidth="1"/>
    <col min="8738" max="8738" width="6.7109375" style="2" customWidth="1"/>
    <col min="8739" max="8739" width="1" style="2" customWidth="1"/>
    <col min="8740" max="8740" width="6.7109375" style="2" customWidth="1"/>
    <col min="8741" max="8741" width="1" style="2" customWidth="1"/>
    <col min="8742" max="8742" width="6.7109375" style="2" customWidth="1"/>
    <col min="8743" max="8743" width="1" style="2" customWidth="1"/>
    <col min="8744" max="8745" width="6.7109375" style="2" customWidth="1"/>
    <col min="8746" max="8960" width="11.42578125" style="2"/>
    <col min="8961" max="8961" width="1.7109375" style="2" customWidth="1"/>
    <col min="8962" max="8962" width="2.28515625" style="2" customWidth="1"/>
    <col min="8963" max="8963" width="2.85546875" style="2" customWidth="1"/>
    <col min="8964" max="8964" width="6.7109375" style="2" customWidth="1"/>
    <col min="8965" max="8965" width="1.5703125" style="2" customWidth="1"/>
    <col min="8966" max="8966" width="56.140625" style="2" customWidth="1"/>
    <col min="8967" max="8969" width="5.7109375" style="2" customWidth="1"/>
    <col min="8970" max="8970" width="0.85546875" style="2" customWidth="1"/>
    <col min="8971" max="8973" width="5.7109375" style="2" customWidth="1"/>
    <col min="8974" max="8974" width="0.85546875" style="2" customWidth="1"/>
    <col min="8975" max="8977" width="5.7109375" style="2" customWidth="1"/>
    <col min="8978" max="8978" width="0.85546875" style="2" customWidth="1"/>
    <col min="8979" max="8980" width="5.7109375" style="2" customWidth="1"/>
    <col min="8981" max="8981" width="7.28515625" style="2" customWidth="1"/>
    <col min="8982" max="8983" width="11.42578125" style="2"/>
    <col min="8984" max="8984" width="4.7109375" style="2" customWidth="1"/>
    <col min="8985" max="8985" width="6.5703125" style="2" customWidth="1"/>
    <col min="8986" max="8986" width="2.28515625" style="2" customWidth="1"/>
    <col min="8987" max="8987" width="26" style="2" customWidth="1"/>
    <col min="8988" max="8988" width="8" style="2" customWidth="1"/>
    <col min="8989" max="8989" width="1" style="2" customWidth="1"/>
    <col min="8990" max="8990" width="6.7109375" style="2" customWidth="1"/>
    <col min="8991" max="8991" width="1" style="2" customWidth="1"/>
    <col min="8992" max="8992" width="6.7109375" style="2" customWidth="1"/>
    <col min="8993" max="8993" width="1" style="2" customWidth="1"/>
    <col min="8994" max="8994" width="6.7109375" style="2" customWidth="1"/>
    <col min="8995" max="8995" width="1" style="2" customWidth="1"/>
    <col min="8996" max="8996" width="6.7109375" style="2" customWidth="1"/>
    <col min="8997" max="8997" width="1" style="2" customWidth="1"/>
    <col min="8998" max="8998" width="6.7109375" style="2" customWidth="1"/>
    <col min="8999" max="8999" width="1" style="2" customWidth="1"/>
    <col min="9000" max="9001" width="6.7109375" style="2" customWidth="1"/>
    <col min="9002" max="9216" width="11.42578125" style="2"/>
    <col min="9217" max="9217" width="1.7109375" style="2" customWidth="1"/>
    <col min="9218" max="9218" width="2.28515625" style="2" customWidth="1"/>
    <col min="9219" max="9219" width="2.85546875" style="2" customWidth="1"/>
    <col min="9220" max="9220" width="6.7109375" style="2" customWidth="1"/>
    <col min="9221" max="9221" width="1.5703125" style="2" customWidth="1"/>
    <col min="9222" max="9222" width="56.140625" style="2" customWidth="1"/>
    <col min="9223" max="9225" width="5.7109375" style="2" customWidth="1"/>
    <col min="9226" max="9226" width="0.85546875" style="2" customWidth="1"/>
    <col min="9227" max="9229" width="5.7109375" style="2" customWidth="1"/>
    <col min="9230" max="9230" width="0.85546875" style="2" customWidth="1"/>
    <col min="9231" max="9233" width="5.7109375" style="2" customWidth="1"/>
    <col min="9234" max="9234" width="0.85546875" style="2" customWidth="1"/>
    <col min="9235" max="9236" width="5.7109375" style="2" customWidth="1"/>
    <col min="9237" max="9237" width="7.28515625" style="2" customWidth="1"/>
    <col min="9238" max="9239" width="11.42578125" style="2"/>
    <col min="9240" max="9240" width="4.7109375" style="2" customWidth="1"/>
    <col min="9241" max="9241" width="6.5703125" style="2" customWidth="1"/>
    <col min="9242" max="9242" width="2.28515625" style="2" customWidth="1"/>
    <col min="9243" max="9243" width="26" style="2" customWidth="1"/>
    <col min="9244" max="9244" width="8" style="2" customWidth="1"/>
    <col min="9245" max="9245" width="1" style="2" customWidth="1"/>
    <col min="9246" max="9246" width="6.7109375" style="2" customWidth="1"/>
    <col min="9247" max="9247" width="1" style="2" customWidth="1"/>
    <col min="9248" max="9248" width="6.7109375" style="2" customWidth="1"/>
    <col min="9249" max="9249" width="1" style="2" customWidth="1"/>
    <col min="9250" max="9250" width="6.7109375" style="2" customWidth="1"/>
    <col min="9251" max="9251" width="1" style="2" customWidth="1"/>
    <col min="9252" max="9252" width="6.7109375" style="2" customWidth="1"/>
    <col min="9253" max="9253" width="1" style="2" customWidth="1"/>
    <col min="9254" max="9254" width="6.7109375" style="2" customWidth="1"/>
    <col min="9255" max="9255" width="1" style="2" customWidth="1"/>
    <col min="9256" max="9257" width="6.7109375" style="2" customWidth="1"/>
    <col min="9258" max="9472" width="11.42578125" style="2"/>
    <col min="9473" max="9473" width="1.7109375" style="2" customWidth="1"/>
    <col min="9474" max="9474" width="2.28515625" style="2" customWidth="1"/>
    <col min="9475" max="9475" width="2.85546875" style="2" customWidth="1"/>
    <col min="9476" max="9476" width="6.7109375" style="2" customWidth="1"/>
    <col min="9477" max="9477" width="1.5703125" style="2" customWidth="1"/>
    <col min="9478" max="9478" width="56.140625" style="2" customWidth="1"/>
    <col min="9479" max="9481" width="5.7109375" style="2" customWidth="1"/>
    <col min="9482" max="9482" width="0.85546875" style="2" customWidth="1"/>
    <col min="9483" max="9485" width="5.7109375" style="2" customWidth="1"/>
    <col min="9486" max="9486" width="0.85546875" style="2" customWidth="1"/>
    <col min="9487" max="9489" width="5.7109375" style="2" customWidth="1"/>
    <col min="9490" max="9490" width="0.85546875" style="2" customWidth="1"/>
    <col min="9491" max="9492" width="5.7109375" style="2" customWidth="1"/>
    <col min="9493" max="9493" width="7.28515625" style="2" customWidth="1"/>
    <col min="9494" max="9495" width="11.42578125" style="2"/>
    <col min="9496" max="9496" width="4.7109375" style="2" customWidth="1"/>
    <col min="9497" max="9497" width="6.5703125" style="2" customWidth="1"/>
    <col min="9498" max="9498" width="2.28515625" style="2" customWidth="1"/>
    <col min="9499" max="9499" width="26" style="2" customWidth="1"/>
    <col min="9500" max="9500" width="8" style="2" customWidth="1"/>
    <col min="9501" max="9501" width="1" style="2" customWidth="1"/>
    <col min="9502" max="9502" width="6.7109375" style="2" customWidth="1"/>
    <col min="9503" max="9503" width="1" style="2" customWidth="1"/>
    <col min="9504" max="9504" width="6.7109375" style="2" customWidth="1"/>
    <col min="9505" max="9505" width="1" style="2" customWidth="1"/>
    <col min="9506" max="9506" width="6.7109375" style="2" customWidth="1"/>
    <col min="9507" max="9507" width="1" style="2" customWidth="1"/>
    <col min="9508" max="9508" width="6.7109375" style="2" customWidth="1"/>
    <col min="9509" max="9509" width="1" style="2" customWidth="1"/>
    <col min="9510" max="9510" width="6.7109375" style="2" customWidth="1"/>
    <col min="9511" max="9511" width="1" style="2" customWidth="1"/>
    <col min="9512" max="9513" width="6.7109375" style="2" customWidth="1"/>
    <col min="9514" max="9728" width="11.42578125" style="2"/>
    <col min="9729" max="9729" width="1.7109375" style="2" customWidth="1"/>
    <col min="9730" max="9730" width="2.28515625" style="2" customWidth="1"/>
    <col min="9731" max="9731" width="2.85546875" style="2" customWidth="1"/>
    <col min="9732" max="9732" width="6.7109375" style="2" customWidth="1"/>
    <col min="9733" max="9733" width="1.5703125" style="2" customWidth="1"/>
    <col min="9734" max="9734" width="56.140625" style="2" customWidth="1"/>
    <col min="9735" max="9737" width="5.7109375" style="2" customWidth="1"/>
    <col min="9738" max="9738" width="0.85546875" style="2" customWidth="1"/>
    <col min="9739" max="9741" width="5.7109375" style="2" customWidth="1"/>
    <col min="9742" max="9742" width="0.85546875" style="2" customWidth="1"/>
    <col min="9743" max="9745" width="5.7109375" style="2" customWidth="1"/>
    <col min="9746" max="9746" width="0.85546875" style="2" customWidth="1"/>
    <col min="9747" max="9748" width="5.7109375" style="2" customWidth="1"/>
    <col min="9749" max="9749" width="7.28515625" style="2" customWidth="1"/>
    <col min="9750" max="9751" width="11.42578125" style="2"/>
    <col min="9752" max="9752" width="4.7109375" style="2" customWidth="1"/>
    <col min="9753" max="9753" width="6.5703125" style="2" customWidth="1"/>
    <col min="9754" max="9754" width="2.28515625" style="2" customWidth="1"/>
    <col min="9755" max="9755" width="26" style="2" customWidth="1"/>
    <col min="9756" max="9756" width="8" style="2" customWidth="1"/>
    <col min="9757" max="9757" width="1" style="2" customWidth="1"/>
    <col min="9758" max="9758" width="6.7109375" style="2" customWidth="1"/>
    <col min="9759" max="9759" width="1" style="2" customWidth="1"/>
    <col min="9760" max="9760" width="6.7109375" style="2" customWidth="1"/>
    <col min="9761" max="9761" width="1" style="2" customWidth="1"/>
    <col min="9762" max="9762" width="6.7109375" style="2" customWidth="1"/>
    <col min="9763" max="9763" width="1" style="2" customWidth="1"/>
    <col min="9764" max="9764" width="6.7109375" style="2" customWidth="1"/>
    <col min="9765" max="9765" width="1" style="2" customWidth="1"/>
    <col min="9766" max="9766" width="6.7109375" style="2" customWidth="1"/>
    <col min="9767" max="9767" width="1" style="2" customWidth="1"/>
    <col min="9768" max="9769" width="6.7109375" style="2" customWidth="1"/>
    <col min="9770" max="9984" width="11.42578125" style="2"/>
    <col min="9985" max="9985" width="1.7109375" style="2" customWidth="1"/>
    <col min="9986" max="9986" width="2.28515625" style="2" customWidth="1"/>
    <col min="9987" max="9987" width="2.85546875" style="2" customWidth="1"/>
    <col min="9988" max="9988" width="6.7109375" style="2" customWidth="1"/>
    <col min="9989" max="9989" width="1.5703125" style="2" customWidth="1"/>
    <col min="9990" max="9990" width="56.140625" style="2" customWidth="1"/>
    <col min="9991" max="9993" width="5.7109375" style="2" customWidth="1"/>
    <col min="9994" max="9994" width="0.85546875" style="2" customWidth="1"/>
    <col min="9995" max="9997" width="5.7109375" style="2" customWidth="1"/>
    <col min="9998" max="9998" width="0.85546875" style="2" customWidth="1"/>
    <col min="9999" max="10001" width="5.7109375" style="2" customWidth="1"/>
    <col min="10002" max="10002" width="0.85546875" style="2" customWidth="1"/>
    <col min="10003" max="10004" width="5.7109375" style="2" customWidth="1"/>
    <col min="10005" max="10005" width="7.28515625" style="2" customWidth="1"/>
    <col min="10006" max="10007" width="11.42578125" style="2"/>
    <col min="10008" max="10008" width="4.7109375" style="2" customWidth="1"/>
    <col min="10009" max="10009" width="6.5703125" style="2" customWidth="1"/>
    <col min="10010" max="10010" width="2.28515625" style="2" customWidth="1"/>
    <col min="10011" max="10011" width="26" style="2" customWidth="1"/>
    <col min="10012" max="10012" width="8" style="2" customWidth="1"/>
    <col min="10013" max="10013" width="1" style="2" customWidth="1"/>
    <col min="10014" max="10014" width="6.7109375" style="2" customWidth="1"/>
    <col min="10015" max="10015" width="1" style="2" customWidth="1"/>
    <col min="10016" max="10016" width="6.7109375" style="2" customWidth="1"/>
    <col min="10017" max="10017" width="1" style="2" customWidth="1"/>
    <col min="10018" max="10018" width="6.7109375" style="2" customWidth="1"/>
    <col min="10019" max="10019" width="1" style="2" customWidth="1"/>
    <col min="10020" max="10020" width="6.7109375" style="2" customWidth="1"/>
    <col min="10021" max="10021" width="1" style="2" customWidth="1"/>
    <col min="10022" max="10022" width="6.7109375" style="2" customWidth="1"/>
    <col min="10023" max="10023" width="1" style="2" customWidth="1"/>
    <col min="10024" max="10025" width="6.7109375" style="2" customWidth="1"/>
    <col min="10026" max="10240" width="11.42578125" style="2"/>
    <col min="10241" max="10241" width="1.7109375" style="2" customWidth="1"/>
    <col min="10242" max="10242" width="2.28515625" style="2" customWidth="1"/>
    <col min="10243" max="10243" width="2.85546875" style="2" customWidth="1"/>
    <col min="10244" max="10244" width="6.7109375" style="2" customWidth="1"/>
    <col min="10245" max="10245" width="1.5703125" style="2" customWidth="1"/>
    <col min="10246" max="10246" width="56.140625" style="2" customWidth="1"/>
    <col min="10247" max="10249" width="5.7109375" style="2" customWidth="1"/>
    <col min="10250" max="10250" width="0.85546875" style="2" customWidth="1"/>
    <col min="10251" max="10253" width="5.7109375" style="2" customWidth="1"/>
    <col min="10254" max="10254" width="0.85546875" style="2" customWidth="1"/>
    <col min="10255" max="10257" width="5.7109375" style="2" customWidth="1"/>
    <col min="10258" max="10258" width="0.85546875" style="2" customWidth="1"/>
    <col min="10259" max="10260" width="5.7109375" style="2" customWidth="1"/>
    <col min="10261" max="10261" width="7.28515625" style="2" customWidth="1"/>
    <col min="10262" max="10263" width="11.42578125" style="2"/>
    <col min="10264" max="10264" width="4.7109375" style="2" customWidth="1"/>
    <col min="10265" max="10265" width="6.5703125" style="2" customWidth="1"/>
    <col min="10266" max="10266" width="2.28515625" style="2" customWidth="1"/>
    <col min="10267" max="10267" width="26" style="2" customWidth="1"/>
    <col min="10268" max="10268" width="8" style="2" customWidth="1"/>
    <col min="10269" max="10269" width="1" style="2" customWidth="1"/>
    <col min="10270" max="10270" width="6.7109375" style="2" customWidth="1"/>
    <col min="10271" max="10271" width="1" style="2" customWidth="1"/>
    <col min="10272" max="10272" width="6.7109375" style="2" customWidth="1"/>
    <col min="10273" max="10273" width="1" style="2" customWidth="1"/>
    <col min="10274" max="10274" width="6.7109375" style="2" customWidth="1"/>
    <col min="10275" max="10275" width="1" style="2" customWidth="1"/>
    <col min="10276" max="10276" width="6.7109375" style="2" customWidth="1"/>
    <col min="10277" max="10277" width="1" style="2" customWidth="1"/>
    <col min="10278" max="10278" width="6.7109375" style="2" customWidth="1"/>
    <col min="10279" max="10279" width="1" style="2" customWidth="1"/>
    <col min="10280" max="10281" width="6.7109375" style="2" customWidth="1"/>
    <col min="10282" max="10496" width="11.42578125" style="2"/>
    <col min="10497" max="10497" width="1.7109375" style="2" customWidth="1"/>
    <col min="10498" max="10498" width="2.28515625" style="2" customWidth="1"/>
    <col min="10499" max="10499" width="2.85546875" style="2" customWidth="1"/>
    <col min="10500" max="10500" width="6.7109375" style="2" customWidth="1"/>
    <col min="10501" max="10501" width="1.5703125" style="2" customWidth="1"/>
    <col min="10502" max="10502" width="56.140625" style="2" customWidth="1"/>
    <col min="10503" max="10505" width="5.7109375" style="2" customWidth="1"/>
    <col min="10506" max="10506" width="0.85546875" style="2" customWidth="1"/>
    <col min="10507" max="10509" width="5.7109375" style="2" customWidth="1"/>
    <col min="10510" max="10510" width="0.85546875" style="2" customWidth="1"/>
    <col min="10511" max="10513" width="5.7109375" style="2" customWidth="1"/>
    <col min="10514" max="10514" width="0.85546875" style="2" customWidth="1"/>
    <col min="10515" max="10516" width="5.7109375" style="2" customWidth="1"/>
    <col min="10517" max="10517" width="7.28515625" style="2" customWidth="1"/>
    <col min="10518" max="10519" width="11.42578125" style="2"/>
    <col min="10520" max="10520" width="4.7109375" style="2" customWidth="1"/>
    <col min="10521" max="10521" width="6.5703125" style="2" customWidth="1"/>
    <col min="10522" max="10522" width="2.28515625" style="2" customWidth="1"/>
    <col min="10523" max="10523" width="26" style="2" customWidth="1"/>
    <col min="10524" max="10524" width="8" style="2" customWidth="1"/>
    <col min="10525" max="10525" width="1" style="2" customWidth="1"/>
    <col min="10526" max="10526" width="6.7109375" style="2" customWidth="1"/>
    <col min="10527" max="10527" width="1" style="2" customWidth="1"/>
    <col min="10528" max="10528" width="6.7109375" style="2" customWidth="1"/>
    <col min="10529" max="10529" width="1" style="2" customWidth="1"/>
    <col min="10530" max="10530" width="6.7109375" style="2" customWidth="1"/>
    <col min="10531" max="10531" width="1" style="2" customWidth="1"/>
    <col min="10532" max="10532" width="6.7109375" style="2" customWidth="1"/>
    <col min="10533" max="10533" width="1" style="2" customWidth="1"/>
    <col min="10534" max="10534" width="6.7109375" style="2" customWidth="1"/>
    <col min="10535" max="10535" width="1" style="2" customWidth="1"/>
    <col min="10536" max="10537" width="6.7109375" style="2" customWidth="1"/>
    <col min="10538" max="10752" width="11.42578125" style="2"/>
    <col min="10753" max="10753" width="1.7109375" style="2" customWidth="1"/>
    <col min="10754" max="10754" width="2.28515625" style="2" customWidth="1"/>
    <col min="10755" max="10755" width="2.85546875" style="2" customWidth="1"/>
    <col min="10756" max="10756" width="6.7109375" style="2" customWidth="1"/>
    <col min="10757" max="10757" width="1.5703125" style="2" customWidth="1"/>
    <col min="10758" max="10758" width="56.140625" style="2" customWidth="1"/>
    <col min="10759" max="10761" width="5.7109375" style="2" customWidth="1"/>
    <col min="10762" max="10762" width="0.85546875" style="2" customWidth="1"/>
    <col min="10763" max="10765" width="5.7109375" style="2" customWidth="1"/>
    <col min="10766" max="10766" width="0.85546875" style="2" customWidth="1"/>
    <col min="10767" max="10769" width="5.7109375" style="2" customWidth="1"/>
    <col min="10770" max="10770" width="0.85546875" style="2" customWidth="1"/>
    <col min="10771" max="10772" width="5.7109375" style="2" customWidth="1"/>
    <col min="10773" max="10773" width="7.28515625" style="2" customWidth="1"/>
    <col min="10774" max="10775" width="11.42578125" style="2"/>
    <col min="10776" max="10776" width="4.7109375" style="2" customWidth="1"/>
    <col min="10777" max="10777" width="6.5703125" style="2" customWidth="1"/>
    <col min="10778" max="10778" width="2.28515625" style="2" customWidth="1"/>
    <col min="10779" max="10779" width="26" style="2" customWidth="1"/>
    <col min="10780" max="10780" width="8" style="2" customWidth="1"/>
    <col min="10781" max="10781" width="1" style="2" customWidth="1"/>
    <col min="10782" max="10782" width="6.7109375" style="2" customWidth="1"/>
    <col min="10783" max="10783" width="1" style="2" customWidth="1"/>
    <col min="10784" max="10784" width="6.7109375" style="2" customWidth="1"/>
    <col min="10785" max="10785" width="1" style="2" customWidth="1"/>
    <col min="10786" max="10786" width="6.7109375" style="2" customWidth="1"/>
    <col min="10787" max="10787" width="1" style="2" customWidth="1"/>
    <col min="10788" max="10788" width="6.7109375" style="2" customWidth="1"/>
    <col min="10789" max="10789" width="1" style="2" customWidth="1"/>
    <col min="10790" max="10790" width="6.7109375" style="2" customWidth="1"/>
    <col min="10791" max="10791" width="1" style="2" customWidth="1"/>
    <col min="10792" max="10793" width="6.7109375" style="2" customWidth="1"/>
    <col min="10794" max="11008" width="11.42578125" style="2"/>
    <col min="11009" max="11009" width="1.7109375" style="2" customWidth="1"/>
    <col min="11010" max="11010" width="2.28515625" style="2" customWidth="1"/>
    <col min="11011" max="11011" width="2.85546875" style="2" customWidth="1"/>
    <col min="11012" max="11012" width="6.7109375" style="2" customWidth="1"/>
    <col min="11013" max="11013" width="1.5703125" style="2" customWidth="1"/>
    <col min="11014" max="11014" width="56.140625" style="2" customWidth="1"/>
    <col min="11015" max="11017" width="5.7109375" style="2" customWidth="1"/>
    <col min="11018" max="11018" width="0.85546875" style="2" customWidth="1"/>
    <col min="11019" max="11021" width="5.7109375" style="2" customWidth="1"/>
    <col min="11022" max="11022" width="0.85546875" style="2" customWidth="1"/>
    <col min="11023" max="11025" width="5.7109375" style="2" customWidth="1"/>
    <col min="11026" max="11026" width="0.85546875" style="2" customWidth="1"/>
    <col min="11027" max="11028" width="5.7109375" style="2" customWidth="1"/>
    <col min="11029" max="11029" width="7.28515625" style="2" customWidth="1"/>
    <col min="11030" max="11031" width="11.42578125" style="2"/>
    <col min="11032" max="11032" width="4.7109375" style="2" customWidth="1"/>
    <col min="11033" max="11033" width="6.5703125" style="2" customWidth="1"/>
    <col min="11034" max="11034" width="2.28515625" style="2" customWidth="1"/>
    <col min="11035" max="11035" width="26" style="2" customWidth="1"/>
    <col min="11036" max="11036" width="8" style="2" customWidth="1"/>
    <col min="11037" max="11037" width="1" style="2" customWidth="1"/>
    <col min="11038" max="11038" width="6.7109375" style="2" customWidth="1"/>
    <col min="11039" max="11039" width="1" style="2" customWidth="1"/>
    <col min="11040" max="11040" width="6.7109375" style="2" customWidth="1"/>
    <col min="11041" max="11041" width="1" style="2" customWidth="1"/>
    <col min="11042" max="11042" width="6.7109375" style="2" customWidth="1"/>
    <col min="11043" max="11043" width="1" style="2" customWidth="1"/>
    <col min="11044" max="11044" width="6.7109375" style="2" customWidth="1"/>
    <col min="11045" max="11045" width="1" style="2" customWidth="1"/>
    <col min="11046" max="11046" width="6.7109375" style="2" customWidth="1"/>
    <col min="11047" max="11047" width="1" style="2" customWidth="1"/>
    <col min="11048" max="11049" width="6.7109375" style="2" customWidth="1"/>
    <col min="11050" max="11264" width="11.42578125" style="2"/>
    <col min="11265" max="11265" width="1.7109375" style="2" customWidth="1"/>
    <col min="11266" max="11266" width="2.28515625" style="2" customWidth="1"/>
    <col min="11267" max="11267" width="2.85546875" style="2" customWidth="1"/>
    <col min="11268" max="11268" width="6.7109375" style="2" customWidth="1"/>
    <col min="11269" max="11269" width="1.5703125" style="2" customWidth="1"/>
    <col min="11270" max="11270" width="56.140625" style="2" customWidth="1"/>
    <col min="11271" max="11273" width="5.7109375" style="2" customWidth="1"/>
    <col min="11274" max="11274" width="0.85546875" style="2" customWidth="1"/>
    <col min="11275" max="11277" width="5.7109375" style="2" customWidth="1"/>
    <col min="11278" max="11278" width="0.85546875" style="2" customWidth="1"/>
    <col min="11279" max="11281" width="5.7109375" style="2" customWidth="1"/>
    <col min="11282" max="11282" width="0.85546875" style="2" customWidth="1"/>
    <col min="11283" max="11284" width="5.7109375" style="2" customWidth="1"/>
    <col min="11285" max="11285" width="7.28515625" style="2" customWidth="1"/>
    <col min="11286" max="11287" width="11.42578125" style="2"/>
    <col min="11288" max="11288" width="4.7109375" style="2" customWidth="1"/>
    <col min="11289" max="11289" width="6.5703125" style="2" customWidth="1"/>
    <col min="11290" max="11290" width="2.28515625" style="2" customWidth="1"/>
    <col min="11291" max="11291" width="26" style="2" customWidth="1"/>
    <col min="11292" max="11292" width="8" style="2" customWidth="1"/>
    <col min="11293" max="11293" width="1" style="2" customWidth="1"/>
    <col min="11294" max="11294" width="6.7109375" style="2" customWidth="1"/>
    <col min="11295" max="11295" width="1" style="2" customWidth="1"/>
    <col min="11296" max="11296" width="6.7109375" style="2" customWidth="1"/>
    <col min="11297" max="11297" width="1" style="2" customWidth="1"/>
    <col min="11298" max="11298" width="6.7109375" style="2" customWidth="1"/>
    <col min="11299" max="11299" width="1" style="2" customWidth="1"/>
    <col min="11300" max="11300" width="6.7109375" style="2" customWidth="1"/>
    <col min="11301" max="11301" width="1" style="2" customWidth="1"/>
    <col min="11302" max="11302" width="6.7109375" style="2" customWidth="1"/>
    <col min="11303" max="11303" width="1" style="2" customWidth="1"/>
    <col min="11304" max="11305" width="6.7109375" style="2" customWidth="1"/>
    <col min="11306" max="11520" width="11.42578125" style="2"/>
    <col min="11521" max="11521" width="1.7109375" style="2" customWidth="1"/>
    <col min="11522" max="11522" width="2.28515625" style="2" customWidth="1"/>
    <col min="11523" max="11523" width="2.85546875" style="2" customWidth="1"/>
    <col min="11524" max="11524" width="6.7109375" style="2" customWidth="1"/>
    <col min="11525" max="11525" width="1.5703125" style="2" customWidth="1"/>
    <col min="11526" max="11526" width="56.140625" style="2" customWidth="1"/>
    <col min="11527" max="11529" width="5.7109375" style="2" customWidth="1"/>
    <col min="11530" max="11530" width="0.85546875" style="2" customWidth="1"/>
    <col min="11531" max="11533" width="5.7109375" style="2" customWidth="1"/>
    <col min="11534" max="11534" width="0.85546875" style="2" customWidth="1"/>
    <col min="11535" max="11537" width="5.7109375" style="2" customWidth="1"/>
    <col min="11538" max="11538" width="0.85546875" style="2" customWidth="1"/>
    <col min="11539" max="11540" width="5.7109375" style="2" customWidth="1"/>
    <col min="11541" max="11541" width="7.28515625" style="2" customWidth="1"/>
    <col min="11542" max="11543" width="11.42578125" style="2"/>
    <col min="11544" max="11544" width="4.7109375" style="2" customWidth="1"/>
    <col min="11545" max="11545" width="6.5703125" style="2" customWidth="1"/>
    <col min="11546" max="11546" width="2.28515625" style="2" customWidth="1"/>
    <col min="11547" max="11547" width="26" style="2" customWidth="1"/>
    <col min="11548" max="11548" width="8" style="2" customWidth="1"/>
    <col min="11549" max="11549" width="1" style="2" customWidth="1"/>
    <col min="11550" max="11550" width="6.7109375" style="2" customWidth="1"/>
    <col min="11551" max="11551" width="1" style="2" customWidth="1"/>
    <col min="11552" max="11552" width="6.7109375" style="2" customWidth="1"/>
    <col min="11553" max="11553" width="1" style="2" customWidth="1"/>
    <col min="11554" max="11554" width="6.7109375" style="2" customWidth="1"/>
    <col min="11555" max="11555" width="1" style="2" customWidth="1"/>
    <col min="11556" max="11556" width="6.7109375" style="2" customWidth="1"/>
    <col min="11557" max="11557" width="1" style="2" customWidth="1"/>
    <col min="11558" max="11558" width="6.7109375" style="2" customWidth="1"/>
    <col min="11559" max="11559" width="1" style="2" customWidth="1"/>
    <col min="11560" max="11561" width="6.7109375" style="2" customWidth="1"/>
    <col min="11562" max="11776" width="11.42578125" style="2"/>
    <col min="11777" max="11777" width="1.7109375" style="2" customWidth="1"/>
    <col min="11778" max="11778" width="2.28515625" style="2" customWidth="1"/>
    <col min="11779" max="11779" width="2.85546875" style="2" customWidth="1"/>
    <col min="11780" max="11780" width="6.7109375" style="2" customWidth="1"/>
    <col min="11781" max="11781" width="1.5703125" style="2" customWidth="1"/>
    <col min="11782" max="11782" width="56.140625" style="2" customWidth="1"/>
    <col min="11783" max="11785" width="5.7109375" style="2" customWidth="1"/>
    <col min="11786" max="11786" width="0.85546875" style="2" customWidth="1"/>
    <col min="11787" max="11789" width="5.7109375" style="2" customWidth="1"/>
    <col min="11790" max="11790" width="0.85546875" style="2" customWidth="1"/>
    <col min="11791" max="11793" width="5.7109375" style="2" customWidth="1"/>
    <col min="11794" max="11794" width="0.85546875" style="2" customWidth="1"/>
    <col min="11795" max="11796" width="5.7109375" style="2" customWidth="1"/>
    <col min="11797" max="11797" width="7.28515625" style="2" customWidth="1"/>
    <col min="11798" max="11799" width="11.42578125" style="2"/>
    <col min="11800" max="11800" width="4.7109375" style="2" customWidth="1"/>
    <col min="11801" max="11801" width="6.5703125" style="2" customWidth="1"/>
    <col min="11802" max="11802" width="2.28515625" style="2" customWidth="1"/>
    <col min="11803" max="11803" width="26" style="2" customWidth="1"/>
    <col min="11804" max="11804" width="8" style="2" customWidth="1"/>
    <col min="11805" max="11805" width="1" style="2" customWidth="1"/>
    <col min="11806" max="11806" width="6.7109375" style="2" customWidth="1"/>
    <col min="11807" max="11807" width="1" style="2" customWidth="1"/>
    <col min="11808" max="11808" width="6.7109375" style="2" customWidth="1"/>
    <col min="11809" max="11809" width="1" style="2" customWidth="1"/>
    <col min="11810" max="11810" width="6.7109375" style="2" customWidth="1"/>
    <col min="11811" max="11811" width="1" style="2" customWidth="1"/>
    <col min="11812" max="11812" width="6.7109375" style="2" customWidth="1"/>
    <col min="11813" max="11813" width="1" style="2" customWidth="1"/>
    <col min="11814" max="11814" width="6.7109375" style="2" customWidth="1"/>
    <col min="11815" max="11815" width="1" style="2" customWidth="1"/>
    <col min="11816" max="11817" width="6.7109375" style="2" customWidth="1"/>
    <col min="11818" max="12032" width="11.42578125" style="2"/>
    <col min="12033" max="12033" width="1.7109375" style="2" customWidth="1"/>
    <col min="12034" max="12034" width="2.28515625" style="2" customWidth="1"/>
    <col min="12035" max="12035" width="2.85546875" style="2" customWidth="1"/>
    <col min="12036" max="12036" width="6.7109375" style="2" customWidth="1"/>
    <col min="12037" max="12037" width="1.5703125" style="2" customWidth="1"/>
    <col min="12038" max="12038" width="56.140625" style="2" customWidth="1"/>
    <col min="12039" max="12041" width="5.7109375" style="2" customWidth="1"/>
    <col min="12042" max="12042" width="0.85546875" style="2" customWidth="1"/>
    <col min="12043" max="12045" width="5.7109375" style="2" customWidth="1"/>
    <col min="12046" max="12046" width="0.85546875" style="2" customWidth="1"/>
    <col min="12047" max="12049" width="5.7109375" style="2" customWidth="1"/>
    <col min="12050" max="12050" width="0.85546875" style="2" customWidth="1"/>
    <col min="12051" max="12052" width="5.7109375" style="2" customWidth="1"/>
    <col min="12053" max="12053" width="7.28515625" style="2" customWidth="1"/>
    <col min="12054" max="12055" width="11.42578125" style="2"/>
    <col min="12056" max="12056" width="4.7109375" style="2" customWidth="1"/>
    <col min="12057" max="12057" width="6.5703125" style="2" customWidth="1"/>
    <col min="12058" max="12058" width="2.28515625" style="2" customWidth="1"/>
    <col min="12059" max="12059" width="26" style="2" customWidth="1"/>
    <col min="12060" max="12060" width="8" style="2" customWidth="1"/>
    <col min="12061" max="12061" width="1" style="2" customWidth="1"/>
    <col min="12062" max="12062" width="6.7109375" style="2" customWidth="1"/>
    <col min="12063" max="12063" width="1" style="2" customWidth="1"/>
    <col min="12064" max="12064" width="6.7109375" style="2" customWidth="1"/>
    <col min="12065" max="12065" width="1" style="2" customWidth="1"/>
    <col min="12066" max="12066" width="6.7109375" style="2" customWidth="1"/>
    <col min="12067" max="12067" width="1" style="2" customWidth="1"/>
    <col min="12068" max="12068" width="6.7109375" style="2" customWidth="1"/>
    <col min="12069" max="12069" width="1" style="2" customWidth="1"/>
    <col min="12070" max="12070" width="6.7109375" style="2" customWidth="1"/>
    <col min="12071" max="12071" width="1" style="2" customWidth="1"/>
    <col min="12072" max="12073" width="6.7109375" style="2" customWidth="1"/>
    <col min="12074" max="12288" width="11.42578125" style="2"/>
    <col min="12289" max="12289" width="1.7109375" style="2" customWidth="1"/>
    <col min="12290" max="12290" width="2.28515625" style="2" customWidth="1"/>
    <col min="12291" max="12291" width="2.85546875" style="2" customWidth="1"/>
    <col min="12292" max="12292" width="6.7109375" style="2" customWidth="1"/>
    <col min="12293" max="12293" width="1.5703125" style="2" customWidth="1"/>
    <col min="12294" max="12294" width="56.140625" style="2" customWidth="1"/>
    <col min="12295" max="12297" width="5.7109375" style="2" customWidth="1"/>
    <col min="12298" max="12298" width="0.85546875" style="2" customWidth="1"/>
    <col min="12299" max="12301" width="5.7109375" style="2" customWidth="1"/>
    <col min="12302" max="12302" width="0.85546875" style="2" customWidth="1"/>
    <col min="12303" max="12305" width="5.7109375" style="2" customWidth="1"/>
    <col min="12306" max="12306" width="0.85546875" style="2" customWidth="1"/>
    <col min="12307" max="12308" width="5.7109375" style="2" customWidth="1"/>
    <col min="12309" max="12309" width="7.28515625" style="2" customWidth="1"/>
    <col min="12310" max="12311" width="11.42578125" style="2"/>
    <col min="12312" max="12312" width="4.7109375" style="2" customWidth="1"/>
    <col min="12313" max="12313" width="6.5703125" style="2" customWidth="1"/>
    <col min="12314" max="12314" width="2.28515625" style="2" customWidth="1"/>
    <col min="12315" max="12315" width="26" style="2" customWidth="1"/>
    <col min="12316" max="12316" width="8" style="2" customWidth="1"/>
    <col min="12317" max="12317" width="1" style="2" customWidth="1"/>
    <col min="12318" max="12318" width="6.7109375" style="2" customWidth="1"/>
    <col min="12319" max="12319" width="1" style="2" customWidth="1"/>
    <col min="12320" max="12320" width="6.7109375" style="2" customWidth="1"/>
    <col min="12321" max="12321" width="1" style="2" customWidth="1"/>
    <col min="12322" max="12322" width="6.7109375" style="2" customWidth="1"/>
    <col min="12323" max="12323" width="1" style="2" customWidth="1"/>
    <col min="12324" max="12324" width="6.7109375" style="2" customWidth="1"/>
    <col min="12325" max="12325" width="1" style="2" customWidth="1"/>
    <col min="12326" max="12326" width="6.7109375" style="2" customWidth="1"/>
    <col min="12327" max="12327" width="1" style="2" customWidth="1"/>
    <col min="12328" max="12329" width="6.7109375" style="2" customWidth="1"/>
    <col min="12330" max="12544" width="11.42578125" style="2"/>
    <col min="12545" max="12545" width="1.7109375" style="2" customWidth="1"/>
    <col min="12546" max="12546" width="2.28515625" style="2" customWidth="1"/>
    <col min="12547" max="12547" width="2.85546875" style="2" customWidth="1"/>
    <col min="12548" max="12548" width="6.7109375" style="2" customWidth="1"/>
    <col min="12549" max="12549" width="1.5703125" style="2" customWidth="1"/>
    <col min="12550" max="12550" width="56.140625" style="2" customWidth="1"/>
    <col min="12551" max="12553" width="5.7109375" style="2" customWidth="1"/>
    <col min="12554" max="12554" width="0.85546875" style="2" customWidth="1"/>
    <col min="12555" max="12557" width="5.7109375" style="2" customWidth="1"/>
    <col min="12558" max="12558" width="0.85546875" style="2" customWidth="1"/>
    <col min="12559" max="12561" width="5.7109375" style="2" customWidth="1"/>
    <col min="12562" max="12562" width="0.85546875" style="2" customWidth="1"/>
    <col min="12563" max="12564" width="5.7109375" style="2" customWidth="1"/>
    <col min="12565" max="12565" width="7.28515625" style="2" customWidth="1"/>
    <col min="12566" max="12567" width="11.42578125" style="2"/>
    <col min="12568" max="12568" width="4.7109375" style="2" customWidth="1"/>
    <col min="12569" max="12569" width="6.5703125" style="2" customWidth="1"/>
    <col min="12570" max="12570" width="2.28515625" style="2" customWidth="1"/>
    <col min="12571" max="12571" width="26" style="2" customWidth="1"/>
    <col min="12572" max="12572" width="8" style="2" customWidth="1"/>
    <col min="12573" max="12573" width="1" style="2" customWidth="1"/>
    <col min="12574" max="12574" width="6.7109375" style="2" customWidth="1"/>
    <col min="12575" max="12575" width="1" style="2" customWidth="1"/>
    <col min="12576" max="12576" width="6.7109375" style="2" customWidth="1"/>
    <col min="12577" max="12577" width="1" style="2" customWidth="1"/>
    <col min="12578" max="12578" width="6.7109375" style="2" customWidth="1"/>
    <col min="12579" max="12579" width="1" style="2" customWidth="1"/>
    <col min="12580" max="12580" width="6.7109375" style="2" customWidth="1"/>
    <col min="12581" max="12581" width="1" style="2" customWidth="1"/>
    <col min="12582" max="12582" width="6.7109375" style="2" customWidth="1"/>
    <col min="12583" max="12583" width="1" style="2" customWidth="1"/>
    <col min="12584" max="12585" width="6.7109375" style="2" customWidth="1"/>
    <col min="12586" max="12800" width="11.42578125" style="2"/>
    <col min="12801" max="12801" width="1.7109375" style="2" customWidth="1"/>
    <col min="12802" max="12802" width="2.28515625" style="2" customWidth="1"/>
    <col min="12803" max="12803" width="2.85546875" style="2" customWidth="1"/>
    <col min="12804" max="12804" width="6.7109375" style="2" customWidth="1"/>
    <col min="12805" max="12805" width="1.5703125" style="2" customWidth="1"/>
    <col min="12806" max="12806" width="56.140625" style="2" customWidth="1"/>
    <col min="12807" max="12809" width="5.7109375" style="2" customWidth="1"/>
    <col min="12810" max="12810" width="0.85546875" style="2" customWidth="1"/>
    <col min="12811" max="12813" width="5.7109375" style="2" customWidth="1"/>
    <col min="12814" max="12814" width="0.85546875" style="2" customWidth="1"/>
    <col min="12815" max="12817" width="5.7109375" style="2" customWidth="1"/>
    <col min="12818" max="12818" width="0.85546875" style="2" customWidth="1"/>
    <col min="12819" max="12820" width="5.7109375" style="2" customWidth="1"/>
    <col min="12821" max="12821" width="7.28515625" style="2" customWidth="1"/>
    <col min="12822" max="12823" width="11.42578125" style="2"/>
    <col min="12824" max="12824" width="4.7109375" style="2" customWidth="1"/>
    <col min="12825" max="12825" width="6.5703125" style="2" customWidth="1"/>
    <col min="12826" max="12826" width="2.28515625" style="2" customWidth="1"/>
    <col min="12827" max="12827" width="26" style="2" customWidth="1"/>
    <col min="12828" max="12828" width="8" style="2" customWidth="1"/>
    <col min="12829" max="12829" width="1" style="2" customWidth="1"/>
    <col min="12830" max="12830" width="6.7109375" style="2" customWidth="1"/>
    <col min="12831" max="12831" width="1" style="2" customWidth="1"/>
    <col min="12832" max="12832" width="6.7109375" style="2" customWidth="1"/>
    <col min="12833" max="12833" width="1" style="2" customWidth="1"/>
    <col min="12834" max="12834" width="6.7109375" style="2" customWidth="1"/>
    <col min="12835" max="12835" width="1" style="2" customWidth="1"/>
    <col min="12836" max="12836" width="6.7109375" style="2" customWidth="1"/>
    <col min="12837" max="12837" width="1" style="2" customWidth="1"/>
    <col min="12838" max="12838" width="6.7109375" style="2" customWidth="1"/>
    <col min="12839" max="12839" width="1" style="2" customWidth="1"/>
    <col min="12840" max="12841" width="6.7109375" style="2" customWidth="1"/>
    <col min="12842" max="13056" width="11.42578125" style="2"/>
    <col min="13057" max="13057" width="1.7109375" style="2" customWidth="1"/>
    <col min="13058" max="13058" width="2.28515625" style="2" customWidth="1"/>
    <col min="13059" max="13059" width="2.85546875" style="2" customWidth="1"/>
    <col min="13060" max="13060" width="6.7109375" style="2" customWidth="1"/>
    <col min="13061" max="13061" width="1.5703125" style="2" customWidth="1"/>
    <col min="13062" max="13062" width="56.140625" style="2" customWidth="1"/>
    <col min="13063" max="13065" width="5.7109375" style="2" customWidth="1"/>
    <col min="13066" max="13066" width="0.85546875" style="2" customWidth="1"/>
    <col min="13067" max="13069" width="5.7109375" style="2" customWidth="1"/>
    <col min="13070" max="13070" width="0.85546875" style="2" customWidth="1"/>
    <col min="13071" max="13073" width="5.7109375" style="2" customWidth="1"/>
    <col min="13074" max="13074" width="0.85546875" style="2" customWidth="1"/>
    <col min="13075" max="13076" width="5.7109375" style="2" customWidth="1"/>
    <col min="13077" max="13077" width="7.28515625" style="2" customWidth="1"/>
    <col min="13078" max="13079" width="11.42578125" style="2"/>
    <col min="13080" max="13080" width="4.7109375" style="2" customWidth="1"/>
    <col min="13081" max="13081" width="6.5703125" style="2" customWidth="1"/>
    <col min="13082" max="13082" width="2.28515625" style="2" customWidth="1"/>
    <col min="13083" max="13083" width="26" style="2" customWidth="1"/>
    <col min="13084" max="13084" width="8" style="2" customWidth="1"/>
    <col min="13085" max="13085" width="1" style="2" customWidth="1"/>
    <col min="13086" max="13086" width="6.7109375" style="2" customWidth="1"/>
    <col min="13087" max="13087" width="1" style="2" customWidth="1"/>
    <col min="13088" max="13088" width="6.7109375" style="2" customWidth="1"/>
    <col min="13089" max="13089" width="1" style="2" customWidth="1"/>
    <col min="13090" max="13090" width="6.7109375" style="2" customWidth="1"/>
    <col min="13091" max="13091" width="1" style="2" customWidth="1"/>
    <col min="13092" max="13092" width="6.7109375" style="2" customWidth="1"/>
    <col min="13093" max="13093" width="1" style="2" customWidth="1"/>
    <col min="13094" max="13094" width="6.7109375" style="2" customWidth="1"/>
    <col min="13095" max="13095" width="1" style="2" customWidth="1"/>
    <col min="13096" max="13097" width="6.7109375" style="2" customWidth="1"/>
    <col min="13098" max="13312" width="11.42578125" style="2"/>
    <col min="13313" max="13313" width="1.7109375" style="2" customWidth="1"/>
    <col min="13314" max="13314" width="2.28515625" style="2" customWidth="1"/>
    <col min="13315" max="13315" width="2.85546875" style="2" customWidth="1"/>
    <col min="13316" max="13316" width="6.7109375" style="2" customWidth="1"/>
    <col min="13317" max="13317" width="1.5703125" style="2" customWidth="1"/>
    <col min="13318" max="13318" width="56.140625" style="2" customWidth="1"/>
    <col min="13319" max="13321" width="5.7109375" style="2" customWidth="1"/>
    <col min="13322" max="13322" width="0.85546875" style="2" customWidth="1"/>
    <col min="13323" max="13325" width="5.7109375" style="2" customWidth="1"/>
    <col min="13326" max="13326" width="0.85546875" style="2" customWidth="1"/>
    <col min="13327" max="13329" width="5.7109375" style="2" customWidth="1"/>
    <col min="13330" max="13330" width="0.85546875" style="2" customWidth="1"/>
    <col min="13331" max="13332" width="5.7109375" style="2" customWidth="1"/>
    <col min="13333" max="13333" width="7.28515625" style="2" customWidth="1"/>
    <col min="13334" max="13335" width="11.42578125" style="2"/>
    <col min="13336" max="13336" width="4.7109375" style="2" customWidth="1"/>
    <col min="13337" max="13337" width="6.5703125" style="2" customWidth="1"/>
    <col min="13338" max="13338" width="2.28515625" style="2" customWidth="1"/>
    <col min="13339" max="13339" width="26" style="2" customWidth="1"/>
    <col min="13340" max="13340" width="8" style="2" customWidth="1"/>
    <col min="13341" max="13341" width="1" style="2" customWidth="1"/>
    <col min="13342" max="13342" width="6.7109375" style="2" customWidth="1"/>
    <col min="13343" max="13343" width="1" style="2" customWidth="1"/>
    <col min="13344" max="13344" width="6.7109375" style="2" customWidth="1"/>
    <col min="13345" max="13345" width="1" style="2" customWidth="1"/>
    <col min="13346" max="13346" width="6.7109375" style="2" customWidth="1"/>
    <col min="13347" max="13347" width="1" style="2" customWidth="1"/>
    <col min="13348" max="13348" width="6.7109375" style="2" customWidth="1"/>
    <col min="13349" max="13349" width="1" style="2" customWidth="1"/>
    <col min="13350" max="13350" width="6.7109375" style="2" customWidth="1"/>
    <col min="13351" max="13351" width="1" style="2" customWidth="1"/>
    <col min="13352" max="13353" width="6.7109375" style="2" customWidth="1"/>
    <col min="13354" max="13568" width="11.42578125" style="2"/>
    <col min="13569" max="13569" width="1.7109375" style="2" customWidth="1"/>
    <col min="13570" max="13570" width="2.28515625" style="2" customWidth="1"/>
    <col min="13571" max="13571" width="2.85546875" style="2" customWidth="1"/>
    <col min="13572" max="13572" width="6.7109375" style="2" customWidth="1"/>
    <col min="13573" max="13573" width="1.5703125" style="2" customWidth="1"/>
    <col min="13574" max="13574" width="56.140625" style="2" customWidth="1"/>
    <col min="13575" max="13577" width="5.7109375" style="2" customWidth="1"/>
    <col min="13578" max="13578" width="0.85546875" style="2" customWidth="1"/>
    <col min="13579" max="13581" width="5.7109375" style="2" customWidth="1"/>
    <col min="13582" max="13582" width="0.85546875" style="2" customWidth="1"/>
    <col min="13583" max="13585" width="5.7109375" style="2" customWidth="1"/>
    <col min="13586" max="13586" width="0.85546875" style="2" customWidth="1"/>
    <col min="13587" max="13588" width="5.7109375" style="2" customWidth="1"/>
    <col min="13589" max="13589" width="7.28515625" style="2" customWidth="1"/>
    <col min="13590" max="13591" width="11.42578125" style="2"/>
    <col min="13592" max="13592" width="4.7109375" style="2" customWidth="1"/>
    <col min="13593" max="13593" width="6.5703125" style="2" customWidth="1"/>
    <col min="13594" max="13594" width="2.28515625" style="2" customWidth="1"/>
    <col min="13595" max="13595" width="26" style="2" customWidth="1"/>
    <col min="13596" max="13596" width="8" style="2" customWidth="1"/>
    <col min="13597" max="13597" width="1" style="2" customWidth="1"/>
    <col min="13598" max="13598" width="6.7109375" style="2" customWidth="1"/>
    <col min="13599" max="13599" width="1" style="2" customWidth="1"/>
    <col min="13600" max="13600" width="6.7109375" style="2" customWidth="1"/>
    <col min="13601" max="13601" width="1" style="2" customWidth="1"/>
    <col min="13602" max="13602" width="6.7109375" style="2" customWidth="1"/>
    <col min="13603" max="13603" width="1" style="2" customWidth="1"/>
    <col min="13604" max="13604" width="6.7109375" style="2" customWidth="1"/>
    <col min="13605" max="13605" width="1" style="2" customWidth="1"/>
    <col min="13606" max="13606" width="6.7109375" style="2" customWidth="1"/>
    <col min="13607" max="13607" width="1" style="2" customWidth="1"/>
    <col min="13608" max="13609" width="6.7109375" style="2" customWidth="1"/>
    <col min="13610" max="13824" width="11.42578125" style="2"/>
    <col min="13825" max="13825" width="1.7109375" style="2" customWidth="1"/>
    <col min="13826" max="13826" width="2.28515625" style="2" customWidth="1"/>
    <col min="13827" max="13827" width="2.85546875" style="2" customWidth="1"/>
    <col min="13828" max="13828" width="6.7109375" style="2" customWidth="1"/>
    <col min="13829" max="13829" width="1.5703125" style="2" customWidth="1"/>
    <col min="13830" max="13830" width="56.140625" style="2" customWidth="1"/>
    <col min="13831" max="13833" width="5.7109375" style="2" customWidth="1"/>
    <col min="13834" max="13834" width="0.85546875" style="2" customWidth="1"/>
    <col min="13835" max="13837" width="5.7109375" style="2" customWidth="1"/>
    <col min="13838" max="13838" width="0.85546875" style="2" customWidth="1"/>
    <col min="13839" max="13841" width="5.7109375" style="2" customWidth="1"/>
    <col min="13842" max="13842" width="0.85546875" style="2" customWidth="1"/>
    <col min="13843" max="13844" width="5.7109375" style="2" customWidth="1"/>
    <col min="13845" max="13845" width="7.28515625" style="2" customWidth="1"/>
    <col min="13846" max="13847" width="11.42578125" style="2"/>
    <col min="13848" max="13848" width="4.7109375" style="2" customWidth="1"/>
    <col min="13849" max="13849" width="6.5703125" style="2" customWidth="1"/>
    <col min="13850" max="13850" width="2.28515625" style="2" customWidth="1"/>
    <col min="13851" max="13851" width="26" style="2" customWidth="1"/>
    <col min="13852" max="13852" width="8" style="2" customWidth="1"/>
    <col min="13853" max="13853" width="1" style="2" customWidth="1"/>
    <col min="13854" max="13854" width="6.7109375" style="2" customWidth="1"/>
    <col min="13855" max="13855" width="1" style="2" customWidth="1"/>
    <col min="13856" max="13856" width="6.7109375" style="2" customWidth="1"/>
    <col min="13857" max="13857" width="1" style="2" customWidth="1"/>
    <col min="13858" max="13858" width="6.7109375" style="2" customWidth="1"/>
    <col min="13859" max="13859" width="1" style="2" customWidth="1"/>
    <col min="13860" max="13860" width="6.7109375" style="2" customWidth="1"/>
    <col min="13861" max="13861" width="1" style="2" customWidth="1"/>
    <col min="13862" max="13862" width="6.7109375" style="2" customWidth="1"/>
    <col min="13863" max="13863" width="1" style="2" customWidth="1"/>
    <col min="13864" max="13865" width="6.7109375" style="2" customWidth="1"/>
    <col min="13866" max="14080" width="11.42578125" style="2"/>
    <col min="14081" max="14081" width="1.7109375" style="2" customWidth="1"/>
    <col min="14082" max="14082" width="2.28515625" style="2" customWidth="1"/>
    <col min="14083" max="14083" width="2.85546875" style="2" customWidth="1"/>
    <col min="14084" max="14084" width="6.7109375" style="2" customWidth="1"/>
    <col min="14085" max="14085" width="1.5703125" style="2" customWidth="1"/>
    <col min="14086" max="14086" width="56.140625" style="2" customWidth="1"/>
    <col min="14087" max="14089" width="5.7109375" style="2" customWidth="1"/>
    <col min="14090" max="14090" width="0.85546875" style="2" customWidth="1"/>
    <col min="14091" max="14093" width="5.7109375" style="2" customWidth="1"/>
    <col min="14094" max="14094" width="0.85546875" style="2" customWidth="1"/>
    <col min="14095" max="14097" width="5.7109375" style="2" customWidth="1"/>
    <col min="14098" max="14098" width="0.85546875" style="2" customWidth="1"/>
    <col min="14099" max="14100" width="5.7109375" style="2" customWidth="1"/>
    <col min="14101" max="14101" width="7.28515625" style="2" customWidth="1"/>
    <col min="14102" max="14103" width="11.42578125" style="2"/>
    <col min="14104" max="14104" width="4.7109375" style="2" customWidth="1"/>
    <col min="14105" max="14105" width="6.5703125" style="2" customWidth="1"/>
    <col min="14106" max="14106" width="2.28515625" style="2" customWidth="1"/>
    <col min="14107" max="14107" width="26" style="2" customWidth="1"/>
    <col min="14108" max="14108" width="8" style="2" customWidth="1"/>
    <col min="14109" max="14109" width="1" style="2" customWidth="1"/>
    <col min="14110" max="14110" width="6.7109375" style="2" customWidth="1"/>
    <col min="14111" max="14111" width="1" style="2" customWidth="1"/>
    <col min="14112" max="14112" width="6.7109375" style="2" customWidth="1"/>
    <col min="14113" max="14113" width="1" style="2" customWidth="1"/>
    <col min="14114" max="14114" width="6.7109375" style="2" customWidth="1"/>
    <col min="14115" max="14115" width="1" style="2" customWidth="1"/>
    <col min="14116" max="14116" width="6.7109375" style="2" customWidth="1"/>
    <col min="14117" max="14117" width="1" style="2" customWidth="1"/>
    <col min="14118" max="14118" width="6.7109375" style="2" customWidth="1"/>
    <col min="14119" max="14119" width="1" style="2" customWidth="1"/>
    <col min="14120" max="14121" width="6.7109375" style="2" customWidth="1"/>
    <col min="14122" max="14336" width="11.42578125" style="2"/>
    <col min="14337" max="14337" width="1.7109375" style="2" customWidth="1"/>
    <col min="14338" max="14338" width="2.28515625" style="2" customWidth="1"/>
    <col min="14339" max="14339" width="2.85546875" style="2" customWidth="1"/>
    <col min="14340" max="14340" width="6.7109375" style="2" customWidth="1"/>
    <col min="14341" max="14341" width="1.5703125" style="2" customWidth="1"/>
    <col min="14342" max="14342" width="56.140625" style="2" customWidth="1"/>
    <col min="14343" max="14345" width="5.7109375" style="2" customWidth="1"/>
    <col min="14346" max="14346" width="0.85546875" style="2" customWidth="1"/>
    <col min="14347" max="14349" width="5.7109375" style="2" customWidth="1"/>
    <col min="14350" max="14350" width="0.85546875" style="2" customWidth="1"/>
    <col min="14351" max="14353" width="5.7109375" style="2" customWidth="1"/>
    <col min="14354" max="14354" width="0.85546875" style="2" customWidth="1"/>
    <col min="14355" max="14356" width="5.7109375" style="2" customWidth="1"/>
    <col min="14357" max="14357" width="7.28515625" style="2" customWidth="1"/>
    <col min="14358" max="14359" width="11.42578125" style="2"/>
    <col min="14360" max="14360" width="4.7109375" style="2" customWidth="1"/>
    <col min="14361" max="14361" width="6.5703125" style="2" customWidth="1"/>
    <col min="14362" max="14362" width="2.28515625" style="2" customWidth="1"/>
    <col min="14363" max="14363" width="26" style="2" customWidth="1"/>
    <col min="14364" max="14364" width="8" style="2" customWidth="1"/>
    <col min="14365" max="14365" width="1" style="2" customWidth="1"/>
    <col min="14366" max="14366" width="6.7109375" style="2" customWidth="1"/>
    <col min="14367" max="14367" width="1" style="2" customWidth="1"/>
    <col min="14368" max="14368" width="6.7109375" style="2" customWidth="1"/>
    <col min="14369" max="14369" width="1" style="2" customWidth="1"/>
    <col min="14370" max="14370" width="6.7109375" style="2" customWidth="1"/>
    <col min="14371" max="14371" width="1" style="2" customWidth="1"/>
    <col min="14372" max="14372" width="6.7109375" style="2" customWidth="1"/>
    <col min="14373" max="14373" width="1" style="2" customWidth="1"/>
    <col min="14374" max="14374" width="6.7109375" style="2" customWidth="1"/>
    <col min="14375" max="14375" width="1" style="2" customWidth="1"/>
    <col min="14376" max="14377" width="6.7109375" style="2" customWidth="1"/>
    <col min="14378" max="14592" width="11.42578125" style="2"/>
    <col min="14593" max="14593" width="1.7109375" style="2" customWidth="1"/>
    <col min="14594" max="14594" width="2.28515625" style="2" customWidth="1"/>
    <col min="14595" max="14595" width="2.85546875" style="2" customWidth="1"/>
    <col min="14596" max="14596" width="6.7109375" style="2" customWidth="1"/>
    <col min="14597" max="14597" width="1.5703125" style="2" customWidth="1"/>
    <col min="14598" max="14598" width="56.140625" style="2" customWidth="1"/>
    <col min="14599" max="14601" width="5.7109375" style="2" customWidth="1"/>
    <col min="14602" max="14602" width="0.85546875" style="2" customWidth="1"/>
    <col min="14603" max="14605" width="5.7109375" style="2" customWidth="1"/>
    <col min="14606" max="14606" width="0.85546875" style="2" customWidth="1"/>
    <col min="14607" max="14609" width="5.7109375" style="2" customWidth="1"/>
    <col min="14610" max="14610" width="0.85546875" style="2" customWidth="1"/>
    <col min="14611" max="14612" width="5.7109375" style="2" customWidth="1"/>
    <col min="14613" max="14613" width="7.28515625" style="2" customWidth="1"/>
    <col min="14614" max="14615" width="11.42578125" style="2"/>
    <col min="14616" max="14616" width="4.7109375" style="2" customWidth="1"/>
    <col min="14617" max="14617" width="6.5703125" style="2" customWidth="1"/>
    <col min="14618" max="14618" width="2.28515625" style="2" customWidth="1"/>
    <col min="14619" max="14619" width="26" style="2" customWidth="1"/>
    <col min="14620" max="14620" width="8" style="2" customWidth="1"/>
    <col min="14621" max="14621" width="1" style="2" customWidth="1"/>
    <col min="14622" max="14622" width="6.7109375" style="2" customWidth="1"/>
    <col min="14623" max="14623" width="1" style="2" customWidth="1"/>
    <col min="14624" max="14624" width="6.7109375" style="2" customWidth="1"/>
    <col min="14625" max="14625" width="1" style="2" customWidth="1"/>
    <col min="14626" max="14626" width="6.7109375" style="2" customWidth="1"/>
    <col min="14627" max="14627" width="1" style="2" customWidth="1"/>
    <col min="14628" max="14628" width="6.7109375" style="2" customWidth="1"/>
    <col min="14629" max="14629" width="1" style="2" customWidth="1"/>
    <col min="14630" max="14630" width="6.7109375" style="2" customWidth="1"/>
    <col min="14631" max="14631" width="1" style="2" customWidth="1"/>
    <col min="14632" max="14633" width="6.7109375" style="2" customWidth="1"/>
    <col min="14634" max="14848" width="11.42578125" style="2"/>
    <col min="14849" max="14849" width="1.7109375" style="2" customWidth="1"/>
    <col min="14850" max="14850" width="2.28515625" style="2" customWidth="1"/>
    <col min="14851" max="14851" width="2.85546875" style="2" customWidth="1"/>
    <col min="14852" max="14852" width="6.7109375" style="2" customWidth="1"/>
    <col min="14853" max="14853" width="1.5703125" style="2" customWidth="1"/>
    <col min="14854" max="14854" width="56.140625" style="2" customWidth="1"/>
    <col min="14855" max="14857" width="5.7109375" style="2" customWidth="1"/>
    <col min="14858" max="14858" width="0.85546875" style="2" customWidth="1"/>
    <col min="14859" max="14861" width="5.7109375" style="2" customWidth="1"/>
    <col min="14862" max="14862" width="0.85546875" style="2" customWidth="1"/>
    <col min="14863" max="14865" width="5.7109375" style="2" customWidth="1"/>
    <col min="14866" max="14866" width="0.85546875" style="2" customWidth="1"/>
    <col min="14867" max="14868" width="5.7109375" style="2" customWidth="1"/>
    <col min="14869" max="14869" width="7.28515625" style="2" customWidth="1"/>
    <col min="14870" max="14871" width="11.42578125" style="2"/>
    <col min="14872" max="14872" width="4.7109375" style="2" customWidth="1"/>
    <col min="14873" max="14873" width="6.5703125" style="2" customWidth="1"/>
    <col min="14874" max="14874" width="2.28515625" style="2" customWidth="1"/>
    <col min="14875" max="14875" width="26" style="2" customWidth="1"/>
    <col min="14876" max="14876" width="8" style="2" customWidth="1"/>
    <col min="14877" max="14877" width="1" style="2" customWidth="1"/>
    <col min="14878" max="14878" width="6.7109375" style="2" customWidth="1"/>
    <col min="14879" max="14879" width="1" style="2" customWidth="1"/>
    <col min="14880" max="14880" width="6.7109375" style="2" customWidth="1"/>
    <col min="14881" max="14881" width="1" style="2" customWidth="1"/>
    <col min="14882" max="14882" width="6.7109375" style="2" customWidth="1"/>
    <col min="14883" max="14883" width="1" style="2" customWidth="1"/>
    <col min="14884" max="14884" width="6.7109375" style="2" customWidth="1"/>
    <col min="14885" max="14885" width="1" style="2" customWidth="1"/>
    <col min="14886" max="14886" width="6.7109375" style="2" customWidth="1"/>
    <col min="14887" max="14887" width="1" style="2" customWidth="1"/>
    <col min="14888" max="14889" width="6.7109375" style="2" customWidth="1"/>
    <col min="14890" max="15104" width="11.42578125" style="2"/>
    <col min="15105" max="15105" width="1.7109375" style="2" customWidth="1"/>
    <col min="15106" max="15106" width="2.28515625" style="2" customWidth="1"/>
    <col min="15107" max="15107" width="2.85546875" style="2" customWidth="1"/>
    <col min="15108" max="15108" width="6.7109375" style="2" customWidth="1"/>
    <col min="15109" max="15109" width="1.5703125" style="2" customWidth="1"/>
    <col min="15110" max="15110" width="56.140625" style="2" customWidth="1"/>
    <col min="15111" max="15113" width="5.7109375" style="2" customWidth="1"/>
    <col min="15114" max="15114" width="0.85546875" style="2" customWidth="1"/>
    <col min="15115" max="15117" width="5.7109375" style="2" customWidth="1"/>
    <col min="15118" max="15118" width="0.85546875" style="2" customWidth="1"/>
    <col min="15119" max="15121" width="5.7109375" style="2" customWidth="1"/>
    <col min="15122" max="15122" width="0.85546875" style="2" customWidth="1"/>
    <col min="15123" max="15124" width="5.7109375" style="2" customWidth="1"/>
    <col min="15125" max="15125" width="7.28515625" style="2" customWidth="1"/>
    <col min="15126" max="15127" width="11.42578125" style="2"/>
    <col min="15128" max="15128" width="4.7109375" style="2" customWidth="1"/>
    <col min="15129" max="15129" width="6.5703125" style="2" customWidth="1"/>
    <col min="15130" max="15130" width="2.28515625" style="2" customWidth="1"/>
    <col min="15131" max="15131" width="26" style="2" customWidth="1"/>
    <col min="15132" max="15132" width="8" style="2" customWidth="1"/>
    <col min="15133" max="15133" width="1" style="2" customWidth="1"/>
    <col min="15134" max="15134" width="6.7109375" style="2" customWidth="1"/>
    <col min="15135" max="15135" width="1" style="2" customWidth="1"/>
    <col min="15136" max="15136" width="6.7109375" style="2" customWidth="1"/>
    <col min="15137" max="15137" width="1" style="2" customWidth="1"/>
    <col min="15138" max="15138" width="6.7109375" style="2" customWidth="1"/>
    <col min="15139" max="15139" width="1" style="2" customWidth="1"/>
    <col min="15140" max="15140" width="6.7109375" style="2" customWidth="1"/>
    <col min="15141" max="15141" width="1" style="2" customWidth="1"/>
    <col min="15142" max="15142" width="6.7109375" style="2" customWidth="1"/>
    <col min="15143" max="15143" width="1" style="2" customWidth="1"/>
    <col min="15144" max="15145" width="6.7109375" style="2" customWidth="1"/>
    <col min="15146" max="15360" width="11.42578125" style="2"/>
    <col min="15361" max="15361" width="1.7109375" style="2" customWidth="1"/>
    <col min="15362" max="15362" width="2.28515625" style="2" customWidth="1"/>
    <col min="15363" max="15363" width="2.85546875" style="2" customWidth="1"/>
    <col min="15364" max="15364" width="6.7109375" style="2" customWidth="1"/>
    <col min="15365" max="15365" width="1.5703125" style="2" customWidth="1"/>
    <col min="15366" max="15366" width="56.140625" style="2" customWidth="1"/>
    <col min="15367" max="15369" width="5.7109375" style="2" customWidth="1"/>
    <col min="15370" max="15370" width="0.85546875" style="2" customWidth="1"/>
    <col min="15371" max="15373" width="5.7109375" style="2" customWidth="1"/>
    <col min="15374" max="15374" width="0.85546875" style="2" customWidth="1"/>
    <col min="15375" max="15377" width="5.7109375" style="2" customWidth="1"/>
    <col min="15378" max="15378" width="0.85546875" style="2" customWidth="1"/>
    <col min="15379" max="15380" width="5.7109375" style="2" customWidth="1"/>
    <col min="15381" max="15381" width="7.28515625" style="2" customWidth="1"/>
    <col min="15382" max="15383" width="11.42578125" style="2"/>
    <col min="15384" max="15384" width="4.7109375" style="2" customWidth="1"/>
    <col min="15385" max="15385" width="6.5703125" style="2" customWidth="1"/>
    <col min="15386" max="15386" width="2.28515625" style="2" customWidth="1"/>
    <col min="15387" max="15387" width="26" style="2" customWidth="1"/>
    <col min="15388" max="15388" width="8" style="2" customWidth="1"/>
    <col min="15389" max="15389" width="1" style="2" customWidth="1"/>
    <col min="15390" max="15390" width="6.7109375" style="2" customWidth="1"/>
    <col min="15391" max="15391" width="1" style="2" customWidth="1"/>
    <col min="15392" max="15392" width="6.7109375" style="2" customWidth="1"/>
    <col min="15393" max="15393" width="1" style="2" customWidth="1"/>
    <col min="15394" max="15394" width="6.7109375" style="2" customWidth="1"/>
    <col min="15395" max="15395" width="1" style="2" customWidth="1"/>
    <col min="15396" max="15396" width="6.7109375" style="2" customWidth="1"/>
    <col min="15397" max="15397" width="1" style="2" customWidth="1"/>
    <col min="15398" max="15398" width="6.7109375" style="2" customWidth="1"/>
    <col min="15399" max="15399" width="1" style="2" customWidth="1"/>
    <col min="15400" max="15401" width="6.7109375" style="2" customWidth="1"/>
    <col min="15402" max="15616" width="11.42578125" style="2"/>
    <col min="15617" max="15617" width="1.7109375" style="2" customWidth="1"/>
    <col min="15618" max="15618" width="2.28515625" style="2" customWidth="1"/>
    <col min="15619" max="15619" width="2.85546875" style="2" customWidth="1"/>
    <col min="15620" max="15620" width="6.7109375" style="2" customWidth="1"/>
    <col min="15621" max="15621" width="1.5703125" style="2" customWidth="1"/>
    <col min="15622" max="15622" width="56.140625" style="2" customWidth="1"/>
    <col min="15623" max="15625" width="5.7109375" style="2" customWidth="1"/>
    <col min="15626" max="15626" width="0.85546875" style="2" customWidth="1"/>
    <col min="15627" max="15629" width="5.7109375" style="2" customWidth="1"/>
    <col min="15630" max="15630" width="0.85546875" style="2" customWidth="1"/>
    <col min="15631" max="15633" width="5.7109375" style="2" customWidth="1"/>
    <col min="15634" max="15634" width="0.85546875" style="2" customWidth="1"/>
    <col min="15635" max="15636" width="5.7109375" style="2" customWidth="1"/>
    <col min="15637" max="15637" width="7.28515625" style="2" customWidth="1"/>
    <col min="15638" max="15639" width="11.42578125" style="2"/>
    <col min="15640" max="15640" width="4.7109375" style="2" customWidth="1"/>
    <col min="15641" max="15641" width="6.5703125" style="2" customWidth="1"/>
    <col min="15642" max="15642" width="2.28515625" style="2" customWidth="1"/>
    <col min="15643" max="15643" width="26" style="2" customWidth="1"/>
    <col min="15644" max="15644" width="8" style="2" customWidth="1"/>
    <col min="15645" max="15645" width="1" style="2" customWidth="1"/>
    <col min="15646" max="15646" width="6.7109375" style="2" customWidth="1"/>
    <col min="15647" max="15647" width="1" style="2" customWidth="1"/>
    <col min="15648" max="15648" width="6.7109375" style="2" customWidth="1"/>
    <col min="15649" max="15649" width="1" style="2" customWidth="1"/>
    <col min="15650" max="15650" width="6.7109375" style="2" customWidth="1"/>
    <col min="15651" max="15651" width="1" style="2" customWidth="1"/>
    <col min="15652" max="15652" width="6.7109375" style="2" customWidth="1"/>
    <col min="15653" max="15653" width="1" style="2" customWidth="1"/>
    <col min="15654" max="15654" width="6.7109375" style="2" customWidth="1"/>
    <col min="15655" max="15655" width="1" style="2" customWidth="1"/>
    <col min="15656" max="15657" width="6.7109375" style="2" customWidth="1"/>
    <col min="15658" max="15872" width="11.42578125" style="2"/>
    <col min="15873" max="15873" width="1.7109375" style="2" customWidth="1"/>
    <col min="15874" max="15874" width="2.28515625" style="2" customWidth="1"/>
    <col min="15875" max="15875" width="2.85546875" style="2" customWidth="1"/>
    <col min="15876" max="15876" width="6.7109375" style="2" customWidth="1"/>
    <col min="15877" max="15877" width="1.5703125" style="2" customWidth="1"/>
    <col min="15878" max="15878" width="56.140625" style="2" customWidth="1"/>
    <col min="15879" max="15881" width="5.7109375" style="2" customWidth="1"/>
    <col min="15882" max="15882" width="0.85546875" style="2" customWidth="1"/>
    <col min="15883" max="15885" width="5.7109375" style="2" customWidth="1"/>
    <col min="15886" max="15886" width="0.85546875" style="2" customWidth="1"/>
    <col min="15887" max="15889" width="5.7109375" style="2" customWidth="1"/>
    <col min="15890" max="15890" width="0.85546875" style="2" customWidth="1"/>
    <col min="15891" max="15892" width="5.7109375" style="2" customWidth="1"/>
    <col min="15893" max="15893" width="7.28515625" style="2" customWidth="1"/>
    <col min="15894" max="15895" width="11.42578125" style="2"/>
    <col min="15896" max="15896" width="4.7109375" style="2" customWidth="1"/>
    <col min="15897" max="15897" width="6.5703125" style="2" customWidth="1"/>
    <col min="15898" max="15898" width="2.28515625" style="2" customWidth="1"/>
    <col min="15899" max="15899" width="26" style="2" customWidth="1"/>
    <col min="15900" max="15900" width="8" style="2" customWidth="1"/>
    <col min="15901" max="15901" width="1" style="2" customWidth="1"/>
    <col min="15902" max="15902" width="6.7109375" style="2" customWidth="1"/>
    <col min="15903" max="15903" width="1" style="2" customWidth="1"/>
    <col min="15904" max="15904" width="6.7109375" style="2" customWidth="1"/>
    <col min="15905" max="15905" width="1" style="2" customWidth="1"/>
    <col min="15906" max="15906" width="6.7109375" style="2" customWidth="1"/>
    <col min="15907" max="15907" width="1" style="2" customWidth="1"/>
    <col min="15908" max="15908" width="6.7109375" style="2" customWidth="1"/>
    <col min="15909" max="15909" width="1" style="2" customWidth="1"/>
    <col min="15910" max="15910" width="6.7109375" style="2" customWidth="1"/>
    <col min="15911" max="15911" width="1" style="2" customWidth="1"/>
    <col min="15912" max="15913" width="6.7109375" style="2" customWidth="1"/>
    <col min="15914" max="16128" width="11.42578125" style="2"/>
    <col min="16129" max="16129" width="1.7109375" style="2" customWidth="1"/>
    <col min="16130" max="16130" width="2.28515625" style="2" customWidth="1"/>
    <col min="16131" max="16131" width="2.85546875" style="2" customWidth="1"/>
    <col min="16132" max="16132" width="6.7109375" style="2" customWidth="1"/>
    <col min="16133" max="16133" width="1.5703125" style="2" customWidth="1"/>
    <col min="16134" max="16134" width="56.140625" style="2" customWidth="1"/>
    <col min="16135" max="16137" width="5.7109375" style="2" customWidth="1"/>
    <col min="16138" max="16138" width="0.85546875" style="2" customWidth="1"/>
    <col min="16139" max="16141" width="5.7109375" style="2" customWidth="1"/>
    <col min="16142" max="16142" width="0.85546875" style="2" customWidth="1"/>
    <col min="16143" max="16145" width="5.7109375" style="2" customWidth="1"/>
    <col min="16146" max="16146" width="0.85546875" style="2" customWidth="1"/>
    <col min="16147" max="16148" width="5.7109375" style="2" customWidth="1"/>
    <col min="16149" max="16149" width="7.28515625" style="2" customWidth="1"/>
    <col min="16150" max="16151" width="11.42578125" style="2"/>
    <col min="16152" max="16152" width="4.7109375" style="2" customWidth="1"/>
    <col min="16153" max="16153" width="6.5703125" style="2" customWidth="1"/>
    <col min="16154" max="16154" width="2.28515625" style="2" customWidth="1"/>
    <col min="16155" max="16155" width="26" style="2" customWidth="1"/>
    <col min="16156" max="16156" width="8" style="2" customWidth="1"/>
    <col min="16157" max="16157" width="1" style="2" customWidth="1"/>
    <col min="16158" max="16158" width="6.7109375" style="2" customWidth="1"/>
    <col min="16159" max="16159" width="1" style="2" customWidth="1"/>
    <col min="16160" max="16160" width="6.7109375" style="2" customWidth="1"/>
    <col min="16161" max="16161" width="1" style="2" customWidth="1"/>
    <col min="16162" max="16162" width="6.7109375" style="2" customWidth="1"/>
    <col min="16163" max="16163" width="1" style="2" customWidth="1"/>
    <col min="16164" max="16164" width="6.7109375" style="2" customWidth="1"/>
    <col min="16165" max="16165" width="1" style="2" customWidth="1"/>
    <col min="16166" max="16166" width="6.7109375" style="2" customWidth="1"/>
    <col min="16167" max="16167" width="1" style="2" customWidth="1"/>
    <col min="16168" max="16169" width="6.7109375" style="2" customWidth="1"/>
    <col min="16170" max="16384" width="11.42578125" style="2"/>
  </cols>
  <sheetData>
    <row r="1" spans="1:42" ht="13.5" customHeight="1">
      <c r="G1" s="183"/>
      <c r="H1" s="183"/>
      <c r="I1" s="183"/>
      <c r="J1" s="183"/>
      <c r="K1" s="183"/>
      <c r="L1" s="183"/>
      <c r="M1" s="183"/>
      <c r="N1" s="183"/>
      <c r="O1" s="183"/>
      <c r="P1" s="183"/>
      <c r="Q1" s="183"/>
      <c r="R1" s="183"/>
      <c r="S1" s="183"/>
      <c r="T1" s="183"/>
      <c r="U1" s="183"/>
      <c r="V1" s="183"/>
      <c r="W1" s="183"/>
    </row>
    <row r="2" spans="1:42" ht="3.75" customHeight="1">
      <c r="A2" s="59"/>
      <c r="B2" s="59"/>
      <c r="C2" s="184"/>
      <c r="D2" s="59"/>
      <c r="E2" s="59"/>
      <c r="F2" s="59"/>
      <c r="G2" s="185"/>
      <c r="H2" s="185"/>
      <c r="I2" s="185"/>
      <c r="J2" s="185"/>
      <c r="K2" s="185"/>
      <c r="L2" s="185"/>
      <c r="M2" s="185"/>
      <c r="N2" s="185"/>
      <c r="O2" s="185"/>
      <c r="P2" s="185"/>
      <c r="Q2" s="185"/>
      <c r="R2" s="185"/>
      <c r="S2" s="185"/>
      <c r="T2" s="185"/>
      <c r="U2" s="185"/>
      <c r="V2" s="183"/>
      <c r="W2" s="183"/>
    </row>
    <row r="3" spans="1:42" ht="12.75" customHeight="1">
      <c r="A3" s="59"/>
      <c r="B3" s="59"/>
      <c r="C3" s="184"/>
      <c r="D3" s="2253" t="s">
        <v>115</v>
      </c>
      <c r="E3" s="2253"/>
      <c r="F3" s="2253"/>
      <c r="G3" s="2253"/>
      <c r="H3" s="2253"/>
      <c r="I3" s="2253"/>
      <c r="J3" s="2253"/>
      <c r="K3" s="2253"/>
      <c r="L3" s="2253"/>
      <c r="M3" s="2253"/>
      <c r="N3" s="2253"/>
      <c r="O3" s="2253"/>
      <c r="P3" s="2253"/>
      <c r="Q3" s="2253"/>
      <c r="R3" s="2253"/>
      <c r="S3" s="2253"/>
      <c r="T3" s="2253"/>
      <c r="U3" s="2253"/>
      <c r="V3" s="183"/>
      <c r="W3" s="59"/>
      <c r="X3" s="59"/>
      <c r="Y3" s="2273"/>
      <c r="Z3" s="2273"/>
      <c r="AA3" s="2273"/>
      <c r="AB3" s="2273"/>
      <c r="AC3" s="2273"/>
      <c r="AD3" s="2273"/>
      <c r="AE3" s="2273"/>
      <c r="AF3" s="2273"/>
      <c r="AG3" s="2273"/>
      <c r="AH3" s="2273"/>
      <c r="AI3" s="2273"/>
      <c r="AJ3" s="2273"/>
      <c r="AK3" s="2273"/>
      <c r="AL3" s="2273"/>
      <c r="AM3" s="2273"/>
    </row>
    <row r="4" spans="1:42" s="59" customFormat="1" ht="12.75" customHeight="1">
      <c r="B4" s="186"/>
      <c r="C4" s="187"/>
      <c r="D4" s="2253" t="s">
        <v>1</v>
      </c>
      <c r="E4" s="2253"/>
      <c r="F4" s="2253"/>
      <c r="G4" s="2253"/>
      <c r="H4" s="2253"/>
      <c r="I4" s="2253"/>
      <c r="J4" s="2253"/>
      <c r="K4" s="2253"/>
      <c r="L4" s="2253"/>
      <c r="M4" s="2253"/>
      <c r="N4" s="2253"/>
      <c r="O4" s="2253"/>
      <c r="P4" s="2253"/>
      <c r="Q4" s="2253"/>
      <c r="R4" s="2253"/>
      <c r="S4" s="2253"/>
      <c r="T4" s="2253"/>
      <c r="U4" s="2253"/>
      <c r="V4" s="185"/>
      <c r="W4" s="186"/>
      <c r="X4" s="186"/>
      <c r="Y4" s="188"/>
      <c r="AO4" s="189"/>
      <c r="AP4" s="189"/>
    </row>
    <row r="5" spans="1:42" s="59" customFormat="1" ht="3" customHeight="1">
      <c r="C5" s="184"/>
      <c r="E5" s="150"/>
      <c r="F5" s="150"/>
      <c r="G5" s="150"/>
      <c r="H5" s="190"/>
      <c r="I5" s="190"/>
      <c r="J5" s="190"/>
      <c r="K5" s="150"/>
      <c r="L5" s="190"/>
      <c r="M5" s="190"/>
      <c r="N5" s="190"/>
      <c r="O5" s="150"/>
      <c r="P5" s="190"/>
      <c r="Q5" s="190"/>
      <c r="R5" s="190"/>
      <c r="S5" s="190"/>
      <c r="T5" s="190"/>
      <c r="U5" s="191"/>
      <c r="V5" s="185"/>
      <c r="Y5" s="64"/>
    </row>
    <row r="6" spans="1:42" s="59" customFormat="1" ht="12" customHeight="1">
      <c r="A6" s="4"/>
      <c r="B6" s="4"/>
      <c r="C6" s="4"/>
      <c r="D6" s="2263" t="s">
        <v>2</v>
      </c>
      <c r="E6" s="2219" t="s">
        <v>3</v>
      </c>
      <c r="F6" s="2219"/>
      <c r="G6" s="2254" t="s">
        <v>116</v>
      </c>
      <c r="H6" s="2254"/>
      <c r="I6" s="2254"/>
      <c r="J6" s="2254"/>
      <c r="K6" s="2254"/>
      <c r="L6" s="2254"/>
      <c r="M6" s="2254"/>
      <c r="N6" s="2254"/>
      <c r="O6" s="2254"/>
      <c r="P6" s="2254"/>
      <c r="Q6" s="2254"/>
      <c r="R6" s="94"/>
      <c r="S6" s="94"/>
      <c r="T6" s="94"/>
      <c r="U6" s="2255" t="s">
        <v>8</v>
      </c>
      <c r="V6" s="185"/>
      <c r="Y6" s="64"/>
    </row>
    <row r="7" spans="1:42" ht="12" customHeight="1">
      <c r="A7" s="4" t="s">
        <v>9</v>
      </c>
      <c r="B7" s="4" t="s">
        <v>10</v>
      </c>
      <c r="C7" s="4" t="s">
        <v>11</v>
      </c>
      <c r="D7" s="2217"/>
      <c r="E7" s="2220"/>
      <c r="F7" s="2220"/>
      <c r="G7" s="2254" t="s">
        <v>117</v>
      </c>
      <c r="H7" s="2254"/>
      <c r="I7" s="2254"/>
      <c r="J7" s="192"/>
      <c r="K7" s="2254" t="s">
        <v>118</v>
      </c>
      <c r="L7" s="2254"/>
      <c r="M7" s="2254"/>
      <c r="N7" s="192"/>
      <c r="O7" s="2254" t="s">
        <v>13</v>
      </c>
      <c r="P7" s="2254"/>
      <c r="Q7" s="2254"/>
      <c r="R7" s="192"/>
      <c r="S7" s="2252" t="s">
        <v>112</v>
      </c>
      <c r="T7" s="2252"/>
      <c r="U7" s="2243"/>
      <c r="V7" s="183"/>
      <c r="W7" s="180"/>
    </row>
    <row r="8" spans="1:42" ht="12" customHeight="1">
      <c r="A8" s="4"/>
      <c r="B8" s="4"/>
      <c r="C8" s="4"/>
      <c r="D8" s="2218"/>
      <c r="E8" s="2221"/>
      <c r="F8" s="2221"/>
      <c r="G8" s="97" t="s">
        <v>18</v>
      </c>
      <c r="H8" s="97" t="s">
        <v>19</v>
      </c>
      <c r="I8" s="97" t="s">
        <v>8</v>
      </c>
      <c r="J8" s="97"/>
      <c r="K8" s="97" t="s">
        <v>18</v>
      </c>
      <c r="L8" s="97" t="s">
        <v>19</v>
      </c>
      <c r="M8" s="97" t="s">
        <v>8</v>
      </c>
      <c r="N8" s="97"/>
      <c r="O8" s="97" t="s">
        <v>18</v>
      </c>
      <c r="P8" s="97" t="s">
        <v>19</v>
      </c>
      <c r="Q8" s="97" t="s">
        <v>8</v>
      </c>
      <c r="R8" s="97"/>
      <c r="S8" s="97" t="s">
        <v>18</v>
      </c>
      <c r="T8" s="97" t="s">
        <v>19</v>
      </c>
      <c r="U8" s="2244"/>
      <c r="V8" s="183"/>
      <c r="W8" s="59"/>
    </row>
    <row r="9" spans="1:42">
      <c r="A9" s="4"/>
      <c r="B9" s="4"/>
      <c r="C9" s="4"/>
      <c r="D9" s="2212">
        <v>1401</v>
      </c>
      <c r="E9" s="13" t="s">
        <v>20</v>
      </c>
      <c r="F9" s="14"/>
      <c r="G9" s="15">
        <f>SUM(G10:G17)</f>
        <v>120</v>
      </c>
      <c r="H9" s="15">
        <f>SUM(H10:H17)</f>
        <v>31</v>
      </c>
      <c r="I9" s="15">
        <f t="shared" ref="I9:I61" si="0">SUM(G9:H9)</f>
        <v>151</v>
      </c>
      <c r="J9" s="15"/>
      <c r="K9" s="15">
        <f>SUM(K10:K17)</f>
        <v>14</v>
      </c>
      <c r="L9" s="15">
        <f>SUM(L10:L17)</f>
        <v>4</v>
      </c>
      <c r="M9" s="193">
        <f t="shared" ref="M9:M61" si="1">SUM(K9:L9)</f>
        <v>18</v>
      </c>
      <c r="N9" s="193"/>
      <c r="O9" s="15">
        <f>SUM(O10:O17)</f>
        <v>108</v>
      </c>
      <c r="P9" s="15">
        <f>SUM(P10:P17)</f>
        <v>36</v>
      </c>
      <c r="Q9" s="193">
        <f t="shared" ref="Q9:Q61" si="2">SUM(O9:P9)</f>
        <v>144</v>
      </c>
      <c r="R9" s="193"/>
      <c r="S9" s="15">
        <f>SUM(G9+K9+O9)</f>
        <v>242</v>
      </c>
      <c r="T9" s="15">
        <f>SUM(H9+L9+P9)</f>
        <v>71</v>
      </c>
      <c r="U9" s="194">
        <f t="shared" ref="U9:U61" si="3">SUM(Q9,M9,I9)</f>
        <v>313</v>
      </c>
      <c r="V9" s="183"/>
      <c r="W9" s="1"/>
    </row>
    <row r="10" spans="1:42">
      <c r="A10" s="4">
        <v>1</v>
      </c>
      <c r="B10" s="4">
        <v>1</v>
      </c>
      <c r="C10" s="4">
        <v>11</v>
      </c>
      <c r="D10" s="2212"/>
      <c r="E10" s="18" t="s">
        <v>21</v>
      </c>
      <c r="F10" s="195"/>
      <c r="G10" s="18">
        <v>39</v>
      </c>
      <c r="H10" s="18">
        <v>13</v>
      </c>
      <c r="I10" s="20">
        <f t="shared" si="0"/>
        <v>52</v>
      </c>
      <c r="J10" s="20"/>
      <c r="K10" s="18">
        <v>0</v>
      </c>
      <c r="L10" s="18">
        <v>0</v>
      </c>
      <c r="M10" s="20">
        <f t="shared" si="1"/>
        <v>0</v>
      </c>
      <c r="N10" s="20"/>
      <c r="O10" s="18">
        <v>19</v>
      </c>
      <c r="P10" s="18">
        <v>6</v>
      </c>
      <c r="Q10" s="20">
        <f t="shared" si="2"/>
        <v>25</v>
      </c>
      <c r="R10" s="20"/>
      <c r="S10" s="20">
        <f>SUM(G10+K10+O10)</f>
        <v>58</v>
      </c>
      <c r="T10" s="20">
        <f>SUM(H10+L10+P10)</f>
        <v>19</v>
      </c>
      <c r="U10" s="21">
        <f t="shared" si="3"/>
        <v>77</v>
      </c>
      <c r="V10" s="183"/>
      <c r="W10" s="1"/>
    </row>
    <row r="11" spans="1:42">
      <c r="A11" s="4">
        <v>1</v>
      </c>
      <c r="B11" s="4">
        <v>1</v>
      </c>
      <c r="C11" s="4">
        <v>5</v>
      </c>
      <c r="D11" s="2212"/>
      <c r="E11" s="18" t="s">
        <v>22</v>
      </c>
      <c r="F11" s="195"/>
      <c r="G11" s="18">
        <v>38</v>
      </c>
      <c r="H11" s="18">
        <v>6</v>
      </c>
      <c r="I11" s="20">
        <f t="shared" si="0"/>
        <v>44</v>
      </c>
      <c r="J11" s="20"/>
      <c r="K11" s="18">
        <v>9</v>
      </c>
      <c r="L11" s="18">
        <v>0</v>
      </c>
      <c r="M11" s="20">
        <f t="shared" si="1"/>
        <v>9</v>
      </c>
      <c r="N11" s="20"/>
      <c r="O11" s="18">
        <v>26</v>
      </c>
      <c r="P11" s="18">
        <v>4</v>
      </c>
      <c r="Q11" s="20">
        <f t="shared" si="2"/>
        <v>30</v>
      </c>
      <c r="R11" s="20"/>
      <c r="S11" s="20">
        <f t="shared" ref="S11:T26" si="4">SUM(G11+K11+O11)</f>
        <v>73</v>
      </c>
      <c r="T11" s="20">
        <f t="shared" si="4"/>
        <v>10</v>
      </c>
      <c r="U11" s="21">
        <f t="shared" si="3"/>
        <v>83</v>
      </c>
      <c r="V11" s="183"/>
      <c r="W11" s="1"/>
    </row>
    <row r="12" spans="1:42">
      <c r="A12" s="4">
        <v>1</v>
      </c>
      <c r="B12" s="4">
        <v>1</v>
      </c>
      <c r="C12" s="4">
        <v>12</v>
      </c>
      <c r="D12" s="2212"/>
      <c r="E12" s="18" t="s">
        <v>119</v>
      </c>
      <c r="F12" s="195"/>
      <c r="G12" s="18">
        <v>28</v>
      </c>
      <c r="H12" s="18">
        <v>5</v>
      </c>
      <c r="I12" s="20">
        <f t="shared" si="0"/>
        <v>33</v>
      </c>
      <c r="J12" s="20"/>
      <c r="K12" s="18">
        <v>4</v>
      </c>
      <c r="L12" s="18">
        <v>2</v>
      </c>
      <c r="M12" s="20">
        <f t="shared" si="1"/>
        <v>6</v>
      </c>
      <c r="N12" s="20"/>
      <c r="O12" s="18">
        <v>17</v>
      </c>
      <c r="P12" s="18">
        <v>8</v>
      </c>
      <c r="Q12" s="20">
        <f t="shared" si="2"/>
        <v>25</v>
      </c>
      <c r="R12" s="20"/>
      <c r="S12" s="20">
        <f t="shared" si="4"/>
        <v>49</v>
      </c>
      <c r="T12" s="20">
        <f t="shared" si="4"/>
        <v>15</v>
      </c>
      <c r="U12" s="21">
        <f t="shared" si="3"/>
        <v>64</v>
      </c>
      <c r="V12" s="183"/>
      <c r="W12" s="1"/>
    </row>
    <row r="13" spans="1:42">
      <c r="A13" s="4">
        <v>1</v>
      </c>
      <c r="B13" s="4">
        <v>1</v>
      </c>
      <c r="C13" s="4">
        <v>2</v>
      </c>
      <c r="D13" s="2212"/>
      <c r="E13" s="18" t="s">
        <v>24</v>
      </c>
      <c r="F13" s="195"/>
      <c r="G13" s="18">
        <v>4</v>
      </c>
      <c r="H13" s="18">
        <v>3</v>
      </c>
      <c r="I13" s="20">
        <f t="shared" si="0"/>
        <v>7</v>
      </c>
      <c r="J13" s="20"/>
      <c r="K13" s="18">
        <v>0</v>
      </c>
      <c r="L13" s="18">
        <v>0</v>
      </c>
      <c r="M13" s="20">
        <f t="shared" si="1"/>
        <v>0</v>
      </c>
      <c r="N13" s="20"/>
      <c r="O13" s="18">
        <v>23</v>
      </c>
      <c r="P13" s="18">
        <v>13</v>
      </c>
      <c r="Q13" s="20">
        <f t="shared" si="2"/>
        <v>36</v>
      </c>
      <c r="R13" s="20"/>
      <c r="S13" s="20">
        <f t="shared" si="4"/>
        <v>27</v>
      </c>
      <c r="T13" s="20">
        <f t="shared" si="4"/>
        <v>16</v>
      </c>
      <c r="U13" s="21">
        <f t="shared" si="3"/>
        <v>43</v>
      </c>
      <c r="V13" s="183"/>
      <c r="W13" s="1"/>
    </row>
    <row r="14" spans="1:42">
      <c r="A14" s="4">
        <v>1</v>
      </c>
      <c r="B14" s="4">
        <v>1</v>
      </c>
      <c r="C14" s="4">
        <v>4</v>
      </c>
      <c r="D14" s="2212"/>
      <c r="E14" s="18" t="s">
        <v>25</v>
      </c>
      <c r="F14" s="195"/>
      <c r="G14" s="18">
        <v>3</v>
      </c>
      <c r="H14" s="18">
        <v>2</v>
      </c>
      <c r="I14" s="20">
        <f t="shared" si="0"/>
        <v>5</v>
      </c>
      <c r="J14" s="20"/>
      <c r="K14" s="18">
        <v>0</v>
      </c>
      <c r="L14" s="18">
        <v>0</v>
      </c>
      <c r="M14" s="20">
        <f t="shared" si="1"/>
        <v>0</v>
      </c>
      <c r="N14" s="20"/>
      <c r="O14" s="18">
        <v>12</v>
      </c>
      <c r="P14" s="18">
        <v>2</v>
      </c>
      <c r="Q14" s="20">
        <f t="shared" si="2"/>
        <v>14</v>
      </c>
      <c r="R14" s="20"/>
      <c r="S14" s="20">
        <f t="shared" si="4"/>
        <v>15</v>
      </c>
      <c r="T14" s="20">
        <f t="shared" si="4"/>
        <v>4</v>
      </c>
      <c r="U14" s="21">
        <f t="shared" si="3"/>
        <v>19</v>
      </c>
      <c r="V14" s="183"/>
      <c r="W14" s="1"/>
    </row>
    <row r="15" spans="1:42">
      <c r="A15" s="4">
        <v>1</v>
      </c>
      <c r="B15" s="4">
        <v>1</v>
      </c>
      <c r="C15" s="4">
        <v>1</v>
      </c>
      <c r="D15" s="2212"/>
      <c r="E15" s="18" t="s">
        <v>26</v>
      </c>
      <c r="F15" s="195"/>
      <c r="G15" s="18">
        <v>4</v>
      </c>
      <c r="H15" s="18">
        <v>2</v>
      </c>
      <c r="I15" s="20">
        <f t="shared" si="0"/>
        <v>6</v>
      </c>
      <c r="J15" s="20"/>
      <c r="K15" s="18">
        <v>1</v>
      </c>
      <c r="L15" s="18">
        <v>2</v>
      </c>
      <c r="M15" s="20">
        <f t="shared" si="1"/>
        <v>3</v>
      </c>
      <c r="N15" s="20"/>
      <c r="O15" s="18">
        <v>4</v>
      </c>
      <c r="P15" s="18">
        <v>3</v>
      </c>
      <c r="Q15" s="20">
        <f t="shared" si="2"/>
        <v>7</v>
      </c>
      <c r="R15" s="20"/>
      <c r="S15" s="20">
        <f t="shared" si="4"/>
        <v>9</v>
      </c>
      <c r="T15" s="20">
        <f t="shared" si="4"/>
        <v>7</v>
      </c>
      <c r="U15" s="21">
        <f t="shared" si="3"/>
        <v>16</v>
      </c>
      <c r="V15" s="183"/>
      <c r="W15" s="1"/>
    </row>
    <row r="16" spans="1:42">
      <c r="A16" s="4">
        <v>1</v>
      </c>
      <c r="B16" s="4">
        <v>1</v>
      </c>
      <c r="C16" s="4">
        <v>14</v>
      </c>
      <c r="D16" s="2212"/>
      <c r="E16" s="18" t="s">
        <v>27</v>
      </c>
      <c r="F16" s="195"/>
      <c r="G16" s="18">
        <v>1</v>
      </c>
      <c r="H16" s="18">
        <v>0</v>
      </c>
      <c r="I16" s="20">
        <f t="shared" si="0"/>
        <v>1</v>
      </c>
      <c r="J16" s="20"/>
      <c r="K16" s="18">
        <v>0</v>
      </c>
      <c r="L16" s="18">
        <v>0</v>
      </c>
      <c r="M16" s="20">
        <f t="shared" si="1"/>
        <v>0</v>
      </c>
      <c r="N16" s="20"/>
      <c r="O16" s="18">
        <v>7</v>
      </c>
      <c r="P16" s="18">
        <v>0</v>
      </c>
      <c r="Q16" s="20">
        <f t="shared" si="2"/>
        <v>7</v>
      </c>
      <c r="R16" s="20"/>
      <c r="S16" s="20">
        <f>SUM(G16+K16+O16)</f>
        <v>8</v>
      </c>
      <c r="T16" s="20">
        <f>SUM(H16+L16+P16)</f>
        <v>0</v>
      </c>
      <c r="U16" s="21">
        <f>SUM(Q16,M16,I16)</f>
        <v>8</v>
      </c>
      <c r="V16" s="183"/>
      <c r="W16" s="1"/>
    </row>
    <row r="17" spans="1:27">
      <c r="A17" s="4">
        <v>1</v>
      </c>
      <c r="B17" s="4">
        <v>1</v>
      </c>
      <c r="C17" s="4">
        <v>8</v>
      </c>
      <c r="D17" s="2212"/>
      <c r="E17" s="18" t="s">
        <v>28</v>
      </c>
      <c r="F17" s="195"/>
      <c r="G17" s="18">
        <v>3</v>
      </c>
      <c r="H17" s="18">
        <v>0</v>
      </c>
      <c r="I17" s="20">
        <f t="shared" si="0"/>
        <v>3</v>
      </c>
      <c r="J17" s="20"/>
      <c r="K17" s="18">
        <v>0</v>
      </c>
      <c r="L17" s="18">
        <v>0</v>
      </c>
      <c r="M17" s="20">
        <f t="shared" si="1"/>
        <v>0</v>
      </c>
      <c r="N17" s="20"/>
      <c r="O17" s="18">
        <v>0</v>
      </c>
      <c r="P17" s="18">
        <v>0</v>
      </c>
      <c r="Q17" s="20">
        <f t="shared" si="2"/>
        <v>0</v>
      </c>
      <c r="R17" s="20"/>
      <c r="S17" s="20">
        <f t="shared" si="4"/>
        <v>3</v>
      </c>
      <c r="T17" s="20">
        <f t="shared" si="4"/>
        <v>0</v>
      </c>
      <c r="U17" s="21">
        <f t="shared" si="3"/>
        <v>3</v>
      </c>
      <c r="V17" s="183"/>
      <c r="W17" s="1"/>
    </row>
    <row r="18" spans="1:27">
      <c r="A18" s="4"/>
      <c r="B18" s="4"/>
      <c r="C18" s="4"/>
      <c r="D18" s="2211">
        <v>1402</v>
      </c>
      <c r="E18" s="29" t="s">
        <v>29</v>
      </c>
      <c r="F18" s="123"/>
      <c r="G18" s="31">
        <f>SUM(G19:G27)</f>
        <v>143</v>
      </c>
      <c r="H18" s="31">
        <f>SUM(H19:H27)</f>
        <v>78</v>
      </c>
      <c r="I18" s="31">
        <f t="shared" si="0"/>
        <v>221</v>
      </c>
      <c r="J18" s="31"/>
      <c r="K18" s="31">
        <f>SUM(K19:K27)</f>
        <v>44</v>
      </c>
      <c r="L18" s="31">
        <f>SUM(L19:L27)</f>
        <v>15</v>
      </c>
      <c r="M18" s="31">
        <f t="shared" si="1"/>
        <v>59</v>
      </c>
      <c r="N18" s="31"/>
      <c r="O18" s="31">
        <f>SUM(O19:O27)</f>
        <v>135</v>
      </c>
      <c r="P18" s="31">
        <f>SUM(P19:P27)</f>
        <v>96</v>
      </c>
      <c r="Q18" s="31">
        <f t="shared" si="2"/>
        <v>231</v>
      </c>
      <c r="R18" s="31"/>
      <c r="S18" s="31">
        <f t="shared" si="4"/>
        <v>322</v>
      </c>
      <c r="T18" s="31">
        <f t="shared" si="4"/>
        <v>189</v>
      </c>
      <c r="U18" s="33">
        <f t="shared" si="3"/>
        <v>511</v>
      </c>
      <c r="V18" s="183"/>
      <c r="W18" s="196"/>
    </row>
    <row r="19" spans="1:27">
      <c r="A19" s="4">
        <v>2</v>
      </c>
      <c r="B19" s="4">
        <v>4</v>
      </c>
      <c r="C19" s="4">
        <v>11</v>
      </c>
      <c r="D19" s="2212"/>
      <c r="E19" s="18" t="s">
        <v>30</v>
      </c>
      <c r="F19" s="64"/>
      <c r="G19" s="18">
        <v>50</v>
      </c>
      <c r="H19" s="18">
        <v>16</v>
      </c>
      <c r="I19" s="20">
        <f t="shared" si="0"/>
        <v>66</v>
      </c>
      <c r="J19" s="20"/>
      <c r="K19" s="18">
        <v>16</v>
      </c>
      <c r="L19" s="18">
        <v>6</v>
      </c>
      <c r="M19" s="20">
        <f t="shared" si="1"/>
        <v>22</v>
      </c>
      <c r="N19" s="20"/>
      <c r="O19" s="18">
        <v>51</v>
      </c>
      <c r="P19" s="18">
        <v>37</v>
      </c>
      <c r="Q19" s="20">
        <f t="shared" si="2"/>
        <v>88</v>
      </c>
      <c r="R19" s="20"/>
      <c r="S19" s="20">
        <f t="shared" si="4"/>
        <v>117</v>
      </c>
      <c r="T19" s="20">
        <f t="shared" si="4"/>
        <v>59</v>
      </c>
      <c r="U19" s="21">
        <f t="shared" si="3"/>
        <v>176</v>
      </c>
      <c r="V19" s="183"/>
      <c r="W19" s="196"/>
    </row>
    <row r="20" spans="1:27">
      <c r="A20" s="4">
        <v>2</v>
      </c>
      <c r="B20" s="4">
        <v>4</v>
      </c>
      <c r="C20" s="4">
        <v>10</v>
      </c>
      <c r="D20" s="2212"/>
      <c r="E20" s="18" t="s">
        <v>31</v>
      </c>
      <c r="F20" s="64"/>
      <c r="G20" s="18">
        <v>24</v>
      </c>
      <c r="H20" s="18">
        <v>7</v>
      </c>
      <c r="I20" s="20">
        <f t="shared" si="0"/>
        <v>31</v>
      </c>
      <c r="J20" s="20"/>
      <c r="K20" s="18">
        <v>7</v>
      </c>
      <c r="L20" s="18">
        <v>3</v>
      </c>
      <c r="M20" s="20">
        <f t="shared" si="1"/>
        <v>10</v>
      </c>
      <c r="N20" s="20"/>
      <c r="O20" s="18">
        <v>33</v>
      </c>
      <c r="P20" s="18">
        <v>13</v>
      </c>
      <c r="Q20" s="20">
        <f t="shared" si="2"/>
        <v>46</v>
      </c>
      <c r="R20" s="20"/>
      <c r="S20" s="20">
        <f t="shared" si="4"/>
        <v>64</v>
      </c>
      <c r="T20" s="20">
        <f t="shared" si="4"/>
        <v>23</v>
      </c>
      <c r="U20" s="21">
        <f t="shared" si="3"/>
        <v>87</v>
      </c>
      <c r="V20" s="183"/>
      <c r="W20" s="196"/>
    </row>
    <row r="21" spans="1:27">
      <c r="A21" s="4">
        <v>2</v>
      </c>
      <c r="B21" s="4">
        <v>4</v>
      </c>
      <c r="C21" s="4">
        <v>10</v>
      </c>
      <c r="D21" s="2212"/>
      <c r="E21" s="18" t="s">
        <v>81</v>
      </c>
      <c r="F21" s="64"/>
      <c r="G21" s="18">
        <v>28</v>
      </c>
      <c r="H21" s="18">
        <v>20</v>
      </c>
      <c r="I21" s="20">
        <f t="shared" si="0"/>
        <v>48</v>
      </c>
      <c r="J21" s="20"/>
      <c r="K21" s="18">
        <v>7</v>
      </c>
      <c r="L21" s="18">
        <v>1</v>
      </c>
      <c r="M21" s="20">
        <f t="shared" si="1"/>
        <v>8</v>
      </c>
      <c r="N21" s="20"/>
      <c r="O21" s="18">
        <v>16</v>
      </c>
      <c r="P21" s="18">
        <v>14</v>
      </c>
      <c r="Q21" s="20">
        <f t="shared" si="2"/>
        <v>30</v>
      </c>
      <c r="R21" s="20"/>
      <c r="S21" s="20">
        <f t="shared" si="4"/>
        <v>51</v>
      </c>
      <c r="T21" s="20">
        <f t="shared" si="4"/>
        <v>35</v>
      </c>
      <c r="U21" s="21">
        <f t="shared" si="3"/>
        <v>86</v>
      </c>
      <c r="V21" s="183"/>
      <c r="W21" s="196"/>
    </row>
    <row r="22" spans="1:27">
      <c r="A22" s="4">
        <v>2</v>
      </c>
      <c r="B22" s="4">
        <v>4</v>
      </c>
      <c r="C22" s="4">
        <v>3</v>
      </c>
      <c r="D22" s="2212"/>
      <c r="E22" s="18" t="s">
        <v>33</v>
      </c>
      <c r="F22" s="64"/>
      <c r="G22" s="18">
        <v>9</v>
      </c>
      <c r="H22" s="18">
        <v>7</v>
      </c>
      <c r="I22" s="20">
        <f t="shared" si="0"/>
        <v>16</v>
      </c>
      <c r="J22" s="20"/>
      <c r="K22" s="18">
        <v>8</v>
      </c>
      <c r="L22" s="18">
        <v>3</v>
      </c>
      <c r="M22" s="20">
        <f t="shared" si="1"/>
        <v>11</v>
      </c>
      <c r="N22" s="20"/>
      <c r="O22" s="18">
        <v>14</v>
      </c>
      <c r="P22" s="18">
        <v>9</v>
      </c>
      <c r="Q22" s="20">
        <f t="shared" si="2"/>
        <v>23</v>
      </c>
      <c r="R22" s="20"/>
      <c r="S22" s="20">
        <f t="shared" si="4"/>
        <v>31</v>
      </c>
      <c r="T22" s="20">
        <f t="shared" si="4"/>
        <v>19</v>
      </c>
      <c r="U22" s="21">
        <f t="shared" si="3"/>
        <v>50</v>
      </c>
      <c r="V22" s="183"/>
      <c r="W22" s="196"/>
    </row>
    <row r="23" spans="1:27">
      <c r="A23" s="4">
        <v>2</v>
      </c>
      <c r="B23" s="4">
        <v>4</v>
      </c>
      <c r="C23" s="4">
        <v>7</v>
      </c>
      <c r="D23" s="2212"/>
      <c r="E23" s="18" t="s">
        <v>34</v>
      </c>
      <c r="F23" s="64"/>
      <c r="G23" s="18">
        <v>8</v>
      </c>
      <c r="H23" s="18">
        <v>2</v>
      </c>
      <c r="I23" s="20">
        <f t="shared" si="0"/>
        <v>10</v>
      </c>
      <c r="J23" s="20"/>
      <c r="K23" s="18">
        <v>3</v>
      </c>
      <c r="L23" s="18">
        <v>0</v>
      </c>
      <c r="M23" s="20">
        <f t="shared" si="1"/>
        <v>3</v>
      </c>
      <c r="N23" s="20"/>
      <c r="O23" s="18">
        <v>6</v>
      </c>
      <c r="P23" s="18">
        <v>7</v>
      </c>
      <c r="Q23" s="20">
        <f t="shared" si="2"/>
        <v>13</v>
      </c>
      <c r="R23" s="20"/>
      <c r="S23" s="20">
        <f t="shared" si="4"/>
        <v>17</v>
      </c>
      <c r="T23" s="20">
        <f t="shared" si="4"/>
        <v>9</v>
      </c>
      <c r="U23" s="21">
        <f t="shared" si="3"/>
        <v>26</v>
      </c>
      <c r="V23" s="183"/>
      <c r="W23" s="196"/>
    </row>
    <row r="24" spans="1:27">
      <c r="A24" s="4">
        <v>2</v>
      </c>
      <c r="B24" s="4">
        <v>4</v>
      </c>
      <c r="C24" s="4">
        <v>1</v>
      </c>
      <c r="D24" s="2212"/>
      <c r="E24" s="18" t="s">
        <v>35</v>
      </c>
      <c r="F24" s="64"/>
      <c r="G24" s="18">
        <v>5</v>
      </c>
      <c r="H24" s="18">
        <v>4</v>
      </c>
      <c r="I24" s="20">
        <f t="shared" si="0"/>
        <v>9</v>
      </c>
      <c r="J24" s="20"/>
      <c r="K24" s="18">
        <v>2</v>
      </c>
      <c r="L24" s="18">
        <v>0</v>
      </c>
      <c r="M24" s="20">
        <f t="shared" si="1"/>
        <v>2</v>
      </c>
      <c r="N24" s="20"/>
      <c r="O24" s="18">
        <v>4</v>
      </c>
      <c r="P24" s="18">
        <v>3</v>
      </c>
      <c r="Q24" s="20">
        <f t="shared" si="2"/>
        <v>7</v>
      </c>
      <c r="R24" s="20"/>
      <c r="S24" s="20">
        <f t="shared" si="4"/>
        <v>11</v>
      </c>
      <c r="T24" s="20">
        <f t="shared" si="4"/>
        <v>7</v>
      </c>
      <c r="U24" s="21">
        <f t="shared" si="3"/>
        <v>18</v>
      </c>
      <c r="V24" s="183"/>
      <c r="W24" s="196"/>
    </row>
    <row r="25" spans="1:27">
      <c r="A25" s="4">
        <v>2</v>
      </c>
      <c r="B25" s="4">
        <v>4</v>
      </c>
      <c r="C25" s="4">
        <v>9</v>
      </c>
      <c r="D25" s="2212"/>
      <c r="E25" s="18" t="s">
        <v>36</v>
      </c>
      <c r="F25" s="64"/>
      <c r="G25" s="18">
        <v>8</v>
      </c>
      <c r="H25" s="18">
        <v>6</v>
      </c>
      <c r="I25" s="20">
        <f t="shared" si="0"/>
        <v>14</v>
      </c>
      <c r="J25" s="20"/>
      <c r="K25" s="18">
        <v>1</v>
      </c>
      <c r="L25" s="18">
        <v>2</v>
      </c>
      <c r="M25" s="20">
        <f t="shared" si="1"/>
        <v>3</v>
      </c>
      <c r="N25" s="20"/>
      <c r="O25" s="18">
        <v>9</v>
      </c>
      <c r="P25" s="18">
        <v>6</v>
      </c>
      <c r="Q25" s="20">
        <f t="shared" si="2"/>
        <v>15</v>
      </c>
      <c r="R25" s="20"/>
      <c r="S25" s="20">
        <f t="shared" si="4"/>
        <v>18</v>
      </c>
      <c r="T25" s="20">
        <f t="shared" si="4"/>
        <v>14</v>
      </c>
      <c r="U25" s="21">
        <f t="shared" si="3"/>
        <v>32</v>
      </c>
      <c r="V25" s="183"/>
      <c r="W25" s="196"/>
      <c r="Y25" s="2272"/>
      <c r="Z25" s="2272"/>
      <c r="AA25" s="2272"/>
    </row>
    <row r="26" spans="1:27">
      <c r="A26" s="4">
        <v>2</v>
      </c>
      <c r="B26" s="4">
        <v>4</v>
      </c>
      <c r="C26" s="4">
        <v>11</v>
      </c>
      <c r="D26" s="2212"/>
      <c r="E26" s="18" t="s">
        <v>37</v>
      </c>
      <c r="F26" s="64"/>
      <c r="G26" s="18">
        <v>11</v>
      </c>
      <c r="H26" s="18">
        <v>15</v>
      </c>
      <c r="I26" s="20">
        <f t="shared" si="0"/>
        <v>26</v>
      </c>
      <c r="J26" s="20"/>
      <c r="K26" s="18">
        <v>0</v>
      </c>
      <c r="L26" s="18">
        <v>0</v>
      </c>
      <c r="M26" s="20">
        <f t="shared" si="1"/>
        <v>0</v>
      </c>
      <c r="N26" s="20"/>
      <c r="O26" s="18">
        <v>2</v>
      </c>
      <c r="P26" s="18">
        <v>7</v>
      </c>
      <c r="Q26" s="20">
        <f t="shared" si="2"/>
        <v>9</v>
      </c>
      <c r="R26" s="20"/>
      <c r="S26" s="20">
        <f t="shared" si="4"/>
        <v>13</v>
      </c>
      <c r="T26" s="20">
        <f t="shared" si="4"/>
        <v>22</v>
      </c>
      <c r="U26" s="21">
        <f t="shared" si="3"/>
        <v>35</v>
      </c>
      <c r="V26" s="183"/>
      <c r="W26" s="196"/>
      <c r="Y26" s="2272"/>
      <c r="Z26" s="2272"/>
      <c r="AA26" s="2272"/>
    </row>
    <row r="27" spans="1:27">
      <c r="A27" s="4">
        <v>2</v>
      </c>
      <c r="B27" s="4">
        <v>4</v>
      </c>
      <c r="C27" s="4">
        <v>11</v>
      </c>
      <c r="D27" s="2212"/>
      <c r="E27" s="18" t="s">
        <v>38</v>
      </c>
      <c r="F27" s="64"/>
      <c r="G27" s="18">
        <v>0</v>
      </c>
      <c r="H27" s="18">
        <v>1</v>
      </c>
      <c r="I27" s="20">
        <f t="shared" si="0"/>
        <v>1</v>
      </c>
      <c r="J27" s="20"/>
      <c r="K27" s="18">
        <v>0</v>
      </c>
      <c r="L27" s="18">
        <v>0</v>
      </c>
      <c r="M27" s="20">
        <f t="shared" si="1"/>
        <v>0</v>
      </c>
      <c r="N27" s="20"/>
      <c r="O27" s="18">
        <v>0</v>
      </c>
      <c r="P27" s="18">
        <v>0</v>
      </c>
      <c r="Q27" s="20">
        <f t="shared" si="2"/>
        <v>0</v>
      </c>
      <c r="R27" s="20"/>
      <c r="S27" s="20">
        <f t="shared" ref="S27:T42" si="5">SUM(G27+K27+O27)</f>
        <v>0</v>
      </c>
      <c r="T27" s="20">
        <f t="shared" si="5"/>
        <v>1</v>
      </c>
      <c r="U27" s="21">
        <f t="shared" si="3"/>
        <v>1</v>
      </c>
      <c r="V27" s="183"/>
      <c r="W27" s="196"/>
      <c r="Y27" s="2272"/>
      <c r="Z27" s="2272"/>
      <c r="AA27" s="2272"/>
    </row>
    <row r="28" spans="1:27">
      <c r="A28" s="4"/>
      <c r="B28" s="4"/>
      <c r="C28" s="4"/>
      <c r="D28" s="2211">
        <v>1403</v>
      </c>
      <c r="E28" s="29" t="s">
        <v>39</v>
      </c>
      <c r="F28" s="123"/>
      <c r="G28" s="129">
        <f>SUM(G29:G31)</f>
        <v>13</v>
      </c>
      <c r="H28" s="129">
        <f>SUM(H29:H31)</f>
        <v>46</v>
      </c>
      <c r="I28" s="129">
        <f t="shared" si="0"/>
        <v>59</v>
      </c>
      <c r="J28" s="129"/>
      <c r="K28" s="129">
        <f>SUM(K29:K31)</f>
        <v>3</v>
      </c>
      <c r="L28" s="129">
        <f>SUM(L29:L31)</f>
        <v>8</v>
      </c>
      <c r="M28" s="129">
        <f t="shared" si="1"/>
        <v>11</v>
      </c>
      <c r="N28" s="129"/>
      <c r="O28" s="129">
        <f>SUM(O29:O31)</f>
        <v>73</v>
      </c>
      <c r="P28" s="129">
        <f>SUM(P29:P31)</f>
        <v>118</v>
      </c>
      <c r="Q28" s="129">
        <f t="shared" si="2"/>
        <v>191</v>
      </c>
      <c r="R28" s="129"/>
      <c r="S28" s="31">
        <f t="shared" si="5"/>
        <v>89</v>
      </c>
      <c r="T28" s="31">
        <f t="shared" si="5"/>
        <v>172</v>
      </c>
      <c r="U28" s="16">
        <f t="shared" si="3"/>
        <v>261</v>
      </c>
      <c r="V28" s="183"/>
      <c r="W28" s="196"/>
      <c r="Y28" s="2272"/>
      <c r="Z28" s="2272"/>
      <c r="AA28" s="2272"/>
    </row>
    <row r="29" spans="1:27">
      <c r="A29" s="4">
        <v>3</v>
      </c>
      <c r="B29" s="4">
        <v>5</v>
      </c>
      <c r="C29" s="4">
        <v>11</v>
      </c>
      <c r="D29" s="2212"/>
      <c r="E29" s="18" t="s">
        <v>40</v>
      </c>
      <c r="F29" s="64"/>
      <c r="G29" s="18">
        <v>7</v>
      </c>
      <c r="H29" s="18">
        <v>26</v>
      </c>
      <c r="I29" s="20">
        <f>SUM(G29:H29)</f>
        <v>33</v>
      </c>
      <c r="J29" s="20"/>
      <c r="K29" s="18">
        <v>1</v>
      </c>
      <c r="L29" s="18">
        <v>2</v>
      </c>
      <c r="M29" s="20">
        <f>SUM(K29:L29)</f>
        <v>3</v>
      </c>
      <c r="N29" s="20"/>
      <c r="O29" s="18">
        <v>41</v>
      </c>
      <c r="P29" s="18">
        <v>65</v>
      </c>
      <c r="Q29" s="20">
        <f t="shared" si="2"/>
        <v>106</v>
      </c>
      <c r="R29" s="20"/>
      <c r="S29" s="20">
        <f t="shared" si="5"/>
        <v>49</v>
      </c>
      <c r="T29" s="20">
        <f t="shared" si="5"/>
        <v>93</v>
      </c>
      <c r="U29" s="21">
        <f>SUM(Q29,M29,I29)</f>
        <v>142</v>
      </c>
      <c r="V29" s="183"/>
      <c r="W29" s="196"/>
    </row>
    <row r="30" spans="1:27">
      <c r="A30" s="4">
        <v>3</v>
      </c>
      <c r="B30" s="4">
        <v>5</v>
      </c>
      <c r="C30" s="4">
        <v>8</v>
      </c>
      <c r="D30" s="2212"/>
      <c r="E30" s="18" t="s">
        <v>41</v>
      </c>
      <c r="F30" s="64"/>
      <c r="G30" s="18">
        <v>2</v>
      </c>
      <c r="H30" s="18">
        <v>7</v>
      </c>
      <c r="I30" s="20">
        <f t="shared" si="0"/>
        <v>9</v>
      </c>
      <c r="J30" s="20"/>
      <c r="K30" s="18">
        <v>1</v>
      </c>
      <c r="L30" s="18">
        <v>5</v>
      </c>
      <c r="M30" s="20">
        <f t="shared" si="1"/>
        <v>6</v>
      </c>
      <c r="N30" s="20"/>
      <c r="O30" s="18">
        <v>13</v>
      </c>
      <c r="P30" s="18">
        <v>21</v>
      </c>
      <c r="Q30" s="20">
        <f t="shared" si="2"/>
        <v>34</v>
      </c>
      <c r="R30" s="20"/>
      <c r="S30" s="20">
        <f t="shared" si="5"/>
        <v>16</v>
      </c>
      <c r="T30" s="20">
        <f t="shared" si="5"/>
        <v>33</v>
      </c>
      <c r="U30" s="21">
        <f t="shared" si="3"/>
        <v>49</v>
      </c>
      <c r="V30" s="183"/>
      <c r="W30" s="196"/>
    </row>
    <row r="31" spans="1:27">
      <c r="A31" s="4">
        <v>3</v>
      </c>
      <c r="B31" s="4">
        <v>5</v>
      </c>
      <c r="C31" s="4">
        <v>10</v>
      </c>
      <c r="D31" s="2212"/>
      <c r="E31" s="18" t="s">
        <v>42</v>
      </c>
      <c r="F31" s="64"/>
      <c r="G31" s="18">
        <v>4</v>
      </c>
      <c r="H31" s="18">
        <v>13</v>
      </c>
      <c r="I31" s="20">
        <f t="shared" si="0"/>
        <v>17</v>
      </c>
      <c r="J31" s="20"/>
      <c r="K31" s="18">
        <v>1</v>
      </c>
      <c r="L31" s="18">
        <v>1</v>
      </c>
      <c r="M31" s="20">
        <f t="shared" si="1"/>
        <v>2</v>
      </c>
      <c r="N31" s="20"/>
      <c r="O31" s="18">
        <v>19</v>
      </c>
      <c r="P31" s="18">
        <v>32</v>
      </c>
      <c r="Q31" s="20">
        <f t="shared" si="2"/>
        <v>51</v>
      </c>
      <c r="R31" s="20"/>
      <c r="S31" s="20">
        <f t="shared" si="5"/>
        <v>24</v>
      </c>
      <c r="T31" s="20">
        <f t="shared" si="5"/>
        <v>46</v>
      </c>
      <c r="U31" s="21">
        <f t="shared" si="3"/>
        <v>70</v>
      </c>
      <c r="V31" s="183"/>
      <c r="W31" s="196"/>
    </row>
    <row r="32" spans="1:27">
      <c r="A32" s="4"/>
      <c r="B32" s="4"/>
      <c r="C32" s="4"/>
      <c r="D32" s="2204">
        <v>1404</v>
      </c>
      <c r="E32" s="29" t="s">
        <v>43</v>
      </c>
      <c r="F32" s="123"/>
      <c r="G32" s="129">
        <f>SUM(G33:G34)</f>
        <v>73</v>
      </c>
      <c r="H32" s="129">
        <f>SUM(H33:H34)</f>
        <v>14</v>
      </c>
      <c r="I32" s="129">
        <f t="shared" si="0"/>
        <v>87</v>
      </c>
      <c r="J32" s="129"/>
      <c r="K32" s="129">
        <f>SUM(K33:K34)</f>
        <v>18</v>
      </c>
      <c r="L32" s="129">
        <f>SUM(L33:L34)</f>
        <v>3</v>
      </c>
      <c r="M32" s="129">
        <f t="shared" si="1"/>
        <v>21</v>
      </c>
      <c r="N32" s="129"/>
      <c r="O32" s="129">
        <f>SUM(O33:O34)</f>
        <v>101</v>
      </c>
      <c r="P32" s="129">
        <f>SUM(P33:P34)</f>
        <v>34</v>
      </c>
      <c r="Q32" s="129">
        <f t="shared" si="2"/>
        <v>135</v>
      </c>
      <c r="R32" s="129"/>
      <c r="S32" s="31">
        <f t="shared" si="5"/>
        <v>192</v>
      </c>
      <c r="T32" s="31">
        <f t="shared" si="5"/>
        <v>51</v>
      </c>
      <c r="U32" s="16">
        <f t="shared" si="3"/>
        <v>243</v>
      </c>
      <c r="V32" s="183"/>
      <c r="W32" s="196"/>
    </row>
    <row r="33" spans="1:23">
      <c r="A33" s="4">
        <v>4</v>
      </c>
      <c r="B33" s="4">
        <v>6</v>
      </c>
      <c r="C33" s="4">
        <v>11</v>
      </c>
      <c r="D33" s="2205"/>
      <c r="E33" s="18" t="s">
        <v>44</v>
      </c>
      <c r="F33" s="64"/>
      <c r="G33" s="18">
        <v>46</v>
      </c>
      <c r="H33" s="18">
        <v>7</v>
      </c>
      <c r="I33" s="20">
        <f>SUM(G33:H33)</f>
        <v>53</v>
      </c>
      <c r="J33" s="20"/>
      <c r="K33" s="18">
        <v>10</v>
      </c>
      <c r="L33" s="18">
        <v>2</v>
      </c>
      <c r="M33" s="20">
        <f>SUM(K33:L33)</f>
        <v>12</v>
      </c>
      <c r="N33" s="20"/>
      <c r="O33" s="18">
        <v>35</v>
      </c>
      <c r="P33" s="18">
        <v>6</v>
      </c>
      <c r="Q33" s="20">
        <f t="shared" si="2"/>
        <v>41</v>
      </c>
      <c r="R33" s="20"/>
      <c r="S33" s="20">
        <f t="shared" si="5"/>
        <v>91</v>
      </c>
      <c r="T33" s="20">
        <f t="shared" si="5"/>
        <v>15</v>
      </c>
      <c r="U33" s="21">
        <f>SUM(Q33,M33,I33)</f>
        <v>106</v>
      </c>
      <c r="V33" s="183"/>
      <c r="W33" s="196"/>
    </row>
    <row r="34" spans="1:23">
      <c r="A34" s="4">
        <v>4</v>
      </c>
      <c r="B34" s="4">
        <v>6</v>
      </c>
      <c r="C34" s="4">
        <v>11</v>
      </c>
      <c r="D34" s="2205"/>
      <c r="E34" s="18" t="s">
        <v>45</v>
      </c>
      <c r="F34" s="64"/>
      <c r="G34" s="18">
        <v>27</v>
      </c>
      <c r="H34" s="18">
        <v>7</v>
      </c>
      <c r="I34" s="20">
        <f t="shared" si="0"/>
        <v>34</v>
      </c>
      <c r="J34" s="20"/>
      <c r="K34" s="18">
        <v>8</v>
      </c>
      <c r="L34" s="18">
        <v>1</v>
      </c>
      <c r="M34" s="20">
        <f t="shared" si="1"/>
        <v>9</v>
      </c>
      <c r="N34" s="20"/>
      <c r="O34" s="18">
        <v>66</v>
      </c>
      <c r="P34" s="18">
        <v>28</v>
      </c>
      <c r="Q34" s="20">
        <f t="shared" si="2"/>
        <v>94</v>
      </c>
      <c r="R34" s="20"/>
      <c r="S34" s="20">
        <f t="shared" si="5"/>
        <v>101</v>
      </c>
      <c r="T34" s="20">
        <f t="shared" si="5"/>
        <v>36</v>
      </c>
      <c r="U34" s="21">
        <f t="shared" si="3"/>
        <v>137</v>
      </c>
      <c r="V34" s="183"/>
      <c r="W34" s="196"/>
    </row>
    <row r="35" spans="1:23">
      <c r="A35" s="4"/>
      <c r="B35" s="4"/>
      <c r="C35" s="4"/>
      <c r="D35" s="2211">
        <v>1405</v>
      </c>
      <c r="E35" s="13" t="s">
        <v>46</v>
      </c>
      <c r="F35" s="14"/>
      <c r="G35" s="129">
        <f>SUM(G36:G39)</f>
        <v>65</v>
      </c>
      <c r="H35" s="129">
        <f>SUM(H36:H39)</f>
        <v>56</v>
      </c>
      <c r="I35" s="129">
        <f t="shared" si="0"/>
        <v>121</v>
      </c>
      <c r="J35" s="129"/>
      <c r="K35" s="129">
        <f>SUM(K36:K39)</f>
        <v>31</v>
      </c>
      <c r="L35" s="129">
        <f>SUM(L36:L39)</f>
        <v>18</v>
      </c>
      <c r="M35" s="129">
        <f t="shared" si="1"/>
        <v>49</v>
      </c>
      <c r="N35" s="129"/>
      <c r="O35" s="129">
        <f>SUM(O36:O39)</f>
        <v>114</v>
      </c>
      <c r="P35" s="129">
        <f>SUM(P36:P39)</f>
        <v>90</v>
      </c>
      <c r="Q35" s="129">
        <f t="shared" si="2"/>
        <v>204</v>
      </c>
      <c r="R35" s="129"/>
      <c r="S35" s="31">
        <f t="shared" si="5"/>
        <v>210</v>
      </c>
      <c r="T35" s="31">
        <f t="shared" si="5"/>
        <v>164</v>
      </c>
      <c r="U35" s="16">
        <f t="shared" si="3"/>
        <v>374</v>
      </c>
      <c r="V35" s="183"/>
      <c r="W35" s="196"/>
    </row>
    <row r="36" spans="1:23">
      <c r="A36" s="4">
        <v>5</v>
      </c>
      <c r="B36" s="4">
        <v>4</v>
      </c>
      <c r="C36" s="4">
        <v>8</v>
      </c>
      <c r="D36" s="2212"/>
      <c r="E36" s="18" t="s">
        <v>47</v>
      </c>
      <c r="F36" s="195"/>
      <c r="G36" s="18">
        <v>28</v>
      </c>
      <c r="H36" s="18">
        <v>19</v>
      </c>
      <c r="I36" s="197">
        <f>SUM(G36:H36)</f>
        <v>47</v>
      </c>
      <c r="J36" s="197"/>
      <c r="K36" s="18">
        <v>12</v>
      </c>
      <c r="L36" s="18">
        <v>11</v>
      </c>
      <c r="M36" s="197">
        <f>SUM(K36:L36)</f>
        <v>23</v>
      </c>
      <c r="N36" s="197"/>
      <c r="O36" s="18">
        <v>27</v>
      </c>
      <c r="P36" s="18">
        <v>24</v>
      </c>
      <c r="Q36" s="197">
        <f t="shared" si="2"/>
        <v>51</v>
      </c>
      <c r="R36" s="197"/>
      <c r="S36" s="20">
        <f t="shared" si="5"/>
        <v>67</v>
      </c>
      <c r="T36" s="20">
        <f t="shared" si="5"/>
        <v>54</v>
      </c>
      <c r="U36" s="198">
        <f>SUM(Q36,M36,I36)</f>
        <v>121</v>
      </c>
      <c r="W36" s="196"/>
    </row>
    <row r="37" spans="1:23">
      <c r="A37" s="4">
        <v>5</v>
      </c>
      <c r="B37" s="4">
        <v>5</v>
      </c>
      <c r="C37" s="4">
        <v>11</v>
      </c>
      <c r="D37" s="2212"/>
      <c r="E37" s="18" t="s">
        <v>48</v>
      </c>
      <c r="F37" s="195"/>
      <c r="G37" s="18">
        <v>36</v>
      </c>
      <c r="H37" s="18">
        <v>37</v>
      </c>
      <c r="I37" s="20">
        <f>SUM(G37:H37)</f>
        <v>73</v>
      </c>
      <c r="J37" s="20"/>
      <c r="K37" s="18">
        <v>18</v>
      </c>
      <c r="L37" s="18">
        <v>7</v>
      </c>
      <c r="M37" s="20">
        <f>SUM(K37:L37)</f>
        <v>25</v>
      </c>
      <c r="N37" s="20"/>
      <c r="O37" s="18">
        <v>80</v>
      </c>
      <c r="P37" s="18">
        <v>61</v>
      </c>
      <c r="Q37" s="20">
        <f t="shared" si="2"/>
        <v>141</v>
      </c>
      <c r="R37" s="20"/>
      <c r="S37" s="20">
        <f t="shared" si="5"/>
        <v>134</v>
      </c>
      <c r="T37" s="20">
        <f t="shared" si="5"/>
        <v>105</v>
      </c>
      <c r="U37" s="21">
        <f>SUM(Q37,M37,I37)</f>
        <v>239</v>
      </c>
      <c r="W37" s="196"/>
    </row>
    <row r="38" spans="1:23">
      <c r="A38" s="4">
        <v>5</v>
      </c>
      <c r="B38" s="4">
        <v>5</v>
      </c>
      <c r="C38" s="4">
        <v>10</v>
      </c>
      <c r="D38" s="2212"/>
      <c r="E38" s="18" t="s">
        <v>49</v>
      </c>
      <c r="F38" s="195"/>
      <c r="G38" s="18">
        <v>0</v>
      </c>
      <c r="H38" s="18">
        <v>0</v>
      </c>
      <c r="I38" s="20">
        <f>SUM(G38:H38)</f>
        <v>0</v>
      </c>
      <c r="J38" s="20"/>
      <c r="K38" s="18">
        <v>0</v>
      </c>
      <c r="L38" s="18">
        <v>0</v>
      </c>
      <c r="M38" s="20">
        <f>SUM(K38:L38)</f>
        <v>0</v>
      </c>
      <c r="N38" s="20"/>
      <c r="O38" s="18">
        <v>0</v>
      </c>
      <c r="P38" s="18">
        <v>0</v>
      </c>
      <c r="Q38" s="20">
        <f t="shared" si="2"/>
        <v>0</v>
      </c>
      <c r="R38" s="20"/>
      <c r="S38" s="20">
        <f>SUM(G38+K38+O38)</f>
        <v>0</v>
      </c>
      <c r="T38" s="20">
        <f>SUM(H38+L38+P38)</f>
        <v>0</v>
      </c>
      <c r="U38" s="21">
        <f>SUM(Q38,M38,I38)</f>
        <v>0</v>
      </c>
      <c r="W38" s="196"/>
    </row>
    <row r="39" spans="1:23">
      <c r="A39" s="4">
        <v>5</v>
      </c>
      <c r="B39" s="4">
        <v>5</v>
      </c>
      <c r="C39" s="4">
        <v>13</v>
      </c>
      <c r="D39" s="2212"/>
      <c r="E39" s="18" t="s">
        <v>50</v>
      </c>
      <c r="F39" s="195"/>
      <c r="G39" s="18">
        <v>1</v>
      </c>
      <c r="H39" s="18">
        <v>0</v>
      </c>
      <c r="I39" s="195">
        <f t="shared" si="0"/>
        <v>1</v>
      </c>
      <c r="J39" s="195"/>
      <c r="K39" s="18">
        <v>1</v>
      </c>
      <c r="L39" s="18">
        <v>0</v>
      </c>
      <c r="M39" s="195">
        <f t="shared" si="1"/>
        <v>1</v>
      </c>
      <c r="N39" s="195"/>
      <c r="O39" s="18">
        <v>7</v>
      </c>
      <c r="P39" s="18">
        <v>5</v>
      </c>
      <c r="Q39" s="195">
        <f t="shared" si="2"/>
        <v>12</v>
      </c>
      <c r="R39" s="195"/>
      <c r="S39" s="20">
        <f t="shared" si="5"/>
        <v>9</v>
      </c>
      <c r="T39" s="20">
        <f t="shared" si="5"/>
        <v>5</v>
      </c>
      <c r="U39" s="199">
        <f t="shared" si="3"/>
        <v>14</v>
      </c>
      <c r="V39" s="183"/>
      <c r="W39" s="196"/>
    </row>
    <row r="40" spans="1:23">
      <c r="A40" s="4"/>
      <c r="B40" s="4"/>
      <c r="C40" s="4"/>
      <c r="D40" s="2211">
        <v>1406</v>
      </c>
      <c r="E40" s="29" t="s">
        <v>51</v>
      </c>
      <c r="F40" s="123"/>
      <c r="G40" s="200">
        <f>SUM(G41:G46)</f>
        <v>70</v>
      </c>
      <c r="H40" s="200">
        <f>SUM(H41:H46)</f>
        <v>39</v>
      </c>
      <c r="I40" s="200">
        <f t="shared" si="0"/>
        <v>109</v>
      </c>
      <c r="J40" s="200"/>
      <c r="K40" s="200">
        <f>SUM(K41:K46)</f>
        <v>11</v>
      </c>
      <c r="L40" s="200">
        <f>SUM(L41:L46)</f>
        <v>3</v>
      </c>
      <c r="M40" s="200">
        <f t="shared" si="1"/>
        <v>14</v>
      </c>
      <c r="N40" s="200"/>
      <c r="O40" s="200">
        <f>SUM(O41:O46)</f>
        <v>144</v>
      </c>
      <c r="P40" s="200">
        <f>SUM(P41:P46)</f>
        <v>79</v>
      </c>
      <c r="Q40" s="200">
        <f t="shared" si="2"/>
        <v>223</v>
      </c>
      <c r="R40" s="200"/>
      <c r="S40" s="31">
        <f t="shared" si="5"/>
        <v>225</v>
      </c>
      <c r="T40" s="31">
        <f t="shared" si="5"/>
        <v>121</v>
      </c>
      <c r="U40" s="201">
        <f t="shared" si="3"/>
        <v>346</v>
      </c>
      <c r="W40" s="196"/>
    </row>
    <row r="41" spans="1:23">
      <c r="A41" s="4">
        <v>6</v>
      </c>
      <c r="B41" s="4">
        <v>2</v>
      </c>
      <c r="C41" s="4">
        <v>11</v>
      </c>
      <c r="D41" s="2212"/>
      <c r="E41" s="18" t="s">
        <v>52</v>
      </c>
      <c r="F41" s="64"/>
      <c r="G41" s="18">
        <v>37</v>
      </c>
      <c r="H41" s="18">
        <v>17</v>
      </c>
      <c r="I41" s="197">
        <f>SUM(G41:H41)</f>
        <v>54</v>
      </c>
      <c r="J41" s="197"/>
      <c r="K41" s="18">
        <v>10</v>
      </c>
      <c r="L41" s="18">
        <v>3</v>
      </c>
      <c r="M41" s="197">
        <f>SUM(K41:L41)</f>
        <v>13</v>
      </c>
      <c r="N41" s="197"/>
      <c r="O41" s="18">
        <v>74</v>
      </c>
      <c r="P41" s="18">
        <v>47</v>
      </c>
      <c r="Q41" s="197">
        <f t="shared" si="2"/>
        <v>121</v>
      </c>
      <c r="R41" s="197"/>
      <c r="S41" s="20">
        <f t="shared" si="5"/>
        <v>121</v>
      </c>
      <c r="T41" s="20">
        <f t="shared" si="5"/>
        <v>67</v>
      </c>
      <c r="U41" s="198">
        <f>SUM(Q41,M41,I41)</f>
        <v>188</v>
      </c>
      <c r="W41" s="196"/>
    </row>
    <row r="42" spans="1:23">
      <c r="A42" s="4">
        <v>6</v>
      </c>
      <c r="B42" s="4">
        <v>2</v>
      </c>
      <c r="C42" s="4">
        <v>10</v>
      </c>
      <c r="D42" s="2212"/>
      <c r="E42" s="18" t="s">
        <v>53</v>
      </c>
      <c r="F42" s="64"/>
      <c r="G42" s="18">
        <v>21</v>
      </c>
      <c r="H42" s="18">
        <v>13</v>
      </c>
      <c r="I42" s="197">
        <f>SUM(G42:H42)</f>
        <v>34</v>
      </c>
      <c r="J42" s="197"/>
      <c r="K42" s="18">
        <v>1</v>
      </c>
      <c r="L42" s="18">
        <v>0</v>
      </c>
      <c r="M42" s="197">
        <f>SUM(K42:L42)</f>
        <v>1</v>
      </c>
      <c r="N42" s="197"/>
      <c r="O42" s="18">
        <v>12</v>
      </c>
      <c r="P42" s="18">
        <v>7</v>
      </c>
      <c r="Q42" s="197">
        <f t="shared" si="2"/>
        <v>19</v>
      </c>
      <c r="R42" s="197"/>
      <c r="S42" s="20">
        <f t="shared" si="5"/>
        <v>34</v>
      </c>
      <c r="T42" s="20">
        <f t="shared" si="5"/>
        <v>20</v>
      </c>
      <c r="U42" s="198">
        <f>SUM(Q42,M42,I42)</f>
        <v>54</v>
      </c>
      <c r="W42" s="196"/>
    </row>
    <row r="43" spans="1:23">
      <c r="A43" s="4">
        <v>6</v>
      </c>
      <c r="B43" s="4">
        <v>2</v>
      </c>
      <c r="C43" s="4">
        <v>6</v>
      </c>
      <c r="D43" s="2212"/>
      <c r="E43" s="18" t="s">
        <v>83</v>
      </c>
      <c r="F43" s="64"/>
      <c r="G43" s="18">
        <v>2</v>
      </c>
      <c r="H43" s="18">
        <v>2</v>
      </c>
      <c r="I43" s="197">
        <f>SUM(G43:H43)</f>
        <v>4</v>
      </c>
      <c r="J43" s="197"/>
      <c r="K43" s="18">
        <v>0</v>
      </c>
      <c r="L43" s="18">
        <v>0</v>
      </c>
      <c r="M43" s="197">
        <f>SUM(K43:L43)</f>
        <v>0</v>
      </c>
      <c r="N43" s="197"/>
      <c r="O43" s="18">
        <v>9</v>
      </c>
      <c r="P43" s="18">
        <v>7</v>
      </c>
      <c r="Q43" s="197">
        <f>SUM(O43:P43)</f>
        <v>16</v>
      </c>
      <c r="R43" s="197"/>
      <c r="S43" s="20">
        <f>SUM(G43+K43+O43)</f>
        <v>11</v>
      </c>
      <c r="T43" s="20">
        <f>SUM(H43+L43+P43)</f>
        <v>9</v>
      </c>
      <c r="U43" s="198">
        <f>SUM(Q43,M43,I43)</f>
        <v>20</v>
      </c>
      <c r="W43" s="196"/>
    </row>
    <row r="44" spans="1:23">
      <c r="A44" s="4">
        <v>6</v>
      </c>
      <c r="B44" s="4">
        <v>2</v>
      </c>
      <c r="C44" s="4">
        <v>10</v>
      </c>
      <c r="D44" s="2212"/>
      <c r="E44" s="18" t="s">
        <v>55</v>
      </c>
      <c r="F44" s="64"/>
      <c r="G44" s="18">
        <v>3</v>
      </c>
      <c r="H44" s="18">
        <v>2</v>
      </c>
      <c r="I44" s="197">
        <f>SUM(G44:H44)</f>
        <v>5</v>
      </c>
      <c r="J44" s="197"/>
      <c r="K44" s="18">
        <v>0</v>
      </c>
      <c r="L44" s="18">
        <v>0</v>
      </c>
      <c r="M44" s="197">
        <f>SUM(K44:L44)</f>
        <v>0</v>
      </c>
      <c r="N44" s="197"/>
      <c r="O44" s="18">
        <v>49</v>
      </c>
      <c r="P44" s="18">
        <v>18</v>
      </c>
      <c r="Q44" s="197">
        <f t="shared" si="2"/>
        <v>67</v>
      </c>
      <c r="R44" s="197"/>
      <c r="S44" s="20">
        <f t="shared" ref="S44:T61" si="6">SUM(G44+K44+O44)</f>
        <v>52</v>
      </c>
      <c r="T44" s="20">
        <f t="shared" si="6"/>
        <v>20</v>
      </c>
      <c r="U44" s="198">
        <f>SUM(Q44,M44,I44)</f>
        <v>72</v>
      </c>
      <c r="W44" s="196"/>
    </row>
    <row r="45" spans="1:23">
      <c r="A45" s="4">
        <v>6</v>
      </c>
      <c r="B45" s="4">
        <v>2</v>
      </c>
      <c r="C45" s="4">
        <v>11</v>
      </c>
      <c r="D45" s="2212"/>
      <c r="E45" s="18" t="s">
        <v>56</v>
      </c>
      <c r="F45" s="64"/>
      <c r="G45" s="18">
        <v>5</v>
      </c>
      <c r="H45" s="18">
        <v>4</v>
      </c>
      <c r="I45" s="197">
        <f>SUM(G45:H45)</f>
        <v>9</v>
      </c>
      <c r="J45" s="197"/>
      <c r="K45" s="18">
        <v>0</v>
      </c>
      <c r="L45" s="18">
        <v>0</v>
      </c>
      <c r="M45" s="197">
        <f>SUM(K45:L45)</f>
        <v>0</v>
      </c>
      <c r="N45" s="197"/>
      <c r="O45" s="18">
        <v>0</v>
      </c>
      <c r="P45" s="18">
        <v>0</v>
      </c>
      <c r="Q45" s="197">
        <f>SUM(O45:P45)</f>
        <v>0</v>
      </c>
      <c r="R45" s="197"/>
      <c r="S45" s="20">
        <f>SUM(G45+K45+O45)</f>
        <v>5</v>
      </c>
      <c r="T45" s="20">
        <f>SUM(H45+L45+P45)</f>
        <v>4</v>
      </c>
      <c r="U45" s="198">
        <f>SUM(Q45,M45,I45)</f>
        <v>9</v>
      </c>
      <c r="W45" s="196"/>
    </row>
    <row r="46" spans="1:23">
      <c r="A46" s="4">
        <v>6</v>
      </c>
      <c r="B46" s="4">
        <v>2</v>
      </c>
      <c r="C46" s="4">
        <v>10</v>
      </c>
      <c r="D46" s="2212"/>
      <c r="E46" s="18" t="s">
        <v>57</v>
      </c>
      <c r="F46" s="64"/>
      <c r="G46" s="18">
        <v>2</v>
      </c>
      <c r="H46" s="18">
        <v>1</v>
      </c>
      <c r="I46" s="197">
        <f t="shared" si="0"/>
        <v>3</v>
      </c>
      <c r="J46" s="197"/>
      <c r="K46" s="18">
        <v>0</v>
      </c>
      <c r="L46" s="18">
        <v>0</v>
      </c>
      <c r="M46" s="197">
        <f t="shared" si="1"/>
        <v>0</v>
      </c>
      <c r="N46" s="197"/>
      <c r="O46" s="18">
        <v>0</v>
      </c>
      <c r="P46" s="18">
        <v>0</v>
      </c>
      <c r="Q46" s="197">
        <f t="shared" si="2"/>
        <v>0</v>
      </c>
      <c r="R46" s="197"/>
      <c r="S46" s="20">
        <f t="shared" si="6"/>
        <v>2</v>
      </c>
      <c r="T46" s="20">
        <f t="shared" si="6"/>
        <v>1</v>
      </c>
      <c r="U46" s="198">
        <f t="shared" si="3"/>
        <v>3</v>
      </c>
      <c r="W46" s="196"/>
    </row>
    <row r="47" spans="1:23">
      <c r="A47" s="4"/>
      <c r="B47" s="4"/>
      <c r="C47" s="4"/>
      <c r="D47" s="2204">
        <v>1407</v>
      </c>
      <c r="E47" s="40" t="s">
        <v>58</v>
      </c>
      <c r="F47" s="123"/>
      <c r="G47" s="200">
        <f>SUM(G48:G51)</f>
        <v>30</v>
      </c>
      <c r="H47" s="200">
        <f>SUM(H48:H51)</f>
        <v>13</v>
      </c>
      <c r="I47" s="200">
        <f t="shared" si="0"/>
        <v>43</v>
      </c>
      <c r="J47" s="200"/>
      <c r="K47" s="200">
        <f>SUM(K48:K51)</f>
        <v>0</v>
      </c>
      <c r="L47" s="200">
        <f>SUM(L48:L51)</f>
        <v>0</v>
      </c>
      <c r="M47" s="200">
        <f t="shared" si="1"/>
        <v>0</v>
      </c>
      <c r="N47" s="200"/>
      <c r="O47" s="200">
        <f>SUM(O48:O51)</f>
        <v>12</v>
      </c>
      <c r="P47" s="200">
        <f>SUM(P48:P51)</f>
        <v>5</v>
      </c>
      <c r="Q47" s="200">
        <f t="shared" si="2"/>
        <v>17</v>
      </c>
      <c r="R47" s="200"/>
      <c r="S47" s="31">
        <f>SUM(G47+K47+O47)</f>
        <v>42</v>
      </c>
      <c r="T47" s="31">
        <f>SUM(H47+L47+P47)</f>
        <v>18</v>
      </c>
      <c r="U47" s="201">
        <f t="shared" si="3"/>
        <v>60</v>
      </c>
      <c r="W47" s="196"/>
    </row>
    <row r="48" spans="1:23">
      <c r="A48" s="4">
        <v>7</v>
      </c>
      <c r="B48" s="4">
        <v>3</v>
      </c>
      <c r="C48" s="4">
        <v>11</v>
      </c>
      <c r="D48" s="2205"/>
      <c r="E48" s="18" t="s">
        <v>59</v>
      </c>
      <c r="F48" s="195"/>
      <c r="G48" s="18">
        <v>21</v>
      </c>
      <c r="H48" s="18">
        <v>5</v>
      </c>
      <c r="I48" s="197">
        <f t="shared" si="0"/>
        <v>26</v>
      </c>
      <c r="J48" s="197"/>
      <c r="K48" s="18">
        <v>0</v>
      </c>
      <c r="L48" s="18">
        <v>0</v>
      </c>
      <c r="M48" s="197">
        <f t="shared" si="1"/>
        <v>0</v>
      </c>
      <c r="N48" s="197"/>
      <c r="O48" s="18">
        <v>6</v>
      </c>
      <c r="P48" s="18">
        <v>2</v>
      </c>
      <c r="Q48" s="197">
        <f t="shared" si="2"/>
        <v>8</v>
      </c>
      <c r="R48" s="197"/>
      <c r="S48" s="20">
        <f t="shared" si="6"/>
        <v>27</v>
      </c>
      <c r="T48" s="20">
        <f t="shared" si="6"/>
        <v>7</v>
      </c>
      <c r="U48" s="198">
        <f t="shared" si="3"/>
        <v>34</v>
      </c>
      <c r="W48" s="196"/>
    </row>
    <row r="49" spans="1:25">
      <c r="A49" s="4">
        <v>7</v>
      </c>
      <c r="B49" s="4">
        <v>6</v>
      </c>
      <c r="C49" s="4">
        <v>10</v>
      </c>
      <c r="D49" s="2205"/>
      <c r="E49" s="18" t="s">
        <v>60</v>
      </c>
      <c r="F49" s="195"/>
      <c r="G49" s="18">
        <v>9</v>
      </c>
      <c r="H49" s="18">
        <v>8</v>
      </c>
      <c r="I49" s="197">
        <f t="shared" si="0"/>
        <v>17</v>
      </c>
      <c r="J49" s="197"/>
      <c r="K49" s="18">
        <v>0</v>
      </c>
      <c r="L49" s="18">
        <v>0</v>
      </c>
      <c r="M49" s="197">
        <f t="shared" si="1"/>
        <v>0</v>
      </c>
      <c r="N49" s="197"/>
      <c r="O49" s="18">
        <v>6</v>
      </c>
      <c r="P49" s="18">
        <v>3</v>
      </c>
      <c r="Q49" s="197">
        <f t="shared" si="2"/>
        <v>9</v>
      </c>
      <c r="R49" s="197"/>
      <c r="S49" s="20">
        <f t="shared" si="6"/>
        <v>15</v>
      </c>
      <c r="T49" s="20">
        <f t="shared" si="6"/>
        <v>11</v>
      </c>
      <c r="U49" s="198">
        <f t="shared" si="3"/>
        <v>26</v>
      </c>
      <c r="W49" s="196"/>
    </row>
    <row r="50" spans="1:25">
      <c r="A50" s="4">
        <v>7</v>
      </c>
      <c r="B50" s="4">
        <v>3</v>
      </c>
      <c r="C50" s="4">
        <v>11</v>
      </c>
      <c r="D50" s="2205"/>
      <c r="E50" s="18" t="s">
        <v>61</v>
      </c>
      <c r="F50" s="59"/>
      <c r="G50" s="25">
        <v>0</v>
      </c>
      <c r="H50" s="25">
        <v>0</v>
      </c>
      <c r="I50" s="197">
        <f>SUM(G50:H50)</f>
        <v>0</v>
      </c>
      <c r="J50" s="197"/>
      <c r="K50" s="25">
        <v>0</v>
      </c>
      <c r="L50" s="25">
        <v>0</v>
      </c>
      <c r="M50" s="197">
        <f>SUM(K50:L50)</f>
        <v>0</v>
      </c>
      <c r="N50" s="197"/>
      <c r="O50" s="25">
        <v>0</v>
      </c>
      <c r="P50" s="25">
        <v>0</v>
      </c>
      <c r="Q50" s="197">
        <f t="shared" si="2"/>
        <v>0</v>
      </c>
      <c r="R50" s="197"/>
      <c r="S50" s="20">
        <f t="shared" si="6"/>
        <v>0</v>
      </c>
      <c r="T50" s="20">
        <f t="shared" si="6"/>
        <v>0</v>
      </c>
      <c r="U50" s="198">
        <f>SUM(Q50,M50,I50)</f>
        <v>0</v>
      </c>
      <c r="W50" s="196"/>
    </row>
    <row r="51" spans="1:25">
      <c r="A51" s="4">
        <v>7</v>
      </c>
      <c r="B51" s="4">
        <v>6</v>
      </c>
      <c r="C51" s="4">
        <v>10</v>
      </c>
      <c r="D51" s="2207"/>
      <c r="E51" s="18" t="s">
        <v>84</v>
      </c>
      <c r="F51" s="19"/>
      <c r="G51" s="18">
        <v>0</v>
      </c>
      <c r="H51" s="18">
        <v>0</v>
      </c>
      <c r="I51" s="197">
        <f>SUM(G51:H51)</f>
        <v>0</v>
      </c>
      <c r="J51" s="197"/>
      <c r="K51" s="18">
        <v>0</v>
      </c>
      <c r="L51" s="18">
        <v>0</v>
      </c>
      <c r="M51" s="197">
        <f>SUM(K51:L51)</f>
        <v>0</v>
      </c>
      <c r="N51" s="197"/>
      <c r="O51" s="18">
        <v>0</v>
      </c>
      <c r="P51" s="18">
        <v>0</v>
      </c>
      <c r="Q51" s="197">
        <f>SUM(O51:P51)</f>
        <v>0</v>
      </c>
      <c r="R51" s="197"/>
      <c r="S51" s="20">
        <f>SUM(G51+K51+O51)</f>
        <v>0</v>
      </c>
      <c r="T51" s="20">
        <f>SUM(H51+L51+P51)</f>
        <v>0</v>
      </c>
      <c r="U51" s="198">
        <f>SUM(Q51,M51,I51)</f>
        <v>0</v>
      </c>
      <c r="W51" s="196"/>
    </row>
    <row r="52" spans="1:25">
      <c r="A52" s="4"/>
      <c r="B52" s="4"/>
      <c r="C52" s="4"/>
      <c r="D52" s="2204">
        <v>1408</v>
      </c>
      <c r="E52" s="13" t="s">
        <v>63</v>
      </c>
      <c r="F52" s="40"/>
      <c r="G52" s="200">
        <f>SUM(G53:G56)</f>
        <v>44</v>
      </c>
      <c r="H52" s="200">
        <f>SUM(H53:H56)</f>
        <v>18</v>
      </c>
      <c r="I52" s="200">
        <f t="shared" si="0"/>
        <v>62</v>
      </c>
      <c r="J52" s="200"/>
      <c r="K52" s="200">
        <f>SUM(K53:K56)</f>
        <v>10</v>
      </c>
      <c r="L52" s="200">
        <f>SUM(L53:L56)</f>
        <v>1</v>
      </c>
      <c r="M52" s="200">
        <f t="shared" si="1"/>
        <v>11</v>
      </c>
      <c r="N52" s="200"/>
      <c r="O52" s="200">
        <f>SUM(O53:O56)</f>
        <v>33</v>
      </c>
      <c r="P52" s="200">
        <f>SUM(P53:P56)</f>
        <v>23</v>
      </c>
      <c r="Q52" s="200">
        <f t="shared" si="2"/>
        <v>56</v>
      </c>
      <c r="R52" s="200"/>
      <c r="S52" s="31">
        <f t="shared" si="6"/>
        <v>87</v>
      </c>
      <c r="T52" s="31">
        <f t="shared" si="6"/>
        <v>42</v>
      </c>
      <c r="U52" s="201">
        <f t="shared" si="3"/>
        <v>129</v>
      </c>
      <c r="W52" s="196"/>
    </row>
    <row r="53" spans="1:25">
      <c r="A53" s="4">
        <v>8</v>
      </c>
      <c r="B53" s="4">
        <v>4</v>
      </c>
      <c r="C53" s="4">
        <v>8</v>
      </c>
      <c r="D53" s="2205"/>
      <c r="E53" s="18" t="s">
        <v>64</v>
      </c>
      <c r="F53" s="19"/>
      <c r="G53" s="18">
        <v>17</v>
      </c>
      <c r="H53" s="18">
        <v>7</v>
      </c>
      <c r="I53" s="197">
        <f>SUM(G53:H53)</f>
        <v>24</v>
      </c>
      <c r="J53" s="197"/>
      <c r="K53" s="18">
        <v>9</v>
      </c>
      <c r="L53" s="18">
        <v>1</v>
      </c>
      <c r="M53" s="197">
        <f>SUM(K53:L53)</f>
        <v>10</v>
      </c>
      <c r="N53" s="197"/>
      <c r="O53" s="18">
        <v>11</v>
      </c>
      <c r="P53" s="18">
        <v>11</v>
      </c>
      <c r="Q53" s="197">
        <f t="shared" si="2"/>
        <v>22</v>
      </c>
      <c r="R53" s="197"/>
      <c r="S53" s="20">
        <f t="shared" si="6"/>
        <v>37</v>
      </c>
      <c r="T53" s="20">
        <f t="shared" si="6"/>
        <v>19</v>
      </c>
      <c r="U53" s="198">
        <f>SUM(Q53,M53,I53)</f>
        <v>56</v>
      </c>
      <c r="W53" s="196"/>
    </row>
    <row r="54" spans="1:25">
      <c r="A54" s="4">
        <v>8</v>
      </c>
      <c r="B54" s="4">
        <v>4</v>
      </c>
      <c r="C54" s="4">
        <v>6</v>
      </c>
      <c r="D54" s="2205"/>
      <c r="E54" s="18" t="s">
        <v>65</v>
      </c>
      <c r="F54" s="64"/>
      <c r="G54" s="18">
        <v>7</v>
      </c>
      <c r="H54" s="18">
        <v>5</v>
      </c>
      <c r="I54" s="20">
        <f>SUM(G54:H54)</f>
        <v>12</v>
      </c>
      <c r="J54" s="20"/>
      <c r="K54" s="18">
        <v>0</v>
      </c>
      <c r="L54" s="18">
        <v>0</v>
      </c>
      <c r="M54" s="20">
        <f>SUM(K54:L54)</f>
        <v>0</v>
      </c>
      <c r="N54" s="20"/>
      <c r="O54" s="18">
        <v>0</v>
      </c>
      <c r="P54" s="18">
        <v>0</v>
      </c>
      <c r="Q54" s="197">
        <f t="shared" si="2"/>
        <v>0</v>
      </c>
      <c r="R54" s="197"/>
      <c r="S54" s="20">
        <f t="shared" si="6"/>
        <v>7</v>
      </c>
      <c r="T54" s="20">
        <f t="shared" si="6"/>
        <v>5</v>
      </c>
      <c r="U54" s="198">
        <f>SUM(Q54,M54,I54)</f>
        <v>12</v>
      </c>
      <c r="W54" s="196"/>
    </row>
    <row r="55" spans="1:25">
      <c r="A55" s="4">
        <v>8</v>
      </c>
      <c r="B55" s="4">
        <v>4</v>
      </c>
      <c r="C55" s="4">
        <v>11</v>
      </c>
      <c r="D55" s="2205"/>
      <c r="E55" s="18" t="s">
        <v>66</v>
      </c>
      <c r="F55" s="64"/>
      <c r="G55" s="18">
        <v>9</v>
      </c>
      <c r="H55" s="18">
        <v>4</v>
      </c>
      <c r="I55" s="197">
        <f t="shared" si="0"/>
        <v>13</v>
      </c>
      <c r="J55" s="197"/>
      <c r="K55" s="18">
        <v>0</v>
      </c>
      <c r="L55" s="18">
        <v>0</v>
      </c>
      <c r="M55" s="197">
        <f t="shared" si="1"/>
        <v>0</v>
      </c>
      <c r="N55" s="197"/>
      <c r="O55" s="18">
        <v>14</v>
      </c>
      <c r="P55" s="18">
        <v>9</v>
      </c>
      <c r="Q55" s="197">
        <f t="shared" si="2"/>
        <v>23</v>
      </c>
      <c r="R55" s="197"/>
      <c r="S55" s="20">
        <f t="shared" si="6"/>
        <v>23</v>
      </c>
      <c r="T55" s="20">
        <f t="shared" si="6"/>
        <v>13</v>
      </c>
      <c r="U55" s="198">
        <f t="shared" si="3"/>
        <v>36</v>
      </c>
      <c r="W55" s="196"/>
    </row>
    <row r="56" spans="1:25">
      <c r="A56" s="4">
        <v>8</v>
      </c>
      <c r="B56" s="4">
        <v>4</v>
      </c>
      <c r="C56" s="4">
        <v>11</v>
      </c>
      <c r="D56" s="2205"/>
      <c r="E56" s="18" t="s">
        <v>67</v>
      </c>
      <c r="F56" s="19"/>
      <c r="G56" s="18">
        <v>11</v>
      </c>
      <c r="H56" s="18">
        <v>2</v>
      </c>
      <c r="I56" s="197">
        <f t="shared" si="0"/>
        <v>13</v>
      </c>
      <c r="J56" s="197"/>
      <c r="K56" s="18">
        <v>1</v>
      </c>
      <c r="L56" s="18">
        <v>0</v>
      </c>
      <c r="M56" s="197">
        <f t="shared" si="1"/>
        <v>1</v>
      </c>
      <c r="N56" s="197"/>
      <c r="O56" s="18">
        <v>8</v>
      </c>
      <c r="P56" s="18">
        <v>3</v>
      </c>
      <c r="Q56" s="197">
        <f t="shared" si="2"/>
        <v>11</v>
      </c>
      <c r="R56" s="197"/>
      <c r="S56" s="20">
        <f t="shared" si="6"/>
        <v>20</v>
      </c>
      <c r="T56" s="20">
        <f t="shared" si="6"/>
        <v>5</v>
      </c>
      <c r="U56" s="198">
        <f t="shared" si="3"/>
        <v>25</v>
      </c>
      <c r="W56" s="196"/>
    </row>
    <row r="57" spans="1:25">
      <c r="A57" s="4"/>
      <c r="B57" s="4"/>
      <c r="C57" s="4"/>
      <c r="D57" s="2204">
        <v>1624</v>
      </c>
      <c r="E57" s="40" t="s">
        <v>68</v>
      </c>
      <c r="F57" s="123"/>
      <c r="G57" s="200">
        <f>SUM(G58:G60)</f>
        <v>8</v>
      </c>
      <c r="H57" s="200">
        <f>SUM(H58:H60)</f>
        <v>14</v>
      </c>
      <c r="I57" s="200">
        <f>SUM(G57:H57)</f>
        <v>22</v>
      </c>
      <c r="J57" s="200"/>
      <c r="K57" s="202">
        <f>SUM(K58:K60)</f>
        <v>0</v>
      </c>
      <c r="L57" s="202">
        <f>SUM(L58:L60)</f>
        <v>0</v>
      </c>
      <c r="M57" s="200">
        <f>SUM(K57:L57)</f>
        <v>0</v>
      </c>
      <c r="N57" s="200"/>
      <c r="O57" s="200">
        <f>SUM(O58:O60)</f>
        <v>8</v>
      </c>
      <c r="P57" s="200">
        <f>SUM(P58:P60)</f>
        <v>8</v>
      </c>
      <c r="Q57" s="200">
        <f t="shared" si="2"/>
        <v>16</v>
      </c>
      <c r="R57" s="200"/>
      <c r="S57" s="31">
        <f t="shared" si="6"/>
        <v>16</v>
      </c>
      <c r="T57" s="31">
        <f t="shared" si="6"/>
        <v>22</v>
      </c>
      <c r="U57" s="201">
        <f t="shared" si="3"/>
        <v>38</v>
      </c>
      <c r="W57" s="196"/>
    </row>
    <row r="58" spans="1:25">
      <c r="A58" s="4">
        <v>9</v>
      </c>
      <c r="B58" s="4">
        <v>4</v>
      </c>
      <c r="C58" s="4">
        <v>8</v>
      </c>
      <c r="D58" s="2205"/>
      <c r="E58" s="18" t="s">
        <v>69</v>
      </c>
      <c r="F58" s="195"/>
      <c r="G58" s="18">
        <v>0</v>
      </c>
      <c r="H58" s="18">
        <v>3</v>
      </c>
      <c r="I58" s="197">
        <f>SUM(G58:H58)</f>
        <v>3</v>
      </c>
      <c r="J58" s="197"/>
      <c r="K58" s="18">
        <v>0</v>
      </c>
      <c r="L58" s="18">
        <v>0</v>
      </c>
      <c r="M58" s="197">
        <f>SUM(K58:L58)</f>
        <v>0</v>
      </c>
      <c r="N58" s="197"/>
      <c r="O58" s="18">
        <v>4</v>
      </c>
      <c r="P58" s="18">
        <v>2</v>
      </c>
      <c r="Q58" s="197">
        <f t="shared" si="2"/>
        <v>6</v>
      </c>
      <c r="R58" s="197"/>
      <c r="S58" s="20">
        <f t="shared" si="6"/>
        <v>4</v>
      </c>
      <c r="T58" s="20">
        <f t="shared" si="6"/>
        <v>5</v>
      </c>
      <c r="U58" s="198">
        <f t="shared" si="3"/>
        <v>9</v>
      </c>
      <c r="W58" s="196"/>
      <c r="Y58" s="203"/>
    </row>
    <row r="59" spans="1:25">
      <c r="A59" s="4">
        <v>9</v>
      </c>
      <c r="B59" s="4">
        <v>4</v>
      </c>
      <c r="C59" s="4">
        <v>8</v>
      </c>
      <c r="D59" s="2205"/>
      <c r="E59" s="18" t="s">
        <v>70</v>
      </c>
      <c r="F59" s="195"/>
      <c r="G59" s="18">
        <v>6</v>
      </c>
      <c r="H59" s="18">
        <v>9</v>
      </c>
      <c r="I59" s="197">
        <f>SUM(G59:H59)</f>
        <v>15</v>
      </c>
      <c r="J59" s="197"/>
      <c r="K59" s="18">
        <v>0</v>
      </c>
      <c r="L59" s="18">
        <v>0</v>
      </c>
      <c r="M59" s="197">
        <f>SUM(K59:L59)</f>
        <v>0</v>
      </c>
      <c r="N59" s="197"/>
      <c r="O59" s="18">
        <v>0</v>
      </c>
      <c r="P59" s="18">
        <v>0</v>
      </c>
      <c r="Q59" s="197">
        <f t="shared" si="2"/>
        <v>0</v>
      </c>
      <c r="R59" s="197"/>
      <c r="S59" s="20">
        <f t="shared" si="6"/>
        <v>6</v>
      </c>
      <c r="T59" s="20">
        <f t="shared" si="6"/>
        <v>9</v>
      </c>
      <c r="U59" s="198">
        <f t="shared" si="3"/>
        <v>15</v>
      </c>
      <c r="W59" s="196"/>
    </row>
    <row r="60" spans="1:25">
      <c r="A60" s="4">
        <v>9</v>
      </c>
      <c r="B60" s="4">
        <v>5</v>
      </c>
      <c r="C60" s="4">
        <v>11</v>
      </c>
      <c r="D60" s="2207"/>
      <c r="E60" s="18" t="s">
        <v>71</v>
      </c>
      <c r="F60" s="195"/>
      <c r="G60" s="18">
        <v>2</v>
      </c>
      <c r="H60" s="18">
        <v>2</v>
      </c>
      <c r="I60" s="197">
        <f>SUM(G60:H60)</f>
        <v>4</v>
      </c>
      <c r="J60" s="197"/>
      <c r="K60" s="18">
        <v>0</v>
      </c>
      <c r="L60" s="18">
        <v>0</v>
      </c>
      <c r="M60" s="197">
        <f>SUM(K60:L60)</f>
        <v>0</v>
      </c>
      <c r="N60" s="197"/>
      <c r="O60" s="18">
        <v>4</v>
      </c>
      <c r="P60" s="18">
        <v>6</v>
      </c>
      <c r="Q60" s="197">
        <f t="shared" si="2"/>
        <v>10</v>
      </c>
      <c r="R60" s="197"/>
      <c r="S60" s="20">
        <f t="shared" si="6"/>
        <v>6</v>
      </c>
      <c r="T60" s="20">
        <f t="shared" si="6"/>
        <v>8</v>
      </c>
      <c r="U60" s="198">
        <f>SUM(Q60,M60,I60)</f>
        <v>14</v>
      </c>
      <c r="W60" s="196"/>
    </row>
    <row r="61" spans="1:25">
      <c r="A61" s="4"/>
      <c r="B61" s="4" t="s">
        <v>72</v>
      </c>
      <c r="C61" s="4" t="s">
        <v>72</v>
      </c>
      <c r="D61" s="112"/>
      <c r="E61" s="40" t="s">
        <v>73</v>
      </c>
      <c r="F61" s="176"/>
      <c r="G61" s="99">
        <v>87</v>
      </c>
      <c r="H61" s="99">
        <v>84</v>
      </c>
      <c r="I61" s="204">
        <f t="shared" si="0"/>
        <v>171</v>
      </c>
      <c r="J61" s="204"/>
      <c r="K61" s="99">
        <v>2</v>
      </c>
      <c r="L61" s="99">
        <v>1</v>
      </c>
      <c r="M61" s="204">
        <f t="shared" si="1"/>
        <v>3</v>
      </c>
      <c r="N61" s="204"/>
      <c r="O61" s="99">
        <v>5</v>
      </c>
      <c r="P61" s="99">
        <v>3</v>
      </c>
      <c r="Q61" s="204">
        <f t="shared" si="2"/>
        <v>8</v>
      </c>
      <c r="R61" s="204"/>
      <c r="S61" s="31">
        <f t="shared" si="6"/>
        <v>94</v>
      </c>
      <c r="T61" s="31">
        <f t="shared" si="6"/>
        <v>88</v>
      </c>
      <c r="U61" s="205">
        <f t="shared" si="3"/>
        <v>182</v>
      </c>
      <c r="W61" s="196"/>
    </row>
    <row r="62" spans="1:25">
      <c r="A62" s="1"/>
      <c r="B62" s="1"/>
      <c r="C62" s="1"/>
      <c r="D62" s="140"/>
      <c r="E62" s="2256" t="s">
        <v>8</v>
      </c>
      <c r="F62" s="2257"/>
      <c r="G62" s="143">
        <f>SUM(G9+G18+G28+G32+G35+G40+G47+G52+G57+G61)</f>
        <v>653</v>
      </c>
      <c r="H62" s="143">
        <f>SUM(H9+H18+H28+H32+H35+H40+H47+H52+H57+H61)</f>
        <v>393</v>
      </c>
      <c r="I62" s="143">
        <f>SUM(I9+I18+I28+I32+I35+I40+I47+I52+I57+I61)</f>
        <v>1046</v>
      </c>
      <c r="J62" s="143"/>
      <c r="K62" s="143">
        <f>SUM(K9+K18+K28+K32+K35+K40+K47+K52+K57+K61)</f>
        <v>133</v>
      </c>
      <c r="L62" s="143">
        <f>SUM(L9+L18+L28+L32+L35+L40+L47+L52+L57+L61)</f>
        <v>53</v>
      </c>
      <c r="M62" s="143">
        <f>SUM(M9+M18+M28+M32+M35+M40+M47+M52+M57+M61)</f>
        <v>186</v>
      </c>
      <c r="N62" s="143"/>
      <c r="O62" s="143">
        <f>SUM(O9+O18+O28+O32+O35+O40+O47+O52+O57+O61)</f>
        <v>733</v>
      </c>
      <c r="P62" s="143">
        <f>SUM(P9+P18+P28+P32+P35+P40+P47+P52+P57+P61)</f>
        <v>492</v>
      </c>
      <c r="Q62" s="143">
        <f>SUM(Q9+Q18+Q28+Q32+Q35+Q40+Q47+Q52+Q57+Q61)</f>
        <v>1225</v>
      </c>
      <c r="R62" s="143"/>
      <c r="S62" s="143">
        <f>SUM(S9+S18+S28+S32+S35+S40+S47+S52+S57+S61)</f>
        <v>1519</v>
      </c>
      <c r="T62" s="143">
        <f>SUM(T9+T18+T28+T32+T35+T40+T47+T52+T57+T61)</f>
        <v>938</v>
      </c>
      <c r="U62" s="144">
        <f>SUM(U9+U18+U28+U32+U35+U40+U47+U52+U57+U61)</f>
        <v>2457</v>
      </c>
      <c r="W62" s="196"/>
    </row>
    <row r="63" spans="1:25" ht="12" customHeight="1">
      <c r="D63" s="206"/>
      <c r="E63" s="61" t="s">
        <v>74</v>
      </c>
      <c r="F63" s="64"/>
    </row>
    <row r="64" spans="1:25" ht="12" customHeight="1">
      <c r="D64" s="206"/>
      <c r="E64" s="61"/>
    </row>
    <row r="65" spans="4:5" ht="12" customHeight="1">
      <c r="E65" s="61"/>
    </row>
    <row r="66" spans="4:5" ht="9" customHeight="1">
      <c r="D66" s="206"/>
    </row>
    <row r="67" spans="4:5" ht="9" customHeight="1">
      <c r="D67" s="206"/>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1" ht="9" customHeight="1"/>
    <row r="146" spans="5:21" ht="9" customHeight="1"/>
    <row r="147" spans="5:21" ht="9" customHeight="1"/>
    <row r="148" spans="5:21" ht="9" customHeight="1"/>
    <row r="149" spans="5:21" ht="9" customHeight="1"/>
    <row r="150" spans="5:21" ht="9" customHeight="1"/>
    <row r="151" spans="5:21" ht="9" customHeight="1"/>
    <row r="152" spans="5:21" ht="9" customHeight="1">
      <c r="E152" s="64"/>
      <c r="F152" s="64"/>
      <c r="G152" s="207"/>
      <c r="H152" s="207"/>
      <c r="I152" s="208"/>
      <c r="J152" s="208"/>
      <c r="K152" s="207"/>
      <c r="L152" s="207"/>
      <c r="M152" s="208"/>
      <c r="N152" s="208"/>
      <c r="O152" s="207"/>
      <c r="P152" s="207"/>
      <c r="Q152" s="208"/>
      <c r="R152" s="208"/>
      <c r="S152" s="208"/>
      <c r="T152" s="208"/>
      <c r="U152" s="207"/>
    </row>
    <row r="153" spans="5:21" ht="9" customHeight="1"/>
    <row r="154" spans="5:21" ht="9" customHeight="1"/>
    <row r="155" spans="5:21" ht="9" customHeight="1"/>
    <row r="156" spans="5:21" ht="9" customHeight="1"/>
    <row r="157" spans="5:21" ht="9" customHeight="1"/>
    <row r="158" spans="5:21" ht="9" customHeight="1"/>
    <row r="159" spans="5:21" ht="9" customHeight="1"/>
    <row r="160" spans="5:2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2">
    <mergeCell ref="D3:U3"/>
    <mergeCell ref="Y3:AM3"/>
    <mergeCell ref="D4:U4"/>
    <mergeCell ref="D6:D8"/>
    <mergeCell ref="E6:F8"/>
    <mergeCell ref="G6:Q6"/>
    <mergeCell ref="U6:U8"/>
    <mergeCell ref="G7:I7"/>
    <mergeCell ref="K7:M7"/>
    <mergeCell ref="O7:Q7"/>
    <mergeCell ref="E62:F62"/>
    <mergeCell ref="S7:T7"/>
    <mergeCell ref="D9:D17"/>
    <mergeCell ref="D18:D27"/>
    <mergeCell ref="Y25:AA28"/>
    <mergeCell ref="D28:D31"/>
    <mergeCell ref="D32:D34"/>
    <mergeCell ref="D35:D39"/>
    <mergeCell ref="D40:D46"/>
    <mergeCell ref="D47:D51"/>
    <mergeCell ref="D52:D56"/>
    <mergeCell ref="D57:D6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7"/>
  <sheetViews>
    <sheetView workbookViewId="0">
      <selection activeCell="Z44" sqref="Z44"/>
    </sheetView>
  </sheetViews>
  <sheetFormatPr baseColWidth="10" defaultRowHeight="12.75"/>
  <cols>
    <col min="1" max="1" width="2.5703125" style="209" customWidth="1"/>
    <col min="2" max="2" width="2.28515625" style="209" customWidth="1"/>
    <col min="3" max="3" width="3" style="209" customWidth="1"/>
    <col min="4" max="4" width="6.7109375" style="2" customWidth="1"/>
    <col min="5" max="5" width="1.5703125" style="2" customWidth="1"/>
    <col min="6" max="6" width="56" style="2" customWidth="1"/>
    <col min="7" max="9" width="5.7109375" style="2" customWidth="1"/>
    <col min="10" max="10" width="0.85546875" style="2" customWidth="1"/>
    <col min="11" max="13" width="5.7109375" style="2" customWidth="1"/>
    <col min="14" max="14" width="0.85546875" style="2" customWidth="1"/>
    <col min="15" max="17" width="5.7109375" style="2" customWidth="1"/>
    <col min="18" max="18" width="0.85546875" style="2" customWidth="1"/>
    <col min="19" max="20" width="5.7109375" style="2" customWidth="1"/>
    <col min="21" max="21" width="7.28515625" style="2" customWidth="1"/>
    <col min="22" max="23" width="11.42578125" style="2"/>
    <col min="24" max="24" width="4.7109375" style="2" customWidth="1"/>
    <col min="25" max="25" width="5" style="2" customWidth="1"/>
    <col min="26" max="26" width="2.28515625" style="2" customWidth="1"/>
    <col min="27" max="27" width="26" style="2" customWidth="1"/>
    <col min="28" max="28" width="8" style="2" customWidth="1"/>
    <col min="29" max="29" width="1" style="2" customWidth="1"/>
    <col min="30" max="30" width="6.7109375" style="2" customWidth="1"/>
    <col min="31" max="31" width="1" style="2" customWidth="1"/>
    <col min="32" max="32" width="6.7109375" style="2" customWidth="1"/>
    <col min="33" max="33" width="1" style="2" customWidth="1"/>
    <col min="34" max="34" width="6.7109375" style="2" customWidth="1"/>
    <col min="35" max="35" width="1" style="2" customWidth="1"/>
    <col min="36" max="36" width="6.7109375" style="2" customWidth="1"/>
    <col min="37" max="37" width="1" style="2" customWidth="1"/>
    <col min="38" max="38" width="6.7109375" style="2" customWidth="1"/>
    <col min="39" max="39" width="1" style="2" customWidth="1"/>
    <col min="40" max="41" width="6.7109375" style="2" customWidth="1"/>
    <col min="42" max="256" width="11.42578125" style="2"/>
    <col min="257" max="257" width="2.5703125" style="2" customWidth="1"/>
    <col min="258" max="258" width="2.28515625" style="2" customWidth="1"/>
    <col min="259" max="259" width="3" style="2" customWidth="1"/>
    <col min="260" max="260" width="6.7109375" style="2" customWidth="1"/>
    <col min="261" max="261" width="1.5703125" style="2" customWidth="1"/>
    <col min="262" max="262" width="56" style="2" customWidth="1"/>
    <col min="263" max="265" width="5.7109375" style="2" customWidth="1"/>
    <col min="266" max="266" width="0.85546875" style="2" customWidth="1"/>
    <col min="267" max="269" width="5.7109375" style="2" customWidth="1"/>
    <col min="270" max="270" width="0.85546875" style="2" customWidth="1"/>
    <col min="271" max="273" width="5.7109375" style="2" customWidth="1"/>
    <col min="274" max="274" width="0.85546875" style="2" customWidth="1"/>
    <col min="275" max="276" width="5.7109375" style="2" customWidth="1"/>
    <col min="277" max="277" width="7.28515625" style="2" customWidth="1"/>
    <col min="278" max="279" width="11.42578125" style="2"/>
    <col min="280" max="280" width="4.7109375" style="2" customWidth="1"/>
    <col min="281" max="281" width="5" style="2" customWidth="1"/>
    <col min="282" max="282" width="2.28515625" style="2" customWidth="1"/>
    <col min="283" max="283" width="26" style="2" customWidth="1"/>
    <col min="284" max="284" width="8" style="2" customWidth="1"/>
    <col min="285" max="285" width="1" style="2" customWidth="1"/>
    <col min="286" max="286" width="6.7109375" style="2" customWidth="1"/>
    <col min="287" max="287" width="1" style="2" customWidth="1"/>
    <col min="288" max="288" width="6.7109375" style="2" customWidth="1"/>
    <col min="289" max="289" width="1" style="2" customWidth="1"/>
    <col min="290" max="290" width="6.7109375" style="2" customWidth="1"/>
    <col min="291" max="291" width="1" style="2" customWidth="1"/>
    <col min="292" max="292" width="6.7109375" style="2" customWidth="1"/>
    <col min="293" max="293" width="1" style="2" customWidth="1"/>
    <col min="294" max="294" width="6.7109375" style="2" customWidth="1"/>
    <col min="295" max="295" width="1" style="2" customWidth="1"/>
    <col min="296" max="297" width="6.7109375" style="2" customWidth="1"/>
    <col min="298" max="512" width="11.42578125" style="2"/>
    <col min="513" max="513" width="2.5703125" style="2" customWidth="1"/>
    <col min="514" max="514" width="2.28515625" style="2" customWidth="1"/>
    <col min="515" max="515" width="3" style="2" customWidth="1"/>
    <col min="516" max="516" width="6.7109375" style="2" customWidth="1"/>
    <col min="517" max="517" width="1.5703125" style="2" customWidth="1"/>
    <col min="518" max="518" width="56" style="2" customWidth="1"/>
    <col min="519" max="521" width="5.7109375" style="2" customWidth="1"/>
    <col min="522" max="522" width="0.85546875" style="2" customWidth="1"/>
    <col min="523" max="525" width="5.7109375" style="2" customWidth="1"/>
    <col min="526" max="526" width="0.85546875" style="2" customWidth="1"/>
    <col min="527" max="529" width="5.7109375" style="2" customWidth="1"/>
    <col min="530" max="530" width="0.85546875" style="2" customWidth="1"/>
    <col min="531" max="532" width="5.7109375" style="2" customWidth="1"/>
    <col min="533" max="533" width="7.28515625" style="2" customWidth="1"/>
    <col min="534" max="535" width="11.42578125" style="2"/>
    <col min="536" max="536" width="4.7109375" style="2" customWidth="1"/>
    <col min="537" max="537" width="5" style="2" customWidth="1"/>
    <col min="538" max="538" width="2.28515625" style="2" customWidth="1"/>
    <col min="539" max="539" width="26" style="2" customWidth="1"/>
    <col min="540" max="540" width="8" style="2" customWidth="1"/>
    <col min="541" max="541" width="1" style="2" customWidth="1"/>
    <col min="542" max="542" width="6.7109375" style="2" customWidth="1"/>
    <col min="543" max="543" width="1" style="2" customWidth="1"/>
    <col min="544" max="544" width="6.7109375" style="2" customWidth="1"/>
    <col min="545" max="545" width="1" style="2" customWidth="1"/>
    <col min="546" max="546" width="6.7109375" style="2" customWidth="1"/>
    <col min="547" max="547" width="1" style="2" customWidth="1"/>
    <col min="548" max="548" width="6.7109375" style="2" customWidth="1"/>
    <col min="549" max="549" width="1" style="2" customWidth="1"/>
    <col min="550" max="550" width="6.7109375" style="2" customWidth="1"/>
    <col min="551" max="551" width="1" style="2" customWidth="1"/>
    <col min="552" max="553" width="6.7109375" style="2" customWidth="1"/>
    <col min="554" max="768" width="11.42578125" style="2"/>
    <col min="769" max="769" width="2.5703125" style="2" customWidth="1"/>
    <col min="770" max="770" width="2.28515625" style="2" customWidth="1"/>
    <col min="771" max="771" width="3" style="2" customWidth="1"/>
    <col min="772" max="772" width="6.7109375" style="2" customWidth="1"/>
    <col min="773" max="773" width="1.5703125" style="2" customWidth="1"/>
    <col min="774" max="774" width="56" style="2" customWidth="1"/>
    <col min="775" max="777" width="5.7109375" style="2" customWidth="1"/>
    <col min="778" max="778" width="0.85546875" style="2" customWidth="1"/>
    <col min="779" max="781" width="5.7109375" style="2" customWidth="1"/>
    <col min="782" max="782" width="0.85546875" style="2" customWidth="1"/>
    <col min="783" max="785" width="5.7109375" style="2" customWidth="1"/>
    <col min="786" max="786" width="0.85546875" style="2" customWidth="1"/>
    <col min="787" max="788" width="5.7109375" style="2" customWidth="1"/>
    <col min="789" max="789" width="7.28515625" style="2" customWidth="1"/>
    <col min="790" max="791" width="11.42578125" style="2"/>
    <col min="792" max="792" width="4.7109375" style="2" customWidth="1"/>
    <col min="793" max="793" width="5" style="2" customWidth="1"/>
    <col min="794" max="794" width="2.28515625" style="2" customWidth="1"/>
    <col min="795" max="795" width="26" style="2" customWidth="1"/>
    <col min="796" max="796" width="8" style="2" customWidth="1"/>
    <col min="797" max="797" width="1" style="2" customWidth="1"/>
    <col min="798" max="798" width="6.7109375" style="2" customWidth="1"/>
    <col min="799" max="799" width="1" style="2" customWidth="1"/>
    <col min="800" max="800" width="6.7109375" style="2" customWidth="1"/>
    <col min="801" max="801" width="1" style="2" customWidth="1"/>
    <col min="802" max="802" width="6.7109375" style="2" customWidth="1"/>
    <col min="803" max="803" width="1" style="2" customWidth="1"/>
    <col min="804" max="804" width="6.7109375" style="2" customWidth="1"/>
    <col min="805" max="805" width="1" style="2" customWidth="1"/>
    <col min="806" max="806" width="6.7109375" style="2" customWidth="1"/>
    <col min="807" max="807" width="1" style="2" customWidth="1"/>
    <col min="808" max="809" width="6.7109375" style="2" customWidth="1"/>
    <col min="810" max="1024" width="11.42578125" style="2"/>
    <col min="1025" max="1025" width="2.5703125" style="2" customWidth="1"/>
    <col min="1026" max="1026" width="2.28515625" style="2" customWidth="1"/>
    <col min="1027" max="1027" width="3" style="2" customWidth="1"/>
    <col min="1028" max="1028" width="6.7109375" style="2" customWidth="1"/>
    <col min="1029" max="1029" width="1.5703125" style="2" customWidth="1"/>
    <col min="1030" max="1030" width="56" style="2" customWidth="1"/>
    <col min="1031" max="1033" width="5.7109375" style="2" customWidth="1"/>
    <col min="1034" max="1034" width="0.85546875" style="2" customWidth="1"/>
    <col min="1035" max="1037" width="5.7109375" style="2" customWidth="1"/>
    <col min="1038" max="1038" width="0.85546875" style="2" customWidth="1"/>
    <col min="1039" max="1041" width="5.7109375" style="2" customWidth="1"/>
    <col min="1042" max="1042" width="0.85546875" style="2" customWidth="1"/>
    <col min="1043" max="1044" width="5.7109375" style="2" customWidth="1"/>
    <col min="1045" max="1045" width="7.28515625" style="2" customWidth="1"/>
    <col min="1046" max="1047" width="11.42578125" style="2"/>
    <col min="1048" max="1048" width="4.7109375" style="2" customWidth="1"/>
    <col min="1049" max="1049" width="5" style="2" customWidth="1"/>
    <col min="1050" max="1050" width="2.28515625" style="2" customWidth="1"/>
    <col min="1051" max="1051" width="26" style="2" customWidth="1"/>
    <col min="1052" max="1052" width="8" style="2" customWidth="1"/>
    <col min="1053" max="1053" width="1" style="2" customWidth="1"/>
    <col min="1054" max="1054" width="6.7109375" style="2" customWidth="1"/>
    <col min="1055" max="1055" width="1" style="2" customWidth="1"/>
    <col min="1056" max="1056" width="6.7109375" style="2" customWidth="1"/>
    <col min="1057" max="1057" width="1" style="2" customWidth="1"/>
    <col min="1058" max="1058" width="6.7109375" style="2" customWidth="1"/>
    <col min="1059" max="1059" width="1" style="2" customWidth="1"/>
    <col min="1060" max="1060" width="6.7109375" style="2" customWidth="1"/>
    <col min="1061" max="1061" width="1" style="2" customWidth="1"/>
    <col min="1062" max="1062" width="6.7109375" style="2" customWidth="1"/>
    <col min="1063" max="1063" width="1" style="2" customWidth="1"/>
    <col min="1064" max="1065" width="6.7109375" style="2" customWidth="1"/>
    <col min="1066" max="1280" width="11.42578125" style="2"/>
    <col min="1281" max="1281" width="2.5703125" style="2" customWidth="1"/>
    <col min="1282" max="1282" width="2.28515625" style="2" customWidth="1"/>
    <col min="1283" max="1283" width="3" style="2" customWidth="1"/>
    <col min="1284" max="1284" width="6.7109375" style="2" customWidth="1"/>
    <col min="1285" max="1285" width="1.5703125" style="2" customWidth="1"/>
    <col min="1286" max="1286" width="56" style="2" customWidth="1"/>
    <col min="1287" max="1289" width="5.7109375" style="2" customWidth="1"/>
    <col min="1290" max="1290" width="0.85546875" style="2" customWidth="1"/>
    <col min="1291" max="1293" width="5.7109375" style="2" customWidth="1"/>
    <col min="1294" max="1294" width="0.85546875" style="2" customWidth="1"/>
    <col min="1295" max="1297" width="5.7109375" style="2" customWidth="1"/>
    <col min="1298" max="1298" width="0.85546875" style="2" customWidth="1"/>
    <col min="1299" max="1300" width="5.7109375" style="2" customWidth="1"/>
    <col min="1301" max="1301" width="7.28515625" style="2" customWidth="1"/>
    <col min="1302" max="1303" width="11.42578125" style="2"/>
    <col min="1304" max="1304" width="4.7109375" style="2" customWidth="1"/>
    <col min="1305" max="1305" width="5" style="2" customWidth="1"/>
    <col min="1306" max="1306" width="2.28515625" style="2" customWidth="1"/>
    <col min="1307" max="1307" width="26" style="2" customWidth="1"/>
    <col min="1308" max="1308" width="8" style="2" customWidth="1"/>
    <col min="1309" max="1309" width="1" style="2" customWidth="1"/>
    <col min="1310" max="1310" width="6.7109375" style="2" customWidth="1"/>
    <col min="1311" max="1311" width="1" style="2" customWidth="1"/>
    <col min="1312" max="1312" width="6.7109375" style="2" customWidth="1"/>
    <col min="1313" max="1313" width="1" style="2" customWidth="1"/>
    <col min="1314" max="1314" width="6.7109375" style="2" customWidth="1"/>
    <col min="1315" max="1315" width="1" style="2" customWidth="1"/>
    <col min="1316" max="1316" width="6.7109375" style="2" customWidth="1"/>
    <col min="1317" max="1317" width="1" style="2" customWidth="1"/>
    <col min="1318" max="1318" width="6.7109375" style="2" customWidth="1"/>
    <col min="1319" max="1319" width="1" style="2" customWidth="1"/>
    <col min="1320" max="1321" width="6.7109375" style="2" customWidth="1"/>
    <col min="1322" max="1536" width="11.42578125" style="2"/>
    <col min="1537" max="1537" width="2.5703125" style="2" customWidth="1"/>
    <col min="1538" max="1538" width="2.28515625" style="2" customWidth="1"/>
    <col min="1539" max="1539" width="3" style="2" customWidth="1"/>
    <col min="1540" max="1540" width="6.7109375" style="2" customWidth="1"/>
    <col min="1541" max="1541" width="1.5703125" style="2" customWidth="1"/>
    <col min="1542" max="1542" width="56" style="2" customWidth="1"/>
    <col min="1543" max="1545" width="5.7109375" style="2" customWidth="1"/>
    <col min="1546" max="1546" width="0.85546875" style="2" customWidth="1"/>
    <col min="1547" max="1549" width="5.7109375" style="2" customWidth="1"/>
    <col min="1550" max="1550" width="0.85546875" style="2" customWidth="1"/>
    <col min="1551" max="1553" width="5.7109375" style="2" customWidth="1"/>
    <col min="1554" max="1554" width="0.85546875" style="2" customWidth="1"/>
    <col min="1555" max="1556" width="5.7109375" style="2" customWidth="1"/>
    <col min="1557" max="1557" width="7.28515625" style="2" customWidth="1"/>
    <col min="1558" max="1559" width="11.42578125" style="2"/>
    <col min="1560" max="1560" width="4.7109375" style="2" customWidth="1"/>
    <col min="1561" max="1561" width="5" style="2" customWidth="1"/>
    <col min="1562" max="1562" width="2.28515625" style="2" customWidth="1"/>
    <col min="1563" max="1563" width="26" style="2" customWidth="1"/>
    <col min="1564" max="1564" width="8" style="2" customWidth="1"/>
    <col min="1565" max="1565" width="1" style="2" customWidth="1"/>
    <col min="1566" max="1566" width="6.7109375" style="2" customWidth="1"/>
    <col min="1567" max="1567" width="1" style="2" customWidth="1"/>
    <col min="1568" max="1568" width="6.7109375" style="2" customWidth="1"/>
    <col min="1569" max="1569" width="1" style="2" customWidth="1"/>
    <col min="1570" max="1570" width="6.7109375" style="2" customWidth="1"/>
    <col min="1571" max="1571" width="1" style="2" customWidth="1"/>
    <col min="1572" max="1572" width="6.7109375" style="2" customWidth="1"/>
    <col min="1573" max="1573" width="1" style="2" customWidth="1"/>
    <col min="1574" max="1574" width="6.7109375" style="2" customWidth="1"/>
    <col min="1575" max="1575" width="1" style="2" customWidth="1"/>
    <col min="1576" max="1577" width="6.7109375" style="2" customWidth="1"/>
    <col min="1578" max="1792" width="11.42578125" style="2"/>
    <col min="1793" max="1793" width="2.5703125" style="2" customWidth="1"/>
    <col min="1794" max="1794" width="2.28515625" style="2" customWidth="1"/>
    <col min="1795" max="1795" width="3" style="2" customWidth="1"/>
    <col min="1796" max="1796" width="6.7109375" style="2" customWidth="1"/>
    <col min="1797" max="1797" width="1.5703125" style="2" customWidth="1"/>
    <col min="1798" max="1798" width="56" style="2" customWidth="1"/>
    <col min="1799" max="1801" width="5.7109375" style="2" customWidth="1"/>
    <col min="1802" max="1802" width="0.85546875" style="2" customWidth="1"/>
    <col min="1803" max="1805" width="5.7109375" style="2" customWidth="1"/>
    <col min="1806" max="1806" width="0.85546875" style="2" customWidth="1"/>
    <col min="1807" max="1809" width="5.7109375" style="2" customWidth="1"/>
    <col min="1810" max="1810" width="0.85546875" style="2" customWidth="1"/>
    <col min="1811" max="1812" width="5.7109375" style="2" customWidth="1"/>
    <col min="1813" max="1813" width="7.28515625" style="2" customWidth="1"/>
    <col min="1814" max="1815" width="11.42578125" style="2"/>
    <col min="1816" max="1816" width="4.7109375" style="2" customWidth="1"/>
    <col min="1817" max="1817" width="5" style="2" customWidth="1"/>
    <col min="1818" max="1818" width="2.28515625" style="2" customWidth="1"/>
    <col min="1819" max="1819" width="26" style="2" customWidth="1"/>
    <col min="1820" max="1820" width="8" style="2" customWidth="1"/>
    <col min="1821" max="1821" width="1" style="2" customWidth="1"/>
    <col min="1822" max="1822" width="6.7109375" style="2" customWidth="1"/>
    <col min="1823" max="1823" width="1" style="2" customWidth="1"/>
    <col min="1824" max="1824" width="6.7109375" style="2" customWidth="1"/>
    <col min="1825" max="1825" width="1" style="2" customWidth="1"/>
    <col min="1826" max="1826" width="6.7109375" style="2" customWidth="1"/>
    <col min="1827" max="1827" width="1" style="2" customWidth="1"/>
    <col min="1828" max="1828" width="6.7109375" style="2" customWidth="1"/>
    <col min="1829" max="1829" width="1" style="2" customWidth="1"/>
    <col min="1830" max="1830" width="6.7109375" style="2" customWidth="1"/>
    <col min="1831" max="1831" width="1" style="2" customWidth="1"/>
    <col min="1832" max="1833" width="6.7109375" style="2" customWidth="1"/>
    <col min="1834" max="2048" width="11.42578125" style="2"/>
    <col min="2049" max="2049" width="2.5703125" style="2" customWidth="1"/>
    <col min="2050" max="2050" width="2.28515625" style="2" customWidth="1"/>
    <col min="2051" max="2051" width="3" style="2" customWidth="1"/>
    <col min="2052" max="2052" width="6.7109375" style="2" customWidth="1"/>
    <col min="2053" max="2053" width="1.5703125" style="2" customWidth="1"/>
    <col min="2054" max="2054" width="56" style="2" customWidth="1"/>
    <col min="2055" max="2057" width="5.7109375" style="2" customWidth="1"/>
    <col min="2058" max="2058" width="0.85546875" style="2" customWidth="1"/>
    <col min="2059" max="2061" width="5.7109375" style="2" customWidth="1"/>
    <col min="2062" max="2062" width="0.85546875" style="2" customWidth="1"/>
    <col min="2063" max="2065" width="5.7109375" style="2" customWidth="1"/>
    <col min="2066" max="2066" width="0.85546875" style="2" customWidth="1"/>
    <col min="2067" max="2068" width="5.7109375" style="2" customWidth="1"/>
    <col min="2069" max="2069" width="7.28515625" style="2" customWidth="1"/>
    <col min="2070" max="2071" width="11.42578125" style="2"/>
    <col min="2072" max="2072" width="4.7109375" style="2" customWidth="1"/>
    <col min="2073" max="2073" width="5" style="2" customWidth="1"/>
    <col min="2074" max="2074" width="2.28515625" style="2" customWidth="1"/>
    <col min="2075" max="2075" width="26" style="2" customWidth="1"/>
    <col min="2076" max="2076" width="8" style="2" customWidth="1"/>
    <col min="2077" max="2077" width="1" style="2" customWidth="1"/>
    <col min="2078" max="2078" width="6.7109375" style="2" customWidth="1"/>
    <col min="2079" max="2079" width="1" style="2" customWidth="1"/>
    <col min="2080" max="2080" width="6.7109375" style="2" customWidth="1"/>
    <col min="2081" max="2081" width="1" style="2" customWidth="1"/>
    <col min="2082" max="2082" width="6.7109375" style="2" customWidth="1"/>
    <col min="2083" max="2083" width="1" style="2" customWidth="1"/>
    <col min="2084" max="2084" width="6.7109375" style="2" customWidth="1"/>
    <col min="2085" max="2085" width="1" style="2" customWidth="1"/>
    <col min="2086" max="2086" width="6.7109375" style="2" customWidth="1"/>
    <col min="2087" max="2087" width="1" style="2" customWidth="1"/>
    <col min="2088" max="2089" width="6.7109375" style="2" customWidth="1"/>
    <col min="2090" max="2304" width="11.42578125" style="2"/>
    <col min="2305" max="2305" width="2.5703125" style="2" customWidth="1"/>
    <col min="2306" max="2306" width="2.28515625" style="2" customWidth="1"/>
    <col min="2307" max="2307" width="3" style="2" customWidth="1"/>
    <col min="2308" max="2308" width="6.7109375" style="2" customWidth="1"/>
    <col min="2309" max="2309" width="1.5703125" style="2" customWidth="1"/>
    <col min="2310" max="2310" width="56" style="2" customWidth="1"/>
    <col min="2311" max="2313" width="5.7109375" style="2" customWidth="1"/>
    <col min="2314" max="2314" width="0.85546875" style="2" customWidth="1"/>
    <col min="2315" max="2317" width="5.7109375" style="2" customWidth="1"/>
    <col min="2318" max="2318" width="0.85546875" style="2" customWidth="1"/>
    <col min="2319" max="2321" width="5.7109375" style="2" customWidth="1"/>
    <col min="2322" max="2322" width="0.85546875" style="2" customWidth="1"/>
    <col min="2323" max="2324" width="5.7109375" style="2" customWidth="1"/>
    <col min="2325" max="2325" width="7.28515625" style="2" customWidth="1"/>
    <col min="2326" max="2327" width="11.42578125" style="2"/>
    <col min="2328" max="2328" width="4.7109375" style="2" customWidth="1"/>
    <col min="2329" max="2329" width="5" style="2" customWidth="1"/>
    <col min="2330" max="2330" width="2.28515625" style="2" customWidth="1"/>
    <col min="2331" max="2331" width="26" style="2" customWidth="1"/>
    <col min="2332" max="2332" width="8" style="2" customWidth="1"/>
    <col min="2333" max="2333" width="1" style="2" customWidth="1"/>
    <col min="2334" max="2334" width="6.7109375" style="2" customWidth="1"/>
    <col min="2335" max="2335" width="1" style="2" customWidth="1"/>
    <col min="2336" max="2336" width="6.7109375" style="2" customWidth="1"/>
    <col min="2337" max="2337" width="1" style="2" customWidth="1"/>
    <col min="2338" max="2338" width="6.7109375" style="2" customWidth="1"/>
    <col min="2339" max="2339" width="1" style="2" customWidth="1"/>
    <col min="2340" max="2340" width="6.7109375" style="2" customWidth="1"/>
    <col min="2341" max="2341" width="1" style="2" customWidth="1"/>
    <col min="2342" max="2342" width="6.7109375" style="2" customWidth="1"/>
    <col min="2343" max="2343" width="1" style="2" customWidth="1"/>
    <col min="2344" max="2345" width="6.7109375" style="2" customWidth="1"/>
    <col min="2346" max="2560" width="11.42578125" style="2"/>
    <col min="2561" max="2561" width="2.5703125" style="2" customWidth="1"/>
    <col min="2562" max="2562" width="2.28515625" style="2" customWidth="1"/>
    <col min="2563" max="2563" width="3" style="2" customWidth="1"/>
    <col min="2564" max="2564" width="6.7109375" style="2" customWidth="1"/>
    <col min="2565" max="2565" width="1.5703125" style="2" customWidth="1"/>
    <col min="2566" max="2566" width="56" style="2" customWidth="1"/>
    <col min="2567" max="2569" width="5.7109375" style="2" customWidth="1"/>
    <col min="2570" max="2570" width="0.85546875" style="2" customWidth="1"/>
    <col min="2571" max="2573" width="5.7109375" style="2" customWidth="1"/>
    <col min="2574" max="2574" width="0.85546875" style="2" customWidth="1"/>
    <col min="2575" max="2577" width="5.7109375" style="2" customWidth="1"/>
    <col min="2578" max="2578" width="0.85546875" style="2" customWidth="1"/>
    <col min="2579" max="2580" width="5.7109375" style="2" customWidth="1"/>
    <col min="2581" max="2581" width="7.28515625" style="2" customWidth="1"/>
    <col min="2582" max="2583" width="11.42578125" style="2"/>
    <col min="2584" max="2584" width="4.7109375" style="2" customWidth="1"/>
    <col min="2585" max="2585" width="5" style="2" customWidth="1"/>
    <col min="2586" max="2586" width="2.28515625" style="2" customWidth="1"/>
    <col min="2587" max="2587" width="26" style="2" customWidth="1"/>
    <col min="2588" max="2588" width="8" style="2" customWidth="1"/>
    <col min="2589" max="2589" width="1" style="2" customWidth="1"/>
    <col min="2590" max="2590" width="6.7109375" style="2" customWidth="1"/>
    <col min="2591" max="2591" width="1" style="2" customWidth="1"/>
    <col min="2592" max="2592" width="6.7109375" style="2" customWidth="1"/>
    <col min="2593" max="2593" width="1" style="2" customWidth="1"/>
    <col min="2594" max="2594" width="6.7109375" style="2" customWidth="1"/>
    <col min="2595" max="2595" width="1" style="2" customWidth="1"/>
    <col min="2596" max="2596" width="6.7109375" style="2" customWidth="1"/>
    <col min="2597" max="2597" width="1" style="2" customWidth="1"/>
    <col min="2598" max="2598" width="6.7109375" style="2" customWidth="1"/>
    <col min="2599" max="2599" width="1" style="2" customWidth="1"/>
    <col min="2600" max="2601" width="6.7109375" style="2" customWidth="1"/>
    <col min="2602" max="2816" width="11.42578125" style="2"/>
    <col min="2817" max="2817" width="2.5703125" style="2" customWidth="1"/>
    <col min="2818" max="2818" width="2.28515625" style="2" customWidth="1"/>
    <col min="2819" max="2819" width="3" style="2" customWidth="1"/>
    <col min="2820" max="2820" width="6.7109375" style="2" customWidth="1"/>
    <col min="2821" max="2821" width="1.5703125" style="2" customWidth="1"/>
    <col min="2822" max="2822" width="56" style="2" customWidth="1"/>
    <col min="2823" max="2825" width="5.7109375" style="2" customWidth="1"/>
    <col min="2826" max="2826" width="0.85546875" style="2" customWidth="1"/>
    <col min="2827" max="2829" width="5.7109375" style="2" customWidth="1"/>
    <col min="2830" max="2830" width="0.85546875" style="2" customWidth="1"/>
    <col min="2831" max="2833" width="5.7109375" style="2" customWidth="1"/>
    <col min="2834" max="2834" width="0.85546875" style="2" customWidth="1"/>
    <col min="2835" max="2836" width="5.7109375" style="2" customWidth="1"/>
    <col min="2837" max="2837" width="7.28515625" style="2" customWidth="1"/>
    <col min="2838" max="2839" width="11.42578125" style="2"/>
    <col min="2840" max="2840" width="4.7109375" style="2" customWidth="1"/>
    <col min="2841" max="2841" width="5" style="2" customWidth="1"/>
    <col min="2842" max="2842" width="2.28515625" style="2" customWidth="1"/>
    <col min="2843" max="2843" width="26" style="2" customWidth="1"/>
    <col min="2844" max="2844" width="8" style="2" customWidth="1"/>
    <col min="2845" max="2845" width="1" style="2" customWidth="1"/>
    <col min="2846" max="2846" width="6.7109375" style="2" customWidth="1"/>
    <col min="2847" max="2847" width="1" style="2" customWidth="1"/>
    <col min="2848" max="2848" width="6.7109375" style="2" customWidth="1"/>
    <col min="2849" max="2849" width="1" style="2" customWidth="1"/>
    <col min="2850" max="2850" width="6.7109375" style="2" customWidth="1"/>
    <col min="2851" max="2851" width="1" style="2" customWidth="1"/>
    <col min="2852" max="2852" width="6.7109375" style="2" customWidth="1"/>
    <col min="2853" max="2853" width="1" style="2" customWidth="1"/>
    <col min="2854" max="2854" width="6.7109375" style="2" customWidth="1"/>
    <col min="2855" max="2855" width="1" style="2" customWidth="1"/>
    <col min="2856" max="2857" width="6.7109375" style="2" customWidth="1"/>
    <col min="2858" max="3072" width="11.42578125" style="2"/>
    <col min="3073" max="3073" width="2.5703125" style="2" customWidth="1"/>
    <col min="3074" max="3074" width="2.28515625" style="2" customWidth="1"/>
    <col min="3075" max="3075" width="3" style="2" customWidth="1"/>
    <col min="3076" max="3076" width="6.7109375" style="2" customWidth="1"/>
    <col min="3077" max="3077" width="1.5703125" style="2" customWidth="1"/>
    <col min="3078" max="3078" width="56" style="2" customWidth="1"/>
    <col min="3079" max="3081" width="5.7109375" style="2" customWidth="1"/>
    <col min="3082" max="3082" width="0.85546875" style="2" customWidth="1"/>
    <col min="3083" max="3085" width="5.7109375" style="2" customWidth="1"/>
    <col min="3086" max="3086" width="0.85546875" style="2" customWidth="1"/>
    <col min="3087" max="3089" width="5.7109375" style="2" customWidth="1"/>
    <col min="3090" max="3090" width="0.85546875" style="2" customWidth="1"/>
    <col min="3091" max="3092" width="5.7109375" style="2" customWidth="1"/>
    <col min="3093" max="3093" width="7.28515625" style="2" customWidth="1"/>
    <col min="3094" max="3095" width="11.42578125" style="2"/>
    <col min="3096" max="3096" width="4.7109375" style="2" customWidth="1"/>
    <col min="3097" max="3097" width="5" style="2" customWidth="1"/>
    <col min="3098" max="3098" width="2.28515625" style="2" customWidth="1"/>
    <col min="3099" max="3099" width="26" style="2" customWidth="1"/>
    <col min="3100" max="3100" width="8" style="2" customWidth="1"/>
    <col min="3101" max="3101" width="1" style="2" customWidth="1"/>
    <col min="3102" max="3102" width="6.7109375" style="2" customWidth="1"/>
    <col min="3103" max="3103" width="1" style="2" customWidth="1"/>
    <col min="3104" max="3104" width="6.7109375" style="2" customWidth="1"/>
    <col min="3105" max="3105" width="1" style="2" customWidth="1"/>
    <col min="3106" max="3106" width="6.7109375" style="2" customWidth="1"/>
    <col min="3107" max="3107" width="1" style="2" customWidth="1"/>
    <col min="3108" max="3108" width="6.7109375" style="2" customWidth="1"/>
    <col min="3109" max="3109" width="1" style="2" customWidth="1"/>
    <col min="3110" max="3110" width="6.7109375" style="2" customWidth="1"/>
    <col min="3111" max="3111" width="1" style="2" customWidth="1"/>
    <col min="3112" max="3113" width="6.7109375" style="2" customWidth="1"/>
    <col min="3114" max="3328" width="11.42578125" style="2"/>
    <col min="3329" max="3329" width="2.5703125" style="2" customWidth="1"/>
    <col min="3330" max="3330" width="2.28515625" style="2" customWidth="1"/>
    <col min="3331" max="3331" width="3" style="2" customWidth="1"/>
    <col min="3332" max="3332" width="6.7109375" style="2" customWidth="1"/>
    <col min="3333" max="3333" width="1.5703125" style="2" customWidth="1"/>
    <col min="3334" max="3334" width="56" style="2" customWidth="1"/>
    <col min="3335" max="3337" width="5.7109375" style="2" customWidth="1"/>
    <col min="3338" max="3338" width="0.85546875" style="2" customWidth="1"/>
    <col min="3339" max="3341" width="5.7109375" style="2" customWidth="1"/>
    <col min="3342" max="3342" width="0.85546875" style="2" customWidth="1"/>
    <col min="3343" max="3345" width="5.7109375" style="2" customWidth="1"/>
    <col min="3346" max="3346" width="0.85546875" style="2" customWidth="1"/>
    <col min="3347" max="3348" width="5.7109375" style="2" customWidth="1"/>
    <col min="3349" max="3349" width="7.28515625" style="2" customWidth="1"/>
    <col min="3350" max="3351" width="11.42578125" style="2"/>
    <col min="3352" max="3352" width="4.7109375" style="2" customWidth="1"/>
    <col min="3353" max="3353" width="5" style="2" customWidth="1"/>
    <col min="3354" max="3354" width="2.28515625" style="2" customWidth="1"/>
    <col min="3355" max="3355" width="26" style="2" customWidth="1"/>
    <col min="3356" max="3356" width="8" style="2" customWidth="1"/>
    <col min="3357" max="3357" width="1" style="2" customWidth="1"/>
    <col min="3358" max="3358" width="6.7109375" style="2" customWidth="1"/>
    <col min="3359" max="3359" width="1" style="2" customWidth="1"/>
    <col min="3360" max="3360" width="6.7109375" style="2" customWidth="1"/>
    <col min="3361" max="3361" width="1" style="2" customWidth="1"/>
    <col min="3362" max="3362" width="6.7109375" style="2" customWidth="1"/>
    <col min="3363" max="3363" width="1" style="2" customWidth="1"/>
    <col min="3364" max="3364" width="6.7109375" style="2" customWidth="1"/>
    <col min="3365" max="3365" width="1" style="2" customWidth="1"/>
    <col min="3366" max="3366" width="6.7109375" style="2" customWidth="1"/>
    <col min="3367" max="3367" width="1" style="2" customWidth="1"/>
    <col min="3368" max="3369" width="6.7109375" style="2" customWidth="1"/>
    <col min="3370" max="3584" width="11.42578125" style="2"/>
    <col min="3585" max="3585" width="2.5703125" style="2" customWidth="1"/>
    <col min="3586" max="3586" width="2.28515625" style="2" customWidth="1"/>
    <col min="3587" max="3587" width="3" style="2" customWidth="1"/>
    <col min="3588" max="3588" width="6.7109375" style="2" customWidth="1"/>
    <col min="3589" max="3589" width="1.5703125" style="2" customWidth="1"/>
    <col min="3590" max="3590" width="56" style="2" customWidth="1"/>
    <col min="3591" max="3593" width="5.7109375" style="2" customWidth="1"/>
    <col min="3594" max="3594" width="0.85546875" style="2" customWidth="1"/>
    <col min="3595" max="3597" width="5.7109375" style="2" customWidth="1"/>
    <col min="3598" max="3598" width="0.85546875" style="2" customWidth="1"/>
    <col min="3599" max="3601" width="5.7109375" style="2" customWidth="1"/>
    <col min="3602" max="3602" width="0.85546875" style="2" customWidth="1"/>
    <col min="3603" max="3604" width="5.7109375" style="2" customWidth="1"/>
    <col min="3605" max="3605" width="7.28515625" style="2" customWidth="1"/>
    <col min="3606" max="3607" width="11.42578125" style="2"/>
    <col min="3608" max="3608" width="4.7109375" style="2" customWidth="1"/>
    <col min="3609" max="3609" width="5" style="2" customWidth="1"/>
    <col min="3610" max="3610" width="2.28515625" style="2" customWidth="1"/>
    <col min="3611" max="3611" width="26" style="2" customWidth="1"/>
    <col min="3612" max="3612" width="8" style="2" customWidth="1"/>
    <col min="3613" max="3613" width="1" style="2" customWidth="1"/>
    <col min="3614" max="3614" width="6.7109375" style="2" customWidth="1"/>
    <col min="3615" max="3615" width="1" style="2" customWidth="1"/>
    <col min="3616" max="3616" width="6.7109375" style="2" customWidth="1"/>
    <col min="3617" max="3617" width="1" style="2" customWidth="1"/>
    <col min="3618" max="3618" width="6.7109375" style="2" customWidth="1"/>
    <col min="3619" max="3619" width="1" style="2" customWidth="1"/>
    <col min="3620" max="3620" width="6.7109375" style="2" customWidth="1"/>
    <col min="3621" max="3621" width="1" style="2" customWidth="1"/>
    <col min="3622" max="3622" width="6.7109375" style="2" customWidth="1"/>
    <col min="3623" max="3623" width="1" style="2" customWidth="1"/>
    <col min="3624" max="3625" width="6.7109375" style="2" customWidth="1"/>
    <col min="3626" max="3840" width="11.42578125" style="2"/>
    <col min="3841" max="3841" width="2.5703125" style="2" customWidth="1"/>
    <col min="3842" max="3842" width="2.28515625" style="2" customWidth="1"/>
    <col min="3843" max="3843" width="3" style="2" customWidth="1"/>
    <col min="3844" max="3844" width="6.7109375" style="2" customWidth="1"/>
    <col min="3845" max="3845" width="1.5703125" style="2" customWidth="1"/>
    <col min="3846" max="3846" width="56" style="2" customWidth="1"/>
    <col min="3847" max="3849" width="5.7109375" style="2" customWidth="1"/>
    <col min="3850" max="3850" width="0.85546875" style="2" customWidth="1"/>
    <col min="3851" max="3853" width="5.7109375" style="2" customWidth="1"/>
    <col min="3854" max="3854" width="0.85546875" style="2" customWidth="1"/>
    <col min="3855" max="3857" width="5.7109375" style="2" customWidth="1"/>
    <col min="3858" max="3858" width="0.85546875" style="2" customWidth="1"/>
    <col min="3859" max="3860" width="5.7109375" style="2" customWidth="1"/>
    <col min="3861" max="3861" width="7.28515625" style="2" customWidth="1"/>
    <col min="3862" max="3863" width="11.42578125" style="2"/>
    <col min="3864" max="3864" width="4.7109375" style="2" customWidth="1"/>
    <col min="3865" max="3865" width="5" style="2" customWidth="1"/>
    <col min="3866" max="3866" width="2.28515625" style="2" customWidth="1"/>
    <col min="3867" max="3867" width="26" style="2" customWidth="1"/>
    <col min="3868" max="3868" width="8" style="2" customWidth="1"/>
    <col min="3869" max="3869" width="1" style="2" customWidth="1"/>
    <col min="3870" max="3870" width="6.7109375" style="2" customWidth="1"/>
    <col min="3871" max="3871" width="1" style="2" customWidth="1"/>
    <col min="3872" max="3872" width="6.7109375" style="2" customWidth="1"/>
    <col min="3873" max="3873" width="1" style="2" customWidth="1"/>
    <col min="3874" max="3874" width="6.7109375" style="2" customWidth="1"/>
    <col min="3875" max="3875" width="1" style="2" customWidth="1"/>
    <col min="3876" max="3876" width="6.7109375" style="2" customWidth="1"/>
    <col min="3877" max="3877" width="1" style="2" customWidth="1"/>
    <col min="3878" max="3878" width="6.7109375" style="2" customWidth="1"/>
    <col min="3879" max="3879" width="1" style="2" customWidth="1"/>
    <col min="3880" max="3881" width="6.7109375" style="2" customWidth="1"/>
    <col min="3882" max="4096" width="11.42578125" style="2"/>
    <col min="4097" max="4097" width="2.5703125" style="2" customWidth="1"/>
    <col min="4098" max="4098" width="2.28515625" style="2" customWidth="1"/>
    <col min="4099" max="4099" width="3" style="2" customWidth="1"/>
    <col min="4100" max="4100" width="6.7109375" style="2" customWidth="1"/>
    <col min="4101" max="4101" width="1.5703125" style="2" customWidth="1"/>
    <col min="4102" max="4102" width="56" style="2" customWidth="1"/>
    <col min="4103" max="4105" width="5.7109375" style="2" customWidth="1"/>
    <col min="4106" max="4106" width="0.85546875" style="2" customWidth="1"/>
    <col min="4107" max="4109" width="5.7109375" style="2" customWidth="1"/>
    <col min="4110" max="4110" width="0.85546875" style="2" customWidth="1"/>
    <col min="4111" max="4113" width="5.7109375" style="2" customWidth="1"/>
    <col min="4114" max="4114" width="0.85546875" style="2" customWidth="1"/>
    <col min="4115" max="4116" width="5.7109375" style="2" customWidth="1"/>
    <col min="4117" max="4117" width="7.28515625" style="2" customWidth="1"/>
    <col min="4118" max="4119" width="11.42578125" style="2"/>
    <col min="4120" max="4120" width="4.7109375" style="2" customWidth="1"/>
    <col min="4121" max="4121" width="5" style="2" customWidth="1"/>
    <col min="4122" max="4122" width="2.28515625" style="2" customWidth="1"/>
    <col min="4123" max="4123" width="26" style="2" customWidth="1"/>
    <col min="4124" max="4124" width="8" style="2" customWidth="1"/>
    <col min="4125" max="4125" width="1" style="2" customWidth="1"/>
    <col min="4126" max="4126" width="6.7109375" style="2" customWidth="1"/>
    <col min="4127" max="4127" width="1" style="2" customWidth="1"/>
    <col min="4128" max="4128" width="6.7109375" style="2" customWidth="1"/>
    <col min="4129" max="4129" width="1" style="2" customWidth="1"/>
    <col min="4130" max="4130" width="6.7109375" style="2" customWidth="1"/>
    <col min="4131" max="4131" width="1" style="2" customWidth="1"/>
    <col min="4132" max="4132" width="6.7109375" style="2" customWidth="1"/>
    <col min="4133" max="4133" width="1" style="2" customWidth="1"/>
    <col min="4134" max="4134" width="6.7109375" style="2" customWidth="1"/>
    <col min="4135" max="4135" width="1" style="2" customWidth="1"/>
    <col min="4136" max="4137" width="6.7109375" style="2" customWidth="1"/>
    <col min="4138" max="4352" width="11.42578125" style="2"/>
    <col min="4353" max="4353" width="2.5703125" style="2" customWidth="1"/>
    <col min="4354" max="4354" width="2.28515625" style="2" customWidth="1"/>
    <col min="4355" max="4355" width="3" style="2" customWidth="1"/>
    <col min="4356" max="4356" width="6.7109375" style="2" customWidth="1"/>
    <col min="4357" max="4357" width="1.5703125" style="2" customWidth="1"/>
    <col min="4358" max="4358" width="56" style="2" customWidth="1"/>
    <col min="4359" max="4361" width="5.7109375" style="2" customWidth="1"/>
    <col min="4362" max="4362" width="0.85546875" style="2" customWidth="1"/>
    <col min="4363" max="4365" width="5.7109375" style="2" customWidth="1"/>
    <col min="4366" max="4366" width="0.85546875" style="2" customWidth="1"/>
    <col min="4367" max="4369" width="5.7109375" style="2" customWidth="1"/>
    <col min="4370" max="4370" width="0.85546875" style="2" customWidth="1"/>
    <col min="4371" max="4372" width="5.7109375" style="2" customWidth="1"/>
    <col min="4373" max="4373" width="7.28515625" style="2" customWidth="1"/>
    <col min="4374" max="4375" width="11.42578125" style="2"/>
    <col min="4376" max="4376" width="4.7109375" style="2" customWidth="1"/>
    <col min="4377" max="4377" width="5" style="2" customWidth="1"/>
    <col min="4378" max="4378" width="2.28515625" style="2" customWidth="1"/>
    <col min="4379" max="4379" width="26" style="2" customWidth="1"/>
    <col min="4380" max="4380" width="8" style="2" customWidth="1"/>
    <col min="4381" max="4381" width="1" style="2" customWidth="1"/>
    <col min="4382" max="4382" width="6.7109375" style="2" customWidth="1"/>
    <col min="4383" max="4383" width="1" style="2" customWidth="1"/>
    <col min="4384" max="4384" width="6.7109375" style="2" customWidth="1"/>
    <col min="4385" max="4385" width="1" style="2" customWidth="1"/>
    <col min="4386" max="4386" width="6.7109375" style="2" customWidth="1"/>
    <col min="4387" max="4387" width="1" style="2" customWidth="1"/>
    <col min="4388" max="4388" width="6.7109375" style="2" customWidth="1"/>
    <col min="4389" max="4389" width="1" style="2" customWidth="1"/>
    <col min="4390" max="4390" width="6.7109375" style="2" customWidth="1"/>
    <col min="4391" max="4391" width="1" style="2" customWidth="1"/>
    <col min="4392" max="4393" width="6.7109375" style="2" customWidth="1"/>
    <col min="4394" max="4608" width="11.42578125" style="2"/>
    <col min="4609" max="4609" width="2.5703125" style="2" customWidth="1"/>
    <col min="4610" max="4610" width="2.28515625" style="2" customWidth="1"/>
    <col min="4611" max="4611" width="3" style="2" customWidth="1"/>
    <col min="4612" max="4612" width="6.7109375" style="2" customWidth="1"/>
    <col min="4613" max="4613" width="1.5703125" style="2" customWidth="1"/>
    <col min="4614" max="4614" width="56" style="2" customWidth="1"/>
    <col min="4615" max="4617" width="5.7109375" style="2" customWidth="1"/>
    <col min="4618" max="4618" width="0.85546875" style="2" customWidth="1"/>
    <col min="4619" max="4621" width="5.7109375" style="2" customWidth="1"/>
    <col min="4622" max="4622" width="0.85546875" style="2" customWidth="1"/>
    <col min="4623" max="4625" width="5.7109375" style="2" customWidth="1"/>
    <col min="4626" max="4626" width="0.85546875" style="2" customWidth="1"/>
    <col min="4627" max="4628" width="5.7109375" style="2" customWidth="1"/>
    <col min="4629" max="4629" width="7.28515625" style="2" customWidth="1"/>
    <col min="4630" max="4631" width="11.42578125" style="2"/>
    <col min="4632" max="4632" width="4.7109375" style="2" customWidth="1"/>
    <col min="4633" max="4633" width="5" style="2" customWidth="1"/>
    <col min="4634" max="4634" width="2.28515625" style="2" customWidth="1"/>
    <col min="4635" max="4635" width="26" style="2" customWidth="1"/>
    <col min="4636" max="4636" width="8" style="2" customWidth="1"/>
    <col min="4637" max="4637" width="1" style="2" customWidth="1"/>
    <col min="4638" max="4638" width="6.7109375" style="2" customWidth="1"/>
    <col min="4639" max="4639" width="1" style="2" customWidth="1"/>
    <col min="4640" max="4640" width="6.7109375" style="2" customWidth="1"/>
    <col min="4641" max="4641" width="1" style="2" customWidth="1"/>
    <col min="4642" max="4642" width="6.7109375" style="2" customWidth="1"/>
    <col min="4643" max="4643" width="1" style="2" customWidth="1"/>
    <col min="4644" max="4644" width="6.7109375" style="2" customWidth="1"/>
    <col min="4645" max="4645" width="1" style="2" customWidth="1"/>
    <col min="4646" max="4646" width="6.7109375" style="2" customWidth="1"/>
    <col min="4647" max="4647" width="1" style="2" customWidth="1"/>
    <col min="4648" max="4649" width="6.7109375" style="2" customWidth="1"/>
    <col min="4650" max="4864" width="11.42578125" style="2"/>
    <col min="4865" max="4865" width="2.5703125" style="2" customWidth="1"/>
    <col min="4866" max="4866" width="2.28515625" style="2" customWidth="1"/>
    <col min="4867" max="4867" width="3" style="2" customWidth="1"/>
    <col min="4868" max="4868" width="6.7109375" style="2" customWidth="1"/>
    <col min="4869" max="4869" width="1.5703125" style="2" customWidth="1"/>
    <col min="4870" max="4870" width="56" style="2" customWidth="1"/>
    <col min="4871" max="4873" width="5.7109375" style="2" customWidth="1"/>
    <col min="4874" max="4874" width="0.85546875" style="2" customWidth="1"/>
    <col min="4875" max="4877" width="5.7109375" style="2" customWidth="1"/>
    <col min="4878" max="4878" width="0.85546875" style="2" customWidth="1"/>
    <col min="4879" max="4881" width="5.7109375" style="2" customWidth="1"/>
    <col min="4882" max="4882" width="0.85546875" style="2" customWidth="1"/>
    <col min="4883" max="4884" width="5.7109375" style="2" customWidth="1"/>
    <col min="4885" max="4885" width="7.28515625" style="2" customWidth="1"/>
    <col min="4886" max="4887" width="11.42578125" style="2"/>
    <col min="4888" max="4888" width="4.7109375" style="2" customWidth="1"/>
    <col min="4889" max="4889" width="5" style="2" customWidth="1"/>
    <col min="4890" max="4890" width="2.28515625" style="2" customWidth="1"/>
    <col min="4891" max="4891" width="26" style="2" customWidth="1"/>
    <col min="4892" max="4892" width="8" style="2" customWidth="1"/>
    <col min="4893" max="4893" width="1" style="2" customWidth="1"/>
    <col min="4894" max="4894" width="6.7109375" style="2" customWidth="1"/>
    <col min="4895" max="4895" width="1" style="2" customWidth="1"/>
    <col min="4896" max="4896" width="6.7109375" style="2" customWidth="1"/>
    <col min="4897" max="4897" width="1" style="2" customWidth="1"/>
    <col min="4898" max="4898" width="6.7109375" style="2" customWidth="1"/>
    <col min="4899" max="4899" width="1" style="2" customWidth="1"/>
    <col min="4900" max="4900" width="6.7109375" style="2" customWidth="1"/>
    <col min="4901" max="4901" width="1" style="2" customWidth="1"/>
    <col min="4902" max="4902" width="6.7109375" style="2" customWidth="1"/>
    <col min="4903" max="4903" width="1" style="2" customWidth="1"/>
    <col min="4904" max="4905" width="6.7109375" style="2" customWidth="1"/>
    <col min="4906" max="5120" width="11.42578125" style="2"/>
    <col min="5121" max="5121" width="2.5703125" style="2" customWidth="1"/>
    <col min="5122" max="5122" width="2.28515625" style="2" customWidth="1"/>
    <col min="5123" max="5123" width="3" style="2" customWidth="1"/>
    <col min="5124" max="5124" width="6.7109375" style="2" customWidth="1"/>
    <col min="5125" max="5125" width="1.5703125" style="2" customWidth="1"/>
    <col min="5126" max="5126" width="56" style="2" customWidth="1"/>
    <col min="5127" max="5129" width="5.7109375" style="2" customWidth="1"/>
    <col min="5130" max="5130" width="0.85546875" style="2" customWidth="1"/>
    <col min="5131" max="5133" width="5.7109375" style="2" customWidth="1"/>
    <col min="5134" max="5134" width="0.85546875" style="2" customWidth="1"/>
    <col min="5135" max="5137" width="5.7109375" style="2" customWidth="1"/>
    <col min="5138" max="5138" width="0.85546875" style="2" customWidth="1"/>
    <col min="5139" max="5140" width="5.7109375" style="2" customWidth="1"/>
    <col min="5141" max="5141" width="7.28515625" style="2" customWidth="1"/>
    <col min="5142" max="5143" width="11.42578125" style="2"/>
    <col min="5144" max="5144" width="4.7109375" style="2" customWidth="1"/>
    <col min="5145" max="5145" width="5" style="2" customWidth="1"/>
    <col min="5146" max="5146" width="2.28515625" style="2" customWidth="1"/>
    <col min="5147" max="5147" width="26" style="2" customWidth="1"/>
    <col min="5148" max="5148" width="8" style="2" customWidth="1"/>
    <col min="5149" max="5149" width="1" style="2" customWidth="1"/>
    <col min="5150" max="5150" width="6.7109375" style="2" customWidth="1"/>
    <col min="5151" max="5151" width="1" style="2" customWidth="1"/>
    <col min="5152" max="5152" width="6.7109375" style="2" customWidth="1"/>
    <col min="5153" max="5153" width="1" style="2" customWidth="1"/>
    <col min="5154" max="5154" width="6.7109375" style="2" customWidth="1"/>
    <col min="5155" max="5155" width="1" style="2" customWidth="1"/>
    <col min="5156" max="5156" width="6.7109375" style="2" customWidth="1"/>
    <col min="5157" max="5157" width="1" style="2" customWidth="1"/>
    <col min="5158" max="5158" width="6.7109375" style="2" customWidth="1"/>
    <col min="5159" max="5159" width="1" style="2" customWidth="1"/>
    <col min="5160" max="5161" width="6.7109375" style="2" customWidth="1"/>
    <col min="5162" max="5376" width="11.42578125" style="2"/>
    <col min="5377" max="5377" width="2.5703125" style="2" customWidth="1"/>
    <col min="5378" max="5378" width="2.28515625" style="2" customWidth="1"/>
    <col min="5379" max="5379" width="3" style="2" customWidth="1"/>
    <col min="5380" max="5380" width="6.7109375" style="2" customWidth="1"/>
    <col min="5381" max="5381" width="1.5703125" style="2" customWidth="1"/>
    <col min="5382" max="5382" width="56" style="2" customWidth="1"/>
    <col min="5383" max="5385" width="5.7109375" style="2" customWidth="1"/>
    <col min="5386" max="5386" width="0.85546875" style="2" customWidth="1"/>
    <col min="5387" max="5389" width="5.7109375" style="2" customWidth="1"/>
    <col min="5390" max="5390" width="0.85546875" style="2" customWidth="1"/>
    <col min="5391" max="5393" width="5.7109375" style="2" customWidth="1"/>
    <col min="5394" max="5394" width="0.85546875" style="2" customWidth="1"/>
    <col min="5395" max="5396" width="5.7109375" style="2" customWidth="1"/>
    <col min="5397" max="5397" width="7.28515625" style="2" customWidth="1"/>
    <col min="5398" max="5399" width="11.42578125" style="2"/>
    <col min="5400" max="5400" width="4.7109375" style="2" customWidth="1"/>
    <col min="5401" max="5401" width="5" style="2" customWidth="1"/>
    <col min="5402" max="5402" width="2.28515625" style="2" customWidth="1"/>
    <col min="5403" max="5403" width="26" style="2" customWidth="1"/>
    <col min="5404" max="5404" width="8" style="2" customWidth="1"/>
    <col min="5405" max="5405" width="1" style="2" customWidth="1"/>
    <col min="5406" max="5406" width="6.7109375" style="2" customWidth="1"/>
    <col min="5407" max="5407" width="1" style="2" customWidth="1"/>
    <col min="5408" max="5408" width="6.7109375" style="2" customWidth="1"/>
    <col min="5409" max="5409" width="1" style="2" customWidth="1"/>
    <col min="5410" max="5410" width="6.7109375" style="2" customWidth="1"/>
    <col min="5411" max="5411" width="1" style="2" customWidth="1"/>
    <col min="5412" max="5412" width="6.7109375" style="2" customWidth="1"/>
    <col min="5413" max="5413" width="1" style="2" customWidth="1"/>
    <col min="5414" max="5414" width="6.7109375" style="2" customWidth="1"/>
    <col min="5415" max="5415" width="1" style="2" customWidth="1"/>
    <col min="5416" max="5417" width="6.7109375" style="2" customWidth="1"/>
    <col min="5418" max="5632" width="11.42578125" style="2"/>
    <col min="5633" max="5633" width="2.5703125" style="2" customWidth="1"/>
    <col min="5634" max="5634" width="2.28515625" style="2" customWidth="1"/>
    <col min="5635" max="5635" width="3" style="2" customWidth="1"/>
    <col min="5636" max="5636" width="6.7109375" style="2" customWidth="1"/>
    <col min="5637" max="5637" width="1.5703125" style="2" customWidth="1"/>
    <col min="5638" max="5638" width="56" style="2" customWidth="1"/>
    <col min="5639" max="5641" width="5.7109375" style="2" customWidth="1"/>
    <col min="5642" max="5642" width="0.85546875" style="2" customWidth="1"/>
    <col min="5643" max="5645" width="5.7109375" style="2" customWidth="1"/>
    <col min="5646" max="5646" width="0.85546875" style="2" customWidth="1"/>
    <col min="5647" max="5649" width="5.7109375" style="2" customWidth="1"/>
    <col min="5650" max="5650" width="0.85546875" style="2" customWidth="1"/>
    <col min="5651" max="5652" width="5.7109375" style="2" customWidth="1"/>
    <col min="5653" max="5653" width="7.28515625" style="2" customWidth="1"/>
    <col min="5654" max="5655" width="11.42578125" style="2"/>
    <col min="5656" max="5656" width="4.7109375" style="2" customWidth="1"/>
    <col min="5657" max="5657" width="5" style="2" customWidth="1"/>
    <col min="5658" max="5658" width="2.28515625" style="2" customWidth="1"/>
    <col min="5659" max="5659" width="26" style="2" customWidth="1"/>
    <col min="5660" max="5660" width="8" style="2" customWidth="1"/>
    <col min="5661" max="5661" width="1" style="2" customWidth="1"/>
    <col min="5662" max="5662" width="6.7109375" style="2" customWidth="1"/>
    <col min="5663" max="5663" width="1" style="2" customWidth="1"/>
    <col min="5664" max="5664" width="6.7109375" style="2" customWidth="1"/>
    <col min="5665" max="5665" width="1" style="2" customWidth="1"/>
    <col min="5666" max="5666" width="6.7109375" style="2" customWidth="1"/>
    <col min="5667" max="5667" width="1" style="2" customWidth="1"/>
    <col min="5668" max="5668" width="6.7109375" style="2" customWidth="1"/>
    <col min="5669" max="5669" width="1" style="2" customWidth="1"/>
    <col min="5670" max="5670" width="6.7109375" style="2" customWidth="1"/>
    <col min="5671" max="5671" width="1" style="2" customWidth="1"/>
    <col min="5672" max="5673" width="6.7109375" style="2" customWidth="1"/>
    <col min="5674" max="5888" width="11.42578125" style="2"/>
    <col min="5889" max="5889" width="2.5703125" style="2" customWidth="1"/>
    <col min="5890" max="5890" width="2.28515625" style="2" customWidth="1"/>
    <col min="5891" max="5891" width="3" style="2" customWidth="1"/>
    <col min="5892" max="5892" width="6.7109375" style="2" customWidth="1"/>
    <col min="5893" max="5893" width="1.5703125" style="2" customWidth="1"/>
    <col min="5894" max="5894" width="56" style="2" customWidth="1"/>
    <col min="5895" max="5897" width="5.7109375" style="2" customWidth="1"/>
    <col min="5898" max="5898" width="0.85546875" style="2" customWidth="1"/>
    <col min="5899" max="5901" width="5.7109375" style="2" customWidth="1"/>
    <col min="5902" max="5902" width="0.85546875" style="2" customWidth="1"/>
    <col min="5903" max="5905" width="5.7109375" style="2" customWidth="1"/>
    <col min="5906" max="5906" width="0.85546875" style="2" customWidth="1"/>
    <col min="5907" max="5908" width="5.7109375" style="2" customWidth="1"/>
    <col min="5909" max="5909" width="7.28515625" style="2" customWidth="1"/>
    <col min="5910" max="5911" width="11.42578125" style="2"/>
    <col min="5912" max="5912" width="4.7109375" style="2" customWidth="1"/>
    <col min="5913" max="5913" width="5" style="2" customWidth="1"/>
    <col min="5914" max="5914" width="2.28515625" style="2" customWidth="1"/>
    <col min="5915" max="5915" width="26" style="2" customWidth="1"/>
    <col min="5916" max="5916" width="8" style="2" customWidth="1"/>
    <col min="5917" max="5917" width="1" style="2" customWidth="1"/>
    <col min="5918" max="5918" width="6.7109375" style="2" customWidth="1"/>
    <col min="5919" max="5919" width="1" style="2" customWidth="1"/>
    <col min="5920" max="5920" width="6.7109375" style="2" customWidth="1"/>
    <col min="5921" max="5921" width="1" style="2" customWidth="1"/>
    <col min="5922" max="5922" width="6.7109375" style="2" customWidth="1"/>
    <col min="5923" max="5923" width="1" style="2" customWidth="1"/>
    <col min="5924" max="5924" width="6.7109375" style="2" customWidth="1"/>
    <col min="5925" max="5925" width="1" style="2" customWidth="1"/>
    <col min="5926" max="5926" width="6.7109375" style="2" customWidth="1"/>
    <col min="5927" max="5927" width="1" style="2" customWidth="1"/>
    <col min="5928" max="5929" width="6.7109375" style="2" customWidth="1"/>
    <col min="5930" max="6144" width="11.42578125" style="2"/>
    <col min="6145" max="6145" width="2.5703125" style="2" customWidth="1"/>
    <col min="6146" max="6146" width="2.28515625" style="2" customWidth="1"/>
    <col min="6147" max="6147" width="3" style="2" customWidth="1"/>
    <col min="6148" max="6148" width="6.7109375" style="2" customWidth="1"/>
    <col min="6149" max="6149" width="1.5703125" style="2" customWidth="1"/>
    <col min="6150" max="6150" width="56" style="2" customWidth="1"/>
    <col min="6151" max="6153" width="5.7109375" style="2" customWidth="1"/>
    <col min="6154" max="6154" width="0.85546875" style="2" customWidth="1"/>
    <col min="6155" max="6157" width="5.7109375" style="2" customWidth="1"/>
    <col min="6158" max="6158" width="0.85546875" style="2" customWidth="1"/>
    <col min="6159" max="6161" width="5.7109375" style="2" customWidth="1"/>
    <col min="6162" max="6162" width="0.85546875" style="2" customWidth="1"/>
    <col min="6163" max="6164" width="5.7109375" style="2" customWidth="1"/>
    <col min="6165" max="6165" width="7.28515625" style="2" customWidth="1"/>
    <col min="6166" max="6167" width="11.42578125" style="2"/>
    <col min="6168" max="6168" width="4.7109375" style="2" customWidth="1"/>
    <col min="6169" max="6169" width="5" style="2" customWidth="1"/>
    <col min="6170" max="6170" width="2.28515625" style="2" customWidth="1"/>
    <col min="6171" max="6171" width="26" style="2" customWidth="1"/>
    <col min="6172" max="6172" width="8" style="2" customWidth="1"/>
    <col min="6173" max="6173" width="1" style="2" customWidth="1"/>
    <col min="6174" max="6174" width="6.7109375" style="2" customWidth="1"/>
    <col min="6175" max="6175" width="1" style="2" customWidth="1"/>
    <col min="6176" max="6176" width="6.7109375" style="2" customWidth="1"/>
    <col min="6177" max="6177" width="1" style="2" customWidth="1"/>
    <col min="6178" max="6178" width="6.7109375" style="2" customWidth="1"/>
    <col min="6179" max="6179" width="1" style="2" customWidth="1"/>
    <col min="6180" max="6180" width="6.7109375" style="2" customWidth="1"/>
    <col min="6181" max="6181" width="1" style="2" customWidth="1"/>
    <col min="6182" max="6182" width="6.7109375" style="2" customWidth="1"/>
    <col min="6183" max="6183" width="1" style="2" customWidth="1"/>
    <col min="6184" max="6185" width="6.7109375" style="2" customWidth="1"/>
    <col min="6186" max="6400" width="11.42578125" style="2"/>
    <col min="6401" max="6401" width="2.5703125" style="2" customWidth="1"/>
    <col min="6402" max="6402" width="2.28515625" style="2" customWidth="1"/>
    <col min="6403" max="6403" width="3" style="2" customWidth="1"/>
    <col min="6404" max="6404" width="6.7109375" style="2" customWidth="1"/>
    <col min="6405" max="6405" width="1.5703125" style="2" customWidth="1"/>
    <col min="6406" max="6406" width="56" style="2" customWidth="1"/>
    <col min="6407" max="6409" width="5.7109375" style="2" customWidth="1"/>
    <col min="6410" max="6410" width="0.85546875" style="2" customWidth="1"/>
    <col min="6411" max="6413" width="5.7109375" style="2" customWidth="1"/>
    <col min="6414" max="6414" width="0.85546875" style="2" customWidth="1"/>
    <col min="6415" max="6417" width="5.7109375" style="2" customWidth="1"/>
    <col min="6418" max="6418" width="0.85546875" style="2" customWidth="1"/>
    <col min="6419" max="6420" width="5.7109375" style="2" customWidth="1"/>
    <col min="6421" max="6421" width="7.28515625" style="2" customWidth="1"/>
    <col min="6422" max="6423" width="11.42578125" style="2"/>
    <col min="6424" max="6424" width="4.7109375" style="2" customWidth="1"/>
    <col min="6425" max="6425" width="5" style="2" customWidth="1"/>
    <col min="6426" max="6426" width="2.28515625" style="2" customWidth="1"/>
    <col min="6427" max="6427" width="26" style="2" customWidth="1"/>
    <col min="6428" max="6428" width="8" style="2" customWidth="1"/>
    <col min="6429" max="6429" width="1" style="2" customWidth="1"/>
    <col min="6430" max="6430" width="6.7109375" style="2" customWidth="1"/>
    <col min="6431" max="6431" width="1" style="2" customWidth="1"/>
    <col min="6432" max="6432" width="6.7109375" style="2" customWidth="1"/>
    <col min="6433" max="6433" width="1" style="2" customWidth="1"/>
    <col min="6434" max="6434" width="6.7109375" style="2" customWidth="1"/>
    <col min="6435" max="6435" width="1" style="2" customWidth="1"/>
    <col min="6436" max="6436" width="6.7109375" style="2" customWidth="1"/>
    <col min="6437" max="6437" width="1" style="2" customWidth="1"/>
    <col min="6438" max="6438" width="6.7109375" style="2" customWidth="1"/>
    <col min="6439" max="6439" width="1" style="2" customWidth="1"/>
    <col min="6440" max="6441" width="6.7109375" style="2" customWidth="1"/>
    <col min="6442" max="6656" width="11.42578125" style="2"/>
    <col min="6657" max="6657" width="2.5703125" style="2" customWidth="1"/>
    <col min="6658" max="6658" width="2.28515625" style="2" customWidth="1"/>
    <col min="6659" max="6659" width="3" style="2" customWidth="1"/>
    <col min="6660" max="6660" width="6.7109375" style="2" customWidth="1"/>
    <col min="6661" max="6661" width="1.5703125" style="2" customWidth="1"/>
    <col min="6662" max="6662" width="56" style="2" customWidth="1"/>
    <col min="6663" max="6665" width="5.7109375" style="2" customWidth="1"/>
    <col min="6666" max="6666" width="0.85546875" style="2" customWidth="1"/>
    <col min="6667" max="6669" width="5.7109375" style="2" customWidth="1"/>
    <col min="6670" max="6670" width="0.85546875" style="2" customWidth="1"/>
    <col min="6671" max="6673" width="5.7109375" style="2" customWidth="1"/>
    <col min="6674" max="6674" width="0.85546875" style="2" customWidth="1"/>
    <col min="6675" max="6676" width="5.7109375" style="2" customWidth="1"/>
    <col min="6677" max="6677" width="7.28515625" style="2" customWidth="1"/>
    <col min="6678" max="6679" width="11.42578125" style="2"/>
    <col min="6680" max="6680" width="4.7109375" style="2" customWidth="1"/>
    <col min="6681" max="6681" width="5" style="2" customWidth="1"/>
    <col min="6682" max="6682" width="2.28515625" style="2" customWidth="1"/>
    <col min="6683" max="6683" width="26" style="2" customWidth="1"/>
    <col min="6684" max="6684" width="8" style="2" customWidth="1"/>
    <col min="6685" max="6685" width="1" style="2" customWidth="1"/>
    <col min="6686" max="6686" width="6.7109375" style="2" customWidth="1"/>
    <col min="6687" max="6687" width="1" style="2" customWidth="1"/>
    <col min="6688" max="6688" width="6.7109375" style="2" customWidth="1"/>
    <col min="6689" max="6689" width="1" style="2" customWidth="1"/>
    <col min="6690" max="6690" width="6.7109375" style="2" customWidth="1"/>
    <col min="6691" max="6691" width="1" style="2" customWidth="1"/>
    <col min="6692" max="6692" width="6.7109375" style="2" customWidth="1"/>
    <col min="6693" max="6693" width="1" style="2" customWidth="1"/>
    <col min="6694" max="6694" width="6.7109375" style="2" customWidth="1"/>
    <col min="6695" max="6695" width="1" style="2" customWidth="1"/>
    <col min="6696" max="6697" width="6.7109375" style="2" customWidth="1"/>
    <col min="6698" max="6912" width="11.42578125" style="2"/>
    <col min="6913" max="6913" width="2.5703125" style="2" customWidth="1"/>
    <col min="6914" max="6914" width="2.28515625" style="2" customWidth="1"/>
    <col min="6915" max="6915" width="3" style="2" customWidth="1"/>
    <col min="6916" max="6916" width="6.7109375" style="2" customWidth="1"/>
    <col min="6917" max="6917" width="1.5703125" style="2" customWidth="1"/>
    <col min="6918" max="6918" width="56" style="2" customWidth="1"/>
    <col min="6919" max="6921" width="5.7109375" style="2" customWidth="1"/>
    <col min="6922" max="6922" width="0.85546875" style="2" customWidth="1"/>
    <col min="6923" max="6925" width="5.7109375" style="2" customWidth="1"/>
    <col min="6926" max="6926" width="0.85546875" style="2" customWidth="1"/>
    <col min="6927" max="6929" width="5.7109375" style="2" customWidth="1"/>
    <col min="6930" max="6930" width="0.85546875" style="2" customWidth="1"/>
    <col min="6931" max="6932" width="5.7109375" style="2" customWidth="1"/>
    <col min="6933" max="6933" width="7.28515625" style="2" customWidth="1"/>
    <col min="6934" max="6935" width="11.42578125" style="2"/>
    <col min="6936" max="6936" width="4.7109375" style="2" customWidth="1"/>
    <col min="6937" max="6937" width="5" style="2" customWidth="1"/>
    <col min="6938" max="6938" width="2.28515625" style="2" customWidth="1"/>
    <col min="6939" max="6939" width="26" style="2" customWidth="1"/>
    <col min="6940" max="6940" width="8" style="2" customWidth="1"/>
    <col min="6941" max="6941" width="1" style="2" customWidth="1"/>
    <col min="6942" max="6942" width="6.7109375" style="2" customWidth="1"/>
    <col min="6943" max="6943" width="1" style="2" customWidth="1"/>
    <col min="6944" max="6944" width="6.7109375" style="2" customWidth="1"/>
    <col min="6945" max="6945" width="1" style="2" customWidth="1"/>
    <col min="6946" max="6946" width="6.7109375" style="2" customWidth="1"/>
    <col min="6947" max="6947" width="1" style="2" customWidth="1"/>
    <col min="6948" max="6948" width="6.7109375" style="2" customWidth="1"/>
    <col min="6949" max="6949" width="1" style="2" customWidth="1"/>
    <col min="6950" max="6950" width="6.7109375" style="2" customWidth="1"/>
    <col min="6951" max="6951" width="1" style="2" customWidth="1"/>
    <col min="6952" max="6953" width="6.7109375" style="2" customWidth="1"/>
    <col min="6954" max="7168" width="11.42578125" style="2"/>
    <col min="7169" max="7169" width="2.5703125" style="2" customWidth="1"/>
    <col min="7170" max="7170" width="2.28515625" style="2" customWidth="1"/>
    <col min="7171" max="7171" width="3" style="2" customWidth="1"/>
    <col min="7172" max="7172" width="6.7109375" style="2" customWidth="1"/>
    <col min="7173" max="7173" width="1.5703125" style="2" customWidth="1"/>
    <col min="7174" max="7174" width="56" style="2" customWidth="1"/>
    <col min="7175" max="7177" width="5.7109375" style="2" customWidth="1"/>
    <col min="7178" max="7178" width="0.85546875" style="2" customWidth="1"/>
    <col min="7179" max="7181" width="5.7109375" style="2" customWidth="1"/>
    <col min="7182" max="7182" width="0.85546875" style="2" customWidth="1"/>
    <col min="7183" max="7185" width="5.7109375" style="2" customWidth="1"/>
    <col min="7186" max="7186" width="0.85546875" style="2" customWidth="1"/>
    <col min="7187" max="7188" width="5.7109375" style="2" customWidth="1"/>
    <col min="7189" max="7189" width="7.28515625" style="2" customWidth="1"/>
    <col min="7190" max="7191" width="11.42578125" style="2"/>
    <col min="7192" max="7192" width="4.7109375" style="2" customWidth="1"/>
    <col min="7193" max="7193" width="5" style="2" customWidth="1"/>
    <col min="7194" max="7194" width="2.28515625" style="2" customWidth="1"/>
    <col min="7195" max="7195" width="26" style="2" customWidth="1"/>
    <col min="7196" max="7196" width="8" style="2" customWidth="1"/>
    <col min="7197" max="7197" width="1" style="2" customWidth="1"/>
    <col min="7198" max="7198" width="6.7109375" style="2" customWidth="1"/>
    <col min="7199" max="7199" width="1" style="2" customWidth="1"/>
    <col min="7200" max="7200" width="6.7109375" style="2" customWidth="1"/>
    <col min="7201" max="7201" width="1" style="2" customWidth="1"/>
    <col min="7202" max="7202" width="6.7109375" style="2" customWidth="1"/>
    <col min="7203" max="7203" width="1" style="2" customWidth="1"/>
    <col min="7204" max="7204" width="6.7109375" style="2" customWidth="1"/>
    <col min="7205" max="7205" width="1" style="2" customWidth="1"/>
    <col min="7206" max="7206" width="6.7109375" style="2" customWidth="1"/>
    <col min="7207" max="7207" width="1" style="2" customWidth="1"/>
    <col min="7208" max="7209" width="6.7109375" style="2" customWidth="1"/>
    <col min="7210" max="7424" width="11.42578125" style="2"/>
    <col min="7425" max="7425" width="2.5703125" style="2" customWidth="1"/>
    <col min="7426" max="7426" width="2.28515625" style="2" customWidth="1"/>
    <col min="7427" max="7427" width="3" style="2" customWidth="1"/>
    <col min="7428" max="7428" width="6.7109375" style="2" customWidth="1"/>
    <col min="7429" max="7429" width="1.5703125" style="2" customWidth="1"/>
    <col min="7430" max="7430" width="56" style="2" customWidth="1"/>
    <col min="7431" max="7433" width="5.7109375" style="2" customWidth="1"/>
    <col min="7434" max="7434" width="0.85546875" style="2" customWidth="1"/>
    <col min="7435" max="7437" width="5.7109375" style="2" customWidth="1"/>
    <col min="7438" max="7438" width="0.85546875" style="2" customWidth="1"/>
    <col min="7439" max="7441" width="5.7109375" style="2" customWidth="1"/>
    <col min="7442" max="7442" width="0.85546875" style="2" customWidth="1"/>
    <col min="7443" max="7444" width="5.7109375" style="2" customWidth="1"/>
    <col min="7445" max="7445" width="7.28515625" style="2" customWidth="1"/>
    <col min="7446" max="7447" width="11.42578125" style="2"/>
    <col min="7448" max="7448" width="4.7109375" style="2" customWidth="1"/>
    <col min="7449" max="7449" width="5" style="2" customWidth="1"/>
    <col min="7450" max="7450" width="2.28515625" style="2" customWidth="1"/>
    <col min="7451" max="7451" width="26" style="2" customWidth="1"/>
    <col min="7452" max="7452" width="8" style="2" customWidth="1"/>
    <col min="7453" max="7453" width="1" style="2" customWidth="1"/>
    <col min="7454" max="7454" width="6.7109375" style="2" customWidth="1"/>
    <col min="7455" max="7455" width="1" style="2" customWidth="1"/>
    <col min="7456" max="7456" width="6.7109375" style="2" customWidth="1"/>
    <col min="7457" max="7457" width="1" style="2" customWidth="1"/>
    <col min="7458" max="7458" width="6.7109375" style="2" customWidth="1"/>
    <col min="7459" max="7459" width="1" style="2" customWidth="1"/>
    <col min="7460" max="7460" width="6.7109375" style="2" customWidth="1"/>
    <col min="7461" max="7461" width="1" style="2" customWidth="1"/>
    <col min="7462" max="7462" width="6.7109375" style="2" customWidth="1"/>
    <col min="7463" max="7463" width="1" style="2" customWidth="1"/>
    <col min="7464" max="7465" width="6.7109375" style="2" customWidth="1"/>
    <col min="7466" max="7680" width="11.42578125" style="2"/>
    <col min="7681" max="7681" width="2.5703125" style="2" customWidth="1"/>
    <col min="7682" max="7682" width="2.28515625" style="2" customWidth="1"/>
    <col min="7683" max="7683" width="3" style="2" customWidth="1"/>
    <col min="7684" max="7684" width="6.7109375" style="2" customWidth="1"/>
    <col min="7685" max="7685" width="1.5703125" style="2" customWidth="1"/>
    <col min="7686" max="7686" width="56" style="2" customWidth="1"/>
    <col min="7687" max="7689" width="5.7109375" style="2" customWidth="1"/>
    <col min="7690" max="7690" width="0.85546875" style="2" customWidth="1"/>
    <col min="7691" max="7693" width="5.7109375" style="2" customWidth="1"/>
    <col min="7694" max="7694" width="0.85546875" style="2" customWidth="1"/>
    <col min="7695" max="7697" width="5.7109375" style="2" customWidth="1"/>
    <col min="7698" max="7698" width="0.85546875" style="2" customWidth="1"/>
    <col min="7699" max="7700" width="5.7109375" style="2" customWidth="1"/>
    <col min="7701" max="7701" width="7.28515625" style="2" customWidth="1"/>
    <col min="7702" max="7703" width="11.42578125" style="2"/>
    <col min="7704" max="7704" width="4.7109375" style="2" customWidth="1"/>
    <col min="7705" max="7705" width="5" style="2" customWidth="1"/>
    <col min="7706" max="7706" width="2.28515625" style="2" customWidth="1"/>
    <col min="7707" max="7707" width="26" style="2" customWidth="1"/>
    <col min="7708" max="7708" width="8" style="2" customWidth="1"/>
    <col min="7709" max="7709" width="1" style="2" customWidth="1"/>
    <col min="7710" max="7710" width="6.7109375" style="2" customWidth="1"/>
    <col min="7711" max="7711" width="1" style="2" customWidth="1"/>
    <col min="7712" max="7712" width="6.7109375" style="2" customWidth="1"/>
    <col min="7713" max="7713" width="1" style="2" customWidth="1"/>
    <col min="7714" max="7714" width="6.7109375" style="2" customWidth="1"/>
    <col min="7715" max="7715" width="1" style="2" customWidth="1"/>
    <col min="7716" max="7716" width="6.7109375" style="2" customWidth="1"/>
    <col min="7717" max="7717" width="1" style="2" customWidth="1"/>
    <col min="7718" max="7718" width="6.7109375" style="2" customWidth="1"/>
    <col min="7719" max="7719" width="1" style="2" customWidth="1"/>
    <col min="7720" max="7721" width="6.7109375" style="2" customWidth="1"/>
    <col min="7722" max="7936" width="11.42578125" style="2"/>
    <col min="7937" max="7937" width="2.5703125" style="2" customWidth="1"/>
    <col min="7938" max="7938" width="2.28515625" style="2" customWidth="1"/>
    <col min="7939" max="7939" width="3" style="2" customWidth="1"/>
    <col min="7940" max="7940" width="6.7109375" style="2" customWidth="1"/>
    <col min="7941" max="7941" width="1.5703125" style="2" customWidth="1"/>
    <col min="7942" max="7942" width="56" style="2" customWidth="1"/>
    <col min="7943" max="7945" width="5.7109375" style="2" customWidth="1"/>
    <col min="7946" max="7946" width="0.85546875" style="2" customWidth="1"/>
    <col min="7947" max="7949" width="5.7109375" style="2" customWidth="1"/>
    <col min="7950" max="7950" width="0.85546875" style="2" customWidth="1"/>
    <col min="7951" max="7953" width="5.7109375" style="2" customWidth="1"/>
    <col min="7954" max="7954" width="0.85546875" style="2" customWidth="1"/>
    <col min="7955" max="7956" width="5.7109375" style="2" customWidth="1"/>
    <col min="7957" max="7957" width="7.28515625" style="2" customWidth="1"/>
    <col min="7958" max="7959" width="11.42578125" style="2"/>
    <col min="7960" max="7960" width="4.7109375" style="2" customWidth="1"/>
    <col min="7961" max="7961" width="5" style="2" customWidth="1"/>
    <col min="7962" max="7962" width="2.28515625" style="2" customWidth="1"/>
    <col min="7963" max="7963" width="26" style="2" customWidth="1"/>
    <col min="7964" max="7964" width="8" style="2" customWidth="1"/>
    <col min="7965" max="7965" width="1" style="2" customWidth="1"/>
    <col min="7966" max="7966" width="6.7109375" style="2" customWidth="1"/>
    <col min="7967" max="7967" width="1" style="2" customWidth="1"/>
    <col min="7968" max="7968" width="6.7109375" style="2" customWidth="1"/>
    <col min="7969" max="7969" width="1" style="2" customWidth="1"/>
    <col min="7970" max="7970" width="6.7109375" style="2" customWidth="1"/>
    <col min="7971" max="7971" width="1" style="2" customWidth="1"/>
    <col min="7972" max="7972" width="6.7109375" style="2" customWidth="1"/>
    <col min="7973" max="7973" width="1" style="2" customWidth="1"/>
    <col min="7974" max="7974" width="6.7109375" style="2" customWidth="1"/>
    <col min="7975" max="7975" width="1" style="2" customWidth="1"/>
    <col min="7976" max="7977" width="6.7109375" style="2" customWidth="1"/>
    <col min="7978" max="8192" width="11.42578125" style="2"/>
    <col min="8193" max="8193" width="2.5703125" style="2" customWidth="1"/>
    <col min="8194" max="8194" width="2.28515625" style="2" customWidth="1"/>
    <col min="8195" max="8195" width="3" style="2" customWidth="1"/>
    <col min="8196" max="8196" width="6.7109375" style="2" customWidth="1"/>
    <col min="8197" max="8197" width="1.5703125" style="2" customWidth="1"/>
    <col min="8198" max="8198" width="56" style="2" customWidth="1"/>
    <col min="8199" max="8201" width="5.7109375" style="2" customWidth="1"/>
    <col min="8202" max="8202" width="0.85546875" style="2" customWidth="1"/>
    <col min="8203" max="8205" width="5.7109375" style="2" customWidth="1"/>
    <col min="8206" max="8206" width="0.85546875" style="2" customWidth="1"/>
    <col min="8207" max="8209" width="5.7109375" style="2" customWidth="1"/>
    <col min="8210" max="8210" width="0.85546875" style="2" customWidth="1"/>
    <col min="8211" max="8212" width="5.7109375" style="2" customWidth="1"/>
    <col min="8213" max="8213" width="7.28515625" style="2" customWidth="1"/>
    <col min="8214" max="8215" width="11.42578125" style="2"/>
    <col min="8216" max="8216" width="4.7109375" style="2" customWidth="1"/>
    <col min="8217" max="8217" width="5" style="2" customWidth="1"/>
    <col min="8218" max="8218" width="2.28515625" style="2" customWidth="1"/>
    <col min="8219" max="8219" width="26" style="2" customWidth="1"/>
    <col min="8220" max="8220" width="8" style="2" customWidth="1"/>
    <col min="8221" max="8221" width="1" style="2" customWidth="1"/>
    <col min="8222" max="8222" width="6.7109375" style="2" customWidth="1"/>
    <col min="8223" max="8223" width="1" style="2" customWidth="1"/>
    <col min="8224" max="8224" width="6.7109375" style="2" customWidth="1"/>
    <col min="8225" max="8225" width="1" style="2" customWidth="1"/>
    <col min="8226" max="8226" width="6.7109375" style="2" customWidth="1"/>
    <col min="8227" max="8227" width="1" style="2" customWidth="1"/>
    <col min="8228" max="8228" width="6.7109375" style="2" customWidth="1"/>
    <col min="8229" max="8229" width="1" style="2" customWidth="1"/>
    <col min="8230" max="8230" width="6.7109375" style="2" customWidth="1"/>
    <col min="8231" max="8231" width="1" style="2" customWidth="1"/>
    <col min="8232" max="8233" width="6.7109375" style="2" customWidth="1"/>
    <col min="8234" max="8448" width="11.42578125" style="2"/>
    <col min="8449" max="8449" width="2.5703125" style="2" customWidth="1"/>
    <col min="8450" max="8450" width="2.28515625" style="2" customWidth="1"/>
    <col min="8451" max="8451" width="3" style="2" customWidth="1"/>
    <col min="8452" max="8452" width="6.7109375" style="2" customWidth="1"/>
    <col min="8453" max="8453" width="1.5703125" style="2" customWidth="1"/>
    <col min="8454" max="8454" width="56" style="2" customWidth="1"/>
    <col min="8455" max="8457" width="5.7109375" style="2" customWidth="1"/>
    <col min="8458" max="8458" width="0.85546875" style="2" customWidth="1"/>
    <col min="8459" max="8461" width="5.7109375" style="2" customWidth="1"/>
    <col min="8462" max="8462" width="0.85546875" style="2" customWidth="1"/>
    <col min="8463" max="8465" width="5.7109375" style="2" customWidth="1"/>
    <col min="8466" max="8466" width="0.85546875" style="2" customWidth="1"/>
    <col min="8467" max="8468" width="5.7109375" style="2" customWidth="1"/>
    <col min="8469" max="8469" width="7.28515625" style="2" customWidth="1"/>
    <col min="8470" max="8471" width="11.42578125" style="2"/>
    <col min="8472" max="8472" width="4.7109375" style="2" customWidth="1"/>
    <col min="8473" max="8473" width="5" style="2" customWidth="1"/>
    <col min="8474" max="8474" width="2.28515625" style="2" customWidth="1"/>
    <col min="8475" max="8475" width="26" style="2" customWidth="1"/>
    <col min="8476" max="8476" width="8" style="2" customWidth="1"/>
    <col min="8477" max="8477" width="1" style="2" customWidth="1"/>
    <col min="8478" max="8478" width="6.7109375" style="2" customWidth="1"/>
    <col min="8479" max="8479" width="1" style="2" customWidth="1"/>
    <col min="8480" max="8480" width="6.7109375" style="2" customWidth="1"/>
    <col min="8481" max="8481" width="1" style="2" customWidth="1"/>
    <col min="8482" max="8482" width="6.7109375" style="2" customWidth="1"/>
    <col min="8483" max="8483" width="1" style="2" customWidth="1"/>
    <col min="8484" max="8484" width="6.7109375" style="2" customWidth="1"/>
    <col min="8485" max="8485" width="1" style="2" customWidth="1"/>
    <col min="8486" max="8486" width="6.7109375" style="2" customWidth="1"/>
    <col min="8487" max="8487" width="1" style="2" customWidth="1"/>
    <col min="8488" max="8489" width="6.7109375" style="2" customWidth="1"/>
    <col min="8490" max="8704" width="11.42578125" style="2"/>
    <col min="8705" max="8705" width="2.5703125" style="2" customWidth="1"/>
    <col min="8706" max="8706" width="2.28515625" style="2" customWidth="1"/>
    <col min="8707" max="8707" width="3" style="2" customWidth="1"/>
    <col min="8708" max="8708" width="6.7109375" style="2" customWidth="1"/>
    <col min="8709" max="8709" width="1.5703125" style="2" customWidth="1"/>
    <col min="8710" max="8710" width="56" style="2" customWidth="1"/>
    <col min="8711" max="8713" width="5.7109375" style="2" customWidth="1"/>
    <col min="8714" max="8714" width="0.85546875" style="2" customWidth="1"/>
    <col min="8715" max="8717" width="5.7109375" style="2" customWidth="1"/>
    <col min="8718" max="8718" width="0.85546875" style="2" customWidth="1"/>
    <col min="8719" max="8721" width="5.7109375" style="2" customWidth="1"/>
    <col min="8722" max="8722" width="0.85546875" style="2" customWidth="1"/>
    <col min="8723" max="8724" width="5.7109375" style="2" customWidth="1"/>
    <col min="8725" max="8725" width="7.28515625" style="2" customWidth="1"/>
    <col min="8726" max="8727" width="11.42578125" style="2"/>
    <col min="8728" max="8728" width="4.7109375" style="2" customWidth="1"/>
    <col min="8729" max="8729" width="5" style="2" customWidth="1"/>
    <col min="8730" max="8730" width="2.28515625" style="2" customWidth="1"/>
    <col min="8731" max="8731" width="26" style="2" customWidth="1"/>
    <col min="8732" max="8732" width="8" style="2" customWidth="1"/>
    <col min="8733" max="8733" width="1" style="2" customWidth="1"/>
    <col min="8734" max="8734" width="6.7109375" style="2" customWidth="1"/>
    <col min="8735" max="8735" width="1" style="2" customWidth="1"/>
    <col min="8736" max="8736" width="6.7109375" style="2" customWidth="1"/>
    <col min="8737" max="8737" width="1" style="2" customWidth="1"/>
    <col min="8738" max="8738" width="6.7109375" style="2" customWidth="1"/>
    <col min="8739" max="8739" width="1" style="2" customWidth="1"/>
    <col min="8740" max="8740" width="6.7109375" style="2" customWidth="1"/>
    <col min="8741" max="8741" width="1" style="2" customWidth="1"/>
    <col min="8742" max="8742" width="6.7109375" style="2" customWidth="1"/>
    <col min="8743" max="8743" width="1" style="2" customWidth="1"/>
    <col min="8744" max="8745" width="6.7109375" style="2" customWidth="1"/>
    <col min="8746" max="8960" width="11.42578125" style="2"/>
    <col min="8961" max="8961" width="2.5703125" style="2" customWidth="1"/>
    <col min="8962" max="8962" width="2.28515625" style="2" customWidth="1"/>
    <col min="8963" max="8963" width="3" style="2" customWidth="1"/>
    <col min="8964" max="8964" width="6.7109375" style="2" customWidth="1"/>
    <col min="8965" max="8965" width="1.5703125" style="2" customWidth="1"/>
    <col min="8966" max="8966" width="56" style="2" customWidth="1"/>
    <col min="8967" max="8969" width="5.7109375" style="2" customWidth="1"/>
    <col min="8970" max="8970" width="0.85546875" style="2" customWidth="1"/>
    <col min="8971" max="8973" width="5.7109375" style="2" customWidth="1"/>
    <col min="8974" max="8974" width="0.85546875" style="2" customWidth="1"/>
    <col min="8975" max="8977" width="5.7109375" style="2" customWidth="1"/>
    <col min="8978" max="8978" width="0.85546875" style="2" customWidth="1"/>
    <col min="8979" max="8980" width="5.7109375" style="2" customWidth="1"/>
    <col min="8981" max="8981" width="7.28515625" style="2" customWidth="1"/>
    <col min="8982" max="8983" width="11.42578125" style="2"/>
    <col min="8984" max="8984" width="4.7109375" style="2" customWidth="1"/>
    <col min="8985" max="8985" width="5" style="2" customWidth="1"/>
    <col min="8986" max="8986" width="2.28515625" style="2" customWidth="1"/>
    <col min="8987" max="8987" width="26" style="2" customWidth="1"/>
    <col min="8988" max="8988" width="8" style="2" customWidth="1"/>
    <col min="8989" max="8989" width="1" style="2" customWidth="1"/>
    <col min="8990" max="8990" width="6.7109375" style="2" customWidth="1"/>
    <col min="8991" max="8991" width="1" style="2" customWidth="1"/>
    <col min="8992" max="8992" width="6.7109375" style="2" customWidth="1"/>
    <col min="8993" max="8993" width="1" style="2" customWidth="1"/>
    <col min="8994" max="8994" width="6.7109375" style="2" customWidth="1"/>
    <col min="8995" max="8995" width="1" style="2" customWidth="1"/>
    <col min="8996" max="8996" width="6.7109375" style="2" customWidth="1"/>
    <col min="8997" max="8997" width="1" style="2" customWidth="1"/>
    <col min="8998" max="8998" width="6.7109375" style="2" customWidth="1"/>
    <col min="8999" max="8999" width="1" style="2" customWidth="1"/>
    <col min="9000" max="9001" width="6.7109375" style="2" customWidth="1"/>
    <col min="9002" max="9216" width="11.42578125" style="2"/>
    <col min="9217" max="9217" width="2.5703125" style="2" customWidth="1"/>
    <col min="9218" max="9218" width="2.28515625" style="2" customWidth="1"/>
    <col min="9219" max="9219" width="3" style="2" customWidth="1"/>
    <col min="9220" max="9220" width="6.7109375" style="2" customWidth="1"/>
    <col min="9221" max="9221" width="1.5703125" style="2" customWidth="1"/>
    <col min="9222" max="9222" width="56" style="2" customWidth="1"/>
    <col min="9223" max="9225" width="5.7109375" style="2" customWidth="1"/>
    <col min="9226" max="9226" width="0.85546875" style="2" customWidth="1"/>
    <col min="9227" max="9229" width="5.7109375" style="2" customWidth="1"/>
    <col min="9230" max="9230" width="0.85546875" style="2" customWidth="1"/>
    <col min="9231" max="9233" width="5.7109375" style="2" customWidth="1"/>
    <col min="9234" max="9234" width="0.85546875" style="2" customWidth="1"/>
    <col min="9235" max="9236" width="5.7109375" style="2" customWidth="1"/>
    <col min="9237" max="9237" width="7.28515625" style="2" customWidth="1"/>
    <col min="9238" max="9239" width="11.42578125" style="2"/>
    <col min="9240" max="9240" width="4.7109375" style="2" customWidth="1"/>
    <col min="9241" max="9241" width="5" style="2" customWidth="1"/>
    <col min="9242" max="9242" width="2.28515625" style="2" customWidth="1"/>
    <col min="9243" max="9243" width="26" style="2" customWidth="1"/>
    <col min="9244" max="9244" width="8" style="2" customWidth="1"/>
    <col min="9245" max="9245" width="1" style="2" customWidth="1"/>
    <col min="9246" max="9246" width="6.7109375" style="2" customWidth="1"/>
    <col min="9247" max="9247" width="1" style="2" customWidth="1"/>
    <col min="9248" max="9248" width="6.7109375" style="2" customWidth="1"/>
    <col min="9249" max="9249" width="1" style="2" customWidth="1"/>
    <col min="9250" max="9250" width="6.7109375" style="2" customWidth="1"/>
    <col min="9251" max="9251" width="1" style="2" customWidth="1"/>
    <col min="9252" max="9252" width="6.7109375" style="2" customWidth="1"/>
    <col min="9253" max="9253" width="1" style="2" customWidth="1"/>
    <col min="9254" max="9254" width="6.7109375" style="2" customWidth="1"/>
    <col min="9255" max="9255" width="1" style="2" customWidth="1"/>
    <col min="9256" max="9257" width="6.7109375" style="2" customWidth="1"/>
    <col min="9258" max="9472" width="11.42578125" style="2"/>
    <col min="9473" max="9473" width="2.5703125" style="2" customWidth="1"/>
    <col min="9474" max="9474" width="2.28515625" style="2" customWidth="1"/>
    <col min="9475" max="9475" width="3" style="2" customWidth="1"/>
    <col min="9476" max="9476" width="6.7109375" style="2" customWidth="1"/>
    <col min="9477" max="9477" width="1.5703125" style="2" customWidth="1"/>
    <col min="9478" max="9478" width="56" style="2" customWidth="1"/>
    <col min="9479" max="9481" width="5.7109375" style="2" customWidth="1"/>
    <col min="9482" max="9482" width="0.85546875" style="2" customWidth="1"/>
    <col min="9483" max="9485" width="5.7109375" style="2" customWidth="1"/>
    <col min="9486" max="9486" width="0.85546875" style="2" customWidth="1"/>
    <col min="9487" max="9489" width="5.7109375" style="2" customWidth="1"/>
    <col min="9490" max="9490" width="0.85546875" style="2" customWidth="1"/>
    <col min="9491" max="9492" width="5.7109375" style="2" customWidth="1"/>
    <col min="9493" max="9493" width="7.28515625" style="2" customWidth="1"/>
    <col min="9494" max="9495" width="11.42578125" style="2"/>
    <col min="9496" max="9496" width="4.7109375" style="2" customWidth="1"/>
    <col min="9497" max="9497" width="5" style="2" customWidth="1"/>
    <col min="9498" max="9498" width="2.28515625" style="2" customWidth="1"/>
    <col min="9499" max="9499" width="26" style="2" customWidth="1"/>
    <col min="9500" max="9500" width="8" style="2" customWidth="1"/>
    <col min="9501" max="9501" width="1" style="2" customWidth="1"/>
    <col min="9502" max="9502" width="6.7109375" style="2" customWidth="1"/>
    <col min="9503" max="9503" width="1" style="2" customWidth="1"/>
    <col min="9504" max="9504" width="6.7109375" style="2" customWidth="1"/>
    <col min="9505" max="9505" width="1" style="2" customWidth="1"/>
    <col min="9506" max="9506" width="6.7109375" style="2" customWidth="1"/>
    <col min="9507" max="9507" width="1" style="2" customWidth="1"/>
    <col min="9508" max="9508" width="6.7109375" style="2" customWidth="1"/>
    <col min="9509" max="9509" width="1" style="2" customWidth="1"/>
    <col min="9510" max="9510" width="6.7109375" style="2" customWidth="1"/>
    <col min="9511" max="9511" width="1" style="2" customWidth="1"/>
    <col min="9512" max="9513" width="6.7109375" style="2" customWidth="1"/>
    <col min="9514" max="9728" width="11.42578125" style="2"/>
    <col min="9729" max="9729" width="2.5703125" style="2" customWidth="1"/>
    <col min="9730" max="9730" width="2.28515625" style="2" customWidth="1"/>
    <col min="9731" max="9731" width="3" style="2" customWidth="1"/>
    <col min="9732" max="9732" width="6.7109375" style="2" customWidth="1"/>
    <col min="9733" max="9733" width="1.5703125" style="2" customWidth="1"/>
    <col min="9734" max="9734" width="56" style="2" customWidth="1"/>
    <col min="9735" max="9737" width="5.7109375" style="2" customWidth="1"/>
    <col min="9738" max="9738" width="0.85546875" style="2" customWidth="1"/>
    <col min="9739" max="9741" width="5.7109375" style="2" customWidth="1"/>
    <col min="9742" max="9742" width="0.85546875" style="2" customWidth="1"/>
    <col min="9743" max="9745" width="5.7109375" style="2" customWidth="1"/>
    <col min="9746" max="9746" width="0.85546875" style="2" customWidth="1"/>
    <col min="9747" max="9748" width="5.7109375" style="2" customWidth="1"/>
    <col min="9749" max="9749" width="7.28515625" style="2" customWidth="1"/>
    <col min="9750" max="9751" width="11.42578125" style="2"/>
    <col min="9752" max="9752" width="4.7109375" style="2" customWidth="1"/>
    <col min="9753" max="9753" width="5" style="2" customWidth="1"/>
    <col min="9754" max="9754" width="2.28515625" style="2" customWidth="1"/>
    <col min="9755" max="9755" width="26" style="2" customWidth="1"/>
    <col min="9756" max="9756" width="8" style="2" customWidth="1"/>
    <col min="9757" max="9757" width="1" style="2" customWidth="1"/>
    <col min="9758" max="9758" width="6.7109375" style="2" customWidth="1"/>
    <col min="9759" max="9759" width="1" style="2" customWidth="1"/>
    <col min="9760" max="9760" width="6.7109375" style="2" customWidth="1"/>
    <col min="9761" max="9761" width="1" style="2" customWidth="1"/>
    <col min="9762" max="9762" width="6.7109375" style="2" customWidth="1"/>
    <col min="9763" max="9763" width="1" style="2" customWidth="1"/>
    <col min="9764" max="9764" width="6.7109375" style="2" customWidth="1"/>
    <col min="9765" max="9765" width="1" style="2" customWidth="1"/>
    <col min="9766" max="9766" width="6.7109375" style="2" customWidth="1"/>
    <col min="9767" max="9767" width="1" style="2" customWidth="1"/>
    <col min="9768" max="9769" width="6.7109375" style="2" customWidth="1"/>
    <col min="9770" max="9984" width="11.42578125" style="2"/>
    <col min="9985" max="9985" width="2.5703125" style="2" customWidth="1"/>
    <col min="9986" max="9986" width="2.28515625" style="2" customWidth="1"/>
    <col min="9987" max="9987" width="3" style="2" customWidth="1"/>
    <col min="9988" max="9988" width="6.7109375" style="2" customWidth="1"/>
    <col min="9989" max="9989" width="1.5703125" style="2" customWidth="1"/>
    <col min="9990" max="9990" width="56" style="2" customWidth="1"/>
    <col min="9991" max="9993" width="5.7109375" style="2" customWidth="1"/>
    <col min="9994" max="9994" width="0.85546875" style="2" customWidth="1"/>
    <col min="9995" max="9997" width="5.7109375" style="2" customWidth="1"/>
    <col min="9998" max="9998" width="0.85546875" style="2" customWidth="1"/>
    <col min="9999" max="10001" width="5.7109375" style="2" customWidth="1"/>
    <col min="10002" max="10002" width="0.85546875" style="2" customWidth="1"/>
    <col min="10003" max="10004" width="5.7109375" style="2" customWidth="1"/>
    <col min="10005" max="10005" width="7.28515625" style="2" customWidth="1"/>
    <col min="10006" max="10007" width="11.42578125" style="2"/>
    <col min="10008" max="10008" width="4.7109375" style="2" customWidth="1"/>
    <col min="10009" max="10009" width="5" style="2" customWidth="1"/>
    <col min="10010" max="10010" width="2.28515625" style="2" customWidth="1"/>
    <col min="10011" max="10011" width="26" style="2" customWidth="1"/>
    <col min="10012" max="10012" width="8" style="2" customWidth="1"/>
    <col min="10013" max="10013" width="1" style="2" customWidth="1"/>
    <col min="10014" max="10014" width="6.7109375" style="2" customWidth="1"/>
    <col min="10015" max="10015" width="1" style="2" customWidth="1"/>
    <col min="10016" max="10016" width="6.7109375" style="2" customWidth="1"/>
    <col min="10017" max="10017" width="1" style="2" customWidth="1"/>
    <col min="10018" max="10018" width="6.7109375" style="2" customWidth="1"/>
    <col min="10019" max="10019" width="1" style="2" customWidth="1"/>
    <col min="10020" max="10020" width="6.7109375" style="2" customWidth="1"/>
    <col min="10021" max="10021" width="1" style="2" customWidth="1"/>
    <col min="10022" max="10022" width="6.7109375" style="2" customWidth="1"/>
    <col min="10023" max="10023" width="1" style="2" customWidth="1"/>
    <col min="10024" max="10025" width="6.7109375" style="2" customWidth="1"/>
    <col min="10026" max="10240" width="11.42578125" style="2"/>
    <col min="10241" max="10241" width="2.5703125" style="2" customWidth="1"/>
    <col min="10242" max="10242" width="2.28515625" style="2" customWidth="1"/>
    <col min="10243" max="10243" width="3" style="2" customWidth="1"/>
    <col min="10244" max="10244" width="6.7109375" style="2" customWidth="1"/>
    <col min="10245" max="10245" width="1.5703125" style="2" customWidth="1"/>
    <col min="10246" max="10246" width="56" style="2" customWidth="1"/>
    <col min="10247" max="10249" width="5.7109375" style="2" customWidth="1"/>
    <col min="10250" max="10250" width="0.85546875" style="2" customWidth="1"/>
    <col min="10251" max="10253" width="5.7109375" style="2" customWidth="1"/>
    <col min="10254" max="10254" width="0.85546875" style="2" customWidth="1"/>
    <col min="10255" max="10257" width="5.7109375" style="2" customWidth="1"/>
    <col min="10258" max="10258" width="0.85546875" style="2" customWidth="1"/>
    <col min="10259" max="10260" width="5.7109375" style="2" customWidth="1"/>
    <col min="10261" max="10261" width="7.28515625" style="2" customWidth="1"/>
    <col min="10262" max="10263" width="11.42578125" style="2"/>
    <col min="10264" max="10264" width="4.7109375" style="2" customWidth="1"/>
    <col min="10265" max="10265" width="5" style="2" customWidth="1"/>
    <col min="10266" max="10266" width="2.28515625" style="2" customWidth="1"/>
    <col min="10267" max="10267" width="26" style="2" customWidth="1"/>
    <col min="10268" max="10268" width="8" style="2" customWidth="1"/>
    <col min="10269" max="10269" width="1" style="2" customWidth="1"/>
    <col min="10270" max="10270" width="6.7109375" style="2" customWidth="1"/>
    <col min="10271" max="10271" width="1" style="2" customWidth="1"/>
    <col min="10272" max="10272" width="6.7109375" style="2" customWidth="1"/>
    <col min="10273" max="10273" width="1" style="2" customWidth="1"/>
    <col min="10274" max="10274" width="6.7109375" style="2" customWidth="1"/>
    <col min="10275" max="10275" width="1" style="2" customWidth="1"/>
    <col min="10276" max="10276" width="6.7109375" style="2" customWidth="1"/>
    <col min="10277" max="10277" width="1" style="2" customWidth="1"/>
    <col min="10278" max="10278" width="6.7109375" style="2" customWidth="1"/>
    <col min="10279" max="10279" width="1" style="2" customWidth="1"/>
    <col min="10280" max="10281" width="6.7109375" style="2" customWidth="1"/>
    <col min="10282" max="10496" width="11.42578125" style="2"/>
    <col min="10497" max="10497" width="2.5703125" style="2" customWidth="1"/>
    <col min="10498" max="10498" width="2.28515625" style="2" customWidth="1"/>
    <col min="10499" max="10499" width="3" style="2" customWidth="1"/>
    <col min="10500" max="10500" width="6.7109375" style="2" customWidth="1"/>
    <col min="10501" max="10501" width="1.5703125" style="2" customWidth="1"/>
    <col min="10502" max="10502" width="56" style="2" customWidth="1"/>
    <col min="10503" max="10505" width="5.7109375" style="2" customWidth="1"/>
    <col min="10506" max="10506" width="0.85546875" style="2" customWidth="1"/>
    <col min="10507" max="10509" width="5.7109375" style="2" customWidth="1"/>
    <col min="10510" max="10510" width="0.85546875" style="2" customWidth="1"/>
    <col min="10511" max="10513" width="5.7109375" style="2" customWidth="1"/>
    <col min="10514" max="10514" width="0.85546875" style="2" customWidth="1"/>
    <col min="10515" max="10516" width="5.7109375" style="2" customWidth="1"/>
    <col min="10517" max="10517" width="7.28515625" style="2" customWidth="1"/>
    <col min="10518" max="10519" width="11.42578125" style="2"/>
    <col min="10520" max="10520" width="4.7109375" style="2" customWidth="1"/>
    <col min="10521" max="10521" width="5" style="2" customWidth="1"/>
    <col min="10522" max="10522" width="2.28515625" style="2" customWidth="1"/>
    <col min="10523" max="10523" width="26" style="2" customWidth="1"/>
    <col min="10524" max="10524" width="8" style="2" customWidth="1"/>
    <col min="10525" max="10525" width="1" style="2" customWidth="1"/>
    <col min="10526" max="10526" width="6.7109375" style="2" customWidth="1"/>
    <col min="10527" max="10527" width="1" style="2" customWidth="1"/>
    <col min="10528" max="10528" width="6.7109375" style="2" customWidth="1"/>
    <col min="10529" max="10529" width="1" style="2" customWidth="1"/>
    <col min="10530" max="10530" width="6.7109375" style="2" customWidth="1"/>
    <col min="10531" max="10531" width="1" style="2" customWidth="1"/>
    <col min="10532" max="10532" width="6.7109375" style="2" customWidth="1"/>
    <col min="10533" max="10533" width="1" style="2" customWidth="1"/>
    <col min="10534" max="10534" width="6.7109375" style="2" customWidth="1"/>
    <col min="10535" max="10535" width="1" style="2" customWidth="1"/>
    <col min="10536" max="10537" width="6.7109375" style="2" customWidth="1"/>
    <col min="10538" max="10752" width="11.42578125" style="2"/>
    <col min="10753" max="10753" width="2.5703125" style="2" customWidth="1"/>
    <col min="10754" max="10754" width="2.28515625" style="2" customWidth="1"/>
    <col min="10755" max="10755" width="3" style="2" customWidth="1"/>
    <col min="10756" max="10756" width="6.7109375" style="2" customWidth="1"/>
    <col min="10757" max="10757" width="1.5703125" style="2" customWidth="1"/>
    <col min="10758" max="10758" width="56" style="2" customWidth="1"/>
    <col min="10759" max="10761" width="5.7109375" style="2" customWidth="1"/>
    <col min="10762" max="10762" width="0.85546875" style="2" customWidth="1"/>
    <col min="10763" max="10765" width="5.7109375" style="2" customWidth="1"/>
    <col min="10766" max="10766" width="0.85546875" style="2" customWidth="1"/>
    <col min="10767" max="10769" width="5.7109375" style="2" customWidth="1"/>
    <col min="10770" max="10770" width="0.85546875" style="2" customWidth="1"/>
    <col min="10771" max="10772" width="5.7109375" style="2" customWidth="1"/>
    <col min="10773" max="10773" width="7.28515625" style="2" customWidth="1"/>
    <col min="10774" max="10775" width="11.42578125" style="2"/>
    <col min="10776" max="10776" width="4.7109375" style="2" customWidth="1"/>
    <col min="10777" max="10777" width="5" style="2" customWidth="1"/>
    <col min="10778" max="10778" width="2.28515625" style="2" customWidth="1"/>
    <col min="10779" max="10779" width="26" style="2" customWidth="1"/>
    <col min="10780" max="10780" width="8" style="2" customWidth="1"/>
    <col min="10781" max="10781" width="1" style="2" customWidth="1"/>
    <col min="10782" max="10782" width="6.7109375" style="2" customWidth="1"/>
    <col min="10783" max="10783" width="1" style="2" customWidth="1"/>
    <col min="10784" max="10784" width="6.7109375" style="2" customWidth="1"/>
    <col min="10785" max="10785" width="1" style="2" customWidth="1"/>
    <col min="10786" max="10786" width="6.7109375" style="2" customWidth="1"/>
    <col min="10787" max="10787" width="1" style="2" customWidth="1"/>
    <col min="10788" max="10788" width="6.7109375" style="2" customWidth="1"/>
    <col min="10789" max="10789" width="1" style="2" customWidth="1"/>
    <col min="10790" max="10790" width="6.7109375" style="2" customWidth="1"/>
    <col min="10791" max="10791" width="1" style="2" customWidth="1"/>
    <col min="10792" max="10793" width="6.7109375" style="2" customWidth="1"/>
    <col min="10794" max="11008" width="11.42578125" style="2"/>
    <col min="11009" max="11009" width="2.5703125" style="2" customWidth="1"/>
    <col min="11010" max="11010" width="2.28515625" style="2" customWidth="1"/>
    <col min="11011" max="11011" width="3" style="2" customWidth="1"/>
    <col min="11012" max="11012" width="6.7109375" style="2" customWidth="1"/>
    <col min="11013" max="11013" width="1.5703125" style="2" customWidth="1"/>
    <col min="11014" max="11014" width="56" style="2" customWidth="1"/>
    <col min="11015" max="11017" width="5.7109375" style="2" customWidth="1"/>
    <col min="11018" max="11018" width="0.85546875" style="2" customWidth="1"/>
    <col min="11019" max="11021" width="5.7109375" style="2" customWidth="1"/>
    <col min="11022" max="11022" width="0.85546875" style="2" customWidth="1"/>
    <col min="11023" max="11025" width="5.7109375" style="2" customWidth="1"/>
    <col min="11026" max="11026" width="0.85546875" style="2" customWidth="1"/>
    <col min="11027" max="11028" width="5.7109375" style="2" customWidth="1"/>
    <col min="11029" max="11029" width="7.28515625" style="2" customWidth="1"/>
    <col min="11030" max="11031" width="11.42578125" style="2"/>
    <col min="11032" max="11032" width="4.7109375" style="2" customWidth="1"/>
    <col min="11033" max="11033" width="5" style="2" customWidth="1"/>
    <col min="11034" max="11034" width="2.28515625" style="2" customWidth="1"/>
    <col min="11035" max="11035" width="26" style="2" customWidth="1"/>
    <col min="11036" max="11036" width="8" style="2" customWidth="1"/>
    <col min="11037" max="11037" width="1" style="2" customWidth="1"/>
    <col min="11038" max="11038" width="6.7109375" style="2" customWidth="1"/>
    <col min="11039" max="11039" width="1" style="2" customWidth="1"/>
    <col min="11040" max="11040" width="6.7109375" style="2" customWidth="1"/>
    <col min="11041" max="11041" width="1" style="2" customWidth="1"/>
    <col min="11042" max="11042" width="6.7109375" style="2" customWidth="1"/>
    <col min="11043" max="11043" width="1" style="2" customWidth="1"/>
    <col min="11044" max="11044" width="6.7109375" style="2" customWidth="1"/>
    <col min="11045" max="11045" width="1" style="2" customWidth="1"/>
    <col min="11046" max="11046" width="6.7109375" style="2" customWidth="1"/>
    <col min="11047" max="11047" width="1" style="2" customWidth="1"/>
    <col min="11048" max="11049" width="6.7109375" style="2" customWidth="1"/>
    <col min="11050" max="11264" width="11.42578125" style="2"/>
    <col min="11265" max="11265" width="2.5703125" style="2" customWidth="1"/>
    <col min="11266" max="11266" width="2.28515625" style="2" customWidth="1"/>
    <col min="11267" max="11267" width="3" style="2" customWidth="1"/>
    <col min="11268" max="11268" width="6.7109375" style="2" customWidth="1"/>
    <col min="11269" max="11269" width="1.5703125" style="2" customWidth="1"/>
    <col min="11270" max="11270" width="56" style="2" customWidth="1"/>
    <col min="11271" max="11273" width="5.7109375" style="2" customWidth="1"/>
    <col min="11274" max="11274" width="0.85546875" style="2" customWidth="1"/>
    <col min="11275" max="11277" width="5.7109375" style="2" customWidth="1"/>
    <col min="11278" max="11278" width="0.85546875" style="2" customWidth="1"/>
    <col min="11279" max="11281" width="5.7109375" style="2" customWidth="1"/>
    <col min="11282" max="11282" width="0.85546875" style="2" customWidth="1"/>
    <col min="11283" max="11284" width="5.7109375" style="2" customWidth="1"/>
    <col min="11285" max="11285" width="7.28515625" style="2" customWidth="1"/>
    <col min="11286" max="11287" width="11.42578125" style="2"/>
    <col min="11288" max="11288" width="4.7109375" style="2" customWidth="1"/>
    <col min="11289" max="11289" width="5" style="2" customWidth="1"/>
    <col min="11290" max="11290" width="2.28515625" style="2" customWidth="1"/>
    <col min="11291" max="11291" width="26" style="2" customWidth="1"/>
    <col min="11292" max="11292" width="8" style="2" customWidth="1"/>
    <col min="11293" max="11293" width="1" style="2" customWidth="1"/>
    <col min="11294" max="11294" width="6.7109375" style="2" customWidth="1"/>
    <col min="11295" max="11295" width="1" style="2" customWidth="1"/>
    <col min="11296" max="11296" width="6.7109375" style="2" customWidth="1"/>
    <col min="11297" max="11297" width="1" style="2" customWidth="1"/>
    <col min="11298" max="11298" width="6.7109375" style="2" customWidth="1"/>
    <col min="11299" max="11299" width="1" style="2" customWidth="1"/>
    <col min="11300" max="11300" width="6.7109375" style="2" customWidth="1"/>
    <col min="11301" max="11301" width="1" style="2" customWidth="1"/>
    <col min="11302" max="11302" width="6.7109375" style="2" customWidth="1"/>
    <col min="11303" max="11303" width="1" style="2" customWidth="1"/>
    <col min="11304" max="11305" width="6.7109375" style="2" customWidth="1"/>
    <col min="11306" max="11520" width="11.42578125" style="2"/>
    <col min="11521" max="11521" width="2.5703125" style="2" customWidth="1"/>
    <col min="11522" max="11522" width="2.28515625" style="2" customWidth="1"/>
    <col min="11523" max="11523" width="3" style="2" customWidth="1"/>
    <col min="11524" max="11524" width="6.7109375" style="2" customWidth="1"/>
    <col min="11525" max="11525" width="1.5703125" style="2" customWidth="1"/>
    <col min="11526" max="11526" width="56" style="2" customWidth="1"/>
    <col min="11527" max="11529" width="5.7109375" style="2" customWidth="1"/>
    <col min="11530" max="11530" width="0.85546875" style="2" customWidth="1"/>
    <col min="11531" max="11533" width="5.7109375" style="2" customWidth="1"/>
    <col min="11534" max="11534" width="0.85546875" style="2" customWidth="1"/>
    <col min="11535" max="11537" width="5.7109375" style="2" customWidth="1"/>
    <col min="11538" max="11538" width="0.85546875" style="2" customWidth="1"/>
    <col min="11539" max="11540" width="5.7109375" style="2" customWidth="1"/>
    <col min="11541" max="11541" width="7.28515625" style="2" customWidth="1"/>
    <col min="11542" max="11543" width="11.42578125" style="2"/>
    <col min="11544" max="11544" width="4.7109375" style="2" customWidth="1"/>
    <col min="11545" max="11545" width="5" style="2" customWidth="1"/>
    <col min="11546" max="11546" width="2.28515625" style="2" customWidth="1"/>
    <col min="11547" max="11547" width="26" style="2" customWidth="1"/>
    <col min="11548" max="11548" width="8" style="2" customWidth="1"/>
    <col min="11549" max="11549" width="1" style="2" customWidth="1"/>
    <col min="11550" max="11550" width="6.7109375" style="2" customWidth="1"/>
    <col min="11551" max="11551" width="1" style="2" customWidth="1"/>
    <col min="11552" max="11552" width="6.7109375" style="2" customWidth="1"/>
    <col min="11553" max="11553" width="1" style="2" customWidth="1"/>
    <col min="11554" max="11554" width="6.7109375" style="2" customWidth="1"/>
    <col min="11555" max="11555" width="1" style="2" customWidth="1"/>
    <col min="11556" max="11556" width="6.7109375" style="2" customWidth="1"/>
    <col min="11557" max="11557" width="1" style="2" customWidth="1"/>
    <col min="11558" max="11558" width="6.7109375" style="2" customWidth="1"/>
    <col min="11559" max="11559" width="1" style="2" customWidth="1"/>
    <col min="11560" max="11561" width="6.7109375" style="2" customWidth="1"/>
    <col min="11562" max="11776" width="11.42578125" style="2"/>
    <col min="11777" max="11777" width="2.5703125" style="2" customWidth="1"/>
    <col min="11778" max="11778" width="2.28515625" style="2" customWidth="1"/>
    <col min="11779" max="11779" width="3" style="2" customWidth="1"/>
    <col min="11780" max="11780" width="6.7109375" style="2" customWidth="1"/>
    <col min="11781" max="11781" width="1.5703125" style="2" customWidth="1"/>
    <col min="11782" max="11782" width="56" style="2" customWidth="1"/>
    <col min="11783" max="11785" width="5.7109375" style="2" customWidth="1"/>
    <col min="11786" max="11786" width="0.85546875" style="2" customWidth="1"/>
    <col min="11787" max="11789" width="5.7109375" style="2" customWidth="1"/>
    <col min="11790" max="11790" width="0.85546875" style="2" customWidth="1"/>
    <col min="11791" max="11793" width="5.7109375" style="2" customWidth="1"/>
    <col min="11794" max="11794" width="0.85546875" style="2" customWidth="1"/>
    <col min="11795" max="11796" width="5.7109375" style="2" customWidth="1"/>
    <col min="11797" max="11797" width="7.28515625" style="2" customWidth="1"/>
    <col min="11798" max="11799" width="11.42578125" style="2"/>
    <col min="11800" max="11800" width="4.7109375" style="2" customWidth="1"/>
    <col min="11801" max="11801" width="5" style="2" customWidth="1"/>
    <col min="11802" max="11802" width="2.28515625" style="2" customWidth="1"/>
    <col min="11803" max="11803" width="26" style="2" customWidth="1"/>
    <col min="11804" max="11804" width="8" style="2" customWidth="1"/>
    <col min="11805" max="11805" width="1" style="2" customWidth="1"/>
    <col min="11806" max="11806" width="6.7109375" style="2" customWidth="1"/>
    <col min="11807" max="11807" width="1" style="2" customWidth="1"/>
    <col min="11808" max="11808" width="6.7109375" style="2" customWidth="1"/>
    <col min="11809" max="11809" width="1" style="2" customWidth="1"/>
    <col min="11810" max="11810" width="6.7109375" style="2" customWidth="1"/>
    <col min="11811" max="11811" width="1" style="2" customWidth="1"/>
    <col min="11812" max="11812" width="6.7109375" style="2" customWidth="1"/>
    <col min="11813" max="11813" width="1" style="2" customWidth="1"/>
    <col min="11814" max="11814" width="6.7109375" style="2" customWidth="1"/>
    <col min="11815" max="11815" width="1" style="2" customWidth="1"/>
    <col min="11816" max="11817" width="6.7109375" style="2" customWidth="1"/>
    <col min="11818" max="12032" width="11.42578125" style="2"/>
    <col min="12033" max="12033" width="2.5703125" style="2" customWidth="1"/>
    <col min="12034" max="12034" width="2.28515625" style="2" customWidth="1"/>
    <col min="12035" max="12035" width="3" style="2" customWidth="1"/>
    <col min="12036" max="12036" width="6.7109375" style="2" customWidth="1"/>
    <col min="12037" max="12037" width="1.5703125" style="2" customWidth="1"/>
    <col min="12038" max="12038" width="56" style="2" customWidth="1"/>
    <col min="12039" max="12041" width="5.7109375" style="2" customWidth="1"/>
    <col min="12042" max="12042" width="0.85546875" style="2" customWidth="1"/>
    <col min="12043" max="12045" width="5.7109375" style="2" customWidth="1"/>
    <col min="12046" max="12046" width="0.85546875" style="2" customWidth="1"/>
    <col min="12047" max="12049" width="5.7109375" style="2" customWidth="1"/>
    <col min="12050" max="12050" width="0.85546875" style="2" customWidth="1"/>
    <col min="12051" max="12052" width="5.7109375" style="2" customWidth="1"/>
    <col min="12053" max="12053" width="7.28515625" style="2" customWidth="1"/>
    <col min="12054" max="12055" width="11.42578125" style="2"/>
    <col min="12056" max="12056" width="4.7109375" style="2" customWidth="1"/>
    <col min="12057" max="12057" width="5" style="2" customWidth="1"/>
    <col min="12058" max="12058" width="2.28515625" style="2" customWidth="1"/>
    <col min="12059" max="12059" width="26" style="2" customWidth="1"/>
    <col min="12060" max="12060" width="8" style="2" customWidth="1"/>
    <col min="12061" max="12061" width="1" style="2" customWidth="1"/>
    <col min="12062" max="12062" width="6.7109375" style="2" customWidth="1"/>
    <col min="12063" max="12063" width="1" style="2" customWidth="1"/>
    <col min="12064" max="12064" width="6.7109375" style="2" customWidth="1"/>
    <col min="12065" max="12065" width="1" style="2" customWidth="1"/>
    <col min="12066" max="12066" width="6.7109375" style="2" customWidth="1"/>
    <col min="12067" max="12067" width="1" style="2" customWidth="1"/>
    <col min="12068" max="12068" width="6.7109375" style="2" customWidth="1"/>
    <col min="12069" max="12069" width="1" style="2" customWidth="1"/>
    <col min="12070" max="12070" width="6.7109375" style="2" customWidth="1"/>
    <col min="12071" max="12071" width="1" style="2" customWidth="1"/>
    <col min="12072" max="12073" width="6.7109375" style="2" customWidth="1"/>
    <col min="12074" max="12288" width="11.42578125" style="2"/>
    <col min="12289" max="12289" width="2.5703125" style="2" customWidth="1"/>
    <col min="12290" max="12290" width="2.28515625" style="2" customWidth="1"/>
    <col min="12291" max="12291" width="3" style="2" customWidth="1"/>
    <col min="12292" max="12292" width="6.7109375" style="2" customWidth="1"/>
    <col min="12293" max="12293" width="1.5703125" style="2" customWidth="1"/>
    <col min="12294" max="12294" width="56" style="2" customWidth="1"/>
    <col min="12295" max="12297" width="5.7109375" style="2" customWidth="1"/>
    <col min="12298" max="12298" width="0.85546875" style="2" customWidth="1"/>
    <col min="12299" max="12301" width="5.7109375" style="2" customWidth="1"/>
    <col min="12302" max="12302" width="0.85546875" style="2" customWidth="1"/>
    <col min="12303" max="12305" width="5.7109375" style="2" customWidth="1"/>
    <col min="12306" max="12306" width="0.85546875" style="2" customWidth="1"/>
    <col min="12307" max="12308" width="5.7109375" style="2" customWidth="1"/>
    <col min="12309" max="12309" width="7.28515625" style="2" customWidth="1"/>
    <col min="12310" max="12311" width="11.42578125" style="2"/>
    <col min="12312" max="12312" width="4.7109375" style="2" customWidth="1"/>
    <col min="12313" max="12313" width="5" style="2" customWidth="1"/>
    <col min="12314" max="12314" width="2.28515625" style="2" customWidth="1"/>
    <col min="12315" max="12315" width="26" style="2" customWidth="1"/>
    <col min="12316" max="12316" width="8" style="2" customWidth="1"/>
    <col min="12317" max="12317" width="1" style="2" customWidth="1"/>
    <col min="12318" max="12318" width="6.7109375" style="2" customWidth="1"/>
    <col min="12319" max="12319" width="1" style="2" customWidth="1"/>
    <col min="12320" max="12320" width="6.7109375" style="2" customWidth="1"/>
    <col min="12321" max="12321" width="1" style="2" customWidth="1"/>
    <col min="12322" max="12322" width="6.7109375" style="2" customWidth="1"/>
    <col min="12323" max="12323" width="1" style="2" customWidth="1"/>
    <col min="12324" max="12324" width="6.7109375" style="2" customWidth="1"/>
    <col min="12325" max="12325" width="1" style="2" customWidth="1"/>
    <col min="12326" max="12326" width="6.7109375" style="2" customWidth="1"/>
    <col min="12327" max="12327" width="1" style="2" customWidth="1"/>
    <col min="12328" max="12329" width="6.7109375" style="2" customWidth="1"/>
    <col min="12330" max="12544" width="11.42578125" style="2"/>
    <col min="12545" max="12545" width="2.5703125" style="2" customWidth="1"/>
    <col min="12546" max="12546" width="2.28515625" style="2" customWidth="1"/>
    <col min="12547" max="12547" width="3" style="2" customWidth="1"/>
    <col min="12548" max="12548" width="6.7109375" style="2" customWidth="1"/>
    <col min="12549" max="12549" width="1.5703125" style="2" customWidth="1"/>
    <col min="12550" max="12550" width="56" style="2" customWidth="1"/>
    <col min="12551" max="12553" width="5.7109375" style="2" customWidth="1"/>
    <col min="12554" max="12554" width="0.85546875" style="2" customWidth="1"/>
    <col min="12555" max="12557" width="5.7109375" style="2" customWidth="1"/>
    <col min="12558" max="12558" width="0.85546875" style="2" customWidth="1"/>
    <col min="12559" max="12561" width="5.7109375" style="2" customWidth="1"/>
    <col min="12562" max="12562" width="0.85546875" style="2" customWidth="1"/>
    <col min="12563" max="12564" width="5.7109375" style="2" customWidth="1"/>
    <col min="12565" max="12565" width="7.28515625" style="2" customWidth="1"/>
    <col min="12566" max="12567" width="11.42578125" style="2"/>
    <col min="12568" max="12568" width="4.7109375" style="2" customWidth="1"/>
    <col min="12569" max="12569" width="5" style="2" customWidth="1"/>
    <col min="12570" max="12570" width="2.28515625" style="2" customWidth="1"/>
    <col min="12571" max="12571" width="26" style="2" customWidth="1"/>
    <col min="12572" max="12572" width="8" style="2" customWidth="1"/>
    <col min="12573" max="12573" width="1" style="2" customWidth="1"/>
    <col min="12574" max="12574" width="6.7109375" style="2" customWidth="1"/>
    <col min="12575" max="12575" width="1" style="2" customWidth="1"/>
    <col min="12576" max="12576" width="6.7109375" style="2" customWidth="1"/>
    <col min="12577" max="12577" width="1" style="2" customWidth="1"/>
    <col min="12578" max="12578" width="6.7109375" style="2" customWidth="1"/>
    <col min="12579" max="12579" width="1" style="2" customWidth="1"/>
    <col min="12580" max="12580" width="6.7109375" style="2" customWidth="1"/>
    <col min="12581" max="12581" width="1" style="2" customWidth="1"/>
    <col min="12582" max="12582" width="6.7109375" style="2" customWidth="1"/>
    <col min="12583" max="12583" width="1" style="2" customWidth="1"/>
    <col min="12584" max="12585" width="6.7109375" style="2" customWidth="1"/>
    <col min="12586" max="12800" width="11.42578125" style="2"/>
    <col min="12801" max="12801" width="2.5703125" style="2" customWidth="1"/>
    <col min="12802" max="12802" width="2.28515625" style="2" customWidth="1"/>
    <col min="12803" max="12803" width="3" style="2" customWidth="1"/>
    <col min="12804" max="12804" width="6.7109375" style="2" customWidth="1"/>
    <col min="12805" max="12805" width="1.5703125" style="2" customWidth="1"/>
    <col min="12806" max="12806" width="56" style="2" customWidth="1"/>
    <col min="12807" max="12809" width="5.7109375" style="2" customWidth="1"/>
    <col min="12810" max="12810" width="0.85546875" style="2" customWidth="1"/>
    <col min="12811" max="12813" width="5.7109375" style="2" customWidth="1"/>
    <col min="12814" max="12814" width="0.85546875" style="2" customWidth="1"/>
    <col min="12815" max="12817" width="5.7109375" style="2" customWidth="1"/>
    <col min="12818" max="12818" width="0.85546875" style="2" customWidth="1"/>
    <col min="12819" max="12820" width="5.7109375" style="2" customWidth="1"/>
    <col min="12821" max="12821" width="7.28515625" style="2" customWidth="1"/>
    <col min="12822" max="12823" width="11.42578125" style="2"/>
    <col min="12824" max="12824" width="4.7109375" style="2" customWidth="1"/>
    <col min="12825" max="12825" width="5" style="2" customWidth="1"/>
    <col min="12826" max="12826" width="2.28515625" style="2" customWidth="1"/>
    <col min="12827" max="12827" width="26" style="2" customWidth="1"/>
    <col min="12828" max="12828" width="8" style="2" customWidth="1"/>
    <col min="12829" max="12829" width="1" style="2" customWidth="1"/>
    <col min="12830" max="12830" width="6.7109375" style="2" customWidth="1"/>
    <col min="12831" max="12831" width="1" style="2" customWidth="1"/>
    <col min="12832" max="12832" width="6.7109375" style="2" customWidth="1"/>
    <col min="12833" max="12833" width="1" style="2" customWidth="1"/>
    <col min="12834" max="12834" width="6.7109375" style="2" customWidth="1"/>
    <col min="12835" max="12835" width="1" style="2" customWidth="1"/>
    <col min="12836" max="12836" width="6.7109375" style="2" customWidth="1"/>
    <col min="12837" max="12837" width="1" style="2" customWidth="1"/>
    <col min="12838" max="12838" width="6.7109375" style="2" customWidth="1"/>
    <col min="12839" max="12839" width="1" style="2" customWidth="1"/>
    <col min="12840" max="12841" width="6.7109375" style="2" customWidth="1"/>
    <col min="12842" max="13056" width="11.42578125" style="2"/>
    <col min="13057" max="13057" width="2.5703125" style="2" customWidth="1"/>
    <col min="13058" max="13058" width="2.28515625" style="2" customWidth="1"/>
    <col min="13059" max="13059" width="3" style="2" customWidth="1"/>
    <col min="13060" max="13060" width="6.7109375" style="2" customWidth="1"/>
    <col min="13061" max="13061" width="1.5703125" style="2" customWidth="1"/>
    <col min="13062" max="13062" width="56" style="2" customWidth="1"/>
    <col min="13063" max="13065" width="5.7109375" style="2" customWidth="1"/>
    <col min="13066" max="13066" width="0.85546875" style="2" customWidth="1"/>
    <col min="13067" max="13069" width="5.7109375" style="2" customWidth="1"/>
    <col min="13070" max="13070" width="0.85546875" style="2" customWidth="1"/>
    <col min="13071" max="13073" width="5.7109375" style="2" customWidth="1"/>
    <col min="13074" max="13074" width="0.85546875" style="2" customWidth="1"/>
    <col min="13075" max="13076" width="5.7109375" style="2" customWidth="1"/>
    <col min="13077" max="13077" width="7.28515625" style="2" customWidth="1"/>
    <col min="13078" max="13079" width="11.42578125" style="2"/>
    <col min="13080" max="13080" width="4.7109375" style="2" customWidth="1"/>
    <col min="13081" max="13081" width="5" style="2" customWidth="1"/>
    <col min="13082" max="13082" width="2.28515625" style="2" customWidth="1"/>
    <col min="13083" max="13083" width="26" style="2" customWidth="1"/>
    <col min="13084" max="13084" width="8" style="2" customWidth="1"/>
    <col min="13085" max="13085" width="1" style="2" customWidth="1"/>
    <col min="13086" max="13086" width="6.7109375" style="2" customWidth="1"/>
    <col min="13087" max="13087" width="1" style="2" customWidth="1"/>
    <col min="13088" max="13088" width="6.7109375" style="2" customWidth="1"/>
    <col min="13089" max="13089" width="1" style="2" customWidth="1"/>
    <col min="13090" max="13090" width="6.7109375" style="2" customWidth="1"/>
    <col min="13091" max="13091" width="1" style="2" customWidth="1"/>
    <col min="13092" max="13092" width="6.7109375" style="2" customWidth="1"/>
    <col min="13093" max="13093" width="1" style="2" customWidth="1"/>
    <col min="13094" max="13094" width="6.7109375" style="2" customWidth="1"/>
    <col min="13095" max="13095" width="1" style="2" customWidth="1"/>
    <col min="13096" max="13097" width="6.7109375" style="2" customWidth="1"/>
    <col min="13098" max="13312" width="11.42578125" style="2"/>
    <col min="13313" max="13313" width="2.5703125" style="2" customWidth="1"/>
    <col min="13314" max="13314" width="2.28515625" style="2" customWidth="1"/>
    <col min="13315" max="13315" width="3" style="2" customWidth="1"/>
    <col min="13316" max="13316" width="6.7109375" style="2" customWidth="1"/>
    <col min="13317" max="13317" width="1.5703125" style="2" customWidth="1"/>
    <col min="13318" max="13318" width="56" style="2" customWidth="1"/>
    <col min="13319" max="13321" width="5.7109375" style="2" customWidth="1"/>
    <col min="13322" max="13322" width="0.85546875" style="2" customWidth="1"/>
    <col min="13323" max="13325" width="5.7109375" style="2" customWidth="1"/>
    <col min="13326" max="13326" width="0.85546875" style="2" customWidth="1"/>
    <col min="13327" max="13329" width="5.7109375" style="2" customWidth="1"/>
    <col min="13330" max="13330" width="0.85546875" style="2" customWidth="1"/>
    <col min="13331" max="13332" width="5.7109375" style="2" customWidth="1"/>
    <col min="13333" max="13333" width="7.28515625" style="2" customWidth="1"/>
    <col min="13334" max="13335" width="11.42578125" style="2"/>
    <col min="13336" max="13336" width="4.7109375" style="2" customWidth="1"/>
    <col min="13337" max="13337" width="5" style="2" customWidth="1"/>
    <col min="13338" max="13338" width="2.28515625" style="2" customWidth="1"/>
    <col min="13339" max="13339" width="26" style="2" customWidth="1"/>
    <col min="13340" max="13340" width="8" style="2" customWidth="1"/>
    <col min="13341" max="13341" width="1" style="2" customWidth="1"/>
    <col min="13342" max="13342" width="6.7109375" style="2" customWidth="1"/>
    <col min="13343" max="13343" width="1" style="2" customWidth="1"/>
    <col min="13344" max="13344" width="6.7109375" style="2" customWidth="1"/>
    <col min="13345" max="13345" width="1" style="2" customWidth="1"/>
    <col min="13346" max="13346" width="6.7109375" style="2" customWidth="1"/>
    <col min="13347" max="13347" width="1" style="2" customWidth="1"/>
    <col min="13348" max="13348" width="6.7109375" style="2" customWidth="1"/>
    <col min="13349" max="13349" width="1" style="2" customWidth="1"/>
    <col min="13350" max="13350" width="6.7109375" style="2" customWidth="1"/>
    <col min="13351" max="13351" width="1" style="2" customWidth="1"/>
    <col min="13352" max="13353" width="6.7109375" style="2" customWidth="1"/>
    <col min="13354" max="13568" width="11.42578125" style="2"/>
    <col min="13569" max="13569" width="2.5703125" style="2" customWidth="1"/>
    <col min="13570" max="13570" width="2.28515625" style="2" customWidth="1"/>
    <col min="13571" max="13571" width="3" style="2" customWidth="1"/>
    <col min="13572" max="13572" width="6.7109375" style="2" customWidth="1"/>
    <col min="13573" max="13573" width="1.5703125" style="2" customWidth="1"/>
    <col min="13574" max="13574" width="56" style="2" customWidth="1"/>
    <col min="13575" max="13577" width="5.7109375" style="2" customWidth="1"/>
    <col min="13578" max="13578" width="0.85546875" style="2" customWidth="1"/>
    <col min="13579" max="13581" width="5.7109375" style="2" customWidth="1"/>
    <col min="13582" max="13582" width="0.85546875" style="2" customWidth="1"/>
    <col min="13583" max="13585" width="5.7109375" style="2" customWidth="1"/>
    <col min="13586" max="13586" width="0.85546875" style="2" customWidth="1"/>
    <col min="13587" max="13588" width="5.7109375" style="2" customWidth="1"/>
    <col min="13589" max="13589" width="7.28515625" style="2" customWidth="1"/>
    <col min="13590" max="13591" width="11.42578125" style="2"/>
    <col min="13592" max="13592" width="4.7109375" style="2" customWidth="1"/>
    <col min="13593" max="13593" width="5" style="2" customWidth="1"/>
    <col min="13594" max="13594" width="2.28515625" style="2" customWidth="1"/>
    <col min="13595" max="13595" width="26" style="2" customWidth="1"/>
    <col min="13596" max="13596" width="8" style="2" customWidth="1"/>
    <col min="13597" max="13597" width="1" style="2" customWidth="1"/>
    <col min="13598" max="13598" width="6.7109375" style="2" customWidth="1"/>
    <col min="13599" max="13599" width="1" style="2" customWidth="1"/>
    <col min="13600" max="13600" width="6.7109375" style="2" customWidth="1"/>
    <col min="13601" max="13601" width="1" style="2" customWidth="1"/>
    <col min="13602" max="13602" width="6.7109375" style="2" customWidth="1"/>
    <col min="13603" max="13603" width="1" style="2" customWidth="1"/>
    <col min="13604" max="13604" width="6.7109375" style="2" customWidth="1"/>
    <col min="13605" max="13605" width="1" style="2" customWidth="1"/>
    <col min="13606" max="13606" width="6.7109375" style="2" customWidth="1"/>
    <col min="13607" max="13607" width="1" style="2" customWidth="1"/>
    <col min="13608" max="13609" width="6.7109375" style="2" customWidth="1"/>
    <col min="13610" max="13824" width="11.42578125" style="2"/>
    <col min="13825" max="13825" width="2.5703125" style="2" customWidth="1"/>
    <col min="13826" max="13826" width="2.28515625" style="2" customWidth="1"/>
    <col min="13827" max="13827" width="3" style="2" customWidth="1"/>
    <col min="13828" max="13828" width="6.7109375" style="2" customWidth="1"/>
    <col min="13829" max="13829" width="1.5703125" style="2" customWidth="1"/>
    <col min="13830" max="13830" width="56" style="2" customWidth="1"/>
    <col min="13831" max="13833" width="5.7109375" style="2" customWidth="1"/>
    <col min="13834" max="13834" width="0.85546875" style="2" customWidth="1"/>
    <col min="13835" max="13837" width="5.7109375" style="2" customWidth="1"/>
    <col min="13838" max="13838" width="0.85546875" style="2" customWidth="1"/>
    <col min="13839" max="13841" width="5.7109375" style="2" customWidth="1"/>
    <col min="13842" max="13842" width="0.85546875" style="2" customWidth="1"/>
    <col min="13843" max="13844" width="5.7109375" style="2" customWidth="1"/>
    <col min="13845" max="13845" width="7.28515625" style="2" customWidth="1"/>
    <col min="13846" max="13847" width="11.42578125" style="2"/>
    <col min="13848" max="13848" width="4.7109375" style="2" customWidth="1"/>
    <col min="13849" max="13849" width="5" style="2" customWidth="1"/>
    <col min="13850" max="13850" width="2.28515625" style="2" customWidth="1"/>
    <col min="13851" max="13851" width="26" style="2" customWidth="1"/>
    <col min="13852" max="13852" width="8" style="2" customWidth="1"/>
    <col min="13853" max="13853" width="1" style="2" customWidth="1"/>
    <col min="13854" max="13854" width="6.7109375" style="2" customWidth="1"/>
    <col min="13855" max="13855" width="1" style="2" customWidth="1"/>
    <col min="13856" max="13856" width="6.7109375" style="2" customWidth="1"/>
    <col min="13857" max="13857" width="1" style="2" customWidth="1"/>
    <col min="13858" max="13858" width="6.7109375" style="2" customWidth="1"/>
    <col min="13859" max="13859" width="1" style="2" customWidth="1"/>
    <col min="13860" max="13860" width="6.7109375" style="2" customWidth="1"/>
    <col min="13861" max="13861" width="1" style="2" customWidth="1"/>
    <col min="13862" max="13862" width="6.7109375" style="2" customWidth="1"/>
    <col min="13863" max="13863" width="1" style="2" customWidth="1"/>
    <col min="13864" max="13865" width="6.7109375" style="2" customWidth="1"/>
    <col min="13866" max="14080" width="11.42578125" style="2"/>
    <col min="14081" max="14081" width="2.5703125" style="2" customWidth="1"/>
    <col min="14082" max="14082" width="2.28515625" style="2" customWidth="1"/>
    <col min="14083" max="14083" width="3" style="2" customWidth="1"/>
    <col min="14084" max="14084" width="6.7109375" style="2" customWidth="1"/>
    <col min="14085" max="14085" width="1.5703125" style="2" customWidth="1"/>
    <col min="14086" max="14086" width="56" style="2" customWidth="1"/>
    <col min="14087" max="14089" width="5.7109375" style="2" customWidth="1"/>
    <col min="14090" max="14090" width="0.85546875" style="2" customWidth="1"/>
    <col min="14091" max="14093" width="5.7109375" style="2" customWidth="1"/>
    <col min="14094" max="14094" width="0.85546875" style="2" customWidth="1"/>
    <col min="14095" max="14097" width="5.7109375" style="2" customWidth="1"/>
    <col min="14098" max="14098" width="0.85546875" style="2" customWidth="1"/>
    <col min="14099" max="14100" width="5.7109375" style="2" customWidth="1"/>
    <col min="14101" max="14101" width="7.28515625" style="2" customWidth="1"/>
    <col min="14102" max="14103" width="11.42578125" style="2"/>
    <col min="14104" max="14104" width="4.7109375" style="2" customWidth="1"/>
    <col min="14105" max="14105" width="5" style="2" customWidth="1"/>
    <col min="14106" max="14106" width="2.28515625" style="2" customWidth="1"/>
    <col min="14107" max="14107" width="26" style="2" customWidth="1"/>
    <col min="14108" max="14108" width="8" style="2" customWidth="1"/>
    <col min="14109" max="14109" width="1" style="2" customWidth="1"/>
    <col min="14110" max="14110" width="6.7109375" style="2" customWidth="1"/>
    <col min="14111" max="14111" width="1" style="2" customWidth="1"/>
    <col min="14112" max="14112" width="6.7109375" style="2" customWidth="1"/>
    <col min="14113" max="14113" width="1" style="2" customWidth="1"/>
    <col min="14114" max="14114" width="6.7109375" style="2" customWidth="1"/>
    <col min="14115" max="14115" width="1" style="2" customWidth="1"/>
    <col min="14116" max="14116" width="6.7109375" style="2" customWidth="1"/>
    <col min="14117" max="14117" width="1" style="2" customWidth="1"/>
    <col min="14118" max="14118" width="6.7109375" style="2" customWidth="1"/>
    <col min="14119" max="14119" width="1" style="2" customWidth="1"/>
    <col min="14120" max="14121" width="6.7109375" style="2" customWidth="1"/>
    <col min="14122" max="14336" width="11.42578125" style="2"/>
    <col min="14337" max="14337" width="2.5703125" style="2" customWidth="1"/>
    <col min="14338" max="14338" width="2.28515625" style="2" customWidth="1"/>
    <col min="14339" max="14339" width="3" style="2" customWidth="1"/>
    <col min="14340" max="14340" width="6.7109375" style="2" customWidth="1"/>
    <col min="14341" max="14341" width="1.5703125" style="2" customWidth="1"/>
    <col min="14342" max="14342" width="56" style="2" customWidth="1"/>
    <col min="14343" max="14345" width="5.7109375" style="2" customWidth="1"/>
    <col min="14346" max="14346" width="0.85546875" style="2" customWidth="1"/>
    <col min="14347" max="14349" width="5.7109375" style="2" customWidth="1"/>
    <col min="14350" max="14350" width="0.85546875" style="2" customWidth="1"/>
    <col min="14351" max="14353" width="5.7109375" style="2" customWidth="1"/>
    <col min="14354" max="14354" width="0.85546875" style="2" customWidth="1"/>
    <col min="14355" max="14356" width="5.7109375" style="2" customWidth="1"/>
    <col min="14357" max="14357" width="7.28515625" style="2" customWidth="1"/>
    <col min="14358" max="14359" width="11.42578125" style="2"/>
    <col min="14360" max="14360" width="4.7109375" style="2" customWidth="1"/>
    <col min="14361" max="14361" width="5" style="2" customWidth="1"/>
    <col min="14362" max="14362" width="2.28515625" style="2" customWidth="1"/>
    <col min="14363" max="14363" width="26" style="2" customWidth="1"/>
    <col min="14364" max="14364" width="8" style="2" customWidth="1"/>
    <col min="14365" max="14365" width="1" style="2" customWidth="1"/>
    <col min="14366" max="14366" width="6.7109375" style="2" customWidth="1"/>
    <col min="14367" max="14367" width="1" style="2" customWidth="1"/>
    <col min="14368" max="14368" width="6.7109375" style="2" customWidth="1"/>
    <col min="14369" max="14369" width="1" style="2" customWidth="1"/>
    <col min="14370" max="14370" width="6.7109375" style="2" customWidth="1"/>
    <col min="14371" max="14371" width="1" style="2" customWidth="1"/>
    <col min="14372" max="14372" width="6.7109375" style="2" customWidth="1"/>
    <col min="14373" max="14373" width="1" style="2" customWidth="1"/>
    <col min="14374" max="14374" width="6.7109375" style="2" customWidth="1"/>
    <col min="14375" max="14375" width="1" style="2" customWidth="1"/>
    <col min="14376" max="14377" width="6.7109375" style="2" customWidth="1"/>
    <col min="14378" max="14592" width="11.42578125" style="2"/>
    <col min="14593" max="14593" width="2.5703125" style="2" customWidth="1"/>
    <col min="14594" max="14594" width="2.28515625" style="2" customWidth="1"/>
    <col min="14595" max="14595" width="3" style="2" customWidth="1"/>
    <col min="14596" max="14596" width="6.7109375" style="2" customWidth="1"/>
    <col min="14597" max="14597" width="1.5703125" style="2" customWidth="1"/>
    <col min="14598" max="14598" width="56" style="2" customWidth="1"/>
    <col min="14599" max="14601" width="5.7109375" style="2" customWidth="1"/>
    <col min="14602" max="14602" width="0.85546875" style="2" customWidth="1"/>
    <col min="14603" max="14605" width="5.7109375" style="2" customWidth="1"/>
    <col min="14606" max="14606" width="0.85546875" style="2" customWidth="1"/>
    <col min="14607" max="14609" width="5.7109375" style="2" customWidth="1"/>
    <col min="14610" max="14610" width="0.85546875" style="2" customWidth="1"/>
    <col min="14611" max="14612" width="5.7109375" style="2" customWidth="1"/>
    <col min="14613" max="14613" width="7.28515625" style="2" customWidth="1"/>
    <col min="14614" max="14615" width="11.42578125" style="2"/>
    <col min="14616" max="14616" width="4.7109375" style="2" customWidth="1"/>
    <col min="14617" max="14617" width="5" style="2" customWidth="1"/>
    <col min="14618" max="14618" width="2.28515625" style="2" customWidth="1"/>
    <col min="14619" max="14619" width="26" style="2" customWidth="1"/>
    <col min="14620" max="14620" width="8" style="2" customWidth="1"/>
    <col min="14621" max="14621" width="1" style="2" customWidth="1"/>
    <col min="14622" max="14622" width="6.7109375" style="2" customWidth="1"/>
    <col min="14623" max="14623" width="1" style="2" customWidth="1"/>
    <col min="14624" max="14624" width="6.7109375" style="2" customWidth="1"/>
    <col min="14625" max="14625" width="1" style="2" customWidth="1"/>
    <col min="14626" max="14626" width="6.7109375" style="2" customWidth="1"/>
    <col min="14627" max="14627" width="1" style="2" customWidth="1"/>
    <col min="14628" max="14628" width="6.7109375" style="2" customWidth="1"/>
    <col min="14629" max="14629" width="1" style="2" customWidth="1"/>
    <col min="14630" max="14630" width="6.7109375" style="2" customWidth="1"/>
    <col min="14631" max="14631" width="1" style="2" customWidth="1"/>
    <col min="14632" max="14633" width="6.7109375" style="2" customWidth="1"/>
    <col min="14634" max="14848" width="11.42578125" style="2"/>
    <col min="14849" max="14849" width="2.5703125" style="2" customWidth="1"/>
    <col min="14850" max="14850" width="2.28515625" style="2" customWidth="1"/>
    <col min="14851" max="14851" width="3" style="2" customWidth="1"/>
    <col min="14852" max="14852" width="6.7109375" style="2" customWidth="1"/>
    <col min="14853" max="14853" width="1.5703125" style="2" customWidth="1"/>
    <col min="14854" max="14854" width="56" style="2" customWidth="1"/>
    <col min="14855" max="14857" width="5.7109375" style="2" customWidth="1"/>
    <col min="14858" max="14858" width="0.85546875" style="2" customWidth="1"/>
    <col min="14859" max="14861" width="5.7109375" style="2" customWidth="1"/>
    <col min="14862" max="14862" width="0.85546875" style="2" customWidth="1"/>
    <col min="14863" max="14865" width="5.7109375" style="2" customWidth="1"/>
    <col min="14866" max="14866" width="0.85546875" style="2" customWidth="1"/>
    <col min="14867" max="14868" width="5.7109375" style="2" customWidth="1"/>
    <col min="14869" max="14869" width="7.28515625" style="2" customWidth="1"/>
    <col min="14870" max="14871" width="11.42578125" style="2"/>
    <col min="14872" max="14872" width="4.7109375" style="2" customWidth="1"/>
    <col min="14873" max="14873" width="5" style="2" customWidth="1"/>
    <col min="14874" max="14874" width="2.28515625" style="2" customWidth="1"/>
    <col min="14875" max="14875" width="26" style="2" customWidth="1"/>
    <col min="14876" max="14876" width="8" style="2" customWidth="1"/>
    <col min="14877" max="14877" width="1" style="2" customWidth="1"/>
    <col min="14878" max="14878" width="6.7109375" style="2" customWidth="1"/>
    <col min="14879" max="14879" width="1" style="2" customWidth="1"/>
    <col min="14880" max="14880" width="6.7109375" style="2" customWidth="1"/>
    <col min="14881" max="14881" width="1" style="2" customWidth="1"/>
    <col min="14882" max="14882" width="6.7109375" style="2" customWidth="1"/>
    <col min="14883" max="14883" width="1" style="2" customWidth="1"/>
    <col min="14884" max="14884" width="6.7109375" style="2" customWidth="1"/>
    <col min="14885" max="14885" width="1" style="2" customWidth="1"/>
    <col min="14886" max="14886" width="6.7109375" style="2" customWidth="1"/>
    <col min="14887" max="14887" width="1" style="2" customWidth="1"/>
    <col min="14888" max="14889" width="6.7109375" style="2" customWidth="1"/>
    <col min="14890" max="15104" width="11.42578125" style="2"/>
    <col min="15105" max="15105" width="2.5703125" style="2" customWidth="1"/>
    <col min="15106" max="15106" width="2.28515625" style="2" customWidth="1"/>
    <col min="15107" max="15107" width="3" style="2" customWidth="1"/>
    <col min="15108" max="15108" width="6.7109375" style="2" customWidth="1"/>
    <col min="15109" max="15109" width="1.5703125" style="2" customWidth="1"/>
    <col min="15110" max="15110" width="56" style="2" customWidth="1"/>
    <col min="15111" max="15113" width="5.7109375" style="2" customWidth="1"/>
    <col min="15114" max="15114" width="0.85546875" style="2" customWidth="1"/>
    <col min="15115" max="15117" width="5.7109375" style="2" customWidth="1"/>
    <col min="15118" max="15118" width="0.85546875" style="2" customWidth="1"/>
    <col min="15119" max="15121" width="5.7109375" style="2" customWidth="1"/>
    <col min="15122" max="15122" width="0.85546875" style="2" customWidth="1"/>
    <col min="15123" max="15124" width="5.7109375" style="2" customWidth="1"/>
    <col min="15125" max="15125" width="7.28515625" style="2" customWidth="1"/>
    <col min="15126" max="15127" width="11.42578125" style="2"/>
    <col min="15128" max="15128" width="4.7109375" style="2" customWidth="1"/>
    <col min="15129" max="15129" width="5" style="2" customWidth="1"/>
    <col min="15130" max="15130" width="2.28515625" style="2" customWidth="1"/>
    <col min="15131" max="15131" width="26" style="2" customWidth="1"/>
    <col min="15132" max="15132" width="8" style="2" customWidth="1"/>
    <col min="15133" max="15133" width="1" style="2" customWidth="1"/>
    <col min="15134" max="15134" width="6.7109375" style="2" customWidth="1"/>
    <col min="15135" max="15135" width="1" style="2" customWidth="1"/>
    <col min="15136" max="15136" width="6.7109375" style="2" customWidth="1"/>
    <col min="15137" max="15137" width="1" style="2" customWidth="1"/>
    <col min="15138" max="15138" width="6.7109375" style="2" customWidth="1"/>
    <col min="15139" max="15139" width="1" style="2" customWidth="1"/>
    <col min="15140" max="15140" width="6.7109375" style="2" customWidth="1"/>
    <col min="15141" max="15141" width="1" style="2" customWidth="1"/>
    <col min="15142" max="15142" width="6.7109375" style="2" customWidth="1"/>
    <col min="15143" max="15143" width="1" style="2" customWidth="1"/>
    <col min="15144" max="15145" width="6.7109375" style="2" customWidth="1"/>
    <col min="15146" max="15360" width="11.42578125" style="2"/>
    <col min="15361" max="15361" width="2.5703125" style="2" customWidth="1"/>
    <col min="15362" max="15362" width="2.28515625" style="2" customWidth="1"/>
    <col min="15363" max="15363" width="3" style="2" customWidth="1"/>
    <col min="15364" max="15364" width="6.7109375" style="2" customWidth="1"/>
    <col min="15365" max="15365" width="1.5703125" style="2" customWidth="1"/>
    <col min="15366" max="15366" width="56" style="2" customWidth="1"/>
    <col min="15367" max="15369" width="5.7109375" style="2" customWidth="1"/>
    <col min="15370" max="15370" width="0.85546875" style="2" customWidth="1"/>
    <col min="15371" max="15373" width="5.7109375" style="2" customWidth="1"/>
    <col min="15374" max="15374" width="0.85546875" style="2" customWidth="1"/>
    <col min="15375" max="15377" width="5.7109375" style="2" customWidth="1"/>
    <col min="15378" max="15378" width="0.85546875" style="2" customWidth="1"/>
    <col min="15379" max="15380" width="5.7109375" style="2" customWidth="1"/>
    <col min="15381" max="15381" width="7.28515625" style="2" customWidth="1"/>
    <col min="15382" max="15383" width="11.42578125" style="2"/>
    <col min="15384" max="15384" width="4.7109375" style="2" customWidth="1"/>
    <col min="15385" max="15385" width="5" style="2" customWidth="1"/>
    <col min="15386" max="15386" width="2.28515625" style="2" customWidth="1"/>
    <col min="15387" max="15387" width="26" style="2" customWidth="1"/>
    <col min="15388" max="15388" width="8" style="2" customWidth="1"/>
    <col min="15389" max="15389" width="1" style="2" customWidth="1"/>
    <col min="15390" max="15390" width="6.7109375" style="2" customWidth="1"/>
    <col min="15391" max="15391" width="1" style="2" customWidth="1"/>
    <col min="15392" max="15392" width="6.7109375" style="2" customWidth="1"/>
    <col min="15393" max="15393" width="1" style="2" customWidth="1"/>
    <col min="15394" max="15394" width="6.7109375" style="2" customWidth="1"/>
    <col min="15395" max="15395" width="1" style="2" customWidth="1"/>
    <col min="15396" max="15396" width="6.7109375" style="2" customWidth="1"/>
    <col min="15397" max="15397" width="1" style="2" customWidth="1"/>
    <col min="15398" max="15398" width="6.7109375" style="2" customWidth="1"/>
    <col min="15399" max="15399" width="1" style="2" customWidth="1"/>
    <col min="15400" max="15401" width="6.7109375" style="2" customWidth="1"/>
    <col min="15402" max="15616" width="11.42578125" style="2"/>
    <col min="15617" max="15617" width="2.5703125" style="2" customWidth="1"/>
    <col min="15618" max="15618" width="2.28515625" style="2" customWidth="1"/>
    <col min="15619" max="15619" width="3" style="2" customWidth="1"/>
    <col min="15620" max="15620" width="6.7109375" style="2" customWidth="1"/>
    <col min="15621" max="15621" width="1.5703125" style="2" customWidth="1"/>
    <col min="15622" max="15622" width="56" style="2" customWidth="1"/>
    <col min="15623" max="15625" width="5.7109375" style="2" customWidth="1"/>
    <col min="15626" max="15626" width="0.85546875" style="2" customWidth="1"/>
    <col min="15627" max="15629" width="5.7109375" style="2" customWidth="1"/>
    <col min="15630" max="15630" width="0.85546875" style="2" customWidth="1"/>
    <col min="15631" max="15633" width="5.7109375" style="2" customWidth="1"/>
    <col min="15634" max="15634" width="0.85546875" style="2" customWidth="1"/>
    <col min="15635" max="15636" width="5.7109375" style="2" customWidth="1"/>
    <col min="15637" max="15637" width="7.28515625" style="2" customWidth="1"/>
    <col min="15638" max="15639" width="11.42578125" style="2"/>
    <col min="15640" max="15640" width="4.7109375" style="2" customWidth="1"/>
    <col min="15641" max="15641" width="5" style="2" customWidth="1"/>
    <col min="15642" max="15642" width="2.28515625" style="2" customWidth="1"/>
    <col min="15643" max="15643" width="26" style="2" customWidth="1"/>
    <col min="15644" max="15644" width="8" style="2" customWidth="1"/>
    <col min="15645" max="15645" width="1" style="2" customWidth="1"/>
    <col min="15646" max="15646" width="6.7109375" style="2" customWidth="1"/>
    <col min="15647" max="15647" width="1" style="2" customWidth="1"/>
    <col min="15648" max="15648" width="6.7109375" style="2" customWidth="1"/>
    <col min="15649" max="15649" width="1" style="2" customWidth="1"/>
    <col min="15650" max="15650" width="6.7109375" style="2" customWidth="1"/>
    <col min="15651" max="15651" width="1" style="2" customWidth="1"/>
    <col min="15652" max="15652" width="6.7109375" style="2" customWidth="1"/>
    <col min="15653" max="15653" width="1" style="2" customWidth="1"/>
    <col min="15654" max="15654" width="6.7109375" style="2" customWidth="1"/>
    <col min="15655" max="15655" width="1" style="2" customWidth="1"/>
    <col min="15656" max="15657" width="6.7109375" style="2" customWidth="1"/>
    <col min="15658" max="15872" width="11.42578125" style="2"/>
    <col min="15873" max="15873" width="2.5703125" style="2" customWidth="1"/>
    <col min="15874" max="15874" width="2.28515625" style="2" customWidth="1"/>
    <col min="15875" max="15875" width="3" style="2" customWidth="1"/>
    <col min="15876" max="15876" width="6.7109375" style="2" customWidth="1"/>
    <col min="15877" max="15877" width="1.5703125" style="2" customWidth="1"/>
    <col min="15878" max="15878" width="56" style="2" customWidth="1"/>
    <col min="15879" max="15881" width="5.7109375" style="2" customWidth="1"/>
    <col min="15882" max="15882" width="0.85546875" style="2" customWidth="1"/>
    <col min="15883" max="15885" width="5.7109375" style="2" customWidth="1"/>
    <col min="15886" max="15886" width="0.85546875" style="2" customWidth="1"/>
    <col min="15887" max="15889" width="5.7109375" style="2" customWidth="1"/>
    <col min="15890" max="15890" width="0.85546875" style="2" customWidth="1"/>
    <col min="15891" max="15892" width="5.7109375" style="2" customWidth="1"/>
    <col min="15893" max="15893" width="7.28515625" style="2" customWidth="1"/>
    <col min="15894" max="15895" width="11.42578125" style="2"/>
    <col min="15896" max="15896" width="4.7109375" style="2" customWidth="1"/>
    <col min="15897" max="15897" width="5" style="2" customWidth="1"/>
    <col min="15898" max="15898" width="2.28515625" style="2" customWidth="1"/>
    <col min="15899" max="15899" width="26" style="2" customWidth="1"/>
    <col min="15900" max="15900" width="8" style="2" customWidth="1"/>
    <col min="15901" max="15901" width="1" style="2" customWidth="1"/>
    <col min="15902" max="15902" width="6.7109375" style="2" customWidth="1"/>
    <col min="15903" max="15903" width="1" style="2" customWidth="1"/>
    <col min="15904" max="15904" width="6.7109375" style="2" customWidth="1"/>
    <col min="15905" max="15905" width="1" style="2" customWidth="1"/>
    <col min="15906" max="15906" width="6.7109375" style="2" customWidth="1"/>
    <col min="15907" max="15907" width="1" style="2" customWidth="1"/>
    <col min="15908" max="15908" width="6.7109375" style="2" customWidth="1"/>
    <col min="15909" max="15909" width="1" style="2" customWidth="1"/>
    <col min="15910" max="15910" width="6.7109375" style="2" customWidth="1"/>
    <col min="15911" max="15911" width="1" style="2" customWidth="1"/>
    <col min="15912" max="15913" width="6.7109375" style="2" customWidth="1"/>
    <col min="15914" max="16128" width="11.42578125" style="2"/>
    <col min="16129" max="16129" width="2.5703125" style="2" customWidth="1"/>
    <col min="16130" max="16130" width="2.28515625" style="2" customWidth="1"/>
    <col min="16131" max="16131" width="3" style="2" customWidth="1"/>
    <col min="16132" max="16132" width="6.7109375" style="2" customWidth="1"/>
    <col min="16133" max="16133" width="1.5703125" style="2" customWidth="1"/>
    <col min="16134" max="16134" width="56" style="2" customWidth="1"/>
    <col min="16135" max="16137" width="5.7109375" style="2" customWidth="1"/>
    <col min="16138" max="16138" width="0.85546875" style="2" customWidth="1"/>
    <col min="16139" max="16141" width="5.7109375" style="2" customWidth="1"/>
    <col min="16142" max="16142" width="0.85546875" style="2" customWidth="1"/>
    <col min="16143" max="16145" width="5.7109375" style="2" customWidth="1"/>
    <col min="16146" max="16146" width="0.85546875" style="2" customWidth="1"/>
    <col min="16147" max="16148" width="5.7109375" style="2" customWidth="1"/>
    <col min="16149" max="16149" width="7.28515625" style="2" customWidth="1"/>
    <col min="16150" max="16151" width="11.42578125" style="2"/>
    <col min="16152" max="16152" width="4.7109375" style="2" customWidth="1"/>
    <col min="16153" max="16153" width="5" style="2" customWidth="1"/>
    <col min="16154" max="16154" width="2.28515625" style="2" customWidth="1"/>
    <col min="16155" max="16155" width="26" style="2" customWidth="1"/>
    <col min="16156" max="16156" width="8" style="2" customWidth="1"/>
    <col min="16157" max="16157" width="1" style="2" customWidth="1"/>
    <col min="16158" max="16158" width="6.7109375" style="2" customWidth="1"/>
    <col min="16159" max="16159" width="1" style="2" customWidth="1"/>
    <col min="16160" max="16160" width="6.7109375" style="2" customWidth="1"/>
    <col min="16161" max="16161" width="1" style="2" customWidth="1"/>
    <col min="16162" max="16162" width="6.7109375" style="2" customWidth="1"/>
    <col min="16163" max="16163" width="1" style="2" customWidth="1"/>
    <col min="16164" max="16164" width="6.7109375" style="2" customWidth="1"/>
    <col min="16165" max="16165" width="1" style="2" customWidth="1"/>
    <col min="16166" max="16166" width="6.7109375" style="2" customWidth="1"/>
    <col min="16167" max="16167" width="1" style="2" customWidth="1"/>
    <col min="16168" max="16169" width="6.7109375" style="2" customWidth="1"/>
    <col min="16170" max="16384" width="11.42578125" style="2"/>
  </cols>
  <sheetData>
    <row r="1" spans="1:42" ht="13.5" customHeight="1">
      <c r="G1" s="183"/>
      <c r="H1" s="183"/>
      <c r="I1" s="183"/>
      <c r="J1" s="183"/>
      <c r="K1" s="183"/>
      <c r="L1" s="183"/>
      <c r="M1" s="183"/>
      <c r="N1" s="183"/>
      <c r="O1" s="183"/>
      <c r="P1" s="183"/>
      <c r="Q1" s="183"/>
      <c r="R1" s="183"/>
      <c r="S1" s="183"/>
      <c r="T1" s="183"/>
      <c r="U1" s="183"/>
      <c r="V1" s="183"/>
      <c r="W1" s="183"/>
    </row>
    <row r="2" spans="1:42" ht="3.75" customHeight="1">
      <c r="A2" s="210"/>
      <c r="B2" s="210"/>
      <c r="C2" s="210"/>
      <c r="D2" s="59"/>
      <c r="E2" s="59"/>
      <c r="F2" s="59"/>
      <c r="G2" s="185"/>
      <c r="H2" s="185"/>
      <c r="I2" s="185"/>
      <c r="J2" s="185"/>
      <c r="K2" s="185"/>
      <c r="L2" s="185"/>
      <c r="M2" s="185"/>
      <c r="N2" s="185"/>
      <c r="O2" s="185"/>
      <c r="P2" s="185"/>
      <c r="Q2" s="185"/>
      <c r="R2" s="185"/>
      <c r="S2" s="185"/>
      <c r="T2" s="185"/>
      <c r="U2" s="185"/>
      <c r="V2" s="183"/>
      <c r="W2" s="183"/>
    </row>
    <row r="3" spans="1:42" ht="12.75" customHeight="1">
      <c r="A3" s="210"/>
      <c r="B3" s="210"/>
      <c r="C3" s="210"/>
      <c r="D3" s="2253" t="s">
        <v>115</v>
      </c>
      <c r="E3" s="2253"/>
      <c r="F3" s="2253"/>
      <c r="G3" s="2253"/>
      <c r="H3" s="2253"/>
      <c r="I3" s="2253"/>
      <c r="J3" s="2253"/>
      <c r="K3" s="2253"/>
      <c r="L3" s="2253"/>
      <c r="M3" s="2253"/>
      <c r="N3" s="2253"/>
      <c r="O3" s="2253"/>
      <c r="P3" s="2253"/>
      <c r="Q3" s="2253"/>
      <c r="R3" s="2253"/>
      <c r="S3" s="2253"/>
      <c r="T3" s="2253"/>
      <c r="U3" s="2253"/>
      <c r="V3" s="183"/>
      <c r="W3" s="59"/>
      <c r="X3" s="59"/>
      <c r="Y3" s="2273"/>
      <c r="Z3" s="2273"/>
      <c r="AA3" s="2273"/>
      <c r="AB3" s="2273"/>
      <c r="AC3" s="2273"/>
      <c r="AD3" s="2273"/>
      <c r="AE3" s="2273"/>
      <c r="AF3" s="2273"/>
      <c r="AG3" s="2273"/>
      <c r="AH3" s="2273"/>
      <c r="AI3" s="2273"/>
      <c r="AJ3" s="2273"/>
      <c r="AK3" s="2273"/>
      <c r="AL3" s="2273"/>
      <c r="AM3" s="2273"/>
    </row>
    <row r="4" spans="1:42" s="59" customFormat="1" ht="12.75" customHeight="1">
      <c r="A4" s="210"/>
      <c r="B4" s="211"/>
      <c r="C4" s="211"/>
      <c r="D4" s="2253" t="s">
        <v>77</v>
      </c>
      <c r="E4" s="2253"/>
      <c r="F4" s="2253"/>
      <c r="G4" s="2253"/>
      <c r="H4" s="2253"/>
      <c r="I4" s="2253"/>
      <c r="J4" s="2253"/>
      <c r="K4" s="2253"/>
      <c r="L4" s="2253"/>
      <c r="M4" s="2253"/>
      <c r="N4" s="2253"/>
      <c r="O4" s="2253"/>
      <c r="P4" s="2253"/>
      <c r="Q4" s="2253"/>
      <c r="R4" s="2253"/>
      <c r="S4" s="2253"/>
      <c r="T4" s="2253"/>
      <c r="U4" s="2253"/>
      <c r="V4" s="185"/>
      <c r="W4" s="186"/>
      <c r="X4" s="186"/>
      <c r="Y4" s="188"/>
      <c r="AO4" s="189"/>
      <c r="AP4" s="189"/>
    </row>
    <row r="5" spans="1:42" s="59" customFormat="1" ht="3" customHeight="1">
      <c r="A5" s="210"/>
      <c r="B5" s="210"/>
      <c r="C5" s="210"/>
      <c r="E5" s="150"/>
      <c r="F5" s="150"/>
      <c r="G5" s="150"/>
      <c r="H5" s="190"/>
      <c r="I5" s="190"/>
      <c r="J5" s="190"/>
      <c r="K5" s="150"/>
      <c r="L5" s="190"/>
      <c r="M5" s="190"/>
      <c r="N5" s="190"/>
      <c r="O5" s="150"/>
      <c r="P5" s="190"/>
      <c r="Q5" s="190"/>
      <c r="R5" s="190"/>
      <c r="S5" s="190"/>
      <c r="T5" s="190"/>
      <c r="U5" s="191"/>
      <c r="V5" s="185"/>
      <c r="Y5" s="64"/>
    </row>
    <row r="6" spans="1:42" s="59" customFormat="1" ht="12" customHeight="1">
      <c r="A6" s="180"/>
      <c r="B6" s="180"/>
      <c r="C6" s="180"/>
      <c r="D6" s="2263" t="s">
        <v>2</v>
      </c>
      <c r="E6" s="2219" t="s">
        <v>3</v>
      </c>
      <c r="F6" s="2219"/>
      <c r="G6" s="2254" t="s">
        <v>116</v>
      </c>
      <c r="H6" s="2254"/>
      <c r="I6" s="2254"/>
      <c r="J6" s="2254"/>
      <c r="K6" s="2254"/>
      <c r="L6" s="2254"/>
      <c r="M6" s="2254"/>
      <c r="N6" s="2254"/>
      <c r="O6" s="2254"/>
      <c r="P6" s="2254"/>
      <c r="Q6" s="2254"/>
      <c r="R6" s="94"/>
      <c r="S6" s="94"/>
      <c r="T6" s="94"/>
      <c r="U6" s="2255" t="s">
        <v>8</v>
      </c>
      <c r="V6" s="185"/>
      <c r="Y6" s="64"/>
    </row>
    <row r="7" spans="1:42" ht="12" customHeight="1">
      <c r="A7" s="180" t="s">
        <v>9</v>
      </c>
      <c r="B7" s="180" t="s">
        <v>10</v>
      </c>
      <c r="C7" s="180" t="s">
        <v>11</v>
      </c>
      <c r="D7" s="2217"/>
      <c r="E7" s="2220"/>
      <c r="F7" s="2220"/>
      <c r="G7" s="2254" t="s">
        <v>117</v>
      </c>
      <c r="H7" s="2254"/>
      <c r="I7" s="2254"/>
      <c r="J7" s="192"/>
      <c r="K7" s="2254" t="s">
        <v>118</v>
      </c>
      <c r="L7" s="2254"/>
      <c r="M7" s="2254"/>
      <c r="N7" s="192"/>
      <c r="O7" s="2254" t="s">
        <v>13</v>
      </c>
      <c r="P7" s="2254"/>
      <c r="Q7" s="2254"/>
      <c r="R7" s="192"/>
      <c r="S7" s="2252" t="s">
        <v>112</v>
      </c>
      <c r="T7" s="2252"/>
      <c r="U7" s="2243"/>
      <c r="V7" s="183"/>
      <c r="W7" s="180"/>
    </row>
    <row r="8" spans="1:42" ht="12" customHeight="1">
      <c r="A8" s="180"/>
      <c r="B8" s="180"/>
      <c r="C8" s="180"/>
      <c r="D8" s="2218"/>
      <c r="E8" s="2221"/>
      <c r="F8" s="2221"/>
      <c r="G8" s="97" t="s">
        <v>18</v>
      </c>
      <c r="H8" s="97" t="s">
        <v>19</v>
      </c>
      <c r="I8" s="97" t="s">
        <v>8</v>
      </c>
      <c r="J8" s="97"/>
      <c r="K8" s="97" t="s">
        <v>18</v>
      </c>
      <c r="L8" s="97" t="s">
        <v>19</v>
      </c>
      <c r="M8" s="97" t="s">
        <v>8</v>
      </c>
      <c r="N8" s="97"/>
      <c r="O8" s="97" t="s">
        <v>18</v>
      </c>
      <c r="P8" s="97" t="s">
        <v>19</v>
      </c>
      <c r="Q8" s="97" t="s">
        <v>8</v>
      </c>
      <c r="R8" s="97"/>
      <c r="S8" s="97" t="s">
        <v>18</v>
      </c>
      <c r="T8" s="97" t="s">
        <v>19</v>
      </c>
      <c r="U8" s="2244"/>
      <c r="V8" s="183"/>
      <c r="W8" s="59"/>
    </row>
    <row r="9" spans="1:42">
      <c r="A9" s="180"/>
      <c r="B9" s="180"/>
      <c r="C9" s="180"/>
      <c r="D9" s="2212">
        <v>1401</v>
      </c>
      <c r="E9" s="13" t="s">
        <v>20</v>
      </c>
      <c r="F9" s="14"/>
      <c r="G9" s="15">
        <f>SUM(G10:G17)</f>
        <v>115</v>
      </c>
      <c r="H9" s="15">
        <f>SUM(H10:H17)</f>
        <v>30</v>
      </c>
      <c r="I9" s="15">
        <f t="shared" ref="I9:I61" si="0">SUM(G9:H9)</f>
        <v>145</v>
      </c>
      <c r="J9" s="15"/>
      <c r="K9" s="15">
        <f>SUM(K10:K17)</f>
        <v>16</v>
      </c>
      <c r="L9" s="15">
        <f>SUM(L10:L17)</f>
        <v>4</v>
      </c>
      <c r="M9" s="193">
        <f t="shared" ref="M9:M61" si="1">SUM(K9:L9)</f>
        <v>20</v>
      </c>
      <c r="N9" s="193"/>
      <c r="O9" s="15">
        <f>SUM(O10:O17)</f>
        <v>104</v>
      </c>
      <c r="P9" s="15">
        <f>SUM(P10:P17)</f>
        <v>35</v>
      </c>
      <c r="Q9" s="193">
        <f t="shared" ref="Q9:Q61" si="2">SUM(O9:P9)</f>
        <v>139</v>
      </c>
      <c r="R9" s="193"/>
      <c r="S9" s="15">
        <f>SUM(G9+K9+O9)</f>
        <v>235</v>
      </c>
      <c r="T9" s="15">
        <f>SUM(H9+L9+P9)</f>
        <v>69</v>
      </c>
      <c r="U9" s="194">
        <f t="shared" ref="U9:U61" si="3">SUM(Q9,M9,I9)</f>
        <v>304</v>
      </c>
      <c r="V9" s="183"/>
      <c r="W9" s="1"/>
    </row>
    <row r="10" spans="1:42">
      <c r="A10" s="180">
        <v>1</v>
      </c>
      <c r="B10" s="180">
        <v>1</v>
      </c>
      <c r="C10" s="180">
        <v>11</v>
      </c>
      <c r="D10" s="2212"/>
      <c r="E10" s="18" t="s">
        <v>21</v>
      </c>
      <c r="F10" s="195"/>
      <c r="G10" s="20">
        <v>39</v>
      </c>
      <c r="H10" s="20">
        <v>13</v>
      </c>
      <c r="I10" s="20">
        <f t="shared" si="0"/>
        <v>52</v>
      </c>
      <c r="J10" s="20"/>
      <c r="K10" s="20">
        <v>0</v>
      </c>
      <c r="L10" s="20">
        <v>0</v>
      </c>
      <c r="M10" s="20">
        <f t="shared" si="1"/>
        <v>0</v>
      </c>
      <c r="N10" s="20"/>
      <c r="O10" s="20">
        <v>18</v>
      </c>
      <c r="P10" s="20">
        <v>7</v>
      </c>
      <c r="Q10" s="20">
        <f t="shared" si="2"/>
        <v>25</v>
      </c>
      <c r="R10" s="20"/>
      <c r="S10" s="20">
        <f>SUM(G10+K10+O10)</f>
        <v>57</v>
      </c>
      <c r="T10" s="20">
        <f>SUM(H10+L10+P10)</f>
        <v>20</v>
      </c>
      <c r="U10" s="21">
        <f t="shared" si="3"/>
        <v>77</v>
      </c>
      <c r="V10" s="183"/>
      <c r="W10" s="1"/>
    </row>
    <row r="11" spans="1:42">
      <c r="A11" s="180">
        <v>1</v>
      </c>
      <c r="B11" s="180">
        <v>1</v>
      </c>
      <c r="C11" s="180">
        <v>5</v>
      </c>
      <c r="D11" s="2212"/>
      <c r="E11" s="18" t="s">
        <v>22</v>
      </c>
      <c r="F11" s="195"/>
      <c r="G11" s="20">
        <v>34</v>
      </c>
      <c r="H11" s="20">
        <v>5</v>
      </c>
      <c r="I11" s="20">
        <f t="shared" si="0"/>
        <v>39</v>
      </c>
      <c r="J11" s="20"/>
      <c r="K11" s="20">
        <v>9</v>
      </c>
      <c r="L11" s="20">
        <v>0</v>
      </c>
      <c r="M11" s="20">
        <f t="shared" si="1"/>
        <v>9</v>
      </c>
      <c r="N11" s="20"/>
      <c r="O11" s="20">
        <v>22</v>
      </c>
      <c r="P11" s="20">
        <v>4</v>
      </c>
      <c r="Q11" s="20">
        <f t="shared" si="2"/>
        <v>26</v>
      </c>
      <c r="R11" s="20"/>
      <c r="S11" s="20">
        <f t="shared" ref="S11:T26" si="4">SUM(G11+K11+O11)</f>
        <v>65</v>
      </c>
      <c r="T11" s="20">
        <f t="shared" si="4"/>
        <v>9</v>
      </c>
      <c r="U11" s="21">
        <f t="shared" si="3"/>
        <v>74</v>
      </c>
      <c r="V11" s="183"/>
      <c r="W11" s="1"/>
    </row>
    <row r="12" spans="1:42">
      <c r="A12" s="180">
        <v>1</v>
      </c>
      <c r="B12" s="180">
        <v>1</v>
      </c>
      <c r="C12" s="180">
        <v>12</v>
      </c>
      <c r="D12" s="2212"/>
      <c r="E12" s="18" t="s">
        <v>23</v>
      </c>
      <c r="F12" s="195"/>
      <c r="G12" s="20">
        <v>27</v>
      </c>
      <c r="H12" s="20">
        <v>5</v>
      </c>
      <c r="I12" s="20">
        <f t="shared" si="0"/>
        <v>32</v>
      </c>
      <c r="J12" s="20"/>
      <c r="K12" s="20">
        <v>6</v>
      </c>
      <c r="L12" s="20">
        <v>2</v>
      </c>
      <c r="M12" s="20">
        <f t="shared" si="1"/>
        <v>8</v>
      </c>
      <c r="N12" s="20"/>
      <c r="O12" s="20">
        <v>17</v>
      </c>
      <c r="P12" s="20">
        <v>5</v>
      </c>
      <c r="Q12" s="20">
        <f t="shared" si="2"/>
        <v>22</v>
      </c>
      <c r="R12" s="20"/>
      <c r="S12" s="20">
        <f t="shared" si="4"/>
        <v>50</v>
      </c>
      <c r="T12" s="20">
        <f t="shared" si="4"/>
        <v>12</v>
      </c>
      <c r="U12" s="21">
        <f t="shared" si="3"/>
        <v>62</v>
      </c>
      <c r="V12" s="183"/>
      <c r="W12" s="1"/>
    </row>
    <row r="13" spans="1:42">
      <c r="A13" s="180">
        <v>1</v>
      </c>
      <c r="B13" s="180">
        <v>1</v>
      </c>
      <c r="C13" s="180">
        <v>2</v>
      </c>
      <c r="D13" s="2212"/>
      <c r="E13" s="18" t="s">
        <v>24</v>
      </c>
      <c r="F13" s="195"/>
      <c r="G13" s="20">
        <v>3</v>
      </c>
      <c r="H13" s="20">
        <v>3</v>
      </c>
      <c r="I13" s="20">
        <f t="shared" si="0"/>
        <v>6</v>
      </c>
      <c r="J13" s="20"/>
      <c r="K13" s="20">
        <v>0</v>
      </c>
      <c r="L13" s="20">
        <v>0</v>
      </c>
      <c r="M13" s="20">
        <f t="shared" si="1"/>
        <v>0</v>
      </c>
      <c r="N13" s="20"/>
      <c r="O13" s="20">
        <v>25</v>
      </c>
      <c r="P13" s="20">
        <v>12</v>
      </c>
      <c r="Q13" s="20">
        <f t="shared" si="2"/>
        <v>37</v>
      </c>
      <c r="R13" s="20"/>
      <c r="S13" s="20">
        <f t="shared" si="4"/>
        <v>28</v>
      </c>
      <c r="T13" s="20">
        <f t="shared" si="4"/>
        <v>15</v>
      </c>
      <c r="U13" s="21">
        <f t="shared" si="3"/>
        <v>43</v>
      </c>
      <c r="V13" s="183"/>
      <c r="W13" s="1"/>
    </row>
    <row r="14" spans="1:42">
      <c r="A14" s="180">
        <v>1</v>
      </c>
      <c r="B14" s="180">
        <v>1</v>
      </c>
      <c r="C14" s="180">
        <v>4</v>
      </c>
      <c r="D14" s="2212"/>
      <c r="E14" s="18" t="s">
        <v>25</v>
      </c>
      <c r="F14" s="195"/>
      <c r="G14" s="20">
        <v>3</v>
      </c>
      <c r="H14" s="20">
        <v>2</v>
      </c>
      <c r="I14" s="20">
        <f t="shared" si="0"/>
        <v>5</v>
      </c>
      <c r="J14" s="20"/>
      <c r="K14" s="20">
        <v>0</v>
      </c>
      <c r="L14" s="20">
        <v>0</v>
      </c>
      <c r="M14" s="20">
        <f t="shared" si="1"/>
        <v>0</v>
      </c>
      <c r="N14" s="20"/>
      <c r="O14" s="20">
        <v>12</v>
      </c>
      <c r="P14" s="20">
        <v>2</v>
      </c>
      <c r="Q14" s="20">
        <f t="shared" si="2"/>
        <v>14</v>
      </c>
      <c r="R14" s="20"/>
      <c r="S14" s="20">
        <f t="shared" si="4"/>
        <v>15</v>
      </c>
      <c r="T14" s="20">
        <f t="shared" si="4"/>
        <v>4</v>
      </c>
      <c r="U14" s="21">
        <f t="shared" si="3"/>
        <v>19</v>
      </c>
      <c r="V14" s="183"/>
      <c r="W14" s="1"/>
    </row>
    <row r="15" spans="1:42">
      <c r="A15" s="180">
        <v>1</v>
      </c>
      <c r="B15" s="180">
        <v>1</v>
      </c>
      <c r="C15" s="180">
        <v>1</v>
      </c>
      <c r="D15" s="2212"/>
      <c r="E15" s="18" t="s">
        <v>26</v>
      </c>
      <c r="F15" s="195"/>
      <c r="G15" s="20">
        <v>5</v>
      </c>
      <c r="H15" s="20">
        <v>2</v>
      </c>
      <c r="I15" s="20">
        <f t="shared" si="0"/>
        <v>7</v>
      </c>
      <c r="J15" s="20"/>
      <c r="K15" s="20">
        <v>1</v>
      </c>
      <c r="L15" s="20">
        <v>2</v>
      </c>
      <c r="M15" s="20">
        <f t="shared" si="1"/>
        <v>3</v>
      </c>
      <c r="N15" s="20"/>
      <c r="O15" s="20">
        <v>4</v>
      </c>
      <c r="P15" s="20">
        <v>5</v>
      </c>
      <c r="Q15" s="20">
        <f t="shared" si="2"/>
        <v>9</v>
      </c>
      <c r="R15" s="20"/>
      <c r="S15" s="20">
        <f t="shared" si="4"/>
        <v>10</v>
      </c>
      <c r="T15" s="20">
        <f t="shared" si="4"/>
        <v>9</v>
      </c>
      <c r="U15" s="21">
        <f t="shared" si="3"/>
        <v>19</v>
      </c>
      <c r="V15" s="183"/>
      <c r="W15" s="1"/>
    </row>
    <row r="16" spans="1:42">
      <c r="A16" s="180">
        <v>1</v>
      </c>
      <c r="B16" s="180">
        <v>1</v>
      </c>
      <c r="C16" s="180">
        <v>14</v>
      </c>
      <c r="D16" s="2212"/>
      <c r="E16" s="18" t="s">
        <v>27</v>
      </c>
      <c r="F16" s="195"/>
      <c r="G16" s="20">
        <v>1</v>
      </c>
      <c r="H16" s="20">
        <v>0</v>
      </c>
      <c r="I16" s="20">
        <f>SUM(G16:H16)</f>
        <v>1</v>
      </c>
      <c r="J16" s="20"/>
      <c r="K16" s="20">
        <v>0</v>
      </c>
      <c r="L16" s="20">
        <v>0</v>
      </c>
      <c r="M16" s="20">
        <f>SUM(K16:L16)</f>
        <v>0</v>
      </c>
      <c r="N16" s="20"/>
      <c r="O16" s="20">
        <v>6</v>
      </c>
      <c r="P16" s="20">
        <v>0</v>
      </c>
      <c r="Q16" s="20">
        <f>SUM(O16:P16)</f>
        <v>6</v>
      </c>
      <c r="R16" s="20"/>
      <c r="S16" s="20">
        <f>SUM(G16+K16+O16)</f>
        <v>7</v>
      </c>
      <c r="T16" s="20">
        <f>SUM(H16+L16+P16)</f>
        <v>0</v>
      </c>
      <c r="U16" s="21">
        <f>SUM(Q16,M16,I16)</f>
        <v>7</v>
      </c>
      <c r="V16" s="183"/>
      <c r="W16" s="1"/>
    </row>
    <row r="17" spans="1:28">
      <c r="A17" s="180">
        <v>1</v>
      </c>
      <c r="B17" s="180">
        <v>1</v>
      </c>
      <c r="C17" s="180">
        <v>8</v>
      </c>
      <c r="D17" s="2212"/>
      <c r="E17" s="18" t="s">
        <v>28</v>
      </c>
      <c r="F17" s="195"/>
      <c r="G17" s="20">
        <v>3</v>
      </c>
      <c r="H17" s="20">
        <v>0</v>
      </c>
      <c r="I17" s="20">
        <f t="shared" si="0"/>
        <v>3</v>
      </c>
      <c r="J17" s="20"/>
      <c r="K17" s="20">
        <v>0</v>
      </c>
      <c r="L17" s="20">
        <v>0</v>
      </c>
      <c r="M17" s="20">
        <f t="shared" si="1"/>
        <v>0</v>
      </c>
      <c r="N17" s="20"/>
      <c r="O17" s="20">
        <v>0</v>
      </c>
      <c r="P17" s="20">
        <v>0</v>
      </c>
      <c r="Q17" s="20">
        <f t="shared" si="2"/>
        <v>0</v>
      </c>
      <c r="R17" s="20"/>
      <c r="S17" s="20">
        <f t="shared" si="4"/>
        <v>3</v>
      </c>
      <c r="T17" s="20">
        <f t="shared" si="4"/>
        <v>0</v>
      </c>
      <c r="U17" s="21">
        <f t="shared" si="3"/>
        <v>3</v>
      </c>
      <c r="V17" s="183"/>
      <c r="W17" s="1"/>
    </row>
    <row r="18" spans="1:28">
      <c r="A18" s="180"/>
      <c r="B18" s="180"/>
      <c r="C18" s="180"/>
      <c r="D18" s="2211">
        <v>1402</v>
      </c>
      <c r="E18" s="29" t="s">
        <v>29</v>
      </c>
      <c r="F18" s="123"/>
      <c r="G18" s="31">
        <f>SUM(G19:G27)</f>
        <v>146</v>
      </c>
      <c r="H18" s="31">
        <f>SUM(H19:H27)</f>
        <v>79</v>
      </c>
      <c r="I18" s="31">
        <f t="shared" si="0"/>
        <v>225</v>
      </c>
      <c r="J18" s="31"/>
      <c r="K18" s="31">
        <f>SUM(K19:K27)</f>
        <v>44</v>
      </c>
      <c r="L18" s="31">
        <f>SUM(L19:L27)</f>
        <v>19</v>
      </c>
      <c r="M18" s="31">
        <f t="shared" si="1"/>
        <v>63</v>
      </c>
      <c r="N18" s="31"/>
      <c r="O18" s="31">
        <f>SUM(O19:O27)</f>
        <v>121</v>
      </c>
      <c r="P18" s="31">
        <f>SUM(P19:P27)</f>
        <v>92</v>
      </c>
      <c r="Q18" s="31">
        <f t="shared" si="2"/>
        <v>213</v>
      </c>
      <c r="R18" s="31"/>
      <c r="S18" s="31">
        <f t="shared" si="4"/>
        <v>311</v>
      </c>
      <c r="T18" s="31">
        <f t="shared" si="4"/>
        <v>190</v>
      </c>
      <c r="U18" s="33">
        <f t="shared" si="3"/>
        <v>501</v>
      </c>
      <c r="V18" s="183"/>
      <c r="W18" s="1"/>
    </row>
    <row r="19" spans="1:28">
      <c r="A19" s="180">
        <v>2</v>
      </c>
      <c r="B19" s="180">
        <v>4</v>
      </c>
      <c r="C19" s="180">
        <v>11</v>
      </c>
      <c r="D19" s="2212"/>
      <c r="E19" s="18" t="s">
        <v>30</v>
      </c>
      <c r="F19" s="64"/>
      <c r="G19" s="20">
        <v>51</v>
      </c>
      <c r="H19" s="20">
        <v>17</v>
      </c>
      <c r="I19" s="20">
        <f t="shared" si="0"/>
        <v>68</v>
      </c>
      <c r="J19" s="20"/>
      <c r="K19" s="20">
        <v>17</v>
      </c>
      <c r="L19" s="20">
        <v>7</v>
      </c>
      <c r="M19" s="20">
        <f t="shared" si="1"/>
        <v>24</v>
      </c>
      <c r="N19" s="20"/>
      <c r="O19" s="20">
        <v>44</v>
      </c>
      <c r="P19" s="20">
        <v>36</v>
      </c>
      <c r="Q19" s="20">
        <f t="shared" si="2"/>
        <v>80</v>
      </c>
      <c r="R19" s="20"/>
      <c r="S19" s="20">
        <f t="shared" si="4"/>
        <v>112</v>
      </c>
      <c r="T19" s="20">
        <f t="shared" si="4"/>
        <v>60</v>
      </c>
      <c r="U19" s="21">
        <f t="shared" si="3"/>
        <v>172</v>
      </c>
      <c r="V19" s="183"/>
      <c r="W19" s="1"/>
    </row>
    <row r="20" spans="1:28">
      <c r="A20" s="180">
        <v>2</v>
      </c>
      <c r="B20" s="180">
        <v>4</v>
      </c>
      <c r="C20" s="180">
        <v>10</v>
      </c>
      <c r="D20" s="2212"/>
      <c r="E20" s="18" t="s">
        <v>31</v>
      </c>
      <c r="F20" s="64"/>
      <c r="G20" s="20">
        <v>24</v>
      </c>
      <c r="H20" s="20">
        <v>7</v>
      </c>
      <c r="I20" s="20">
        <f t="shared" si="0"/>
        <v>31</v>
      </c>
      <c r="J20" s="20"/>
      <c r="K20" s="20">
        <v>6</v>
      </c>
      <c r="L20" s="20">
        <v>3</v>
      </c>
      <c r="M20" s="20">
        <f t="shared" si="1"/>
        <v>9</v>
      </c>
      <c r="N20" s="20"/>
      <c r="O20" s="20">
        <v>29</v>
      </c>
      <c r="P20" s="20">
        <v>13</v>
      </c>
      <c r="Q20" s="20">
        <f t="shared" si="2"/>
        <v>42</v>
      </c>
      <c r="R20" s="20"/>
      <c r="S20" s="20">
        <f t="shared" si="4"/>
        <v>59</v>
      </c>
      <c r="T20" s="20">
        <f t="shared" si="4"/>
        <v>23</v>
      </c>
      <c r="U20" s="21">
        <f t="shared" si="3"/>
        <v>82</v>
      </c>
      <c r="V20" s="183"/>
      <c r="W20" s="1"/>
    </row>
    <row r="21" spans="1:28">
      <c r="A21" s="180">
        <v>2</v>
      </c>
      <c r="B21" s="180">
        <v>4</v>
      </c>
      <c r="C21" s="180">
        <v>10</v>
      </c>
      <c r="D21" s="2212"/>
      <c r="E21" s="18" t="s">
        <v>81</v>
      </c>
      <c r="F21" s="64"/>
      <c r="G21" s="20">
        <v>29</v>
      </c>
      <c r="H21" s="20">
        <v>21</v>
      </c>
      <c r="I21" s="20">
        <f t="shared" si="0"/>
        <v>50</v>
      </c>
      <c r="J21" s="20"/>
      <c r="K21" s="20">
        <v>6</v>
      </c>
      <c r="L21" s="20">
        <v>2</v>
      </c>
      <c r="M21" s="20">
        <f t="shared" si="1"/>
        <v>8</v>
      </c>
      <c r="N21" s="20"/>
      <c r="O21" s="20">
        <v>15</v>
      </c>
      <c r="P21" s="20">
        <v>13</v>
      </c>
      <c r="Q21" s="20">
        <f t="shared" si="2"/>
        <v>28</v>
      </c>
      <c r="R21" s="20"/>
      <c r="S21" s="20">
        <f t="shared" si="4"/>
        <v>50</v>
      </c>
      <c r="T21" s="20">
        <f t="shared" si="4"/>
        <v>36</v>
      </c>
      <c r="U21" s="21">
        <f t="shared" si="3"/>
        <v>86</v>
      </c>
      <c r="V21" s="183"/>
      <c r="W21" s="1"/>
    </row>
    <row r="22" spans="1:28">
      <c r="A22" s="180">
        <v>2</v>
      </c>
      <c r="B22" s="180">
        <v>4</v>
      </c>
      <c r="C22" s="180">
        <v>3</v>
      </c>
      <c r="D22" s="2212"/>
      <c r="E22" s="18" t="s">
        <v>33</v>
      </c>
      <c r="F22" s="64"/>
      <c r="G22" s="20">
        <v>10</v>
      </c>
      <c r="H22" s="20">
        <v>7</v>
      </c>
      <c r="I22" s="20">
        <f t="shared" si="0"/>
        <v>17</v>
      </c>
      <c r="J22" s="20"/>
      <c r="K22" s="20">
        <v>7</v>
      </c>
      <c r="L22" s="20">
        <v>4</v>
      </c>
      <c r="M22" s="20">
        <f t="shared" si="1"/>
        <v>11</v>
      </c>
      <c r="N22" s="20"/>
      <c r="O22" s="20">
        <v>14</v>
      </c>
      <c r="P22" s="20">
        <v>9</v>
      </c>
      <c r="Q22" s="20">
        <f t="shared" si="2"/>
        <v>23</v>
      </c>
      <c r="R22" s="20"/>
      <c r="S22" s="20">
        <f t="shared" si="4"/>
        <v>31</v>
      </c>
      <c r="T22" s="20">
        <f t="shared" si="4"/>
        <v>20</v>
      </c>
      <c r="U22" s="21">
        <f t="shared" si="3"/>
        <v>51</v>
      </c>
      <c r="V22" s="183"/>
      <c r="W22" s="1"/>
    </row>
    <row r="23" spans="1:28">
      <c r="A23" s="180">
        <v>2</v>
      </c>
      <c r="B23" s="180">
        <v>4</v>
      </c>
      <c r="C23" s="180">
        <v>7</v>
      </c>
      <c r="D23" s="2212"/>
      <c r="E23" s="18" t="s">
        <v>34</v>
      </c>
      <c r="F23" s="64"/>
      <c r="G23" s="20">
        <v>8</v>
      </c>
      <c r="H23" s="20">
        <v>2</v>
      </c>
      <c r="I23" s="20">
        <f t="shared" si="0"/>
        <v>10</v>
      </c>
      <c r="J23" s="20"/>
      <c r="K23" s="20">
        <v>4</v>
      </c>
      <c r="L23" s="20">
        <v>1</v>
      </c>
      <c r="M23" s="20">
        <f t="shared" si="1"/>
        <v>5</v>
      </c>
      <c r="N23" s="20"/>
      <c r="O23" s="20">
        <v>7</v>
      </c>
      <c r="P23" s="20">
        <v>7</v>
      </c>
      <c r="Q23" s="20">
        <f t="shared" si="2"/>
        <v>14</v>
      </c>
      <c r="R23" s="20"/>
      <c r="S23" s="20">
        <f t="shared" si="4"/>
        <v>19</v>
      </c>
      <c r="T23" s="20">
        <f t="shared" si="4"/>
        <v>10</v>
      </c>
      <c r="U23" s="21">
        <f t="shared" si="3"/>
        <v>29</v>
      </c>
      <c r="V23" s="183"/>
      <c r="W23" s="1"/>
    </row>
    <row r="24" spans="1:28">
      <c r="A24" s="180">
        <v>2</v>
      </c>
      <c r="B24" s="180">
        <v>4</v>
      </c>
      <c r="C24" s="180">
        <v>1</v>
      </c>
      <c r="D24" s="2212"/>
      <c r="E24" s="18" t="s">
        <v>35</v>
      </c>
      <c r="F24" s="64"/>
      <c r="G24" s="20">
        <v>5</v>
      </c>
      <c r="H24" s="20">
        <v>4</v>
      </c>
      <c r="I24" s="20">
        <f t="shared" si="0"/>
        <v>9</v>
      </c>
      <c r="J24" s="20"/>
      <c r="K24" s="20">
        <v>3</v>
      </c>
      <c r="L24" s="20">
        <v>0</v>
      </c>
      <c r="M24" s="20">
        <f t="shared" si="1"/>
        <v>3</v>
      </c>
      <c r="N24" s="20"/>
      <c r="O24" s="20">
        <v>2</v>
      </c>
      <c r="P24" s="20">
        <v>3</v>
      </c>
      <c r="Q24" s="20">
        <f t="shared" si="2"/>
        <v>5</v>
      </c>
      <c r="R24" s="20"/>
      <c r="S24" s="20">
        <f t="shared" si="4"/>
        <v>10</v>
      </c>
      <c r="T24" s="20">
        <f t="shared" si="4"/>
        <v>7</v>
      </c>
      <c r="U24" s="21">
        <f t="shared" si="3"/>
        <v>17</v>
      </c>
      <c r="V24" s="183"/>
      <c r="W24" s="1"/>
    </row>
    <row r="25" spans="1:28">
      <c r="A25" s="180">
        <v>2</v>
      </c>
      <c r="B25" s="180">
        <v>4</v>
      </c>
      <c r="C25" s="180">
        <v>9</v>
      </c>
      <c r="D25" s="2212"/>
      <c r="E25" s="18" t="s">
        <v>36</v>
      </c>
      <c r="F25" s="64"/>
      <c r="G25" s="20">
        <v>8</v>
      </c>
      <c r="H25" s="20">
        <v>6</v>
      </c>
      <c r="I25" s="20">
        <f t="shared" si="0"/>
        <v>14</v>
      </c>
      <c r="J25" s="20"/>
      <c r="K25" s="20">
        <v>1</v>
      </c>
      <c r="L25" s="20">
        <v>2</v>
      </c>
      <c r="M25" s="20">
        <f t="shared" si="1"/>
        <v>3</v>
      </c>
      <c r="N25" s="20"/>
      <c r="O25" s="20">
        <v>9</v>
      </c>
      <c r="P25" s="20">
        <v>5</v>
      </c>
      <c r="Q25" s="20">
        <f t="shared" si="2"/>
        <v>14</v>
      </c>
      <c r="R25" s="20"/>
      <c r="S25" s="20">
        <f t="shared" si="4"/>
        <v>18</v>
      </c>
      <c r="T25" s="20">
        <f t="shared" si="4"/>
        <v>13</v>
      </c>
      <c r="U25" s="21">
        <f t="shared" si="3"/>
        <v>31</v>
      </c>
      <c r="V25" s="183"/>
      <c r="W25" s="1"/>
      <c r="Z25" s="2272"/>
      <c r="AA25" s="2272"/>
      <c r="AB25" s="2272"/>
    </row>
    <row r="26" spans="1:28">
      <c r="A26" s="180">
        <v>2</v>
      </c>
      <c r="B26" s="180">
        <v>4</v>
      </c>
      <c r="C26" s="180">
        <v>11</v>
      </c>
      <c r="D26" s="2212"/>
      <c r="E26" s="18" t="s">
        <v>37</v>
      </c>
      <c r="F26" s="64"/>
      <c r="G26" s="20">
        <v>11</v>
      </c>
      <c r="H26" s="20">
        <v>15</v>
      </c>
      <c r="I26" s="20">
        <f t="shared" si="0"/>
        <v>26</v>
      </c>
      <c r="J26" s="20"/>
      <c r="K26" s="20">
        <v>0</v>
      </c>
      <c r="L26" s="20">
        <v>0</v>
      </c>
      <c r="M26" s="20">
        <f t="shared" si="1"/>
        <v>0</v>
      </c>
      <c r="N26" s="20"/>
      <c r="O26" s="20">
        <v>1</v>
      </c>
      <c r="P26" s="20">
        <v>6</v>
      </c>
      <c r="Q26" s="20">
        <f t="shared" si="2"/>
        <v>7</v>
      </c>
      <c r="R26" s="20"/>
      <c r="S26" s="20">
        <f t="shared" si="4"/>
        <v>12</v>
      </c>
      <c r="T26" s="20">
        <f t="shared" si="4"/>
        <v>21</v>
      </c>
      <c r="U26" s="21">
        <f t="shared" si="3"/>
        <v>33</v>
      </c>
      <c r="V26" s="183"/>
      <c r="W26" s="1"/>
      <c r="Z26" s="2272"/>
      <c r="AA26" s="2272"/>
      <c r="AB26" s="2272"/>
    </row>
    <row r="27" spans="1:28">
      <c r="A27" s="180">
        <v>2</v>
      </c>
      <c r="B27" s="180">
        <v>4</v>
      </c>
      <c r="C27" s="180">
        <v>11</v>
      </c>
      <c r="D27" s="2212"/>
      <c r="E27" s="18" t="s">
        <v>38</v>
      </c>
      <c r="F27" s="64"/>
      <c r="G27" s="20">
        <v>0</v>
      </c>
      <c r="H27" s="20">
        <v>0</v>
      </c>
      <c r="I27" s="20">
        <f t="shared" si="0"/>
        <v>0</v>
      </c>
      <c r="J27" s="20"/>
      <c r="K27" s="20">
        <v>0</v>
      </c>
      <c r="L27" s="20">
        <v>0</v>
      </c>
      <c r="M27" s="20">
        <f t="shared" si="1"/>
        <v>0</v>
      </c>
      <c r="N27" s="20"/>
      <c r="O27" s="20">
        <v>0</v>
      </c>
      <c r="P27" s="20">
        <v>0</v>
      </c>
      <c r="Q27" s="20">
        <f t="shared" si="2"/>
        <v>0</v>
      </c>
      <c r="R27" s="20"/>
      <c r="S27" s="20">
        <f t="shared" ref="S27:T43" si="5">SUM(G27+K27+O27)</f>
        <v>0</v>
      </c>
      <c r="T27" s="20">
        <f t="shared" si="5"/>
        <v>0</v>
      </c>
      <c r="U27" s="21">
        <f t="shared" si="3"/>
        <v>0</v>
      </c>
      <c r="V27" s="183"/>
      <c r="W27" s="1"/>
      <c r="Z27" s="2272"/>
      <c r="AA27" s="2272"/>
      <c r="AB27" s="2272"/>
    </row>
    <row r="28" spans="1:28">
      <c r="A28" s="180"/>
      <c r="B28" s="180"/>
      <c r="C28" s="180"/>
      <c r="D28" s="2211">
        <v>1403</v>
      </c>
      <c r="E28" s="29" t="s">
        <v>39</v>
      </c>
      <c r="F28" s="123"/>
      <c r="G28" s="129">
        <f>SUM(G29:G31)</f>
        <v>13</v>
      </c>
      <c r="H28" s="129">
        <f>SUM(H29:H31)</f>
        <v>46</v>
      </c>
      <c r="I28" s="129">
        <f t="shared" si="0"/>
        <v>59</v>
      </c>
      <c r="J28" s="129"/>
      <c r="K28" s="129">
        <f>SUM(K29:K31)</f>
        <v>3</v>
      </c>
      <c r="L28" s="129">
        <f>SUM(L29:L31)</f>
        <v>8</v>
      </c>
      <c r="M28" s="129">
        <f t="shared" si="1"/>
        <v>11</v>
      </c>
      <c r="N28" s="129"/>
      <c r="O28" s="129">
        <f>SUM(O29:O31)</f>
        <v>74</v>
      </c>
      <c r="P28" s="129">
        <f>SUM(P29:P31)</f>
        <v>117</v>
      </c>
      <c r="Q28" s="129">
        <f t="shared" si="2"/>
        <v>191</v>
      </c>
      <c r="R28" s="129"/>
      <c r="S28" s="31">
        <f t="shared" si="5"/>
        <v>90</v>
      </c>
      <c r="T28" s="31">
        <f t="shared" si="5"/>
        <v>171</v>
      </c>
      <c r="U28" s="16">
        <f t="shared" si="3"/>
        <v>261</v>
      </c>
      <c r="V28" s="183"/>
      <c r="W28" s="1"/>
      <c r="Z28" s="2272"/>
      <c r="AA28" s="2272"/>
      <c r="AB28" s="2272"/>
    </row>
    <row r="29" spans="1:28">
      <c r="A29" s="180">
        <v>3</v>
      </c>
      <c r="B29" s="180">
        <v>5</v>
      </c>
      <c r="C29" s="180">
        <v>11</v>
      </c>
      <c r="D29" s="2212"/>
      <c r="E29" s="18" t="s">
        <v>40</v>
      </c>
      <c r="F29" s="64"/>
      <c r="G29" s="20">
        <v>7</v>
      </c>
      <c r="H29" s="20">
        <v>26</v>
      </c>
      <c r="I29" s="20">
        <f>SUM(G29:H29)</f>
        <v>33</v>
      </c>
      <c r="J29" s="20"/>
      <c r="K29" s="20">
        <v>1</v>
      </c>
      <c r="L29" s="20">
        <v>2</v>
      </c>
      <c r="M29" s="20">
        <f>SUM(K29:L29)</f>
        <v>3</v>
      </c>
      <c r="N29" s="20"/>
      <c r="O29" s="20">
        <v>40</v>
      </c>
      <c r="P29" s="20">
        <v>64</v>
      </c>
      <c r="Q29" s="20">
        <f t="shared" si="2"/>
        <v>104</v>
      </c>
      <c r="R29" s="20"/>
      <c r="S29" s="20">
        <f t="shared" si="5"/>
        <v>48</v>
      </c>
      <c r="T29" s="20">
        <f t="shared" si="5"/>
        <v>92</v>
      </c>
      <c r="U29" s="21">
        <f>SUM(Q29,M29,I29)</f>
        <v>140</v>
      </c>
      <c r="V29" s="183"/>
      <c r="W29" s="1"/>
    </row>
    <row r="30" spans="1:28">
      <c r="A30" s="180">
        <v>3</v>
      </c>
      <c r="B30" s="180">
        <v>5</v>
      </c>
      <c r="C30" s="180">
        <v>8</v>
      </c>
      <c r="D30" s="2212"/>
      <c r="E30" s="18" t="s">
        <v>41</v>
      </c>
      <c r="F30" s="64"/>
      <c r="G30" s="20">
        <v>2</v>
      </c>
      <c r="H30" s="20">
        <v>8</v>
      </c>
      <c r="I30" s="20">
        <f t="shared" si="0"/>
        <v>10</v>
      </c>
      <c r="J30" s="20"/>
      <c r="K30" s="20">
        <v>1</v>
      </c>
      <c r="L30" s="20">
        <v>5</v>
      </c>
      <c r="M30" s="20">
        <f t="shared" si="1"/>
        <v>6</v>
      </c>
      <c r="N30" s="20"/>
      <c r="O30" s="20">
        <v>15</v>
      </c>
      <c r="P30" s="20">
        <v>22</v>
      </c>
      <c r="Q30" s="20">
        <f t="shared" si="2"/>
        <v>37</v>
      </c>
      <c r="R30" s="20"/>
      <c r="S30" s="20">
        <f t="shared" si="5"/>
        <v>18</v>
      </c>
      <c r="T30" s="20">
        <f t="shared" si="5"/>
        <v>35</v>
      </c>
      <c r="U30" s="21">
        <f t="shared" si="3"/>
        <v>53</v>
      </c>
      <c r="V30" s="183"/>
      <c r="W30" s="1"/>
    </row>
    <row r="31" spans="1:28">
      <c r="A31" s="180">
        <v>3</v>
      </c>
      <c r="B31" s="180">
        <v>5</v>
      </c>
      <c r="C31" s="180">
        <v>10</v>
      </c>
      <c r="D31" s="2212"/>
      <c r="E31" s="18" t="s">
        <v>42</v>
      </c>
      <c r="F31" s="64"/>
      <c r="G31" s="20">
        <v>4</v>
      </c>
      <c r="H31" s="20">
        <v>12</v>
      </c>
      <c r="I31" s="20">
        <f t="shared" si="0"/>
        <v>16</v>
      </c>
      <c r="J31" s="20"/>
      <c r="K31" s="20">
        <v>1</v>
      </c>
      <c r="L31" s="20">
        <v>1</v>
      </c>
      <c r="M31" s="20">
        <f t="shared" si="1"/>
        <v>2</v>
      </c>
      <c r="N31" s="20"/>
      <c r="O31" s="20">
        <v>19</v>
      </c>
      <c r="P31" s="20">
        <v>31</v>
      </c>
      <c r="Q31" s="20">
        <f t="shared" si="2"/>
        <v>50</v>
      </c>
      <c r="R31" s="20"/>
      <c r="S31" s="20">
        <f t="shared" si="5"/>
        <v>24</v>
      </c>
      <c r="T31" s="20">
        <f t="shared" si="5"/>
        <v>44</v>
      </c>
      <c r="U31" s="21">
        <f t="shared" si="3"/>
        <v>68</v>
      </c>
      <c r="V31" s="183"/>
      <c r="W31" s="1"/>
    </row>
    <row r="32" spans="1:28">
      <c r="A32" s="180"/>
      <c r="B32" s="180"/>
      <c r="C32" s="180"/>
      <c r="D32" s="2204">
        <v>1404</v>
      </c>
      <c r="E32" s="29" t="s">
        <v>43</v>
      </c>
      <c r="F32" s="123"/>
      <c r="G32" s="129">
        <f>SUM(G33:G34)</f>
        <v>78</v>
      </c>
      <c r="H32" s="129">
        <f>SUM(H33:H34)</f>
        <v>15</v>
      </c>
      <c r="I32" s="129">
        <f t="shared" si="0"/>
        <v>93</v>
      </c>
      <c r="J32" s="129"/>
      <c r="K32" s="129">
        <f>SUM(K33:K34)</f>
        <v>21</v>
      </c>
      <c r="L32" s="129">
        <f>SUM(L33:L34)</f>
        <v>2</v>
      </c>
      <c r="M32" s="129">
        <f t="shared" si="1"/>
        <v>23</v>
      </c>
      <c r="N32" s="129"/>
      <c r="O32" s="129">
        <f>SUM(O33:O34)</f>
        <v>97</v>
      </c>
      <c r="P32" s="129">
        <f>SUM(P33:P34)</f>
        <v>33</v>
      </c>
      <c r="Q32" s="129">
        <f t="shared" si="2"/>
        <v>130</v>
      </c>
      <c r="R32" s="129"/>
      <c r="S32" s="31">
        <f t="shared" si="5"/>
        <v>196</v>
      </c>
      <c r="T32" s="31">
        <f t="shared" si="5"/>
        <v>50</v>
      </c>
      <c r="U32" s="16">
        <f t="shared" si="3"/>
        <v>246</v>
      </c>
      <c r="V32" s="183"/>
      <c r="W32" s="1"/>
    </row>
    <row r="33" spans="1:23">
      <c r="A33" s="180">
        <v>4</v>
      </c>
      <c r="B33" s="180">
        <v>6</v>
      </c>
      <c r="C33" s="180">
        <v>11</v>
      </c>
      <c r="D33" s="2205"/>
      <c r="E33" s="18" t="s">
        <v>44</v>
      </c>
      <c r="F33" s="64"/>
      <c r="G33" s="20">
        <v>48</v>
      </c>
      <c r="H33" s="20">
        <v>7</v>
      </c>
      <c r="I33" s="20">
        <f>SUM(G33:H33)</f>
        <v>55</v>
      </c>
      <c r="J33" s="20"/>
      <c r="K33" s="20">
        <v>10</v>
      </c>
      <c r="L33" s="20">
        <v>2</v>
      </c>
      <c r="M33" s="20">
        <f>SUM(K33:L33)</f>
        <v>12</v>
      </c>
      <c r="N33" s="20"/>
      <c r="O33" s="20">
        <v>34</v>
      </c>
      <c r="P33" s="20">
        <v>5</v>
      </c>
      <c r="Q33" s="20">
        <f t="shared" si="2"/>
        <v>39</v>
      </c>
      <c r="R33" s="20"/>
      <c r="S33" s="20">
        <f t="shared" si="5"/>
        <v>92</v>
      </c>
      <c r="T33" s="20">
        <f t="shared" si="5"/>
        <v>14</v>
      </c>
      <c r="U33" s="21">
        <f>SUM(Q33,M33,I33)</f>
        <v>106</v>
      </c>
      <c r="V33" s="183"/>
      <c r="W33" s="1"/>
    </row>
    <row r="34" spans="1:23">
      <c r="A34" s="180">
        <v>4</v>
      </c>
      <c r="B34" s="180">
        <v>6</v>
      </c>
      <c r="C34" s="180">
        <v>11</v>
      </c>
      <c r="D34" s="2205"/>
      <c r="E34" s="18" t="s">
        <v>45</v>
      </c>
      <c r="F34" s="64"/>
      <c r="G34" s="20">
        <v>30</v>
      </c>
      <c r="H34" s="20">
        <v>8</v>
      </c>
      <c r="I34" s="20">
        <f t="shared" si="0"/>
        <v>38</v>
      </c>
      <c r="J34" s="20"/>
      <c r="K34" s="20">
        <v>11</v>
      </c>
      <c r="L34" s="20">
        <v>0</v>
      </c>
      <c r="M34" s="20">
        <f t="shared" si="1"/>
        <v>11</v>
      </c>
      <c r="N34" s="20"/>
      <c r="O34" s="20">
        <v>63</v>
      </c>
      <c r="P34" s="20">
        <v>28</v>
      </c>
      <c r="Q34" s="20">
        <f t="shared" si="2"/>
        <v>91</v>
      </c>
      <c r="R34" s="20"/>
      <c r="S34" s="20">
        <f t="shared" si="5"/>
        <v>104</v>
      </c>
      <c r="T34" s="20">
        <f t="shared" si="5"/>
        <v>36</v>
      </c>
      <c r="U34" s="21">
        <f t="shared" si="3"/>
        <v>140</v>
      </c>
      <c r="V34" s="183"/>
      <c r="W34" s="1"/>
    </row>
    <row r="35" spans="1:23">
      <c r="A35" s="180"/>
      <c r="B35" s="180"/>
      <c r="C35" s="180"/>
      <c r="D35" s="2211">
        <v>1405</v>
      </c>
      <c r="E35" s="13" t="s">
        <v>46</v>
      </c>
      <c r="F35" s="14"/>
      <c r="G35" s="129">
        <f>SUM(G36:G39)</f>
        <v>67</v>
      </c>
      <c r="H35" s="129">
        <f>SUM(H36:H39)</f>
        <v>57</v>
      </c>
      <c r="I35" s="129">
        <f t="shared" si="0"/>
        <v>124</v>
      </c>
      <c r="J35" s="129"/>
      <c r="K35" s="129">
        <f>SUM(K36:K39)</f>
        <v>33</v>
      </c>
      <c r="L35" s="129">
        <f>SUM(L36:L39)</f>
        <v>18</v>
      </c>
      <c r="M35" s="129">
        <f t="shared" si="1"/>
        <v>51</v>
      </c>
      <c r="N35" s="129"/>
      <c r="O35" s="129">
        <f>SUM(O36:O39)</f>
        <v>107</v>
      </c>
      <c r="P35" s="129">
        <f>SUM(P36:P39)</f>
        <v>85</v>
      </c>
      <c r="Q35" s="129">
        <f t="shared" si="2"/>
        <v>192</v>
      </c>
      <c r="R35" s="129"/>
      <c r="S35" s="31">
        <f t="shared" si="5"/>
        <v>207</v>
      </c>
      <c r="T35" s="31">
        <f t="shared" si="5"/>
        <v>160</v>
      </c>
      <c r="U35" s="16">
        <f t="shared" si="3"/>
        <v>367</v>
      </c>
      <c r="V35" s="183"/>
      <c r="W35" s="1"/>
    </row>
    <row r="36" spans="1:23">
      <c r="A36" s="180">
        <v>5</v>
      </c>
      <c r="B36" s="180">
        <v>4</v>
      </c>
      <c r="C36" s="180">
        <v>8</v>
      </c>
      <c r="D36" s="2212"/>
      <c r="E36" s="18" t="s">
        <v>47</v>
      </c>
      <c r="F36" s="195"/>
      <c r="G36" s="20">
        <v>29</v>
      </c>
      <c r="H36" s="20">
        <v>20</v>
      </c>
      <c r="I36" s="197">
        <f>SUM(G36:H36)</f>
        <v>49</v>
      </c>
      <c r="J36" s="197"/>
      <c r="K36" s="20">
        <v>12</v>
      </c>
      <c r="L36" s="20">
        <v>10</v>
      </c>
      <c r="M36" s="197">
        <f>SUM(K36:L36)</f>
        <v>22</v>
      </c>
      <c r="N36" s="197"/>
      <c r="O36" s="20">
        <v>26</v>
      </c>
      <c r="P36" s="20">
        <v>22</v>
      </c>
      <c r="Q36" s="197">
        <f t="shared" si="2"/>
        <v>48</v>
      </c>
      <c r="R36" s="197"/>
      <c r="S36" s="20">
        <f t="shared" si="5"/>
        <v>67</v>
      </c>
      <c r="T36" s="20">
        <f t="shared" si="5"/>
        <v>52</v>
      </c>
      <c r="U36" s="198">
        <f>SUM(Q36,M36,I36)</f>
        <v>119</v>
      </c>
      <c r="W36" s="1"/>
    </row>
    <row r="37" spans="1:23">
      <c r="A37" s="180">
        <v>5</v>
      </c>
      <c r="B37" s="180">
        <v>5</v>
      </c>
      <c r="C37" s="180">
        <v>11</v>
      </c>
      <c r="D37" s="2212"/>
      <c r="E37" s="18" t="s">
        <v>48</v>
      </c>
      <c r="F37" s="195"/>
      <c r="G37" s="20">
        <v>36</v>
      </c>
      <c r="H37" s="20">
        <v>37</v>
      </c>
      <c r="I37" s="20">
        <f>SUM(G37:H37)</f>
        <v>73</v>
      </c>
      <c r="J37" s="20"/>
      <c r="K37" s="20">
        <v>19</v>
      </c>
      <c r="L37" s="20">
        <v>8</v>
      </c>
      <c r="M37" s="20">
        <f>SUM(K37:L37)</f>
        <v>27</v>
      </c>
      <c r="N37" s="20"/>
      <c r="O37" s="20">
        <v>74</v>
      </c>
      <c r="P37" s="20">
        <v>59</v>
      </c>
      <c r="Q37" s="20">
        <f t="shared" si="2"/>
        <v>133</v>
      </c>
      <c r="R37" s="20"/>
      <c r="S37" s="20">
        <f t="shared" si="5"/>
        <v>129</v>
      </c>
      <c r="T37" s="20">
        <f t="shared" si="5"/>
        <v>104</v>
      </c>
      <c r="U37" s="21">
        <f>SUM(Q37,M37,I37)</f>
        <v>233</v>
      </c>
      <c r="W37" s="1"/>
    </row>
    <row r="38" spans="1:23">
      <c r="A38" s="180">
        <v>5</v>
      </c>
      <c r="B38" s="180">
        <v>5</v>
      </c>
      <c r="C38" s="180">
        <v>10</v>
      </c>
      <c r="D38" s="2212"/>
      <c r="E38" s="18" t="s">
        <v>49</v>
      </c>
      <c r="F38" s="195"/>
      <c r="G38" s="20">
        <v>0</v>
      </c>
      <c r="H38" s="20">
        <v>0</v>
      </c>
      <c r="I38" s="20">
        <f>SUM(G38:H38)</f>
        <v>0</v>
      </c>
      <c r="J38" s="20"/>
      <c r="K38" s="20">
        <v>0</v>
      </c>
      <c r="L38" s="20">
        <v>0</v>
      </c>
      <c r="M38" s="20">
        <f>SUM(K38:L38)</f>
        <v>0</v>
      </c>
      <c r="N38" s="20"/>
      <c r="O38" s="20">
        <v>0</v>
      </c>
      <c r="P38" s="20">
        <v>0</v>
      </c>
      <c r="Q38" s="20">
        <f t="shared" si="2"/>
        <v>0</v>
      </c>
      <c r="R38" s="20"/>
      <c r="S38" s="20">
        <f>SUM(G38+K38+O38)</f>
        <v>0</v>
      </c>
      <c r="T38" s="20">
        <f>SUM(H38+L38+P38)</f>
        <v>0</v>
      </c>
      <c r="U38" s="21">
        <f>SUM(Q38,M38,I38)</f>
        <v>0</v>
      </c>
      <c r="W38" s="1"/>
    </row>
    <row r="39" spans="1:23">
      <c r="A39" s="180">
        <v>5</v>
      </c>
      <c r="B39" s="180">
        <v>5</v>
      </c>
      <c r="C39" s="180">
        <v>13</v>
      </c>
      <c r="D39" s="2212"/>
      <c r="E39" s="18" t="s">
        <v>50</v>
      </c>
      <c r="F39" s="195"/>
      <c r="G39" s="20">
        <v>2</v>
      </c>
      <c r="H39" s="20">
        <v>0</v>
      </c>
      <c r="I39" s="195">
        <f t="shared" si="0"/>
        <v>2</v>
      </c>
      <c r="J39" s="195"/>
      <c r="K39" s="20">
        <v>2</v>
      </c>
      <c r="L39" s="20">
        <v>0</v>
      </c>
      <c r="M39" s="195">
        <f t="shared" si="1"/>
        <v>2</v>
      </c>
      <c r="N39" s="195"/>
      <c r="O39" s="20">
        <v>7</v>
      </c>
      <c r="P39" s="20">
        <v>4</v>
      </c>
      <c r="Q39" s="195">
        <f t="shared" si="2"/>
        <v>11</v>
      </c>
      <c r="R39" s="195"/>
      <c r="S39" s="20">
        <f t="shared" si="5"/>
        <v>11</v>
      </c>
      <c r="T39" s="20">
        <f t="shared" si="5"/>
        <v>4</v>
      </c>
      <c r="U39" s="199">
        <f t="shared" si="3"/>
        <v>15</v>
      </c>
      <c r="V39" s="183"/>
      <c r="W39" s="1"/>
    </row>
    <row r="40" spans="1:23">
      <c r="A40" s="180"/>
      <c r="B40" s="180"/>
      <c r="C40" s="180"/>
      <c r="D40" s="2211">
        <v>1406</v>
      </c>
      <c r="E40" s="29" t="s">
        <v>51</v>
      </c>
      <c r="F40" s="123"/>
      <c r="G40" s="200">
        <f>SUM(G41:G46)</f>
        <v>70</v>
      </c>
      <c r="H40" s="200">
        <f>SUM(H41:H46)</f>
        <v>39</v>
      </c>
      <c r="I40" s="200">
        <f t="shared" si="0"/>
        <v>109</v>
      </c>
      <c r="J40" s="200"/>
      <c r="K40" s="200">
        <f>SUM(K41:K46)</f>
        <v>14</v>
      </c>
      <c r="L40" s="200">
        <f>SUM(L41:L46)</f>
        <v>3</v>
      </c>
      <c r="M40" s="200">
        <f t="shared" si="1"/>
        <v>17</v>
      </c>
      <c r="N40" s="200"/>
      <c r="O40" s="200">
        <f>SUM(O41:O46)</f>
        <v>145</v>
      </c>
      <c r="P40" s="200">
        <f>SUM(P41:P46)</f>
        <v>82</v>
      </c>
      <c r="Q40" s="200">
        <f t="shared" si="2"/>
        <v>227</v>
      </c>
      <c r="R40" s="200"/>
      <c r="S40" s="31">
        <f t="shared" si="5"/>
        <v>229</v>
      </c>
      <c r="T40" s="31">
        <f t="shared" si="5"/>
        <v>124</v>
      </c>
      <c r="U40" s="201">
        <f t="shared" si="3"/>
        <v>353</v>
      </c>
      <c r="W40" s="1"/>
    </row>
    <row r="41" spans="1:23">
      <c r="A41" s="180">
        <v>6</v>
      </c>
      <c r="B41" s="180">
        <v>2</v>
      </c>
      <c r="C41" s="180">
        <v>11</v>
      </c>
      <c r="D41" s="2212"/>
      <c r="E41" s="18" t="s">
        <v>52</v>
      </c>
      <c r="F41" s="64"/>
      <c r="G41" s="20">
        <v>38</v>
      </c>
      <c r="H41" s="20">
        <v>18</v>
      </c>
      <c r="I41" s="197">
        <f>SUM(G41:H41)</f>
        <v>56</v>
      </c>
      <c r="J41" s="197"/>
      <c r="K41" s="20">
        <v>11</v>
      </c>
      <c r="L41" s="20">
        <v>3</v>
      </c>
      <c r="M41" s="197">
        <f>SUM(K41:L41)</f>
        <v>14</v>
      </c>
      <c r="N41" s="197"/>
      <c r="O41" s="20">
        <v>70</v>
      </c>
      <c r="P41" s="20">
        <v>47</v>
      </c>
      <c r="Q41" s="197">
        <f t="shared" si="2"/>
        <v>117</v>
      </c>
      <c r="R41" s="197"/>
      <c r="S41" s="20">
        <f t="shared" si="5"/>
        <v>119</v>
      </c>
      <c r="T41" s="20">
        <f t="shared" si="5"/>
        <v>68</v>
      </c>
      <c r="U41" s="198">
        <f>SUM(Q41,M41,I41)</f>
        <v>187</v>
      </c>
      <c r="W41" s="1"/>
    </row>
    <row r="42" spans="1:23">
      <c r="A42" s="180">
        <v>6</v>
      </c>
      <c r="B42" s="180">
        <v>2</v>
      </c>
      <c r="C42" s="180">
        <v>10</v>
      </c>
      <c r="D42" s="2212"/>
      <c r="E42" s="18" t="s">
        <v>95</v>
      </c>
      <c r="F42" s="64"/>
      <c r="G42" s="20">
        <v>3</v>
      </c>
      <c r="H42" s="20">
        <v>3</v>
      </c>
      <c r="I42" s="197">
        <f>SUM(G42:H42)</f>
        <v>6</v>
      </c>
      <c r="J42" s="197"/>
      <c r="K42" s="20">
        <v>0</v>
      </c>
      <c r="L42" s="20">
        <v>0</v>
      </c>
      <c r="M42" s="197">
        <f>SUM(K42:L42)</f>
        <v>0</v>
      </c>
      <c r="N42" s="197"/>
      <c r="O42" s="20">
        <v>52</v>
      </c>
      <c r="P42" s="20">
        <v>17</v>
      </c>
      <c r="Q42" s="197">
        <f>SUM(O42:P42)</f>
        <v>69</v>
      </c>
      <c r="R42" s="197"/>
      <c r="S42" s="20">
        <f>SUM(G42+K42+O42)</f>
        <v>55</v>
      </c>
      <c r="T42" s="20">
        <f>SUM(H42+L42+P42)</f>
        <v>20</v>
      </c>
      <c r="U42" s="198">
        <f>SUM(Q42,M42,I42)</f>
        <v>75</v>
      </c>
      <c r="W42" s="1"/>
    </row>
    <row r="43" spans="1:23">
      <c r="A43" s="180">
        <v>6</v>
      </c>
      <c r="B43" s="180">
        <v>2</v>
      </c>
      <c r="C43" s="180">
        <v>10</v>
      </c>
      <c r="D43" s="2212"/>
      <c r="E43" s="18" t="s">
        <v>53</v>
      </c>
      <c r="F43" s="64"/>
      <c r="G43" s="20">
        <v>21</v>
      </c>
      <c r="H43" s="20">
        <v>13</v>
      </c>
      <c r="I43" s="197">
        <f>SUM(G43:H43)</f>
        <v>34</v>
      </c>
      <c r="J43" s="197"/>
      <c r="K43" s="20">
        <v>3</v>
      </c>
      <c r="L43" s="20">
        <v>0</v>
      </c>
      <c r="M43" s="197">
        <f>SUM(K43:L43)</f>
        <v>3</v>
      </c>
      <c r="N43" s="197"/>
      <c r="O43" s="20">
        <v>12</v>
      </c>
      <c r="P43" s="20">
        <v>9</v>
      </c>
      <c r="Q43" s="197">
        <f t="shared" si="2"/>
        <v>21</v>
      </c>
      <c r="R43" s="197"/>
      <c r="S43" s="20">
        <f t="shared" si="5"/>
        <v>36</v>
      </c>
      <c r="T43" s="20">
        <f t="shared" si="5"/>
        <v>22</v>
      </c>
      <c r="U43" s="198">
        <f>SUM(Q43,M43,I43)</f>
        <v>58</v>
      </c>
      <c r="W43" s="1"/>
    </row>
    <row r="44" spans="1:23">
      <c r="A44" s="180">
        <v>6</v>
      </c>
      <c r="B44" s="180">
        <v>2</v>
      </c>
      <c r="C44" s="180">
        <v>6</v>
      </c>
      <c r="D44" s="2212"/>
      <c r="E44" s="18" t="s">
        <v>83</v>
      </c>
      <c r="F44" s="64"/>
      <c r="G44" s="20">
        <v>2</v>
      </c>
      <c r="H44" s="20">
        <v>2</v>
      </c>
      <c r="I44" s="197">
        <f>SUM(G44:H44)</f>
        <v>4</v>
      </c>
      <c r="J44" s="197"/>
      <c r="K44" s="20">
        <v>0</v>
      </c>
      <c r="L44" s="20">
        <v>0</v>
      </c>
      <c r="M44" s="197">
        <f>SUM(K44:L44)</f>
        <v>0</v>
      </c>
      <c r="N44" s="197"/>
      <c r="O44" s="20">
        <v>11</v>
      </c>
      <c r="P44" s="20">
        <v>9</v>
      </c>
      <c r="Q44" s="197">
        <f>SUM(O44:P44)</f>
        <v>20</v>
      </c>
      <c r="R44" s="197"/>
      <c r="S44" s="20">
        <f>SUM(G44+K44+O44)</f>
        <v>13</v>
      </c>
      <c r="T44" s="20">
        <f>SUM(H44+L44+P44)</f>
        <v>11</v>
      </c>
      <c r="U44" s="198">
        <f>SUM(Q44,M44,I44)</f>
        <v>24</v>
      </c>
      <c r="W44" s="1"/>
    </row>
    <row r="45" spans="1:23">
      <c r="A45" s="180">
        <v>6</v>
      </c>
      <c r="B45" s="180">
        <v>2</v>
      </c>
      <c r="C45" s="180">
        <v>11</v>
      </c>
      <c r="D45" s="2212"/>
      <c r="E45" s="18" t="s">
        <v>56</v>
      </c>
      <c r="F45" s="64"/>
      <c r="G45" s="20">
        <v>5</v>
      </c>
      <c r="H45" s="20">
        <v>3</v>
      </c>
      <c r="I45" s="197">
        <f>SUM(G45:H45)</f>
        <v>8</v>
      </c>
      <c r="J45" s="197"/>
      <c r="K45" s="20">
        <v>0</v>
      </c>
      <c r="L45" s="20">
        <v>0</v>
      </c>
      <c r="M45" s="197">
        <f>SUM(K45:L45)</f>
        <v>0</v>
      </c>
      <c r="N45" s="197"/>
      <c r="O45" s="20">
        <v>0</v>
      </c>
      <c r="P45" s="20">
        <v>0</v>
      </c>
      <c r="Q45" s="197">
        <f>SUM(O45:P45)</f>
        <v>0</v>
      </c>
      <c r="R45" s="197"/>
      <c r="S45" s="20">
        <f>SUM(G45+K45+O45)</f>
        <v>5</v>
      </c>
      <c r="T45" s="20">
        <f>SUM(H45+L45+P45)</f>
        <v>3</v>
      </c>
      <c r="U45" s="198">
        <f>SUM(Q45,M45,I45)</f>
        <v>8</v>
      </c>
      <c r="W45" s="1"/>
    </row>
    <row r="46" spans="1:23">
      <c r="A46" s="180">
        <v>6</v>
      </c>
      <c r="B46" s="180">
        <v>2</v>
      </c>
      <c r="C46" s="180">
        <v>10</v>
      </c>
      <c r="D46" s="2212"/>
      <c r="E46" s="18" t="s">
        <v>57</v>
      </c>
      <c r="F46" s="64"/>
      <c r="G46" s="20">
        <v>1</v>
      </c>
      <c r="H46" s="20">
        <v>0</v>
      </c>
      <c r="I46" s="197">
        <f t="shared" si="0"/>
        <v>1</v>
      </c>
      <c r="J46" s="197"/>
      <c r="K46" s="20">
        <v>0</v>
      </c>
      <c r="L46" s="20">
        <v>0</v>
      </c>
      <c r="M46" s="197">
        <f t="shared" si="1"/>
        <v>0</v>
      </c>
      <c r="N46" s="197"/>
      <c r="O46" s="20">
        <v>0</v>
      </c>
      <c r="P46" s="20">
        <v>0</v>
      </c>
      <c r="Q46" s="197">
        <f t="shared" si="2"/>
        <v>0</v>
      </c>
      <c r="R46" s="197"/>
      <c r="S46" s="20">
        <f t="shared" ref="S46:T61" si="6">SUM(G46+K46+O46)</f>
        <v>1</v>
      </c>
      <c r="T46" s="20">
        <f t="shared" si="6"/>
        <v>0</v>
      </c>
      <c r="U46" s="198">
        <f t="shared" si="3"/>
        <v>1</v>
      </c>
      <c r="W46" s="1"/>
    </row>
    <row r="47" spans="1:23">
      <c r="A47" s="180"/>
      <c r="B47" s="180"/>
      <c r="C47" s="180"/>
      <c r="D47" s="2211">
        <v>1407</v>
      </c>
      <c r="E47" s="40" t="s">
        <v>58</v>
      </c>
      <c r="F47" s="123"/>
      <c r="G47" s="200">
        <f>SUM(G48:G51)</f>
        <v>32</v>
      </c>
      <c r="H47" s="200">
        <f>SUM(H48:H51)</f>
        <v>13</v>
      </c>
      <c r="I47" s="200">
        <f t="shared" si="0"/>
        <v>45</v>
      </c>
      <c r="J47" s="200"/>
      <c r="K47" s="200">
        <f>SUM(K48:K51)</f>
        <v>1</v>
      </c>
      <c r="L47" s="200">
        <f>SUM(L48:L51)</f>
        <v>0</v>
      </c>
      <c r="M47" s="200">
        <f t="shared" si="1"/>
        <v>1</v>
      </c>
      <c r="N47" s="200"/>
      <c r="O47" s="200">
        <f>SUM(O48:O51)</f>
        <v>13</v>
      </c>
      <c r="P47" s="200">
        <f>SUM(P48:P51)</f>
        <v>5</v>
      </c>
      <c r="Q47" s="200">
        <f t="shared" si="2"/>
        <v>18</v>
      </c>
      <c r="R47" s="200"/>
      <c r="S47" s="31">
        <f t="shared" si="6"/>
        <v>46</v>
      </c>
      <c r="T47" s="31">
        <f t="shared" si="6"/>
        <v>18</v>
      </c>
      <c r="U47" s="201">
        <f t="shared" si="3"/>
        <v>64</v>
      </c>
      <c r="W47" s="1"/>
    </row>
    <row r="48" spans="1:23">
      <c r="A48" s="180">
        <v>7</v>
      </c>
      <c r="B48" s="180">
        <v>3</v>
      </c>
      <c r="C48" s="180">
        <v>11</v>
      </c>
      <c r="D48" s="2212"/>
      <c r="E48" s="18" t="s">
        <v>59</v>
      </c>
      <c r="F48" s="195"/>
      <c r="G48" s="20">
        <v>23</v>
      </c>
      <c r="H48" s="20">
        <v>4</v>
      </c>
      <c r="I48" s="197">
        <f t="shared" si="0"/>
        <v>27</v>
      </c>
      <c r="J48" s="197"/>
      <c r="K48" s="20">
        <v>1</v>
      </c>
      <c r="L48" s="20">
        <v>0</v>
      </c>
      <c r="M48" s="197">
        <f t="shared" si="1"/>
        <v>1</v>
      </c>
      <c r="N48" s="197"/>
      <c r="O48" s="20">
        <v>5</v>
      </c>
      <c r="P48" s="20">
        <v>2</v>
      </c>
      <c r="Q48" s="197">
        <f t="shared" si="2"/>
        <v>7</v>
      </c>
      <c r="R48" s="197"/>
      <c r="S48" s="20">
        <f t="shared" si="6"/>
        <v>29</v>
      </c>
      <c r="T48" s="20">
        <f t="shared" si="6"/>
        <v>6</v>
      </c>
      <c r="U48" s="198">
        <f t="shared" si="3"/>
        <v>35</v>
      </c>
      <c r="W48" s="1"/>
    </row>
    <row r="49" spans="1:23">
      <c r="A49" s="180">
        <v>7</v>
      </c>
      <c r="B49" s="180">
        <v>6</v>
      </c>
      <c r="C49" s="180">
        <v>10</v>
      </c>
      <c r="D49" s="2212"/>
      <c r="E49" s="41" t="s">
        <v>120</v>
      </c>
      <c r="F49" s="195"/>
      <c r="G49" s="20">
        <v>9</v>
      </c>
      <c r="H49" s="20">
        <v>9</v>
      </c>
      <c r="I49" s="197">
        <f t="shared" si="0"/>
        <v>18</v>
      </c>
      <c r="J49" s="197"/>
      <c r="K49" s="20">
        <v>0</v>
      </c>
      <c r="L49" s="20">
        <v>0</v>
      </c>
      <c r="M49" s="197">
        <f t="shared" si="1"/>
        <v>0</v>
      </c>
      <c r="N49" s="197"/>
      <c r="O49" s="20">
        <v>8</v>
      </c>
      <c r="P49" s="20">
        <v>3</v>
      </c>
      <c r="Q49" s="197">
        <f t="shared" si="2"/>
        <v>11</v>
      </c>
      <c r="R49" s="197"/>
      <c r="S49" s="20">
        <f t="shared" si="6"/>
        <v>17</v>
      </c>
      <c r="T49" s="20">
        <f t="shared" si="6"/>
        <v>12</v>
      </c>
      <c r="U49" s="198">
        <f t="shared" si="3"/>
        <v>29</v>
      </c>
      <c r="W49" s="1"/>
    </row>
    <row r="50" spans="1:23">
      <c r="A50" s="180">
        <v>7</v>
      </c>
      <c r="B50" s="180">
        <v>3</v>
      </c>
      <c r="C50" s="180">
        <v>11</v>
      </c>
      <c r="D50" s="2212"/>
      <c r="E50" s="41" t="s">
        <v>61</v>
      </c>
      <c r="F50" s="59"/>
      <c r="G50" s="20">
        <v>0</v>
      </c>
      <c r="H50" s="20">
        <v>0</v>
      </c>
      <c r="I50" s="197">
        <f>SUM(G50:H50)</f>
        <v>0</v>
      </c>
      <c r="J50" s="197"/>
      <c r="K50" s="20">
        <v>0</v>
      </c>
      <c r="L50" s="20">
        <v>0</v>
      </c>
      <c r="M50" s="197">
        <f>SUM(K50:L50)</f>
        <v>0</v>
      </c>
      <c r="N50" s="197"/>
      <c r="O50" s="20">
        <v>0</v>
      </c>
      <c r="P50" s="20">
        <v>0</v>
      </c>
      <c r="Q50" s="197">
        <f t="shared" si="2"/>
        <v>0</v>
      </c>
      <c r="R50" s="197"/>
      <c r="S50" s="20">
        <f t="shared" si="6"/>
        <v>0</v>
      </c>
      <c r="T50" s="20">
        <f t="shared" si="6"/>
        <v>0</v>
      </c>
      <c r="U50" s="198">
        <f>SUM(Q50,M50,I50)</f>
        <v>0</v>
      </c>
      <c r="W50" s="1"/>
    </row>
    <row r="51" spans="1:23">
      <c r="A51" s="180">
        <v>7</v>
      </c>
      <c r="B51" s="180">
        <v>6</v>
      </c>
      <c r="C51" s="180">
        <v>10</v>
      </c>
      <c r="D51" s="2274"/>
      <c r="E51" s="53" t="s">
        <v>84</v>
      </c>
      <c r="F51" s="212"/>
      <c r="G51" s="20">
        <v>0</v>
      </c>
      <c r="H51" s="20">
        <v>0</v>
      </c>
      <c r="I51" s="197">
        <f>SUM(G51:H51)</f>
        <v>0</v>
      </c>
      <c r="J51" s="197"/>
      <c r="K51" s="20">
        <v>0</v>
      </c>
      <c r="L51" s="20">
        <v>0</v>
      </c>
      <c r="M51" s="197">
        <f>SUM(K51:L51)</f>
        <v>0</v>
      </c>
      <c r="N51" s="197"/>
      <c r="O51" s="20">
        <v>0</v>
      </c>
      <c r="P51" s="20">
        <v>0</v>
      </c>
      <c r="Q51" s="197">
        <f>SUM(O51:P51)</f>
        <v>0</v>
      </c>
      <c r="R51" s="197"/>
      <c r="S51" s="20">
        <f>SUM(G51+K51+O51)</f>
        <v>0</v>
      </c>
      <c r="T51" s="20">
        <f>SUM(H51+L51+P51)</f>
        <v>0</v>
      </c>
      <c r="U51" s="198">
        <f>SUM(Q51,M51,I51)</f>
        <v>0</v>
      </c>
      <c r="W51" s="1"/>
    </row>
    <row r="52" spans="1:23">
      <c r="A52" s="180"/>
      <c r="B52" s="180"/>
      <c r="C52" s="180"/>
      <c r="D52" s="2204">
        <v>1408</v>
      </c>
      <c r="E52" s="50" t="s">
        <v>63</v>
      </c>
      <c r="F52" s="51"/>
      <c r="G52" s="200">
        <f>SUM(G53:G56)</f>
        <v>47</v>
      </c>
      <c r="H52" s="200">
        <f>SUM(H53:H56)</f>
        <v>19</v>
      </c>
      <c r="I52" s="200">
        <f t="shared" si="0"/>
        <v>66</v>
      </c>
      <c r="J52" s="200"/>
      <c r="K52" s="200">
        <f>SUM(K53:K56)</f>
        <v>8</v>
      </c>
      <c r="L52" s="200">
        <f>SUM(L53:L56)</f>
        <v>1</v>
      </c>
      <c r="M52" s="200">
        <f t="shared" si="1"/>
        <v>9</v>
      </c>
      <c r="N52" s="200"/>
      <c r="O52" s="200">
        <f>SUM(O53:O56)</f>
        <v>31</v>
      </c>
      <c r="P52" s="200">
        <f>SUM(P53:P56)</f>
        <v>23</v>
      </c>
      <c r="Q52" s="200">
        <f t="shared" si="2"/>
        <v>54</v>
      </c>
      <c r="R52" s="200"/>
      <c r="S52" s="31">
        <f t="shared" si="6"/>
        <v>86</v>
      </c>
      <c r="T52" s="31">
        <f t="shared" si="6"/>
        <v>43</v>
      </c>
      <c r="U52" s="201">
        <f t="shared" si="3"/>
        <v>129</v>
      </c>
      <c r="W52" s="1"/>
    </row>
    <row r="53" spans="1:23">
      <c r="A53" s="180">
        <v>8</v>
      </c>
      <c r="B53" s="180">
        <v>4</v>
      </c>
      <c r="C53" s="180">
        <v>8</v>
      </c>
      <c r="D53" s="2205"/>
      <c r="E53" s="18" t="s">
        <v>64</v>
      </c>
      <c r="F53" s="19"/>
      <c r="G53" s="20">
        <v>19</v>
      </c>
      <c r="H53" s="20">
        <v>8</v>
      </c>
      <c r="I53" s="197">
        <f>SUM(G53:H53)</f>
        <v>27</v>
      </c>
      <c r="J53" s="197"/>
      <c r="K53" s="20">
        <v>7</v>
      </c>
      <c r="L53" s="20">
        <v>1</v>
      </c>
      <c r="M53" s="213">
        <f t="shared" si="1"/>
        <v>8</v>
      </c>
      <c r="N53" s="197"/>
      <c r="O53" s="20">
        <v>11</v>
      </c>
      <c r="P53" s="20">
        <v>10</v>
      </c>
      <c r="Q53" s="197">
        <f t="shared" si="2"/>
        <v>21</v>
      </c>
      <c r="R53" s="197"/>
      <c r="S53" s="20">
        <f t="shared" si="6"/>
        <v>37</v>
      </c>
      <c r="T53" s="20">
        <f t="shared" si="6"/>
        <v>19</v>
      </c>
      <c r="U53" s="198">
        <f>SUM(Q53,M53,I53)</f>
        <v>56</v>
      </c>
      <c r="W53" s="1"/>
    </row>
    <row r="54" spans="1:23">
      <c r="A54" s="180">
        <v>8</v>
      </c>
      <c r="B54" s="180">
        <v>4</v>
      </c>
      <c r="C54" s="180">
        <v>6</v>
      </c>
      <c r="D54" s="2205"/>
      <c r="E54" s="18" t="s">
        <v>65</v>
      </c>
      <c r="F54" s="64"/>
      <c r="G54" s="20">
        <v>7</v>
      </c>
      <c r="H54" s="20">
        <v>5</v>
      </c>
      <c r="I54" s="20">
        <f>SUM(G54:H54)</f>
        <v>12</v>
      </c>
      <c r="J54" s="20"/>
      <c r="K54" s="20">
        <v>0</v>
      </c>
      <c r="L54" s="20">
        <v>0</v>
      </c>
      <c r="M54" s="20">
        <f>SUM(K54:L54)</f>
        <v>0</v>
      </c>
      <c r="N54" s="20"/>
      <c r="O54" s="20">
        <v>0</v>
      </c>
      <c r="P54" s="20">
        <v>0</v>
      </c>
      <c r="Q54" s="197">
        <f t="shared" si="2"/>
        <v>0</v>
      </c>
      <c r="R54" s="197"/>
      <c r="S54" s="20">
        <f t="shared" si="6"/>
        <v>7</v>
      </c>
      <c r="T54" s="20">
        <f t="shared" si="6"/>
        <v>5</v>
      </c>
      <c r="U54" s="198">
        <f>SUM(Q54,M54,I54)</f>
        <v>12</v>
      </c>
      <c r="W54" s="1"/>
    </row>
    <row r="55" spans="1:23">
      <c r="A55" s="180">
        <v>8</v>
      </c>
      <c r="B55" s="180">
        <v>4</v>
      </c>
      <c r="C55" s="180">
        <v>11</v>
      </c>
      <c r="D55" s="2205"/>
      <c r="E55" s="18" t="s">
        <v>66</v>
      </c>
      <c r="F55" s="64"/>
      <c r="G55" s="20">
        <v>9</v>
      </c>
      <c r="H55" s="20">
        <v>4</v>
      </c>
      <c r="I55" s="197">
        <f t="shared" si="0"/>
        <v>13</v>
      </c>
      <c r="J55" s="197"/>
      <c r="K55" s="20">
        <v>0</v>
      </c>
      <c r="L55" s="20">
        <v>0</v>
      </c>
      <c r="M55" s="197">
        <f t="shared" si="1"/>
        <v>0</v>
      </c>
      <c r="N55" s="197"/>
      <c r="O55" s="20">
        <v>13</v>
      </c>
      <c r="P55" s="20">
        <v>9</v>
      </c>
      <c r="Q55" s="197">
        <f t="shared" si="2"/>
        <v>22</v>
      </c>
      <c r="R55" s="197"/>
      <c r="S55" s="20">
        <f t="shared" si="6"/>
        <v>22</v>
      </c>
      <c r="T55" s="20">
        <f t="shared" si="6"/>
        <v>13</v>
      </c>
      <c r="U55" s="198">
        <f t="shared" si="3"/>
        <v>35</v>
      </c>
      <c r="W55" s="1"/>
    </row>
    <row r="56" spans="1:23">
      <c r="A56" s="180">
        <v>8</v>
      </c>
      <c r="B56" s="180">
        <v>4</v>
      </c>
      <c r="C56" s="180">
        <v>11</v>
      </c>
      <c r="D56" s="2205"/>
      <c r="E56" s="18" t="s">
        <v>67</v>
      </c>
      <c r="F56" s="19"/>
      <c r="G56" s="20">
        <v>12</v>
      </c>
      <c r="H56" s="20">
        <v>2</v>
      </c>
      <c r="I56" s="197">
        <f t="shared" si="0"/>
        <v>14</v>
      </c>
      <c r="J56" s="197"/>
      <c r="K56" s="20">
        <v>1</v>
      </c>
      <c r="L56" s="20">
        <v>0</v>
      </c>
      <c r="M56" s="197">
        <f t="shared" si="1"/>
        <v>1</v>
      </c>
      <c r="N56" s="197"/>
      <c r="O56" s="20">
        <v>7</v>
      </c>
      <c r="P56" s="20">
        <v>4</v>
      </c>
      <c r="Q56" s="197">
        <f t="shared" si="2"/>
        <v>11</v>
      </c>
      <c r="R56" s="197"/>
      <c r="S56" s="20">
        <f t="shared" si="6"/>
        <v>20</v>
      </c>
      <c r="T56" s="20">
        <f t="shared" si="6"/>
        <v>6</v>
      </c>
      <c r="U56" s="198">
        <f t="shared" si="3"/>
        <v>26</v>
      </c>
      <c r="W56" s="1"/>
    </row>
    <row r="57" spans="1:23">
      <c r="A57" s="180"/>
      <c r="B57" s="180"/>
      <c r="C57" s="180"/>
      <c r="D57" s="2204">
        <v>1624</v>
      </c>
      <c r="E57" s="40" t="s">
        <v>68</v>
      </c>
      <c r="F57" s="123"/>
      <c r="G57" s="200">
        <f>SUM(G58:G60)</f>
        <v>6</v>
      </c>
      <c r="H57" s="200">
        <f>SUM(H58:H60)</f>
        <v>14</v>
      </c>
      <c r="I57" s="200">
        <f>SUM(G57:H57)</f>
        <v>20</v>
      </c>
      <c r="J57" s="200"/>
      <c r="K57" s="200">
        <f>SUM(K58:K60)</f>
        <v>0</v>
      </c>
      <c r="L57" s="200">
        <f>SUM(L58:L60)</f>
        <v>0</v>
      </c>
      <c r="M57" s="200">
        <f>SUM(K57:L57)</f>
        <v>0</v>
      </c>
      <c r="N57" s="200"/>
      <c r="O57" s="200">
        <f>SUM(O58:O60)</f>
        <v>8</v>
      </c>
      <c r="P57" s="200">
        <f>SUM(P58:P60)</f>
        <v>7</v>
      </c>
      <c r="Q57" s="200">
        <f t="shared" si="2"/>
        <v>15</v>
      </c>
      <c r="R57" s="200"/>
      <c r="S57" s="31">
        <f t="shared" si="6"/>
        <v>14</v>
      </c>
      <c r="T57" s="31">
        <f t="shared" si="6"/>
        <v>21</v>
      </c>
      <c r="U57" s="201">
        <f t="shared" si="3"/>
        <v>35</v>
      </c>
      <c r="W57" s="1"/>
    </row>
    <row r="58" spans="1:23">
      <c r="A58" s="180">
        <v>9</v>
      </c>
      <c r="B58" s="180">
        <v>4</v>
      </c>
      <c r="C58" s="180">
        <v>8</v>
      </c>
      <c r="D58" s="2205"/>
      <c r="E58" s="18" t="s">
        <v>69</v>
      </c>
      <c r="F58" s="195"/>
      <c r="G58" s="20">
        <v>0</v>
      </c>
      <c r="H58" s="20">
        <v>3</v>
      </c>
      <c r="I58" s="197">
        <f>SUM(G58:H58)</f>
        <v>3</v>
      </c>
      <c r="J58" s="197"/>
      <c r="K58" s="20">
        <v>0</v>
      </c>
      <c r="L58" s="20">
        <v>0</v>
      </c>
      <c r="M58" s="197">
        <f>SUM(K58:L58)</f>
        <v>0</v>
      </c>
      <c r="N58" s="197"/>
      <c r="O58" s="20">
        <v>4</v>
      </c>
      <c r="P58" s="20">
        <v>2</v>
      </c>
      <c r="Q58" s="197">
        <f t="shared" si="2"/>
        <v>6</v>
      </c>
      <c r="R58" s="197"/>
      <c r="S58" s="20">
        <f t="shared" si="6"/>
        <v>4</v>
      </c>
      <c r="T58" s="20">
        <f t="shared" si="6"/>
        <v>5</v>
      </c>
      <c r="U58" s="198">
        <f t="shared" si="3"/>
        <v>9</v>
      </c>
      <c r="W58" s="1"/>
    </row>
    <row r="59" spans="1:23">
      <c r="A59" s="180">
        <v>9</v>
      </c>
      <c r="B59" s="180">
        <v>4</v>
      </c>
      <c r="C59" s="180">
        <v>8</v>
      </c>
      <c r="D59" s="2205"/>
      <c r="E59" s="18" t="s">
        <v>70</v>
      </c>
      <c r="F59" s="195"/>
      <c r="G59" s="20">
        <v>5</v>
      </c>
      <c r="H59" s="20">
        <v>9</v>
      </c>
      <c r="I59" s="197">
        <f>SUM(G59:H59)</f>
        <v>14</v>
      </c>
      <c r="J59" s="197"/>
      <c r="K59" s="20">
        <v>0</v>
      </c>
      <c r="L59" s="20">
        <v>0</v>
      </c>
      <c r="M59" s="197">
        <f>SUM(K59:L59)</f>
        <v>0</v>
      </c>
      <c r="N59" s="197"/>
      <c r="O59" s="20">
        <v>0</v>
      </c>
      <c r="P59" s="20">
        <v>0</v>
      </c>
      <c r="Q59" s="197">
        <f t="shared" si="2"/>
        <v>0</v>
      </c>
      <c r="R59" s="197"/>
      <c r="S59" s="20">
        <f t="shared" si="6"/>
        <v>5</v>
      </c>
      <c r="T59" s="20">
        <f t="shared" si="6"/>
        <v>9</v>
      </c>
      <c r="U59" s="198">
        <f t="shared" si="3"/>
        <v>14</v>
      </c>
      <c r="W59" s="1"/>
    </row>
    <row r="60" spans="1:23">
      <c r="A60" s="180">
        <v>9</v>
      </c>
      <c r="B60" s="180">
        <v>5</v>
      </c>
      <c r="C60" s="180">
        <v>11</v>
      </c>
      <c r="D60" s="2207"/>
      <c r="E60" s="18" t="s">
        <v>71</v>
      </c>
      <c r="F60" s="195"/>
      <c r="G60" s="20">
        <v>1</v>
      </c>
      <c r="H60" s="20">
        <v>2</v>
      </c>
      <c r="I60" s="197">
        <f>SUM(G60:H60)</f>
        <v>3</v>
      </c>
      <c r="J60" s="197"/>
      <c r="K60" s="20">
        <v>0</v>
      </c>
      <c r="L60" s="20">
        <v>0</v>
      </c>
      <c r="M60" s="197">
        <f>SUM(K60:L60)</f>
        <v>0</v>
      </c>
      <c r="N60" s="197"/>
      <c r="O60" s="20">
        <v>4</v>
      </c>
      <c r="P60" s="20">
        <v>5</v>
      </c>
      <c r="Q60" s="197">
        <f t="shared" si="2"/>
        <v>9</v>
      </c>
      <c r="R60" s="197"/>
      <c r="S60" s="20">
        <f t="shared" si="6"/>
        <v>5</v>
      </c>
      <c r="T60" s="20">
        <f t="shared" si="6"/>
        <v>7</v>
      </c>
      <c r="U60" s="198">
        <f>SUM(Q60,M60,I60)</f>
        <v>12</v>
      </c>
      <c r="W60" s="1"/>
    </row>
    <row r="61" spans="1:23">
      <c r="A61" s="180"/>
      <c r="B61" s="180" t="s">
        <v>72</v>
      </c>
      <c r="C61" s="180" t="s">
        <v>72</v>
      </c>
      <c r="D61" s="112"/>
      <c r="E61" s="13" t="s">
        <v>73</v>
      </c>
      <c r="F61" s="176"/>
      <c r="G61" s="99">
        <v>95</v>
      </c>
      <c r="H61" s="99">
        <v>87</v>
      </c>
      <c r="I61" s="204">
        <f t="shared" si="0"/>
        <v>182</v>
      </c>
      <c r="J61" s="204"/>
      <c r="K61" s="99">
        <v>2</v>
      </c>
      <c r="L61" s="99">
        <v>0</v>
      </c>
      <c r="M61" s="204">
        <f t="shared" si="1"/>
        <v>2</v>
      </c>
      <c r="N61" s="204"/>
      <c r="O61" s="99">
        <v>4</v>
      </c>
      <c r="P61" s="99">
        <v>4</v>
      </c>
      <c r="Q61" s="204">
        <f t="shared" si="2"/>
        <v>8</v>
      </c>
      <c r="R61" s="204"/>
      <c r="S61" s="214">
        <f t="shared" si="6"/>
        <v>101</v>
      </c>
      <c r="T61" s="214">
        <f t="shared" si="6"/>
        <v>91</v>
      </c>
      <c r="U61" s="205">
        <f t="shared" si="3"/>
        <v>192</v>
      </c>
      <c r="W61" s="1"/>
    </row>
    <row r="62" spans="1:23">
      <c r="A62" s="23"/>
      <c r="B62" s="23"/>
      <c r="C62" s="23"/>
      <c r="D62" s="140"/>
      <c r="E62" s="2256" t="s">
        <v>8</v>
      </c>
      <c r="F62" s="2257"/>
      <c r="G62" s="143">
        <f>SUM(G9+G18+G28+G32+G35+G40+G47+G52+G57+G61)</f>
        <v>669</v>
      </c>
      <c r="H62" s="143">
        <f>SUM(H9+H18+H28+H32+H35+H40+H47+H52+H57+H61)</f>
        <v>399</v>
      </c>
      <c r="I62" s="143">
        <f>SUM(I9+I18+I28+I32+I35+I40+I47+I52+I57+I61)</f>
        <v>1068</v>
      </c>
      <c r="J62" s="143"/>
      <c r="K62" s="143">
        <f>SUM(K9+K18+K28+K32+K35+K40+K47+K52+K57+K61)</f>
        <v>142</v>
      </c>
      <c r="L62" s="143">
        <f>SUM(L9+L18+L28+L32+L35+L40+L47+L52+L57+L61)</f>
        <v>55</v>
      </c>
      <c r="M62" s="143">
        <f>SUM(M9+M18+M28+M32+M35+M40+M47+M52+M57+M61)</f>
        <v>197</v>
      </c>
      <c r="N62" s="143"/>
      <c r="O62" s="143">
        <f>SUM(O9+O18+O28+O32+O35+O40+O47+O52+O57+O61)</f>
        <v>704</v>
      </c>
      <c r="P62" s="143">
        <f>SUM(P9+P18+P28+P32+P35+P40+P47+P52+P57+P61)</f>
        <v>483</v>
      </c>
      <c r="Q62" s="143">
        <f>SUM(Q9+Q18+Q28+Q32+Q35+Q40+Q47+Q52+Q57+Q61)</f>
        <v>1187</v>
      </c>
      <c r="R62" s="143"/>
      <c r="S62" s="143">
        <f>SUM(S9+S18+S28+S32+S35+S40+S47+S52+S57+S61)</f>
        <v>1515</v>
      </c>
      <c r="T62" s="143">
        <f>SUM(T9+T18+T28+T32+T35+T40+T47+T52+T57+T61)</f>
        <v>937</v>
      </c>
      <c r="U62" s="144">
        <f>SUM(U9+U18+U28+U32+U35+U40+U47+U52+U57+U61)</f>
        <v>2452</v>
      </c>
      <c r="W62" s="1"/>
    </row>
    <row r="63" spans="1:23" ht="12" customHeight="1">
      <c r="D63" s="206"/>
      <c r="E63" s="61" t="s">
        <v>74</v>
      </c>
      <c r="F63" s="64"/>
    </row>
    <row r="64" spans="1:23" ht="12" customHeight="1">
      <c r="D64" s="206"/>
      <c r="E64" s="61"/>
      <c r="W64" s="203"/>
    </row>
    <row r="65" spans="4:5" ht="12" customHeight="1">
      <c r="E65" s="61"/>
    </row>
    <row r="66" spans="4:5" ht="9" customHeight="1">
      <c r="D66" s="206"/>
    </row>
    <row r="67" spans="4:5" ht="9" customHeight="1">
      <c r="D67" s="206"/>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1" ht="9" customHeight="1"/>
    <row r="146" spans="5:21" ht="9" customHeight="1"/>
    <row r="147" spans="5:21" ht="9" customHeight="1"/>
    <row r="148" spans="5:21" ht="9" customHeight="1"/>
    <row r="149" spans="5:21" ht="9" customHeight="1"/>
    <row r="150" spans="5:21" ht="9" customHeight="1"/>
    <row r="151" spans="5:21" ht="9" customHeight="1"/>
    <row r="152" spans="5:21" ht="9" customHeight="1">
      <c r="E152" s="64"/>
      <c r="F152" s="64"/>
      <c r="G152" s="207"/>
      <c r="H152" s="207"/>
      <c r="I152" s="208"/>
      <c r="J152" s="208"/>
      <c r="K152" s="207"/>
      <c r="L152" s="207"/>
      <c r="M152" s="208"/>
      <c r="N152" s="208"/>
      <c r="O152" s="207"/>
      <c r="P152" s="207"/>
      <c r="Q152" s="208"/>
      <c r="R152" s="208"/>
      <c r="S152" s="208"/>
      <c r="T152" s="208"/>
      <c r="U152" s="207"/>
    </row>
    <row r="153" spans="5:21" ht="9" customHeight="1"/>
    <row r="154" spans="5:21" ht="9" customHeight="1"/>
    <row r="155" spans="5:21" ht="9" customHeight="1"/>
    <row r="156" spans="5:21" ht="9" customHeight="1"/>
    <row r="157" spans="5:21" ht="9" customHeight="1"/>
    <row r="158" spans="5:21" ht="9" customHeight="1"/>
    <row r="159" spans="5:21" ht="9" customHeight="1"/>
    <row r="160" spans="5:2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2">
    <mergeCell ref="D3:U3"/>
    <mergeCell ref="Y3:AM3"/>
    <mergeCell ref="D4:U4"/>
    <mergeCell ref="D6:D8"/>
    <mergeCell ref="E6:F8"/>
    <mergeCell ref="G6:Q6"/>
    <mergeCell ref="U6:U8"/>
    <mergeCell ref="G7:I7"/>
    <mergeCell ref="K7:M7"/>
    <mergeCell ref="O7:Q7"/>
    <mergeCell ref="E62:F62"/>
    <mergeCell ref="S7:T7"/>
    <mergeCell ref="D9:D17"/>
    <mergeCell ref="D18:D27"/>
    <mergeCell ref="Z25:AB28"/>
    <mergeCell ref="D28:D31"/>
    <mergeCell ref="D32:D34"/>
    <mergeCell ref="D35:D39"/>
    <mergeCell ref="D40:D46"/>
    <mergeCell ref="D47:D51"/>
    <mergeCell ref="D52:D56"/>
    <mergeCell ref="D57:D6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9"/>
  <sheetViews>
    <sheetView workbookViewId="0">
      <selection activeCell="X38" sqref="X38"/>
    </sheetView>
  </sheetViews>
  <sheetFormatPr baseColWidth="10" defaultRowHeight="12.75"/>
  <cols>
    <col min="1" max="1" width="3" style="231" customWidth="1"/>
    <col min="2" max="2" width="7.42578125" style="2" customWidth="1"/>
    <col min="3" max="3" width="62.7109375" style="2" customWidth="1"/>
    <col min="4" max="6" width="4.85546875" style="209" customWidth="1"/>
    <col min="7" max="7" width="0.42578125" style="209" customWidth="1"/>
    <col min="8" max="10" width="4.85546875" style="209" customWidth="1"/>
    <col min="11" max="11" width="0.42578125" style="209" customWidth="1"/>
    <col min="12" max="14" width="4.85546875" style="209" customWidth="1"/>
    <col min="15" max="15" width="0.42578125" style="209" customWidth="1"/>
    <col min="16" max="17" width="5.42578125" style="209" customWidth="1"/>
    <col min="18" max="18" width="0.42578125" style="210" customWidth="1"/>
    <col min="19" max="19" width="5.42578125" style="209" customWidth="1"/>
    <col min="20" max="39" width="5.5703125" style="2" customWidth="1"/>
    <col min="40" max="256" width="11.42578125" style="2"/>
    <col min="257" max="257" width="3" style="2" customWidth="1"/>
    <col min="258" max="258" width="7.42578125" style="2" customWidth="1"/>
    <col min="259" max="259" width="62.7109375" style="2" customWidth="1"/>
    <col min="260" max="262" width="4.85546875" style="2" customWidth="1"/>
    <col min="263" max="263" width="0.42578125" style="2" customWidth="1"/>
    <col min="264" max="266" width="4.85546875" style="2" customWidth="1"/>
    <col min="267" max="267" width="0.42578125" style="2" customWidth="1"/>
    <col min="268" max="270" width="4.85546875" style="2" customWidth="1"/>
    <col min="271" max="271" width="0.42578125" style="2" customWidth="1"/>
    <col min="272" max="273" width="5.42578125" style="2" customWidth="1"/>
    <col min="274" max="274" width="0.42578125" style="2" customWidth="1"/>
    <col min="275" max="275" width="5.42578125" style="2" customWidth="1"/>
    <col min="276" max="295" width="5.5703125" style="2" customWidth="1"/>
    <col min="296" max="512" width="11.42578125" style="2"/>
    <col min="513" max="513" width="3" style="2" customWidth="1"/>
    <col min="514" max="514" width="7.42578125" style="2" customWidth="1"/>
    <col min="515" max="515" width="62.7109375" style="2" customWidth="1"/>
    <col min="516" max="518" width="4.85546875" style="2" customWidth="1"/>
    <col min="519" max="519" width="0.42578125" style="2" customWidth="1"/>
    <col min="520" max="522" width="4.85546875" style="2" customWidth="1"/>
    <col min="523" max="523" width="0.42578125" style="2" customWidth="1"/>
    <col min="524" max="526" width="4.85546875" style="2" customWidth="1"/>
    <col min="527" max="527" width="0.42578125" style="2" customWidth="1"/>
    <col min="528" max="529" width="5.42578125" style="2" customWidth="1"/>
    <col min="530" max="530" width="0.42578125" style="2" customWidth="1"/>
    <col min="531" max="531" width="5.42578125" style="2" customWidth="1"/>
    <col min="532" max="551" width="5.5703125" style="2" customWidth="1"/>
    <col min="552" max="768" width="11.42578125" style="2"/>
    <col min="769" max="769" width="3" style="2" customWidth="1"/>
    <col min="770" max="770" width="7.42578125" style="2" customWidth="1"/>
    <col min="771" max="771" width="62.7109375" style="2" customWidth="1"/>
    <col min="772" max="774" width="4.85546875" style="2" customWidth="1"/>
    <col min="775" max="775" width="0.42578125" style="2" customWidth="1"/>
    <col min="776" max="778" width="4.85546875" style="2" customWidth="1"/>
    <col min="779" max="779" width="0.42578125" style="2" customWidth="1"/>
    <col min="780" max="782" width="4.85546875" style="2" customWidth="1"/>
    <col min="783" max="783" width="0.42578125" style="2" customWidth="1"/>
    <col min="784" max="785" width="5.42578125" style="2" customWidth="1"/>
    <col min="786" max="786" width="0.42578125" style="2" customWidth="1"/>
    <col min="787" max="787" width="5.42578125" style="2" customWidth="1"/>
    <col min="788" max="807" width="5.5703125" style="2" customWidth="1"/>
    <col min="808" max="1024" width="11.42578125" style="2"/>
    <col min="1025" max="1025" width="3" style="2" customWidth="1"/>
    <col min="1026" max="1026" width="7.42578125" style="2" customWidth="1"/>
    <col min="1027" max="1027" width="62.7109375" style="2" customWidth="1"/>
    <col min="1028" max="1030" width="4.85546875" style="2" customWidth="1"/>
    <col min="1031" max="1031" width="0.42578125" style="2" customWidth="1"/>
    <col min="1032" max="1034" width="4.85546875" style="2" customWidth="1"/>
    <col min="1035" max="1035" width="0.42578125" style="2" customWidth="1"/>
    <col min="1036" max="1038" width="4.85546875" style="2" customWidth="1"/>
    <col min="1039" max="1039" width="0.42578125" style="2" customWidth="1"/>
    <col min="1040" max="1041" width="5.42578125" style="2" customWidth="1"/>
    <col min="1042" max="1042" width="0.42578125" style="2" customWidth="1"/>
    <col min="1043" max="1043" width="5.42578125" style="2" customWidth="1"/>
    <col min="1044" max="1063" width="5.5703125" style="2" customWidth="1"/>
    <col min="1064" max="1280" width="11.42578125" style="2"/>
    <col min="1281" max="1281" width="3" style="2" customWidth="1"/>
    <col min="1282" max="1282" width="7.42578125" style="2" customWidth="1"/>
    <col min="1283" max="1283" width="62.7109375" style="2" customWidth="1"/>
    <col min="1284" max="1286" width="4.85546875" style="2" customWidth="1"/>
    <col min="1287" max="1287" width="0.42578125" style="2" customWidth="1"/>
    <col min="1288" max="1290" width="4.85546875" style="2" customWidth="1"/>
    <col min="1291" max="1291" width="0.42578125" style="2" customWidth="1"/>
    <col min="1292" max="1294" width="4.85546875" style="2" customWidth="1"/>
    <col min="1295" max="1295" width="0.42578125" style="2" customWidth="1"/>
    <col min="1296" max="1297" width="5.42578125" style="2" customWidth="1"/>
    <col min="1298" max="1298" width="0.42578125" style="2" customWidth="1"/>
    <col min="1299" max="1299" width="5.42578125" style="2" customWidth="1"/>
    <col min="1300" max="1319" width="5.5703125" style="2" customWidth="1"/>
    <col min="1320" max="1536" width="11.42578125" style="2"/>
    <col min="1537" max="1537" width="3" style="2" customWidth="1"/>
    <col min="1538" max="1538" width="7.42578125" style="2" customWidth="1"/>
    <col min="1539" max="1539" width="62.7109375" style="2" customWidth="1"/>
    <col min="1540" max="1542" width="4.85546875" style="2" customWidth="1"/>
    <col min="1543" max="1543" width="0.42578125" style="2" customWidth="1"/>
    <col min="1544" max="1546" width="4.85546875" style="2" customWidth="1"/>
    <col min="1547" max="1547" width="0.42578125" style="2" customWidth="1"/>
    <col min="1548" max="1550" width="4.85546875" style="2" customWidth="1"/>
    <col min="1551" max="1551" width="0.42578125" style="2" customWidth="1"/>
    <col min="1552" max="1553" width="5.42578125" style="2" customWidth="1"/>
    <col min="1554" max="1554" width="0.42578125" style="2" customWidth="1"/>
    <col min="1555" max="1555" width="5.42578125" style="2" customWidth="1"/>
    <col min="1556" max="1575" width="5.5703125" style="2" customWidth="1"/>
    <col min="1576" max="1792" width="11.42578125" style="2"/>
    <col min="1793" max="1793" width="3" style="2" customWidth="1"/>
    <col min="1794" max="1794" width="7.42578125" style="2" customWidth="1"/>
    <col min="1795" max="1795" width="62.7109375" style="2" customWidth="1"/>
    <col min="1796" max="1798" width="4.85546875" style="2" customWidth="1"/>
    <col min="1799" max="1799" width="0.42578125" style="2" customWidth="1"/>
    <col min="1800" max="1802" width="4.85546875" style="2" customWidth="1"/>
    <col min="1803" max="1803" width="0.42578125" style="2" customWidth="1"/>
    <col min="1804" max="1806" width="4.85546875" style="2" customWidth="1"/>
    <col min="1807" max="1807" width="0.42578125" style="2" customWidth="1"/>
    <col min="1808" max="1809" width="5.42578125" style="2" customWidth="1"/>
    <col min="1810" max="1810" width="0.42578125" style="2" customWidth="1"/>
    <col min="1811" max="1811" width="5.42578125" style="2" customWidth="1"/>
    <col min="1812" max="1831" width="5.5703125" style="2" customWidth="1"/>
    <col min="1832" max="2048" width="11.42578125" style="2"/>
    <col min="2049" max="2049" width="3" style="2" customWidth="1"/>
    <col min="2050" max="2050" width="7.42578125" style="2" customWidth="1"/>
    <col min="2051" max="2051" width="62.7109375" style="2" customWidth="1"/>
    <col min="2052" max="2054" width="4.85546875" style="2" customWidth="1"/>
    <col min="2055" max="2055" width="0.42578125" style="2" customWidth="1"/>
    <col min="2056" max="2058" width="4.85546875" style="2" customWidth="1"/>
    <col min="2059" max="2059" width="0.42578125" style="2" customWidth="1"/>
    <col min="2060" max="2062" width="4.85546875" style="2" customWidth="1"/>
    <col min="2063" max="2063" width="0.42578125" style="2" customWidth="1"/>
    <col min="2064" max="2065" width="5.42578125" style="2" customWidth="1"/>
    <col min="2066" max="2066" width="0.42578125" style="2" customWidth="1"/>
    <col min="2067" max="2067" width="5.42578125" style="2" customWidth="1"/>
    <col min="2068" max="2087" width="5.5703125" style="2" customWidth="1"/>
    <col min="2088" max="2304" width="11.42578125" style="2"/>
    <col min="2305" max="2305" width="3" style="2" customWidth="1"/>
    <col min="2306" max="2306" width="7.42578125" style="2" customWidth="1"/>
    <col min="2307" max="2307" width="62.7109375" style="2" customWidth="1"/>
    <col min="2308" max="2310" width="4.85546875" style="2" customWidth="1"/>
    <col min="2311" max="2311" width="0.42578125" style="2" customWidth="1"/>
    <col min="2312" max="2314" width="4.85546875" style="2" customWidth="1"/>
    <col min="2315" max="2315" width="0.42578125" style="2" customWidth="1"/>
    <col min="2316" max="2318" width="4.85546875" style="2" customWidth="1"/>
    <col min="2319" max="2319" width="0.42578125" style="2" customWidth="1"/>
    <col min="2320" max="2321" width="5.42578125" style="2" customWidth="1"/>
    <col min="2322" max="2322" width="0.42578125" style="2" customWidth="1"/>
    <col min="2323" max="2323" width="5.42578125" style="2" customWidth="1"/>
    <col min="2324" max="2343" width="5.5703125" style="2" customWidth="1"/>
    <col min="2344" max="2560" width="11.42578125" style="2"/>
    <col min="2561" max="2561" width="3" style="2" customWidth="1"/>
    <col min="2562" max="2562" width="7.42578125" style="2" customWidth="1"/>
    <col min="2563" max="2563" width="62.7109375" style="2" customWidth="1"/>
    <col min="2564" max="2566" width="4.85546875" style="2" customWidth="1"/>
    <col min="2567" max="2567" width="0.42578125" style="2" customWidth="1"/>
    <col min="2568" max="2570" width="4.85546875" style="2" customWidth="1"/>
    <col min="2571" max="2571" width="0.42578125" style="2" customWidth="1"/>
    <col min="2572" max="2574" width="4.85546875" style="2" customWidth="1"/>
    <col min="2575" max="2575" width="0.42578125" style="2" customWidth="1"/>
    <col min="2576" max="2577" width="5.42578125" style="2" customWidth="1"/>
    <col min="2578" max="2578" width="0.42578125" style="2" customWidth="1"/>
    <col min="2579" max="2579" width="5.42578125" style="2" customWidth="1"/>
    <col min="2580" max="2599" width="5.5703125" style="2" customWidth="1"/>
    <col min="2600" max="2816" width="11.42578125" style="2"/>
    <col min="2817" max="2817" width="3" style="2" customWidth="1"/>
    <col min="2818" max="2818" width="7.42578125" style="2" customWidth="1"/>
    <col min="2819" max="2819" width="62.7109375" style="2" customWidth="1"/>
    <col min="2820" max="2822" width="4.85546875" style="2" customWidth="1"/>
    <col min="2823" max="2823" width="0.42578125" style="2" customWidth="1"/>
    <col min="2824" max="2826" width="4.85546875" style="2" customWidth="1"/>
    <col min="2827" max="2827" width="0.42578125" style="2" customWidth="1"/>
    <col min="2828" max="2830" width="4.85546875" style="2" customWidth="1"/>
    <col min="2831" max="2831" width="0.42578125" style="2" customWidth="1"/>
    <col min="2832" max="2833" width="5.42578125" style="2" customWidth="1"/>
    <col min="2834" max="2834" width="0.42578125" style="2" customWidth="1"/>
    <col min="2835" max="2835" width="5.42578125" style="2" customWidth="1"/>
    <col min="2836" max="2855" width="5.5703125" style="2" customWidth="1"/>
    <col min="2856" max="3072" width="11.42578125" style="2"/>
    <col min="3073" max="3073" width="3" style="2" customWidth="1"/>
    <col min="3074" max="3074" width="7.42578125" style="2" customWidth="1"/>
    <col min="3075" max="3075" width="62.7109375" style="2" customWidth="1"/>
    <col min="3076" max="3078" width="4.85546875" style="2" customWidth="1"/>
    <col min="3079" max="3079" width="0.42578125" style="2" customWidth="1"/>
    <col min="3080" max="3082" width="4.85546875" style="2" customWidth="1"/>
    <col min="3083" max="3083" width="0.42578125" style="2" customWidth="1"/>
    <col min="3084" max="3086" width="4.85546875" style="2" customWidth="1"/>
    <col min="3087" max="3087" width="0.42578125" style="2" customWidth="1"/>
    <col min="3088" max="3089" width="5.42578125" style="2" customWidth="1"/>
    <col min="3090" max="3090" width="0.42578125" style="2" customWidth="1"/>
    <col min="3091" max="3091" width="5.42578125" style="2" customWidth="1"/>
    <col min="3092" max="3111" width="5.5703125" style="2" customWidth="1"/>
    <col min="3112" max="3328" width="11.42578125" style="2"/>
    <col min="3329" max="3329" width="3" style="2" customWidth="1"/>
    <col min="3330" max="3330" width="7.42578125" style="2" customWidth="1"/>
    <col min="3331" max="3331" width="62.7109375" style="2" customWidth="1"/>
    <col min="3332" max="3334" width="4.85546875" style="2" customWidth="1"/>
    <col min="3335" max="3335" width="0.42578125" style="2" customWidth="1"/>
    <col min="3336" max="3338" width="4.85546875" style="2" customWidth="1"/>
    <col min="3339" max="3339" width="0.42578125" style="2" customWidth="1"/>
    <col min="3340" max="3342" width="4.85546875" style="2" customWidth="1"/>
    <col min="3343" max="3343" width="0.42578125" style="2" customWidth="1"/>
    <col min="3344" max="3345" width="5.42578125" style="2" customWidth="1"/>
    <col min="3346" max="3346" width="0.42578125" style="2" customWidth="1"/>
    <col min="3347" max="3347" width="5.42578125" style="2" customWidth="1"/>
    <col min="3348" max="3367" width="5.5703125" style="2" customWidth="1"/>
    <col min="3368" max="3584" width="11.42578125" style="2"/>
    <col min="3585" max="3585" width="3" style="2" customWidth="1"/>
    <col min="3586" max="3586" width="7.42578125" style="2" customWidth="1"/>
    <col min="3587" max="3587" width="62.7109375" style="2" customWidth="1"/>
    <col min="3588" max="3590" width="4.85546875" style="2" customWidth="1"/>
    <col min="3591" max="3591" width="0.42578125" style="2" customWidth="1"/>
    <col min="3592" max="3594" width="4.85546875" style="2" customWidth="1"/>
    <col min="3595" max="3595" width="0.42578125" style="2" customWidth="1"/>
    <col min="3596" max="3598" width="4.85546875" style="2" customWidth="1"/>
    <col min="3599" max="3599" width="0.42578125" style="2" customWidth="1"/>
    <col min="3600" max="3601" width="5.42578125" style="2" customWidth="1"/>
    <col min="3602" max="3602" width="0.42578125" style="2" customWidth="1"/>
    <col min="3603" max="3603" width="5.42578125" style="2" customWidth="1"/>
    <col min="3604" max="3623" width="5.5703125" style="2" customWidth="1"/>
    <col min="3624" max="3840" width="11.42578125" style="2"/>
    <col min="3841" max="3841" width="3" style="2" customWidth="1"/>
    <col min="3842" max="3842" width="7.42578125" style="2" customWidth="1"/>
    <col min="3843" max="3843" width="62.7109375" style="2" customWidth="1"/>
    <col min="3844" max="3846" width="4.85546875" style="2" customWidth="1"/>
    <col min="3847" max="3847" width="0.42578125" style="2" customWidth="1"/>
    <col min="3848" max="3850" width="4.85546875" style="2" customWidth="1"/>
    <col min="3851" max="3851" width="0.42578125" style="2" customWidth="1"/>
    <col min="3852" max="3854" width="4.85546875" style="2" customWidth="1"/>
    <col min="3855" max="3855" width="0.42578125" style="2" customWidth="1"/>
    <col min="3856" max="3857" width="5.42578125" style="2" customWidth="1"/>
    <col min="3858" max="3858" width="0.42578125" style="2" customWidth="1"/>
    <col min="3859" max="3859" width="5.42578125" style="2" customWidth="1"/>
    <col min="3860" max="3879" width="5.5703125" style="2" customWidth="1"/>
    <col min="3880" max="4096" width="11.42578125" style="2"/>
    <col min="4097" max="4097" width="3" style="2" customWidth="1"/>
    <col min="4098" max="4098" width="7.42578125" style="2" customWidth="1"/>
    <col min="4099" max="4099" width="62.7109375" style="2" customWidth="1"/>
    <col min="4100" max="4102" width="4.85546875" style="2" customWidth="1"/>
    <col min="4103" max="4103" width="0.42578125" style="2" customWidth="1"/>
    <col min="4104" max="4106" width="4.85546875" style="2" customWidth="1"/>
    <col min="4107" max="4107" width="0.42578125" style="2" customWidth="1"/>
    <col min="4108" max="4110" width="4.85546875" style="2" customWidth="1"/>
    <col min="4111" max="4111" width="0.42578125" style="2" customWidth="1"/>
    <col min="4112" max="4113" width="5.42578125" style="2" customWidth="1"/>
    <col min="4114" max="4114" width="0.42578125" style="2" customWidth="1"/>
    <col min="4115" max="4115" width="5.42578125" style="2" customWidth="1"/>
    <col min="4116" max="4135" width="5.5703125" style="2" customWidth="1"/>
    <col min="4136" max="4352" width="11.42578125" style="2"/>
    <col min="4353" max="4353" width="3" style="2" customWidth="1"/>
    <col min="4354" max="4354" width="7.42578125" style="2" customWidth="1"/>
    <col min="4355" max="4355" width="62.7109375" style="2" customWidth="1"/>
    <col min="4356" max="4358" width="4.85546875" style="2" customWidth="1"/>
    <col min="4359" max="4359" width="0.42578125" style="2" customWidth="1"/>
    <col min="4360" max="4362" width="4.85546875" style="2" customWidth="1"/>
    <col min="4363" max="4363" width="0.42578125" style="2" customWidth="1"/>
    <col min="4364" max="4366" width="4.85546875" style="2" customWidth="1"/>
    <col min="4367" max="4367" width="0.42578125" style="2" customWidth="1"/>
    <col min="4368" max="4369" width="5.42578125" style="2" customWidth="1"/>
    <col min="4370" max="4370" width="0.42578125" style="2" customWidth="1"/>
    <col min="4371" max="4371" width="5.42578125" style="2" customWidth="1"/>
    <col min="4372" max="4391" width="5.5703125" style="2" customWidth="1"/>
    <col min="4392" max="4608" width="11.42578125" style="2"/>
    <col min="4609" max="4609" width="3" style="2" customWidth="1"/>
    <col min="4610" max="4610" width="7.42578125" style="2" customWidth="1"/>
    <col min="4611" max="4611" width="62.7109375" style="2" customWidth="1"/>
    <col min="4612" max="4614" width="4.85546875" style="2" customWidth="1"/>
    <col min="4615" max="4615" width="0.42578125" style="2" customWidth="1"/>
    <col min="4616" max="4618" width="4.85546875" style="2" customWidth="1"/>
    <col min="4619" max="4619" width="0.42578125" style="2" customWidth="1"/>
    <col min="4620" max="4622" width="4.85546875" style="2" customWidth="1"/>
    <col min="4623" max="4623" width="0.42578125" style="2" customWidth="1"/>
    <col min="4624" max="4625" width="5.42578125" style="2" customWidth="1"/>
    <col min="4626" max="4626" width="0.42578125" style="2" customWidth="1"/>
    <col min="4627" max="4627" width="5.42578125" style="2" customWidth="1"/>
    <col min="4628" max="4647" width="5.5703125" style="2" customWidth="1"/>
    <col min="4648" max="4864" width="11.42578125" style="2"/>
    <col min="4865" max="4865" width="3" style="2" customWidth="1"/>
    <col min="4866" max="4866" width="7.42578125" style="2" customWidth="1"/>
    <col min="4867" max="4867" width="62.7109375" style="2" customWidth="1"/>
    <col min="4868" max="4870" width="4.85546875" style="2" customWidth="1"/>
    <col min="4871" max="4871" width="0.42578125" style="2" customWidth="1"/>
    <col min="4872" max="4874" width="4.85546875" style="2" customWidth="1"/>
    <col min="4875" max="4875" width="0.42578125" style="2" customWidth="1"/>
    <col min="4876" max="4878" width="4.85546875" style="2" customWidth="1"/>
    <col min="4879" max="4879" width="0.42578125" style="2" customWidth="1"/>
    <col min="4880" max="4881" width="5.42578125" style="2" customWidth="1"/>
    <col min="4882" max="4882" width="0.42578125" style="2" customWidth="1"/>
    <col min="4883" max="4883" width="5.42578125" style="2" customWidth="1"/>
    <col min="4884" max="4903" width="5.5703125" style="2" customWidth="1"/>
    <col min="4904" max="5120" width="11.42578125" style="2"/>
    <col min="5121" max="5121" width="3" style="2" customWidth="1"/>
    <col min="5122" max="5122" width="7.42578125" style="2" customWidth="1"/>
    <col min="5123" max="5123" width="62.7109375" style="2" customWidth="1"/>
    <col min="5124" max="5126" width="4.85546875" style="2" customWidth="1"/>
    <col min="5127" max="5127" width="0.42578125" style="2" customWidth="1"/>
    <col min="5128" max="5130" width="4.85546875" style="2" customWidth="1"/>
    <col min="5131" max="5131" width="0.42578125" style="2" customWidth="1"/>
    <col min="5132" max="5134" width="4.85546875" style="2" customWidth="1"/>
    <col min="5135" max="5135" width="0.42578125" style="2" customWidth="1"/>
    <col min="5136" max="5137" width="5.42578125" style="2" customWidth="1"/>
    <col min="5138" max="5138" width="0.42578125" style="2" customWidth="1"/>
    <col min="5139" max="5139" width="5.42578125" style="2" customWidth="1"/>
    <col min="5140" max="5159" width="5.5703125" style="2" customWidth="1"/>
    <col min="5160" max="5376" width="11.42578125" style="2"/>
    <col min="5377" max="5377" width="3" style="2" customWidth="1"/>
    <col min="5378" max="5378" width="7.42578125" style="2" customWidth="1"/>
    <col min="5379" max="5379" width="62.7109375" style="2" customWidth="1"/>
    <col min="5380" max="5382" width="4.85546875" style="2" customWidth="1"/>
    <col min="5383" max="5383" width="0.42578125" style="2" customWidth="1"/>
    <col min="5384" max="5386" width="4.85546875" style="2" customWidth="1"/>
    <col min="5387" max="5387" width="0.42578125" style="2" customWidth="1"/>
    <col min="5388" max="5390" width="4.85546875" style="2" customWidth="1"/>
    <col min="5391" max="5391" width="0.42578125" style="2" customWidth="1"/>
    <col min="5392" max="5393" width="5.42578125" style="2" customWidth="1"/>
    <col min="5394" max="5394" width="0.42578125" style="2" customWidth="1"/>
    <col min="5395" max="5395" width="5.42578125" style="2" customWidth="1"/>
    <col min="5396" max="5415" width="5.5703125" style="2" customWidth="1"/>
    <col min="5416" max="5632" width="11.42578125" style="2"/>
    <col min="5633" max="5633" width="3" style="2" customWidth="1"/>
    <col min="5634" max="5634" width="7.42578125" style="2" customWidth="1"/>
    <col min="5635" max="5635" width="62.7109375" style="2" customWidth="1"/>
    <col min="5636" max="5638" width="4.85546875" style="2" customWidth="1"/>
    <col min="5639" max="5639" width="0.42578125" style="2" customWidth="1"/>
    <col min="5640" max="5642" width="4.85546875" style="2" customWidth="1"/>
    <col min="5643" max="5643" width="0.42578125" style="2" customWidth="1"/>
    <col min="5644" max="5646" width="4.85546875" style="2" customWidth="1"/>
    <col min="5647" max="5647" width="0.42578125" style="2" customWidth="1"/>
    <col min="5648" max="5649" width="5.42578125" style="2" customWidth="1"/>
    <col min="5650" max="5650" width="0.42578125" style="2" customWidth="1"/>
    <col min="5651" max="5651" width="5.42578125" style="2" customWidth="1"/>
    <col min="5652" max="5671" width="5.5703125" style="2" customWidth="1"/>
    <col min="5672" max="5888" width="11.42578125" style="2"/>
    <col min="5889" max="5889" width="3" style="2" customWidth="1"/>
    <col min="5890" max="5890" width="7.42578125" style="2" customWidth="1"/>
    <col min="5891" max="5891" width="62.7109375" style="2" customWidth="1"/>
    <col min="5892" max="5894" width="4.85546875" style="2" customWidth="1"/>
    <col min="5895" max="5895" width="0.42578125" style="2" customWidth="1"/>
    <col min="5896" max="5898" width="4.85546875" style="2" customWidth="1"/>
    <col min="5899" max="5899" width="0.42578125" style="2" customWidth="1"/>
    <col min="5900" max="5902" width="4.85546875" style="2" customWidth="1"/>
    <col min="5903" max="5903" width="0.42578125" style="2" customWidth="1"/>
    <col min="5904" max="5905" width="5.42578125" style="2" customWidth="1"/>
    <col min="5906" max="5906" width="0.42578125" style="2" customWidth="1"/>
    <col min="5907" max="5907" width="5.42578125" style="2" customWidth="1"/>
    <col min="5908" max="5927" width="5.5703125" style="2" customWidth="1"/>
    <col min="5928" max="6144" width="11.42578125" style="2"/>
    <col min="6145" max="6145" width="3" style="2" customWidth="1"/>
    <col min="6146" max="6146" width="7.42578125" style="2" customWidth="1"/>
    <col min="6147" max="6147" width="62.7109375" style="2" customWidth="1"/>
    <col min="6148" max="6150" width="4.85546875" style="2" customWidth="1"/>
    <col min="6151" max="6151" width="0.42578125" style="2" customWidth="1"/>
    <col min="6152" max="6154" width="4.85546875" style="2" customWidth="1"/>
    <col min="6155" max="6155" width="0.42578125" style="2" customWidth="1"/>
    <col min="6156" max="6158" width="4.85546875" style="2" customWidth="1"/>
    <col min="6159" max="6159" width="0.42578125" style="2" customWidth="1"/>
    <col min="6160" max="6161" width="5.42578125" style="2" customWidth="1"/>
    <col min="6162" max="6162" width="0.42578125" style="2" customWidth="1"/>
    <col min="6163" max="6163" width="5.42578125" style="2" customWidth="1"/>
    <col min="6164" max="6183" width="5.5703125" style="2" customWidth="1"/>
    <col min="6184" max="6400" width="11.42578125" style="2"/>
    <col min="6401" max="6401" width="3" style="2" customWidth="1"/>
    <col min="6402" max="6402" width="7.42578125" style="2" customWidth="1"/>
    <col min="6403" max="6403" width="62.7109375" style="2" customWidth="1"/>
    <col min="6404" max="6406" width="4.85546875" style="2" customWidth="1"/>
    <col min="6407" max="6407" width="0.42578125" style="2" customWidth="1"/>
    <col min="6408" max="6410" width="4.85546875" style="2" customWidth="1"/>
    <col min="6411" max="6411" width="0.42578125" style="2" customWidth="1"/>
    <col min="6412" max="6414" width="4.85546875" style="2" customWidth="1"/>
    <col min="6415" max="6415" width="0.42578125" style="2" customWidth="1"/>
    <col min="6416" max="6417" width="5.42578125" style="2" customWidth="1"/>
    <col min="6418" max="6418" width="0.42578125" style="2" customWidth="1"/>
    <col min="6419" max="6419" width="5.42578125" style="2" customWidth="1"/>
    <col min="6420" max="6439" width="5.5703125" style="2" customWidth="1"/>
    <col min="6440" max="6656" width="11.42578125" style="2"/>
    <col min="6657" max="6657" width="3" style="2" customWidth="1"/>
    <col min="6658" max="6658" width="7.42578125" style="2" customWidth="1"/>
    <col min="6659" max="6659" width="62.7109375" style="2" customWidth="1"/>
    <col min="6660" max="6662" width="4.85546875" style="2" customWidth="1"/>
    <col min="6663" max="6663" width="0.42578125" style="2" customWidth="1"/>
    <col min="6664" max="6666" width="4.85546875" style="2" customWidth="1"/>
    <col min="6667" max="6667" width="0.42578125" style="2" customWidth="1"/>
    <col min="6668" max="6670" width="4.85546875" style="2" customWidth="1"/>
    <col min="6671" max="6671" width="0.42578125" style="2" customWidth="1"/>
    <col min="6672" max="6673" width="5.42578125" style="2" customWidth="1"/>
    <col min="6674" max="6674" width="0.42578125" style="2" customWidth="1"/>
    <col min="6675" max="6675" width="5.42578125" style="2" customWidth="1"/>
    <col min="6676" max="6695" width="5.5703125" style="2" customWidth="1"/>
    <col min="6696" max="6912" width="11.42578125" style="2"/>
    <col min="6913" max="6913" width="3" style="2" customWidth="1"/>
    <col min="6914" max="6914" width="7.42578125" style="2" customWidth="1"/>
    <col min="6915" max="6915" width="62.7109375" style="2" customWidth="1"/>
    <col min="6916" max="6918" width="4.85546875" style="2" customWidth="1"/>
    <col min="6919" max="6919" width="0.42578125" style="2" customWidth="1"/>
    <col min="6920" max="6922" width="4.85546875" style="2" customWidth="1"/>
    <col min="6923" max="6923" width="0.42578125" style="2" customWidth="1"/>
    <col min="6924" max="6926" width="4.85546875" style="2" customWidth="1"/>
    <col min="6927" max="6927" width="0.42578125" style="2" customWidth="1"/>
    <col min="6928" max="6929" width="5.42578125" style="2" customWidth="1"/>
    <col min="6930" max="6930" width="0.42578125" style="2" customWidth="1"/>
    <col min="6931" max="6931" width="5.42578125" style="2" customWidth="1"/>
    <col min="6932" max="6951" width="5.5703125" style="2" customWidth="1"/>
    <col min="6952" max="7168" width="11.42578125" style="2"/>
    <col min="7169" max="7169" width="3" style="2" customWidth="1"/>
    <col min="7170" max="7170" width="7.42578125" style="2" customWidth="1"/>
    <col min="7171" max="7171" width="62.7109375" style="2" customWidth="1"/>
    <col min="7172" max="7174" width="4.85546875" style="2" customWidth="1"/>
    <col min="7175" max="7175" width="0.42578125" style="2" customWidth="1"/>
    <col min="7176" max="7178" width="4.85546875" style="2" customWidth="1"/>
    <col min="7179" max="7179" width="0.42578125" style="2" customWidth="1"/>
    <col min="7180" max="7182" width="4.85546875" style="2" customWidth="1"/>
    <col min="7183" max="7183" width="0.42578125" style="2" customWidth="1"/>
    <col min="7184" max="7185" width="5.42578125" style="2" customWidth="1"/>
    <col min="7186" max="7186" width="0.42578125" style="2" customWidth="1"/>
    <col min="7187" max="7187" width="5.42578125" style="2" customWidth="1"/>
    <col min="7188" max="7207" width="5.5703125" style="2" customWidth="1"/>
    <col min="7208" max="7424" width="11.42578125" style="2"/>
    <col min="7425" max="7425" width="3" style="2" customWidth="1"/>
    <col min="7426" max="7426" width="7.42578125" style="2" customWidth="1"/>
    <col min="7427" max="7427" width="62.7109375" style="2" customWidth="1"/>
    <col min="7428" max="7430" width="4.85546875" style="2" customWidth="1"/>
    <col min="7431" max="7431" width="0.42578125" style="2" customWidth="1"/>
    <col min="7432" max="7434" width="4.85546875" style="2" customWidth="1"/>
    <col min="7435" max="7435" width="0.42578125" style="2" customWidth="1"/>
    <col min="7436" max="7438" width="4.85546875" style="2" customWidth="1"/>
    <col min="7439" max="7439" width="0.42578125" style="2" customWidth="1"/>
    <col min="7440" max="7441" width="5.42578125" style="2" customWidth="1"/>
    <col min="7442" max="7442" width="0.42578125" style="2" customWidth="1"/>
    <col min="7443" max="7443" width="5.42578125" style="2" customWidth="1"/>
    <col min="7444" max="7463" width="5.5703125" style="2" customWidth="1"/>
    <col min="7464" max="7680" width="11.42578125" style="2"/>
    <col min="7681" max="7681" width="3" style="2" customWidth="1"/>
    <col min="7682" max="7682" width="7.42578125" style="2" customWidth="1"/>
    <col min="7683" max="7683" width="62.7109375" style="2" customWidth="1"/>
    <col min="7684" max="7686" width="4.85546875" style="2" customWidth="1"/>
    <col min="7687" max="7687" width="0.42578125" style="2" customWidth="1"/>
    <col min="7688" max="7690" width="4.85546875" style="2" customWidth="1"/>
    <col min="7691" max="7691" width="0.42578125" style="2" customWidth="1"/>
    <col min="7692" max="7694" width="4.85546875" style="2" customWidth="1"/>
    <col min="7695" max="7695" width="0.42578125" style="2" customWidth="1"/>
    <col min="7696" max="7697" width="5.42578125" style="2" customWidth="1"/>
    <col min="7698" max="7698" width="0.42578125" style="2" customWidth="1"/>
    <col min="7699" max="7699" width="5.42578125" style="2" customWidth="1"/>
    <col min="7700" max="7719" width="5.5703125" style="2" customWidth="1"/>
    <col min="7720" max="7936" width="11.42578125" style="2"/>
    <col min="7937" max="7937" width="3" style="2" customWidth="1"/>
    <col min="7938" max="7938" width="7.42578125" style="2" customWidth="1"/>
    <col min="7939" max="7939" width="62.7109375" style="2" customWidth="1"/>
    <col min="7940" max="7942" width="4.85546875" style="2" customWidth="1"/>
    <col min="7943" max="7943" width="0.42578125" style="2" customWidth="1"/>
    <col min="7944" max="7946" width="4.85546875" style="2" customWidth="1"/>
    <col min="7947" max="7947" width="0.42578125" style="2" customWidth="1"/>
    <col min="7948" max="7950" width="4.85546875" style="2" customWidth="1"/>
    <col min="7951" max="7951" width="0.42578125" style="2" customWidth="1"/>
    <col min="7952" max="7953" width="5.42578125" style="2" customWidth="1"/>
    <col min="7954" max="7954" width="0.42578125" style="2" customWidth="1"/>
    <col min="7955" max="7955" width="5.42578125" style="2" customWidth="1"/>
    <col min="7956" max="7975" width="5.5703125" style="2" customWidth="1"/>
    <col min="7976" max="8192" width="11.42578125" style="2"/>
    <col min="8193" max="8193" width="3" style="2" customWidth="1"/>
    <col min="8194" max="8194" width="7.42578125" style="2" customWidth="1"/>
    <col min="8195" max="8195" width="62.7109375" style="2" customWidth="1"/>
    <col min="8196" max="8198" width="4.85546875" style="2" customWidth="1"/>
    <col min="8199" max="8199" width="0.42578125" style="2" customWidth="1"/>
    <col min="8200" max="8202" width="4.85546875" style="2" customWidth="1"/>
    <col min="8203" max="8203" width="0.42578125" style="2" customWidth="1"/>
    <col min="8204" max="8206" width="4.85546875" style="2" customWidth="1"/>
    <col min="8207" max="8207" width="0.42578125" style="2" customWidth="1"/>
    <col min="8208" max="8209" width="5.42578125" style="2" customWidth="1"/>
    <col min="8210" max="8210" width="0.42578125" style="2" customWidth="1"/>
    <col min="8211" max="8211" width="5.42578125" style="2" customWidth="1"/>
    <col min="8212" max="8231" width="5.5703125" style="2" customWidth="1"/>
    <col min="8232" max="8448" width="11.42578125" style="2"/>
    <col min="8449" max="8449" width="3" style="2" customWidth="1"/>
    <col min="8450" max="8450" width="7.42578125" style="2" customWidth="1"/>
    <col min="8451" max="8451" width="62.7109375" style="2" customWidth="1"/>
    <col min="8452" max="8454" width="4.85546875" style="2" customWidth="1"/>
    <col min="8455" max="8455" width="0.42578125" style="2" customWidth="1"/>
    <col min="8456" max="8458" width="4.85546875" style="2" customWidth="1"/>
    <col min="8459" max="8459" width="0.42578125" style="2" customWidth="1"/>
    <col min="8460" max="8462" width="4.85546875" style="2" customWidth="1"/>
    <col min="8463" max="8463" width="0.42578125" style="2" customWidth="1"/>
    <col min="8464" max="8465" width="5.42578125" style="2" customWidth="1"/>
    <col min="8466" max="8466" width="0.42578125" style="2" customWidth="1"/>
    <col min="8467" max="8467" width="5.42578125" style="2" customWidth="1"/>
    <col min="8468" max="8487" width="5.5703125" style="2" customWidth="1"/>
    <col min="8488" max="8704" width="11.42578125" style="2"/>
    <col min="8705" max="8705" width="3" style="2" customWidth="1"/>
    <col min="8706" max="8706" width="7.42578125" style="2" customWidth="1"/>
    <col min="8707" max="8707" width="62.7109375" style="2" customWidth="1"/>
    <col min="8708" max="8710" width="4.85546875" style="2" customWidth="1"/>
    <col min="8711" max="8711" width="0.42578125" style="2" customWidth="1"/>
    <col min="8712" max="8714" width="4.85546875" style="2" customWidth="1"/>
    <col min="8715" max="8715" width="0.42578125" style="2" customWidth="1"/>
    <col min="8716" max="8718" width="4.85546875" style="2" customWidth="1"/>
    <col min="8719" max="8719" width="0.42578125" style="2" customWidth="1"/>
    <col min="8720" max="8721" width="5.42578125" style="2" customWidth="1"/>
    <col min="8722" max="8722" width="0.42578125" style="2" customWidth="1"/>
    <col min="8723" max="8723" width="5.42578125" style="2" customWidth="1"/>
    <col min="8724" max="8743" width="5.5703125" style="2" customWidth="1"/>
    <col min="8744" max="8960" width="11.42578125" style="2"/>
    <col min="8961" max="8961" width="3" style="2" customWidth="1"/>
    <col min="8962" max="8962" width="7.42578125" style="2" customWidth="1"/>
    <col min="8963" max="8963" width="62.7109375" style="2" customWidth="1"/>
    <col min="8964" max="8966" width="4.85546875" style="2" customWidth="1"/>
    <col min="8967" max="8967" width="0.42578125" style="2" customWidth="1"/>
    <col min="8968" max="8970" width="4.85546875" style="2" customWidth="1"/>
    <col min="8971" max="8971" width="0.42578125" style="2" customWidth="1"/>
    <col min="8972" max="8974" width="4.85546875" style="2" customWidth="1"/>
    <col min="8975" max="8975" width="0.42578125" style="2" customWidth="1"/>
    <col min="8976" max="8977" width="5.42578125" style="2" customWidth="1"/>
    <col min="8978" max="8978" width="0.42578125" style="2" customWidth="1"/>
    <col min="8979" max="8979" width="5.42578125" style="2" customWidth="1"/>
    <col min="8980" max="8999" width="5.5703125" style="2" customWidth="1"/>
    <col min="9000" max="9216" width="11.42578125" style="2"/>
    <col min="9217" max="9217" width="3" style="2" customWidth="1"/>
    <col min="9218" max="9218" width="7.42578125" style="2" customWidth="1"/>
    <col min="9219" max="9219" width="62.7109375" style="2" customWidth="1"/>
    <col min="9220" max="9222" width="4.85546875" style="2" customWidth="1"/>
    <col min="9223" max="9223" width="0.42578125" style="2" customWidth="1"/>
    <col min="9224" max="9226" width="4.85546875" style="2" customWidth="1"/>
    <col min="9227" max="9227" width="0.42578125" style="2" customWidth="1"/>
    <col min="9228" max="9230" width="4.85546875" style="2" customWidth="1"/>
    <col min="9231" max="9231" width="0.42578125" style="2" customWidth="1"/>
    <col min="9232" max="9233" width="5.42578125" style="2" customWidth="1"/>
    <col min="9234" max="9234" width="0.42578125" style="2" customWidth="1"/>
    <col min="9235" max="9235" width="5.42578125" style="2" customWidth="1"/>
    <col min="9236" max="9255" width="5.5703125" style="2" customWidth="1"/>
    <col min="9256" max="9472" width="11.42578125" style="2"/>
    <col min="9473" max="9473" width="3" style="2" customWidth="1"/>
    <col min="9474" max="9474" width="7.42578125" style="2" customWidth="1"/>
    <col min="9475" max="9475" width="62.7109375" style="2" customWidth="1"/>
    <col min="9476" max="9478" width="4.85546875" style="2" customWidth="1"/>
    <col min="9479" max="9479" width="0.42578125" style="2" customWidth="1"/>
    <col min="9480" max="9482" width="4.85546875" style="2" customWidth="1"/>
    <col min="9483" max="9483" width="0.42578125" style="2" customWidth="1"/>
    <col min="9484" max="9486" width="4.85546875" style="2" customWidth="1"/>
    <col min="9487" max="9487" width="0.42578125" style="2" customWidth="1"/>
    <col min="9488" max="9489" width="5.42578125" style="2" customWidth="1"/>
    <col min="9490" max="9490" width="0.42578125" style="2" customWidth="1"/>
    <col min="9491" max="9491" width="5.42578125" style="2" customWidth="1"/>
    <col min="9492" max="9511" width="5.5703125" style="2" customWidth="1"/>
    <col min="9512" max="9728" width="11.42578125" style="2"/>
    <col min="9729" max="9729" width="3" style="2" customWidth="1"/>
    <col min="9730" max="9730" width="7.42578125" style="2" customWidth="1"/>
    <col min="9731" max="9731" width="62.7109375" style="2" customWidth="1"/>
    <col min="9732" max="9734" width="4.85546875" style="2" customWidth="1"/>
    <col min="9735" max="9735" width="0.42578125" style="2" customWidth="1"/>
    <col min="9736" max="9738" width="4.85546875" style="2" customWidth="1"/>
    <col min="9739" max="9739" width="0.42578125" style="2" customWidth="1"/>
    <col min="9740" max="9742" width="4.85546875" style="2" customWidth="1"/>
    <col min="9743" max="9743" width="0.42578125" style="2" customWidth="1"/>
    <col min="9744" max="9745" width="5.42578125" style="2" customWidth="1"/>
    <col min="9746" max="9746" width="0.42578125" style="2" customWidth="1"/>
    <col min="9747" max="9747" width="5.42578125" style="2" customWidth="1"/>
    <col min="9748" max="9767" width="5.5703125" style="2" customWidth="1"/>
    <col min="9768" max="9984" width="11.42578125" style="2"/>
    <col min="9985" max="9985" width="3" style="2" customWidth="1"/>
    <col min="9986" max="9986" width="7.42578125" style="2" customWidth="1"/>
    <col min="9987" max="9987" width="62.7109375" style="2" customWidth="1"/>
    <col min="9988" max="9990" width="4.85546875" style="2" customWidth="1"/>
    <col min="9991" max="9991" width="0.42578125" style="2" customWidth="1"/>
    <col min="9992" max="9994" width="4.85546875" style="2" customWidth="1"/>
    <col min="9995" max="9995" width="0.42578125" style="2" customWidth="1"/>
    <col min="9996" max="9998" width="4.85546875" style="2" customWidth="1"/>
    <col min="9999" max="9999" width="0.42578125" style="2" customWidth="1"/>
    <col min="10000" max="10001" width="5.42578125" style="2" customWidth="1"/>
    <col min="10002" max="10002" width="0.42578125" style="2" customWidth="1"/>
    <col min="10003" max="10003" width="5.42578125" style="2" customWidth="1"/>
    <col min="10004" max="10023" width="5.5703125" style="2" customWidth="1"/>
    <col min="10024" max="10240" width="11.42578125" style="2"/>
    <col min="10241" max="10241" width="3" style="2" customWidth="1"/>
    <col min="10242" max="10242" width="7.42578125" style="2" customWidth="1"/>
    <col min="10243" max="10243" width="62.7109375" style="2" customWidth="1"/>
    <col min="10244" max="10246" width="4.85546875" style="2" customWidth="1"/>
    <col min="10247" max="10247" width="0.42578125" style="2" customWidth="1"/>
    <col min="10248" max="10250" width="4.85546875" style="2" customWidth="1"/>
    <col min="10251" max="10251" width="0.42578125" style="2" customWidth="1"/>
    <col min="10252" max="10254" width="4.85546875" style="2" customWidth="1"/>
    <col min="10255" max="10255" width="0.42578125" style="2" customWidth="1"/>
    <col min="10256" max="10257" width="5.42578125" style="2" customWidth="1"/>
    <col min="10258" max="10258" width="0.42578125" style="2" customWidth="1"/>
    <col min="10259" max="10259" width="5.42578125" style="2" customWidth="1"/>
    <col min="10260" max="10279" width="5.5703125" style="2" customWidth="1"/>
    <col min="10280" max="10496" width="11.42578125" style="2"/>
    <col min="10497" max="10497" width="3" style="2" customWidth="1"/>
    <col min="10498" max="10498" width="7.42578125" style="2" customWidth="1"/>
    <col min="10499" max="10499" width="62.7109375" style="2" customWidth="1"/>
    <col min="10500" max="10502" width="4.85546875" style="2" customWidth="1"/>
    <col min="10503" max="10503" width="0.42578125" style="2" customWidth="1"/>
    <col min="10504" max="10506" width="4.85546875" style="2" customWidth="1"/>
    <col min="10507" max="10507" width="0.42578125" style="2" customWidth="1"/>
    <col min="10508" max="10510" width="4.85546875" style="2" customWidth="1"/>
    <col min="10511" max="10511" width="0.42578125" style="2" customWidth="1"/>
    <col min="10512" max="10513" width="5.42578125" style="2" customWidth="1"/>
    <col min="10514" max="10514" width="0.42578125" style="2" customWidth="1"/>
    <col min="10515" max="10515" width="5.42578125" style="2" customWidth="1"/>
    <col min="10516" max="10535" width="5.5703125" style="2" customWidth="1"/>
    <col min="10536" max="10752" width="11.42578125" style="2"/>
    <col min="10753" max="10753" width="3" style="2" customWidth="1"/>
    <col min="10754" max="10754" width="7.42578125" style="2" customWidth="1"/>
    <col min="10755" max="10755" width="62.7109375" style="2" customWidth="1"/>
    <col min="10756" max="10758" width="4.85546875" style="2" customWidth="1"/>
    <col min="10759" max="10759" width="0.42578125" style="2" customWidth="1"/>
    <col min="10760" max="10762" width="4.85546875" style="2" customWidth="1"/>
    <col min="10763" max="10763" width="0.42578125" style="2" customWidth="1"/>
    <col min="10764" max="10766" width="4.85546875" style="2" customWidth="1"/>
    <col min="10767" max="10767" width="0.42578125" style="2" customWidth="1"/>
    <col min="10768" max="10769" width="5.42578125" style="2" customWidth="1"/>
    <col min="10770" max="10770" width="0.42578125" style="2" customWidth="1"/>
    <col min="10771" max="10771" width="5.42578125" style="2" customWidth="1"/>
    <col min="10772" max="10791" width="5.5703125" style="2" customWidth="1"/>
    <col min="10792" max="11008" width="11.42578125" style="2"/>
    <col min="11009" max="11009" width="3" style="2" customWidth="1"/>
    <col min="11010" max="11010" width="7.42578125" style="2" customWidth="1"/>
    <col min="11011" max="11011" width="62.7109375" style="2" customWidth="1"/>
    <col min="11012" max="11014" width="4.85546875" style="2" customWidth="1"/>
    <col min="11015" max="11015" width="0.42578125" style="2" customWidth="1"/>
    <col min="11016" max="11018" width="4.85546875" style="2" customWidth="1"/>
    <col min="11019" max="11019" width="0.42578125" style="2" customWidth="1"/>
    <col min="11020" max="11022" width="4.85546875" style="2" customWidth="1"/>
    <col min="11023" max="11023" width="0.42578125" style="2" customWidth="1"/>
    <col min="11024" max="11025" width="5.42578125" style="2" customWidth="1"/>
    <col min="11026" max="11026" width="0.42578125" style="2" customWidth="1"/>
    <col min="11027" max="11027" width="5.42578125" style="2" customWidth="1"/>
    <col min="11028" max="11047" width="5.5703125" style="2" customWidth="1"/>
    <col min="11048" max="11264" width="11.42578125" style="2"/>
    <col min="11265" max="11265" width="3" style="2" customWidth="1"/>
    <col min="11266" max="11266" width="7.42578125" style="2" customWidth="1"/>
    <col min="11267" max="11267" width="62.7109375" style="2" customWidth="1"/>
    <col min="11268" max="11270" width="4.85546875" style="2" customWidth="1"/>
    <col min="11271" max="11271" width="0.42578125" style="2" customWidth="1"/>
    <col min="11272" max="11274" width="4.85546875" style="2" customWidth="1"/>
    <col min="11275" max="11275" width="0.42578125" style="2" customWidth="1"/>
    <col min="11276" max="11278" width="4.85546875" style="2" customWidth="1"/>
    <col min="11279" max="11279" width="0.42578125" style="2" customWidth="1"/>
    <col min="11280" max="11281" width="5.42578125" style="2" customWidth="1"/>
    <col min="11282" max="11282" width="0.42578125" style="2" customWidth="1"/>
    <col min="11283" max="11283" width="5.42578125" style="2" customWidth="1"/>
    <col min="11284" max="11303" width="5.5703125" style="2" customWidth="1"/>
    <col min="11304" max="11520" width="11.42578125" style="2"/>
    <col min="11521" max="11521" width="3" style="2" customWidth="1"/>
    <col min="11522" max="11522" width="7.42578125" style="2" customWidth="1"/>
    <col min="11523" max="11523" width="62.7109375" style="2" customWidth="1"/>
    <col min="11524" max="11526" width="4.85546875" style="2" customWidth="1"/>
    <col min="11527" max="11527" width="0.42578125" style="2" customWidth="1"/>
    <col min="11528" max="11530" width="4.85546875" style="2" customWidth="1"/>
    <col min="11531" max="11531" width="0.42578125" style="2" customWidth="1"/>
    <col min="11532" max="11534" width="4.85546875" style="2" customWidth="1"/>
    <col min="11535" max="11535" width="0.42578125" style="2" customWidth="1"/>
    <col min="11536" max="11537" width="5.42578125" style="2" customWidth="1"/>
    <col min="11538" max="11538" width="0.42578125" style="2" customWidth="1"/>
    <col min="11539" max="11539" width="5.42578125" style="2" customWidth="1"/>
    <col min="11540" max="11559" width="5.5703125" style="2" customWidth="1"/>
    <col min="11560" max="11776" width="11.42578125" style="2"/>
    <col min="11777" max="11777" width="3" style="2" customWidth="1"/>
    <col min="11778" max="11778" width="7.42578125" style="2" customWidth="1"/>
    <col min="11779" max="11779" width="62.7109375" style="2" customWidth="1"/>
    <col min="11780" max="11782" width="4.85546875" style="2" customWidth="1"/>
    <col min="11783" max="11783" width="0.42578125" style="2" customWidth="1"/>
    <col min="11784" max="11786" width="4.85546875" style="2" customWidth="1"/>
    <col min="11787" max="11787" width="0.42578125" style="2" customWidth="1"/>
    <col min="11788" max="11790" width="4.85546875" style="2" customWidth="1"/>
    <col min="11791" max="11791" width="0.42578125" style="2" customWidth="1"/>
    <col min="11792" max="11793" width="5.42578125" style="2" customWidth="1"/>
    <col min="11794" max="11794" width="0.42578125" style="2" customWidth="1"/>
    <col min="11795" max="11795" width="5.42578125" style="2" customWidth="1"/>
    <col min="11796" max="11815" width="5.5703125" style="2" customWidth="1"/>
    <col min="11816" max="12032" width="11.42578125" style="2"/>
    <col min="12033" max="12033" width="3" style="2" customWidth="1"/>
    <col min="12034" max="12034" width="7.42578125" style="2" customWidth="1"/>
    <col min="12035" max="12035" width="62.7109375" style="2" customWidth="1"/>
    <col min="12036" max="12038" width="4.85546875" style="2" customWidth="1"/>
    <col min="12039" max="12039" width="0.42578125" style="2" customWidth="1"/>
    <col min="12040" max="12042" width="4.85546875" style="2" customWidth="1"/>
    <col min="12043" max="12043" width="0.42578125" style="2" customWidth="1"/>
    <col min="12044" max="12046" width="4.85546875" style="2" customWidth="1"/>
    <col min="12047" max="12047" width="0.42578125" style="2" customWidth="1"/>
    <col min="12048" max="12049" width="5.42578125" style="2" customWidth="1"/>
    <col min="12050" max="12050" width="0.42578125" style="2" customWidth="1"/>
    <col min="12051" max="12051" width="5.42578125" style="2" customWidth="1"/>
    <col min="12052" max="12071" width="5.5703125" style="2" customWidth="1"/>
    <col min="12072" max="12288" width="11.42578125" style="2"/>
    <col min="12289" max="12289" width="3" style="2" customWidth="1"/>
    <col min="12290" max="12290" width="7.42578125" style="2" customWidth="1"/>
    <col min="12291" max="12291" width="62.7109375" style="2" customWidth="1"/>
    <col min="12292" max="12294" width="4.85546875" style="2" customWidth="1"/>
    <col min="12295" max="12295" width="0.42578125" style="2" customWidth="1"/>
    <col min="12296" max="12298" width="4.85546875" style="2" customWidth="1"/>
    <col min="12299" max="12299" width="0.42578125" style="2" customWidth="1"/>
    <col min="12300" max="12302" width="4.85546875" style="2" customWidth="1"/>
    <col min="12303" max="12303" width="0.42578125" style="2" customWidth="1"/>
    <col min="12304" max="12305" width="5.42578125" style="2" customWidth="1"/>
    <col min="12306" max="12306" width="0.42578125" style="2" customWidth="1"/>
    <col min="12307" max="12307" width="5.42578125" style="2" customWidth="1"/>
    <col min="12308" max="12327" width="5.5703125" style="2" customWidth="1"/>
    <col min="12328" max="12544" width="11.42578125" style="2"/>
    <col min="12545" max="12545" width="3" style="2" customWidth="1"/>
    <col min="12546" max="12546" width="7.42578125" style="2" customWidth="1"/>
    <col min="12547" max="12547" width="62.7109375" style="2" customWidth="1"/>
    <col min="12548" max="12550" width="4.85546875" style="2" customWidth="1"/>
    <col min="12551" max="12551" width="0.42578125" style="2" customWidth="1"/>
    <col min="12552" max="12554" width="4.85546875" style="2" customWidth="1"/>
    <col min="12555" max="12555" width="0.42578125" style="2" customWidth="1"/>
    <col min="12556" max="12558" width="4.85546875" style="2" customWidth="1"/>
    <col min="12559" max="12559" width="0.42578125" style="2" customWidth="1"/>
    <col min="12560" max="12561" width="5.42578125" style="2" customWidth="1"/>
    <col min="12562" max="12562" width="0.42578125" style="2" customWidth="1"/>
    <col min="12563" max="12563" width="5.42578125" style="2" customWidth="1"/>
    <col min="12564" max="12583" width="5.5703125" style="2" customWidth="1"/>
    <col min="12584" max="12800" width="11.42578125" style="2"/>
    <col min="12801" max="12801" width="3" style="2" customWidth="1"/>
    <col min="12802" max="12802" width="7.42578125" style="2" customWidth="1"/>
    <col min="12803" max="12803" width="62.7109375" style="2" customWidth="1"/>
    <col min="12804" max="12806" width="4.85546875" style="2" customWidth="1"/>
    <col min="12807" max="12807" width="0.42578125" style="2" customWidth="1"/>
    <col min="12808" max="12810" width="4.85546875" style="2" customWidth="1"/>
    <col min="12811" max="12811" width="0.42578125" style="2" customWidth="1"/>
    <col min="12812" max="12814" width="4.85546875" style="2" customWidth="1"/>
    <col min="12815" max="12815" width="0.42578125" style="2" customWidth="1"/>
    <col min="12816" max="12817" width="5.42578125" style="2" customWidth="1"/>
    <col min="12818" max="12818" width="0.42578125" style="2" customWidth="1"/>
    <col min="12819" max="12819" width="5.42578125" style="2" customWidth="1"/>
    <col min="12820" max="12839" width="5.5703125" style="2" customWidth="1"/>
    <col min="12840" max="13056" width="11.42578125" style="2"/>
    <col min="13057" max="13057" width="3" style="2" customWidth="1"/>
    <col min="13058" max="13058" width="7.42578125" style="2" customWidth="1"/>
    <col min="13059" max="13059" width="62.7109375" style="2" customWidth="1"/>
    <col min="13060" max="13062" width="4.85546875" style="2" customWidth="1"/>
    <col min="13063" max="13063" width="0.42578125" style="2" customWidth="1"/>
    <col min="13064" max="13066" width="4.85546875" style="2" customWidth="1"/>
    <col min="13067" max="13067" width="0.42578125" style="2" customWidth="1"/>
    <col min="13068" max="13070" width="4.85546875" style="2" customWidth="1"/>
    <col min="13071" max="13071" width="0.42578125" style="2" customWidth="1"/>
    <col min="13072" max="13073" width="5.42578125" style="2" customWidth="1"/>
    <col min="13074" max="13074" width="0.42578125" style="2" customWidth="1"/>
    <col min="13075" max="13075" width="5.42578125" style="2" customWidth="1"/>
    <col min="13076" max="13095" width="5.5703125" style="2" customWidth="1"/>
    <col min="13096" max="13312" width="11.42578125" style="2"/>
    <col min="13313" max="13313" width="3" style="2" customWidth="1"/>
    <col min="13314" max="13314" width="7.42578125" style="2" customWidth="1"/>
    <col min="13315" max="13315" width="62.7109375" style="2" customWidth="1"/>
    <col min="13316" max="13318" width="4.85546875" style="2" customWidth="1"/>
    <col min="13319" max="13319" width="0.42578125" style="2" customWidth="1"/>
    <col min="13320" max="13322" width="4.85546875" style="2" customWidth="1"/>
    <col min="13323" max="13323" width="0.42578125" style="2" customWidth="1"/>
    <col min="13324" max="13326" width="4.85546875" style="2" customWidth="1"/>
    <col min="13327" max="13327" width="0.42578125" style="2" customWidth="1"/>
    <col min="13328" max="13329" width="5.42578125" style="2" customWidth="1"/>
    <col min="13330" max="13330" width="0.42578125" style="2" customWidth="1"/>
    <col min="13331" max="13331" width="5.42578125" style="2" customWidth="1"/>
    <col min="13332" max="13351" width="5.5703125" style="2" customWidth="1"/>
    <col min="13352" max="13568" width="11.42578125" style="2"/>
    <col min="13569" max="13569" width="3" style="2" customWidth="1"/>
    <col min="13570" max="13570" width="7.42578125" style="2" customWidth="1"/>
    <col min="13571" max="13571" width="62.7109375" style="2" customWidth="1"/>
    <col min="13572" max="13574" width="4.85546875" style="2" customWidth="1"/>
    <col min="13575" max="13575" width="0.42578125" style="2" customWidth="1"/>
    <col min="13576" max="13578" width="4.85546875" style="2" customWidth="1"/>
    <col min="13579" max="13579" width="0.42578125" style="2" customWidth="1"/>
    <col min="13580" max="13582" width="4.85546875" style="2" customWidth="1"/>
    <col min="13583" max="13583" width="0.42578125" style="2" customWidth="1"/>
    <col min="13584" max="13585" width="5.42578125" style="2" customWidth="1"/>
    <col min="13586" max="13586" width="0.42578125" style="2" customWidth="1"/>
    <col min="13587" max="13587" width="5.42578125" style="2" customWidth="1"/>
    <col min="13588" max="13607" width="5.5703125" style="2" customWidth="1"/>
    <col min="13608" max="13824" width="11.42578125" style="2"/>
    <col min="13825" max="13825" width="3" style="2" customWidth="1"/>
    <col min="13826" max="13826" width="7.42578125" style="2" customWidth="1"/>
    <col min="13827" max="13827" width="62.7109375" style="2" customWidth="1"/>
    <col min="13828" max="13830" width="4.85546875" style="2" customWidth="1"/>
    <col min="13831" max="13831" width="0.42578125" style="2" customWidth="1"/>
    <col min="13832" max="13834" width="4.85546875" style="2" customWidth="1"/>
    <col min="13835" max="13835" width="0.42578125" style="2" customWidth="1"/>
    <col min="13836" max="13838" width="4.85546875" style="2" customWidth="1"/>
    <col min="13839" max="13839" width="0.42578125" style="2" customWidth="1"/>
    <col min="13840" max="13841" width="5.42578125" style="2" customWidth="1"/>
    <col min="13842" max="13842" width="0.42578125" style="2" customWidth="1"/>
    <col min="13843" max="13843" width="5.42578125" style="2" customWidth="1"/>
    <col min="13844" max="13863" width="5.5703125" style="2" customWidth="1"/>
    <col min="13864" max="14080" width="11.42578125" style="2"/>
    <col min="14081" max="14081" width="3" style="2" customWidth="1"/>
    <col min="14082" max="14082" width="7.42578125" style="2" customWidth="1"/>
    <col min="14083" max="14083" width="62.7109375" style="2" customWidth="1"/>
    <col min="14084" max="14086" width="4.85546875" style="2" customWidth="1"/>
    <col min="14087" max="14087" width="0.42578125" style="2" customWidth="1"/>
    <col min="14088" max="14090" width="4.85546875" style="2" customWidth="1"/>
    <col min="14091" max="14091" width="0.42578125" style="2" customWidth="1"/>
    <col min="14092" max="14094" width="4.85546875" style="2" customWidth="1"/>
    <col min="14095" max="14095" width="0.42578125" style="2" customWidth="1"/>
    <col min="14096" max="14097" width="5.42578125" style="2" customWidth="1"/>
    <col min="14098" max="14098" width="0.42578125" style="2" customWidth="1"/>
    <col min="14099" max="14099" width="5.42578125" style="2" customWidth="1"/>
    <col min="14100" max="14119" width="5.5703125" style="2" customWidth="1"/>
    <col min="14120" max="14336" width="11.42578125" style="2"/>
    <col min="14337" max="14337" width="3" style="2" customWidth="1"/>
    <col min="14338" max="14338" width="7.42578125" style="2" customWidth="1"/>
    <col min="14339" max="14339" width="62.7109375" style="2" customWidth="1"/>
    <col min="14340" max="14342" width="4.85546875" style="2" customWidth="1"/>
    <col min="14343" max="14343" width="0.42578125" style="2" customWidth="1"/>
    <col min="14344" max="14346" width="4.85546875" style="2" customWidth="1"/>
    <col min="14347" max="14347" width="0.42578125" style="2" customWidth="1"/>
    <col min="14348" max="14350" width="4.85546875" style="2" customWidth="1"/>
    <col min="14351" max="14351" width="0.42578125" style="2" customWidth="1"/>
    <col min="14352" max="14353" width="5.42578125" style="2" customWidth="1"/>
    <col min="14354" max="14354" width="0.42578125" style="2" customWidth="1"/>
    <col min="14355" max="14355" width="5.42578125" style="2" customWidth="1"/>
    <col min="14356" max="14375" width="5.5703125" style="2" customWidth="1"/>
    <col min="14376" max="14592" width="11.42578125" style="2"/>
    <col min="14593" max="14593" width="3" style="2" customWidth="1"/>
    <col min="14594" max="14594" width="7.42578125" style="2" customWidth="1"/>
    <col min="14595" max="14595" width="62.7109375" style="2" customWidth="1"/>
    <col min="14596" max="14598" width="4.85546875" style="2" customWidth="1"/>
    <col min="14599" max="14599" width="0.42578125" style="2" customWidth="1"/>
    <col min="14600" max="14602" width="4.85546875" style="2" customWidth="1"/>
    <col min="14603" max="14603" width="0.42578125" style="2" customWidth="1"/>
    <col min="14604" max="14606" width="4.85546875" style="2" customWidth="1"/>
    <col min="14607" max="14607" width="0.42578125" style="2" customWidth="1"/>
    <col min="14608" max="14609" width="5.42578125" style="2" customWidth="1"/>
    <col min="14610" max="14610" width="0.42578125" style="2" customWidth="1"/>
    <col min="14611" max="14611" width="5.42578125" style="2" customWidth="1"/>
    <col min="14612" max="14631" width="5.5703125" style="2" customWidth="1"/>
    <col min="14632" max="14848" width="11.42578125" style="2"/>
    <col min="14849" max="14849" width="3" style="2" customWidth="1"/>
    <col min="14850" max="14850" width="7.42578125" style="2" customWidth="1"/>
    <col min="14851" max="14851" width="62.7109375" style="2" customWidth="1"/>
    <col min="14852" max="14854" width="4.85546875" style="2" customWidth="1"/>
    <col min="14855" max="14855" width="0.42578125" style="2" customWidth="1"/>
    <col min="14856" max="14858" width="4.85546875" style="2" customWidth="1"/>
    <col min="14859" max="14859" width="0.42578125" style="2" customWidth="1"/>
    <col min="14860" max="14862" width="4.85546875" style="2" customWidth="1"/>
    <col min="14863" max="14863" width="0.42578125" style="2" customWidth="1"/>
    <col min="14864" max="14865" width="5.42578125" style="2" customWidth="1"/>
    <col min="14866" max="14866" width="0.42578125" style="2" customWidth="1"/>
    <col min="14867" max="14867" width="5.42578125" style="2" customWidth="1"/>
    <col min="14868" max="14887" width="5.5703125" style="2" customWidth="1"/>
    <col min="14888" max="15104" width="11.42578125" style="2"/>
    <col min="15105" max="15105" width="3" style="2" customWidth="1"/>
    <col min="15106" max="15106" width="7.42578125" style="2" customWidth="1"/>
    <col min="15107" max="15107" width="62.7109375" style="2" customWidth="1"/>
    <col min="15108" max="15110" width="4.85546875" style="2" customWidth="1"/>
    <col min="15111" max="15111" width="0.42578125" style="2" customWidth="1"/>
    <col min="15112" max="15114" width="4.85546875" style="2" customWidth="1"/>
    <col min="15115" max="15115" width="0.42578125" style="2" customWidth="1"/>
    <col min="15116" max="15118" width="4.85546875" style="2" customWidth="1"/>
    <col min="15119" max="15119" width="0.42578125" style="2" customWidth="1"/>
    <col min="15120" max="15121" width="5.42578125" style="2" customWidth="1"/>
    <col min="15122" max="15122" width="0.42578125" style="2" customWidth="1"/>
    <col min="15123" max="15123" width="5.42578125" style="2" customWidth="1"/>
    <col min="15124" max="15143" width="5.5703125" style="2" customWidth="1"/>
    <col min="15144" max="15360" width="11.42578125" style="2"/>
    <col min="15361" max="15361" width="3" style="2" customWidth="1"/>
    <col min="15362" max="15362" width="7.42578125" style="2" customWidth="1"/>
    <col min="15363" max="15363" width="62.7109375" style="2" customWidth="1"/>
    <col min="15364" max="15366" width="4.85546875" style="2" customWidth="1"/>
    <col min="15367" max="15367" width="0.42578125" style="2" customWidth="1"/>
    <col min="15368" max="15370" width="4.85546875" style="2" customWidth="1"/>
    <col min="15371" max="15371" width="0.42578125" style="2" customWidth="1"/>
    <col min="15372" max="15374" width="4.85546875" style="2" customWidth="1"/>
    <col min="15375" max="15375" width="0.42578125" style="2" customWidth="1"/>
    <col min="15376" max="15377" width="5.42578125" style="2" customWidth="1"/>
    <col min="15378" max="15378" width="0.42578125" style="2" customWidth="1"/>
    <col min="15379" max="15379" width="5.42578125" style="2" customWidth="1"/>
    <col min="15380" max="15399" width="5.5703125" style="2" customWidth="1"/>
    <col min="15400" max="15616" width="11.42578125" style="2"/>
    <col min="15617" max="15617" width="3" style="2" customWidth="1"/>
    <col min="15618" max="15618" width="7.42578125" style="2" customWidth="1"/>
    <col min="15619" max="15619" width="62.7109375" style="2" customWidth="1"/>
    <col min="15620" max="15622" width="4.85546875" style="2" customWidth="1"/>
    <col min="15623" max="15623" width="0.42578125" style="2" customWidth="1"/>
    <col min="15624" max="15626" width="4.85546875" style="2" customWidth="1"/>
    <col min="15627" max="15627" width="0.42578125" style="2" customWidth="1"/>
    <col min="15628" max="15630" width="4.85546875" style="2" customWidth="1"/>
    <col min="15631" max="15631" width="0.42578125" style="2" customWidth="1"/>
    <col min="15632" max="15633" width="5.42578125" style="2" customWidth="1"/>
    <col min="15634" max="15634" width="0.42578125" style="2" customWidth="1"/>
    <col min="15635" max="15635" width="5.42578125" style="2" customWidth="1"/>
    <col min="15636" max="15655" width="5.5703125" style="2" customWidth="1"/>
    <col min="15656" max="15872" width="11.42578125" style="2"/>
    <col min="15873" max="15873" width="3" style="2" customWidth="1"/>
    <col min="15874" max="15874" width="7.42578125" style="2" customWidth="1"/>
    <col min="15875" max="15875" width="62.7109375" style="2" customWidth="1"/>
    <col min="15876" max="15878" width="4.85546875" style="2" customWidth="1"/>
    <col min="15879" max="15879" width="0.42578125" style="2" customWidth="1"/>
    <col min="15880" max="15882" width="4.85546875" style="2" customWidth="1"/>
    <col min="15883" max="15883" width="0.42578125" style="2" customWidth="1"/>
    <col min="15884" max="15886" width="4.85546875" style="2" customWidth="1"/>
    <col min="15887" max="15887" width="0.42578125" style="2" customWidth="1"/>
    <col min="15888" max="15889" width="5.42578125" style="2" customWidth="1"/>
    <col min="15890" max="15890" width="0.42578125" style="2" customWidth="1"/>
    <col min="15891" max="15891" width="5.42578125" style="2" customWidth="1"/>
    <col min="15892" max="15911" width="5.5703125" style="2" customWidth="1"/>
    <col min="15912" max="16128" width="11.42578125" style="2"/>
    <col min="16129" max="16129" width="3" style="2" customWidth="1"/>
    <col min="16130" max="16130" width="7.42578125" style="2" customWidth="1"/>
    <col min="16131" max="16131" width="62.7109375" style="2" customWidth="1"/>
    <col min="16132" max="16134" width="4.85546875" style="2" customWidth="1"/>
    <col min="16135" max="16135" width="0.42578125" style="2" customWidth="1"/>
    <col min="16136" max="16138" width="4.85546875" style="2" customWidth="1"/>
    <col min="16139" max="16139" width="0.42578125" style="2" customWidth="1"/>
    <col min="16140" max="16142" width="4.85546875" style="2" customWidth="1"/>
    <col min="16143" max="16143" width="0.42578125" style="2" customWidth="1"/>
    <col min="16144" max="16145" width="5.42578125" style="2" customWidth="1"/>
    <col min="16146" max="16146" width="0.42578125" style="2" customWidth="1"/>
    <col min="16147" max="16147" width="5.42578125" style="2" customWidth="1"/>
    <col min="16148" max="16167" width="5.5703125" style="2" customWidth="1"/>
    <col min="16168" max="16384" width="11.42578125" style="2"/>
  </cols>
  <sheetData>
    <row r="1" spans="1:27" s="79" customFormat="1" ht="13.5" customHeight="1">
      <c r="A1" s="221"/>
      <c r="B1" s="221"/>
      <c r="C1" s="221"/>
      <c r="F1" s="222"/>
      <c r="G1" s="222"/>
      <c r="H1" s="222"/>
      <c r="I1" s="222"/>
      <c r="J1" s="222"/>
      <c r="K1" s="222"/>
      <c r="L1" s="222"/>
      <c r="M1" s="222"/>
      <c r="N1" s="222"/>
      <c r="O1" s="222"/>
      <c r="P1" s="222"/>
      <c r="Q1" s="222"/>
      <c r="R1" s="222"/>
      <c r="S1" s="222"/>
      <c r="T1" s="223"/>
      <c r="U1" s="222"/>
      <c r="V1" s="78"/>
      <c r="W1" s="78"/>
    </row>
    <row r="2" spans="1:27" s="79" customFormat="1" ht="3.75" customHeight="1">
      <c r="A2" s="221"/>
      <c r="B2" s="221"/>
      <c r="C2" s="221"/>
      <c r="D2" s="83"/>
      <c r="E2" s="83"/>
      <c r="F2" s="223"/>
      <c r="G2" s="223"/>
      <c r="H2" s="223"/>
      <c r="I2" s="223"/>
      <c r="J2" s="223"/>
      <c r="K2" s="223"/>
      <c r="L2" s="223"/>
      <c r="M2" s="223"/>
      <c r="N2" s="223"/>
      <c r="O2" s="223"/>
      <c r="P2" s="223"/>
      <c r="Q2" s="223"/>
      <c r="R2" s="223"/>
      <c r="S2" s="223"/>
      <c r="T2" s="223"/>
      <c r="U2" s="223"/>
      <c r="V2" s="78"/>
      <c r="W2" s="78"/>
    </row>
    <row r="3" spans="1:27" s="177" customFormat="1" ht="11.25" customHeight="1">
      <c r="B3" s="2275" t="s">
        <v>121</v>
      </c>
      <c r="C3" s="2275"/>
      <c r="D3" s="2275"/>
      <c r="E3" s="2275"/>
      <c r="F3" s="2275"/>
      <c r="G3" s="2275"/>
      <c r="H3" s="2275"/>
      <c r="I3" s="2275"/>
      <c r="J3" s="2275"/>
      <c r="K3" s="2275"/>
      <c r="L3" s="2275"/>
      <c r="M3" s="2275"/>
      <c r="N3" s="2275"/>
      <c r="O3" s="2275"/>
      <c r="P3" s="2275"/>
      <c r="Q3" s="2275"/>
      <c r="R3" s="2275"/>
      <c r="S3" s="2275"/>
      <c r="T3" s="224"/>
      <c r="U3" s="224"/>
      <c r="V3" s="224"/>
      <c r="W3" s="225"/>
      <c r="X3" s="226"/>
      <c r="Y3" s="2276"/>
      <c r="Z3" s="2277"/>
      <c r="AA3" s="2277"/>
    </row>
    <row r="4" spans="1:27" s="177" customFormat="1" ht="11.25" customHeight="1">
      <c r="B4" s="2275" t="s">
        <v>1</v>
      </c>
      <c r="C4" s="2275"/>
      <c r="D4" s="2275"/>
      <c r="E4" s="2275"/>
      <c r="F4" s="2275"/>
      <c r="G4" s="2275"/>
      <c r="H4" s="2275"/>
      <c r="I4" s="2275"/>
      <c r="J4" s="2275"/>
      <c r="K4" s="2275"/>
      <c r="L4" s="2275"/>
      <c r="M4" s="2275"/>
      <c r="N4" s="2275"/>
      <c r="O4" s="2275"/>
      <c r="P4" s="2275"/>
      <c r="Q4" s="2275"/>
      <c r="R4" s="2275"/>
      <c r="S4" s="2275"/>
      <c r="T4" s="224"/>
      <c r="U4" s="224"/>
      <c r="V4" s="224"/>
      <c r="W4" s="225"/>
      <c r="X4" s="226"/>
      <c r="Y4" s="2276"/>
      <c r="Z4" s="2277"/>
      <c r="AA4" s="2277"/>
    </row>
    <row r="5" spans="1:27" s="59" customFormat="1" ht="3" customHeight="1">
      <c r="A5" s="180"/>
      <c r="C5" s="64"/>
      <c r="D5" s="180"/>
      <c r="E5" s="180"/>
      <c r="F5" s="180"/>
      <c r="G5" s="228"/>
      <c r="H5" s="228"/>
      <c r="I5" s="228"/>
      <c r="J5" s="228"/>
      <c r="K5" s="228"/>
      <c r="L5" s="228"/>
      <c r="M5" s="228"/>
      <c r="N5" s="228"/>
      <c r="O5" s="228"/>
      <c r="P5" s="228"/>
      <c r="Q5" s="180"/>
      <c r="R5" s="180"/>
      <c r="S5" s="180"/>
      <c r="T5" s="185"/>
      <c r="W5" s="64"/>
    </row>
    <row r="6" spans="1:27" s="79" customFormat="1" ht="15" customHeight="1">
      <c r="A6" s="221"/>
      <c r="B6" s="2263" t="s">
        <v>122</v>
      </c>
      <c r="C6" s="2219" t="s">
        <v>78</v>
      </c>
      <c r="D6" s="2254" t="s">
        <v>123</v>
      </c>
      <c r="E6" s="2254"/>
      <c r="F6" s="2254"/>
      <c r="G6" s="229"/>
      <c r="H6" s="2254" t="s">
        <v>124</v>
      </c>
      <c r="I6" s="2254"/>
      <c r="J6" s="2254"/>
      <c r="K6" s="94"/>
      <c r="L6" s="2254" t="s">
        <v>125</v>
      </c>
      <c r="M6" s="2254"/>
      <c r="N6" s="2254"/>
      <c r="O6" s="94"/>
      <c r="P6" s="2254" t="s">
        <v>112</v>
      </c>
      <c r="Q6" s="2254"/>
      <c r="R6" s="94"/>
      <c r="S6" s="2278" t="s">
        <v>8</v>
      </c>
      <c r="T6" s="78"/>
      <c r="U6" s="230"/>
    </row>
    <row r="7" spans="1:27" s="79" customFormat="1" ht="15" customHeight="1">
      <c r="A7" s="221"/>
      <c r="B7" s="2218"/>
      <c r="C7" s="2221"/>
      <c r="D7" s="97" t="s">
        <v>18</v>
      </c>
      <c r="E7" s="97" t="s">
        <v>19</v>
      </c>
      <c r="F7" s="97" t="s">
        <v>8</v>
      </c>
      <c r="G7" s="97"/>
      <c r="H7" s="97" t="s">
        <v>18</v>
      </c>
      <c r="I7" s="97" t="s">
        <v>19</v>
      </c>
      <c r="J7" s="97" t="s">
        <v>8</v>
      </c>
      <c r="K7" s="97"/>
      <c r="L7" s="97" t="s">
        <v>18</v>
      </c>
      <c r="M7" s="97" t="s">
        <v>19</v>
      </c>
      <c r="N7" s="97" t="s">
        <v>8</v>
      </c>
      <c r="O7" s="97"/>
      <c r="P7" s="97" t="s">
        <v>18</v>
      </c>
      <c r="Q7" s="97" t="s">
        <v>19</v>
      </c>
      <c r="R7" s="97"/>
      <c r="S7" s="2279"/>
      <c r="T7" s="78"/>
      <c r="U7" s="83"/>
    </row>
    <row r="8" spans="1:27" ht="12.75" customHeight="1">
      <c r="B8" s="2211">
        <v>1401</v>
      </c>
      <c r="C8" s="107" t="s">
        <v>20</v>
      </c>
      <c r="D8" s="232">
        <f>SUM(D9:D17)</f>
        <v>116</v>
      </c>
      <c r="E8" s="232">
        <f>SUM(E9:E17)</f>
        <v>48</v>
      </c>
      <c r="F8" s="232">
        <f t="shared" ref="F8:F56" si="0">SUM(D8:E8)</f>
        <v>164</v>
      </c>
      <c r="G8" s="232">
        <f>SUM(G17:G17)</f>
        <v>0</v>
      </c>
      <c r="H8" s="232">
        <f>SUM(H9:H17)</f>
        <v>51</v>
      </c>
      <c r="I8" s="232">
        <f>SUM(I9:I17)</f>
        <v>26</v>
      </c>
      <c r="J8" s="232">
        <f>SUM(G8:I8)</f>
        <v>77</v>
      </c>
      <c r="K8" s="232">
        <f>SUM(K17:K17)</f>
        <v>0</v>
      </c>
      <c r="L8" s="232">
        <f>SUM(L9:L17)</f>
        <v>6</v>
      </c>
      <c r="M8" s="232">
        <f>SUM(M9:M17)</f>
        <v>2</v>
      </c>
      <c r="N8" s="232">
        <f>SUM(K8:M8)</f>
        <v>8</v>
      </c>
      <c r="O8" s="232">
        <f>SUM(O17:O17)</f>
        <v>0</v>
      </c>
      <c r="P8" s="233">
        <f t="shared" ref="P8:Q17" si="1">SUM(D8+H8+L8)</f>
        <v>173</v>
      </c>
      <c r="Q8" s="233">
        <f t="shared" si="1"/>
        <v>76</v>
      </c>
      <c r="R8" s="233"/>
      <c r="S8" s="234">
        <f>SUM(P8:Q8)</f>
        <v>249</v>
      </c>
      <c r="T8" s="183"/>
      <c r="U8" s="59"/>
    </row>
    <row r="9" spans="1:27" ht="12" customHeight="1">
      <c r="B9" s="2212"/>
      <c r="C9" s="18" t="s">
        <v>21</v>
      </c>
      <c r="D9" s="235">
        <v>34</v>
      </c>
      <c r="E9" s="235">
        <v>14</v>
      </c>
      <c r="F9" s="236">
        <f t="shared" si="0"/>
        <v>48</v>
      </c>
      <c r="G9" s="236"/>
      <c r="H9" s="235">
        <v>8</v>
      </c>
      <c r="I9" s="235">
        <v>3</v>
      </c>
      <c r="J9" s="236">
        <f t="shared" ref="J9:J56" si="2">SUM(H9:I9)</f>
        <v>11</v>
      </c>
      <c r="K9" s="236"/>
      <c r="L9" s="235">
        <v>0</v>
      </c>
      <c r="M9" s="235">
        <v>0</v>
      </c>
      <c r="N9" s="236">
        <f t="shared" ref="N9:N56" si="3">SUM(L9:M9)</f>
        <v>0</v>
      </c>
      <c r="O9" s="236"/>
      <c r="P9" s="235">
        <f t="shared" si="1"/>
        <v>42</v>
      </c>
      <c r="Q9" s="235">
        <f t="shared" si="1"/>
        <v>17</v>
      </c>
      <c r="R9" s="236"/>
      <c r="S9" s="237">
        <f>SUM(P9:Q9)</f>
        <v>59</v>
      </c>
      <c r="T9" s="183"/>
      <c r="U9" s="183"/>
    </row>
    <row r="10" spans="1:27" ht="12" customHeight="1">
      <c r="B10" s="2212"/>
      <c r="C10" s="27" t="s">
        <v>126</v>
      </c>
      <c r="D10" s="235">
        <v>0</v>
      </c>
      <c r="E10" s="235">
        <v>0</v>
      </c>
      <c r="F10" s="236">
        <f t="shared" si="0"/>
        <v>0</v>
      </c>
      <c r="G10" s="236"/>
      <c r="H10" s="235">
        <v>3</v>
      </c>
      <c r="I10" s="235">
        <v>1</v>
      </c>
      <c r="J10" s="236">
        <f t="shared" si="2"/>
        <v>4</v>
      </c>
      <c r="K10" s="236"/>
      <c r="L10" s="235">
        <v>2</v>
      </c>
      <c r="M10" s="235">
        <v>0</v>
      </c>
      <c r="N10" s="236">
        <f t="shared" si="3"/>
        <v>2</v>
      </c>
      <c r="O10" s="236"/>
      <c r="P10" s="235">
        <f t="shared" si="1"/>
        <v>5</v>
      </c>
      <c r="Q10" s="235">
        <f t="shared" si="1"/>
        <v>1</v>
      </c>
      <c r="R10" s="236"/>
      <c r="S10" s="237">
        <f t="shared" ref="S10:S17" si="4">SUM(P10:Q10)</f>
        <v>6</v>
      </c>
      <c r="T10" s="183"/>
      <c r="U10" s="183"/>
    </row>
    <row r="11" spans="1:27" ht="12" customHeight="1">
      <c r="B11" s="2212"/>
      <c r="C11" s="18" t="s">
        <v>22</v>
      </c>
      <c r="D11" s="235">
        <v>36</v>
      </c>
      <c r="E11" s="235">
        <v>15</v>
      </c>
      <c r="F11" s="236">
        <f t="shared" si="0"/>
        <v>51</v>
      </c>
      <c r="G11" s="236"/>
      <c r="H11" s="235">
        <v>9</v>
      </c>
      <c r="I11" s="235">
        <v>0</v>
      </c>
      <c r="J11" s="236">
        <f t="shared" si="2"/>
        <v>9</v>
      </c>
      <c r="K11" s="236"/>
      <c r="L11" s="235">
        <v>0</v>
      </c>
      <c r="M11" s="235">
        <v>0</v>
      </c>
      <c r="N11" s="236">
        <f t="shared" si="3"/>
        <v>0</v>
      </c>
      <c r="O11" s="236"/>
      <c r="P11" s="235">
        <f t="shared" si="1"/>
        <v>45</v>
      </c>
      <c r="Q11" s="235">
        <f t="shared" si="1"/>
        <v>15</v>
      </c>
      <c r="R11" s="236"/>
      <c r="S11" s="237">
        <f t="shared" si="4"/>
        <v>60</v>
      </c>
      <c r="T11" s="183"/>
      <c r="U11" s="196"/>
    </row>
    <row r="12" spans="1:27" ht="12" customHeight="1">
      <c r="B12" s="2212"/>
      <c r="C12" s="18" t="s">
        <v>23</v>
      </c>
      <c r="D12" s="235">
        <v>27</v>
      </c>
      <c r="E12" s="235">
        <v>13</v>
      </c>
      <c r="F12" s="236">
        <f t="shared" si="0"/>
        <v>40</v>
      </c>
      <c r="G12" s="236"/>
      <c r="H12" s="235">
        <v>6</v>
      </c>
      <c r="I12" s="235">
        <v>6</v>
      </c>
      <c r="J12" s="236">
        <f t="shared" si="2"/>
        <v>12</v>
      </c>
      <c r="K12" s="236"/>
      <c r="L12" s="235">
        <v>0</v>
      </c>
      <c r="M12" s="235">
        <v>0</v>
      </c>
      <c r="N12" s="236">
        <f t="shared" si="3"/>
        <v>0</v>
      </c>
      <c r="O12" s="236"/>
      <c r="P12" s="235">
        <f t="shared" si="1"/>
        <v>33</v>
      </c>
      <c r="Q12" s="235">
        <f t="shared" si="1"/>
        <v>19</v>
      </c>
      <c r="R12" s="236"/>
      <c r="S12" s="237">
        <f t="shared" si="4"/>
        <v>52</v>
      </c>
      <c r="T12" s="183"/>
      <c r="U12" s="183"/>
    </row>
    <row r="13" spans="1:27" ht="12" customHeight="1">
      <c r="B13" s="2212"/>
      <c r="C13" s="18" t="s">
        <v>24</v>
      </c>
      <c r="D13" s="235">
        <v>0</v>
      </c>
      <c r="E13" s="235">
        <v>0</v>
      </c>
      <c r="F13" s="236">
        <f t="shared" si="0"/>
        <v>0</v>
      </c>
      <c r="G13" s="236"/>
      <c r="H13" s="235">
        <v>13</v>
      </c>
      <c r="I13" s="235">
        <v>7</v>
      </c>
      <c r="J13" s="236">
        <f t="shared" si="2"/>
        <v>20</v>
      </c>
      <c r="K13" s="236"/>
      <c r="L13" s="235">
        <v>2</v>
      </c>
      <c r="M13" s="235">
        <v>1</v>
      </c>
      <c r="N13" s="236">
        <f t="shared" si="3"/>
        <v>3</v>
      </c>
      <c r="O13" s="236"/>
      <c r="P13" s="235">
        <f>SUM(D13+H13+L13)</f>
        <v>15</v>
      </c>
      <c r="Q13" s="235">
        <f>SUM(E13+I13+M13)</f>
        <v>8</v>
      </c>
      <c r="R13" s="236"/>
      <c r="S13" s="237">
        <f t="shared" si="4"/>
        <v>23</v>
      </c>
      <c r="T13" s="183"/>
      <c r="U13" s="183"/>
    </row>
    <row r="14" spans="1:27" ht="12" customHeight="1">
      <c r="B14" s="2212"/>
      <c r="C14" s="18" t="s">
        <v>25</v>
      </c>
      <c r="D14" s="235">
        <v>3</v>
      </c>
      <c r="E14" s="235">
        <v>3</v>
      </c>
      <c r="F14" s="236">
        <f t="shared" si="0"/>
        <v>6</v>
      </c>
      <c r="G14" s="238"/>
      <c r="H14" s="235">
        <v>9</v>
      </c>
      <c r="I14" s="235">
        <v>5</v>
      </c>
      <c r="J14" s="236">
        <f t="shared" si="2"/>
        <v>14</v>
      </c>
      <c r="K14" s="238"/>
      <c r="L14" s="235">
        <v>2</v>
      </c>
      <c r="M14" s="235">
        <v>0</v>
      </c>
      <c r="N14" s="236">
        <f t="shared" si="3"/>
        <v>2</v>
      </c>
      <c r="O14" s="236"/>
      <c r="P14" s="235">
        <f t="shared" si="1"/>
        <v>14</v>
      </c>
      <c r="Q14" s="235">
        <f t="shared" si="1"/>
        <v>8</v>
      </c>
      <c r="R14" s="236"/>
      <c r="S14" s="237">
        <f t="shared" si="4"/>
        <v>22</v>
      </c>
      <c r="T14" s="183"/>
      <c r="U14" s="183"/>
    </row>
    <row r="15" spans="1:27" ht="12" customHeight="1">
      <c r="B15" s="2212"/>
      <c r="C15" s="18" t="s">
        <v>26</v>
      </c>
      <c r="D15" s="235">
        <v>7</v>
      </c>
      <c r="E15" s="235">
        <v>3</v>
      </c>
      <c r="F15" s="236">
        <f t="shared" si="0"/>
        <v>10</v>
      </c>
      <c r="G15" s="238"/>
      <c r="H15" s="235">
        <v>0</v>
      </c>
      <c r="I15" s="235">
        <v>3</v>
      </c>
      <c r="J15" s="236">
        <f t="shared" si="2"/>
        <v>3</v>
      </c>
      <c r="K15" s="238"/>
      <c r="L15" s="235">
        <v>0</v>
      </c>
      <c r="M15" s="235">
        <v>0</v>
      </c>
      <c r="N15" s="236">
        <f t="shared" si="3"/>
        <v>0</v>
      </c>
      <c r="O15" s="236"/>
      <c r="P15" s="235">
        <f t="shared" si="1"/>
        <v>7</v>
      </c>
      <c r="Q15" s="235">
        <f t="shared" si="1"/>
        <v>6</v>
      </c>
      <c r="R15" s="236"/>
      <c r="S15" s="237">
        <f t="shared" si="4"/>
        <v>13</v>
      </c>
      <c r="T15" s="183"/>
      <c r="U15" s="183"/>
    </row>
    <row r="16" spans="1:27" ht="12" customHeight="1">
      <c r="B16" s="2212"/>
      <c r="C16" s="18" t="s">
        <v>27</v>
      </c>
      <c r="D16" s="235">
        <v>0</v>
      </c>
      <c r="E16" s="235">
        <v>0</v>
      </c>
      <c r="F16" s="236">
        <f t="shared" si="0"/>
        <v>0</v>
      </c>
      <c r="G16" s="238"/>
      <c r="H16" s="235">
        <v>1</v>
      </c>
      <c r="I16" s="235">
        <v>0</v>
      </c>
      <c r="J16" s="236">
        <f t="shared" si="2"/>
        <v>1</v>
      </c>
      <c r="K16" s="238"/>
      <c r="L16" s="235">
        <v>0</v>
      </c>
      <c r="M16" s="235">
        <v>0</v>
      </c>
      <c r="N16" s="236">
        <f t="shared" si="3"/>
        <v>0</v>
      </c>
      <c r="O16" s="236"/>
      <c r="P16" s="235">
        <f t="shared" si="1"/>
        <v>1</v>
      </c>
      <c r="Q16" s="235">
        <f t="shared" si="1"/>
        <v>0</v>
      </c>
      <c r="R16" s="236"/>
      <c r="S16" s="237">
        <f t="shared" si="4"/>
        <v>1</v>
      </c>
      <c r="T16" s="183"/>
      <c r="U16" s="183"/>
    </row>
    <row r="17" spans="2:31" ht="12" customHeight="1">
      <c r="B17" s="2213"/>
      <c r="C17" s="18" t="s">
        <v>127</v>
      </c>
      <c r="D17" s="235">
        <v>9</v>
      </c>
      <c r="E17" s="235">
        <v>0</v>
      </c>
      <c r="F17" s="236">
        <f t="shared" si="0"/>
        <v>9</v>
      </c>
      <c r="G17" s="239"/>
      <c r="H17" s="235">
        <v>2</v>
      </c>
      <c r="I17" s="235">
        <v>1</v>
      </c>
      <c r="J17" s="236">
        <f t="shared" si="2"/>
        <v>3</v>
      </c>
      <c r="K17" s="239"/>
      <c r="L17" s="235">
        <v>0</v>
      </c>
      <c r="M17" s="235">
        <v>1</v>
      </c>
      <c r="N17" s="236">
        <f t="shared" si="3"/>
        <v>1</v>
      </c>
      <c r="O17" s="236"/>
      <c r="P17" s="235">
        <f t="shared" si="1"/>
        <v>11</v>
      </c>
      <c r="Q17" s="235">
        <f t="shared" si="1"/>
        <v>2</v>
      </c>
      <c r="R17" s="236"/>
      <c r="S17" s="237">
        <f t="shared" si="4"/>
        <v>13</v>
      </c>
      <c r="T17" s="183"/>
      <c r="U17" s="183"/>
    </row>
    <row r="18" spans="2:31" ht="12.75" customHeight="1">
      <c r="B18" s="2211">
        <v>1402</v>
      </c>
      <c r="C18" s="122" t="s">
        <v>29</v>
      </c>
      <c r="D18" s="233">
        <f>SUM(D19:D27)</f>
        <v>99</v>
      </c>
      <c r="E18" s="233">
        <f>SUM(E19:E27)</f>
        <v>80</v>
      </c>
      <c r="F18" s="233">
        <f t="shared" si="0"/>
        <v>179</v>
      </c>
      <c r="G18" s="233">
        <f>SUM(G26:G27)</f>
        <v>0</v>
      </c>
      <c r="H18" s="233">
        <f>SUM(H19:H27)</f>
        <v>53</v>
      </c>
      <c r="I18" s="233">
        <f>SUM(I19:I27)</f>
        <v>53</v>
      </c>
      <c r="J18" s="233">
        <f t="shared" si="2"/>
        <v>106</v>
      </c>
      <c r="K18" s="233">
        <f>SUM(K26:K27)</f>
        <v>0</v>
      </c>
      <c r="L18" s="233">
        <f>SUM(L19:L27)</f>
        <v>4</v>
      </c>
      <c r="M18" s="233">
        <f>SUM(M19:M27)</f>
        <v>2</v>
      </c>
      <c r="N18" s="233">
        <f t="shared" si="3"/>
        <v>6</v>
      </c>
      <c r="O18" s="233">
        <f>SUM(O26:O27)</f>
        <v>0</v>
      </c>
      <c r="P18" s="233">
        <f>SUM(D18+H18+L18)</f>
        <v>156</v>
      </c>
      <c r="Q18" s="233">
        <f>SUM(E18+I18+M18)</f>
        <v>135</v>
      </c>
      <c r="R18" s="233"/>
      <c r="S18" s="234">
        <f>SUM(P18:Q18)</f>
        <v>291</v>
      </c>
      <c r="T18" s="183"/>
      <c r="U18" s="183"/>
    </row>
    <row r="19" spans="2:31" ht="12" customHeight="1">
      <c r="B19" s="2212"/>
      <c r="C19" s="18" t="s">
        <v>30</v>
      </c>
      <c r="D19" s="235">
        <v>34</v>
      </c>
      <c r="E19" s="235">
        <v>27</v>
      </c>
      <c r="F19" s="236">
        <f t="shared" si="0"/>
        <v>61</v>
      </c>
      <c r="G19" s="236"/>
      <c r="H19" s="235">
        <v>9</v>
      </c>
      <c r="I19" s="235">
        <v>17</v>
      </c>
      <c r="J19" s="236">
        <f t="shared" si="2"/>
        <v>26</v>
      </c>
      <c r="K19" s="236"/>
      <c r="L19" s="235">
        <v>1</v>
      </c>
      <c r="M19" s="235">
        <v>0</v>
      </c>
      <c r="N19" s="236">
        <f t="shared" si="3"/>
        <v>1</v>
      </c>
      <c r="O19" s="236"/>
      <c r="P19" s="235">
        <f>SUM(D19+H19+L19)</f>
        <v>44</v>
      </c>
      <c r="Q19" s="235">
        <f>SUM(E19+I19+M19)</f>
        <v>44</v>
      </c>
      <c r="R19" s="236"/>
      <c r="S19" s="237">
        <f>SUM(P19:Q19)</f>
        <v>88</v>
      </c>
      <c r="T19" s="183"/>
      <c r="U19" s="183"/>
    </row>
    <row r="20" spans="2:31" ht="12" customHeight="1">
      <c r="B20" s="2212"/>
      <c r="C20" s="18" t="s">
        <v>31</v>
      </c>
      <c r="D20" s="235">
        <v>23</v>
      </c>
      <c r="E20" s="235">
        <v>13</v>
      </c>
      <c r="F20" s="236">
        <f t="shared" si="0"/>
        <v>36</v>
      </c>
      <c r="G20" s="236"/>
      <c r="H20" s="235">
        <v>5</v>
      </c>
      <c r="I20" s="235">
        <v>0</v>
      </c>
      <c r="J20" s="236">
        <f t="shared" si="2"/>
        <v>5</v>
      </c>
      <c r="K20" s="236"/>
      <c r="L20" s="235">
        <v>0</v>
      </c>
      <c r="M20" s="235">
        <v>0</v>
      </c>
      <c r="N20" s="236">
        <f t="shared" si="3"/>
        <v>0</v>
      </c>
      <c r="O20" s="236"/>
      <c r="P20" s="235">
        <f t="shared" ref="P20:Q35" si="5">SUM(D20+H20+L20)</f>
        <v>28</v>
      </c>
      <c r="Q20" s="235">
        <f t="shared" si="5"/>
        <v>13</v>
      </c>
      <c r="R20" s="236"/>
      <c r="S20" s="237">
        <f t="shared" ref="S20:S61" si="6">SUM(P20:Q20)</f>
        <v>41</v>
      </c>
      <c r="T20" s="183"/>
      <c r="U20" s="183"/>
      <c r="Y20" s="2280"/>
      <c r="Z20" s="2280"/>
      <c r="AA20" s="2280"/>
      <c r="AB20" s="2280"/>
      <c r="AC20" s="2280"/>
      <c r="AD20" s="2280"/>
      <c r="AE20" s="2280"/>
    </row>
    <row r="21" spans="2:31" ht="12" customHeight="1">
      <c r="B21" s="2212"/>
      <c r="C21" s="18" t="s">
        <v>81</v>
      </c>
      <c r="D21" s="235">
        <v>8</v>
      </c>
      <c r="E21" s="235">
        <v>7</v>
      </c>
      <c r="F21" s="236">
        <f t="shared" si="0"/>
        <v>15</v>
      </c>
      <c r="G21" s="236"/>
      <c r="H21" s="235">
        <v>6</v>
      </c>
      <c r="I21" s="235">
        <v>10</v>
      </c>
      <c r="J21" s="236">
        <f t="shared" si="2"/>
        <v>16</v>
      </c>
      <c r="K21" s="236"/>
      <c r="L21" s="235">
        <v>0</v>
      </c>
      <c r="M21" s="235">
        <v>0</v>
      </c>
      <c r="N21" s="236">
        <f t="shared" si="3"/>
        <v>0</v>
      </c>
      <c r="O21" s="236"/>
      <c r="P21" s="235">
        <f t="shared" si="5"/>
        <v>14</v>
      </c>
      <c r="Q21" s="235">
        <f t="shared" si="5"/>
        <v>17</v>
      </c>
      <c r="R21" s="236"/>
      <c r="S21" s="237">
        <f t="shared" si="6"/>
        <v>31</v>
      </c>
      <c r="T21" s="183"/>
      <c r="U21" s="183"/>
      <c r="Y21" s="2280"/>
      <c r="Z21" s="2280"/>
      <c r="AA21" s="2280"/>
      <c r="AB21" s="2280"/>
      <c r="AC21" s="2280"/>
      <c r="AD21" s="2280"/>
      <c r="AE21" s="2280"/>
    </row>
    <row r="22" spans="2:31" ht="12" customHeight="1">
      <c r="B22" s="2212"/>
      <c r="C22" s="18" t="s">
        <v>33</v>
      </c>
      <c r="D22" s="235">
        <v>7</v>
      </c>
      <c r="E22" s="235">
        <v>9</v>
      </c>
      <c r="F22" s="236">
        <f t="shared" si="0"/>
        <v>16</v>
      </c>
      <c r="G22" s="236"/>
      <c r="H22" s="235">
        <v>7</v>
      </c>
      <c r="I22" s="235">
        <v>3</v>
      </c>
      <c r="J22" s="236">
        <f t="shared" si="2"/>
        <v>10</v>
      </c>
      <c r="K22" s="236"/>
      <c r="L22" s="235">
        <v>0</v>
      </c>
      <c r="M22" s="235">
        <v>0</v>
      </c>
      <c r="N22" s="236">
        <f t="shared" si="3"/>
        <v>0</v>
      </c>
      <c r="O22" s="236"/>
      <c r="P22" s="235">
        <f t="shared" si="5"/>
        <v>14</v>
      </c>
      <c r="Q22" s="235">
        <f t="shared" si="5"/>
        <v>12</v>
      </c>
      <c r="R22" s="236"/>
      <c r="S22" s="237">
        <f t="shared" si="6"/>
        <v>26</v>
      </c>
      <c r="T22" s="183"/>
      <c r="U22" s="183"/>
      <c r="Y22" s="2280"/>
      <c r="Z22" s="2280"/>
      <c r="AA22" s="2280"/>
      <c r="AB22" s="2280"/>
      <c r="AC22" s="2280"/>
      <c r="AD22" s="2280"/>
      <c r="AE22" s="2280"/>
    </row>
    <row r="23" spans="2:31" ht="12" customHeight="1">
      <c r="B23" s="2212"/>
      <c r="C23" s="18" t="s">
        <v>34</v>
      </c>
      <c r="D23" s="235">
        <v>4</v>
      </c>
      <c r="E23" s="235">
        <v>5</v>
      </c>
      <c r="F23" s="236">
        <f t="shared" si="0"/>
        <v>9</v>
      </c>
      <c r="G23" s="236"/>
      <c r="H23" s="235">
        <v>7</v>
      </c>
      <c r="I23" s="235">
        <v>4</v>
      </c>
      <c r="J23" s="236">
        <f t="shared" si="2"/>
        <v>11</v>
      </c>
      <c r="K23" s="236"/>
      <c r="L23" s="235">
        <v>0</v>
      </c>
      <c r="M23" s="235">
        <v>0</v>
      </c>
      <c r="N23" s="236">
        <f t="shared" si="3"/>
        <v>0</v>
      </c>
      <c r="O23" s="236"/>
      <c r="P23" s="235">
        <f t="shared" si="5"/>
        <v>11</v>
      </c>
      <c r="Q23" s="235">
        <f t="shared" si="5"/>
        <v>9</v>
      </c>
      <c r="R23" s="236"/>
      <c r="S23" s="237">
        <f t="shared" si="6"/>
        <v>20</v>
      </c>
      <c r="T23" s="183"/>
      <c r="U23" s="183"/>
      <c r="Y23" s="2280"/>
      <c r="Z23" s="2280"/>
      <c r="AA23" s="2280"/>
      <c r="AB23" s="2280"/>
      <c r="AC23" s="2280"/>
      <c r="AD23" s="2280"/>
      <c r="AE23" s="2280"/>
    </row>
    <row r="24" spans="2:31" ht="12" customHeight="1">
      <c r="B24" s="2212"/>
      <c r="C24" s="18" t="s">
        <v>35</v>
      </c>
      <c r="D24" s="235">
        <v>5</v>
      </c>
      <c r="E24" s="235">
        <v>4</v>
      </c>
      <c r="F24" s="236">
        <f t="shared" si="0"/>
        <v>9</v>
      </c>
      <c r="G24" s="236"/>
      <c r="H24" s="235">
        <v>3</v>
      </c>
      <c r="I24" s="235">
        <v>4</v>
      </c>
      <c r="J24" s="236">
        <f t="shared" si="2"/>
        <v>7</v>
      </c>
      <c r="K24" s="236"/>
      <c r="L24" s="235">
        <v>0</v>
      </c>
      <c r="M24" s="235">
        <v>0</v>
      </c>
      <c r="N24" s="236">
        <f t="shared" si="3"/>
        <v>0</v>
      </c>
      <c r="O24" s="236"/>
      <c r="P24" s="235">
        <f t="shared" si="5"/>
        <v>8</v>
      </c>
      <c r="Q24" s="235">
        <f t="shared" si="5"/>
        <v>8</v>
      </c>
      <c r="R24" s="236"/>
      <c r="S24" s="237">
        <f t="shared" si="6"/>
        <v>16</v>
      </c>
      <c r="T24" s="183"/>
      <c r="U24" s="183"/>
      <c r="Y24" s="2280"/>
      <c r="Z24" s="2280"/>
      <c r="AA24" s="2280"/>
      <c r="AB24" s="2280"/>
      <c r="AC24" s="2280"/>
      <c r="AD24" s="2280"/>
      <c r="AE24" s="2280"/>
    </row>
    <row r="25" spans="2:31" ht="12" customHeight="1">
      <c r="B25" s="2212"/>
      <c r="C25" s="18" t="s">
        <v>36</v>
      </c>
      <c r="D25" s="235">
        <v>9</v>
      </c>
      <c r="E25" s="235">
        <v>9</v>
      </c>
      <c r="F25" s="236">
        <f t="shared" si="0"/>
        <v>18</v>
      </c>
      <c r="G25" s="236"/>
      <c r="H25" s="235">
        <v>3</v>
      </c>
      <c r="I25" s="235">
        <v>1</v>
      </c>
      <c r="J25" s="236">
        <f t="shared" si="2"/>
        <v>4</v>
      </c>
      <c r="K25" s="236"/>
      <c r="L25" s="235">
        <v>0</v>
      </c>
      <c r="M25" s="235">
        <v>0</v>
      </c>
      <c r="N25" s="236">
        <f t="shared" si="3"/>
        <v>0</v>
      </c>
      <c r="O25" s="236"/>
      <c r="P25" s="235">
        <f t="shared" si="5"/>
        <v>12</v>
      </c>
      <c r="Q25" s="235">
        <f t="shared" si="5"/>
        <v>10</v>
      </c>
      <c r="R25" s="236"/>
      <c r="S25" s="237">
        <f t="shared" si="6"/>
        <v>22</v>
      </c>
      <c r="T25" s="183"/>
      <c r="U25" s="183"/>
      <c r="Y25" s="2280"/>
      <c r="Z25" s="2280"/>
      <c r="AA25" s="2280"/>
      <c r="AB25" s="2280"/>
      <c r="AC25" s="2280"/>
      <c r="AD25" s="2280"/>
      <c r="AE25" s="2280"/>
    </row>
    <row r="26" spans="2:31" ht="12" customHeight="1">
      <c r="B26" s="2212"/>
      <c r="C26" s="18" t="s">
        <v>37</v>
      </c>
      <c r="D26" s="235">
        <v>9</v>
      </c>
      <c r="E26" s="235">
        <v>4</v>
      </c>
      <c r="F26" s="236">
        <f t="shared" si="0"/>
        <v>13</v>
      </c>
      <c r="G26" s="236"/>
      <c r="H26" s="235">
        <v>10</v>
      </c>
      <c r="I26" s="235">
        <v>11</v>
      </c>
      <c r="J26" s="236">
        <f t="shared" si="2"/>
        <v>21</v>
      </c>
      <c r="K26" s="236"/>
      <c r="L26" s="235">
        <v>1</v>
      </c>
      <c r="M26" s="235">
        <v>2</v>
      </c>
      <c r="N26" s="236">
        <f t="shared" si="3"/>
        <v>3</v>
      </c>
      <c r="O26" s="236"/>
      <c r="P26" s="235">
        <f t="shared" si="5"/>
        <v>20</v>
      </c>
      <c r="Q26" s="235">
        <f t="shared" si="5"/>
        <v>17</v>
      </c>
      <c r="R26" s="236"/>
      <c r="S26" s="237">
        <f t="shared" si="6"/>
        <v>37</v>
      </c>
      <c r="T26" s="183"/>
      <c r="U26" s="183"/>
      <c r="Y26" s="2280"/>
      <c r="Z26" s="2280"/>
      <c r="AA26" s="2280"/>
      <c r="AB26" s="2280"/>
      <c r="AC26" s="2280"/>
      <c r="AD26" s="2280"/>
      <c r="AE26" s="2280"/>
    </row>
    <row r="27" spans="2:31" ht="12" customHeight="1">
      <c r="B27" s="2213"/>
      <c r="C27" s="18" t="s">
        <v>38</v>
      </c>
      <c r="D27" s="235">
        <v>0</v>
      </c>
      <c r="E27" s="235">
        <v>2</v>
      </c>
      <c r="F27" s="236">
        <f t="shared" si="0"/>
        <v>2</v>
      </c>
      <c r="G27" s="236"/>
      <c r="H27" s="235">
        <v>3</v>
      </c>
      <c r="I27" s="235">
        <v>3</v>
      </c>
      <c r="J27" s="236">
        <f t="shared" si="2"/>
        <v>6</v>
      </c>
      <c r="K27" s="236"/>
      <c r="L27" s="235">
        <v>2</v>
      </c>
      <c r="M27" s="235">
        <v>0</v>
      </c>
      <c r="N27" s="236">
        <f t="shared" si="3"/>
        <v>2</v>
      </c>
      <c r="O27" s="236"/>
      <c r="P27" s="235">
        <f t="shared" si="5"/>
        <v>5</v>
      </c>
      <c r="Q27" s="235">
        <f t="shared" si="5"/>
        <v>5</v>
      </c>
      <c r="R27" s="236"/>
      <c r="S27" s="237">
        <f t="shared" si="6"/>
        <v>10</v>
      </c>
      <c r="T27" s="183"/>
      <c r="U27" s="183"/>
    </row>
    <row r="28" spans="2:31" ht="12.75" customHeight="1">
      <c r="B28" s="2204">
        <v>1403</v>
      </c>
      <c r="C28" s="122" t="s">
        <v>39</v>
      </c>
      <c r="D28" s="233">
        <f>SUM(D29:D31)</f>
        <v>34</v>
      </c>
      <c r="E28" s="233">
        <f>SUM(E29:E31)</f>
        <v>36</v>
      </c>
      <c r="F28" s="233">
        <f t="shared" si="0"/>
        <v>70</v>
      </c>
      <c r="G28" s="233">
        <f>SUM(G30:G31)</f>
        <v>0</v>
      </c>
      <c r="H28" s="233">
        <f>SUM(H29:H31)</f>
        <v>10</v>
      </c>
      <c r="I28" s="233">
        <f>SUM(I29:I31)</f>
        <v>10</v>
      </c>
      <c r="J28" s="233">
        <f t="shared" si="2"/>
        <v>20</v>
      </c>
      <c r="K28" s="233">
        <f>SUM(K30:K31)</f>
        <v>0</v>
      </c>
      <c r="L28" s="233">
        <f>SUM(L29:L31)</f>
        <v>0</v>
      </c>
      <c r="M28" s="233">
        <f>SUM(M29:M31)</f>
        <v>0</v>
      </c>
      <c r="N28" s="233">
        <f t="shared" si="3"/>
        <v>0</v>
      </c>
      <c r="O28" s="233">
        <f>SUM(O30:O31)</f>
        <v>0</v>
      </c>
      <c r="P28" s="240">
        <f t="shared" si="5"/>
        <v>44</v>
      </c>
      <c r="Q28" s="240">
        <f t="shared" si="5"/>
        <v>46</v>
      </c>
      <c r="R28" s="241"/>
      <c r="S28" s="242">
        <f t="shared" si="6"/>
        <v>90</v>
      </c>
      <c r="T28" s="183"/>
      <c r="U28" s="183"/>
    </row>
    <row r="29" spans="2:31" ht="12" customHeight="1">
      <c r="B29" s="2205"/>
      <c r="C29" s="18" t="s">
        <v>40</v>
      </c>
      <c r="D29" s="235">
        <v>18</v>
      </c>
      <c r="E29" s="235">
        <v>18</v>
      </c>
      <c r="F29" s="236">
        <f>SUM(D29:E29)</f>
        <v>36</v>
      </c>
      <c r="G29" s="236"/>
      <c r="H29" s="235">
        <v>4</v>
      </c>
      <c r="I29" s="235">
        <v>2</v>
      </c>
      <c r="J29" s="236">
        <f>SUM(H29:I29)</f>
        <v>6</v>
      </c>
      <c r="K29" s="236"/>
      <c r="L29" s="235">
        <v>0</v>
      </c>
      <c r="M29" s="235">
        <v>0</v>
      </c>
      <c r="N29" s="236">
        <f>SUM(L29:M29)</f>
        <v>0</v>
      </c>
      <c r="O29" s="236"/>
      <c r="P29" s="235">
        <f t="shared" si="5"/>
        <v>22</v>
      </c>
      <c r="Q29" s="235">
        <f t="shared" si="5"/>
        <v>20</v>
      </c>
      <c r="R29" s="236"/>
      <c r="S29" s="237">
        <f t="shared" si="6"/>
        <v>42</v>
      </c>
      <c r="T29" s="183"/>
      <c r="U29" s="183"/>
    </row>
    <row r="30" spans="2:31" ht="12" customHeight="1">
      <c r="B30" s="2205"/>
      <c r="C30" s="18" t="s">
        <v>41</v>
      </c>
      <c r="D30" s="235">
        <v>10</v>
      </c>
      <c r="E30" s="235">
        <v>11</v>
      </c>
      <c r="F30" s="236">
        <f t="shared" si="0"/>
        <v>21</v>
      </c>
      <c r="G30" s="236"/>
      <c r="H30" s="235">
        <v>1</v>
      </c>
      <c r="I30" s="235">
        <v>5</v>
      </c>
      <c r="J30" s="236">
        <f t="shared" si="2"/>
        <v>6</v>
      </c>
      <c r="K30" s="236"/>
      <c r="L30" s="235">
        <v>0</v>
      </c>
      <c r="M30" s="235">
        <v>0</v>
      </c>
      <c r="N30" s="236">
        <f t="shared" si="3"/>
        <v>0</v>
      </c>
      <c r="O30" s="236"/>
      <c r="P30" s="235">
        <f t="shared" si="5"/>
        <v>11</v>
      </c>
      <c r="Q30" s="235">
        <f t="shared" si="5"/>
        <v>16</v>
      </c>
      <c r="R30" s="236"/>
      <c r="S30" s="237">
        <f t="shared" si="6"/>
        <v>27</v>
      </c>
      <c r="T30" s="183"/>
      <c r="U30" s="183"/>
    </row>
    <row r="31" spans="2:31" ht="12" customHeight="1">
      <c r="B31" s="2207"/>
      <c r="C31" s="18" t="s">
        <v>42</v>
      </c>
      <c r="D31" s="235">
        <v>6</v>
      </c>
      <c r="E31" s="235">
        <v>7</v>
      </c>
      <c r="F31" s="236">
        <f t="shared" si="0"/>
        <v>13</v>
      </c>
      <c r="G31" s="236"/>
      <c r="H31" s="235">
        <v>5</v>
      </c>
      <c r="I31" s="235">
        <v>3</v>
      </c>
      <c r="J31" s="236">
        <f t="shared" si="2"/>
        <v>8</v>
      </c>
      <c r="K31" s="236"/>
      <c r="L31" s="235">
        <v>0</v>
      </c>
      <c r="M31" s="235">
        <v>0</v>
      </c>
      <c r="N31" s="236">
        <f t="shared" si="3"/>
        <v>0</v>
      </c>
      <c r="O31" s="236"/>
      <c r="P31" s="235">
        <f t="shared" si="5"/>
        <v>11</v>
      </c>
      <c r="Q31" s="235">
        <f t="shared" si="5"/>
        <v>10</v>
      </c>
      <c r="R31" s="236"/>
      <c r="S31" s="237">
        <f t="shared" si="6"/>
        <v>21</v>
      </c>
      <c r="T31" s="183"/>
      <c r="U31" s="183"/>
    </row>
    <row r="32" spans="2:31" ht="12.75" customHeight="1">
      <c r="B32" s="2211">
        <v>1404</v>
      </c>
      <c r="C32" s="122" t="s">
        <v>43</v>
      </c>
      <c r="D32" s="233">
        <f>SUM(D33:D34)</f>
        <v>34</v>
      </c>
      <c r="E32" s="233">
        <f t="shared" ref="E32:M32" si="7">SUM(E33:E34)</f>
        <v>32</v>
      </c>
      <c r="F32" s="233">
        <f>SUM(D32:E32)</f>
        <v>66</v>
      </c>
      <c r="G32" s="233">
        <f t="shared" si="7"/>
        <v>0</v>
      </c>
      <c r="H32" s="233">
        <f t="shared" si="7"/>
        <v>17</v>
      </c>
      <c r="I32" s="233">
        <f t="shared" si="7"/>
        <v>16</v>
      </c>
      <c r="J32" s="233">
        <f t="shared" si="2"/>
        <v>33</v>
      </c>
      <c r="K32" s="233">
        <f t="shared" si="7"/>
        <v>0</v>
      </c>
      <c r="L32" s="233">
        <f t="shared" si="7"/>
        <v>2</v>
      </c>
      <c r="M32" s="233">
        <f t="shared" si="7"/>
        <v>1</v>
      </c>
      <c r="N32" s="233">
        <f t="shared" si="3"/>
        <v>3</v>
      </c>
      <c r="O32" s="233">
        <f>SUM(O33:O34)</f>
        <v>0</v>
      </c>
      <c r="P32" s="240">
        <f t="shared" si="5"/>
        <v>53</v>
      </c>
      <c r="Q32" s="240">
        <f t="shared" si="5"/>
        <v>49</v>
      </c>
      <c r="R32" s="241"/>
      <c r="S32" s="242">
        <f t="shared" si="6"/>
        <v>102</v>
      </c>
      <c r="T32" s="183"/>
      <c r="U32" s="183"/>
    </row>
    <row r="33" spans="1:20" ht="12" customHeight="1">
      <c r="B33" s="2212"/>
      <c r="C33" s="18" t="s">
        <v>128</v>
      </c>
      <c r="D33" s="235">
        <v>17</v>
      </c>
      <c r="E33" s="235">
        <v>21</v>
      </c>
      <c r="F33" s="236">
        <f t="shared" si="0"/>
        <v>38</v>
      </c>
      <c r="G33" s="236"/>
      <c r="H33" s="235">
        <v>6</v>
      </c>
      <c r="I33" s="235">
        <v>8</v>
      </c>
      <c r="J33" s="236">
        <f t="shared" si="2"/>
        <v>14</v>
      </c>
      <c r="K33" s="236"/>
      <c r="L33" s="235">
        <v>1</v>
      </c>
      <c r="M33" s="235">
        <v>0</v>
      </c>
      <c r="N33" s="236">
        <f t="shared" si="3"/>
        <v>1</v>
      </c>
      <c r="O33" s="236"/>
      <c r="P33" s="235">
        <f t="shared" si="5"/>
        <v>24</v>
      </c>
      <c r="Q33" s="235">
        <f t="shared" si="5"/>
        <v>29</v>
      </c>
      <c r="R33" s="236"/>
      <c r="S33" s="237">
        <f t="shared" si="6"/>
        <v>53</v>
      </c>
      <c r="T33" s="183"/>
    </row>
    <row r="34" spans="1:20" ht="12" customHeight="1">
      <c r="B34" s="2213"/>
      <c r="C34" s="18" t="s">
        <v>45</v>
      </c>
      <c r="D34" s="235">
        <v>17</v>
      </c>
      <c r="E34" s="235">
        <v>11</v>
      </c>
      <c r="F34" s="236">
        <f t="shared" si="0"/>
        <v>28</v>
      </c>
      <c r="G34" s="236"/>
      <c r="H34" s="235">
        <v>11</v>
      </c>
      <c r="I34" s="235">
        <v>8</v>
      </c>
      <c r="J34" s="236">
        <f t="shared" si="2"/>
        <v>19</v>
      </c>
      <c r="K34" s="236"/>
      <c r="L34" s="235">
        <v>1</v>
      </c>
      <c r="M34" s="235">
        <v>1</v>
      </c>
      <c r="N34" s="236">
        <f t="shared" si="3"/>
        <v>2</v>
      </c>
      <c r="O34" s="236"/>
      <c r="P34" s="235">
        <f t="shared" si="5"/>
        <v>29</v>
      </c>
      <c r="Q34" s="235">
        <f t="shared" si="5"/>
        <v>20</v>
      </c>
      <c r="R34" s="236"/>
      <c r="S34" s="237">
        <f t="shared" si="6"/>
        <v>49</v>
      </c>
      <c r="T34" s="183"/>
    </row>
    <row r="35" spans="1:20" ht="12.75" customHeight="1">
      <c r="B35" s="2211">
        <v>1405</v>
      </c>
      <c r="C35" s="98" t="s">
        <v>46</v>
      </c>
      <c r="D35" s="233">
        <f>SUM(D36:D39)</f>
        <v>56</v>
      </c>
      <c r="E35" s="233">
        <f>SUM(E36:E39)</f>
        <v>49</v>
      </c>
      <c r="F35" s="233">
        <f t="shared" si="0"/>
        <v>105</v>
      </c>
      <c r="G35" s="233">
        <f>SUM(G38:G39)</f>
        <v>0</v>
      </c>
      <c r="H35" s="233">
        <f>SUM(H36:H39)</f>
        <v>15</v>
      </c>
      <c r="I35" s="233">
        <f>SUM(I36:I39)</f>
        <v>17</v>
      </c>
      <c r="J35" s="233">
        <f t="shared" si="2"/>
        <v>32</v>
      </c>
      <c r="K35" s="233">
        <f>SUM(K38:K39)</f>
        <v>0</v>
      </c>
      <c r="L35" s="233">
        <f>SUM(L36:L39)</f>
        <v>1</v>
      </c>
      <c r="M35" s="233">
        <f>SUM(M36:M39)</f>
        <v>2</v>
      </c>
      <c r="N35" s="233">
        <f t="shared" si="3"/>
        <v>3</v>
      </c>
      <c r="O35" s="233">
        <f>SUM(O38:O39)</f>
        <v>0</v>
      </c>
      <c r="P35" s="240">
        <f t="shared" si="5"/>
        <v>72</v>
      </c>
      <c r="Q35" s="240">
        <f t="shared" si="5"/>
        <v>68</v>
      </c>
      <c r="R35" s="241"/>
      <c r="S35" s="242">
        <f t="shared" si="6"/>
        <v>140</v>
      </c>
      <c r="T35" s="183"/>
    </row>
    <row r="36" spans="1:20" ht="12" customHeight="1">
      <c r="B36" s="2212"/>
      <c r="C36" s="18" t="s">
        <v>47</v>
      </c>
      <c r="D36" s="235">
        <v>21</v>
      </c>
      <c r="E36" s="235">
        <v>11</v>
      </c>
      <c r="F36" s="236">
        <f>SUM(D36:E36)</f>
        <v>32</v>
      </c>
      <c r="G36" s="236"/>
      <c r="H36" s="235">
        <v>7</v>
      </c>
      <c r="I36" s="235">
        <v>5</v>
      </c>
      <c r="J36" s="236">
        <f>SUM(H36:I36)</f>
        <v>12</v>
      </c>
      <c r="K36" s="236"/>
      <c r="L36" s="235">
        <v>1</v>
      </c>
      <c r="M36" s="235">
        <v>1</v>
      </c>
      <c r="N36" s="236">
        <f>SUM(L36:M36)</f>
        <v>2</v>
      </c>
      <c r="O36" s="236"/>
      <c r="P36" s="235">
        <f t="shared" ref="P36:Q61" si="8">SUM(D36+H36+L36)</f>
        <v>29</v>
      </c>
      <c r="Q36" s="235">
        <f t="shared" si="8"/>
        <v>17</v>
      </c>
      <c r="R36" s="236"/>
      <c r="S36" s="237">
        <f t="shared" si="6"/>
        <v>46</v>
      </c>
    </row>
    <row r="37" spans="1:20" s="59" customFormat="1" ht="12" customHeight="1">
      <c r="A37" s="180"/>
      <c r="B37" s="2212"/>
      <c r="C37" s="18" t="s">
        <v>48</v>
      </c>
      <c r="D37" s="235">
        <v>31</v>
      </c>
      <c r="E37" s="235">
        <v>37</v>
      </c>
      <c r="F37" s="236">
        <f>SUM(D37:E37)</f>
        <v>68</v>
      </c>
      <c r="G37" s="236"/>
      <c r="H37" s="235">
        <v>7</v>
      </c>
      <c r="I37" s="235">
        <v>11</v>
      </c>
      <c r="J37" s="236">
        <f>SUM(H37:I37)</f>
        <v>18</v>
      </c>
      <c r="K37" s="236"/>
      <c r="L37" s="235">
        <v>0</v>
      </c>
      <c r="M37" s="235">
        <v>1</v>
      </c>
      <c r="N37" s="236">
        <f>SUM(L37:M37)</f>
        <v>1</v>
      </c>
      <c r="O37" s="236"/>
      <c r="P37" s="235">
        <f t="shared" si="8"/>
        <v>38</v>
      </c>
      <c r="Q37" s="235">
        <f t="shared" si="8"/>
        <v>49</v>
      </c>
      <c r="R37" s="236"/>
      <c r="S37" s="237">
        <f t="shared" si="6"/>
        <v>87</v>
      </c>
    </row>
    <row r="38" spans="1:20" ht="12" customHeight="1">
      <c r="B38" s="2212"/>
      <c r="C38" s="18" t="s">
        <v>49</v>
      </c>
      <c r="D38" s="235">
        <v>0</v>
      </c>
      <c r="E38" s="235">
        <v>0</v>
      </c>
      <c r="F38" s="236">
        <f t="shared" si="0"/>
        <v>0</v>
      </c>
      <c r="G38" s="236"/>
      <c r="H38" s="235">
        <v>0</v>
      </c>
      <c r="I38" s="235">
        <v>0</v>
      </c>
      <c r="J38" s="236">
        <f t="shared" si="2"/>
        <v>0</v>
      </c>
      <c r="K38" s="236"/>
      <c r="L38" s="235">
        <v>0</v>
      </c>
      <c r="M38" s="235">
        <v>0</v>
      </c>
      <c r="N38" s="236">
        <f t="shared" si="3"/>
        <v>0</v>
      </c>
      <c r="O38" s="236"/>
      <c r="P38" s="235">
        <f t="shared" si="8"/>
        <v>0</v>
      </c>
      <c r="Q38" s="235">
        <f t="shared" si="8"/>
        <v>0</v>
      </c>
      <c r="R38" s="236"/>
      <c r="S38" s="237">
        <f t="shared" si="6"/>
        <v>0</v>
      </c>
    </row>
    <row r="39" spans="1:20" ht="12" customHeight="1">
      <c r="B39" s="2212"/>
      <c r="C39" s="18" t="s">
        <v>50</v>
      </c>
      <c r="D39" s="235">
        <v>4</v>
      </c>
      <c r="E39" s="235">
        <v>1</v>
      </c>
      <c r="F39" s="236">
        <f t="shared" si="0"/>
        <v>5</v>
      </c>
      <c r="G39" s="236"/>
      <c r="H39" s="235">
        <v>1</v>
      </c>
      <c r="I39" s="235">
        <v>1</v>
      </c>
      <c r="J39" s="236">
        <f t="shared" si="2"/>
        <v>2</v>
      </c>
      <c r="K39" s="236"/>
      <c r="L39" s="235">
        <v>0</v>
      </c>
      <c r="M39" s="235">
        <v>0</v>
      </c>
      <c r="N39" s="236">
        <f t="shared" si="3"/>
        <v>0</v>
      </c>
      <c r="O39" s="236"/>
      <c r="P39" s="235">
        <f t="shared" si="8"/>
        <v>5</v>
      </c>
      <c r="Q39" s="235">
        <f t="shared" si="8"/>
        <v>2</v>
      </c>
      <c r="R39" s="236"/>
      <c r="S39" s="237">
        <f t="shared" si="6"/>
        <v>7</v>
      </c>
    </row>
    <row r="40" spans="1:20" ht="12.75" customHeight="1">
      <c r="B40" s="2204">
        <v>1406</v>
      </c>
      <c r="C40" s="122" t="s">
        <v>51</v>
      </c>
      <c r="D40" s="233">
        <f>SUM(D41:D46)</f>
        <v>58</v>
      </c>
      <c r="E40" s="233">
        <f>SUM(E41:E46)</f>
        <v>52</v>
      </c>
      <c r="F40" s="233">
        <f t="shared" si="0"/>
        <v>110</v>
      </c>
      <c r="G40" s="233">
        <f>SUM(G45:G46)</f>
        <v>0</v>
      </c>
      <c r="H40" s="233">
        <f>SUM(H41:H46)</f>
        <v>21</v>
      </c>
      <c r="I40" s="233">
        <f>SUM(I41:I46)</f>
        <v>43</v>
      </c>
      <c r="J40" s="233">
        <f t="shared" si="2"/>
        <v>64</v>
      </c>
      <c r="K40" s="233">
        <f>SUM(K45:K46)</f>
        <v>0</v>
      </c>
      <c r="L40" s="233">
        <f>SUM(L41:L46)</f>
        <v>3</v>
      </c>
      <c r="M40" s="233">
        <f>SUM(M41:M46)</f>
        <v>9</v>
      </c>
      <c r="N40" s="233">
        <f t="shared" si="3"/>
        <v>12</v>
      </c>
      <c r="O40" s="233">
        <f>SUM(O45:O46)</f>
        <v>0</v>
      </c>
      <c r="P40" s="240">
        <f t="shared" si="8"/>
        <v>82</v>
      </c>
      <c r="Q40" s="240">
        <f t="shared" si="8"/>
        <v>104</v>
      </c>
      <c r="R40" s="241"/>
      <c r="S40" s="242">
        <f t="shared" si="6"/>
        <v>186</v>
      </c>
    </row>
    <row r="41" spans="1:20" ht="12" customHeight="1">
      <c r="B41" s="2205"/>
      <c r="C41" s="18" t="s">
        <v>52</v>
      </c>
      <c r="D41" s="235">
        <v>34</v>
      </c>
      <c r="E41" s="235">
        <v>30</v>
      </c>
      <c r="F41" s="236">
        <f>SUM(D41:E41)</f>
        <v>64</v>
      </c>
      <c r="G41" s="236"/>
      <c r="H41" s="235">
        <v>9</v>
      </c>
      <c r="I41" s="235">
        <v>25</v>
      </c>
      <c r="J41" s="236">
        <f>SUM(H41:I41)</f>
        <v>34</v>
      </c>
      <c r="K41" s="236"/>
      <c r="L41" s="235">
        <v>1</v>
      </c>
      <c r="M41" s="235">
        <v>3</v>
      </c>
      <c r="N41" s="236">
        <f>SUM(L41:M41)</f>
        <v>4</v>
      </c>
      <c r="O41" s="236"/>
      <c r="P41" s="235">
        <f t="shared" si="8"/>
        <v>44</v>
      </c>
      <c r="Q41" s="235">
        <f t="shared" si="8"/>
        <v>58</v>
      </c>
      <c r="R41" s="236"/>
      <c r="S41" s="237">
        <f t="shared" si="6"/>
        <v>102</v>
      </c>
    </row>
    <row r="42" spans="1:20" ht="12" customHeight="1">
      <c r="B42" s="2205"/>
      <c r="C42" s="18" t="s">
        <v>53</v>
      </c>
      <c r="D42" s="235">
        <v>20</v>
      </c>
      <c r="E42" s="235">
        <v>9</v>
      </c>
      <c r="F42" s="236">
        <f>SUM(D42:E42)</f>
        <v>29</v>
      </c>
      <c r="G42" s="236"/>
      <c r="H42" s="235">
        <v>1</v>
      </c>
      <c r="I42" s="235">
        <v>8</v>
      </c>
      <c r="J42" s="236">
        <f>SUM(H42:I42)</f>
        <v>9</v>
      </c>
      <c r="K42" s="236"/>
      <c r="L42" s="235">
        <v>0</v>
      </c>
      <c r="M42" s="235">
        <v>0</v>
      </c>
      <c r="N42" s="236">
        <f>SUM(L42:M42)</f>
        <v>0</v>
      </c>
      <c r="O42" s="236"/>
      <c r="P42" s="235">
        <f t="shared" si="8"/>
        <v>21</v>
      </c>
      <c r="Q42" s="235">
        <f t="shared" si="8"/>
        <v>17</v>
      </c>
      <c r="R42" s="236"/>
      <c r="S42" s="237">
        <f t="shared" si="6"/>
        <v>38</v>
      </c>
    </row>
    <row r="43" spans="1:20" ht="12" customHeight="1">
      <c r="B43" s="2205"/>
      <c r="C43" s="18" t="s">
        <v>96</v>
      </c>
      <c r="D43" s="235">
        <v>2</v>
      </c>
      <c r="E43" s="235">
        <v>5</v>
      </c>
      <c r="F43" s="236">
        <f>SUM(D43:E43)</f>
        <v>7</v>
      </c>
      <c r="G43" s="236"/>
      <c r="H43" s="235">
        <v>4</v>
      </c>
      <c r="I43" s="235">
        <v>2</v>
      </c>
      <c r="J43" s="236">
        <f>SUM(H43:I43)</f>
        <v>6</v>
      </c>
      <c r="K43" s="236"/>
      <c r="L43" s="235">
        <v>0</v>
      </c>
      <c r="M43" s="235">
        <v>2</v>
      </c>
      <c r="N43" s="236">
        <f>SUM(L43:M43)</f>
        <v>2</v>
      </c>
      <c r="O43" s="236"/>
      <c r="P43" s="235">
        <f t="shared" si="8"/>
        <v>6</v>
      </c>
      <c r="Q43" s="235">
        <f t="shared" si="8"/>
        <v>9</v>
      </c>
      <c r="R43" s="236"/>
      <c r="S43" s="237">
        <f t="shared" si="6"/>
        <v>15</v>
      </c>
    </row>
    <row r="44" spans="1:20" ht="12" customHeight="1">
      <c r="B44" s="2205"/>
      <c r="C44" s="18" t="s">
        <v>55</v>
      </c>
      <c r="D44" s="235">
        <v>2</v>
      </c>
      <c r="E44" s="235">
        <v>6</v>
      </c>
      <c r="F44" s="236">
        <f>SUM(D44:E44)</f>
        <v>8</v>
      </c>
      <c r="G44" s="236"/>
      <c r="H44" s="235">
        <v>4</v>
      </c>
      <c r="I44" s="235">
        <v>1</v>
      </c>
      <c r="J44" s="236">
        <f>SUM(H44:I44)</f>
        <v>5</v>
      </c>
      <c r="K44" s="236"/>
      <c r="L44" s="235">
        <v>1</v>
      </c>
      <c r="M44" s="235">
        <v>0</v>
      </c>
      <c r="N44" s="236">
        <f>SUM(L44:M44)</f>
        <v>1</v>
      </c>
      <c r="O44" s="236"/>
      <c r="P44" s="235">
        <f t="shared" si="8"/>
        <v>7</v>
      </c>
      <c r="Q44" s="235">
        <f t="shared" si="8"/>
        <v>7</v>
      </c>
      <c r="R44" s="236"/>
      <c r="S44" s="237">
        <f t="shared" si="6"/>
        <v>14</v>
      </c>
    </row>
    <row r="45" spans="1:20" ht="12" customHeight="1">
      <c r="B45" s="2205"/>
      <c r="C45" s="18" t="s">
        <v>56</v>
      </c>
      <c r="D45" s="235">
        <v>0</v>
      </c>
      <c r="E45" s="235">
        <v>1</v>
      </c>
      <c r="F45" s="236">
        <f t="shared" si="0"/>
        <v>1</v>
      </c>
      <c r="G45" s="236"/>
      <c r="H45" s="235">
        <v>3</v>
      </c>
      <c r="I45" s="235">
        <v>5</v>
      </c>
      <c r="J45" s="236">
        <f t="shared" si="2"/>
        <v>8</v>
      </c>
      <c r="K45" s="236"/>
      <c r="L45" s="235">
        <v>1</v>
      </c>
      <c r="M45" s="235">
        <v>4</v>
      </c>
      <c r="N45" s="236">
        <f t="shared" si="3"/>
        <v>5</v>
      </c>
      <c r="O45" s="236"/>
      <c r="P45" s="235">
        <f t="shared" si="8"/>
        <v>4</v>
      </c>
      <c r="Q45" s="235">
        <f t="shared" si="8"/>
        <v>10</v>
      </c>
      <c r="R45" s="236"/>
      <c r="S45" s="237">
        <f t="shared" si="6"/>
        <v>14</v>
      </c>
    </row>
    <row r="46" spans="1:20" ht="12" customHeight="1">
      <c r="B46" s="2205"/>
      <c r="C46" s="18" t="s">
        <v>57</v>
      </c>
      <c r="D46" s="235">
        <v>0</v>
      </c>
      <c r="E46" s="235">
        <v>1</v>
      </c>
      <c r="F46" s="236">
        <f t="shared" si="0"/>
        <v>1</v>
      </c>
      <c r="G46" s="236"/>
      <c r="H46" s="235">
        <v>0</v>
      </c>
      <c r="I46" s="235">
        <v>2</v>
      </c>
      <c r="J46" s="236">
        <f t="shared" si="2"/>
        <v>2</v>
      </c>
      <c r="K46" s="236"/>
      <c r="L46" s="235">
        <v>0</v>
      </c>
      <c r="M46" s="235">
        <v>0</v>
      </c>
      <c r="N46" s="236">
        <f t="shared" si="3"/>
        <v>0</v>
      </c>
      <c r="O46" s="236"/>
      <c r="P46" s="235">
        <f t="shared" si="8"/>
        <v>0</v>
      </c>
      <c r="Q46" s="235">
        <f t="shared" si="8"/>
        <v>3</v>
      </c>
      <c r="R46" s="236"/>
      <c r="S46" s="237">
        <f t="shared" si="6"/>
        <v>3</v>
      </c>
    </row>
    <row r="47" spans="1:20" ht="12.75" customHeight="1">
      <c r="B47" s="2204">
        <v>1407</v>
      </c>
      <c r="C47" s="98" t="s">
        <v>58</v>
      </c>
      <c r="D47" s="233">
        <f>SUM(D48:D51)</f>
        <v>0</v>
      </c>
      <c r="E47" s="233">
        <f>SUM(E48:E51)</f>
        <v>2</v>
      </c>
      <c r="F47" s="233">
        <f t="shared" si="0"/>
        <v>2</v>
      </c>
      <c r="G47" s="233">
        <f>SUM(G48:G49)</f>
        <v>0</v>
      </c>
      <c r="H47" s="233">
        <f>SUM(H48:H51)</f>
        <v>12</v>
      </c>
      <c r="I47" s="233">
        <f>SUM(I48:I51)</f>
        <v>9</v>
      </c>
      <c r="J47" s="233">
        <f t="shared" si="2"/>
        <v>21</v>
      </c>
      <c r="K47" s="233">
        <f>SUM(K48:K49)</f>
        <v>0</v>
      </c>
      <c r="L47" s="233">
        <f>SUM(L48:L51)</f>
        <v>6</v>
      </c>
      <c r="M47" s="233">
        <f>SUM(M48:M51)</f>
        <v>6</v>
      </c>
      <c r="N47" s="233">
        <f t="shared" si="3"/>
        <v>12</v>
      </c>
      <c r="O47" s="233">
        <f>SUM(O48:O49)</f>
        <v>6</v>
      </c>
      <c r="P47" s="240">
        <f t="shared" si="8"/>
        <v>18</v>
      </c>
      <c r="Q47" s="240">
        <f t="shared" si="8"/>
        <v>17</v>
      </c>
      <c r="R47" s="241"/>
      <c r="S47" s="242">
        <f t="shared" si="6"/>
        <v>35</v>
      </c>
    </row>
    <row r="48" spans="1:20" ht="12" customHeight="1">
      <c r="B48" s="2205"/>
      <c r="C48" s="18" t="s">
        <v>59</v>
      </c>
      <c r="D48" s="235">
        <v>0</v>
      </c>
      <c r="E48" s="235">
        <v>0</v>
      </c>
      <c r="F48" s="236">
        <f t="shared" si="0"/>
        <v>0</v>
      </c>
      <c r="G48" s="243"/>
      <c r="H48" s="235">
        <v>9</v>
      </c>
      <c r="I48" s="235">
        <v>7</v>
      </c>
      <c r="J48" s="236">
        <f t="shared" si="2"/>
        <v>16</v>
      </c>
      <c r="K48" s="243"/>
      <c r="L48" s="235">
        <v>6</v>
      </c>
      <c r="M48" s="235">
        <v>4</v>
      </c>
      <c r="N48" s="236">
        <f t="shared" si="3"/>
        <v>10</v>
      </c>
      <c r="O48" s="243">
        <v>6</v>
      </c>
      <c r="P48" s="235">
        <f t="shared" si="8"/>
        <v>15</v>
      </c>
      <c r="Q48" s="235">
        <f t="shared" si="8"/>
        <v>11</v>
      </c>
      <c r="R48" s="236"/>
      <c r="S48" s="237">
        <f t="shared" si="6"/>
        <v>26</v>
      </c>
    </row>
    <row r="49" spans="1:19" ht="12" customHeight="1">
      <c r="B49" s="2205"/>
      <c r="C49" s="18" t="s">
        <v>60</v>
      </c>
      <c r="D49" s="235">
        <v>0</v>
      </c>
      <c r="E49" s="235">
        <v>2</v>
      </c>
      <c r="F49" s="236">
        <f t="shared" si="0"/>
        <v>2</v>
      </c>
      <c r="G49" s="243"/>
      <c r="H49" s="235">
        <v>3</v>
      </c>
      <c r="I49" s="235">
        <v>2</v>
      </c>
      <c r="J49" s="236">
        <f t="shared" si="2"/>
        <v>5</v>
      </c>
      <c r="K49" s="243"/>
      <c r="L49" s="235">
        <v>0</v>
      </c>
      <c r="M49" s="235">
        <v>2</v>
      </c>
      <c r="N49" s="236">
        <f t="shared" si="3"/>
        <v>2</v>
      </c>
      <c r="O49" s="243"/>
      <c r="P49" s="235">
        <f t="shared" si="8"/>
        <v>3</v>
      </c>
      <c r="Q49" s="235">
        <f t="shared" si="8"/>
        <v>6</v>
      </c>
      <c r="R49" s="236"/>
      <c r="S49" s="237">
        <f t="shared" si="6"/>
        <v>9</v>
      </c>
    </row>
    <row r="50" spans="1:19" s="248" customFormat="1" ht="12" customHeight="1">
      <c r="A50" s="244"/>
      <c r="B50" s="2205"/>
      <c r="C50" s="245" t="s">
        <v>61</v>
      </c>
      <c r="D50" s="246">
        <v>0</v>
      </c>
      <c r="E50" s="246">
        <v>0</v>
      </c>
      <c r="F50" s="246">
        <f>SUM(D50:E50)</f>
        <v>0</v>
      </c>
      <c r="G50" s="246"/>
      <c r="H50" s="246">
        <v>0</v>
      </c>
      <c r="I50" s="246">
        <v>0</v>
      </c>
      <c r="J50" s="246">
        <f>SUM(H50:I50)</f>
        <v>0</v>
      </c>
      <c r="K50" s="246"/>
      <c r="L50" s="246">
        <v>0</v>
      </c>
      <c r="M50" s="246">
        <v>0</v>
      </c>
      <c r="N50" s="246">
        <f>SUM(L50:M50)</f>
        <v>0</v>
      </c>
      <c r="O50" s="247"/>
      <c r="P50" s="235">
        <f t="shared" si="8"/>
        <v>0</v>
      </c>
      <c r="Q50" s="235">
        <f t="shared" si="8"/>
        <v>0</v>
      </c>
      <c r="R50" s="236"/>
      <c r="S50" s="237">
        <f t="shared" si="6"/>
        <v>0</v>
      </c>
    </row>
    <row r="51" spans="1:19" s="248" customFormat="1" ht="12" customHeight="1">
      <c r="A51" s="244"/>
      <c r="B51" s="2258"/>
      <c r="C51" s="249" t="s">
        <v>84</v>
      </c>
      <c r="D51" s="250">
        <v>0</v>
      </c>
      <c r="E51" s="250">
        <v>0</v>
      </c>
      <c r="F51" s="250">
        <f>SUM(D51:E51)</f>
        <v>0</v>
      </c>
      <c r="G51" s="250"/>
      <c r="H51" s="250">
        <v>0</v>
      </c>
      <c r="I51" s="250">
        <v>0</v>
      </c>
      <c r="J51" s="250">
        <f>SUM(H51:I51)</f>
        <v>0</v>
      </c>
      <c r="K51" s="250"/>
      <c r="L51" s="250">
        <v>0</v>
      </c>
      <c r="M51" s="250">
        <v>0</v>
      </c>
      <c r="N51" s="250">
        <f>SUM(L51:M51)</f>
        <v>0</v>
      </c>
      <c r="O51" s="251"/>
      <c r="P51" s="252">
        <f>SUM(D51+H51+L51)</f>
        <v>0</v>
      </c>
      <c r="Q51" s="252">
        <f>SUM(E51+I51+M51)</f>
        <v>0</v>
      </c>
      <c r="R51" s="253"/>
      <c r="S51" s="254">
        <f>SUM(P51:Q51)</f>
        <v>0</v>
      </c>
    </row>
    <row r="52" spans="1:19" ht="12.75" customHeight="1">
      <c r="B52" s="2211">
        <v>1408</v>
      </c>
      <c r="C52" s="255" t="s">
        <v>63</v>
      </c>
      <c r="D52" s="256">
        <f>SUM(D53:D56)</f>
        <v>22</v>
      </c>
      <c r="E52" s="256">
        <f>SUM(E53:E56)</f>
        <v>26</v>
      </c>
      <c r="F52" s="232">
        <f t="shared" si="0"/>
        <v>48</v>
      </c>
      <c r="G52" s="256">
        <f>SUM(G55:G56)</f>
        <v>0</v>
      </c>
      <c r="H52" s="256">
        <f>SUM(H53:H56)</f>
        <v>20</v>
      </c>
      <c r="I52" s="256">
        <f>SUM(I53:I56)</f>
        <v>16</v>
      </c>
      <c r="J52" s="232">
        <f t="shared" si="2"/>
        <v>36</v>
      </c>
      <c r="K52" s="256">
        <f>SUM(K55:K56)</f>
        <v>0</v>
      </c>
      <c r="L52" s="256">
        <f>SUM(L53:L56)</f>
        <v>3</v>
      </c>
      <c r="M52" s="256">
        <f>SUM(M53:M56)</f>
        <v>5</v>
      </c>
      <c r="N52" s="232">
        <f t="shared" si="3"/>
        <v>8</v>
      </c>
      <c r="O52" s="256">
        <f>SUM(O55:O56)</f>
        <v>0</v>
      </c>
      <c r="P52" s="257">
        <f t="shared" si="8"/>
        <v>45</v>
      </c>
      <c r="Q52" s="257">
        <f t="shared" si="8"/>
        <v>47</v>
      </c>
      <c r="R52" s="258"/>
      <c r="S52" s="259">
        <f t="shared" si="6"/>
        <v>92</v>
      </c>
    </row>
    <row r="53" spans="1:19" ht="12" customHeight="1">
      <c r="B53" s="2212"/>
      <c r="C53" s="18" t="s">
        <v>64</v>
      </c>
      <c r="D53" s="235">
        <v>12</v>
      </c>
      <c r="E53" s="235">
        <v>13</v>
      </c>
      <c r="F53" s="236">
        <f>SUM(D53:E53)</f>
        <v>25</v>
      </c>
      <c r="G53" s="236"/>
      <c r="H53" s="235">
        <v>7</v>
      </c>
      <c r="I53" s="235">
        <v>5</v>
      </c>
      <c r="J53" s="236">
        <f>SUM(H53:I53)</f>
        <v>12</v>
      </c>
      <c r="K53" s="236"/>
      <c r="L53" s="235">
        <v>0</v>
      </c>
      <c r="M53" s="235">
        <v>1</v>
      </c>
      <c r="N53" s="236">
        <f>SUM(L53:M53)</f>
        <v>1</v>
      </c>
      <c r="O53" s="236"/>
      <c r="P53" s="235">
        <f t="shared" si="8"/>
        <v>19</v>
      </c>
      <c r="Q53" s="235">
        <f t="shared" si="8"/>
        <v>19</v>
      </c>
      <c r="R53" s="236"/>
      <c r="S53" s="237">
        <f t="shared" si="6"/>
        <v>38</v>
      </c>
    </row>
    <row r="54" spans="1:19" ht="12" customHeight="1">
      <c r="B54" s="2212"/>
      <c r="C54" s="25" t="s">
        <v>65</v>
      </c>
      <c r="D54" s="260">
        <v>0</v>
      </c>
      <c r="E54" s="260">
        <v>1</v>
      </c>
      <c r="F54" s="236">
        <f>SUM(D54:E54)</f>
        <v>1</v>
      </c>
      <c r="G54" s="236"/>
      <c r="H54" s="235">
        <v>1</v>
      </c>
      <c r="I54" s="235">
        <v>1</v>
      </c>
      <c r="J54" s="236">
        <f>SUM(H54:I54)</f>
        <v>2</v>
      </c>
      <c r="K54" s="236"/>
      <c r="L54" s="235">
        <v>2</v>
      </c>
      <c r="M54" s="235">
        <v>2</v>
      </c>
      <c r="N54" s="236">
        <f>SUM(L54:M54)</f>
        <v>4</v>
      </c>
      <c r="O54" s="236"/>
      <c r="P54" s="235">
        <f t="shared" si="8"/>
        <v>3</v>
      </c>
      <c r="Q54" s="235">
        <f t="shared" si="8"/>
        <v>4</v>
      </c>
      <c r="R54" s="236"/>
      <c r="S54" s="237">
        <f t="shared" si="6"/>
        <v>7</v>
      </c>
    </row>
    <row r="55" spans="1:19" ht="12" customHeight="1">
      <c r="B55" s="2212"/>
      <c r="C55" s="18" t="s">
        <v>66</v>
      </c>
      <c r="D55" s="235">
        <v>6</v>
      </c>
      <c r="E55" s="235">
        <v>6</v>
      </c>
      <c r="F55" s="236">
        <f t="shared" si="0"/>
        <v>12</v>
      </c>
      <c r="G55" s="207"/>
      <c r="H55" s="235">
        <v>8</v>
      </c>
      <c r="I55" s="235">
        <v>6</v>
      </c>
      <c r="J55" s="236">
        <f t="shared" si="2"/>
        <v>14</v>
      </c>
      <c r="K55" s="207"/>
      <c r="L55" s="235">
        <v>1</v>
      </c>
      <c r="M55" s="235">
        <v>1</v>
      </c>
      <c r="N55" s="236">
        <f t="shared" si="3"/>
        <v>2</v>
      </c>
      <c r="O55" s="207"/>
      <c r="P55" s="235">
        <f t="shared" si="8"/>
        <v>15</v>
      </c>
      <c r="Q55" s="235">
        <f t="shared" si="8"/>
        <v>13</v>
      </c>
      <c r="R55" s="236"/>
      <c r="S55" s="237">
        <f t="shared" si="6"/>
        <v>28</v>
      </c>
    </row>
    <row r="56" spans="1:19" ht="12" customHeight="1">
      <c r="B56" s="2213"/>
      <c r="C56" s="18" t="s">
        <v>67</v>
      </c>
      <c r="D56" s="235">
        <v>4</v>
      </c>
      <c r="E56" s="235">
        <v>6</v>
      </c>
      <c r="F56" s="236">
        <f t="shared" si="0"/>
        <v>10</v>
      </c>
      <c r="G56" s="236"/>
      <c r="H56" s="235">
        <v>4</v>
      </c>
      <c r="I56" s="235">
        <v>4</v>
      </c>
      <c r="J56" s="236">
        <f t="shared" si="2"/>
        <v>8</v>
      </c>
      <c r="K56" s="236"/>
      <c r="L56" s="235">
        <v>0</v>
      </c>
      <c r="M56" s="235">
        <v>1</v>
      </c>
      <c r="N56" s="236">
        <f t="shared" si="3"/>
        <v>1</v>
      </c>
      <c r="O56" s="236"/>
      <c r="P56" s="235">
        <f t="shared" si="8"/>
        <v>8</v>
      </c>
      <c r="Q56" s="235">
        <f t="shared" si="8"/>
        <v>11</v>
      </c>
      <c r="R56" s="236"/>
      <c r="S56" s="237">
        <f t="shared" si="6"/>
        <v>19</v>
      </c>
    </row>
    <row r="57" spans="1:19" ht="12.75" customHeight="1">
      <c r="B57" s="2204">
        <v>1624</v>
      </c>
      <c r="C57" s="98" t="s">
        <v>68</v>
      </c>
      <c r="D57" s="233">
        <f>SUM(D58:D60)</f>
        <v>11</v>
      </c>
      <c r="E57" s="233">
        <f>SUM(E58:E60)</f>
        <v>19</v>
      </c>
      <c r="F57" s="233">
        <f>SUM(D57:E57)</f>
        <v>30</v>
      </c>
      <c r="G57" s="233">
        <f>SUM(G60:G60)</f>
        <v>0</v>
      </c>
      <c r="H57" s="233">
        <f>SUM(H58:H60)</f>
        <v>12</v>
      </c>
      <c r="I57" s="233">
        <f>SUM(I58:I60)</f>
        <v>6</v>
      </c>
      <c r="J57" s="233">
        <f>SUM(H57:I57)</f>
        <v>18</v>
      </c>
      <c r="K57" s="233">
        <f>SUM(K60:K60)</f>
        <v>0</v>
      </c>
      <c r="L57" s="233">
        <f>SUM(L58:L60)</f>
        <v>6</v>
      </c>
      <c r="M57" s="233">
        <f>SUM(M58:M60)</f>
        <v>2</v>
      </c>
      <c r="N57" s="233">
        <f>SUM(L57:M57)</f>
        <v>8</v>
      </c>
      <c r="O57" s="233">
        <f>SUM(O60:O60)</f>
        <v>6</v>
      </c>
      <c r="P57" s="240">
        <f t="shared" si="8"/>
        <v>29</v>
      </c>
      <c r="Q57" s="240">
        <f t="shared" si="8"/>
        <v>27</v>
      </c>
      <c r="R57" s="241"/>
      <c r="S57" s="242">
        <f t="shared" si="6"/>
        <v>56</v>
      </c>
    </row>
    <row r="58" spans="1:19" ht="12" customHeight="1">
      <c r="B58" s="2206"/>
      <c r="C58" s="261" t="s">
        <v>69</v>
      </c>
      <c r="D58" s="262">
        <v>0</v>
      </c>
      <c r="E58" s="262">
        <v>2</v>
      </c>
      <c r="F58" s="263">
        <f>SUM(D58:E58)</f>
        <v>2</v>
      </c>
      <c r="G58" s="264"/>
      <c r="H58" s="262">
        <v>5</v>
      </c>
      <c r="I58" s="262">
        <v>0</v>
      </c>
      <c r="J58" s="263">
        <f>SUM(H58:I58)</f>
        <v>5</v>
      </c>
      <c r="K58" s="264"/>
      <c r="L58" s="262">
        <v>3</v>
      </c>
      <c r="M58" s="262">
        <v>1</v>
      </c>
      <c r="N58" s="263">
        <f>SUM(L58:M58)</f>
        <v>4</v>
      </c>
      <c r="O58" s="264">
        <v>6</v>
      </c>
      <c r="P58" s="265">
        <f t="shared" si="8"/>
        <v>8</v>
      </c>
      <c r="Q58" s="265">
        <f t="shared" si="8"/>
        <v>3</v>
      </c>
      <c r="R58" s="266"/>
      <c r="S58" s="267">
        <f t="shared" si="6"/>
        <v>11</v>
      </c>
    </row>
    <row r="59" spans="1:19" ht="12" customHeight="1">
      <c r="B59" s="2206"/>
      <c r="C59" s="41" t="s">
        <v>70</v>
      </c>
      <c r="D59" s="260">
        <v>2</v>
      </c>
      <c r="E59" s="260">
        <v>7</v>
      </c>
      <c r="F59" s="236">
        <f>SUM(D59:E59)</f>
        <v>9</v>
      </c>
      <c r="G59" s="243"/>
      <c r="H59" s="260">
        <v>3</v>
      </c>
      <c r="I59" s="260">
        <v>2</v>
      </c>
      <c r="J59" s="236">
        <f>SUM(H59:I59)</f>
        <v>5</v>
      </c>
      <c r="K59" s="243"/>
      <c r="L59" s="260">
        <v>1</v>
      </c>
      <c r="M59" s="260">
        <v>0</v>
      </c>
      <c r="N59" s="236">
        <f>SUM(L59:M59)</f>
        <v>1</v>
      </c>
      <c r="O59" s="243"/>
      <c r="P59" s="235">
        <f t="shared" si="8"/>
        <v>6</v>
      </c>
      <c r="Q59" s="235">
        <f t="shared" si="8"/>
        <v>9</v>
      </c>
      <c r="R59" s="236"/>
      <c r="S59" s="237">
        <f t="shared" si="6"/>
        <v>15</v>
      </c>
    </row>
    <row r="60" spans="1:19" ht="12" customHeight="1">
      <c r="B60" s="2258"/>
      <c r="C60" s="53" t="s">
        <v>71</v>
      </c>
      <c r="D60" s="252">
        <v>9</v>
      </c>
      <c r="E60" s="252">
        <v>10</v>
      </c>
      <c r="F60" s="253">
        <f>SUM(D60:E60)</f>
        <v>19</v>
      </c>
      <c r="G60" s="268"/>
      <c r="H60" s="252">
        <v>4</v>
      </c>
      <c r="I60" s="252">
        <v>4</v>
      </c>
      <c r="J60" s="253">
        <f>SUM(H60:I60)</f>
        <v>8</v>
      </c>
      <c r="K60" s="268"/>
      <c r="L60" s="252">
        <v>2</v>
      </c>
      <c r="M60" s="252">
        <v>1</v>
      </c>
      <c r="N60" s="253">
        <f>SUM(L60:M60)</f>
        <v>3</v>
      </c>
      <c r="O60" s="268">
        <v>6</v>
      </c>
      <c r="P60" s="235">
        <f t="shared" si="8"/>
        <v>15</v>
      </c>
      <c r="Q60" s="235">
        <f t="shared" si="8"/>
        <v>15</v>
      </c>
      <c r="R60" s="236"/>
      <c r="S60" s="237">
        <f t="shared" si="6"/>
        <v>30</v>
      </c>
    </row>
    <row r="61" spans="1:19" ht="12.75" customHeight="1">
      <c r="B61" s="269"/>
      <c r="C61" s="270" t="s">
        <v>73</v>
      </c>
      <c r="D61" s="271">
        <v>281</v>
      </c>
      <c r="E61" s="271">
        <v>268</v>
      </c>
      <c r="F61" s="271">
        <f>SUM(D61:E61)</f>
        <v>549</v>
      </c>
      <c r="G61" s="271"/>
      <c r="H61" s="271">
        <v>311</v>
      </c>
      <c r="I61" s="271">
        <v>233</v>
      </c>
      <c r="J61" s="271">
        <f>SUM(H61:I61)</f>
        <v>544</v>
      </c>
      <c r="K61" s="271"/>
      <c r="L61" s="271">
        <v>55</v>
      </c>
      <c r="M61" s="271">
        <v>48</v>
      </c>
      <c r="N61" s="271">
        <f>SUM(L61:M61)</f>
        <v>103</v>
      </c>
      <c r="O61" s="271"/>
      <c r="P61" s="240">
        <f t="shared" si="8"/>
        <v>647</v>
      </c>
      <c r="Q61" s="240">
        <f t="shared" si="8"/>
        <v>549</v>
      </c>
      <c r="R61" s="241"/>
      <c r="S61" s="242">
        <f t="shared" si="6"/>
        <v>1196</v>
      </c>
    </row>
    <row r="62" spans="1:19">
      <c r="C62" s="116" t="s">
        <v>8</v>
      </c>
      <c r="D62" s="272">
        <f>SUM(D8+D18+D28+D32+D35+D40+D47+D52+D57+D61)</f>
        <v>711</v>
      </c>
      <c r="E62" s="272">
        <f t="shared" ref="E62:S62" si="9">SUM(E8+E18+E28+E32+E35+E40+E47+E52+E57+E61)</f>
        <v>612</v>
      </c>
      <c r="F62" s="272">
        <f t="shared" si="9"/>
        <v>1323</v>
      </c>
      <c r="G62" s="272"/>
      <c r="H62" s="272">
        <f t="shared" si="9"/>
        <v>522</v>
      </c>
      <c r="I62" s="272">
        <f t="shared" si="9"/>
        <v>429</v>
      </c>
      <c r="J62" s="272">
        <f t="shared" si="9"/>
        <v>951</v>
      </c>
      <c r="K62" s="272"/>
      <c r="L62" s="272">
        <f t="shared" si="9"/>
        <v>86</v>
      </c>
      <c r="M62" s="272">
        <f t="shared" si="9"/>
        <v>77</v>
      </c>
      <c r="N62" s="272">
        <f t="shared" si="9"/>
        <v>163</v>
      </c>
      <c r="O62" s="272"/>
      <c r="P62" s="272">
        <f t="shared" si="9"/>
        <v>1319</v>
      </c>
      <c r="Q62" s="272">
        <f t="shared" si="9"/>
        <v>1118</v>
      </c>
      <c r="R62" s="272"/>
      <c r="S62" s="273">
        <f t="shared" si="9"/>
        <v>2437</v>
      </c>
    </row>
    <row r="63" spans="1:19" s="61" customFormat="1" ht="11.1" customHeight="1">
      <c r="A63" s="231"/>
      <c r="B63" s="274"/>
      <c r="C63" s="61" t="s">
        <v>74</v>
      </c>
      <c r="D63" s="231"/>
      <c r="E63" s="231"/>
      <c r="F63" s="231"/>
      <c r="G63" s="231"/>
      <c r="H63" s="231"/>
      <c r="I63" s="231"/>
      <c r="J63" s="231"/>
      <c r="K63" s="231"/>
      <c r="L63" s="231"/>
      <c r="M63" s="231"/>
      <c r="N63" s="231"/>
      <c r="O63" s="231"/>
      <c r="P63" s="231"/>
      <c r="Q63" s="231"/>
      <c r="R63" s="180"/>
      <c r="S63" s="231"/>
    </row>
    <row r="64" spans="1:19" s="61" customFormat="1" ht="11.1" customHeight="1">
      <c r="A64" s="231"/>
      <c r="B64" s="274"/>
      <c r="C64" s="61" t="s">
        <v>129</v>
      </c>
      <c r="D64" s="231"/>
      <c r="E64" s="231"/>
      <c r="F64" s="231"/>
      <c r="G64" s="231"/>
      <c r="H64" s="231"/>
      <c r="I64" s="231"/>
      <c r="J64" s="231"/>
      <c r="K64" s="231"/>
      <c r="L64" s="231"/>
      <c r="M64" s="231"/>
      <c r="N64" s="231"/>
      <c r="O64" s="231"/>
      <c r="P64" s="231"/>
      <c r="Q64" s="231"/>
      <c r="R64" s="180"/>
      <c r="S64" s="231"/>
    </row>
    <row r="65" spans="3:3" ht="11.1" customHeight="1">
      <c r="C65" s="61"/>
    </row>
    <row r="66" spans="3:3" ht="9" customHeight="1"/>
    <row r="67" spans="3:3" ht="9" customHeight="1"/>
    <row r="68" spans="3:3" ht="9" customHeight="1"/>
    <row r="69" spans="3:3" ht="9" customHeight="1"/>
    <row r="70" spans="3:3" ht="9" customHeight="1"/>
    <row r="71" spans="3:3" ht="9" customHeight="1"/>
    <row r="72" spans="3:3" ht="9" customHeight="1"/>
    <row r="73" spans="3:3" ht="9" customHeight="1"/>
    <row r="74" spans="3:3" ht="9" customHeight="1"/>
    <row r="75" spans="3:3" ht="9" customHeight="1"/>
    <row r="76" spans="3:3" ht="9" customHeight="1"/>
    <row r="77" spans="3:3" ht="9" customHeight="1"/>
    <row r="78" spans="3:3" ht="9" customHeight="1"/>
    <row r="79" spans="3:3" ht="9" customHeight="1"/>
    <row r="80" spans="3: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3:19" ht="9" customHeight="1"/>
    <row r="114" spans="3:19" ht="9" customHeight="1">
      <c r="C114" s="64"/>
      <c r="D114" s="275"/>
      <c r="E114" s="275"/>
      <c r="F114" s="275"/>
      <c r="G114" s="275"/>
      <c r="H114" s="275"/>
      <c r="I114" s="275"/>
      <c r="J114" s="275"/>
      <c r="K114" s="275"/>
      <c r="L114" s="275"/>
      <c r="M114" s="275"/>
      <c r="N114" s="275"/>
      <c r="O114" s="276"/>
      <c r="P114" s="276"/>
      <c r="Q114" s="275"/>
      <c r="R114" s="275"/>
      <c r="S114" s="275"/>
    </row>
    <row r="115" spans="3:19" ht="9" customHeight="1"/>
    <row r="116" spans="3:19" ht="9" customHeight="1"/>
    <row r="117" spans="3:19" ht="9" customHeight="1"/>
    <row r="118" spans="3:19" ht="9" customHeight="1"/>
    <row r="119" spans="3:19" ht="9" customHeight="1"/>
    <row r="120" spans="3:19" ht="9" customHeight="1"/>
    <row r="121" spans="3:19" ht="9" customHeight="1"/>
    <row r="122" spans="3:19" ht="9" customHeight="1"/>
    <row r="123" spans="3:19" ht="9" customHeight="1"/>
    <row r="124" spans="3:19" ht="9" customHeight="1"/>
    <row r="125" spans="3:19" ht="9" customHeight="1"/>
    <row r="126" spans="3:19" ht="9" customHeight="1"/>
    <row r="127" spans="3:19" ht="9" customHeight="1"/>
    <row r="128" spans="3:19"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sheetData>
  <mergeCells count="21">
    <mergeCell ref="B35:B39"/>
    <mergeCell ref="B40:B46"/>
    <mergeCell ref="B47:B51"/>
    <mergeCell ref="B52:B56"/>
    <mergeCell ref="B57:B60"/>
    <mergeCell ref="B32:B34"/>
    <mergeCell ref="B3:S3"/>
    <mergeCell ref="Y3:Y4"/>
    <mergeCell ref="Z3:AA4"/>
    <mergeCell ref="B4:S4"/>
    <mergeCell ref="B6:B7"/>
    <mergeCell ref="C6:C7"/>
    <mergeCell ref="D6:F6"/>
    <mergeCell ref="H6:J6"/>
    <mergeCell ref="L6:N6"/>
    <mergeCell ref="P6:Q6"/>
    <mergeCell ref="S6:S7"/>
    <mergeCell ref="B8:B17"/>
    <mergeCell ref="B18:B27"/>
    <mergeCell ref="Y20:AE26"/>
    <mergeCell ref="B28:B3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8"/>
  <sheetViews>
    <sheetView workbookViewId="0">
      <selection activeCell="Y28" sqref="Y28"/>
    </sheetView>
  </sheetViews>
  <sheetFormatPr baseColWidth="10" defaultRowHeight="12.75"/>
  <cols>
    <col min="1" max="1" width="3" style="221" customWidth="1"/>
    <col min="2" max="2" width="7.42578125" style="79" customWidth="1"/>
    <col min="3" max="3" width="62.7109375" style="79" customWidth="1"/>
    <col min="4" max="6" width="4.85546875" style="305" customWidth="1"/>
    <col min="7" max="7" width="0.42578125" style="305" customWidth="1"/>
    <col min="8" max="10" width="4.85546875" style="305" customWidth="1"/>
    <col min="11" max="11" width="0.42578125" style="305" customWidth="1"/>
    <col min="12" max="14" width="4.85546875" style="305" customWidth="1"/>
    <col min="15" max="15" width="0.42578125" style="305" customWidth="1"/>
    <col min="16" max="17" width="5.42578125" style="305" customWidth="1"/>
    <col min="18" max="18" width="0.42578125" style="306" customWidth="1"/>
    <col min="19" max="19" width="5.42578125" style="305" customWidth="1"/>
    <col min="20" max="39" width="5.5703125" style="79" customWidth="1"/>
    <col min="40" max="256" width="11.42578125" style="79"/>
    <col min="257" max="257" width="3" style="79" customWidth="1"/>
    <col min="258" max="258" width="7.42578125" style="79" customWidth="1"/>
    <col min="259" max="259" width="62.7109375" style="79" customWidth="1"/>
    <col min="260" max="262" width="4.85546875" style="79" customWidth="1"/>
    <col min="263" max="263" width="0.42578125" style="79" customWidth="1"/>
    <col min="264" max="266" width="4.85546875" style="79" customWidth="1"/>
    <col min="267" max="267" width="0.42578125" style="79" customWidth="1"/>
    <col min="268" max="270" width="4.85546875" style="79" customWidth="1"/>
    <col min="271" max="271" width="0.42578125" style="79" customWidth="1"/>
    <col min="272" max="273" width="5.42578125" style="79" customWidth="1"/>
    <col min="274" max="274" width="0.42578125" style="79" customWidth="1"/>
    <col min="275" max="275" width="5.42578125" style="79" customWidth="1"/>
    <col min="276" max="295" width="5.5703125" style="79" customWidth="1"/>
    <col min="296" max="512" width="11.42578125" style="79"/>
    <col min="513" max="513" width="3" style="79" customWidth="1"/>
    <col min="514" max="514" width="7.42578125" style="79" customWidth="1"/>
    <col min="515" max="515" width="62.7109375" style="79" customWidth="1"/>
    <col min="516" max="518" width="4.85546875" style="79" customWidth="1"/>
    <col min="519" max="519" width="0.42578125" style="79" customWidth="1"/>
    <col min="520" max="522" width="4.85546875" style="79" customWidth="1"/>
    <col min="523" max="523" width="0.42578125" style="79" customWidth="1"/>
    <col min="524" max="526" width="4.85546875" style="79" customWidth="1"/>
    <col min="527" max="527" width="0.42578125" style="79" customWidth="1"/>
    <col min="528" max="529" width="5.42578125" style="79" customWidth="1"/>
    <col min="530" max="530" width="0.42578125" style="79" customWidth="1"/>
    <col min="531" max="531" width="5.42578125" style="79" customWidth="1"/>
    <col min="532" max="551" width="5.5703125" style="79" customWidth="1"/>
    <col min="552" max="768" width="11.42578125" style="79"/>
    <col min="769" max="769" width="3" style="79" customWidth="1"/>
    <col min="770" max="770" width="7.42578125" style="79" customWidth="1"/>
    <col min="771" max="771" width="62.7109375" style="79" customWidth="1"/>
    <col min="772" max="774" width="4.85546875" style="79" customWidth="1"/>
    <col min="775" max="775" width="0.42578125" style="79" customWidth="1"/>
    <col min="776" max="778" width="4.85546875" style="79" customWidth="1"/>
    <col min="779" max="779" width="0.42578125" style="79" customWidth="1"/>
    <col min="780" max="782" width="4.85546875" style="79" customWidth="1"/>
    <col min="783" max="783" width="0.42578125" style="79" customWidth="1"/>
    <col min="784" max="785" width="5.42578125" style="79" customWidth="1"/>
    <col min="786" max="786" width="0.42578125" style="79" customWidth="1"/>
    <col min="787" max="787" width="5.42578125" style="79" customWidth="1"/>
    <col min="788" max="807" width="5.5703125" style="79" customWidth="1"/>
    <col min="808" max="1024" width="11.42578125" style="79"/>
    <col min="1025" max="1025" width="3" style="79" customWidth="1"/>
    <col min="1026" max="1026" width="7.42578125" style="79" customWidth="1"/>
    <col min="1027" max="1027" width="62.7109375" style="79" customWidth="1"/>
    <col min="1028" max="1030" width="4.85546875" style="79" customWidth="1"/>
    <col min="1031" max="1031" width="0.42578125" style="79" customWidth="1"/>
    <col min="1032" max="1034" width="4.85546875" style="79" customWidth="1"/>
    <col min="1035" max="1035" width="0.42578125" style="79" customWidth="1"/>
    <col min="1036" max="1038" width="4.85546875" style="79" customWidth="1"/>
    <col min="1039" max="1039" width="0.42578125" style="79" customWidth="1"/>
    <col min="1040" max="1041" width="5.42578125" style="79" customWidth="1"/>
    <col min="1042" max="1042" width="0.42578125" style="79" customWidth="1"/>
    <col min="1043" max="1043" width="5.42578125" style="79" customWidth="1"/>
    <col min="1044" max="1063" width="5.5703125" style="79" customWidth="1"/>
    <col min="1064" max="1280" width="11.42578125" style="79"/>
    <col min="1281" max="1281" width="3" style="79" customWidth="1"/>
    <col min="1282" max="1282" width="7.42578125" style="79" customWidth="1"/>
    <col min="1283" max="1283" width="62.7109375" style="79" customWidth="1"/>
    <col min="1284" max="1286" width="4.85546875" style="79" customWidth="1"/>
    <col min="1287" max="1287" width="0.42578125" style="79" customWidth="1"/>
    <col min="1288" max="1290" width="4.85546875" style="79" customWidth="1"/>
    <col min="1291" max="1291" width="0.42578125" style="79" customWidth="1"/>
    <col min="1292" max="1294" width="4.85546875" style="79" customWidth="1"/>
    <col min="1295" max="1295" width="0.42578125" style="79" customWidth="1"/>
    <col min="1296" max="1297" width="5.42578125" style="79" customWidth="1"/>
    <col min="1298" max="1298" width="0.42578125" style="79" customWidth="1"/>
    <col min="1299" max="1299" width="5.42578125" style="79" customWidth="1"/>
    <col min="1300" max="1319" width="5.5703125" style="79" customWidth="1"/>
    <col min="1320" max="1536" width="11.42578125" style="79"/>
    <col min="1537" max="1537" width="3" style="79" customWidth="1"/>
    <col min="1538" max="1538" width="7.42578125" style="79" customWidth="1"/>
    <col min="1539" max="1539" width="62.7109375" style="79" customWidth="1"/>
    <col min="1540" max="1542" width="4.85546875" style="79" customWidth="1"/>
    <col min="1543" max="1543" width="0.42578125" style="79" customWidth="1"/>
    <col min="1544" max="1546" width="4.85546875" style="79" customWidth="1"/>
    <col min="1547" max="1547" width="0.42578125" style="79" customWidth="1"/>
    <col min="1548" max="1550" width="4.85546875" style="79" customWidth="1"/>
    <col min="1551" max="1551" width="0.42578125" style="79" customWidth="1"/>
    <col min="1552" max="1553" width="5.42578125" style="79" customWidth="1"/>
    <col min="1554" max="1554" width="0.42578125" style="79" customWidth="1"/>
    <col min="1555" max="1555" width="5.42578125" style="79" customWidth="1"/>
    <col min="1556" max="1575" width="5.5703125" style="79" customWidth="1"/>
    <col min="1576" max="1792" width="11.42578125" style="79"/>
    <col min="1793" max="1793" width="3" style="79" customWidth="1"/>
    <col min="1794" max="1794" width="7.42578125" style="79" customWidth="1"/>
    <col min="1795" max="1795" width="62.7109375" style="79" customWidth="1"/>
    <col min="1796" max="1798" width="4.85546875" style="79" customWidth="1"/>
    <col min="1799" max="1799" width="0.42578125" style="79" customWidth="1"/>
    <col min="1800" max="1802" width="4.85546875" style="79" customWidth="1"/>
    <col min="1803" max="1803" width="0.42578125" style="79" customWidth="1"/>
    <col min="1804" max="1806" width="4.85546875" style="79" customWidth="1"/>
    <col min="1807" max="1807" width="0.42578125" style="79" customWidth="1"/>
    <col min="1808" max="1809" width="5.42578125" style="79" customWidth="1"/>
    <col min="1810" max="1810" width="0.42578125" style="79" customWidth="1"/>
    <col min="1811" max="1811" width="5.42578125" style="79" customWidth="1"/>
    <col min="1812" max="1831" width="5.5703125" style="79" customWidth="1"/>
    <col min="1832" max="2048" width="11.42578125" style="79"/>
    <col min="2049" max="2049" width="3" style="79" customWidth="1"/>
    <col min="2050" max="2050" width="7.42578125" style="79" customWidth="1"/>
    <col min="2051" max="2051" width="62.7109375" style="79" customWidth="1"/>
    <col min="2052" max="2054" width="4.85546875" style="79" customWidth="1"/>
    <col min="2055" max="2055" width="0.42578125" style="79" customWidth="1"/>
    <col min="2056" max="2058" width="4.85546875" style="79" customWidth="1"/>
    <col min="2059" max="2059" width="0.42578125" style="79" customWidth="1"/>
    <col min="2060" max="2062" width="4.85546875" style="79" customWidth="1"/>
    <col min="2063" max="2063" width="0.42578125" style="79" customWidth="1"/>
    <col min="2064" max="2065" width="5.42578125" style="79" customWidth="1"/>
    <col min="2066" max="2066" width="0.42578125" style="79" customWidth="1"/>
    <col min="2067" max="2067" width="5.42578125" style="79" customWidth="1"/>
    <col min="2068" max="2087" width="5.5703125" style="79" customWidth="1"/>
    <col min="2088" max="2304" width="11.42578125" style="79"/>
    <col min="2305" max="2305" width="3" style="79" customWidth="1"/>
    <col min="2306" max="2306" width="7.42578125" style="79" customWidth="1"/>
    <col min="2307" max="2307" width="62.7109375" style="79" customWidth="1"/>
    <col min="2308" max="2310" width="4.85546875" style="79" customWidth="1"/>
    <col min="2311" max="2311" width="0.42578125" style="79" customWidth="1"/>
    <col min="2312" max="2314" width="4.85546875" style="79" customWidth="1"/>
    <col min="2315" max="2315" width="0.42578125" style="79" customWidth="1"/>
    <col min="2316" max="2318" width="4.85546875" style="79" customWidth="1"/>
    <col min="2319" max="2319" width="0.42578125" style="79" customWidth="1"/>
    <col min="2320" max="2321" width="5.42578125" style="79" customWidth="1"/>
    <col min="2322" max="2322" width="0.42578125" style="79" customWidth="1"/>
    <col min="2323" max="2323" width="5.42578125" style="79" customWidth="1"/>
    <col min="2324" max="2343" width="5.5703125" style="79" customWidth="1"/>
    <col min="2344" max="2560" width="11.42578125" style="79"/>
    <col min="2561" max="2561" width="3" style="79" customWidth="1"/>
    <col min="2562" max="2562" width="7.42578125" style="79" customWidth="1"/>
    <col min="2563" max="2563" width="62.7109375" style="79" customWidth="1"/>
    <col min="2564" max="2566" width="4.85546875" style="79" customWidth="1"/>
    <col min="2567" max="2567" width="0.42578125" style="79" customWidth="1"/>
    <col min="2568" max="2570" width="4.85546875" style="79" customWidth="1"/>
    <col min="2571" max="2571" width="0.42578125" style="79" customWidth="1"/>
    <col min="2572" max="2574" width="4.85546875" style="79" customWidth="1"/>
    <col min="2575" max="2575" width="0.42578125" style="79" customWidth="1"/>
    <col min="2576" max="2577" width="5.42578125" style="79" customWidth="1"/>
    <col min="2578" max="2578" width="0.42578125" style="79" customWidth="1"/>
    <col min="2579" max="2579" width="5.42578125" style="79" customWidth="1"/>
    <col min="2580" max="2599" width="5.5703125" style="79" customWidth="1"/>
    <col min="2600" max="2816" width="11.42578125" style="79"/>
    <col min="2817" max="2817" width="3" style="79" customWidth="1"/>
    <col min="2818" max="2818" width="7.42578125" style="79" customWidth="1"/>
    <col min="2819" max="2819" width="62.7109375" style="79" customWidth="1"/>
    <col min="2820" max="2822" width="4.85546875" style="79" customWidth="1"/>
    <col min="2823" max="2823" width="0.42578125" style="79" customWidth="1"/>
    <col min="2824" max="2826" width="4.85546875" style="79" customWidth="1"/>
    <col min="2827" max="2827" width="0.42578125" style="79" customWidth="1"/>
    <col min="2828" max="2830" width="4.85546875" style="79" customWidth="1"/>
    <col min="2831" max="2831" width="0.42578125" style="79" customWidth="1"/>
    <col min="2832" max="2833" width="5.42578125" style="79" customWidth="1"/>
    <col min="2834" max="2834" width="0.42578125" style="79" customWidth="1"/>
    <col min="2835" max="2835" width="5.42578125" style="79" customWidth="1"/>
    <col min="2836" max="2855" width="5.5703125" style="79" customWidth="1"/>
    <col min="2856" max="3072" width="11.42578125" style="79"/>
    <col min="3073" max="3073" width="3" style="79" customWidth="1"/>
    <col min="3074" max="3074" width="7.42578125" style="79" customWidth="1"/>
    <col min="3075" max="3075" width="62.7109375" style="79" customWidth="1"/>
    <col min="3076" max="3078" width="4.85546875" style="79" customWidth="1"/>
    <col min="3079" max="3079" width="0.42578125" style="79" customWidth="1"/>
    <col min="3080" max="3082" width="4.85546875" style="79" customWidth="1"/>
    <col min="3083" max="3083" width="0.42578125" style="79" customWidth="1"/>
    <col min="3084" max="3086" width="4.85546875" style="79" customWidth="1"/>
    <col min="3087" max="3087" width="0.42578125" style="79" customWidth="1"/>
    <col min="3088" max="3089" width="5.42578125" style="79" customWidth="1"/>
    <col min="3090" max="3090" width="0.42578125" style="79" customWidth="1"/>
    <col min="3091" max="3091" width="5.42578125" style="79" customWidth="1"/>
    <col min="3092" max="3111" width="5.5703125" style="79" customWidth="1"/>
    <col min="3112" max="3328" width="11.42578125" style="79"/>
    <col min="3329" max="3329" width="3" style="79" customWidth="1"/>
    <col min="3330" max="3330" width="7.42578125" style="79" customWidth="1"/>
    <col min="3331" max="3331" width="62.7109375" style="79" customWidth="1"/>
    <col min="3332" max="3334" width="4.85546875" style="79" customWidth="1"/>
    <col min="3335" max="3335" width="0.42578125" style="79" customWidth="1"/>
    <col min="3336" max="3338" width="4.85546875" style="79" customWidth="1"/>
    <col min="3339" max="3339" width="0.42578125" style="79" customWidth="1"/>
    <col min="3340" max="3342" width="4.85546875" style="79" customWidth="1"/>
    <col min="3343" max="3343" width="0.42578125" style="79" customWidth="1"/>
    <col min="3344" max="3345" width="5.42578125" style="79" customWidth="1"/>
    <col min="3346" max="3346" width="0.42578125" style="79" customWidth="1"/>
    <col min="3347" max="3347" width="5.42578125" style="79" customWidth="1"/>
    <col min="3348" max="3367" width="5.5703125" style="79" customWidth="1"/>
    <col min="3368" max="3584" width="11.42578125" style="79"/>
    <col min="3585" max="3585" width="3" style="79" customWidth="1"/>
    <col min="3586" max="3586" width="7.42578125" style="79" customWidth="1"/>
    <col min="3587" max="3587" width="62.7109375" style="79" customWidth="1"/>
    <col min="3588" max="3590" width="4.85546875" style="79" customWidth="1"/>
    <col min="3591" max="3591" width="0.42578125" style="79" customWidth="1"/>
    <col min="3592" max="3594" width="4.85546875" style="79" customWidth="1"/>
    <col min="3595" max="3595" width="0.42578125" style="79" customWidth="1"/>
    <col min="3596" max="3598" width="4.85546875" style="79" customWidth="1"/>
    <col min="3599" max="3599" width="0.42578125" style="79" customWidth="1"/>
    <col min="3600" max="3601" width="5.42578125" style="79" customWidth="1"/>
    <col min="3602" max="3602" width="0.42578125" style="79" customWidth="1"/>
    <col min="3603" max="3603" width="5.42578125" style="79" customWidth="1"/>
    <col min="3604" max="3623" width="5.5703125" style="79" customWidth="1"/>
    <col min="3624" max="3840" width="11.42578125" style="79"/>
    <col min="3841" max="3841" width="3" style="79" customWidth="1"/>
    <col min="3842" max="3842" width="7.42578125" style="79" customWidth="1"/>
    <col min="3843" max="3843" width="62.7109375" style="79" customWidth="1"/>
    <col min="3844" max="3846" width="4.85546875" style="79" customWidth="1"/>
    <col min="3847" max="3847" width="0.42578125" style="79" customWidth="1"/>
    <col min="3848" max="3850" width="4.85546875" style="79" customWidth="1"/>
    <col min="3851" max="3851" width="0.42578125" style="79" customWidth="1"/>
    <col min="3852" max="3854" width="4.85546875" style="79" customWidth="1"/>
    <col min="3855" max="3855" width="0.42578125" style="79" customWidth="1"/>
    <col min="3856" max="3857" width="5.42578125" style="79" customWidth="1"/>
    <col min="3858" max="3858" width="0.42578125" style="79" customWidth="1"/>
    <col min="3859" max="3859" width="5.42578125" style="79" customWidth="1"/>
    <col min="3860" max="3879" width="5.5703125" style="79" customWidth="1"/>
    <col min="3880" max="4096" width="11.42578125" style="79"/>
    <col min="4097" max="4097" width="3" style="79" customWidth="1"/>
    <col min="4098" max="4098" width="7.42578125" style="79" customWidth="1"/>
    <col min="4099" max="4099" width="62.7109375" style="79" customWidth="1"/>
    <col min="4100" max="4102" width="4.85546875" style="79" customWidth="1"/>
    <col min="4103" max="4103" width="0.42578125" style="79" customWidth="1"/>
    <col min="4104" max="4106" width="4.85546875" style="79" customWidth="1"/>
    <col min="4107" max="4107" width="0.42578125" style="79" customWidth="1"/>
    <col min="4108" max="4110" width="4.85546875" style="79" customWidth="1"/>
    <col min="4111" max="4111" width="0.42578125" style="79" customWidth="1"/>
    <col min="4112" max="4113" width="5.42578125" style="79" customWidth="1"/>
    <col min="4114" max="4114" width="0.42578125" style="79" customWidth="1"/>
    <col min="4115" max="4115" width="5.42578125" style="79" customWidth="1"/>
    <col min="4116" max="4135" width="5.5703125" style="79" customWidth="1"/>
    <col min="4136" max="4352" width="11.42578125" style="79"/>
    <col min="4353" max="4353" width="3" style="79" customWidth="1"/>
    <col min="4354" max="4354" width="7.42578125" style="79" customWidth="1"/>
    <col min="4355" max="4355" width="62.7109375" style="79" customWidth="1"/>
    <col min="4356" max="4358" width="4.85546875" style="79" customWidth="1"/>
    <col min="4359" max="4359" width="0.42578125" style="79" customWidth="1"/>
    <col min="4360" max="4362" width="4.85546875" style="79" customWidth="1"/>
    <col min="4363" max="4363" width="0.42578125" style="79" customWidth="1"/>
    <col min="4364" max="4366" width="4.85546875" style="79" customWidth="1"/>
    <col min="4367" max="4367" width="0.42578125" style="79" customWidth="1"/>
    <col min="4368" max="4369" width="5.42578125" style="79" customWidth="1"/>
    <col min="4370" max="4370" width="0.42578125" style="79" customWidth="1"/>
    <col min="4371" max="4371" width="5.42578125" style="79" customWidth="1"/>
    <col min="4372" max="4391" width="5.5703125" style="79" customWidth="1"/>
    <col min="4392" max="4608" width="11.42578125" style="79"/>
    <col min="4609" max="4609" width="3" style="79" customWidth="1"/>
    <col min="4610" max="4610" width="7.42578125" style="79" customWidth="1"/>
    <col min="4611" max="4611" width="62.7109375" style="79" customWidth="1"/>
    <col min="4612" max="4614" width="4.85546875" style="79" customWidth="1"/>
    <col min="4615" max="4615" width="0.42578125" style="79" customWidth="1"/>
    <col min="4616" max="4618" width="4.85546875" style="79" customWidth="1"/>
    <col min="4619" max="4619" width="0.42578125" style="79" customWidth="1"/>
    <col min="4620" max="4622" width="4.85546875" style="79" customWidth="1"/>
    <col min="4623" max="4623" width="0.42578125" style="79" customWidth="1"/>
    <col min="4624" max="4625" width="5.42578125" style="79" customWidth="1"/>
    <col min="4626" max="4626" width="0.42578125" style="79" customWidth="1"/>
    <col min="4627" max="4627" width="5.42578125" style="79" customWidth="1"/>
    <col min="4628" max="4647" width="5.5703125" style="79" customWidth="1"/>
    <col min="4648" max="4864" width="11.42578125" style="79"/>
    <col min="4865" max="4865" width="3" style="79" customWidth="1"/>
    <col min="4866" max="4866" width="7.42578125" style="79" customWidth="1"/>
    <col min="4867" max="4867" width="62.7109375" style="79" customWidth="1"/>
    <col min="4868" max="4870" width="4.85546875" style="79" customWidth="1"/>
    <col min="4871" max="4871" width="0.42578125" style="79" customWidth="1"/>
    <col min="4872" max="4874" width="4.85546875" style="79" customWidth="1"/>
    <col min="4875" max="4875" width="0.42578125" style="79" customWidth="1"/>
    <col min="4876" max="4878" width="4.85546875" style="79" customWidth="1"/>
    <col min="4879" max="4879" width="0.42578125" style="79" customWidth="1"/>
    <col min="4880" max="4881" width="5.42578125" style="79" customWidth="1"/>
    <col min="4882" max="4882" width="0.42578125" style="79" customWidth="1"/>
    <col min="4883" max="4883" width="5.42578125" style="79" customWidth="1"/>
    <col min="4884" max="4903" width="5.5703125" style="79" customWidth="1"/>
    <col min="4904" max="5120" width="11.42578125" style="79"/>
    <col min="5121" max="5121" width="3" style="79" customWidth="1"/>
    <col min="5122" max="5122" width="7.42578125" style="79" customWidth="1"/>
    <col min="5123" max="5123" width="62.7109375" style="79" customWidth="1"/>
    <col min="5124" max="5126" width="4.85546875" style="79" customWidth="1"/>
    <col min="5127" max="5127" width="0.42578125" style="79" customWidth="1"/>
    <col min="5128" max="5130" width="4.85546875" style="79" customWidth="1"/>
    <col min="5131" max="5131" width="0.42578125" style="79" customWidth="1"/>
    <col min="5132" max="5134" width="4.85546875" style="79" customWidth="1"/>
    <col min="5135" max="5135" width="0.42578125" style="79" customWidth="1"/>
    <col min="5136" max="5137" width="5.42578125" style="79" customWidth="1"/>
    <col min="5138" max="5138" width="0.42578125" style="79" customWidth="1"/>
    <col min="5139" max="5139" width="5.42578125" style="79" customWidth="1"/>
    <col min="5140" max="5159" width="5.5703125" style="79" customWidth="1"/>
    <col min="5160" max="5376" width="11.42578125" style="79"/>
    <col min="5377" max="5377" width="3" style="79" customWidth="1"/>
    <col min="5378" max="5378" width="7.42578125" style="79" customWidth="1"/>
    <col min="5379" max="5379" width="62.7109375" style="79" customWidth="1"/>
    <col min="5380" max="5382" width="4.85546875" style="79" customWidth="1"/>
    <col min="5383" max="5383" width="0.42578125" style="79" customWidth="1"/>
    <col min="5384" max="5386" width="4.85546875" style="79" customWidth="1"/>
    <col min="5387" max="5387" width="0.42578125" style="79" customWidth="1"/>
    <col min="5388" max="5390" width="4.85546875" style="79" customWidth="1"/>
    <col min="5391" max="5391" width="0.42578125" style="79" customWidth="1"/>
    <col min="5392" max="5393" width="5.42578125" style="79" customWidth="1"/>
    <col min="5394" max="5394" width="0.42578125" style="79" customWidth="1"/>
    <col min="5395" max="5395" width="5.42578125" style="79" customWidth="1"/>
    <col min="5396" max="5415" width="5.5703125" style="79" customWidth="1"/>
    <col min="5416" max="5632" width="11.42578125" style="79"/>
    <col min="5633" max="5633" width="3" style="79" customWidth="1"/>
    <col min="5634" max="5634" width="7.42578125" style="79" customWidth="1"/>
    <col min="5635" max="5635" width="62.7109375" style="79" customWidth="1"/>
    <col min="5636" max="5638" width="4.85546875" style="79" customWidth="1"/>
    <col min="5639" max="5639" width="0.42578125" style="79" customWidth="1"/>
    <col min="5640" max="5642" width="4.85546875" style="79" customWidth="1"/>
    <col min="5643" max="5643" width="0.42578125" style="79" customWidth="1"/>
    <col min="5644" max="5646" width="4.85546875" style="79" customWidth="1"/>
    <col min="5647" max="5647" width="0.42578125" style="79" customWidth="1"/>
    <col min="5648" max="5649" width="5.42578125" style="79" customWidth="1"/>
    <col min="5650" max="5650" width="0.42578125" style="79" customWidth="1"/>
    <col min="5651" max="5651" width="5.42578125" style="79" customWidth="1"/>
    <col min="5652" max="5671" width="5.5703125" style="79" customWidth="1"/>
    <col min="5672" max="5888" width="11.42578125" style="79"/>
    <col min="5889" max="5889" width="3" style="79" customWidth="1"/>
    <col min="5890" max="5890" width="7.42578125" style="79" customWidth="1"/>
    <col min="5891" max="5891" width="62.7109375" style="79" customWidth="1"/>
    <col min="5892" max="5894" width="4.85546875" style="79" customWidth="1"/>
    <col min="5895" max="5895" width="0.42578125" style="79" customWidth="1"/>
    <col min="5896" max="5898" width="4.85546875" style="79" customWidth="1"/>
    <col min="5899" max="5899" width="0.42578125" style="79" customWidth="1"/>
    <col min="5900" max="5902" width="4.85546875" style="79" customWidth="1"/>
    <col min="5903" max="5903" width="0.42578125" style="79" customWidth="1"/>
    <col min="5904" max="5905" width="5.42578125" style="79" customWidth="1"/>
    <col min="5906" max="5906" width="0.42578125" style="79" customWidth="1"/>
    <col min="5907" max="5907" width="5.42578125" style="79" customWidth="1"/>
    <col min="5908" max="5927" width="5.5703125" style="79" customWidth="1"/>
    <col min="5928" max="6144" width="11.42578125" style="79"/>
    <col min="6145" max="6145" width="3" style="79" customWidth="1"/>
    <col min="6146" max="6146" width="7.42578125" style="79" customWidth="1"/>
    <col min="6147" max="6147" width="62.7109375" style="79" customWidth="1"/>
    <col min="6148" max="6150" width="4.85546875" style="79" customWidth="1"/>
    <col min="6151" max="6151" width="0.42578125" style="79" customWidth="1"/>
    <col min="6152" max="6154" width="4.85546875" style="79" customWidth="1"/>
    <col min="6155" max="6155" width="0.42578125" style="79" customWidth="1"/>
    <col min="6156" max="6158" width="4.85546875" style="79" customWidth="1"/>
    <col min="6159" max="6159" width="0.42578125" style="79" customWidth="1"/>
    <col min="6160" max="6161" width="5.42578125" style="79" customWidth="1"/>
    <col min="6162" max="6162" width="0.42578125" style="79" customWidth="1"/>
    <col min="6163" max="6163" width="5.42578125" style="79" customWidth="1"/>
    <col min="6164" max="6183" width="5.5703125" style="79" customWidth="1"/>
    <col min="6184" max="6400" width="11.42578125" style="79"/>
    <col min="6401" max="6401" width="3" style="79" customWidth="1"/>
    <col min="6402" max="6402" width="7.42578125" style="79" customWidth="1"/>
    <col min="6403" max="6403" width="62.7109375" style="79" customWidth="1"/>
    <col min="6404" max="6406" width="4.85546875" style="79" customWidth="1"/>
    <col min="6407" max="6407" width="0.42578125" style="79" customWidth="1"/>
    <col min="6408" max="6410" width="4.85546875" style="79" customWidth="1"/>
    <col min="6411" max="6411" width="0.42578125" style="79" customWidth="1"/>
    <col min="6412" max="6414" width="4.85546875" style="79" customWidth="1"/>
    <col min="6415" max="6415" width="0.42578125" style="79" customWidth="1"/>
    <col min="6416" max="6417" width="5.42578125" style="79" customWidth="1"/>
    <col min="6418" max="6418" width="0.42578125" style="79" customWidth="1"/>
    <col min="6419" max="6419" width="5.42578125" style="79" customWidth="1"/>
    <col min="6420" max="6439" width="5.5703125" style="79" customWidth="1"/>
    <col min="6440" max="6656" width="11.42578125" style="79"/>
    <col min="6657" max="6657" width="3" style="79" customWidth="1"/>
    <col min="6658" max="6658" width="7.42578125" style="79" customWidth="1"/>
    <col min="6659" max="6659" width="62.7109375" style="79" customWidth="1"/>
    <col min="6660" max="6662" width="4.85546875" style="79" customWidth="1"/>
    <col min="6663" max="6663" width="0.42578125" style="79" customWidth="1"/>
    <col min="6664" max="6666" width="4.85546875" style="79" customWidth="1"/>
    <col min="6667" max="6667" width="0.42578125" style="79" customWidth="1"/>
    <col min="6668" max="6670" width="4.85546875" style="79" customWidth="1"/>
    <col min="6671" max="6671" width="0.42578125" style="79" customWidth="1"/>
    <col min="6672" max="6673" width="5.42578125" style="79" customWidth="1"/>
    <col min="6674" max="6674" width="0.42578125" style="79" customWidth="1"/>
    <col min="6675" max="6675" width="5.42578125" style="79" customWidth="1"/>
    <col min="6676" max="6695" width="5.5703125" style="79" customWidth="1"/>
    <col min="6696" max="6912" width="11.42578125" style="79"/>
    <col min="6913" max="6913" width="3" style="79" customWidth="1"/>
    <col min="6914" max="6914" width="7.42578125" style="79" customWidth="1"/>
    <col min="6915" max="6915" width="62.7109375" style="79" customWidth="1"/>
    <col min="6916" max="6918" width="4.85546875" style="79" customWidth="1"/>
    <col min="6919" max="6919" width="0.42578125" style="79" customWidth="1"/>
    <col min="6920" max="6922" width="4.85546875" style="79" customWidth="1"/>
    <col min="6923" max="6923" width="0.42578125" style="79" customWidth="1"/>
    <col min="6924" max="6926" width="4.85546875" style="79" customWidth="1"/>
    <col min="6927" max="6927" width="0.42578125" style="79" customWidth="1"/>
    <col min="6928" max="6929" width="5.42578125" style="79" customWidth="1"/>
    <col min="6930" max="6930" width="0.42578125" style="79" customWidth="1"/>
    <col min="6931" max="6931" width="5.42578125" style="79" customWidth="1"/>
    <col min="6932" max="6951" width="5.5703125" style="79" customWidth="1"/>
    <col min="6952" max="7168" width="11.42578125" style="79"/>
    <col min="7169" max="7169" width="3" style="79" customWidth="1"/>
    <col min="7170" max="7170" width="7.42578125" style="79" customWidth="1"/>
    <col min="7171" max="7171" width="62.7109375" style="79" customWidth="1"/>
    <col min="7172" max="7174" width="4.85546875" style="79" customWidth="1"/>
    <col min="7175" max="7175" width="0.42578125" style="79" customWidth="1"/>
    <col min="7176" max="7178" width="4.85546875" style="79" customWidth="1"/>
    <col min="7179" max="7179" width="0.42578125" style="79" customWidth="1"/>
    <col min="7180" max="7182" width="4.85546875" style="79" customWidth="1"/>
    <col min="7183" max="7183" width="0.42578125" style="79" customWidth="1"/>
    <col min="7184" max="7185" width="5.42578125" style="79" customWidth="1"/>
    <col min="7186" max="7186" width="0.42578125" style="79" customWidth="1"/>
    <col min="7187" max="7187" width="5.42578125" style="79" customWidth="1"/>
    <col min="7188" max="7207" width="5.5703125" style="79" customWidth="1"/>
    <col min="7208" max="7424" width="11.42578125" style="79"/>
    <col min="7425" max="7425" width="3" style="79" customWidth="1"/>
    <col min="7426" max="7426" width="7.42578125" style="79" customWidth="1"/>
    <col min="7427" max="7427" width="62.7109375" style="79" customWidth="1"/>
    <col min="7428" max="7430" width="4.85546875" style="79" customWidth="1"/>
    <col min="7431" max="7431" width="0.42578125" style="79" customWidth="1"/>
    <col min="7432" max="7434" width="4.85546875" style="79" customWidth="1"/>
    <col min="7435" max="7435" width="0.42578125" style="79" customWidth="1"/>
    <col min="7436" max="7438" width="4.85546875" style="79" customWidth="1"/>
    <col min="7439" max="7439" width="0.42578125" style="79" customWidth="1"/>
    <col min="7440" max="7441" width="5.42578125" style="79" customWidth="1"/>
    <col min="7442" max="7442" width="0.42578125" style="79" customWidth="1"/>
    <col min="7443" max="7443" width="5.42578125" style="79" customWidth="1"/>
    <col min="7444" max="7463" width="5.5703125" style="79" customWidth="1"/>
    <col min="7464" max="7680" width="11.42578125" style="79"/>
    <col min="7681" max="7681" width="3" style="79" customWidth="1"/>
    <col min="7682" max="7682" width="7.42578125" style="79" customWidth="1"/>
    <col min="7683" max="7683" width="62.7109375" style="79" customWidth="1"/>
    <col min="7684" max="7686" width="4.85546875" style="79" customWidth="1"/>
    <col min="7687" max="7687" width="0.42578125" style="79" customWidth="1"/>
    <col min="7688" max="7690" width="4.85546875" style="79" customWidth="1"/>
    <col min="7691" max="7691" width="0.42578125" style="79" customWidth="1"/>
    <col min="7692" max="7694" width="4.85546875" style="79" customWidth="1"/>
    <col min="7695" max="7695" width="0.42578125" style="79" customWidth="1"/>
    <col min="7696" max="7697" width="5.42578125" style="79" customWidth="1"/>
    <col min="7698" max="7698" width="0.42578125" style="79" customWidth="1"/>
    <col min="7699" max="7699" width="5.42578125" style="79" customWidth="1"/>
    <col min="7700" max="7719" width="5.5703125" style="79" customWidth="1"/>
    <col min="7720" max="7936" width="11.42578125" style="79"/>
    <col min="7937" max="7937" width="3" style="79" customWidth="1"/>
    <col min="7938" max="7938" width="7.42578125" style="79" customWidth="1"/>
    <col min="7939" max="7939" width="62.7109375" style="79" customWidth="1"/>
    <col min="7940" max="7942" width="4.85546875" style="79" customWidth="1"/>
    <col min="7943" max="7943" width="0.42578125" style="79" customWidth="1"/>
    <col min="7944" max="7946" width="4.85546875" style="79" customWidth="1"/>
    <col min="7947" max="7947" width="0.42578125" style="79" customWidth="1"/>
    <col min="7948" max="7950" width="4.85546875" style="79" customWidth="1"/>
    <col min="7951" max="7951" width="0.42578125" style="79" customWidth="1"/>
    <col min="7952" max="7953" width="5.42578125" style="79" customWidth="1"/>
    <col min="7954" max="7954" width="0.42578125" style="79" customWidth="1"/>
    <col min="7955" max="7955" width="5.42578125" style="79" customWidth="1"/>
    <col min="7956" max="7975" width="5.5703125" style="79" customWidth="1"/>
    <col min="7976" max="8192" width="11.42578125" style="79"/>
    <col min="8193" max="8193" width="3" style="79" customWidth="1"/>
    <col min="8194" max="8194" width="7.42578125" style="79" customWidth="1"/>
    <col min="8195" max="8195" width="62.7109375" style="79" customWidth="1"/>
    <col min="8196" max="8198" width="4.85546875" style="79" customWidth="1"/>
    <col min="8199" max="8199" width="0.42578125" style="79" customWidth="1"/>
    <col min="8200" max="8202" width="4.85546875" style="79" customWidth="1"/>
    <col min="8203" max="8203" width="0.42578125" style="79" customWidth="1"/>
    <col min="8204" max="8206" width="4.85546875" style="79" customWidth="1"/>
    <col min="8207" max="8207" width="0.42578125" style="79" customWidth="1"/>
    <col min="8208" max="8209" width="5.42578125" style="79" customWidth="1"/>
    <col min="8210" max="8210" width="0.42578125" style="79" customWidth="1"/>
    <col min="8211" max="8211" width="5.42578125" style="79" customWidth="1"/>
    <col min="8212" max="8231" width="5.5703125" style="79" customWidth="1"/>
    <col min="8232" max="8448" width="11.42578125" style="79"/>
    <col min="8449" max="8449" width="3" style="79" customWidth="1"/>
    <col min="8450" max="8450" width="7.42578125" style="79" customWidth="1"/>
    <col min="8451" max="8451" width="62.7109375" style="79" customWidth="1"/>
    <col min="8452" max="8454" width="4.85546875" style="79" customWidth="1"/>
    <col min="8455" max="8455" width="0.42578125" style="79" customWidth="1"/>
    <col min="8456" max="8458" width="4.85546875" style="79" customWidth="1"/>
    <col min="8459" max="8459" width="0.42578125" style="79" customWidth="1"/>
    <col min="8460" max="8462" width="4.85546875" style="79" customWidth="1"/>
    <col min="8463" max="8463" width="0.42578125" style="79" customWidth="1"/>
    <col min="8464" max="8465" width="5.42578125" style="79" customWidth="1"/>
    <col min="8466" max="8466" width="0.42578125" style="79" customWidth="1"/>
    <col min="8467" max="8467" width="5.42578125" style="79" customWidth="1"/>
    <col min="8468" max="8487" width="5.5703125" style="79" customWidth="1"/>
    <col min="8488" max="8704" width="11.42578125" style="79"/>
    <col min="8705" max="8705" width="3" style="79" customWidth="1"/>
    <col min="8706" max="8706" width="7.42578125" style="79" customWidth="1"/>
    <col min="8707" max="8707" width="62.7109375" style="79" customWidth="1"/>
    <col min="8708" max="8710" width="4.85546875" style="79" customWidth="1"/>
    <col min="8711" max="8711" width="0.42578125" style="79" customWidth="1"/>
    <col min="8712" max="8714" width="4.85546875" style="79" customWidth="1"/>
    <col min="8715" max="8715" width="0.42578125" style="79" customWidth="1"/>
    <col min="8716" max="8718" width="4.85546875" style="79" customWidth="1"/>
    <col min="8719" max="8719" width="0.42578125" style="79" customWidth="1"/>
    <col min="8720" max="8721" width="5.42578125" style="79" customWidth="1"/>
    <col min="8722" max="8722" width="0.42578125" style="79" customWidth="1"/>
    <col min="8723" max="8723" width="5.42578125" style="79" customWidth="1"/>
    <col min="8724" max="8743" width="5.5703125" style="79" customWidth="1"/>
    <col min="8744" max="8960" width="11.42578125" style="79"/>
    <col min="8961" max="8961" width="3" style="79" customWidth="1"/>
    <col min="8962" max="8962" width="7.42578125" style="79" customWidth="1"/>
    <col min="8963" max="8963" width="62.7109375" style="79" customWidth="1"/>
    <col min="8964" max="8966" width="4.85546875" style="79" customWidth="1"/>
    <col min="8967" max="8967" width="0.42578125" style="79" customWidth="1"/>
    <col min="8968" max="8970" width="4.85546875" style="79" customWidth="1"/>
    <col min="8971" max="8971" width="0.42578125" style="79" customWidth="1"/>
    <col min="8972" max="8974" width="4.85546875" style="79" customWidth="1"/>
    <col min="8975" max="8975" width="0.42578125" style="79" customWidth="1"/>
    <col min="8976" max="8977" width="5.42578125" style="79" customWidth="1"/>
    <col min="8978" max="8978" width="0.42578125" style="79" customWidth="1"/>
    <col min="8979" max="8979" width="5.42578125" style="79" customWidth="1"/>
    <col min="8980" max="8999" width="5.5703125" style="79" customWidth="1"/>
    <col min="9000" max="9216" width="11.42578125" style="79"/>
    <col min="9217" max="9217" width="3" style="79" customWidth="1"/>
    <col min="9218" max="9218" width="7.42578125" style="79" customWidth="1"/>
    <col min="9219" max="9219" width="62.7109375" style="79" customWidth="1"/>
    <col min="9220" max="9222" width="4.85546875" style="79" customWidth="1"/>
    <col min="9223" max="9223" width="0.42578125" style="79" customWidth="1"/>
    <col min="9224" max="9226" width="4.85546875" style="79" customWidth="1"/>
    <col min="9227" max="9227" width="0.42578125" style="79" customWidth="1"/>
    <col min="9228" max="9230" width="4.85546875" style="79" customWidth="1"/>
    <col min="9231" max="9231" width="0.42578125" style="79" customWidth="1"/>
    <col min="9232" max="9233" width="5.42578125" style="79" customWidth="1"/>
    <col min="9234" max="9234" width="0.42578125" style="79" customWidth="1"/>
    <col min="9235" max="9235" width="5.42578125" style="79" customWidth="1"/>
    <col min="9236" max="9255" width="5.5703125" style="79" customWidth="1"/>
    <col min="9256" max="9472" width="11.42578125" style="79"/>
    <col min="9473" max="9473" width="3" style="79" customWidth="1"/>
    <col min="9474" max="9474" width="7.42578125" style="79" customWidth="1"/>
    <col min="9475" max="9475" width="62.7109375" style="79" customWidth="1"/>
    <col min="9476" max="9478" width="4.85546875" style="79" customWidth="1"/>
    <col min="9479" max="9479" width="0.42578125" style="79" customWidth="1"/>
    <col min="9480" max="9482" width="4.85546875" style="79" customWidth="1"/>
    <col min="9483" max="9483" width="0.42578125" style="79" customWidth="1"/>
    <col min="9484" max="9486" width="4.85546875" style="79" customWidth="1"/>
    <col min="9487" max="9487" width="0.42578125" style="79" customWidth="1"/>
    <col min="9488" max="9489" width="5.42578125" style="79" customWidth="1"/>
    <col min="9490" max="9490" width="0.42578125" style="79" customWidth="1"/>
    <col min="9491" max="9491" width="5.42578125" style="79" customWidth="1"/>
    <col min="9492" max="9511" width="5.5703125" style="79" customWidth="1"/>
    <col min="9512" max="9728" width="11.42578125" style="79"/>
    <col min="9729" max="9729" width="3" style="79" customWidth="1"/>
    <col min="9730" max="9730" width="7.42578125" style="79" customWidth="1"/>
    <col min="9731" max="9731" width="62.7109375" style="79" customWidth="1"/>
    <col min="9732" max="9734" width="4.85546875" style="79" customWidth="1"/>
    <col min="9735" max="9735" width="0.42578125" style="79" customWidth="1"/>
    <col min="9736" max="9738" width="4.85546875" style="79" customWidth="1"/>
    <col min="9739" max="9739" width="0.42578125" style="79" customWidth="1"/>
    <col min="9740" max="9742" width="4.85546875" style="79" customWidth="1"/>
    <col min="9743" max="9743" width="0.42578125" style="79" customWidth="1"/>
    <col min="9744" max="9745" width="5.42578125" style="79" customWidth="1"/>
    <col min="9746" max="9746" width="0.42578125" style="79" customWidth="1"/>
    <col min="9747" max="9747" width="5.42578125" style="79" customWidth="1"/>
    <col min="9748" max="9767" width="5.5703125" style="79" customWidth="1"/>
    <col min="9768" max="9984" width="11.42578125" style="79"/>
    <col min="9985" max="9985" width="3" style="79" customWidth="1"/>
    <col min="9986" max="9986" width="7.42578125" style="79" customWidth="1"/>
    <col min="9987" max="9987" width="62.7109375" style="79" customWidth="1"/>
    <col min="9988" max="9990" width="4.85546875" style="79" customWidth="1"/>
    <col min="9991" max="9991" width="0.42578125" style="79" customWidth="1"/>
    <col min="9992" max="9994" width="4.85546875" style="79" customWidth="1"/>
    <col min="9995" max="9995" width="0.42578125" style="79" customWidth="1"/>
    <col min="9996" max="9998" width="4.85546875" style="79" customWidth="1"/>
    <col min="9999" max="9999" width="0.42578125" style="79" customWidth="1"/>
    <col min="10000" max="10001" width="5.42578125" style="79" customWidth="1"/>
    <col min="10002" max="10002" width="0.42578125" style="79" customWidth="1"/>
    <col min="10003" max="10003" width="5.42578125" style="79" customWidth="1"/>
    <col min="10004" max="10023" width="5.5703125" style="79" customWidth="1"/>
    <col min="10024" max="10240" width="11.42578125" style="79"/>
    <col min="10241" max="10241" width="3" style="79" customWidth="1"/>
    <col min="10242" max="10242" width="7.42578125" style="79" customWidth="1"/>
    <col min="10243" max="10243" width="62.7109375" style="79" customWidth="1"/>
    <col min="10244" max="10246" width="4.85546875" style="79" customWidth="1"/>
    <col min="10247" max="10247" width="0.42578125" style="79" customWidth="1"/>
    <col min="10248" max="10250" width="4.85546875" style="79" customWidth="1"/>
    <col min="10251" max="10251" width="0.42578125" style="79" customWidth="1"/>
    <col min="10252" max="10254" width="4.85546875" style="79" customWidth="1"/>
    <col min="10255" max="10255" width="0.42578125" style="79" customWidth="1"/>
    <col min="10256" max="10257" width="5.42578125" style="79" customWidth="1"/>
    <col min="10258" max="10258" width="0.42578125" style="79" customWidth="1"/>
    <col min="10259" max="10259" width="5.42578125" style="79" customWidth="1"/>
    <col min="10260" max="10279" width="5.5703125" style="79" customWidth="1"/>
    <col min="10280" max="10496" width="11.42578125" style="79"/>
    <col min="10497" max="10497" width="3" style="79" customWidth="1"/>
    <col min="10498" max="10498" width="7.42578125" style="79" customWidth="1"/>
    <col min="10499" max="10499" width="62.7109375" style="79" customWidth="1"/>
    <col min="10500" max="10502" width="4.85546875" style="79" customWidth="1"/>
    <col min="10503" max="10503" width="0.42578125" style="79" customWidth="1"/>
    <col min="10504" max="10506" width="4.85546875" style="79" customWidth="1"/>
    <col min="10507" max="10507" width="0.42578125" style="79" customWidth="1"/>
    <col min="10508" max="10510" width="4.85546875" style="79" customWidth="1"/>
    <col min="10511" max="10511" width="0.42578125" style="79" customWidth="1"/>
    <col min="10512" max="10513" width="5.42578125" style="79" customWidth="1"/>
    <col min="10514" max="10514" width="0.42578125" style="79" customWidth="1"/>
    <col min="10515" max="10515" width="5.42578125" style="79" customWidth="1"/>
    <col min="10516" max="10535" width="5.5703125" style="79" customWidth="1"/>
    <col min="10536" max="10752" width="11.42578125" style="79"/>
    <col min="10753" max="10753" width="3" style="79" customWidth="1"/>
    <col min="10754" max="10754" width="7.42578125" style="79" customWidth="1"/>
    <col min="10755" max="10755" width="62.7109375" style="79" customWidth="1"/>
    <col min="10756" max="10758" width="4.85546875" style="79" customWidth="1"/>
    <col min="10759" max="10759" width="0.42578125" style="79" customWidth="1"/>
    <col min="10760" max="10762" width="4.85546875" style="79" customWidth="1"/>
    <col min="10763" max="10763" width="0.42578125" style="79" customWidth="1"/>
    <col min="10764" max="10766" width="4.85546875" style="79" customWidth="1"/>
    <col min="10767" max="10767" width="0.42578125" style="79" customWidth="1"/>
    <col min="10768" max="10769" width="5.42578125" style="79" customWidth="1"/>
    <col min="10770" max="10770" width="0.42578125" style="79" customWidth="1"/>
    <col min="10771" max="10771" width="5.42578125" style="79" customWidth="1"/>
    <col min="10772" max="10791" width="5.5703125" style="79" customWidth="1"/>
    <col min="10792" max="11008" width="11.42578125" style="79"/>
    <col min="11009" max="11009" width="3" style="79" customWidth="1"/>
    <col min="11010" max="11010" width="7.42578125" style="79" customWidth="1"/>
    <col min="11011" max="11011" width="62.7109375" style="79" customWidth="1"/>
    <col min="11012" max="11014" width="4.85546875" style="79" customWidth="1"/>
    <col min="11015" max="11015" width="0.42578125" style="79" customWidth="1"/>
    <col min="11016" max="11018" width="4.85546875" style="79" customWidth="1"/>
    <col min="11019" max="11019" width="0.42578125" style="79" customWidth="1"/>
    <col min="11020" max="11022" width="4.85546875" style="79" customWidth="1"/>
    <col min="11023" max="11023" width="0.42578125" style="79" customWidth="1"/>
    <col min="11024" max="11025" width="5.42578125" style="79" customWidth="1"/>
    <col min="11026" max="11026" width="0.42578125" style="79" customWidth="1"/>
    <col min="11027" max="11027" width="5.42578125" style="79" customWidth="1"/>
    <col min="11028" max="11047" width="5.5703125" style="79" customWidth="1"/>
    <col min="11048" max="11264" width="11.42578125" style="79"/>
    <col min="11265" max="11265" width="3" style="79" customWidth="1"/>
    <col min="11266" max="11266" width="7.42578125" style="79" customWidth="1"/>
    <col min="11267" max="11267" width="62.7109375" style="79" customWidth="1"/>
    <col min="11268" max="11270" width="4.85546875" style="79" customWidth="1"/>
    <col min="11271" max="11271" width="0.42578125" style="79" customWidth="1"/>
    <col min="11272" max="11274" width="4.85546875" style="79" customWidth="1"/>
    <col min="11275" max="11275" width="0.42578125" style="79" customWidth="1"/>
    <col min="11276" max="11278" width="4.85546875" style="79" customWidth="1"/>
    <col min="11279" max="11279" width="0.42578125" style="79" customWidth="1"/>
    <col min="11280" max="11281" width="5.42578125" style="79" customWidth="1"/>
    <col min="11282" max="11282" width="0.42578125" style="79" customWidth="1"/>
    <col min="11283" max="11283" width="5.42578125" style="79" customWidth="1"/>
    <col min="11284" max="11303" width="5.5703125" style="79" customWidth="1"/>
    <col min="11304" max="11520" width="11.42578125" style="79"/>
    <col min="11521" max="11521" width="3" style="79" customWidth="1"/>
    <col min="11522" max="11522" width="7.42578125" style="79" customWidth="1"/>
    <col min="11523" max="11523" width="62.7109375" style="79" customWidth="1"/>
    <col min="11524" max="11526" width="4.85546875" style="79" customWidth="1"/>
    <col min="11527" max="11527" width="0.42578125" style="79" customWidth="1"/>
    <col min="11528" max="11530" width="4.85546875" style="79" customWidth="1"/>
    <col min="11531" max="11531" width="0.42578125" style="79" customWidth="1"/>
    <col min="11532" max="11534" width="4.85546875" style="79" customWidth="1"/>
    <col min="11535" max="11535" width="0.42578125" style="79" customWidth="1"/>
    <col min="11536" max="11537" width="5.42578125" style="79" customWidth="1"/>
    <col min="11538" max="11538" width="0.42578125" style="79" customWidth="1"/>
    <col min="11539" max="11539" width="5.42578125" style="79" customWidth="1"/>
    <col min="11540" max="11559" width="5.5703125" style="79" customWidth="1"/>
    <col min="11560" max="11776" width="11.42578125" style="79"/>
    <col min="11777" max="11777" width="3" style="79" customWidth="1"/>
    <col min="11778" max="11778" width="7.42578125" style="79" customWidth="1"/>
    <col min="11779" max="11779" width="62.7109375" style="79" customWidth="1"/>
    <col min="11780" max="11782" width="4.85546875" style="79" customWidth="1"/>
    <col min="11783" max="11783" width="0.42578125" style="79" customWidth="1"/>
    <col min="11784" max="11786" width="4.85546875" style="79" customWidth="1"/>
    <col min="11787" max="11787" width="0.42578125" style="79" customWidth="1"/>
    <col min="11788" max="11790" width="4.85546875" style="79" customWidth="1"/>
    <col min="11791" max="11791" width="0.42578125" style="79" customWidth="1"/>
    <col min="11792" max="11793" width="5.42578125" style="79" customWidth="1"/>
    <col min="11794" max="11794" width="0.42578125" style="79" customWidth="1"/>
    <col min="11795" max="11795" width="5.42578125" style="79" customWidth="1"/>
    <col min="11796" max="11815" width="5.5703125" style="79" customWidth="1"/>
    <col min="11816" max="12032" width="11.42578125" style="79"/>
    <col min="12033" max="12033" width="3" style="79" customWidth="1"/>
    <col min="12034" max="12034" width="7.42578125" style="79" customWidth="1"/>
    <col min="12035" max="12035" width="62.7109375" style="79" customWidth="1"/>
    <col min="12036" max="12038" width="4.85546875" style="79" customWidth="1"/>
    <col min="12039" max="12039" width="0.42578125" style="79" customWidth="1"/>
    <col min="12040" max="12042" width="4.85546875" style="79" customWidth="1"/>
    <col min="12043" max="12043" width="0.42578125" style="79" customWidth="1"/>
    <col min="12044" max="12046" width="4.85546875" style="79" customWidth="1"/>
    <col min="12047" max="12047" width="0.42578125" style="79" customWidth="1"/>
    <col min="12048" max="12049" width="5.42578125" style="79" customWidth="1"/>
    <col min="12050" max="12050" width="0.42578125" style="79" customWidth="1"/>
    <col min="12051" max="12051" width="5.42578125" style="79" customWidth="1"/>
    <col min="12052" max="12071" width="5.5703125" style="79" customWidth="1"/>
    <col min="12072" max="12288" width="11.42578125" style="79"/>
    <col min="12289" max="12289" width="3" style="79" customWidth="1"/>
    <col min="12290" max="12290" width="7.42578125" style="79" customWidth="1"/>
    <col min="12291" max="12291" width="62.7109375" style="79" customWidth="1"/>
    <col min="12292" max="12294" width="4.85546875" style="79" customWidth="1"/>
    <col min="12295" max="12295" width="0.42578125" style="79" customWidth="1"/>
    <col min="12296" max="12298" width="4.85546875" style="79" customWidth="1"/>
    <col min="12299" max="12299" width="0.42578125" style="79" customWidth="1"/>
    <col min="12300" max="12302" width="4.85546875" style="79" customWidth="1"/>
    <col min="12303" max="12303" width="0.42578125" style="79" customWidth="1"/>
    <col min="12304" max="12305" width="5.42578125" style="79" customWidth="1"/>
    <col min="12306" max="12306" width="0.42578125" style="79" customWidth="1"/>
    <col min="12307" max="12307" width="5.42578125" style="79" customWidth="1"/>
    <col min="12308" max="12327" width="5.5703125" style="79" customWidth="1"/>
    <col min="12328" max="12544" width="11.42578125" style="79"/>
    <col min="12545" max="12545" width="3" style="79" customWidth="1"/>
    <col min="12546" max="12546" width="7.42578125" style="79" customWidth="1"/>
    <col min="12547" max="12547" width="62.7109375" style="79" customWidth="1"/>
    <col min="12548" max="12550" width="4.85546875" style="79" customWidth="1"/>
    <col min="12551" max="12551" width="0.42578125" style="79" customWidth="1"/>
    <col min="12552" max="12554" width="4.85546875" style="79" customWidth="1"/>
    <col min="12555" max="12555" width="0.42578125" style="79" customWidth="1"/>
    <col min="12556" max="12558" width="4.85546875" style="79" customWidth="1"/>
    <col min="12559" max="12559" width="0.42578125" style="79" customWidth="1"/>
    <col min="12560" max="12561" width="5.42578125" style="79" customWidth="1"/>
    <col min="12562" max="12562" width="0.42578125" style="79" customWidth="1"/>
    <col min="12563" max="12563" width="5.42578125" style="79" customWidth="1"/>
    <col min="12564" max="12583" width="5.5703125" style="79" customWidth="1"/>
    <col min="12584" max="12800" width="11.42578125" style="79"/>
    <col min="12801" max="12801" width="3" style="79" customWidth="1"/>
    <col min="12802" max="12802" width="7.42578125" style="79" customWidth="1"/>
    <col min="12803" max="12803" width="62.7109375" style="79" customWidth="1"/>
    <col min="12804" max="12806" width="4.85546875" style="79" customWidth="1"/>
    <col min="12807" max="12807" width="0.42578125" style="79" customWidth="1"/>
    <col min="12808" max="12810" width="4.85546875" style="79" customWidth="1"/>
    <col min="12811" max="12811" width="0.42578125" style="79" customWidth="1"/>
    <col min="12812" max="12814" width="4.85546875" style="79" customWidth="1"/>
    <col min="12815" max="12815" width="0.42578125" style="79" customWidth="1"/>
    <col min="12816" max="12817" width="5.42578125" style="79" customWidth="1"/>
    <col min="12818" max="12818" width="0.42578125" style="79" customWidth="1"/>
    <col min="12819" max="12819" width="5.42578125" style="79" customWidth="1"/>
    <col min="12820" max="12839" width="5.5703125" style="79" customWidth="1"/>
    <col min="12840" max="13056" width="11.42578125" style="79"/>
    <col min="13057" max="13057" width="3" style="79" customWidth="1"/>
    <col min="13058" max="13058" width="7.42578125" style="79" customWidth="1"/>
    <col min="13059" max="13059" width="62.7109375" style="79" customWidth="1"/>
    <col min="13060" max="13062" width="4.85546875" style="79" customWidth="1"/>
    <col min="13063" max="13063" width="0.42578125" style="79" customWidth="1"/>
    <col min="13064" max="13066" width="4.85546875" style="79" customWidth="1"/>
    <col min="13067" max="13067" width="0.42578125" style="79" customWidth="1"/>
    <col min="13068" max="13070" width="4.85546875" style="79" customWidth="1"/>
    <col min="13071" max="13071" width="0.42578125" style="79" customWidth="1"/>
    <col min="13072" max="13073" width="5.42578125" style="79" customWidth="1"/>
    <col min="13074" max="13074" width="0.42578125" style="79" customWidth="1"/>
    <col min="13075" max="13075" width="5.42578125" style="79" customWidth="1"/>
    <col min="13076" max="13095" width="5.5703125" style="79" customWidth="1"/>
    <col min="13096" max="13312" width="11.42578125" style="79"/>
    <col min="13313" max="13313" width="3" style="79" customWidth="1"/>
    <col min="13314" max="13314" width="7.42578125" style="79" customWidth="1"/>
    <col min="13315" max="13315" width="62.7109375" style="79" customWidth="1"/>
    <col min="13316" max="13318" width="4.85546875" style="79" customWidth="1"/>
    <col min="13319" max="13319" width="0.42578125" style="79" customWidth="1"/>
    <col min="13320" max="13322" width="4.85546875" style="79" customWidth="1"/>
    <col min="13323" max="13323" width="0.42578125" style="79" customWidth="1"/>
    <col min="13324" max="13326" width="4.85546875" style="79" customWidth="1"/>
    <col min="13327" max="13327" width="0.42578125" style="79" customWidth="1"/>
    <col min="13328" max="13329" width="5.42578125" style="79" customWidth="1"/>
    <col min="13330" max="13330" width="0.42578125" style="79" customWidth="1"/>
    <col min="13331" max="13331" width="5.42578125" style="79" customWidth="1"/>
    <col min="13332" max="13351" width="5.5703125" style="79" customWidth="1"/>
    <col min="13352" max="13568" width="11.42578125" style="79"/>
    <col min="13569" max="13569" width="3" style="79" customWidth="1"/>
    <col min="13570" max="13570" width="7.42578125" style="79" customWidth="1"/>
    <col min="13571" max="13571" width="62.7109375" style="79" customWidth="1"/>
    <col min="13572" max="13574" width="4.85546875" style="79" customWidth="1"/>
    <col min="13575" max="13575" width="0.42578125" style="79" customWidth="1"/>
    <col min="13576" max="13578" width="4.85546875" style="79" customWidth="1"/>
    <col min="13579" max="13579" width="0.42578125" style="79" customWidth="1"/>
    <col min="13580" max="13582" width="4.85546875" style="79" customWidth="1"/>
    <col min="13583" max="13583" width="0.42578125" style="79" customWidth="1"/>
    <col min="13584" max="13585" width="5.42578125" style="79" customWidth="1"/>
    <col min="13586" max="13586" width="0.42578125" style="79" customWidth="1"/>
    <col min="13587" max="13587" width="5.42578125" style="79" customWidth="1"/>
    <col min="13588" max="13607" width="5.5703125" style="79" customWidth="1"/>
    <col min="13608" max="13824" width="11.42578125" style="79"/>
    <col min="13825" max="13825" width="3" style="79" customWidth="1"/>
    <col min="13826" max="13826" width="7.42578125" style="79" customWidth="1"/>
    <col min="13827" max="13827" width="62.7109375" style="79" customWidth="1"/>
    <col min="13828" max="13830" width="4.85546875" style="79" customWidth="1"/>
    <col min="13831" max="13831" width="0.42578125" style="79" customWidth="1"/>
    <col min="13832" max="13834" width="4.85546875" style="79" customWidth="1"/>
    <col min="13835" max="13835" width="0.42578125" style="79" customWidth="1"/>
    <col min="13836" max="13838" width="4.85546875" style="79" customWidth="1"/>
    <col min="13839" max="13839" width="0.42578125" style="79" customWidth="1"/>
    <col min="13840" max="13841" width="5.42578125" style="79" customWidth="1"/>
    <col min="13842" max="13842" width="0.42578125" style="79" customWidth="1"/>
    <col min="13843" max="13843" width="5.42578125" style="79" customWidth="1"/>
    <col min="13844" max="13863" width="5.5703125" style="79" customWidth="1"/>
    <col min="13864" max="14080" width="11.42578125" style="79"/>
    <col min="14081" max="14081" width="3" style="79" customWidth="1"/>
    <col min="14082" max="14082" width="7.42578125" style="79" customWidth="1"/>
    <col min="14083" max="14083" width="62.7109375" style="79" customWidth="1"/>
    <col min="14084" max="14086" width="4.85546875" style="79" customWidth="1"/>
    <col min="14087" max="14087" width="0.42578125" style="79" customWidth="1"/>
    <col min="14088" max="14090" width="4.85546875" style="79" customWidth="1"/>
    <col min="14091" max="14091" width="0.42578125" style="79" customWidth="1"/>
    <col min="14092" max="14094" width="4.85546875" style="79" customWidth="1"/>
    <col min="14095" max="14095" width="0.42578125" style="79" customWidth="1"/>
    <col min="14096" max="14097" width="5.42578125" style="79" customWidth="1"/>
    <col min="14098" max="14098" width="0.42578125" style="79" customWidth="1"/>
    <col min="14099" max="14099" width="5.42578125" style="79" customWidth="1"/>
    <col min="14100" max="14119" width="5.5703125" style="79" customWidth="1"/>
    <col min="14120" max="14336" width="11.42578125" style="79"/>
    <col min="14337" max="14337" width="3" style="79" customWidth="1"/>
    <col min="14338" max="14338" width="7.42578125" style="79" customWidth="1"/>
    <col min="14339" max="14339" width="62.7109375" style="79" customWidth="1"/>
    <col min="14340" max="14342" width="4.85546875" style="79" customWidth="1"/>
    <col min="14343" max="14343" width="0.42578125" style="79" customWidth="1"/>
    <col min="14344" max="14346" width="4.85546875" style="79" customWidth="1"/>
    <col min="14347" max="14347" width="0.42578125" style="79" customWidth="1"/>
    <col min="14348" max="14350" width="4.85546875" style="79" customWidth="1"/>
    <col min="14351" max="14351" width="0.42578125" style="79" customWidth="1"/>
    <col min="14352" max="14353" width="5.42578125" style="79" customWidth="1"/>
    <col min="14354" max="14354" width="0.42578125" style="79" customWidth="1"/>
    <col min="14355" max="14355" width="5.42578125" style="79" customWidth="1"/>
    <col min="14356" max="14375" width="5.5703125" style="79" customWidth="1"/>
    <col min="14376" max="14592" width="11.42578125" style="79"/>
    <col min="14593" max="14593" width="3" style="79" customWidth="1"/>
    <col min="14594" max="14594" width="7.42578125" style="79" customWidth="1"/>
    <col min="14595" max="14595" width="62.7109375" style="79" customWidth="1"/>
    <col min="14596" max="14598" width="4.85546875" style="79" customWidth="1"/>
    <col min="14599" max="14599" width="0.42578125" style="79" customWidth="1"/>
    <col min="14600" max="14602" width="4.85546875" style="79" customWidth="1"/>
    <col min="14603" max="14603" width="0.42578125" style="79" customWidth="1"/>
    <col min="14604" max="14606" width="4.85546875" style="79" customWidth="1"/>
    <col min="14607" max="14607" width="0.42578125" style="79" customWidth="1"/>
    <col min="14608" max="14609" width="5.42578125" style="79" customWidth="1"/>
    <col min="14610" max="14610" width="0.42578125" style="79" customWidth="1"/>
    <col min="14611" max="14611" width="5.42578125" style="79" customWidth="1"/>
    <col min="14612" max="14631" width="5.5703125" style="79" customWidth="1"/>
    <col min="14632" max="14848" width="11.42578125" style="79"/>
    <col min="14849" max="14849" width="3" style="79" customWidth="1"/>
    <col min="14850" max="14850" width="7.42578125" style="79" customWidth="1"/>
    <col min="14851" max="14851" width="62.7109375" style="79" customWidth="1"/>
    <col min="14852" max="14854" width="4.85546875" style="79" customWidth="1"/>
    <col min="14855" max="14855" width="0.42578125" style="79" customWidth="1"/>
    <col min="14856" max="14858" width="4.85546875" style="79" customWidth="1"/>
    <col min="14859" max="14859" width="0.42578125" style="79" customWidth="1"/>
    <col min="14860" max="14862" width="4.85546875" style="79" customWidth="1"/>
    <col min="14863" max="14863" width="0.42578125" style="79" customWidth="1"/>
    <col min="14864" max="14865" width="5.42578125" style="79" customWidth="1"/>
    <col min="14866" max="14866" width="0.42578125" style="79" customWidth="1"/>
    <col min="14867" max="14867" width="5.42578125" style="79" customWidth="1"/>
    <col min="14868" max="14887" width="5.5703125" style="79" customWidth="1"/>
    <col min="14888" max="15104" width="11.42578125" style="79"/>
    <col min="15105" max="15105" width="3" style="79" customWidth="1"/>
    <col min="15106" max="15106" width="7.42578125" style="79" customWidth="1"/>
    <col min="15107" max="15107" width="62.7109375" style="79" customWidth="1"/>
    <col min="15108" max="15110" width="4.85546875" style="79" customWidth="1"/>
    <col min="15111" max="15111" width="0.42578125" style="79" customWidth="1"/>
    <col min="15112" max="15114" width="4.85546875" style="79" customWidth="1"/>
    <col min="15115" max="15115" width="0.42578125" style="79" customWidth="1"/>
    <col min="15116" max="15118" width="4.85546875" style="79" customWidth="1"/>
    <col min="15119" max="15119" width="0.42578125" style="79" customWidth="1"/>
    <col min="15120" max="15121" width="5.42578125" style="79" customWidth="1"/>
    <col min="15122" max="15122" width="0.42578125" style="79" customWidth="1"/>
    <col min="15123" max="15123" width="5.42578125" style="79" customWidth="1"/>
    <col min="15124" max="15143" width="5.5703125" style="79" customWidth="1"/>
    <col min="15144" max="15360" width="11.42578125" style="79"/>
    <col min="15361" max="15361" width="3" style="79" customWidth="1"/>
    <col min="15362" max="15362" width="7.42578125" style="79" customWidth="1"/>
    <col min="15363" max="15363" width="62.7109375" style="79" customWidth="1"/>
    <col min="15364" max="15366" width="4.85546875" style="79" customWidth="1"/>
    <col min="15367" max="15367" width="0.42578125" style="79" customWidth="1"/>
    <col min="15368" max="15370" width="4.85546875" style="79" customWidth="1"/>
    <col min="15371" max="15371" width="0.42578125" style="79" customWidth="1"/>
    <col min="15372" max="15374" width="4.85546875" style="79" customWidth="1"/>
    <col min="15375" max="15375" width="0.42578125" style="79" customWidth="1"/>
    <col min="15376" max="15377" width="5.42578125" style="79" customWidth="1"/>
    <col min="15378" max="15378" width="0.42578125" style="79" customWidth="1"/>
    <col min="15379" max="15379" width="5.42578125" style="79" customWidth="1"/>
    <col min="15380" max="15399" width="5.5703125" style="79" customWidth="1"/>
    <col min="15400" max="15616" width="11.42578125" style="79"/>
    <col min="15617" max="15617" width="3" style="79" customWidth="1"/>
    <col min="15618" max="15618" width="7.42578125" style="79" customWidth="1"/>
    <col min="15619" max="15619" width="62.7109375" style="79" customWidth="1"/>
    <col min="15620" max="15622" width="4.85546875" style="79" customWidth="1"/>
    <col min="15623" max="15623" width="0.42578125" style="79" customWidth="1"/>
    <col min="15624" max="15626" width="4.85546875" style="79" customWidth="1"/>
    <col min="15627" max="15627" width="0.42578125" style="79" customWidth="1"/>
    <col min="15628" max="15630" width="4.85546875" style="79" customWidth="1"/>
    <col min="15631" max="15631" width="0.42578125" style="79" customWidth="1"/>
    <col min="15632" max="15633" width="5.42578125" style="79" customWidth="1"/>
    <col min="15634" max="15634" width="0.42578125" style="79" customWidth="1"/>
    <col min="15635" max="15635" width="5.42578125" style="79" customWidth="1"/>
    <col min="15636" max="15655" width="5.5703125" style="79" customWidth="1"/>
    <col min="15656" max="15872" width="11.42578125" style="79"/>
    <col min="15873" max="15873" width="3" style="79" customWidth="1"/>
    <col min="15874" max="15874" width="7.42578125" style="79" customWidth="1"/>
    <col min="15875" max="15875" width="62.7109375" style="79" customWidth="1"/>
    <col min="15876" max="15878" width="4.85546875" style="79" customWidth="1"/>
    <col min="15879" max="15879" width="0.42578125" style="79" customWidth="1"/>
    <col min="15880" max="15882" width="4.85546875" style="79" customWidth="1"/>
    <col min="15883" max="15883" width="0.42578125" style="79" customWidth="1"/>
    <col min="15884" max="15886" width="4.85546875" style="79" customWidth="1"/>
    <col min="15887" max="15887" width="0.42578125" style="79" customWidth="1"/>
    <col min="15888" max="15889" width="5.42578125" style="79" customWidth="1"/>
    <col min="15890" max="15890" width="0.42578125" style="79" customWidth="1"/>
    <col min="15891" max="15891" width="5.42578125" style="79" customWidth="1"/>
    <col min="15892" max="15911" width="5.5703125" style="79" customWidth="1"/>
    <col min="15912" max="16128" width="11.42578125" style="79"/>
    <col min="16129" max="16129" width="3" style="79" customWidth="1"/>
    <col min="16130" max="16130" width="7.42578125" style="79" customWidth="1"/>
    <col min="16131" max="16131" width="62.7109375" style="79" customWidth="1"/>
    <col min="16132" max="16134" width="4.85546875" style="79" customWidth="1"/>
    <col min="16135" max="16135" width="0.42578125" style="79" customWidth="1"/>
    <col min="16136" max="16138" width="4.85546875" style="79" customWidth="1"/>
    <col min="16139" max="16139" width="0.42578125" style="79" customWidth="1"/>
    <col min="16140" max="16142" width="4.85546875" style="79" customWidth="1"/>
    <col min="16143" max="16143" width="0.42578125" style="79" customWidth="1"/>
    <col min="16144" max="16145" width="5.42578125" style="79" customWidth="1"/>
    <col min="16146" max="16146" width="0.42578125" style="79" customWidth="1"/>
    <col min="16147" max="16147" width="5.42578125" style="79" customWidth="1"/>
    <col min="16148" max="16167" width="5.5703125" style="79" customWidth="1"/>
    <col min="16168" max="16384" width="11.42578125" style="79"/>
  </cols>
  <sheetData>
    <row r="1" spans="1:27" ht="13.5" customHeight="1">
      <c r="B1" s="221"/>
      <c r="C1" s="221"/>
      <c r="D1" s="79"/>
      <c r="E1" s="79"/>
      <c r="F1" s="222"/>
      <c r="G1" s="222"/>
      <c r="H1" s="222"/>
      <c r="I1" s="222"/>
      <c r="J1" s="222"/>
      <c r="K1" s="222"/>
      <c r="L1" s="222"/>
      <c r="M1" s="222"/>
      <c r="N1" s="222"/>
      <c r="O1" s="222"/>
      <c r="P1" s="222"/>
      <c r="Q1" s="222"/>
      <c r="R1" s="222"/>
      <c r="S1" s="222"/>
      <c r="T1" s="223"/>
      <c r="U1" s="222"/>
      <c r="V1" s="78"/>
      <c r="W1" s="78"/>
    </row>
    <row r="2" spans="1:27" ht="3.75" customHeight="1">
      <c r="B2" s="221"/>
      <c r="C2" s="221"/>
      <c r="D2" s="83"/>
      <c r="E2" s="83"/>
      <c r="F2" s="223"/>
      <c r="G2" s="223"/>
      <c r="H2" s="223"/>
      <c r="I2" s="223"/>
      <c r="J2" s="223"/>
      <c r="K2" s="223"/>
      <c r="L2" s="223"/>
      <c r="M2" s="223"/>
      <c r="N2" s="223"/>
      <c r="O2" s="223"/>
      <c r="P2" s="223"/>
      <c r="Q2" s="223"/>
      <c r="R2" s="223"/>
      <c r="S2" s="223"/>
      <c r="T2" s="223"/>
      <c r="U2" s="223"/>
      <c r="V2" s="78"/>
      <c r="W2" s="78"/>
    </row>
    <row r="3" spans="1:27" s="177" customFormat="1" ht="11.25" customHeight="1">
      <c r="B3" s="2275" t="s">
        <v>121</v>
      </c>
      <c r="C3" s="2275"/>
      <c r="D3" s="2275"/>
      <c r="E3" s="2275"/>
      <c r="F3" s="2275"/>
      <c r="G3" s="2275"/>
      <c r="H3" s="2275"/>
      <c r="I3" s="2275"/>
      <c r="J3" s="2275"/>
      <c r="K3" s="2275"/>
      <c r="L3" s="2275"/>
      <c r="M3" s="2275"/>
      <c r="N3" s="2275"/>
      <c r="O3" s="2275"/>
      <c r="P3" s="2275"/>
      <c r="Q3" s="2275"/>
      <c r="R3" s="2275"/>
      <c r="S3" s="2275"/>
      <c r="T3" s="224"/>
      <c r="U3" s="224"/>
      <c r="V3" s="224"/>
      <c r="W3" s="225"/>
      <c r="X3" s="226"/>
      <c r="Y3" s="2276"/>
      <c r="Z3" s="2277"/>
      <c r="AA3" s="2277"/>
    </row>
    <row r="4" spans="1:27" s="177" customFormat="1" ht="11.25" customHeight="1">
      <c r="B4" s="2275" t="s">
        <v>77</v>
      </c>
      <c r="C4" s="2275"/>
      <c r="D4" s="2275"/>
      <c r="E4" s="2275"/>
      <c r="F4" s="2275"/>
      <c r="G4" s="2275"/>
      <c r="H4" s="2275"/>
      <c r="I4" s="2275"/>
      <c r="J4" s="2275"/>
      <c r="K4" s="2275"/>
      <c r="L4" s="2275"/>
      <c r="M4" s="2275"/>
      <c r="N4" s="2275"/>
      <c r="O4" s="2275"/>
      <c r="P4" s="2275"/>
      <c r="Q4" s="2275"/>
      <c r="R4" s="2275"/>
      <c r="S4" s="2275"/>
      <c r="T4" s="224"/>
      <c r="U4" s="224"/>
      <c r="V4" s="224"/>
      <c r="W4" s="225"/>
      <c r="X4" s="226"/>
      <c r="Y4" s="2276"/>
      <c r="Z4" s="2277"/>
      <c r="AA4" s="2277"/>
    </row>
    <row r="5" spans="1:27" s="83" customFormat="1" ht="3" customHeight="1">
      <c r="A5" s="230"/>
      <c r="C5" s="92"/>
      <c r="D5" s="230"/>
      <c r="E5" s="230"/>
      <c r="F5" s="230"/>
      <c r="G5" s="277"/>
      <c r="H5" s="277"/>
      <c r="I5" s="277"/>
      <c r="J5" s="277"/>
      <c r="K5" s="277"/>
      <c r="L5" s="277"/>
      <c r="M5" s="277"/>
      <c r="N5" s="277"/>
      <c r="O5" s="277"/>
      <c r="P5" s="277"/>
      <c r="Q5" s="230"/>
      <c r="R5" s="230"/>
      <c r="S5" s="230"/>
      <c r="T5" s="278"/>
      <c r="W5" s="92"/>
    </row>
    <row r="6" spans="1:27" ht="15" customHeight="1">
      <c r="B6" s="2263" t="s">
        <v>122</v>
      </c>
      <c r="C6" s="2219" t="s">
        <v>78</v>
      </c>
      <c r="D6" s="2254" t="s">
        <v>123</v>
      </c>
      <c r="E6" s="2254"/>
      <c r="F6" s="2254"/>
      <c r="G6" s="229"/>
      <c r="H6" s="2254" t="s">
        <v>124</v>
      </c>
      <c r="I6" s="2254"/>
      <c r="J6" s="2254"/>
      <c r="K6" s="94"/>
      <c r="L6" s="2254" t="s">
        <v>125</v>
      </c>
      <c r="M6" s="2254"/>
      <c r="N6" s="2254"/>
      <c r="O6" s="94"/>
      <c r="P6" s="2254" t="s">
        <v>112</v>
      </c>
      <c r="Q6" s="2254"/>
      <c r="R6" s="94"/>
      <c r="S6" s="2278" t="s">
        <v>8</v>
      </c>
      <c r="T6" s="78"/>
      <c r="U6" s="230"/>
    </row>
    <row r="7" spans="1:27" ht="15" customHeight="1">
      <c r="B7" s="2218"/>
      <c r="C7" s="2221"/>
      <c r="D7" s="97" t="s">
        <v>18</v>
      </c>
      <c r="E7" s="97" t="s">
        <v>19</v>
      </c>
      <c r="F7" s="97" t="s">
        <v>8</v>
      </c>
      <c r="G7" s="97"/>
      <c r="H7" s="97" t="s">
        <v>18</v>
      </c>
      <c r="I7" s="97" t="s">
        <v>19</v>
      </c>
      <c r="J7" s="97" t="s">
        <v>8</v>
      </c>
      <c r="K7" s="97"/>
      <c r="L7" s="97" t="s">
        <v>18</v>
      </c>
      <c r="M7" s="97" t="s">
        <v>19</v>
      </c>
      <c r="N7" s="97" t="s">
        <v>8</v>
      </c>
      <c r="O7" s="97"/>
      <c r="P7" s="97" t="s">
        <v>18</v>
      </c>
      <c r="Q7" s="97" t="s">
        <v>19</v>
      </c>
      <c r="R7" s="97"/>
      <c r="S7" s="2279"/>
      <c r="T7" s="78"/>
      <c r="U7" s="83"/>
    </row>
    <row r="8" spans="1:27" ht="12.75" customHeight="1">
      <c r="B8" s="2212">
        <v>1401</v>
      </c>
      <c r="C8" s="279" t="s">
        <v>20</v>
      </c>
      <c r="D8" s="280">
        <f>SUM(D9:D17)</f>
        <v>114</v>
      </c>
      <c r="E8" s="280">
        <f>SUM(E9:E17)</f>
        <v>50</v>
      </c>
      <c r="F8" s="280">
        <f>SUM(D8:E8)</f>
        <v>164</v>
      </c>
      <c r="G8" s="280">
        <f>SUM(G9:G15)</f>
        <v>0</v>
      </c>
      <c r="H8" s="280">
        <f>SUM(H9:H17)</f>
        <v>51</v>
      </c>
      <c r="I8" s="280">
        <f>SUM(I9:I17)</f>
        <v>25</v>
      </c>
      <c r="J8" s="280">
        <f>SUM(G8:I8)</f>
        <v>76</v>
      </c>
      <c r="K8" s="280">
        <f>SUM(K9:K15)</f>
        <v>0</v>
      </c>
      <c r="L8" s="280">
        <f>SUM(L9:L17)</f>
        <v>7</v>
      </c>
      <c r="M8" s="280">
        <f>SUM(M9:M17)</f>
        <v>2</v>
      </c>
      <c r="N8" s="280">
        <f>SUM(K8:M8)</f>
        <v>9</v>
      </c>
      <c r="O8" s="280">
        <f>SUM(O9:O15)</f>
        <v>0</v>
      </c>
      <c r="P8" s="280">
        <f>SUM(D8+H8+L8)</f>
        <v>172</v>
      </c>
      <c r="Q8" s="280">
        <f>SUM(E8+I8+M8)</f>
        <v>77</v>
      </c>
      <c r="R8" s="280"/>
      <c r="S8" s="281">
        <f>SUM(P8:Q8)</f>
        <v>249</v>
      </c>
      <c r="T8" s="78"/>
      <c r="U8" s="83"/>
    </row>
    <row r="9" spans="1:27" ht="12" customHeight="1">
      <c r="B9" s="2212"/>
      <c r="C9" s="282" t="s">
        <v>21</v>
      </c>
      <c r="D9" s="283">
        <v>31</v>
      </c>
      <c r="E9" s="284">
        <v>15</v>
      </c>
      <c r="F9" s="284">
        <f>SUM(D9:E9)</f>
        <v>46</v>
      </c>
      <c r="G9" s="284"/>
      <c r="H9" s="284">
        <v>8</v>
      </c>
      <c r="I9" s="284">
        <v>3</v>
      </c>
      <c r="J9" s="284">
        <f>SUM(H9:I9)</f>
        <v>11</v>
      </c>
      <c r="K9" s="284"/>
      <c r="L9" s="284">
        <v>0</v>
      </c>
      <c r="M9" s="283">
        <v>0</v>
      </c>
      <c r="N9" s="283">
        <f>SUM(L9:M9)</f>
        <v>0</v>
      </c>
      <c r="O9" s="285"/>
      <c r="P9" s="285">
        <f t="shared" ref="P9:Q61" si="0">SUM(D9+H9+L9)</f>
        <v>39</v>
      </c>
      <c r="Q9" s="285">
        <f t="shared" si="0"/>
        <v>18</v>
      </c>
      <c r="R9" s="285"/>
      <c r="S9" s="286">
        <f t="shared" ref="S9:S61" si="1">SUM(P9:Q9)</f>
        <v>57</v>
      </c>
      <c r="T9" s="78"/>
      <c r="U9" s="78"/>
    </row>
    <row r="10" spans="1:27" ht="12" customHeight="1">
      <c r="B10" s="2212"/>
      <c r="C10" s="287" t="s">
        <v>130</v>
      </c>
      <c r="D10" s="283">
        <v>0</v>
      </c>
      <c r="E10" s="284">
        <v>0</v>
      </c>
      <c r="F10" s="284">
        <f>SUM(D10:E10)</f>
        <v>0</v>
      </c>
      <c r="G10" s="284"/>
      <c r="H10" s="284">
        <v>3</v>
      </c>
      <c r="I10" s="284">
        <v>1</v>
      </c>
      <c r="J10" s="284">
        <f>SUM(H10:I10)</f>
        <v>4</v>
      </c>
      <c r="K10" s="284"/>
      <c r="L10" s="284">
        <v>2</v>
      </c>
      <c r="M10" s="283">
        <v>0</v>
      </c>
      <c r="N10" s="283">
        <f>SUM(L10:M10)</f>
        <v>2</v>
      </c>
      <c r="O10" s="168"/>
      <c r="P10" s="168">
        <f>SUM(D10+H10+L10)</f>
        <v>5</v>
      </c>
      <c r="Q10" s="168">
        <f>SUM(E10+I10+M10)</f>
        <v>1</v>
      </c>
      <c r="R10" s="168"/>
      <c r="S10" s="288">
        <f>SUM(P10:Q10)</f>
        <v>6</v>
      </c>
      <c r="T10" s="78"/>
      <c r="U10" s="78"/>
    </row>
    <row r="11" spans="1:27" ht="12" customHeight="1">
      <c r="B11" s="2212"/>
      <c r="C11" s="289" t="s">
        <v>22</v>
      </c>
      <c r="D11" s="290">
        <v>36</v>
      </c>
      <c r="E11" s="291">
        <v>15</v>
      </c>
      <c r="F11" s="168">
        <f t="shared" ref="F11:F61" si="2">SUM(D11:E11)</f>
        <v>51</v>
      </c>
      <c r="G11" s="291"/>
      <c r="H11" s="291">
        <v>9</v>
      </c>
      <c r="I11" s="291">
        <v>0</v>
      </c>
      <c r="J11" s="168">
        <f t="shared" ref="J11:J61" si="3">SUM(H11:I11)</f>
        <v>9</v>
      </c>
      <c r="K11" s="291"/>
      <c r="L11" s="291">
        <v>0</v>
      </c>
      <c r="M11" s="290">
        <v>0</v>
      </c>
      <c r="N11" s="168">
        <f t="shared" ref="N11:N61" si="4">SUM(L11:M11)</f>
        <v>0</v>
      </c>
      <c r="O11" s="168"/>
      <c r="P11" s="168">
        <f t="shared" si="0"/>
        <v>45</v>
      </c>
      <c r="Q11" s="168">
        <f t="shared" si="0"/>
        <v>15</v>
      </c>
      <c r="R11" s="168"/>
      <c r="S11" s="288">
        <f t="shared" si="1"/>
        <v>60</v>
      </c>
      <c r="T11" s="78"/>
      <c r="U11" s="78"/>
    </row>
    <row r="12" spans="1:27" ht="12" customHeight="1">
      <c r="B12" s="2212"/>
      <c r="C12" s="289" t="s">
        <v>23</v>
      </c>
      <c r="D12" s="290">
        <v>28</v>
      </c>
      <c r="E12" s="291">
        <v>14</v>
      </c>
      <c r="F12" s="168">
        <f t="shared" si="2"/>
        <v>42</v>
      </c>
      <c r="G12" s="291"/>
      <c r="H12" s="291">
        <v>6</v>
      </c>
      <c r="I12" s="291">
        <v>5</v>
      </c>
      <c r="J12" s="168">
        <f t="shared" si="3"/>
        <v>11</v>
      </c>
      <c r="K12" s="291"/>
      <c r="L12" s="291">
        <v>0</v>
      </c>
      <c r="M12" s="290">
        <v>0</v>
      </c>
      <c r="N12" s="168">
        <f t="shared" si="4"/>
        <v>0</v>
      </c>
      <c r="O12" s="168"/>
      <c r="P12" s="168">
        <f t="shared" si="0"/>
        <v>34</v>
      </c>
      <c r="Q12" s="168">
        <f t="shared" si="0"/>
        <v>19</v>
      </c>
      <c r="R12" s="168"/>
      <c r="S12" s="288">
        <f t="shared" si="1"/>
        <v>53</v>
      </c>
      <c r="T12" s="78"/>
      <c r="U12" s="78"/>
    </row>
    <row r="13" spans="1:27" ht="12" customHeight="1">
      <c r="B13" s="2212"/>
      <c r="C13" s="287" t="s">
        <v>24</v>
      </c>
      <c r="D13" s="168">
        <v>0</v>
      </c>
      <c r="E13" s="168">
        <v>0</v>
      </c>
      <c r="F13" s="168">
        <f t="shared" si="2"/>
        <v>0</v>
      </c>
      <c r="G13" s="168"/>
      <c r="H13" s="168">
        <v>13</v>
      </c>
      <c r="I13" s="168">
        <v>7</v>
      </c>
      <c r="J13" s="168">
        <f t="shared" si="3"/>
        <v>20</v>
      </c>
      <c r="K13" s="168"/>
      <c r="L13" s="168">
        <v>3</v>
      </c>
      <c r="M13" s="168">
        <v>1</v>
      </c>
      <c r="N13" s="168">
        <f t="shared" si="4"/>
        <v>4</v>
      </c>
      <c r="O13" s="168"/>
      <c r="P13" s="168">
        <f t="shared" si="0"/>
        <v>16</v>
      </c>
      <c r="Q13" s="168">
        <f t="shared" si="0"/>
        <v>8</v>
      </c>
      <c r="R13" s="168"/>
      <c r="S13" s="288">
        <f t="shared" si="1"/>
        <v>24</v>
      </c>
      <c r="T13" s="78"/>
      <c r="U13" s="78"/>
    </row>
    <row r="14" spans="1:27" ht="12" customHeight="1">
      <c r="B14" s="2212"/>
      <c r="C14" s="287" t="s">
        <v>25</v>
      </c>
      <c r="D14" s="168">
        <v>3</v>
      </c>
      <c r="E14" s="168">
        <v>3</v>
      </c>
      <c r="F14" s="168">
        <f t="shared" si="2"/>
        <v>6</v>
      </c>
      <c r="G14" s="168"/>
      <c r="H14" s="168">
        <v>9</v>
      </c>
      <c r="I14" s="168">
        <v>5</v>
      </c>
      <c r="J14" s="168">
        <f t="shared" si="3"/>
        <v>14</v>
      </c>
      <c r="K14" s="168"/>
      <c r="L14" s="168">
        <v>2</v>
      </c>
      <c r="M14" s="168">
        <v>0</v>
      </c>
      <c r="N14" s="168">
        <f t="shared" si="4"/>
        <v>2</v>
      </c>
      <c r="O14" s="168"/>
      <c r="P14" s="168">
        <f t="shared" si="0"/>
        <v>14</v>
      </c>
      <c r="Q14" s="168">
        <f t="shared" si="0"/>
        <v>8</v>
      </c>
      <c r="R14" s="168"/>
      <c r="S14" s="288">
        <f t="shared" si="1"/>
        <v>22</v>
      </c>
      <c r="T14" s="78"/>
      <c r="U14" s="78"/>
    </row>
    <row r="15" spans="1:27" ht="12" customHeight="1">
      <c r="B15" s="2212"/>
      <c r="C15" s="287" t="s">
        <v>26</v>
      </c>
      <c r="D15" s="168">
        <v>7</v>
      </c>
      <c r="E15" s="168">
        <v>3</v>
      </c>
      <c r="F15" s="168">
        <f>SUM(D15:E15)</f>
        <v>10</v>
      </c>
      <c r="G15" s="168"/>
      <c r="H15" s="168">
        <v>0</v>
      </c>
      <c r="I15" s="168">
        <v>3</v>
      </c>
      <c r="J15" s="168">
        <f>SUM(H15:I15)</f>
        <v>3</v>
      </c>
      <c r="K15" s="168"/>
      <c r="L15" s="168">
        <v>0</v>
      </c>
      <c r="M15" s="168">
        <v>0</v>
      </c>
      <c r="N15" s="168">
        <f>SUM(L15:M15)</f>
        <v>0</v>
      </c>
      <c r="O15" s="168"/>
      <c r="P15" s="168">
        <f t="shared" si="0"/>
        <v>7</v>
      </c>
      <c r="Q15" s="168">
        <f t="shared" si="0"/>
        <v>6</v>
      </c>
      <c r="R15" s="168"/>
      <c r="S15" s="288">
        <f t="shared" si="1"/>
        <v>13</v>
      </c>
      <c r="T15" s="78"/>
      <c r="U15" s="78"/>
    </row>
    <row r="16" spans="1:27" ht="12" customHeight="1">
      <c r="B16" s="2212"/>
      <c r="C16" s="287" t="s">
        <v>27</v>
      </c>
      <c r="D16" s="168">
        <v>0</v>
      </c>
      <c r="E16" s="168">
        <v>0</v>
      </c>
      <c r="F16" s="168">
        <f>SUM(D16:E16)</f>
        <v>0</v>
      </c>
      <c r="G16" s="168"/>
      <c r="H16" s="168">
        <v>1</v>
      </c>
      <c r="I16" s="168">
        <v>0</v>
      </c>
      <c r="J16" s="168">
        <f>SUM(H16:I16)</f>
        <v>1</v>
      </c>
      <c r="K16" s="168"/>
      <c r="L16" s="168">
        <v>0</v>
      </c>
      <c r="M16" s="168">
        <v>0</v>
      </c>
      <c r="N16" s="168">
        <f>SUM(L16:M16)</f>
        <v>0</v>
      </c>
      <c r="O16" s="168"/>
      <c r="P16" s="168">
        <f>SUM(D16+H16+L16)</f>
        <v>1</v>
      </c>
      <c r="Q16" s="168">
        <f>SUM(E16+I16+M16)</f>
        <v>0</v>
      </c>
      <c r="R16" s="168"/>
      <c r="S16" s="288">
        <f>SUM(P16:Q16)</f>
        <v>1</v>
      </c>
      <c r="T16" s="78"/>
      <c r="U16" s="78"/>
    </row>
    <row r="17" spans="2:30" ht="12" customHeight="1">
      <c r="B17" s="2213"/>
      <c r="C17" s="287" t="s">
        <v>127</v>
      </c>
      <c r="D17" s="168">
        <v>9</v>
      </c>
      <c r="E17" s="168">
        <v>0</v>
      </c>
      <c r="F17" s="168">
        <f>SUM(D17:E17)</f>
        <v>9</v>
      </c>
      <c r="G17" s="168"/>
      <c r="H17" s="168">
        <v>2</v>
      </c>
      <c r="I17" s="168">
        <v>1</v>
      </c>
      <c r="J17" s="168">
        <f>SUM(H17:I17)</f>
        <v>3</v>
      </c>
      <c r="K17" s="168"/>
      <c r="L17" s="168">
        <v>0</v>
      </c>
      <c r="M17" s="168">
        <v>1</v>
      </c>
      <c r="N17" s="168">
        <f>SUM(L17:M17)</f>
        <v>1</v>
      </c>
      <c r="O17" s="168"/>
      <c r="P17" s="292">
        <f t="shared" si="0"/>
        <v>11</v>
      </c>
      <c r="Q17" s="292">
        <f t="shared" si="0"/>
        <v>2</v>
      </c>
      <c r="R17" s="292"/>
      <c r="S17" s="293">
        <f t="shared" si="1"/>
        <v>13</v>
      </c>
      <c r="T17" s="78"/>
      <c r="U17" s="78"/>
      <c r="X17" s="2280"/>
      <c r="Y17" s="2280"/>
      <c r="Z17" s="2280"/>
      <c r="AA17" s="2280"/>
      <c r="AB17" s="2280"/>
      <c r="AC17" s="2280"/>
      <c r="AD17" s="2280"/>
    </row>
    <row r="18" spans="2:30" ht="12.75" customHeight="1">
      <c r="B18" s="2211">
        <v>1402</v>
      </c>
      <c r="C18" s="122" t="s">
        <v>29</v>
      </c>
      <c r="D18" s="71">
        <f>SUM(D19:D27)</f>
        <v>105</v>
      </c>
      <c r="E18" s="71">
        <f t="shared" ref="E18:O18" si="5">SUM(E19:E27)</f>
        <v>83</v>
      </c>
      <c r="F18" s="71">
        <f t="shared" si="2"/>
        <v>188</v>
      </c>
      <c r="G18" s="71">
        <f t="shared" si="5"/>
        <v>0</v>
      </c>
      <c r="H18" s="71">
        <f t="shared" si="5"/>
        <v>49</v>
      </c>
      <c r="I18" s="71">
        <f t="shared" si="5"/>
        <v>49</v>
      </c>
      <c r="J18" s="71">
        <f t="shared" si="3"/>
        <v>98</v>
      </c>
      <c r="K18" s="71">
        <f t="shared" si="5"/>
        <v>0</v>
      </c>
      <c r="L18" s="71">
        <f t="shared" si="5"/>
        <v>2</v>
      </c>
      <c r="M18" s="71">
        <f t="shared" si="5"/>
        <v>2</v>
      </c>
      <c r="N18" s="71">
        <f t="shared" si="4"/>
        <v>4</v>
      </c>
      <c r="O18" s="71">
        <f t="shared" si="5"/>
        <v>0</v>
      </c>
      <c r="P18" s="15">
        <f t="shared" si="0"/>
        <v>156</v>
      </c>
      <c r="Q18" s="15">
        <f t="shared" si="0"/>
        <v>134</v>
      </c>
      <c r="R18" s="15"/>
      <c r="S18" s="68">
        <f t="shared" si="1"/>
        <v>290</v>
      </c>
      <c r="T18" s="78"/>
      <c r="U18" s="78"/>
      <c r="X18" s="2280"/>
      <c r="Y18" s="2280"/>
      <c r="Z18" s="2280"/>
      <c r="AA18" s="2280"/>
      <c r="AB18" s="2280"/>
      <c r="AC18" s="2280"/>
      <c r="AD18" s="2280"/>
    </row>
    <row r="19" spans="2:30" ht="12" customHeight="1">
      <c r="B19" s="2212"/>
      <c r="C19" s="289" t="s">
        <v>114</v>
      </c>
      <c r="D19" s="168">
        <v>37</v>
      </c>
      <c r="E19" s="168">
        <v>30</v>
      </c>
      <c r="F19" s="168">
        <f t="shared" si="2"/>
        <v>67</v>
      </c>
      <c r="G19" s="168"/>
      <c r="H19" s="168">
        <v>10</v>
      </c>
      <c r="I19" s="168">
        <v>16</v>
      </c>
      <c r="J19" s="168">
        <f t="shared" si="3"/>
        <v>26</v>
      </c>
      <c r="K19" s="168"/>
      <c r="L19" s="168">
        <v>1</v>
      </c>
      <c r="M19" s="168">
        <v>0</v>
      </c>
      <c r="N19" s="168">
        <f t="shared" si="4"/>
        <v>1</v>
      </c>
      <c r="O19" s="168"/>
      <c r="P19" s="285">
        <f t="shared" si="0"/>
        <v>48</v>
      </c>
      <c r="Q19" s="285">
        <f t="shared" si="0"/>
        <v>46</v>
      </c>
      <c r="R19" s="285"/>
      <c r="S19" s="286">
        <f t="shared" si="1"/>
        <v>94</v>
      </c>
      <c r="T19" s="78"/>
      <c r="U19" s="78"/>
      <c r="X19" s="2280"/>
      <c r="Y19" s="2280"/>
      <c r="Z19" s="2280"/>
      <c r="AA19" s="2280"/>
      <c r="AB19" s="2280"/>
      <c r="AC19" s="2280"/>
      <c r="AD19" s="2280"/>
    </row>
    <row r="20" spans="2:30" ht="12" customHeight="1">
      <c r="B20" s="2212"/>
      <c r="C20" s="289" t="s">
        <v>31</v>
      </c>
      <c r="D20" s="168">
        <v>23</v>
      </c>
      <c r="E20" s="168">
        <v>13</v>
      </c>
      <c r="F20" s="168">
        <f t="shared" si="2"/>
        <v>36</v>
      </c>
      <c r="G20" s="168"/>
      <c r="H20" s="168">
        <v>6</v>
      </c>
      <c r="I20" s="168">
        <v>0</v>
      </c>
      <c r="J20" s="168">
        <f t="shared" si="3"/>
        <v>6</v>
      </c>
      <c r="K20" s="168"/>
      <c r="L20" s="168">
        <v>0</v>
      </c>
      <c r="M20" s="168">
        <v>0</v>
      </c>
      <c r="N20" s="168">
        <f t="shared" si="4"/>
        <v>0</v>
      </c>
      <c r="O20" s="168"/>
      <c r="P20" s="168">
        <f t="shared" si="0"/>
        <v>29</v>
      </c>
      <c r="Q20" s="168">
        <f t="shared" si="0"/>
        <v>13</v>
      </c>
      <c r="R20" s="168"/>
      <c r="S20" s="288">
        <f t="shared" si="1"/>
        <v>42</v>
      </c>
      <c r="T20" s="78"/>
      <c r="U20" s="278"/>
      <c r="V20" s="294"/>
      <c r="W20" s="83"/>
      <c r="X20" s="2280"/>
      <c r="Y20" s="2280"/>
      <c r="Z20" s="2280"/>
      <c r="AA20" s="2280"/>
      <c r="AB20" s="2280"/>
      <c r="AC20" s="2280"/>
      <c r="AD20" s="2280"/>
    </row>
    <row r="21" spans="2:30" ht="12" customHeight="1">
      <c r="B21" s="2212"/>
      <c r="C21" s="289" t="s">
        <v>32</v>
      </c>
      <c r="D21" s="168">
        <v>9</v>
      </c>
      <c r="E21" s="168">
        <v>8</v>
      </c>
      <c r="F21" s="168">
        <f t="shared" si="2"/>
        <v>17</v>
      </c>
      <c r="G21" s="168"/>
      <c r="H21" s="168">
        <v>5</v>
      </c>
      <c r="I21" s="168">
        <v>9</v>
      </c>
      <c r="J21" s="168">
        <f t="shared" si="3"/>
        <v>14</v>
      </c>
      <c r="K21" s="168"/>
      <c r="L21" s="168">
        <v>0</v>
      </c>
      <c r="M21" s="168">
        <v>0</v>
      </c>
      <c r="N21" s="168">
        <f t="shared" si="4"/>
        <v>0</v>
      </c>
      <c r="O21" s="168"/>
      <c r="P21" s="168">
        <f t="shared" si="0"/>
        <v>14</v>
      </c>
      <c r="Q21" s="168">
        <f t="shared" si="0"/>
        <v>17</v>
      </c>
      <c r="R21" s="168"/>
      <c r="S21" s="288">
        <f t="shared" si="1"/>
        <v>31</v>
      </c>
      <c r="T21" s="78"/>
      <c r="U21" s="78"/>
      <c r="X21" s="2280"/>
      <c r="Y21" s="2280"/>
      <c r="Z21" s="2280"/>
      <c r="AA21" s="2280"/>
      <c r="AB21" s="2280"/>
      <c r="AC21" s="2280"/>
      <c r="AD21" s="2280"/>
    </row>
    <row r="22" spans="2:30" ht="12" customHeight="1">
      <c r="B22" s="2212"/>
      <c r="C22" s="289" t="s">
        <v>131</v>
      </c>
      <c r="D22" s="168">
        <v>7</v>
      </c>
      <c r="E22" s="168">
        <v>9</v>
      </c>
      <c r="F22" s="168">
        <f t="shared" si="2"/>
        <v>16</v>
      </c>
      <c r="G22" s="168"/>
      <c r="H22" s="168">
        <v>7</v>
      </c>
      <c r="I22" s="168">
        <v>3</v>
      </c>
      <c r="J22" s="168">
        <f t="shared" si="3"/>
        <v>10</v>
      </c>
      <c r="K22" s="168"/>
      <c r="L22" s="168">
        <v>0</v>
      </c>
      <c r="M22" s="168">
        <v>0</v>
      </c>
      <c r="N22" s="168">
        <f t="shared" si="4"/>
        <v>0</v>
      </c>
      <c r="O22" s="168"/>
      <c r="P22" s="168">
        <f t="shared" si="0"/>
        <v>14</v>
      </c>
      <c r="Q22" s="168">
        <f t="shared" si="0"/>
        <v>12</v>
      </c>
      <c r="R22" s="168"/>
      <c r="S22" s="288">
        <f t="shared" si="1"/>
        <v>26</v>
      </c>
      <c r="T22" s="78"/>
      <c r="U22" s="78"/>
      <c r="X22" s="2280"/>
      <c r="Y22" s="2280"/>
      <c r="Z22" s="2280"/>
      <c r="AA22" s="2280"/>
      <c r="AB22" s="2280"/>
      <c r="AC22" s="2280"/>
      <c r="AD22" s="2280"/>
    </row>
    <row r="23" spans="2:30" ht="12" customHeight="1">
      <c r="B23" s="2212"/>
      <c r="C23" s="289" t="s">
        <v>132</v>
      </c>
      <c r="D23" s="168">
        <v>4</v>
      </c>
      <c r="E23" s="168">
        <v>5</v>
      </c>
      <c r="F23" s="168">
        <f t="shared" si="2"/>
        <v>9</v>
      </c>
      <c r="G23" s="168"/>
      <c r="H23" s="168">
        <v>7</v>
      </c>
      <c r="I23" s="168">
        <v>4</v>
      </c>
      <c r="J23" s="168">
        <f t="shared" si="3"/>
        <v>11</v>
      </c>
      <c r="K23" s="168"/>
      <c r="L23" s="168">
        <v>0</v>
      </c>
      <c r="M23" s="168">
        <v>0</v>
      </c>
      <c r="N23" s="168">
        <f t="shared" si="4"/>
        <v>0</v>
      </c>
      <c r="O23" s="168"/>
      <c r="P23" s="168">
        <f t="shared" si="0"/>
        <v>11</v>
      </c>
      <c r="Q23" s="168">
        <f t="shared" si="0"/>
        <v>9</v>
      </c>
      <c r="R23" s="168"/>
      <c r="S23" s="288">
        <f t="shared" si="1"/>
        <v>20</v>
      </c>
      <c r="T23" s="78"/>
      <c r="U23" s="78"/>
      <c r="X23" s="2280"/>
      <c r="Y23" s="2280"/>
      <c r="Z23" s="2280"/>
      <c r="AA23" s="2280"/>
      <c r="AB23" s="2280"/>
      <c r="AC23" s="2280"/>
      <c r="AD23" s="2280"/>
    </row>
    <row r="24" spans="2:30" ht="12" customHeight="1">
      <c r="B24" s="2212"/>
      <c r="C24" s="289" t="s">
        <v>35</v>
      </c>
      <c r="D24" s="168">
        <v>6</v>
      </c>
      <c r="E24" s="168">
        <v>4</v>
      </c>
      <c r="F24" s="168">
        <f t="shared" si="2"/>
        <v>10</v>
      </c>
      <c r="G24" s="168"/>
      <c r="H24" s="168">
        <v>2</v>
      </c>
      <c r="I24" s="168">
        <v>4</v>
      </c>
      <c r="J24" s="168">
        <f t="shared" si="3"/>
        <v>6</v>
      </c>
      <c r="K24" s="168"/>
      <c r="L24" s="168">
        <v>0</v>
      </c>
      <c r="M24" s="168">
        <v>0</v>
      </c>
      <c r="N24" s="168">
        <f t="shared" si="4"/>
        <v>0</v>
      </c>
      <c r="O24" s="168"/>
      <c r="P24" s="168">
        <f t="shared" si="0"/>
        <v>8</v>
      </c>
      <c r="Q24" s="168">
        <f t="shared" si="0"/>
        <v>8</v>
      </c>
      <c r="R24" s="168"/>
      <c r="S24" s="288">
        <f t="shared" si="1"/>
        <v>16</v>
      </c>
      <c r="T24" s="78"/>
      <c r="U24" s="78"/>
    </row>
    <row r="25" spans="2:30" ht="12" customHeight="1">
      <c r="B25" s="2212"/>
      <c r="C25" s="289" t="s">
        <v>133</v>
      </c>
      <c r="D25" s="168">
        <v>9</v>
      </c>
      <c r="E25" s="168">
        <v>10</v>
      </c>
      <c r="F25" s="168">
        <f t="shared" si="2"/>
        <v>19</v>
      </c>
      <c r="G25" s="168"/>
      <c r="H25" s="168">
        <v>3</v>
      </c>
      <c r="I25" s="168">
        <v>1</v>
      </c>
      <c r="J25" s="168">
        <f t="shared" si="3"/>
        <v>4</v>
      </c>
      <c r="K25" s="168"/>
      <c r="L25" s="168">
        <v>0</v>
      </c>
      <c r="M25" s="168">
        <v>0</v>
      </c>
      <c r="N25" s="168">
        <f t="shared" si="4"/>
        <v>0</v>
      </c>
      <c r="O25" s="168"/>
      <c r="P25" s="168">
        <f t="shared" si="0"/>
        <v>12</v>
      </c>
      <c r="Q25" s="168">
        <f t="shared" si="0"/>
        <v>11</v>
      </c>
      <c r="R25" s="168"/>
      <c r="S25" s="288">
        <f t="shared" si="1"/>
        <v>23</v>
      </c>
      <c r="T25" s="78"/>
      <c r="U25" s="78"/>
    </row>
    <row r="26" spans="2:30" ht="12" customHeight="1">
      <c r="B26" s="2212"/>
      <c r="C26" s="287" t="s">
        <v>37</v>
      </c>
      <c r="D26" s="168">
        <v>10</v>
      </c>
      <c r="E26" s="168">
        <v>4</v>
      </c>
      <c r="F26" s="168">
        <f>SUM(D26:E26)</f>
        <v>14</v>
      </c>
      <c r="G26" s="168"/>
      <c r="H26" s="168">
        <v>9</v>
      </c>
      <c r="I26" s="168">
        <v>12</v>
      </c>
      <c r="J26" s="168">
        <f>SUM(H26:I26)</f>
        <v>21</v>
      </c>
      <c r="K26" s="168"/>
      <c r="L26" s="168">
        <v>0</v>
      </c>
      <c r="M26" s="168">
        <v>2</v>
      </c>
      <c r="N26" s="168">
        <f>SUM(L26:M26)</f>
        <v>2</v>
      </c>
      <c r="O26" s="168"/>
      <c r="P26" s="168">
        <f t="shared" si="0"/>
        <v>19</v>
      </c>
      <c r="Q26" s="168">
        <f t="shared" si="0"/>
        <v>18</v>
      </c>
      <c r="R26" s="168"/>
      <c r="S26" s="288">
        <f t="shared" si="1"/>
        <v>37</v>
      </c>
      <c r="T26" s="78"/>
      <c r="U26" s="78"/>
    </row>
    <row r="27" spans="2:30" ht="12" customHeight="1">
      <c r="B27" s="2213"/>
      <c r="C27" s="287" t="s">
        <v>134</v>
      </c>
      <c r="D27" s="168">
        <v>0</v>
      </c>
      <c r="E27" s="168">
        <v>0</v>
      </c>
      <c r="F27" s="168">
        <f t="shared" si="2"/>
        <v>0</v>
      </c>
      <c r="G27" s="168"/>
      <c r="H27" s="168">
        <v>0</v>
      </c>
      <c r="I27" s="168">
        <v>0</v>
      </c>
      <c r="J27" s="168">
        <f t="shared" si="3"/>
        <v>0</v>
      </c>
      <c r="K27" s="168"/>
      <c r="L27" s="168">
        <v>1</v>
      </c>
      <c r="M27" s="168">
        <v>0</v>
      </c>
      <c r="N27" s="168">
        <f t="shared" si="4"/>
        <v>1</v>
      </c>
      <c r="O27" s="168"/>
      <c r="P27" s="292">
        <f t="shared" si="0"/>
        <v>1</v>
      </c>
      <c r="Q27" s="292">
        <f t="shared" si="0"/>
        <v>0</v>
      </c>
      <c r="R27" s="292"/>
      <c r="S27" s="293">
        <f t="shared" si="1"/>
        <v>1</v>
      </c>
      <c r="T27" s="78"/>
      <c r="U27" s="78"/>
    </row>
    <row r="28" spans="2:30" ht="12.75" customHeight="1">
      <c r="B28" s="2211">
        <v>1403</v>
      </c>
      <c r="C28" s="122" t="s">
        <v>39</v>
      </c>
      <c r="D28" s="71">
        <f>SUM(D29:D31)</f>
        <v>34</v>
      </c>
      <c r="E28" s="71">
        <f t="shared" ref="E28:O28" si="6">SUM(E29:E31)</f>
        <v>36</v>
      </c>
      <c r="F28" s="71">
        <f t="shared" si="2"/>
        <v>70</v>
      </c>
      <c r="G28" s="71">
        <f t="shared" si="6"/>
        <v>0</v>
      </c>
      <c r="H28" s="71">
        <f t="shared" si="6"/>
        <v>10</v>
      </c>
      <c r="I28" s="71">
        <f t="shared" si="6"/>
        <v>9</v>
      </c>
      <c r="J28" s="71">
        <f t="shared" si="3"/>
        <v>19</v>
      </c>
      <c r="K28" s="71">
        <f t="shared" si="6"/>
        <v>0</v>
      </c>
      <c r="L28" s="71">
        <f t="shared" si="6"/>
        <v>0</v>
      </c>
      <c r="M28" s="71">
        <f t="shared" si="6"/>
        <v>0</v>
      </c>
      <c r="N28" s="71">
        <f t="shared" si="4"/>
        <v>0</v>
      </c>
      <c r="O28" s="71">
        <f t="shared" si="6"/>
        <v>0</v>
      </c>
      <c r="P28" s="15">
        <f t="shared" si="0"/>
        <v>44</v>
      </c>
      <c r="Q28" s="15">
        <f t="shared" si="0"/>
        <v>45</v>
      </c>
      <c r="R28" s="15"/>
      <c r="S28" s="68">
        <f t="shared" si="1"/>
        <v>89</v>
      </c>
      <c r="T28" s="78"/>
      <c r="U28" s="78"/>
    </row>
    <row r="29" spans="2:30" ht="12" customHeight="1">
      <c r="B29" s="2212"/>
      <c r="C29" s="287" t="s">
        <v>40</v>
      </c>
      <c r="D29" s="168">
        <v>18</v>
      </c>
      <c r="E29" s="168">
        <v>18</v>
      </c>
      <c r="F29" s="168">
        <f t="shared" si="2"/>
        <v>36</v>
      </c>
      <c r="G29" s="168"/>
      <c r="H29" s="168">
        <v>4</v>
      </c>
      <c r="I29" s="168">
        <v>2</v>
      </c>
      <c r="J29" s="168">
        <f t="shared" si="3"/>
        <v>6</v>
      </c>
      <c r="K29" s="168"/>
      <c r="L29" s="168">
        <v>0</v>
      </c>
      <c r="M29" s="168">
        <v>0</v>
      </c>
      <c r="N29" s="168">
        <f t="shared" si="4"/>
        <v>0</v>
      </c>
      <c r="O29" s="168"/>
      <c r="P29" s="285">
        <f t="shared" si="0"/>
        <v>22</v>
      </c>
      <c r="Q29" s="285">
        <f t="shared" si="0"/>
        <v>20</v>
      </c>
      <c r="R29" s="285"/>
      <c r="S29" s="286">
        <f t="shared" si="1"/>
        <v>42</v>
      </c>
      <c r="T29" s="78"/>
      <c r="U29" s="78"/>
    </row>
    <row r="30" spans="2:30" ht="12" customHeight="1">
      <c r="B30" s="2212"/>
      <c r="C30" s="287" t="s">
        <v>41</v>
      </c>
      <c r="D30" s="168">
        <v>10</v>
      </c>
      <c r="E30" s="168">
        <v>11</v>
      </c>
      <c r="F30" s="168">
        <f t="shared" si="2"/>
        <v>21</v>
      </c>
      <c r="G30" s="168"/>
      <c r="H30" s="168">
        <v>1</v>
      </c>
      <c r="I30" s="168">
        <v>5</v>
      </c>
      <c r="J30" s="168">
        <f t="shared" si="3"/>
        <v>6</v>
      </c>
      <c r="K30" s="168"/>
      <c r="L30" s="168">
        <v>0</v>
      </c>
      <c r="M30" s="168">
        <v>0</v>
      </c>
      <c r="N30" s="168">
        <f t="shared" si="4"/>
        <v>0</v>
      </c>
      <c r="O30" s="168"/>
      <c r="P30" s="168">
        <f t="shared" si="0"/>
        <v>11</v>
      </c>
      <c r="Q30" s="168">
        <f t="shared" si="0"/>
        <v>16</v>
      </c>
      <c r="R30" s="168"/>
      <c r="S30" s="288">
        <f t="shared" si="1"/>
        <v>27</v>
      </c>
      <c r="T30" s="78"/>
      <c r="U30" s="78"/>
    </row>
    <row r="31" spans="2:30" ht="12" customHeight="1">
      <c r="B31" s="2212"/>
      <c r="C31" s="287" t="s">
        <v>42</v>
      </c>
      <c r="D31" s="168">
        <v>6</v>
      </c>
      <c r="E31" s="168">
        <v>7</v>
      </c>
      <c r="F31" s="168">
        <f t="shared" si="2"/>
        <v>13</v>
      </c>
      <c r="G31" s="168"/>
      <c r="H31" s="168">
        <v>5</v>
      </c>
      <c r="I31" s="168">
        <v>2</v>
      </c>
      <c r="J31" s="168">
        <f t="shared" si="3"/>
        <v>7</v>
      </c>
      <c r="K31" s="168"/>
      <c r="L31" s="168">
        <v>0</v>
      </c>
      <c r="M31" s="168">
        <v>0</v>
      </c>
      <c r="N31" s="168">
        <f t="shared" si="4"/>
        <v>0</v>
      </c>
      <c r="O31" s="168"/>
      <c r="P31" s="292">
        <f t="shared" si="0"/>
        <v>11</v>
      </c>
      <c r="Q31" s="292">
        <f t="shared" si="0"/>
        <v>9</v>
      </c>
      <c r="R31" s="292"/>
      <c r="S31" s="293">
        <f t="shared" si="1"/>
        <v>20</v>
      </c>
      <c r="T31" s="78"/>
      <c r="U31" s="78"/>
    </row>
    <row r="32" spans="2:30" ht="12.75" customHeight="1">
      <c r="B32" s="2204">
        <v>1404</v>
      </c>
      <c r="C32" s="122" t="s">
        <v>43</v>
      </c>
      <c r="D32" s="15">
        <f>SUM(D33:D34)</f>
        <v>34</v>
      </c>
      <c r="E32" s="15">
        <f t="shared" ref="E32:M32" si="7">SUM(E33:E34)</f>
        <v>34</v>
      </c>
      <c r="F32" s="71">
        <f t="shared" si="2"/>
        <v>68</v>
      </c>
      <c r="G32" s="71">
        <f t="shared" si="7"/>
        <v>0</v>
      </c>
      <c r="H32" s="71">
        <f t="shared" si="7"/>
        <v>18</v>
      </c>
      <c r="I32" s="71">
        <f t="shared" si="7"/>
        <v>18</v>
      </c>
      <c r="J32" s="71">
        <f t="shared" si="3"/>
        <v>36</v>
      </c>
      <c r="K32" s="71">
        <f t="shared" si="7"/>
        <v>0</v>
      </c>
      <c r="L32" s="71">
        <f t="shared" si="7"/>
        <v>1</v>
      </c>
      <c r="M32" s="71">
        <f t="shared" si="7"/>
        <v>0</v>
      </c>
      <c r="N32" s="71">
        <f t="shared" si="4"/>
        <v>1</v>
      </c>
      <c r="O32" s="15">
        <f>SUM(O33:O34)</f>
        <v>0</v>
      </c>
      <c r="P32" s="15">
        <f t="shared" si="0"/>
        <v>53</v>
      </c>
      <c r="Q32" s="15">
        <f t="shared" si="0"/>
        <v>52</v>
      </c>
      <c r="R32" s="15"/>
      <c r="S32" s="68">
        <f t="shared" si="1"/>
        <v>105</v>
      </c>
      <c r="T32" s="78"/>
      <c r="U32" s="78"/>
    </row>
    <row r="33" spans="1:20" ht="12" customHeight="1">
      <c r="B33" s="2205"/>
      <c r="C33" s="289" t="s">
        <v>128</v>
      </c>
      <c r="D33" s="168">
        <v>17</v>
      </c>
      <c r="E33" s="168">
        <v>22</v>
      </c>
      <c r="F33" s="168">
        <f t="shared" si="2"/>
        <v>39</v>
      </c>
      <c r="G33" s="168"/>
      <c r="H33" s="168">
        <v>7</v>
      </c>
      <c r="I33" s="168">
        <v>10</v>
      </c>
      <c r="J33" s="168">
        <f t="shared" si="3"/>
        <v>17</v>
      </c>
      <c r="K33" s="168"/>
      <c r="L33" s="168">
        <v>0</v>
      </c>
      <c r="M33" s="168">
        <v>0</v>
      </c>
      <c r="N33" s="168">
        <f t="shared" si="4"/>
        <v>0</v>
      </c>
      <c r="O33" s="168"/>
      <c r="P33" s="285">
        <f t="shared" si="0"/>
        <v>24</v>
      </c>
      <c r="Q33" s="285">
        <f t="shared" si="0"/>
        <v>32</v>
      </c>
      <c r="R33" s="285"/>
      <c r="S33" s="286">
        <f t="shared" si="1"/>
        <v>56</v>
      </c>
      <c r="T33" s="78"/>
    </row>
    <row r="34" spans="1:20" ht="12" customHeight="1">
      <c r="B34" s="2205"/>
      <c r="C34" s="289" t="s">
        <v>45</v>
      </c>
      <c r="D34" s="168">
        <v>17</v>
      </c>
      <c r="E34" s="168">
        <v>12</v>
      </c>
      <c r="F34" s="168">
        <f t="shared" si="2"/>
        <v>29</v>
      </c>
      <c r="G34" s="168"/>
      <c r="H34" s="168">
        <v>11</v>
      </c>
      <c r="I34" s="168">
        <v>8</v>
      </c>
      <c r="J34" s="168">
        <f t="shared" si="3"/>
        <v>19</v>
      </c>
      <c r="K34" s="168"/>
      <c r="L34" s="168">
        <v>1</v>
      </c>
      <c r="M34" s="168">
        <v>0</v>
      </c>
      <c r="N34" s="168">
        <f t="shared" si="4"/>
        <v>1</v>
      </c>
      <c r="O34" s="168"/>
      <c r="P34" s="292">
        <f t="shared" si="0"/>
        <v>29</v>
      </c>
      <c r="Q34" s="292">
        <f t="shared" si="0"/>
        <v>20</v>
      </c>
      <c r="R34" s="292"/>
      <c r="S34" s="293">
        <f t="shared" si="1"/>
        <v>49</v>
      </c>
      <c r="T34" s="78"/>
    </row>
    <row r="35" spans="1:20" ht="12.75" customHeight="1">
      <c r="B35" s="2211">
        <v>1405</v>
      </c>
      <c r="C35" s="98" t="s">
        <v>46</v>
      </c>
      <c r="D35" s="15">
        <f>SUM(D36:D39)</f>
        <v>57</v>
      </c>
      <c r="E35" s="15">
        <f>SUM(E36:E39)</f>
        <v>47</v>
      </c>
      <c r="F35" s="71">
        <f t="shared" si="2"/>
        <v>104</v>
      </c>
      <c r="G35" s="71">
        <f>SUM(G37:G39)</f>
        <v>0</v>
      </c>
      <c r="H35" s="71">
        <f>SUM(H36:H39)</f>
        <v>14</v>
      </c>
      <c r="I35" s="71">
        <f>SUM(I36:I39)</f>
        <v>18</v>
      </c>
      <c r="J35" s="71">
        <f t="shared" si="3"/>
        <v>32</v>
      </c>
      <c r="K35" s="71">
        <f>SUM(K37:K39)</f>
        <v>0</v>
      </c>
      <c r="L35" s="71">
        <f>SUM(L36:L39)</f>
        <v>1</v>
      </c>
      <c r="M35" s="71">
        <f>SUM(M36:M39)</f>
        <v>2</v>
      </c>
      <c r="N35" s="71">
        <f t="shared" si="4"/>
        <v>3</v>
      </c>
      <c r="O35" s="15">
        <f>SUM(O37:O39)</f>
        <v>0</v>
      </c>
      <c r="P35" s="280">
        <f t="shared" si="0"/>
        <v>72</v>
      </c>
      <c r="Q35" s="280">
        <f t="shared" si="0"/>
        <v>67</v>
      </c>
      <c r="R35" s="280"/>
      <c r="S35" s="281">
        <f t="shared" si="1"/>
        <v>139</v>
      </c>
      <c r="T35" s="78"/>
    </row>
    <row r="36" spans="1:20" ht="12.75" customHeight="1">
      <c r="B36" s="2212"/>
      <c r="C36" s="289" t="s">
        <v>47</v>
      </c>
      <c r="D36" s="168">
        <v>21</v>
      </c>
      <c r="E36" s="168">
        <v>10</v>
      </c>
      <c r="F36" s="168">
        <f>SUM(D36:E36)</f>
        <v>31</v>
      </c>
      <c r="G36" s="168"/>
      <c r="H36" s="168">
        <v>7</v>
      </c>
      <c r="I36" s="168">
        <v>5</v>
      </c>
      <c r="J36" s="168">
        <f>SUM(H36:I36)</f>
        <v>12</v>
      </c>
      <c r="K36" s="168"/>
      <c r="L36" s="168">
        <v>1</v>
      </c>
      <c r="M36" s="168">
        <v>1</v>
      </c>
      <c r="N36" s="168">
        <f>SUM(L36:M36)</f>
        <v>2</v>
      </c>
      <c r="O36" s="168"/>
      <c r="P36" s="168">
        <f>SUM(D36+H36+L36)</f>
        <v>29</v>
      </c>
      <c r="Q36" s="168">
        <f>SUM(E36+I36+M36)</f>
        <v>16</v>
      </c>
      <c r="R36" s="168"/>
      <c r="S36" s="288">
        <f>SUM(P36:Q36)</f>
        <v>45</v>
      </c>
      <c r="T36" s="78"/>
    </row>
    <row r="37" spans="1:20" ht="12" customHeight="1">
      <c r="B37" s="2212"/>
      <c r="C37" s="289" t="s">
        <v>48</v>
      </c>
      <c r="D37" s="168">
        <v>32</v>
      </c>
      <c r="E37" s="168">
        <v>35</v>
      </c>
      <c r="F37" s="168">
        <f t="shared" si="2"/>
        <v>67</v>
      </c>
      <c r="G37" s="168"/>
      <c r="H37" s="168">
        <v>6</v>
      </c>
      <c r="I37" s="168">
        <v>12</v>
      </c>
      <c r="J37" s="168">
        <f t="shared" si="3"/>
        <v>18</v>
      </c>
      <c r="K37" s="168"/>
      <c r="L37" s="168">
        <v>0</v>
      </c>
      <c r="M37" s="168">
        <v>1</v>
      </c>
      <c r="N37" s="168">
        <f t="shared" si="4"/>
        <v>1</v>
      </c>
      <c r="O37" s="168"/>
      <c r="P37" s="168">
        <f t="shared" si="0"/>
        <v>38</v>
      </c>
      <c r="Q37" s="168">
        <f t="shared" si="0"/>
        <v>48</v>
      </c>
      <c r="R37" s="168"/>
      <c r="S37" s="288">
        <f t="shared" si="1"/>
        <v>86</v>
      </c>
    </row>
    <row r="38" spans="1:20" ht="12" customHeight="1">
      <c r="B38" s="2212"/>
      <c r="C38" s="289" t="s">
        <v>49</v>
      </c>
      <c r="D38" s="168">
        <v>0</v>
      </c>
      <c r="E38" s="168">
        <v>0</v>
      </c>
      <c r="F38" s="168">
        <f t="shared" si="2"/>
        <v>0</v>
      </c>
      <c r="G38" s="168"/>
      <c r="H38" s="168">
        <v>0</v>
      </c>
      <c r="I38" s="168">
        <v>0</v>
      </c>
      <c r="J38" s="168">
        <f t="shared" si="3"/>
        <v>0</v>
      </c>
      <c r="K38" s="168"/>
      <c r="L38" s="168">
        <v>0</v>
      </c>
      <c r="M38" s="168">
        <v>0</v>
      </c>
      <c r="N38" s="168">
        <f t="shared" si="4"/>
        <v>0</v>
      </c>
      <c r="O38" s="168"/>
      <c r="P38" s="168">
        <f t="shared" si="0"/>
        <v>0</v>
      </c>
      <c r="Q38" s="168">
        <f t="shared" si="0"/>
        <v>0</v>
      </c>
      <c r="R38" s="168"/>
      <c r="S38" s="288">
        <f t="shared" si="1"/>
        <v>0</v>
      </c>
    </row>
    <row r="39" spans="1:20" s="83" customFormat="1" ht="12" customHeight="1">
      <c r="A39" s="230"/>
      <c r="B39" s="2212"/>
      <c r="C39" s="289" t="s">
        <v>50</v>
      </c>
      <c r="D39" s="168">
        <v>4</v>
      </c>
      <c r="E39" s="168">
        <v>2</v>
      </c>
      <c r="F39" s="168">
        <f t="shared" si="2"/>
        <v>6</v>
      </c>
      <c r="G39" s="168"/>
      <c r="H39" s="168">
        <v>1</v>
      </c>
      <c r="I39" s="168">
        <v>1</v>
      </c>
      <c r="J39" s="168">
        <f t="shared" si="3"/>
        <v>2</v>
      </c>
      <c r="K39" s="168"/>
      <c r="L39" s="168">
        <v>0</v>
      </c>
      <c r="M39" s="168">
        <v>0</v>
      </c>
      <c r="N39" s="168">
        <f t="shared" si="4"/>
        <v>0</v>
      </c>
      <c r="O39" s="168"/>
      <c r="P39" s="168">
        <f t="shared" si="0"/>
        <v>5</v>
      </c>
      <c r="Q39" s="168">
        <f t="shared" si="0"/>
        <v>3</v>
      </c>
      <c r="R39" s="168"/>
      <c r="S39" s="288">
        <f t="shared" si="1"/>
        <v>8</v>
      </c>
    </row>
    <row r="40" spans="1:20" ht="12.75" customHeight="1">
      <c r="B40" s="2211">
        <v>1406</v>
      </c>
      <c r="C40" s="122" t="s">
        <v>51</v>
      </c>
      <c r="D40" s="15">
        <f>SUM(D41:D46)</f>
        <v>58</v>
      </c>
      <c r="E40" s="15">
        <f>SUM(E41:E46)</f>
        <v>51</v>
      </c>
      <c r="F40" s="71">
        <f t="shared" si="2"/>
        <v>109</v>
      </c>
      <c r="G40" s="71">
        <f>SUM(G41:G46)</f>
        <v>0</v>
      </c>
      <c r="H40" s="71">
        <f>SUM(H41:H46)</f>
        <v>19</v>
      </c>
      <c r="I40" s="71">
        <f>SUM(I41:I46)</f>
        <v>42</v>
      </c>
      <c r="J40" s="71">
        <f t="shared" si="3"/>
        <v>61</v>
      </c>
      <c r="K40" s="71">
        <f>SUM(K41:K46)</f>
        <v>0</v>
      </c>
      <c r="L40" s="71">
        <f>SUM(L41:L46)</f>
        <v>3</v>
      </c>
      <c r="M40" s="71">
        <f>SUM(M41:M46)</f>
        <v>9</v>
      </c>
      <c r="N40" s="71">
        <f t="shared" si="4"/>
        <v>12</v>
      </c>
      <c r="O40" s="15">
        <f>SUM(O41:O46)</f>
        <v>0</v>
      </c>
      <c r="P40" s="15">
        <f t="shared" si="0"/>
        <v>80</v>
      </c>
      <c r="Q40" s="15">
        <f t="shared" si="0"/>
        <v>102</v>
      </c>
      <c r="R40" s="15"/>
      <c r="S40" s="68">
        <f t="shared" si="1"/>
        <v>182</v>
      </c>
    </row>
    <row r="41" spans="1:20" ht="12" customHeight="1">
      <c r="B41" s="2212"/>
      <c r="C41" s="289" t="s">
        <v>52</v>
      </c>
      <c r="D41" s="168">
        <v>34</v>
      </c>
      <c r="E41" s="168">
        <v>30</v>
      </c>
      <c r="F41" s="168">
        <f t="shared" si="2"/>
        <v>64</v>
      </c>
      <c r="G41" s="168"/>
      <c r="H41" s="168">
        <v>9</v>
      </c>
      <c r="I41" s="168">
        <v>24</v>
      </c>
      <c r="J41" s="168">
        <f t="shared" si="3"/>
        <v>33</v>
      </c>
      <c r="K41" s="168"/>
      <c r="L41" s="168">
        <v>1</v>
      </c>
      <c r="M41" s="168">
        <v>3</v>
      </c>
      <c r="N41" s="168">
        <f t="shared" si="4"/>
        <v>4</v>
      </c>
      <c r="O41" s="168"/>
      <c r="P41" s="285">
        <f t="shared" si="0"/>
        <v>44</v>
      </c>
      <c r="Q41" s="285">
        <f t="shared" si="0"/>
        <v>57</v>
      </c>
      <c r="R41" s="285"/>
      <c r="S41" s="286">
        <f t="shared" si="1"/>
        <v>101</v>
      </c>
    </row>
    <row r="42" spans="1:20" ht="12" customHeight="1">
      <c r="B42" s="2212"/>
      <c r="C42" s="289" t="s">
        <v>95</v>
      </c>
      <c r="D42" s="168">
        <v>2</v>
      </c>
      <c r="E42" s="168">
        <v>6</v>
      </c>
      <c r="F42" s="168">
        <f>SUM(D42:E42)</f>
        <v>8</v>
      </c>
      <c r="G42" s="168"/>
      <c r="H42" s="168">
        <v>4</v>
      </c>
      <c r="I42" s="168">
        <v>2</v>
      </c>
      <c r="J42" s="168">
        <f>SUM(H42:I42)</f>
        <v>6</v>
      </c>
      <c r="K42" s="168"/>
      <c r="L42" s="168">
        <v>1</v>
      </c>
      <c r="M42" s="168">
        <v>0</v>
      </c>
      <c r="N42" s="168">
        <f>SUM(L42:M42)</f>
        <v>1</v>
      </c>
      <c r="O42" s="168"/>
      <c r="P42" s="168">
        <f>SUM(D42+H42+L42)</f>
        <v>7</v>
      </c>
      <c r="Q42" s="168">
        <f>SUM(E42+I42+M42)</f>
        <v>8</v>
      </c>
      <c r="R42" s="168"/>
      <c r="S42" s="288">
        <f>SUM(P42:Q42)</f>
        <v>15</v>
      </c>
    </row>
    <row r="43" spans="1:20" ht="12" customHeight="1">
      <c r="B43" s="2212"/>
      <c r="C43" s="289" t="s">
        <v>53</v>
      </c>
      <c r="D43" s="168">
        <v>20</v>
      </c>
      <c r="E43" s="168">
        <v>9</v>
      </c>
      <c r="F43" s="168">
        <f t="shared" si="2"/>
        <v>29</v>
      </c>
      <c r="G43" s="168"/>
      <c r="H43" s="168">
        <v>1</v>
      </c>
      <c r="I43" s="168">
        <v>9</v>
      </c>
      <c r="J43" s="168">
        <f t="shared" si="3"/>
        <v>10</v>
      </c>
      <c r="K43" s="168"/>
      <c r="L43" s="168">
        <v>0</v>
      </c>
      <c r="M43" s="168">
        <v>0</v>
      </c>
      <c r="N43" s="168">
        <f t="shared" si="4"/>
        <v>0</v>
      </c>
      <c r="O43" s="168"/>
      <c r="P43" s="168">
        <f t="shared" si="0"/>
        <v>21</v>
      </c>
      <c r="Q43" s="168">
        <f t="shared" si="0"/>
        <v>18</v>
      </c>
      <c r="R43" s="168"/>
      <c r="S43" s="288">
        <f t="shared" si="1"/>
        <v>39</v>
      </c>
    </row>
    <row r="44" spans="1:20" ht="12" customHeight="1">
      <c r="B44" s="2212"/>
      <c r="C44" s="289" t="s">
        <v>135</v>
      </c>
      <c r="D44" s="168">
        <v>2</v>
      </c>
      <c r="E44" s="168">
        <v>5</v>
      </c>
      <c r="F44" s="168">
        <f>SUM(D44:E44)</f>
        <v>7</v>
      </c>
      <c r="G44" s="168"/>
      <c r="H44" s="168">
        <v>4</v>
      </c>
      <c r="I44" s="168">
        <v>2</v>
      </c>
      <c r="J44" s="168">
        <f>SUM(H44:I44)</f>
        <v>6</v>
      </c>
      <c r="K44" s="168"/>
      <c r="L44" s="168">
        <v>0</v>
      </c>
      <c r="M44" s="168">
        <v>2</v>
      </c>
      <c r="N44" s="168">
        <f>SUM(L44:M44)</f>
        <v>2</v>
      </c>
      <c r="O44" s="168"/>
      <c r="P44" s="168">
        <f>SUM(D44+H44+L44)</f>
        <v>6</v>
      </c>
      <c r="Q44" s="168">
        <f>SUM(E44+I44+M44)</f>
        <v>9</v>
      </c>
      <c r="R44" s="168"/>
      <c r="S44" s="288">
        <f>SUM(P44:Q44)</f>
        <v>15</v>
      </c>
    </row>
    <row r="45" spans="1:20" ht="12" customHeight="1">
      <c r="B45" s="2212"/>
      <c r="C45" s="289" t="s">
        <v>56</v>
      </c>
      <c r="D45" s="168">
        <v>0</v>
      </c>
      <c r="E45" s="168">
        <v>0</v>
      </c>
      <c r="F45" s="168">
        <f t="shared" si="2"/>
        <v>0</v>
      </c>
      <c r="G45" s="168"/>
      <c r="H45" s="168">
        <v>1</v>
      </c>
      <c r="I45" s="168">
        <v>5</v>
      </c>
      <c r="J45" s="168">
        <f t="shared" si="3"/>
        <v>6</v>
      </c>
      <c r="K45" s="168"/>
      <c r="L45" s="168">
        <v>1</v>
      </c>
      <c r="M45" s="168">
        <v>4</v>
      </c>
      <c r="N45" s="168">
        <f t="shared" si="4"/>
        <v>5</v>
      </c>
      <c r="O45" s="168"/>
      <c r="P45" s="168">
        <f>SUM(D45+H45+L45)</f>
        <v>2</v>
      </c>
      <c r="Q45" s="168">
        <f>SUM(E45+I45+M45)</f>
        <v>9</v>
      </c>
      <c r="R45" s="168"/>
      <c r="S45" s="288">
        <f>SUM(P45:Q45)</f>
        <v>11</v>
      </c>
    </row>
    <row r="46" spans="1:20" ht="12" customHeight="1">
      <c r="B46" s="2212"/>
      <c r="C46" s="289" t="s">
        <v>57</v>
      </c>
      <c r="D46" s="168">
        <v>0</v>
      </c>
      <c r="E46" s="168">
        <v>1</v>
      </c>
      <c r="F46" s="168">
        <f t="shared" si="2"/>
        <v>1</v>
      </c>
      <c r="G46" s="168"/>
      <c r="H46" s="168">
        <v>0</v>
      </c>
      <c r="I46" s="168">
        <v>0</v>
      </c>
      <c r="J46" s="168">
        <f t="shared" si="3"/>
        <v>0</v>
      </c>
      <c r="K46" s="168"/>
      <c r="L46" s="168">
        <v>0</v>
      </c>
      <c r="M46" s="168">
        <v>0</v>
      </c>
      <c r="N46" s="168">
        <f t="shared" si="4"/>
        <v>0</v>
      </c>
      <c r="O46" s="168"/>
      <c r="P46" s="292">
        <f t="shared" si="0"/>
        <v>0</v>
      </c>
      <c r="Q46" s="292">
        <f t="shared" si="0"/>
        <v>1</v>
      </c>
      <c r="R46" s="292"/>
      <c r="S46" s="293">
        <f t="shared" si="1"/>
        <v>1</v>
      </c>
    </row>
    <row r="47" spans="1:20" ht="12.75" customHeight="1">
      <c r="B47" s="2204">
        <v>1407</v>
      </c>
      <c r="C47" s="113" t="s">
        <v>58</v>
      </c>
      <c r="D47" s="15">
        <f>SUM(D48:D51)</f>
        <v>0</v>
      </c>
      <c r="E47" s="15">
        <f>SUM(E48:E51)</f>
        <v>2</v>
      </c>
      <c r="F47" s="71">
        <f t="shared" si="2"/>
        <v>2</v>
      </c>
      <c r="G47" s="71">
        <f>SUM(G48:G49)</f>
        <v>0</v>
      </c>
      <c r="H47" s="71">
        <f>SUM(H48:H51)</f>
        <v>12</v>
      </c>
      <c r="I47" s="71">
        <f>SUM(I48:I51)</f>
        <v>9</v>
      </c>
      <c r="J47" s="71">
        <f t="shared" si="3"/>
        <v>21</v>
      </c>
      <c r="K47" s="71">
        <f>SUM(K48:K49)</f>
        <v>0</v>
      </c>
      <c r="L47" s="71">
        <f>SUM(L48:L51)</f>
        <v>5</v>
      </c>
      <c r="M47" s="71">
        <f>SUM(M48:M51)</f>
        <v>5</v>
      </c>
      <c r="N47" s="71">
        <f t="shared" si="4"/>
        <v>10</v>
      </c>
      <c r="O47" s="15">
        <f>SUM(O48:O49)</f>
        <v>6</v>
      </c>
      <c r="P47" s="15">
        <f t="shared" si="0"/>
        <v>17</v>
      </c>
      <c r="Q47" s="15">
        <f t="shared" si="0"/>
        <v>16</v>
      </c>
      <c r="R47" s="15"/>
      <c r="S47" s="68">
        <f t="shared" si="1"/>
        <v>33</v>
      </c>
    </row>
    <row r="48" spans="1:20" ht="12" customHeight="1">
      <c r="B48" s="2205"/>
      <c r="C48" s="89" t="s">
        <v>59</v>
      </c>
      <c r="D48" s="295">
        <v>0</v>
      </c>
      <c r="E48" s="295">
        <v>0</v>
      </c>
      <c r="F48" s="168">
        <f t="shared" si="2"/>
        <v>0</v>
      </c>
      <c r="G48" s="295"/>
      <c r="H48" s="295">
        <v>9</v>
      </c>
      <c r="I48" s="295">
        <v>7</v>
      </c>
      <c r="J48" s="168">
        <f t="shared" si="3"/>
        <v>16</v>
      </c>
      <c r="K48" s="295"/>
      <c r="L48" s="295">
        <v>5</v>
      </c>
      <c r="M48" s="295">
        <v>3</v>
      </c>
      <c r="N48" s="168">
        <f t="shared" si="4"/>
        <v>8</v>
      </c>
      <c r="O48" s="295">
        <v>6</v>
      </c>
      <c r="P48" s="285">
        <f t="shared" si="0"/>
        <v>14</v>
      </c>
      <c r="Q48" s="285">
        <f t="shared" si="0"/>
        <v>10</v>
      </c>
      <c r="R48" s="285"/>
      <c r="S48" s="286">
        <f t="shared" si="1"/>
        <v>24</v>
      </c>
    </row>
    <row r="49" spans="1:19" ht="12" customHeight="1">
      <c r="B49" s="2205"/>
      <c r="C49" s="294" t="s">
        <v>60</v>
      </c>
      <c r="D49" s="295">
        <v>0</v>
      </c>
      <c r="E49" s="295">
        <v>2</v>
      </c>
      <c r="F49" s="168">
        <f t="shared" si="2"/>
        <v>2</v>
      </c>
      <c r="G49" s="295"/>
      <c r="H49" s="295">
        <v>3</v>
      </c>
      <c r="I49" s="295">
        <v>2</v>
      </c>
      <c r="J49" s="168">
        <f t="shared" si="3"/>
        <v>5</v>
      </c>
      <c r="K49" s="295"/>
      <c r="L49" s="295">
        <v>0</v>
      </c>
      <c r="M49" s="295">
        <v>2</v>
      </c>
      <c r="N49" s="168">
        <f t="shared" si="4"/>
        <v>2</v>
      </c>
      <c r="O49" s="295"/>
      <c r="P49" s="168">
        <f t="shared" si="0"/>
        <v>3</v>
      </c>
      <c r="Q49" s="168">
        <f t="shared" si="0"/>
        <v>6</v>
      </c>
      <c r="R49" s="168"/>
      <c r="S49" s="288">
        <f t="shared" si="1"/>
        <v>9</v>
      </c>
    </row>
    <row r="50" spans="1:19" ht="12" customHeight="1">
      <c r="B50" s="124"/>
      <c r="C50" s="294" t="s">
        <v>61</v>
      </c>
      <c r="D50" s="295">
        <v>0</v>
      </c>
      <c r="E50" s="295">
        <v>0</v>
      </c>
      <c r="F50" s="168">
        <f>SUM(D50:E50)</f>
        <v>0</v>
      </c>
      <c r="G50" s="295"/>
      <c r="H50" s="295">
        <v>0</v>
      </c>
      <c r="I50" s="295">
        <v>0</v>
      </c>
      <c r="J50" s="168">
        <f>SUM(H50:I50)</f>
        <v>0</v>
      </c>
      <c r="K50" s="295"/>
      <c r="L50" s="295">
        <v>0</v>
      </c>
      <c r="M50" s="295">
        <v>0</v>
      </c>
      <c r="N50" s="168">
        <f>SUM(L50:M50)</f>
        <v>0</v>
      </c>
      <c r="O50" s="295"/>
      <c r="P50" s="168">
        <f>SUM(D50+H50+L50)</f>
        <v>0</v>
      </c>
      <c r="Q50" s="168">
        <f>SUM(E50+I50+M50)</f>
        <v>0</v>
      </c>
      <c r="R50" s="168"/>
      <c r="S50" s="288">
        <f>SUM(P50:Q50)</f>
        <v>0</v>
      </c>
    </row>
    <row r="51" spans="1:19" ht="12" customHeight="1">
      <c r="B51" s="124"/>
      <c r="C51" s="294" t="s">
        <v>84</v>
      </c>
      <c r="D51" s="295">
        <v>0</v>
      </c>
      <c r="E51" s="295">
        <v>0</v>
      </c>
      <c r="F51" s="168">
        <f>SUM(D51:E51)</f>
        <v>0</v>
      </c>
      <c r="G51" s="295"/>
      <c r="H51" s="295">
        <v>0</v>
      </c>
      <c r="I51" s="295">
        <v>0</v>
      </c>
      <c r="J51" s="168">
        <f>SUM(H51:I51)</f>
        <v>0</v>
      </c>
      <c r="K51" s="295"/>
      <c r="L51" s="295">
        <v>0</v>
      </c>
      <c r="M51" s="295">
        <v>0</v>
      </c>
      <c r="N51" s="168">
        <f>SUM(L51:M51)</f>
        <v>0</v>
      </c>
      <c r="O51" s="295"/>
      <c r="P51" s="292">
        <f>SUM(D51+H51+L51)</f>
        <v>0</v>
      </c>
      <c r="Q51" s="292">
        <f>SUM(E51+I51+M51)</f>
        <v>0</v>
      </c>
      <c r="R51" s="292"/>
      <c r="S51" s="293">
        <f>SUM(P51:Q51)</f>
        <v>0</v>
      </c>
    </row>
    <row r="52" spans="1:19" ht="12.75" customHeight="1">
      <c r="B52" s="2204">
        <v>1408</v>
      </c>
      <c r="C52" s="98" t="s">
        <v>63</v>
      </c>
      <c r="D52" s="200">
        <f>SUM(D53:D56)</f>
        <v>22</v>
      </c>
      <c r="E52" s="200">
        <f>SUM(E53:E56)</f>
        <v>30</v>
      </c>
      <c r="F52" s="71">
        <f t="shared" si="2"/>
        <v>52</v>
      </c>
      <c r="G52" s="204">
        <f>SUM(G53:G56)</f>
        <v>0</v>
      </c>
      <c r="H52" s="204">
        <f>SUM(H53:H56)</f>
        <v>22</v>
      </c>
      <c r="I52" s="204">
        <f>SUM(I53:I56)</f>
        <v>16</v>
      </c>
      <c r="J52" s="71">
        <f t="shared" si="3"/>
        <v>38</v>
      </c>
      <c r="K52" s="204">
        <f>SUM(K53:K56)</f>
        <v>0</v>
      </c>
      <c r="L52" s="204">
        <f>SUM(L53:L56)</f>
        <v>4</v>
      </c>
      <c r="M52" s="204">
        <f>SUM(M53:M56)</f>
        <v>2</v>
      </c>
      <c r="N52" s="71">
        <f t="shared" si="4"/>
        <v>6</v>
      </c>
      <c r="O52" s="200">
        <f>SUM(O53:O56)</f>
        <v>0</v>
      </c>
      <c r="P52" s="280">
        <f t="shared" si="0"/>
        <v>48</v>
      </c>
      <c r="Q52" s="280">
        <f t="shared" si="0"/>
        <v>48</v>
      </c>
      <c r="R52" s="280"/>
      <c r="S52" s="281">
        <f t="shared" si="1"/>
        <v>96</v>
      </c>
    </row>
    <row r="53" spans="1:19" ht="12" customHeight="1">
      <c r="B53" s="2205"/>
      <c r="C53" s="89" t="s">
        <v>64</v>
      </c>
      <c r="D53" s="283">
        <v>12</v>
      </c>
      <c r="E53" s="283">
        <v>14</v>
      </c>
      <c r="F53" s="168">
        <f t="shared" si="2"/>
        <v>26</v>
      </c>
      <c r="G53" s="296"/>
      <c r="H53" s="296">
        <v>7</v>
      </c>
      <c r="I53" s="296">
        <v>5</v>
      </c>
      <c r="J53" s="168">
        <f t="shared" si="3"/>
        <v>12</v>
      </c>
      <c r="K53" s="296"/>
      <c r="L53" s="296">
        <v>0</v>
      </c>
      <c r="M53" s="296">
        <v>1</v>
      </c>
      <c r="N53" s="168">
        <f t="shared" si="4"/>
        <v>1</v>
      </c>
      <c r="O53" s="296"/>
      <c r="P53" s="285">
        <f t="shared" si="0"/>
        <v>19</v>
      </c>
      <c r="Q53" s="285">
        <f t="shared" si="0"/>
        <v>20</v>
      </c>
      <c r="R53" s="285"/>
      <c r="S53" s="286">
        <f t="shared" si="1"/>
        <v>39</v>
      </c>
    </row>
    <row r="54" spans="1:19" ht="12" customHeight="1">
      <c r="B54" s="2205"/>
      <c r="C54" s="89" t="s">
        <v>65</v>
      </c>
      <c r="D54" s="168">
        <v>0</v>
      </c>
      <c r="E54" s="168">
        <v>1</v>
      </c>
      <c r="F54" s="168">
        <f t="shared" si="2"/>
        <v>1</v>
      </c>
      <c r="G54" s="168"/>
      <c r="H54" s="168">
        <v>2</v>
      </c>
      <c r="I54" s="168">
        <v>1</v>
      </c>
      <c r="J54" s="168">
        <f t="shared" si="3"/>
        <v>3</v>
      </c>
      <c r="K54" s="168"/>
      <c r="L54" s="168">
        <v>4</v>
      </c>
      <c r="M54" s="168">
        <v>0</v>
      </c>
      <c r="N54" s="168">
        <f t="shared" si="4"/>
        <v>4</v>
      </c>
      <c r="O54" s="168"/>
      <c r="P54" s="168">
        <f t="shared" si="0"/>
        <v>6</v>
      </c>
      <c r="Q54" s="168">
        <f t="shared" si="0"/>
        <v>2</v>
      </c>
      <c r="R54" s="168"/>
      <c r="S54" s="288">
        <f t="shared" si="1"/>
        <v>8</v>
      </c>
    </row>
    <row r="55" spans="1:19" ht="12" customHeight="1">
      <c r="B55" s="2205"/>
      <c r="C55" s="89" t="s">
        <v>66</v>
      </c>
      <c r="D55" s="168">
        <v>6</v>
      </c>
      <c r="E55" s="168">
        <v>6</v>
      </c>
      <c r="F55" s="168">
        <f>SUM(D55:E55)</f>
        <v>12</v>
      </c>
      <c r="G55" s="168"/>
      <c r="H55" s="168">
        <v>9</v>
      </c>
      <c r="I55" s="168">
        <v>6</v>
      </c>
      <c r="J55" s="168">
        <f>SUM(H55:I55)</f>
        <v>15</v>
      </c>
      <c r="K55" s="168"/>
      <c r="L55" s="168">
        <v>0</v>
      </c>
      <c r="M55" s="168">
        <v>1</v>
      </c>
      <c r="N55" s="168">
        <f>SUM(L55:M55)</f>
        <v>1</v>
      </c>
      <c r="O55" s="168"/>
      <c r="P55" s="168">
        <f>SUM(D55+H55+L55)</f>
        <v>15</v>
      </c>
      <c r="Q55" s="168">
        <f>SUM(E55+I55+M55)</f>
        <v>13</v>
      </c>
      <c r="R55" s="168"/>
      <c r="S55" s="288">
        <f>SUM(P55:Q55)</f>
        <v>28</v>
      </c>
    </row>
    <row r="56" spans="1:19" ht="12" customHeight="1">
      <c r="B56" s="2205"/>
      <c r="C56" s="89" t="s">
        <v>136</v>
      </c>
      <c r="D56" s="292">
        <v>4</v>
      </c>
      <c r="E56" s="292">
        <v>9</v>
      </c>
      <c r="F56" s="292">
        <f>SUM(D56:E56)</f>
        <v>13</v>
      </c>
      <c r="G56" s="292"/>
      <c r="H56" s="292">
        <v>4</v>
      </c>
      <c r="I56" s="292">
        <v>4</v>
      </c>
      <c r="J56" s="292">
        <f>SUM(H56:I56)</f>
        <v>8</v>
      </c>
      <c r="K56" s="292"/>
      <c r="L56" s="292">
        <v>0</v>
      </c>
      <c r="M56" s="292">
        <v>0</v>
      </c>
      <c r="N56" s="292">
        <f>SUM(L56:M56)</f>
        <v>0</v>
      </c>
      <c r="O56" s="292"/>
      <c r="P56" s="292">
        <f>SUM(D56+H56+L56)</f>
        <v>8</v>
      </c>
      <c r="Q56" s="292">
        <f>SUM(E56+I56+M56)</f>
        <v>13</v>
      </c>
      <c r="R56" s="292"/>
      <c r="S56" s="293">
        <f>SUM(P56:Q56)</f>
        <v>21</v>
      </c>
    </row>
    <row r="57" spans="1:19" ht="12.75" customHeight="1">
      <c r="B57" s="2204">
        <v>1624</v>
      </c>
      <c r="C57" s="113" t="s">
        <v>68</v>
      </c>
      <c r="D57" s="280">
        <f>SUM(D58:D60)</f>
        <v>11</v>
      </c>
      <c r="E57" s="280">
        <f>SUM(E58:E60)</f>
        <v>22</v>
      </c>
      <c r="F57" s="297">
        <f t="shared" si="2"/>
        <v>33</v>
      </c>
      <c r="G57" s="297">
        <f>SUM(G58:G60)</f>
        <v>0</v>
      </c>
      <c r="H57" s="297">
        <f>SUM(H58:H60)</f>
        <v>11</v>
      </c>
      <c r="I57" s="297">
        <f>SUM(I58:I60)</f>
        <v>7</v>
      </c>
      <c r="J57" s="297">
        <f t="shared" si="3"/>
        <v>18</v>
      </c>
      <c r="K57" s="297">
        <f>SUM(K58:K60)</f>
        <v>0</v>
      </c>
      <c r="L57" s="297">
        <f>SUM(L58:L60)</f>
        <v>5</v>
      </c>
      <c r="M57" s="297">
        <f>SUM(M58:M60)</f>
        <v>1</v>
      </c>
      <c r="N57" s="297">
        <f t="shared" si="4"/>
        <v>6</v>
      </c>
      <c r="O57" s="280">
        <f>SUM(O58:O60)</f>
        <v>0</v>
      </c>
      <c r="P57" s="280">
        <f t="shared" si="0"/>
        <v>27</v>
      </c>
      <c r="Q57" s="280">
        <f t="shared" si="0"/>
        <v>30</v>
      </c>
      <c r="R57" s="280"/>
      <c r="S57" s="281">
        <f t="shared" si="1"/>
        <v>57</v>
      </c>
    </row>
    <row r="58" spans="1:19" s="103" customFormat="1" ht="12" customHeight="1">
      <c r="A58" s="298"/>
      <c r="B58" s="2205"/>
      <c r="C58" s="89" t="s">
        <v>137</v>
      </c>
      <c r="D58" s="299">
        <v>0</v>
      </c>
      <c r="E58" s="299">
        <v>3</v>
      </c>
      <c r="F58" s="26">
        <f t="shared" si="2"/>
        <v>3</v>
      </c>
      <c r="G58" s="26"/>
      <c r="H58" s="26">
        <v>5</v>
      </c>
      <c r="I58" s="26">
        <v>0</v>
      </c>
      <c r="J58" s="26">
        <f t="shared" si="3"/>
        <v>5</v>
      </c>
      <c r="K58" s="26"/>
      <c r="L58" s="26">
        <v>3</v>
      </c>
      <c r="M58" s="26">
        <v>1</v>
      </c>
      <c r="N58" s="26">
        <f t="shared" si="4"/>
        <v>4</v>
      </c>
      <c r="O58" s="299"/>
      <c r="P58" s="285">
        <f t="shared" si="0"/>
        <v>8</v>
      </c>
      <c r="Q58" s="285">
        <f t="shared" si="0"/>
        <v>4</v>
      </c>
      <c r="R58" s="285"/>
      <c r="S58" s="286">
        <f t="shared" si="1"/>
        <v>12</v>
      </c>
    </row>
    <row r="59" spans="1:19" s="103" customFormat="1" ht="12" customHeight="1">
      <c r="A59" s="298"/>
      <c r="B59" s="2205"/>
      <c r="C59" s="89" t="s">
        <v>138</v>
      </c>
      <c r="D59" s="168">
        <v>2</v>
      </c>
      <c r="E59" s="168">
        <v>7</v>
      </c>
      <c r="F59" s="168">
        <f>SUM(D59:E59)</f>
        <v>9</v>
      </c>
      <c r="G59" s="168"/>
      <c r="H59" s="168">
        <v>3</v>
      </c>
      <c r="I59" s="168">
        <v>2</v>
      </c>
      <c r="J59" s="168">
        <f>SUM(H59:I59)</f>
        <v>5</v>
      </c>
      <c r="K59" s="168"/>
      <c r="L59" s="168">
        <v>1</v>
      </c>
      <c r="M59" s="168">
        <v>0</v>
      </c>
      <c r="N59" s="168">
        <f>SUM(L59:M59)</f>
        <v>1</v>
      </c>
      <c r="O59" s="168"/>
      <c r="P59" s="168">
        <f t="shared" si="0"/>
        <v>6</v>
      </c>
      <c r="Q59" s="168">
        <f t="shared" si="0"/>
        <v>9</v>
      </c>
      <c r="R59" s="168"/>
      <c r="S59" s="288">
        <f t="shared" si="1"/>
        <v>15</v>
      </c>
    </row>
    <row r="60" spans="1:19" s="301" customFormat="1" ht="12" customHeight="1">
      <c r="A60" s="300"/>
      <c r="B60" s="2207"/>
      <c r="C60" s="89" t="s">
        <v>71</v>
      </c>
      <c r="D60" s="168">
        <v>9</v>
      </c>
      <c r="E60" s="168">
        <v>12</v>
      </c>
      <c r="F60" s="168">
        <f t="shared" si="2"/>
        <v>21</v>
      </c>
      <c r="G60" s="168"/>
      <c r="H60" s="168">
        <v>3</v>
      </c>
      <c r="I60" s="168">
        <v>5</v>
      </c>
      <c r="J60" s="168">
        <f t="shared" si="3"/>
        <v>8</v>
      </c>
      <c r="K60" s="168"/>
      <c r="L60" s="168">
        <v>1</v>
      </c>
      <c r="M60" s="168">
        <v>0</v>
      </c>
      <c r="N60" s="292">
        <f t="shared" si="4"/>
        <v>1</v>
      </c>
      <c r="O60" s="292"/>
      <c r="P60" s="292">
        <f t="shared" si="0"/>
        <v>13</v>
      </c>
      <c r="Q60" s="292">
        <f t="shared" si="0"/>
        <v>17</v>
      </c>
      <c r="R60" s="292"/>
      <c r="S60" s="293">
        <f t="shared" si="1"/>
        <v>30</v>
      </c>
    </row>
    <row r="61" spans="1:19" ht="12.75" customHeight="1">
      <c r="A61" s="298"/>
      <c r="B61" s="55"/>
      <c r="C61" s="113" t="s">
        <v>73</v>
      </c>
      <c r="D61" s="71">
        <v>295</v>
      </c>
      <c r="E61" s="71">
        <v>277</v>
      </c>
      <c r="F61" s="71">
        <f t="shared" si="2"/>
        <v>572</v>
      </c>
      <c r="G61" s="71"/>
      <c r="H61" s="71">
        <v>306</v>
      </c>
      <c r="I61" s="71">
        <v>238</v>
      </c>
      <c r="J61" s="71">
        <f t="shared" si="3"/>
        <v>544</v>
      </c>
      <c r="K61" s="71"/>
      <c r="L61" s="71">
        <v>46</v>
      </c>
      <c r="M61" s="71">
        <v>44</v>
      </c>
      <c r="N61" s="297">
        <f t="shared" si="4"/>
        <v>90</v>
      </c>
      <c r="O61" s="302"/>
      <c r="P61" s="280">
        <f t="shared" si="0"/>
        <v>647</v>
      </c>
      <c r="Q61" s="15">
        <f t="shared" si="0"/>
        <v>559</v>
      </c>
      <c r="R61" s="15"/>
      <c r="S61" s="68">
        <f t="shared" si="1"/>
        <v>1206</v>
      </c>
    </row>
    <row r="62" spans="1:19">
      <c r="C62" s="141" t="s">
        <v>8</v>
      </c>
      <c r="D62" s="303">
        <f>SUM(D8+D18+D28+D32+D35+D40+D47+D52+D57+D61)</f>
        <v>730</v>
      </c>
      <c r="E62" s="303">
        <f>SUM(E8+E18+E28+E32+E35+E40+E47+E52+E57+E61)</f>
        <v>632</v>
      </c>
      <c r="F62" s="303">
        <f>SUM(F8+F18+F28+F32+F35+F40+F47+F52+F57+F61)</f>
        <v>1362</v>
      </c>
      <c r="G62" s="303"/>
      <c r="H62" s="303">
        <f>SUM(H8+H18+H28+H32+H35+H40+H47+H52+H57+H61)</f>
        <v>512</v>
      </c>
      <c r="I62" s="303">
        <f>SUM(I8+I18+I28+I32+I35+I40+I47+I52+I57+I61)</f>
        <v>431</v>
      </c>
      <c r="J62" s="303">
        <f>SUM(J8+J18+J28+J32+J35+J40+J47+J52+J57+J61)</f>
        <v>943</v>
      </c>
      <c r="K62" s="303"/>
      <c r="L62" s="303">
        <f>SUM(L8+L18+L28+L32+L35+L40+L47+L52+L57+L61)</f>
        <v>74</v>
      </c>
      <c r="M62" s="303">
        <f>SUM(M8+M18+M28+M32+M35+M40+M47+M52+M57+M61)</f>
        <v>67</v>
      </c>
      <c r="N62" s="303">
        <f>SUM(N8+N18+N28+N32+N35+N40+N47+N52+N57+N61)</f>
        <v>141</v>
      </c>
      <c r="O62" s="303"/>
      <c r="P62" s="303">
        <f>SUM(P8+P18+P28+P32+P35+P40+P47+P52+P57+P61)</f>
        <v>1316</v>
      </c>
      <c r="Q62" s="303">
        <f>SUM(Q8+Q18+Q28+Q32+Q35+Q40+Q47+Q52+Q57+Q61)</f>
        <v>1130</v>
      </c>
      <c r="R62" s="303"/>
      <c r="S62" s="194">
        <f>SUM(S8+S18+S28+S32+S35+S40+S47+S52+S57+S61)</f>
        <v>2446</v>
      </c>
    </row>
    <row r="63" spans="1:19" s="177" customFormat="1" ht="11.1" customHeight="1">
      <c r="A63" s="221"/>
      <c r="B63" s="304"/>
      <c r="C63" s="177" t="s">
        <v>74</v>
      </c>
      <c r="D63" s="221"/>
      <c r="E63" s="221"/>
      <c r="F63" s="221"/>
      <c r="G63" s="221"/>
      <c r="H63" s="221"/>
      <c r="I63" s="221"/>
      <c r="J63" s="221"/>
      <c r="K63" s="221"/>
      <c r="L63" s="221"/>
      <c r="M63" s="221"/>
      <c r="N63" s="221"/>
      <c r="O63" s="221"/>
      <c r="P63" s="221"/>
      <c r="Q63" s="221"/>
      <c r="R63" s="230"/>
      <c r="S63" s="221"/>
    </row>
    <row r="64" spans="1:19" ht="11.1" customHeight="1">
      <c r="C64" s="177"/>
    </row>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3:19" ht="9" customHeight="1">
      <c r="C113" s="92"/>
      <c r="D113" s="307"/>
      <c r="E113" s="307"/>
      <c r="F113" s="307"/>
      <c r="G113" s="307"/>
      <c r="H113" s="307"/>
      <c r="I113" s="307"/>
      <c r="J113" s="307"/>
      <c r="K113" s="307"/>
      <c r="L113" s="307"/>
      <c r="M113" s="307"/>
      <c r="N113" s="307"/>
      <c r="O113" s="308"/>
      <c r="P113" s="308"/>
      <c r="Q113" s="307"/>
      <c r="R113" s="307"/>
      <c r="S113" s="307"/>
    </row>
    <row r="114" spans="3:19" ht="9" customHeight="1"/>
    <row r="115" spans="3:19" ht="9" customHeight="1"/>
    <row r="116" spans="3:19" ht="9" customHeight="1"/>
    <row r="117" spans="3:19" ht="9" customHeight="1"/>
    <row r="118" spans="3:19" ht="9" customHeight="1"/>
    <row r="119" spans="3:19" ht="9" customHeight="1"/>
    <row r="120" spans="3:19" ht="9" customHeight="1"/>
    <row r="121" spans="3:19" ht="9" customHeight="1"/>
    <row r="122" spans="3:19" ht="9" customHeight="1"/>
    <row r="123" spans="3:19" ht="9" customHeight="1"/>
    <row r="124" spans="3:19" ht="9" customHeight="1"/>
    <row r="125" spans="3:19" ht="9" customHeight="1"/>
    <row r="126" spans="3:19" ht="9" customHeight="1"/>
    <row r="127" spans="3:19" ht="9" customHeight="1"/>
    <row r="128" spans="3:19"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sheetData>
  <mergeCells count="21">
    <mergeCell ref="B35:B39"/>
    <mergeCell ref="B40:B46"/>
    <mergeCell ref="B47:B49"/>
    <mergeCell ref="B52:B56"/>
    <mergeCell ref="B57:B60"/>
    <mergeCell ref="B32:B34"/>
    <mergeCell ref="B3:S3"/>
    <mergeCell ref="Y3:Y4"/>
    <mergeCell ref="Z3:AA4"/>
    <mergeCell ref="B4:S4"/>
    <mergeCell ref="B6:B7"/>
    <mergeCell ref="C6:C7"/>
    <mergeCell ref="D6:F6"/>
    <mergeCell ref="H6:J6"/>
    <mergeCell ref="L6:N6"/>
    <mergeCell ref="P6:Q6"/>
    <mergeCell ref="S6:S7"/>
    <mergeCell ref="B8:B17"/>
    <mergeCell ref="X17:AD23"/>
    <mergeCell ref="B18:B27"/>
    <mergeCell ref="B28:B3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07"/>
  <sheetViews>
    <sheetView topLeftCell="D1" workbookViewId="0">
      <selection activeCell="U24" sqref="U24"/>
    </sheetView>
  </sheetViews>
  <sheetFormatPr baseColWidth="10" defaultRowHeight="12.75"/>
  <cols>
    <col min="1" max="1" width="2" style="79" hidden="1" customWidth="1"/>
    <col min="2" max="2" width="2.140625" style="79" hidden="1" customWidth="1"/>
    <col min="3" max="3" width="2.7109375" style="309" hidden="1" customWidth="1"/>
    <col min="4" max="4" width="6.7109375" style="79" customWidth="1"/>
    <col min="5" max="5" width="1.5703125" style="79" customWidth="1"/>
    <col min="6" max="6" width="60" style="79" customWidth="1"/>
    <col min="7" max="9" width="8.7109375" style="305" customWidth="1"/>
    <col min="10" max="26" width="5.5703125" style="79" customWidth="1"/>
    <col min="27" max="27" width="6.7109375" style="79" customWidth="1"/>
    <col min="28" max="28" width="1" style="79" customWidth="1"/>
    <col min="29" max="30" width="6.7109375" style="79" customWidth="1"/>
    <col min="31" max="256" width="11.42578125" style="79"/>
    <col min="257" max="259" width="0" style="79" hidden="1" customWidth="1"/>
    <col min="260" max="260" width="6.7109375" style="79" customWidth="1"/>
    <col min="261" max="261" width="1.5703125" style="79" customWidth="1"/>
    <col min="262" max="262" width="60" style="79" customWidth="1"/>
    <col min="263" max="265" width="8.7109375" style="79" customWidth="1"/>
    <col min="266" max="282" width="5.5703125" style="79" customWidth="1"/>
    <col min="283" max="283" width="6.7109375" style="79" customWidth="1"/>
    <col min="284" max="284" width="1" style="79" customWidth="1"/>
    <col min="285" max="286" width="6.7109375" style="79" customWidth="1"/>
    <col min="287" max="512" width="11.42578125" style="79"/>
    <col min="513" max="515" width="0" style="79" hidden="1" customWidth="1"/>
    <col min="516" max="516" width="6.7109375" style="79" customWidth="1"/>
    <col min="517" max="517" width="1.5703125" style="79" customWidth="1"/>
    <col min="518" max="518" width="60" style="79" customWidth="1"/>
    <col min="519" max="521" width="8.7109375" style="79" customWidth="1"/>
    <col min="522" max="538" width="5.5703125" style="79" customWidth="1"/>
    <col min="539" max="539" width="6.7109375" style="79" customWidth="1"/>
    <col min="540" max="540" width="1" style="79" customWidth="1"/>
    <col min="541" max="542" width="6.7109375" style="79" customWidth="1"/>
    <col min="543" max="768" width="11.42578125" style="79"/>
    <col min="769" max="771" width="0" style="79" hidden="1" customWidth="1"/>
    <col min="772" max="772" width="6.7109375" style="79" customWidth="1"/>
    <col min="773" max="773" width="1.5703125" style="79" customWidth="1"/>
    <col min="774" max="774" width="60" style="79" customWidth="1"/>
    <col min="775" max="777" width="8.7109375" style="79" customWidth="1"/>
    <col min="778" max="794" width="5.5703125" style="79" customWidth="1"/>
    <col min="795" max="795" width="6.7109375" style="79" customWidth="1"/>
    <col min="796" max="796" width="1" style="79" customWidth="1"/>
    <col min="797" max="798" width="6.7109375" style="79" customWidth="1"/>
    <col min="799" max="1024" width="11.42578125" style="79"/>
    <col min="1025" max="1027" width="0" style="79" hidden="1" customWidth="1"/>
    <col min="1028" max="1028" width="6.7109375" style="79" customWidth="1"/>
    <col min="1029" max="1029" width="1.5703125" style="79" customWidth="1"/>
    <col min="1030" max="1030" width="60" style="79" customWidth="1"/>
    <col min="1031" max="1033" width="8.7109375" style="79" customWidth="1"/>
    <col min="1034" max="1050" width="5.5703125" style="79" customWidth="1"/>
    <col min="1051" max="1051" width="6.7109375" style="79" customWidth="1"/>
    <col min="1052" max="1052" width="1" style="79" customWidth="1"/>
    <col min="1053" max="1054" width="6.7109375" style="79" customWidth="1"/>
    <col min="1055" max="1280" width="11.42578125" style="79"/>
    <col min="1281" max="1283" width="0" style="79" hidden="1" customWidth="1"/>
    <col min="1284" max="1284" width="6.7109375" style="79" customWidth="1"/>
    <col min="1285" max="1285" width="1.5703125" style="79" customWidth="1"/>
    <col min="1286" max="1286" width="60" style="79" customWidth="1"/>
    <col min="1287" max="1289" width="8.7109375" style="79" customWidth="1"/>
    <col min="1290" max="1306" width="5.5703125" style="79" customWidth="1"/>
    <col min="1307" max="1307" width="6.7109375" style="79" customWidth="1"/>
    <col min="1308" max="1308" width="1" style="79" customWidth="1"/>
    <col min="1309" max="1310" width="6.7109375" style="79" customWidth="1"/>
    <col min="1311" max="1536" width="11.42578125" style="79"/>
    <col min="1537" max="1539" width="0" style="79" hidden="1" customWidth="1"/>
    <col min="1540" max="1540" width="6.7109375" style="79" customWidth="1"/>
    <col min="1541" max="1541" width="1.5703125" style="79" customWidth="1"/>
    <col min="1542" max="1542" width="60" style="79" customWidth="1"/>
    <col min="1543" max="1545" width="8.7109375" style="79" customWidth="1"/>
    <col min="1546" max="1562" width="5.5703125" style="79" customWidth="1"/>
    <col min="1563" max="1563" width="6.7109375" style="79" customWidth="1"/>
    <col min="1564" max="1564" width="1" style="79" customWidth="1"/>
    <col min="1565" max="1566" width="6.7109375" style="79" customWidth="1"/>
    <col min="1567" max="1792" width="11.42578125" style="79"/>
    <col min="1793" max="1795" width="0" style="79" hidden="1" customWidth="1"/>
    <col min="1796" max="1796" width="6.7109375" style="79" customWidth="1"/>
    <col min="1797" max="1797" width="1.5703125" style="79" customWidth="1"/>
    <col min="1798" max="1798" width="60" style="79" customWidth="1"/>
    <col min="1799" max="1801" width="8.7109375" style="79" customWidth="1"/>
    <col min="1802" max="1818" width="5.5703125" style="79" customWidth="1"/>
    <col min="1819" max="1819" width="6.7109375" style="79" customWidth="1"/>
    <col min="1820" max="1820" width="1" style="79" customWidth="1"/>
    <col min="1821" max="1822" width="6.7109375" style="79" customWidth="1"/>
    <col min="1823" max="2048" width="11.42578125" style="79"/>
    <col min="2049" max="2051" width="0" style="79" hidden="1" customWidth="1"/>
    <col min="2052" max="2052" width="6.7109375" style="79" customWidth="1"/>
    <col min="2053" max="2053" width="1.5703125" style="79" customWidth="1"/>
    <col min="2054" max="2054" width="60" style="79" customWidth="1"/>
    <col min="2055" max="2057" width="8.7109375" style="79" customWidth="1"/>
    <col min="2058" max="2074" width="5.5703125" style="79" customWidth="1"/>
    <col min="2075" max="2075" width="6.7109375" style="79" customWidth="1"/>
    <col min="2076" max="2076" width="1" style="79" customWidth="1"/>
    <col min="2077" max="2078" width="6.7109375" style="79" customWidth="1"/>
    <col min="2079" max="2304" width="11.42578125" style="79"/>
    <col min="2305" max="2307" width="0" style="79" hidden="1" customWidth="1"/>
    <col min="2308" max="2308" width="6.7109375" style="79" customWidth="1"/>
    <col min="2309" max="2309" width="1.5703125" style="79" customWidth="1"/>
    <col min="2310" max="2310" width="60" style="79" customWidth="1"/>
    <col min="2311" max="2313" width="8.7109375" style="79" customWidth="1"/>
    <col min="2314" max="2330" width="5.5703125" style="79" customWidth="1"/>
    <col min="2331" max="2331" width="6.7109375" style="79" customWidth="1"/>
    <col min="2332" max="2332" width="1" style="79" customWidth="1"/>
    <col min="2333" max="2334" width="6.7109375" style="79" customWidth="1"/>
    <col min="2335" max="2560" width="11.42578125" style="79"/>
    <col min="2561" max="2563" width="0" style="79" hidden="1" customWidth="1"/>
    <col min="2564" max="2564" width="6.7109375" style="79" customWidth="1"/>
    <col min="2565" max="2565" width="1.5703125" style="79" customWidth="1"/>
    <col min="2566" max="2566" width="60" style="79" customWidth="1"/>
    <col min="2567" max="2569" width="8.7109375" style="79" customWidth="1"/>
    <col min="2570" max="2586" width="5.5703125" style="79" customWidth="1"/>
    <col min="2587" max="2587" width="6.7109375" style="79" customWidth="1"/>
    <col min="2588" max="2588" width="1" style="79" customWidth="1"/>
    <col min="2589" max="2590" width="6.7109375" style="79" customWidth="1"/>
    <col min="2591" max="2816" width="11.42578125" style="79"/>
    <col min="2817" max="2819" width="0" style="79" hidden="1" customWidth="1"/>
    <col min="2820" max="2820" width="6.7109375" style="79" customWidth="1"/>
    <col min="2821" max="2821" width="1.5703125" style="79" customWidth="1"/>
    <col min="2822" max="2822" width="60" style="79" customWidth="1"/>
    <col min="2823" max="2825" width="8.7109375" style="79" customWidth="1"/>
    <col min="2826" max="2842" width="5.5703125" style="79" customWidth="1"/>
    <col min="2843" max="2843" width="6.7109375" style="79" customWidth="1"/>
    <col min="2844" max="2844" width="1" style="79" customWidth="1"/>
    <col min="2845" max="2846" width="6.7109375" style="79" customWidth="1"/>
    <col min="2847" max="3072" width="11.42578125" style="79"/>
    <col min="3073" max="3075" width="0" style="79" hidden="1" customWidth="1"/>
    <col min="3076" max="3076" width="6.7109375" style="79" customWidth="1"/>
    <col min="3077" max="3077" width="1.5703125" style="79" customWidth="1"/>
    <col min="3078" max="3078" width="60" style="79" customWidth="1"/>
    <col min="3079" max="3081" width="8.7109375" style="79" customWidth="1"/>
    <col min="3082" max="3098" width="5.5703125" style="79" customWidth="1"/>
    <col min="3099" max="3099" width="6.7109375" style="79" customWidth="1"/>
    <col min="3100" max="3100" width="1" style="79" customWidth="1"/>
    <col min="3101" max="3102" width="6.7109375" style="79" customWidth="1"/>
    <col min="3103" max="3328" width="11.42578125" style="79"/>
    <col min="3329" max="3331" width="0" style="79" hidden="1" customWidth="1"/>
    <col min="3332" max="3332" width="6.7109375" style="79" customWidth="1"/>
    <col min="3333" max="3333" width="1.5703125" style="79" customWidth="1"/>
    <col min="3334" max="3334" width="60" style="79" customWidth="1"/>
    <col min="3335" max="3337" width="8.7109375" style="79" customWidth="1"/>
    <col min="3338" max="3354" width="5.5703125" style="79" customWidth="1"/>
    <col min="3355" max="3355" width="6.7109375" style="79" customWidth="1"/>
    <col min="3356" max="3356" width="1" style="79" customWidth="1"/>
    <col min="3357" max="3358" width="6.7109375" style="79" customWidth="1"/>
    <col min="3359" max="3584" width="11.42578125" style="79"/>
    <col min="3585" max="3587" width="0" style="79" hidden="1" customWidth="1"/>
    <col min="3588" max="3588" width="6.7109375" style="79" customWidth="1"/>
    <col min="3589" max="3589" width="1.5703125" style="79" customWidth="1"/>
    <col min="3590" max="3590" width="60" style="79" customWidth="1"/>
    <col min="3591" max="3593" width="8.7109375" style="79" customWidth="1"/>
    <col min="3594" max="3610" width="5.5703125" style="79" customWidth="1"/>
    <col min="3611" max="3611" width="6.7109375" style="79" customWidth="1"/>
    <col min="3612" max="3612" width="1" style="79" customWidth="1"/>
    <col min="3613" max="3614" width="6.7109375" style="79" customWidth="1"/>
    <col min="3615" max="3840" width="11.42578125" style="79"/>
    <col min="3841" max="3843" width="0" style="79" hidden="1" customWidth="1"/>
    <col min="3844" max="3844" width="6.7109375" style="79" customWidth="1"/>
    <col min="3845" max="3845" width="1.5703125" style="79" customWidth="1"/>
    <col min="3846" max="3846" width="60" style="79" customWidth="1"/>
    <col min="3847" max="3849" width="8.7109375" style="79" customWidth="1"/>
    <col min="3850" max="3866" width="5.5703125" style="79" customWidth="1"/>
    <col min="3867" max="3867" width="6.7109375" style="79" customWidth="1"/>
    <col min="3868" max="3868" width="1" style="79" customWidth="1"/>
    <col min="3869" max="3870" width="6.7109375" style="79" customWidth="1"/>
    <col min="3871" max="4096" width="11.42578125" style="79"/>
    <col min="4097" max="4099" width="0" style="79" hidden="1" customWidth="1"/>
    <col min="4100" max="4100" width="6.7109375" style="79" customWidth="1"/>
    <col min="4101" max="4101" width="1.5703125" style="79" customWidth="1"/>
    <col min="4102" max="4102" width="60" style="79" customWidth="1"/>
    <col min="4103" max="4105" width="8.7109375" style="79" customWidth="1"/>
    <col min="4106" max="4122" width="5.5703125" style="79" customWidth="1"/>
    <col min="4123" max="4123" width="6.7109375" style="79" customWidth="1"/>
    <col min="4124" max="4124" width="1" style="79" customWidth="1"/>
    <col min="4125" max="4126" width="6.7109375" style="79" customWidth="1"/>
    <col min="4127" max="4352" width="11.42578125" style="79"/>
    <col min="4353" max="4355" width="0" style="79" hidden="1" customWidth="1"/>
    <col min="4356" max="4356" width="6.7109375" style="79" customWidth="1"/>
    <col min="4357" max="4357" width="1.5703125" style="79" customWidth="1"/>
    <col min="4358" max="4358" width="60" style="79" customWidth="1"/>
    <col min="4359" max="4361" width="8.7109375" style="79" customWidth="1"/>
    <col min="4362" max="4378" width="5.5703125" style="79" customWidth="1"/>
    <col min="4379" max="4379" width="6.7109375" style="79" customWidth="1"/>
    <col min="4380" max="4380" width="1" style="79" customWidth="1"/>
    <col min="4381" max="4382" width="6.7109375" style="79" customWidth="1"/>
    <col min="4383" max="4608" width="11.42578125" style="79"/>
    <col min="4609" max="4611" width="0" style="79" hidden="1" customWidth="1"/>
    <col min="4612" max="4612" width="6.7109375" style="79" customWidth="1"/>
    <col min="4613" max="4613" width="1.5703125" style="79" customWidth="1"/>
    <col min="4614" max="4614" width="60" style="79" customWidth="1"/>
    <col min="4615" max="4617" width="8.7109375" style="79" customWidth="1"/>
    <col min="4618" max="4634" width="5.5703125" style="79" customWidth="1"/>
    <col min="4635" max="4635" width="6.7109375" style="79" customWidth="1"/>
    <col min="4636" max="4636" width="1" style="79" customWidth="1"/>
    <col min="4637" max="4638" width="6.7109375" style="79" customWidth="1"/>
    <col min="4639" max="4864" width="11.42578125" style="79"/>
    <col min="4865" max="4867" width="0" style="79" hidden="1" customWidth="1"/>
    <col min="4868" max="4868" width="6.7109375" style="79" customWidth="1"/>
    <col min="4869" max="4869" width="1.5703125" style="79" customWidth="1"/>
    <col min="4870" max="4870" width="60" style="79" customWidth="1"/>
    <col min="4871" max="4873" width="8.7109375" style="79" customWidth="1"/>
    <col min="4874" max="4890" width="5.5703125" style="79" customWidth="1"/>
    <col min="4891" max="4891" width="6.7109375" style="79" customWidth="1"/>
    <col min="4892" max="4892" width="1" style="79" customWidth="1"/>
    <col min="4893" max="4894" width="6.7109375" style="79" customWidth="1"/>
    <col min="4895" max="5120" width="11.42578125" style="79"/>
    <col min="5121" max="5123" width="0" style="79" hidden="1" customWidth="1"/>
    <col min="5124" max="5124" width="6.7109375" style="79" customWidth="1"/>
    <col min="5125" max="5125" width="1.5703125" style="79" customWidth="1"/>
    <col min="5126" max="5126" width="60" style="79" customWidth="1"/>
    <col min="5127" max="5129" width="8.7109375" style="79" customWidth="1"/>
    <col min="5130" max="5146" width="5.5703125" style="79" customWidth="1"/>
    <col min="5147" max="5147" width="6.7109375" style="79" customWidth="1"/>
    <col min="5148" max="5148" width="1" style="79" customWidth="1"/>
    <col min="5149" max="5150" width="6.7109375" style="79" customWidth="1"/>
    <col min="5151" max="5376" width="11.42578125" style="79"/>
    <col min="5377" max="5379" width="0" style="79" hidden="1" customWidth="1"/>
    <col min="5380" max="5380" width="6.7109375" style="79" customWidth="1"/>
    <col min="5381" max="5381" width="1.5703125" style="79" customWidth="1"/>
    <col min="5382" max="5382" width="60" style="79" customWidth="1"/>
    <col min="5383" max="5385" width="8.7109375" style="79" customWidth="1"/>
    <col min="5386" max="5402" width="5.5703125" style="79" customWidth="1"/>
    <col min="5403" max="5403" width="6.7109375" style="79" customWidth="1"/>
    <col min="5404" max="5404" width="1" style="79" customWidth="1"/>
    <col min="5405" max="5406" width="6.7109375" style="79" customWidth="1"/>
    <col min="5407" max="5632" width="11.42578125" style="79"/>
    <col min="5633" max="5635" width="0" style="79" hidden="1" customWidth="1"/>
    <col min="5636" max="5636" width="6.7109375" style="79" customWidth="1"/>
    <col min="5637" max="5637" width="1.5703125" style="79" customWidth="1"/>
    <col min="5638" max="5638" width="60" style="79" customWidth="1"/>
    <col min="5639" max="5641" width="8.7109375" style="79" customWidth="1"/>
    <col min="5642" max="5658" width="5.5703125" style="79" customWidth="1"/>
    <col min="5659" max="5659" width="6.7109375" style="79" customWidth="1"/>
    <col min="5660" max="5660" width="1" style="79" customWidth="1"/>
    <col min="5661" max="5662" width="6.7109375" style="79" customWidth="1"/>
    <col min="5663" max="5888" width="11.42578125" style="79"/>
    <col min="5889" max="5891" width="0" style="79" hidden="1" customWidth="1"/>
    <col min="5892" max="5892" width="6.7109375" style="79" customWidth="1"/>
    <col min="5893" max="5893" width="1.5703125" style="79" customWidth="1"/>
    <col min="5894" max="5894" width="60" style="79" customWidth="1"/>
    <col min="5895" max="5897" width="8.7109375" style="79" customWidth="1"/>
    <col min="5898" max="5914" width="5.5703125" style="79" customWidth="1"/>
    <col min="5915" max="5915" width="6.7109375" style="79" customWidth="1"/>
    <col min="5916" max="5916" width="1" style="79" customWidth="1"/>
    <col min="5917" max="5918" width="6.7109375" style="79" customWidth="1"/>
    <col min="5919" max="6144" width="11.42578125" style="79"/>
    <col min="6145" max="6147" width="0" style="79" hidden="1" customWidth="1"/>
    <col min="6148" max="6148" width="6.7109375" style="79" customWidth="1"/>
    <col min="6149" max="6149" width="1.5703125" style="79" customWidth="1"/>
    <col min="6150" max="6150" width="60" style="79" customWidth="1"/>
    <col min="6151" max="6153" width="8.7109375" style="79" customWidth="1"/>
    <col min="6154" max="6170" width="5.5703125" style="79" customWidth="1"/>
    <col min="6171" max="6171" width="6.7109375" style="79" customWidth="1"/>
    <col min="6172" max="6172" width="1" style="79" customWidth="1"/>
    <col min="6173" max="6174" width="6.7109375" style="79" customWidth="1"/>
    <col min="6175" max="6400" width="11.42578125" style="79"/>
    <col min="6401" max="6403" width="0" style="79" hidden="1" customWidth="1"/>
    <col min="6404" max="6404" width="6.7109375" style="79" customWidth="1"/>
    <col min="6405" max="6405" width="1.5703125" style="79" customWidth="1"/>
    <col min="6406" max="6406" width="60" style="79" customWidth="1"/>
    <col min="6407" max="6409" width="8.7109375" style="79" customWidth="1"/>
    <col min="6410" max="6426" width="5.5703125" style="79" customWidth="1"/>
    <col min="6427" max="6427" width="6.7109375" style="79" customWidth="1"/>
    <col min="6428" max="6428" width="1" style="79" customWidth="1"/>
    <col min="6429" max="6430" width="6.7109375" style="79" customWidth="1"/>
    <col min="6431" max="6656" width="11.42578125" style="79"/>
    <col min="6657" max="6659" width="0" style="79" hidden="1" customWidth="1"/>
    <col min="6660" max="6660" width="6.7109375" style="79" customWidth="1"/>
    <col min="6661" max="6661" width="1.5703125" style="79" customWidth="1"/>
    <col min="6662" max="6662" width="60" style="79" customWidth="1"/>
    <col min="6663" max="6665" width="8.7109375" style="79" customWidth="1"/>
    <col min="6666" max="6682" width="5.5703125" style="79" customWidth="1"/>
    <col min="6683" max="6683" width="6.7109375" style="79" customWidth="1"/>
    <col min="6684" max="6684" width="1" style="79" customWidth="1"/>
    <col min="6685" max="6686" width="6.7109375" style="79" customWidth="1"/>
    <col min="6687" max="6912" width="11.42578125" style="79"/>
    <col min="6913" max="6915" width="0" style="79" hidden="1" customWidth="1"/>
    <col min="6916" max="6916" width="6.7109375" style="79" customWidth="1"/>
    <col min="6917" max="6917" width="1.5703125" style="79" customWidth="1"/>
    <col min="6918" max="6918" width="60" style="79" customWidth="1"/>
    <col min="6919" max="6921" width="8.7109375" style="79" customWidth="1"/>
    <col min="6922" max="6938" width="5.5703125" style="79" customWidth="1"/>
    <col min="6939" max="6939" width="6.7109375" style="79" customWidth="1"/>
    <col min="6940" max="6940" width="1" style="79" customWidth="1"/>
    <col min="6941" max="6942" width="6.7109375" style="79" customWidth="1"/>
    <col min="6943" max="7168" width="11.42578125" style="79"/>
    <col min="7169" max="7171" width="0" style="79" hidden="1" customWidth="1"/>
    <col min="7172" max="7172" width="6.7109375" style="79" customWidth="1"/>
    <col min="7173" max="7173" width="1.5703125" style="79" customWidth="1"/>
    <col min="7174" max="7174" width="60" style="79" customWidth="1"/>
    <col min="7175" max="7177" width="8.7109375" style="79" customWidth="1"/>
    <col min="7178" max="7194" width="5.5703125" style="79" customWidth="1"/>
    <col min="7195" max="7195" width="6.7109375" style="79" customWidth="1"/>
    <col min="7196" max="7196" width="1" style="79" customWidth="1"/>
    <col min="7197" max="7198" width="6.7109375" style="79" customWidth="1"/>
    <col min="7199" max="7424" width="11.42578125" style="79"/>
    <col min="7425" max="7427" width="0" style="79" hidden="1" customWidth="1"/>
    <col min="7428" max="7428" width="6.7109375" style="79" customWidth="1"/>
    <col min="7429" max="7429" width="1.5703125" style="79" customWidth="1"/>
    <col min="7430" max="7430" width="60" style="79" customWidth="1"/>
    <col min="7431" max="7433" width="8.7109375" style="79" customWidth="1"/>
    <col min="7434" max="7450" width="5.5703125" style="79" customWidth="1"/>
    <col min="7451" max="7451" width="6.7109375" style="79" customWidth="1"/>
    <col min="7452" max="7452" width="1" style="79" customWidth="1"/>
    <col min="7453" max="7454" width="6.7109375" style="79" customWidth="1"/>
    <col min="7455" max="7680" width="11.42578125" style="79"/>
    <col min="7681" max="7683" width="0" style="79" hidden="1" customWidth="1"/>
    <col min="7684" max="7684" width="6.7109375" style="79" customWidth="1"/>
    <col min="7685" max="7685" width="1.5703125" style="79" customWidth="1"/>
    <col min="7686" max="7686" width="60" style="79" customWidth="1"/>
    <col min="7687" max="7689" width="8.7109375" style="79" customWidth="1"/>
    <col min="7690" max="7706" width="5.5703125" style="79" customWidth="1"/>
    <col min="7707" max="7707" width="6.7109375" style="79" customWidth="1"/>
    <col min="7708" max="7708" width="1" style="79" customWidth="1"/>
    <col min="7709" max="7710" width="6.7109375" style="79" customWidth="1"/>
    <col min="7711" max="7936" width="11.42578125" style="79"/>
    <col min="7937" max="7939" width="0" style="79" hidden="1" customWidth="1"/>
    <col min="7940" max="7940" width="6.7109375" style="79" customWidth="1"/>
    <col min="7941" max="7941" width="1.5703125" style="79" customWidth="1"/>
    <col min="7942" max="7942" width="60" style="79" customWidth="1"/>
    <col min="7943" max="7945" width="8.7109375" style="79" customWidth="1"/>
    <col min="7946" max="7962" width="5.5703125" style="79" customWidth="1"/>
    <col min="7963" max="7963" width="6.7109375" style="79" customWidth="1"/>
    <col min="7964" max="7964" width="1" style="79" customWidth="1"/>
    <col min="7965" max="7966" width="6.7109375" style="79" customWidth="1"/>
    <col min="7967" max="8192" width="11.42578125" style="79"/>
    <col min="8193" max="8195" width="0" style="79" hidden="1" customWidth="1"/>
    <col min="8196" max="8196" width="6.7109375" style="79" customWidth="1"/>
    <col min="8197" max="8197" width="1.5703125" style="79" customWidth="1"/>
    <col min="8198" max="8198" width="60" style="79" customWidth="1"/>
    <col min="8199" max="8201" width="8.7109375" style="79" customWidth="1"/>
    <col min="8202" max="8218" width="5.5703125" style="79" customWidth="1"/>
    <col min="8219" max="8219" width="6.7109375" style="79" customWidth="1"/>
    <col min="8220" max="8220" width="1" style="79" customWidth="1"/>
    <col min="8221" max="8222" width="6.7109375" style="79" customWidth="1"/>
    <col min="8223" max="8448" width="11.42578125" style="79"/>
    <col min="8449" max="8451" width="0" style="79" hidden="1" customWidth="1"/>
    <col min="8452" max="8452" width="6.7109375" style="79" customWidth="1"/>
    <col min="8453" max="8453" width="1.5703125" style="79" customWidth="1"/>
    <col min="8454" max="8454" width="60" style="79" customWidth="1"/>
    <col min="8455" max="8457" width="8.7109375" style="79" customWidth="1"/>
    <col min="8458" max="8474" width="5.5703125" style="79" customWidth="1"/>
    <col min="8475" max="8475" width="6.7109375" style="79" customWidth="1"/>
    <col min="8476" max="8476" width="1" style="79" customWidth="1"/>
    <col min="8477" max="8478" width="6.7109375" style="79" customWidth="1"/>
    <col min="8479" max="8704" width="11.42578125" style="79"/>
    <col min="8705" max="8707" width="0" style="79" hidden="1" customWidth="1"/>
    <col min="8708" max="8708" width="6.7109375" style="79" customWidth="1"/>
    <col min="8709" max="8709" width="1.5703125" style="79" customWidth="1"/>
    <col min="8710" max="8710" width="60" style="79" customWidth="1"/>
    <col min="8711" max="8713" width="8.7109375" style="79" customWidth="1"/>
    <col min="8714" max="8730" width="5.5703125" style="79" customWidth="1"/>
    <col min="8731" max="8731" width="6.7109375" style="79" customWidth="1"/>
    <col min="8732" max="8732" width="1" style="79" customWidth="1"/>
    <col min="8733" max="8734" width="6.7109375" style="79" customWidth="1"/>
    <col min="8735" max="8960" width="11.42578125" style="79"/>
    <col min="8961" max="8963" width="0" style="79" hidden="1" customWidth="1"/>
    <col min="8964" max="8964" width="6.7109375" style="79" customWidth="1"/>
    <col min="8965" max="8965" width="1.5703125" style="79" customWidth="1"/>
    <col min="8966" max="8966" width="60" style="79" customWidth="1"/>
    <col min="8967" max="8969" width="8.7109375" style="79" customWidth="1"/>
    <col min="8970" max="8986" width="5.5703125" style="79" customWidth="1"/>
    <col min="8987" max="8987" width="6.7109375" style="79" customWidth="1"/>
    <col min="8988" max="8988" width="1" style="79" customWidth="1"/>
    <col min="8989" max="8990" width="6.7109375" style="79" customWidth="1"/>
    <col min="8991" max="9216" width="11.42578125" style="79"/>
    <col min="9217" max="9219" width="0" style="79" hidden="1" customWidth="1"/>
    <col min="9220" max="9220" width="6.7109375" style="79" customWidth="1"/>
    <col min="9221" max="9221" width="1.5703125" style="79" customWidth="1"/>
    <col min="9222" max="9222" width="60" style="79" customWidth="1"/>
    <col min="9223" max="9225" width="8.7109375" style="79" customWidth="1"/>
    <col min="9226" max="9242" width="5.5703125" style="79" customWidth="1"/>
    <col min="9243" max="9243" width="6.7109375" style="79" customWidth="1"/>
    <col min="9244" max="9244" width="1" style="79" customWidth="1"/>
    <col min="9245" max="9246" width="6.7109375" style="79" customWidth="1"/>
    <col min="9247" max="9472" width="11.42578125" style="79"/>
    <col min="9473" max="9475" width="0" style="79" hidden="1" customWidth="1"/>
    <col min="9476" max="9476" width="6.7109375" style="79" customWidth="1"/>
    <col min="9477" max="9477" width="1.5703125" style="79" customWidth="1"/>
    <col min="9478" max="9478" width="60" style="79" customWidth="1"/>
    <col min="9479" max="9481" width="8.7109375" style="79" customWidth="1"/>
    <col min="9482" max="9498" width="5.5703125" style="79" customWidth="1"/>
    <col min="9499" max="9499" width="6.7109375" style="79" customWidth="1"/>
    <col min="9500" max="9500" width="1" style="79" customWidth="1"/>
    <col min="9501" max="9502" width="6.7109375" style="79" customWidth="1"/>
    <col min="9503" max="9728" width="11.42578125" style="79"/>
    <col min="9729" max="9731" width="0" style="79" hidden="1" customWidth="1"/>
    <col min="9732" max="9732" width="6.7109375" style="79" customWidth="1"/>
    <col min="9733" max="9733" width="1.5703125" style="79" customWidth="1"/>
    <col min="9734" max="9734" width="60" style="79" customWidth="1"/>
    <col min="9735" max="9737" width="8.7109375" style="79" customWidth="1"/>
    <col min="9738" max="9754" width="5.5703125" style="79" customWidth="1"/>
    <col min="9755" max="9755" width="6.7109375" style="79" customWidth="1"/>
    <col min="9756" max="9756" width="1" style="79" customWidth="1"/>
    <col min="9757" max="9758" width="6.7109375" style="79" customWidth="1"/>
    <col min="9759" max="9984" width="11.42578125" style="79"/>
    <col min="9985" max="9987" width="0" style="79" hidden="1" customWidth="1"/>
    <col min="9988" max="9988" width="6.7109375" style="79" customWidth="1"/>
    <col min="9989" max="9989" width="1.5703125" style="79" customWidth="1"/>
    <col min="9990" max="9990" width="60" style="79" customWidth="1"/>
    <col min="9991" max="9993" width="8.7109375" style="79" customWidth="1"/>
    <col min="9994" max="10010" width="5.5703125" style="79" customWidth="1"/>
    <col min="10011" max="10011" width="6.7109375" style="79" customWidth="1"/>
    <col min="10012" max="10012" width="1" style="79" customWidth="1"/>
    <col min="10013" max="10014" width="6.7109375" style="79" customWidth="1"/>
    <col min="10015" max="10240" width="11.42578125" style="79"/>
    <col min="10241" max="10243" width="0" style="79" hidden="1" customWidth="1"/>
    <col min="10244" max="10244" width="6.7109375" style="79" customWidth="1"/>
    <col min="10245" max="10245" width="1.5703125" style="79" customWidth="1"/>
    <col min="10246" max="10246" width="60" style="79" customWidth="1"/>
    <col min="10247" max="10249" width="8.7109375" style="79" customWidth="1"/>
    <col min="10250" max="10266" width="5.5703125" style="79" customWidth="1"/>
    <col min="10267" max="10267" width="6.7109375" style="79" customWidth="1"/>
    <col min="10268" max="10268" width="1" style="79" customWidth="1"/>
    <col min="10269" max="10270" width="6.7109375" style="79" customWidth="1"/>
    <col min="10271" max="10496" width="11.42578125" style="79"/>
    <col min="10497" max="10499" width="0" style="79" hidden="1" customWidth="1"/>
    <col min="10500" max="10500" width="6.7109375" style="79" customWidth="1"/>
    <col min="10501" max="10501" width="1.5703125" style="79" customWidth="1"/>
    <col min="10502" max="10502" width="60" style="79" customWidth="1"/>
    <col min="10503" max="10505" width="8.7109375" style="79" customWidth="1"/>
    <col min="10506" max="10522" width="5.5703125" style="79" customWidth="1"/>
    <col min="10523" max="10523" width="6.7109375" style="79" customWidth="1"/>
    <col min="10524" max="10524" width="1" style="79" customWidth="1"/>
    <col min="10525" max="10526" width="6.7109375" style="79" customWidth="1"/>
    <col min="10527" max="10752" width="11.42578125" style="79"/>
    <col min="10753" max="10755" width="0" style="79" hidden="1" customWidth="1"/>
    <col min="10756" max="10756" width="6.7109375" style="79" customWidth="1"/>
    <col min="10757" max="10757" width="1.5703125" style="79" customWidth="1"/>
    <col min="10758" max="10758" width="60" style="79" customWidth="1"/>
    <col min="10759" max="10761" width="8.7109375" style="79" customWidth="1"/>
    <col min="10762" max="10778" width="5.5703125" style="79" customWidth="1"/>
    <col min="10779" max="10779" width="6.7109375" style="79" customWidth="1"/>
    <col min="10780" max="10780" width="1" style="79" customWidth="1"/>
    <col min="10781" max="10782" width="6.7109375" style="79" customWidth="1"/>
    <col min="10783" max="11008" width="11.42578125" style="79"/>
    <col min="11009" max="11011" width="0" style="79" hidden="1" customWidth="1"/>
    <col min="11012" max="11012" width="6.7109375" style="79" customWidth="1"/>
    <col min="11013" max="11013" width="1.5703125" style="79" customWidth="1"/>
    <col min="11014" max="11014" width="60" style="79" customWidth="1"/>
    <col min="11015" max="11017" width="8.7109375" style="79" customWidth="1"/>
    <col min="11018" max="11034" width="5.5703125" style="79" customWidth="1"/>
    <col min="11035" max="11035" width="6.7109375" style="79" customWidth="1"/>
    <col min="11036" max="11036" width="1" style="79" customWidth="1"/>
    <col min="11037" max="11038" width="6.7109375" style="79" customWidth="1"/>
    <col min="11039" max="11264" width="11.42578125" style="79"/>
    <col min="11265" max="11267" width="0" style="79" hidden="1" customWidth="1"/>
    <col min="11268" max="11268" width="6.7109375" style="79" customWidth="1"/>
    <col min="11269" max="11269" width="1.5703125" style="79" customWidth="1"/>
    <col min="11270" max="11270" width="60" style="79" customWidth="1"/>
    <col min="11271" max="11273" width="8.7109375" style="79" customWidth="1"/>
    <col min="11274" max="11290" width="5.5703125" style="79" customWidth="1"/>
    <col min="11291" max="11291" width="6.7109375" style="79" customWidth="1"/>
    <col min="11292" max="11292" width="1" style="79" customWidth="1"/>
    <col min="11293" max="11294" width="6.7109375" style="79" customWidth="1"/>
    <col min="11295" max="11520" width="11.42578125" style="79"/>
    <col min="11521" max="11523" width="0" style="79" hidden="1" customWidth="1"/>
    <col min="11524" max="11524" width="6.7109375" style="79" customWidth="1"/>
    <col min="11525" max="11525" width="1.5703125" style="79" customWidth="1"/>
    <col min="11526" max="11526" width="60" style="79" customWidth="1"/>
    <col min="11527" max="11529" width="8.7109375" style="79" customWidth="1"/>
    <col min="11530" max="11546" width="5.5703125" style="79" customWidth="1"/>
    <col min="11547" max="11547" width="6.7109375" style="79" customWidth="1"/>
    <col min="11548" max="11548" width="1" style="79" customWidth="1"/>
    <col min="11549" max="11550" width="6.7109375" style="79" customWidth="1"/>
    <col min="11551" max="11776" width="11.42578125" style="79"/>
    <col min="11777" max="11779" width="0" style="79" hidden="1" customWidth="1"/>
    <col min="11780" max="11780" width="6.7109375" style="79" customWidth="1"/>
    <col min="11781" max="11781" width="1.5703125" style="79" customWidth="1"/>
    <col min="11782" max="11782" width="60" style="79" customWidth="1"/>
    <col min="11783" max="11785" width="8.7109375" style="79" customWidth="1"/>
    <col min="11786" max="11802" width="5.5703125" style="79" customWidth="1"/>
    <col min="11803" max="11803" width="6.7109375" style="79" customWidth="1"/>
    <col min="11804" max="11804" width="1" style="79" customWidth="1"/>
    <col min="11805" max="11806" width="6.7109375" style="79" customWidth="1"/>
    <col min="11807" max="12032" width="11.42578125" style="79"/>
    <col min="12033" max="12035" width="0" style="79" hidden="1" customWidth="1"/>
    <col min="12036" max="12036" width="6.7109375" style="79" customWidth="1"/>
    <col min="12037" max="12037" width="1.5703125" style="79" customWidth="1"/>
    <col min="12038" max="12038" width="60" style="79" customWidth="1"/>
    <col min="12039" max="12041" width="8.7109375" style="79" customWidth="1"/>
    <col min="12042" max="12058" width="5.5703125" style="79" customWidth="1"/>
    <col min="12059" max="12059" width="6.7109375" style="79" customWidth="1"/>
    <col min="12060" max="12060" width="1" style="79" customWidth="1"/>
    <col min="12061" max="12062" width="6.7109375" style="79" customWidth="1"/>
    <col min="12063" max="12288" width="11.42578125" style="79"/>
    <col min="12289" max="12291" width="0" style="79" hidden="1" customWidth="1"/>
    <col min="12292" max="12292" width="6.7109375" style="79" customWidth="1"/>
    <col min="12293" max="12293" width="1.5703125" style="79" customWidth="1"/>
    <col min="12294" max="12294" width="60" style="79" customWidth="1"/>
    <col min="12295" max="12297" width="8.7109375" style="79" customWidth="1"/>
    <col min="12298" max="12314" width="5.5703125" style="79" customWidth="1"/>
    <col min="12315" max="12315" width="6.7109375" style="79" customWidth="1"/>
    <col min="12316" max="12316" width="1" style="79" customWidth="1"/>
    <col min="12317" max="12318" width="6.7109375" style="79" customWidth="1"/>
    <col min="12319" max="12544" width="11.42578125" style="79"/>
    <col min="12545" max="12547" width="0" style="79" hidden="1" customWidth="1"/>
    <col min="12548" max="12548" width="6.7109375" style="79" customWidth="1"/>
    <col min="12549" max="12549" width="1.5703125" style="79" customWidth="1"/>
    <col min="12550" max="12550" width="60" style="79" customWidth="1"/>
    <col min="12551" max="12553" width="8.7109375" style="79" customWidth="1"/>
    <col min="12554" max="12570" width="5.5703125" style="79" customWidth="1"/>
    <col min="12571" max="12571" width="6.7109375" style="79" customWidth="1"/>
    <col min="12572" max="12572" width="1" style="79" customWidth="1"/>
    <col min="12573" max="12574" width="6.7109375" style="79" customWidth="1"/>
    <col min="12575" max="12800" width="11.42578125" style="79"/>
    <col min="12801" max="12803" width="0" style="79" hidden="1" customWidth="1"/>
    <col min="12804" max="12804" width="6.7109375" style="79" customWidth="1"/>
    <col min="12805" max="12805" width="1.5703125" style="79" customWidth="1"/>
    <col min="12806" max="12806" width="60" style="79" customWidth="1"/>
    <col min="12807" max="12809" width="8.7109375" style="79" customWidth="1"/>
    <col min="12810" max="12826" width="5.5703125" style="79" customWidth="1"/>
    <col min="12827" max="12827" width="6.7109375" style="79" customWidth="1"/>
    <col min="12828" max="12828" width="1" style="79" customWidth="1"/>
    <col min="12829" max="12830" width="6.7109375" style="79" customWidth="1"/>
    <col min="12831" max="13056" width="11.42578125" style="79"/>
    <col min="13057" max="13059" width="0" style="79" hidden="1" customWidth="1"/>
    <col min="13060" max="13060" width="6.7109375" style="79" customWidth="1"/>
    <col min="13061" max="13061" width="1.5703125" style="79" customWidth="1"/>
    <col min="13062" max="13062" width="60" style="79" customWidth="1"/>
    <col min="13063" max="13065" width="8.7109375" style="79" customWidth="1"/>
    <col min="13066" max="13082" width="5.5703125" style="79" customWidth="1"/>
    <col min="13083" max="13083" width="6.7109375" style="79" customWidth="1"/>
    <col min="13084" max="13084" width="1" style="79" customWidth="1"/>
    <col min="13085" max="13086" width="6.7109375" style="79" customWidth="1"/>
    <col min="13087" max="13312" width="11.42578125" style="79"/>
    <col min="13313" max="13315" width="0" style="79" hidden="1" customWidth="1"/>
    <col min="13316" max="13316" width="6.7109375" style="79" customWidth="1"/>
    <col min="13317" max="13317" width="1.5703125" style="79" customWidth="1"/>
    <col min="13318" max="13318" width="60" style="79" customWidth="1"/>
    <col min="13319" max="13321" width="8.7109375" style="79" customWidth="1"/>
    <col min="13322" max="13338" width="5.5703125" style="79" customWidth="1"/>
    <col min="13339" max="13339" width="6.7109375" style="79" customWidth="1"/>
    <col min="13340" max="13340" width="1" style="79" customWidth="1"/>
    <col min="13341" max="13342" width="6.7109375" style="79" customWidth="1"/>
    <col min="13343" max="13568" width="11.42578125" style="79"/>
    <col min="13569" max="13571" width="0" style="79" hidden="1" customWidth="1"/>
    <col min="13572" max="13572" width="6.7109375" style="79" customWidth="1"/>
    <col min="13573" max="13573" width="1.5703125" style="79" customWidth="1"/>
    <col min="13574" max="13574" width="60" style="79" customWidth="1"/>
    <col min="13575" max="13577" width="8.7109375" style="79" customWidth="1"/>
    <col min="13578" max="13594" width="5.5703125" style="79" customWidth="1"/>
    <col min="13595" max="13595" width="6.7109375" style="79" customWidth="1"/>
    <col min="13596" max="13596" width="1" style="79" customWidth="1"/>
    <col min="13597" max="13598" width="6.7109375" style="79" customWidth="1"/>
    <col min="13599" max="13824" width="11.42578125" style="79"/>
    <col min="13825" max="13827" width="0" style="79" hidden="1" customWidth="1"/>
    <col min="13828" max="13828" width="6.7109375" style="79" customWidth="1"/>
    <col min="13829" max="13829" width="1.5703125" style="79" customWidth="1"/>
    <col min="13830" max="13830" width="60" style="79" customWidth="1"/>
    <col min="13831" max="13833" width="8.7109375" style="79" customWidth="1"/>
    <col min="13834" max="13850" width="5.5703125" style="79" customWidth="1"/>
    <col min="13851" max="13851" width="6.7109375" style="79" customWidth="1"/>
    <col min="13852" max="13852" width="1" style="79" customWidth="1"/>
    <col min="13853" max="13854" width="6.7109375" style="79" customWidth="1"/>
    <col min="13855" max="14080" width="11.42578125" style="79"/>
    <col min="14081" max="14083" width="0" style="79" hidden="1" customWidth="1"/>
    <col min="14084" max="14084" width="6.7109375" style="79" customWidth="1"/>
    <col min="14085" max="14085" width="1.5703125" style="79" customWidth="1"/>
    <col min="14086" max="14086" width="60" style="79" customWidth="1"/>
    <col min="14087" max="14089" width="8.7109375" style="79" customWidth="1"/>
    <col min="14090" max="14106" width="5.5703125" style="79" customWidth="1"/>
    <col min="14107" max="14107" width="6.7109375" style="79" customWidth="1"/>
    <col min="14108" max="14108" width="1" style="79" customWidth="1"/>
    <col min="14109" max="14110" width="6.7109375" style="79" customWidth="1"/>
    <col min="14111" max="14336" width="11.42578125" style="79"/>
    <col min="14337" max="14339" width="0" style="79" hidden="1" customWidth="1"/>
    <col min="14340" max="14340" width="6.7109375" style="79" customWidth="1"/>
    <col min="14341" max="14341" width="1.5703125" style="79" customWidth="1"/>
    <col min="14342" max="14342" width="60" style="79" customWidth="1"/>
    <col min="14343" max="14345" width="8.7109375" style="79" customWidth="1"/>
    <col min="14346" max="14362" width="5.5703125" style="79" customWidth="1"/>
    <col min="14363" max="14363" width="6.7109375" style="79" customWidth="1"/>
    <col min="14364" max="14364" width="1" style="79" customWidth="1"/>
    <col min="14365" max="14366" width="6.7109375" style="79" customWidth="1"/>
    <col min="14367" max="14592" width="11.42578125" style="79"/>
    <col min="14593" max="14595" width="0" style="79" hidden="1" customWidth="1"/>
    <col min="14596" max="14596" width="6.7109375" style="79" customWidth="1"/>
    <col min="14597" max="14597" width="1.5703125" style="79" customWidth="1"/>
    <col min="14598" max="14598" width="60" style="79" customWidth="1"/>
    <col min="14599" max="14601" width="8.7109375" style="79" customWidth="1"/>
    <col min="14602" max="14618" width="5.5703125" style="79" customWidth="1"/>
    <col min="14619" max="14619" width="6.7109375" style="79" customWidth="1"/>
    <col min="14620" max="14620" width="1" style="79" customWidth="1"/>
    <col min="14621" max="14622" width="6.7109375" style="79" customWidth="1"/>
    <col min="14623" max="14848" width="11.42578125" style="79"/>
    <col min="14849" max="14851" width="0" style="79" hidden="1" customWidth="1"/>
    <col min="14852" max="14852" width="6.7109375" style="79" customWidth="1"/>
    <col min="14853" max="14853" width="1.5703125" style="79" customWidth="1"/>
    <col min="14854" max="14854" width="60" style="79" customWidth="1"/>
    <col min="14855" max="14857" width="8.7109375" style="79" customWidth="1"/>
    <col min="14858" max="14874" width="5.5703125" style="79" customWidth="1"/>
    <col min="14875" max="14875" width="6.7109375" style="79" customWidth="1"/>
    <col min="14876" max="14876" width="1" style="79" customWidth="1"/>
    <col min="14877" max="14878" width="6.7109375" style="79" customWidth="1"/>
    <col min="14879" max="15104" width="11.42578125" style="79"/>
    <col min="15105" max="15107" width="0" style="79" hidden="1" customWidth="1"/>
    <col min="15108" max="15108" width="6.7109375" style="79" customWidth="1"/>
    <col min="15109" max="15109" width="1.5703125" style="79" customWidth="1"/>
    <col min="15110" max="15110" width="60" style="79" customWidth="1"/>
    <col min="15111" max="15113" width="8.7109375" style="79" customWidth="1"/>
    <col min="15114" max="15130" width="5.5703125" style="79" customWidth="1"/>
    <col min="15131" max="15131" width="6.7109375" style="79" customWidth="1"/>
    <col min="15132" max="15132" width="1" style="79" customWidth="1"/>
    <col min="15133" max="15134" width="6.7109375" style="79" customWidth="1"/>
    <col min="15135" max="15360" width="11.42578125" style="79"/>
    <col min="15361" max="15363" width="0" style="79" hidden="1" customWidth="1"/>
    <col min="15364" max="15364" width="6.7109375" style="79" customWidth="1"/>
    <col min="15365" max="15365" width="1.5703125" style="79" customWidth="1"/>
    <col min="15366" max="15366" width="60" style="79" customWidth="1"/>
    <col min="15367" max="15369" width="8.7109375" style="79" customWidth="1"/>
    <col min="15370" max="15386" width="5.5703125" style="79" customWidth="1"/>
    <col min="15387" max="15387" width="6.7109375" style="79" customWidth="1"/>
    <col min="15388" max="15388" width="1" style="79" customWidth="1"/>
    <col min="15389" max="15390" width="6.7109375" style="79" customWidth="1"/>
    <col min="15391" max="15616" width="11.42578125" style="79"/>
    <col min="15617" max="15619" width="0" style="79" hidden="1" customWidth="1"/>
    <col min="15620" max="15620" width="6.7109375" style="79" customWidth="1"/>
    <col min="15621" max="15621" width="1.5703125" style="79" customWidth="1"/>
    <col min="15622" max="15622" width="60" style="79" customWidth="1"/>
    <col min="15623" max="15625" width="8.7109375" style="79" customWidth="1"/>
    <col min="15626" max="15642" width="5.5703125" style="79" customWidth="1"/>
    <col min="15643" max="15643" width="6.7109375" style="79" customWidth="1"/>
    <col min="15644" max="15644" width="1" style="79" customWidth="1"/>
    <col min="15645" max="15646" width="6.7109375" style="79" customWidth="1"/>
    <col min="15647" max="15872" width="11.42578125" style="79"/>
    <col min="15873" max="15875" width="0" style="79" hidden="1" customWidth="1"/>
    <col min="15876" max="15876" width="6.7109375" style="79" customWidth="1"/>
    <col min="15877" max="15877" width="1.5703125" style="79" customWidth="1"/>
    <col min="15878" max="15878" width="60" style="79" customWidth="1"/>
    <col min="15879" max="15881" width="8.7109375" style="79" customWidth="1"/>
    <col min="15882" max="15898" width="5.5703125" style="79" customWidth="1"/>
    <col min="15899" max="15899" width="6.7109375" style="79" customWidth="1"/>
    <col min="15900" max="15900" width="1" style="79" customWidth="1"/>
    <col min="15901" max="15902" width="6.7109375" style="79" customWidth="1"/>
    <col min="15903" max="16128" width="11.42578125" style="79"/>
    <col min="16129" max="16131" width="0" style="79" hidden="1" customWidth="1"/>
    <col min="16132" max="16132" width="6.7109375" style="79" customWidth="1"/>
    <col min="16133" max="16133" width="1.5703125" style="79" customWidth="1"/>
    <col min="16134" max="16134" width="60" style="79" customWidth="1"/>
    <col min="16135" max="16137" width="8.7109375" style="79" customWidth="1"/>
    <col min="16138" max="16154" width="5.5703125" style="79" customWidth="1"/>
    <col min="16155" max="16155" width="6.7109375" style="79" customWidth="1"/>
    <col min="16156" max="16156" width="1" style="79" customWidth="1"/>
    <col min="16157" max="16158" width="6.7109375" style="79" customWidth="1"/>
    <col min="16159" max="16384" width="11.42578125" style="79"/>
  </cols>
  <sheetData>
    <row r="1" spans="1:31" ht="10.5" customHeight="1">
      <c r="J1" s="78"/>
      <c r="K1" s="78"/>
      <c r="L1" s="78"/>
    </row>
    <row r="2" spans="1:31" ht="3.75" customHeight="1">
      <c r="A2" s="83"/>
      <c r="B2" s="83"/>
      <c r="C2" s="310"/>
      <c r="D2" s="83"/>
      <c r="E2" s="83"/>
      <c r="F2" s="83"/>
      <c r="G2" s="306"/>
      <c r="H2" s="223"/>
      <c r="I2" s="223"/>
      <c r="J2" s="78"/>
      <c r="K2" s="78"/>
      <c r="L2" s="78"/>
    </row>
    <row r="3" spans="1:31" ht="12.75" customHeight="1">
      <c r="A3" s="83"/>
      <c r="B3" s="83"/>
      <c r="C3" s="310"/>
      <c r="D3" s="2281" t="s">
        <v>139</v>
      </c>
      <c r="E3" s="2281"/>
      <c r="F3" s="2281"/>
      <c r="G3" s="2281"/>
      <c r="H3" s="2281"/>
      <c r="I3" s="2281"/>
      <c r="J3" s="78"/>
      <c r="K3" s="78"/>
      <c r="L3" s="83"/>
      <c r="M3" s="83"/>
      <c r="N3" s="2281"/>
      <c r="O3" s="2281"/>
      <c r="P3" s="2281"/>
      <c r="Q3" s="2281"/>
      <c r="R3" s="2281"/>
      <c r="S3" s="2281"/>
      <c r="T3" s="2281"/>
      <c r="U3" s="2281"/>
      <c r="V3" s="2281"/>
      <c r="W3" s="2281"/>
      <c r="X3" s="2281"/>
      <c r="Y3" s="2281"/>
      <c r="Z3" s="2281"/>
      <c r="AA3" s="2281"/>
      <c r="AB3" s="2281"/>
    </row>
    <row r="4" spans="1:31" s="83" customFormat="1" ht="12.75" customHeight="1">
      <c r="B4" s="86"/>
      <c r="C4" s="312"/>
      <c r="D4" s="2281">
        <v>2018</v>
      </c>
      <c r="E4" s="2281"/>
      <c r="F4" s="2281"/>
      <c r="G4" s="2281"/>
      <c r="H4" s="2281"/>
      <c r="I4" s="2281"/>
      <c r="J4" s="278"/>
      <c r="K4" s="278"/>
      <c r="L4" s="86"/>
      <c r="M4" s="86"/>
      <c r="N4" s="87"/>
      <c r="AD4" s="88"/>
      <c r="AE4" s="88"/>
    </row>
    <row r="5" spans="1:31" s="83" customFormat="1" ht="3" customHeight="1">
      <c r="C5" s="310"/>
      <c r="D5" s="313"/>
      <c r="E5" s="314"/>
      <c r="F5" s="314"/>
      <c r="G5" s="96"/>
      <c r="H5" s="223"/>
      <c r="I5" s="223"/>
      <c r="J5" s="278"/>
      <c r="K5" s="278"/>
      <c r="N5" s="92"/>
    </row>
    <row r="6" spans="1:31" ht="10.5" customHeight="1">
      <c r="A6" s="157" t="s">
        <v>9</v>
      </c>
      <c r="B6" s="157" t="s">
        <v>10</v>
      </c>
      <c r="C6" s="157" t="s">
        <v>11</v>
      </c>
      <c r="D6" s="2282" t="s">
        <v>2</v>
      </c>
      <c r="E6" s="2285" t="s">
        <v>78</v>
      </c>
      <c r="F6" s="2285"/>
      <c r="G6" s="2288" t="s">
        <v>140</v>
      </c>
      <c r="H6" s="2288"/>
      <c r="I6" s="2290" t="s">
        <v>8</v>
      </c>
      <c r="J6" s="315"/>
      <c r="K6" s="78"/>
      <c r="L6" s="96"/>
    </row>
    <row r="7" spans="1:31" ht="10.5" customHeight="1">
      <c r="A7" s="157"/>
      <c r="B7" s="157"/>
      <c r="C7" s="157"/>
      <c r="D7" s="2283"/>
      <c r="E7" s="2286"/>
      <c r="F7" s="2286"/>
      <c r="G7" s="2289"/>
      <c r="H7" s="2289"/>
      <c r="I7" s="2291"/>
      <c r="J7" s="316"/>
      <c r="K7" s="78"/>
      <c r="L7" s="83"/>
    </row>
    <row r="8" spans="1:31" ht="12.75" customHeight="1">
      <c r="A8" s="157"/>
      <c r="B8" s="157"/>
      <c r="C8" s="157"/>
      <c r="D8" s="2284"/>
      <c r="E8" s="2287"/>
      <c r="F8" s="2287"/>
      <c r="G8" s="317" t="s">
        <v>18</v>
      </c>
      <c r="H8" s="317" t="s">
        <v>19</v>
      </c>
      <c r="I8" s="2292"/>
      <c r="J8" s="316"/>
      <c r="K8" s="78"/>
      <c r="L8" s="83"/>
    </row>
    <row r="9" spans="1:31">
      <c r="A9" s="157"/>
      <c r="B9" s="157"/>
      <c r="C9" s="157"/>
      <c r="D9" s="2211">
        <v>1401</v>
      </c>
      <c r="E9" s="318" t="s">
        <v>20</v>
      </c>
      <c r="F9" s="14"/>
      <c r="G9" s="319">
        <f>SUM(G10:G16)</f>
        <v>29</v>
      </c>
      <c r="H9" s="319">
        <f>SUM(H10:H16)</f>
        <v>7</v>
      </c>
      <c r="I9" s="320">
        <f>SUM(G9:H9)</f>
        <v>36</v>
      </c>
      <c r="J9" s="316"/>
      <c r="K9" s="78"/>
      <c r="L9" s="83"/>
    </row>
    <row r="10" spans="1:31" ht="12" customHeight="1">
      <c r="A10" s="157">
        <v>1</v>
      </c>
      <c r="B10" s="157">
        <v>1</v>
      </c>
      <c r="C10" s="157">
        <v>11</v>
      </c>
      <c r="D10" s="2212"/>
      <c r="E10" s="321" t="s">
        <v>21</v>
      </c>
      <c r="F10" s="322"/>
      <c r="G10" s="323">
        <v>11</v>
      </c>
      <c r="H10" s="324">
        <v>3</v>
      </c>
      <c r="I10" s="325">
        <f t="shared" ref="I10:I16" si="0">SUM(G10:H10)</f>
        <v>14</v>
      </c>
      <c r="J10" s="326"/>
      <c r="K10" s="78"/>
      <c r="L10" s="78"/>
    </row>
    <row r="11" spans="1:31" ht="12" customHeight="1">
      <c r="A11" s="157">
        <v>1</v>
      </c>
      <c r="B11" s="157">
        <v>1</v>
      </c>
      <c r="C11" s="157">
        <v>5</v>
      </c>
      <c r="D11" s="2212"/>
      <c r="E11" s="327" t="s">
        <v>22</v>
      </c>
      <c r="F11" s="322"/>
      <c r="G11" s="323">
        <v>8</v>
      </c>
      <c r="H11" s="324">
        <v>1</v>
      </c>
      <c r="I11" s="325">
        <f t="shared" si="0"/>
        <v>9</v>
      </c>
      <c r="J11" s="326"/>
      <c r="K11" s="78"/>
      <c r="L11" s="78"/>
    </row>
    <row r="12" spans="1:31" ht="12" customHeight="1">
      <c r="A12" s="157">
        <v>1</v>
      </c>
      <c r="B12" s="157">
        <v>1</v>
      </c>
      <c r="C12" s="157">
        <v>12</v>
      </c>
      <c r="D12" s="2212"/>
      <c r="E12" s="327" t="s">
        <v>23</v>
      </c>
      <c r="F12" s="322"/>
      <c r="G12" s="323">
        <v>7</v>
      </c>
      <c r="H12" s="324">
        <v>0</v>
      </c>
      <c r="I12" s="325">
        <f t="shared" si="0"/>
        <v>7</v>
      </c>
      <c r="J12" s="328"/>
      <c r="K12" s="78"/>
      <c r="L12" s="78"/>
    </row>
    <row r="13" spans="1:31" ht="12" customHeight="1">
      <c r="A13" s="157">
        <v>1</v>
      </c>
      <c r="B13" s="157">
        <v>1</v>
      </c>
      <c r="C13" s="157">
        <v>2</v>
      </c>
      <c r="D13" s="2212"/>
      <c r="E13" s="329" t="s">
        <v>24</v>
      </c>
      <c r="F13" s="322"/>
      <c r="G13" s="323">
        <v>1</v>
      </c>
      <c r="H13" s="324">
        <v>3</v>
      </c>
      <c r="I13" s="325">
        <f t="shared" si="0"/>
        <v>4</v>
      </c>
      <c r="J13" s="330"/>
      <c r="K13" s="78"/>
      <c r="L13" s="78"/>
    </row>
    <row r="14" spans="1:31" ht="12" customHeight="1">
      <c r="A14" s="157">
        <v>1</v>
      </c>
      <c r="B14" s="157">
        <v>1</v>
      </c>
      <c r="C14" s="157">
        <v>4</v>
      </c>
      <c r="D14" s="2212"/>
      <c r="E14" s="329" t="s">
        <v>25</v>
      </c>
      <c r="F14" s="322"/>
      <c r="G14" s="323">
        <v>2</v>
      </c>
      <c r="H14" s="324">
        <v>0</v>
      </c>
      <c r="I14" s="325">
        <f t="shared" si="0"/>
        <v>2</v>
      </c>
      <c r="J14" s="331"/>
      <c r="K14" s="78"/>
      <c r="L14" s="78"/>
    </row>
    <row r="15" spans="1:31" ht="12" customHeight="1">
      <c r="A15" s="157">
        <v>1</v>
      </c>
      <c r="B15" s="157">
        <v>1</v>
      </c>
      <c r="C15" s="157">
        <v>1</v>
      </c>
      <c r="D15" s="2212"/>
      <c r="E15" s="329" t="s">
        <v>26</v>
      </c>
      <c r="F15" s="322"/>
      <c r="G15" s="323">
        <v>0</v>
      </c>
      <c r="H15" s="324">
        <v>0</v>
      </c>
      <c r="I15" s="325">
        <f t="shared" si="0"/>
        <v>0</v>
      </c>
      <c r="J15" s="330"/>
      <c r="K15" s="78"/>
      <c r="L15" s="78"/>
    </row>
    <row r="16" spans="1:31" ht="12" customHeight="1">
      <c r="A16" s="157"/>
      <c r="B16" s="157"/>
      <c r="C16" s="157"/>
      <c r="D16" s="17"/>
      <c r="E16" s="329" t="s">
        <v>27</v>
      </c>
      <c r="F16" s="322"/>
      <c r="G16" s="323">
        <v>0</v>
      </c>
      <c r="H16" s="324">
        <v>0</v>
      </c>
      <c r="I16" s="325">
        <f t="shared" si="0"/>
        <v>0</v>
      </c>
      <c r="J16" s="330"/>
      <c r="K16" s="78"/>
      <c r="L16" s="78"/>
    </row>
    <row r="17" spans="1:20" ht="12.75" customHeight="1">
      <c r="A17" s="157"/>
      <c r="B17" s="157"/>
      <c r="C17" s="157"/>
      <c r="D17" s="2211">
        <v>1402</v>
      </c>
      <c r="E17" s="29" t="s">
        <v>29</v>
      </c>
      <c r="F17" s="30"/>
      <c r="G17" s="319">
        <f>SUM(G18:G25)</f>
        <v>17</v>
      </c>
      <c r="H17" s="319">
        <f>SUM(H18:H25)</f>
        <v>14</v>
      </c>
      <c r="I17" s="332">
        <f>SUM(G17:H17)</f>
        <v>31</v>
      </c>
      <c r="J17" s="331"/>
      <c r="K17" s="78"/>
      <c r="L17" s="78"/>
    </row>
    <row r="18" spans="1:20" ht="12" customHeight="1">
      <c r="A18" s="157">
        <v>2</v>
      </c>
      <c r="B18" s="157">
        <v>4</v>
      </c>
      <c r="C18" s="157">
        <v>11</v>
      </c>
      <c r="D18" s="2212"/>
      <c r="E18" s="327" t="s">
        <v>114</v>
      </c>
      <c r="F18" s="322"/>
      <c r="G18" s="323">
        <v>13</v>
      </c>
      <c r="H18" s="324">
        <v>7</v>
      </c>
      <c r="I18" s="325">
        <f t="shared" ref="I18:I24" si="1">SUM(G18:H18)</f>
        <v>20</v>
      </c>
      <c r="J18" s="328"/>
      <c r="K18" s="78"/>
      <c r="L18" s="78"/>
    </row>
    <row r="19" spans="1:20" ht="12" customHeight="1">
      <c r="A19" s="157">
        <v>2</v>
      </c>
      <c r="B19" s="157">
        <v>4</v>
      </c>
      <c r="C19" s="157">
        <v>10</v>
      </c>
      <c r="D19" s="2212"/>
      <c r="E19" s="327" t="s">
        <v>31</v>
      </c>
      <c r="F19" s="322"/>
      <c r="G19" s="323">
        <v>3</v>
      </c>
      <c r="H19" s="324">
        <v>0</v>
      </c>
      <c r="I19" s="325">
        <f t="shared" si="1"/>
        <v>3</v>
      </c>
      <c r="J19" s="328"/>
      <c r="K19" s="78"/>
      <c r="L19" s="78"/>
    </row>
    <row r="20" spans="1:20" ht="12" customHeight="1">
      <c r="A20" s="157">
        <v>2</v>
      </c>
      <c r="B20" s="157">
        <v>4</v>
      </c>
      <c r="C20" s="157">
        <v>10</v>
      </c>
      <c r="D20" s="2212"/>
      <c r="E20" s="327" t="s">
        <v>32</v>
      </c>
      <c r="F20" s="322"/>
      <c r="G20" s="323">
        <v>0</v>
      </c>
      <c r="H20" s="324">
        <v>2</v>
      </c>
      <c r="I20" s="325">
        <f t="shared" si="1"/>
        <v>2</v>
      </c>
      <c r="J20" s="328"/>
      <c r="K20" s="78"/>
      <c r="L20" s="78"/>
    </row>
    <row r="21" spans="1:20" ht="12" customHeight="1">
      <c r="A21" s="157">
        <v>2</v>
      </c>
      <c r="B21" s="157">
        <v>4</v>
      </c>
      <c r="C21" s="157">
        <v>3</v>
      </c>
      <c r="D21" s="2212"/>
      <c r="E21" s="327" t="s">
        <v>131</v>
      </c>
      <c r="F21" s="322"/>
      <c r="G21" s="323">
        <v>0</v>
      </c>
      <c r="H21" s="324">
        <v>3</v>
      </c>
      <c r="I21" s="325">
        <f t="shared" si="1"/>
        <v>3</v>
      </c>
      <c r="J21" s="328"/>
      <c r="K21" s="78"/>
      <c r="L21" s="78"/>
    </row>
    <row r="22" spans="1:20" ht="12" customHeight="1">
      <c r="A22" s="157">
        <v>2</v>
      </c>
      <c r="B22" s="157">
        <v>4</v>
      </c>
      <c r="C22" s="157">
        <v>7</v>
      </c>
      <c r="D22" s="2212"/>
      <c r="E22" s="327" t="s">
        <v>132</v>
      </c>
      <c r="F22" s="322"/>
      <c r="G22" s="323">
        <v>0</v>
      </c>
      <c r="H22" s="324">
        <v>0</v>
      </c>
      <c r="I22" s="325">
        <f t="shared" si="1"/>
        <v>0</v>
      </c>
      <c r="J22" s="328"/>
      <c r="K22" s="78"/>
      <c r="L22" s="78"/>
    </row>
    <row r="23" spans="1:20" ht="12" customHeight="1">
      <c r="A23" s="157">
        <v>2</v>
      </c>
      <c r="B23" s="157">
        <v>4</v>
      </c>
      <c r="C23" s="157">
        <v>1</v>
      </c>
      <c r="D23" s="2212"/>
      <c r="E23" s="327" t="s">
        <v>35</v>
      </c>
      <c r="F23" s="322"/>
      <c r="G23" s="323">
        <v>0</v>
      </c>
      <c r="H23" s="324">
        <v>0</v>
      </c>
      <c r="I23" s="325">
        <f t="shared" si="1"/>
        <v>0</v>
      </c>
      <c r="J23" s="328"/>
      <c r="K23" s="78"/>
      <c r="L23" s="78"/>
    </row>
    <row r="24" spans="1:20" ht="12" customHeight="1">
      <c r="A24" s="157">
        <v>2</v>
      </c>
      <c r="B24" s="157">
        <v>4</v>
      </c>
      <c r="C24" s="157">
        <v>9</v>
      </c>
      <c r="D24" s="2212"/>
      <c r="E24" s="327" t="s">
        <v>133</v>
      </c>
      <c r="F24" s="322"/>
      <c r="G24" s="323">
        <v>0</v>
      </c>
      <c r="H24" s="324">
        <v>1</v>
      </c>
      <c r="I24" s="325">
        <f t="shared" si="1"/>
        <v>1</v>
      </c>
      <c r="J24" s="328"/>
      <c r="K24" s="78"/>
      <c r="L24" s="78"/>
    </row>
    <row r="25" spans="1:20" ht="12" customHeight="1">
      <c r="A25" s="157">
        <v>2</v>
      </c>
      <c r="B25" s="157">
        <v>4</v>
      </c>
      <c r="C25" s="157">
        <v>11</v>
      </c>
      <c r="D25" s="2212"/>
      <c r="E25" s="329" t="s">
        <v>37</v>
      </c>
      <c r="F25" s="322"/>
      <c r="G25" s="323">
        <v>1</v>
      </c>
      <c r="H25" s="324">
        <v>1</v>
      </c>
      <c r="I25" s="325">
        <v>2</v>
      </c>
      <c r="J25" s="328"/>
      <c r="K25" s="78"/>
      <c r="L25" s="78"/>
    </row>
    <row r="26" spans="1:20" ht="12.75" customHeight="1">
      <c r="A26" s="157"/>
      <c r="B26" s="157"/>
      <c r="C26" s="157"/>
      <c r="D26" s="2211">
        <v>1403</v>
      </c>
      <c r="E26" s="29" t="s">
        <v>39</v>
      </c>
      <c r="F26" s="30"/>
      <c r="G26" s="319">
        <f>SUM(G27:G29)</f>
        <v>0</v>
      </c>
      <c r="H26" s="319">
        <f>SUM(H27:H29)</f>
        <v>3</v>
      </c>
      <c r="I26" s="320">
        <f t="shared" ref="I26:I54" si="2">SUM(G26:H26)</f>
        <v>3</v>
      </c>
      <c r="J26" s="331"/>
      <c r="K26" s="78"/>
      <c r="L26" s="78"/>
      <c r="O26" s="2280"/>
      <c r="P26" s="2280"/>
      <c r="Q26" s="2280"/>
      <c r="R26" s="2280"/>
      <c r="S26" s="2280"/>
      <c r="T26" s="2280"/>
    </row>
    <row r="27" spans="1:20" ht="12" customHeight="1">
      <c r="A27" s="157">
        <v>3</v>
      </c>
      <c r="B27" s="157">
        <v>5</v>
      </c>
      <c r="C27" s="157">
        <v>11</v>
      </c>
      <c r="D27" s="2212"/>
      <c r="E27" s="329" t="s">
        <v>40</v>
      </c>
      <c r="F27" s="322"/>
      <c r="G27" s="323">
        <v>0</v>
      </c>
      <c r="H27" s="333">
        <v>3</v>
      </c>
      <c r="I27" s="334">
        <f t="shared" si="2"/>
        <v>3</v>
      </c>
      <c r="J27" s="331"/>
      <c r="K27" s="78"/>
      <c r="L27" s="78"/>
      <c r="O27" s="2280"/>
      <c r="P27" s="2280"/>
      <c r="Q27" s="2280"/>
      <c r="R27" s="2280"/>
      <c r="S27" s="2280"/>
      <c r="T27" s="2280"/>
    </row>
    <row r="28" spans="1:20" ht="12" customHeight="1">
      <c r="A28" s="157">
        <v>3</v>
      </c>
      <c r="B28" s="157">
        <v>5</v>
      </c>
      <c r="C28" s="157">
        <v>8</v>
      </c>
      <c r="D28" s="2212"/>
      <c r="E28" s="329" t="s">
        <v>41</v>
      </c>
      <c r="F28" s="322"/>
      <c r="G28" s="323">
        <v>0</v>
      </c>
      <c r="H28" s="333">
        <v>0</v>
      </c>
      <c r="I28" s="334">
        <f t="shared" si="2"/>
        <v>0</v>
      </c>
      <c r="J28" s="331"/>
      <c r="K28" s="78"/>
      <c r="L28" s="78"/>
      <c r="O28" s="2280"/>
      <c r="P28" s="2280"/>
      <c r="Q28" s="2280"/>
      <c r="R28" s="2280"/>
      <c r="S28" s="2280"/>
      <c r="T28" s="2280"/>
    </row>
    <row r="29" spans="1:20" ht="12" customHeight="1">
      <c r="A29" s="157">
        <v>3</v>
      </c>
      <c r="B29" s="157">
        <v>5</v>
      </c>
      <c r="C29" s="157">
        <v>10</v>
      </c>
      <c r="D29" s="2212"/>
      <c r="E29" s="329" t="s">
        <v>42</v>
      </c>
      <c r="F29" s="322"/>
      <c r="G29" s="323">
        <v>0</v>
      </c>
      <c r="H29" s="333">
        <v>0</v>
      </c>
      <c r="I29" s="334">
        <f t="shared" si="2"/>
        <v>0</v>
      </c>
      <c r="J29" s="330"/>
      <c r="K29" s="78"/>
      <c r="L29" s="78"/>
      <c r="O29" s="2280"/>
      <c r="P29" s="2280"/>
      <c r="Q29" s="2280"/>
      <c r="R29" s="2280"/>
      <c r="S29" s="2280"/>
      <c r="T29" s="2280"/>
    </row>
    <row r="30" spans="1:20" ht="12.75" customHeight="1">
      <c r="A30" s="157"/>
      <c r="B30" s="157"/>
      <c r="C30" s="157"/>
      <c r="D30" s="2204">
        <v>1404</v>
      </c>
      <c r="E30" s="29" t="s">
        <v>43</v>
      </c>
      <c r="F30" s="30"/>
      <c r="G30" s="319">
        <f>SUM(G31:G32)</f>
        <v>17</v>
      </c>
      <c r="H30" s="319">
        <f>SUM(H31:H32)</f>
        <v>6</v>
      </c>
      <c r="I30" s="332">
        <f t="shared" si="2"/>
        <v>23</v>
      </c>
      <c r="J30" s="331"/>
      <c r="K30" s="78"/>
      <c r="L30" s="78"/>
      <c r="O30" s="2280"/>
      <c r="P30" s="2280"/>
      <c r="Q30" s="2280"/>
      <c r="R30" s="2280"/>
      <c r="S30" s="2280"/>
      <c r="T30" s="2280"/>
    </row>
    <row r="31" spans="1:20" ht="12" customHeight="1">
      <c r="A31" s="157">
        <v>4</v>
      </c>
      <c r="B31" s="157">
        <v>6</v>
      </c>
      <c r="C31" s="157">
        <v>11</v>
      </c>
      <c r="D31" s="2205"/>
      <c r="E31" s="327" t="s">
        <v>128</v>
      </c>
      <c r="F31" s="175"/>
      <c r="G31" s="333">
        <v>11</v>
      </c>
      <c r="H31" s="333">
        <v>3</v>
      </c>
      <c r="I31" s="334">
        <f t="shared" si="2"/>
        <v>14</v>
      </c>
      <c r="J31" s="335"/>
      <c r="K31" s="78"/>
      <c r="L31" s="78"/>
      <c r="O31" s="2280"/>
      <c r="P31" s="2280"/>
      <c r="Q31" s="2280"/>
      <c r="R31" s="2280"/>
      <c r="S31" s="2280"/>
      <c r="T31" s="2280"/>
    </row>
    <row r="32" spans="1:20" ht="12" customHeight="1">
      <c r="A32" s="157">
        <v>4</v>
      </c>
      <c r="B32" s="157">
        <v>6</v>
      </c>
      <c r="C32" s="157">
        <v>11</v>
      </c>
      <c r="D32" s="2205"/>
      <c r="E32" s="327" t="s">
        <v>45</v>
      </c>
      <c r="F32" s="175"/>
      <c r="G32" s="333">
        <v>6</v>
      </c>
      <c r="H32" s="333">
        <v>3</v>
      </c>
      <c r="I32" s="334">
        <f t="shared" si="2"/>
        <v>9</v>
      </c>
      <c r="J32" s="335"/>
    </row>
    <row r="33" spans="1:10" ht="12.75" customHeight="1">
      <c r="A33" s="157"/>
      <c r="B33" s="157"/>
      <c r="C33" s="157"/>
      <c r="D33" s="2211">
        <v>1405</v>
      </c>
      <c r="E33" s="13" t="s">
        <v>46</v>
      </c>
      <c r="F33" s="34"/>
      <c r="G33" s="319">
        <f>SUM(G34:G37)</f>
        <v>16</v>
      </c>
      <c r="H33" s="319">
        <f>SUM(H34:H37)</f>
        <v>14</v>
      </c>
      <c r="I33" s="320">
        <f t="shared" si="2"/>
        <v>30</v>
      </c>
      <c r="J33" s="336"/>
    </row>
    <row r="34" spans="1:10" ht="12" customHeight="1">
      <c r="A34" s="157">
        <v>5</v>
      </c>
      <c r="B34" s="157">
        <v>4</v>
      </c>
      <c r="C34" s="157">
        <v>8</v>
      </c>
      <c r="D34" s="2212"/>
      <c r="E34" s="327" t="s">
        <v>47</v>
      </c>
      <c r="F34" s="175"/>
      <c r="G34" s="333">
        <v>5</v>
      </c>
      <c r="H34" s="333">
        <v>4</v>
      </c>
      <c r="I34" s="334">
        <f t="shared" si="2"/>
        <v>9</v>
      </c>
      <c r="J34" s="336"/>
    </row>
    <row r="35" spans="1:10" ht="12" customHeight="1">
      <c r="A35" s="157">
        <v>5</v>
      </c>
      <c r="B35" s="157">
        <v>5</v>
      </c>
      <c r="C35" s="157">
        <v>11</v>
      </c>
      <c r="D35" s="2212"/>
      <c r="E35" s="327" t="s">
        <v>48</v>
      </c>
      <c r="F35" s="175"/>
      <c r="G35" s="333">
        <v>10</v>
      </c>
      <c r="H35" s="333">
        <v>10</v>
      </c>
      <c r="I35" s="334">
        <f t="shared" si="2"/>
        <v>20</v>
      </c>
      <c r="J35" s="336"/>
    </row>
    <row r="36" spans="1:10" ht="12" customHeight="1">
      <c r="A36" s="157"/>
      <c r="B36" s="157"/>
      <c r="C36" s="157"/>
      <c r="D36" s="2212"/>
      <c r="E36" s="337" t="s">
        <v>49</v>
      </c>
      <c r="F36" s="175"/>
      <c r="G36" s="324">
        <v>1</v>
      </c>
      <c r="H36" s="324">
        <v>0</v>
      </c>
      <c r="I36" s="325">
        <f>SUM(G36:H36)</f>
        <v>1</v>
      </c>
      <c r="J36" s="336"/>
    </row>
    <row r="37" spans="1:10" ht="12" customHeight="1">
      <c r="A37" s="157"/>
      <c r="B37" s="157"/>
      <c r="C37" s="157"/>
      <c r="D37" s="2212"/>
      <c r="E37" s="338" t="s">
        <v>50</v>
      </c>
      <c r="F37" s="175"/>
      <c r="G37" s="333">
        <v>0</v>
      </c>
      <c r="H37" s="333">
        <v>0</v>
      </c>
      <c r="I37" s="334">
        <f>SUM(G37:H37)</f>
        <v>0</v>
      </c>
      <c r="J37" s="336"/>
    </row>
    <row r="38" spans="1:10" ht="12.75" customHeight="1">
      <c r="A38" s="157"/>
      <c r="B38" s="157"/>
      <c r="C38" s="157"/>
      <c r="D38" s="2211">
        <v>1406</v>
      </c>
      <c r="E38" s="29" t="s">
        <v>51</v>
      </c>
      <c r="F38" s="30"/>
      <c r="G38" s="319">
        <f>SUM(G39:G43)</f>
        <v>9</v>
      </c>
      <c r="H38" s="319">
        <f>SUM(H39:H43)</f>
        <v>7</v>
      </c>
      <c r="I38" s="339">
        <f t="shared" si="2"/>
        <v>16</v>
      </c>
      <c r="J38" s="328"/>
    </row>
    <row r="39" spans="1:10" ht="12" customHeight="1">
      <c r="A39" s="157">
        <v>6</v>
      </c>
      <c r="B39" s="157">
        <v>2</v>
      </c>
      <c r="C39" s="157">
        <v>11</v>
      </c>
      <c r="D39" s="2212"/>
      <c r="E39" s="327" t="s">
        <v>52</v>
      </c>
      <c r="F39" s="175"/>
      <c r="G39" s="323">
        <v>4</v>
      </c>
      <c r="H39" s="324">
        <v>3</v>
      </c>
      <c r="I39" s="325">
        <f t="shared" si="2"/>
        <v>7</v>
      </c>
      <c r="J39" s="328"/>
    </row>
    <row r="40" spans="1:10" ht="12" customHeight="1">
      <c r="A40" s="157"/>
      <c r="B40" s="157"/>
      <c r="C40" s="157"/>
      <c r="D40" s="2212"/>
      <c r="E40" s="327" t="s">
        <v>95</v>
      </c>
      <c r="F40" s="175"/>
      <c r="G40" s="323">
        <v>0</v>
      </c>
      <c r="H40" s="324">
        <v>0</v>
      </c>
      <c r="I40" s="325">
        <f>SUM(G40:H40)</f>
        <v>0</v>
      </c>
      <c r="J40" s="328"/>
    </row>
    <row r="41" spans="1:10" ht="12" customHeight="1">
      <c r="A41" s="157">
        <v>6</v>
      </c>
      <c r="B41" s="157">
        <v>2</v>
      </c>
      <c r="C41" s="157">
        <v>10</v>
      </c>
      <c r="D41" s="2212"/>
      <c r="E41" s="327" t="s">
        <v>53</v>
      </c>
      <c r="F41" s="175"/>
      <c r="G41" s="323">
        <v>2</v>
      </c>
      <c r="H41" s="324">
        <v>2</v>
      </c>
      <c r="I41" s="325">
        <f t="shared" si="2"/>
        <v>4</v>
      </c>
      <c r="J41" s="328"/>
    </row>
    <row r="42" spans="1:10" ht="12" customHeight="1">
      <c r="A42" s="157"/>
      <c r="B42" s="157"/>
      <c r="C42" s="157"/>
      <c r="D42" s="2212"/>
      <c r="E42" s="327" t="s">
        <v>96</v>
      </c>
      <c r="F42" s="175"/>
      <c r="G42" s="323">
        <v>1</v>
      </c>
      <c r="H42" s="324">
        <v>0</v>
      </c>
      <c r="I42" s="325">
        <f t="shared" si="2"/>
        <v>1</v>
      </c>
      <c r="J42" s="328"/>
    </row>
    <row r="43" spans="1:10" ht="12" customHeight="1">
      <c r="A43" s="157">
        <v>6</v>
      </c>
      <c r="B43" s="157">
        <v>4</v>
      </c>
      <c r="C43" s="157">
        <v>11</v>
      </c>
      <c r="D43" s="2212"/>
      <c r="E43" s="327" t="s">
        <v>56</v>
      </c>
      <c r="F43" s="175"/>
      <c r="G43" s="324">
        <v>2</v>
      </c>
      <c r="H43" s="324">
        <v>2</v>
      </c>
      <c r="I43" s="325">
        <v>4</v>
      </c>
      <c r="J43" s="328"/>
    </row>
    <row r="44" spans="1:10" ht="12.75" customHeight="1">
      <c r="A44" s="157"/>
      <c r="B44" s="157"/>
      <c r="C44" s="157"/>
      <c r="D44" s="2204">
        <v>1407</v>
      </c>
      <c r="E44" s="40" t="s">
        <v>58</v>
      </c>
      <c r="F44" s="30"/>
      <c r="G44" s="319">
        <f>SUM(G45:G48)</f>
        <v>13</v>
      </c>
      <c r="H44" s="319">
        <f>SUM(H45:H48)</f>
        <v>3</v>
      </c>
      <c r="I44" s="339">
        <f t="shared" si="2"/>
        <v>16</v>
      </c>
      <c r="J44" s="330"/>
    </row>
    <row r="45" spans="1:10" ht="12" customHeight="1">
      <c r="A45" s="157">
        <v>7</v>
      </c>
      <c r="B45" s="157">
        <v>3</v>
      </c>
      <c r="C45" s="157">
        <v>11</v>
      </c>
      <c r="D45" s="2205"/>
      <c r="E45" s="322" t="s">
        <v>59</v>
      </c>
      <c r="F45" s="175"/>
      <c r="G45" s="323">
        <v>8</v>
      </c>
      <c r="H45" s="324">
        <v>0</v>
      </c>
      <c r="I45" s="325">
        <f t="shared" si="2"/>
        <v>8</v>
      </c>
      <c r="J45" s="331"/>
    </row>
    <row r="46" spans="1:10" ht="12" customHeight="1">
      <c r="A46" s="157">
        <v>7</v>
      </c>
      <c r="B46" s="157">
        <v>6</v>
      </c>
      <c r="C46" s="157">
        <v>10</v>
      </c>
      <c r="D46" s="2205"/>
      <c r="E46" s="340" t="s">
        <v>60</v>
      </c>
      <c r="F46" s="175"/>
      <c r="G46" s="323">
        <v>5</v>
      </c>
      <c r="H46" s="324">
        <v>3</v>
      </c>
      <c r="I46" s="325">
        <f t="shared" si="2"/>
        <v>8</v>
      </c>
      <c r="J46" s="341"/>
    </row>
    <row r="47" spans="1:10" ht="12" customHeight="1">
      <c r="A47" s="157"/>
      <c r="B47" s="157"/>
      <c r="C47" s="157"/>
      <c r="D47" s="2205"/>
      <c r="E47" s="340" t="s">
        <v>61</v>
      </c>
      <c r="F47" s="175"/>
      <c r="G47" s="323">
        <v>0</v>
      </c>
      <c r="H47" s="324">
        <v>0</v>
      </c>
      <c r="I47" s="325">
        <f t="shared" si="2"/>
        <v>0</v>
      </c>
      <c r="J47" s="341"/>
    </row>
    <row r="48" spans="1:10" ht="12" customHeight="1">
      <c r="A48" s="157"/>
      <c r="B48" s="157"/>
      <c r="C48" s="157"/>
      <c r="D48" s="2207"/>
      <c r="E48" s="340" t="s">
        <v>84</v>
      </c>
      <c r="F48" s="175"/>
      <c r="G48" s="323">
        <v>0</v>
      </c>
      <c r="H48" s="324">
        <v>0</v>
      </c>
      <c r="I48" s="325">
        <f t="shared" si="2"/>
        <v>0</v>
      </c>
      <c r="J48" s="341"/>
    </row>
    <row r="49" spans="1:10" ht="12.75" customHeight="1">
      <c r="A49" s="157"/>
      <c r="B49" s="157"/>
      <c r="C49" s="157"/>
      <c r="D49" s="2204">
        <v>1408</v>
      </c>
      <c r="E49" s="13" t="s">
        <v>63</v>
      </c>
      <c r="F49" s="40"/>
      <c r="G49" s="342">
        <f>SUM(G50:G53)</f>
        <v>6</v>
      </c>
      <c r="H49" s="342">
        <f>SUM(H50:H53)</f>
        <v>5</v>
      </c>
      <c r="I49" s="320">
        <f t="shared" si="2"/>
        <v>11</v>
      </c>
      <c r="J49" s="341"/>
    </row>
    <row r="50" spans="1:10" ht="12" customHeight="1">
      <c r="A50" s="157"/>
      <c r="B50" s="157"/>
      <c r="C50" s="157"/>
      <c r="D50" s="2205"/>
      <c r="E50" s="327" t="s">
        <v>64</v>
      </c>
      <c r="F50" s="343"/>
      <c r="G50" s="333">
        <v>1</v>
      </c>
      <c r="H50" s="333">
        <v>0</v>
      </c>
      <c r="I50" s="334">
        <f>SUM(G50:H50)</f>
        <v>1</v>
      </c>
      <c r="J50" s="341"/>
    </row>
    <row r="51" spans="1:10" ht="12" customHeight="1">
      <c r="A51" s="157"/>
      <c r="B51" s="157"/>
      <c r="C51" s="157"/>
      <c r="D51" s="2205"/>
      <c r="E51" s="327" t="s">
        <v>141</v>
      </c>
      <c r="F51" s="343"/>
      <c r="G51" s="344">
        <v>0</v>
      </c>
      <c r="H51" s="333">
        <v>1</v>
      </c>
      <c r="I51" s="334">
        <f>SUM(G51:H51)</f>
        <v>1</v>
      </c>
      <c r="J51" s="341"/>
    </row>
    <row r="52" spans="1:10" ht="12" customHeight="1">
      <c r="A52" s="157">
        <v>8</v>
      </c>
      <c r="B52" s="157">
        <v>4</v>
      </c>
      <c r="C52" s="157">
        <v>11</v>
      </c>
      <c r="D52" s="2205"/>
      <c r="E52" s="329" t="s">
        <v>66</v>
      </c>
      <c r="F52" s="175"/>
      <c r="G52" s="324">
        <v>4</v>
      </c>
      <c r="H52" s="324">
        <v>2</v>
      </c>
      <c r="I52" s="325">
        <v>6</v>
      </c>
      <c r="J52" s="331"/>
    </row>
    <row r="53" spans="1:10" ht="12" customHeight="1">
      <c r="A53" s="157">
        <v>8</v>
      </c>
      <c r="B53" s="157">
        <v>4</v>
      </c>
      <c r="C53" s="157">
        <v>11</v>
      </c>
      <c r="D53" s="2205"/>
      <c r="E53" s="329" t="s">
        <v>67</v>
      </c>
      <c r="F53" s="175"/>
      <c r="G53" s="324">
        <v>1</v>
      </c>
      <c r="H53" s="324">
        <v>2</v>
      </c>
      <c r="I53" s="325">
        <v>3</v>
      </c>
      <c r="J53" s="341"/>
    </row>
    <row r="54" spans="1:10" ht="12.75" customHeight="1">
      <c r="A54" s="157"/>
      <c r="B54" s="157"/>
      <c r="C54" s="157"/>
      <c r="D54" s="2204">
        <v>1624</v>
      </c>
      <c r="E54" s="29" t="s">
        <v>142</v>
      </c>
      <c r="F54" s="181"/>
      <c r="G54" s="342">
        <f>SUM(G55:G57)</f>
        <v>2</v>
      </c>
      <c r="H54" s="342">
        <f>SUM(H55:H57)</f>
        <v>4</v>
      </c>
      <c r="I54" s="320">
        <f t="shared" si="2"/>
        <v>6</v>
      </c>
      <c r="J54" s="331"/>
    </row>
    <row r="55" spans="1:10" ht="12" customHeight="1">
      <c r="A55" s="157"/>
      <c r="B55" s="157"/>
      <c r="C55" s="157"/>
      <c r="D55" s="2205"/>
      <c r="E55" s="338" t="s">
        <v>69</v>
      </c>
      <c r="F55" s="345"/>
      <c r="G55" s="333">
        <v>0</v>
      </c>
      <c r="H55" s="333">
        <v>1</v>
      </c>
      <c r="I55" s="346">
        <v>1</v>
      </c>
      <c r="J55" s="331"/>
    </row>
    <row r="56" spans="1:10" ht="12" customHeight="1">
      <c r="A56" s="157"/>
      <c r="B56" s="157"/>
      <c r="C56" s="157"/>
      <c r="D56" s="2205"/>
      <c r="E56" s="338" t="s">
        <v>70</v>
      </c>
      <c r="F56" s="345"/>
      <c r="G56" s="333">
        <v>2</v>
      </c>
      <c r="H56" s="333">
        <v>3</v>
      </c>
      <c r="I56" s="334">
        <f>SUM(G56:H56)</f>
        <v>5</v>
      </c>
      <c r="J56" s="331"/>
    </row>
    <row r="57" spans="1:10" ht="12" customHeight="1">
      <c r="A57" s="157"/>
      <c r="B57" s="157"/>
      <c r="C57" s="157"/>
      <c r="D57" s="2205"/>
      <c r="E57" s="327" t="s">
        <v>71</v>
      </c>
      <c r="F57" s="345"/>
      <c r="G57" s="324">
        <v>0</v>
      </c>
      <c r="H57" s="324">
        <v>0</v>
      </c>
      <c r="I57" s="347">
        <f>SUM(G57:H57)</f>
        <v>0</v>
      </c>
      <c r="J57" s="331"/>
    </row>
    <row r="58" spans="1:10" ht="12.75" customHeight="1">
      <c r="A58" s="157"/>
      <c r="B58" s="157"/>
      <c r="C58" s="157"/>
      <c r="D58" s="2204"/>
      <c r="E58" s="40" t="s">
        <v>73</v>
      </c>
      <c r="F58" s="181"/>
      <c r="G58" s="342">
        <f>SUM(G59:G60)</f>
        <v>0</v>
      </c>
      <c r="H58" s="342">
        <f>SUM(H59:H60)</f>
        <v>0</v>
      </c>
      <c r="I58" s="339">
        <f>SUM(G58:H58)</f>
        <v>0</v>
      </c>
      <c r="J58" s="331"/>
    </row>
    <row r="59" spans="1:10" ht="12" customHeight="1">
      <c r="A59" s="157"/>
      <c r="B59" s="157"/>
      <c r="C59" s="157"/>
      <c r="D59" s="2205"/>
      <c r="E59" s="327" t="s">
        <v>143</v>
      </c>
      <c r="F59" s="345"/>
      <c r="G59" s="324">
        <v>0</v>
      </c>
      <c r="H59" s="324">
        <v>0</v>
      </c>
      <c r="I59" s="347">
        <f>SUM(G59:H59)</f>
        <v>0</v>
      </c>
      <c r="J59" s="331"/>
    </row>
    <row r="60" spans="1:10" ht="12" customHeight="1">
      <c r="A60" s="157"/>
      <c r="B60" s="157"/>
      <c r="C60" s="157"/>
      <c r="D60" s="2207"/>
      <c r="E60" s="327" t="s">
        <v>144</v>
      </c>
      <c r="F60" s="345"/>
      <c r="G60" s="324">
        <v>0</v>
      </c>
      <c r="H60" s="324">
        <v>0</v>
      </c>
      <c r="I60" s="347">
        <f>SUM(G60:H60)</f>
        <v>0</v>
      </c>
      <c r="J60" s="331"/>
    </row>
    <row r="61" spans="1:10" ht="12.75" customHeight="1">
      <c r="A61" s="155"/>
      <c r="B61" s="155"/>
      <c r="C61" s="155"/>
      <c r="D61" s="83"/>
      <c r="E61" s="2208" t="s">
        <v>8</v>
      </c>
      <c r="F61" s="2209"/>
      <c r="G61" s="342">
        <f>SUM(G9+G17+G26+G30+G33+G38+G44+G49+G54+G58)</f>
        <v>109</v>
      </c>
      <c r="H61" s="342">
        <f>SUM(H9+H17+H26+H30+H33+H38+H44+H49+H54+H58)</f>
        <v>63</v>
      </c>
      <c r="I61" s="339">
        <f>SUM(I9+I17+I26+I30+I33+I38+I44+I49+I54+I58)</f>
        <v>172</v>
      </c>
      <c r="J61" s="348"/>
    </row>
    <row r="62" spans="1:10" ht="12" customHeight="1">
      <c r="E62" s="177" t="s">
        <v>145</v>
      </c>
    </row>
    <row r="63" spans="1:10" s="177" customFormat="1" ht="12" customHeight="1">
      <c r="C63" s="349"/>
    </row>
    <row r="64" spans="1:10" ht="9" customHeight="1"/>
    <row r="65" spans="4:10" ht="9" customHeight="1"/>
    <row r="66" spans="4:10" ht="9" customHeight="1"/>
    <row r="67" spans="4:10" ht="9" customHeight="1">
      <c r="D67" s="80"/>
      <c r="E67" s="80"/>
      <c r="F67" s="80"/>
      <c r="G67" s="350"/>
      <c r="H67" s="350"/>
      <c r="I67" s="350"/>
      <c r="J67" s="80"/>
    </row>
    <row r="68" spans="4:10" ht="9" customHeight="1">
      <c r="D68" s="80"/>
      <c r="E68" s="36"/>
      <c r="F68" s="80"/>
      <c r="G68" s="350"/>
      <c r="H68" s="351"/>
      <c r="I68" s="351"/>
      <c r="J68" s="80"/>
    </row>
    <row r="69" spans="4:10" ht="9" customHeight="1">
      <c r="D69" s="80"/>
      <c r="E69" s="36"/>
      <c r="F69" s="80"/>
      <c r="G69" s="350"/>
      <c r="H69" s="351"/>
      <c r="I69" s="351"/>
      <c r="J69" s="80"/>
    </row>
    <row r="70" spans="4:10" ht="9" customHeight="1">
      <c r="D70" s="80"/>
      <c r="E70" s="80"/>
      <c r="F70" s="80"/>
      <c r="G70" s="350"/>
      <c r="H70" s="350"/>
      <c r="I70" s="350"/>
      <c r="J70" s="80"/>
    </row>
    <row r="71" spans="4:10" ht="9" customHeight="1">
      <c r="D71" s="80"/>
      <c r="E71" s="80"/>
      <c r="F71" s="80"/>
      <c r="G71" s="350"/>
      <c r="H71" s="350"/>
      <c r="I71" s="350"/>
      <c r="J71" s="80"/>
    </row>
    <row r="72" spans="4:10" ht="9" customHeight="1">
      <c r="D72" s="80"/>
      <c r="E72" s="80"/>
      <c r="F72" s="80"/>
      <c r="G72" s="350"/>
      <c r="H72" s="350"/>
      <c r="I72" s="350"/>
      <c r="J72" s="80"/>
    </row>
    <row r="73" spans="4:10" ht="9" customHeight="1">
      <c r="D73" s="80"/>
      <c r="E73" s="80"/>
      <c r="F73" s="80"/>
      <c r="G73" s="350"/>
      <c r="H73" s="350"/>
      <c r="I73" s="350"/>
      <c r="J73" s="80"/>
    </row>
    <row r="74" spans="4:10" ht="9" customHeight="1"/>
    <row r="75" spans="4:10" ht="9" customHeight="1"/>
    <row r="76" spans="4:10" ht="9" customHeight="1"/>
    <row r="77" spans="4:10" ht="9" customHeight="1"/>
    <row r="78" spans="4:10" ht="9" customHeight="1"/>
    <row r="79" spans="4:10" ht="9" customHeight="1"/>
    <row r="80" spans="4: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c r="E142" s="92"/>
      <c r="F142" s="92"/>
      <c r="G142" s="96"/>
    </row>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sheetData>
  <mergeCells count="19">
    <mergeCell ref="E61:F61"/>
    <mergeCell ref="D9:D15"/>
    <mergeCell ref="D17:D25"/>
    <mergeCell ref="D26:D29"/>
    <mergeCell ref="O26:T31"/>
    <mergeCell ref="D30:D32"/>
    <mergeCell ref="D33:D37"/>
    <mergeCell ref="D38:D43"/>
    <mergeCell ref="D44:D48"/>
    <mergeCell ref="D49:D53"/>
    <mergeCell ref="D54:D57"/>
    <mergeCell ref="D58:D60"/>
    <mergeCell ref="D3:I3"/>
    <mergeCell ref="N3:AB3"/>
    <mergeCell ref="D4:I4"/>
    <mergeCell ref="D6:D8"/>
    <mergeCell ref="E6:F8"/>
    <mergeCell ref="G6:H7"/>
    <mergeCell ref="I6:I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workbookViewId="0">
      <selection activeCell="H30" sqref="H30"/>
    </sheetView>
  </sheetViews>
  <sheetFormatPr baseColWidth="10" defaultRowHeight="15"/>
  <cols>
    <col min="6" max="6" width="21.85546875" customWidth="1"/>
    <col min="7" max="7" width="1.5703125" customWidth="1"/>
    <col min="8" max="8" width="7.5703125" customWidth="1"/>
    <col min="9" max="9" width="9.140625" customWidth="1"/>
    <col min="10" max="10" width="2.85546875" customWidth="1"/>
  </cols>
  <sheetData>
    <row r="1" spans="1:12" ht="15.75" thickBot="1">
      <c r="A1" s="3049"/>
      <c r="B1" s="3049"/>
      <c r="C1" s="3049"/>
      <c r="D1" s="3049"/>
      <c r="E1" s="3049"/>
      <c r="F1" s="3049"/>
      <c r="G1" s="3049"/>
      <c r="H1" s="3049"/>
      <c r="I1" s="3049"/>
    </row>
    <row r="2" spans="1:12">
      <c r="A2" s="3050" t="s">
        <v>1627</v>
      </c>
      <c r="B2" s="3050"/>
      <c r="C2" s="3050"/>
      <c r="D2" s="3050"/>
      <c r="E2" s="3050"/>
      <c r="F2" s="3050"/>
      <c r="G2" s="3050"/>
      <c r="H2" s="3050"/>
      <c r="I2" s="3050"/>
    </row>
    <row r="3" spans="1:12" ht="15.75">
      <c r="A3" s="3051">
        <v>2018</v>
      </c>
      <c r="B3" s="3051"/>
      <c r="C3" s="3051"/>
      <c r="D3" s="3051"/>
      <c r="E3" s="3051"/>
      <c r="F3" s="3051"/>
      <c r="G3" s="3051"/>
      <c r="H3" s="3051"/>
      <c r="I3" s="3051"/>
    </row>
    <row r="4" spans="1:12" ht="15.75" thickBot="1">
      <c r="A4" s="3052"/>
      <c r="B4" s="3053"/>
      <c r="C4" s="3053"/>
      <c r="D4" s="3054"/>
      <c r="E4" s="3054"/>
      <c r="F4" s="3054"/>
      <c r="G4" s="3054"/>
      <c r="H4" s="3054"/>
      <c r="I4" s="3053"/>
    </row>
    <row r="5" spans="1:12" ht="15.75">
      <c r="A5" s="3032"/>
      <c r="B5" s="3033"/>
      <c r="C5" s="3032"/>
      <c r="D5" s="3033"/>
      <c r="E5" s="3033"/>
      <c r="F5" s="3034" t="s">
        <v>1628</v>
      </c>
      <c r="G5" s="3055"/>
      <c r="H5" s="3034" t="s">
        <v>1629</v>
      </c>
      <c r="I5" s="3034"/>
    </row>
    <row r="6" spans="1:12" ht="15.75">
      <c r="A6" s="3032"/>
      <c r="B6" s="3035" t="s">
        <v>1133</v>
      </c>
      <c r="C6" s="3035"/>
      <c r="D6" s="3035"/>
      <c r="E6" s="3035"/>
      <c r="F6" s="3036"/>
      <c r="G6" s="3056"/>
      <c r="H6" s="3036"/>
      <c r="I6" s="3036"/>
    </row>
    <row r="7" spans="1:12" ht="15.75">
      <c r="A7" s="3037"/>
      <c r="B7" s="3037"/>
      <c r="C7" s="3038"/>
      <c r="D7" s="3038"/>
      <c r="E7" s="3038"/>
      <c r="F7" s="3039"/>
      <c r="G7" s="3057"/>
      <c r="H7" s="3039"/>
      <c r="I7" s="3039"/>
    </row>
    <row r="8" spans="1:12" ht="12.75" customHeight="1">
      <c r="A8" s="478"/>
      <c r="B8" s="478"/>
      <c r="C8" s="3040"/>
      <c r="D8" s="3040"/>
      <c r="E8" s="3040"/>
      <c r="F8" s="3040"/>
      <c r="G8" s="3040"/>
      <c r="H8" s="3041"/>
      <c r="I8" s="3040"/>
    </row>
    <row r="9" spans="1:12" ht="12.75" customHeight="1">
      <c r="A9" s="478"/>
      <c r="B9" s="3032" t="s">
        <v>1622</v>
      </c>
      <c r="C9" s="3042"/>
      <c r="D9" s="3042"/>
      <c r="E9" s="3042"/>
      <c r="F9" s="3042"/>
      <c r="G9" s="3042"/>
      <c r="H9" s="3032"/>
      <c r="I9" s="3042"/>
      <c r="K9" s="3058">
        <f>SUM(F11:F13)</f>
        <v>79</v>
      </c>
      <c r="L9">
        <v>16</v>
      </c>
    </row>
    <row r="10" spans="1:12" ht="12" customHeight="1">
      <c r="A10" s="478"/>
      <c r="B10" s="3032"/>
      <c r="C10" s="3042"/>
      <c r="D10" s="3042"/>
      <c r="E10" s="3042"/>
      <c r="F10" s="3043"/>
      <c r="G10" s="3043"/>
      <c r="H10" s="3043"/>
      <c r="I10" s="3043"/>
      <c r="K10" s="3058">
        <f>SUM(F16:F24)</f>
        <v>61</v>
      </c>
      <c r="L10">
        <v>34</v>
      </c>
    </row>
    <row r="11" spans="1:12" ht="13.5" customHeight="1">
      <c r="A11" s="478"/>
      <c r="B11" s="3032"/>
      <c r="C11" s="3042" t="s">
        <v>1623</v>
      </c>
      <c r="D11" s="3042"/>
      <c r="E11" s="3042"/>
      <c r="F11" s="3043">
        <v>70</v>
      </c>
      <c r="G11" s="3043"/>
      <c r="H11" s="3044">
        <v>43</v>
      </c>
      <c r="I11" s="3044"/>
      <c r="L11">
        <v>11</v>
      </c>
    </row>
    <row r="12" spans="1:12" ht="12" customHeight="1">
      <c r="A12" s="478"/>
      <c r="B12" s="3032"/>
      <c r="C12" s="3042"/>
      <c r="D12" s="3042"/>
      <c r="E12" s="3042"/>
      <c r="F12" s="3043"/>
      <c r="G12" s="3043"/>
      <c r="H12" s="3044"/>
      <c r="I12" s="3044"/>
    </row>
    <row r="13" spans="1:12" ht="13.5" customHeight="1">
      <c r="A13" s="478"/>
      <c r="B13" s="3045"/>
      <c r="C13" s="3032" t="s">
        <v>1624</v>
      </c>
      <c r="D13" s="3042"/>
      <c r="E13" s="3042"/>
      <c r="F13" s="3043">
        <v>9</v>
      </c>
      <c r="G13" s="3043"/>
      <c r="H13" s="3044">
        <v>9</v>
      </c>
      <c r="I13" s="3044"/>
    </row>
    <row r="14" spans="1:12" ht="12.75" customHeight="1">
      <c r="A14" s="478"/>
      <c r="B14" s="3032" t="s">
        <v>99</v>
      </c>
      <c r="C14" s="3042"/>
      <c r="D14" s="3042"/>
      <c r="E14" s="3042"/>
      <c r="F14" s="3043"/>
      <c r="G14" s="3043"/>
      <c r="H14" s="3043"/>
      <c r="I14" s="3043"/>
    </row>
    <row r="15" spans="1:12" ht="12" customHeight="1">
      <c r="A15" s="478"/>
      <c r="B15" s="3032"/>
      <c r="C15" s="3042"/>
      <c r="D15" s="3042"/>
      <c r="E15" s="3042"/>
      <c r="F15" s="3043"/>
      <c r="G15" s="3043"/>
      <c r="H15" s="3043"/>
      <c r="I15" s="3043"/>
    </row>
    <row r="16" spans="1:12" ht="13.5" customHeight="1">
      <c r="A16" s="478"/>
      <c r="B16" s="3032"/>
      <c r="C16" s="3042" t="s">
        <v>102</v>
      </c>
      <c r="D16" s="3042"/>
      <c r="E16" s="3042"/>
      <c r="F16" s="3043">
        <v>15</v>
      </c>
      <c r="G16" s="3043"/>
      <c r="H16" s="3044">
        <v>7</v>
      </c>
      <c r="I16" s="3044"/>
    </row>
    <row r="17" spans="1:9" ht="13.5" customHeight="1">
      <c r="A17" s="478"/>
      <c r="B17" s="3032"/>
      <c r="C17" s="3042"/>
      <c r="D17" s="3042"/>
      <c r="E17" s="3042"/>
      <c r="F17" s="3043"/>
      <c r="G17" s="3043"/>
      <c r="H17" s="3043"/>
      <c r="I17" s="3043"/>
    </row>
    <row r="18" spans="1:9" ht="14.25" customHeight="1">
      <c r="A18" s="478"/>
      <c r="B18" s="3032"/>
      <c r="C18" s="3042" t="s">
        <v>1625</v>
      </c>
      <c r="D18" s="3042"/>
      <c r="E18" s="3042"/>
      <c r="F18" s="3043">
        <v>1</v>
      </c>
      <c r="G18" s="3043"/>
      <c r="H18" s="3044">
        <v>1</v>
      </c>
      <c r="I18" s="3044"/>
    </row>
    <row r="19" spans="1:9" ht="12" customHeight="1">
      <c r="A19" s="478"/>
      <c r="B19" s="3032"/>
      <c r="C19" s="3042"/>
      <c r="D19" s="3042"/>
      <c r="E19" s="3042"/>
      <c r="F19" s="3043"/>
      <c r="G19" s="3043"/>
      <c r="H19" s="3043"/>
      <c r="I19" s="3043"/>
    </row>
    <row r="20" spans="1:9" ht="13.5" customHeight="1">
      <c r="A20" s="478"/>
      <c r="B20" s="3032"/>
      <c r="C20" s="3042" t="s">
        <v>103</v>
      </c>
      <c r="D20" s="3042"/>
      <c r="E20" s="3042"/>
      <c r="F20" s="3043">
        <v>33</v>
      </c>
      <c r="G20" s="3043"/>
      <c r="H20" s="3044">
        <v>25</v>
      </c>
      <c r="I20" s="3044"/>
    </row>
    <row r="21" spans="1:9" ht="12" customHeight="1">
      <c r="A21" s="478"/>
      <c r="B21" s="3032"/>
      <c r="C21" s="3042"/>
      <c r="D21" s="3042"/>
      <c r="E21" s="3042"/>
      <c r="F21" s="3043"/>
      <c r="G21" s="3043"/>
      <c r="H21" s="3043"/>
      <c r="I21" s="3043"/>
    </row>
    <row r="22" spans="1:9" ht="13.5" customHeight="1">
      <c r="A22" s="478"/>
      <c r="B22" s="3032"/>
      <c r="C22" s="3042" t="s">
        <v>1630</v>
      </c>
      <c r="D22" s="3042"/>
      <c r="E22" s="3042"/>
      <c r="F22" s="3043">
        <v>1</v>
      </c>
      <c r="G22" s="3043"/>
      <c r="H22" s="3044">
        <v>1</v>
      </c>
      <c r="I22" s="3044"/>
    </row>
    <row r="23" spans="1:9" ht="12" customHeight="1">
      <c r="A23" s="478"/>
      <c r="B23" s="3032"/>
      <c r="C23" s="3042"/>
      <c r="D23" s="3042"/>
      <c r="E23" s="3042"/>
      <c r="F23" s="3043"/>
      <c r="G23" s="3043"/>
      <c r="H23" s="3044"/>
      <c r="I23" s="3044"/>
    </row>
    <row r="24" spans="1:9" ht="13.5" customHeight="1">
      <c r="A24" s="478"/>
      <c r="B24" s="3032"/>
      <c r="C24" s="3042" t="s">
        <v>104</v>
      </c>
      <c r="D24" s="3042"/>
      <c r="E24" s="3042"/>
      <c r="F24" s="3043">
        <v>11</v>
      </c>
      <c r="G24" s="3043"/>
      <c r="H24" s="3044">
        <v>10</v>
      </c>
      <c r="I24" s="3044"/>
    </row>
    <row r="25" spans="1:9" ht="12" customHeight="1">
      <c r="A25" s="478"/>
      <c r="B25" s="3032"/>
      <c r="C25" s="3042"/>
      <c r="D25" s="3042"/>
      <c r="E25" s="3042"/>
      <c r="F25" s="3043"/>
      <c r="G25" s="3043"/>
      <c r="H25" s="3043"/>
      <c r="I25" s="3043"/>
    </row>
    <row r="26" spans="1:9" ht="15.75">
      <c r="A26" s="3046"/>
      <c r="B26" s="3047" t="s">
        <v>8</v>
      </c>
      <c r="C26" s="3047"/>
      <c r="D26" s="3047"/>
      <c r="E26" s="3047"/>
      <c r="F26" s="3059">
        <f>SUM(F11:F25)</f>
        <v>140</v>
      </c>
      <c r="G26" s="3059"/>
      <c r="H26" s="3048">
        <f>SUM(H11:I25)</f>
        <v>96</v>
      </c>
      <c r="I26" s="3048"/>
    </row>
    <row r="27" spans="1:9" ht="12.75" customHeight="1">
      <c r="A27" s="3028" t="s">
        <v>1631</v>
      </c>
      <c r="B27" s="3060"/>
      <c r="C27" s="3060"/>
      <c r="D27" s="3060"/>
      <c r="E27" s="3060"/>
      <c r="F27" s="3060"/>
      <c r="G27" s="3060"/>
      <c r="H27" s="3060"/>
      <c r="I27" s="3060"/>
    </row>
    <row r="28" spans="1:9">
      <c r="B28" s="3061"/>
      <c r="C28" s="3060"/>
      <c r="D28" s="3060"/>
      <c r="E28" s="3060"/>
      <c r="F28" s="3060"/>
      <c r="G28" s="3060"/>
      <c r="H28" s="3060"/>
      <c r="I28" s="3060"/>
    </row>
    <row r="49" spans="1:12">
      <c r="L49" s="3062"/>
    </row>
    <row r="56" spans="1:12" ht="21.75" customHeight="1">
      <c r="A56" s="3063" t="s">
        <v>1632</v>
      </c>
      <c r="B56" s="3064"/>
      <c r="C56" s="3064"/>
      <c r="D56" s="3064"/>
      <c r="E56" s="3064"/>
    </row>
    <row r="57" spans="1:12">
      <c r="A57" s="3065" t="s">
        <v>1633</v>
      </c>
    </row>
  </sheetData>
  <mergeCells count="16">
    <mergeCell ref="H24:I24"/>
    <mergeCell ref="B26:E26"/>
    <mergeCell ref="H26:I26"/>
    <mergeCell ref="A56:E56"/>
    <mergeCell ref="H13:I13"/>
    <mergeCell ref="H16:I16"/>
    <mergeCell ref="H18:I18"/>
    <mergeCell ref="H20:I20"/>
    <mergeCell ref="H22:I22"/>
    <mergeCell ref="H23:I23"/>
    <mergeCell ref="A2:I2"/>
    <mergeCell ref="A3:I3"/>
    <mergeCell ref="F5:F7"/>
    <mergeCell ref="H5:I7"/>
    <mergeCell ref="H11:I11"/>
    <mergeCell ref="H12:I1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08"/>
  <sheetViews>
    <sheetView workbookViewId="0">
      <selection activeCell="Z41" sqref="Z41"/>
    </sheetView>
  </sheetViews>
  <sheetFormatPr baseColWidth="10" defaultRowHeight="12.75"/>
  <cols>
    <col min="1" max="1" width="1.85546875" style="79" customWidth="1"/>
    <col min="2" max="2" width="3" style="79" customWidth="1"/>
    <col min="3" max="3" width="3.5703125" style="309" customWidth="1"/>
    <col min="4" max="4" width="6.7109375" style="79" customWidth="1"/>
    <col min="5" max="5" width="1.5703125" style="79" customWidth="1"/>
    <col min="6" max="6" width="61.140625" style="79" customWidth="1"/>
    <col min="7" max="9" width="4.42578125" style="79" customWidth="1"/>
    <col min="10" max="10" width="0.85546875" style="79" customWidth="1"/>
    <col min="11" max="13" width="4.42578125" style="79" customWidth="1"/>
    <col min="14" max="14" width="0.85546875" style="79" customWidth="1"/>
    <col min="15" max="15" width="3.85546875" style="79" customWidth="1"/>
    <col min="16" max="17" width="4.42578125" style="79" customWidth="1"/>
    <col min="18" max="18" width="0.85546875" style="79" customWidth="1"/>
    <col min="19" max="19" width="3.85546875" style="79" customWidth="1"/>
    <col min="20" max="21" width="4.42578125" style="79" customWidth="1"/>
    <col min="22" max="22" width="4.85546875" style="79" customWidth="1"/>
    <col min="23" max="23" width="9" style="79" customWidth="1"/>
    <col min="24" max="25" width="11.42578125" style="79"/>
    <col min="26" max="26" width="4.7109375" style="79" customWidth="1"/>
    <col min="27" max="27" width="5" style="79" customWidth="1"/>
    <col min="28" max="28" width="2.28515625" style="79" customWidth="1"/>
    <col min="29" max="29" width="26" style="79" customWidth="1"/>
    <col min="30" max="30" width="8" style="79" customWidth="1"/>
    <col min="31" max="31" width="1" style="79" customWidth="1"/>
    <col min="32" max="32" width="6.7109375" style="79" customWidth="1"/>
    <col min="33" max="33" width="1" style="79" customWidth="1"/>
    <col min="34" max="34" width="6.7109375" style="79" customWidth="1"/>
    <col min="35" max="35" width="1" style="79" customWidth="1"/>
    <col min="36" max="36" width="6.7109375" style="79" customWidth="1"/>
    <col min="37" max="37" width="1" style="79" customWidth="1"/>
    <col min="38" max="38" width="6.7109375" style="79" customWidth="1"/>
    <col min="39" max="39" width="1" style="79" customWidth="1"/>
    <col min="40" max="40" width="6.7109375" style="79" customWidth="1"/>
    <col min="41" max="41" width="1" style="79" customWidth="1"/>
    <col min="42" max="43" width="6.7109375" style="79" customWidth="1"/>
    <col min="44" max="256" width="11.42578125" style="79"/>
    <col min="257" max="257" width="1.85546875" style="79" customWidth="1"/>
    <col min="258" max="258" width="3" style="79" customWidth="1"/>
    <col min="259" max="259" width="3.5703125" style="79" customWidth="1"/>
    <col min="260" max="260" width="6.7109375" style="79" customWidth="1"/>
    <col min="261" max="261" width="1.5703125" style="79" customWidth="1"/>
    <col min="262" max="262" width="61.140625" style="79" customWidth="1"/>
    <col min="263" max="265" width="4.42578125" style="79" customWidth="1"/>
    <col min="266" max="266" width="0.85546875" style="79" customWidth="1"/>
    <col min="267" max="269" width="4.42578125" style="79" customWidth="1"/>
    <col min="270" max="270" width="0.85546875" style="79" customWidth="1"/>
    <col min="271" max="271" width="3.85546875" style="79" customWidth="1"/>
    <col min="272" max="273" width="4.42578125" style="79" customWidth="1"/>
    <col min="274" max="274" width="0.85546875" style="79" customWidth="1"/>
    <col min="275" max="275" width="3.85546875" style="79" customWidth="1"/>
    <col min="276" max="277" width="4.42578125" style="79" customWidth="1"/>
    <col min="278" max="278" width="4.85546875" style="79" customWidth="1"/>
    <col min="279" max="279" width="9" style="79" customWidth="1"/>
    <col min="280" max="281" width="11.42578125" style="79"/>
    <col min="282" max="282" width="4.7109375" style="79" customWidth="1"/>
    <col min="283" max="283" width="5" style="79" customWidth="1"/>
    <col min="284" max="284" width="2.28515625" style="79" customWidth="1"/>
    <col min="285" max="285" width="26" style="79" customWidth="1"/>
    <col min="286" max="286" width="8" style="79" customWidth="1"/>
    <col min="287" max="287" width="1" style="79" customWidth="1"/>
    <col min="288" max="288" width="6.7109375" style="79" customWidth="1"/>
    <col min="289" max="289" width="1" style="79" customWidth="1"/>
    <col min="290" max="290" width="6.7109375" style="79" customWidth="1"/>
    <col min="291" max="291" width="1" style="79" customWidth="1"/>
    <col min="292" max="292" width="6.7109375" style="79" customWidth="1"/>
    <col min="293" max="293" width="1" style="79" customWidth="1"/>
    <col min="294" max="294" width="6.7109375" style="79" customWidth="1"/>
    <col min="295" max="295" width="1" style="79" customWidth="1"/>
    <col min="296" max="296" width="6.7109375" style="79" customWidth="1"/>
    <col min="297" max="297" width="1" style="79" customWidth="1"/>
    <col min="298" max="299" width="6.7109375" style="79" customWidth="1"/>
    <col min="300" max="512" width="11.42578125" style="79"/>
    <col min="513" max="513" width="1.85546875" style="79" customWidth="1"/>
    <col min="514" max="514" width="3" style="79" customWidth="1"/>
    <col min="515" max="515" width="3.5703125" style="79" customWidth="1"/>
    <col min="516" max="516" width="6.7109375" style="79" customWidth="1"/>
    <col min="517" max="517" width="1.5703125" style="79" customWidth="1"/>
    <col min="518" max="518" width="61.140625" style="79" customWidth="1"/>
    <col min="519" max="521" width="4.42578125" style="79" customWidth="1"/>
    <col min="522" max="522" width="0.85546875" style="79" customWidth="1"/>
    <col min="523" max="525" width="4.42578125" style="79" customWidth="1"/>
    <col min="526" max="526" width="0.85546875" style="79" customWidth="1"/>
    <col min="527" max="527" width="3.85546875" style="79" customWidth="1"/>
    <col min="528" max="529" width="4.42578125" style="79" customWidth="1"/>
    <col min="530" max="530" width="0.85546875" style="79" customWidth="1"/>
    <col min="531" max="531" width="3.85546875" style="79" customWidth="1"/>
    <col min="532" max="533" width="4.42578125" style="79" customWidth="1"/>
    <col min="534" max="534" width="4.85546875" style="79" customWidth="1"/>
    <col min="535" max="535" width="9" style="79" customWidth="1"/>
    <col min="536" max="537" width="11.42578125" style="79"/>
    <col min="538" max="538" width="4.7109375" style="79" customWidth="1"/>
    <col min="539" max="539" width="5" style="79" customWidth="1"/>
    <col min="540" max="540" width="2.28515625" style="79" customWidth="1"/>
    <col min="541" max="541" width="26" style="79" customWidth="1"/>
    <col min="542" max="542" width="8" style="79" customWidth="1"/>
    <col min="543" max="543" width="1" style="79" customWidth="1"/>
    <col min="544" max="544" width="6.7109375" style="79" customWidth="1"/>
    <col min="545" max="545" width="1" style="79" customWidth="1"/>
    <col min="546" max="546" width="6.7109375" style="79" customWidth="1"/>
    <col min="547" max="547" width="1" style="79" customWidth="1"/>
    <col min="548" max="548" width="6.7109375" style="79" customWidth="1"/>
    <col min="549" max="549" width="1" style="79" customWidth="1"/>
    <col min="550" max="550" width="6.7109375" style="79" customWidth="1"/>
    <col min="551" max="551" width="1" style="79" customWidth="1"/>
    <col min="552" max="552" width="6.7109375" style="79" customWidth="1"/>
    <col min="553" max="553" width="1" style="79" customWidth="1"/>
    <col min="554" max="555" width="6.7109375" style="79" customWidth="1"/>
    <col min="556" max="768" width="11.42578125" style="79"/>
    <col min="769" max="769" width="1.85546875" style="79" customWidth="1"/>
    <col min="770" max="770" width="3" style="79" customWidth="1"/>
    <col min="771" max="771" width="3.5703125" style="79" customWidth="1"/>
    <col min="772" max="772" width="6.7109375" style="79" customWidth="1"/>
    <col min="773" max="773" width="1.5703125" style="79" customWidth="1"/>
    <col min="774" max="774" width="61.140625" style="79" customWidth="1"/>
    <col min="775" max="777" width="4.42578125" style="79" customWidth="1"/>
    <col min="778" max="778" width="0.85546875" style="79" customWidth="1"/>
    <col min="779" max="781" width="4.42578125" style="79" customWidth="1"/>
    <col min="782" max="782" width="0.85546875" style="79" customWidth="1"/>
    <col min="783" max="783" width="3.85546875" style="79" customWidth="1"/>
    <col min="784" max="785" width="4.42578125" style="79" customWidth="1"/>
    <col min="786" max="786" width="0.85546875" style="79" customWidth="1"/>
    <col min="787" max="787" width="3.85546875" style="79" customWidth="1"/>
    <col min="788" max="789" width="4.42578125" style="79" customWidth="1"/>
    <col min="790" max="790" width="4.85546875" style="79" customWidth="1"/>
    <col min="791" max="791" width="9" style="79" customWidth="1"/>
    <col min="792" max="793" width="11.42578125" style="79"/>
    <col min="794" max="794" width="4.7109375" style="79" customWidth="1"/>
    <col min="795" max="795" width="5" style="79" customWidth="1"/>
    <col min="796" max="796" width="2.28515625" style="79" customWidth="1"/>
    <col min="797" max="797" width="26" style="79" customWidth="1"/>
    <col min="798" max="798" width="8" style="79" customWidth="1"/>
    <col min="799" max="799" width="1" style="79" customWidth="1"/>
    <col min="800" max="800" width="6.7109375" style="79" customWidth="1"/>
    <col min="801" max="801" width="1" style="79" customWidth="1"/>
    <col min="802" max="802" width="6.7109375" style="79" customWidth="1"/>
    <col min="803" max="803" width="1" style="79" customWidth="1"/>
    <col min="804" max="804" width="6.7109375" style="79" customWidth="1"/>
    <col min="805" max="805" width="1" style="79" customWidth="1"/>
    <col min="806" max="806" width="6.7109375" style="79" customWidth="1"/>
    <col min="807" max="807" width="1" style="79" customWidth="1"/>
    <col min="808" max="808" width="6.7109375" style="79" customWidth="1"/>
    <col min="809" max="809" width="1" style="79" customWidth="1"/>
    <col min="810" max="811" width="6.7109375" style="79" customWidth="1"/>
    <col min="812" max="1024" width="11.42578125" style="79"/>
    <col min="1025" max="1025" width="1.85546875" style="79" customWidth="1"/>
    <col min="1026" max="1026" width="3" style="79" customWidth="1"/>
    <col min="1027" max="1027" width="3.5703125" style="79" customWidth="1"/>
    <col min="1028" max="1028" width="6.7109375" style="79" customWidth="1"/>
    <col min="1029" max="1029" width="1.5703125" style="79" customWidth="1"/>
    <col min="1030" max="1030" width="61.140625" style="79" customWidth="1"/>
    <col min="1031" max="1033" width="4.42578125" style="79" customWidth="1"/>
    <col min="1034" max="1034" width="0.85546875" style="79" customWidth="1"/>
    <col min="1035" max="1037" width="4.42578125" style="79" customWidth="1"/>
    <col min="1038" max="1038" width="0.85546875" style="79" customWidth="1"/>
    <col min="1039" max="1039" width="3.85546875" style="79" customWidth="1"/>
    <col min="1040" max="1041" width="4.42578125" style="79" customWidth="1"/>
    <col min="1042" max="1042" width="0.85546875" style="79" customWidth="1"/>
    <col min="1043" max="1043" width="3.85546875" style="79" customWidth="1"/>
    <col min="1044" max="1045" width="4.42578125" style="79" customWidth="1"/>
    <col min="1046" max="1046" width="4.85546875" style="79" customWidth="1"/>
    <col min="1047" max="1047" width="9" style="79" customWidth="1"/>
    <col min="1048" max="1049" width="11.42578125" style="79"/>
    <col min="1050" max="1050" width="4.7109375" style="79" customWidth="1"/>
    <col min="1051" max="1051" width="5" style="79" customWidth="1"/>
    <col min="1052" max="1052" width="2.28515625" style="79" customWidth="1"/>
    <col min="1053" max="1053" width="26" style="79" customWidth="1"/>
    <col min="1054" max="1054" width="8" style="79" customWidth="1"/>
    <col min="1055" max="1055" width="1" style="79" customWidth="1"/>
    <col min="1056" max="1056" width="6.7109375" style="79" customWidth="1"/>
    <col min="1057" max="1057" width="1" style="79" customWidth="1"/>
    <col min="1058" max="1058" width="6.7109375" style="79" customWidth="1"/>
    <col min="1059" max="1059" width="1" style="79" customWidth="1"/>
    <col min="1060" max="1060" width="6.7109375" style="79" customWidth="1"/>
    <col min="1061" max="1061" width="1" style="79" customWidth="1"/>
    <col min="1062" max="1062" width="6.7109375" style="79" customWidth="1"/>
    <col min="1063" max="1063" width="1" style="79" customWidth="1"/>
    <col min="1064" max="1064" width="6.7109375" style="79" customWidth="1"/>
    <col min="1065" max="1065" width="1" style="79" customWidth="1"/>
    <col min="1066" max="1067" width="6.7109375" style="79" customWidth="1"/>
    <col min="1068" max="1280" width="11.42578125" style="79"/>
    <col min="1281" max="1281" width="1.85546875" style="79" customWidth="1"/>
    <col min="1282" max="1282" width="3" style="79" customWidth="1"/>
    <col min="1283" max="1283" width="3.5703125" style="79" customWidth="1"/>
    <col min="1284" max="1284" width="6.7109375" style="79" customWidth="1"/>
    <col min="1285" max="1285" width="1.5703125" style="79" customWidth="1"/>
    <col min="1286" max="1286" width="61.140625" style="79" customWidth="1"/>
    <col min="1287" max="1289" width="4.42578125" style="79" customWidth="1"/>
    <col min="1290" max="1290" width="0.85546875" style="79" customWidth="1"/>
    <col min="1291" max="1293" width="4.42578125" style="79" customWidth="1"/>
    <col min="1294" max="1294" width="0.85546875" style="79" customWidth="1"/>
    <col min="1295" max="1295" width="3.85546875" style="79" customWidth="1"/>
    <col min="1296" max="1297" width="4.42578125" style="79" customWidth="1"/>
    <col min="1298" max="1298" width="0.85546875" style="79" customWidth="1"/>
    <col min="1299" max="1299" width="3.85546875" style="79" customWidth="1"/>
    <col min="1300" max="1301" width="4.42578125" style="79" customWidth="1"/>
    <col min="1302" max="1302" width="4.85546875" style="79" customWidth="1"/>
    <col min="1303" max="1303" width="9" style="79" customWidth="1"/>
    <col min="1304" max="1305" width="11.42578125" style="79"/>
    <col min="1306" max="1306" width="4.7109375" style="79" customWidth="1"/>
    <col min="1307" max="1307" width="5" style="79" customWidth="1"/>
    <col min="1308" max="1308" width="2.28515625" style="79" customWidth="1"/>
    <col min="1309" max="1309" width="26" style="79" customWidth="1"/>
    <col min="1310" max="1310" width="8" style="79" customWidth="1"/>
    <col min="1311" max="1311" width="1" style="79" customWidth="1"/>
    <col min="1312" max="1312" width="6.7109375" style="79" customWidth="1"/>
    <col min="1313" max="1313" width="1" style="79" customWidth="1"/>
    <col min="1314" max="1314" width="6.7109375" style="79" customWidth="1"/>
    <col min="1315" max="1315" width="1" style="79" customWidth="1"/>
    <col min="1316" max="1316" width="6.7109375" style="79" customWidth="1"/>
    <col min="1317" max="1317" width="1" style="79" customWidth="1"/>
    <col min="1318" max="1318" width="6.7109375" style="79" customWidth="1"/>
    <col min="1319" max="1319" width="1" style="79" customWidth="1"/>
    <col min="1320" max="1320" width="6.7109375" style="79" customWidth="1"/>
    <col min="1321" max="1321" width="1" style="79" customWidth="1"/>
    <col min="1322" max="1323" width="6.7109375" style="79" customWidth="1"/>
    <col min="1324" max="1536" width="11.42578125" style="79"/>
    <col min="1537" max="1537" width="1.85546875" style="79" customWidth="1"/>
    <col min="1538" max="1538" width="3" style="79" customWidth="1"/>
    <col min="1539" max="1539" width="3.5703125" style="79" customWidth="1"/>
    <col min="1540" max="1540" width="6.7109375" style="79" customWidth="1"/>
    <col min="1541" max="1541" width="1.5703125" style="79" customWidth="1"/>
    <col min="1542" max="1542" width="61.140625" style="79" customWidth="1"/>
    <col min="1543" max="1545" width="4.42578125" style="79" customWidth="1"/>
    <col min="1546" max="1546" width="0.85546875" style="79" customWidth="1"/>
    <col min="1547" max="1549" width="4.42578125" style="79" customWidth="1"/>
    <col min="1550" max="1550" width="0.85546875" style="79" customWidth="1"/>
    <col min="1551" max="1551" width="3.85546875" style="79" customWidth="1"/>
    <col min="1552" max="1553" width="4.42578125" style="79" customWidth="1"/>
    <col min="1554" max="1554" width="0.85546875" style="79" customWidth="1"/>
    <col min="1555" max="1555" width="3.85546875" style="79" customWidth="1"/>
    <col min="1556" max="1557" width="4.42578125" style="79" customWidth="1"/>
    <col min="1558" max="1558" width="4.85546875" style="79" customWidth="1"/>
    <col min="1559" max="1559" width="9" style="79" customWidth="1"/>
    <col min="1560" max="1561" width="11.42578125" style="79"/>
    <col min="1562" max="1562" width="4.7109375" style="79" customWidth="1"/>
    <col min="1563" max="1563" width="5" style="79" customWidth="1"/>
    <col min="1564" max="1564" width="2.28515625" style="79" customWidth="1"/>
    <col min="1565" max="1565" width="26" style="79" customWidth="1"/>
    <col min="1566" max="1566" width="8" style="79" customWidth="1"/>
    <col min="1567" max="1567" width="1" style="79" customWidth="1"/>
    <col min="1568" max="1568" width="6.7109375" style="79" customWidth="1"/>
    <col min="1569" max="1569" width="1" style="79" customWidth="1"/>
    <col min="1570" max="1570" width="6.7109375" style="79" customWidth="1"/>
    <col min="1571" max="1571" width="1" style="79" customWidth="1"/>
    <col min="1572" max="1572" width="6.7109375" style="79" customWidth="1"/>
    <col min="1573" max="1573" width="1" style="79" customWidth="1"/>
    <col min="1574" max="1574" width="6.7109375" style="79" customWidth="1"/>
    <col min="1575" max="1575" width="1" style="79" customWidth="1"/>
    <col min="1576" max="1576" width="6.7109375" style="79" customWidth="1"/>
    <col min="1577" max="1577" width="1" style="79" customWidth="1"/>
    <col min="1578" max="1579" width="6.7109375" style="79" customWidth="1"/>
    <col min="1580" max="1792" width="11.42578125" style="79"/>
    <col min="1793" max="1793" width="1.85546875" style="79" customWidth="1"/>
    <col min="1794" max="1794" width="3" style="79" customWidth="1"/>
    <col min="1795" max="1795" width="3.5703125" style="79" customWidth="1"/>
    <col min="1796" max="1796" width="6.7109375" style="79" customWidth="1"/>
    <col min="1797" max="1797" width="1.5703125" style="79" customWidth="1"/>
    <col min="1798" max="1798" width="61.140625" style="79" customWidth="1"/>
    <col min="1799" max="1801" width="4.42578125" style="79" customWidth="1"/>
    <col min="1802" max="1802" width="0.85546875" style="79" customWidth="1"/>
    <col min="1803" max="1805" width="4.42578125" style="79" customWidth="1"/>
    <col min="1806" max="1806" width="0.85546875" style="79" customWidth="1"/>
    <col min="1807" max="1807" width="3.85546875" style="79" customWidth="1"/>
    <col min="1808" max="1809" width="4.42578125" style="79" customWidth="1"/>
    <col min="1810" max="1810" width="0.85546875" style="79" customWidth="1"/>
    <col min="1811" max="1811" width="3.85546875" style="79" customWidth="1"/>
    <col min="1812" max="1813" width="4.42578125" style="79" customWidth="1"/>
    <col min="1814" max="1814" width="4.85546875" style="79" customWidth="1"/>
    <col min="1815" max="1815" width="9" style="79" customWidth="1"/>
    <col min="1816" max="1817" width="11.42578125" style="79"/>
    <col min="1818" max="1818" width="4.7109375" style="79" customWidth="1"/>
    <col min="1819" max="1819" width="5" style="79" customWidth="1"/>
    <col min="1820" max="1820" width="2.28515625" style="79" customWidth="1"/>
    <col min="1821" max="1821" width="26" style="79" customWidth="1"/>
    <col min="1822" max="1822" width="8" style="79" customWidth="1"/>
    <col min="1823" max="1823" width="1" style="79" customWidth="1"/>
    <col min="1824" max="1824" width="6.7109375" style="79" customWidth="1"/>
    <col min="1825" max="1825" width="1" style="79" customWidth="1"/>
    <col min="1826" max="1826" width="6.7109375" style="79" customWidth="1"/>
    <col min="1827" max="1827" width="1" style="79" customWidth="1"/>
    <col min="1828" max="1828" width="6.7109375" style="79" customWidth="1"/>
    <col min="1829" max="1829" width="1" style="79" customWidth="1"/>
    <col min="1830" max="1830" width="6.7109375" style="79" customWidth="1"/>
    <col min="1831" max="1831" width="1" style="79" customWidth="1"/>
    <col min="1832" max="1832" width="6.7109375" style="79" customWidth="1"/>
    <col min="1833" max="1833" width="1" style="79" customWidth="1"/>
    <col min="1834" max="1835" width="6.7109375" style="79" customWidth="1"/>
    <col min="1836" max="2048" width="11.42578125" style="79"/>
    <col min="2049" max="2049" width="1.85546875" style="79" customWidth="1"/>
    <col min="2050" max="2050" width="3" style="79" customWidth="1"/>
    <col min="2051" max="2051" width="3.5703125" style="79" customWidth="1"/>
    <col min="2052" max="2052" width="6.7109375" style="79" customWidth="1"/>
    <col min="2053" max="2053" width="1.5703125" style="79" customWidth="1"/>
    <col min="2054" max="2054" width="61.140625" style="79" customWidth="1"/>
    <col min="2055" max="2057" width="4.42578125" style="79" customWidth="1"/>
    <col min="2058" max="2058" width="0.85546875" style="79" customWidth="1"/>
    <col min="2059" max="2061" width="4.42578125" style="79" customWidth="1"/>
    <col min="2062" max="2062" width="0.85546875" style="79" customWidth="1"/>
    <col min="2063" max="2063" width="3.85546875" style="79" customWidth="1"/>
    <col min="2064" max="2065" width="4.42578125" style="79" customWidth="1"/>
    <col min="2066" max="2066" width="0.85546875" style="79" customWidth="1"/>
    <col min="2067" max="2067" width="3.85546875" style="79" customWidth="1"/>
    <col min="2068" max="2069" width="4.42578125" style="79" customWidth="1"/>
    <col min="2070" max="2070" width="4.85546875" style="79" customWidth="1"/>
    <col min="2071" max="2071" width="9" style="79" customWidth="1"/>
    <col min="2072" max="2073" width="11.42578125" style="79"/>
    <col min="2074" max="2074" width="4.7109375" style="79" customWidth="1"/>
    <col min="2075" max="2075" width="5" style="79" customWidth="1"/>
    <col min="2076" max="2076" width="2.28515625" style="79" customWidth="1"/>
    <col min="2077" max="2077" width="26" style="79" customWidth="1"/>
    <col min="2078" max="2078" width="8" style="79" customWidth="1"/>
    <col min="2079" max="2079" width="1" style="79" customWidth="1"/>
    <col min="2080" max="2080" width="6.7109375" style="79" customWidth="1"/>
    <col min="2081" max="2081" width="1" style="79" customWidth="1"/>
    <col min="2082" max="2082" width="6.7109375" style="79" customWidth="1"/>
    <col min="2083" max="2083" width="1" style="79" customWidth="1"/>
    <col min="2084" max="2084" width="6.7109375" style="79" customWidth="1"/>
    <col min="2085" max="2085" width="1" style="79" customWidth="1"/>
    <col min="2086" max="2086" width="6.7109375" style="79" customWidth="1"/>
    <col min="2087" max="2087" width="1" style="79" customWidth="1"/>
    <col min="2088" max="2088" width="6.7109375" style="79" customWidth="1"/>
    <col min="2089" max="2089" width="1" style="79" customWidth="1"/>
    <col min="2090" max="2091" width="6.7109375" style="79" customWidth="1"/>
    <col min="2092" max="2304" width="11.42578125" style="79"/>
    <col min="2305" max="2305" width="1.85546875" style="79" customWidth="1"/>
    <col min="2306" max="2306" width="3" style="79" customWidth="1"/>
    <col min="2307" max="2307" width="3.5703125" style="79" customWidth="1"/>
    <col min="2308" max="2308" width="6.7109375" style="79" customWidth="1"/>
    <col min="2309" max="2309" width="1.5703125" style="79" customWidth="1"/>
    <col min="2310" max="2310" width="61.140625" style="79" customWidth="1"/>
    <col min="2311" max="2313" width="4.42578125" style="79" customWidth="1"/>
    <col min="2314" max="2314" width="0.85546875" style="79" customWidth="1"/>
    <col min="2315" max="2317" width="4.42578125" style="79" customWidth="1"/>
    <col min="2318" max="2318" width="0.85546875" style="79" customWidth="1"/>
    <col min="2319" max="2319" width="3.85546875" style="79" customWidth="1"/>
    <col min="2320" max="2321" width="4.42578125" style="79" customWidth="1"/>
    <col min="2322" max="2322" width="0.85546875" style="79" customWidth="1"/>
    <col min="2323" max="2323" width="3.85546875" style="79" customWidth="1"/>
    <col min="2324" max="2325" width="4.42578125" style="79" customWidth="1"/>
    <col min="2326" max="2326" width="4.85546875" style="79" customWidth="1"/>
    <col min="2327" max="2327" width="9" style="79" customWidth="1"/>
    <col min="2328" max="2329" width="11.42578125" style="79"/>
    <col min="2330" max="2330" width="4.7109375" style="79" customWidth="1"/>
    <col min="2331" max="2331" width="5" style="79" customWidth="1"/>
    <col min="2332" max="2332" width="2.28515625" style="79" customWidth="1"/>
    <col min="2333" max="2333" width="26" style="79" customWidth="1"/>
    <col min="2334" max="2334" width="8" style="79" customWidth="1"/>
    <col min="2335" max="2335" width="1" style="79" customWidth="1"/>
    <col min="2336" max="2336" width="6.7109375" style="79" customWidth="1"/>
    <col min="2337" max="2337" width="1" style="79" customWidth="1"/>
    <col min="2338" max="2338" width="6.7109375" style="79" customWidth="1"/>
    <col min="2339" max="2339" width="1" style="79" customWidth="1"/>
    <col min="2340" max="2340" width="6.7109375" style="79" customWidth="1"/>
    <col min="2341" max="2341" width="1" style="79" customWidth="1"/>
    <col min="2342" max="2342" width="6.7109375" style="79" customWidth="1"/>
    <col min="2343" max="2343" width="1" style="79" customWidth="1"/>
    <col min="2344" max="2344" width="6.7109375" style="79" customWidth="1"/>
    <col min="2345" max="2345" width="1" style="79" customWidth="1"/>
    <col min="2346" max="2347" width="6.7109375" style="79" customWidth="1"/>
    <col min="2348" max="2560" width="11.42578125" style="79"/>
    <col min="2561" max="2561" width="1.85546875" style="79" customWidth="1"/>
    <col min="2562" max="2562" width="3" style="79" customWidth="1"/>
    <col min="2563" max="2563" width="3.5703125" style="79" customWidth="1"/>
    <col min="2564" max="2564" width="6.7109375" style="79" customWidth="1"/>
    <col min="2565" max="2565" width="1.5703125" style="79" customWidth="1"/>
    <col min="2566" max="2566" width="61.140625" style="79" customWidth="1"/>
    <col min="2567" max="2569" width="4.42578125" style="79" customWidth="1"/>
    <col min="2570" max="2570" width="0.85546875" style="79" customWidth="1"/>
    <col min="2571" max="2573" width="4.42578125" style="79" customWidth="1"/>
    <col min="2574" max="2574" width="0.85546875" style="79" customWidth="1"/>
    <col min="2575" max="2575" width="3.85546875" style="79" customWidth="1"/>
    <col min="2576" max="2577" width="4.42578125" style="79" customWidth="1"/>
    <col min="2578" max="2578" width="0.85546875" style="79" customWidth="1"/>
    <col min="2579" max="2579" width="3.85546875" style="79" customWidth="1"/>
    <col min="2580" max="2581" width="4.42578125" style="79" customWidth="1"/>
    <col min="2582" max="2582" width="4.85546875" style="79" customWidth="1"/>
    <col min="2583" max="2583" width="9" style="79" customWidth="1"/>
    <col min="2584" max="2585" width="11.42578125" style="79"/>
    <col min="2586" max="2586" width="4.7109375" style="79" customWidth="1"/>
    <col min="2587" max="2587" width="5" style="79" customWidth="1"/>
    <col min="2588" max="2588" width="2.28515625" style="79" customWidth="1"/>
    <col min="2589" max="2589" width="26" style="79" customWidth="1"/>
    <col min="2590" max="2590" width="8" style="79" customWidth="1"/>
    <col min="2591" max="2591" width="1" style="79" customWidth="1"/>
    <col min="2592" max="2592" width="6.7109375" style="79" customWidth="1"/>
    <col min="2593" max="2593" width="1" style="79" customWidth="1"/>
    <col min="2594" max="2594" width="6.7109375" style="79" customWidth="1"/>
    <col min="2595" max="2595" width="1" style="79" customWidth="1"/>
    <col min="2596" max="2596" width="6.7109375" style="79" customWidth="1"/>
    <col min="2597" max="2597" width="1" style="79" customWidth="1"/>
    <col min="2598" max="2598" width="6.7109375" style="79" customWidth="1"/>
    <col min="2599" max="2599" width="1" style="79" customWidth="1"/>
    <col min="2600" max="2600" width="6.7109375" style="79" customWidth="1"/>
    <col min="2601" max="2601" width="1" style="79" customWidth="1"/>
    <col min="2602" max="2603" width="6.7109375" style="79" customWidth="1"/>
    <col min="2604" max="2816" width="11.42578125" style="79"/>
    <col min="2817" max="2817" width="1.85546875" style="79" customWidth="1"/>
    <col min="2818" max="2818" width="3" style="79" customWidth="1"/>
    <col min="2819" max="2819" width="3.5703125" style="79" customWidth="1"/>
    <col min="2820" max="2820" width="6.7109375" style="79" customWidth="1"/>
    <col min="2821" max="2821" width="1.5703125" style="79" customWidth="1"/>
    <col min="2822" max="2822" width="61.140625" style="79" customWidth="1"/>
    <col min="2823" max="2825" width="4.42578125" style="79" customWidth="1"/>
    <col min="2826" max="2826" width="0.85546875" style="79" customWidth="1"/>
    <col min="2827" max="2829" width="4.42578125" style="79" customWidth="1"/>
    <col min="2830" max="2830" width="0.85546875" style="79" customWidth="1"/>
    <col min="2831" max="2831" width="3.85546875" style="79" customWidth="1"/>
    <col min="2832" max="2833" width="4.42578125" style="79" customWidth="1"/>
    <col min="2834" max="2834" width="0.85546875" style="79" customWidth="1"/>
    <col min="2835" max="2835" width="3.85546875" style="79" customWidth="1"/>
    <col min="2836" max="2837" width="4.42578125" style="79" customWidth="1"/>
    <col min="2838" max="2838" width="4.85546875" style="79" customWidth="1"/>
    <col min="2839" max="2839" width="9" style="79" customWidth="1"/>
    <col min="2840" max="2841" width="11.42578125" style="79"/>
    <col min="2842" max="2842" width="4.7109375" style="79" customWidth="1"/>
    <col min="2843" max="2843" width="5" style="79" customWidth="1"/>
    <col min="2844" max="2844" width="2.28515625" style="79" customWidth="1"/>
    <col min="2845" max="2845" width="26" style="79" customWidth="1"/>
    <col min="2846" max="2846" width="8" style="79" customWidth="1"/>
    <col min="2847" max="2847" width="1" style="79" customWidth="1"/>
    <col min="2848" max="2848" width="6.7109375" style="79" customWidth="1"/>
    <col min="2849" max="2849" width="1" style="79" customWidth="1"/>
    <col min="2850" max="2850" width="6.7109375" style="79" customWidth="1"/>
    <col min="2851" max="2851" width="1" style="79" customWidth="1"/>
    <col min="2852" max="2852" width="6.7109375" style="79" customWidth="1"/>
    <col min="2853" max="2853" width="1" style="79" customWidth="1"/>
    <col min="2854" max="2854" width="6.7109375" style="79" customWidth="1"/>
    <col min="2855" max="2855" width="1" style="79" customWidth="1"/>
    <col min="2856" max="2856" width="6.7109375" style="79" customWidth="1"/>
    <col min="2857" max="2857" width="1" style="79" customWidth="1"/>
    <col min="2858" max="2859" width="6.7109375" style="79" customWidth="1"/>
    <col min="2860" max="3072" width="11.42578125" style="79"/>
    <col min="3073" max="3073" width="1.85546875" style="79" customWidth="1"/>
    <col min="3074" max="3074" width="3" style="79" customWidth="1"/>
    <col min="3075" max="3075" width="3.5703125" style="79" customWidth="1"/>
    <col min="3076" max="3076" width="6.7109375" style="79" customWidth="1"/>
    <col min="3077" max="3077" width="1.5703125" style="79" customWidth="1"/>
    <col min="3078" max="3078" width="61.140625" style="79" customWidth="1"/>
    <col min="3079" max="3081" width="4.42578125" style="79" customWidth="1"/>
    <col min="3082" max="3082" width="0.85546875" style="79" customWidth="1"/>
    <col min="3083" max="3085" width="4.42578125" style="79" customWidth="1"/>
    <col min="3086" max="3086" width="0.85546875" style="79" customWidth="1"/>
    <col min="3087" max="3087" width="3.85546875" style="79" customWidth="1"/>
    <col min="3088" max="3089" width="4.42578125" style="79" customWidth="1"/>
    <col min="3090" max="3090" width="0.85546875" style="79" customWidth="1"/>
    <col min="3091" max="3091" width="3.85546875" style="79" customWidth="1"/>
    <col min="3092" max="3093" width="4.42578125" style="79" customWidth="1"/>
    <col min="3094" max="3094" width="4.85546875" style="79" customWidth="1"/>
    <col min="3095" max="3095" width="9" style="79" customWidth="1"/>
    <col min="3096" max="3097" width="11.42578125" style="79"/>
    <col min="3098" max="3098" width="4.7109375" style="79" customWidth="1"/>
    <col min="3099" max="3099" width="5" style="79" customWidth="1"/>
    <col min="3100" max="3100" width="2.28515625" style="79" customWidth="1"/>
    <col min="3101" max="3101" width="26" style="79" customWidth="1"/>
    <col min="3102" max="3102" width="8" style="79" customWidth="1"/>
    <col min="3103" max="3103" width="1" style="79" customWidth="1"/>
    <col min="3104" max="3104" width="6.7109375" style="79" customWidth="1"/>
    <col min="3105" max="3105" width="1" style="79" customWidth="1"/>
    <col min="3106" max="3106" width="6.7109375" style="79" customWidth="1"/>
    <col min="3107" max="3107" width="1" style="79" customWidth="1"/>
    <col min="3108" max="3108" width="6.7109375" style="79" customWidth="1"/>
    <col min="3109" max="3109" width="1" style="79" customWidth="1"/>
    <col min="3110" max="3110" width="6.7109375" style="79" customWidth="1"/>
    <col min="3111" max="3111" width="1" style="79" customWidth="1"/>
    <col min="3112" max="3112" width="6.7109375" style="79" customWidth="1"/>
    <col min="3113" max="3113" width="1" style="79" customWidth="1"/>
    <col min="3114" max="3115" width="6.7109375" style="79" customWidth="1"/>
    <col min="3116" max="3328" width="11.42578125" style="79"/>
    <col min="3329" max="3329" width="1.85546875" style="79" customWidth="1"/>
    <col min="3330" max="3330" width="3" style="79" customWidth="1"/>
    <col min="3331" max="3331" width="3.5703125" style="79" customWidth="1"/>
    <col min="3332" max="3332" width="6.7109375" style="79" customWidth="1"/>
    <col min="3333" max="3333" width="1.5703125" style="79" customWidth="1"/>
    <col min="3334" max="3334" width="61.140625" style="79" customWidth="1"/>
    <col min="3335" max="3337" width="4.42578125" style="79" customWidth="1"/>
    <col min="3338" max="3338" width="0.85546875" style="79" customWidth="1"/>
    <col min="3339" max="3341" width="4.42578125" style="79" customWidth="1"/>
    <col min="3342" max="3342" width="0.85546875" style="79" customWidth="1"/>
    <col min="3343" max="3343" width="3.85546875" style="79" customWidth="1"/>
    <col min="3344" max="3345" width="4.42578125" style="79" customWidth="1"/>
    <col min="3346" max="3346" width="0.85546875" style="79" customWidth="1"/>
    <col min="3347" max="3347" width="3.85546875" style="79" customWidth="1"/>
    <col min="3348" max="3349" width="4.42578125" style="79" customWidth="1"/>
    <col min="3350" max="3350" width="4.85546875" style="79" customWidth="1"/>
    <col min="3351" max="3351" width="9" style="79" customWidth="1"/>
    <col min="3352" max="3353" width="11.42578125" style="79"/>
    <col min="3354" max="3354" width="4.7109375" style="79" customWidth="1"/>
    <col min="3355" max="3355" width="5" style="79" customWidth="1"/>
    <col min="3356" max="3356" width="2.28515625" style="79" customWidth="1"/>
    <col min="3357" max="3357" width="26" style="79" customWidth="1"/>
    <col min="3358" max="3358" width="8" style="79" customWidth="1"/>
    <col min="3359" max="3359" width="1" style="79" customWidth="1"/>
    <col min="3360" max="3360" width="6.7109375" style="79" customWidth="1"/>
    <col min="3361" max="3361" width="1" style="79" customWidth="1"/>
    <col min="3362" max="3362" width="6.7109375" style="79" customWidth="1"/>
    <col min="3363" max="3363" width="1" style="79" customWidth="1"/>
    <col min="3364" max="3364" width="6.7109375" style="79" customWidth="1"/>
    <col min="3365" max="3365" width="1" style="79" customWidth="1"/>
    <col min="3366" max="3366" width="6.7109375" style="79" customWidth="1"/>
    <col min="3367" max="3367" width="1" style="79" customWidth="1"/>
    <col min="3368" max="3368" width="6.7109375" style="79" customWidth="1"/>
    <col min="3369" max="3369" width="1" style="79" customWidth="1"/>
    <col min="3370" max="3371" width="6.7109375" style="79" customWidth="1"/>
    <col min="3372" max="3584" width="11.42578125" style="79"/>
    <col min="3585" max="3585" width="1.85546875" style="79" customWidth="1"/>
    <col min="3586" max="3586" width="3" style="79" customWidth="1"/>
    <col min="3587" max="3587" width="3.5703125" style="79" customWidth="1"/>
    <col min="3588" max="3588" width="6.7109375" style="79" customWidth="1"/>
    <col min="3589" max="3589" width="1.5703125" style="79" customWidth="1"/>
    <col min="3590" max="3590" width="61.140625" style="79" customWidth="1"/>
    <col min="3591" max="3593" width="4.42578125" style="79" customWidth="1"/>
    <col min="3594" max="3594" width="0.85546875" style="79" customWidth="1"/>
    <col min="3595" max="3597" width="4.42578125" style="79" customWidth="1"/>
    <col min="3598" max="3598" width="0.85546875" style="79" customWidth="1"/>
    <col min="3599" max="3599" width="3.85546875" style="79" customWidth="1"/>
    <col min="3600" max="3601" width="4.42578125" style="79" customWidth="1"/>
    <col min="3602" max="3602" width="0.85546875" style="79" customWidth="1"/>
    <col min="3603" max="3603" width="3.85546875" style="79" customWidth="1"/>
    <col min="3604" max="3605" width="4.42578125" style="79" customWidth="1"/>
    <col min="3606" max="3606" width="4.85546875" style="79" customWidth="1"/>
    <col min="3607" max="3607" width="9" style="79" customWidth="1"/>
    <col min="3608" max="3609" width="11.42578125" style="79"/>
    <col min="3610" max="3610" width="4.7109375" style="79" customWidth="1"/>
    <col min="3611" max="3611" width="5" style="79" customWidth="1"/>
    <col min="3612" max="3612" width="2.28515625" style="79" customWidth="1"/>
    <col min="3613" max="3613" width="26" style="79" customWidth="1"/>
    <col min="3614" max="3614" width="8" style="79" customWidth="1"/>
    <col min="3615" max="3615" width="1" style="79" customWidth="1"/>
    <col min="3616" max="3616" width="6.7109375" style="79" customWidth="1"/>
    <col min="3617" max="3617" width="1" style="79" customWidth="1"/>
    <col min="3618" max="3618" width="6.7109375" style="79" customWidth="1"/>
    <col min="3619" max="3619" width="1" style="79" customWidth="1"/>
    <col min="3620" max="3620" width="6.7109375" style="79" customWidth="1"/>
    <col min="3621" max="3621" width="1" style="79" customWidth="1"/>
    <col min="3622" max="3622" width="6.7109375" style="79" customWidth="1"/>
    <col min="3623" max="3623" width="1" style="79" customWidth="1"/>
    <col min="3624" max="3624" width="6.7109375" style="79" customWidth="1"/>
    <col min="3625" max="3625" width="1" style="79" customWidth="1"/>
    <col min="3626" max="3627" width="6.7109375" style="79" customWidth="1"/>
    <col min="3628" max="3840" width="11.42578125" style="79"/>
    <col min="3841" max="3841" width="1.85546875" style="79" customWidth="1"/>
    <col min="3842" max="3842" width="3" style="79" customWidth="1"/>
    <col min="3843" max="3843" width="3.5703125" style="79" customWidth="1"/>
    <col min="3844" max="3844" width="6.7109375" style="79" customWidth="1"/>
    <col min="3845" max="3845" width="1.5703125" style="79" customWidth="1"/>
    <col min="3846" max="3846" width="61.140625" style="79" customWidth="1"/>
    <col min="3847" max="3849" width="4.42578125" style="79" customWidth="1"/>
    <col min="3850" max="3850" width="0.85546875" style="79" customWidth="1"/>
    <col min="3851" max="3853" width="4.42578125" style="79" customWidth="1"/>
    <col min="3854" max="3854" width="0.85546875" style="79" customWidth="1"/>
    <col min="3855" max="3855" width="3.85546875" style="79" customWidth="1"/>
    <col min="3856" max="3857" width="4.42578125" style="79" customWidth="1"/>
    <col min="3858" max="3858" width="0.85546875" style="79" customWidth="1"/>
    <col min="3859" max="3859" width="3.85546875" style="79" customWidth="1"/>
    <col min="3860" max="3861" width="4.42578125" style="79" customWidth="1"/>
    <col min="3862" max="3862" width="4.85546875" style="79" customWidth="1"/>
    <col min="3863" max="3863" width="9" style="79" customWidth="1"/>
    <col min="3864" max="3865" width="11.42578125" style="79"/>
    <col min="3866" max="3866" width="4.7109375" style="79" customWidth="1"/>
    <col min="3867" max="3867" width="5" style="79" customWidth="1"/>
    <col min="3868" max="3868" width="2.28515625" style="79" customWidth="1"/>
    <col min="3869" max="3869" width="26" style="79" customWidth="1"/>
    <col min="3870" max="3870" width="8" style="79" customWidth="1"/>
    <col min="3871" max="3871" width="1" style="79" customWidth="1"/>
    <col min="3872" max="3872" width="6.7109375" style="79" customWidth="1"/>
    <col min="3873" max="3873" width="1" style="79" customWidth="1"/>
    <col min="3874" max="3874" width="6.7109375" style="79" customWidth="1"/>
    <col min="3875" max="3875" width="1" style="79" customWidth="1"/>
    <col min="3876" max="3876" width="6.7109375" style="79" customWidth="1"/>
    <col min="3877" max="3877" width="1" style="79" customWidth="1"/>
    <col min="3878" max="3878" width="6.7109375" style="79" customWidth="1"/>
    <col min="3879" max="3879" width="1" style="79" customWidth="1"/>
    <col min="3880" max="3880" width="6.7109375" style="79" customWidth="1"/>
    <col min="3881" max="3881" width="1" style="79" customWidth="1"/>
    <col min="3882" max="3883" width="6.7109375" style="79" customWidth="1"/>
    <col min="3884" max="4096" width="11.42578125" style="79"/>
    <col min="4097" max="4097" width="1.85546875" style="79" customWidth="1"/>
    <col min="4098" max="4098" width="3" style="79" customWidth="1"/>
    <col min="4099" max="4099" width="3.5703125" style="79" customWidth="1"/>
    <col min="4100" max="4100" width="6.7109375" style="79" customWidth="1"/>
    <col min="4101" max="4101" width="1.5703125" style="79" customWidth="1"/>
    <col min="4102" max="4102" width="61.140625" style="79" customWidth="1"/>
    <col min="4103" max="4105" width="4.42578125" style="79" customWidth="1"/>
    <col min="4106" max="4106" width="0.85546875" style="79" customWidth="1"/>
    <col min="4107" max="4109" width="4.42578125" style="79" customWidth="1"/>
    <col min="4110" max="4110" width="0.85546875" style="79" customWidth="1"/>
    <col min="4111" max="4111" width="3.85546875" style="79" customWidth="1"/>
    <col min="4112" max="4113" width="4.42578125" style="79" customWidth="1"/>
    <col min="4114" max="4114" width="0.85546875" style="79" customWidth="1"/>
    <col min="4115" max="4115" width="3.85546875" style="79" customWidth="1"/>
    <col min="4116" max="4117" width="4.42578125" style="79" customWidth="1"/>
    <col min="4118" max="4118" width="4.85546875" style="79" customWidth="1"/>
    <col min="4119" max="4119" width="9" style="79" customWidth="1"/>
    <col min="4120" max="4121" width="11.42578125" style="79"/>
    <col min="4122" max="4122" width="4.7109375" style="79" customWidth="1"/>
    <col min="4123" max="4123" width="5" style="79" customWidth="1"/>
    <col min="4124" max="4124" width="2.28515625" style="79" customWidth="1"/>
    <col min="4125" max="4125" width="26" style="79" customWidth="1"/>
    <col min="4126" max="4126" width="8" style="79" customWidth="1"/>
    <col min="4127" max="4127" width="1" style="79" customWidth="1"/>
    <col min="4128" max="4128" width="6.7109375" style="79" customWidth="1"/>
    <col min="4129" max="4129" width="1" style="79" customWidth="1"/>
    <col min="4130" max="4130" width="6.7109375" style="79" customWidth="1"/>
    <col min="4131" max="4131" width="1" style="79" customWidth="1"/>
    <col min="4132" max="4132" width="6.7109375" style="79" customWidth="1"/>
    <col min="4133" max="4133" width="1" style="79" customWidth="1"/>
    <col min="4134" max="4134" width="6.7109375" style="79" customWidth="1"/>
    <col min="4135" max="4135" width="1" style="79" customWidth="1"/>
    <col min="4136" max="4136" width="6.7109375" style="79" customWidth="1"/>
    <col min="4137" max="4137" width="1" style="79" customWidth="1"/>
    <col min="4138" max="4139" width="6.7109375" style="79" customWidth="1"/>
    <col min="4140" max="4352" width="11.42578125" style="79"/>
    <col min="4353" max="4353" width="1.85546875" style="79" customWidth="1"/>
    <col min="4354" max="4354" width="3" style="79" customWidth="1"/>
    <col min="4355" max="4355" width="3.5703125" style="79" customWidth="1"/>
    <col min="4356" max="4356" width="6.7109375" style="79" customWidth="1"/>
    <col min="4357" max="4357" width="1.5703125" style="79" customWidth="1"/>
    <col min="4358" max="4358" width="61.140625" style="79" customWidth="1"/>
    <col min="4359" max="4361" width="4.42578125" style="79" customWidth="1"/>
    <col min="4362" max="4362" width="0.85546875" style="79" customWidth="1"/>
    <col min="4363" max="4365" width="4.42578125" style="79" customWidth="1"/>
    <col min="4366" max="4366" width="0.85546875" style="79" customWidth="1"/>
    <col min="4367" max="4367" width="3.85546875" style="79" customWidth="1"/>
    <col min="4368" max="4369" width="4.42578125" style="79" customWidth="1"/>
    <col min="4370" max="4370" width="0.85546875" style="79" customWidth="1"/>
    <col min="4371" max="4371" width="3.85546875" style="79" customWidth="1"/>
    <col min="4372" max="4373" width="4.42578125" style="79" customWidth="1"/>
    <col min="4374" max="4374" width="4.85546875" style="79" customWidth="1"/>
    <col min="4375" max="4375" width="9" style="79" customWidth="1"/>
    <col min="4376" max="4377" width="11.42578125" style="79"/>
    <col min="4378" max="4378" width="4.7109375" style="79" customWidth="1"/>
    <col min="4379" max="4379" width="5" style="79" customWidth="1"/>
    <col min="4380" max="4380" width="2.28515625" style="79" customWidth="1"/>
    <col min="4381" max="4381" width="26" style="79" customWidth="1"/>
    <col min="4382" max="4382" width="8" style="79" customWidth="1"/>
    <col min="4383" max="4383" width="1" style="79" customWidth="1"/>
    <col min="4384" max="4384" width="6.7109375" style="79" customWidth="1"/>
    <col min="4385" max="4385" width="1" style="79" customWidth="1"/>
    <col min="4386" max="4386" width="6.7109375" style="79" customWidth="1"/>
    <col min="4387" max="4387" width="1" style="79" customWidth="1"/>
    <col min="4388" max="4388" width="6.7109375" style="79" customWidth="1"/>
    <col min="4389" max="4389" width="1" style="79" customWidth="1"/>
    <col min="4390" max="4390" width="6.7109375" style="79" customWidth="1"/>
    <col min="4391" max="4391" width="1" style="79" customWidth="1"/>
    <col min="4392" max="4392" width="6.7109375" style="79" customWidth="1"/>
    <col min="4393" max="4393" width="1" style="79" customWidth="1"/>
    <col min="4394" max="4395" width="6.7109375" style="79" customWidth="1"/>
    <col min="4396" max="4608" width="11.42578125" style="79"/>
    <col min="4609" max="4609" width="1.85546875" style="79" customWidth="1"/>
    <col min="4610" max="4610" width="3" style="79" customWidth="1"/>
    <col min="4611" max="4611" width="3.5703125" style="79" customWidth="1"/>
    <col min="4612" max="4612" width="6.7109375" style="79" customWidth="1"/>
    <col min="4613" max="4613" width="1.5703125" style="79" customWidth="1"/>
    <col min="4614" max="4614" width="61.140625" style="79" customWidth="1"/>
    <col min="4615" max="4617" width="4.42578125" style="79" customWidth="1"/>
    <col min="4618" max="4618" width="0.85546875" style="79" customWidth="1"/>
    <col min="4619" max="4621" width="4.42578125" style="79" customWidth="1"/>
    <col min="4622" max="4622" width="0.85546875" style="79" customWidth="1"/>
    <col min="4623" max="4623" width="3.85546875" style="79" customWidth="1"/>
    <col min="4624" max="4625" width="4.42578125" style="79" customWidth="1"/>
    <col min="4626" max="4626" width="0.85546875" style="79" customWidth="1"/>
    <col min="4627" max="4627" width="3.85546875" style="79" customWidth="1"/>
    <col min="4628" max="4629" width="4.42578125" style="79" customWidth="1"/>
    <col min="4630" max="4630" width="4.85546875" style="79" customWidth="1"/>
    <col min="4631" max="4631" width="9" style="79" customWidth="1"/>
    <col min="4632" max="4633" width="11.42578125" style="79"/>
    <col min="4634" max="4634" width="4.7109375" style="79" customWidth="1"/>
    <col min="4635" max="4635" width="5" style="79" customWidth="1"/>
    <col min="4636" max="4636" width="2.28515625" style="79" customWidth="1"/>
    <col min="4637" max="4637" width="26" style="79" customWidth="1"/>
    <col min="4638" max="4638" width="8" style="79" customWidth="1"/>
    <col min="4639" max="4639" width="1" style="79" customWidth="1"/>
    <col min="4640" max="4640" width="6.7109375" style="79" customWidth="1"/>
    <col min="4641" max="4641" width="1" style="79" customWidth="1"/>
    <col min="4642" max="4642" width="6.7109375" style="79" customWidth="1"/>
    <col min="4643" max="4643" width="1" style="79" customWidth="1"/>
    <col min="4644" max="4644" width="6.7109375" style="79" customWidth="1"/>
    <col min="4645" max="4645" width="1" style="79" customWidth="1"/>
    <col min="4646" max="4646" width="6.7109375" style="79" customWidth="1"/>
    <col min="4647" max="4647" width="1" style="79" customWidth="1"/>
    <col min="4648" max="4648" width="6.7109375" style="79" customWidth="1"/>
    <col min="4649" max="4649" width="1" style="79" customWidth="1"/>
    <col min="4650" max="4651" width="6.7109375" style="79" customWidth="1"/>
    <col min="4652" max="4864" width="11.42578125" style="79"/>
    <col min="4865" max="4865" width="1.85546875" style="79" customWidth="1"/>
    <col min="4866" max="4866" width="3" style="79" customWidth="1"/>
    <col min="4867" max="4867" width="3.5703125" style="79" customWidth="1"/>
    <col min="4868" max="4868" width="6.7109375" style="79" customWidth="1"/>
    <col min="4869" max="4869" width="1.5703125" style="79" customWidth="1"/>
    <col min="4870" max="4870" width="61.140625" style="79" customWidth="1"/>
    <col min="4871" max="4873" width="4.42578125" style="79" customWidth="1"/>
    <col min="4874" max="4874" width="0.85546875" style="79" customWidth="1"/>
    <col min="4875" max="4877" width="4.42578125" style="79" customWidth="1"/>
    <col min="4878" max="4878" width="0.85546875" style="79" customWidth="1"/>
    <col min="4879" max="4879" width="3.85546875" style="79" customWidth="1"/>
    <col min="4880" max="4881" width="4.42578125" style="79" customWidth="1"/>
    <col min="4882" max="4882" width="0.85546875" style="79" customWidth="1"/>
    <col min="4883" max="4883" width="3.85546875" style="79" customWidth="1"/>
    <col min="4884" max="4885" width="4.42578125" style="79" customWidth="1"/>
    <col min="4886" max="4886" width="4.85546875" style="79" customWidth="1"/>
    <col min="4887" max="4887" width="9" style="79" customWidth="1"/>
    <col min="4888" max="4889" width="11.42578125" style="79"/>
    <col min="4890" max="4890" width="4.7109375" style="79" customWidth="1"/>
    <col min="4891" max="4891" width="5" style="79" customWidth="1"/>
    <col min="4892" max="4892" width="2.28515625" style="79" customWidth="1"/>
    <col min="4893" max="4893" width="26" style="79" customWidth="1"/>
    <col min="4894" max="4894" width="8" style="79" customWidth="1"/>
    <col min="4895" max="4895" width="1" style="79" customWidth="1"/>
    <col min="4896" max="4896" width="6.7109375" style="79" customWidth="1"/>
    <col min="4897" max="4897" width="1" style="79" customWidth="1"/>
    <col min="4898" max="4898" width="6.7109375" style="79" customWidth="1"/>
    <col min="4899" max="4899" width="1" style="79" customWidth="1"/>
    <col min="4900" max="4900" width="6.7109375" style="79" customWidth="1"/>
    <col min="4901" max="4901" width="1" style="79" customWidth="1"/>
    <col min="4902" max="4902" width="6.7109375" style="79" customWidth="1"/>
    <col min="4903" max="4903" width="1" style="79" customWidth="1"/>
    <col min="4904" max="4904" width="6.7109375" style="79" customWidth="1"/>
    <col min="4905" max="4905" width="1" style="79" customWidth="1"/>
    <col min="4906" max="4907" width="6.7109375" style="79" customWidth="1"/>
    <col min="4908" max="5120" width="11.42578125" style="79"/>
    <col min="5121" max="5121" width="1.85546875" style="79" customWidth="1"/>
    <col min="5122" max="5122" width="3" style="79" customWidth="1"/>
    <col min="5123" max="5123" width="3.5703125" style="79" customWidth="1"/>
    <col min="5124" max="5124" width="6.7109375" style="79" customWidth="1"/>
    <col min="5125" max="5125" width="1.5703125" style="79" customWidth="1"/>
    <col min="5126" max="5126" width="61.140625" style="79" customWidth="1"/>
    <col min="5127" max="5129" width="4.42578125" style="79" customWidth="1"/>
    <col min="5130" max="5130" width="0.85546875" style="79" customWidth="1"/>
    <col min="5131" max="5133" width="4.42578125" style="79" customWidth="1"/>
    <col min="5134" max="5134" width="0.85546875" style="79" customWidth="1"/>
    <col min="5135" max="5135" width="3.85546875" style="79" customWidth="1"/>
    <col min="5136" max="5137" width="4.42578125" style="79" customWidth="1"/>
    <col min="5138" max="5138" width="0.85546875" style="79" customWidth="1"/>
    <col min="5139" max="5139" width="3.85546875" style="79" customWidth="1"/>
    <col min="5140" max="5141" width="4.42578125" style="79" customWidth="1"/>
    <col min="5142" max="5142" width="4.85546875" style="79" customWidth="1"/>
    <col min="5143" max="5143" width="9" style="79" customWidth="1"/>
    <col min="5144" max="5145" width="11.42578125" style="79"/>
    <col min="5146" max="5146" width="4.7109375" style="79" customWidth="1"/>
    <col min="5147" max="5147" width="5" style="79" customWidth="1"/>
    <col min="5148" max="5148" width="2.28515625" style="79" customWidth="1"/>
    <col min="5149" max="5149" width="26" style="79" customWidth="1"/>
    <col min="5150" max="5150" width="8" style="79" customWidth="1"/>
    <col min="5151" max="5151" width="1" style="79" customWidth="1"/>
    <col min="5152" max="5152" width="6.7109375" style="79" customWidth="1"/>
    <col min="5153" max="5153" width="1" style="79" customWidth="1"/>
    <col min="5154" max="5154" width="6.7109375" style="79" customWidth="1"/>
    <col min="5155" max="5155" width="1" style="79" customWidth="1"/>
    <col min="5156" max="5156" width="6.7109375" style="79" customWidth="1"/>
    <col min="5157" max="5157" width="1" style="79" customWidth="1"/>
    <col min="5158" max="5158" width="6.7109375" style="79" customWidth="1"/>
    <col min="5159" max="5159" width="1" style="79" customWidth="1"/>
    <col min="5160" max="5160" width="6.7109375" style="79" customWidth="1"/>
    <col min="5161" max="5161" width="1" style="79" customWidth="1"/>
    <col min="5162" max="5163" width="6.7109375" style="79" customWidth="1"/>
    <col min="5164" max="5376" width="11.42578125" style="79"/>
    <col min="5377" max="5377" width="1.85546875" style="79" customWidth="1"/>
    <col min="5378" max="5378" width="3" style="79" customWidth="1"/>
    <col min="5379" max="5379" width="3.5703125" style="79" customWidth="1"/>
    <col min="5380" max="5380" width="6.7109375" style="79" customWidth="1"/>
    <col min="5381" max="5381" width="1.5703125" style="79" customWidth="1"/>
    <col min="5382" max="5382" width="61.140625" style="79" customWidth="1"/>
    <col min="5383" max="5385" width="4.42578125" style="79" customWidth="1"/>
    <col min="5386" max="5386" width="0.85546875" style="79" customWidth="1"/>
    <col min="5387" max="5389" width="4.42578125" style="79" customWidth="1"/>
    <col min="5390" max="5390" width="0.85546875" style="79" customWidth="1"/>
    <col min="5391" max="5391" width="3.85546875" style="79" customWidth="1"/>
    <col min="5392" max="5393" width="4.42578125" style="79" customWidth="1"/>
    <col min="5394" max="5394" width="0.85546875" style="79" customWidth="1"/>
    <col min="5395" max="5395" width="3.85546875" style="79" customWidth="1"/>
    <col min="5396" max="5397" width="4.42578125" style="79" customWidth="1"/>
    <col min="5398" max="5398" width="4.85546875" style="79" customWidth="1"/>
    <col min="5399" max="5399" width="9" style="79" customWidth="1"/>
    <col min="5400" max="5401" width="11.42578125" style="79"/>
    <col min="5402" max="5402" width="4.7109375" style="79" customWidth="1"/>
    <col min="5403" max="5403" width="5" style="79" customWidth="1"/>
    <col min="5404" max="5404" width="2.28515625" style="79" customWidth="1"/>
    <col min="5405" max="5405" width="26" style="79" customWidth="1"/>
    <col min="5406" max="5406" width="8" style="79" customWidth="1"/>
    <col min="5407" max="5407" width="1" style="79" customWidth="1"/>
    <col min="5408" max="5408" width="6.7109375" style="79" customWidth="1"/>
    <col min="5409" max="5409" width="1" style="79" customWidth="1"/>
    <col min="5410" max="5410" width="6.7109375" style="79" customWidth="1"/>
    <col min="5411" max="5411" width="1" style="79" customWidth="1"/>
    <col min="5412" max="5412" width="6.7109375" style="79" customWidth="1"/>
    <col min="5413" max="5413" width="1" style="79" customWidth="1"/>
    <col min="5414" max="5414" width="6.7109375" style="79" customWidth="1"/>
    <col min="5415" max="5415" width="1" style="79" customWidth="1"/>
    <col min="5416" max="5416" width="6.7109375" style="79" customWidth="1"/>
    <col min="5417" max="5417" width="1" style="79" customWidth="1"/>
    <col min="5418" max="5419" width="6.7109375" style="79" customWidth="1"/>
    <col min="5420" max="5632" width="11.42578125" style="79"/>
    <col min="5633" max="5633" width="1.85546875" style="79" customWidth="1"/>
    <col min="5634" max="5634" width="3" style="79" customWidth="1"/>
    <col min="5635" max="5635" width="3.5703125" style="79" customWidth="1"/>
    <col min="5636" max="5636" width="6.7109375" style="79" customWidth="1"/>
    <col min="5637" max="5637" width="1.5703125" style="79" customWidth="1"/>
    <col min="5638" max="5638" width="61.140625" style="79" customWidth="1"/>
    <col min="5639" max="5641" width="4.42578125" style="79" customWidth="1"/>
    <col min="5642" max="5642" width="0.85546875" style="79" customWidth="1"/>
    <col min="5643" max="5645" width="4.42578125" style="79" customWidth="1"/>
    <col min="5646" max="5646" width="0.85546875" style="79" customWidth="1"/>
    <col min="5647" max="5647" width="3.85546875" style="79" customWidth="1"/>
    <col min="5648" max="5649" width="4.42578125" style="79" customWidth="1"/>
    <col min="5650" max="5650" width="0.85546875" style="79" customWidth="1"/>
    <col min="5651" max="5651" width="3.85546875" style="79" customWidth="1"/>
    <col min="5652" max="5653" width="4.42578125" style="79" customWidth="1"/>
    <col min="5654" max="5654" width="4.85546875" style="79" customWidth="1"/>
    <col min="5655" max="5655" width="9" style="79" customWidth="1"/>
    <col min="5656" max="5657" width="11.42578125" style="79"/>
    <col min="5658" max="5658" width="4.7109375" style="79" customWidth="1"/>
    <col min="5659" max="5659" width="5" style="79" customWidth="1"/>
    <col min="5660" max="5660" width="2.28515625" style="79" customWidth="1"/>
    <col min="5661" max="5661" width="26" style="79" customWidth="1"/>
    <col min="5662" max="5662" width="8" style="79" customWidth="1"/>
    <col min="5663" max="5663" width="1" style="79" customWidth="1"/>
    <col min="5664" max="5664" width="6.7109375" style="79" customWidth="1"/>
    <col min="5665" max="5665" width="1" style="79" customWidth="1"/>
    <col min="5666" max="5666" width="6.7109375" style="79" customWidth="1"/>
    <col min="5667" max="5667" width="1" style="79" customWidth="1"/>
    <col min="5668" max="5668" width="6.7109375" style="79" customWidth="1"/>
    <col min="5669" max="5669" width="1" style="79" customWidth="1"/>
    <col min="5670" max="5670" width="6.7109375" style="79" customWidth="1"/>
    <col min="5671" max="5671" width="1" style="79" customWidth="1"/>
    <col min="5672" max="5672" width="6.7109375" style="79" customWidth="1"/>
    <col min="5673" max="5673" width="1" style="79" customWidth="1"/>
    <col min="5674" max="5675" width="6.7109375" style="79" customWidth="1"/>
    <col min="5676" max="5888" width="11.42578125" style="79"/>
    <col min="5889" max="5889" width="1.85546875" style="79" customWidth="1"/>
    <col min="5890" max="5890" width="3" style="79" customWidth="1"/>
    <col min="5891" max="5891" width="3.5703125" style="79" customWidth="1"/>
    <col min="5892" max="5892" width="6.7109375" style="79" customWidth="1"/>
    <col min="5893" max="5893" width="1.5703125" style="79" customWidth="1"/>
    <col min="5894" max="5894" width="61.140625" style="79" customWidth="1"/>
    <col min="5895" max="5897" width="4.42578125" style="79" customWidth="1"/>
    <col min="5898" max="5898" width="0.85546875" style="79" customWidth="1"/>
    <col min="5899" max="5901" width="4.42578125" style="79" customWidth="1"/>
    <col min="5902" max="5902" width="0.85546875" style="79" customWidth="1"/>
    <col min="5903" max="5903" width="3.85546875" style="79" customWidth="1"/>
    <col min="5904" max="5905" width="4.42578125" style="79" customWidth="1"/>
    <col min="5906" max="5906" width="0.85546875" style="79" customWidth="1"/>
    <col min="5907" max="5907" width="3.85546875" style="79" customWidth="1"/>
    <col min="5908" max="5909" width="4.42578125" style="79" customWidth="1"/>
    <col min="5910" max="5910" width="4.85546875" style="79" customWidth="1"/>
    <col min="5911" max="5911" width="9" style="79" customWidth="1"/>
    <col min="5912" max="5913" width="11.42578125" style="79"/>
    <col min="5914" max="5914" width="4.7109375" style="79" customWidth="1"/>
    <col min="5915" max="5915" width="5" style="79" customWidth="1"/>
    <col min="5916" max="5916" width="2.28515625" style="79" customWidth="1"/>
    <col min="5917" max="5917" width="26" style="79" customWidth="1"/>
    <col min="5918" max="5918" width="8" style="79" customWidth="1"/>
    <col min="5919" max="5919" width="1" style="79" customWidth="1"/>
    <col min="5920" max="5920" width="6.7109375" style="79" customWidth="1"/>
    <col min="5921" max="5921" width="1" style="79" customWidth="1"/>
    <col min="5922" max="5922" width="6.7109375" style="79" customWidth="1"/>
    <col min="5923" max="5923" width="1" style="79" customWidth="1"/>
    <col min="5924" max="5924" width="6.7109375" style="79" customWidth="1"/>
    <col min="5925" max="5925" width="1" style="79" customWidth="1"/>
    <col min="5926" max="5926" width="6.7109375" style="79" customWidth="1"/>
    <col min="5927" max="5927" width="1" style="79" customWidth="1"/>
    <col min="5928" max="5928" width="6.7109375" style="79" customWidth="1"/>
    <col min="5929" max="5929" width="1" style="79" customWidth="1"/>
    <col min="5930" max="5931" width="6.7109375" style="79" customWidth="1"/>
    <col min="5932" max="6144" width="11.42578125" style="79"/>
    <col min="6145" max="6145" width="1.85546875" style="79" customWidth="1"/>
    <col min="6146" max="6146" width="3" style="79" customWidth="1"/>
    <col min="6147" max="6147" width="3.5703125" style="79" customWidth="1"/>
    <col min="6148" max="6148" width="6.7109375" style="79" customWidth="1"/>
    <col min="6149" max="6149" width="1.5703125" style="79" customWidth="1"/>
    <col min="6150" max="6150" width="61.140625" style="79" customWidth="1"/>
    <col min="6151" max="6153" width="4.42578125" style="79" customWidth="1"/>
    <col min="6154" max="6154" width="0.85546875" style="79" customWidth="1"/>
    <col min="6155" max="6157" width="4.42578125" style="79" customWidth="1"/>
    <col min="6158" max="6158" width="0.85546875" style="79" customWidth="1"/>
    <col min="6159" max="6159" width="3.85546875" style="79" customWidth="1"/>
    <col min="6160" max="6161" width="4.42578125" style="79" customWidth="1"/>
    <col min="6162" max="6162" width="0.85546875" style="79" customWidth="1"/>
    <col min="6163" max="6163" width="3.85546875" style="79" customWidth="1"/>
    <col min="6164" max="6165" width="4.42578125" style="79" customWidth="1"/>
    <col min="6166" max="6166" width="4.85546875" style="79" customWidth="1"/>
    <col min="6167" max="6167" width="9" style="79" customWidth="1"/>
    <col min="6168" max="6169" width="11.42578125" style="79"/>
    <col min="6170" max="6170" width="4.7109375" style="79" customWidth="1"/>
    <col min="6171" max="6171" width="5" style="79" customWidth="1"/>
    <col min="6172" max="6172" width="2.28515625" style="79" customWidth="1"/>
    <col min="6173" max="6173" width="26" style="79" customWidth="1"/>
    <col min="6174" max="6174" width="8" style="79" customWidth="1"/>
    <col min="6175" max="6175" width="1" style="79" customWidth="1"/>
    <col min="6176" max="6176" width="6.7109375" style="79" customWidth="1"/>
    <col min="6177" max="6177" width="1" style="79" customWidth="1"/>
    <col min="6178" max="6178" width="6.7109375" style="79" customWidth="1"/>
    <col min="6179" max="6179" width="1" style="79" customWidth="1"/>
    <col min="6180" max="6180" width="6.7109375" style="79" customWidth="1"/>
    <col min="6181" max="6181" width="1" style="79" customWidth="1"/>
    <col min="6182" max="6182" width="6.7109375" style="79" customWidth="1"/>
    <col min="6183" max="6183" width="1" style="79" customWidth="1"/>
    <col min="6184" max="6184" width="6.7109375" style="79" customWidth="1"/>
    <col min="6185" max="6185" width="1" style="79" customWidth="1"/>
    <col min="6186" max="6187" width="6.7109375" style="79" customWidth="1"/>
    <col min="6188" max="6400" width="11.42578125" style="79"/>
    <col min="6401" max="6401" width="1.85546875" style="79" customWidth="1"/>
    <col min="6402" max="6402" width="3" style="79" customWidth="1"/>
    <col min="6403" max="6403" width="3.5703125" style="79" customWidth="1"/>
    <col min="6404" max="6404" width="6.7109375" style="79" customWidth="1"/>
    <col min="6405" max="6405" width="1.5703125" style="79" customWidth="1"/>
    <col min="6406" max="6406" width="61.140625" style="79" customWidth="1"/>
    <col min="6407" max="6409" width="4.42578125" style="79" customWidth="1"/>
    <col min="6410" max="6410" width="0.85546875" style="79" customWidth="1"/>
    <col min="6411" max="6413" width="4.42578125" style="79" customWidth="1"/>
    <col min="6414" max="6414" width="0.85546875" style="79" customWidth="1"/>
    <col min="6415" max="6415" width="3.85546875" style="79" customWidth="1"/>
    <col min="6416" max="6417" width="4.42578125" style="79" customWidth="1"/>
    <col min="6418" max="6418" width="0.85546875" style="79" customWidth="1"/>
    <col min="6419" max="6419" width="3.85546875" style="79" customWidth="1"/>
    <col min="6420" max="6421" width="4.42578125" style="79" customWidth="1"/>
    <col min="6422" max="6422" width="4.85546875" style="79" customWidth="1"/>
    <col min="6423" max="6423" width="9" style="79" customWidth="1"/>
    <col min="6424" max="6425" width="11.42578125" style="79"/>
    <col min="6426" max="6426" width="4.7109375" style="79" customWidth="1"/>
    <col min="6427" max="6427" width="5" style="79" customWidth="1"/>
    <col min="6428" max="6428" width="2.28515625" style="79" customWidth="1"/>
    <col min="6429" max="6429" width="26" style="79" customWidth="1"/>
    <col min="6430" max="6430" width="8" style="79" customWidth="1"/>
    <col min="6431" max="6431" width="1" style="79" customWidth="1"/>
    <col min="6432" max="6432" width="6.7109375" style="79" customWidth="1"/>
    <col min="6433" max="6433" width="1" style="79" customWidth="1"/>
    <col min="6434" max="6434" width="6.7109375" style="79" customWidth="1"/>
    <col min="6435" max="6435" width="1" style="79" customWidth="1"/>
    <col min="6436" max="6436" width="6.7109375" style="79" customWidth="1"/>
    <col min="6437" max="6437" width="1" style="79" customWidth="1"/>
    <col min="6438" max="6438" width="6.7109375" style="79" customWidth="1"/>
    <col min="6439" max="6439" width="1" style="79" customWidth="1"/>
    <col min="6440" max="6440" width="6.7109375" style="79" customWidth="1"/>
    <col min="6441" max="6441" width="1" style="79" customWidth="1"/>
    <col min="6442" max="6443" width="6.7109375" style="79" customWidth="1"/>
    <col min="6444" max="6656" width="11.42578125" style="79"/>
    <col min="6657" max="6657" width="1.85546875" style="79" customWidth="1"/>
    <col min="6658" max="6658" width="3" style="79" customWidth="1"/>
    <col min="6659" max="6659" width="3.5703125" style="79" customWidth="1"/>
    <col min="6660" max="6660" width="6.7109375" style="79" customWidth="1"/>
    <col min="6661" max="6661" width="1.5703125" style="79" customWidth="1"/>
    <col min="6662" max="6662" width="61.140625" style="79" customWidth="1"/>
    <col min="6663" max="6665" width="4.42578125" style="79" customWidth="1"/>
    <col min="6666" max="6666" width="0.85546875" style="79" customWidth="1"/>
    <col min="6667" max="6669" width="4.42578125" style="79" customWidth="1"/>
    <col min="6670" max="6670" width="0.85546875" style="79" customWidth="1"/>
    <col min="6671" max="6671" width="3.85546875" style="79" customWidth="1"/>
    <col min="6672" max="6673" width="4.42578125" style="79" customWidth="1"/>
    <col min="6674" max="6674" width="0.85546875" style="79" customWidth="1"/>
    <col min="6675" max="6675" width="3.85546875" style="79" customWidth="1"/>
    <col min="6676" max="6677" width="4.42578125" style="79" customWidth="1"/>
    <col min="6678" max="6678" width="4.85546875" style="79" customWidth="1"/>
    <col min="6679" max="6679" width="9" style="79" customWidth="1"/>
    <col min="6680" max="6681" width="11.42578125" style="79"/>
    <col min="6682" max="6682" width="4.7109375" style="79" customWidth="1"/>
    <col min="6683" max="6683" width="5" style="79" customWidth="1"/>
    <col min="6684" max="6684" width="2.28515625" style="79" customWidth="1"/>
    <col min="6685" max="6685" width="26" style="79" customWidth="1"/>
    <col min="6686" max="6686" width="8" style="79" customWidth="1"/>
    <col min="6687" max="6687" width="1" style="79" customWidth="1"/>
    <col min="6688" max="6688" width="6.7109375" style="79" customWidth="1"/>
    <col min="6689" max="6689" width="1" style="79" customWidth="1"/>
    <col min="6690" max="6690" width="6.7109375" style="79" customWidth="1"/>
    <col min="6691" max="6691" width="1" style="79" customWidth="1"/>
    <col min="6692" max="6692" width="6.7109375" style="79" customWidth="1"/>
    <col min="6693" max="6693" width="1" style="79" customWidth="1"/>
    <col min="6694" max="6694" width="6.7109375" style="79" customWidth="1"/>
    <col min="6695" max="6695" width="1" style="79" customWidth="1"/>
    <col min="6696" max="6696" width="6.7109375" style="79" customWidth="1"/>
    <col min="6697" max="6697" width="1" style="79" customWidth="1"/>
    <col min="6698" max="6699" width="6.7109375" style="79" customWidth="1"/>
    <col min="6700" max="6912" width="11.42578125" style="79"/>
    <col min="6913" max="6913" width="1.85546875" style="79" customWidth="1"/>
    <col min="6914" max="6914" width="3" style="79" customWidth="1"/>
    <col min="6915" max="6915" width="3.5703125" style="79" customWidth="1"/>
    <col min="6916" max="6916" width="6.7109375" style="79" customWidth="1"/>
    <col min="6917" max="6917" width="1.5703125" style="79" customWidth="1"/>
    <col min="6918" max="6918" width="61.140625" style="79" customWidth="1"/>
    <col min="6919" max="6921" width="4.42578125" style="79" customWidth="1"/>
    <col min="6922" max="6922" width="0.85546875" style="79" customWidth="1"/>
    <col min="6923" max="6925" width="4.42578125" style="79" customWidth="1"/>
    <col min="6926" max="6926" width="0.85546875" style="79" customWidth="1"/>
    <col min="6927" max="6927" width="3.85546875" style="79" customWidth="1"/>
    <col min="6928" max="6929" width="4.42578125" style="79" customWidth="1"/>
    <col min="6930" max="6930" width="0.85546875" style="79" customWidth="1"/>
    <col min="6931" max="6931" width="3.85546875" style="79" customWidth="1"/>
    <col min="6932" max="6933" width="4.42578125" style="79" customWidth="1"/>
    <col min="6934" max="6934" width="4.85546875" style="79" customWidth="1"/>
    <col min="6935" max="6935" width="9" style="79" customWidth="1"/>
    <col min="6936" max="6937" width="11.42578125" style="79"/>
    <col min="6938" max="6938" width="4.7109375" style="79" customWidth="1"/>
    <col min="6939" max="6939" width="5" style="79" customWidth="1"/>
    <col min="6940" max="6940" width="2.28515625" style="79" customWidth="1"/>
    <col min="6941" max="6941" width="26" style="79" customWidth="1"/>
    <col min="6942" max="6942" width="8" style="79" customWidth="1"/>
    <col min="6943" max="6943" width="1" style="79" customWidth="1"/>
    <col min="6944" max="6944" width="6.7109375" style="79" customWidth="1"/>
    <col min="6945" max="6945" width="1" style="79" customWidth="1"/>
    <col min="6946" max="6946" width="6.7109375" style="79" customWidth="1"/>
    <col min="6947" max="6947" width="1" style="79" customWidth="1"/>
    <col min="6948" max="6948" width="6.7109375" style="79" customWidth="1"/>
    <col min="6949" max="6949" width="1" style="79" customWidth="1"/>
    <col min="6950" max="6950" width="6.7109375" style="79" customWidth="1"/>
    <col min="6951" max="6951" width="1" style="79" customWidth="1"/>
    <col min="6952" max="6952" width="6.7109375" style="79" customWidth="1"/>
    <col min="6953" max="6953" width="1" style="79" customWidth="1"/>
    <col min="6954" max="6955" width="6.7109375" style="79" customWidth="1"/>
    <col min="6956" max="7168" width="11.42578125" style="79"/>
    <col min="7169" max="7169" width="1.85546875" style="79" customWidth="1"/>
    <col min="7170" max="7170" width="3" style="79" customWidth="1"/>
    <col min="7171" max="7171" width="3.5703125" style="79" customWidth="1"/>
    <col min="7172" max="7172" width="6.7109375" style="79" customWidth="1"/>
    <col min="7173" max="7173" width="1.5703125" style="79" customWidth="1"/>
    <col min="7174" max="7174" width="61.140625" style="79" customWidth="1"/>
    <col min="7175" max="7177" width="4.42578125" style="79" customWidth="1"/>
    <col min="7178" max="7178" width="0.85546875" style="79" customWidth="1"/>
    <col min="7179" max="7181" width="4.42578125" style="79" customWidth="1"/>
    <col min="7182" max="7182" width="0.85546875" style="79" customWidth="1"/>
    <col min="7183" max="7183" width="3.85546875" style="79" customWidth="1"/>
    <col min="7184" max="7185" width="4.42578125" style="79" customWidth="1"/>
    <col min="7186" max="7186" width="0.85546875" style="79" customWidth="1"/>
    <col min="7187" max="7187" width="3.85546875" style="79" customWidth="1"/>
    <col min="7188" max="7189" width="4.42578125" style="79" customWidth="1"/>
    <col min="7190" max="7190" width="4.85546875" style="79" customWidth="1"/>
    <col min="7191" max="7191" width="9" style="79" customWidth="1"/>
    <col min="7192" max="7193" width="11.42578125" style="79"/>
    <col min="7194" max="7194" width="4.7109375" style="79" customWidth="1"/>
    <col min="7195" max="7195" width="5" style="79" customWidth="1"/>
    <col min="7196" max="7196" width="2.28515625" style="79" customWidth="1"/>
    <col min="7197" max="7197" width="26" style="79" customWidth="1"/>
    <col min="7198" max="7198" width="8" style="79" customWidth="1"/>
    <col min="7199" max="7199" width="1" style="79" customWidth="1"/>
    <col min="7200" max="7200" width="6.7109375" style="79" customWidth="1"/>
    <col min="7201" max="7201" width="1" style="79" customWidth="1"/>
    <col min="7202" max="7202" width="6.7109375" style="79" customWidth="1"/>
    <col min="7203" max="7203" width="1" style="79" customWidth="1"/>
    <col min="7204" max="7204" width="6.7109375" style="79" customWidth="1"/>
    <col min="7205" max="7205" width="1" style="79" customWidth="1"/>
    <col min="7206" max="7206" width="6.7109375" style="79" customWidth="1"/>
    <col min="7207" max="7207" width="1" style="79" customWidth="1"/>
    <col min="7208" max="7208" width="6.7109375" style="79" customWidth="1"/>
    <col min="7209" max="7209" width="1" style="79" customWidth="1"/>
    <col min="7210" max="7211" width="6.7109375" style="79" customWidth="1"/>
    <col min="7212" max="7424" width="11.42578125" style="79"/>
    <col min="7425" max="7425" width="1.85546875" style="79" customWidth="1"/>
    <col min="7426" max="7426" width="3" style="79" customWidth="1"/>
    <col min="7427" max="7427" width="3.5703125" style="79" customWidth="1"/>
    <col min="7428" max="7428" width="6.7109375" style="79" customWidth="1"/>
    <col min="7429" max="7429" width="1.5703125" style="79" customWidth="1"/>
    <col min="7430" max="7430" width="61.140625" style="79" customWidth="1"/>
    <col min="7431" max="7433" width="4.42578125" style="79" customWidth="1"/>
    <col min="7434" max="7434" width="0.85546875" style="79" customWidth="1"/>
    <col min="7435" max="7437" width="4.42578125" style="79" customWidth="1"/>
    <col min="7438" max="7438" width="0.85546875" style="79" customWidth="1"/>
    <col min="7439" max="7439" width="3.85546875" style="79" customWidth="1"/>
    <col min="7440" max="7441" width="4.42578125" style="79" customWidth="1"/>
    <col min="7442" max="7442" width="0.85546875" style="79" customWidth="1"/>
    <col min="7443" max="7443" width="3.85546875" style="79" customWidth="1"/>
    <col min="7444" max="7445" width="4.42578125" style="79" customWidth="1"/>
    <col min="7446" max="7446" width="4.85546875" style="79" customWidth="1"/>
    <col min="7447" max="7447" width="9" style="79" customWidth="1"/>
    <col min="7448" max="7449" width="11.42578125" style="79"/>
    <col min="7450" max="7450" width="4.7109375" style="79" customWidth="1"/>
    <col min="7451" max="7451" width="5" style="79" customWidth="1"/>
    <col min="7452" max="7452" width="2.28515625" style="79" customWidth="1"/>
    <col min="7453" max="7453" width="26" style="79" customWidth="1"/>
    <col min="7454" max="7454" width="8" style="79" customWidth="1"/>
    <col min="7455" max="7455" width="1" style="79" customWidth="1"/>
    <col min="7456" max="7456" width="6.7109375" style="79" customWidth="1"/>
    <col min="7457" max="7457" width="1" style="79" customWidth="1"/>
    <col min="7458" max="7458" width="6.7109375" style="79" customWidth="1"/>
    <col min="7459" max="7459" width="1" style="79" customWidth="1"/>
    <col min="7460" max="7460" width="6.7109375" style="79" customWidth="1"/>
    <col min="7461" max="7461" width="1" style="79" customWidth="1"/>
    <col min="7462" max="7462" width="6.7109375" style="79" customWidth="1"/>
    <col min="7463" max="7463" width="1" style="79" customWidth="1"/>
    <col min="7464" max="7464" width="6.7109375" style="79" customWidth="1"/>
    <col min="7465" max="7465" width="1" style="79" customWidth="1"/>
    <col min="7466" max="7467" width="6.7109375" style="79" customWidth="1"/>
    <col min="7468" max="7680" width="11.42578125" style="79"/>
    <col min="7681" max="7681" width="1.85546875" style="79" customWidth="1"/>
    <col min="7682" max="7682" width="3" style="79" customWidth="1"/>
    <col min="7683" max="7683" width="3.5703125" style="79" customWidth="1"/>
    <col min="7684" max="7684" width="6.7109375" style="79" customWidth="1"/>
    <col min="7685" max="7685" width="1.5703125" style="79" customWidth="1"/>
    <col min="7686" max="7686" width="61.140625" style="79" customWidth="1"/>
    <col min="7687" max="7689" width="4.42578125" style="79" customWidth="1"/>
    <col min="7690" max="7690" width="0.85546875" style="79" customWidth="1"/>
    <col min="7691" max="7693" width="4.42578125" style="79" customWidth="1"/>
    <col min="7694" max="7694" width="0.85546875" style="79" customWidth="1"/>
    <col min="7695" max="7695" width="3.85546875" style="79" customWidth="1"/>
    <col min="7696" max="7697" width="4.42578125" style="79" customWidth="1"/>
    <col min="7698" max="7698" width="0.85546875" style="79" customWidth="1"/>
    <col min="7699" max="7699" width="3.85546875" style="79" customWidth="1"/>
    <col min="7700" max="7701" width="4.42578125" style="79" customWidth="1"/>
    <col min="7702" max="7702" width="4.85546875" style="79" customWidth="1"/>
    <col min="7703" max="7703" width="9" style="79" customWidth="1"/>
    <col min="7704" max="7705" width="11.42578125" style="79"/>
    <col min="7706" max="7706" width="4.7109375" style="79" customWidth="1"/>
    <col min="7707" max="7707" width="5" style="79" customWidth="1"/>
    <col min="7708" max="7708" width="2.28515625" style="79" customWidth="1"/>
    <col min="7709" max="7709" width="26" style="79" customWidth="1"/>
    <col min="7710" max="7710" width="8" style="79" customWidth="1"/>
    <col min="7711" max="7711" width="1" style="79" customWidth="1"/>
    <col min="7712" max="7712" width="6.7109375" style="79" customWidth="1"/>
    <col min="7713" max="7713" width="1" style="79" customWidth="1"/>
    <col min="7714" max="7714" width="6.7109375" style="79" customWidth="1"/>
    <col min="7715" max="7715" width="1" style="79" customWidth="1"/>
    <col min="7716" max="7716" width="6.7109375" style="79" customWidth="1"/>
    <col min="7717" max="7717" width="1" style="79" customWidth="1"/>
    <col min="7718" max="7718" width="6.7109375" style="79" customWidth="1"/>
    <col min="7719" max="7719" width="1" style="79" customWidth="1"/>
    <col min="7720" max="7720" width="6.7109375" style="79" customWidth="1"/>
    <col min="7721" max="7721" width="1" style="79" customWidth="1"/>
    <col min="7722" max="7723" width="6.7109375" style="79" customWidth="1"/>
    <col min="7724" max="7936" width="11.42578125" style="79"/>
    <col min="7937" max="7937" width="1.85546875" style="79" customWidth="1"/>
    <col min="7938" max="7938" width="3" style="79" customWidth="1"/>
    <col min="7939" max="7939" width="3.5703125" style="79" customWidth="1"/>
    <col min="7940" max="7940" width="6.7109375" style="79" customWidth="1"/>
    <col min="7941" max="7941" width="1.5703125" style="79" customWidth="1"/>
    <col min="7942" max="7942" width="61.140625" style="79" customWidth="1"/>
    <col min="7943" max="7945" width="4.42578125" style="79" customWidth="1"/>
    <col min="7946" max="7946" width="0.85546875" style="79" customWidth="1"/>
    <col min="7947" max="7949" width="4.42578125" style="79" customWidth="1"/>
    <col min="7950" max="7950" width="0.85546875" style="79" customWidth="1"/>
    <col min="7951" max="7951" width="3.85546875" style="79" customWidth="1"/>
    <col min="7952" max="7953" width="4.42578125" style="79" customWidth="1"/>
    <col min="7954" max="7954" width="0.85546875" style="79" customWidth="1"/>
    <col min="7955" max="7955" width="3.85546875" style="79" customWidth="1"/>
    <col min="7956" max="7957" width="4.42578125" style="79" customWidth="1"/>
    <col min="7958" max="7958" width="4.85546875" style="79" customWidth="1"/>
    <col min="7959" max="7959" width="9" style="79" customWidth="1"/>
    <col min="7960" max="7961" width="11.42578125" style="79"/>
    <col min="7962" max="7962" width="4.7109375" style="79" customWidth="1"/>
    <col min="7963" max="7963" width="5" style="79" customWidth="1"/>
    <col min="7964" max="7964" width="2.28515625" style="79" customWidth="1"/>
    <col min="7965" max="7965" width="26" style="79" customWidth="1"/>
    <col min="7966" max="7966" width="8" style="79" customWidth="1"/>
    <col min="7967" max="7967" width="1" style="79" customWidth="1"/>
    <col min="7968" max="7968" width="6.7109375" style="79" customWidth="1"/>
    <col min="7969" max="7969" width="1" style="79" customWidth="1"/>
    <col min="7970" max="7970" width="6.7109375" style="79" customWidth="1"/>
    <col min="7971" max="7971" width="1" style="79" customWidth="1"/>
    <col min="7972" max="7972" width="6.7109375" style="79" customWidth="1"/>
    <col min="7973" max="7973" width="1" style="79" customWidth="1"/>
    <col min="7974" max="7974" width="6.7109375" style="79" customWidth="1"/>
    <col min="7975" max="7975" width="1" style="79" customWidth="1"/>
    <col min="7976" max="7976" width="6.7109375" style="79" customWidth="1"/>
    <col min="7977" max="7977" width="1" style="79" customWidth="1"/>
    <col min="7978" max="7979" width="6.7109375" style="79" customWidth="1"/>
    <col min="7980" max="8192" width="11.42578125" style="79"/>
    <col min="8193" max="8193" width="1.85546875" style="79" customWidth="1"/>
    <col min="8194" max="8194" width="3" style="79" customWidth="1"/>
    <col min="8195" max="8195" width="3.5703125" style="79" customWidth="1"/>
    <col min="8196" max="8196" width="6.7109375" style="79" customWidth="1"/>
    <col min="8197" max="8197" width="1.5703125" style="79" customWidth="1"/>
    <col min="8198" max="8198" width="61.140625" style="79" customWidth="1"/>
    <col min="8199" max="8201" width="4.42578125" style="79" customWidth="1"/>
    <col min="8202" max="8202" width="0.85546875" style="79" customWidth="1"/>
    <col min="8203" max="8205" width="4.42578125" style="79" customWidth="1"/>
    <col min="8206" max="8206" width="0.85546875" style="79" customWidth="1"/>
    <col min="8207" max="8207" width="3.85546875" style="79" customWidth="1"/>
    <col min="8208" max="8209" width="4.42578125" style="79" customWidth="1"/>
    <col min="8210" max="8210" width="0.85546875" style="79" customWidth="1"/>
    <col min="8211" max="8211" width="3.85546875" style="79" customWidth="1"/>
    <col min="8212" max="8213" width="4.42578125" style="79" customWidth="1"/>
    <col min="8214" max="8214" width="4.85546875" style="79" customWidth="1"/>
    <col min="8215" max="8215" width="9" style="79" customWidth="1"/>
    <col min="8216" max="8217" width="11.42578125" style="79"/>
    <col min="8218" max="8218" width="4.7109375" style="79" customWidth="1"/>
    <col min="8219" max="8219" width="5" style="79" customWidth="1"/>
    <col min="8220" max="8220" width="2.28515625" style="79" customWidth="1"/>
    <col min="8221" max="8221" width="26" style="79" customWidth="1"/>
    <col min="8222" max="8222" width="8" style="79" customWidth="1"/>
    <col min="8223" max="8223" width="1" style="79" customWidth="1"/>
    <col min="8224" max="8224" width="6.7109375" style="79" customWidth="1"/>
    <col min="8225" max="8225" width="1" style="79" customWidth="1"/>
    <col min="8226" max="8226" width="6.7109375" style="79" customWidth="1"/>
    <col min="8227" max="8227" width="1" style="79" customWidth="1"/>
    <col min="8228" max="8228" width="6.7109375" style="79" customWidth="1"/>
    <col min="8229" max="8229" width="1" style="79" customWidth="1"/>
    <col min="8230" max="8230" width="6.7109375" style="79" customWidth="1"/>
    <col min="8231" max="8231" width="1" style="79" customWidth="1"/>
    <col min="8232" max="8232" width="6.7109375" style="79" customWidth="1"/>
    <col min="8233" max="8233" width="1" style="79" customWidth="1"/>
    <col min="8234" max="8235" width="6.7109375" style="79" customWidth="1"/>
    <col min="8236" max="8448" width="11.42578125" style="79"/>
    <col min="8449" max="8449" width="1.85546875" style="79" customWidth="1"/>
    <col min="8450" max="8450" width="3" style="79" customWidth="1"/>
    <col min="8451" max="8451" width="3.5703125" style="79" customWidth="1"/>
    <col min="8452" max="8452" width="6.7109375" style="79" customWidth="1"/>
    <col min="8453" max="8453" width="1.5703125" style="79" customWidth="1"/>
    <col min="8454" max="8454" width="61.140625" style="79" customWidth="1"/>
    <col min="8455" max="8457" width="4.42578125" style="79" customWidth="1"/>
    <col min="8458" max="8458" width="0.85546875" style="79" customWidth="1"/>
    <col min="8459" max="8461" width="4.42578125" style="79" customWidth="1"/>
    <col min="8462" max="8462" width="0.85546875" style="79" customWidth="1"/>
    <col min="8463" max="8463" width="3.85546875" style="79" customWidth="1"/>
    <col min="8464" max="8465" width="4.42578125" style="79" customWidth="1"/>
    <col min="8466" max="8466" width="0.85546875" style="79" customWidth="1"/>
    <col min="8467" max="8467" width="3.85546875" style="79" customWidth="1"/>
    <col min="8468" max="8469" width="4.42578125" style="79" customWidth="1"/>
    <col min="8470" max="8470" width="4.85546875" style="79" customWidth="1"/>
    <col min="8471" max="8471" width="9" style="79" customWidth="1"/>
    <col min="8472" max="8473" width="11.42578125" style="79"/>
    <col min="8474" max="8474" width="4.7109375" style="79" customWidth="1"/>
    <col min="8475" max="8475" width="5" style="79" customWidth="1"/>
    <col min="8476" max="8476" width="2.28515625" style="79" customWidth="1"/>
    <col min="8477" max="8477" width="26" style="79" customWidth="1"/>
    <col min="8478" max="8478" width="8" style="79" customWidth="1"/>
    <col min="8479" max="8479" width="1" style="79" customWidth="1"/>
    <col min="8480" max="8480" width="6.7109375" style="79" customWidth="1"/>
    <col min="8481" max="8481" width="1" style="79" customWidth="1"/>
    <col min="8482" max="8482" width="6.7109375" style="79" customWidth="1"/>
    <col min="8483" max="8483" width="1" style="79" customWidth="1"/>
    <col min="8484" max="8484" width="6.7109375" style="79" customWidth="1"/>
    <col min="8485" max="8485" width="1" style="79" customWidth="1"/>
    <col min="8486" max="8486" width="6.7109375" style="79" customWidth="1"/>
    <col min="8487" max="8487" width="1" style="79" customWidth="1"/>
    <col min="8488" max="8488" width="6.7109375" style="79" customWidth="1"/>
    <col min="8489" max="8489" width="1" style="79" customWidth="1"/>
    <col min="8490" max="8491" width="6.7109375" style="79" customWidth="1"/>
    <col min="8492" max="8704" width="11.42578125" style="79"/>
    <col min="8705" max="8705" width="1.85546875" style="79" customWidth="1"/>
    <col min="8706" max="8706" width="3" style="79" customWidth="1"/>
    <col min="8707" max="8707" width="3.5703125" style="79" customWidth="1"/>
    <col min="8708" max="8708" width="6.7109375" style="79" customWidth="1"/>
    <col min="8709" max="8709" width="1.5703125" style="79" customWidth="1"/>
    <col min="8710" max="8710" width="61.140625" style="79" customWidth="1"/>
    <col min="8711" max="8713" width="4.42578125" style="79" customWidth="1"/>
    <col min="8714" max="8714" width="0.85546875" style="79" customWidth="1"/>
    <col min="8715" max="8717" width="4.42578125" style="79" customWidth="1"/>
    <col min="8718" max="8718" width="0.85546875" style="79" customWidth="1"/>
    <col min="8719" max="8719" width="3.85546875" style="79" customWidth="1"/>
    <col min="8720" max="8721" width="4.42578125" style="79" customWidth="1"/>
    <col min="8722" max="8722" width="0.85546875" style="79" customWidth="1"/>
    <col min="8723" max="8723" width="3.85546875" style="79" customWidth="1"/>
    <col min="8724" max="8725" width="4.42578125" style="79" customWidth="1"/>
    <col min="8726" max="8726" width="4.85546875" style="79" customWidth="1"/>
    <col min="8727" max="8727" width="9" style="79" customWidth="1"/>
    <col min="8728" max="8729" width="11.42578125" style="79"/>
    <col min="8730" max="8730" width="4.7109375" style="79" customWidth="1"/>
    <col min="8731" max="8731" width="5" style="79" customWidth="1"/>
    <col min="8732" max="8732" width="2.28515625" style="79" customWidth="1"/>
    <col min="8733" max="8733" width="26" style="79" customWidth="1"/>
    <col min="8734" max="8734" width="8" style="79" customWidth="1"/>
    <col min="8735" max="8735" width="1" style="79" customWidth="1"/>
    <col min="8736" max="8736" width="6.7109375" style="79" customWidth="1"/>
    <col min="8737" max="8737" width="1" style="79" customWidth="1"/>
    <col min="8738" max="8738" width="6.7109375" style="79" customWidth="1"/>
    <col min="8739" max="8739" width="1" style="79" customWidth="1"/>
    <col min="8740" max="8740" width="6.7109375" style="79" customWidth="1"/>
    <col min="8741" max="8741" width="1" style="79" customWidth="1"/>
    <col min="8742" max="8742" width="6.7109375" style="79" customWidth="1"/>
    <col min="8743" max="8743" width="1" style="79" customWidth="1"/>
    <col min="8744" max="8744" width="6.7109375" style="79" customWidth="1"/>
    <col min="8745" max="8745" width="1" style="79" customWidth="1"/>
    <col min="8746" max="8747" width="6.7109375" style="79" customWidth="1"/>
    <col min="8748" max="8960" width="11.42578125" style="79"/>
    <col min="8961" max="8961" width="1.85546875" style="79" customWidth="1"/>
    <col min="8962" max="8962" width="3" style="79" customWidth="1"/>
    <col min="8963" max="8963" width="3.5703125" style="79" customWidth="1"/>
    <col min="8964" max="8964" width="6.7109375" style="79" customWidth="1"/>
    <col min="8965" max="8965" width="1.5703125" style="79" customWidth="1"/>
    <col min="8966" max="8966" width="61.140625" style="79" customWidth="1"/>
    <col min="8967" max="8969" width="4.42578125" style="79" customWidth="1"/>
    <col min="8970" max="8970" width="0.85546875" style="79" customWidth="1"/>
    <col min="8971" max="8973" width="4.42578125" style="79" customWidth="1"/>
    <col min="8974" max="8974" width="0.85546875" style="79" customWidth="1"/>
    <col min="8975" max="8975" width="3.85546875" style="79" customWidth="1"/>
    <col min="8976" max="8977" width="4.42578125" style="79" customWidth="1"/>
    <col min="8978" max="8978" width="0.85546875" style="79" customWidth="1"/>
    <col min="8979" max="8979" width="3.85546875" style="79" customWidth="1"/>
    <col min="8980" max="8981" width="4.42578125" style="79" customWidth="1"/>
    <col min="8982" max="8982" width="4.85546875" style="79" customWidth="1"/>
    <col min="8983" max="8983" width="9" style="79" customWidth="1"/>
    <col min="8984" max="8985" width="11.42578125" style="79"/>
    <col min="8986" max="8986" width="4.7109375" style="79" customWidth="1"/>
    <col min="8987" max="8987" width="5" style="79" customWidth="1"/>
    <col min="8988" max="8988" width="2.28515625" style="79" customWidth="1"/>
    <col min="8989" max="8989" width="26" style="79" customWidth="1"/>
    <col min="8990" max="8990" width="8" style="79" customWidth="1"/>
    <col min="8991" max="8991" width="1" style="79" customWidth="1"/>
    <col min="8992" max="8992" width="6.7109375" style="79" customWidth="1"/>
    <col min="8993" max="8993" width="1" style="79" customWidth="1"/>
    <col min="8994" max="8994" width="6.7109375" style="79" customWidth="1"/>
    <col min="8995" max="8995" width="1" style="79" customWidth="1"/>
    <col min="8996" max="8996" width="6.7109375" style="79" customWidth="1"/>
    <col min="8997" max="8997" width="1" style="79" customWidth="1"/>
    <col min="8998" max="8998" width="6.7109375" style="79" customWidth="1"/>
    <col min="8999" max="8999" width="1" style="79" customWidth="1"/>
    <col min="9000" max="9000" width="6.7109375" style="79" customWidth="1"/>
    <col min="9001" max="9001" width="1" style="79" customWidth="1"/>
    <col min="9002" max="9003" width="6.7109375" style="79" customWidth="1"/>
    <col min="9004" max="9216" width="11.42578125" style="79"/>
    <col min="9217" max="9217" width="1.85546875" style="79" customWidth="1"/>
    <col min="9218" max="9218" width="3" style="79" customWidth="1"/>
    <col min="9219" max="9219" width="3.5703125" style="79" customWidth="1"/>
    <col min="9220" max="9220" width="6.7109375" style="79" customWidth="1"/>
    <col min="9221" max="9221" width="1.5703125" style="79" customWidth="1"/>
    <col min="9222" max="9222" width="61.140625" style="79" customWidth="1"/>
    <col min="9223" max="9225" width="4.42578125" style="79" customWidth="1"/>
    <col min="9226" max="9226" width="0.85546875" style="79" customWidth="1"/>
    <col min="9227" max="9229" width="4.42578125" style="79" customWidth="1"/>
    <col min="9230" max="9230" width="0.85546875" style="79" customWidth="1"/>
    <col min="9231" max="9231" width="3.85546875" style="79" customWidth="1"/>
    <col min="9232" max="9233" width="4.42578125" style="79" customWidth="1"/>
    <col min="9234" max="9234" width="0.85546875" style="79" customWidth="1"/>
    <col min="9235" max="9235" width="3.85546875" style="79" customWidth="1"/>
    <col min="9236" max="9237" width="4.42578125" style="79" customWidth="1"/>
    <col min="9238" max="9238" width="4.85546875" style="79" customWidth="1"/>
    <col min="9239" max="9239" width="9" style="79" customWidth="1"/>
    <col min="9240" max="9241" width="11.42578125" style="79"/>
    <col min="9242" max="9242" width="4.7109375" style="79" customWidth="1"/>
    <col min="9243" max="9243" width="5" style="79" customWidth="1"/>
    <col min="9244" max="9244" width="2.28515625" style="79" customWidth="1"/>
    <col min="9245" max="9245" width="26" style="79" customWidth="1"/>
    <col min="9246" max="9246" width="8" style="79" customWidth="1"/>
    <col min="9247" max="9247" width="1" style="79" customWidth="1"/>
    <col min="9248" max="9248" width="6.7109375" style="79" customWidth="1"/>
    <col min="9249" max="9249" width="1" style="79" customWidth="1"/>
    <col min="9250" max="9250" width="6.7109375" style="79" customWidth="1"/>
    <col min="9251" max="9251" width="1" style="79" customWidth="1"/>
    <col min="9252" max="9252" width="6.7109375" style="79" customWidth="1"/>
    <col min="9253" max="9253" width="1" style="79" customWidth="1"/>
    <col min="9254" max="9254" width="6.7109375" style="79" customWidth="1"/>
    <col min="9255" max="9255" width="1" style="79" customWidth="1"/>
    <col min="9256" max="9256" width="6.7109375" style="79" customWidth="1"/>
    <col min="9257" max="9257" width="1" style="79" customWidth="1"/>
    <col min="9258" max="9259" width="6.7109375" style="79" customWidth="1"/>
    <col min="9260" max="9472" width="11.42578125" style="79"/>
    <col min="9473" max="9473" width="1.85546875" style="79" customWidth="1"/>
    <col min="9474" max="9474" width="3" style="79" customWidth="1"/>
    <col min="9475" max="9475" width="3.5703125" style="79" customWidth="1"/>
    <col min="9476" max="9476" width="6.7109375" style="79" customWidth="1"/>
    <col min="9477" max="9477" width="1.5703125" style="79" customWidth="1"/>
    <col min="9478" max="9478" width="61.140625" style="79" customWidth="1"/>
    <col min="9479" max="9481" width="4.42578125" style="79" customWidth="1"/>
    <col min="9482" max="9482" width="0.85546875" style="79" customWidth="1"/>
    <col min="9483" max="9485" width="4.42578125" style="79" customWidth="1"/>
    <col min="9486" max="9486" width="0.85546875" style="79" customWidth="1"/>
    <col min="9487" max="9487" width="3.85546875" style="79" customWidth="1"/>
    <col min="9488" max="9489" width="4.42578125" style="79" customWidth="1"/>
    <col min="9490" max="9490" width="0.85546875" style="79" customWidth="1"/>
    <col min="9491" max="9491" width="3.85546875" style="79" customWidth="1"/>
    <col min="9492" max="9493" width="4.42578125" style="79" customWidth="1"/>
    <col min="9494" max="9494" width="4.85546875" style="79" customWidth="1"/>
    <col min="9495" max="9495" width="9" style="79" customWidth="1"/>
    <col min="9496" max="9497" width="11.42578125" style="79"/>
    <col min="9498" max="9498" width="4.7109375" style="79" customWidth="1"/>
    <col min="9499" max="9499" width="5" style="79" customWidth="1"/>
    <col min="9500" max="9500" width="2.28515625" style="79" customWidth="1"/>
    <col min="9501" max="9501" width="26" style="79" customWidth="1"/>
    <col min="9502" max="9502" width="8" style="79" customWidth="1"/>
    <col min="9503" max="9503" width="1" style="79" customWidth="1"/>
    <col min="9504" max="9504" width="6.7109375" style="79" customWidth="1"/>
    <col min="9505" max="9505" width="1" style="79" customWidth="1"/>
    <col min="9506" max="9506" width="6.7109375" style="79" customWidth="1"/>
    <col min="9507" max="9507" width="1" style="79" customWidth="1"/>
    <col min="9508" max="9508" width="6.7109375" style="79" customWidth="1"/>
    <col min="9509" max="9509" width="1" style="79" customWidth="1"/>
    <col min="9510" max="9510" width="6.7109375" style="79" customWidth="1"/>
    <col min="9511" max="9511" width="1" style="79" customWidth="1"/>
    <col min="9512" max="9512" width="6.7109375" style="79" customWidth="1"/>
    <col min="9513" max="9513" width="1" style="79" customWidth="1"/>
    <col min="9514" max="9515" width="6.7109375" style="79" customWidth="1"/>
    <col min="9516" max="9728" width="11.42578125" style="79"/>
    <col min="9729" max="9729" width="1.85546875" style="79" customWidth="1"/>
    <col min="9730" max="9730" width="3" style="79" customWidth="1"/>
    <col min="9731" max="9731" width="3.5703125" style="79" customWidth="1"/>
    <col min="9732" max="9732" width="6.7109375" style="79" customWidth="1"/>
    <col min="9733" max="9733" width="1.5703125" style="79" customWidth="1"/>
    <col min="9734" max="9734" width="61.140625" style="79" customWidth="1"/>
    <col min="9735" max="9737" width="4.42578125" style="79" customWidth="1"/>
    <col min="9738" max="9738" width="0.85546875" style="79" customWidth="1"/>
    <col min="9739" max="9741" width="4.42578125" style="79" customWidth="1"/>
    <col min="9742" max="9742" width="0.85546875" style="79" customWidth="1"/>
    <col min="9743" max="9743" width="3.85546875" style="79" customWidth="1"/>
    <col min="9744" max="9745" width="4.42578125" style="79" customWidth="1"/>
    <col min="9746" max="9746" width="0.85546875" style="79" customWidth="1"/>
    <col min="9747" max="9747" width="3.85546875" style="79" customWidth="1"/>
    <col min="9748" max="9749" width="4.42578125" style="79" customWidth="1"/>
    <col min="9750" max="9750" width="4.85546875" style="79" customWidth="1"/>
    <col min="9751" max="9751" width="9" style="79" customWidth="1"/>
    <col min="9752" max="9753" width="11.42578125" style="79"/>
    <col min="9754" max="9754" width="4.7109375" style="79" customWidth="1"/>
    <col min="9755" max="9755" width="5" style="79" customWidth="1"/>
    <col min="9756" max="9756" width="2.28515625" style="79" customWidth="1"/>
    <col min="9757" max="9757" width="26" style="79" customWidth="1"/>
    <col min="9758" max="9758" width="8" style="79" customWidth="1"/>
    <col min="9759" max="9759" width="1" style="79" customWidth="1"/>
    <col min="9760" max="9760" width="6.7109375" style="79" customWidth="1"/>
    <col min="9761" max="9761" width="1" style="79" customWidth="1"/>
    <col min="9762" max="9762" width="6.7109375" style="79" customWidth="1"/>
    <col min="9763" max="9763" width="1" style="79" customWidth="1"/>
    <col min="9764" max="9764" width="6.7109375" style="79" customWidth="1"/>
    <col min="9765" max="9765" width="1" style="79" customWidth="1"/>
    <col min="9766" max="9766" width="6.7109375" style="79" customWidth="1"/>
    <col min="9767" max="9767" width="1" style="79" customWidth="1"/>
    <col min="9768" max="9768" width="6.7109375" style="79" customWidth="1"/>
    <col min="9769" max="9769" width="1" style="79" customWidth="1"/>
    <col min="9770" max="9771" width="6.7109375" style="79" customWidth="1"/>
    <col min="9772" max="9984" width="11.42578125" style="79"/>
    <col min="9985" max="9985" width="1.85546875" style="79" customWidth="1"/>
    <col min="9986" max="9986" width="3" style="79" customWidth="1"/>
    <col min="9987" max="9987" width="3.5703125" style="79" customWidth="1"/>
    <col min="9988" max="9988" width="6.7109375" style="79" customWidth="1"/>
    <col min="9989" max="9989" width="1.5703125" style="79" customWidth="1"/>
    <col min="9990" max="9990" width="61.140625" style="79" customWidth="1"/>
    <col min="9991" max="9993" width="4.42578125" style="79" customWidth="1"/>
    <col min="9994" max="9994" width="0.85546875" style="79" customWidth="1"/>
    <col min="9995" max="9997" width="4.42578125" style="79" customWidth="1"/>
    <col min="9998" max="9998" width="0.85546875" style="79" customWidth="1"/>
    <col min="9999" max="9999" width="3.85546875" style="79" customWidth="1"/>
    <col min="10000" max="10001" width="4.42578125" style="79" customWidth="1"/>
    <col min="10002" max="10002" width="0.85546875" style="79" customWidth="1"/>
    <col min="10003" max="10003" width="3.85546875" style="79" customWidth="1"/>
    <col min="10004" max="10005" width="4.42578125" style="79" customWidth="1"/>
    <col min="10006" max="10006" width="4.85546875" style="79" customWidth="1"/>
    <col min="10007" max="10007" width="9" style="79" customWidth="1"/>
    <col min="10008" max="10009" width="11.42578125" style="79"/>
    <col min="10010" max="10010" width="4.7109375" style="79" customWidth="1"/>
    <col min="10011" max="10011" width="5" style="79" customWidth="1"/>
    <col min="10012" max="10012" width="2.28515625" style="79" customWidth="1"/>
    <col min="10013" max="10013" width="26" style="79" customWidth="1"/>
    <col min="10014" max="10014" width="8" style="79" customWidth="1"/>
    <col min="10015" max="10015" width="1" style="79" customWidth="1"/>
    <col min="10016" max="10016" width="6.7109375" style="79" customWidth="1"/>
    <col min="10017" max="10017" width="1" style="79" customWidth="1"/>
    <col min="10018" max="10018" width="6.7109375" style="79" customWidth="1"/>
    <col min="10019" max="10019" width="1" style="79" customWidth="1"/>
    <col min="10020" max="10020" width="6.7109375" style="79" customWidth="1"/>
    <col min="10021" max="10021" width="1" style="79" customWidth="1"/>
    <col min="10022" max="10022" width="6.7109375" style="79" customWidth="1"/>
    <col min="10023" max="10023" width="1" style="79" customWidth="1"/>
    <col min="10024" max="10024" width="6.7109375" style="79" customWidth="1"/>
    <col min="10025" max="10025" width="1" style="79" customWidth="1"/>
    <col min="10026" max="10027" width="6.7109375" style="79" customWidth="1"/>
    <col min="10028" max="10240" width="11.42578125" style="79"/>
    <col min="10241" max="10241" width="1.85546875" style="79" customWidth="1"/>
    <col min="10242" max="10242" width="3" style="79" customWidth="1"/>
    <col min="10243" max="10243" width="3.5703125" style="79" customWidth="1"/>
    <col min="10244" max="10244" width="6.7109375" style="79" customWidth="1"/>
    <col min="10245" max="10245" width="1.5703125" style="79" customWidth="1"/>
    <col min="10246" max="10246" width="61.140625" style="79" customWidth="1"/>
    <col min="10247" max="10249" width="4.42578125" style="79" customWidth="1"/>
    <col min="10250" max="10250" width="0.85546875" style="79" customWidth="1"/>
    <col min="10251" max="10253" width="4.42578125" style="79" customWidth="1"/>
    <col min="10254" max="10254" width="0.85546875" style="79" customWidth="1"/>
    <col min="10255" max="10255" width="3.85546875" style="79" customWidth="1"/>
    <col min="10256" max="10257" width="4.42578125" style="79" customWidth="1"/>
    <col min="10258" max="10258" width="0.85546875" style="79" customWidth="1"/>
    <col min="10259" max="10259" width="3.85546875" style="79" customWidth="1"/>
    <col min="10260" max="10261" width="4.42578125" style="79" customWidth="1"/>
    <col min="10262" max="10262" width="4.85546875" style="79" customWidth="1"/>
    <col min="10263" max="10263" width="9" style="79" customWidth="1"/>
    <col min="10264" max="10265" width="11.42578125" style="79"/>
    <col min="10266" max="10266" width="4.7109375" style="79" customWidth="1"/>
    <col min="10267" max="10267" width="5" style="79" customWidth="1"/>
    <col min="10268" max="10268" width="2.28515625" style="79" customWidth="1"/>
    <col min="10269" max="10269" width="26" style="79" customWidth="1"/>
    <col min="10270" max="10270" width="8" style="79" customWidth="1"/>
    <col min="10271" max="10271" width="1" style="79" customWidth="1"/>
    <col min="10272" max="10272" width="6.7109375" style="79" customWidth="1"/>
    <col min="10273" max="10273" width="1" style="79" customWidth="1"/>
    <col min="10274" max="10274" width="6.7109375" style="79" customWidth="1"/>
    <col min="10275" max="10275" width="1" style="79" customWidth="1"/>
    <col min="10276" max="10276" width="6.7109375" style="79" customWidth="1"/>
    <col min="10277" max="10277" width="1" style="79" customWidth="1"/>
    <col min="10278" max="10278" width="6.7109375" style="79" customWidth="1"/>
    <col min="10279" max="10279" width="1" style="79" customWidth="1"/>
    <col min="10280" max="10280" width="6.7109375" style="79" customWidth="1"/>
    <col min="10281" max="10281" width="1" style="79" customWidth="1"/>
    <col min="10282" max="10283" width="6.7109375" style="79" customWidth="1"/>
    <col min="10284" max="10496" width="11.42578125" style="79"/>
    <col min="10497" max="10497" width="1.85546875" style="79" customWidth="1"/>
    <col min="10498" max="10498" width="3" style="79" customWidth="1"/>
    <col min="10499" max="10499" width="3.5703125" style="79" customWidth="1"/>
    <col min="10500" max="10500" width="6.7109375" style="79" customWidth="1"/>
    <col min="10501" max="10501" width="1.5703125" style="79" customWidth="1"/>
    <col min="10502" max="10502" width="61.140625" style="79" customWidth="1"/>
    <col min="10503" max="10505" width="4.42578125" style="79" customWidth="1"/>
    <col min="10506" max="10506" width="0.85546875" style="79" customWidth="1"/>
    <col min="10507" max="10509" width="4.42578125" style="79" customWidth="1"/>
    <col min="10510" max="10510" width="0.85546875" style="79" customWidth="1"/>
    <col min="10511" max="10511" width="3.85546875" style="79" customWidth="1"/>
    <col min="10512" max="10513" width="4.42578125" style="79" customWidth="1"/>
    <col min="10514" max="10514" width="0.85546875" style="79" customWidth="1"/>
    <col min="10515" max="10515" width="3.85546875" style="79" customWidth="1"/>
    <col min="10516" max="10517" width="4.42578125" style="79" customWidth="1"/>
    <col min="10518" max="10518" width="4.85546875" style="79" customWidth="1"/>
    <col min="10519" max="10519" width="9" style="79" customWidth="1"/>
    <col min="10520" max="10521" width="11.42578125" style="79"/>
    <col min="10522" max="10522" width="4.7109375" style="79" customWidth="1"/>
    <col min="10523" max="10523" width="5" style="79" customWidth="1"/>
    <col min="10524" max="10524" width="2.28515625" style="79" customWidth="1"/>
    <col min="10525" max="10525" width="26" style="79" customWidth="1"/>
    <col min="10526" max="10526" width="8" style="79" customWidth="1"/>
    <col min="10527" max="10527" width="1" style="79" customWidth="1"/>
    <col min="10528" max="10528" width="6.7109375" style="79" customWidth="1"/>
    <col min="10529" max="10529" width="1" style="79" customWidth="1"/>
    <col min="10530" max="10530" width="6.7109375" style="79" customWidth="1"/>
    <col min="10531" max="10531" width="1" style="79" customWidth="1"/>
    <col min="10532" max="10532" width="6.7109375" style="79" customWidth="1"/>
    <col min="10533" max="10533" width="1" style="79" customWidth="1"/>
    <col min="10534" max="10534" width="6.7109375" style="79" customWidth="1"/>
    <col min="10535" max="10535" width="1" style="79" customWidth="1"/>
    <col min="10536" max="10536" width="6.7109375" style="79" customWidth="1"/>
    <col min="10537" max="10537" width="1" style="79" customWidth="1"/>
    <col min="10538" max="10539" width="6.7109375" style="79" customWidth="1"/>
    <col min="10540" max="10752" width="11.42578125" style="79"/>
    <col min="10753" max="10753" width="1.85546875" style="79" customWidth="1"/>
    <col min="10754" max="10754" width="3" style="79" customWidth="1"/>
    <col min="10755" max="10755" width="3.5703125" style="79" customWidth="1"/>
    <col min="10756" max="10756" width="6.7109375" style="79" customWidth="1"/>
    <col min="10757" max="10757" width="1.5703125" style="79" customWidth="1"/>
    <col min="10758" max="10758" width="61.140625" style="79" customWidth="1"/>
    <col min="10759" max="10761" width="4.42578125" style="79" customWidth="1"/>
    <col min="10762" max="10762" width="0.85546875" style="79" customWidth="1"/>
    <col min="10763" max="10765" width="4.42578125" style="79" customWidth="1"/>
    <col min="10766" max="10766" width="0.85546875" style="79" customWidth="1"/>
    <col min="10767" max="10767" width="3.85546875" style="79" customWidth="1"/>
    <col min="10768" max="10769" width="4.42578125" style="79" customWidth="1"/>
    <col min="10770" max="10770" width="0.85546875" style="79" customWidth="1"/>
    <col min="10771" max="10771" width="3.85546875" style="79" customWidth="1"/>
    <col min="10772" max="10773" width="4.42578125" style="79" customWidth="1"/>
    <col min="10774" max="10774" width="4.85546875" style="79" customWidth="1"/>
    <col min="10775" max="10775" width="9" style="79" customWidth="1"/>
    <col min="10776" max="10777" width="11.42578125" style="79"/>
    <col min="10778" max="10778" width="4.7109375" style="79" customWidth="1"/>
    <col min="10779" max="10779" width="5" style="79" customWidth="1"/>
    <col min="10780" max="10780" width="2.28515625" style="79" customWidth="1"/>
    <col min="10781" max="10781" width="26" style="79" customWidth="1"/>
    <col min="10782" max="10782" width="8" style="79" customWidth="1"/>
    <col min="10783" max="10783" width="1" style="79" customWidth="1"/>
    <col min="10784" max="10784" width="6.7109375" style="79" customWidth="1"/>
    <col min="10785" max="10785" width="1" style="79" customWidth="1"/>
    <col min="10786" max="10786" width="6.7109375" style="79" customWidth="1"/>
    <col min="10787" max="10787" width="1" style="79" customWidth="1"/>
    <col min="10788" max="10788" width="6.7109375" style="79" customWidth="1"/>
    <col min="10789" max="10789" width="1" style="79" customWidth="1"/>
    <col min="10790" max="10790" width="6.7109375" style="79" customWidth="1"/>
    <col min="10791" max="10791" width="1" style="79" customWidth="1"/>
    <col min="10792" max="10792" width="6.7109375" style="79" customWidth="1"/>
    <col min="10793" max="10793" width="1" style="79" customWidth="1"/>
    <col min="10794" max="10795" width="6.7109375" style="79" customWidth="1"/>
    <col min="10796" max="11008" width="11.42578125" style="79"/>
    <col min="11009" max="11009" width="1.85546875" style="79" customWidth="1"/>
    <col min="11010" max="11010" width="3" style="79" customWidth="1"/>
    <col min="11011" max="11011" width="3.5703125" style="79" customWidth="1"/>
    <col min="11012" max="11012" width="6.7109375" style="79" customWidth="1"/>
    <col min="11013" max="11013" width="1.5703125" style="79" customWidth="1"/>
    <col min="11014" max="11014" width="61.140625" style="79" customWidth="1"/>
    <col min="11015" max="11017" width="4.42578125" style="79" customWidth="1"/>
    <col min="11018" max="11018" width="0.85546875" style="79" customWidth="1"/>
    <col min="11019" max="11021" width="4.42578125" style="79" customWidth="1"/>
    <col min="11022" max="11022" width="0.85546875" style="79" customWidth="1"/>
    <col min="11023" max="11023" width="3.85546875" style="79" customWidth="1"/>
    <col min="11024" max="11025" width="4.42578125" style="79" customWidth="1"/>
    <col min="11026" max="11026" width="0.85546875" style="79" customWidth="1"/>
    <col min="11027" max="11027" width="3.85546875" style="79" customWidth="1"/>
    <col min="11028" max="11029" width="4.42578125" style="79" customWidth="1"/>
    <col min="11030" max="11030" width="4.85546875" style="79" customWidth="1"/>
    <col min="11031" max="11031" width="9" style="79" customWidth="1"/>
    <col min="11032" max="11033" width="11.42578125" style="79"/>
    <col min="11034" max="11034" width="4.7109375" style="79" customWidth="1"/>
    <col min="11035" max="11035" width="5" style="79" customWidth="1"/>
    <col min="11036" max="11036" width="2.28515625" style="79" customWidth="1"/>
    <col min="11037" max="11037" width="26" style="79" customWidth="1"/>
    <col min="11038" max="11038" width="8" style="79" customWidth="1"/>
    <col min="11039" max="11039" width="1" style="79" customWidth="1"/>
    <col min="11040" max="11040" width="6.7109375" style="79" customWidth="1"/>
    <col min="11041" max="11041" width="1" style="79" customWidth="1"/>
    <col min="11042" max="11042" width="6.7109375" style="79" customWidth="1"/>
    <col min="11043" max="11043" width="1" style="79" customWidth="1"/>
    <col min="11044" max="11044" width="6.7109375" style="79" customWidth="1"/>
    <col min="11045" max="11045" width="1" style="79" customWidth="1"/>
    <col min="11046" max="11046" width="6.7109375" style="79" customWidth="1"/>
    <col min="11047" max="11047" width="1" style="79" customWidth="1"/>
    <col min="11048" max="11048" width="6.7109375" style="79" customWidth="1"/>
    <col min="11049" max="11049" width="1" style="79" customWidth="1"/>
    <col min="11050" max="11051" width="6.7109375" style="79" customWidth="1"/>
    <col min="11052" max="11264" width="11.42578125" style="79"/>
    <col min="11265" max="11265" width="1.85546875" style="79" customWidth="1"/>
    <col min="11266" max="11266" width="3" style="79" customWidth="1"/>
    <col min="11267" max="11267" width="3.5703125" style="79" customWidth="1"/>
    <col min="11268" max="11268" width="6.7109375" style="79" customWidth="1"/>
    <col min="11269" max="11269" width="1.5703125" style="79" customWidth="1"/>
    <col min="11270" max="11270" width="61.140625" style="79" customWidth="1"/>
    <col min="11271" max="11273" width="4.42578125" style="79" customWidth="1"/>
    <col min="11274" max="11274" width="0.85546875" style="79" customWidth="1"/>
    <col min="11275" max="11277" width="4.42578125" style="79" customWidth="1"/>
    <col min="11278" max="11278" width="0.85546875" style="79" customWidth="1"/>
    <col min="11279" max="11279" width="3.85546875" style="79" customWidth="1"/>
    <col min="11280" max="11281" width="4.42578125" style="79" customWidth="1"/>
    <col min="11282" max="11282" width="0.85546875" style="79" customWidth="1"/>
    <col min="11283" max="11283" width="3.85546875" style="79" customWidth="1"/>
    <col min="11284" max="11285" width="4.42578125" style="79" customWidth="1"/>
    <col min="11286" max="11286" width="4.85546875" style="79" customWidth="1"/>
    <col min="11287" max="11287" width="9" style="79" customWidth="1"/>
    <col min="11288" max="11289" width="11.42578125" style="79"/>
    <col min="11290" max="11290" width="4.7109375" style="79" customWidth="1"/>
    <col min="11291" max="11291" width="5" style="79" customWidth="1"/>
    <col min="11292" max="11292" width="2.28515625" style="79" customWidth="1"/>
    <col min="11293" max="11293" width="26" style="79" customWidth="1"/>
    <col min="11294" max="11294" width="8" style="79" customWidth="1"/>
    <col min="11295" max="11295" width="1" style="79" customWidth="1"/>
    <col min="11296" max="11296" width="6.7109375" style="79" customWidth="1"/>
    <col min="11297" max="11297" width="1" style="79" customWidth="1"/>
    <col min="11298" max="11298" width="6.7109375" style="79" customWidth="1"/>
    <col min="11299" max="11299" width="1" style="79" customWidth="1"/>
    <col min="11300" max="11300" width="6.7109375" style="79" customWidth="1"/>
    <col min="11301" max="11301" width="1" style="79" customWidth="1"/>
    <col min="11302" max="11302" width="6.7109375" style="79" customWidth="1"/>
    <col min="11303" max="11303" width="1" style="79" customWidth="1"/>
    <col min="11304" max="11304" width="6.7109375" style="79" customWidth="1"/>
    <col min="11305" max="11305" width="1" style="79" customWidth="1"/>
    <col min="11306" max="11307" width="6.7109375" style="79" customWidth="1"/>
    <col min="11308" max="11520" width="11.42578125" style="79"/>
    <col min="11521" max="11521" width="1.85546875" style="79" customWidth="1"/>
    <col min="11522" max="11522" width="3" style="79" customWidth="1"/>
    <col min="11523" max="11523" width="3.5703125" style="79" customWidth="1"/>
    <col min="11524" max="11524" width="6.7109375" style="79" customWidth="1"/>
    <col min="11525" max="11525" width="1.5703125" style="79" customWidth="1"/>
    <col min="11526" max="11526" width="61.140625" style="79" customWidth="1"/>
    <col min="11527" max="11529" width="4.42578125" style="79" customWidth="1"/>
    <col min="11530" max="11530" width="0.85546875" style="79" customWidth="1"/>
    <col min="11531" max="11533" width="4.42578125" style="79" customWidth="1"/>
    <col min="11534" max="11534" width="0.85546875" style="79" customWidth="1"/>
    <col min="11535" max="11535" width="3.85546875" style="79" customWidth="1"/>
    <col min="11536" max="11537" width="4.42578125" style="79" customWidth="1"/>
    <col min="11538" max="11538" width="0.85546875" style="79" customWidth="1"/>
    <col min="11539" max="11539" width="3.85546875" style="79" customWidth="1"/>
    <col min="11540" max="11541" width="4.42578125" style="79" customWidth="1"/>
    <col min="11542" max="11542" width="4.85546875" style="79" customWidth="1"/>
    <col min="11543" max="11543" width="9" style="79" customWidth="1"/>
    <col min="11544" max="11545" width="11.42578125" style="79"/>
    <col min="11546" max="11546" width="4.7109375" style="79" customWidth="1"/>
    <col min="11547" max="11547" width="5" style="79" customWidth="1"/>
    <col min="11548" max="11548" width="2.28515625" style="79" customWidth="1"/>
    <col min="11549" max="11549" width="26" style="79" customWidth="1"/>
    <col min="11550" max="11550" width="8" style="79" customWidth="1"/>
    <col min="11551" max="11551" width="1" style="79" customWidth="1"/>
    <col min="11552" max="11552" width="6.7109375" style="79" customWidth="1"/>
    <col min="11553" max="11553" width="1" style="79" customWidth="1"/>
    <col min="11554" max="11554" width="6.7109375" style="79" customWidth="1"/>
    <col min="11555" max="11555" width="1" style="79" customWidth="1"/>
    <col min="11556" max="11556" width="6.7109375" style="79" customWidth="1"/>
    <col min="11557" max="11557" width="1" style="79" customWidth="1"/>
    <col min="11558" max="11558" width="6.7109375" style="79" customWidth="1"/>
    <col min="11559" max="11559" width="1" style="79" customWidth="1"/>
    <col min="11560" max="11560" width="6.7109375" style="79" customWidth="1"/>
    <col min="11561" max="11561" width="1" style="79" customWidth="1"/>
    <col min="11562" max="11563" width="6.7109375" style="79" customWidth="1"/>
    <col min="11564" max="11776" width="11.42578125" style="79"/>
    <col min="11777" max="11777" width="1.85546875" style="79" customWidth="1"/>
    <col min="11778" max="11778" width="3" style="79" customWidth="1"/>
    <col min="11779" max="11779" width="3.5703125" style="79" customWidth="1"/>
    <col min="11780" max="11780" width="6.7109375" style="79" customWidth="1"/>
    <col min="11781" max="11781" width="1.5703125" style="79" customWidth="1"/>
    <col min="11782" max="11782" width="61.140625" style="79" customWidth="1"/>
    <col min="11783" max="11785" width="4.42578125" style="79" customWidth="1"/>
    <col min="11786" max="11786" width="0.85546875" style="79" customWidth="1"/>
    <col min="11787" max="11789" width="4.42578125" style="79" customWidth="1"/>
    <col min="11790" max="11790" width="0.85546875" style="79" customWidth="1"/>
    <col min="11791" max="11791" width="3.85546875" style="79" customWidth="1"/>
    <col min="11792" max="11793" width="4.42578125" style="79" customWidth="1"/>
    <col min="11794" max="11794" width="0.85546875" style="79" customWidth="1"/>
    <col min="11795" max="11795" width="3.85546875" style="79" customWidth="1"/>
    <col min="11796" max="11797" width="4.42578125" style="79" customWidth="1"/>
    <col min="11798" max="11798" width="4.85546875" style="79" customWidth="1"/>
    <col min="11799" max="11799" width="9" style="79" customWidth="1"/>
    <col min="11800" max="11801" width="11.42578125" style="79"/>
    <col min="11802" max="11802" width="4.7109375" style="79" customWidth="1"/>
    <col min="11803" max="11803" width="5" style="79" customWidth="1"/>
    <col min="11804" max="11804" width="2.28515625" style="79" customWidth="1"/>
    <col min="11805" max="11805" width="26" style="79" customWidth="1"/>
    <col min="11806" max="11806" width="8" style="79" customWidth="1"/>
    <col min="11807" max="11807" width="1" style="79" customWidth="1"/>
    <col min="11808" max="11808" width="6.7109375" style="79" customWidth="1"/>
    <col min="11809" max="11809" width="1" style="79" customWidth="1"/>
    <col min="11810" max="11810" width="6.7109375" style="79" customWidth="1"/>
    <col min="11811" max="11811" width="1" style="79" customWidth="1"/>
    <col min="11812" max="11812" width="6.7109375" style="79" customWidth="1"/>
    <col min="11813" max="11813" width="1" style="79" customWidth="1"/>
    <col min="11814" max="11814" width="6.7109375" style="79" customWidth="1"/>
    <col min="11815" max="11815" width="1" style="79" customWidth="1"/>
    <col min="11816" max="11816" width="6.7109375" style="79" customWidth="1"/>
    <col min="11817" max="11817" width="1" style="79" customWidth="1"/>
    <col min="11818" max="11819" width="6.7109375" style="79" customWidth="1"/>
    <col min="11820" max="12032" width="11.42578125" style="79"/>
    <col min="12033" max="12033" width="1.85546875" style="79" customWidth="1"/>
    <col min="12034" max="12034" width="3" style="79" customWidth="1"/>
    <col min="12035" max="12035" width="3.5703125" style="79" customWidth="1"/>
    <col min="12036" max="12036" width="6.7109375" style="79" customWidth="1"/>
    <col min="12037" max="12037" width="1.5703125" style="79" customWidth="1"/>
    <col min="12038" max="12038" width="61.140625" style="79" customWidth="1"/>
    <col min="12039" max="12041" width="4.42578125" style="79" customWidth="1"/>
    <col min="12042" max="12042" width="0.85546875" style="79" customWidth="1"/>
    <col min="12043" max="12045" width="4.42578125" style="79" customWidth="1"/>
    <col min="12046" max="12046" width="0.85546875" style="79" customWidth="1"/>
    <col min="12047" max="12047" width="3.85546875" style="79" customWidth="1"/>
    <col min="12048" max="12049" width="4.42578125" style="79" customWidth="1"/>
    <col min="12050" max="12050" width="0.85546875" style="79" customWidth="1"/>
    <col min="12051" max="12051" width="3.85546875" style="79" customWidth="1"/>
    <col min="12052" max="12053" width="4.42578125" style="79" customWidth="1"/>
    <col min="12054" max="12054" width="4.85546875" style="79" customWidth="1"/>
    <col min="12055" max="12055" width="9" style="79" customWidth="1"/>
    <col min="12056" max="12057" width="11.42578125" style="79"/>
    <col min="12058" max="12058" width="4.7109375" style="79" customWidth="1"/>
    <col min="12059" max="12059" width="5" style="79" customWidth="1"/>
    <col min="12060" max="12060" width="2.28515625" style="79" customWidth="1"/>
    <col min="12061" max="12061" width="26" style="79" customWidth="1"/>
    <col min="12062" max="12062" width="8" style="79" customWidth="1"/>
    <col min="12063" max="12063" width="1" style="79" customWidth="1"/>
    <col min="12064" max="12064" width="6.7109375" style="79" customWidth="1"/>
    <col min="12065" max="12065" width="1" style="79" customWidth="1"/>
    <col min="12066" max="12066" width="6.7109375" style="79" customWidth="1"/>
    <col min="12067" max="12067" width="1" style="79" customWidth="1"/>
    <col min="12068" max="12068" width="6.7109375" style="79" customWidth="1"/>
    <col min="12069" max="12069" width="1" style="79" customWidth="1"/>
    <col min="12070" max="12070" width="6.7109375" style="79" customWidth="1"/>
    <col min="12071" max="12071" width="1" style="79" customWidth="1"/>
    <col min="12072" max="12072" width="6.7109375" style="79" customWidth="1"/>
    <col min="12073" max="12073" width="1" style="79" customWidth="1"/>
    <col min="12074" max="12075" width="6.7109375" style="79" customWidth="1"/>
    <col min="12076" max="12288" width="11.42578125" style="79"/>
    <col min="12289" max="12289" width="1.85546875" style="79" customWidth="1"/>
    <col min="12290" max="12290" width="3" style="79" customWidth="1"/>
    <col min="12291" max="12291" width="3.5703125" style="79" customWidth="1"/>
    <col min="12292" max="12292" width="6.7109375" style="79" customWidth="1"/>
    <col min="12293" max="12293" width="1.5703125" style="79" customWidth="1"/>
    <col min="12294" max="12294" width="61.140625" style="79" customWidth="1"/>
    <col min="12295" max="12297" width="4.42578125" style="79" customWidth="1"/>
    <col min="12298" max="12298" width="0.85546875" style="79" customWidth="1"/>
    <col min="12299" max="12301" width="4.42578125" style="79" customWidth="1"/>
    <col min="12302" max="12302" width="0.85546875" style="79" customWidth="1"/>
    <col min="12303" max="12303" width="3.85546875" style="79" customWidth="1"/>
    <col min="12304" max="12305" width="4.42578125" style="79" customWidth="1"/>
    <col min="12306" max="12306" width="0.85546875" style="79" customWidth="1"/>
    <col min="12307" max="12307" width="3.85546875" style="79" customWidth="1"/>
    <col min="12308" max="12309" width="4.42578125" style="79" customWidth="1"/>
    <col min="12310" max="12310" width="4.85546875" style="79" customWidth="1"/>
    <col min="12311" max="12311" width="9" style="79" customWidth="1"/>
    <col min="12312" max="12313" width="11.42578125" style="79"/>
    <col min="12314" max="12314" width="4.7109375" style="79" customWidth="1"/>
    <col min="12315" max="12315" width="5" style="79" customWidth="1"/>
    <col min="12316" max="12316" width="2.28515625" style="79" customWidth="1"/>
    <col min="12317" max="12317" width="26" style="79" customWidth="1"/>
    <col min="12318" max="12318" width="8" style="79" customWidth="1"/>
    <col min="12319" max="12319" width="1" style="79" customWidth="1"/>
    <col min="12320" max="12320" width="6.7109375" style="79" customWidth="1"/>
    <col min="12321" max="12321" width="1" style="79" customWidth="1"/>
    <col min="12322" max="12322" width="6.7109375" style="79" customWidth="1"/>
    <col min="12323" max="12323" width="1" style="79" customWidth="1"/>
    <col min="12324" max="12324" width="6.7109375" style="79" customWidth="1"/>
    <col min="12325" max="12325" width="1" style="79" customWidth="1"/>
    <col min="12326" max="12326" width="6.7109375" style="79" customWidth="1"/>
    <col min="12327" max="12327" width="1" style="79" customWidth="1"/>
    <col min="12328" max="12328" width="6.7109375" style="79" customWidth="1"/>
    <col min="12329" max="12329" width="1" style="79" customWidth="1"/>
    <col min="12330" max="12331" width="6.7109375" style="79" customWidth="1"/>
    <col min="12332" max="12544" width="11.42578125" style="79"/>
    <col min="12545" max="12545" width="1.85546875" style="79" customWidth="1"/>
    <col min="12546" max="12546" width="3" style="79" customWidth="1"/>
    <col min="12547" max="12547" width="3.5703125" style="79" customWidth="1"/>
    <col min="12548" max="12548" width="6.7109375" style="79" customWidth="1"/>
    <col min="12549" max="12549" width="1.5703125" style="79" customWidth="1"/>
    <col min="12550" max="12550" width="61.140625" style="79" customWidth="1"/>
    <col min="12551" max="12553" width="4.42578125" style="79" customWidth="1"/>
    <col min="12554" max="12554" width="0.85546875" style="79" customWidth="1"/>
    <col min="12555" max="12557" width="4.42578125" style="79" customWidth="1"/>
    <col min="12558" max="12558" width="0.85546875" style="79" customWidth="1"/>
    <col min="12559" max="12559" width="3.85546875" style="79" customWidth="1"/>
    <col min="12560" max="12561" width="4.42578125" style="79" customWidth="1"/>
    <col min="12562" max="12562" width="0.85546875" style="79" customWidth="1"/>
    <col min="12563" max="12563" width="3.85546875" style="79" customWidth="1"/>
    <col min="12564" max="12565" width="4.42578125" style="79" customWidth="1"/>
    <col min="12566" max="12566" width="4.85546875" style="79" customWidth="1"/>
    <col min="12567" max="12567" width="9" style="79" customWidth="1"/>
    <col min="12568" max="12569" width="11.42578125" style="79"/>
    <col min="12570" max="12570" width="4.7109375" style="79" customWidth="1"/>
    <col min="12571" max="12571" width="5" style="79" customWidth="1"/>
    <col min="12572" max="12572" width="2.28515625" style="79" customWidth="1"/>
    <col min="12573" max="12573" width="26" style="79" customWidth="1"/>
    <col min="12574" max="12574" width="8" style="79" customWidth="1"/>
    <col min="12575" max="12575" width="1" style="79" customWidth="1"/>
    <col min="12576" max="12576" width="6.7109375" style="79" customWidth="1"/>
    <col min="12577" max="12577" width="1" style="79" customWidth="1"/>
    <col min="12578" max="12578" width="6.7109375" style="79" customWidth="1"/>
    <col min="12579" max="12579" width="1" style="79" customWidth="1"/>
    <col min="12580" max="12580" width="6.7109375" style="79" customWidth="1"/>
    <col min="12581" max="12581" width="1" style="79" customWidth="1"/>
    <col min="12582" max="12582" width="6.7109375" style="79" customWidth="1"/>
    <col min="12583" max="12583" width="1" style="79" customWidth="1"/>
    <col min="12584" max="12584" width="6.7109375" style="79" customWidth="1"/>
    <col min="12585" max="12585" width="1" style="79" customWidth="1"/>
    <col min="12586" max="12587" width="6.7109375" style="79" customWidth="1"/>
    <col min="12588" max="12800" width="11.42578125" style="79"/>
    <col min="12801" max="12801" width="1.85546875" style="79" customWidth="1"/>
    <col min="12802" max="12802" width="3" style="79" customWidth="1"/>
    <col min="12803" max="12803" width="3.5703125" style="79" customWidth="1"/>
    <col min="12804" max="12804" width="6.7109375" style="79" customWidth="1"/>
    <col min="12805" max="12805" width="1.5703125" style="79" customWidth="1"/>
    <col min="12806" max="12806" width="61.140625" style="79" customWidth="1"/>
    <col min="12807" max="12809" width="4.42578125" style="79" customWidth="1"/>
    <col min="12810" max="12810" width="0.85546875" style="79" customWidth="1"/>
    <col min="12811" max="12813" width="4.42578125" style="79" customWidth="1"/>
    <col min="12814" max="12814" width="0.85546875" style="79" customWidth="1"/>
    <col min="12815" max="12815" width="3.85546875" style="79" customWidth="1"/>
    <col min="12816" max="12817" width="4.42578125" style="79" customWidth="1"/>
    <col min="12818" max="12818" width="0.85546875" style="79" customWidth="1"/>
    <col min="12819" max="12819" width="3.85546875" style="79" customWidth="1"/>
    <col min="12820" max="12821" width="4.42578125" style="79" customWidth="1"/>
    <col min="12822" max="12822" width="4.85546875" style="79" customWidth="1"/>
    <col min="12823" max="12823" width="9" style="79" customWidth="1"/>
    <col min="12824" max="12825" width="11.42578125" style="79"/>
    <col min="12826" max="12826" width="4.7109375" style="79" customWidth="1"/>
    <col min="12827" max="12827" width="5" style="79" customWidth="1"/>
    <col min="12828" max="12828" width="2.28515625" style="79" customWidth="1"/>
    <col min="12829" max="12829" width="26" style="79" customWidth="1"/>
    <col min="12830" max="12830" width="8" style="79" customWidth="1"/>
    <col min="12831" max="12831" width="1" style="79" customWidth="1"/>
    <col min="12832" max="12832" width="6.7109375" style="79" customWidth="1"/>
    <col min="12833" max="12833" width="1" style="79" customWidth="1"/>
    <col min="12834" max="12834" width="6.7109375" style="79" customWidth="1"/>
    <col min="12835" max="12835" width="1" style="79" customWidth="1"/>
    <col min="12836" max="12836" width="6.7109375" style="79" customWidth="1"/>
    <col min="12837" max="12837" width="1" style="79" customWidth="1"/>
    <col min="12838" max="12838" width="6.7109375" style="79" customWidth="1"/>
    <col min="12839" max="12839" width="1" style="79" customWidth="1"/>
    <col min="12840" max="12840" width="6.7109375" style="79" customWidth="1"/>
    <col min="12841" max="12841" width="1" style="79" customWidth="1"/>
    <col min="12842" max="12843" width="6.7109375" style="79" customWidth="1"/>
    <col min="12844" max="13056" width="11.42578125" style="79"/>
    <col min="13057" max="13057" width="1.85546875" style="79" customWidth="1"/>
    <col min="13058" max="13058" width="3" style="79" customWidth="1"/>
    <col min="13059" max="13059" width="3.5703125" style="79" customWidth="1"/>
    <col min="13060" max="13060" width="6.7109375" style="79" customWidth="1"/>
    <col min="13061" max="13061" width="1.5703125" style="79" customWidth="1"/>
    <col min="13062" max="13062" width="61.140625" style="79" customWidth="1"/>
    <col min="13063" max="13065" width="4.42578125" style="79" customWidth="1"/>
    <col min="13066" max="13066" width="0.85546875" style="79" customWidth="1"/>
    <col min="13067" max="13069" width="4.42578125" style="79" customWidth="1"/>
    <col min="13070" max="13070" width="0.85546875" style="79" customWidth="1"/>
    <col min="13071" max="13071" width="3.85546875" style="79" customWidth="1"/>
    <col min="13072" max="13073" width="4.42578125" style="79" customWidth="1"/>
    <col min="13074" max="13074" width="0.85546875" style="79" customWidth="1"/>
    <col min="13075" max="13075" width="3.85546875" style="79" customWidth="1"/>
    <col min="13076" max="13077" width="4.42578125" style="79" customWidth="1"/>
    <col min="13078" max="13078" width="4.85546875" style="79" customWidth="1"/>
    <col min="13079" max="13079" width="9" style="79" customWidth="1"/>
    <col min="13080" max="13081" width="11.42578125" style="79"/>
    <col min="13082" max="13082" width="4.7109375" style="79" customWidth="1"/>
    <col min="13083" max="13083" width="5" style="79" customWidth="1"/>
    <col min="13084" max="13084" width="2.28515625" style="79" customWidth="1"/>
    <col min="13085" max="13085" width="26" style="79" customWidth="1"/>
    <col min="13086" max="13086" width="8" style="79" customWidth="1"/>
    <col min="13087" max="13087" width="1" style="79" customWidth="1"/>
    <col min="13088" max="13088" width="6.7109375" style="79" customWidth="1"/>
    <col min="13089" max="13089" width="1" style="79" customWidth="1"/>
    <col min="13090" max="13090" width="6.7109375" style="79" customWidth="1"/>
    <col min="13091" max="13091" width="1" style="79" customWidth="1"/>
    <col min="13092" max="13092" width="6.7109375" style="79" customWidth="1"/>
    <col min="13093" max="13093" width="1" style="79" customWidth="1"/>
    <col min="13094" max="13094" width="6.7109375" style="79" customWidth="1"/>
    <col min="13095" max="13095" width="1" style="79" customWidth="1"/>
    <col min="13096" max="13096" width="6.7109375" style="79" customWidth="1"/>
    <col min="13097" max="13097" width="1" style="79" customWidth="1"/>
    <col min="13098" max="13099" width="6.7109375" style="79" customWidth="1"/>
    <col min="13100" max="13312" width="11.42578125" style="79"/>
    <col min="13313" max="13313" width="1.85546875" style="79" customWidth="1"/>
    <col min="13314" max="13314" width="3" style="79" customWidth="1"/>
    <col min="13315" max="13315" width="3.5703125" style="79" customWidth="1"/>
    <col min="13316" max="13316" width="6.7109375" style="79" customWidth="1"/>
    <col min="13317" max="13317" width="1.5703125" style="79" customWidth="1"/>
    <col min="13318" max="13318" width="61.140625" style="79" customWidth="1"/>
    <col min="13319" max="13321" width="4.42578125" style="79" customWidth="1"/>
    <col min="13322" max="13322" width="0.85546875" style="79" customWidth="1"/>
    <col min="13323" max="13325" width="4.42578125" style="79" customWidth="1"/>
    <col min="13326" max="13326" width="0.85546875" style="79" customWidth="1"/>
    <col min="13327" max="13327" width="3.85546875" style="79" customWidth="1"/>
    <col min="13328" max="13329" width="4.42578125" style="79" customWidth="1"/>
    <col min="13330" max="13330" width="0.85546875" style="79" customWidth="1"/>
    <col min="13331" max="13331" width="3.85546875" style="79" customWidth="1"/>
    <col min="13332" max="13333" width="4.42578125" style="79" customWidth="1"/>
    <col min="13334" max="13334" width="4.85546875" style="79" customWidth="1"/>
    <col min="13335" max="13335" width="9" style="79" customWidth="1"/>
    <col min="13336" max="13337" width="11.42578125" style="79"/>
    <col min="13338" max="13338" width="4.7109375" style="79" customWidth="1"/>
    <col min="13339" max="13339" width="5" style="79" customWidth="1"/>
    <col min="13340" max="13340" width="2.28515625" style="79" customWidth="1"/>
    <col min="13341" max="13341" width="26" style="79" customWidth="1"/>
    <col min="13342" max="13342" width="8" style="79" customWidth="1"/>
    <col min="13343" max="13343" width="1" style="79" customWidth="1"/>
    <col min="13344" max="13344" width="6.7109375" style="79" customWidth="1"/>
    <col min="13345" max="13345" width="1" style="79" customWidth="1"/>
    <col min="13346" max="13346" width="6.7109375" style="79" customWidth="1"/>
    <col min="13347" max="13347" width="1" style="79" customWidth="1"/>
    <col min="13348" max="13348" width="6.7109375" style="79" customWidth="1"/>
    <col min="13349" max="13349" width="1" style="79" customWidth="1"/>
    <col min="13350" max="13350" width="6.7109375" style="79" customWidth="1"/>
    <col min="13351" max="13351" width="1" style="79" customWidth="1"/>
    <col min="13352" max="13352" width="6.7109375" style="79" customWidth="1"/>
    <col min="13353" max="13353" width="1" style="79" customWidth="1"/>
    <col min="13354" max="13355" width="6.7109375" style="79" customWidth="1"/>
    <col min="13356" max="13568" width="11.42578125" style="79"/>
    <col min="13569" max="13569" width="1.85546875" style="79" customWidth="1"/>
    <col min="13570" max="13570" width="3" style="79" customWidth="1"/>
    <col min="13571" max="13571" width="3.5703125" style="79" customWidth="1"/>
    <col min="13572" max="13572" width="6.7109375" style="79" customWidth="1"/>
    <col min="13573" max="13573" width="1.5703125" style="79" customWidth="1"/>
    <col min="13574" max="13574" width="61.140625" style="79" customWidth="1"/>
    <col min="13575" max="13577" width="4.42578125" style="79" customWidth="1"/>
    <col min="13578" max="13578" width="0.85546875" style="79" customWidth="1"/>
    <col min="13579" max="13581" width="4.42578125" style="79" customWidth="1"/>
    <col min="13582" max="13582" width="0.85546875" style="79" customWidth="1"/>
    <col min="13583" max="13583" width="3.85546875" style="79" customWidth="1"/>
    <col min="13584" max="13585" width="4.42578125" style="79" customWidth="1"/>
    <col min="13586" max="13586" width="0.85546875" style="79" customWidth="1"/>
    <col min="13587" max="13587" width="3.85546875" style="79" customWidth="1"/>
    <col min="13588" max="13589" width="4.42578125" style="79" customWidth="1"/>
    <col min="13590" max="13590" width="4.85546875" style="79" customWidth="1"/>
    <col min="13591" max="13591" width="9" style="79" customWidth="1"/>
    <col min="13592" max="13593" width="11.42578125" style="79"/>
    <col min="13594" max="13594" width="4.7109375" style="79" customWidth="1"/>
    <col min="13595" max="13595" width="5" style="79" customWidth="1"/>
    <col min="13596" max="13596" width="2.28515625" style="79" customWidth="1"/>
    <col min="13597" max="13597" width="26" style="79" customWidth="1"/>
    <col min="13598" max="13598" width="8" style="79" customWidth="1"/>
    <col min="13599" max="13599" width="1" style="79" customWidth="1"/>
    <col min="13600" max="13600" width="6.7109375" style="79" customWidth="1"/>
    <col min="13601" max="13601" width="1" style="79" customWidth="1"/>
    <col min="13602" max="13602" width="6.7109375" style="79" customWidth="1"/>
    <col min="13603" max="13603" width="1" style="79" customWidth="1"/>
    <col min="13604" max="13604" width="6.7109375" style="79" customWidth="1"/>
    <col min="13605" max="13605" width="1" style="79" customWidth="1"/>
    <col min="13606" max="13606" width="6.7109375" style="79" customWidth="1"/>
    <col min="13607" max="13607" width="1" style="79" customWidth="1"/>
    <col min="13608" max="13608" width="6.7109375" style="79" customWidth="1"/>
    <col min="13609" max="13609" width="1" style="79" customWidth="1"/>
    <col min="13610" max="13611" width="6.7109375" style="79" customWidth="1"/>
    <col min="13612" max="13824" width="11.42578125" style="79"/>
    <col min="13825" max="13825" width="1.85546875" style="79" customWidth="1"/>
    <col min="13826" max="13826" width="3" style="79" customWidth="1"/>
    <col min="13827" max="13827" width="3.5703125" style="79" customWidth="1"/>
    <col min="13828" max="13828" width="6.7109375" style="79" customWidth="1"/>
    <col min="13829" max="13829" width="1.5703125" style="79" customWidth="1"/>
    <col min="13830" max="13830" width="61.140625" style="79" customWidth="1"/>
    <col min="13831" max="13833" width="4.42578125" style="79" customWidth="1"/>
    <col min="13834" max="13834" width="0.85546875" style="79" customWidth="1"/>
    <col min="13835" max="13837" width="4.42578125" style="79" customWidth="1"/>
    <col min="13838" max="13838" width="0.85546875" style="79" customWidth="1"/>
    <col min="13839" max="13839" width="3.85546875" style="79" customWidth="1"/>
    <col min="13840" max="13841" width="4.42578125" style="79" customWidth="1"/>
    <col min="13842" max="13842" width="0.85546875" style="79" customWidth="1"/>
    <col min="13843" max="13843" width="3.85546875" style="79" customWidth="1"/>
    <col min="13844" max="13845" width="4.42578125" style="79" customWidth="1"/>
    <col min="13846" max="13846" width="4.85546875" style="79" customWidth="1"/>
    <col min="13847" max="13847" width="9" style="79" customWidth="1"/>
    <col min="13848" max="13849" width="11.42578125" style="79"/>
    <col min="13850" max="13850" width="4.7109375" style="79" customWidth="1"/>
    <col min="13851" max="13851" width="5" style="79" customWidth="1"/>
    <col min="13852" max="13852" width="2.28515625" style="79" customWidth="1"/>
    <col min="13853" max="13853" width="26" style="79" customWidth="1"/>
    <col min="13854" max="13854" width="8" style="79" customWidth="1"/>
    <col min="13855" max="13855" width="1" style="79" customWidth="1"/>
    <col min="13856" max="13856" width="6.7109375" style="79" customWidth="1"/>
    <col min="13857" max="13857" width="1" style="79" customWidth="1"/>
    <col min="13858" max="13858" width="6.7109375" style="79" customWidth="1"/>
    <col min="13859" max="13859" width="1" style="79" customWidth="1"/>
    <col min="13860" max="13860" width="6.7109375" style="79" customWidth="1"/>
    <col min="13861" max="13861" width="1" style="79" customWidth="1"/>
    <col min="13862" max="13862" width="6.7109375" style="79" customWidth="1"/>
    <col min="13863" max="13863" width="1" style="79" customWidth="1"/>
    <col min="13864" max="13864" width="6.7109375" style="79" customWidth="1"/>
    <col min="13865" max="13865" width="1" style="79" customWidth="1"/>
    <col min="13866" max="13867" width="6.7109375" style="79" customWidth="1"/>
    <col min="13868" max="14080" width="11.42578125" style="79"/>
    <col min="14081" max="14081" width="1.85546875" style="79" customWidth="1"/>
    <col min="14082" max="14082" width="3" style="79" customWidth="1"/>
    <col min="14083" max="14083" width="3.5703125" style="79" customWidth="1"/>
    <col min="14084" max="14084" width="6.7109375" style="79" customWidth="1"/>
    <col min="14085" max="14085" width="1.5703125" style="79" customWidth="1"/>
    <col min="14086" max="14086" width="61.140625" style="79" customWidth="1"/>
    <col min="14087" max="14089" width="4.42578125" style="79" customWidth="1"/>
    <col min="14090" max="14090" width="0.85546875" style="79" customWidth="1"/>
    <col min="14091" max="14093" width="4.42578125" style="79" customWidth="1"/>
    <col min="14094" max="14094" width="0.85546875" style="79" customWidth="1"/>
    <col min="14095" max="14095" width="3.85546875" style="79" customWidth="1"/>
    <col min="14096" max="14097" width="4.42578125" style="79" customWidth="1"/>
    <col min="14098" max="14098" width="0.85546875" style="79" customWidth="1"/>
    <col min="14099" max="14099" width="3.85546875" style="79" customWidth="1"/>
    <col min="14100" max="14101" width="4.42578125" style="79" customWidth="1"/>
    <col min="14102" max="14102" width="4.85546875" style="79" customWidth="1"/>
    <col min="14103" max="14103" width="9" style="79" customWidth="1"/>
    <col min="14104" max="14105" width="11.42578125" style="79"/>
    <col min="14106" max="14106" width="4.7109375" style="79" customWidth="1"/>
    <col min="14107" max="14107" width="5" style="79" customWidth="1"/>
    <col min="14108" max="14108" width="2.28515625" style="79" customWidth="1"/>
    <col min="14109" max="14109" width="26" style="79" customWidth="1"/>
    <col min="14110" max="14110" width="8" style="79" customWidth="1"/>
    <col min="14111" max="14111" width="1" style="79" customWidth="1"/>
    <col min="14112" max="14112" width="6.7109375" style="79" customWidth="1"/>
    <col min="14113" max="14113" width="1" style="79" customWidth="1"/>
    <col min="14114" max="14114" width="6.7109375" style="79" customWidth="1"/>
    <col min="14115" max="14115" width="1" style="79" customWidth="1"/>
    <col min="14116" max="14116" width="6.7109375" style="79" customWidth="1"/>
    <col min="14117" max="14117" width="1" style="79" customWidth="1"/>
    <col min="14118" max="14118" width="6.7109375" style="79" customWidth="1"/>
    <col min="14119" max="14119" width="1" style="79" customWidth="1"/>
    <col min="14120" max="14120" width="6.7109375" style="79" customWidth="1"/>
    <col min="14121" max="14121" width="1" style="79" customWidth="1"/>
    <col min="14122" max="14123" width="6.7109375" style="79" customWidth="1"/>
    <col min="14124" max="14336" width="11.42578125" style="79"/>
    <col min="14337" max="14337" width="1.85546875" style="79" customWidth="1"/>
    <col min="14338" max="14338" width="3" style="79" customWidth="1"/>
    <col min="14339" max="14339" width="3.5703125" style="79" customWidth="1"/>
    <col min="14340" max="14340" width="6.7109375" style="79" customWidth="1"/>
    <col min="14341" max="14341" width="1.5703125" style="79" customWidth="1"/>
    <col min="14342" max="14342" width="61.140625" style="79" customWidth="1"/>
    <col min="14343" max="14345" width="4.42578125" style="79" customWidth="1"/>
    <col min="14346" max="14346" width="0.85546875" style="79" customWidth="1"/>
    <col min="14347" max="14349" width="4.42578125" style="79" customWidth="1"/>
    <col min="14350" max="14350" width="0.85546875" style="79" customWidth="1"/>
    <col min="14351" max="14351" width="3.85546875" style="79" customWidth="1"/>
    <col min="14352" max="14353" width="4.42578125" style="79" customWidth="1"/>
    <col min="14354" max="14354" width="0.85546875" style="79" customWidth="1"/>
    <col min="14355" max="14355" width="3.85546875" style="79" customWidth="1"/>
    <col min="14356" max="14357" width="4.42578125" style="79" customWidth="1"/>
    <col min="14358" max="14358" width="4.85546875" style="79" customWidth="1"/>
    <col min="14359" max="14359" width="9" style="79" customWidth="1"/>
    <col min="14360" max="14361" width="11.42578125" style="79"/>
    <col min="14362" max="14362" width="4.7109375" style="79" customWidth="1"/>
    <col min="14363" max="14363" width="5" style="79" customWidth="1"/>
    <col min="14364" max="14364" width="2.28515625" style="79" customWidth="1"/>
    <col min="14365" max="14365" width="26" style="79" customWidth="1"/>
    <col min="14366" max="14366" width="8" style="79" customWidth="1"/>
    <col min="14367" max="14367" width="1" style="79" customWidth="1"/>
    <col min="14368" max="14368" width="6.7109375" style="79" customWidth="1"/>
    <col min="14369" max="14369" width="1" style="79" customWidth="1"/>
    <col min="14370" max="14370" width="6.7109375" style="79" customWidth="1"/>
    <col min="14371" max="14371" width="1" style="79" customWidth="1"/>
    <col min="14372" max="14372" width="6.7109375" style="79" customWidth="1"/>
    <col min="14373" max="14373" width="1" style="79" customWidth="1"/>
    <col min="14374" max="14374" width="6.7109375" style="79" customWidth="1"/>
    <col min="14375" max="14375" width="1" style="79" customWidth="1"/>
    <col min="14376" max="14376" width="6.7109375" style="79" customWidth="1"/>
    <col min="14377" max="14377" width="1" style="79" customWidth="1"/>
    <col min="14378" max="14379" width="6.7109375" style="79" customWidth="1"/>
    <col min="14380" max="14592" width="11.42578125" style="79"/>
    <col min="14593" max="14593" width="1.85546875" style="79" customWidth="1"/>
    <col min="14594" max="14594" width="3" style="79" customWidth="1"/>
    <col min="14595" max="14595" width="3.5703125" style="79" customWidth="1"/>
    <col min="14596" max="14596" width="6.7109375" style="79" customWidth="1"/>
    <col min="14597" max="14597" width="1.5703125" style="79" customWidth="1"/>
    <col min="14598" max="14598" width="61.140625" style="79" customWidth="1"/>
    <col min="14599" max="14601" width="4.42578125" style="79" customWidth="1"/>
    <col min="14602" max="14602" width="0.85546875" style="79" customWidth="1"/>
    <col min="14603" max="14605" width="4.42578125" style="79" customWidth="1"/>
    <col min="14606" max="14606" width="0.85546875" style="79" customWidth="1"/>
    <col min="14607" max="14607" width="3.85546875" style="79" customWidth="1"/>
    <col min="14608" max="14609" width="4.42578125" style="79" customWidth="1"/>
    <col min="14610" max="14610" width="0.85546875" style="79" customWidth="1"/>
    <col min="14611" max="14611" width="3.85546875" style="79" customWidth="1"/>
    <col min="14612" max="14613" width="4.42578125" style="79" customWidth="1"/>
    <col min="14614" max="14614" width="4.85546875" style="79" customWidth="1"/>
    <col min="14615" max="14615" width="9" style="79" customWidth="1"/>
    <col min="14616" max="14617" width="11.42578125" style="79"/>
    <col min="14618" max="14618" width="4.7109375" style="79" customWidth="1"/>
    <col min="14619" max="14619" width="5" style="79" customWidth="1"/>
    <col min="14620" max="14620" width="2.28515625" style="79" customWidth="1"/>
    <col min="14621" max="14621" width="26" style="79" customWidth="1"/>
    <col min="14622" max="14622" width="8" style="79" customWidth="1"/>
    <col min="14623" max="14623" width="1" style="79" customWidth="1"/>
    <col min="14624" max="14624" width="6.7109375" style="79" customWidth="1"/>
    <col min="14625" max="14625" width="1" style="79" customWidth="1"/>
    <col min="14626" max="14626" width="6.7109375" style="79" customWidth="1"/>
    <col min="14627" max="14627" width="1" style="79" customWidth="1"/>
    <col min="14628" max="14628" width="6.7109375" style="79" customWidth="1"/>
    <col min="14629" max="14629" width="1" style="79" customWidth="1"/>
    <col min="14630" max="14630" width="6.7109375" style="79" customWidth="1"/>
    <col min="14631" max="14631" width="1" style="79" customWidth="1"/>
    <col min="14632" max="14632" width="6.7109375" style="79" customWidth="1"/>
    <col min="14633" max="14633" width="1" style="79" customWidth="1"/>
    <col min="14634" max="14635" width="6.7109375" style="79" customWidth="1"/>
    <col min="14636" max="14848" width="11.42578125" style="79"/>
    <col min="14849" max="14849" width="1.85546875" style="79" customWidth="1"/>
    <col min="14850" max="14850" width="3" style="79" customWidth="1"/>
    <col min="14851" max="14851" width="3.5703125" style="79" customWidth="1"/>
    <col min="14852" max="14852" width="6.7109375" style="79" customWidth="1"/>
    <col min="14853" max="14853" width="1.5703125" style="79" customWidth="1"/>
    <col min="14854" max="14854" width="61.140625" style="79" customWidth="1"/>
    <col min="14855" max="14857" width="4.42578125" style="79" customWidth="1"/>
    <col min="14858" max="14858" width="0.85546875" style="79" customWidth="1"/>
    <col min="14859" max="14861" width="4.42578125" style="79" customWidth="1"/>
    <col min="14862" max="14862" width="0.85546875" style="79" customWidth="1"/>
    <col min="14863" max="14863" width="3.85546875" style="79" customWidth="1"/>
    <col min="14864" max="14865" width="4.42578125" style="79" customWidth="1"/>
    <col min="14866" max="14866" width="0.85546875" style="79" customWidth="1"/>
    <col min="14867" max="14867" width="3.85546875" style="79" customWidth="1"/>
    <col min="14868" max="14869" width="4.42578125" style="79" customWidth="1"/>
    <col min="14870" max="14870" width="4.85546875" style="79" customWidth="1"/>
    <col min="14871" max="14871" width="9" style="79" customWidth="1"/>
    <col min="14872" max="14873" width="11.42578125" style="79"/>
    <col min="14874" max="14874" width="4.7109375" style="79" customWidth="1"/>
    <col min="14875" max="14875" width="5" style="79" customWidth="1"/>
    <col min="14876" max="14876" width="2.28515625" style="79" customWidth="1"/>
    <col min="14877" max="14877" width="26" style="79" customWidth="1"/>
    <col min="14878" max="14878" width="8" style="79" customWidth="1"/>
    <col min="14879" max="14879" width="1" style="79" customWidth="1"/>
    <col min="14880" max="14880" width="6.7109375" style="79" customWidth="1"/>
    <col min="14881" max="14881" width="1" style="79" customWidth="1"/>
    <col min="14882" max="14882" width="6.7109375" style="79" customWidth="1"/>
    <col min="14883" max="14883" width="1" style="79" customWidth="1"/>
    <col min="14884" max="14884" width="6.7109375" style="79" customWidth="1"/>
    <col min="14885" max="14885" width="1" style="79" customWidth="1"/>
    <col min="14886" max="14886" width="6.7109375" style="79" customWidth="1"/>
    <col min="14887" max="14887" width="1" style="79" customWidth="1"/>
    <col min="14888" max="14888" width="6.7109375" style="79" customWidth="1"/>
    <col min="14889" max="14889" width="1" style="79" customWidth="1"/>
    <col min="14890" max="14891" width="6.7109375" style="79" customWidth="1"/>
    <col min="14892" max="15104" width="11.42578125" style="79"/>
    <col min="15105" max="15105" width="1.85546875" style="79" customWidth="1"/>
    <col min="15106" max="15106" width="3" style="79" customWidth="1"/>
    <col min="15107" max="15107" width="3.5703125" style="79" customWidth="1"/>
    <col min="15108" max="15108" width="6.7109375" style="79" customWidth="1"/>
    <col min="15109" max="15109" width="1.5703125" style="79" customWidth="1"/>
    <col min="15110" max="15110" width="61.140625" style="79" customWidth="1"/>
    <col min="15111" max="15113" width="4.42578125" style="79" customWidth="1"/>
    <col min="15114" max="15114" width="0.85546875" style="79" customWidth="1"/>
    <col min="15115" max="15117" width="4.42578125" style="79" customWidth="1"/>
    <col min="15118" max="15118" width="0.85546875" style="79" customWidth="1"/>
    <col min="15119" max="15119" width="3.85546875" style="79" customWidth="1"/>
    <col min="15120" max="15121" width="4.42578125" style="79" customWidth="1"/>
    <col min="15122" max="15122" width="0.85546875" style="79" customWidth="1"/>
    <col min="15123" max="15123" width="3.85546875" style="79" customWidth="1"/>
    <col min="15124" max="15125" width="4.42578125" style="79" customWidth="1"/>
    <col min="15126" max="15126" width="4.85546875" style="79" customWidth="1"/>
    <col min="15127" max="15127" width="9" style="79" customWidth="1"/>
    <col min="15128" max="15129" width="11.42578125" style="79"/>
    <col min="15130" max="15130" width="4.7109375" style="79" customWidth="1"/>
    <col min="15131" max="15131" width="5" style="79" customWidth="1"/>
    <col min="15132" max="15132" width="2.28515625" style="79" customWidth="1"/>
    <col min="15133" max="15133" width="26" style="79" customWidth="1"/>
    <col min="15134" max="15134" width="8" style="79" customWidth="1"/>
    <col min="15135" max="15135" width="1" style="79" customWidth="1"/>
    <col min="15136" max="15136" width="6.7109375" style="79" customWidth="1"/>
    <col min="15137" max="15137" width="1" style="79" customWidth="1"/>
    <col min="15138" max="15138" width="6.7109375" style="79" customWidth="1"/>
    <col min="15139" max="15139" width="1" style="79" customWidth="1"/>
    <col min="15140" max="15140" width="6.7109375" style="79" customWidth="1"/>
    <col min="15141" max="15141" width="1" style="79" customWidth="1"/>
    <col min="15142" max="15142" width="6.7109375" style="79" customWidth="1"/>
    <col min="15143" max="15143" width="1" style="79" customWidth="1"/>
    <col min="15144" max="15144" width="6.7109375" style="79" customWidth="1"/>
    <col min="15145" max="15145" width="1" style="79" customWidth="1"/>
    <col min="15146" max="15147" width="6.7109375" style="79" customWidth="1"/>
    <col min="15148" max="15360" width="11.42578125" style="79"/>
    <col min="15361" max="15361" width="1.85546875" style="79" customWidth="1"/>
    <col min="15362" max="15362" width="3" style="79" customWidth="1"/>
    <col min="15363" max="15363" width="3.5703125" style="79" customWidth="1"/>
    <col min="15364" max="15364" width="6.7109375" style="79" customWidth="1"/>
    <col min="15365" max="15365" width="1.5703125" style="79" customWidth="1"/>
    <col min="15366" max="15366" width="61.140625" style="79" customWidth="1"/>
    <col min="15367" max="15369" width="4.42578125" style="79" customWidth="1"/>
    <col min="15370" max="15370" width="0.85546875" style="79" customWidth="1"/>
    <col min="15371" max="15373" width="4.42578125" style="79" customWidth="1"/>
    <col min="15374" max="15374" width="0.85546875" style="79" customWidth="1"/>
    <col min="15375" max="15375" width="3.85546875" style="79" customWidth="1"/>
    <col min="15376" max="15377" width="4.42578125" style="79" customWidth="1"/>
    <col min="15378" max="15378" width="0.85546875" style="79" customWidth="1"/>
    <col min="15379" max="15379" width="3.85546875" style="79" customWidth="1"/>
    <col min="15380" max="15381" width="4.42578125" style="79" customWidth="1"/>
    <col min="15382" max="15382" width="4.85546875" style="79" customWidth="1"/>
    <col min="15383" max="15383" width="9" style="79" customWidth="1"/>
    <col min="15384" max="15385" width="11.42578125" style="79"/>
    <col min="15386" max="15386" width="4.7109375" style="79" customWidth="1"/>
    <col min="15387" max="15387" width="5" style="79" customWidth="1"/>
    <col min="15388" max="15388" width="2.28515625" style="79" customWidth="1"/>
    <col min="15389" max="15389" width="26" style="79" customWidth="1"/>
    <col min="15390" max="15390" width="8" style="79" customWidth="1"/>
    <col min="15391" max="15391" width="1" style="79" customWidth="1"/>
    <col min="15392" max="15392" width="6.7109375" style="79" customWidth="1"/>
    <col min="15393" max="15393" width="1" style="79" customWidth="1"/>
    <col min="15394" max="15394" width="6.7109375" style="79" customWidth="1"/>
    <col min="15395" max="15395" width="1" style="79" customWidth="1"/>
    <col min="15396" max="15396" width="6.7109375" style="79" customWidth="1"/>
    <col min="15397" max="15397" width="1" style="79" customWidth="1"/>
    <col min="15398" max="15398" width="6.7109375" style="79" customWidth="1"/>
    <col min="15399" max="15399" width="1" style="79" customWidth="1"/>
    <col min="15400" max="15400" width="6.7109375" style="79" customWidth="1"/>
    <col min="15401" max="15401" width="1" style="79" customWidth="1"/>
    <col min="15402" max="15403" width="6.7109375" style="79" customWidth="1"/>
    <col min="15404" max="15616" width="11.42578125" style="79"/>
    <col min="15617" max="15617" width="1.85546875" style="79" customWidth="1"/>
    <col min="15618" max="15618" width="3" style="79" customWidth="1"/>
    <col min="15619" max="15619" width="3.5703125" style="79" customWidth="1"/>
    <col min="15620" max="15620" width="6.7109375" style="79" customWidth="1"/>
    <col min="15621" max="15621" width="1.5703125" style="79" customWidth="1"/>
    <col min="15622" max="15622" width="61.140625" style="79" customWidth="1"/>
    <col min="15623" max="15625" width="4.42578125" style="79" customWidth="1"/>
    <col min="15626" max="15626" width="0.85546875" style="79" customWidth="1"/>
    <col min="15627" max="15629" width="4.42578125" style="79" customWidth="1"/>
    <col min="15630" max="15630" width="0.85546875" style="79" customWidth="1"/>
    <col min="15631" max="15631" width="3.85546875" style="79" customWidth="1"/>
    <col min="15632" max="15633" width="4.42578125" style="79" customWidth="1"/>
    <col min="15634" max="15634" width="0.85546875" style="79" customWidth="1"/>
    <col min="15635" max="15635" width="3.85546875" style="79" customWidth="1"/>
    <col min="15636" max="15637" width="4.42578125" style="79" customWidth="1"/>
    <col min="15638" max="15638" width="4.85546875" style="79" customWidth="1"/>
    <col min="15639" max="15639" width="9" style="79" customWidth="1"/>
    <col min="15640" max="15641" width="11.42578125" style="79"/>
    <col min="15642" max="15642" width="4.7109375" style="79" customWidth="1"/>
    <col min="15643" max="15643" width="5" style="79" customWidth="1"/>
    <col min="15644" max="15644" width="2.28515625" style="79" customWidth="1"/>
    <col min="15645" max="15645" width="26" style="79" customWidth="1"/>
    <col min="15646" max="15646" width="8" style="79" customWidth="1"/>
    <col min="15647" max="15647" width="1" style="79" customWidth="1"/>
    <col min="15648" max="15648" width="6.7109375" style="79" customWidth="1"/>
    <col min="15649" max="15649" width="1" style="79" customWidth="1"/>
    <col min="15650" max="15650" width="6.7109375" style="79" customWidth="1"/>
    <col min="15651" max="15651" width="1" style="79" customWidth="1"/>
    <col min="15652" max="15652" width="6.7109375" style="79" customWidth="1"/>
    <col min="15653" max="15653" width="1" style="79" customWidth="1"/>
    <col min="15654" max="15654" width="6.7109375" style="79" customWidth="1"/>
    <col min="15655" max="15655" width="1" style="79" customWidth="1"/>
    <col min="15656" max="15656" width="6.7109375" style="79" customWidth="1"/>
    <col min="15657" max="15657" width="1" style="79" customWidth="1"/>
    <col min="15658" max="15659" width="6.7109375" style="79" customWidth="1"/>
    <col min="15660" max="15872" width="11.42578125" style="79"/>
    <col min="15873" max="15873" width="1.85546875" style="79" customWidth="1"/>
    <col min="15874" max="15874" width="3" style="79" customWidth="1"/>
    <col min="15875" max="15875" width="3.5703125" style="79" customWidth="1"/>
    <col min="15876" max="15876" width="6.7109375" style="79" customWidth="1"/>
    <col min="15877" max="15877" width="1.5703125" style="79" customWidth="1"/>
    <col min="15878" max="15878" width="61.140625" style="79" customWidth="1"/>
    <col min="15879" max="15881" width="4.42578125" style="79" customWidth="1"/>
    <col min="15882" max="15882" width="0.85546875" style="79" customWidth="1"/>
    <col min="15883" max="15885" width="4.42578125" style="79" customWidth="1"/>
    <col min="15886" max="15886" width="0.85546875" style="79" customWidth="1"/>
    <col min="15887" max="15887" width="3.85546875" style="79" customWidth="1"/>
    <col min="15888" max="15889" width="4.42578125" style="79" customWidth="1"/>
    <col min="15890" max="15890" width="0.85546875" style="79" customWidth="1"/>
    <col min="15891" max="15891" width="3.85546875" style="79" customWidth="1"/>
    <col min="15892" max="15893" width="4.42578125" style="79" customWidth="1"/>
    <col min="15894" max="15894" width="4.85546875" style="79" customWidth="1"/>
    <col min="15895" max="15895" width="9" style="79" customWidth="1"/>
    <col min="15896" max="15897" width="11.42578125" style="79"/>
    <col min="15898" max="15898" width="4.7109375" style="79" customWidth="1"/>
    <col min="15899" max="15899" width="5" style="79" customWidth="1"/>
    <col min="15900" max="15900" width="2.28515625" style="79" customWidth="1"/>
    <col min="15901" max="15901" width="26" style="79" customWidth="1"/>
    <col min="15902" max="15902" width="8" style="79" customWidth="1"/>
    <col min="15903" max="15903" width="1" style="79" customWidth="1"/>
    <col min="15904" max="15904" width="6.7109375" style="79" customWidth="1"/>
    <col min="15905" max="15905" width="1" style="79" customWidth="1"/>
    <col min="15906" max="15906" width="6.7109375" style="79" customWidth="1"/>
    <col min="15907" max="15907" width="1" style="79" customWidth="1"/>
    <col min="15908" max="15908" width="6.7109375" style="79" customWidth="1"/>
    <col min="15909" max="15909" width="1" style="79" customWidth="1"/>
    <col min="15910" max="15910" width="6.7109375" style="79" customWidth="1"/>
    <col min="15911" max="15911" width="1" style="79" customWidth="1"/>
    <col min="15912" max="15912" width="6.7109375" style="79" customWidth="1"/>
    <col min="15913" max="15913" width="1" style="79" customWidth="1"/>
    <col min="15914" max="15915" width="6.7109375" style="79" customWidth="1"/>
    <col min="15916" max="16128" width="11.42578125" style="79"/>
    <col min="16129" max="16129" width="1.85546875" style="79" customWidth="1"/>
    <col min="16130" max="16130" width="3" style="79" customWidth="1"/>
    <col min="16131" max="16131" width="3.5703125" style="79" customWidth="1"/>
    <col min="16132" max="16132" width="6.7109375" style="79" customWidth="1"/>
    <col min="16133" max="16133" width="1.5703125" style="79" customWidth="1"/>
    <col min="16134" max="16134" width="61.140625" style="79" customWidth="1"/>
    <col min="16135" max="16137" width="4.42578125" style="79" customWidth="1"/>
    <col min="16138" max="16138" width="0.85546875" style="79" customWidth="1"/>
    <col min="16139" max="16141" width="4.42578125" style="79" customWidth="1"/>
    <col min="16142" max="16142" width="0.85546875" style="79" customWidth="1"/>
    <col min="16143" max="16143" width="3.85546875" style="79" customWidth="1"/>
    <col min="16144" max="16145" width="4.42578125" style="79" customWidth="1"/>
    <col min="16146" max="16146" width="0.85546875" style="79" customWidth="1"/>
    <col min="16147" max="16147" width="3.85546875" style="79" customWidth="1"/>
    <col min="16148" max="16149" width="4.42578125" style="79" customWidth="1"/>
    <col min="16150" max="16150" width="4.85546875" style="79" customWidth="1"/>
    <col min="16151" max="16151" width="9" style="79" customWidth="1"/>
    <col min="16152" max="16153" width="11.42578125" style="79"/>
    <col min="16154" max="16154" width="4.7109375" style="79" customWidth="1"/>
    <col min="16155" max="16155" width="5" style="79" customWidth="1"/>
    <col min="16156" max="16156" width="2.28515625" style="79" customWidth="1"/>
    <col min="16157" max="16157" width="26" style="79" customWidth="1"/>
    <col min="16158" max="16158" width="8" style="79" customWidth="1"/>
    <col min="16159" max="16159" width="1" style="79" customWidth="1"/>
    <col min="16160" max="16160" width="6.7109375" style="79" customWidth="1"/>
    <col min="16161" max="16161" width="1" style="79" customWidth="1"/>
    <col min="16162" max="16162" width="6.7109375" style="79" customWidth="1"/>
    <col min="16163" max="16163" width="1" style="79" customWidth="1"/>
    <col min="16164" max="16164" width="6.7109375" style="79" customWidth="1"/>
    <col min="16165" max="16165" width="1" style="79" customWidth="1"/>
    <col min="16166" max="16166" width="6.7109375" style="79" customWidth="1"/>
    <col min="16167" max="16167" width="1" style="79" customWidth="1"/>
    <col min="16168" max="16168" width="6.7109375" style="79" customWidth="1"/>
    <col min="16169" max="16169" width="1" style="79" customWidth="1"/>
    <col min="16170" max="16171" width="6.7109375" style="79" customWidth="1"/>
    <col min="16172" max="16384" width="11.42578125" style="79"/>
  </cols>
  <sheetData>
    <row r="1" spans="1:44" ht="10.5" customHeight="1">
      <c r="V1" s="78"/>
      <c r="W1" s="78"/>
      <c r="X1" s="78"/>
      <c r="Y1" s="78"/>
    </row>
    <row r="2" spans="1:44" ht="3.75" customHeight="1">
      <c r="A2" s="83"/>
      <c r="B2" s="83"/>
      <c r="C2" s="310"/>
      <c r="D2" s="83"/>
      <c r="E2" s="83"/>
      <c r="F2" s="83"/>
      <c r="G2" s="83"/>
      <c r="H2" s="278"/>
      <c r="I2" s="278"/>
      <c r="J2" s="278"/>
      <c r="K2" s="278"/>
      <c r="L2" s="278"/>
      <c r="M2" s="278"/>
      <c r="N2" s="278"/>
      <c r="O2" s="278"/>
      <c r="P2" s="278"/>
      <c r="Q2" s="278"/>
      <c r="R2" s="278"/>
      <c r="S2" s="278"/>
      <c r="T2" s="278"/>
      <c r="U2" s="278"/>
      <c r="V2" s="78"/>
      <c r="W2" s="78"/>
      <c r="X2" s="78"/>
      <c r="Y2" s="78"/>
    </row>
    <row r="3" spans="1:44" ht="12.75" customHeight="1">
      <c r="A3" s="83"/>
      <c r="B3" s="83"/>
      <c r="C3" s="310"/>
      <c r="D3" s="2293" t="s">
        <v>146</v>
      </c>
      <c r="E3" s="2293"/>
      <c r="F3" s="2293"/>
      <c r="G3" s="2293"/>
      <c r="H3" s="2293"/>
      <c r="I3" s="2293"/>
      <c r="J3" s="2293"/>
      <c r="K3" s="2293"/>
      <c r="L3" s="2293"/>
      <c r="M3" s="2293"/>
      <c r="N3" s="2293"/>
      <c r="O3" s="2293"/>
      <c r="P3" s="2293"/>
      <c r="Q3" s="2293"/>
      <c r="R3" s="2293"/>
      <c r="S3" s="2293"/>
      <c r="T3" s="2293"/>
      <c r="U3" s="2293"/>
      <c r="V3" s="2293"/>
      <c r="W3" s="78"/>
      <c r="X3" s="78"/>
      <c r="Y3" s="83"/>
      <c r="Z3" s="83"/>
      <c r="AA3" s="2281"/>
      <c r="AB3" s="2281"/>
      <c r="AC3" s="2281"/>
      <c r="AD3" s="2281"/>
      <c r="AE3" s="2281"/>
      <c r="AF3" s="2281"/>
      <c r="AG3" s="2281"/>
      <c r="AH3" s="2281"/>
      <c r="AI3" s="2281"/>
      <c r="AJ3" s="2281"/>
      <c r="AK3" s="2281"/>
      <c r="AL3" s="2281"/>
      <c r="AM3" s="2281"/>
      <c r="AN3" s="2281"/>
      <c r="AO3" s="2281"/>
    </row>
    <row r="4" spans="1:44" s="83" customFormat="1" ht="12.75" customHeight="1">
      <c r="B4" s="86"/>
      <c r="C4" s="312"/>
      <c r="D4" s="2293">
        <v>2018</v>
      </c>
      <c r="E4" s="2293"/>
      <c r="F4" s="2293"/>
      <c r="G4" s="2293"/>
      <c r="H4" s="2293"/>
      <c r="I4" s="2293"/>
      <c r="J4" s="2293"/>
      <c r="K4" s="2293"/>
      <c r="L4" s="2293"/>
      <c r="M4" s="2293"/>
      <c r="N4" s="2293"/>
      <c r="O4" s="2293"/>
      <c r="P4" s="2293"/>
      <c r="Q4" s="2293"/>
      <c r="R4" s="2293"/>
      <c r="S4" s="2293"/>
      <c r="T4" s="2293"/>
      <c r="U4" s="2293"/>
      <c r="V4" s="2293"/>
      <c r="W4" s="278"/>
      <c r="X4" s="278"/>
      <c r="Y4" s="86"/>
      <c r="Z4" s="86"/>
      <c r="AA4" s="87"/>
      <c r="AQ4" s="88"/>
      <c r="AR4" s="88"/>
    </row>
    <row r="5" spans="1:44" s="83" customFormat="1" ht="3" customHeight="1">
      <c r="C5" s="310"/>
      <c r="D5" s="313"/>
      <c r="E5" s="314"/>
      <c r="F5" s="314"/>
      <c r="G5" s="92"/>
      <c r="H5" s="352"/>
      <c r="I5" s="352"/>
      <c r="J5" s="352"/>
      <c r="K5" s="352"/>
      <c r="L5" s="352"/>
      <c r="M5" s="352"/>
      <c r="N5" s="352"/>
      <c r="O5" s="352"/>
      <c r="P5" s="352"/>
      <c r="Q5" s="352"/>
      <c r="R5" s="352"/>
      <c r="S5" s="352"/>
      <c r="T5" s="352"/>
      <c r="U5" s="352"/>
      <c r="V5" s="278"/>
      <c r="W5" s="278"/>
      <c r="X5" s="278"/>
      <c r="AA5" s="92"/>
    </row>
    <row r="6" spans="1:44" ht="12.75" customHeight="1">
      <c r="A6" s="157" t="s">
        <v>9</v>
      </c>
      <c r="B6" s="157" t="s">
        <v>10</v>
      </c>
      <c r="C6" s="157" t="s">
        <v>11</v>
      </c>
      <c r="D6" s="2263" t="s">
        <v>122</v>
      </c>
      <c r="E6" s="2219" t="s">
        <v>3</v>
      </c>
      <c r="F6" s="2219"/>
      <c r="G6" s="2294" t="s">
        <v>140</v>
      </c>
      <c r="H6" s="2294"/>
      <c r="I6" s="2294"/>
      <c r="J6" s="2294"/>
      <c r="K6" s="2294"/>
      <c r="L6" s="2294"/>
      <c r="M6" s="2294"/>
      <c r="N6" s="2294"/>
      <c r="O6" s="2294"/>
      <c r="P6" s="2294"/>
      <c r="Q6" s="2294"/>
      <c r="R6" s="2294"/>
      <c r="S6" s="2294"/>
      <c r="T6" s="2294"/>
      <c r="U6" s="2294"/>
      <c r="V6" s="2255" t="s">
        <v>8</v>
      </c>
      <c r="W6" s="315"/>
      <c r="X6" s="78"/>
      <c r="Y6" s="96"/>
    </row>
    <row r="7" spans="1:44">
      <c r="A7" s="157"/>
      <c r="B7" s="157"/>
      <c r="C7" s="157"/>
      <c r="D7" s="2217"/>
      <c r="E7" s="2220"/>
      <c r="F7" s="2220"/>
      <c r="G7" s="2269" t="s">
        <v>147</v>
      </c>
      <c r="H7" s="2269"/>
      <c r="I7" s="2269"/>
      <c r="J7" s="229"/>
      <c r="K7" s="2269" t="s">
        <v>148</v>
      </c>
      <c r="L7" s="2269"/>
      <c r="M7" s="2269"/>
      <c r="N7" s="229"/>
      <c r="O7" s="2269" t="s">
        <v>149</v>
      </c>
      <c r="P7" s="2269"/>
      <c r="Q7" s="2269"/>
      <c r="R7" s="229"/>
      <c r="S7" s="2269" t="s">
        <v>150</v>
      </c>
      <c r="T7" s="2269"/>
      <c r="U7" s="2269"/>
      <c r="V7" s="2243"/>
      <c r="W7" s="315"/>
      <c r="X7" s="78"/>
      <c r="Y7" s="83"/>
    </row>
    <row r="8" spans="1:44">
      <c r="A8" s="157"/>
      <c r="B8" s="157"/>
      <c r="C8" s="157"/>
      <c r="D8" s="2218"/>
      <c r="E8" s="2221"/>
      <c r="F8" s="2221"/>
      <c r="G8" s="97" t="s">
        <v>18</v>
      </c>
      <c r="H8" s="97" t="s">
        <v>19</v>
      </c>
      <c r="I8" s="97" t="s">
        <v>8</v>
      </c>
      <c r="J8" s="353"/>
      <c r="K8" s="97" t="s">
        <v>18</v>
      </c>
      <c r="L8" s="97" t="s">
        <v>19</v>
      </c>
      <c r="M8" s="97" t="s">
        <v>8</v>
      </c>
      <c r="N8" s="97"/>
      <c r="O8" s="97" t="s">
        <v>18</v>
      </c>
      <c r="P8" s="97" t="s">
        <v>19</v>
      </c>
      <c r="Q8" s="97" t="s">
        <v>8</v>
      </c>
      <c r="R8" s="97"/>
      <c r="S8" s="97" t="s">
        <v>18</v>
      </c>
      <c r="T8" s="97" t="s">
        <v>19</v>
      </c>
      <c r="U8" s="97" t="s">
        <v>8</v>
      </c>
      <c r="V8" s="2244"/>
      <c r="W8" s="315"/>
      <c r="X8" s="78"/>
      <c r="Y8" s="83"/>
    </row>
    <row r="9" spans="1:44">
      <c r="A9" s="157"/>
      <c r="B9" s="157"/>
      <c r="C9" s="157"/>
      <c r="D9" s="2211">
        <v>1401</v>
      </c>
      <c r="E9" s="318" t="s">
        <v>20</v>
      </c>
      <c r="F9" s="14"/>
      <c r="G9" s="354">
        <f>SUM(G10:G18)</f>
        <v>5</v>
      </c>
      <c r="H9" s="354">
        <f>SUM(H10:H18)</f>
        <v>1</v>
      </c>
      <c r="I9" s="354">
        <f>SUM(G9:H9)</f>
        <v>6</v>
      </c>
      <c r="J9" s="354"/>
      <c r="K9" s="32">
        <f>SUM(K10:K18)</f>
        <v>7</v>
      </c>
      <c r="L9" s="32">
        <f>SUM(L10:L18)</f>
        <v>1</v>
      </c>
      <c r="M9" s="354">
        <f t="shared" ref="M9:M19" si="0">SUM(K9:L9)</f>
        <v>8</v>
      </c>
      <c r="N9" s="354"/>
      <c r="O9" s="32">
        <f>SUM(O10:O18)</f>
        <v>1</v>
      </c>
      <c r="P9" s="32">
        <f>SUM(P10:P18)</f>
        <v>0</v>
      </c>
      <c r="Q9" s="32">
        <f>SUM(O9:P9)</f>
        <v>1</v>
      </c>
      <c r="R9" s="354"/>
      <c r="S9" s="32">
        <f>SUM(S10:S18)</f>
        <v>0</v>
      </c>
      <c r="T9" s="32">
        <f>SUM(T10:T18)</f>
        <v>0</v>
      </c>
      <c r="U9" s="354">
        <v>0</v>
      </c>
      <c r="V9" s="52">
        <f>SUM(I9,M9,Q9+U9)</f>
        <v>15</v>
      </c>
      <c r="W9" s="316"/>
      <c r="X9" s="78"/>
      <c r="Y9" s="83"/>
    </row>
    <row r="10" spans="1:44" s="75" customFormat="1" ht="12" customHeight="1">
      <c r="A10" s="93">
        <v>1</v>
      </c>
      <c r="B10" s="93">
        <v>1</v>
      </c>
      <c r="C10" s="93">
        <v>11</v>
      </c>
      <c r="D10" s="2212"/>
      <c r="E10" s="355" t="s">
        <v>21</v>
      </c>
      <c r="F10" s="356"/>
      <c r="G10" s="356">
        <v>1</v>
      </c>
      <c r="H10" s="37">
        <v>0</v>
      </c>
      <c r="I10" s="37">
        <f t="shared" ref="I10:I15" si="1">SUM(G10:H10)</f>
        <v>1</v>
      </c>
      <c r="J10" s="37">
        <v>0</v>
      </c>
      <c r="K10" s="37">
        <v>2</v>
      </c>
      <c r="L10" s="37">
        <v>1</v>
      </c>
      <c r="M10" s="37">
        <f t="shared" si="0"/>
        <v>3</v>
      </c>
      <c r="N10" s="37">
        <v>0</v>
      </c>
      <c r="O10" s="37">
        <v>0</v>
      </c>
      <c r="P10" s="37">
        <v>0</v>
      </c>
      <c r="Q10" s="37">
        <f t="shared" ref="Q10:Q15" si="2">SUM(O10:P10)</f>
        <v>0</v>
      </c>
      <c r="R10" s="37">
        <v>0</v>
      </c>
      <c r="S10" s="37">
        <v>0</v>
      </c>
      <c r="T10" s="37">
        <v>0</v>
      </c>
      <c r="U10" s="37">
        <f t="shared" ref="U10:U15" si="3">SUM(S10:T10)</f>
        <v>0</v>
      </c>
      <c r="V10" s="357">
        <f t="shared" ref="V10:V15" si="4">SUM(I10,M10,Q10+U10)</f>
        <v>4</v>
      </c>
      <c r="W10" s="358"/>
      <c r="X10" s="77"/>
      <c r="Y10" s="77"/>
    </row>
    <row r="11" spans="1:44" s="75" customFormat="1" ht="12" customHeight="1">
      <c r="A11" s="93">
        <v>1</v>
      </c>
      <c r="B11" s="93">
        <v>1</v>
      </c>
      <c r="C11" s="93">
        <v>5</v>
      </c>
      <c r="D11" s="2212"/>
      <c r="E11" s="359" t="s">
        <v>22</v>
      </c>
      <c r="F11" s="356"/>
      <c r="G11" s="356">
        <v>1</v>
      </c>
      <c r="H11" s="37">
        <v>0</v>
      </c>
      <c r="I11" s="37">
        <f t="shared" si="1"/>
        <v>1</v>
      </c>
      <c r="J11" s="37">
        <v>0</v>
      </c>
      <c r="K11" s="37">
        <v>4</v>
      </c>
      <c r="L11" s="37">
        <v>0</v>
      </c>
      <c r="M11" s="37">
        <f t="shared" si="0"/>
        <v>4</v>
      </c>
      <c r="N11" s="37">
        <v>0</v>
      </c>
      <c r="O11" s="37">
        <v>0</v>
      </c>
      <c r="P11" s="37">
        <v>0</v>
      </c>
      <c r="Q11" s="37">
        <f t="shared" si="2"/>
        <v>0</v>
      </c>
      <c r="R11" s="37">
        <v>0</v>
      </c>
      <c r="S11" s="37">
        <v>0</v>
      </c>
      <c r="T11" s="37">
        <v>0</v>
      </c>
      <c r="U11" s="37">
        <f t="shared" si="3"/>
        <v>0</v>
      </c>
      <c r="V11" s="38">
        <f t="shared" si="4"/>
        <v>5</v>
      </c>
      <c r="W11" s="358"/>
      <c r="X11" s="77"/>
      <c r="Y11" s="77"/>
    </row>
    <row r="12" spans="1:44" s="75" customFormat="1" ht="12" customHeight="1">
      <c r="A12" s="93">
        <v>1</v>
      </c>
      <c r="B12" s="93">
        <v>1</v>
      </c>
      <c r="C12" s="93">
        <v>12</v>
      </c>
      <c r="D12" s="2212"/>
      <c r="E12" s="359" t="s">
        <v>23</v>
      </c>
      <c r="F12" s="356"/>
      <c r="G12" s="356">
        <v>1</v>
      </c>
      <c r="H12" s="37">
        <v>0</v>
      </c>
      <c r="I12" s="37">
        <f t="shared" si="1"/>
        <v>1</v>
      </c>
      <c r="J12" s="37">
        <v>0</v>
      </c>
      <c r="K12" s="37">
        <v>1</v>
      </c>
      <c r="L12" s="37">
        <v>0</v>
      </c>
      <c r="M12" s="37">
        <f t="shared" si="0"/>
        <v>1</v>
      </c>
      <c r="N12" s="37">
        <v>0</v>
      </c>
      <c r="O12" s="37">
        <v>1</v>
      </c>
      <c r="P12" s="37">
        <v>0</v>
      </c>
      <c r="Q12" s="37">
        <f t="shared" si="2"/>
        <v>1</v>
      </c>
      <c r="R12" s="37">
        <v>0</v>
      </c>
      <c r="S12" s="37">
        <v>0</v>
      </c>
      <c r="T12" s="37">
        <v>0</v>
      </c>
      <c r="U12" s="37">
        <f t="shared" si="3"/>
        <v>0</v>
      </c>
      <c r="V12" s="38">
        <f t="shared" si="4"/>
        <v>3</v>
      </c>
      <c r="W12" s="37"/>
      <c r="X12" s="77"/>
      <c r="Y12" s="77"/>
    </row>
    <row r="13" spans="1:44" s="75" customFormat="1" ht="12" customHeight="1">
      <c r="A13" s="93">
        <v>1</v>
      </c>
      <c r="B13" s="93">
        <v>1</v>
      </c>
      <c r="C13" s="93">
        <v>2</v>
      </c>
      <c r="D13" s="2212"/>
      <c r="E13" s="360" t="s">
        <v>24</v>
      </c>
      <c r="F13" s="356"/>
      <c r="G13" s="356">
        <v>2</v>
      </c>
      <c r="H13" s="37">
        <v>1</v>
      </c>
      <c r="I13" s="37">
        <f t="shared" si="1"/>
        <v>3</v>
      </c>
      <c r="J13" s="37">
        <v>0</v>
      </c>
      <c r="K13" s="37">
        <v>0</v>
      </c>
      <c r="L13" s="37">
        <v>0</v>
      </c>
      <c r="M13" s="37">
        <f t="shared" si="0"/>
        <v>0</v>
      </c>
      <c r="N13" s="37">
        <v>0</v>
      </c>
      <c r="O13" s="37">
        <v>0</v>
      </c>
      <c r="P13" s="37">
        <v>0</v>
      </c>
      <c r="Q13" s="37">
        <f t="shared" si="2"/>
        <v>0</v>
      </c>
      <c r="R13" s="37">
        <v>0</v>
      </c>
      <c r="S13" s="37">
        <v>0</v>
      </c>
      <c r="T13" s="37">
        <v>0</v>
      </c>
      <c r="U13" s="37">
        <f t="shared" si="3"/>
        <v>0</v>
      </c>
      <c r="V13" s="38">
        <f t="shared" si="4"/>
        <v>3</v>
      </c>
      <c r="W13" s="121"/>
      <c r="X13" s="77"/>
      <c r="Y13" s="77"/>
    </row>
    <row r="14" spans="1:44" s="75" customFormat="1" ht="12" customHeight="1">
      <c r="A14" s="93">
        <v>1</v>
      </c>
      <c r="B14" s="93">
        <v>1</v>
      </c>
      <c r="C14" s="93">
        <v>4</v>
      </c>
      <c r="D14" s="2212"/>
      <c r="E14" s="360" t="s">
        <v>25</v>
      </c>
      <c r="F14" s="356"/>
      <c r="G14" s="356">
        <v>0</v>
      </c>
      <c r="H14" s="37">
        <v>0</v>
      </c>
      <c r="I14" s="37">
        <f t="shared" si="1"/>
        <v>0</v>
      </c>
      <c r="J14" s="37">
        <v>0</v>
      </c>
      <c r="K14" s="37">
        <v>0</v>
      </c>
      <c r="L14" s="37">
        <v>0</v>
      </c>
      <c r="M14" s="37">
        <f t="shared" si="0"/>
        <v>0</v>
      </c>
      <c r="N14" s="37">
        <v>0</v>
      </c>
      <c r="O14" s="356">
        <v>0</v>
      </c>
      <c r="P14" s="37">
        <v>0</v>
      </c>
      <c r="Q14" s="37">
        <f t="shared" si="2"/>
        <v>0</v>
      </c>
      <c r="R14" s="37">
        <v>0</v>
      </c>
      <c r="S14" s="356">
        <v>0</v>
      </c>
      <c r="T14" s="37">
        <v>0</v>
      </c>
      <c r="U14" s="37">
        <f t="shared" si="3"/>
        <v>0</v>
      </c>
      <c r="V14" s="38">
        <f t="shared" si="4"/>
        <v>0</v>
      </c>
      <c r="W14" s="361"/>
      <c r="X14" s="77"/>
      <c r="Y14" s="77"/>
    </row>
    <row r="15" spans="1:44" s="75" customFormat="1" ht="12" customHeight="1">
      <c r="A15" s="93">
        <v>1</v>
      </c>
      <c r="B15" s="93">
        <v>1</v>
      </c>
      <c r="C15" s="93">
        <v>1</v>
      </c>
      <c r="D15" s="2212"/>
      <c r="E15" s="360" t="s">
        <v>26</v>
      </c>
      <c r="F15" s="356"/>
      <c r="G15" s="356">
        <v>0</v>
      </c>
      <c r="H15" s="37">
        <v>0</v>
      </c>
      <c r="I15" s="37">
        <f t="shared" si="1"/>
        <v>0</v>
      </c>
      <c r="J15" s="37">
        <v>0</v>
      </c>
      <c r="K15" s="37">
        <v>0</v>
      </c>
      <c r="L15" s="37">
        <v>0</v>
      </c>
      <c r="M15" s="37">
        <f t="shared" si="0"/>
        <v>0</v>
      </c>
      <c r="N15" s="37">
        <v>0</v>
      </c>
      <c r="O15" s="356">
        <v>0</v>
      </c>
      <c r="P15" s="37">
        <v>0</v>
      </c>
      <c r="Q15" s="37">
        <f t="shared" si="2"/>
        <v>0</v>
      </c>
      <c r="R15" s="37">
        <v>0</v>
      </c>
      <c r="S15" s="356">
        <v>0</v>
      </c>
      <c r="T15" s="37">
        <v>0</v>
      </c>
      <c r="U15" s="37">
        <f t="shared" si="3"/>
        <v>0</v>
      </c>
      <c r="V15" s="38">
        <f t="shared" si="4"/>
        <v>0</v>
      </c>
      <c r="W15" s="121"/>
      <c r="X15" s="77"/>
      <c r="Y15" s="77"/>
    </row>
    <row r="16" spans="1:44" s="75" customFormat="1" ht="12" customHeight="1">
      <c r="A16" s="93">
        <v>1</v>
      </c>
      <c r="B16" s="93">
        <v>1</v>
      </c>
      <c r="C16" s="93">
        <v>8</v>
      </c>
      <c r="D16" s="2212"/>
      <c r="E16" s="2295" t="s">
        <v>127</v>
      </c>
      <c r="F16" s="2296"/>
      <c r="G16" s="37">
        <v>0</v>
      </c>
      <c r="H16" s="37">
        <v>0</v>
      </c>
      <c r="I16" s="37">
        <f>SUM(G16:H16)</f>
        <v>0</v>
      </c>
      <c r="J16" s="37">
        <v>0</v>
      </c>
      <c r="K16" s="37">
        <v>0</v>
      </c>
      <c r="L16" s="37">
        <v>0</v>
      </c>
      <c r="M16" s="37">
        <f t="shared" si="0"/>
        <v>0</v>
      </c>
      <c r="N16" s="37">
        <v>0</v>
      </c>
      <c r="O16" s="37">
        <v>0</v>
      </c>
      <c r="P16" s="37">
        <v>0</v>
      </c>
      <c r="Q16" s="37">
        <f>SUM(O16:P16)</f>
        <v>0</v>
      </c>
      <c r="R16" s="37">
        <v>0</v>
      </c>
      <c r="S16" s="37">
        <v>0</v>
      </c>
      <c r="T16" s="37">
        <v>0</v>
      </c>
      <c r="U16" s="37">
        <f>SUM(S16:T16)</f>
        <v>0</v>
      </c>
      <c r="V16" s="38">
        <f>SUM(I16,M16,Q16+U16)</f>
        <v>0</v>
      </c>
      <c r="W16" s="121"/>
      <c r="X16" s="77"/>
      <c r="Y16" s="77"/>
    </row>
    <row r="17" spans="1:28" s="75" customFormat="1" ht="12" customHeight="1">
      <c r="A17" s="93"/>
      <c r="B17" s="93"/>
      <c r="C17" s="93"/>
      <c r="D17" s="2212"/>
      <c r="E17" s="362" t="s">
        <v>151</v>
      </c>
      <c r="F17" s="363"/>
      <c r="G17" s="37">
        <v>0</v>
      </c>
      <c r="H17" s="37">
        <v>0</v>
      </c>
      <c r="I17" s="37">
        <f>SUM(G17:H17)</f>
        <v>0</v>
      </c>
      <c r="J17" s="37"/>
      <c r="K17" s="37">
        <v>0</v>
      </c>
      <c r="L17" s="37">
        <v>0</v>
      </c>
      <c r="M17" s="37">
        <f t="shared" si="0"/>
        <v>0</v>
      </c>
      <c r="N17" s="37"/>
      <c r="O17" s="37">
        <v>0</v>
      </c>
      <c r="P17" s="37">
        <v>0</v>
      </c>
      <c r="Q17" s="37">
        <f>SUM(O17:P17)</f>
        <v>0</v>
      </c>
      <c r="R17" s="37"/>
      <c r="S17" s="37">
        <v>0</v>
      </c>
      <c r="T17" s="37">
        <v>0</v>
      </c>
      <c r="U17" s="37">
        <f>SUM(S17:T17)</f>
        <v>0</v>
      </c>
      <c r="V17" s="38">
        <f>SUM(I17,M17,Q17+U17)</f>
        <v>0</v>
      </c>
      <c r="W17" s="121"/>
      <c r="X17" s="77"/>
      <c r="Y17" s="77"/>
    </row>
    <row r="18" spans="1:28" s="75" customFormat="1" ht="12" customHeight="1">
      <c r="A18" s="93"/>
      <c r="B18" s="93"/>
      <c r="C18" s="93"/>
      <c r="D18" s="2213"/>
      <c r="E18" s="362" t="s">
        <v>27</v>
      </c>
      <c r="F18" s="363"/>
      <c r="G18" s="37">
        <v>0</v>
      </c>
      <c r="H18" s="37">
        <v>0</v>
      </c>
      <c r="I18" s="37">
        <f>SUM(G18:H18)</f>
        <v>0</v>
      </c>
      <c r="J18" s="37"/>
      <c r="K18" s="37">
        <v>0</v>
      </c>
      <c r="L18" s="37">
        <v>0</v>
      </c>
      <c r="M18" s="37">
        <f t="shared" si="0"/>
        <v>0</v>
      </c>
      <c r="N18" s="37"/>
      <c r="O18" s="37">
        <v>0</v>
      </c>
      <c r="P18" s="37">
        <v>0</v>
      </c>
      <c r="Q18" s="37">
        <f>SUM(O18:P18)</f>
        <v>0</v>
      </c>
      <c r="R18" s="37"/>
      <c r="S18" s="37">
        <v>0</v>
      </c>
      <c r="T18" s="37">
        <v>0</v>
      </c>
      <c r="U18" s="37">
        <f>SUM(S18:T18)</f>
        <v>0</v>
      </c>
      <c r="V18" s="38">
        <f>SUM(I18,M18,Q18+U18)</f>
        <v>0</v>
      </c>
      <c r="W18" s="121"/>
      <c r="X18" s="77"/>
      <c r="Y18" s="77"/>
    </row>
    <row r="19" spans="1:28" s="75" customFormat="1" ht="12.75" customHeight="1">
      <c r="A19" s="93"/>
      <c r="B19" s="93"/>
      <c r="C19" s="93"/>
      <c r="D19" s="2211">
        <v>1402</v>
      </c>
      <c r="E19" s="29" t="s">
        <v>29</v>
      </c>
      <c r="F19" s="30"/>
      <c r="G19" s="30">
        <f>SUM(G20:G27)</f>
        <v>0</v>
      </c>
      <c r="H19" s="30">
        <f>SUM(H20:H27)</f>
        <v>1</v>
      </c>
      <c r="I19" s="364">
        <f>SUM(G19:H19)</f>
        <v>1</v>
      </c>
      <c r="J19" s="364"/>
      <c r="K19" s="364">
        <f>SUM(K20:K27)</f>
        <v>1</v>
      </c>
      <c r="L19" s="364">
        <f>SUM(L20:L27)</f>
        <v>3</v>
      </c>
      <c r="M19" s="364">
        <f t="shared" si="0"/>
        <v>4</v>
      </c>
      <c r="N19" s="364"/>
      <c r="O19" s="364">
        <f>SUM(O20:O27)</f>
        <v>1</v>
      </c>
      <c r="P19" s="364">
        <f>SUM(P20:P27)</f>
        <v>0</v>
      </c>
      <c r="Q19" s="364">
        <f>SUM(O19:P19)</f>
        <v>1</v>
      </c>
      <c r="R19" s="364"/>
      <c r="S19" s="364">
        <f>SUM(S20:S27)</f>
        <v>0</v>
      </c>
      <c r="T19" s="364">
        <f>SUM(T20:T27)</f>
        <v>0</v>
      </c>
      <c r="U19" s="364">
        <f t="shared" ref="U19:U27" si="5">SUM(S19:T19)</f>
        <v>0</v>
      </c>
      <c r="V19" s="365">
        <f t="shared" ref="V19:V27" si="6">SUM(I19,M19,Q19+U19)</f>
        <v>6</v>
      </c>
      <c r="W19" s="361"/>
      <c r="X19" s="77"/>
      <c r="Y19" s="77"/>
    </row>
    <row r="20" spans="1:28" s="75" customFormat="1" ht="12" customHeight="1">
      <c r="A20" s="93">
        <v>2</v>
      </c>
      <c r="B20" s="93">
        <v>4</v>
      </c>
      <c r="C20" s="93">
        <v>11</v>
      </c>
      <c r="D20" s="2212"/>
      <c r="E20" s="359" t="s">
        <v>114</v>
      </c>
      <c r="F20" s="356"/>
      <c r="G20" s="356">
        <v>0</v>
      </c>
      <c r="H20" s="37">
        <v>0</v>
      </c>
      <c r="I20" s="37">
        <f t="shared" ref="I20:I27" si="7">SUM(G20:H20)</f>
        <v>0</v>
      </c>
      <c r="J20" s="37">
        <v>0</v>
      </c>
      <c r="K20" s="37">
        <v>0</v>
      </c>
      <c r="L20" s="37">
        <v>1</v>
      </c>
      <c r="M20" s="37">
        <v>1</v>
      </c>
      <c r="N20" s="37">
        <v>0</v>
      </c>
      <c r="O20" s="37">
        <v>1</v>
      </c>
      <c r="P20" s="37">
        <v>0</v>
      </c>
      <c r="Q20" s="37">
        <f t="shared" ref="Q20:Q27" si="8">SUM(O20:P20)</f>
        <v>1</v>
      </c>
      <c r="R20" s="37">
        <v>0</v>
      </c>
      <c r="S20" s="37">
        <v>0</v>
      </c>
      <c r="T20" s="37">
        <v>0</v>
      </c>
      <c r="U20" s="37">
        <f t="shared" si="5"/>
        <v>0</v>
      </c>
      <c r="V20" s="357">
        <f t="shared" si="6"/>
        <v>2</v>
      </c>
      <c r="W20" s="37"/>
      <c r="X20" s="77"/>
      <c r="Y20" s="77"/>
    </row>
    <row r="21" spans="1:28" s="75" customFormat="1" ht="12" customHeight="1">
      <c r="A21" s="93">
        <v>2</v>
      </c>
      <c r="B21" s="93">
        <v>4</v>
      </c>
      <c r="C21" s="93">
        <v>10</v>
      </c>
      <c r="D21" s="2212"/>
      <c r="E21" s="359" t="s">
        <v>31</v>
      </c>
      <c r="F21" s="356"/>
      <c r="G21" s="356">
        <v>0</v>
      </c>
      <c r="H21" s="37">
        <v>0</v>
      </c>
      <c r="I21" s="37">
        <v>0</v>
      </c>
      <c r="J21" s="37">
        <v>0</v>
      </c>
      <c r="K21" s="37">
        <v>0</v>
      </c>
      <c r="L21" s="37">
        <v>0</v>
      </c>
      <c r="M21" s="37">
        <f t="shared" ref="M21:M27" si="9">SUM(K21:L21)</f>
        <v>0</v>
      </c>
      <c r="N21" s="37">
        <v>0</v>
      </c>
      <c r="O21" s="37">
        <v>0</v>
      </c>
      <c r="P21" s="37">
        <v>0</v>
      </c>
      <c r="Q21" s="37">
        <v>0</v>
      </c>
      <c r="R21" s="37">
        <v>0</v>
      </c>
      <c r="S21" s="37">
        <v>0</v>
      </c>
      <c r="T21" s="37">
        <v>0</v>
      </c>
      <c r="U21" s="37">
        <f t="shared" si="5"/>
        <v>0</v>
      </c>
      <c r="V21" s="38">
        <f t="shared" si="6"/>
        <v>0</v>
      </c>
      <c r="W21" s="37"/>
      <c r="X21" s="77"/>
      <c r="Y21" s="77"/>
    </row>
    <row r="22" spans="1:28" s="75" customFormat="1" ht="12" customHeight="1">
      <c r="A22" s="93">
        <v>2</v>
      </c>
      <c r="B22" s="93">
        <v>4</v>
      </c>
      <c r="C22" s="93">
        <v>10</v>
      </c>
      <c r="D22" s="2212"/>
      <c r="E22" s="359" t="s">
        <v>32</v>
      </c>
      <c r="F22" s="356"/>
      <c r="G22" s="356">
        <v>0</v>
      </c>
      <c r="H22" s="37">
        <v>0</v>
      </c>
      <c r="I22" s="37">
        <f t="shared" si="7"/>
        <v>0</v>
      </c>
      <c r="J22" s="37">
        <v>0</v>
      </c>
      <c r="K22" s="37">
        <v>0</v>
      </c>
      <c r="L22" s="37">
        <v>0</v>
      </c>
      <c r="M22" s="37">
        <f t="shared" si="9"/>
        <v>0</v>
      </c>
      <c r="N22" s="37">
        <v>0</v>
      </c>
      <c r="O22" s="37">
        <v>0</v>
      </c>
      <c r="P22" s="37">
        <v>0</v>
      </c>
      <c r="Q22" s="37">
        <f t="shared" si="8"/>
        <v>0</v>
      </c>
      <c r="R22" s="37">
        <v>0</v>
      </c>
      <c r="S22" s="37">
        <v>0</v>
      </c>
      <c r="T22" s="37">
        <v>0</v>
      </c>
      <c r="U22" s="37">
        <f t="shared" si="5"/>
        <v>0</v>
      </c>
      <c r="V22" s="38">
        <f t="shared" si="6"/>
        <v>0</v>
      </c>
      <c r="W22" s="37"/>
      <c r="X22" s="77"/>
      <c r="Y22" s="77"/>
    </row>
    <row r="23" spans="1:28" s="75" customFormat="1" ht="12" customHeight="1">
      <c r="A23" s="93">
        <v>2</v>
      </c>
      <c r="B23" s="93">
        <v>4</v>
      </c>
      <c r="C23" s="93">
        <v>3</v>
      </c>
      <c r="D23" s="2212"/>
      <c r="E23" s="359" t="s">
        <v>131</v>
      </c>
      <c r="F23" s="356"/>
      <c r="G23" s="356">
        <v>0</v>
      </c>
      <c r="H23" s="37">
        <v>1</v>
      </c>
      <c r="I23" s="37">
        <f t="shared" si="7"/>
        <v>1</v>
      </c>
      <c r="J23" s="37">
        <v>0</v>
      </c>
      <c r="K23" s="37">
        <v>0</v>
      </c>
      <c r="L23" s="37">
        <v>0</v>
      </c>
      <c r="M23" s="37">
        <f t="shared" si="9"/>
        <v>0</v>
      </c>
      <c r="N23" s="37">
        <v>0</v>
      </c>
      <c r="O23" s="37">
        <v>0</v>
      </c>
      <c r="P23" s="37">
        <v>0</v>
      </c>
      <c r="Q23" s="37">
        <f t="shared" si="8"/>
        <v>0</v>
      </c>
      <c r="R23" s="37">
        <v>0</v>
      </c>
      <c r="S23" s="37">
        <v>0</v>
      </c>
      <c r="T23" s="37">
        <v>0</v>
      </c>
      <c r="U23" s="37">
        <f t="shared" si="5"/>
        <v>0</v>
      </c>
      <c r="V23" s="38">
        <f t="shared" si="6"/>
        <v>1</v>
      </c>
      <c r="W23" s="37"/>
      <c r="X23" s="77"/>
      <c r="Y23" s="77"/>
    </row>
    <row r="24" spans="1:28" s="75" customFormat="1" ht="12" customHeight="1">
      <c r="A24" s="93">
        <v>2</v>
      </c>
      <c r="B24" s="93">
        <v>4</v>
      </c>
      <c r="C24" s="93">
        <v>7</v>
      </c>
      <c r="D24" s="2212"/>
      <c r="E24" s="359" t="s">
        <v>132</v>
      </c>
      <c r="F24" s="356"/>
      <c r="G24" s="356">
        <v>0</v>
      </c>
      <c r="H24" s="37">
        <v>0</v>
      </c>
      <c r="I24" s="37">
        <f t="shared" si="7"/>
        <v>0</v>
      </c>
      <c r="J24" s="37">
        <v>0</v>
      </c>
      <c r="K24" s="37">
        <v>0</v>
      </c>
      <c r="L24" s="37">
        <v>0</v>
      </c>
      <c r="M24" s="37">
        <f t="shared" si="9"/>
        <v>0</v>
      </c>
      <c r="N24" s="37">
        <v>0</v>
      </c>
      <c r="O24" s="37">
        <v>0</v>
      </c>
      <c r="P24" s="37">
        <v>0</v>
      </c>
      <c r="Q24" s="37">
        <f t="shared" si="8"/>
        <v>0</v>
      </c>
      <c r="R24" s="37">
        <v>0</v>
      </c>
      <c r="S24" s="37">
        <v>0</v>
      </c>
      <c r="T24" s="37">
        <v>0</v>
      </c>
      <c r="U24" s="37">
        <f t="shared" si="5"/>
        <v>0</v>
      </c>
      <c r="V24" s="38">
        <f t="shared" si="6"/>
        <v>0</v>
      </c>
      <c r="W24" s="37"/>
      <c r="X24" s="77"/>
      <c r="Y24" s="77"/>
    </row>
    <row r="25" spans="1:28" s="75" customFormat="1" ht="12" customHeight="1">
      <c r="A25" s="93">
        <v>2</v>
      </c>
      <c r="B25" s="93">
        <v>4</v>
      </c>
      <c r="C25" s="93">
        <v>1</v>
      </c>
      <c r="D25" s="2212"/>
      <c r="E25" s="359" t="s">
        <v>35</v>
      </c>
      <c r="F25" s="356"/>
      <c r="G25" s="356">
        <v>0</v>
      </c>
      <c r="H25" s="37">
        <v>0</v>
      </c>
      <c r="I25" s="37">
        <f t="shared" si="7"/>
        <v>0</v>
      </c>
      <c r="J25" s="37">
        <v>0</v>
      </c>
      <c r="K25" s="37">
        <v>0</v>
      </c>
      <c r="L25" s="37">
        <v>0</v>
      </c>
      <c r="M25" s="37">
        <f t="shared" si="9"/>
        <v>0</v>
      </c>
      <c r="N25" s="37">
        <v>0</v>
      </c>
      <c r="O25" s="37">
        <v>0</v>
      </c>
      <c r="P25" s="37">
        <v>0</v>
      </c>
      <c r="Q25" s="37">
        <f t="shared" si="8"/>
        <v>0</v>
      </c>
      <c r="R25" s="37">
        <v>0</v>
      </c>
      <c r="S25" s="37">
        <v>0</v>
      </c>
      <c r="T25" s="37"/>
      <c r="U25" s="37">
        <f t="shared" si="5"/>
        <v>0</v>
      </c>
      <c r="V25" s="38">
        <f t="shared" si="6"/>
        <v>0</v>
      </c>
      <c r="W25" s="37"/>
      <c r="X25" s="77"/>
      <c r="Y25" s="77"/>
    </row>
    <row r="26" spans="1:28" s="75" customFormat="1" ht="12" customHeight="1">
      <c r="A26" s="93">
        <v>2</v>
      </c>
      <c r="B26" s="93">
        <v>4</v>
      </c>
      <c r="C26" s="93">
        <v>9</v>
      </c>
      <c r="D26" s="2212"/>
      <c r="E26" s="359" t="s">
        <v>133</v>
      </c>
      <c r="F26" s="356"/>
      <c r="G26" s="356">
        <v>0</v>
      </c>
      <c r="H26" s="37">
        <v>0</v>
      </c>
      <c r="I26" s="37">
        <f t="shared" si="7"/>
        <v>0</v>
      </c>
      <c r="J26" s="37">
        <v>0</v>
      </c>
      <c r="K26" s="37">
        <v>1</v>
      </c>
      <c r="L26" s="37">
        <v>2</v>
      </c>
      <c r="M26" s="37">
        <f t="shared" si="9"/>
        <v>3</v>
      </c>
      <c r="N26" s="37">
        <v>0</v>
      </c>
      <c r="O26" s="37">
        <v>0</v>
      </c>
      <c r="P26" s="37">
        <v>0</v>
      </c>
      <c r="Q26" s="37">
        <f t="shared" si="8"/>
        <v>0</v>
      </c>
      <c r="R26" s="37">
        <v>0</v>
      </c>
      <c r="S26" s="37">
        <v>0</v>
      </c>
      <c r="T26" s="37">
        <v>0</v>
      </c>
      <c r="U26" s="37">
        <f t="shared" si="5"/>
        <v>0</v>
      </c>
      <c r="V26" s="38">
        <f t="shared" si="6"/>
        <v>3</v>
      </c>
      <c r="W26" s="37"/>
      <c r="X26" s="77"/>
      <c r="Y26" s="77"/>
    </row>
    <row r="27" spans="1:28" s="75" customFormat="1" ht="12" customHeight="1">
      <c r="A27" s="93">
        <v>2</v>
      </c>
      <c r="B27" s="93">
        <v>4</v>
      </c>
      <c r="C27" s="93">
        <v>11</v>
      </c>
      <c r="D27" s="2212"/>
      <c r="E27" s="360" t="s">
        <v>37</v>
      </c>
      <c r="F27" s="356"/>
      <c r="G27" s="356">
        <v>0</v>
      </c>
      <c r="H27" s="37">
        <v>0</v>
      </c>
      <c r="I27" s="37">
        <f t="shared" si="7"/>
        <v>0</v>
      </c>
      <c r="J27" s="37">
        <v>0</v>
      </c>
      <c r="K27" s="356">
        <v>0</v>
      </c>
      <c r="L27" s="37">
        <v>0</v>
      </c>
      <c r="M27" s="37">
        <f t="shared" si="9"/>
        <v>0</v>
      </c>
      <c r="N27" s="37">
        <v>0</v>
      </c>
      <c r="O27" s="356">
        <v>0</v>
      </c>
      <c r="P27" s="37">
        <v>0</v>
      </c>
      <c r="Q27" s="37">
        <f t="shared" si="8"/>
        <v>0</v>
      </c>
      <c r="R27" s="37">
        <v>0</v>
      </c>
      <c r="S27" s="356">
        <v>0</v>
      </c>
      <c r="T27" s="37">
        <v>0</v>
      </c>
      <c r="U27" s="37">
        <f t="shared" si="5"/>
        <v>0</v>
      </c>
      <c r="V27" s="38">
        <f t="shared" si="6"/>
        <v>0</v>
      </c>
      <c r="W27" s="37"/>
      <c r="X27" s="77"/>
      <c r="Y27" s="2297"/>
      <c r="Z27" s="2297"/>
      <c r="AA27" s="2297"/>
      <c r="AB27" s="2297"/>
    </row>
    <row r="28" spans="1:28" s="75" customFormat="1" ht="12" customHeight="1">
      <c r="A28" s="93"/>
      <c r="B28" s="93"/>
      <c r="C28" s="93"/>
      <c r="D28" s="2213"/>
      <c r="E28" s="360" t="s">
        <v>38</v>
      </c>
      <c r="F28" s="356"/>
      <c r="G28" s="356">
        <v>0</v>
      </c>
      <c r="H28" s="37">
        <v>0</v>
      </c>
      <c r="I28" s="37">
        <v>0</v>
      </c>
      <c r="J28" s="37"/>
      <c r="K28" s="356">
        <v>0</v>
      </c>
      <c r="L28" s="37">
        <v>0</v>
      </c>
      <c r="M28" s="37">
        <v>0</v>
      </c>
      <c r="N28" s="37"/>
      <c r="O28" s="356">
        <v>0</v>
      </c>
      <c r="P28" s="37">
        <v>0</v>
      </c>
      <c r="Q28" s="37">
        <v>0</v>
      </c>
      <c r="R28" s="37"/>
      <c r="S28" s="356">
        <v>0</v>
      </c>
      <c r="T28" s="37">
        <v>0</v>
      </c>
      <c r="U28" s="37">
        <v>0</v>
      </c>
      <c r="V28" s="38">
        <v>0</v>
      </c>
      <c r="W28" s="37"/>
      <c r="X28" s="77"/>
      <c r="Y28" s="2297"/>
      <c r="Z28" s="2297"/>
      <c r="AA28" s="2297"/>
      <c r="AB28" s="2297"/>
    </row>
    <row r="29" spans="1:28" s="75" customFormat="1" ht="12.75" customHeight="1">
      <c r="A29" s="93"/>
      <c r="B29" s="93"/>
      <c r="C29" s="93"/>
      <c r="D29" s="2211">
        <v>1403</v>
      </c>
      <c r="E29" s="29" t="s">
        <v>39</v>
      </c>
      <c r="F29" s="30"/>
      <c r="G29" s="30">
        <f>SUM(G30:G32)</f>
        <v>0</v>
      </c>
      <c r="H29" s="30">
        <f>SUM(H30:H32)</f>
        <v>1</v>
      </c>
      <c r="I29" s="30">
        <f t="shared" ref="I29:I38" si="10">SUM(G29:H29)</f>
        <v>1</v>
      </c>
      <c r="J29" s="30"/>
      <c r="K29" s="30">
        <f>SUM(K30:K32)</f>
        <v>0</v>
      </c>
      <c r="L29" s="30">
        <f>SUM(L30:L32)</f>
        <v>2</v>
      </c>
      <c r="M29" s="30">
        <f t="shared" ref="M29:M38" si="11">SUM(K29:L29)</f>
        <v>2</v>
      </c>
      <c r="N29" s="30"/>
      <c r="O29" s="30">
        <f>SUM(O30:O32)</f>
        <v>0</v>
      </c>
      <c r="P29" s="30">
        <f>SUM(P30:P32)</f>
        <v>0</v>
      </c>
      <c r="Q29" s="30">
        <f t="shared" ref="Q29:Q38" si="12">SUM(O29:P29)</f>
        <v>0</v>
      </c>
      <c r="R29" s="30"/>
      <c r="S29" s="30">
        <f>SUM(S30:S32)</f>
        <v>0</v>
      </c>
      <c r="T29" s="30">
        <f>SUM(T30:T32)</f>
        <v>0</v>
      </c>
      <c r="U29" s="30">
        <f t="shared" ref="U29:U38" si="13">SUM(S29:T29)</f>
        <v>0</v>
      </c>
      <c r="V29" s="365">
        <f t="shared" ref="V29:V38" si="14">SUM(I29,M29,Q29+U29)</f>
        <v>3</v>
      </c>
      <c r="W29" s="361"/>
      <c r="X29" s="77"/>
      <c r="Y29" s="2297"/>
      <c r="Z29" s="2297"/>
      <c r="AA29" s="2297"/>
      <c r="AB29" s="2297"/>
    </row>
    <row r="30" spans="1:28" s="75" customFormat="1" ht="12" customHeight="1">
      <c r="A30" s="93">
        <v>3</v>
      </c>
      <c r="B30" s="93">
        <v>5</v>
      </c>
      <c r="C30" s="93">
        <v>11</v>
      </c>
      <c r="D30" s="2212"/>
      <c r="E30" s="360" t="s">
        <v>40</v>
      </c>
      <c r="F30" s="356"/>
      <c r="G30" s="356">
        <v>0</v>
      </c>
      <c r="H30" s="361">
        <v>1</v>
      </c>
      <c r="I30" s="361">
        <f t="shared" si="10"/>
        <v>1</v>
      </c>
      <c r="J30" s="361">
        <v>0</v>
      </c>
      <c r="K30" s="361">
        <v>0</v>
      </c>
      <c r="L30" s="361">
        <v>1</v>
      </c>
      <c r="M30" s="361">
        <f t="shared" si="11"/>
        <v>1</v>
      </c>
      <c r="N30" s="361">
        <v>0</v>
      </c>
      <c r="O30" s="361">
        <v>0</v>
      </c>
      <c r="P30" s="361">
        <v>0</v>
      </c>
      <c r="Q30" s="361">
        <f t="shared" si="12"/>
        <v>0</v>
      </c>
      <c r="R30" s="361">
        <v>0</v>
      </c>
      <c r="S30" s="361">
        <v>0</v>
      </c>
      <c r="T30" s="361">
        <v>0</v>
      </c>
      <c r="U30" s="361">
        <v>0</v>
      </c>
      <c r="V30" s="357">
        <f t="shared" si="14"/>
        <v>2</v>
      </c>
      <c r="W30" s="361"/>
      <c r="X30" s="77"/>
      <c r="Y30" s="2297"/>
      <c r="Z30" s="2297"/>
      <c r="AA30" s="2297"/>
      <c r="AB30" s="2297"/>
    </row>
    <row r="31" spans="1:28" s="75" customFormat="1" ht="12" customHeight="1">
      <c r="A31" s="93">
        <v>3</v>
      </c>
      <c r="B31" s="93">
        <v>5</v>
      </c>
      <c r="C31" s="93">
        <v>8</v>
      </c>
      <c r="D31" s="2212"/>
      <c r="E31" s="360" t="s">
        <v>41</v>
      </c>
      <c r="F31" s="356"/>
      <c r="G31" s="356">
        <v>0</v>
      </c>
      <c r="H31" s="356">
        <v>0</v>
      </c>
      <c r="I31" s="361">
        <v>0</v>
      </c>
      <c r="J31" s="361">
        <v>0</v>
      </c>
      <c r="K31" s="361">
        <v>0</v>
      </c>
      <c r="L31" s="361">
        <v>0</v>
      </c>
      <c r="M31" s="361">
        <f t="shared" si="11"/>
        <v>0</v>
      </c>
      <c r="N31" s="361">
        <v>0</v>
      </c>
      <c r="O31" s="361">
        <v>0</v>
      </c>
      <c r="P31" s="361">
        <v>0</v>
      </c>
      <c r="Q31" s="361">
        <f t="shared" si="12"/>
        <v>0</v>
      </c>
      <c r="R31" s="361">
        <v>0</v>
      </c>
      <c r="S31" s="361">
        <v>0</v>
      </c>
      <c r="T31" s="361">
        <v>0</v>
      </c>
      <c r="U31" s="361">
        <f t="shared" si="13"/>
        <v>0</v>
      </c>
      <c r="V31" s="38">
        <f t="shared" si="14"/>
        <v>0</v>
      </c>
      <c r="W31" s="361"/>
      <c r="X31" s="77"/>
      <c r="Y31" s="2297"/>
      <c r="Z31" s="2297"/>
      <c r="AA31" s="2297"/>
      <c r="AB31" s="2297"/>
    </row>
    <row r="32" spans="1:28" s="75" customFormat="1" ht="12" customHeight="1">
      <c r="A32" s="93">
        <v>3</v>
      </c>
      <c r="B32" s="93">
        <v>5</v>
      </c>
      <c r="C32" s="93">
        <v>10</v>
      </c>
      <c r="D32" s="2212"/>
      <c r="E32" s="360" t="s">
        <v>42</v>
      </c>
      <c r="F32" s="356"/>
      <c r="G32" s="356">
        <v>0</v>
      </c>
      <c r="H32" s="356">
        <v>0</v>
      </c>
      <c r="I32" s="361">
        <f t="shared" si="10"/>
        <v>0</v>
      </c>
      <c r="J32" s="361">
        <v>0</v>
      </c>
      <c r="K32" s="361">
        <v>0</v>
      </c>
      <c r="L32" s="361">
        <v>1</v>
      </c>
      <c r="M32" s="361">
        <f t="shared" si="11"/>
        <v>1</v>
      </c>
      <c r="N32" s="361">
        <v>0</v>
      </c>
      <c r="O32" s="361">
        <v>0</v>
      </c>
      <c r="P32" s="361">
        <v>0</v>
      </c>
      <c r="Q32" s="361">
        <f t="shared" si="12"/>
        <v>0</v>
      </c>
      <c r="R32" s="361">
        <v>0</v>
      </c>
      <c r="S32" s="361">
        <v>0</v>
      </c>
      <c r="T32" s="361">
        <v>0</v>
      </c>
      <c r="U32" s="361">
        <f t="shared" si="13"/>
        <v>0</v>
      </c>
      <c r="V32" s="38">
        <f t="shared" si="14"/>
        <v>1</v>
      </c>
      <c r="W32" s="121"/>
      <c r="X32" s="77"/>
      <c r="Y32" s="2297"/>
      <c r="Z32" s="2297"/>
      <c r="AA32" s="2297"/>
      <c r="AB32" s="2297"/>
    </row>
    <row r="33" spans="1:25" s="75" customFormat="1" ht="12.75" customHeight="1">
      <c r="A33" s="93"/>
      <c r="B33" s="93"/>
      <c r="C33" s="93"/>
      <c r="D33" s="2204">
        <v>1404</v>
      </c>
      <c r="E33" s="29" t="s">
        <v>43</v>
      </c>
      <c r="F33" s="30"/>
      <c r="G33" s="30">
        <f>SUM(G34:G35)</f>
        <v>3</v>
      </c>
      <c r="H33" s="30">
        <f>SUM(H34:H35)</f>
        <v>0</v>
      </c>
      <c r="I33" s="364">
        <f t="shared" si="10"/>
        <v>3</v>
      </c>
      <c r="J33" s="364"/>
      <c r="K33" s="364">
        <f>SUM(K34:K35)</f>
        <v>7</v>
      </c>
      <c r="L33" s="364">
        <f>SUM(L34:L35)</f>
        <v>1</v>
      </c>
      <c r="M33" s="364">
        <f t="shared" si="11"/>
        <v>8</v>
      </c>
      <c r="N33" s="364"/>
      <c r="O33" s="364">
        <f>SUM(O34:O35)</f>
        <v>0</v>
      </c>
      <c r="P33" s="364">
        <f>SUM(P34:P35)</f>
        <v>0</v>
      </c>
      <c r="Q33" s="364">
        <f t="shared" si="12"/>
        <v>0</v>
      </c>
      <c r="R33" s="364"/>
      <c r="S33" s="364">
        <f>SUM(S34:S35)</f>
        <v>0</v>
      </c>
      <c r="T33" s="364">
        <f>SUM(T34:T35)</f>
        <v>0</v>
      </c>
      <c r="U33" s="364">
        <f t="shared" si="13"/>
        <v>0</v>
      </c>
      <c r="V33" s="365">
        <f t="shared" si="14"/>
        <v>11</v>
      </c>
      <c r="W33" s="361"/>
      <c r="X33" s="77"/>
      <c r="Y33" s="77"/>
    </row>
    <row r="34" spans="1:25" s="75" customFormat="1" ht="12" customHeight="1">
      <c r="A34" s="93">
        <v>4</v>
      </c>
      <c r="B34" s="93">
        <v>6</v>
      </c>
      <c r="C34" s="93">
        <v>11</v>
      </c>
      <c r="D34" s="2205"/>
      <c r="E34" s="359" t="s">
        <v>128</v>
      </c>
      <c r="F34" s="356"/>
      <c r="G34" s="361">
        <v>2</v>
      </c>
      <c r="H34" s="361">
        <v>0</v>
      </c>
      <c r="I34" s="361">
        <f t="shared" si="10"/>
        <v>2</v>
      </c>
      <c r="J34" s="361">
        <v>0</v>
      </c>
      <c r="K34" s="361">
        <v>2</v>
      </c>
      <c r="L34" s="361">
        <v>0</v>
      </c>
      <c r="M34" s="361">
        <f t="shared" si="11"/>
        <v>2</v>
      </c>
      <c r="N34" s="361">
        <v>0</v>
      </c>
      <c r="O34" s="361">
        <v>0</v>
      </c>
      <c r="P34" s="361">
        <v>0</v>
      </c>
      <c r="Q34" s="361">
        <v>0</v>
      </c>
      <c r="R34" s="361">
        <v>0</v>
      </c>
      <c r="S34" s="361">
        <v>0</v>
      </c>
      <c r="T34" s="361">
        <v>0</v>
      </c>
      <c r="U34" s="361">
        <f t="shared" si="13"/>
        <v>0</v>
      </c>
      <c r="V34" s="357">
        <f t="shared" si="14"/>
        <v>4</v>
      </c>
      <c r="W34" s="366"/>
      <c r="X34" s="77"/>
      <c r="Y34" s="77"/>
    </row>
    <row r="35" spans="1:25" s="75" customFormat="1" ht="12" customHeight="1">
      <c r="A35" s="93">
        <v>4</v>
      </c>
      <c r="B35" s="93">
        <v>6</v>
      </c>
      <c r="C35" s="93">
        <v>11</v>
      </c>
      <c r="D35" s="2205"/>
      <c r="E35" s="359" t="s">
        <v>45</v>
      </c>
      <c r="F35" s="356"/>
      <c r="G35" s="361">
        <v>1</v>
      </c>
      <c r="H35" s="361">
        <v>0</v>
      </c>
      <c r="I35" s="361">
        <f t="shared" si="10"/>
        <v>1</v>
      </c>
      <c r="J35" s="361">
        <v>0</v>
      </c>
      <c r="K35" s="361">
        <v>5</v>
      </c>
      <c r="L35" s="361">
        <v>1</v>
      </c>
      <c r="M35" s="361">
        <f t="shared" si="11"/>
        <v>6</v>
      </c>
      <c r="N35" s="361">
        <v>0</v>
      </c>
      <c r="O35" s="361">
        <v>0</v>
      </c>
      <c r="P35" s="361">
        <v>0</v>
      </c>
      <c r="Q35" s="361">
        <f t="shared" si="12"/>
        <v>0</v>
      </c>
      <c r="R35" s="361">
        <v>0</v>
      </c>
      <c r="S35" s="361">
        <v>0</v>
      </c>
      <c r="T35" s="361">
        <v>0</v>
      </c>
      <c r="U35" s="361">
        <f t="shared" si="13"/>
        <v>0</v>
      </c>
      <c r="V35" s="38">
        <f t="shared" si="14"/>
        <v>7</v>
      </c>
      <c r="W35" s="366"/>
    </row>
    <row r="36" spans="1:25" s="75" customFormat="1" ht="12.75" customHeight="1">
      <c r="A36" s="93"/>
      <c r="B36" s="93"/>
      <c r="C36" s="93"/>
      <c r="D36" s="2211">
        <v>1405</v>
      </c>
      <c r="E36" s="13" t="s">
        <v>46</v>
      </c>
      <c r="F36" s="34"/>
      <c r="G36" s="31">
        <f>SUM(G37:G40)</f>
        <v>4</v>
      </c>
      <c r="H36" s="31">
        <f>SUM(H37:H40)</f>
        <v>4</v>
      </c>
      <c r="I36" s="31">
        <f>SUM(G36:H36)</f>
        <v>8</v>
      </c>
      <c r="J36" s="30"/>
      <c r="K36" s="31">
        <f>SUM(K37:K40)</f>
        <v>11</v>
      </c>
      <c r="L36" s="31">
        <f>SUM(L37:L40)</f>
        <v>9</v>
      </c>
      <c r="M36" s="30">
        <f t="shared" si="11"/>
        <v>20</v>
      </c>
      <c r="N36" s="30"/>
      <c r="O36" s="31">
        <f>SUM(O37:O40)</f>
        <v>1</v>
      </c>
      <c r="P36" s="31">
        <f>SUM(P37:P40)</f>
        <v>0</v>
      </c>
      <c r="Q36" s="30">
        <f t="shared" si="12"/>
        <v>1</v>
      </c>
      <c r="R36" s="30"/>
      <c r="S36" s="31">
        <f>SUM(S37:S40)</f>
        <v>0</v>
      </c>
      <c r="T36" s="31">
        <f>SUM(T37:T40)</f>
        <v>0</v>
      </c>
      <c r="U36" s="30">
        <f t="shared" si="13"/>
        <v>0</v>
      </c>
      <c r="V36" s="33">
        <f t="shared" si="14"/>
        <v>29</v>
      </c>
      <c r="W36" s="367"/>
    </row>
    <row r="37" spans="1:25" s="75" customFormat="1" ht="12" customHeight="1">
      <c r="A37" s="93">
        <v>5</v>
      </c>
      <c r="B37" s="93">
        <v>4</v>
      </c>
      <c r="C37" s="93">
        <v>8</v>
      </c>
      <c r="D37" s="2212"/>
      <c r="E37" s="359" t="s">
        <v>47</v>
      </c>
      <c r="F37" s="356"/>
      <c r="G37" s="361">
        <v>3</v>
      </c>
      <c r="H37" s="361">
        <v>2</v>
      </c>
      <c r="I37" s="361">
        <f t="shared" si="10"/>
        <v>5</v>
      </c>
      <c r="J37" s="361">
        <v>0</v>
      </c>
      <c r="K37" s="361">
        <v>3</v>
      </c>
      <c r="L37" s="361">
        <v>4</v>
      </c>
      <c r="M37" s="361">
        <f t="shared" si="11"/>
        <v>7</v>
      </c>
      <c r="N37" s="361">
        <v>0</v>
      </c>
      <c r="O37" s="361">
        <v>1</v>
      </c>
      <c r="P37" s="361">
        <v>0</v>
      </c>
      <c r="Q37" s="361">
        <f t="shared" si="12"/>
        <v>1</v>
      </c>
      <c r="R37" s="361">
        <v>0</v>
      </c>
      <c r="S37" s="361">
        <v>0</v>
      </c>
      <c r="T37" s="361">
        <v>0</v>
      </c>
      <c r="U37" s="361">
        <f t="shared" si="13"/>
        <v>0</v>
      </c>
      <c r="V37" s="38">
        <f t="shared" si="14"/>
        <v>13</v>
      </c>
      <c r="W37" s="367"/>
    </row>
    <row r="38" spans="1:25" s="75" customFormat="1" ht="12" customHeight="1">
      <c r="A38" s="93">
        <v>5</v>
      </c>
      <c r="B38" s="93">
        <v>5</v>
      </c>
      <c r="C38" s="93">
        <v>11</v>
      </c>
      <c r="D38" s="2212"/>
      <c r="E38" s="359" t="s">
        <v>48</v>
      </c>
      <c r="F38" s="356"/>
      <c r="G38" s="361">
        <v>1</v>
      </c>
      <c r="H38" s="361">
        <v>1</v>
      </c>
      <c r="I38" s="361">
        <f t="shared" si="10"/>
        <v>2</v>
      </c>
      <c r="J38" s="361">
        <v>0</v>
      </c>
      <c r="K38" s="361">
        <v>8</v>
      </c>
      <c r="L38" s="361">
        <v>5</v>
      </c>
      <c r="M38" s="361">
        <f t="shared" si="11"/>
        <v>13</v>
      </c>
      <c r="N38" s="361">
        <v>0</v>
      </c>
      <c r="O38" s="361">
        <v>0</v>
      </c>
      <c r="P38" s="361">
        <v>0</v>
      </c>
      <c r="Q38" s="361">
        <f t="shared" si="12"/>
        <v>0</v>
      </c>
      <c r="R38" s="361">
        <v>0</v>
      </c>
      <c r="S38" s="361">
        <v>0</v>
      </c>
      <c r="T38" s="361">
        <v>0</v>
      </c>
      <c r="U38" s="361">
        <f t="shared" si="13"/>
        <v>0</v>
      </c>
      <c r="V38" s="38">
        <f t="shared" si="14"/>
        <v>15</v>
      </c>
      <c r="W38" s="367"/>
    </row>
    <row r="39" spans="1:25" s="75" customFormat="1" ht="12" customHeight="1">
      <c r="A39" s="93"/>
      <c r="B39" s="93"/>
      <c r="C39" s="93"/>
      <c r="D39" s="2212"/>
      <c r="E39" s="359" t="s">
        <v>49</v>
      </c>
      <c r="F39" s="356"/>
      <c r="G39" s="37">
        <v>0</v>
      </c>
      <c r="H39" s="37">
        <v>1</v>
      </c>
      <c r="I39" s="37">
        <f>SUM(G39:H39)</f>
        <v>1</v>
      </c>
      <c r="J39" s="37">
        <v>0</v>
      </c>
      <c r="K39" s="37">
        <v>0</v>
      </c>
      <c r="L39" s="37">
        <v>0</v>
      </c>
      <c r="M39" s="37">
        <f>SUM(K39:L39)</f>
        <v>0</v>
      </c>
      <c r="N39" s="37">
        <v>0</v>
      </c>
      <c r="O39" s="37">
        <v>0</v>
      </c>
      <c r="P39" s="37">
        <v>0</v>
      </c>
      <c r="Q39" s="37">
        <f>SUM(O39:P39)</f>
        <v>0</v>
      </c>
      <c r="R39" s="37">
        <v>0</v>
      </c>
      <c r="S39" s="37">
        <v>0</v>
      </c>
      <c r="T39" s="37">
        <v>0</v>
      </c>
      <c r="U39" s="37">
        <f>SUM(S39:T39)</f>
        <v>0</v>
      </c>
      <c r="V39" s="38">
        <f>SUM(I39,M39,Q39+U39)</f>
        <v>1</v>
      </c>
      <c r="W39" s="367"/>
    </row>
    <row r="40" spans="1:25" s="75" customFormat="1" ht="12" customHeight="1">
      <c r="A40" s="93"/>
      <c r="B40" s="93"/>
      <c r="C40" s="93"/>
      <c r="D40" s="2213"/>
      <c r="E40" s="359" t="s">
        <v>50</v>
      </c>
      <c r="F40" s="356"/>
      <c r="G40" s="37">
        <v>0</v>
      </c>
      <c r="H40" s="37">
        <v>0</v>
      </c>
      <c r="I40" s="37">
        <f>SUM(G40:H40)</f>
        <v>0</v>
      </c>
      <c r="J40" s="37"/>
      <c r="K40" s="37">
        <v>0</v>
      </c>
      <c r="L40" s="37">
        <v>0</v>
      </c>
      <c r="M40" s="37">
        <f>SUM(K40:L40)</f>
        <v>0</v>
      </c>
      <c r="N40" s="37"/>
      <c r="O40" s="37">
        <v>0</v>
      </c>
      <c r="P40" s="37">
        <v>0</v>
      </c>
      <c r="Q40" s="37">
        <f>SUM(O40:P40)</f>
        <v>0</v>
      </c>
      <c r="R40" s="37"/>
      <c r="S40" s="37">
        <v>0</v>
      </c>
      <c r="T40" s="37">
        <v>0</v>
      </c>
      <c r="U40" s="37">
        <f>SUM(S40:T40)</f>
        <v>0</v>
      </c>
      <c r="V40" s="38">
        <f>SUM(I40,M40,Q40+U40)</f>
        <v>0</v>
      </c>
      <c r="W40" s="367"/>
    </row>
    <row r="41" spans="1:25" s="75" customFormat="1" ht="12.75" customHeight="1">
      <c r="A41" s="93"/>
      <c r="B41" s="93"/>
      <c r="C41" s="93"/>
      <c r="D41" s="2211">
        <v>1406</v>
      </c>
      <c r="E41" s="29" t="s">
        <v>51</v>
      </c>
      <c r="F41" s="30"/>
      <c r="G41" s="30">
        <f>SUM(G42:G46)</f>
        <v>1</v>
      </c>
      <c r="H41" s="30">
        <f>SUM(H42:H46)</f>
        <v>0</v>
      </c>
      <c r="I41" s="31">
        <f t="shared" ref="I41:I61" si="15">SUM(G41:H41)</f>
        <v>1</v>
      </c>
      <c r="J41" s="31"/>
      <c r="K41" s="31">
        <f>SUM(K42:K46)</f>
        <v>4</v>
      </c>
      <c r="L41" s="31">
        <f>SUM(L42:L46)</f>
        <v>1</v>
      </c>
      <c r="M41" s="31">
        <f t="shared" ref="M41:M48" si="16">SUM(K41:L41)</f>
        <v>5</v>
      </c>
      <c r="N41" s="31"/>
      <c r="O41" s="31">
        <f>SUM(O42:O46)</f>
        <v>0</v>
      </c>
      <c r="P41" s="31">
        <f>SUM(P42:P46)</f>
        <v>0</v>
      </c>
      <c r="Q41" s="31">
        <f t="shared" ref="Q41:Q49" si="17">SUM(O41:P41)</f>
        <v>0</v>
      </c>
      <c r="R41" s="31"/>
      <c r="S41" s="31">
        <f>SUM(S42:S46)</f>
        <v>0</v>
      </c>
      <c r="T41" s="31">
        <f>SUM(T42:T46)</f>
        <v>0</v>
      </c>
      <c r="U41" s="31">
        <f t="shared" ref="U41:U48" si="18">SUM(S41:T41)</f>
        <v>0</v>
      </c>
      <c r="V41" s="365">
        <f t="shared" ref="V41:V58" si="19">SUM(I41,M41,Q41+U41)</f>
        <v>6</v>
      </c>
      <c r="W41" s="37"/>
    </row>
    <row r="42" spans="1:25" s="75" customFormat="1" ht="12" customHeight="1">
      <c r="A42" s="93">
        <v>6</v>
      </c>
      <c r="B42" s="93">
        <v>2</v>
      </c>
      <c r="C42" s="93">
        <v>11</v>
      </c>
      <c r="D42" s="2212"/>
      <c r="E42" s="359" t="s">
        <v>52</v>
      </c>
      <c r="F42" s="356"/>
      <c r="G42" s="37">
        <v>0</v>
      </c>
      <c r="H42" s="37">
        <v>0</v>
      </c>
      <c r="I42" s="37">
        <f t="shared" si="15"/>
        <v>0</v>
      </c>
      <c r="J42" s="37">
        <v>0</v>
      </c>
      <c r="K42" s="37">
        <v>2</v>
      </c>
      <c r="L42" s="37">
        <v>0</v>
      </c>
      <c r="M42" s="37">
        <f t="shared" si="16"/>
        <v>2</v>
      </c>
      <c r="N42" s="37">
        <v>0</v>
      </c>
      <c r="O42" s="37">
        <v>0</v>
      </c>
      <c r="P42" s="37">
        <v>0</v>
      </c>
      <c r="Q42" s="37">
        <f t="shared" si="17"/>
        <v>0</v>
      </c>
      <c r="R42" s="37">
        <v>0</v>
      </c>
      <c r="S42" s="37">
        <v>0</v>
      </c>
      <c r="T42" s="37">
        <v>0</v>
      </c>
      <c r="U42" s="37">
        <f t="shared" si="18"/>
        <v>0</v>
      </c>
      <c r="V42" s="357">
        <f t="shared" si="19"/>
        <v>2</v>
      </c>
      <c r="W42" s="37"/>
    </row>
    <row r="43" spans="1:25" s="75" customFormat="1" ht="12" customHeight="1">
      <c r="A43" s="93">
        <v>6</v>
      </c>
      <c r="B43" s="93">
        <v>2</v>
      </c>
      <c r="C43" s="93">
        <v>10</v>
      </c>
      <c r="D43" s="2212"/>
      <c r="E43" s="359" t="s">
        <v>95</v>
      </c>
      <c r="F43" s="356"/>
      <c r="G43" s="356">
        <v>0</v>
      </c>
      <c r="H43" s="37">
        <v>0</v>
      </c>
      <c r="I43" s="37">
        <f>SUM(G43:H43)</f>
        <v>0</v>
      </c>
      <c r="J43" s="37">
        <v>0</v>
      </c>
      <c r="K43" s="37">
        <v>1</v>
      </c>
      <c r="L43" s="37">
        <v>1</v>
      </c>
      <c r="M43" s="37">
        <f>SUM(K43:L43)</f>
        <v>2</v>
      </c>
      <c r="N43" s="37">
        <v>0</v>
      </c>
      <c r="O43" s="37">
        <v>0</v>
      </c>
      <c r="P43" s="37">
        <v>0</v>
      </c>
      <c r="Q43" s="37">
        <f>SUM(O43:P43)</f>
        <v>0</v>
      </c>
      <c r="R43" s="37">
        <v>0</v>
      </c>
      <c r="S43" s="37">
        <v>0</v>
      </c>
      <c r="T43" s="37">
        <v>0</v>
      </c>
      <c r="U43" s="37">
        <f>SUM(S43:T43)</f>
        <v>0</v>
      </c>
      <c r="V43" s="38">
        <f>SUM(I43,M43,Q43+U43)</f>
        <v>2</v>
      </c>
      <c r="W43" s="37"/>
    </row>
    <row r="44" spans="1:25" s="75" customFormat="1" ht="12" customHeight="1">
      <c r="A44" s="93">
        <v>6</v>
      </c>
      <c r="B44" s="93">
        <v>2</v>
      </c>
      <c r="C44" s="93">
        <v>10</v>
      </c>
      <c r="D44" s="2212"/>
      <c r="E44" s="359" t="s">
        <v>53</v>
      </c>
      <c r="F44" s="356"/>
      <c r="G44" s="37">
        <v>1</v>
      </c>
      <c r="H44" s="37">
        <v>0</v>
      </c>
      <c r="I44" s="37">
        <f t="shared" si="15"/>
        <v>1</v>
      </c>
      <c r="J44" s="37">
        <v>0</v>
      </c>
      <c r="K44" s="37">
        <v>1</v>
      </c>
      <c r="L44" s="37">
        <v>0</v>
      </c>
      <c r="M44" s="37">
        <f t="shared" si="16"/>
        <v>1</v>
      </c>
      <c r="N44" s="37">
        <v>0</v>
      </c>
      <c r="O44" s="37">
        <v>0</v>
      </c>
      <c r="P44" s="37">
        <v>0</v>
      </c>
      <c r="Q44" s="37">
        <f t="shared" si="17"/>
        <v>0</v>
      </c>
      <c r="R44" s="37">
        <v>0</v>
      </c>
      <c r="S44" s="37">
        <v>0</v>
      </c>
      <c r="T44" s="37">
        <v>0</v>
      </c>
      <c r="U44" s="37">
        <f t="shared" si="18"/>
        <v>0</v>
      </c>
      <c r="V44" s="38">
        <f t="shared" si="19"/>
        <v>2</v>
      </c>
      <c r="W44" s="37"/>
    </row>
    <row r="45" spans="1:25" s="75" customFormat="1" ht="12" customHeight="1">
      <c r="A45" s="93"/>
      <c r="B45" s="93"/>
      <c r="C45" s="93"/>
      <c r="D45" s="2212"/>
      <c r="E45" s="359" t="s">
        <v>96</v>
      </c>
      <c r="F45" s="356"/>
      <c r="G45" s="37">
        <v>0</v>
      </c>
      <c r="H45" s="37">
        <v>0</v>
      </c>
      <c r="I45" s="37">
        <f>SUM(G45:H45)</f>
        <v>0</v>
      </c>
      <c r="J45" s="37">
        <v>1</v>
      </c>
      <c r="K45" s="37">
        <v>0</v>
      </c>
      <c r="L45" s="37">
        <v>0</v>
      </c>
      <c r="M45" s="37">
        <f>SUM(K45:L45)</f>
        <v>0</v>
      </c>
      <c r="N45" s="37">
        <v>1</v>
      </c>
      <c r="O45" s="37">
        <v>0</v>
      </c>
      <c r="P45" s="37">
        <v>0</v>
      </c>
      <c r="Q45" s="37">
        <f>SUM(O45:P45)</f>
        <v>0</v>
      </c>
      <c r="R45" s="37">
        <v>1</v>
      </c>
      <c r="S45" s="37">
        <v>0</v>
      </c>
      <c r="T45" s="37">
        <v>0</v>
      </c>
      <c r="U45" s="37">
        <f>SUM(S45:T45)</f>
        <v>0</v>
      </c>
      <c r="V45" s="38">
        <f>SUM(I45,M45,Q45+U45)</f>
        <v>0</v>
      </c>
      <c r="W45" s="37"/>
    </row>
    <row r="46" spans="1:25" s="75" customFormat="1" ht="12" customHeight="1">
      <c r="A46" s="93">
        <v>6</v>
      </c>
      <c r="B46" s="93">
        <v>4</v>
      </c>
      <c r="C46" s="93">
        <v>11</v>
      </c>
      <c r="D46" s="2212"/>
      <c r="E46" s="359" t="s">
        <v>56</v>
      </c>
      <c r="F46" s="356"/>
      <c r="G46" s="37">
        <v>0</v>
      </c>
      <c r="H46" s="37">
        <v>0</v>
      </c>
      <c r="I46" s="37">
        <f t="shared" si="15"/>
        <v>0</v>
      </c>
      <c r="J46" s="37">
        <v>0</v>
      </c>
      <c r="K46" s="37">
        <v>0</v>
      </c>
      <c r="L46" s="37">
        <v>0</v>
      </c>
      <c r="M46" s="37">
        <f t="shared" si="16"/>
        <v>0</v>
      </c>
      <c r="N46" s="37">
        <v>0</v>
      </c>
      <c r="O46" s="37">
        <v>0</v>
      </c>
      <c r="P46" s="37">
        <v>0</v>
      </c>
      <c r="Q46" s="37">
        <f t="shared" si="17"/>
        <v>0</v>
      </c>
      <c r="R46" s="37">
        <v>0</v>
      </c>
      <c r="S46" s="37">
        <v>0</v>
      </c>
      <c r="T46" s="37">
        <v>0</v>
      </c>
      <c r="U46" s="37">
        <f t="shared" si="18"/>
        <v>0</v>
      </c>
      <c r="V46" s="38">
        <f t="shared" si="19"/>
        <v>0</v>
      </c>
      <c r="W46" s="37"/>
    </row>
    <row r="47" spans="1:25" s="75" customFormat="1" ht="12.75" customHeight="1">
      <c r="A47" s="93"/>
      <c r="B47" s="93"/>
      <c r="C47" s="93"/>
      <c r="D47" s="2204">
        <v>1407</v>
      </c>
      <c r="E47" s="40" t="s">
        <v>58</v>
      </c>
      <c r="F47" s="30"/>
      <c r="G47" s="30">
        <f>SUM(G48:G51)</f>
        <v>6</v>
      </c>
      <c r="H47" s="30">
        <f>SUM(H48:H51)</f>
        <v>1</v>
      </c>
      <c r="I47" s="31">
        <f t="shared" si="15"/>
        <v>7</v>
      </c>
      <c r="J47" s="31"/>
      <c r="K47" s="31">
        <f>SUM(K48:K51)</f>
        <v>14</v>
      </c>
      <c r="L47" s="31">
        <f>SUM(L48:L51)</f>
        <v>6</v>
      </c>
      <c r="M47" s="31">
        <f t="shared" si="16"/>
        <v>20</v>
      </c>
      <c r="N47" s="31"/>
      <c r="O47" s="31">
        <f>SUM(O48:O51)</f>
        <v>1</v>
      </c>
      <c r="P47" s="31">
        <f>SUM(P48:P51)</f>
        <v>0</v>
      </c>
      <c r="Q47" s="31">
        <f t="shared" si="17"/>
        <v>1</v>
      </c>
      <c r="R47" s="31"/>
      <c r="S47" s="31">
        <f>SUM(S48:S51)</f>
        <v>0</v>
      </c>
      <c r="T47" s="31">
        <f>SUM(T48:T51)</f>
        <v>0</v>
      </c>
      <c r="U47" s="31">
        <f t="shared" si="18"/>
        <v>0</v>
      </c>
      <c r="V47" s="365">
        <f t="shared" si="19"/>
        <v>28</v>
      </c>
      <c r="W47" s="121"/>
    </row>
    <row r="48" spans="1:25" s="75" customFormat="1" ht="12" customHeight="1">
      <c r="A48" s="93">
        <v>7</v>
      </c>
      <c r="B48" s="93">
        <v>3</v>
      </c>
      <c r="C48" s="93">
        <v>11</v>
      </c>
      <c r="D48" s="2205"/>
      <c r="E48" s="356" t="s">
        <v>59</v>
      </c>
      <c r="F48" s="356"/>
      <c r="G48" s="356">
        <v>5</v>
      </c>
      <c r="H48" s="37">
        <v>0</v>
      </c>
      <c r="I48" s="37">
        <f t="shared" si="15"/>
        <v>5</v>
      </c>
      <c r="J48" s="37">
        <v>0</v>
      </c>
      <c r="K48" s="37">
        <v>10</v>
      </c>
      <c r="L48" s="37">
        <v>2</v>
      </c>
      <c r="M48" s="37">
        <f t="shared" si="16"/>
        <v>12</v>
      </c>
      <c r="N48" s="37">
        <v>0</v>
      </c>
      <c r="O48" s="37">
        <v>0</v>
      </c>
      <c r="P48" s="37">
        <v>0</v>
      </c>
      <c r="Q48" s="37">
        <f t="shared" si="17"/>
        <v>0</v>
      </c>
      <c r="R48" s="37">
        <v>0</v>
      </c>
      <c r="S48" s="37">
        <v>0</v>
      </c>
      <c r="T48" s="37">
        <v>0</v>
      </c>
      <c r="U48" s="37">
        <f t="shared" si="18"/>
        <v>0</v>
      </c>
      <c r="V48" s="357">
        <f t="shared" si="19"/>
        <v>17</v>
      </c>
      <c r="W48" s="361"/>
    </row>
    <row r="49" spans="1:23" s="75" customFormat="1" ht="12" customHeight="1">
      <c r="A49" s="93">
        <v>7</v>
      </c>
      <c r="B49" s="93">
        <v>6</v>
      </c>
      <c r="C49" s="93">
        <v>10</v>
      </c>
      <c r="D49" s="2205"/>
      <c r="E49" s="368" t="s">
        <v>60</v>
      </c>
      <c r="F49" s="356"/>
      <c r="G49" s="356">
        <v>0</v>
      </c>
      <c r="H49" s="37">
        <v>0</v>
      </c>
      <c r="I49" s="37">
        <f t="shared" si="15"/>
        <v>0</v>
      </c>
      <c r="J49" s="37">
        <v>0</v>
      </c>
      <c r="K49" s="37">
        <v>2</v>
      </c>
      <c r="L49" s="37">
        <v>2</v>
      </c>
      <c r="M49" s="37">
        <v>4</v>
      </c>
      <c r="N49" s="37">
        <v>0</v>
      </c>
      <c r="O49" s="37">
        <v>1</v>
      </c>
      <c r="P49" s="37">
        <v>0</v>
      </c>
      <c r="Q49" s="37">
        <f t="shared" si="17"/>
        <v>1</v>
      </c>
      <c r="R49" s="37">
        <v>0</v>
      </c>
      <c r="S49" s="37">
        <v>0</v>
      </c>
      <c r="T49" s="37">
        <v>0</v>
      </c>
      <c r="U49" s="37">
        <v>0</v>
      </c>
      <c r="V49" s="38">
        <f t="shared" si="19"/>
        <v>5</v>
      </c>
      <c r="W49" s="369"/>
    </row>
    <row r="50" spans="1:23" s="75" customFormat="1" ht="12" customHeight="1">
      <c r="A50" s="93"/>
      <c r="B50" s="93"/>
      <c r="C50" s="93"/>
      <c r="D50" s="2205"/>
      <c r="E50" s="2295" t="s">
        <v>61</v>
      </c>
      <c r="F50" s="2296"/>
      <c r="G50" s="37">
        <v>1</v>
      </c>
      <c r="H50" s="37">
        <v>1</v>
      </c>
      <c r="I50" s="37">
        <f t="shared" si="15"/>
        <v>2</v>
      </c>
      <c r="J50" s="37">
        <v>0</v>
      </c>
      <c r="K50" s="37">
        <v>2</v>
      </c>
      <c r="L50" s="37">
        <v>2</v>
      </c>
      <c r="M50" s="37">
        <f t="shared" ref="M50:M61" si="20">SUM(K50:L50)</f>
        <v>4</v>
      </c>
      <c r="N50" s="37">
        <v>0</v>
      </c>
      <c r="O50" s="37">
        <v>0</v>
      </c>
      <c r="P50" s="37">
        <v>0</v>
      </c>
      <c r="Q50" s="37">
        <f>SUM(O50:P50)</f>
        <v>0</v>
      </c>
      <c r="R50" s="37">
        <v>0</v>
      </c>
      <c r="S50" s="37">
        <v>0</v>
      </c>
      <c r="T50" s="37">
        <v>0</v>
      </c>
      <c r="U50" s="37">
        <v>0</v>
      </c>
      <c r="V50" s="38">
        <f t="shared" si="19"/>
        <v>6</v>
      </c>
      <c r="W50" s="361"/>
    </row>
    <row r="51" spans="1:23" s="75" customFormat="1" ht="12" customHeight="1">
      <c r="A51" s="93"/>
      <c r="B51" s="93"/>
      <c r="C51" s="93"/>
      <c r="D51" s="2207"/>
      <c r="E51" s="362" t="s">
        <v>84</v>
      </c>
      <c r="F51" s="363"/>
      <c r="G51" s="37">
        <v>0</v>
      </c>
      <c r="H51" s="37">
        <v>0</v>
      </c>
      <c r="I51" s="37">
        <f t="shared" si="15"/>
        <v>0</v>
      </c>
      <c r="J51" s="37">
        <v>1</v>
      </c>
      <c r="K51" s="37">
        <v>0</v>
      </c>
      <c r="L51" s="37">
        <v>0</v>
      </c>
      <c r="M51" s="37">
        <f t="shared" si="20"/>
        <v>0</v>
      </c>
      <c r="N51" s="37">
        <v>1</v>
      </c>
      <c r="O51" s="37">
        <v>0</v>
      </c>
      <c r="P51" s="37">
        <v>0</v>
      </c>
      <c r="Q51" s="37">
        <f>SUM(O51:P51)</f>
        <v>0</v>
      </c>
      <c r="R51" s="37">
        <v>1</v>
      </c>
      <c r="S51" s="37">
        <v>0</v>
      </c>
      <c r="T51" s="37">
        <v>0</v>
      </c>
      <c r="U51" s="37">
        <v>0</v>
      </c>
      <c r="V51" s="38">
        <f t="shared" si="19"/>
        <v>0</v>
      </c>
      <c r="W51" s="361"/>
    </row>
    <row r="52" spans="1:23" s="75" customFormat="1" ht="12.75" customHeight="1">
      <c r="A52" s="93"/>
      <c r="B52" s="93"/>
      <c r="C52" s="93"/>
      <c r="D52" s="2204">
        <v>1408</v>
      </c>
      <c r="E52" s="13" t="s">
        <v>63</v>
      </c>
      <c r="F52" s="40"/>
      <c r="G52" s="31">
        <f>SUM(G53:G56)</f>
        <v>3</v>
      </c>
      <c r="H52" s="31">
        <f>SUM(H53:H56)</f>
        <v>1</v>
      </c>
      <c r="I52" s="30">
        <f t="shared" si="15"/>
        <v>4</v>
      </c>
      <c r="J52" s="30"/>
      <c r="K52" s="31">
        <f>SUM(K53:K56)</f>
        <v>7</v>
      </c>
      <c r="L52" s="31">
        <f>SUM(L53:L56)</f>
        <v>1</v>
      </c>
      <c r="M52" s="30">
        <f t="shared" si="20"/>
        <v>8</v>
      </c>
      <c r="N52" s="30"/>
      <c r="O52" s="31">
        <f>SUM(O53:O56)</f>
        <v>1</v>
      </c>
      <c r="P52" s="31">
        <f>SUM(P53:P56)</f>
        <v>0</v>
      </c>
      <c r="Q52" s="30">
        <f>SUM(O52:P52)</f>
        <v>1</v>
      </c>
      <c r="R52" s="30"/>
      <c r="S52" s="31">
        <f>SUM(S53:S56)</f>
        <v>0</v>
      </c>
      <c r="T52" s="31">
        <f>SUM(T53:T56)</f>
        <v>0</v>
      </c>
      <c r="U52" s="30">
        <f>SUM(S52:T52)</f>
        <v>0</v>
      </c>
      <c r="V52" s="33">
        <f t="shared" si="19"/>
        <v>13</v>
      </c>
      <c r="W52" s="369"/>
    </row>
    <row r="53" spans="1:23" s="75" customFormat="1" ht="12" customHeight="1">
      <c r="A53" s="93"/>
      <c r="B53" s="93"/>
      <c r="C53" s="93"/>
      <c r="D53" s="2205"/>
      <c r="E53" s="359" t="s">
        <v>64</v>
      </c>
      <c r="F53" s="370"/>
      <c r="G53" s="37">
        <v>0</v>
      </c>
      <c r="H53" s="37">
        <v>0</v>
      </c>
      <c r="I53" s="37">
        <f t="shared" si="15"/>
        <v>0</v>
      </c>
      <c r="J53" s="356">
        <v>0</v>
      </c>
      <c r="K53" s="37">
        <v>1</v>
      </c>
      <c r="L53" s="37">
        <v>0</v>
      </c>
      <c r="M53" s="37">
        <f t="shared" si="20"/>
        <v>1</v>
      </c>
      <c r="N53" s="356">
        <v>0</v>
      </c>
      <c r="O53" s="37">
        <v>0</v>
      </c>
      <c r="P53" s="37">
        <v>0</v>
      </c>
      <c r="Q53" s="356">
        <v>0</v>
      </c>
      <c r="R53" s="356">
        <v>0</v>
      </c>
      <c r="S53" s="37">
        <v>0</v>
      </c>
      <c r="T53" s="37">
        <v>0</v>
      </c>
      <c r="U53" s="356">
        <v>0</v>
      </c>
      <c r="V53" s="38">
        <f t="shared" si="19"/>
        <v>1</v>
      </c>
      <c r="W53" s="369"/>
    </row>
    <row r="54" spans="1:23" s="75" customFormat="1" ht="12" customHeight="1">
      <c r="A54" s="93"/>
      <c r="B54" s="93"/>
      <c r="C54" s="93"/>
      <c r="D54" s="2205"/>
      <c r="E54" s="2295" t="s">
        <v>141</v>
      </c>
      <c r="F54" s="2296"/>
      <c r="G54" s="37">
        <v>0</v>
      </c>
      <c r="H54" s="37">
        <v>0</v>
      </c>
      <c r="I54" s="37">
        <f t="shared" si="15"/>
        <v>0</v>
      </c>
      <c r="J54" s="356">
        <v>0</v>
      </c>
      <c r="K54" s="37">
        <v>3</v>
      </c>
      <c r="L54" s="37">
        <v>1</v>
      </c>
      <c r="M54" s="37">
        <f t="shared" si="20"/>
        <v>4</v>
      </c>
      <c r="N54" s="356">
        <v>0</v>
      </c>
      <c r="O54" s="37">
        <v>1</v>
      </c>
      <c r="P54" s="37">
        <v>0</v>
      </c>
      <c r="Q54" s="356">
        <v>1</v>
      </c>
      <c r="R54" s="356">
        <v>0</v>
      </c>
      <c r="S54" s="37">
        <v>0</v>
      </c>
      <c r="T54" s="37">
        <v>0</v>
      </c>
      <c r="U54" s="356">
        <v>0</v>
      </c>
      <c r="V54" s="38">
        <f t="shared" si="19"/>
        <v>5</v>
      </c>
      <c r="W54" s="369"/>
    </row>
    <row r="55" spans="1:23" s="75" customFormat="1" ht="12" customHeight="1">
      <c r="A55" s="93">
        <v>8</v>
      </c>
      <c r="B55" s="93">
        <v>4</v>
      </c>
      <c r="C55" s="93">
        <v>11</v>
      </c>
      <c r="D55" s="2205"/>
      <c r="E55" s="360" t="s">
        <v>66</v>
      </c>
      <c r="F55" s="356"/>
      <c r="G55" s="37">
        <v>2</v>
      </c>
      <c r="H55" s="37">
        <v>0</v>
      </c>
      <c r="I55" s="37">
        <f t="shared" si="15"/>
        <v>2</v>
      </c>
      <c r="J55" s="37">
        <v>0</v>
      </c>
      <c r="K55" s="37">
        <v>0</v>
      </c>
      <c r="L55" s="37">
        <v>0</v>
      </c>
      <c r="M55" s="37">
        <f t="shared" si="20"/>
        <v>0</v>
      </c>
      <c r="N55" s="37">
        <v>0</v>
      </c>
      <c r="O55" s="37">
        <v>0</v>
      </c>
      <c r="P55" s="37">
        <v>0</v>
      </c>
      <c r="Q55" s="356">
        <v>0</v>
      </c>
      <c r="R55" s="37">
        <v>0</v>
      </c>
      <c r="S55" s="37">
        <v>0</v>
      </c>
      <c r="T55" s="37">
        <v>0</v>
      </c>
      <c r="U55" s="356">
        <v>0</v>
      </c>
      <c r="V55" s="38">
        <f t="shared" si="19"/>
        <v>2</v>
      </c>
      <c r="W55" s="361"/>
    </row>
    <row r="56" spans="1:23" s="75" customFormat="1" ht="12" customHeight="1">
      <c r="A56" s="93">
        <v>8</v>
      </c>
      <c r="B56" s="93">
        <v>4</v>
      </c>
      <c r="C56" s="93">
        <v>11</v>
      </c>
      <c r="D56" s="2205"/>
      <c r="E56" s="360" t="s">
        <v>67</v>
      </c>
      <c r="F56" s="356"/>
      <c r="G56" s="37">
        <v>1</v>
      </c>
      <c r="H56" s="37">
        <v>1</v>
      </c>
      <c r="I56" s="37">
        <f t="shared" si="15"/>
        <v>2</v>
      </c>
      <c r="J56" s="37">
        <v>0</v>
      </c>
      <c r="K56" s="37">
        <v>3</v>
      </c>
      <c r="L56" s="37">
        <v>0</v>
      </c>
      <c r="M56" s="37">
        <f t="shared" si="20"/>
        <v>3</v>
      </c>
      <c r="N56" s="37">
        <v>0</v>
      </c>
      <c r="O56" s="37">
        <v>0</v>
      </c>
      <c r="P56" s="37">
        <v>0</v>
      </c>
      <c r="Q56" s="356">
        <v>0</v>
      </c>
      <c r="R56" s="37">
        <v>0</v>
      </c>
      <c r="S56" s="37">
        <v>0</v>
      </c>
      <c r="T56" s="37">
        <v>0</v>
      </c>
      <c r="U56" s="356">
        <v>0</v>
      </c>
      <c r="V56" s="38">
        <f t="shared" si="19"/>
        <v>5</v>
      </c>
      <c r="W56" s="369"/>
    </row>
    <row r="57" spans="1:23" s="75" customFormat="1" ht="12.75" customHeight="1">
      <c r="A57" s="93"/>
      <c r="B57" s="93"/>
      <c r="C57" s="93"/>
      <c r="D57" s="2204">
        <v>1624</v>
      </c>
      <c r="E57" s="29" t="s">
        <v>142</v>
      </c>
      <c r="F57" s="181"/>
      <c r="G57" s="31">
        <f>SUM(G58:G61)</f>
        <v>0</v>
      </c>
      <c r="H57" s="31">
        <f>SUM(H58:H61)</f>
        <v>1</v>
      </c>
      <c r="I57" s="30">
        <f t="shared" si="15"/>
        <v>1</v>
      </c>
      <c r="J57" s="30"/>
      <c r="K57" s="31">
        <f>SUM(K58:K61)</f>
        <v>1</v>
      </c>
      <c r="L57" s="31">
        <f>SUM(L58:L61)</f>
        <v>3</v>
      </c>
      <c r="M57" s="30">
        <f t="shared" si="20"/>
        <v>4</v>
      </c>
      <c r="N57" s="30"/>
      <c r="O57" s="31">
        <f>SUM(O58:O61)</f>
        <v>1</v>
      </c>
      <c r="P57" s="31">
        <f>SUM(P58:P61)</f>
        <v>0</v>
      </c>
      <c r="Q57" s="30">
        <f>SUM(O57:P57)</f>
        <v>1</v>
      </c>
      <c r="R57" s="30"/>
      <c r="S57" s="31">
        <f>SUM(S58:S61)</f>
        <v>0</v>
      </c>
      <c r="T57" s="31">
        <f>SUM(T58:T61)</f>
        <v>0</v>
      </c>
      <c r="U57" s="31">
        <f>SUM(S57:T57)</f>
        <v>0</v>
      </c>
      <c r="V57" s="365">
        <f t="shared" si="19"/>
        <v>6</v>
      </c>
      <c r="W57" s="361"/>
    </row>
    <row r="58" spans="1:23" s="75" customFormat="1" ht="12" customHeight="1">
      <c r="A58" s="93"/>
      <c r="B58" s="93"/>
      <c r="C58" s="93"/>
      <c r="D58" s="2205"/>
      <c r="E58" s="287" t="s">
        <v>69</v>
      </c>
      <c r="F58" s="371"/>
      <c r="G58" s="372">
        <v>0</v>
      </c>
      <c r="H58" s="372">
        <v>1</v>
      </c>
      <c r="I58" s="372">
        <f t="shared" si="15"/>
        <v>1</v>
      </c>
      <c r="J58" s="372">
        <v>0</v>
      </c>
      <c r="K58" s="372">
        <v>0</v>
      </c>
      <c r="L58" s="372">
        <v>1</v>
      </c>
      <c r="M58" s="372">
        <f t="shared" si="20"/>
        <v>1</v>
      </c>
      <c r="N58" s="372">
        <v>0</v>
      </c>
      <c r="O58" s="372">
        <v>0</v>
      </c>
      <c r="P58" s="372">
        <v>0</v>
      </c>
      <c r="Q58" s="372">
        <f>SUM(O58:P58)</f>
        <v>0</v>
      </c>
      <c r="R58" s="372">
        <v>0</v>
      </c>
      <c r="S58" s="372">
        <v>0</v>
      </c>
      <c r="T58" s="372">
        <v>0</v>
      </c>
      <c r="U58" s="372">
        <f>SUM(S58:T58)</f>
        <v>0</v>
      </c>
      <c r="V58" s="373">
        <f t="shared" si="19"/>
        <v>2</v>
      </c>
      <c r="W58" s="361"/>
    </row>
    <row r="59" spans="1:23" s="75" customFormat="1" ht="12" customHeight="1">
      <c r="A59" s="93"/>
      <c r="B59" s="93"/>
      <c r="C59" s="93"/>
      <c r="D59" s="2205"/>
      <c r="E59" s="360" t="s">
        <v>70</v>
      </c>
      <c r="F59" s="371"/>
      <c r="G59" s="361">
        <v>0</v>
      </c>
      <c r="H59" s="361">
        <v>0</v>
      </c>
      <c r="I59" s="361">
        <f t="shared" si="15"/>
        <v>0</v>
      </c>
      <c r="J59" s="361">
        <v>0</v>
      </c>
      <c r="K59" s="361">
        <v>1</v>
      </c>
      <c r="L59" s="361">
        <v>1</v>
      </c>
      <c r="M59" s="361">
        <f t="shared" si="20"/>
        <v>2</v>
      </c>
      <c r="N59" s="361">
        <v>0</v>
      </c>
      <c r="O59" s="361">
        <v>1</v>
      </c>
      <c r="P59" s="361">
        <v>0</v>
      </c>
      <c r="Q59" s="361">
        <v>1</v>
      </c>
      <c r="R59" s="361">
        <v>0</v>
      </c>
      <c r="S59" s="361">
        <v>0</v>
      </c>
      <c r="T59" s="361">
        <v>0</v>
      </c>
      <c r="U59" s="361">
        <f>SUM(S59:T59)</f>
        <v>0</v>
      </c>
      <c r="V59" s="38">
        <v>3</v>
      </c>
      <c r="W59" s="361"/>
    </row>
    <row r="60" spans="1:23" s="75" customFormat="1" ht="12" customHeight="1">
      <c r="A60" s="93"/>
      <c r="B60" s="93"/>
      <c r="C60" s="93"/>
      <c r="D60" s="2205"/>
      <c r="E60" s="359" t="s">
        <v>71</v>
      </c>
      <c r="F60" s="371"/>
      <c r="G60" s="37">
        <v>0</v>
      </c>
      <c r="H60" s="37">
        <v>0</v>
      </c>
      <c r="I60" s="37">
        <f t="shared" si="15"/>
        <v>0</v>
      </c>
      <c r="J60" s="37">
        <v>0</v>
      </c>
      <c r="K60" s="37">
        <v>0</v>
      </c>
      <c r="L60" s="37">
        <v>0</v>
      </c>
      <c r="M60" s="37">
        <f t="shared" si="20"/>
        <v>0</v>
      </c>
      <c r="N60" s="37">
        <v>0</v>
      </c>
      <c r="O60" s="37">
        <v>0</v>
      </c>
      <c r="P60" s="37">
        <v>0</v>
      </c>
      <c r="Q60" s="37">
        <f>SUM(O60:P60)</f>
        <v>0</v>
      </c>
      <c r="R60" s="37">
        <v>0</v>
      </c>
      <c r="S60" s="37">
        <v>0</v>
      </c>
      <c r="T60" s="37">
        <v>0</v>
      </c>
      <c r="U60" s="37">
        <f>SUM(S60:T60)</f>
        <v>0</v>
      </c>
      <c r="V60" s="38">
        <f>SUM(I60,M60,Q60+U60)</f>
        <v>0</v>
      </c>
      <c r="W60" s="361"/>
    </row>
    <row r="61" spans="1:23" s="75" customFormat="1" ht="12" customHeight="1">
      <c r="A61" s="93"/>
      <c r="B61" s="93"/>
      <c r="C61" s="93"/>
      <c r="D61" s="2207"/>
      <c r="E61" s="359" t="s">
        <v>152</v>
      </c>
      <c r="F61" s="371"/>
      <c r="G61" s="37">
        <v>0</v>
      </c>
      <c r="H61" s="37">
        <v>0</v>
      </c>
      <c r="I61" s="37">
        <f t="shared" si="15"/>
        <v>0</v>
      </c>
      <c r="J61" s="37">
        <v>0</v>
      </c>
      <c r="K61" s="37">
        <v>0</v>
      </c>
      <c r="L61" s="37">
        <v>1</v>
      </c>
      <c r="M61" s="37">
        <f t="shared" si="20"/>
        <v>1</v>
      </c>
      <c r="N61" s="37">
        <v>0</v>
      </c>
      <c r="O61" s="37">
        <v>0</v>
      </c>
      <c r="P61" s="37">
        <v>0</v>
      </c>
      <c r="Q61" s="37">
        <f>SUM(O61:P61)</f>
        <v>0</v>
      </c>
      <c r="R61" s="37">
        <v>0</v>
      </c>
      <c r="S61" s="37">
        <v>0</v>
      </c>
      <c r="T61" s="37">
        <v>0</v>
      </c>
      <c r="U61" s="37">
        <f>SUM(S61:T61)</f>
        <v>0</v>
      </c>
      <c r="V61" s="38">
        <f>SUM(I61,M61,Q61+U61)</f>
        <v>1</v>
      </c>
      <c r="W61" s="361"/>
    </row>
    <row r="62" spans="1:23" ht="12.75" customHeight="1">
      <c r="A62" s="155"/>
      <c r="B62" s="155"/>
      <c r="C62" s="155"/>
      <c r="D62" s="83"/>
      <c r="E62" s="2208" t="s">
        <v>8</v>
      </c>
      <c r="F62" s="2209"/>
      <c r="G62" s="31">
        <f>SUM(G9+G19+G29+G33+G36+G41+G47+G52+G57)</f>
        <v>22</v>
      </c>
      <c r="H62" s="31">
        <f>SUM(H9+H19+H29+H33+H36+H41+H47+H52+H57)</f>
        <v>10</v>
      </c>
      <c r="I62" s="31">
        <f>SUM(I9+I19+I29+I33+I36+I41+I47+I52+I57)</f>
        <v>32</v>
      </c>
      <c r="J62" s="31"/>
      <c r="K62" s="31">
        <f>SUM(K9+K19+K29+K33+K36+K41+K47+K52+K57)</f>
        <v>52</v>
      </c>
      <c r="L62" s="31">
        <f>SUM(L9+L19+L29+L33+L36+L41+L47+L52+L57)</f>
        <v>27</v>
      </c>
      <c r="M62" s="31">
        <f>SUM(M9+M19+M29+M33+M36+M41+M47+M52+M57)</f>
        <v>79</v>
      </c>
      <c r="N62" s="31"/>
      <c r="O62" s="31">
        <f>SUM(O9+O19+O29+O33+O36+O41+O47+O52+O57)</f>
        <v>6</v>
      </c>
      <c r="P62" s="31">
        <f>SUM(P9+P19+P29+P33+P36+P41+P47+P52+P57)</f>
        <v>0</v>
      </c>
      <c r="Q62" s="31">
        <f>SUM(Q9+Q19+Q29+Q33+Q36+Q41+Q47+Q52+Q57)</f>
        <v>6</v>
      </c>
      <c r="R62" s="31"/>
      <c r="S62" s="31">
        <f>SUM(S9+S19+S29+S33+S36+S41+S47+S52+S57)</f>
        <v>0</v>
      </c>
      <c r="T62" s="31">
        <f>SUM(T9+T19+T29+T33+T36+T41+T47+T52+T57)</f>
        <v>0</v>
      </c>
      <c r="U62" s="31">
        <f>SUM(U9+U19+U29+U33+U36+U41+U47+U52+U57)</f>
        <v>0</v>
      </c>
      <c r="V62" s="33">
        <f>SUM(V9+V19+V29+V33+V36+V41+V47+V52+V57)</f>
        <v>117</v>
      </c>
      <c r="W62" s="83"/>
    </row>
    <row r="63" spans="1:23" s="177" customFormat="1" ht="11.25" customHeight="1">
      <c r="C63" s="349"/>
      <c r="E63" s="177" t="s">
        <v>145</v>
      </c>
    </row>
    <row r="64" spans="1:23" s="177" customFormat="1" ht="11.25" customHeight="1">
      <c r="C64" s="349"/>
      <c r="E64" s="177" t="s">
        <v>129</v>
      </c>
    </row>
    <row r="65" spans="4:23" ht="11.25" customHeight="1">
      <c r="D65" s="177"/>
      <c r="E65" s="177"/>
    </row>
    <row r="66" spans="4:23" ht="9" customHeight="1"/>
    <row r="67" spans="4:23" ht="9" customHeight="1"/>
    <row r="68" spans="4:23" ht="9" customHeight="1">
      <c r="D68" s="80"/>
      <c r="E68" s="80"/>
      <c r="F68" s="80"/>
      <c r="G68" s="80"/>
      <c r="H68" s="80"/>
      <c r="I68" s="80"/>
      <c r="J68" s="80"/>
      <c r="K68" s="80"/>
      <c r="L68" s="80"/>
      <c r="M68" s="80"/>
      <c r="N68" s="80"/>
      <c r="O68" s="80"/>
      <c r="P68" s="80"/>
      <c r="Q68" s="80"/>
      <c r="R68" s="80"/>
      <c r="S68" s="80"/>
      <c r="T68" s="80"/>
      <c r="U68" s="80"/>
      <c r="V68" s="80"/>
      <c r="W68" s="80"/>
    </row>
    <row r="69" spans="4:23" ht="9" customHeight="1">
      <c r="D69" s="80"/>
      <c r="E69" s="36"/>
      <c r="F69" s="80"/>
      <c r="G69" s="80"/>
      <c r="H69" s="37"/>
      <c r="I69" s="37"/>
      <c r="J69" s="37"/>
      <c r="K69" s="37"/>
      <c r="L69" s="37"/>
      <c r="M69" s="37"/>
      <c r="N69" s="37"/>
      <c r="O69" s="37"/>
      <c r="P69" s="37"/>
      <c r="Q69" s="37"/>
      <c r="R69" s="37"/>
      <c r="S69" s="37"/>
      <c r="T69" s="37"/>
      <c r="U69" s="37"/>
      <c r="V69" s="37"/>
      <c r="W69" s="80"/>
    </row>
    <row r="70" spans="4:23" ht="9" customHeight="1">
      <c r="D70" s="80"/>
      <c r="E70" s="36"/>
      <c r="F70" s="80"/>
      <c r="G70" s="80"/>
      <c r="H70" s="37"/>
      <c r="I70" s="37"/>
      <c r="J70" s="37"/>
      <c r="K70" s="37"/>
      <c r="L70" s="37"/>
      <c r="M70" s="37"/>
      <c r="N70" s="37"/>
      <c r="O70" s="37"/>
      <c r="P70" s="37"/>
      <c r="Q70" s="37"/>
      <c r="R70" s="37"/>
      <c r="S70" s="37"/>
      <c r="T70" s="37"/>
      <c r="U70" s="37"/>
      <c r="V70" s="37"/>
      <c r="W70" s="80"/>
    </row>
    <row r="71" spans="4:23" ht="9" customHeight="1">
      <c r="D71" s="80"/>
      <c r="E71" s="80"/>
      <c r="F71" s="80"/>
      <c r="G71" s="80"/>
      <c r="H71" s="80"/>
      <c r="I71" s="80"/>
      <c r="J71" s="80"/>
      <c r="K71" s="80"/>
      <c r="L71" s="80"/>
      <c r="M71" s="80"/>
      <c r="N71" s="80"/>
      <c r="O71" s="80"/>
      <c r="P71" s="80"/>
      <c r="Q71" s="80"/>
      <c r="R71" s="80"/>
      <c r="S71" s="80"/>
      <c r="T71" s="80"/>
      <c r="U71" s="80"/>
      <c r="V71" s="80"/>
      <c r="W71" s="80"/>
    </row>
    <row r="72" spans="4:23" ht="9" customHeight="1">
      <c r="D72" s="80"/>
      <c r="E72" s="80"/>
      <c r="F72" s="80"/>
      <c r="G72" s="80"/>
      <c r="H72" s="80"/>
      <c r="I72" s="80"/>
      <c r="J72" s="80"/>
      <c r="K72" s="80"/>
      <c r="L72" s="80"/>
      <c r="M72" s="80"/>
      <c r="N72" s="80"/>
      <c r="O72" s="80"/>
      <c r="P72" s="80"/>
      <c r="Q72" s="80"/>
      <c r="R72" s="80"/>
      <c r="S72" s="80"/>
      <c r="T72" s="80"/>
      <c r="U72" s="80"/>
      <c r="V72" s="80"/>
      <c r="W72" s="80"/>
    </row>
    <row r="73" spans="4:23" ht="9" customHeight="1">
      <c r="D73" s="80"/>
      <c r="E73" s="80"/>
      <c r="F73" s="80"/>
      <c r="G73" s="80"/>
      <c r="H73" s="80"/>
      <c r="I73" s="80"/>
      <c r="J73" s="80"/>
      <c r="K73" s="80"/>
      <c r="L73" s="80"/>
      <c r="M73" s="80"/>
      <c r="N73" s="80"/>
      <c r="O73" s="80"/>
      <c r="P73" s="80"/>
      <c r="Q73" s="80"/>
      <c r="R73" s="80"/>
      <c r="S73" s="80"/>
      <c r="T73" s="80"/>
      <c r="U73" s="80"/>
      <c r="V73" s="80"/>
      <c r="W73" s="80"/>
    </row>
    <row r="74" spans="4:23" ht="9" customHeight="1">
      <c r="D74" s="80"/>
      <c r="E74" s="80"/>
      <c r="F74" s="80"/>
      <c r="G74" s="80"/>
      <c r="H74" s="80"/>
      <c r="I74" s="80"/>
      <c r="J74" s="80"/>
      <c r="K74" s="80"/>
      <c r="L74" s="80"/>
      <c r="M74" s="80"/>
      <c r="N74" s="80"/>
      <c r="O74" s="80"/>
      <c r="P74" s="80"/>
      <c r="Q74" s="80"/>
      <c r="R74" s="80"/>
      <c r="S74" s="80"/>
      <c r="T74" s="80"/>
      <c r="U74" s="80"/>
      <c r="V74" s="80"/>
      <c r="W74" s="80"/>
    </row>
    <row r="75" spans="4:23" ht="9" customHeight="1"/>
    <row r="76" spans="4:23" ht="9" customHeight="1"/>
    <row r="77" spans="4:23" ht="9" customHeight="1"/>
    <row r="78" spans="4:23" ht="9" customHeight="1"/>
    <row r="79" spans="4:23" ht="9" customHeight="1"/>
    <row r="80" spans="4: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row r="143" spans="5:7" ht="9" customHeight="1">
      <c r="E143" s="92"/>
      <c r="F143" s="92"/>
      <c r="G143" s="92"/>
    </row>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mergeCells count="25">
    <mergeCell ref="D57:D61"/>
    <mergeCell ref="E62:F62"/>
    <mergeCell ref="D33:D35"/>
    <mergeCell ref="D36:D40"/>
    <mergeCell ref="D41:D46"/>
    <mergeCell ref="D47:D51"/>
    <mergeCell ref="E50:F50"/>
    <mergeCell ref="D52:D56"/>
    <mergeCell ref="E54:F54"/>
    <mergeCell ref="D9:D18"/>
    <mergeCell ref="E16:F16"/>
    <mergeCell ref="D19:D28"/>
    <mergeCell ref="Y27:AB32"/>
    <mergeCell ref="D29:D32"/>
    <mergeCell ref="D3:V3"/>
    <mergeCell ref="AA3:AO3"/>
    <mergeCell ref="D4:V4"/>
    <mergeCell ref="D6:D8"/>
    <mergeCell ref="E6:F8"/>
    <mergeCell ref="G6:U6"/>
    <mergeCell ref="V6:V8"/>
    <mergeCell ref="G7:I7"/>
    <mergeCell ref="K7:M7"/>
    <mergeCell ref="O7:Q7"/>
    <mergeCell ref="S7:U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8"/>
  <sheetViews>
    <sheetView topLeftCell="C1" workbookViewId="0">
      <selection activeCell="E27" sqref="E27"/>
    </sheetView>
  </sheetViews>
  <sheetFormatPr baseColWidth="10" defaultRowHeight="12.75"/>
  <cols>
    <col min="1" max="1" width="2.28515625" style="374" hidden="1" customWidth="1"/>
    <col min="2" max="2" width="2.85546875" style="374" hidden="1" customWidth="1"/>
    <col min="3" max="3" width="2.28515625" style="374" customWidth="1"/>
    <col min="4" max="4" width="7" style="427" customWidth="1"/>
    <col min="5" max="5" width="58.28515625" style="427" customWidth="1"/>
    <col min="6" max="6" width="3.140625" style="427" customWidth="1"/>
    <col min="7" max="7" width="12.28515625" style="428" customWidth="1"/>
    <col min="8" max="8" width="0.85546875" style="428" customWidth="1"/>
    <col min="9" max="9" width="17" style="426" customWidth="1"/>
    <col min="10" max="10" width="0.85546875" style="426" customWidth="1"/>
    <col min="11" max="11" width="16.42578125" style="426" customWidth="1"/>
    <col min="12" max="12" width="0.85546875" style="426" customWidth="1"/>
    <col min="13" max="13" width="7" style="75" customWidth="1"/>
    <col min="14" max="14" width="2" style="75" customWidth="1"/>
    <col min="15" max="16384" width="11.42578125" style="75"/>
  </cols>
  <sheetData>
    <row r="1" spans="1:20">
      <c r="D1" s="370"/>
      <c r="E1" s="370"/>
      <c r="F1" s="370"/>
      <c r="G1" s="375"/>
      <c r="H1" s="375"/>
      <c r="I1" s="376"/>
      <c r="J1" s="376"/>
      <c r="K1" s="376"/>
      <c r="L1" s="376"/>
    </row>
    <row r="2" spans="1:20" ht="29.25" customHeight="1">
      <c r="D2" s="2298" t="s">
        <v>153</v>
      </c>
      <c r="E2" s="2298"/>
      <c r="F2" s="2298"/>
      <c r="G2" s="2298"/>
      <c r="H2" s="2298"/>
      <c r="I2" s="2298"/>
      <c r="J2" s="2298"/>
      <c r="K2" s="2298"/>
      <c r="L2" s="2298"/>
      <c r="M2" s="2298"/>
    </row>
    <row r="3" spans="1:20" ht="15.75" customHeight="1">
      <c r="D3" s="2299">
        <v>2018</v>
      </c>
      <c r="E3" s="2299"/>
      <c r="F3" s="2299"/>
      <c r="G3" s="2299"/>
      <c r="H3" s="2299"/>
      <c r="I3" s="2299"/>
      <c r="J3" s="2299"/>
      <c r="K3" s="2299"/>
      <c r="L3" s="2299"/>
      <c r="M3" s="2299"/>
    </row>
    <row r="4" spans="1:20" ht="9" customHeight="1">
      <c r="D4" s="377"/>
      <c r="E4" s="377"/>
      <c r="F4" s="377"/>
      <c r="G4" s="377"/>
      <c r="H4" s="377"/>
      <c r="I4" s="377"/>
      <c r="J4" s="377"/>
      <c r="K4" s="377"/>
      <c r="L4" s="377"/>
    </row>
    <row r="5" spans="1:20" ht="12.75" customHeight="1">
      <c r="D5" s="2263" t="s">
        <v>2</v>
      </c>
      <c r="E5" s="2219" t="s">
        <v>78</v>
      </c>
      <c r="F5" s="378"/>
      <c r="G5" s="379" t="s">
        <v>154</v>
      </c>
      <c r="H5" s="380"/>
      <c r="I5" s="379" t="s">
        <v>155</v>
      </c>
      <c r="J5" s="380"/>
      <c r="K5" s="379" t="s">
        <v>156</v>
      </c>
      <c r="L5" s="381"/>
      <c r="M5" s="382"/>
    </row>
    <row r="6" spans="1:20" ht="6.75" customHeight="1">
      <c r="D6" s="2217"/>
      <c r="E6" s="2220"/>
      <c r="F6" s="383"/>
      <c r="G6" s="384"/>
      <c r="H6" s="385"/>
      <c r="I6" s="384"/>
      <c r="J6" s="385"/>
      <c r="K6" s="384"/>
      <c r="L6" s="386"/>
      <c r="M6" s="387"/>
    </row>
    <row r="7" spans="1:20">
      <c r="D7" s="2218"/>
      <c r="E7" s="2221"/>
      <c r="F7" s="388"/>
      <c r="G7" s="389" t="s">
        <v>157</v>
      </c>
      <c r="H7" s="389"/>
      <c r="I7" s="389" t="s">
        <v>157</v>
      </c>
      <c r="J7" s="389"/>
      <c r="K7" s="389" t="s">
        <v>157</v>
      </c>
      <c r="L7" s="390"/>
      <c r="M7" s="391" t="s">
        <v>158</v>
      </c>
      <c r="N7" s="392"/>
      <c r="O7" s="392"/>
      <c r="P7" s="392"/>
      <c r="Q7" s="392"/>
      <c r="R7" s="392"/>
      <c r="S7" s="392"/>
      <c r="T7" s="392"/>
    </row>
    <row r="8" spans="1:20" s="395" customFormat="1" ht="12.75" customHeight="1">
      <c r="A8" s="374"/>
      <c r="B8" s="374"/>
      <c r="C8" s="374"/>
      <c r="D8" s="2211">
        <v>1401</v>
      </c>
      <c r="E8" s="13" t="s">
        <v>20</v>
      </c>
      <c r="F8" s="40"/>
      <c r="G8" s="319">
        <f>SUM(G9:G15)</f>
        <v>5</v>
      </c>
      <c r="H8" s="319"/>
      <c r="I8" s="319">
        <f t="shared" ref="I8:K8" si="0">SUM(I9:I15)</f>
        <v>6</v>
      </c>
      <c r="J8" s="319"/>
      <c r="K8" s="319">
        <f t="shared" si="0"/>
        <v>2</v>
      </c>
      <c r="L8" s="393"/>
      <c r="M8" s="394">
        <f t="shared" ref="M8:M57" si="1">G8+I8+K8</f>
        <v>13</v>
      </c>
    </row>
    <row r="9" spans="1:20" s="395" customFormat="1" ht="12" customHeight="1">
      <c r="A9" s="374"/>
      <c r="B9" s="374"/>
      <c r="C9" s="374"/>
      <c r="D9" s="2212"/>
      <c r="E9" s="368" t="s">
        <v>21</v>
      </c>
      <c r="F9" s="368"/>
      <c r="G9" s="396">
        <v>2</v>
      </c>
      <c r="H9" s="396"/>
      <c r="I9" s="396">
        <v>2</v>
      </c>
      <c r="J9" s="396"/>
      <c r="K9" s="396">
        <v>0</v>
      </c>
      <c r="L9" s="397"/>
      <c r="M9" s="325">
        <f t="shared" si="1"/>
        <v>4</v>
      </c>
    </row>
    <row r="10" spans="1:20" s="399" customFormat="1" ht="12" customHeight="1">
      <c r="A10" s="398"/>
      <c r="B10" s="398"/>
      <c r="C10" s="398"/>
      <c r="D10" s="2212"/>
      <c r="E10" s="356" t="s">
        <v>22</v>
      </c>
      <c r="F10" s="356"/>
      <c r="G10" s="396">
        <v>1</v>
      </c>
      <c r="H10" s="396"/>
      <c r="I10" s="396">
        <v>1</v>
      </c>
      <c r="J10" s="396"/>
      <c r="K10" s="396">
        <v>1</v>
      </c>
      <c r="L10" s="397"/>
      <c r="M10" s="325">
        <f t="shared" si="1"/>
        <v>3</v>
      </c>
    </row>
    <row r="11" spans="1:20" s="399" customFormat="1" ht="12" customHeight="1">
      <c r="A11" s="398"/>
      <c r="B11" s="398"/>
      <c r="C11" s="398"/>
      <c r="D11" s="2212"/>
      <c r="E11" s="356" t="s">
        <v>23</v>
      </c>
      <c r="F11" s="356"/>
      <c r="G11" s="396">
        <v>1</v>
      </c>
      <c r="H11" s="396"/>
      <c r="I11" s="396">
        <v>3</v>
      </c>
      <c r="J11" s="396"/>
      <c r="K11" s="396">
        <v>1</v>
      </c>
      <c r="L11" s="397"/>
      <c r="M11" s="325">
        <f t="shared" si="1"/>
        <v>5</v>
      </c>
      <c r="O11" s="400"/>
    </row>
    <row r="12" spans="1:20" ht="12" customHeight="1">
      <c r="D12" s="2212"/>
      <c r="E12" s="368" t="s">
        <v>24</v>
      </c>
      <c r="F12" s="368"/>
      <c r="G12" s="396">
        <v>0</v>
      </c>
      <c r="H12" s="396"/>
      <c r="I12" s="396">
        <v>0</v>
      </c>
      <c r="J12" s="396"/>
      <c r="K12" s="396">
        <v>0</v>
      </c>
      <c r="L12" s="397"/>
      <c r="M12" s="325">
        <f t="shared" si="1"/>
        <v>0</v>
      </c>
    </row>
    <row r="13" spans="1:20" s="395" customFormat="1" ht="12" customHeight="1">
      <c r="A13" s="374"/>
      <c r="B13" s="374"/>
      <c r="C13" s="374"/>
      <c r="D13" s="2212"/>
      <c r="E13" s="368" t="s">
        <v>25</v>
      </c>
      <c r="F13" s="368"/>
      <c r="G13" s="396">
        <v>1</v>
      </c>
      <c r="H13" s="396"/>
      <c r="I13" s="396">
        <v>0</v>
      </c>
      <c r="J13" s="396"/>
      <c r="K13" s="396">
        <v>0</v>
      </c>
      <c r="L13" s="397"/>
      <c r="M13" s="325">
        <f t="shared" si="1"/>
        <v>1</v>
      </c>
      <c r="N13" s="75"/>
      <c r="O13" s="401"/>
      <c r="P13" s="401"/>
      <c r="Q13" s="401"/>
    </row>
    <row r="14" spans="1:20" s="395" customFormat="1" ht="12" customHeight="1">
      <c r="A14" s="374"/>
      <c r="B14" s="374"/>
      <c r="C14" s="374"/>
      <c r="D14" s="2212"/>
      <c r="E14" s="368" t="s">
        <v>26</v>
      </c>
      <c r="F14" s="368"/>
      <c r="G14" s="396">
        <v>0</v>
      </c>
      <c r="H14" s="396"/>
      <c r="I14" s="396">
        <v>0</v>
      </c>
      <c r="J14" s="396"/>
      <c r="K14" s="396">
        <v>0</v>
      </c>
      <c r="L14" s="397"/>
      <c r="M14" s="325">
        <f t="shared" si="1"/>
        <v>0</v>
      </c>
      <c r="N14" s="75"/>
      <c r="O14" s="401"/>
      <c r="P14" s="402"/>
      <c r="Q14" s="401"/>
    </row>
    <row r="15" spans="1:20" s="395" customFormat="1" ht="12" customHeight="1">
      <c r="A15" s="374"/>
      <c r="B15" s="374"/>
      <c r="C15" s="374"/>
      <c r="D15" s="2213"/>
      <c r="E15" s="368" t="s">
        <v>27</v>
      </c>
      <c r="F15" s="368"/>
      <c r="G15" s="396">
        <v>0</v>
      </c>
      <c r="H15" s="396"/>
      <c r="I15" s="396">
        <v>0</v>
      </c>
      <c r="J15" s="396"/>
      <c r="K15" s="396">
        <v>0</v>
      </c>
      <c r="L15" s="403"/>
      <c r="M15" s="404">
        <f t="shared" si="1"/>
        <v>0</v>
      </c>
      <c r="N15" s="75"/>
      <c r="O15" s="401"/>
      <c r="P15" s="402"/>
      <c r="Q15" s="401"/>
    </row>
    <row r="16" spans="1:20" s="395" customFormat="1" ht="12.75" customHeight="1">
      <c r="A16" s="374"/>
      <c r="B16" s="374"/>
      <c r="C16" s="374"/>
      <c r="D16" s="2302">
        <v>1402</v>
      </c>
      <c r="E16" s="29" t="s">
        <v>29</v>
      </c>
      <c r="F16" s="181"/>
      <c r="G16" s="319">
        <f>SUM(G17:G24)</f>
        <v>7</v>
      </c>
      <c r="H16" s="319"/>
      <c r="I16" s="405">
        <f>SUM(I17:I24)</f>
        <v>8</v>
      </c>
      <c r="J16" s="405"/>
      <c r="K16" s="405">
        <f>SUM(K17:K24)</f>
        <v>4</v>
      </c>
      <c r="L16" s="393"/>
      <c r="M16" s="394">
        <f t="shared" si="1"/>
        <v>19</v>
      </c>
    </row>
    <row r="17" spans="4:19" ht="12" customHeight="1">
      <c r="D17" s="2302"/>
      <c r="E17" s="356" t="s">
        <v>114</v>
      </c>
      <c r="F17" s="356"/>
      <c r="G17" s="396">
        <v>3</v>
      </c>
      <c r="H17" s="396"/>
      <c r="I17" s="396">
        <v>5</v>
      </c>
      <c r="J17" s="396"/>
      <c r="K17" s="397">
        <v>2</v>
      </c>
      <c r="L17" s="397"/>
      <c r="M17" s="325">
        <f t="shared" si="1"/>
        <v>10</v>
      </c>
    </row>
    <row r="18" spans="4:19" ht="12" customHeight="1">
      <c r="D18" s="2302"/>
      <c r="E18" s="356" t="s">
        <v>31</v>
      </c>
      <c r="F18" s="356"/>
      <c r="G18" s="396">
        <v>2</v>
      </c>
      <c r="H18" s="396"/>
      <c r="I18" s="396">
        <v>0</v>
      </c>
      <c r="J18" s="396"/>
      <c r="K18" s="397">
        <v>0</v>
      </c>
      <c r="L18" s="397"/>
      <c r="M18" s="325">
        <f t="shared" si="1"/>
        <v>2</v>
      </c>
    </row>
    <row r="19" spans="4:19" ht="12" customHeight="1">
      <c r="D19" s="2302"/>
      <c r="E19" s="356" t="s">
        <v>32</v>
      </c>
      <c r="F19" s="356"/>
      <c r="G19" s="396">
        <v>1</v>
      </c>
      <c r="H19" s="396"/>
      <c r="I19" s="396">
        <v>2</v>
      </c>
      <c r="J19" s="396"/>
      <c r="K19" s="397">
        <v>1</v>
      </c>
      <c r="L19" s="397"/>
      <c r="M19" s="325">
        <f t="shared" si="1"/>
        <v>4</v>
      </c>
    </row>
    <row r="20" spans="4:19" ht="12" customHeight="1">
      <c r="D20" s="2302"/>
      <c r="E20" s="356" t="s">
        <v>131</v>
      </c>
      <c r="F20" s="356"/>
      <c r="G20" s="396">
        <v>1</v>
      </c>
      <c r="H20" s="396"/>
      <c r="I20" s="396">
        <v>1</v>
      </c>
      <c r="J20" s="396"/>
      <c r="K20" s="397">
        <v>1</v>
      </c>
      <c r="L20" s="397"/>
      <c r="M20" s="325">
        <f t="shared" si="1"/>
        <v>3</v>
      </c>
    </row>
    <row r="21" spans="4:19" ht="12" customHeight="1">
      <c r="D21" s="2302"/>
      <c r="E21" s="356" t="s">
        <v>159</v>
      </c>
      <c r="F21" s="356"/>
      <c r="G21" s="396">
        <v>0</v>
      </c>
      <c r="H21" s="396"/>
      <c r="I21" s="396">
        <v>0</v>
      </c>
      <c r="J21" s="396"/>
      <c r="K21" s="397">
        <v>0</v>
      </c>
      <c r="L21" s="397"/>
      <c r="M21" s="325">
        <f t="shared" si="1"/>
        <v>0</v>
      </c>
    </row>
    <row r="22" spans="4:19" ht="12" customHeight="1">
      <c r="D22" s="2302"/>
      <c r="E22" s="356" t="s">
        <v>160</v>
      </c>
      <c r="F22" s="356"/>
      <c r="G22" s="396">
        <v>0</v>
      </c>
      <c r="H22" s="396"/>
      <c r="I22" s="396">
        <v>0</v>
      </c>
      <c r="J22" s="396"/>
      <c r="K22" s="397">
        <v>0</v>
      </c>
      <c r="L22" s="397"/>
      <c r="M22" s="325">
        <f t="shared" si="1"/>
        <v>0</v>
      </c>
    </row>
    <row r="23" spans="4:19" ht="12" customHeight="1">
      <c r="D23" s="2302"/>
      <c r="E23" s="356" t="s">
        <v>161</v>
      </c>
      <c r="F23" s="356"/>
      <c r="G23" s="396">
        <v>0</v>
      </c>
      <c r="H23" s="396"/>
      <c r="I23" s="396">
        <v>0</v>
      </c>
      <c r="J23" s="396"/>
      <c r="K23" s="397">
        <v>0</v>
      </c>
      <c r="L23" s="397"/>
      <c r="M23" s="325">
        <f t="shared" si="1"/>
        <v>0</v>
      </c>
      <c r="Q23" s="2301"/>
      <c r="R23" s="2301"/>
      <c r="S23" s="2301"/>
    </row>
    <row r="24" spans="4:19" ht="12" customHeight="1">
      <c r="D24" s="2302"/>
      <c r="E24" s="368" t="s">
        <v>162</v>
      </c>
      <c r="F24" s="368"/>
      <c r="G24" s="396">
        <v>0</v>
      </c>
      <c r="H24" s="396"/>
      <c r="I24" s="396">
        <v>0</v>
      </c>
      <c r="J24" s="396"/>
      <c r="K24" s="397">
        <v>0</v>
      </c>
      <c r="L24" s="403"/>
      <c r="M24" s="404">
        <f t="shared" si="1"/>
        <v>0</v>
      </c>
      <c r="Q24" s="2301"/>
      <c r="R24" s="2301"/>
      <c r="S24" s="2301"/>
    </row>
    <row r="25" spans="4:19" ht="12.75" customHeight="1">
      <c r="D25" s="2302">
        <v>1403</v>
      </c>
      <c r="E25" s="29" t="s">
        <v>39</v>
      </c>
      <c r="F25" s="181"/>
      <c r="G25" s="319">
        <f>SUM(G26:G28)</f>
        <v>0</v>
      </c>
      <c r="H25" s="319"/>
      <c r="I25" s="405">
        <f>SUM(I26:I28)</f>
        <v>2</v>
      </c>
      <c r="J25" s="405"/>
      <c r="K25" s="405">
        <f>SUM(K26:K28)</f>
        <v>2</v>
      </c>
      <c r="L25" s="393"/>
      <c r="M25" s="394">
        <f t="shared" si="1"/>
        <v>4</v>
      </c>
      <c r="Q25" s="2301"/>
      <c r="R25" s="2301"/>
      <c r="S25" s="2301"/>
    </row>
    <row r="26" spans="4:19" ht="12" customHeight="1">
      <c r="D26" s="2302"/>
      <c r="E26" s="368" t="s">
        <v>163</v>
      </c>
      <c r="F26" s="368"/>
      <c r="G26" s="396">
        <v>0</v>
      </c>
      <c r="H26" s="396"/>
      <c r="I26" s="396">
        <v>2</v>
      </c>
      <c r="J26" s="396"/>
      <c r="K26" s="397">
        <v>1</v>
      </c>
      <c r="L26" s="397"/>
      <c r="M26" s="325">
        <f t="shared" si="1"/>
        <v>3</v>
      </c>
      <c r="Q26" s="2301"/>
      <c r="R26" s="2301"/>
      <c r="S26" s="2301"/>
    </row>
    <row r="27" spans="4:19" ht="12" customHeight="1">
      <c r="D27" s="2302"/>
      <c r="E27" s="368" t="s">
        <v>164</v>
      </c>
      <c r="F27" s="368"/>
      <c r="G27" s="396">
        <v>0</v>
      </c>
      <c r="H27" s="396"/>
      <c r="I27" s="396">
        <v>0</v>
      </c>
      <c r="J27" s="396"/>
      <c r="K27" s="397">
        <v>0</v>
      </c>
      <c r="L27" s="397"/>
      <c r="M27" s="325">
        <f t="shared" si="1"/>
        <v>0</v>
      </c>
      <c r="Q27" s="2301"/>
      <c r="R27" s="2301"/>
      <c r="S27" s="2301"/>
    </row>
    <row r="28" spans="4:19" ht="12" customHeight="1">
      <c r="D28" s="2302"/>
      <c r="E28" s="368" t="s">
        <v>42</v>
      </c>
      <c r="F28" s="368"/>
      <c r="G28" s="396">
        <v>0</v>
      </c>
      <c r="H28" s="396"/>
      <c r="I28" s="396">
        <v>0</v>
      </c>
      <c r="J28" s="396"/>
      <c r="K28" s="397">
        <v>1</v>
      </c>
      <c r="L28" s="403"/>
      <c r="M28" s="404">
        <f t="shared" si="1"/>
        <v>1</v>
      </c>
      <c r="Q28" s="2301"/>
      <c r="R28" s="2301"/>
      <c r="S28" s="2301"/>
    </row>
    <row r="29" spans="4:19" ht="12.75" customHeight="1">
      <c r="D29" s="2207">
        <v>1404</v>
      </c>
      <c r="E29" s="29" t="s">
        <v>43</v>
      </c>
      <c r="F29" s="181"/>
      <c r="G29" s="319">
        <f>SUM(G30:G31)</f>
        <v>3</v>
      </c>
      <c r="H29" s="319"/>
      <c r="I29" s="405">
        <f>SUM(I30:I31)</f>
        <v>5</v>
      </c>
      <c r="J29" s="405"/>
      <c r="K29" s="405">
        <f>SUM(K30:K31)</f>
        <v>1</v>
      </c>
      <c r="L29" s="393"/>
      <c r="M29" s="394">
        <f t="shared" si="1"/>
        <v>9</v>
      </c>
      <c r="Q29" s="2301"/>
      <c r="R29" s="2301"/>
      <c r="S29" s="2301"/>
    </row>
    <row r="30" spans="4:19" ht="12" customHeight="1">
      <c r="D30" s="2302"/>
      <c r="E30" s="356" t="s">
        <v>128</v>
      </c>
      <c r="F30" s="356"/>
      <c r="G30" s="396">
        <v>0</v>
      </c>
      <c r="H30" s="396"/>
      <c r="I30" s="396">
        <v>3</v>
      </c>
      <c r="J30" s="396"/>
      <c r="K30" s="397">
        <v>1</v>
      </c>
      <c r="L30" s="397"/>
      <c r="M30" s="325">
        <f t="shared" si="1"/>
        <v>4</v>
      </c>
    </row>
    <row r="31" spans="4:19" ht="12" customHeight="1">
      <c r="D31" s="2302"/>
      <c r="E31" s="356" t="s">
        <v>45</v>
      </c>
      <c r="F31" s="356"/>
      <c r="G31" s="396">
        <v>3</v>
      </c>
      <c r="H31" s="396"/>
      <c r="I31" s="406">
        <v>2</v>
      </c>
      <c r="J31" s="406"/>
      <c r="K31" s="403">
        <v>0</v>
      </c>
      <c r="L31" s="403"/>
      <c r="M31" s="404">
        <f t="shared" si="1"/>
        <v>5</v>
      </c>
    </row>
    <row r="32" spans="4:19" ht="12.75" customHeight="1">
      <c r="D32" s="2204">
        <v>1405</v>
      </c>
      <c r="E32" s="13" t="s">
        <v>46</v>
      </c>
      <c r="F32" s="40"/>
      <c r="G32" s="319">
        <f>SUM(G33:G36)</f>
        <v>4</v>
      </c>
      <c r="H32" s="407"/>
      <c r="I32" s="393">
        <f>SUM(I33:I36)</f>
        <v>5</v>
      </c>
      <c r="J32" s="393"/>
      <c r="K32" s="393">
        <f>SUM(K33:K36)</f>
        <v>7</v>
      </c>
      <c r="L32" s="393"/>
      <c r="M32" s="394">
        <f t="shared" si="1"/>
        <v>16</v>
      </c>
    </row>
    <row r="33" spans="4:13" ht="12" customHeight="1">
      <c r="D33" s="2205"/>
      <c r="E33" s="356" t="s">
        <v>47</v>
      </c>
      <c r="F33" s="356"/>
      <c r="G33" s="396">
        <v>2</v>
      </c>
      <c r="H33" s="396"/>
      <c r="I33" s="396">
        <v>3</v>
      </c>
      <c r="J33" s="396"/>
      <c r="K33" s="396">
        <v>1</v>
      </c>
      <c r="L33" s="397"/>
      <c r="M33" s="408">
        <f t="shared" si="1"/>
        <v>6</v>
      </c>
    </row>
    <row r="34" spans="4:13" ht="12" customHeight="1">
      <c r="D34" s="2205"/>
      <c r="E34" s="356" t="s">
        <v>165</v>
      </c>
      <c r="F34" s="356"/>
      <c r="G34" s="396">
        <v>2</v>
      </c>
      <c r="H34" s="396"/>
      <c r="I34" s="396">
        <v>2</v>
      </c>
      <c r="J34" s="396"/>
      <c r="K34" s="396">
        <v>6</v>
      </c>
      <c r="L34" s="397"/>
      <c r="M34" s="325">
        <f t="shared" si="1"/>
        <v>10</v>
      </c>
    </row>
    <row r="35" spans="4:13" ht="12" customHeight="1">
      <c r="D35" s="2205"/>
      <c r="E35" s="289" t="s">
        <v>166</v>
      </c>
      <c r="F35" s="356"/>
      <c r="G35" s="230">
        <v>0</v>
      </c>
      <c r="H35" s="230"/>
      <c r="I35" s="397">
        <v>0</v>
      </c>
      <c r="J35" s="397"/>
      <c r="K35" s="397">
        <v>0</v>
      </c>
      <c r="L35" s="397"/>
      <c r="M35" s="325">
        <f t="shared" si="1"/>
        <v>0</v>
      </c>
    </row>
    <row r="36" spans="4:13" ht="12" customHeight="1">
      <c r="D36" s="2206"/>
      <c r="E36" s="360" t="s">
        <v>167</v>
      </c>
      <c r="F36" s="356"/>
      <c r="G36" s="230">
        <v>0</v>
      </c>
      <c r="H36" s="230"/>
      <c r="I36" s="397">
        <v>0</v>
      </c>
      <c r="J36" s="397"/>
      <c r="K36" s="397">
        <v>0</v>
      </c>
      <c r="L36" s="403"/>
      <c r="M36" s="404">
        <f t="shared" si="1"/>
        <v>0</v>
      </c>
    </row>
    <row r="37" spans="4:13">
      <c r="D37" s="2302">
        <v>1406</v>
      </c>
      <c r="E37" s="29" t="s">
        <v>51</v>
      </c>
      <c r="F37" s="181"/>
      <c r="G37" s="319">
        <f>SUM(G38:G42)</f>
        <v>3</v>
      </c>
      <c r="H37" s="319"/>
      <c r="I37" s="405">
        <f>SUM(I38:I42)</f>
        <v>2</v>
      </c>
      <c r="J37" s="405"/>
      <c r="K37" s="405">
        <f>SUM(K38:K42)</f>
        <v>2</v>
      </c>
      <c r="L37" s="393"/>
      <c r="M37" s="394">
        <f t="shared" si="1"/>
        <v>7</v>
      </c>
    </row>
    <row r="38" spans="4:13" ht="12" customHeight="1">
      <c r="D38" s="2302"/>
      <c r="E38" s="356" t="s">
        <v>52</v>
      </c>
      <c r="F38" s="356"/>
      <c r="G38" s="396">
        <v>1</v>
      </c>
      <c r="H38" s="396"/>
      <c r="I38" s="397">
        <v>2</v>
      </c>
      <c r="J38" s="397"/>
      <c r="K38" s="396">
        <v>1</v>
      </c>
      <c r="L38" s="397"/>
      <c r="M38" s="325">
        <f t="shared" si="1"/>
        <v>4</v>
      </c>
    </row>
    <row r="39" spans="4:13" ht="12" customHeight="1">
      <c r="D39" s="2302"/>
      <c r="E39" s="356" t="s">
        <v>95</v>
      </c>
      <c r="F39" s="356"/>
      <c r="G39" s="396">
        <v>0</v>
      </c>
      <c r="H39" s="396"/>
      <c r="I39" s="397">
        <v>0</v>
      </c>
      <c r="J39" s="397"/>
      <c r="K39" s="396">
        <v>0</v>
      </c>
      <c r="L39" s="397"/>
      <c r="M39" s="325">
        <f>G39+I39+K39</f>
        <v>0</v>
      </c>
    </row>
    <row r="40" spans="4:13" ht="12" customHeight="1">
      <c r="D40" s="2302"/>
      <c r="E40" s="356" t="s">
        <v>53</v>
      </c>
      <c r="F40" s="356"/>
      <c r="G40" s="396">
        <v>1</v>
      </c>
      <c r="H40" s="396"/>
      <c r="I40" s="397">
        <v>0</v>
      </c>
      <c r="J40" s="397"/>
      <c r="K40" s="396">
        <v>1</v>
      </c>
      <c r="L40" s="397"/>
      <c r="M40" s="325">
        <f t="shared" si="1"/>
        <v>2</v>
      </c>
    </row>
    <row r="41" spans="4:13" ht="12" customHeight="1">
      <c r="D41" s="2302"/>
      <c r="E41" s="356" t="s">
        <v>96</v>
      </c>
      <c r="F41" s="356"/>
      <c r="G41" s="396">
        <v>0</v>
      </c>
      <c r="H41" s="396"/>
      <c r="I41" s="397">
        <v>0</v>
      </c>
      <c r="J41" s="397"/>
      <c r="K41" s="396">
        <v>0</v>
      </c>
      <c r="L41" s="397"/>
      <c r="M41" s="325">
        <f t="shared" si="1"/>
        <v>0</v>
      </c>
    </row>
    <row r="42" spans="4:13" ht="12" customHeight="1">
      <c r="D42" s="2302"/>
      <c r="E42" s="356" t="s">
        <v>56</v>
      </c>
      <c r="F42" s="356"/>
      <c r="G42" s="396">
        <v>1</v>
      </c>
      <c r="H42" s="396"/>
      <c r="I42" s="396">
        <v>0</v>
      </c>
      <c r="J42" s="396"/>
      <c r="K42" s="396">
        <v>0</v>
      </c>
      <c r="L42" s="403"/>
      <c r="M42" s="404">
        <f t="shared" si="1"/>
        <v>1</v>
      </c>
    </row>
    <row r="43" spans="4:13" ht="12.75" customHeight="1">
      <c r="D43" s="2300">
        <v>1407</v>
      </c>
      <c r="E43" s="318" t="s">
        <v>58</v>
      </c>
      <c r="F43" s="409"/>
      <c r="G43" s="410">
        <f>SUM(G44:G47)</f>
        <v>0</v>
      </c>
      <c r="H43" s="410"/>
      <c r="I43" s="410">
        <f t="shared" ref="I43:K43" si="2">SUM(I44:I47)</f>
        <v>2</v>
      </c>
      <c r="J43" s="410"/>
      <c r="K43" s="410">
        <f t="shared" si="2"/>
        <v>2</v>
      </c>
      <c r="L43" s="411"/>
      <c r="M43" s="412">
        <f t="shared" si="1"/>
        <v>4</v>
      </c>
    </row>
    <row r="44" spans="4:13" ht="12" customHeight="1">
      <c r="D44" s="2206"/>
      <c r="E44" s="413" t="s">
        <v>59</v>
      </c>
      <c r="F44" s="414"/>
      <c r="G44" s="415">
        <v>0</v>
      </c>
      <c r="H44" s="415"/>
      <c r="I44" s="415">
        <v>1</v>
      </c>
      <c r="J44" s="415"/>
      <c r="K44" s="416">
        <v>1</v>
      </c>
      <c r="L44" s="416"/>
      <c r="M44" s="408">
        <f t="shared" si="1"/>
        <v>2</v>
      </c>
    </row>
    <row r="45" spans="4:13" ht="12" customHeight="1">
      <c r="D45" s="2206"/>
      <c r="E45" s="360" t="s">
        <v>60</v>
      </c>
      <c r="F45" s="368"/>
      <c r="G45" s="396">
        <v>0</v>
      </c>
      <c r="H45" s="396"/>
      <c r="I45" s="397">
        <v>1</v>
      </c>
      <c r="J45" s="397"/>
      <c r="K45" s="396">
        <v>1</v>
      </c>
      <c r="L45" s="397"/>
      <c r="M45" s="325">
        <f t="shared" si="1"/>
        <v>2</v>
      </c>
    </row>
    <row r="46" spans="4:13" ht="12" customHeight="1">
      <c r="D46" s="2206"/>
      <c r="E46" s="360" t="s">
        <v>61</v>
      </c>
      <c r="F46" s="368"/>
      <c r="G46" s="396">
        <v>0</v>
      </c>
      <c r="H46" s="396"/>
      <c r="I46" s="397">
        <v>0</v>
      </c>
      <c r="J46" s="397"/>
      <c r="K46" s="396">
        <v>0</v>
      </c>
      <c r="L46" s="397"/>
      <c r="M46" s="325">
        <f t="shared" si="1"/>
        <v>0</v>
      </c>
    </row>
    <row r="47" spans="4:13" ht="12" customHeight="1">
      <c r="D47" s="2258"/>
      <c r="E47" s="417" t="s">
        <v>84</v>
      </c>
      <c r="F47" s="418"/>
      <c r="G47" s="406">
        <v>0</v>
      </c>
      <c r="H47" s="406"/>
      <c r="I47" s="403">
        <v>0</v>
      </c>
      <c r="J47" s="403"/>
      <c r="K47" s="406">
        <v>0</v>
      </c>
      <c r="L47" s="403"/>
      <c r="M47" s="404">
        <f t="shared" si="1"/>
        <v>0</v>
      </c>
    </row>
    <row r="48" spans="4:13" ht="12.75" customHeight="1">
      <c r="D48" s="2300">
        <v>1408</v>
      </c>
      <c r="E48" s="419" t="s">
        <v>63</v>
      </c>
      <c r="F48" s="270"/>
      <c r="G48" s="407">
        <f>SUM(G49:G52)</f>
        <v>1</v>
      </c>
      <c r="H48" s="407"/>
      <c r="I48" s="393">
        <f>SUM(I49:I52)</f>
        <v>2</v>
      </c>
      <c r="J48" s="393"/>
      <c r="K48" s="393">
        <f>SUM(K49:K52)</f>
        <v>1</v>
      </c>
      <c r="L48" s="393"/>
      <c r="M48" s="394">
        <f t="shared" si="1"/>
        <v>4</v>
      </c>
    </row>
    <row r="49" spans="4:16" ht="12" customHeight="1">
      <c r="D49" s="2206"/>
      <c r="E49" s="413" t="s">
        <v>64</v>
      </c>
      <c r="F49" s="420"/>
      <c r="G49" s="396">
        <v>1</v>
      </c>
      <c r="H49" s="396"/>
      <c r="I49" s="396">
        <v>1</v>
      </c>
      <c r="J49" s="396"/>
      <c r="K49" s="396">
        <v>0</v>
      </c>
      <c r="L49" s="397"/>
      <c r="M49" s="325">
        <f t="shared" si="1"/>
        <v>2</v>
      </c>
    </row>
    <row r="50" spans="4:16" ht="12" customHeight="1">
      <c r="D50" s="2206"/>
      <c r="E50" s="359" t="s">
        <v>168</v>
      </c>
      <c r="F50" s="370"/>
      <c r="G50" s="396">
        <v>0</v>
      </c>
      <c r="H50" s="396"/>
      <c r="I50" s="396">
        <v>0</v>
      </c>
      <c r="J50" s="396"/>
      <c r="K50" s="396">
        <v>0</v>
      </c>
      <c r="L50" s="397"/>
      <c r="M50" s="325">
        <f t="shared" si="1"/>
        <v>0</v>
      </c>
    </row>
    <row r="51" spans="4:16" ht="12" customHeight="1">
      <c r="D51" s="2206"/>
      <c r="E51" s="360" t="s">
        <v>66</v>
      </c>
      <c r="F51" s="368"/>
      <c r="G51" s="396">
        <v>0</v>
      </c>
      <c r="H51" s="396"/>
      <c r="I51" s="397">
        <v>1</v>
      </c>
      <c r="J51" s="397"/>
      <c r="K51" s="397">
        <v>0</v>
      </c>
      <c r="L51" s="397"/>
      <c r="M51" s="325">
        <f t="shared" si="1"/>
        <v>1</v>
      </c>
    </row>
    <row r="52" spans="4:16" ht="12" customHeight="1">
      <c r="D52" s="2206"/>
      <c r="E52" s="360" t="s">
        <v>169</v>
      </c>
      <c r="F52" s="368"/>
      <c r="G52" s="396">
        <v>0</v>
      </c>
      <c r="H52" s="396"/>
      <c r="I52" s="397">
        <v>0</v>
      </c>
      <c r="J52" s="397"/>
      <c r="K52" s="396">
        <v>1</v>
      </c>
      <c r="L52" s="403"/>
      <c r="M52" s="404">
        <f t="shared" si="1"/>
        <v>1</v>
      </c>
    </row>
    <row r="53" spans="4:16" ht="12.75" customHeight="1">
      <c r="D53" s="2204">
        <v>1624</v>
      </c>
      <c r="E53" s="13" t="s">
        <v>68</v>
      </c>
      <c r="F53" s="40"/>
      <c r="G53" s="319">
        <f>SUM(G54:G56)</f>
        <v>0</v>
      </c>
      <c r="H53" s="319"/>
      <c r="I53" s="405">
        <f>SUM(I54:I56)</f>
        <v>1</v>
      </c>
      <c r="J53" s="405"/>
      <c r="K53" s="405">
        <f>SUM(K54:K56)</f>
        <v>0</v>
      </c>
      <c r="L53" s="393"/>
      <c r="M53" s="394">
        <f t="shared" si="1"/>
        <v>1</v>
      </c>
      <c r="P53" s="80"/>
    </row>
    <row r="54" spans="4:16" ht="12" customHeight="1">
      <c r="D54" s="2205"/>
      <c r="E54" s="368" t="s">
        <v>69</v>
      </c>
      <c r="F54" s="370"/>
      <c r="G54" s="396">
        <v>0</v>
      </c>
      <c r="H54" s="396"/>
      <c r="I54" s="397"/>
      <c r="J54" s="397"/>
      <c r="K54" s="397">
        <v>0</v>
      </c>
      <c r="L54" s="397"/>
      <c r="M54" s="325">
        <f t="shared" si="1"/>
        <v>0</v>
      </c>
    </row>
    <row r="55" spans="4:16" ht="12" customHeight="1">
      <c r="D55" s="2205"/>
      <c r="E55" s="359" t="s">
        <v>70</v>
      </c>
      <c r="F55" s="370"/>
      <c r="G55" s="396">
        <v>0</v>
      </c>
      <c r="H55" s="396"/>
      <c r="I55" s="396">
        <v>1</v>
      </c>
      <c r="J55" s="396"/>
      <c r="K55" s="397">
        <v>0</v>
      </c>
      <c r="L55" s="397"/>
      <c r="M55" s="325">
        <f t="shared" si="1"/>
        <v>1</v>
      </c>
    </row>
    <row r="56" spans="4:16" ht="12" customHeight="1">
      <c r="D56" s="2207"/>
      <c r="E56" s="421" t="s">
        <v>170</v>
      </c>
      <c r="F56" s="422"/>
      <c r="G56" s="396">
        <v>0</v>
      </c>
      <c r="H56" s="396"/>
      <c r="I56" s="397">
        <v>0</v>
      </c>
      <c r="J56" s="397"/>
      <c r="K56" s="397">
        <v>0</v>
      </c>
      <c r="L56" s="403"/>
      <c r="M56" s="404">
        <f t="shared" si="1"/>
        <v>0</v>
      </c>
    </row>
    <row r="57" spans="4:16" ht="12.75" customHeight="1">
      <c r="D57" s="370"/>
      <c r="E57" s="152" t="s">
        <v>8</v>
      </c>
      <c r="F57" s="142"/>
      <c r="G57" s="423">
        <f>SUM(G8+G16+G25+G29+G32+G37+G43+G48+G53)</f>
        <v>23</v>
      </c>
      <c r="H57" s="423"/>
      <c r="I57" s="423">
        <f>SUM(I8+I16+I25+I29+I32+I37+I43+I48+I53)</f>
        <v>33</v>
      </c>
      <c r="J57" s="423"/>
      <c r="K57" s="423">
        <f>SUM(K8+K16+K25+K29+K32+K37+K43+K48+K53)</f>
        <v>21</v>
      </c>
      <c r="L57" s="424"/>
      <c r="M57" s="394">
        <f t="shared" si="1"/>
        <v>77</v>
      </c>
    </row>
    <row r="58" spans="4:16" ht="10.5" customHeight="1">
      <c r="D58" s="356"/>
      <c r="E58" s="425" t="s">
        <v>171</v>
      </c>
      <c r="F58" s="425"/>
      <c r="G58" s="374"/>
      <c r="H58" s="374"/>
      <c r="L58" s="376"/>
    </row>
    <row r="59" spans="4:16" ht="10.5" customHeight="1">
      <c r="E59" s="425"/>
      <c r="F59" s="425"/>
      <c r="G59" s="374"/>
      <c r="H59" s="374"/>
      <c r="L59" s="376"/>
    </row>
    <row r="60" spans="4:16">
      <c r="L60" s="376"/>
    </row>
    <row r="61" spans="4:16">
      <c r="L61" s="376"/>
    </row>
    <row r="62" spans="4:16">
      <c r="L62" s="376"/>
    </row>
    <row r="63" spans="4:16">
      <c r="L63" s="376"/>
    </row>
    <row r="64" spans="4:16">
      <c r="L64" s="376"/>
    </row>
    <row r="65" spans="12:12">
      <c r="L65" s="376"/>
    </row>
    <row r="66" spans="12:12">
      <c r="L66" s="376"/>
    </row>
    <row r="67" spans="12:12">
      <c r="L67" s="376"/>
    </row>
    <row r="68" spans="12:12">
      <c r="L68" s="376"/>
    </row>
    <row r="69" spans="12:12">
      <c r="L69" s="376"/>
    </row>
    <row r="70" spans="12:12">
      <c r="L70" s="376"/>
    </row>
    <row r="71" spans="12:12">
      <c r="L71" s="376"/>
    </row>
    <row r="72" spans="12:12">
      <c r="L72" s="376"/>
    </row>
    <row r="73" spans="12:12">
      <c r="L73" s="376"/>
    </row>
    <row r="74" spans="12:12">
      <c r="L74" s="376"/>
    </row>
    <row r="75" spans="12:12">
      <c r="L75" s="376"/>
    </row>
    <row r="76" spans="12:12">
      <c r="L76" s="376"/>
    </row>
    <row r="77" spans="12:12">
      <c r="L77" s="376"/>
    </row>
    <row r="78" spans="12:12">
      <c r="L78" s="376"/>
    </row>
    <row r="79" spans="12:12">
      <c r="L79" s="376"/>
    </row>
    <row r="80" spans="12:12">
      <c r="L80" s="376"/>
    </row>
    <row r="81" spans="12:12">
      <c r="L81" s="376"/>
    </row>
    <row r="82" spans="12:12">
      <c r="L82" s="376"/>
    </row>
    <row r="83" spans="12:12">
      <c r="L83" s="376"/>
    </row>
    <row r="84" spans="12:12">
      <c r="L84" s="376"/>
    </row>
    <row r="85" spans="12:12">
      <c r="L85" s="376"/>
    </row>
    <row r="86" spans="12:12">
      <c r="L86" s="376"/>
    </row>
    <row r="87" spans="12:12">
      <c r="L87" s="376"/>
    </row>
    <row r="88" spans="12:12">
      <c r="L88" s="376"/>
    </row>
    <row r="89" spans="12:12">
      <c r="L89" s="376"/>
    </row>
    <row r="90" spans="12:12">
      <c r="L90" s="376"/>
    </row>
    <row r="91" spans="12:12">
      <c r="L91" s="376"/>
    </row>
    <row r="92" spans="12:12">
      <c r="L92" s="376"/>
    </row>
    <row r="93" spans="12:12">
      <c r="L93" s="376"/>
    </row>
    <row r="94" spans="12:12">
      <c r="L94" s="376"/>
    </row>
    <row r="95" spans="12:12">
      <c r="L95" s="376"/>
    </row>
    <row r="96" spans="12:12">
      <c r="L96" s="376"/>
    </row>
    <row r="97" spans="12:12">
      <c r="L97" s="376"/>
    </row>
    <row r="98" spans="12:12">
      <c r="L98" s="376"/>
    </row>
    <row r="99" spans="12:12">
      <c r="L99" s="376"/>
    </row>
    <row r="100" spans="12:12">
      <c r="L100" s="376"/>
    </row>
    <row r="101" spans="12:12">
      <c r="L101" s="376"/>
    </row>
    <row r="102" spans="12:12">
      <c r="L102" s="376"/>
    </row>
    <row r="103" spans="12:12">
      <c r="L103" s="376"/>
    </row>
    <row r="104" spans="12:12">
      <c r="L104" s="376"/>
    </row>
    <row r="105" spans="12:12">
      <c r="L105" s="376"/>
    </row>
    <row r="106" spans="12:12">
      <c r="L106" s="376"/>
    </row>
    <row r="107" spans="12:12">
      <c r="L107" s="376"/>
    </row>
    <row r="108" spans="12:12">
      <c r="L108" s="376"/>
    </row>
    <row r="109" spans="12:12">
      <c r="L109" s="376"/>
    </row>
    <row r="110" spans="12:12">
      <c r="L110" s="376"/>
    </row>
    <row r="111" spans="12:12">
      <c r="L111" s="376"/>
    </row>
    <row r="112" spans="12:12">
      <c r="L112" s="376"/>
    </row>
    <row r="113" spans="12:12">
      <c r="L113" s="376"/>
    </row>
    <row r="114" spans="12:12">
      <c r="L114" s="376"/>
    </row>
    <row r="115" spans="12:12">
      <c r="L115" s="376"/>
    </row>
    <row r="116" spans="12:12">
      <c r="L116" s="376"/>
    </row>
    <row r="117" spans="12:12">
      <c r="L117" s="376"/>
    </row>
    <row r="118" spans="12:12">
      <c r="L118" s="376"/>
    </row>
    <row r="119" spans="12:12">
      <c r="L119" s="376"/>
    </row>
    <row r="120" spans="12:12">
      <c r="L120" s="376"/>
    </row>
    <row r="121" spans="12:12">
      <c r="L121" s="376"/>
    </row>
    <row r="122" spans="12:12">
      <c r="L122" s="376"/>
    </row>
    <row r="123" spans="12:12">
      <c r="L123" s="376"/>
    </row>
    <row r="124" spans="12:12">
      <c r="L124" s="376"/>
    </row>
    <row r="125" spans="12:12">
      <c r="L125" s="376"/>
    </row>
    <row r="126" spans="12:12">
      <c r="L126" s="376"/>
    </row>
    <row r="127" spans="12:12">
      <c r="L127" s="376"/>
    </row>
    <row r="128" spans="12:12">
      <c r="L128" s="376"/>
    </row>
  </sheetData>
  <mergeCells count="14">
    <mergeCell ref="D48:D52"/>
    <mergeCell ref="D53:D56"/>
    <mergeCell ref="Q23:S29"/>
    <mergeCell ref="D25:D28"/>
    <mergeCell ref="D29:D31"/>
    <mergeCell ref="D32:D36"/>
    <mergeCell ref="D37:D42"/>
    <mergeCell ref="D43:D47"/>
    <mergeCell ref="D16:D24"/>
    <mergeCell ref="D2:M2"/>
    <mergeCell ref="D3:M3"/>
    <mergeCell ref="D5:D7"/>
    <mergeCell ref="E5:E7"/>
    <mergeCell ref="D8:D1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8"/>
  <sheetViews>
    <sheetView topLeftCell="C2" workbookViewId="0">
      <selection activeCell="W38" sqref="W38"/>
    </sheetView>
  </sheetViews>
  <sheetFormatPr baseColWidth="10" defaultRowHeight="12.75"/>
  <cols>
    <col min="1" max="1" width="2.28515625" style="374" hidden="1" customWidth="1"/>
    <col min="2" max="2" width="2.85546875" style="374" hidden="1" customWidth="1"/>
    <col min="3" max="3" width="2.28515625" style="374" customWidth="1"/>
    <col min="4" max="4" width="7" style="427" customWidth="1"/>
    <col min="5" max="5" width="58.28515625" style="427" customWidth="1"/>
    <col min="6" max="7" width="7.7109375" style="427" customWidth="1"/>
    <col min="8" max="8" width="8.7109375" style="428" customWidth="1"/>
    <col min="9" max="9" width="0.85546875" style="428" customWidth="1"/>
    <col min="10" max="11" width="7.7109375" style="428" customWidth="1"/>
    <col min="12" max="12" width="8.7109375" style="426" customWidth="1"/>
    <col min="13" max="13" width="0.85546875" style="426" customWidth="1"/>
    <col min="14" max="15" width="7.7109375" style="426" customWidth="1"/>
    <col min="16" max="16" width="8.7109375" style="426" customWidth="1"/>
    <col min="17" max="17" width="0.85546875" style="426" customWidth="1"/>
    <col min="18" max="19" width="7.7109375" style="426" customWidth="1"/>
    <col min="20" max="20" width="8.85546875" style="75" customWidth="1"/>
    <col min="21" max="21" width="2" style="75" customWidth="1"/>
    <col min="22" max="16384" width="11.42578125" style="75"/>
  </cols>
  <sheetData>
    <row r="1" spans="1:27">
      <c r="D1" s="370"/>
      <c r="E1" s="370"/>
      <c r="F1" s="370"/>
      <c r="G1" s="370"/>
      <c r="H1" s="375"/>
      <c r="I1" s="375"/>
      <c r="J1" s="375"/>
      <c r="K1" s="375"/>
      <c r="L1" s="376"/>
      <c r="M1" s="376"/>
      <c r="N1" s="376"/>
      <c r="O1" s="376"/>
      <c r="P1" s="376"/>
      <c r="Q1" s="376"/>
      <c r="R1" s="376"/>
      <c r="S1" s="376"/>
    </row>
    <row r="2" spans="1:27">
      <c r="D2" s="2298" t="s">
        <v>172</v>
      </c>
      <c r="E2" s="2298"/>
      <c r="F2" s="2298"/>
      <c r="G2" s="2298"/>
      <c r="H2" s="2298"/>
      <c r="I2" s="2298"/>
      <c r="J2" s="2298"/>
      <c r="K2" s="2298"/>
      <c r="L2" s="2298"/>
      <c r="M2" s="2298"/>
      <c r="N2" s="2298"/>
      <c r="O2" s="2298"/>
      <c r="P2" s="2298"/>
      <c r="Q2" s="2298"/>
      <c r="R2" s="2298"/>
      <c r="S2" s="2298"/>
      <c r="T2" s="2298"/>
    </row>
    <row r="3" spans="1:27" ht="12.75" customHeight="1">
      <c r="D3" s="2298">
        <v>2018</v>
      </c>
      <c r="E3" s="2298"/>
      <c r="F3" s="2298"/>
      <c r="G3" s="2298"/>
      <c r="H3" s="2298"/>
      <c r="I3" s="2298"/>
      <c r="J3" s="2298"/>
      <c r="K3" s="2298"/>
      <c r="L3" s="2298"/>
      <c r="M3" s="2298"/>
      <c r="N3" s="2298"/>
      <c r="O3" s="2298"/>
      <c r="P3" s="2298"/>
      <c r="Q3" s="2298"/>
      <c r="R3" s="2298"/>
      <c r="S3" s="2298"/>
      <c r="T3" s="2298"/>
    </row>
    <row r="4" spans="1:27" ht="9" customHeight="1">
      <c r="D4" s="377"/>
      <c r="E4" s="377"/>
      <c r="F4" s="377"/>
      <c r="G4" s="377"/>
      <c r="H4" s="377"/>
      <c r="I4" s="377"/>
      <c r="J4" s="377"/>
      <c r="K4" s="377"/>
      <c r="L4" s="377"/>
      <c r="M4" s="377"/>
      <c r="N4" s="377"/>
      <c r="O4" s="377"/>
      <c r="P4" s="377"/>
      <c r="Q4" s="377"/>
      <c r="R4" s="377"/>
      <c r="S4" s="377"/>
    </row>
    <row r="5" spans="1:27" ht="12.75" customHeight="1">
      <c r="D5" s="2263" t="s">
        <v>2</v>
      </c>
      <c r="E5" s="2303" t="s">
        <v>78</v>
      </c>
      <c r="F5" s="2306" t="s">
        <v>154</v>
      </c>
      <c r="G5" s="2306"/>
      <c r="H5" s="2306"/>
      <c r="I5" s="381"/>
      <c r="J5" s="2306" t="s">
        <v>155</v>
      </c>
      <c r="K5" s="2306"/>
      <c r="L5" s="2306"/>
      <c r="M5" s="381"/>
      <c r="N5" s="2306" t="s">
        <v>156</v>
      </c>
      <c r="O5" s="2306"/>
      <c r="P5" s="2306"/>
      <c r="Q5" s="381"/>
      <c r="R5" s="2307" t="s">
        <v>112</v>
      </c>
      <c r="S5" s="2307"/>
      <c r="T5" s="382"/>
    </row>
    <row r="6" spans="1:27" ht="6.75" customHeight="1">
      <c r="D6" s="2217"/>
      <c r="E6" s="2304"/>
      <c r="F6" s="134"/>
      <c r="G6" s="383"/>
      <c r="H6" s="386"/>
      <c r="I6" s="386"/>
      <c r="J6" s="386"/>
      <c r="K6" s="386"/>
      <c r="L6" s="430"/>
      <c r="M6" s="430"/>
      <c r="N6" s="430"/>
      <c r="O6" s="430"/>
      <c r="P6" s="430"/>
      <c r="Q6" s="386"/>
      <c r="R6" s="386"/>
      <c r="S6" s="386"/>
      <c r="T6" s="387"/>
    </row>
    <row r="7" spans="1:27">
      <c r="D7" s="2218"/>
      <c r="E7" s="2305"/>
      <c r="F7" s="431" t="s">
        <v>18</v>
      </c>
      <c r="G7" s="432" t="s">
        <v>19</v>
      </c>
      <c r="H7" s="389" t="s">
        <v>112</v>
      </c>
      <c r="I7" s="389"/>
      <c r="J7" s="431" t="s">
        <v>18</v>
      </c>
      <c r="K7" s="432" t="s">
        <v>19</v>
      </c>
      <c r="L7" s="389" t="s">
        <v>112</v>
      </c>
      <c r="M7" s="389"/>
      <c r="N7" s="431" t="s">
        <v>18</v>
      </c>
      <c r="O7" s="432" t="s">
        <v>19</v>
      </c>
      <c r="P7" s="389" t="s">
        <v>112</v>
      </c>
      <c r="Q7" s="390"/>
      <c r="R7" s="431" t="s">
        <v>18</v>
      </c>
      <c r="S7" s="432" t="s">
        <v>19</v>
      </c>
      <c r="T7" s="433" t="s">
        <v>8</v>
      </c>
      <c r="U7" s="392"/>
      <c r="V7" s="392"/>
      <c r="W7" s="392"/>
      <c r="X7" s="392"/>
      <c r="Y7" s="392"/>
      <c r="Z7" s="392"/>
      <c r="AA7" s="392"/>
    </row>
    <row r="8" spans="1:27" s="395" customFormat="1" ht="12.75" customHeight="1">
      <c r="A8" s="374"/>
      <c r="B8" s="374"/>
      <c r="C8" s="374"/>
      <c r="D8" s="2211">
        <v>1401</v>
      </c>
      <c r="E8" s="13" t="s">
        <v>20</v>
      </c>
      <c r="F8" s="319">
        <f>SUM(F9:F15)</f>
        <v>14</v>
      </c>
      <c r="G8" s="319">
        <f>SUM(G9:G15)</f>
        <v>4</v>
      </c>
      <c r="H8" s="319">
        <f>SUM(H9:H15)</f>
        <v>18</v>
      </c>
      <c r="I8" s="319"/>
      <c r="J8" s="319">
        <f>SUM(J9:J15)</f>
        <v>24</v>
      </c>
      <c r="K8" s="319">
        <f>SUM(K9:K15)</f>
        <v>4</v>
      </c>
      <c r="L8" s="319">
        <f>SUM(L9:L15)</f>
        <v>28</v>
      </c>
      <c r="M8" s="319"/>
      <c r="N8" s="319">
        <f>SUM(N9:N15)</f>
        <v>8</v>
      </c>
      <c r="O8" s="319">
        <f>SUM(O9:O15)</f>
        <v>2</v>
      </c>
      <c r="P8" s="319">
        <f>SUM(P9:P15)</f>
        <v>10</v>
      </c>
      <c r="Q8" s="393"/>
      <c r="R8" s="405">
        <f t="shared" ref="R8:T15" si="0">F8+J8+N8</f>
        <v>46</v>
      </c>
      <c r="S8" s="405">
        <f t="shared" si="0"/>
        <v>10</v>
      </c>
      <c r="T8" s="339">
        <f t="shared" si="0"/>
        <v>56</v>
      </c>
    </row>
    <row r="9" spans="1:27" s="395" customFormat="1" ht="12" customHeight="1">
      <c r="A9" s="374"/>
      <c r="B9" s="374"/>
      <c r="C9" s="374"/>
      <c r="D9" s="2212"/>
      <c r="E9" s="368" t="s">
        <v>21</v>
      </c>
      <c r="F9" s="434">
        <v>6</v>
      </c>
      <c r="G9" s="434">
        <v>2</v>
      </c>
      <c r="H9" s="396">
        <f>F9+G9</f>
        <v>8</v>
      </c>
      <c r="I9" s="396"/>
      <c r="J9" s="434">
        <v>9</v>
      </c>
      <c r="K9" s="396">
        <v>2</v>
      </c>
      <c r="L9" s="396">
        <f>J9+K9</f>
        <v>11</v>
      </c>
      <c r="M9" s="396"/>
      <c r="N9" s="396">
        <v>0</v>
      </c>
      <c r="O9" s="396">
        <v>0</v>
      </c>
      <c r="P9" s="396">
        <f>N9+O9</f>
        <v>0</v>
      </c>
      <c r="Q9" s="397"/>
      <c r="R9" s="397">
        <f t="shared" si="0"/>
        <v>15</v>
      </c>
      <c r="S9" s="397">
        <f t="shared" si="0"/>
        <v>4</v>
      </c>
      <c r="T9" s="408">
        <f t="shared" si="0"/>
        <v>19</v>
      </c>
    </row>
    <row r="10" spans="1:27" s="399" customFormat="1" ht="12" customHeight="1">
      <c r="A10" s="398"/>
      <c r="B10" s="398"/>
      <c r="C10" s="398"/>
      <c r="D10" s="2212"/>
      <c r="E10" s="356" t="s">
        <v>22</v>
      </c>
      <c r="F10" s="434">
        <v>3</v>
      </c>
      <c r="G10" s="434">
        <v>0</v>
      </c>
      <c r="H10" s="396">
        <f t="shared" ref="H10:H15" si="1">F10+G10</f>
        <v>3</v>
      </c>
      <c r="I10" s="396"/>
      <c r="J10" s="396">
        <v>3</v>
      </c>
      <c r="K10" s="396">
        <v>0</v>
      </c>
      <c r="L10" s="396">
        <f t="shared" ref="L10:L15" si="2">J10+K10</f>
        <v>3</v>
      </c>
      <c r="M10" s="396"/>
      <c r="N10" s="396">
        <v>3</v>
      </c>
      <c r="O10" s="396">
        <v>2</v>
      </c>
      <c r="P10" s="396">
        <f t="shared" ref="P10:P15" si="3">N10+O10</f>
        <v>5</v>
      </c>
      <c r="Q10" s="397"/>
      <c r="R10" s="397">
        <f t="shared" si="0"/>
        <v>9</v>
      </c>
      <c r="S10" s="397">
        <f t="shared" si="0"/>
        <v>2</v>
      </c>
      <c r="T10" s="325">
        <f t="shared" si="0"/>
        <v>11</v>
      </c>
      <c r="W10" s="400"/>
    </row>
    <row r="11" spans="1:27" s="399" customFormat="1" ht="12" customHeight="1">
      <c r="A11" s="398"/>
      <c r="B11" s="398"/>
      <c r="C11" s="398"/>
      <c r="D11" s="2212"/>
      <c r="E11" s="356" t="s">
        <v>23</v>
      </c>
      <c r="F11" s="434">
        <v>4</v>
      </c>
      <c r="G11" s="434">
        <v>0</v>
      </c>
      <c r="H11" s="396">
        <f t="shared" si="1"/>
        <v>4</v>
      </c>
      <c r="I11" s="396"/>
      <c r="J11" s="396">
        <v>12</v>
      </c>
      <c r="K11" s="396">
        <v>2</v>
      </c>
      <c r="L11" s="396">
        <f t="shared" si="2"/>
        <v>14</v>
      </c>
      <c r="M11" s="396"/>
      <c r="N11" s="396">
        <v>5</v>
      </c>
      <c r="O11" s="396">
        <v>0</v>
      </c>
      <c r="P11" s="396">
        <f t="shared" si="3"/>
        <v>5</v>
      </c>
      <c r="Q11" s="397"/>
      <c r="R11" s="397">
        <f t="shared" si="0"/>
        <v>21</v>
      </c>
      <c r="S11" s="397">
        <f t="shared" si="0"/>
        <v>2</v>
      </c>
      <c r="T11" s="325">
        <f t="shared" si="0"/>
        <v>23</v>
      </c>
      <c r="V11" s="400"/>
    </row>
    <row r="12" spans="1:27" ht="12" customHeight="1">
      <c r="D12" s="2212"/>
      <c r="E12" s="368" t="s">
        <v>24</v>
      </c>
      <c r="F12" s="434">
        <v>1</v>
      </c>
      <c r="G12" s="434">
        <v>2</v>
      </c>
      <c r="H12" s="396">
        <f t="shared" si="1"/>
        <v>3</v>
      </c>
      <c r="I12" s="396"/>
      <c r="J12" s="396">
        <v>0</v>
      </c>
      <c r="K12" s="396">
        <v>0</v>
      </c>
      <c r="L12" s="396">
        <f t="shared" si="2"/>
        <v>0</v>
      </c>
      <c r="M12" s="396"/>
      <c r="N12" s="396">
        <v>0</v>
      </c>
      <c r="O12" s="396">
        <v>0</v>
      </c>
      <c r="P12" s="396">
        <f t="shared" si="3"/>
        <v>0</v>
      </c>
      <c r="Q12" s="397"/>
      <c r="R12" s="397">
        <f t="shared" si="0"/>
        <v>1</v>
      </c>
      <c r="S12" s="397">
        <f t="shared" si="0"/>
        <v>2</v>
      </c>
      <c r="T12" s="325">
        <f t="shared" si="0"/>
        <v>3</v>
      </c>
    </row>
    <row r="13" spans="1:27" s="395" customFormat="1" ht="12" customHeight="1">
      <c r="A13" s="374"/>
      <c r="B13" s="374"/>
      <c r="C13" s="374"/>
      <c r="D13" s="2212"/>
      <c r="E13" s="368" t="s">
        <v>25</v>
      </c>
      <c r="F13" s="434">
        <v>0</v>
      </c>
      <c r="G13" s="434">
        <v>0</v>
      </c>
      <c r="H13" s="396">
        <f t="shared" si="1"/>
        <v>0</v>
      </c>
      <c r="I13" s="396"/>
      <c r="J13" s="396">
        <v>0</v>
      </c>
      <c r="K13" s="396">
        <v>0</v>
      </c>
      <c r="L13" s="396">
        <f t="shared" si="2"/>
        <v>0</v>
      </c>
      <c r="M13" s="396"/>
      <c r="N13" s="396">
        <v>0</v>
      </c>
      <c r="O13" s="396">
        <v>0</v>
      </c>
      <c r="P13" s="396">
        <f t="shared" si="3"/>
        <v>0</v>
      </c>
      <c r="Q13" s="397"/>
      <c r="R13" s="397">
        <f t="shared" si="0"/>
        <v>0</v>
      </c>
      <c r="S13" s="397">
        <f t="shared" si="0"/>
        <v>0</v>
      </c>
      <c r="T13" s="325">
        <f t="shared" si="0"/>
        <v>0</v>
      </c>
      <c r="U13" s="75"/>
      <c r="V13" s="401"/>
      <c r="W13" s="401"/>
      <c r="X13" s="401"/>
    </row>
    <row r="14" spans="1:27" s="395" customFormat="1" ht="12" customHeight="1">
      <c r="A14" s="374"/>
      <c r="B14" s="374"/>
      <c r="C14" s="374"/>
      <c r="D14" s="2212"/>
      <c r="E14" s="368" t="s">
        <v>26</v>
      </c>
      <c r="F14" s="434">
        <v>0</v>
      </c>
      <c r="G14" s="434">
        <v>0</v>
      </c>
      <c r="H14" s="396">
        <f t="shared" si="1"/>
        <v>0</v>
      </c>
      <c r="I14" s="396"/>
      <c r="J14" s="396">
        <v>0</v>
      </c>
      <c r="K14" s="396">
        <v>0</v>
      </c>
      <c r="L14" s="396">
        <f t="shared" si="2"/>
        <v>0</v>
      </c>
      <c r="M14" s="396"/>
      <c r="N14" s="396">
        <v>0</v>
      </c>
      <c r="O14" s="396">
        <v>0</v>
      </c>
      <c r="P14" s="396">
        <f t="shared" si="3"/>
        <v>0</v>
      </c>
      <c r="Q14" s="397"/>
      <c r="R14" s="397">
        <f t="shared" si="0"/>
        <v>0</v>
      </c>
      <c r="S14" s="397">
        <f t="shared" si="0"/>
        <v>0</v>
      </c>
      <c r="T14" s="325">
        <f t="shared" si="0"/>
        <v>0</v>
      </c>
      <c r="U14" s="75"/>
      <c r="V14" s="401"/>
      <c r="W14" s="402"/>
      <c r="X14" s="401"/>
    </row>
    <row r="15" spans="1:27" s="395" customFormat="1" ht="12" customHeight="1">
      <c r="A15" s="374"/>
      <c r="B15" s="374"/>
      <c r="C15" s="374"/>
      <c r="D15" s="2213"/>
      <c r="E15" s="368" t="s">
        <v>27</v>
      </c>
      <c r="F15" s="434">
        <v>0</v>
      </c>
      <c r="G15" s="434">
        <v>0</v>
      </c>
      <c r="H15" s="396">
        <f t="shared" si="1"/>
        <v>0</v>
      </c>
      <c r="I15" s="396"/>
      <c r="J15" s="396">
        <v>0</v>
      </c>
      <c r="K15" s="396">
        <v>0</v>
      </c>
      <c r="L15" s="396">
        <f t="shared" si="2"/>
        <v>0</v>
      </c>
      <c r="M15" s="396"/>
      <c r="N15" s="396">
        <v>0</v>
      </c>
      <c r="O15" s="396">
        <v>0</v>
      </c>
      <c r="P15" s="396">
        <f t="shared" si="3"/>
        <v>0</v>
      </c>
      <c r="Q15" s="403"/>
      <c r="R15" s="397">
        <f t="shared" si="0"/>
        <v>0</v>
      </c>
      <c r="S15" s="397">
        <f t="shared" si="0"/>
        <v>0</v>
      </c>
      <c r="T15" s="325">
        <f t="shared" si="0"/>
        <v>0</v>
      </c>
      <c r="U15" s="75"/>
      <c r="V15" s="401"/>
      <c r="W15" s="402"/>
      <c r="X15" s="401"/>
    </row>
    <row r="16" spans="1:27" s="395" customFormat="1" ht="12.75" customHeight="1">
      <c r="A16" s="374"/>
      <c r="B16" s="374"/>
      <c r="C16" s="374"/>
      <c r="D16" s="2302">
        <v>1402</v>
      </c>
      <c r="E16" s="29" t="s">
        <v>29</v>
      </c>
      <c r="F16" s="319">
        <f>SUM(F17:F24)</f>
        <v>23</v>
      </c>
      <c r="G16" s="319">
        <f>SUM(G17:G24)</f>
        <v>8</v>
      </c>
      <c r="H16" s="319">
        <f>SUM(H17:H24)</f>
        <v>31</v>
      </c>
      <c r="I16" s="319"/>
      <c r="J16" s="319">
        <f>SUM(J17:J24)</f>
        <v>19</v>
      </c>
      <c r="K16" s="319">
        <f>SUM(K17:K24)</f>
        <v>18</v>
      </c>
      <c r="L16" s="319">
        <f>SUM(L17:L24)</f>
        <v>37</v>
      </c>
      <c r="M16" s="405"/>
      <c r="N16" s="319">
        <f>SUM(N17:N24)</f>
        <v>5</v>
      </c>
      <c r="O16" s="319">
        <f>SUM(O17:O24)</f>
        <v>9</v>
      </c>
      <c r="P16" s="319">
        <f>SUM(P17:P24)</f>
        <v>14</v>
      </c>
      <c r="Q16" s="393"/>
      <c r="R16" s="405">
        <f>F16+J16+N16</f>
        <v>47</v>
      </c>
      <c r="S16" s="405">
        <f>G16+K16+O16</f>
        <v>35</v>
      </c>
      <c r="T16" s="339">
        <f>H16+L16+P16</f>
        <v>82</v>
      </c>
    </row>
    <row r="17" spans="4:26" ht="12" customHeight="1">
      <c r="D17" s="2302"/>
      <c r="E17" s="356" t="s">
        <v>114</v>
      </c>
      <c r="F17" s="434">
        <v>12</v>
      </c>
      <c r="G17" s="434">
        <v>1</v>
      </c>
      <c r="H17" s="396">
        <f>F17+G17</f>
        <v>13</v>
      </c>
      <c r="I17" s="396"/>
      <c r="J17" s="396">
        <v>12</v>
      </c>
      <c r="K17" s="396">
        <v>9</v>
      </c>
      <c r="L17" s="396">
        <f>J17+K17</f>
        <v>21</v>
      </c>
      <c r="M17" s="396"/>
      <c r="N17" s="396">
        <v>5</v>
      </c>
      <c r="O17" s="396">
        <v>2</v>
      </c>
      <c r="P17" s="396">
        <f>N17+O17</f>
        <v>7</v>
      </c>
      <c r="Q17" s="397"/>
      <c r="R17" s="397">
        <f t="shared" ref="R17:T24" si="4">F17+J17+N17</f>
        <v>29</v>
      </c>
      <c r="S17" s="397">
        <f t="shared" si="4"/>
        <v>12</v>
      </c>
      <c r="T17" s="325">
        <f t="shared" si="4"/>
        <v>41</v>
      </c>
    </row>
    <row r="18" spans="4:26" ht="12" customHeight="1">
      <c r="D18" s="2302"/>
      <c r="E18" s="356" t="s">
        <v>31</v>
      </c>
      <c r="F18" s="434">
        <v>7</v>
      </c>
      <c r="G18" s="434">
        <v>3</v>
      </c>
      <c r="H18" s="396">
        <f t="shared" ref="H18:H24" si="5">F18+G18</f>
        <v>10</v>
      </c>
      <c r="I18" s="396"/>
      <c r="J18" s="396">
        <v>0</v>
      </c>
      <c r="K18" s="396">
        <v>0</v>
      </c>
      <c r="L18" s="396">
        <f t="shared" ref="L18:L24" si="6">J18+K18</f>
        <v>0</v>
      </c>
      <c r="M18" s="396"/>
      <c r="N18" s="396">
        <v>0</v>
      </c>
      <c r="O18" s="396">
        <v>0</v>
      </c>
      <c r="P18" s="396">
        <f t="shared" ref="P18:P24" si="7">N18+O18</f>
        <v>0</v>
      </c>
      <c r="Q18" s="397"/>
      <c r="R18" s="397">
        <f t="shared" si="4"/>
        <v>7</v>
      </c>
      <c r="S18" s="397">
        <f t="shared" si="4"/>
        <v>3</v>
      </c>
      <c r="T18" s="325">
        <f t="shared" si="4"/>
        <v>10</v>
      </c>
    </row>
    <row r="19" spans="4:26" ht="12" customHeight="1">
      <c r="D19" s="2302"/>
      <c r="E19" s="356" t="s">
        <v>32</v>
      </c>
      <c r="F19" s="434">
        <v>1</v>
      </c>
      <c r="G19" s="434">
        <v>3</v>
      </c>
      <c r="H19" s="396">
        <f t="shared" si="5"/>
        <v>4</v>
      </c>
      <c r="I19" s="396"/>
      <c r="J19" s="396">
        <v>4</v>
      </c>
      <c r="K19" s="396">
        <v>7</v>
      </c>
      <c r="L19" s="396">
        <f t="shared" si="6"/>
        <v>11</v>
      </c>
      <c r="M19" s="396"/>
      <c r="N19" s="396">
        <v>0</v>
      </c>
      <c r="O19" s="396">
        <v>4</v>
      </c>
      <c r="P19" s="396">
        <f t="shared" si="7"/>
        <v>4</v>
      </c>
      <c r="Q19" s="397"/>
      <c r="R19" s="397">
        <f t="shared" si="4"/>
        <v>5</v>
      </c>
      <c r="S19" s="397">
        <f t="shared" si="4"/>
        <v>14</v>
      </c>
      <c r="T19" s="325">
        <f t="shared" si="4"/>
        <v>19</v>
      </c>
    </row>
    <row r="20" spans="4:26" ht="12" customHeight="1">
      <c r="D20" s="2302"/>
      <c r="E20" s="356" t="s">
        <v>131</v>
      </c>
      <c r="F20" s="434">
        <v>3</v>
      </c>
      <c r="G20" s="434">
        <v>1</v>
      </c>
      <c r="H20" s="396">
        <f t="shared" si="5"/>
        <v>4</v>
      </c>
      <c r="I20" s="396"/>
      <c r="J20" s="396">
        <v>3</v>
      </c>
      <c r="K20" s="396">
        <v>2</v>
      </c>
      <c r="L20" s="396">
        <f t="shared" si="6"/>
        <v>5</v>
      </c>
      <c r="M20" s="396"/>
      <c r="N20" s="396">
        <v>0</v>
      </c>
      <c r="O20" s="396">
        <v>3</v>
      </c>
      <c r="P20" s="396">
        <f t="shared" si="7"/>
        <v>3</v>
      </c>
      <c r="Q20" s="397"/>
      <c r="R20" s="397">
        <f t="shared" si="4"/>
        <v>6</v>
      </c>
      <c r="S20" s="397">
        <f t="shared" si="4"/>
        <v>6</v>
      </c>
      <c r="T20" s="325">
        <f t="shared" si="4"/>
        <v>12</v>
      </c>
    </row>
    <row r="21" spans="4:26" ht="12" customHeight="1">
      <c r="D21" s="2302"/>
      <c r="E21" s="356" t="s">
        <v>159</v>
      </c>
      <c r="F21" s="434">
        <v>0</v>
      </c>
      <c r="G21" s="434">
        <v>0</v>
      </c>
      <c r="H21" s="396">
        <f t="shared" si="5"/>
        <v>0</v>
      </c>
      <c r="I21" s="396"/>
      <c r="J21" s="396">
        <v>0</v>
      </c>
      <c r="K21" s="396">
        <v>0</v>
      </c>
      <c r="L21" s="396">
        <f t="shared" si="6"/>
        <v>0</v>
      </c>
      <c r="M21" s="396"/>
      <c r="N21" s="396">
        <v>0</v>
      </c>
      <c r="O21" s="396">
        <v>0</v>
      </c>
      <c r="P21" s="396">
        <f t="shared" si="7"/>
        <v>0</v>
      </c>
      <c r="Q21" s="397"/>
      <c r="R21" s="397">
        <f t="shared" si="4"/>
        <v>0</v>
      </c>
      <c r="S21" s="397">
        <f t="shared" si="4"/>
        <v>0</v>
      </c>
      <c r="T21" s="325">
        <f t="shared" si="4"/>
        <v>0</v>
      </c>
    </row>
    <row r="22" spans="4:26" ht="12" customHeight="1">
      <c r="D22" s="2302"/>
      <c r="E22" s="356" t="s">
        <v>160</v>
      </c>
      <c r="F22" s="434">
        <v>0</v>
      </c>
      <c r="G22" s="434">
        <v>0</v>
      </c>
      <c r="H22" s="396">
        <f t="shared" si="5"/>
        <v>0</v>
      </c>
      <c r="I22" s="396"/>
      <c r="J22" s="396">
        <v>0</v>
      </c>
      <c r="K22" s="396">
        <v>0</v>
      </c>
      <c r="L22" s="396">
        <f t="shared" si="6"/>
        <v>0</v>
      </c>
      <c r="M22" s="396"/>
      <c r="N22" s="396">
        <v>0</v>
      </c>
      <c r="O22" s="396">
        <v>0</v>
      </c>
      <c r="P22" s="396">
        <f t="shared" si="7"/>
        <v>0</v>
      </c>
      <c r="Q22" s="397"/>
      <c r="R22" s="397">
        <f t="shared" si="4"/>
        <v>0</v>
      </c>
      <c r="S22" s="397">
        <f t="shared" si="4"/>
        <v>0</v>
      </c>
      <c r="T22" s="325">
        <f t="shared" si="4"/>
        <v>0</v>
      </c>
    </row>
    <row r="23" spans="4:26" ht="12" customHeight="1">
      <c r="D23" s="2302"/>
      <c r="E23" s="356" t="s">
        <v>161</v>
      </c>
      <c r="F23" s="434">
        <v>0</v>
      </c>
      <c r="G23" s="434">
        <v>0</v>
      </c>
      <c r="H23" s="396">
        <f t="shared" si="5"/>
        <v>0</v>
      </c>
      <c r="I23" s="396"/>
      <c r="J23" s="396">
        <v>0</v>
      </c>
      <c r="K23" s="396">
        <v>0</v>
      </c>
      <c r="L23" s="396">
        <f t="shared" si="6"/>
        <v>0</v>
      </c>
      <c r="M23" s="396"/>
      <c r="N23" s="396">
        <v>0</v>
      </c>
      <c r="O23" s="396">
        <v>0</v>
      </c>
      <c r="P23" s="396">
        <f t="shared" si="7"/>
        <v>0</v>
      </c>
      <c r="Q23" s="397"/>
      <c r="R23" s="397">
        <f t="shared" si="4"/>
        <v>0</v>
      </c>
      <c r="S23" s="397">
        <f t="shared" si="4"/>
        <v>0</v>
      </c>
      <c r="T23" s="325">
        <f t="shared" si="4"/>
        <v>0</v>
      </c>
      <c r="X23" s="2301"/>
      <c r="Y23" s="2301"/>
      <c r="Z23" s="2301"/>
    </row>
    <row r="24" spans="4:26" ht="12" customHeight="1">
      <c r="D24" s="2302"/>
      <c r="E24" s="368" t="s">
        <v>162</v>
      </c>
      <c r="F24" s="434">
        <v>0</v>
      </c>
      <c r="G24" s="434">
        <v>0</v>
      </c>
      <c r="H24" s="396">
        <f t="shared" si="5"/>
        <v>0</v>
      </c>
      <c r="I24" s="396"/>
      <c r="J24" s="396">
        <v>0</v>
      </c>
      <c r="K24" s="396">
        <v>0</v>
      </c>
      <c r="L24" s="396">
        <f t="shared" si="6"/>
        <v>0</v>
      </c>
      <c r="M24" s="396"/>
      <c r="N24" s="396">
        <v>0</v>
      </c>
      <c r="O24" s="396">
        <v>0</v>
      </c>
      <c r="P24" s="396">
        <f t="shared" si="7"/>
        <v>0</v>
      </c>
      <c r="Q24" s="403"/>
      <c r="R24" s="397">
        <f t="shared" si="4"/>
        <v>0</v>
      </c>
      <c r="S24" s="397">
        <f t="shared" si="4"/>
        <v>0</v>
      </c>
      <c r="T24" s="325">
        <f t="shared" si="4"/>
        <v>0</v>
      </c>
      <c r="X24" s="2301"/>
      <c r="Y24" s="2301"/>
      <c r="Z24" s="2301"/>
    </row>
    <row r="25" spans="4:26" ht="12.75" customHeight="1">
      <c r="D25" s="2302">
        <v>1403</v>
      </c>
      <c r="E25" s="29" t="s">
        <v>39</v>
      </c>
      <c r="F25" s="319">
        <f t="shared" ref="F25:G25" si="8">SUM(F26:F28)</f>
        <v>0</v>
      </c>
      <c r="G25" s="319">
        <f t="shared" si="8"/>
        <v>0</v>
      </c>
      <c r="H25" s="319">
        <f>SUM(H26:H28)</f>
        <v>0</v>
      </c>
      <c r="I25" s="319"/>
      <c r="J25" s="319">
        <f t="shared" ref="J25:K25" si="9">SUM(J26:J28)</f>
        <v>1</v>
      </c>
      <c r="K25" s="319">
        <f t="shared" si="9"/>
        <v>10</v>
      </c>
      <c r="L25" s="319">
        <f>SUM(L26:L28)</f>
        <v>11</v>
      </c>
      <c r="M25" s="405"/>
      <c r="N25" s="319">
        <f t="shared" ref="N25:O25" si="10">SUM(N26:N28)</f>
        <v>3</v>
      </c>
      <c r="O25" s="319">
        <f t="shared" si="10"/>
        <v>6</v>
      </c>
      <c r="P25" s="319">
        <f>SUM(P26:P28)</f>
        <v>9</v>
      </c>
      <c r="Q25" s="393"/>
      <c r="R25" s="405">
        <f>F25+J25+N25</f>
        <v>4</v>
      </c>
      <c r="S25" s="405">
        <f>G25+K25+O25</f>
        <v>16</v>
      </c>
      <c r="T25" s="339">
        <f>H25+L25+P25</f>
        <v>20</v>
      </c>
      <c r="X25" s="2301"/>
      <c r="Y25" s="2301"/>
      <c r="Z25" s="2301"/>
    </row>
    <row r="26" spans="4:26" ht="12" customHeight="1">
      <c r="D26" s="2302"/>
      <c r="E26" s="368" t="s">
        <v>163</v>
      </c>
      <c r="F26" s="434">
        <v>0</v>
      </c>
      <c r="G26" s="434">
        <v>0</v>
      </c>
      <c r="H26" s="396">
        <f>F26+G26</f>
        <v>0</v>
      </c>
      <c r="I26" s="396"/>
      <c r="J26" s="396">
        <v>1</v>
      </c>
      <c r="K26" s="396">
        <v>10</v>
      </c>
      <c r="L26" s="396">
        <f>J26+K26</f>
        <v>11</v>
      </c>
      <c r="M26" s="396"/>
      <c r="N26" s="396">
        <v>3</v>
      </c>
      <c r="O26" s="396">
        <v>2</v>
      </c>
      <c r="P26" s="396">
        <f>N26+O26</f>
        <v>5</v>
      </c>
      <c r="Q26" s="397"/>
      <c r="R26" s="397">
        <f t="shared" ref="R26:T28" si="11">F26+J26+N26</f>
        <v>4</v>
      </c>
      <c r="S26" s="397">
        <f t="shared" si="11"/>
        <v>12</v>
      </c>
      <c r="T26" s="325">
        <f t="shared" si="11"/>
        <v>16</v>
      </c>
      <c r="X26" s="2301"/>
      <c r="Y26" s="2301"/>
      <c r="Z26" s="2301"/>
    </row>
    <row r="27" spans="4:26" ht="12" customHeight="1">
      <c r="D27" s="2302"/>
      <c r="E27" s="368" t="s">
        <v>164</v>
      </c>
      <c r="F27" s="434">
        <v>0</v>
      </c>
      <c r="G27" s="434">
        <v>0</v>
      </c>
      <c r="H27" s="396">
        <f t="shared" ref="H27:H28" si="12">F27+G27</f>
        <v>0</v>
      </c>
      <c r="I27" s="396"/>
      <c r="J27" s="396">
        <v>0</v>
      </c>
      <c r="K27" s="396">
        <v>0</v>
      </c>
      <c r="L27" s="396">
        <v>0</v>
      </c>
      <c r="M27" s="396"/>
      <c r="N27" s="396">
        <v>0</v>
      </c>
      <c r="O27" s="396">
        <v>0</v>
      </c>
      <c r="P27" s="396">
        <f t="shared" ref="P27:P28" si="13">N27+O27</f>
        <v>0</v>
      </c>
      <c r="Q27" s="397"/>
      <c r="R27" s="397">
        <f t="shared" si="11"/>
        <v>0</v>
      </c>
      <c r="S27" s="397">
        <f t="shared" si="11"/>
        <v>0</v>
      </c>
      <c r="T27" s="325">
        <f t="shared" si="11"/>
        <v>0</v>
      </c>
      <c r="X27" s="2301"/>
      <c r="Y27" s="2301"/>
      <c r="Z27" s="2301"/>
    </row>
    <row r="28" spans="4:26" ht="12" customHeight="1">
      <c r="D28" s="2302"/>
      <c r="E28" s="368" t="s">
        <v>42</v>
      </c>
      <c r="F28" s="434">
        <v>0</v>
      </c>
      <c r="G28" s="434">
        <v>0</v>
      </c>
      <c r="H28" s="396">
        <f t="shared" si="12"/>
        <v>0</v>
      </c>
      <c r="I28" s="396"/>
      <c r="J28" s="396">
        <v>0</v>
      </c>
      <c r="K28" s="396">
        <v>0</v>
      </c>
      <c r="L28" s="396">
        <v>0</v>
      </c>
      <c r="M28" s="396"/>
      <c r="N28" s="396">
        <v>0</v>
      </c>
      <c r="O28" s="396">
        <v>4</v>
      </c>
      <c r="P28" s="396">
        <f t="shared" si="13"/>
        <v>4</v>
      </c>
      <c r="Q28" s="403"/>
      <c r="R28" s="397">
        <f t="shared" si="11"/>
        <v>0</v>
      </c>
      <c r="S28" s="397">
        <f t="shared" si="11"/>
        <v>4</v>
      </c>
      <c r="T28" s="325">
        <f t="shared" si="11"/>
        <v>4</v>
      </c>
      <c r="X28" s="2301"/>
      <c r="Y28" s="2301"/>
      <c r="Z28" s="2301"/>
    </row>
    <row r="29" spans="4:26" ht="12.75" customHeight="1">
      <c r="D29" s="2207">
        <v>1404</v>
      </c>
      <c r="E29" s="29" t="s">
        <v>43</v>
      </c>
      <c r="F29" s="319">
        <f t="shared" ref="F29:G29" si="14">SUM(F30:F31)</f>
        <v>11</v>
      </c>
      <c r="G29" s="319">
        <f t="shared" si="14"/>
        <v>2</v>
      </c>
      <c r="H29" s="319">
        <f>SUM(H30:H31)</f>
        <v>13</v>
      </c>
      <c r="I29" s="319"/>
      <c r="J29" s="319">
        <f>SUM(J30:J31)</f>
        <v>24</v>
      </c>
      <c r="K29" s="319">
        <f>SUM(K30:K31)</f>
        <v>3</v>
      </c>
      <c r="L29" s="319">
        <f>SUM(L30:L31)</f>
        <v>27</v>
      </c>
      <c r="M29" s="405"/>
      <c r="N29" s="319">
        <f>SUM(N30:N31)</f>
        <v>3</v>
      </c>
      <c r="O29" s="319">
        <f>SUM(O30:O31)</f>
        <v>3</v>
      </c>
      <c r="P29" s="319">
        <f>SUM(P30:P31)</f>
        <v>6</v>
      </c>
      <c r="Q29" s="393"/>
      <c r="R29" s="405">
        <f>F29+J29+N29</f>
        <v>38</v>
      </c>
      <c r="S29" s="405">
        <f>G29+K29+O29</f>
        <v>8</v>
      </c>
      <c r="T29" s="339">
        <f>H29+L29+P29</f>
        <v>46</v>
      </c>
      <c r="X29" s="2301"/>
      <c r="Y29" s="2301"/>
      <c r="Z29" s="2301"/>
    </row>
    <row r="30" spans="4:26" ht="12" customHeight="1">
      <c r="D30" s="2302"/>
      <c r="E30" s="356" t="s">
        <v>128</v>
      </c>
      <c r="F30" s="434">
        <v>0</v>
      </c>
      <c r="G30" s="434">
        <v>0</v>
      </c>
      <c r="H30" s="396">
        <f t="shared" ref="H30:H31" si="15">F30+G30</f>
        <v>0</v>
      </c>
      <c r="I30" s="396"/>
      <c r="J30" s="396">
        <v>20</v>
      </c>
      <c r="K30" s="396">
        <v>1</v>
      </c>
      <c r="L30" s="396">
        <f>J30+K30</f>
        <v>21</v>
      </c>
      <c r="M30" s="396"/>
      <c r="N30" s="396">
        <v>3</v>
      </c>
      <c r="O30" s="396">
        <v>3</v>
      </c>
      <c r="P30" s="396">
        <f>N30+O30</f>
        <v>6</v>
      </c>
      <c r="Q30" s="397"/>
      <c r="R30" s="397">
        <f t="shared" ref="R30:T36" si="16">F30+J30+N30</f>
        <v>23</v>
      </c>
      <c r="S30" s="397">
        <f t="shared" si="16"/>
        <v>4</v>
      </c>
      <c r="T30" s="325">
        <f t="shared" si="16"/>
        <v>27</v>
      </c>
    </row>
    <row r="31" spans="4:26" ht="12" customHeight="1">
      <c r="D31" s="2302"/>
      <c r="E31" s="356" t="s">
        <v>45</v>
      </c>
      <c r="F31" s="434">
        <v>11</v>
      </c>
      <c r="G31" s="434">
        <v>2</v>
      </c>
      <c r="H31" s="396">
        <f t="shared" si="15"/>
        <v>13</v>
      </c>
      <c r="I31" s="406"/>
      <c r="J31" s="396">
        <v>4</v>
      </c>
      <c r="K31" s="396">
        <v>2</v>
      </c>
      <c r="L31" s="396">
        <f>J31+K31</f>
        <v>6</v>
      </c>
      <c r="M31" s="406"/>
      <c r="N31" s="396">
        <v>0</v>
      </c>
      <c r="O31" s="396">
        <v>0</v>
      </c>
      <c r="P31" s="396">
        <f>N31+O31</f>
        <v>0</v>
      </c>
      <c r="Q31" s="403"/>
      <c r="R31" s="397">
        <f t="shared" si="16"/>
        <v>15</v>
      </c>
      <c r="S31" s="397">
        <f t="shared" si="16"/>
        <v>4</v>
      </c>
      <c r="T31" s="325">
        <f t="shared" si="16"/>
        <v>19</v>
      </c>
    </row>
    <row r="32" spans="4:26" ht="12.75" customHeight="1">
      <c r="D32" s="2204">
        <v>1405</v>
      </c>
      <c r="E32" s="13" t="s">
        <v>46</v>
      </c>
      <c r="F32" s="319">
        <f t="shared" ref="F32:G32" si="17">SUM(F33:F36)</f>
        <v>9</v>
      </c>
      <c r="G32" s="319">
        <f t="shared" si="17"/>
        <v>11</v>
      </c>
      <c r="H32" s="319">
        <f>SUM(H33:H36)</f>
        <v>20</v>
      </c>
      <c r="I32" s="407"/>
      <c r="J32" s="319">
        <f t="shared" ref="J32:K32" si="18">SUM(J33:J36)</f>
        <v>7</v>
      </c>
      <c r="K32" s="319">
        <f t="shared" si="18"/>
        <v>15</v>
      </c>
      <c r="L32" s="319">
        <f>SUM(L33:L36)</f>
        <v>22</v>
      </c>
      <c r="M32" s="393"/>
      <c r="N32" s="319">
        <f t="shared" ref="N32:O32" si="19">SUM(N33:N36)</f>
        <v>18</v>
      </c>
      <c r="O32" s="319">
        <f t="shared" si="19"/>
        <v>20</v>
      </c>
      <c r="P32" s="319">
        <f>SUM(P33:P36)</f>
        <v>38</v>
      </c>
      <c r="Q32" s="393"/>
      <c r="R32" s="405">
        <f t="shared" si="16"/>
        <v>34</v>
      </c>
      <c r="S32" s="405">
        <f t="shared" si="16"/>
        <v>46</v>
      </c>
      <c r="T32" s="339">
        <f>H32+L32+P32</f>
        <v>80</v>
      </c>
    </row>
    <row r="33" spans="4:20" ht="12" customHeight="1">
      <c r="D33" s="2205"/>
      <c r="E33" s="356" t="s">
        <v>47</v>
      </c>
      <c r="F33" s="396">
        <v>4</v>
      </c>
      <c r="G33" s="396">
        <v>4</v>
      </c>
      <c r="H33" s="396">
        <f t="shared" ref="H33:H36" si="20">F33+G33</f>
        <v>8</v>
      </c>
      <c r="I33" s="396"/>
      <c r="J33" s="396">
        <v>6</v>
      </c>
      <c r="K33" s="396">
        <v>7</v>
      </c>
      <c r="L33" s="396">
        <f t="shared" ref="L33:L36" si="21">J33+K33</f>
        <v>13</v>
      </c>
      <c r="M33" s="396"/>
      <c r="N33" s="396">
        <v>4</v>
      </c>
      <c r="O33" s="396">
        <v>1</v>
      </c>
      <c r="P33" s="396">
        <f t="shared" ref="P33:P36" si="22">N33+O33</f>
        <v>5</v>
      </c>
      <c r="Q33" s="397"/>
      <c r="R33" s="397">
        <f t="shared" si="16"/>
        <v>14</v>
      </c>
      <c r="S33" s="397">
        <f t="shared" si="16"/>
        <v>12</v>
      </c>
      <c r="T33" s="325">
        <f t="shared" si="16"/>
        <v>26</v>
      </c>
    </row>
    <row r="34" spans="4:20" ht="12" customHeight="1">
      <c r="D34" s="2205"/>
      <c r="E34" s="356" t="s">
        <v>165</v>
      </c>
      <c r="F34" s="396">
        <v>5</v>
      </c>
      <c r="G34" s="396">
        <v>7</v>
      </c>
      <c r="H34" s="396">
        <f t="shared" si="20"/>
        <v>12</v>
      </c>
      <c r="I34" s="396"/>
      <c r="J34" s="396">
        <v>1</v>
      </c>
      <c r="K34" s="396">
        <v>8</v>
      </c>
      <c r="L34" s="396">
        <f t="shared" si="21"/>
        <v>9</v>
      </c>
      <c r="M34" s="396"/>
      <c r="N34" s="396">
        <v>14</v>
      </c>
      <c r="O34" s="396">
        <v>19</v>
      </c>
      <c r="P34" s="396">
        <f t="shared" si="22"/>
        <v>33</v>
      </c>
      <c r="Q34" s="397"/>
      <c r="R34" s="397">
        <f t="shared" si="16"/>
        <v>20</v>
      </c>
      <c r="S34" s="397">
        <f t="shared" si="16"/>
        <v>34</v>
      </c>
      <c r="T34" s="325">
        <f t="shared" si="16"/>
        <v>54</v>
      </c>
    </row>
    <row r="35" spans="4:20" ht="12" customHeight="1">
      <c r="D35" s="2205"/>
      <c r="E35" s="289" t="s">
        <v>166</v>
      </c>
      <c r="F35" s="230">
        <v>0</v>
      </c>
      <c r="G35" s="396">
        <v>0</v>
      </c>
      <c r="H35" s="396">
        <f t="shared" si="20"/>
        <v>0</v>
      </c>
      <c r="I35" s="396"/>
      <c r="J35" s="230">
        <v>0</v>
      </c>
      <c r="K35" s="396">
        <v>0</v>
      </c>
      <c r="L35" s="396">
        <f t="shared" si="21"/>
        <v>0</v>
      </c>
      <c r="M35" s="397"/>
      <c r="N35" s="230">
        <v>0</v>
      </c>
      <c r="O35" s="396">
        <v>0</v>
      </c>
      <c r="P35" s="396">
        <f t="shared" si="22"/>
        <v>0</v>
      </c>
      <c r="Q35" s="397"/>
      <c r="R35" s="397">
        <f t="shared" si="16"/>
        <v>0</v>
      </c>
      <c r="S35" s="397">
        <f t="shared" si="16"/>
        <v>0</v>
      </c>
      <c r="T35" s="325">
        <f t="shared" si="16"/>
        <v>0</v>
      </c>
    </row>
    <row r="36" spans="4:20" ht="12" customHeight="1">
      <c r="D36" s="2206"/>
      <c r="E36" s="360" t="s">
        <v>167</v>
      </c>
      <c r="F36" s="396">
        <v>0</v>
      </c>
      <c r="G36" s="396">
        <v>0</v>
      </c>
      <c r="H36" s="396">
        <f t="shared" si="20"/>
        <v>0</v>
      </c>
      <c r="I36" s="396"/>
      <c r="J36" s="396">
        <v>0</v>
      </c>
      <c r="K36" s="396">
        <v>0</v>
      </c>
      <c r="L36" s="396">
        <f t="shared" si="21"/>
        <v>0</v>
      </c>
      <c r="M36" s="397"/>
      <c r="N36" s="396">
        <v>0</v>
      </c>
      <c r="O36" s="396">
        <v>0</v>
      </c>
      <c r="P36" s="396">
        <f t="shared" si="22"/>
        <v>0</v>
      </c>
      <c r="Q36" s="403"/>
      <c r="R36" s="397">
        <f t="shared" si="16"/>
        <v>0</v>
      </c>
      <c r="S36" s="397">
        <f t="shared" si="16"/>
        <v>0</v>
      </c>
      <c r="T36" s="325">
        <f t="shared" si="16"/>
        <v>0</v>
      </c>
    </row>
    <row r="37" spans="4:20">
      <c r="D37" s="2302">
        <v>1406</v>
      </c>
      <c r="E37" s="29" t="s">
        <v>51</v>
      </c>
      <c r="F37" s="319">
        <f>SUM(F38:F42)</f>
        <v>6</v>
      </c>
      <c r="G37" s="319">
        <f>SUM(G38:G42)</f>
        <v>11</v>
      </c>
      <c r="H37" s="319">
        <f>SUM(H38:H42)</f>
        <v>17</v>
      </c>
      <c r="I37" s="319"/>
      <c r="J37" s="319">
        <f>SUM(J38:J42)</f>
        <v>4</v>
      </c>
      <c r="K37" s="319">
        <f>SUM(K38:K42)</f>
        <v>5</v>
      </c>
      <c r="L37" s="319">
        <f>SUM(L38:L42)</f>
        <v>9</v>
      </c>
      <c r="M37" s="405"/>
      <c r="N37" s="319">
        <f>SUM(N38:N42)</f>
        <v>4</v>
      </c>
      <c r="O37" s="319">
        <f>SUM(O38:O42)</f>
        <v>2</v>
      </c>
      <c r="P37" s="319">
        <f>SUM(P38:P42)</f>
        <v>6</v>
      </c>
      <c r="Q37" s="393"/>
      <c r="R37" s="405">
        <f>F37+J37+N37</f>
        <v>14</v>
      </c>
      <c r="S37" s="405">
        <f>G37+K37+O37</f>
        <v>18</v>
      </c>
      <c r="T37" s="339">
        <f>H37+L37+P37</f>
        <v>32</v>
      </c>
    </row>
    <row r="38" spans="4:20" ht="12" customHeight="1">
      <c r="D38" s="2302"/>
      <c r="E38" s="356" t="s">
        <v>52</v>
      </c>
      <c r="F38" s="396">
        <v>2</v>
      </c>
      <c r="G38" s="396">
        <v>6</v>
      </c>
      <c r="H38" s="396">
        <f t="shared" ref="H38:H42" si="23">F38+G38</f>
        <v>8</v>
      </c>
      <c r="I38" s="396"/>
      <c r="J38" s="396">
        <v>4</v>
      </c>
      <c r="K38" s="396">
        <v>5</v>
      </c>
      <c r="L38" s="396">
        <f t="shared" ref="L38:L42" si="24">J38+K38</f>
        <v>9</v>
      </c>
      <c r="M38" s="397"/>
      <c r="N38" s="396">
        <v>1</v>
      </c>
      <c r="O38" s="396">
        <v>2</v>
      </c>
      <c r="P38" s="396">
        <f t="shared" ref="P38:P42" si="25">N38+O38</f>
        <v>3</v>
      </c>
      <c r="Q38" s="397"/>
      <c r="R38" s="397">
        <f t="shared" ref="R38:T42" si="26">F38+J38+N38</f>
        <v>7</v>
      </c>
      <c r="S38" s="397">
        <f t="shared" si="26"/>
        <v>13</v>
      </c>
      <c r="T38" s="325">
        <f t="shared" si="26"/>
        <v>20</v>
      </c>
    </row>
    <row r="39" spans="4:20" ht="12" customHeight="1">
      <c r="D39" s="2302"/>
      <c r="E39" s="356" t="s">
        <v>95</v>
      </c>
      <c r="F39" s="396">
        <v>0</v>
      </c>
      <c r="G39" s="396">
        <v>0</v>
      </c>
      <c r="H39" s="396">
        <f>F39+G39</f>
        <v>0</v>
      </c>
      <c r="I39" s="396"/>
      <c r="J39" s="396">
        <v>0</v>
      </c>
      <c r="K39" s="396">
        <v>0</v>
      </c>
      <c r="L39" s="396">
        <f>J39+K39</f>
        <v>0</v>
      </c>
      <c r="M39" s="397"/>
      <c r="N39" s="396">
        <v>0</v>
      </c>
      <c r="O39" s="396">
        <v>0</v>
      </c>
      <c r="P39" s="396">
        <f>N39+O39</f>
        <v>0</v>
      </c>
      <c r="Q39" s="397"/>
      <c r="R39" s="397">
        <f>F39+J39+N39</f>
        <v>0</v>
      </c>
      <c r="S39" s="397">
        <f>G39+K39+O39</f>
        <v>0</v>
      </c>
      <c r="T39" s="325">
        <f>H39+L39+P39</f>
        <v>0</v>
      </c>
    </row>
    <row r="40" spans="4:20" ht="12" customHeight="1">
      <c r="D40" s="2302"/>
      <c r="E40" s="356" t="s">
        <v>53</v>
      </c>
      <c r="F40" s="396">
        <v>3</v>
      </c>
      <c r="G40" s="396">
        <v>2</v>
      </c>
      <c r="H40" s="396">
        <f t="shared" si="23"/>
        <v>5</v>
      </c>
      <c r="I40" s="396"/>
      <c r="J40" s="396">
        <v>0</v>
      </c>
      <c r="K40" s="396">
        <v>0</v>
      </c>
      <c r="L40" s="396">
        <f t="shared" si="24"/>
        <v>0</v>
      </c>
      <c r="M40" s="397"/>
      <c r="N40" s="396">
        <v>3</v>
      </c>
      <c r="O40" s="396">
        <v>0</v>
      </c>
      <c r="P40" s="396">
        <f t="shared" si="25"/>
        <v>3</v>
      </c>
      <c r="Q40" s="397"/>
      <c r="R40" s="397">
        <f t="shared" si="26"/>
        <v>6</v>
      </c>
      <c r="S40" s="397">
        <f t="shared" si="26"/>
        <v>2</v>
      </c>
      <c r="T40" s="325">
        <f t="shared" si="26"/>
        <v>8</v>
      </c>
    </row>
    <row r="41" spans="4:20" ht="12" customHeight="1">
      <c r="D41" s="2302"/>
      <c r="E41" s="356" t="s">
        <v>96</v>
      </c>
      <c r="F41" s="396">
        <v>0</v>
      </c>
      <c r="G41" s="396">
        <v>0</v>
      </c>
      <c r="H41" s="396">
        <f t="shared" si="23"/>
        <v>0</v>
      </c>
      <c r="I41" s="396"/>
      <c r="J41" s="396">
        <v>0</v>
      </c>
      <c r="K41" s="396">
        <v>0</v>
      </c>
      <c r="L41" s="396">
        <f t="shared" si="24"/>
        <v>0</v>
      </c>
      <c r="M41" s="397"/>
      <c r="N41" s="396">
        <v>0</v>
      </c>
      <c r="O41" s="396">
        <v>0</v>
      </c>
      <c r="P41" s="396">
        <f t="shared" si="25"/>
        <v>0</v>
      </c>
      <c r="Q41" s="397"/>
      <c r="R41" s="397">
        <f t="shared" si="26"/>
        <v>0</v>
      </c>
      <c r="S41" s="397">
        <f t="shared" si="26"/>
        <v>0</v>
      </c>
      <c r="T41" s="325">
        <f t="shared" si="26"/>
        <v>0</v>
      </c>
    </row>
    <row r="42" spans="4:20" ht="12" customHeight="1">
      <c r="D42" s="2302"/>
      <c r="E42" s="356" t="s">
        <v>56</v>
      </c>
      <c r="F42" s="396">
        <v>1</v>
      </c>
      <c r="G42" s="396">
        <v>3</v>
      </c>
      <c r="H42" s="396">
        <f t="shared" si="23"/>
        <v>4</v>
      </c>
      <c r="I42" s="396"/>
      <c r="J42" s="396">
        <v>0</v>
      </c>
      <c r="K42" s="396">
        <v>0</v>
      </c>
      <c r="L42" s="396">
        <f t="shared" si="24"/>
        <v>0</v>
      </c>
      <c r="M42" s="396"/>
      <c r="N42" s="396">
        <v>0</v>
      </c>
      <c r="O42" s="396">
        <v>0</v>
      </c>
      <c r="P42" s="396">
        <f t="shared" si="25"/>
        <v>0</v>
      </c>
      <c r="Q42" s="397"/>
      <c r="R42" s="397">
        <f t="shared" si="26"/>
        <v>1</v>
      </c>
      <c r="S42" s="397">
        <f t="shared" si="26"/>
        <v>3</v>
      </c>
      <c r="T42" s="325">
        <f t="shared" si="26"/>
        <v>4</v>
      </c>
    </row>
    <row r="43" spans="4:20" ht="12.75" customHeight="1">
      <c r="D43" s="2300">
        <v>1407</v>
      </c>
      <c r="E43" s="318" t="s">
        <v>58</v>
      </c>
      <c r="F43" s="319">
        <f t="shared" ref="F43:G43" si="27">SUM(F44:F47)</f>
        <v>0</v>
      </c>
      <c r="G43" s="319">
        <f t="shared" si="27"/>
        <v>0</v>
      </c>
      <c r="H43" s="319">
        <f>SUM(H44:H47)</f>
        <v>0</v>
      </c>
      <c r="I43" s="319"/>
      <c r="J43" s="319">
        <f t="shared" ref="J43:K43" si="28">SUM(J44:J47)</f>
        <v>6</v>
      </c>
      <c r="K43" s="319">
        <f t="shared" si="28"/>
        <v>3</v>
      </c>
      <c r="L43" s="319">
        <f>SUM(L44:L47)</f>
        <v>9</v>
      </c>
      <c r="M43" s="319"/>
      <c r="N43" s="319">
        <f t="shared" ref="N43:O43" si="29">SUM(N44:N47)</f>
        <v>11</v>
      </c>
      <c r="O43" s="319">
        <f t="shared" si="29"/>
        <v>2</v>
      </c>
      <c r="P43" s="319">
        <f>SUM(P44:P47)</f>
        <v>13</v>
      </c>
      <c r="Q43" s="405"/>
      <c r="R43" s="405">
        <f>F43+J43+N43</f>
        <v>17</v>
      </c>
      <c r="S43" s="405">
        <f>G43+K43+O43</f>
        <v>5</v>
      </c>
      <c r="T43" s="339">
        <f>H43+L43+P43</f>
        <v>22</v>
      </c>
    </row>
    <row r="44" spans="4:20" ht="12" customHeight="1">
      <c r="D44" s="2206"/>
      <c r="E44" s="413" t="s">
        <v>59</v>
      </c>
      <c r="F44" s="396">
        <v>0</v>
      </c>
      <c r="G44" s="396">
        <v>0</v>
      </c>
      <c r="H44" s="396">
        <f t="shared" ref="H44:H47" si="30">F44+G44</f>
        <v>0</v>
      </c>
      <c r="I44" s="396"/>
      <c r="J44" s="396">
        <v>4</v>
      </c>
      <c r="K44" s="396">
        <v>1</v>
      </c>
      <c r="L44" s="396">
        <f t="shared" ref="L44:L47" si="31">J44+K44</f>
        <v>5</v>
      </c>
      <c r="M44" s="396"/>
      <c r="N44" s="396">
        <v>9</v>
      </c>
      <c r="O44" s="396">
        <v>1</v>
      </c>
      <c r="P44" s="396">
        <f t="shared" ref="P44:P47" si="32">N44+O44</f>
        <v>10</v>
      </c>
      <c r="Q44" s="397"/>
      <c r="R44" s="397">
        <f t="shared" ref="R44:T47" si="33">F44+J44+N44</f>
        <v>13</v>
      </c>
      <c r="S44" s="397">
        <f t="shared" si="33"/>
        <v>2</v>
      </c>
      <c r="T44" s="325">
        <f t="shared" si="33"/>
        <v>15</v>
      </c>
    </row>
    <row r="45" spans="4:20" ht="12" customHeight="1">
      <c r="D45" s="2206"/>
      <c r="E45" s="360" t="s">
        <v>60</v>
      </c>
      <c r="F45" s="396">
        <v>0</v>
      </c>
      <c r="G45" s="396">
        <v>0</v>
      </c>
      <c r="H45" s="396">
        <f t="shared" si="30"/>
        <v>0</v>
      </c>
      <c r="I45" s="396"/>
      <c r="J45" s="396">
        <v>2</v>
      </c>
      <c r="K45" s="396">
        <v>2</v>
      </c>
      <c r="L45" s="396">
        <f t="shared" si="31"/>
        <v>4</v>
      </c>
      <c r="M45" s="397"/>
      <c r="N45" s="396">
        <v>2</v>
      </c>
      <c r="O45" s="396">
        <v>1</v>
      </c>
      <c r="P45" s="396">
        <f t="shared" si="32"/>
        <v>3</v>
      </c>
      <c r="Q45" s="397"/>
      <c r="R45" s="397">
        <f t="shared" si="33"/>
        <v>4</v>
      </c>
      <c r="S45" s="397">
        <f t="shared" si="33"/>
        <v>3</v>
      </c>
      <c r="T45" s="325">
        <f t="shared" si="33"/>
        <v>7</v>
      </c>
    </row>
    <row r="46" spans="4:20" ht="12" customHeight="1">
      <c r="D46" s="2206"/>
      <c r="E46" s="360" t="s">
        <v>61</v>
      </c>
      <c r="F46" s="396">
        <v>0</v>
      </c>
      <c r="G46" s="396">
        <v>0</v>
      </c>
      <c r="H46" s="396">
        <f t="shared" si="30"/>
        <v>0</v>
      </c>
      <c r="I46" s="396"/>
      <c r="J46" s="396">
        <v>0</v>
      </c>
      <c r="K46" s="396">
        <v>0</v>
      </c>
      <c r="L46" s="396">
        <f t="shared" si="31"/>
        <v>0</v>
      </c>
      <c r="M46" s="397"/>
      <c r="N46" s="396">
        <v>0</v>
      </c>
      <c r="O46" s="396">
        <v>0</v>
      </c>
      <c r="P46" s="396">
        <f t="shared" si="32"/>
        <v>0</v>
      </c>
      <c r="Q46" s="397"/>
      <c r="R46" s="397">
        <f t="shared" si="33"/>
        <v>0</v>
      </c>
      <c r="S46" s="397">
        <f t="shared" si="33"/>
        <v>0</v>
      </c>
      <c r="T46" s="325">
        <f t="shared" si="33"/>
        <v>0</v>
      </c>
    </row>
    <row r="47" spans="4:20" ht="12" customHeight="1">
      <c r="D47" s="2258"/>
      <c r="E47" s="417" t="s">
        <v>84</v>
      </c>
      <c r="F47" s="406">
        <v>0</v>
      </c>
      <c r="G47" s="406">
        <v>0</v>
      </c>
      <c r="H47" s="396">
        <f t="shared" si="30"/>
        <v>0</v>
      </c>
      <c r="I47" s="396"/>
      <c r="J47" s="396">
        <v>0</v>
      </c>
      <c r="K47" s="396">
        <v>0</v>
      </c>
      <c r="L47" s="396">
        <f t="shared" si="31"/>
        <v>0</v>
      </c>
      <c r="M47" s="397"/>
      <c r="N47" s="396">
        <v>0</v>
      </c>
      <c r="O47" s="396">
        <v>0</v>
      </c>
      <c r="P47" s="396">
        <f t="shared" si="32"/>
        <v>0</v>
      </c>
      <c r="Q47" s="403"/>
      <c r="R47" s="397">
        <f t="shared" si="33"/>
        <v>0</v>
      </c>
      <c r="S47" s="397">
        <f t="shared" si="33"/>
        <v>0</v>
      </c>
      <c r="T47" s="325">
        <f t="shared" si="33"/>
        <v>0</v>
      </c>
    </row>
    <row r="48" spans="4:20" ht="12.75" customHeight="1">
      <c r="D48" s="2300">
        <v>1408</v>
      </c>
      <c r="E48" s="419" t="s">
        <v>63</v>
      </c>
      <c r="F48" s="407">
        <f t="shared" ref="F48:G48" si="34">SUM(F49:F52)</f>
        <v>3</v>
      </c>
      <c r="G48" s="407">
        <f t="shared" si="34"/>
        <v>0</v>
      </c>
      <c r="H48" s="319">
        <f>SUM(H49:H52)</f>
        <v>3</v>
      </c>
      <c r="I48" s="319"/>
      <c r="J48" s="319">
        <f t="shared" ref="J48:K48" si="35">SUM(J49:J52)</f>
        <v>4</v>
      </c>
      <c r="K48" s="319">
        <f t="shared" si="35"/>
        <v>6</v>
      </c>
      <c r="L48" s="319">
        <f>SUM(L49:L52)</f>
        <v>10</v>
      </c>
      <c r="M48" s="405"/>
      <c r="N48" s="319">
        <f t="shared" ref="N48:O48" si="36">SUM(N49:N52)</f>
        <v>4</v>
      </c>
      <c r="O48" s="319">
        <f t="shared" si="36"/>
        <v>0</v>
      </c>
      <c r="P48" s="319">
        <f>SUM(P49:P52)</f>
        <v>4</v>
      </c>
      <c r="Q48" s="393"/>
      <c r="R48" s="405">
        <f>F48+J48+N48</f>
        <v>11</v>
      </c>
      <c r="S48" s="405">
        <f>G48+K48+O48</f>
        <v>6</v>
      </c>
      <c r="T48" s="339">
        <f>H48+L48+P48</f>
        <v>17</v>
      </c>
    </row>
    <row r="49" spans="4:23" ht="12" customHeight="1">
      <c r="D49" s="2206"/>
      <c r="E49" s="413" t="s">
        <v>64</v>
      </c>
      <c r="F49" s="435">
        <v>3</v>
      </c>
      <c r="G49" s="436">
        <v>0</v>
      </c>
      <c r="H49" s="396">
        <f t="shared" ref="H49:H52" si="37">F49+G49</f>
        <v>3</v>
      </c>
      <c r="I49" s="396"/>
      <c r="J49" s="415">
        <v>2</v>
      </c>
      <c r="K49" s="415">
        <v>4</v>
      </c>
      <c r="L49" s="396">
        <f t="shared" ref="L49:L52" si="38">J49+K49</f>
        <v>6</v>
      </c>
      <c r="M49" s="396"/>
      <c r="N49" s="415">
        <v>0</v>
      </c>
      <c r="O49" s="415">
        <v>0</v>
      </c>
      <c r="P49" s="396">
        <f t="shared" ref="P49:P52" si="39">N49+O49</f>
        <v>0</v>
      </c>
      <c r="Q49" s="397"/>
      <c r="R49" s="397">
        <f t="shared" ref="R49:T52" si="40">F49+J49+N49</f>
        <v>5</v>
      </c>
      <c r="S49" s="397">
        <f t="shared" si="40"/>
        <v>4</v>
      </c>
      <c r="T49" s="325">
        <f t="shared" si="40"/>
        <v>9</v>
      </c>
    </row>
    <row r="50" spans="4:23" ht="12" customHeight="1">
      <c r="D50" s="2206"/>
      <c r="E50" s="359" t="s">
        <v>65</v>
      </c>
      <c r="F50" s="434">
        <v>0</v>
      </c>
      <c r="G50" s="437">
        <v>0</v>
      </c>
      <c r="H50" s="396">
        <f t="shared" si="37"/>
        <v>0</v>
      </c>
      <c r="I50" s="396"/>
      <c r="J50" s="396">
        <v>0</v>
      </c>
      <c r="K50" s="438">
        <v>0</v>
      </c>
      <c r="L50" s="396">
        <f t="shared" si="38"/>
        <v>0</v>
      </c>
      <c r="M50" s="396"/>
      <c r="N50" s="396">
        <v>0</v>
      </c>
      <c r="O50" s="438">
        <v>0</v>
      </c>
      <c r="P50" s="396">
        <f t="shared" si="39"/>
        <v>0</v>
      </c>
      <c r="Q50" s="397"/>
      <c r="R50" s="397">
        <f t="shared" si="40"/>
        <v>0</v>
      </c>
      <c r="S50" s="397">
        <f t="shared" si="40"/>
        <v>0</v>
      </c>
      <c r="T50" s="325">
        <f t="shared" si="40"/>
        <v>0</v>
      </c>
    </row>
    <row r="51" spans="4:23" ht="12" customHeight="1">
      <c r="D51" s="2206"/>
      <c r="E51" s="360" t="s">
        <v>66</v>
      </c>
      <c r="F51" s="434">
        <v>0</v>
      </c>
      <c r="G51" s="434">
        <v>0</v>
      </c>
      <c r="H51" s="396">
        <f t="shared" si="37"/>
        <v>0</v>
      </c>
      <c r="I51" s="396"/>
      <c r="J51" s="396">
        <v>2</v>
      </c>
      <c r="K51" s="396">
        <v>2</v>
      </c>
      <c r="L51" s="396">
        <f t="shared" si="38"/>
        <v>4</v>
      </c>
      <c r="M51" s="397"/>
      <c r="N51" s="396">
        <v>0</v>
      </c>
      <c r="O51" s="396">
        <v>0</v>
      </c>
      <c r="P51" s="396">
        <f t="shared" si="39"/>
        <v>0</v>
      </c>
      <c r="Q51" s="397"/>
      <c r="R51" s="397">
        <f t="shared" si="40"/>
        <v>2</v>
      </c>
      <c r="S51" s="397">
        <f t="shared" si="40"/>
        <v>2</v>
      </c>
      <c r="T51" s="325">
        <f t="shared" si="40"/>
        <v>4</v>
      </c>
    </row>
    <row r="52" spans="4:23" ht="12" customHeight="1">
      <c r="D52" s="2206"/>
      <c r="E52" s="360" t="s">
        <v>169</v>
      </c>
      <c r="F52" s="434">
        <v>0</v>
      </c>
      <c r="G52" s="434">
        <v>0</v>
      </c>
      <c r="H52" s="396">
        <f t="shared" si="37"/>
        <v>0</v>
      </c>
      <c r="I52" s="396"/>
      <c r="J52" s="396">
        <v>0</v>
      </c>
      <c r="K52" s="396">
        <v>0</v>
      </c>
      <c r="L52" s="396">
        <f t="shared" si="38"/>
        <v>0</v>
      </c>
      <c r="M52" s="397"/>
      <c r="N52" s="396">
        <v>4</v>
      </c>
      <c r="O52" s="396">
        <v>0</v>
      </c>
      <c r="P52" s="396">
        <f t="shared" si="39"/>
        <v>4</v>
      </c>
      <c r="Q52" s="403"/>
      <c r="R52" s="397">
        <f t="shared" si="40"/>
        <v>4</v>
      </c>
      <c r="S52" s="397">
        <f t="shared" si="40"/>
        <v>0</v>
      </c>
      <c r="T52" s="325">
        <f t="shared" si="40"/>
        <v>4</v>
      </c>
      <c r="V52" s="80"/>
    </row>
    <row r="53" spans="4:23" ht="12.75" customHeight="1">
      <c r="D53" s="2204">
        <v>1624</v>
      </c>
      <c r="E53" s="13" t="s">
        <v>68</v>
      </c>
      <c r="F53" s="319">
        <f>SUM(F54:F56)</f>
        <v>0</v>
      </c>
      <c r="G53" s="319">
        <f>SUM(G54:G56)</f>
        <v>0</v>
      </c>
      <c r="H53" s="319">
        <f>SUM(H54:H56)</f>
        <v>0</v>
      </c>
      <c r="I53" s="319"/>
      <c r="J53" s="319">
        <f t="shared" ref="J53:K53" si="41">SUM(J54:J56)</f>
        <v>4</v>
      </c>
      <c r="K53" s="319">
        <f t="shared" si="41"/>
        <v>4</v>
      </c>
      <c r="L53" s="319">
        <f>SUM(L54:L56)</f>
        <v>8</v>
      </c>
      <c r="M53" s="405"/>
      <c r="N53" s="319">
        <f t="shared" ref="N53:O53" si="42">SUM(N54:N56)</f>
        <v>0</v>
      </c>
      <c r="O53" s="319">
        <f t="shared" si="42"/>
        <v>0</v>
      </c>
      <c r="P53" s="319">
        <f>SUM(P54:P56)</f>
        <v>0</v>
      </c>
      <c r="Q53" s="393"/>
      <c r="R53" s="405">
        <f>F53+J53+N53</f>
        <v>4</v>
      </c>
      <c r="S53" s="405">
        <f>G53+K53+O53</f>
        <v>4</v>
      </c>
      <c r="T53" s="339">
        <f>H53+L53+P53</f>
        <v>8</v>
      </c>
      <c r="W53" s="80"/>
    </row>
    <row r="54" spans="4:23" ht="12" customHeight="1">
      <c r="D54" s="2205"/>
      <c r="E54" s="368" t="s">
        <v>69</v>
      </c>
      <c r="F54" s="435">
        <v>0</v>
      </c>
      <c r="G54" s="396">
        <v>0</v>
      </c>
      <c r="H54" s="396">
        <f>F54+G54</f>
        <v>0</v>
      </c>
      <c r="I54" s="396"/>
      <c r="J54" s="396">
        <v>0</v>
      </c>
      <c r="K54" s="396">
        <v>0</v>
      </c>
      <c r="L54" s="396">
        <f t="shared" ref="L54:L55" si="43">J54+K54</f>
        <v>0</v>
      </c>
      <c r="M54" s="397"/>
      <c r="N54" s="396">
        <v>0</v>
      </c>
      <c r="O54" s="396">
        <v>0</v>
      </c>
      <c r="P54" s="396">
        <f t="shared" ref="P54:P55" si="44">N54+O54</f>
        <v>0</v>
      </c>
      <c r="Q54" s="397"/>
      <c r="R54" s="397">
        <f>F54+J54+N54</f>
        <v>0</v>
      </c>
      <c r="S54" s="397">
        <f>G54+K54+O54</f>
        <v>0</v>
      </c>
      <c r="T54" s="325">
        <f t="shared" ref="T54:T56" si="45">H54+L54+P54</f>
        <v>0</v>
      </c>
    </row>
    <row r="55" spans="4:23" ht="12" customHeight="1">
      <c r="D55" s="2205"/>
      <c r="E55" s="359" t="s">
        <v>70</v>
      </c>
      <c r="F55" s="434">
        <v>0</v>
      </c>
      <c r="G55" s="396">
        <v>0</v>
      </c>
      <c r="H55" s="396">
        <f>F55+G55</f>
        <v>0</v>
      </c>
      <c r="I55" s="396"/>
      <c r="J55" s="396">
        <v>4</v>
      </c>
      <c r="K55" s="396">
        <v>4</v>
      </c>
      <c r="L55" s="396">
        <f t="shared" si="43"/>
        <v>8</v>
      </c>
      <c r="M55" s="396"/>
      <c r="N55" s="396">
        <v>0</v>
      </c>
      <c r="O55" s="396">
        <v>0</v>
      </c>
      <c r="P55" s="396">
        <f t="shared" si="44"/>
        <v>0</v>
      </c>
      <c r="Q55" s="397"/>
      <c r="R55" s="397">
        <f>F55+J55+N55</f>
        <v>4</v>
      </c>
      <c r="S55" s="397">
        <f>G55+K55+O55</f>
        <v>4</v>
      </c>
      <c r="T55" s="325">
        <f t="shared" si="45"/>
        <v>8</v>
      </c>
    </row>
    <row r="56" spans="4:23" ht="12" customHeight="1">
      <c r="D56" s="2207"/>
      <c r="E56" s="421" t="s">
        <v>170</v>
      </c>
      <c r="F56" s="439">
        <v>0</v>
      </c>
      <c r="G56" s="396">
        <v>0</v>
      </c>
      <c r="H56" s="396">
        <f>F56+G56</f>
        <v>0</v>
      </c>
      <c r="I56" s="396"/>
      <c r="J56" s="406">
        <v>0</v>
      </c>
      <c r="K56" s="396">
        <v>0</v>
      </c>
      <c r="L56" s="396">
        <f>J56+K56</f>
        <v>0</v>
      </c>
      <c r="M56" s="397"/>
      <c r="N56" s="406">
        <v>0</v>
      </c>
      <c r="O56" s="396">
        <v>0</v>
      </c>
      <c r="P56" s="396">
        <f>N56+O56</f>
        <v>0</v>
      </c>
      <c r="Q56" s="403"/>
      <c r="R56" s="397">
        <f t="shared" ref="R56:S56" si="46">F56+J56+N56</f>
        <v>0</v>
      </c>
      <c r="S56" s="397">
        <f t="shared" si="46"/>
        <v>0</v>
      </c>
      <c r="T56" s="325">
        <f t="shared" si="45"/>
        <v>0</v>
      </c>
    </row>
    <row r="57" spans="4:23" ht="12.75" customHeight="1">
      <c r="D57" s="370"/>
      <c r="E57" s="152" t="s">
        <v>8</v>
      </c>
      <c r="F57" s="423">
        <f>SUM(F8+F16+F25+F29+F32+F37+F43+F48+F53)</f>
        <v>66</v>
      </c>
      <c r="G57" s="423">
        <f>SUM(G8+G16+G25+G29+G32+G37+G43+G48+G53)</f>
        <v>36</v>
      </c>
      <c r="H57" s="423">
        <f>SUM(H8+H16+H25+H29+H32+H37+H43+H48+H53)</f>
        <v>102</v>
      </c>
      <c r="I57" s="423"/>
      <c r="J57" s="423">
        <f>SUM(J8+J16+J25+J29+J32+J37+J43+J48+J53)</f>
        <v>93</v>
      </c>
      <c r="K57" s="423">
        <f>SUM(K8+K16+K25+K29+K32+K37+K43+K48+K53)</f>
        <v>68</v>
      </c>
      <c r="L57" s="423">
        <f>SUM(L8+L16+L25+L29+L32+L37+L43+L48+L53)</f>
        <v>161</v>
      </c>
      <c r="M57" s="423"/>
      <c r="N57" s="423">
        <f>SUM(N8+N16+N25+N29+N32+N37+N43+N48+N53)</f>
        <v>56</v>
      </c>
      <c r="O57" s="423">
        <f>SUM(O8+O16+O25+O29+O32+O37+O43+O48+O53)</f>
        <v>44</v>
      </c>
      <c r="P57" s="423">
        <f>SUM(P8+P16+P25+P29+P32+P37+P43+P48+P53)</f>
        <v>100</v>
      </c>
      <c r="Q57" s="424"/>
      <c r="R57" s="405">
        <f>F57+J57+N57</f>
        <v>215</v>
      </c>
      <c r="S57" s="405">
        <f>G57+K57+O57</f>
        <v>148</v>
      </c>
      <c r="T57" s="339">
        <f>H57+L57+P57</f>
        <v>363</v>
      </c>
    </row>
    <row r="58" spans="4:23" ht="10.5" customHeight="1">
      <c r="D58" s="356"/>
      <c r="E58" s="425" t="s">
        <v>171</v>
      </c>
      <c r="F58" s="425"/>
      <c r="G58" s="425"/>
      <c r="H58" s="374"/>
      <c r="I58" s="374"/>
      <c r="J58" s="374"/>
      <c r="K58" s="374"/>
      <c r="Q58" s="376"/>
      <c r="R58" s="376"/>
      <c r="S58" s="376"/>
    </row>
    <row r="59" spans="4:23" ht="10.5" customHeight="1">
      <c r="E59" s="425"/>
      <c r="F59" s="425"/>
      <c r="G59" s="425"/>
      <c r="H59" s="374"/>
      <c r="I59" s="374"/>
      <c r="J59" s="374"/>
      <c r="K59" s="374"/>
      <c r="Q59" s="376"/>
      <c r="R59" s="376"/>
      <c r="S59" s="376"/>
    </row>
    <row r="60" spans="4:23">
      <c r="Q60" s="376"/>
      <c r="R60" s="376"/>
      <c r="S60" s="376"/>
    </row>
    <row r="61" spans="4:23">
      <c r="Q61" s="376"/>
      <c r="R61" s="376"/>
      <c r="S61" s="376"/>
    </row>
    <row r="62" spans="4:23">
      <c r="Q62" s="376"/>
      <c r="R62" s="376"/>
      <c r="S62" s="376"/>
    </row>
    <row r="63" spans="4:23">
      <c r="Q63" s="376"/>
      <c r="R63" s="376"/>
      <c r="S63" s="376"/>
    </row>
    <row r="64" spans="4:23">
      <c r="Q64" s="376"/>
      <c r="R64" s="376"/>
      <c r="S64" s="376"/>
    </row>
    <row r="65" spans="17:19">
      <c r="Q65" s="376"/>
      <c r="R65" s="376"/>
      <c r="S65" s="376"/>
    </row>
    <row r="66" spans="17:19">
      <c r="Q66" s="376"/>
      <c r="R66" s="376"/>
      <c r="S66" s="376"/>
    </row>
    <row r="67" spans="17:19">
      <c r="Q67" s="376"/>
      <c r="R67" s="376"/>
      <c r="S67" s="376"/>
    </row>
    <row r="68" spans="17:19">
      <c r="Q68" s="376"/>
      <c r="R68" s="376"/>
      <c r="S68" s="376"/>
    </row>
    <row r="69" spans="17:19">
      <c r="Q69" s="376"/>
      <c r="R69" s="376"/>
      <c r="S69" s="376"/>
    </row>
    <row r="70" spans="17:19">
      <c r="Q70" s="376"/>
      <c r="R70" s="376"/>
      <c r="S70" s="376"/>
    </row>
    <row r="71" spans="17:19">
      <c r="Q71" s="376"/>
      <c r="R71" s="376"/>
      <c r="S71" s="376"/>
    </row>
    <row r="72" spans="17:19">
      <c r="Q72" s="376"/>
      <c r="R72" s="376"/>
      <c r="S72" s="376"/>
    </row>
    <row r="73" spans="17:19">
      <c r="Q73" s="376"/>
      <c r="R73" s="376"/>
      <c r="S73" s="376"/>
    </row>
    <row r="74" spans="17:19">
      <c r="Q74" s="376"/>
      <c r="R74" s="376"/>
      <c r="S74" s="376"/>
    </row>
    <row r="75" spans="17:19">
      <c r="Q75" s="376"/>
      <c r="R75" s="376"/>
      <c r="S75" s="376"/>
    </row>
    <row r="76" spans="17:19">
      <c r="Q76" s="376"/>
      <c r="R76" s="376"/>
      <c r="S76" s="376"/>
    </row>
    <row r="77" spans="17:19">
      <c r="Q77" s="376"/>
      <c r="R77" s="376"/>
      <c r="S77" s="376"/>
    </row>
    <row r="78" spans="17:19">
      <c r="Q78" s="376"/>
      <c r="R78" s="376"/>
      <c r="S78" s="376"/>
    </row>
    <row r="79" spans="17:19">
      <c r="Q79" s="376"/>
      <c r="R79" s="376"/>
      <c r="S79" s="376"/>
    </row>
    <row r="80" spans="17:19">
      <c r="Q80" s="376"/>
      <c r="R80" s="376"/>
      <c r="S80" s="376"/>
    </row>
    <row r="81" spans="17:19">
      <c r="Q81" s="376"/>
      <c r="R81" s="376"/>
      <c r="S81" s="376"/>
    </row>
    <row r="82" spans="17:19">
      <c r="Q82" s="376"/>
      <c r="R82" s="376"/>
      <c r="S82" s="376"/>
    </row>
    <row r="83" spans="17:19">
      <c r="Q83" s="376"/>
      <c r="R83" s="376"/>
      <c r="S83" s="376"/>
    </row>
    <row r="84" spans="17:19">
      <c r="Q84" s="376"/>
      <c r="R84" s="376"/>
      <c r="S84" s="376"/>
    </row>
    <row r="85" spans="17:19">
      <c r="Q85" s="376"/>
      <c r="R85" s="376"/>
      <c r="S85" s="376"/>
    </row>
    <row r="86" spans="17:19">
      <c r="Q86" s="376"/>
      <c r="R86" s="376"/>
      <c r="S86" s="376"/>
    </row>
    <row r="87" spans="17:19">
      <c r="Q87" s="376"/>
      <c r="R87" s="376"/>
      <c r="S87" s="376"/>
    </row>
    <row r="88" spans="17:19">
      <c r="Q88" s="376"/>
      <c r="R88" s="376"/>
      <c r="S88" s="376"/>
    </row>
    <row r="89" spans="17:19">
      <c r="Q89" s="376"/>
      <c r="R89" s="376"/>
      <c r="S89" s="376"/>
    </row>
    <row r="90" spans="17:19">
      <c r="Q90" s="376"/>
      <c r="R90" s="376"/>
      <c r="S90" s="376"/>
    </row>
    <row r="91" spans="17:19">
      <c r="Q91" s="376"/>
      <c r="R91" s="376"/>
      <c r="S91" s="376"/>
    </row>
    <row r="92" spans="17:19">
      <c r="Q92" s="376"/>
      <c r="R92" s="376"/>
      <c r="S92" s="376"/>
    </row>
    <row r="93" spans="17:19">
      <c r="Q93" s="376"/>
      <c r="R93" s="376"/>
      <c r="S93" s="376"/>
    </row>
    <row r="94" spans="17:19">
      <c r="Q94" s="376"/>
      <c r="R94" s="376"/>
      <c r="S94" s="376"/>
    </row>
    <row r="95" spans="17:19">
      <c r="Q95" s="376"/>
      <c r="R95" s="376"/>
      <c r="S95" s="376"/>
    </row>
    <row r="96" spans="17:19">
      <c r="Q96" s="376"/>
      <c r="R96" s="376"/>
      <c r="S96" s="376"/>
    </row>
    <row r="97" spans="17:19">
      <c r="Q97" s="376"/>
      <c r="R97" s="376"/>
      <c r="S97" s="376"/>
    </row>
    <row r="98" spans="17:19">
      <c r="Q98" s="376"/>
      <c r="R98" s="376"/>
      <c r="S98" s="376"/>
    </row>
    <row r="99" spans="17:19">
      <c r="Q99" s="376"/>
      <c r="R99" s="376"/>
      <c r="S99" s="376"/>
    </row>
    <row r="100" spans="17:19">
      <c r="Q100" s="376"/>
      <c r="R100" s="376"/>
      <c r="S100" s="376"/>
    </row>
    <row r="101" spans="17:19">
      <c r="Q101" s="376"/>
      <c r="R101" s="376"/>
      <c r="S101" s="376"/>
    </row>
    <row r="102" spans="17:19">
      <c r="Q102" s="376"/>
      <c r="R102" s="376"/>
      <c r="S102" s="376"/>
    </row>
    <row r="103" spans="17:19">
      <c r="Q103" s="376"/>
      <c r="R103" s="376"/>
      <c r="S103" s="376"/>
    </row>
    <row r="104" spans="17:19">
      <c r="Q104" s="376"/>
      <c r="R104" s="376"/>
      <c r="S104" s="376"/>
    </row>
    <row r="105" spans="17:19">
      <c r="Q105" s="376"/>
      <c r="R105" s="376"/>
      <c r="S105" s="376"/>
    </row>
    <row r="106" spans="17:19">
      <c r="Q106" s="376"/>
      <c r="R106" s="376"/>
      <c r="S106" s="376"/>
    </row>
    <row r="107" spans="17:19">
      <c r="Q107" s="376"/>
      <c r="R107" s="376"/>
      <c r="S107" s="376"/>
    </row>
    <row r="108" spans="17:19">
      <c r="Q108" s="376"/>
      <c r="R108" s="376"/>
      <c r="S108" s="376"/>
    </row>
    <row r="109" spans="17:19">
      <c r="Q109" s="376"/>
      <c r="R109" s="376"/>
      <c r="S109" s="376"/>
    </row>
    <row r="110" spans="17:19">
      <c r="Q110" s="376"/>
      <c r="R110" s="376"/>
      <c r="S110" s="376"/>
    </row>
    <row r="111" spans="17:19">
      <c r="Q111" s="376"/>
      <c r="R111" s="376"/>
      <c r="S111" s="376"/>
    </row>
    <row r="112" spans="17:19">
      <c r="Q112" s="376"/>
      <c r="R112" s="376"/>
      <c r="S112" s="376"/>
    </row>
    <row r="113" spans="17:19">
      <c r="Q113" s="376"/>
      <c r="R113" s="376"/>
      <c r="S113" s="376"/>
    </row>
    <row r="114" spans="17:19">
      <c r="Q114" s="376"/>
      <c r="R114" s="376"/>
      <c r="S114" s="376"/>
    </row>
    <row r="115" spans="17:19">
      <c r="Q115" s="376"/>
      <c r="R115" s="376"/>
      <c r="S115" s="376"/>
    </row>
    <row r="116" spans="17:19">
      <c r="Q116" s="376"/>
      <c r="R116" s="376"/>
      <c r="S116" s="376"/>
    </row>
    <row r="117" spans="17:19">
      <c r="Q117" s="376"/>
      <c r="R117" s="376"/>
      <c r="S117" s="376"/>
    </row>
    <row r="118" spans="17:19">
      <c r="Q118" s="376"/>
      <c r="R118" s="376"/>
      <c r="S118" s="376"/>
    </row>
    <row r="119" spans="17:19">
      <c r="Q119" s="376"/>
      <c r="R119" s="376"/>
      <c r="S119" s="376"/>
    </row>
    <row r="120" spans="17:19">
      <c r="Q120" s="376"/>
      <c r="R120" s="376"/>
      <c r="S120" s="376"/>
    </row>
    <row r="121" spans="17:19">
      <c r="Q121" s="376"/>
      <c r="R121" s="376"/>
      <c r="S121" s="376"/>
    </row>
    <row r="122" spans="17:19">
      <c r="Q122" s="376"/>
      <c r="R122" s="376"/>
      <c r="S122" s="376"/>
    </row>
    <row r="123" spans="17:19">
      <c r="Q123" s="376"/>
      <c r="R123" s="376"/>
      <c r="S123" s="376"/>
    </row>
    <row r="124" spans="17:19">
      <c r="Q124" s="376"/>
      <c r="R124" s="376"/>
      <c r="S124" s="376"/>
    </row>
    <row r="125" spans="17:19">
      <c r="Q125" s="376"/>
      <c r="R125" s="376"/>
      <c r="S125" s="376"/>
    </row>
    <row r="126" spans="17:19">
      <c r="Q126" s="376"/>
      <c r="R126" s="376"/>
      <c r="S126" s="376"/>
    </row>
    <row r="127" spans="17:19">
      <c r="Q127" s="376"/>
      <c r="R127" s="376"/>
      <c r="S127" s="376"/>
    </row>
    <row r="128" spans="17:19">
      <c r="Q128" s="376"/>
      <c r="R128" s="376"/>
      <c r="S128" s="376"/>
    </row>
  </sheetData>
  <mergeCells count="18">
    <mergeCell ref="D37:D42"/>
    <mergeCell ref="D43:D47"/>
    <mergeCell ref="D48:D52"/>
    <mergeCell ref="D53:D56"/>
    <mergeCell ref="D8:D15"/>
    <mergeCell ref="D16:D24"/>
    <mergeCell ref="X23:Z29"/>
    <mergeCell ref="D25:D28"/>
    <mergeCell ref="D29:D31"/>
    <mergeCell ref="D32:D36"/>
    <mergeCell ref="D2:T2"/>
    <mergeCell ref="D3:T3"/>
    <mergeCell ref="D5:D7"/>
    <mergeCell ref="E5:E7"/>
    <mergeCell ref="F5:H5"/>
    <mergeCell ref="J5:L5"/>
    <mergeCell ref="N5:P5"/>
    <mergeCell ref="R5:S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65"/>
  <sheetViews>
    <sheetView workbookViewId="0">
      <selection activeCell="AN18" sqref="AN18"/>
    </sheetView>
  </sheetViews>
  <sheetFormatPr baseColWidth="10" defaultRowHeight="12.75"/>
  <cols>
    <col min="1" max="1" width="1.42578125" style="374" customWidth="1"/>
    <col min="2" max="2" width="5.42578125" style="427" customWidth="1"/>
    <col min="3" max="3" width="57.85546875" style="427" customWidth="1"/>
    <col min="4" max="4" width="7.28515625" style="427" customWidth="1"/>
    <col min="5" max="5" width="4.140625" style="428" customWidth="1"/>
    <col min="6" max="7" width="4.140625" style="426" customWidth="1"/>
    <col min="8" max="8" width="0.42578125" style="426" customWidth="1"/>
    <col min="9" max="9" width="4.140625" style="426" customWidth="1"/>
    <col min="10" max="10" width="4" style="426" customWidth="1"/>
    <col min="11" max="11" width="4.140625" style="426" customWidth="1"/>
    <col min="12" max="12" width="0.85546875" style="426" customWidth="1"/>
    <col min="13" max="13" width="4.140625" style="426" customWidth="1"/>
    <col min="14" max="14" width="4" style="426" customWidth="1"/>
    <col min="15" max="15" width="4.140625" style="426" customWidth="1"/>
    <col min="16" max="16" width="0.42578125" style="426" customWidth="1"/>
    <col min="17" max="19" width="4.140625" style="426" customWidth="1"/>
    <col min="20" max="20" width="0.85546875" style="426" customWidth="1"/>
    <col min="21" max="22" width="4.140625" style="426" customWidth="1"/>
    <col min="23" max="23" width="4" style="426" customWidth="1"/>
    <col min="24" max="24" width="0.42578125" style="426" customWidth="1"/>
    <col min="25" max="25" width="4" style="426" customWidth="1"/>
    <col min="26" max="27" width="4.140625" style="426" customWidth="1"/>
    <col min="28" max="28" width="0.85546875" style="426" customWidth="1"/>
    <col min="29" max="29" width="4.140625" style="426" customWidth="1"/>
    <col min="30" max="31" width="4" style="426" customWidth="1"/>
    <col min="32" max="32" width="1.140625" style="477" customWidth="1"/>
    <col min="33" max="33" width="4" style="477" customWidth="1"/>
    <col min="34" max="34" width="4.140625" style="477" customWidth="1"/>
    <col min="35" max="35" width="5" style="426" customWidth="1"/>
    <col min="36" max="36" width="0.85546875" style="80" customWidth="1"/>
    <col min="37" max="37" width="7.140625" style="79" customWidth="1"/>
    <col min="38" max="256" width="11.42578125" style="79"/>
    <col min="257" max="257" width="1.42578125" style="79" customWidth="1"/>
    <col min="258" max="258" width="5.42578125" style="79" customWidth="1"/>
    <col min="259" max="259" width="57.85546875" style="79" customWidth="1"/>
    <col min="260" max="260" width="7.28515625" style="79" customWidth="1"/>
    <col min="261" max="263" width="4.140625" style="79" customWidth="1"/>
    <col min="264" max="264" width="0.42578125" style="79" customWidth="1"/>
    <col min="265" max="265" width="4.140625" style="79" customWidth="1"/>
    <col min="266" max="266" width="4" style="79" customWidth="1"/>
    <col min="267" max="267" width="4.140625" style="79" customWidth="1"/>
    <col min="268" max="268" width="0.85546875" style="79" customWidth="1"/>
    <col min="269" max="269" width="4.140625" style="79" customWidth="1"/>
    <col min="270" max="270" width="4" style="79" customWidth="1"/>
    <col min="271" max="271" width="4.140625" style="79" customWidth="1"/>
    <col min="272" max="272" width="0.42578125" style="79" customWidth="1"/>
    <col min="273" max="275" width="4.140625" style="79" customWidth="1"/>
    <col min="276" max="276" width="0.85546875" style="79" customWidth="1"/>
    <col min="277" max="278" width="4.140625" style="79" customWidth="1"/>
    <col min="279" max="279" width="4" style="79" customWidth="1"/>
    <col min="280" max="280" width="0.42578125" style="79" customWidth="1"/>
    <col min="281" max="281" width="4" style="79" customWidth="1"/>
    <col min="282" max="283" width="4.140625" style="79" customWidth="1"/>
    <col min="284" max="284" width="0.85546875" style="79" customWidth="1"/>
    <col min="285" max="285" width="4.140625" style="79" customWidth="1"/>
    <col min="286" max="287" width="4" style="79" customWidth="1"/>
    <col min="288" max="288" width="1.140625" style="79" customWidth="1"/>
    <col min="289" max="289" width="4" style="79" customWidth="1"/>
    <col min="290" max="290" width="4.140625" style="79" customWidth="1"/>
    <col min="291" max="291" width="5" style="79" customWidth="1"/>
    <col min="292" max="292" width="0.85546875" style="79" customWidth="1"/>
    <col min="293" max="293" width="7.140625" style="79" customWidth="1"/>
    <col min="294" max="512" width="11.42578125" style="79"/>
    <col min="513" max="513" width="1.42578125" style="79" customWidth="1"/>
    <col min="514" max="514" width="5.42578125" style="79" customWidth="1"/>
    <col min="515" max="515" width="57.85546875" style="79" customWidth="1"/>
    <col min="516" max="516" width="7.28515625" style="79" customWidth="1"/>
    <col min="517" max="519" width="4.140625" style="79" customWidth="1"/>
    <col min="520" max="520" width="0.42578125" style="79" customWidth="1"/>
    <col min="521" max="521" width="4.140625" style="79" customWidth="1"/>
    <col min="522" max="522" width="4" style="79" customWidth="1"/>
    <col min="523" max="523" width="4.140625" style="79" customWidth="1"/>
    <col min="524" max="524" width="0.85546875" style="79" customWidth="1"/>
    <col min="525" max="525" width="4.140625" style="79" customWidth="1"/>
    <col min="526" max="526" width="4" style="79" customWidth="1"/>
    <col min="527" max="527" width="4.140625" style="79" customWidth="1"/>
    <col min="528" max="528" width="0.42578125" style="79" customWidth="1"/>
    <col min="529" max="531" width="4.140625" style="79" customWidth="1"/>
    <col min="532" max="532" width="0.85546875" style="79" customWidth="1"/>
    <col min="533" max="534" width="4.140625" style="79" customWidth="1"/>
    <col min="535" max="535" width="4" style="79" customWidth="1"/>
    <col min="536" max="536" width="0.42578125" style="79" customWidth="1"/>
    <col min="537" max="537" width="4" style="79" customWidth="1"/>
    <col min="538" max="539" width="4.140625" style="79" customWidth="1"/>
    <col min="540" max="540" width="0.85546875" style="79" customWidth="1"/>
    <col min="541" max="541" width="4.140625" style="79" customWidth="1"/>
    <col min="542" max="543" width="4" style="79" customWidth="1"/>
    <col min="544" max="544" width="1.140625" style="79" customWidth="1"/>
    <col min="545" max="545" width="4" style="79" customWidth="1"/>
    <col min="546" max="546" width="4.140625" style="79" customWidth="1"/>
    <col min="547" max="547" width="5" style="79" customWidth="1"/>
    <col min="548" max="548" width="0.85546875" style="79" customWidth="1"/>
    <col min="549" max="549" width="7.140625" style="79" customWidth="1"/>
    <col min="550" max="768" width="11.42578125" style="79"/>
    <col min="769" max="769" width="1.42578125" style="79" customWidth="1"/>
    <col min="770" max="770" width="5.42578125" style="79" customWidth="1"/>
    <col min="771" max="771" width="57.85546875" style="79" customWidth="1"/>
    <col min="772" max="772" width="7.28515625" style="79" customWidth="1"/>
    <col min="773" max="775" width="4.140625" style="79" customWidth="1"/>
    <col min="776" max="776" width="0.42578125" style="79" customWidth="1"/>
    <col min="777" max="777" width="4.140625" style="79" customWidth="1"/>
    <col min="778" max="778" width="4" style="79" customWidth="1"/>
    <col min="779" max="779" width="4.140625" style="79" customWidth="1"/>
    <col min="780" max="780" width="0.85546875" style="79" customWidth="1"/>
    <col min="781" max="781" width="4.140625" style="79" customWidth="1"/>
    <col min="782" max="782" width="4" style="79" customWidth="1"/>
    <col min="783" max="783" width="4.140625" style="79" customWidth="1"/>
    <col min="784" max="784" width="0.42578125" style="79" customWidth="1"/>
    <col min="785" max="787" width="4.140625" style="79" customWidth="1"/>
    <col min="788" max="788" width="0.85546875" style="79" customWidth="1"/>
    <col min="789" max="790" width="4.140625" style="79" customWidth="1"/>
    <col min="791" max="791" width="4" style="79" customWidth="1"/>
    <col min="792" max="792" width="0.42578125" style="79" customWidth="1"/>
    <col min="793" max="793" width="4" style="79" customWidth="1"/>
    <col min="794" max="795" width="4.140625" style="79" customWidth="1"/>
    <col min="796" max="796" width="0.85546875" style="79" customWidth="1"/>
    <col min="797" max="797" width="4.140625" style="79" customWidth="1"/>
    <col min="798" max="799" width="4" style="79" customWidth="1"/>
    <col min="800" max="800" width="1.140625" style="79" customWidth="1"/>
    <col min="801" max="801" width="4" style="79" customWidth="1"/>
    <col min="802" max="802" width="4.140625" style="79" customWidth="1"/>
    <col min="803" max="803" width="5" style="79" customWidth="1"/>
    <col min="804" max="804" width="0.85546875" style="79" customWidth="1"/>
    <col min="805" max="805" width="7.140625" style="79" customWidth="1"/>
    <col min="806" max="1024" width="11.42578125" style="79"/>
    <col min="1025" max="1025" width="1.42578125" style="79" customWidth="1"/>
    <col min="1026" max="1026" width="5.42578125" style="79" customWidth="1"/>
    <col min="1027" max="1027" width="57.85546875" style="79" customWidth="1"/>
    <col min="1028" max="1028" width="7.28515625" style="79" customWidth="1"/>
    <col min="1029" max="1031" width="4.140625" style="79" customWidth="1"/>
    <col min="1032" max="1032" width="0.42578125" style="79" customWidth="1"/>
    <col min="1033" max="1033" width="4.140625" style="79" customWidth="1"/>
    <col min="1034" max="1034" width="4" style="79" customWidth="1"/>
    <col min="1035" max="1035" width="4.140625" style="79" customWidth="1"/>
    <col min="1036" max="1036" width="0.85546875" style="79" customWidth="1"/>
    <col min="1037" max="1037" width="4.140625" style="79" customWidth="1"/>
    <col min="1038" max="1038" width="4" style="79" customWidth="1"/>
    <col min="1039" max="1039" width="4.140625" style="79" customWidth="1"/>
    <col min="1040" max="1040" width="0.42578125" style="79" customWidth="1"/>
    <col min="1041" max="1043" width="4.140625" style="79" customWidth="1"/>
    <col min="1044" max="1044" width="0.85546875" style="79" customWidth="1"/>
    <col min="1045" max="1046" width="4.140625" style="79" customWidth="1"/>
    <col min="1047" max="1047" width="4" style="79" customWidth="1"/>
    <col min="1048" max="1048" width="0.42578125" style="79" customWidth="1"/>
    <col min="1049" max="1049" width="4" style="79" customWidth="1"/>
    <col min="1050" max="1051" width="4.140625" style="79" customWidth="1"/>
    <col min="1052" max="1052" width="0.85546875" style="79" customWidth="1"/>
    <col min="1053" max="1053" width="4.140625" style="79" customWidth="1"/>
    <col min="1054" max="1055" width="4" style="79" customWidth="1"/>
    <col min="1056" max="1056" width="1.140625" style="79" customWidth="1"/>
    <col min="1057" max="1057" width="4" style="79" customWidth="1"/>
    <col min="1058" max="1058" width="4.140625" style="79" customWidth="1"/>
    <col min="1059" max="1059" width="5" style="79" customWidth="1"/>
    <col min="1060" max="1060" width="0.85546875" style="79" customWidth="1"/>
    <col min="1061" max="1061" width="7.140625" style="79" customWidth="1"/>
    <col min="1062" max="1280" width="11.42578125" style="79"/>
    <col min="1281" max="1281" width="1.42578125" style="79" customWidth="1"/>
    <col min="1282" max="1282" width="5.42578125" style="79" customWidth="1"/>
    <col min="1283" max="1283" width="57.85546875" style="79" customWidth="1"/>
    <col min="1284" max="1284" width="7.28515625" style="79" customWidth="1"/>
    <col min="1285" max="1287" width="4.140625" style="79" customWidth="1"/>
    <col min="1288" max="1288" width="0.42578125" style="79" customWidth="1"/>
    <col min="1289" max="1289" width="4.140625" style="79" customWidth="1"/>
    <col min="1290" max="1290" width="4" style="79" customWidth="1"/>
    <col min="1291" max="1291" width="4.140625" style="79" customWidth="1"/>
    <col min="1292" max="1292" width="0.85546875" style="79" customWidth="1"/>
    <col min="1293" max="1293" width="4.140625" style="79" customWidth="1"/>
    <col min="1294" max="1294" width="4" style="79" customWidth="1"/>
    <col min="1295" max="1295" width="4.140625" style="79" customWidth="1"/>
    <col min="1296" max="1296" width="0.42578125" style="79" customWidth="1"/>
    <col min="1297" max="1299" width="4.140625" style="79" customWidth="1"/>
    <col min="1300" max="1300" width="0.85546875" style="79" customWidth="1"/>
    <col min="1301" max="1302" width="4.140625" style="79" customWidth="1"/>
    <col min="1303" max="1303" width="4" style="79" customWidth="1"/>
    <col min="1304" max="1304" width="0.42578125" style="79" customWidth="1"/>
    <col min="1305" max="1305" width="4" style="79" customWidth="1"/>
    <col min="1306" max="1307" width="4.140625" style="79" customWidth="1"/>
    <col min="1308" max="1308" width="0.85546875" style="79" customWidth="1"/>
    <col min="1309" max="1309" width="4.140625" style="79" customWidth="1"/>
    <col min="1310" max="1311" width="4" style="79" customWidth="1"/>
    <col min="1312" max="1312" width="1.140625" style="79" customWidth="1"/>
    <col min="1313" max="1313" width="4" style="79" customWidth="1"/>
    <col min="1314" max="1314" width="4.140625" style="79" customWidth="1"/>
    <col min="1315" max="1315" width="5" style="79" customWidth="1"/>
    <col min="1316" max="1316" width="0.85546875" style="79" customWidth="1"/>
    <col min="1317" max="1317" width="7.140625" style="79" customWidth="1"/>
    <col min="1318" max="1536" width="11.42578125" style="79"/>
    <col min="1537" max="1537" width="1.42578125" style="79" customWidth="1"/>
    <col min="1538" max="1538" width="5.42578125" style="79" customWidth="1"/>
    <col min="1539" max="1539" width="57.85546875" style="79" customWidth="1"/>
    <col min="1540" max="1540" width="7.28515625" style="79" customWidth="1"/>
    <col min="1541" max="1543" width="4.140625" style="79" customWidth="1"/>
    <col min="1544" max="1544" width="0.42578125" style="79" customWidth="1"/>
    <col min="1545" max="1545" width="4.140625" style="79" customWidth="1"/>
    <col min="1546" max="1546" width="4" style="79" customWidth="1"/>
    <col min="1547" max="1547" width="4.140625" style="79" customWidth="1"/>
    <col min="1548" max="1548" width="0.85546875" style="79" customWidth="1"/>
    <col min="1549" max="1549" width="4.140625" style="79" customWidth="1"/>
    <col min="1550" max="1550" width="4" style="79" customWidth="1"/>
    <col min="1551" max="1551" width="4.140625" style="79" customWidth="1"/>
    <col min="1552" max="1552" width="0.42578125" style="79" customWidth="1"/>
    <col min="1553" max="1555" width="4.140625" style="79" customWidth="1"/>
    <col min="1556" max="1556" width="0.85546875" style="79" customWidth="1"/>
    <col min="1557" max="1558" width="4.140625" style="79" customWidth="1"/>
    <col min="1559" max="1559" width="4" style="79" customWidth="1"/>
    <col min="1560" max="1560" width="0.42578125" style="79" customWidth="1"/>
    <col min="1561" max="1561" width="4" style="79" customWidth="1"/>
    <col min="1562" max="1563" width="4.140625" style="79" customWidth="1"/>
    <col min="1564" max="1564" width="0.85546875" style="79" customWidth="1"/>
    <col min="1565" max="1565" width="4.140625" style="79" customWidth="1"/>
    <col min="1566" max="1567" width="4" style="79" customWidth="1"/>
    <col min="1568" max="1568" width="1.140625" style="79" customWidth="1"/>
    <col min="1569" max="1569" width="4" style="79" customWidth="1"/>
    <col min="1570" max="1570" width="4.140625" style="79" customWidth="1"/>
    <col min="1571" max="1571" width="5" style="79" customWidth="1"/>
    <col min="1572" max="1572" width="0.85546875" style="79" customWidth="1"/>
    <col min="1573" max="1573" width="7.140625" style="79" customWidth="1"/>
    <col min="1574" max="1792" width="11.42578125" style="79"/>
    <col min="1793" max="1793" width="1.42578125" style="79" customWidth="1"/>
    <col min="1794" max="1794" width="5.42578125" style="79" customWidth="1"/>
    <col min="1795" max="1795" width="57.85546875" style="79" customWidth="1"/>
    <col min="1796" max="1796" width="7.28515625" style="79" customWidth="1"/>
    <col min="1797" max="1799" width="4.140625" style="79" customWidth="1"/>
    <col min="1800" max="1800" width="0.42578125" style="79" customWidth="1"/>
    <col min="1801" max="1801" width="4.140625" style="79" customWidth="1"/>
    <col min="1802" max="1802" width="4" style="79" customWidth="1"/>
    <col min="1803" max="1803" width="4.140625" style="79" customWidth="1"/>
    <col min="1804" max="1804" width="0.85546875" style="79" customWidth="1"/>
    <col min="1805" max="1805" width="4.140625" style="79" customWidth="1"/>
    <col min="1806" max="1806" width="4" style="79" customWidth="1"/>
    <col min="1807" max="1807" width="4.140625" style="79" customWidth="1"/>
    <col min="1808" max="1808" width="0.42578125" style="79" customWidth="1"/>
    <col min="1809" max="1811" width="4.140625" style="79" customWidth="1"/>
    <col min="1812" max="1812" width="0.85546875" style="79" customWidth="1"/>
    <col min="1813" max="1814" width="4.140625" style="79" customWidth="1"/>
    <col min="1815" max="1815" width="4" style="79" customWidth="1"/>
    <col min="1816" max="1816" width="0.42578125" style="79" customWidth="1"/>
    <col min="1817" max="1817" width="4" style="79" customWidth="1"/>
    <col min="1818" max="1819" width="4.140625" style="79" customWidth="1"/>
    <col min="1820" max="1820" width="0.85546875" style="79" customWidth="1"/>
    <col min="1821" max="1821" width="4.140625" style="79" customWidth="1"/>
    <col min="1822" max="1823" width="4" style="79" customWidth="1"/>
    <col min="1824" max="1824" width="1.140625" style="79" customWidth="1"/>
    <col min="1825" max="1825" width="4" style="79" customWidth="1"/>
    <col min="1826" max="1826" width="4.140625" style="79" customWidth="1"/>
    <col min="1827" max="1827" width="5" style="79" customWidth="1"/>
    <col min="1828" max="1828" width="0.85546875" style="79" customWidth="1"/>
    <col min="1829" max="1829" width="7.140625" style="79" customWidth="1"/>
    <col min="1830" max="2048" width="11.42578125" style="79"/>
    <col min="2049" max="2049" width="1.42578125" style="79" customWidth="1"/>
    <col min="2050" max="2050" width="5.42578125" style="79" customWidth="1"/>
    <col min="2051" max="2051" width="57.85546875" style="79" customWidth="1"/>
    <col min="2052" max="2052" width="7.28515625" style="79" customWidth="1"/>
    <col min="2053" max="2055" width="4.140625" style="79" customWidth="1"/>
    <col min="2056" max="2056" width="0.42578125" style="79" customWidth="1"/>
    <col min="2057" max="2057" width="4.140625" style="79" customWidth="1"/>
    <col min="2058" max="2058" width="4" style="79" customWidth="1"/>
    <col min="2059" max="2059" width="4.140625" style="79" customWidth="1"/>
    <col min="2060" max="2060" width="0.85546875" style="79" customWidth="1"/>
    <col min="2061" max="2061" width="4.140625" style="79" customWidth="1"/>
    <col min="2062" max="2062" width="4" style="79" customWidth="1"/>
    <col min="2063" max="2063" width="4.140625" style="79" customWidth="1"/>
    <col min="2064" max="2064" width="0.42578125" style="79" customWidth="1"/>
    <col min="2065" max="2067" width="4.140625" style="79" customWidth="1"/>
    <col min="2068" max="2068" width="0.85546875" style="79" customWidth="1"/>
    <col min="2069" max="2070" width="4.140625" style="79" customWidth="1"/>
    <col min="2071" max="2071" width="4" style="79" customWidth="1"/>
    <col min="2072" max="2072" width="0.42578125" style="79" customWidth="1"/>
    <col min="2073" max="2073" width="4" style="79" customWidth="1"/>
    <col min="2074" max="2075" width="4.140625" style="79" customWidth="1"/>
    <col min="2076" max="2076" width="0.85546875" style="79" customWidth="1"/>
    <col min="2077" max="2077" width="4.140625" style="79" customWidth="1"/>
    <col min="2078" max="2079" width="4" style="79" customWidth="1"/>
    <col min="2080" max="2080" width="1.140625" style="79" customWidth="1"/>
    <col min="2081" max="2081" width="4" style="79" customWidth="1"/>
    <col min="2082" max="2082" width="4.140625" style="79" customWidth="1"/>
    <col min="2083" max="2083" width="5" style="79" customWidth="1"/>
    <col min="2084" max="2084" width="0.85546875" style="79" customWidth="1"/>
    <col min="2085" max="2085" width="7.140625" style="79" customWidth="1"/>
    <col min="2086" max="2304" width="11.42578125" style="79"/>
    <col min="2305" max="2305" width="1.42578125" style="79" customWidth="1"/>
    <col min="2306" max="2306" width="5.42578125" style="79" customWidth="1"/>
    <col min="2307" max="2307" width="57.85546875" style="79" customWidth="1"/>
    <col min="2308" max="2308" width="7.28515625" style="79" customWidth="1"/>
    <col min="2309" max="2311" width="4.140625" style="79" customWidth="1"/>
    <col min="2312" max="2312" width="0.42578125" style="79" customWidth="1"/>
    <col min="2313" max="2313" width="4.140625" style="79" customWidth="1"/>
    <col min="2314" max="2314" width="4" style="79" customWidth="1"/>
    <col min="2315" max="2315" width="4.140625" style="79" customWidth="1"/>
    <col min="2316" max="2316" width="0.85546875" style="79" customWidth="1"/>
    <col min="2317" max="2317" width="4.140625" style="79" customWidth="1"/>
    <col min="2318" max="2318" width="4" style="79" customWidth="1"/>
    <col min="2319" max="2319" width="4.140625" style="79" customWidth="1"/>
    <col min="2320" max="2320" width="0.42578125" style="79" customWidth="1"/>
    <col min="2321" max="2323" width="4.140625" style="79" customWidth="1"/>
    <col min="2324" max="2324" width="0.85546875" style="79" customWidth="1"/>
    <col min="2325" max="2326" width="4.140625" style="79" customWidth="1"/>
    <col min="2327" max="2327" width="4" style="79" customWidth="1"/>
    <col min="2328" max="2328" width="0.42578125" style="79" customWidth="1"/>
    <col min="2329" max="2329" width="4" style="79" customWidth="1"/>
    <col min="2330" max="2331" width="4.140625" style="79" customWidth="1"/>
    <col min="2332" max="2332" width="0.85546875" style="79" customWidth="1"/>
    <col min="2333" max="2333" width="4.140625" style="79" customWidth="1"/>
    <col min="2334" max="2335" width="4" style="79" customWidth="1"/>
    <col min="2336" max="2336" width="1.140625" style="79" customWidth="1"/>
    <col min="2337" max="2337" width="4" style="79" customWidth="1"/>
    <col min="2338" max="2338" width="4.140625" style="79" customWidth="1"/>
    <col min="2339" max="2339" width="5" style="79" customWidth="1"/>
    <col min="2340" max="2340" width="0.85546875" style="79" customWidth="1"/>
    <col min="2341" max="2341" width="7.140625" style="79" customWidth="1"/>
    <col min="2342" max="2560" width="11.42578125" style="79"/>
    <col min="2561" max="2561" width="1.42578125" style="79" customWidth="1"/>
    <col min="2562" max="2562" width="5.42578125" style="79" customWidth="1"/>
    <col min="2563" max="2563" width="57.85546875" style="79" customWidth="1"/>
    <col min="2564" max="2564" width="7.28515625" style="79" customWidth="1"/>
    <col min="2565" max="2567" width="4.140625" style="79" customWidth="1"/>
    <col min="2568" max="2568" width="0.42578125" style="79" customWidth="1"/>
    <col min="2569" max="2569" width="4.140625" style="79" customWidth="1"/>
    <col min="2570" max="2570" width="4" style="79" customWidth="1"/>
    <col min="2571" max="2571" width="4.140625" style="79" customWidth="1"/>
    <col min="2572" max="2572" width="0.85546875" style="79" customWidth="1"/>
    <col min="2573" max="2573" width="4.140625" style="79" customWidth="1"/>
    <col min="2574" max="2574" width="4" style="79" customWidth="1"/>
    <col min="2575" max="2575" width="4.140625" style="79" customWidth="1"/>
    <col min="2576" max="2576" width="0.42578125" style="79" customWidth="1"/>
    <col min="2577" max="2579" width="4.140625" style="79" customWidth="1"/>
    <col min="2580" max="2580" width="0.85546875" style="79" customWidth="1"/>
    <col min="2581" max="2582" width="4.140625" style="79" customWidth="1"/>
    <col min="2583" max="2583" width="4" style="79" customWidth="1"/>
    <col min="2584" max="2584" width="0.42578125" style="79" customWidth="1"/>
    <col min="2585" max="2585" width="4" style="79" customWidth="1"/>
    <col min="2586" max="2587" width="4.140625" style="79" customWidth="1"/>
    <col min="2588" max="2588" width="0.85546875" style="79" customWidth="1"/>
    <col min="2589" max="2589" width="4.140625" style="79" customWidth="1"/>
    <col min="2590" max="2591" width="4" style="79" customWidth="1"/>
    <col min="2592" max="2592" width="1.140625" style="79" customWidth="1"/>
    <col min="2593" max="2593" width="4" style="79" customWidth="1"/>
    <col min="2594" max="2594" width="4.140625" style="79" customWidth="1"/>
    <col min="2595" max="2595" width="5" style="79" customWidth="1"/>
    <col min="2596" max="2596" width="0.85546875" style="79" customWidth="1"/>
    <col min="2597" max="2597" width="7.140625" style="79" customWidth="1"/>
    <col min="2598" max="2816" width="11.42578125" style="79"/>
    <col min="2817" max="2817" width="1.42578125" style="79" customWidth="1"/>
    <col min="2818" max="2818" width="5.42578125" style="79" customWidth="1"/>
    <col min="2819" max="2819" width="57.85546875" style="79" customWidth="1"/>
    <col min="2820" max="2820" width="7.28515625" style="79" customWidth="1"/>
    <col min="2821" max="2823" width="4.140625" style="79" customWidth="1"/>
    <col min="2824" max="2824" width="0.42578125" style="79" customWidth="1"/>
    <col min="2825" max="2825" width="4.140625" style="79" customWidth="1"/>
    <col min="2826" max="2826" width="4" style="79" customWidth="1"/>
    <col min="2827" max="2827" width="4.140625" style="79" customWidth="1"/>
    <col min="2828" max="2828" width="0.85546875" style="79" customWidth="1"/>
    <col min="2829" max="2829" width="4.140625" style="79" customWidth="1"/>
    <col min="2830" max="2830" width="4" style="79" customWidth="1"/>
    <col min="2831" max="2831" width="4.140625" style="79" customWidth="1"/>
    <col min="2832" max="2832" width="0.42578125" style="79" customWidth="1"/>
    <col min="2833" max="2835" width="4.140625" style="79" customWidth="1"/>
    <col min="2836" max="2836" width="0.85546875" style="79" customWidth="1"/>
    <col min="2837" max="2838" width="4.140625" style="79" customWidth="1"/>
    <col min="2839" max="2839" width="4" style="79" customWidth="1"/>
    <col min="2840" max="2840" width="0.42578125" style="79" customWidth="1"/>
    <col min="2841" max="2841" width="4" style="79" customWidth="1"/>
    <col min="2842" max="2843" width="4.140625" style="79" customWidth="1"/>
    <col min="2844" max="2844" width="0.85546875" style="79" customWidth="1"/>
    <col min="2845" max="2845" width="4.140625" style="79" customWidth="1"/>
    <col min="2846" max="2847" width="4" style="79" customWidth="1"/>
    <col min="2848" max="2848" width="1.140625" style="79" customWidth="1"/>
    <col min="2849" max="2849" width="4" style="79" customWidth="1"/>
    <col min="2850" max="2850" width="4.140625" style="79" customWidth="1"/>
    <col min="2851" max="2851" width="5" style="79" customWidth="1"/>
    <col min="2852" max="2852" width="0.85546875" style="79" customWidth="1"/>
    <col min="2853" max="2853" width="7.140625" style="79" customWidth="1"/>
    <col min="2854" max="3072" width="11.42578125" style="79"/>
    <col min="3073" max="3073" width="1.42578125" style="79" customWidth="1"/>
    <col min="3074" max="3074" width="5.42578125" style="79" customWidth="1"/>
    <col min="3075" max="3075" width="57.85546875" style="79" customWidth="1"/>
    <col min="3076" max="3076" width="7.28515625" style="79" customWidth="1"/>
    <col min="3077" max="3079" width="4.140625" style="79" customWidth="1"/>
    <col min="3080" max="3080" width="0.42578125" style="79" customWidth="1"/>
    <col min="3081" max="3081" width="4.140625" style="79" customWidth="1"/>
    <col min="3082" max="3082" width="4" style="79" customWidth="1"/>
    <col min="3083" max="3083" width="4.140625" style="79" customWidth="1"/>
    <col min="3084" max="3084" width="0.85546875" style="79" customWidth="1"/>
    <col min="3085" max="3085" width="4.140625" style="79" customWidth="1"/>
    <col min="3086" max="3086" width="4" style="79" customWidth="1"/>
    <col min="3087" max="3087" width="4.140625" style="79" customWidth="1"/>
    <col min="3088" max="3088" width="0.42578125" style="79" customWidth="1"/>
    <col min="3089" max="3091" width="4.140625" style="79" customWidth="1"/>
    <col min="3092" max="3092" width="0.85546875" style="79" customWidth="1"/>
    <col min="3093" max="3094" width="4.140625" style="79" customWidth="1"/>
    <col min="3095" max="3095" width="4" style="79" customWidth="1"/>
    <col min="3096" max="3096" width="0.42578125" style="79" customWidth="1"/>
    <col min="3097" max="3097" width="4" style="79" customWidth="1"/>
    <col min="3098" max="3099" width="4.140625" style="79" customWidth="1"/>
    <col min="3100" max="3100" width="0.85546875" style="79" customWidth="1"/>
    <col min="3101" max="3101" width="4.140625" style="79" customWidth="1"/>
    <col min="3102" max="3103" width="4" style="79" customWidth="1"/>
    <col min="3104" max="3104" width="1.140625" style="79" customWidth="1"/>
    <col min="3105" max="3105" width="4" style="79" customWidth="1"/>
    <col min="3106" max="3106" width="4.140625" style="79" customWidth="1"/>
    <col min="3107" max="3107" width="5" style="79" customWidth="1"/>
    <col min="3108" max="3108" width="0.85546875" style="79" customWidth="1"/>
    <col min="3109" max="3109" width="7.140625" style="79" customWidth="1"/>
    <col min="3110" max="3328" width="11.42578125" style="79"/>
    <col min="3329" max="3329" width="1.42578125" style="79" customWidth="1"/>
    <col min="3330" max="3330" width="5.42578125" style="79" customWidth="1"/>
    <col min="3331" max="3331" width="57.85546875" style="79" customWidth="1"/>
    <col min="3332" max="3332" width="7.28515625" style="79" customWidth="1"/>
    <col min="3333" max="3335" width="4.140625" style="79" customWidth="1"/>
    <col min="3336" max="3336" width="0.42578125" style="79" customWidth="1"/>
    <col min="3337" max="3337" width="4.140625" style="79" customWidth="1"/>
    <col min="3338" max="3338" width="4" style="79" customWidth="1"/>
    <col min="3339" max="3339" width="4.140625" style="79" customWidth="1"/>
    <col min="3340" max="3340" width="0.85546875" style="79" customWidth="1"/>
    <col min="3341" max="3341" width="4.140625" style="79" customWidth="1"/>
    <col min="3342" max="3342" width="4" style="79" customWidth="1"/>
    <col min="3343" max="3343" width="4.140625" style="79" customWidth="1"/>
    <col min="3344" max="3344" width="0.42578125" style="79" customWidth="1"/>
    <col min="3345" max="3347" width="4.140625" style="79" customWidth="1"/>
    <col min="3348" max="3348" width="0.85546875" style="79" customWidth="1"/>
    <col min="3349" max="3350" width="4.140625" style="79" customWidth="1"/>
    <col min="3351" max="3351" width="4" style="79" customWidth="1"/>
    <col min="3352" max="3352" width="0.42578125" style="79" customWidth="1"/>
    <col min="3353" max="3353" width="4" style="79" customWidth="1"/>
    <col min="3354" max="3355" width="4.140625" style="79" customWidth="1"/>
    <col min="3356" max="3356" width="0.85546875" style="79" customWidth="1"/>
    <col min="3357" max="3357" width="4.140625" style="79" customWidth="1"/>
    <col min="3358" max="3359" width="4" style="79" customWidth="1"/>
    <col min="3360" max="3360" width="1.140625" style="79" customWidth="1"/>
    <col min="3361" max="3361" width="4" style="79" customWidth="1"/>
    <col min="3362" max="3362" width="4.140625" style="79" customWidth="1"/>
    <col min="3363" max="3363" width="5" style="79" customWidth="1"/>
    <col min="3364" max="3364" width="0.85546875" style="79" customWidth="1"/>
    <col min="3365" max="3365" width="7.140625" style="79" customWidth="1"/>
    <col min="3366" max="3584" width="11.42578125" style="79"/>
    <col min="3585" max="3585" width="1.42578125" style="79" customWidth="1"/>
    <col min="3586" max="3586" width="5.42578125" style="79" customWidth="1"/>
    <col min="3587" max="3587" width="57.85546875" style="79" customWidth="1"/>
    <col min="3588" max="3588" width="7.28515625" style="79" customWidth="1"/>
    <col min="3589" max="3591" width="4.140625" style="79" customWidth="1"/>
    <col min="3592" max="3592" width="0.42578125" style="79" customWidth="1"/>
    <col min="3593" max="3593" width="4.140625" style="79" customWidth="1"/>
    <col min="3594" max="3594" width="4" style="79" customWidth="1"/>
    <col min="3595" max="3595" width="4.140625" style="79" customWidth="1"/>
    <col min="3596" max="3596" width="0.85546875" style="79" customWidth="1"/>
    <col min="3597" max="3597" width="4.140625" style="79" customWidth="1"/>
    <col min="3598" max="3598" width="4" style="79" customWidth="1"/>
    <col min="3599" max="3599" width="4.140625" style="79" customWidth="1"/>
    <col min="3600" max="3600" width="0.42578125" style="79" customWidth="1"/>
    <col min="3601" max="3603" width="4.140625" style="79" customWidth="1"/>
    <col min="3604" max="3604" width="0.85546875" style="79" customWidth="1"/>
    <col min="3605" max="3606" width="4.140625" style="79" customWidth="1"/>
    <col min="3607" max="3607" width="4" style="79" customWidth="1"/>
    <col min="3608" max="3608" width="0.42578125" style="79" customWidth="1"/>
    <col min="3609" max="3609" width="4" style="79" customWidth="1"/>
    <col min="3610" max="3611" width="4.140625" style="79" customWidth="1"/>
    <col min="3612" max="3612" width="0.85546875" style="79" customWidth="1"/>
    <col min="3613" max="3613" width="4.140625" style="79" customWidth="1"/>
    <col min="3614" max="3615" width="4" style="79" customWidth="1"/>
    <col min="3616" max="3616" width="1.140625" style="79" customWidth="1"/>
    <col min="3617" max="3617" width="4" style="79" customWidth="1"/>
    <col min="3618" max="3618" width="4.140625" style="79" customWidth="1"/>
    <col min="3619" max="3619" width="5" style="79" customWidth="1"/>
    <col min="3620" max="3620" width="0.85546875" style="79" customWidth="1"/>
    <col min="3621" max="3621" width="7.140625" style="79" customWidth="1"/>
    <col min="3622" max="3840" width="11.42578125" style="79"/>
    <col min="3841" max="3841" width="1.42578125" style="79" customWidth="1"/>
    <col min="3842" max="3842" width="5.42578125" style="79" customWidth="1"/>
    <col min="3843" max="3843" width="57.85546875" style="79" customWidth="1"/>
    <col min="3844" max="3844" width="7.28515625" style="79" customWidth="1"/>
    <col min="3845" max="3847" width="4.140625" style="79" customWidth="1"/>
    <col min="3848" max="3848" width="0.42578125" style="79" customWidth="1"/>
    <col min="3849" max="3849" width="4.140625" style="79" customWidth="1"/>
    <col min="3850" max="3850" width="4" style="79" customWidth="1"/>
    <col min="3851" max="3851" width="4.140625" style="79" customWidth="1"/>
    <col min="3852" max="3852" width="0.85546875" style="79" customWidth="1"/>
    <col min="3853" max="3853" width="4.140625" style="79" customWidth="1"/>
    <col min="3854" max="3854" width="4" style="79" customWidth="1"/>
    <col min="3855" max="3855" width="4.140625" style="79" customWidth="1"/>
    <col min="3856" max="3856" width="0.42578125" style="79" customWidth="1"/>
    <col min="3857" max="3859" width="4.140625" style="79" customWidth="1"/>
    <col min="3860" max="3860" width="0.85546875" style="79" customWidth="1"/>
    <col min="3861" max="3862" width="4.140625" style="79" customWidth="1"/>
    <col min="3863" max="3863" width="4" style="79" customWidth="1"/>
    <col min="3864" max="3864" width="0.42578125" style="79" customWidth="1"/>
    <col min="3865" max="3865" width="4" style="79" customWidth="1"/>
    <col min="3866" max="3867" width="4.140625" style="79" customWidth="1"/>
    <col min="3868" max="3868" width="0.85546875" style="79" customWidth="1"/>
    <col min="3869" max="3869" width="4.140625" style="79" customWidth="1"/>
    <col min="3870" max="3871" width="4" style="79" customWidth="1"/>
    <col min="3872" max="3872" width="1.140625" style="79" customWidth="1"/>
    <col min="3873" max="3873" width="4" style="79" customWidth="1"/>
    <col min="3874" max="3874" width="4.140625" style="79" customWidth="1"/>
    <col min="3875" max="3875" width="5" style="79" customWidth="1"/>
    <col min="3876" max="3876" width="0.85546875" style="79" customWidth="1"/>
    <col min="3877" max="3877" width="7.140625" style="79" customWidth="1"/>
    <col min="3878" max="4096" width="11.42578125" style="79"/>
    <col min="4097" max="4097" width="1.42578125" style="79" customWidth="1"/>
    <col min="4098" max="4098" width="5.42578125" style="79" customWidth="1"/>
    <col min="4099" max="4099" width="57.85546875" style="79" customWidth="1"/>
    <col min="4100" max="4100" width="7.28515625" style="79" customWidth="1"/>
    <col min="4101" max="4103" width="4.140625" style="79" customWidth="1"/>
    <col min="4104" max="4104" width="0.42578125" style="79" customWidth="1"/>
    <col min="4105" max="4105" width="4.140625" style="79" customWidth="1"/>
    <col min="4106" max="4106" width="4" style="79" customWidth="1"/>
    <col min="4107" max="4107" width="4.140625" style="79" customWidth="1"/>
    <col min="4108" max="4108" width="0.85546875" style="79" customWidth="1"/>
    <col min="4109" max="4109" width="4.140625" style="79" customWidth="1"/>
    <col min="4110" max="4110" width="4" style="79" customWidth="1"/>
    <col min="4111" max="4111" width="4.140625" style="79" customWidth="1"/>
    <col min="4112" max="4112" width="0.42578125" style="79" customWidth="1"/>
    <col min="4113" max="4115" width="4.140625" style="79" customWidth="1"/>
    <col min="4116" max="4116" width="0.85546875" style="79" customWidth="1"/>
    <col min="4117" max="4118" width="4.140625" style="79" customWidth="1"/>
    <col min="4119" max="4119" width="4" style="79" customWidth="1"/>
    <col min="4120" max="4120" width="0.42578125" style="79" customWidth="1"/>
    <col min="4121" max="4121" width="4" style="79" customWidth="1"/>
    <col min="4122" max="4123" width="4.140625" style="79" customWidth="1"/>
    <col min="4124" max="4124" width="0.85546875" style="79" customWidth="1"/>
    <col min="4125" max="4125" width="4.140625" style="79" customWidth="1"/>
    <col min="4126" max="4127" width="4" style="79" customWidth="1"/>
    <col min="4128" max="4128" width="1.140625" style="79" customWidth="1"/>
    <col min="4129" max="4129" width="4" style="79" customWidth="1"/>
    <col min="4130" max="4130" width="4.140625" style="79" customWidth="1"/>
    <col min="4131" max="4131" width="5" style="79" customWidth="1"/>
    <col min="4132" max="4132" width="0.85546875" style="79" customWidth="1"/>
    <col min="4133" max="4133" width="7.140625" style="79" customWidth="1"/>
    <col min="4134" max="4352" width="11.42578125" style="79"/>
    <col min="4353" max="4353" width="1.42578125" style="79" customWidth="1"/>
    <col min="4354" max="4354" width="5.42578125" style="79" customWidth="1"/>
    <col min="4355" max="4355" width="57.85546875" style="79" customWidth="1"/>
    <col min="4356" max="4356" width="7.28515625" style="79" customWidth="1"/>
    <col min="4357" max="4359" width="4.140625" style="79" customWidth="1"/>
    <col min="4360" max="4360" width="0.42578125" style="79" customWidth="1"/>
    <col min="4361" max="4361" width="4.140625" style="79" customWidth="1"/>
    <col min="4362" max="4362" width="4" style="79" customWidth="1"/>
    <col min="4363" max="4363" width="4.140625" style="79" customWidth="1"/>
    <col min="4364" max="4364" width="0.85546875" style="79" customWidth="1"/>
    <col min="4365" max="4365" width="4.140625" style="79" customWidth="1"/>
    <col min="4366" max="4366" width="4" style="79" customWidth="1"/>
    <col min="4367" max="4367" width="4.140625" style="79" customWidth="1"/>
    <col min="4368" max="4368" width="0.42578125" style="79" customWidth="1"/>
    <col min="4369" max="4371" width="4.140625" style="79" customWidth="1"/>
    <col min="4372" max="4372" width="0.85546875" style="79" customWidth="1"/>
    <col min="4373" max="4374" width="4.140625" style="79" customWidth="1"/>
    <col min="4375" max="4375" width="4" style="79" customWidth="1"/>
    <col min="4376" max="4376" width="0.42578125" style="79" customWidth="1"/>
    <col min="4377" max="4377" width="4" style="79" customWidth="1"/>
    <col min="4378" max="4379" width="4.140625" style="79" customWidth="1"/>
    <col min="4380" max="4380" width="0.85546875" style="79" customWidth="1"/>
    <col min="4381" max="4381" width="4.140625" style="79" customWidth="1"/>
    <col min="4382" max="4383" width="4" style="79" customWidth="1"/>
    <col min="4384" max="4384" width="1.140625" style="79" customWidth="1"/>
    <col min="4385" max="4385" width="4" style="79" customWidth="1"/>
    <col min="4386" max="4386" width="4.140625" style="79" customWidth="1"/>
    <col min="4387" max="4387" width="5" style="79" customWidth="1"/>
    <col min="4388" max="4388" width="0.85546875" style="79" customWidth="1"/>
    <col min="4389" max="4389" width="7.140625" style="79" customWidth="1"/>
    <col min="4390" max="4608" width="11.42578125" style="79"/>
    <col min="4609" max="4609" width="1.42578125" style="79" customWidth="1"/>
    <col min="4610" max="4610" width="5.42578125" style="79" customWidth="1"/>
    <col min="4611" max="4611" width="57.85546875" style="79" customWidth="1"/>
    <col min="4612" max="4612" width="7.28515625" style="79" customWidth="1"/>
    <col min="4613" max="4615" width="4.140625" style="79" customWidth="1"/>
    <col min="4616" max="4616" width="0.42578125" style="79" customWidth="1"/>
    <col min="4617" max="4617" width="4.140625" style="79" customWidth="1"/>
    <col min="4618" max="4618" width="4" style="79" customWidth="1"/>
    <col min="4619" max="4619" width="4.140625" style="79" customWidth="1"/>
    <col min="4620" max="4620" width="0.85546875" style="79" customWidth="1"/>
    <col min="4621" max="4621" width="4.140625" style="79" customWidth="1"/>
    <col min="4622" max="4622" width="4" style="79" customWidth="1"/>
    <col min="4623" max="4623" width="4.140625" style="79" customWidth="1"/>
    <col min="4624" max="4624" width="0.42578125" style="79" customWidth="1"/>
    <col min="4625" max="4627" width="4.140625" style="79" customWidth="1"/>
    <col min="4628" max="4628" width="0.85546875" style="79" customWidth="1"/>
    <col min="4629" max="4630" width="4.140625" style="79" customWidth="1"/>
    <col min="4631" max="4631" width="4" style="79" customWidth="1"/>
    <col min="4632" max="4632" width="0.42578125" style="79" customWidth="1"/>
    <col min="4633" max="4633" width="4" style="79" customWidth="1"/>
    <col min="4634" max="4635" width="4.140625" style="79" customWidth="1"/>
    <col min="4636" max="4636" width="0.85546875" style="79" customWidth="1"/>
    <col min="4637" max="4637" width="4.140625" style="79" customWidth="1"/>
    <col min="4638" max="4639" width="4" style="79" customWidth="1"/>
    <col min="4640" max="4640" width="1.140625" style="79" customWidth="1"/>
    <col min="4641" max="4641" width="4" style="79" customWidth="1"/>
    <col min="4642" max="4642" width="4.140625" style="79" customWidth="1"/>
    <col min="4643" max="4643" width="5" style="79" customWidth="1"/>
    <col min="4644" max="4644" width="0.85546875" style="79" customWidth="1"/>
    <col min="4645" max="4645" width="7.140625" style="79" customWidth="1"/>
    <col min="4646" max="4864" width="11.42578125" style="79"/>
    <col min="4865" max="4865" width="1.42578125" style="79" customWidth="1"/>
    <col min="4866" max="4866" width="5.42578125" style="79" customWidth="1"/>
    <col min="4867" max="4867" width="57.85546875" style="79" customWidth="1"/>
    <col min="4868" max="4868" width="7.28515625" style="79" customWidth="1"/>
    <col min="4869" max="4871" width="4.140625" style="79" customWidth="1"/>
    <col min="4872" max="4872" width="0.42578125" style="79" customWidth="1"/>
    <col min="4873" max="4873" width="4.140625" style="79" customWidth="1"/>
    <col min="4874" max="4874" width="4" style="79" customWidth="1"/>
    <col min="4875" max="4875" width="4.140625" style="79" customWidth="1"/>
    <col min="4876" max="4876" width="0.85546875" style="79" customWidth="1"/>
    <col min="4877" max="4877" width="4.140625" style="79" customWidth="1"/>
    <col min="4878" max="4878" width="4" style="79" customWidth="1"/>
    <col min="4879" max="4879" width="4.140625" style="79" customWidth="1"/>
    <col min="4880" max="4880" width="0.42578125" style="79" customWidth="1"/>
    <col min="4881" max="4883" width="4.140625" style="79" customWidth="1"/>
    <col min="4884" max="4884" width="0.85546875" style="79" customWidth="1"/>
    <col min="4885" max="4886" width="4.140625" style="79" customWidth="1"/>
    <col min="4887" max="4887" width="4" style="79" customWidth="1"/>
    <col min="4888" max="4888" width="0.42578125" style="79" customWidth="1"/>
    <col min="4889" max="4889" width="4" style="79" customWidth="1"/>
    <col min="4890" max="4891" width="4.140625" style="79" customWidth="1"/>
    <col min="4892" max="4892" width="0.85546875" style="79" customWidth="1"/>
    <col min="4893" max="4893" width="4.140625" style="79" customWidth="1"/>
    <col min="4894" max="4895" width="4" style="79" customWidth="1"/>
    <col min="4896" max="4896" width="1.140625" style="79" customWidth="1"/>
    <col min="4897" max="4897" width="4" style="79" customWidth="1"/>
    <col min="4898" max="4898" width="4.140625" style="79" customWidth="1"/>
    <col min="4899" max="4899" width="5" style="79" customWidth="1"/>
    <col min="4900" max="4900" width="0.85546875" style="79" customWidth="1"/>
    <col min="4901" max="4901" width="7.140625" style="79" customWidth="1"/>
    <col min="4902" max="5120" width="11.42578125" style="79"/>
    <col min="5121" max="5121" width="1.42578125" style="79" customWidth="1"/>
    <col min="5122" max="5122" width="5.42578125" style="79" customWidth="1"/>
    <col min="5123" max="5123" width="57.85546875" style="79" customWidth="1"/>
    <col min="5124" max="5124" width="7.28515625" style="79" customWidth="1"/>
    <col min="5125" max="5127" width="4.140625" style="79" customWidth="1"/>
    <col min="5128" max="5128" width="0.42578125" style="79" customWidth="1"/>
    <col min="5129" max="5129" width="4.140625" style="79" customWidth="1"/>
    <col min="5130" max="5130" width="4" style="79" customWidth="1"/>
    <col min="5131" max="5131" width="4.140625" style="79" customWidth="1"/>
    <col min="5132" max="5132" width="0.85546875" style="79" customWidth="1"/>
    <col min="5133" max="5133" width="4.140625" style="79" customWidth="1"/>
    <col min="5134" max="5134" width="4" style="79" customWidth="1"/>
    <col min="5135" max="5135" width="4.140625" style="79" customWidth="1"/>
    <col min="5136" max="5136" width="0.42578125" style="79" customWidth="1"/>
    <col min="5137" max="5139" width="4.140625" style="79" customWidth="1"/>
    <col min="5140" max="5140" width="0.85546875" style="79" customWidth="1"/>
    <col min="5141" max="5142" width="4.140625" style="79" customWidth="1"/>
    <col min="5143" max="5143" width="4" style="79" customWidth="1"/>
    <col min="5144" max="5144" width="0.42578125" style="79" customWidth="1"/>
    <col min="5145" max="5145" width="4" style="79" customWidth="1"/>
    <col min="5146" max="5147" width="4.140625" style="79" customWidth="1"/>
    <col min="5148" max="5148" width="0.85546875" style="79" customWidth="1"/>
    <col min="5149" max="5149" width="4.140625" style="79" customWidth="1"/>
    <col min="5150" max="5151" width="4" style="79" customWidth="1"/>
    <col min="5152" max="5152" width="1.140625" style="79" customWidth="1"/>
    <col min="5153" max="5153" width="4" style="79" customWidth="1"/>
    <col min="5154" max="5154" width="4.140625" style="79" customWidth="1"/>
    <col min="5155" max="5155" width="5" style="79" customWidth="1"/>
    <col min="5156" max="5156" width="0.85546875" style="79" customWidth="1"/>
    <col min="5157" max="5157" width="7.140625" style="79" customWidth="1"/>
    <col min="5158" max="5376" width="11.42578125" style="79"/>
    <col min="5377" max="5377" width="1.42578125" style="79" customWidth="1"/>
    <col min="5378" max="5378" width="5.42578125" style="79" customWidth="1"/>
    <col min="5379" max="5379" width="57.85546875" style="79" customWidth="1"/>
    <col min="5380" max="5380" width="7.28515625" style="79" customWidth="1"/>
    <col min="5381" max="5383" width="4.140625" style="79" customWidth="1"/>
    <col min="5384" max="5384" width="0.42578125" style="79" customWidth="1"/>
    <col min="5385" max="5385" width="4.140625" style="79" customWidth="1"/>
    <col min="5386" max="5386" width="4" style="79" customWidth="1"/>
    <col min="5387" max="5387" width="4.140625" style="79" customWidth="1"/>
    <col min="5388" max="5388" width="0.85546875" style="79" customWidth="1"/>
    <col min="5389" max="5389" width="4.140625" style="79" customWidth="1"/>
    <col min="5390" max="5390" width="4" style="79" customWidth="1"/>
    <col min="5391" max="5391" width="4.140625" style="79" customWidth="1"/>
    <col min="5392" max="5392" width="0.42578125" style="79" customWidth="1"/>
    <col min="5393" max="5395" width="4.140625" style="79" customWidth="1"/>
    <col min="5396" max="5396" width="0.85546875" style="79" customWidth="1"/>
    <col min="5397" max="5398" width="4.140625" style="79" customWidth="1"/>
    <col min="5399" max="5399" width="4" style="79" customWidth="1"/>
    <col min="5400" max="5400" width="0.42578125" style="79" customWidth="1"/>
    <col min="5401" max="5401" width="4" style="79" customWidth="1"/>
    <col min="5402" max="5403" width="4.140625" style="79" customWidth="1"/>
    <col min="5404" max="5404" width="0.85546875" style="79" customWidth="1"/>
    <col min="5405" max="5405" width="4.140625" style="79" customWidth="1"/>
    <col min="5406" max="5407" width="4" style="79" customWidth="1"/>
    <col min="5408" max="5408" width="1.140625" style="79" customWidth="1"/>
    <col min="5409" max="5409" width="4" style="79" customWidth="1"/>
    <col min="5410" max="5410" width="4.140625" style="79" customWidth="1"/>
    <col min="5411" max="5411" width="5" style="79" customWidth="1"/>
    <col min="5412" max="5412" width="0.85546875" style="79" customWidth="1"/>
    <col min="5413" max="5413" width="7.140625" style="79" customWidth="1"/>
    <col min="5414" max="5632" width="11.42578125" style="79"/>
    <col min="5633" max="5633" width="1.42578125" style="79" customWidth="1"/>
    <col min="5634" max="5634" width="5.42578125" style="79" customWidth="1"/>
    <col min="5635" max="5635" width="57.85546875" style="79" customWidth="1"/>
    <col min="5636" max="5636" width="7.28515625" style="79" customWidth="1"/>
    <col min="5637" max="5639" width="4.140625" style="79" customWidth="1"/>
    <col min="5640" max="5640" width="0.42578125" style="79" customWidth="1"/>
    <col min="5641" max="5641" width="4.140625" style="79" customWidth="1"/>
    <col min="5642" max="5642" width="4" style="79" customWidth="1"/>
    <col min="5643" max="5643" width="4.140625" style="79" customWidth="1"/>
    <col min="5644" max="5644" width="0.85546875" style="79" customWidth="1"/>
    <col min="5645" max="5645" width="4.140625" style="79" customWidth="1"/>
    <col min="5646" max="5646" width="4" style="79" customWidth="1"/>
    <col min="5647" max="5647" width="4.140625" style="79" customWidth="1"/>
    <col min="5648" max="5648" width="0.42578125" style="79" customWidth="1"/>
    <col min="5649" max="5651" width="4.140625" style="79" customWidth="1"/>
    <col min="5652" max="5652" width="0.85546875" style="79" customWidth="1"/>
    <col min="5653" max="5654" width="4.140625" style="79" customWidth="1"/>
    <col min="5655" max="5655" width="4" style="79" customWidth="1"/>
    <col min="5656" max="5656" width="0.42578125" style="79" customWidth="1"/>
    <col min="5657" max="5657" width="4" style="79" customWidth="1"/>
    <col min="5658" max="5659" width="4.140625" style="79" customWidth="1"/>
    <col min="5660" max="5660" width="0.85546875" style="79" customWidth="1"/>
    <col min="5661" max="5661" width="4.140625" style="79" customWidth="1"/>
    <col min="5662" max="5663" width="4" style="79" customWidth="1"/>
    <col min="5664" max="5664" width="1.140625" style="79" customWidth="1"/>
    <col min="5665" max="5665" width="4" style="79" customWidth="1"/>
    <col min="5666" max="5666" width="4.140625" style="79" customWidth="1"/>
    <col min="5667" max="5667" width="5" style="79" customWidth="1"/>
    <col min="5668" max="5668" width="0.85546875" style="79" customWidth="1"/>
    <col min="5669" max="5669" width="7.140625" style="79" customWidth="1"/>
    <col min="5670" max="5888" width="11.42578125" style="79"/>
    <col min="5889" max="5889" width="1.42578125" style="79" customWidth="1"/>
    <col min="5890" max="5890" width="5.42578125" style="79" customWidth="1"/>
    <col min="5891" max="5891" width="57.85546875" style="79" customWidth="1"/>
    <col min="5892" max="5892" width="7.28515625" style="79" customWidth="1"/>
    <col min="5893" max="5895" width="4.140625" style="79" customWidth="1"/>
    <col min="5896" max="5896" width="0.42578125" style="79" customWidth="1"/>
    <col min="5897" max="5897" width="4.140625" style="79" customWidth="1"/>
    <col min="5898" max="5898" width="4" style="79" customWidth="1"/>
    <col min="5899" max="5899" width="4.140625" style="79" customWidth="1"/>
    <col min="5900" max="5900" width="0.85546875" style="79" customWidth="1"/>
    <col min="5901" max="5901" width="4.140625" style="79" customWidth="1"/>
    <col min="5902" max="5902" width="4" style="79" customWidth="1"/>
    <col min="5903" max="5903" width="4.140625" style="79" customWidth="1"/>
    <col min="5904" max="5904" width="0.42578125" style="79" customWidth="1"/>
    <col min="5905" max="5907" width="4.140625" style="79" customWidth="1"/>
    <col min="5908" max="5908" width="0.85546875" style="79" customWidth="1"/>
    <col min="5909" max="5910" width="4.140625" style="79" customWidth="1"/>
    <col min="5911" max="5911" width="4" style="79" customWidth="1"/>
    <col min="5912" max="5912" width="0.42578125" style="79" customWidth="1"/>
    <col min="5913" max="5913" width="4" style="79" customWidth="1"/>
    <col min="5914" max="5915" width="4.140625" style="79" customWidth="1"/>
    <col min="5916" max="5916" width="0.85546875" style="79" customWidth="1"/>
    <col min="5917" max="5917" width="4.140625" style="79" customWidth="1"/>
    <col min="5918" max="5919" width="4" style="79" customWidth="1"/>
    <col min="5920" max="5920" width="1.140625" style="79" customWidth="1"/>
    <col min="5921" max="5921" width="4" style="79" customWidth="1"/>
    <col min="5922" max="5922" width="4.140625" style="79" customWidth="1"/>
    <col min="5923" max="5923" width="5" style="79" customWidth="1"/>
    <col min="5924" max="5924" width="0.85546875" style="79" customWidth="1"/>
    <col min="5925" max="5925" width="7.140625" style="79" customWidth="1"/>
    <col min="5926" max="6144" width="11.42578125" style="79"/>
    <col min="6145" max="6145" width="1.42578125" style="79" customWidth="1"/>
    <col min="6146" max="6146" width="5.42578125" style="79" customWidth="1"/>
    <col min="6147" max="6147" width="57.85546875" style="79" customWidth="1"/>
    <col min="6148" max="6148" width="7.28515625" style="79" customWidth="1"/>
    <col min="6149" max="6151" width="4.140625" style="79" customWidth="1"/>
    <col min="6152" max="6152" width="0.42578125" style="79" customWidth="1"/>
    <col min="6153" max="6153" width="4.140625" style="79" customWidth="1"/>
    <col min="6154" max="6154" width="4" style="79" customWidth="1"/>
    <col min="6155" max="6155" width="4.140625" style="79" customWidth="1"/>
    <col min="6156" max="6156" width="0.85546875" style="79" customWidth="1"/>
    <col min="6157" max="6157" width="4.140625" style="79" customWidth="1"/>
    <col min="6158" max="6158" width="4" style="79" customWidth="1"/>
    <col min="6159" max="6159" width="4.140625" style="79" customWidth="1"/>
    <col min="6160" max="6160" width="0.42578125" style="79" customWidth="1"/>
    <col min="6161" max="6163" width="4.140625" style="79" customWidth="1"/>
    <col min="6164" max="6164" width="0.85546875" style="79" customWidth="1"/>
    <col min="6165" max="6166" width="4.140625" style="79" customWidth="1"/>
    <col min="6167" max="6167" width="4" style="79" customWidth="1"/>
    <col min="6168" max="6168" width="0.42578125" style="79" customWidth="1"/>
    <col min="6169" max="6169" width="4" style="79" customWidth="1"/>
    <col min="6170" max="6171" width="4.140625" style="79" customWidth="1"/>
    <col min="6172" max="6172" width="0.85546875" style="79" customWidth="1"/>
    <col min="6173" max="6173" width="4.140625" style="79" customWidth="1"/>
    <col min="6174" max="6175" width="4" style="79" customWidth="1"/>
    <col min="6176" max="6176" width="1.140625" style="79" customWidth="1"/>
    <col min="6177" max="6177" width="4" style="79" customWidth="1"/>
    <col min="6178" max="6178" width="4.140625" style="79" customWidth="1"/>
    <col min="6179" max="6179" width="5" style="79" customWidth="1"/>
    <col min="6180" max="6180" width="0.85546875" style="79" customWidth="1"/>
    <col min="6181" max="6181" width="7.140625" style="79" customWidth="1"/>
    <col min="6182" max="6400" width="11.42578125" style="79"/>
    <col min="6401" max="6401" width="1.42578125" style="79" customWidth="1"/>
    <col min="6402" max="6402" width="5.42578125" style="79" customWidth="1"/>
    <col min="6403" max="6403" width="57.85546875" style="79" customWidth="1"/>
    <col min="6404" max="6404" width="7.28515625" style="79" customWidth="1"/>
    <col min="6405" max="6407" width="4.140625" style="79" customWidth="1"/>
    <col min="6408" max="6408" width="0.42578125" style="79" customWidth="1"/>
    <col min="6409" max="6409" width="4.140625" style="79" customWidth="1"/>
    <col min="6410" max="6410" width="4" style="79" customWidth="1"/>
    <col min="6411" max="6411" width="4.140625" style="79" customWidth="1"/>
    <col min="6412" max="6412" width="0.85546875" style="79" customWidth="1"/>
    <col min="6413" max="6413" width="4.140625" style="79" customWidth="1"/>
    <col min="6414" max="6414" width="4" style="79" customWidth="1"/>
    <col min="6415" max="6415" width="4.140625" style="79" customWidth="1"/>
    <col min="6416" max="6416" width="0.42578125" style="79" customWidth="1"/>
    <col min="6417" max="6419" width="4.140625" style="79" customWidth="1"/>
    <col min="6420" max="6420" width="0.85546875" style="79" customWidth="1"/>
    <col min="6421" max="6422" width="4.140625" style="79" customWidth="1"/>
    <col min="6423" max="6423" width="4" style="79" customWidth="1"/>
    <col min="6424" max="6424" width="0.42578125" style="79" customWidth="1"/>
    <col min="6425" max="6425" width="4" style="79" customWidth="1"/>
    <col min="6426" max="6427" width="4.140625" style="79" customWidth="1"/>
    <col min="6428" max="6428" width="0.85546875" style="79" customWidth="1"/>
    <col min="6429" max="6429" width="4.140625" style="79" customWidth="1"/>
    <col min="6430" max="6431" width="4" style="79" customWidth="1"/>
    <col min="6432" max="6432" width="1.140625" style="79" customWidth="1"/>
    <col min="6433" max="6433" width="4" style="79" customWidth="1"/>
    <col min="6434" max="6434" width="4.140625" style="79" customWidth="1"/>
    <col min="6435" max="6435" width="5" style="79" customWidth="1"/>
    <col min="6436" max="6436" width="0.85546875" style="79" customWidth="1"/>
    <col min="6437" max="6437" width="7.140625" style="79" customWidth="1"/>
    <col min="6438" max="6656" width="11.42578125" style="79"/>
    <col min="6657" max="6657" width="1.42578125" style="79" customWidth="1"/>
    <col min="6658" max="6658" width="5.42578125" style="79" customWidth="1"/>
    <col min="6659" max="6659" width="57.85546875" style="79" customWidth="1"/>
    <col min="6660" max="6660" width="7.28515625" style="79" customWidth="1"/>
    <col min="6661" max="6663" width="4.140625" style="79" customWidth="1"/>
    <col min="6664" max="6664" width="0.42578125" style="79" customWidth="1"/>
    <col min="6665" max="6665" width="4.140625" style="79" customWidth="1"/>
    <col min="6666" max="6666" width="4" style="79" customWidth="1"/>
    <col min="6667" max="6667" width="4.140625" style="79" customWidth="1"/>
    <col min="6668" max="6668" width="0.85546875" style="79" customWidth="1"/>
    <col min="6669" max="6669" width="4.140625" style="79" customWidth="1"/>
    <col min="6670" max="6670" width="4" style="79" customWidth="1"/>
    <col min="6671" max="6671" width="4.140625" style="79" customWidth="1"/>
    <col min="6672" max="6672" width="0.42578125" style="79" customWidth="1"/>
    <col min="6673" max="6675" width="4.140625" style="79" customWidth="1"/>
    <col min="6676" max="6676" width="0.85546875" style="79" customWidth="1"/>
    <col min="6677" max="6678" width="4.140625" style="79" customWidth="1"/>
    <col min="6679" max="6679" width="4" style="79" customWidth="1"/>
    <col min="6680" max="6680" width="0.42578125" style="79" customWidth="1"/>
    <col min="6681" max="6681" width="4" style="79" customWidth="1"/>
    <col min="6682" max="6683" width="4.140625" style="79" customWidth="1"/>
    <col min="6684" max="6684" width="0.85546875" style="79" customWidth="1"/>
    <col min="6685" max="6685" width="4.140625" style="79" customWidth="1"/>
    <col min="6686" max="6687" width="4" style="79" customWidth="1"/>
    <col min="6688" max="6688" width="1.140625" style="79" customWidth="1"/>
    <col min="6689" max="6689" width="4" style="79" customWidth="1"/>
    <col min="6690" max="6690" width="4.140625" style="79" customWidth="1"/>
    <col min="6691" max="6691" width="5" style="79" customWidth="1"/>
    <col min="6692" max="6692" width="0.85546875" style="79" customWidth="1"/>
    <col min="6693" max="6693" width="7.140625" style="79" customWidth="1"/>
    <col min="6694" max="6912" width="11.42578125" style="79"/>
    <col min="6913" max="6913" width="1.42578125" style="79" customWidth="1"/>
    <col min="6914" max="6914" width="5.42578125" style="79" customWidth="1"/>
    <col min="6915" max="6915" width="57.85546875" style="79" customWidth="1"/>
    <col min="6916" max="6916" width="7.28515625" style="79" customWidth="1"/>
    <col min="6917" max="6919" width="4.140625" style="79" customWidth="1"/>
    <col min="6920" max="6920" width="0.42578125" style="79" customWidth="1"/>
    <col min="6921" max="6921" width="4.140625" style="79" customWidth="1"/>
    <col min="6922" max="6922" width="4" style="79" customWidth="1"/>
    <col min="6923" max="6923" width="4.140625" style="79" customWidth="1"/>
    <col min="6924" max="6924" width="0.85546875" style="79" customWidth="1"/>
    <col min="6925" max="6925" width="4.140625" style="79" customWidth="1"/>
    <col min="6926" max="6926" width="4" style="79" customWidth="1"/>
    <col min="6927" max="6927" width="4.140625" style="79" customWidth="1"/>
    <col min="6928" max="6928" width="0.42578125" style="79" customWidth="1"/>
    <col min="6929" max="6931" width="4.140625" style="79" customWidth="1"/>
    <col min="6932" max="6932" width="0.85546875" style="79" customWidth="1"/>
    <col min="6933" max="6934" width="4.140625" style="79" customWidth="1"/>
    <col min="6935" max="6935" width="4" style="79" customWidth="1"/>
    <col min="6936" max="6936" width="0.42578125" style="79" customWidth="1"/>
    <col min="6937" max="6937" width="4" style="79" customWidth="1"/>
    <col min="6938" max="6939" width="4.140625" style="79" customWidth="1"/>
    <col min="6940" max="6940" width="0.85546875" style="79" customWidth="1"/>
    <col min="6941" max="6941" width="4.140625" style="79" customWidth="1"/>
    <col min="6942" max="6943" width="4" style="79" customWidth="1"/>
    <col min="6944" max="6944" width="1.140625" style="79" customWidth="1"/>
    <col min="6945" max="6945" width="4" style="79" customWidth="1"/>
    <col min="6946" max="6946" width="4.140625" style="79" customWidth="1"/>
    <col min="6947" max="6947" width="5" style="79" customWidth="1"/>
    <col min="6948" max="6948" width="0.85546875" style="79" customWidth="1"/>
    <col min="6949" max="6949" width="7.140625" style="79" customWidth="1"/>
    <col min="6950" max="7168" width="11.42578125" style="79"/>
    <col min="7169" max="7169" width="1.42578125" style="79" customWidth="1"/>
    <col min="7170" max="7170" width="5.42578125" style="79" customWidth="1"/>
    <col min="7171" max="7171" width="57.85546875" style="79" customWidth="1"/>
    <col min="7172" max="7172" width="7.28515625" style="79" customWidth="1"/>
    <col min="7173" max="7175" width="4.140625" style="79" customWidth="1"/>
    <col min="7176" max="7176" width="0.42578125" style="79" customWidth="1"/>
    <col min="7177" max="7177" width="4.140625" style="79" customWidth="1"/>
    <col min="7178" max="7178" width="4" style="79" customWidth="1"/>
    <col min="7179" max="7179" width="4.140625" style="79" customWidth="1"/>
    <col min="7180" max="7180" width="0.85546875" style="79" customWidth="1"/>
    <col min="7181" max="7181" width="4.140625" style="79" customWidth="1"/>
    <col min="7182" max="7182" width="4" style="79" customWidth="1"/>
    <col min="7183" max="7183" width="4.140625" style="79" customWidth="1"/>
    <col min="7184" max="7184" width="0.42578125" style="79" customWidth="1"/>
    <col min="7185" max="7187" width="4.140625" style="79" customWidth="1"/>
    <col min="7188" max="7188" width="0.85546875" style="79" customWidth="1"/>
    <col min="7189" max="7190" width="4.140625" style="79" customWidth="1"/>
    <col min="7191" max="7191" width="4" style="79" customWidth="1"/>
    <col min="7192" max="7192" width="0.42578125" style="79" customWidth="1"/>
    <col min="7193" max="7193" width="4" style="79" customWidth="1"/>
    <col min="7194" max="7195" width="4.140625" style="79" customWidth="1"/>
    <col min="7196" max="7196" width="0.85546875" style="79" customWidth="1"/>
    <col min="7197" max="7197" width="4.140625" style="79" customWidth="1"/>
    <col min="7198" max="7199" width="4" style="79" customWidth="1"/>
    <col min="7200" max="7200" width="1.140625" style="79" customWidth="1"/>
    <col min="7201" max="7201" width="4" style="79" customWidth="1"/>
    <col min="7202" max="7202" width="4.140625" style="79" customWidth="1"/>
    <col min="7203" max="7203" width="5" style="79" customWidth="1"/>
    <col min="7204" max="7204" width="0.85546875" style="79" customWidth="1"/>
    <col min="7205" max="7205" width="7.140625" style="79" customWidth="1"/>
    <col min="7206" max="7424" width="11.42578125" style="79"/>
    <col min="7425" max="7425" width="1.42578125" style="79" customWidth="1"/>
    <col min="7426" max="7426" width="5.42578125" style="79" customWidth="1"/>
    <col min="7427" max="7427" width="57.85546875" style="79" customWidth="1"/>
    <col min="7428" max="7428" width="7.28515625" style="79" customWidth="1"/>
    <col min="7429" max="7431" width="4.140625" style="79" customWidth="1"/>
    <col min="7432" max="7432" width="0.42578125" style="79" customWidth="1"/>
    <col min="7433" max="7433" width="4.140625" style="79" customWidth="1"/>
    <col min="7434" max="7434" width="4" style="79" customWidth="1"/>
    <col min="7435" max="7435" width="4.140625" style="79" customWidth="1"/>
    <col min="7436" max="7436" width="0.85546875" style="79" customWidth="1"/>
    <col min="7437" max="7437" width="4.140625" style="79" customWidth="1"/>
    <col min="7438" max="7438" width="4" style="79" customWidth="1"/>
    <col min="7439" max="7439" width="4.140625" style="79" customWidth="1"/>
    <col min="7440" max="7440" width="0.42578125" style="79" customWidth="1"/>
    <col min="7441" max="7443" width="4.140625" style="79" customWidth="1"/>
    <col min="7444" max="7444" width="0.85546875" style="79" customWidth="1"/>
    <col min="7445" max="7446" width="4.140625" style="79" customWidth="1"/>
    <col min="7447" max="7447" width="4" style="79" customWidth="1"/>
    <col min="7448" max="7448" width="0.42578125" style="79" customWidth="1"/>
    <col min="7449" max="7449" width="4" style="79" customWidth="1"/>
    <col min="7450" max="7451" width="4.140625" style="79" customWidth="1"/>
    <col min="7452" max="7452" width="0.85546875" style="79" customWidth="1"/>
    <col min="7453" max="7453" width="4.140625" style="79" customWidth="1"/>
    <col min="7454" max="7455" width="4" style="79" customWidth="1"/>
    <col min="7456" max="7456" width="1.140625" style="79" customWidth="1"/>
    <col min="7457" max="7457" width="4" style="79" customWidth="1"/>
    <col min="7458" max="7458" width="4.140625" style="79" customWidth="1"/>
    <col min="7459" max="7459" width="5" style="79" customWidth="1"/>
    <col min="7460" max="7460" width="0.85546875" style="79" customWidth="1"/>
    <col min="7461" max="7461" width="7.140625" style="79" customWidth="1"/>
    <col min="7462" max="7680" width="11.42578125" style="79"/>
    <col min="7681" max="7681" width="1.42578125" style="79" customWidth="1"/>
    <col min="7682" max="7682" width="5.42578125" style="79" customWidth="1"/>
    <col min="7683" max="7683" width="57.85546875" style="79" customWidth="1"/>
    <col min="7684" max="7684" width="7.28515625" style="79" customWidth="1"/>
    <col min="7685" max="7687" width="4.140625" style="79" customWidth="1"/>
    <col min="7688" max="7688" width="0.42578125" style="79" customWidth="1"/>
    <col min="7689" max="7689" width="4.140625" style="79" customWidth="1"/>
    <col min="7690" max="7690" width="4" style="79" customWidth="1"/>
    <col min="7691" max="7691" width="4.140625" style="79" customWidth="1"/>
    <col min="7692" max="7692" width="0.85546875" style="79" customWidth="1"/>
    <col min="7693" max="7693" width="4.140625" style="79" customWidth="1"/>
    <col min="7694" max="7694" width="4" style="79" customWidth="1"/>
    <col min="7695" max="7695" width="4.140625" style="79" customWidth="1"/>
    <col min="7696" max="7696" width="0.42578125" style="79" customWidth="1"/>
    <col min="7697" max="7699" width="4.140625" style="79" customWidth="1"/>
    <col min="7700" max="7700" width="0.85546875" style="79" customWidth="1"/>
    <col min="7701" max="7702" width="4.140625" style="79" customWidth="1"/>
    <col min="7703" max="7703" width="4" style="79" customWidth="1"/>
    <col min="7704" max="7704" width="0.42578125" style="79" customWidth="1"/>
    <col min="7705" max="7705" width="4" style="79" customWidth="1"/>
    <col min="7706" max="7707" width="4.140625" style="79" customWidth="1"/>
    <col min="7708" max="7708" width="0.85546875" style="79" customWidth="1"/>
    <col min="7709" max="7709" width="4.140625" style="79" customWidth="1"/>
    <col min="7710" max="7711" width="4" style="79" customWidth="1"/>
    <col min="7712" max="7712" width="1.140625" style="79" customWidth="1"/>
    <col min="7713" max="7713" width="4" style="79" customWidth="1"/>
    <col min="7714" max="7714" width="4.140625" style="79" customWidth="1"/>
    <col min="7715" max="7715" width="5" style="79" customWidth="1"/>
    <col min="7716" max="7716" width="0.85546875" style="79" customWidth="1"/>
    <col min="7717" max="7717" width="7.140625" style="79" customWidth="1"/>
    <col min="7718" max="7936" width="11.42578125" style="79"/>
    <col min="7937" max="7937" width="1.42578125" style="79" customWidth="1"/>
    <col min="7938" max="7938" width="5.42578125" style="79" customWidth="1"/>
    <col min="7939" max="7939" width="57.85546875" style="79" customWidth="1"/>
    <col min="7940" max="7940" width="7.28515625" style="79" customWidth="1"/>
    <col min="7941" max="7943" width="4.140625" style="79" customWidth="1"/>
    <col min="7944" max="7944" width="0.42578125" style="79" customWidth="1"/>
    <col min="7945" max="7945" width="4.140625" style="79" customWidth="1"/>
    <col min="7946" max="7946" width="4" style="79" customWidth="1"/>
    <col min="7947" max="7947" width="4.140625" style="79" customWidth="1"/>
    <col min="7948" max="7948" width="0.85546875" style="79" customWidth="1"/>
    <col min="7949" max="7949" width="4.140625" style="79" customWidth="1"/>
    <col min="7950" max="7950" width="4" style="79" customWidth="1"/>
    <col min="7951" max="7951" width="4.140625" style="79" customWidth="1"/>
    <col min="7952" max="7952" width="0.42578125" style="79" customWidth="1"/>
    <col min="7953" max="7955" width="4.140625" style="79" customWidth="1"/>
    <col min="7956" max="7956" width="0.85546875" style="79" customWidth="1"/>
    <col min="7957" max="7958" width="4.140625" style="79" customWidth="1"/>
    <col min="7959" max="7959" width="4" style="79" customWidth="1"/>
    <col min="7960" max="7960" width="0.42578125" style="79" customWidth="1"/>
    <col min="7961" max="7961" width="4" style="79" customWidth="1"/>
    <col min="7962" max="7963" width="4.140625" style="79" customWidth="1"/>
    <col min="7964" max="7964" width="0.85546875" style="79" customWidth="1"/>
    <col min="7965" max="7965" width="4.140625" style="79" customWidth="1"/>
    <col min="7966" max="7967" width="4" style="79" customWidth="1"/>
    <col min="7968" max="7968" width="1.140625" style="79" customWidth="1"/>
    <col min="7969" max="7969" width="4" style="79" customWidth="1"/>
    <col min="7970" max="7970" width="4.140625" style="79" customWidth="1"/>
    <col min="7971" max="7971" width="5" style="79" customWidth="1"/>
    <col min="7972" max="7972" width="0.85546875" style="79" customWidth="1"/>
    <col min="7973" max="7973" width="7.140625" style="79" customWidth="1"/>
    <col min="7974" max="8192" width="11.42578125" style="79"/>
    <col min="8193" max="8193" width="1.42578125" style="79" customWidth="1"/>
    <col min="8194" max="8194" width="5.42578125" style="79" customWidth="1"/>
    <col min="8195" max="8195" width="57.85546875" style="79" customWidth="1"/>
    <col min="8196" max="8196" width="7.28515625" style="79" customWidth="1"/>
    <col min="8197" max="8199" width="4.140625" style="79" customWidth="1"/>
    <col min="8200" max="8200" width="0.42578125" style="79" customWidth="1"/>
    <col min="8201" max="8201" width="4.140625" style="79" customWidth="1"/>
    <col min="8202" max="8202" width="4" style="79" customWidth="1"/>
    <col min="8203" max="8203" width="4.140625" style="79" customWidth="1"/>
    <col min="8204" max="8204" width="0.85546875" style="79" customWidth="1"/>
    <col min="8205" max="8205" width="4.140625" style="79" customWidth="1"/>
    <col min="8206" max="8206" width="4" style="79" customWidth="1"/>
    <col min="8207" max="8207" width="4.140625" style="79" customWidth="1"/>
    <col min="8208" max="8208" width="0.42578125" style="79" customWidth="1"/>
    <col min="8209" max="8211" width="4.140625" style="79" customWidth="1"/>
    <col min="8212" max="8212" width="0.85546875" style="79" customWidth="1"/>
    <col min="8213" max="8214" width="4.140625" style="79" customWidth="1"/>
    <col min="8215" max="8215" width="4" style="79" customWidth="1"/>
    <col min="8216" max="8216" width="0.42578125" style="79" customWidth="1"/>
    <col min="8217" max="8217" width="4" style="79" customWidth="1"/>
    <col min="8218" max="8219" width="4.140625" style="79" customWidth="1"/>
    <col min="8220" max="8220" width="0.85546875" style="79" customWidth="1"/>
    <col min="8221" max="8221" width="4.140625" style="79" customWidth="1"/>
    <col min="8222" max="8223" width="4" style="79" customWidth="1"/>
    <col min="8224" max="8224" width="1.140625" style="79" customWidth="1"/>
    <col min="8225" max="8225" width="4" style="79" customWidth="1"/>
    <col min="8226" max="8226" width="4.140625" style="79" customWidth="1"/>
    <col min="8227" max="8227" width="5" style="79" customWidth="1"/>
    <col min="8228" max="8228" width="0.85546875" style="79" customWidth="1"/>
    <col min="8229" max="8229" width="7.140625" style="79" customWidth="1"/>
    <col min="8230" max="8448" width="11.42578125" style="79"/>
    <col min="8449" max="8449" width="1.42578125" style="79" customWidth="1"/>
    <col min="8450" max="8450" width="5.42578125" style="79" customWidth="1"/>
    <col min="8451" max="8451" width="57.85546875" style="79" customWidth="1"/>
    <col min="8452" max="8452" width="7.28515625" style="79" customWidth="1"/>
    <col min="8453" max="8455" width="4.140625" style="79" customWidth="1"/>
    <col min="8456" max="8456" width="0.42578125" style="79" customWidth="1"/>
    <col min="8457" max="8457" width="4.140625" style="79" customWidth="1"/>
    <col min="8458" max="8458" width="4" style="79" customWidth="1"/>
    <col min="8459" max="8459" width="4.140625" style="79" customWidth="1"/>
    <col min="8460" max="8460" width="0.85546875" style="79" customWidth="1"/>
    <col min="8461" max="8461" width="4.140625" style="79" customWidth="1"/>
    <col min="8462" max="8462" width="4" style="79" customWidth="1"/>
    <col min="8463" max="8463" width="4.140625" style="79" customWidth="1"/>
    <col min="8464" max="8464" width="0.42578125" style="79" customWidth="1"/>
    <col min="8465" max="8467" width="4.140625" style="79" customWidth="1"/>
    <col min="8468" max="8468" width="0.85546875" style="79" customWidth="1"/>
    <col min="8469" max="8470" width="4.140625" style="79" customWidth="1"/>
    <col min="8471" max="8471" width="4" style="79" customWidth="1"/>
    <col min="8472" max="8472" width="0.42578125" style="79" customWidth="1"/>
    <col min="8473" max="8473" width="4" style="79" customWidth="1"/>
    <col min="8474" max="8475" width="4.140625" style="79" customWidth="1"/>
    <col min="8476" max="8476" width="0.85546875" style="79" customWidth="1"/>
    <col min="8477" max="8477" width="4.140625" style="79" customWidth="1"/>
    <col min="8478" max="8479" width="4" style="79" customWidth="1"/>
    <col min="8480" max="8480" width="1.140625" style="79" customWidth="1"/>
    <col min="8481" max="8481" width="4" style="79" customWidth="1"/>
    <col min="8482" max="8482" width="4.140625" style="79" customWidth="1"/>
    <col min="8483" max="8483" width="5" style="79" customWidth="1"/>
    <col min="8484" max="8484" width="0.85546875" style="79" customWidth="1"/>
    <col min="8485" max="8485" width="7.140625" style="79" customWidth="1"/>
    <col min="8486" max="8704" width="11.42578125" style="79"/>
    <col min="8705" max="8705" width="1.42578125" style="79" customWidth="1"/>
    <col min="8706" max="8706" width="5.42578125" style="79" customWidth="1"/>
    <col min="8707" max="8707" width="57.85546875" style="79" customWidth="1"/>
    <col min="8708" max="8708" width="7.28515625" style="79" customWidth="1"/>
    <col min="8709" max="8711" width="4.140625" style="79" customWidth="1"/>
    <col min="8712" max="8712" width="0.42578125" style="79" customWidth="1"/>
    <col min="8713" max="8713" width="4.140625" style="79" customWidth="1"/>
    <col min="8714" max="8714" width="4" style="79" customWidth="1"/>
    <col min="8715" max="8715" width="4.140625" style="79" customWidth="1"/>
    <col min="8716" max="8716" width="0.85546875" style="79" customWidth="1"/>
    <col min="8717" max="8717" width="4.140625" style="79" customWidth="1"/>
    <col min="8718" max="8718" width="4" style="79" customWidth="1"/>
    <col min="8719" max="8719" width="4.140625" style="79" customWidth="1"/>
    <col min="8720" max="8720" width="0.42578125" style="79" customWidth="1"/>
    <col min="8721" max="8723" width="4.140625" style="79" customWidth="1"/>
    <col min="8724" max="8724" width="0.85546875" style="79" customWidth="1"/>
    <col min="8725" max="8726" width="4.140625" style="79" customWidth="1"/>
    <col min="8727" max="8727" width="4" style="79" customWidth="1"/>
    <col min="8728" max="8728" width="0.42578125" style="79" customWidth="1"/>
    <col min="8729" max="8729" width="4" style="79" customWidth="1"/>
    <col min="8730" max="8731" width="4.140625" style="79" customWidth="1"/>
    <col min="8732" max="8732" width="0.85546875" style="79" customWidth="1"/>
    <col min="8733" max="8733" width="4.140625" style="79" customWidth="1"/>
    <col min="8734" max="8735" width="4" style="79" customWidth="1"/>
    <col min="8736" max="8736" width="1.140625" style="79" customWidth="1"/>
    <col min="8737" max="8737" width="4" style="79" customWidth="1"/>
    <col min="8738" max="8738" width="4.140625" style="79" customWidth="1"/>
    <col min="8739" max="8739" width="5" style="79" customWidth="1"/>
    <col min="8740" max="8740" width="0.85546875" style="79" customWidth="1"/>
    <col min="8741" max="8741" width="7.140625" style="79" customWidth="1"/>
    <col min="8742" max="8960" width="11.42578125" style="79"/>
    <col min="8961" max="8961" width="1.42578125" style="79" customWidth="1"/>
    <col min="8962" max="8962" width="5.42578125" style="79" customWidth="1"/>
    <col min="8963" max="8963" width="57.85546875" style="79" customWidth="1"/>
    <col min="8964" max="8964" width="7.28515625" style="79" customWidth="1"/>
    <col min="8965" max="8967" width="4.140625" style="79" customWidth="1"/>
    <col min="8968" max="8968" width="0.42578125" style="79" customWidth="1"/>
    <col min="8969" max="8969" width="4.140625" style="79" customWidth="1"/>
    <col min="8970" max="8970" width="4" style="79" customWidth="1"/>
    <col min="8971" max="8971" width="4.140625" style="79" customWidth="1"/>
    <col min="8972" max="8972" width="0.85546875" style="79" customWidth="1"/>
    <col min="8973" max="8973" width="4.140625" style="79" customWidth="1"/>
    <col min="8974" max="8974" width="4" style="79" customWidth="1"/>
    <col min="8975" max="8975" width="4.140625" style="79" customWidth="1"/>
    <col min="8976" max="8976" width="0.42578125" style="79" customWidth="1"/>
    <col min="8977" max="8979" width="4.140625" style="79" customWidth="1"/>
    <col min="8980" max="8980" width="0.85546875" style="79" customWidth="1"/>
    <col min="8981" max="8982" width="4.140625" style="79" customWidth="1"/>
    <col min="8983" max="8983" width="4" style="79" customWidth="1"/>
    <col min="8984" max="8984" width="0.42578125" style="79" customWidth="1"/>
    <col min="8985" max="8985" width="4" style="79" customWidth="1"/>
    <col min="8986" max="8987" width="4.140625" style="79" customWidth="1"/>
    <col min="8988" max="8988" width="0.85546875" style="79" customWidth="1"/>
    <col min="8989" max="8989" width="4.140625" style="79" customWidth="1"/>
    <col min="8990" max="8991" width="4" style="79" customWidth="1"/>
    <col min="8992" max="8992" width="1.140625" style="79" customWidth="1"/>
    <col min="8993" max="8993" width="4" style="79" customWidth="1"/>
    <col min="8994" max="8994" width="4.140625" style="79" customWidth="1"/>
    <col min="8995" max="8995" width="5" style="79" customWidth="1"/>
    <col min="8996" max="8996" width="0.85546875" style="79" customWidth="1"/>
    <col min="8997" max="8997" width="7.140625" style="79" customWidth="1"/>
    <col min="8998" max="9216" width="11.42578125" style="79"/>
    <col min="9217" max="9217" width="1.42578125" style="79" customWidth="1"/>
    <col min="9218" max="9218" width="5.42578125" style="79" customWidth="1"/>
    <col min="9219" max="9219" width="57.85546875" style="79" customWidth="1"/>
    <col min="9220" max="9220" width="7.28515625" style="79" customWidth="1"/>
    <col min="9221" max="9223" width="4.140625" style="79" customWidth="1"/>
    <col min="9224" max="9224" width="0.42578125" style="79" customWidth="1"/>
    <col min="9225" max="9225" width="4.140625" style="79" customWidth="1"/>
    <col min="9226" max="9226" width="4" style="79" customWidth="1"/>
    <col min="9227" max="9227" width="4.140625" style="79" customWidth="1"/>
    <col min="9228" max="9228" width="0.85546875" style="79" customWidth="1"/>
    <col min="9229" max="9229" width="4.140625" style="79" customWidth="1"/>
    <col min="9230" max="9230" width="4" style="79" customWidth="1"/>
    <col min="9231" max="9231" width="4.140625" style="79" customWidth="1"/>
    <col min="9232" max="9232" width="0.42578125" style="79" customWidth="1"/>
    <col min="9233" max="9235" width="4.140625" style="79" customWidth="1"/>
    <col min="9236" max="9236" width="0.85546875" style="79" customWidth="1"/>
    <col min="9237" max="9238" width="4.140625" style="79" customWidth="1"/>
    <col min="9239" max="9239" width="4" style="79" customWidth="1"/>
    <col min="9240" max="9240" width="0.42578125" style="79" customWidth="1"/>
    <col min="9241" max="9241" width="4" style="79" customWidth="1"/>
    <col min="9242" max="9243" width="4.140625" style="79" customWidth="1"/>
    <col min="9244" max="9244" width="0.85546875" style="79" customWidth="1"/>
    <col min="9245" max="9245" width="4.140625" style="79" customWidth="1"/>
    <col min="9246" max="9247" width="4" style="79" customWidth="1"/>
    <col min="9248" max="9248" width="1.140625" style="79" customWidth="1"/>
    <col min="9249" max="9249" width="4" style="79" customWidth="1"/>
    <col min="9250" max="9250" width="4.140625" style="79" customWidth="1"/>
    <col min="9251" max="9251" width="5" style="79" customWidth="1"/>
    <col min="9252" max="9252" width="0.85546875" style="79" customWidth="1"/>
    <col min="9253" max="9253" width="7.140625" style="79" customWidth="1"/>
    <col min="9254" max="9472" width="11.42578125" style="79"/>
    <col min="9473" max="9473" width="1.42578125" style="79" customWidth="1"/>
    <col min="9474" max="9474" width="5.42578125" style="79" customWidth="1"/>
    <col min="9475" max="9475" width="57.85546875" style="79" customWidth="1"/>
    <col min="9476" max="9476" width="7.28515625" style="79" customWidth="1"/>
    <col min="9477" max="9479" width="4.140625" style="79" customWidth="1"/>
    <col min="9480" max="9480" width="0.42578125" style="79" customWidth="1"/>
    <col min="9481" max="9481" width="4.140625" style="79" customWidth="1"/>
    <col min="9482" max="9482" width="4" style="79" customWidth="1"/>
    <col min="9483" max="9483" width="4.140625" style="79" customWidth="1"/>
    <col min="9484" max="9484" width="0.85546875" style="79" customWidth="1"/>
    <col min="9485" max="9485" width="4.140625" style="79" customWidth="1"/>
    <col min="9486" max="9486" width="4" style="79" customWidth="1"/>
    <col min="9487" max="9487" width="4.140625" style="79" customWidth="1"/>
    <col min="9488" max="9488" width="0.42578125" style="79" customWidth="1"/>
    <col min="9489" max="9491" width="4.140625" style="79" customWidth="1"/>
    <col min="9492" max="9492" width="0.85546875" style="79" customWidth="1"/>
    <col min="9493" max="9494" width="4.140625" style="79" customWidth="1"/>
    <col min="9495" max="9495" width="4" style="79" customWidth="1"/>
    <col min="9496" max="9496" width="0.42578125" style="79" customWidth="1"/>
    <col min="9497" max="9497" width="4" style="79" customWidth="1"/>
    <col min="9498" max="9499" width="4.140625" style="79" customWidth="1"/>
    <col min="9500" max="9500" width="0.85546875" style="79" customWidth="1"/>
    <col min="9501" max="9501" width="4.140625" style="79" customWidth="1"/>
    <col min="9502" max="9503" width="4" style="79" customWidth="1"/>
    <col min="9504" max="9504" width="1.140625" style="79" customWidth="1"/>
    <col min="9505" max="9505" width="4" style="79" customWidth="1"/>
    <col min="9506" max="9506" width="4.140625" style="79" customWidth="1"/>
    <col min="9507" max="9507" width="5" style="79" customWidth="1"/>
    <col min="9508" max="9508" width="0.85546875" style="79" customWidth="1"/>
    <col min="9509" max="9509" width="7.140625" style="79" customWidth="1"/>
    <col min="9510" max="9728" width="11.42578125" style="79"/>
    <col min="9729" max="9729" width="1.42578125" style="79" customWidth="1"/>
    <col min="9730" max="9730" width="5.42578125" style="79" customWidth="1"/>
    <col min="9731" max="9731" width="57.85546875" style="79" customWidth="1"/>
    <col min="9732" max="9732" width="7.28515625" style="79" customWidth="1"/>
    <col min="9733" max="9735" width="4.140625" style="79" customWidth="1"/>
    <col min="9736" max="9736" width="0.42578125" style="79" customWidth="1"/>
    <col min="9737" max="9737" width="4.140625" style="79" customWidth="1"/>
    <col min="9738" max="9738" width="4" style="79" customWidth="1"/>
    <col min="9739" max="9739" width="4.140625" style="79" customWidth="1"/>
    <col min="9740" max="9740" width="0.85546875" style="79" customWidth="1"/>
    <col min="9741" max="9741" width="4.140625" style="79" customWidth="1"/>
    <col min="9742" max="9742" width="4" style="79" customWidth="1"/>
    <col min="9743" max="9743" width="4.140625" style="79" customWidth="1"/>
    <col min="9744" max="9744" width="0.42578125" style="79" customWidth="1"/>
    <col min="9745" max="9747" width="4.140625" style="79" customWidth="1"/>
    <col min="9748" max="9748" width="0.85546875" style="79" customWidth="1"/>
    <col min="9749" max="9750" width="4.140625" style="79" customWidth="1"/>
    <col min="9751" max="9751" width="4" style="79" customWidth="1"/>
    <col min="9752" max="9752" width="0.42578125" style="79" customWidth="1"/>
    <col min="9753" max="9753" width="4" style="79" customWidth="1"/>
    <col min="9754" max="9755" width="4.140625" style="79" customWidth="1"/>
    <col min="9756" max="9756" width="0.85546875" style="79" customWidth="1"/>
    <col min="9757" max="9757" width="4.140625" style="79" customWidth="1"/>
    <col min="9758" max="9759" width="4" style="79" customWidth="1"/>
    <col min="9760" max="9760" width="1.140625" style="79" customWidth="1"/>
    <col min="9761" max="9761" width="4" style="79" customWidth="1"/>
    <col min="9762" max="9762" width="4.140625" style="79" customWidth="1"/>
    <col min="9763" max="9763" width="5" style="79" customWidth="1"/>
    <col min="9764" max="9764" width="0.85546875" style="79" customWidth="1"/>
    <col min="9765" max="9765" width="7.140625" style="79" customWidth="1"/>
    <col min="9766" max="9984" width="11.42578125" style="79"/>
    <col min="9985" max="9985" width="1.42578125" style="79" customWidth="1"/>
    <col min="9986" max="9986" width="5.42578125" style="79" customWidth="1"/>
    <col min="9987" max="9987" width="57.85546875" style="79" customWidth="1"/>
    <col min="9988" max="9988" width="7.28515625" style="79" customWidth="1"/>
    <col min="9989" max="9991" width="4.140625" style="79" customWidth="1"/>
    <col min="9992" max="9992" width="0.42578125" style="79" customWidth="1"/>
    <col min="9993" max="9993" width="4.140625" style="79" customWidth="1"/>
    <col min="9994" max="9994" width="4" style="79" customWidth="1"/>
    <col min="9995" max="9995" width="4.140625" style="79" customWidth="1"/>
    <col min="9996" max="9996" width="0.85546875" style="79" customWidth="1"/>
    <col min="9997" max="9997" width="4.140625" style="79" customWidth="1"/>
    <col min="9998" max="9998" width="4" style="79" customWidth="1"/>
    <col min="9999" max="9999" width="4.140625" style="79" customWidth="1"/>
    <col min="10000" max="10000" width="0.42578125" style="79" customWidth="1"/>
    <col min="10001" max="10003" width="4.140625" style="79" customWidth="1"/>
    <col min="10004" max="10004" width="0.85546875" style="79" customWidth="1"/>
    <col min="10005" max="10006" width="4.140625" style="79" customWidth="1"/>
    <col min="10007" max="10007" width="4" style="79" customWidth="1"/>
    <col min="10008" max="10008" width="0.42578125" style="79" customWidth="1"/>
    <col min="10009" max="10009" width="4" style="79" customWidth="1"/>
    <col min="10010" max="10011" width="4.140625" style="79" customWidth="1"/>
    <col min="10012" max="10012" width="0.85546875" style="79" customWidth="1"/>
    <col min="10013" max="10013" width="4.140625" style="79" customWidth="1"/>
    <col min="10014" max="10015" width="4" style="79" customWidth="1"/>
    <col min="10016" max="10016" width="1.140625" style="79" customWidth="1"/>
    <col min="10017" max="10017" width="4" style="79" customWidth="1"/>
    <col min="10018" max="10018" width="4.140625" style="79" customWidth="1"/>
    <col min="10019" max="10019" width="5" style="79" customWidth="1"/>
    <col min="10020" max="10020" width="0.85546875" style="79" customWidth="1"/>
    <col min="10021" max="10021" width="7.140625" style="79" customWidth="1"/>
    <col min="10022" max="10240" width="11.42578125" style="79"/>
    <col min="10241" max="10241" width="1.42578125" style="79" customWidth="1"/>
    <col min="10242" max="10242" width="5.42578125" style="79" customWidth="1"/>
    <col min="10243" max="10243" width="57.85546875" style="79" customWidth="1"/>
    <col min="10244" max="10244" width="7.28515625" style="79" customWidth="1"/>
    <col min="10245" max="10247" width="4.140625" style="79" customWidth="1"/>
    <col min="10248" max="10248" width="0.42578125" style="79" customWidth="1"/>
    <col min="10249" max="10249" width="4.140625" style="79" customWidth="1"/>
    <col min="10250" max="10250" width="4" style="79" customWidth="1"/>
    <col min="10251" max="10251" width="4.140625" style="79" customWidth="1"/>
    <col min="10252" max="10252" width="0.85546875" style="79" customWidth="1"/>
    <col min="10253" max="10253" width="4.140625" style="79" customWidth="1"/>
    <col min="10254" max="10254" width="4" style="79" customWidth="1"/>
    <col min="10255" max="10255" width="4.140625" style="79" customWidth="1"/>
    <col min="10256" max="10256" width="0.42578125" style="79" customWidth="1"/>
    <col min="10257" max="10259" width="4.140625" style="79" customWidth="1"/>
    <col min="10260" max="10260" width="0.85546875" style="79" customWidth="1"/>
    <col min="10261" max="10262" width="4.140625" style="79" customWidth="1"/>
    <col min="10263" max="10263" width="4" style="79" customWidth="1"/>
    <col min="10264" max="10264" width="0.42578125" style="79" customWidth="1"/>
    <col min="10265" max="10265" width="4" style="79" customWidth="1"/>
    <col min="10266" max="10267" width="4.140625" style="79" customWidth="1"/>
    <col min="10268" max="10268" width="0.85546875" style="79" customWidth="1"/>
    <col min="10269" max="10269" width="4.140625" style="79" customWidth="1"/>
    <col min="10270" max="10271" width="4" style="79" customWidth="1"/>
    <col min="10272" max="10272" width="1.140625" style="79" customWidth="1"/>
    <col min="10273" max="10273" width="4" style="79" customWidth="1"/>
    <col min="10274" max="10274" width="4.140625" style="79" customWidth="1"/>
    <col min="10275" max="10275" width="5" style="79" customWidth="1"/>
    <col min="10276" max="10276" width="0.85546875" style="79" customWidth="1"/>
    <col min="10277" max="10277" width="7.140625" style="79" customWidth="1"/>
    <col min="10278" max="10496" width="11.42578125" style="79"/>
    <col min="10497" max="10497" width="1.42578125" style="79" customWidth="1"/>
    <col min="10498" max="10498" width="5.42578125" style="79" customWidth="1"/>
    <col min="10499" max="10499" width="57.85546875" style="79" customWidth="1"/>
    <col min="10500" max="10500" width="7.28515625" style="79" customWidth="1"/>
    <col min="10501" max="10503" width="4.140625" style="79" customWidth="1"/>
    <col min="10504" max="10504" width="0.42578125" style="79" customWidth="1"/>
    <col min="10505" max="10505" width="4.140625" style="79" customWidth="1"/>
    <col min="10506" max="10506" width="4" style="79" customWidth="1"/>
    <col min="10507" max="10507" width="4.140625" style="79" customWidth="1"/>
    <col min="10508" max="10508" width="0.85546875" style="79" customWidth="1"/>
    <col min="10509" max="10509" width="4.140625" style="79" customWidth="1"/>
    <col min="10510" max="10510" width="4" style="79" customWidth="1"/>
    <col min="10511" max="10511" width="4.140625" style="79" customWidth="1"/>
    <col min="10512" max="10512" width="0.42578125" style="79" customWidth="1"/>
    <col min="10513" max="10515" width="4.140625" style="79" customWidth="1"/>
    <col min="10516" max="10516" width="0.85546875" style="79" customWidth="1"/>
    <col min="10517" max="10518" width="4.140625" style="79" customWidth="1"/>
    <col min="10519" max="10519" width="4" style="79" customWidth="1"/>
    <col min="10520" max="10520" width="0.42578125" style="79" customWidth="1"/>
    <col min="10521" max="10521" width="4" style="79" customWidth="1"/>
    <col min="10522" max="10523" width="4.140625" style="79" customWidth="1"/>
    <col min="10524" max="10524" width="0.85546875" style="79" customWidth="1"/>
    <col min="10525" max="10525" width="4.140625" style="79" customWidth="1"/>
    <col min="10526" max="10527" width="4" style="79" customWidth="1"/>
    <col min="10528" max="10528" width="1.140625" style="79" customWidth="1"/>
    <col min="10529" max="10529" width="4" style="79" customWidth="1"/>
    <col min="10530" max="10530" width="4.140625" style="79" customWidth="1"/>
    <col min="10531" max="10531" width="5" style="79" customWidth="1"/>
    <col min="10532" max="10532" width="0.85546875" style="79" customWidth="1"/>
    <col min="10533" max="10533" width="7.140625" style="79" customWidth="1"/>
    <col min="10534" max="10752" width="11.42578125" style="79"/>
    <col min="10753" max="10753" width="1.42578125" style="79" customWidth="1"/>
    <col min="10754" max="10754" width="5.42578125" style="79" customWidth="1"/>
    <col min="10755" max="10755" width="57.85546875" style="79" customWidth="1"/>
    <col min="10756" max="10756" width="7.28515625" style="79" customWidth="1"/>
    <col min="10757" max="10759" width="4.140625" style="79" customWidth="1"/>
    <col min="10760" max="10760" width="0.42578125" style="79" customWidth="1"/>
    <col min="10761" max="10761" width="4.140625" style="79" customWidth="1"/>
    <col min="10762" max="10762" width="4" style="79" customWidth="1"/>
    <col min="10763" max="10763" width="4.140625" style="79" customWidth="1"/>
    <col min="10764" max="10764" width="0.85546875" style="79" customWidth="1"/>
    <col min="10765" max="10765" width="4.140625" style="79" customWidth="1"/>
    <col min="10766" max="10766" width="4" style="79" customWidth="1"/>
    <col min="10767" max="10767" width="4.140625" style="79" customWidth="1"/>
    <col min="10768" max="10768" width="0.42578125" style="79" customWidth="1"/>
    <col min="10769" max="10771" width="4.140625" style="79" customWidth="1"/>
    <col min="10772" max="10772" width="0.85546875" style="79" customWidth="1"/>
    <col min="10773" max="10774" width="4.140625" style="79" customWidth="1"/>
    <col min="10775" max="10775" width="4" style="79" customWidth="1"/>
    <col min="10776" max="10776" width="0.42578125" style="79" customWidth="1"/>
    <col min="10777" max="10777" width="4" style="79" customWidth="1"/>
    <col min="10778" max="10779" width="4.140625" style="79" customWidth="1"/>
    <col min="10780" max="10780" width="0.85546875" style="79" customWidth="1"/>
    <col min="10781" max="10781" width="4.140625" style="79" customWidth="1"/>
    <col min="10782" max="10783" width="4" style="79" customWidth="1"/>
    <col min="10784" max="10784" width="1.140625" style="79" customWidth="1"/>
    <col min="10785" max="10785" width="4" style="79" customWidth="1"/>
    <col min="10786" max="10786" width="4.140625" style="79" customWidth="1"/>
    <col min="10787" max="10787" width="5" style="79" customWidth="1"/>
    <col min="10788" max="10788" width="0.85546875" style="79" customWidth="1"/>
    <col min="10789" max="10789" width="7.140625" style="79" customWidth="1"/>
    <col min="10790" max="11008" width="11.42578125" style="79"/>
    <col min="11009" max="11009" width="1.42578125" style="79" customWidth="1"/>
    <col min="11010" max="11010" width="5.42578125" style="79" customWidth="1"/>
    <col min="11011" max="11011" width="57.85546875" style="79" customWidth="1"/>
    <col min="11012" max="11012" width="7.28515625" style="79" customWidth="1"/>
    <col min="11013" max="11015" width="4.140625" style="79" customWidth="1"/>
    <col min="11016" max="11016" width="0.42578125" style="79" customWidth="1"/>
    <col min="11017" max="11017" width="4.140625" style="79" customWidth="1"/>
    <col min="11018" max="11018" width="4" style="79" customWidth="1"/>
    <col min="11019" max="11019" width="4.140625" style="79" customWidth="1"/>
    <col min="11020" max="11020" width="0.85546875" style="79" customWidth="1"/>
    <col min="11021" max="11021" width="4.140625" style="79" customWidth="1"/>
    <col min="11022" max="11022" width="4" style="79" customWidth="1"/>
    <col min="11023" max="11023" width="4.140625" style="79" customWidth="1"/>
    <col min="11024" max="11024" width="0.42578125" style="79" customWidth="1"/>
    <col min="11025" max="11027" width="4.140625" style="79" customWidth="1"/>
    <col min="11028" max="11028" width="0.85546875" style="79" customWidth="1"/>
    <col min="11029" max="11030" width="4.140625" style="79" customWidth="1"/>
    <col min="11031" max="11031" width="4" style="79" customWidth="1"/>
    <col min="11032" max="11032" width="0.42578125" style="79" customWidth="1"/>
    <col min="11033" max="11033" width="4" style="79" customWidth="1"/>
    <col min="11034" max="11035" width="4.140625" style="79" customWidth="1"/>
    <col min="11036" max="11036" width="0.85546875" style="79" customWidth="1"/>
    <col min="11037" max="11037" width="4.140625" style="79" customWidth="1"/>
    <col min="11038" max="11039" width="4" style="79" customWidth="1"/>
    <col min="11040" max="11040" width="1.140625" style="79" customWidth="1"/>
    <col min="11041" max="11041" width="4" style="79" customWidth="1"/>
    <col min="11042" max="11042" width="4.140625" style="79" customWidth="1"/>
    <col min="11043" max="11043" width="5" style="79" customWidth="1"/>
    <col min="11044" max="11044" width="0.85546875" style="79" customWidth="1"/>
    <col min="11045" max="11045" width="7.140625" style="79" customWidth="1"/>
    <col min="11046" max="11264" width="11.42578125" style="79"/>
    <col min="11265" max="11265" width="1.42578125" style="79" customWidth="1"/>
    <col min="11266" max="11266" width="5.42578125" style="79" customWidth="1"/>
    <col min="11267" max="11267" width="57.85546875" style="79" customWidth="1"/>
    <col min="11268" max="11268" width="7.28515625" style="79" customWidth="1"/>
    <col min="11269" max="11271" width="4.140625" style="79" customWidth="1"/>
    <col min="11272" max="11272" width="0.42578125" style="79" customWidth="1"/>
    <col min="11273" max="11273" width="4.140625" style="79" customWidth="1"/>
    <col min="11274" max="11274" width="4" style="79" customWidth="1"/>
    <col min="11275" max="11275" width="4.140625" style="79" customWidth="1"/>
    <col min="11276" max="11276" width="0.85546875" style="79" customWidth="1"/>
    <col min="11277" max="11277" width="4.140625" style="79" customWidth="1"/>
    <col min="11278" max="11278" width="4" style="79" customWidth="1"/>
    <col min="11279" max="11279" width="4.140625" style="79" customWidth="1"/>
    <col min="11280" max="11280" width="0.42578125" style="79" customWidth="1"/>
    <col min="11281" max="11283" width="4.140625" style="79" customWidth="1"/>
    <col min="11284" max="11284" width="0.85546875" style="79" customWidth="1"/>
    <col min="11285" max="11286" width="4.140625" style="79" customWidth="1"/>
    <col min="11287" max="11287" width="4" style="79" customWidth="1"/>
    <col min="11288" max="11288" width="0.42578125" style="79" customWidth="1"/>
    <col min="11289" max="11289" width="4" style="79" customWidth="1"/>
    <col min="11290" max="11291" width="4.140625" style="79" customWidth="1"/>
    <col min="11292" max="11292" width="0.85546875" style="79" customWidth="1"/>
    <col min="11293" max="11293" width="4.140625" style="79" customWidth="1"/>
    <col min="11294" max="11295" width="4" style="79" customWidth="1"/>
    <col min="11296" max="11296" width="1.140625" style="79" customWidth="1"/>
    <col min="11297" max="11297" width="4" style="79" customWidth="1"/>
    <col min="11298" max="11298" width="4.140625" style="79" customWidth="1"/>
    <col min="11299" max="11299" width="5" style="79" customWidth="1"/>
    <col min="11300" max="11300" width="0.85546875" style="79" customWidth="1"/>
    <col min="11301" max="11301" width="7.140625" style="79" customWidth="1"/>
    <col min="11302" max="11520" width="11.42578125" style="79"/>
    <col min="11521" max="11521" width="1.42578125" style="79" customWidth="1"/>
    <col min="11522" max="11522" width="5.42578125" style="79" customWidth="1"/>
    <col min="11523" max="11523" width="57.85546875" style="79" customWidth="1"/>
    <col min="11524" max="11524" width="7.28515625" style="79" customWidth="1"/>
    <col min="11525" max="11527" width="4.140625" style="79" customWidth="1"/>
    <col min="11528" max="11528" width="0.42578125" style="79" customWidth="1"/>
    <col min="11529" max="11529" width="4.140625" style="79" customWidth="1"/>
    <col min="11530" max="11530" width="4" style="79" customWidth="1"/>
    <col min="11531" max="11531" width="4.140625" style="79" customWidth="1"/>
    <col min="11532" max="11532" width="0.85546875" style="79" customWidth="1"/>
    <col min="11533" max="11533" width="4.140625" style="79" customWidth="1"/>
    <col min="11534" max="11534" width="4" style="79" customWidth="1"/>
    <col min="11535" max="11535" width="4.140625" style="79" customWidth="1"/>
    <col min="11536" max="11536" width="0.42578125" style="79" customWidth="1"/>
    <col min="11537" max="11539" width="4.140625" style="79" customWidth="1"/>
    <col min="11540" max="11540" width="0.85546875" style="79" customWidth="1"/>
    <col min="11541" max="11542" width="4.140625" style="79" customWidth="1"/>
    <col min="11543" max="11543" width="4" style="79" customWidth="1"/>
    <col min="11544" max="11544" width="0.42578125" style="79" customWidth="1"/>
    <col min="11545" max="11545" width="4" style="79" customWidth="1"/>
    <col min="11546" max="11547" width="4.140625" style="79" customWidth="1"/>
    <col min="11548" max="11548" width="0.85546875" style="79" customWidth="1"/>
    <col min="11549" max="11549" width="4.140625" style="79" customWidth="1"/>
    <col min="11550" max="11551" width="4" style="79" customWidth="1"/>
    <col min="11552" max="11552" width="1.140625" style="79" customWidth="1"/>
    <col min="11553" max="11553" width="4" style="79" customWidth="1"/>
    <col min="11554" max="11554" width="4.140625" style="79" customWidth="1"/>
    <col min="11555" max="11555" width="5" style="79" customWidth="1"/>
    <col min="11556" max="11556" width="0.85546875" style="79" customWidth="1"/>
    <col min="11557" max="11557" width="7.140625" style="79" customWidth="1"/>
    <col min="11558" max="11776" width="11.42578125" style="79"/>
    <col min="11777" max="11777" width="1.42578125" style="79" customWidth="1"/>
    <col min="11778" max="11778" width="5.42578125" style="79" customWidth="1"/>
    <col min="11779" max="11779" width="57.85546875" style="79" customWidth="1"/>
    <col min="11780" max="11780" width="7.28515625" style="79" customWidth="1"/>
    <col min="11781" max="11783" width="4.140625" style="79" customWidth="1"/>
    <col min="11784" max="11784" width="0.42578125" style="79" customWidth="1"/>
    <col min="11785" max="11785" width="4.140625" style="79" customWidth="1"/>
    <col min="11786" max="11786" width="4" style="79" customWidth="1"/>
    <col min="11787" max="11787" width="4.140625" style="79" customWidth="1"/>
    <col min="11788" max="11788" width="0.85546875" style="79" customWidth="1"/>
    <col min="11789" max="11789" width="4.140625" style="79" customWidth="1"/>
    <col min="11790" max="11790" width="4" style="79" customWidth="1"/>
    <col min="11791" max="11791" width="4.140625" style="79" customWidth="1"/>
    <col min="11792" max="11792" width="0.42578125" style="79" customWidth="1"/>
    <col min="11793" max="11795" width="4.140625" style="79" customWidth="1"/>
    <col min="11796" max="11796" width="0.85546875" style="79" customWidth="1"/>
    <col min="11797" max="11798" width="4.140625" style="79" customWidth="1"/>
    <col min="11799" max="11799" width="4" style="79" customWidth="1"/>
    <col min="11800" max="11800" width="0.42578125" style="79" customWidth="1"/>
    <col min="11801" max="11801" width="4" style="79" customWidth="1"/>
    <col min="11802" max="11803" width="4.140625" style="79" customWidth="1"/>
    <col min="11804" max="11804" width="0.85546875" style="79" customWidth="1"/>
    <col min="11805" max="11805" width="4.140625" style="79" customWidth="1"/>
    <col min="11806" max="11807" width="4" style="79" customWidth="1"/>
    <col min="11808" max="11808" width="1.140625" style="79" customWidth="1"/>
    <col min="11809" max="11809" width="4" style="79" customWidth="1"/>
    <col min="11810" max="11810" width="4.140625" style="79" customWidth="1"/>
    <col min="11811" max="11811" width="5" style="79" customWidth="1"/>
    <col min="11812" max="11812" width="0.85546875" style="79" customWidth="1"/>
    <col min="11813" max="11813" width="7.140625" style="79" customWidth="1"/>
    <col min="11814" max="12032" width="11.42578125" style="79"/>
    <col min="12033" max="12033" width="1.42578125" style="79" customWidth="1"/>
    <col min="12034" max="12034" width="5.42578125" style="79" customWidth="1"/>
    <col min="12035" max="12035" width="57.85546875" style="79" customWidth="1"/>
    <col min="12036" max="12036" width="7.28515625" style="79" customWidth="1"/>
    <col min="12037" max="12039" width="4.140625" style="79" customWidth="1"/>
    <col min="12040" max="12040" width="0.42578125" style="79" customWidth="1"/>
    <col min="12041" max="12041" width="4.140625" style="79" customWidth="1"/>
    <col min="12042" max="12042" width="4" style="79" customWidth="1"/>
    <col min="12043" max="12043" width="4.140625" style="79" customWidth="1"/>
    <col min="12044" max="12044" width="0.85546875" style="79" customWidth="1"/>
    <col min="12045" max="12045" width="4.140625" style="79" customWidth="1"/>
    <col min="12046" max="12046" width="4" style="79" customWidth="1"/>
    <col min="12047" max="12047" width="4.140625" style="79" customWidth="1"/>
    <col min="12048" max="12048" width="0.42578125" style="79" customWidth="1"/>
    <col min="12049" max="12051" width="4.140625" style="79" customWidth="1"/>
    <col min="12052" max="12052" width="0.85546875" style="79" customWidth="1"/>
    <col min="12053" max="12054" width="4.140625" style="79" customWidth="1"/>
    <col min="12055" max="12055" width="4" style="79" customWidth="1"/>
    <col min="12056" max="12056" width="0.42578125" style="79" customWidth="1"/>
    <col min="12057" max="12057" width="4" style="79" customWidth="1"/>
    <col min="12058" max="12059" width="4.140625" style="79" customWidth="1"/>
    <col min="12060" max="12060" width="0.85546875" style="79" customWidth="1"/>
    <col min="12061" max="12061" width="4.140625" style="79" customWidth="1"/>
    <col min="12062" max="12063" width="4" style="79" customWidth="1"/>
    <col min="12064" max="12064" width="1.140625" style="79" customWidth="1"/>
    <col min="12065" max="12065" width="4" style="79" customWidth="1"/>
    <col min="12066" max="12066" width="4.140625" style="79" customWidth="1"/>
    <col min="12067" max="12067" width="5" style="79" customWidth="1"/>
    <col min="12068" max="12068" width="0.85546875" style="79" customWidth="1"/>
    <col min="12069" max="12069" width="7.140625" style="79" customWidth="1"/>
    <col min="12070" max="12288" width="11.42578125" style="79"/>
    <col min="12289" max="12289" width="1.42578125" style="79" customWidth="1"/>
    <col min="12290" max="12290" width="5.42578125" style="79" customWidth="1"/>
    <col min="12291" max="12291" width="57.85546875" style="79" customWidth="1"/>
    <col min="12292" max="12292" width="7.28515625" style="79" customWidth="1"/>
    <col min="12293" max="12295" width="4.140625" style="79" customWidth="1"/>
    <col min="12296" max="12296" width="0.42578125" style="79" customWidth="1"/>
    <col min="12297" max="12297" width="4.140625" style="79" customWidth="1"/>
    <col min="12298" max="12298" width="4" style="79" customWidth="1"/>
    <col min="12299" max="12299" width="4.140625" style="79" customWidth="1"/>
    <col min="12300" max="12300" width="0.85546875" style="79" customWidth="1"/>
    <col min="12301" max="12301" width="4.140625" style="79" customWidth="1"/>
    <col min="12302" max="12302" width="4" style="79" customWidth="1"/>
    <col min="12303" max="12303" width="4.140625" style="79" customWidth="1"/>
    <col min="12304" max="12304" width="0.42578125" style="79" customWidth="1"/>
    <col min="12305" max="12307" width="4.140625" style="79" customWidth="1"/>
    <col min="12308" max="12308" width="0.85546875" style="79" customWidth="1"/>
    <col min="12309" max="12310" width="4.140625" style="79" customWidth="1"/>
    <col min="12311" max="12311" width="4" style="79" customWidth="1"/>
    <col min="12312" max="12312" width="0.42578125" style="79" customWidth="1"/>
    <col min="12313" max="12313" width="4" style="79" customWidth="1"/>
    <col min="12314" max="12315" width="4.140625" style="79" customWidth="1"/>
    <col min="12316" max="12316" width="0.85546875" style="79" customWidth="1"/>
    <col min="12317" max="12317" width="4.140625" style="79" customWidth="1"/>
    <col min="12318" max="12319" width="4" style="79" customWidth="1"/>
    <col min="12320" max="12320" width="1.140625" style="79" customWidth="1"/>
    <col min="12321" max="12321" width="4" style="79" customWidth="1"/>
    <col min="12322" max="12322" width="4.140625" style="79" customWidth="1"/>
    <col min="12323" max="12323" width="5" style="79" customWidth="1"/>
    <col min="12324" max="12324" width="0.85546875" style="79" customWidth="1"/>
    <col min="12325" max="12325" width="7.140625" style="79" customWidth="1"/>
    <col min="12326" max="12544" width="11.42578125" style="79"/>
    <col min="12545" max="12545" width="1.42578125" style="79" customWidth="1"/>
    <col min="12546" max="12546" width="5.42578125" style="79" customWidth="1"/>
    <col min="12547" max="12547" width="57.85546875" style="79" customWidth="1"/>
    <col min="12548" max="12548" width="7.28515625" style="79" customWidth="1"/>
    <col min="12549" max="12551" width="4.140625" style="79" customWidth="1"/>
    <col min="12552" max="12552" width="0.42578125" style="79" customWidth="1"/>
    <col min="12553" max="12553" width="4.140625" style="79" customWidth="1"/>
    <col min="12554" max="12554" width="4" style="79" customWidth="1"/>
    <col min="12555" max="12555" width="4.140625" style="79" customWidth="1"/>
    <col min="12556" max="12556" width="0.85546875" style="79" customWidth="1"/>
    <col min="12557" max="12557" width="4.140625" style="79" customWidth="1"/>
    <col min="12558" max="12558" width="4" style="79" customWidth="1"/>
    <col min="12559" max="12559" width="4.140625" style="79" customWidth="1"/>
    <col min="12560" max="12560" width="0.42578125" style="79" customWidth="1"/>
    <col min="12561" max="12563" width="4.140625" style="79" customWidth="1"/>
    <col min="12564" max="12564" width="0.85546875" style="79" customWidth="1"/>
    <col min="12565" max="12566" width="4.140625" style="79" customWidth="1"/>
    <col min="12567" max="12567" width="4" style="79" customWidth="1"/>
    <col min="12568" max="12568" width="0.42578125" style="79" customWidth="1"/>
    <col min="12569" max="12569" width="4" style="79" customWidth="1"/>
    <col min="12570" max="12571" width="4.140625" style="79" customWidth="1"/>
    <col min="12572" max="12572" width="0.85546875" style="79" customWidth="1"/>
    <col min="12573" max="12573" width="4.140625" style="79" customWidth="1"/>
    <col min="12574" max="12575" width="4" style="79" customWidth="1"/>
    <col min="12576" max="12576" width="1.140625" style="79" customWidth="1"/>
    <col min="12577" max="12577" width="4" style="79" customWidth="1"/>
    <col min="12578" max="12578" width="4.140625" style="79" customWidth="1"/>
    <col min="12579" max="12579" width="5" style="79" customWidth="1"/>
    <col min="12580" max="12580" width="0.85546875" style="79" customWidth="1"/>
    <col min="12581" max="12581" width="7.140625" style="79" customWidth="1"/>
    <col min="12582" max="12800" width="11.42578125" style="79"/>
    <col min="12801" max="12801" width="1.42578125" style="79" customWidth="1"/>
    <col min="12802" max="12802" width="5.42578125" style="79" customWidth="1"/>
    <col min="12803" max="12803" width="57.85546875" style="79" customWidth="1"/>
    <col min="12804" max="12804" width="7.28515625" style="79" customWidth="1"/>
    <col min="12805" max="12807" width="4.140625" style="79" customWidth="1"/>
    <col min="12808" max="12808" width="0.42578125" style="79" customWidth="1"/>
    <col min="12809" max="12809" width="4.140625" style="79" customWidth="1"/>
    <col min="12810" max="12810" width="4" style="79" customWidth="1"/>
    <col min="12811" max="12811" width="4.140625" style="79" customWidth="1"/>
    <col min="12812" max="12812" width="0.85546875" style="79" customWidth="1"/>
    <col min="12813" max="12813" width="4.140625" style="79" customWidth="1"/>
    <col min="12814" max="12814" width="4" style="79" customWidth="1"/>
    <col min="12815" max="12815" width="4.140625" style="79" customWidth="1"/>
    <col min="12816" max="12816" width="0.42578125" style="79" customWidth="1"/>
    <col min="12817" max="12819" width="4.140625" style="79" customWidth="1"/>
    <col min="12820" max="12820" width="0.85546875" style="79" customWidth="1"/>
    <col min="12821" max="12822" width="4.140625" style="79" customWidth="1"/>
    <col min="12823" max="12823" width="4" style="79" customWidth="1"/>
    <col min="12824" max="12824" width="0.42578125" style="79" customWidth="1"/>
    <col min="12825" max="12825" width="4" style="79" customWidth="1"/>
    <col min="12826" max="12827" width="4.140625" style="79" customWidth="1"/>
    <col min="12828" max="12828" width="0.85546875" style="79" customWidth="1"/>
    <col min="12829" max="12829" width="4.140625" style="79" customWidth="1"/>
    <col min="12830" max="12831" width="4" style="79" customWidth="1"/>
    <col min="12832" max="12832" width="1.140625" style="79" customWidth="1"/>
    <col min="12833" max="12833" width="4" style="79" customWidth="1"/>
    <col min="12834" max="12834" width="4.140625" style="79" customWidth="1"/>
    <col min="12835" max="12835" width="5" style="79" customWidth="1"/>
    <col min="12836" max="12836" width="0.85546875" style="79" customWidth="1"/>
    <col min="12837" max="12837" width="7.140625" style="79" customWidth="1"/>
    <col min="12838" max="13056" width="11.42578125" style="79"/>
    <col min="13057" max="13057" width="1.42578125" style="79" customWidth="1"/>
    <col min="13058" max="13058" width="5.42578125" style="79" customWidth="1"/>
    <col min="13059" max="13059" width="57.85546875" style="79" customWidth="1"/>
    <col min="13060" max="13060" width="7.28515625" style="79" customWidth="1"/>
    <col min="13061" max="13063" width="4.140625" style="79" customWidth="1"/>
    <col min="13064" max="13064" width="0.42578125" style="79" customWidth="1"/>
    <col min="13065" max="13065" width="4.140625" style="79" customWidth="1"/>
    <col min="13066" max="13066" width="4" style="79" customWidth="1"/>
    <col min="13067" max="13067" width="4.140625" style="79" customWidth="1"/>
    <col min="13068" max="13068" width="0.85546875" style="79" customWidth="1"/>
    <col min="13069" max="13069" width="4.140625" style="79" customWidth="1"/>
    <col min="13070" max="13070" width="4" style="79" customWidth="1"/>
    <col min="13071" max="13071" width="4.140625" style="79" customWidth="1"/>
    <col min="13072" max="13072" width="0.42578125" style="79" customWidth="1"/>
    <col min="13073" max="13075" width="4.140625" style="79" customWidth="1"/>
    <col min="13076" max="13076" width="0.85546875" style="79" customWidth="1"/>
    <col min="13077" max="13078" width="4.140625" style="79" customWidth="1"/>
    <col min="13079" max="13079" width="4" style="79" customWidth="1"/>
    <col min="13080" max="13080" width="0.42578125" style="79" customWidth="1"/>
    <col min="13081" max="13081" width="4" style="79" customWidth="1"/>
    <col min="13082" max="13083" width="4.140625" style="79" customWidth="1"/>
    <col min="13084" max="13084" width="0.85546875" style="79" customWidth="1"/>
    <col min="13085" max="13085" width="4.140625" style="79" customWidth="1"/>
    <col min="13086" max="13087" width="4" style="79" customWidth="1"/>
    <col min="13088" max="13088" width="1.140625" style="79" customWidth="1"/>
    <col min="13089" max="13089" width="4" style="79" customWidth="1"/>
    <col min="13090" max="13090" width="4.140625" style="79" customWidth="1"/>
    <col min="13091" max="13091" width="5" style="79" customWidth="1"/>
    <col min="13092" max="13092" width="0.85546875" style="79" customWidth="1"/>
    <col min="13093" max="13093" width="7.140625" style="79" customWidth="1"/>
    <col min="13094" max="13312" width="11.42578125" style="79"/>
    <col min="13313" max="13313" width="1.42578125" style="79" customWidth="1"/>
    <col min="13314" max="13314" width="5.42578125" style="79" customWidth="1"/>
    <col min="13315" max="13315" width="57.85546875" style="79" customWidth="1"/>
    <col min="13316" max="13316" width="7.28515625" style="79" customWidth="1"/>
    <col min="13317" max="13319" width="4.140625" style="79" customWidth="1"/>
    <col min="13320" max="13320" width="0.42578125" style="79" customWidth="1"/>
    <col min="13321" max="13321" width="4.140625" style="79" customWidth="1"/>
    <col min="13322" max="13322" width="4" style="79" customWidth="1"/>
    <col min="13323" max="13323" width="4.140625" style="79" customWidth="1"/>
    <col min="13324" max="13324" width="0.85546875" style="79" customWidth="1"/>
    <col min="13325" max="13325" width="4.140625" style="79" customWidth="1"/>
    <col min="13326" max="13326" width="4" style="79" customWidth="1"/>
    <col min="13327" max="13327" width="4.140625" style="79" customWidth="1"/>
    <col min="13328" max="13328" width="0.42578125" style="79" customWidth="1"/>
    <col min="13329" max="13331" width="4.140625" style="79" customWidth="1"/>
    <col min="13332" max="13332" width="0.85546875" style="79" customWidth="1"/>
    <col min="13333" max="13334" width="4.140625" style="79" customWidth="1"/>
    <col min="13335" max="13335" width="4" style="79" customWidth="1"/>
    <col min="13336" max="13336" width="0.42578125" style="79" customWidth="1"/>
    <col min="13337" max="13337" width="4" style="79" customWidth="1"/>
    <col min="13338" max="13339" width="4.140625" style="79" customWidth="1"/>
    <col min="13340" max="13340" width="0.85546875" style="79" customWidth="1"/>
    <col min="13341" max="13341" width="4.140625" style="79" customWidth="1"/>
    <col min="13342" max="13343" width="4" style="79" customWidth="1"/>
    <col min="13344" max="13344" width="1.140625" style="79" customWidth="1"/>
    <col min="13345" max="13345" width="4" style="79" customWidth="1"/>
    <col min="13346" max="13346" width="4.140625" style="79" customWidth="1"/>
    <col min="13347" max="13347" width="5" style="79" customWidth="1"/>
    <col min="13348" max="13348" width="0.85546875" style="79" customWidth="1"/>
    <col min="13349" max="13349" width="7.140625" style="79" customWidth="1"/>
    <col min="13350" max="13568" width="11.42578125" style="79"/>
    <col min="13569" max="13569" width="1.42578125" style="79" customWidth="1"/>
    <col min="13570" max="13570" width="5.42578125" style="79" customWidth="1"/>
    <col min="13571" max="13571" width="57.85546875" style="79" customWidth="1"/>
    <col min="13572" max="13572" width="7.28515625" style="79" customWidth="1"/>
    <col min="13573" max="13575" width="4.140625" style="79" customWidth="1"/>
    <col min="13576" max="13576" width="0.42578125" style="79" customWidth="1"/>
    <col min="13577" max="13577" width="4.140625" style="79" customWidth="1"/>
    <col min="13578" max="13578" width="4" style="79" customWidth="1"/>
    <col min="13579" max="13579" width="4.140625" style="79" customWidth="1"/>
    <col min="13580" max="13580" width="0.85546875" style="79" customWidth="1"/>
    <col min="13581" max="13581" width="4.140625" style="79" customWidth="1"/>
    <col min="13582" max="13582" width="4" style="79" customWidth="1"/>
    <col min="13583" max="13583" width="4.140625" style="79" customWidth="1"/>
    <col min="13584" max="13584" width="0.42578125" style="79" customWidth="1"/>
    <col min="13585" max="13587" width="4.140625" style="79" customWidth="1"/>
    <col min="13588" max="13588" width="0.85546875" style="79" customWidth="1"/>
    <col min="13589" max="13590" width="4.140625" style="79" customWidth="1"/>
    <col min="13591" max="13591" width="4" style="79" customWidth="1"/>
    <col min="13592" max="13592" width="0.42578125" style="79" customWidth="1"/>
    <col min="13593" max="13593" width="4" style="79" customWidth="1"/>
    <col min="13594" max="13595" width="4.140625" style="79" customWidth="1"/>
    <col min="13596" max="13596" width="0.85546875" style="79" customWidth="1"/>
    <col min="13597" max="13597" width="4.140625" style="79" customWidth="1"/>
    <col min="13598" max="13599" width="4" style="79" customWidth="1"/>
    <col min="13600" max="13600" width="1.140625" style="79" customWidth="1"/>
    <col min="13601" max="13601" width="4" style="79" customWidth="1"/>
    <col min="13602" max="13602" width="4.140625" style="79" customWidth="1"/>
    <col min="13603" max="13603" width="5" style="79" customWidth="1"/>
    <col min="13604" max="13604" width="0.85546875" style="79" customWidth="1"/>
    <col min="13605" max="13605" width="7.140625" style="79" customWidth="1"/>
    <col min="13606" max="13824" width="11.42578125" style="79"/>
    <col min="13825" max="13825" width="1.42578125" style="79" customWidth="1"/>
    <col min="13826" max="13826" width="5.42578125" style="79" customWidth="1"/>
    <col min="13827" max="13827" width="57.85546875" style="79" customWidth="1"/>
    <col min="13828" max="13828" width="7.28515625" style="79" customWidth="1"/>
    <col min="13829" max="13831" width="4.140625" style="79" customWidth="1"/>
    <col min="13832" max="13832" width="0.42578125" style="79" customWidth="1"/>
    <col min="13833" max="13833" width="4.140625" style="79" customWidth="1"/>
    <col min="13834" max="13834" width="4" style="79" customWidth="1"/>
    <col min="13835" max="13835" width="4.140625" style="79" customWidth="1"/>
    <col min="13836" max="13836" width="0.85546875" style="79" customWidth="1"/>
    <col min="13837" max="13837" width="4.140625" style="79" customWidth="1"/>
    <col min="13838" max="13838" width="4" style="79" customWidth="1"/>
    <col min="13839" max="13839" width="4.140625" style="79" customWidth="1"/>
    <col min="13840" max="13840" width="0.42578125" style="79" customWidth="1"/>
    <col min="13841" max="13843" width="4.140625" style="79" customWidth="1"/>
    <col min="13844" max="13844" width="0.85546875" style="79" customWidth="1"/>
    <col min="13845" max="13846" width="4.140625" style="79" customWidth="1"/>
    <col min="13847" max="13847" width="4" style="79" customWidth="1"/>
    <col min="13848" max="13848" width="0.42578125" style="79" customWidth="1"/>
    <col min="13849" max="13849" width="4" style="79" customWidth="1"/>
    <col min="13850" max="13851" width="4.140625" style="79" customWidth="1"/>
    <col min="13852" max="13852" width="0.85546875" style="79" customWidth="1"/>
    <col min="13853" max="13853" width="4.140625" style="79" customWidth="1"/>
    <col min="13854" max="13855" width="4" style="79" customWidth="1"/>
    <col min="13856" max="13856" width="1.140625" style="79" customWidth="1"/>
    <col min="13857" max="13857" width="4" style="79" customWidth="1"/>
    <col min="13858" max="13858" width="4.140625" style="79" customWidth="1"/>
    <col min="13859" max="13859" width="5" style="79" customWidth="1"/>
    <col min="13860" max="13860" width="0.85546875" style="79" customWidth="1"/>
    <col min="13861" max="13861" width="7.140625" style="79" customWidth="1"/>
    <col min="13862" max="14080" width="11.42578125" style="79"/>
    <col min="14081" max="14081" width="1.42578125" style="79" customWidth="1"/>
    <col min="14082" max="14082" width="5.42578125" style="79" customWidth="1"/>
    <col min="14083" max="14083" width="57.85546875" style="79" customWidth="1"/>
    <col min="14084" max="14084" width="7.28515625" style="79" customWidth="1"/>
    <col min="14085" max="14087" width="4.140625" style="79" customWidth="1"/>
    <col min="14088" max="14088" width="0.42578125" style="79" customWidth="1"/>
    <col min="14089" max="14089" width="4.140625" style="79" customWidth="1"/>
    <col min="14090" max="14090" width="4" style="79" customWidth="1"/>
    <col min="14091" max="14091" width="4.140625" style="79" customWidth="1"/>
    <col min="14092" max="14092" width="0.85546875" style="79" customWidth="1"/>
    <col min="14093" max="14093" width="4.140625" style="79" customWidth="1"/>
    <col min="14094" max="14094" width="4" style="79" customWidth="1"/>
    <col min="14095" max="14095" width="4.140625" style="79" customWidth="1"/>
    <col min="14096" max="14096" width="0.42578125" style="79" customWidth="1"/>
    <col min="14097" max="14099" width="4.140625" style="79" customWidth="1"/>
    <col min="14100" max="14100" width="0.85546875" style="79" customWidth="1"/>
    <col min="14101" max="14102" width="4.140625" style="79" customWidth="1"/>
    <col min="14103" max="14103" width="4" style="79" customWidth="1"/>
    <col min="14104" max="14104" width="0.42578125" style="79" customWidth="1"/>
    <col min="14105" max="14105" width="4" style="79" customWidth="1"/>
    <col min="14106" max="14107" width="4.140625" style="79" customWidth="1"/>
    <col min="14108" max="14108" width="0.85546875" style="79" customWidth="1"/>
    <col min="14109" max="14109" width="4.140625" style="79" customWidth="1"/>
    <col min="14110" max="14111" width="4" style="79" customWidth="1"/>
    <col min="14112" max="14112" width="1.140625" style="79" customWidth="1"/>
    <col min="14113" max="14113" width="4" style="79" customWidth="1"/>
    <col min="14114" max="14114" width="4.140625" style="79" customWidth="1"/>
    <col min="14115" max="14115" width="5" style="79" customWidth="1"/>
    <col min="14116" max="14116" width="0.85546875" style="79" customWidth="1"/>
    <col min="14117" max="14117" width="7.140625" style="79" customWidth="1"/>
    <col min="14118" max="14336" width="11.42578125" style="79"/>
    <col min="14337" max="14337" width="1.42578125" style="79" customWidth="1"/>
    <col min="14338" max="14338" width="5.42578125" style="79" customWidth="1"/>
    <col min="14339" max="14339" width="57.85546875" style="79" customWidth="1"/>
    <col min="14340" max="14340" width="7.28515625" style="79" customWidth="1"/>
    <col min="14341" max="14343" width="4.140625" style="79" customWidth="1"/>
    <col min="14344" max="14344" width="0.42578125" style="79" customWidth="1"/>
    <col min="14345" max="14345" width="4.140625" style="79" customWidth="1"/>
    <col min="14346" max="14346" width="4" style="79" customWidth="1"/>
    <col min="14347" max="14347" width="4.140625" style="79" customWidth="1"/>
    <col min="14348" max="14348" width="0.85546875" style="79" customWidth="1"/>
    <col min="14349" max="14349" width="4.140625" style="79" customWidth="1"/>
    <col min="14350" max="14350" width="4" style="79" customWidth="1"/>
    <col min="14351" max="14351" width="4.140625" style="79" customWidth="1"/>
    <col min="14352" max="14352" width="0.42578125" style="79" customWidth="1"/>
    <col min="14353" max="14355" width="4.140625" style="79" customWidth="1"/>
    <col min="14356" max="14356" width="0.85546875" style="79" customWidth="1"/>
    <col min="14357" max="14358" width="4.140625" style="79" customWidth="1"/>
    <col min="14359" max="14359" width="4" style="79" customWidth="1"/>
    <col min="14360" max="14360" width="0.42578125" style="79" customWidth="1"/>
    <col min="14361" max="14361" width="4" style="79" customWidth="1"/>
    <col min="14362" max="14363" width="4.140625" style="79" customWidth="1"/>
    <col min="14364" max="14364" width="0.85546875" style="79" customWidth="1"/>
    <col min="14365" max="14365" width="4.140625" style="79" customWidth="1"/>
    <col min="14366" max="14367" width="4" style="79" customWidth="1"/>
    <col min="14368" max="14368" width="1.140625" style="79" customWidth="1"/>
    <col min="14369" max="14369" width="4" style="79" customWidth="1"/>
    <col min="14370" max="14370" width="4.140625" style="79" customWidth="1"/>
    <col min="14371" max="14371" width="5" style="79" customWidth="1"/>
    <col min="14372" max="14372" width="0.85546875" style="79" customWidth="1"/>
    <col min="14373" max="14373" width="7.140625" style="79" customWidth="1"/>
    <col min="14374" max="14592" width="11.42578125" style="79"/>
    <col min="14593" max="14593" width="1.42578125" style="79" customWidth="1"/>
    <col min="14594" max="14594" width="5.42578125" style="79" customWidth="1"/>
    <col min="14595" max="14595" width="57.85546875" style="79" customWidth="1"/>
    <col min="14596" max="14596" width="7.28515625" style="79" customWidth="1"/>
    <col min="14597" max="14599" width="4.140625" style="79" customWidth="1"/>
    <col min="14600" max="14600" width="0.42578125" style="79" customWidth="1"/>
    <col min="14601" max="14601" width="4.140625" style="79" customWidth="1"/>
    <col min="14602" max="14602" width="4" style="79" customWidth="1"/>
    <col min="14603" max="14603" width="4.140625" style="79" customWidth="1"/>
    <col min="14604" max="14604" width="0.85546875" style="79" customWidth="1"/>
    <col min="14605" max="14605" width="4.140625" style="79" customWidth="1"/>
    <col min="14606" max="14606" width="4" style="79" customWidth="1"/>
    <col min="14607" max="14607" width="4.140625" style="79" customWidth="1"/>
    <col min="14608" max="14608" width="0.42578125" style="79" customWidth="1"/>
    <col min="14609" max="14611" width="4.140625" style="79" customWidth="1"/>
    <col min="14612" max="14612" width="0.85546875" style="79" customWidth="1"/>
    <col min="14613" max="14614" width="4.140625" style="79" customWidth="1"/>
    <col min="14615" max="14615" width="4" style="79" customWidth="1"/>
    <col min="14616" max="14616" width="0.42578125" style="79" customWidth="1"/>
    <col min="14617" max="14617" width="4" style="79" customWidth="1"/>
    <col min="14618" max="14619" width="4.140625" style="79" customWidth="1"/>
    <col min="14620" max="14620" width="0.85546875" style="79" customWidth="1"/>
    <col min="14621" max="14621" width="4.140625" style="79" customWidth="1"/>
    <col min="14622" max="14623" width="4" style="79" customWidth="1"/>
    <col min="14624" max="14624" width="1.140625" style="79" customWidth="1"/>
    <col min="14625" max="14625" width="4" style="79" customWidth="1"/>
    <col min="14626" max="14626" width="4.140625" style="79" customWidth="1"/>
    <col min="14627" max="14627" width="5" style="79" customWidth="1"/>
    <col min="14628" max="14628" width="0.85546875" style="79" customWidth="1"/>
    <col min="14629" max="14629" width="7.140625" style="79" customWidth="1"/>
    <col min="14630" max="14848" width="11.42578125" style="79"/>
    <col min="14849" max="14849" width="1.42578125" style="79" customWidth="1"/>
    <col min="14850" max="14850" width="5.42578125" style="79" customWidth="1"/>
    <col min="14851" max="14851" width="57.85546875" style="79" customWidth="1"/>
    <col min="14852" max="14852" width="7.28515625" style="79" customWidth="1"/>
    <col min="14853" max="14855" width="4.140625" style="79" customWidth="1"/>
    <col min="14856" max="14856" width="0.42578125" style="79" customWidth="1"/>
    <col min="14857" max="14857" width="4.140625" style="79" customWidth="1"/>
    <col min="14858" max="14858" width="4" style="79" customWidth="1"/>
    <col min="14859" max="14859" width="4.140625" style="79" customWidth="1"/>
    <col min="14860" max="14860" width="0.85546875" style="79" customWidth="1"/>
    <col min="14861" max="14861" width="4.140625" style="79" customWidth="1"/>
    <col min="14862" max="14862" width="4" style="79" customWidth="1"/>
    <col min="14863" max="14863" width="4.140625" style="79" customWidth="1"/>
    <col min="14864" max="14864" width="0.42578125" style="79" customWidth="1"/>
    <col min="14865" max="14867" width="4.140625" style="79" customWidth="1"/>
    <col min="14868" max="14868" width="0.85546875" style="79" customWidth="1"/>
    <col min="14869" max="14870" width="4.140625" style="79" customWidth="1"/>
    <col min="14871" max="14871" width="4" style="79" customWidth="1"/>
    <col min="14872" max="14872" width="0.42578125" style="79" customWidth="1"/>
    <col min="14873" max="14873" width="4" style="79" customWidth="1"/>
    <col min="14874" max="14875" width="4.140625" style="79" customWidth="1"/>
    <col min="14876" max="14876" width="0.85546875" style="79" customWidth="1"/>
    <col min="14877" max="14877" width="4.140625" style="79" customWidth="1"/>
    <col min="14878" max="14879" width="4" style="79" customWidth="1"/>
    <col min="14880" max="14880" width="1.140625" style="79" customWidth="1"/>
    <col min="14881" max="14881" width="4" style="79" customWidth="1"/>
    <col min="14882" max="14882" width="4.140625" style="79" customWidth="1"/>
    <col min="14883" max="14883" width="5" style="79" customWidth="1"/>
    <col min="14884" max="14884" width="0.85546875" style="79" customWidth="1"/>
    <col min="14885" max="14885" width="7.140625" style="79" customWidth="1"/>
    <col min="14886" max="15104" width="11.42578125" style="79"/>
    <col min="15105" max="15105" width="1.42578125" style="79" customWidth="1"/>
    <col min="15106" max="15106" width="5.42578125" style="79" customWidth="1"/>
    <col min="15107" max="15107" width="57.85546875" style="79" customWidth="1"/>
    <col min="15108" max="15108" width="7.28515625" style="79" customWidth="1"/>
    <col min="15109" max="15111" width="4.140625" style="79" customWidth="1"/>
    <col min="15112" max="15112" width="0.42578125" style="79" customWidth="1"/>
    <col min="15113" max="15113" width="4.140625" style="79" customWidth="1"/>
    <col min="15114" max="15114" width="4" style="79" customWidth="1"/>
    <col min="15115" max="15115" width="4.140625" style="79" customWidth="1"/>
    <col min="15116" max="15116" width="0.85546875" style="79" customWidth="1"/>
    <col min="15117" max="15117" width="4.140625" style="79" customWidth="1"/>
    <col min="15118" max="15118" width="4" style="79" customWidth="1"/>
    <col min="15119" max="15119" width="4.140625" style="79" customWidth="1"/>
    <col min="15120" max="15120" width="0.42578125" style="79" customWidth="1"/>
    <col min="15121" max="15123" width="4.140625" style="79" customWidth="1"/>
    <col min="15124" max="15124" width="0.85546875" style="79" customWidth="1"/>
    <col min="15125" max="15126" width="4.140625" style="79" customWidth="1"/>
    <col min="15127" max="15127" width="4" style="79" customWidth="1"/>
    <col min="15128" max="15128" width="0.42578125" style="79" customWidth="1"/>
    <col min="15129" max="15129" width="4" style="79" customWidth="1"/>
    <col min="15130" max="15131" width="4.140625" style="79" customWidth="1"/>
    <col min="15132" max="15132" width="0.85546875" style="79" customWidth="1"/>
    <col min="15133" max="15133" width="4.140625" style="79" customWidth="1"/>
    <col min="15134" max="15135" width="4" style="79" customWidth="1"/>
    <col min="15136" max="15136" width="1.140625" style="79" customWidth="1"/>
    <col min="15137" max="15137" width="4" style="79" customWidth="1"/>
    <col min="15138" max="15138" width="4.140625" style="79" customWidth="1"/>
    <col min="15139" max="15139" width="5" style="79" customWidth="1"/>
    <col min="15140" max="15140" width="0.85546875" style="79" customWidth="1"/>
    <col min="15141" max="15141" width="7.140625" style="79" customWidth="1"/>
    <col min="15142" max="15360" width="11.42578125" style="79"/>
    <col min="15361" max="15361" width="1.42578125" style="79" customWidth="1"/>
    <col min="15362" max="15362" width="5.42578125" style="79" customWidth="1"/>
    <col min="15363" max="15363" width="57.85546875" style="79" customWidth="1"/>
    <col min="15364" max="15364" width="7.28515625" style="79" customWidth="1"/>
    <col min="15365" max="15367" width="4.140625" style="79" customWidth="1"/>
    <col min="15368" max="15368" width="0.42578125" style="79" customWidth="1"/>
    <col min="15369" max="15369" width="4.140625" style="79" customWidth="1"/>
    <col min="15370" max="15370" width="4" style="79" customWidth="1"/>
    <col min="15371" max="15371" width="4.140625" style="79" customWidth="1"/>
    <col min="15372" max="15372" width="0.85546875" style="79" customWidth="1"/>
    <col min="15373" max="15373" width="4.140625" style="79" customWidth="1"/>
    <col min="15374" max="15374" width="4" style="79" customWidth="1"/>
    <col min="15375" max="15375" width="4.140625" style="79" customWidth="1"/>
    <col min="15376" max="15376" width="0.42578125" style="79" customWidth="1"/>
    <col min="15377" max="15379" width="4.140625" style="79" customWidth="1"/>
    <col min="15380" max="15380" width="0.85546875" style="79" customWidth="1"/>
    <col min="15381" max="15382" width="4.140625" style="79" customWidth="1"/>
    <col min="15383" max="15383" width="4" style="79" customWidth="1"/>
    <col min="15384" max="15384" width="0.42578125" style="79" customWidth="1"/>
    <col min="15385" max="15385" width="4" style="79" customWidth="1"/>
    <col min="15386" max="15387" width="4.140625" style="79" customWidth="1"/>
    <col min="15388" max="15388" width="0.85546875" style="79" customWidth="1"/>
    <col min="15389" max="15389" width="4.140625" style="79" customWidth="1"/>
    <col min="15390" max="15391" width="4" style="79" customWidth="1"/>
    <col min="15392" max="15392" width="1.140625" style="79" customWidth="1"/>
    <col min="15393" max="15393" width="4" style="79" customWidth="1"/>
    <col min="15394" max="15394" width="4.140625" style="79" customWidth="1"/>
    <col min="15395" max="15395" width="5" style="79" customWidth="1"/>
    <col min="15396" max="15396" width="0.85546875" style="79" customWidth="1"/>
    <col min="15397" max="15397" width="7.140625" style="79" customWidth="1"/>
    <col min="15398" max="15616" width="11.42578125" style="79"/>
    <col min="15617" max="15617" width="1.42578125" style="79" customWidth="1"/>
    <col min="15618" max="15618" width="5.42578125" style="79" customWidth="1"/>
    <col min="15619" max="15619" width="57.85546875" style="79" customWidth="1"/>
    <col min="15620" max="15620" width="7.28515625" style="79" customWidth="1"/>
    <col min="15621" max="15623" width="4.140625" style="79" customWidth="1"/>
    <col min="15624" max="15624" width="0.42578125" style="79" customWidth="1"/>
    <col min="15625" max="15625" width="4.140625" style="79" customWidth="1"/>
    <col min="15626" max="15626" width="4" style="79" customWidth="1"/>
    <col min="15627" max="15627" width="4.140625" style="79" customWidth="1"/>
    <col min="15628" max="15628" width="0.85546875" style="79" customWidth="1"/>
    <col min="15629" max="15629" width="4.140625" style="79" customWidth="1"/>
    <col min="15630" max="15630" width="4" style="79" customWidth="1"/>
    <col min="15631" max="15631" width="4.140625" style="79" customWidth="1"/>
    <col min="15632" max="15632" width="0.42578125" style="79" customWidth="1"/>
    <col min="15633" max="15635" width="4.140625" style="79" customWidth="1"/>
    <col min="15636" max="15636" width="0.85546875" style="79" customWidth="1"/>
    <col min="15637" max="15638" width="4.140625" style="79" customWidth="1"/>
    <col min="15639" max="15639" width="4" style="79" customWidth="1"/>
    <col min="15640" max="15640" width="0.42578125" style="79" customWidth="1"/>
    <col min="15641" max="15641" width="4" style="79" customWidth="1"/>
    <col min="15642" max="15643" width="4.140625" style="79" customWidth="1"/>
    <col min="15644" max="15644" width="0.85546875" style="79" customWidth="1"/>
    <col min="15645" max="15645" width="4.140625" style="79" customWidth="1"/>
    <col min="15646" max="15647" width="4" style="79" customWidth="1"/>
    <col min="15648" max="15648" width="1.140625" style="79" customWidth="1"/>
    <col min="15649" max="15649" width="4" style="79" customWidth="1"/>
    <col min="15650" max="15650" width="4.140625" style="79" customWidth="1"/>
    <col min="15651" max="15651" width="5" style="79" customWidth="1"/>
    <col min="15652" max="15652" width="0.85546875" style="79" customWidth="1"/>
    <col min="15653" max="15653" width="7.140625" style="79" customWidth="1"/>
    <col min="15654" max="15872" width="11.42578125" style="79"/>
    <col min="15873" max="15873" width="1.42578125" style="79" customWidth="1"/>
    <col min="15874" max="15874" width="5.42578125" style="79" customWidth="1"/>
    <col min="15875" max="15875" width="57.85546875" style="79" customWidth="1"/>
    <col min="15876" max="15876" width="7.28515625" style="79" customWidth="1"/>
    <col min="15877" max="15879" width="4.140625" style="79" customWidth="1"/>
    <col min="15880" max="15880" width="0.42578125" style="79" customWidth="1"/>
    <col min="15881" max="15881" width="4.140625" style="79" customWidth="1"/>
    <col min="15882" max="15882" width="4" style="79" customWidth="1"/>
    <col min="15883" max="15883" width="4.140625" style="79" customWidth="1"/>
    <col min="15884" max="15884" width="0.85546875" style="79" customWidth="1"/>
    <col min="15885" max="15885" width="4.140625" style="79" customWidth="1"/>
    <col min="15886" max="15886" width="4" style="79" customWidth="1"/>
    <col min="15887" max="15887" width="4.140625" style="79" customWidth="1"/>
    <col min="15888" max="15888" width="0.42578125" style="79" customWidth="1"/>
    <col min="15889" max="15891" width="4.140625" style="79" customWidth="1"/>
    <col min="15892" max="15892" width="0.85546875" style="79" customWidth="1"/>
    <col min="15893" max="15894" width="4.140625" style="79" customWidth="1"/>
    <col min="15895" max="15895" width="4" style="79" customWidth="1"/>
    <col min="15896" max="15896" width="0.42578125" style="79" customWidth="1"/>
    <col min="15897" max="15897" width="4" style="79" customWidth="1"/>
    <col min="15898" max="15899" width="4.140625" style="79" customWidth="1"/>
    <col min="15900" max="15900" width="0.85546875" style="79" customWidth="1"/>
    <col min="15901" max="15901" width="4.140625" style="79" customWidth="1"/>
    <col min="15902" max="15903" width="4" style="79" customWidth="1"/>
    <col min="15904" max="15904" width="1.140625" style="79" customWidth="1"/>
    <col min="15905" max="15905" width="4" style="79" customWidth="1"/>
    <col min="15906" max="15906" width="4.140625" style="79" customWidth="1"/>
    <col min="15907" max="15907" width="5" style="79" customWidth="1"/>
    <col min="15908" max="15908" width="0.85546875" style="79" customWidth="1"/>
    <col min="15909" max="15909" width="7.140625" style="79" customWidth="1"/>
    <col min="15910" max="16128" width="11.42578125" style="79"/>
    <col min="16129" max="16129" width="1.42578125" style="79" customWidth="1"/>
    <col min="16130" max="16130" width="5.42578125" style="79" customWidth="1"/>
    <col min="16131" max="16131" width="57.85546875" style="79" customWidth="1"/>
    <col min="16132" max="16132" width="7.28515625" style="79" customWidth="1"/>
    <col min="16133" max="16135" width="4.140625" style="79" customWidth="1"/>
    <col min="16136" max="16136" width="0.42578125" style="79" customWidth="1"/>
    <col min="16137" max="16137" width="4.140625" style="79" customWidth="1"/>
    <col min="16138" max="16138" width="4" style="79" customWidth="1"/>
    <col min="16139" max="16139" width="4.140625" style="79" customWidth="1"/>
    <col min="16140" max="16140" width="0.85546875" style="79" customWidth="1"/>
    <col min="16141" max="16141" width="4.140625" style="79" customWidth="1"/>
    <col min="16142" max="16142" width="4" style="79" customWidth="1"/>
    <col min="16143" max="16143" width="4.140625" style="79" customWidth="1"/>
    <col min="16144" max="16144" width="0.42578125" style="79" customWidth="1"/>
    <col min="16145" max="16147" width="4.140625" style="79" customWidth="1"/>
    <col min="16148" max="16148" width="0.85546875" style="79" customWidth="1"/>
    <col min="16149" max="16150" width="4.140625" style="79" customWidth="1"/>
    <col min="16151" max="16151" width="4" style="79" customWidth="1"/>
    <col min="16152" max="16152" width="0.42578125" style="79" customWidth="1"/>
    <col min="16153" max="16153" width="4" style="79" customWidth="1"/>
    <col min="16154" max="16155" width="4.140625" style="79" customWidth="1"/>
    <col min="16156" max="16156" width="0.85546875" style="79" customWidth="1"/>
    <col min="16157" max="16157" width="4.140625" style="79" customWidth="1"/>
    <col min="16158" max="16159" width="4" style="79" customWidth="1"/>
    <col min="16160" max="16160" width="1.140625" style="79" customWidth="1"/>
    <col min="16161" max="16161" width="4" style="79" customWidth="1"/>
    <col min="16162" max="16162" width="4.140625" style="79" customWidth="1"/>
    <col min="16163" max="16163" width="5" style="79" customWidth="1"/>
    <col min="16164" max="16164" width="0.85546875" style="79" customWidth="1"/>
    <col min="16165" max="16165" width="7.140625" style="79" customWidth="1"/>
    <col min="16166" max="16384" width="11.42578125" style="79"/>
  </cols>
  <sheetData>
    <row r="1" spans="1:66" ht="9.75" customHeight="1">
      <c r="B1" s="2298" t="s">
        <v>173</v>
      </c>
      <c r="C1" s="2298"/>
      <c r="D1" s="2298"/>
      <c r="E1" s="2298"/>
      <c r="F1" s="2298"/>
      <c r="G1" s="2298"/>
      <c r="H1" s="2298"/>
      <c r="I1" s="2298"/>
      <c r="J1" s="2298"/>
      <c r="K1" s="2298"/>
      <c r="L1" s="2298"/>
      <c r="M1" s="2298"/>
      <c r="N1" s="2298"/>
      <c r="O1" s="2298"/>
      <c r="P1" s="2298"/>
      <c r="Q1" s="2298"/>
      <c r="R1" s="2298"/>
      <c r="S1" s="2298"/>
      <c r="T1" s="2298"/>
      <c r="U1" s="2298"/>
      <c r="V1" s="2298"/>
      <c r="W1" s="2298"/>
      <c r="X1" s="2298"/>
      <c r="Y1" s="2298"/>
      <c r="Z1" s="2298"/>
      <c r="AA1" s="2298"/>
      <c r="AB1" s="2298"/>
      <c r="AC1" s="2298"/>
      <c r="AD1" s="2298"/>
      <c r="AE1" s="2298"/>
      <c r="AF1" s="2298"/>
      <c r="AG1" s="2298"/>
      <c r="AH1" s="2298"/>
      <c r="AI1" s="2298"/>
    </row>
    <row r="2" spans="1:66" ht="9" customHeight="1">
      <c r="B2" s="2298"/>
      <c r="C2" s="2298"/>
      <c r="D2" s="2298"/>
      <c r="E2" s="2298"/>
      <c r="F2" s="2298"/>
      <c r="G2" s="2298"/>
      <c r="H2" s="2298"/>
      <c r="I2" s="2298"/>
      <c r="J2" s="2298"/>
      <c r="K2" s="2298"/>
      <c r="L2" s="2298"/>
      <c r="M2" s="2298"/>
      <c r="N2" s="2298"/>
      <c r="O2" s="2298"/>
      <c r="P2" s="2298"/>
      <c r="Q2" s="2298"/>
      <c r="R2" s="2298"/>
      <c r="S2" s="2298"/>
      <c r="T2" s="2298"/>
      <c r="U2" s="2298"/>
      <c r="V2" s="2298"/>
      <c r="W2" s="2298"/>
      <c r="X2" s="2298"/>
      <c r="Y2" s="2298"/>
      <c r="Z2" s="2298"/>
      <c r="AA2" s="2298"/>
      <c r="AB2" s="2298"/>
      <c r="AC2" s="2298"/>
      <c r="AD2" s="2298"/>
      <c r="AE2" s="2298"/>
      <c r="AF2" s="2298"/>
      <c r="AG2" s="2298"/>
      <c r="AH2" s="2298"/>
      <c r="AI2" s="2298"/>
      <c r="AJ2" s="440"/>
    </row>
    <row r="3" spans="1:66" ht="11.25" customHeight="1">
      <c r="B3" s="2298">
        <v>2018</v>
      </c>
      <c r="C3" s="2298"/>
      <c r="D3" s="2298"/>
      <c r="E3" s="2298"/>
      <c r="F3" s="2298"/>
      <c r="G3" s="2298"/>
      <c r="H3" s="2298"/>
      <c r="I3" s="2298"/>
      <c r="J3" s="2298"/>
      <c r="K3" s="2298"/>
      <c r="L3" s="2298"/>
      <c r="M3" s="2298"/>
      <c r="N3" s="2298"/>
      <c r="O3" s="2298"/>
      <c r="P3" s="2298"/>
      <c r="Q3" s="2298"/>
      <c r="R3" s="2298"/>
      <c r="S3" s="2298"/>
      <c r="T3" s="2298"/>
      <c r="U3" s="2298"/>
      <c r="V3" s="2298"/>
      <c r="W3" s="2298"/>
      <c r="X3" s="2298"/>
      <c r="Y3" s="2298"/>
      <c r="Z3" s="2298"/>
      <c r="AA3" s="2298"/>
      <c r="AB3" s="2298"/>
      <c r="AC3" s="2298"/>
      <c r="AD3" s="2298"/>
      <c r="AE3" s="2298"/>
      <c r="AF3" s="2298"/>
      <c r="AG3" s="2298"/>
      <c r="AH3" s="2298"/>
      <c r="AI3" s="2298"/>
      <c r="AJ3" s="440"/>
    </row>
    <row r="4" spans="1:66" ht="3.75" customHeight="1">
      <c r="B4" s="422"/>
      <c r="C4" s="422"/>
      <c r="D4" s="422"/>
      <c r="E4" s="441"/>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3"/>
      <c r="AG4" s="443"/>
      <c r="AH4" s="443"/>
      <c r="AI4" s="442"/>
    </row>
    <row r="5" spans="1:66" ht="5.25" customHeight="1">
      <c r="B5" s="444"/>
      <c r="C5" s="445"/>
      <c r="D5" s="446"/>
      <c r="E5" s="447"/>
      <c r="F5" s="386"/>
      <c r="G5" s="386"/>
      <c r="H5" s="386"/>
      <c r="I5" s="386"/>
      <c r="J5" s="386"/>
      <c r="K5" s="386"/>
      <c r="L5" s="386"/>
      <c r="M5" s="386"/>
      <c r="N5" s="386"/>
      <c r="O5" s="386"/>
      <c r="P5" s="386"/>
      <c r="Q5" s="386"/>
      <c r="R5" s="386"/>
      <c r="S5" s="386"/>
      <c r="T5" s="386"/>
      <c r="U5" s="386"/>
      <c r="V5" s="386"/>
      <c r="W5" s="386"/>
      <c r="X5" s="386"/>
      <c r="Y5" s="386"/>
      <c r="Z5" s="386"/>
      <c r="AA5" s="386"/>
      <c r="AB5" s="386"/>
      <c r="AC5" s="381"/>
      <c r="AD5" s="381"/>
      <c r="AE5" s="381"/>
      <c r="AF5" s="381"/>
      <c r="AG5" s="381"/>
      <c r="AH5" s="381"/>
      <c r="AI5" s="448" t="s">
        <v>174</v>
      </c>
    </row>
    <row r="6" spans="1:66" ht="10.5" customHeight="1">
      <c r="B6" s="2217" t="s">
        <v>122</v>
      </c>
      <c r="C6" s="2220" t="s">
        <v>78</v>
      </c>
      <c r="D6" s="449"/>
      <c r="E6" s="2308" t="s">
        <v>175</v>
      </c>
      <c r="F6" s="2308"/>
      <c r="G6" s="2308"/>
      <c r="H6" s="2308"/>
      <c r="I6" s="2308"/>
      <c r="J6" s="2308"/>
      <c r="K6" s="2308"/>
      <c r="L6" s="386"/>
      <c r="M6" s="2308" t="s">
        <v>176</v>
      </c>
      <c r="N6" s="2308"/>
      <c r="O6" s="2308"/>
      <c r="P6" s="2308"/>
      <c r="Q6" s="2308"/>
      <c r="R6" s="2308"/>
      <c r="S6" s="2308"/>
      <c r="T6" s="386"/>
      <c r="U6" s="2308" t="s">
        <v>177</v>
      </c>
      <c r="V6" s="2308"/>
      <c r="W6" s="2308"/>
      <c r="X6" s="2308"/>
      <c r="Y6" s="2308"/>
      <c r="Z6" s="2308"/>
      <c r="AA6" s="2308"/>
      <c r="AB6" s="386"/>
      <c r="AC6" s="2308" t="s">
        <v>178</v>
      </c>
      <c r="AD6" s="2308"/>
      <c r="AE6" s="2308"/>
      <c r="AF6" s="2308"/>
      <c r="AG6" s="2308"/>
      <c r="AH6" s="2308"/>
      <c r="AI6" s="2309"/>
      <c r="AJ6" s="89"/>
      <c r="AK6" s="177"/>
    </row>
    <row r="7" spans="1:66" ht="10.5" customHeight="1">
      <c r="B7" s="2217"/>
      <c r="C7" s="2220"/>
      <c r="D7" s="383"/>
      <c r="E7" s="2310" t="s">
        <v>103</v>
      </c>
      <c r="F7" s="2310"/>
      <c r="G7" s="2310"/>
      <c r="H7" s="450"/>
      <c r="I7" s="2310" t="s">
        <v>104</v>
      </c>
      <c r="J7" s="2310"/>
      <c r="K7" s="2310"/>
      <c r="L7" s="450"/>
      <c r="M7" s="2311" t="s">
        <v>103</v>
      </c>
      <c r="N7" s="2311"/>
      <c r="O7" s="2311"/>
      <c r="P7" s="450"/>
      <c r="Q7" s="2311" t="s">
        <v>104</v>
      </c>
      <c r="R7" s="2311"/>
      <c r="S7" s="2311"/>
      <c r="T7" s="450"/>
      <c r="U7" s="2311" t="s">
        <v>103</v>
      </c>
      <c r="V7" s="2311"/>
      <c r="W7" s="2311"/>
      <c r="X7" s="450"/>
      <c r="Y7" s="2311" t="s">
        <v>104</v>
      </c>
      <c r="Z7" s="2311"/>
      <c r="AA7" s="2311"/>
      <c r="AB7" s="450"/>
      <c r="AC7" s="2311" t="s">
        <v>103</v>
      </c>
      <c r="AD7" s="2311"/>
      <c r="AE7" s="2311"/>
      <c r="AF7" s="450"/>
      <c r="AG7" s="2311" t="s">
        <v>104</v>
      </c>
      <c r="AH7" s="2311"/>
      <c r="AI7" s="2312"/>
      <c r="AJ7" s="451"/>
      <c r="AK7" s="452"/>
      <c r="AL7" s="452"/>
      <c r="AM7" s="452"/>
      <c r="AN7" s="452"/>
      <c r="AO7" s="452"/>
      <c r="AP7" s="452"/>
      <c r="AQ7" s="452"/>
      <c r="AR7" s="452"/>
      <c r="AS7" s="452"/>
    </row>
    <row r="8" spans="1:66" ht="10.5" customHeight="1">
      <c r="B8" s="453"/>
      <c r="C8" s="388"/>
      <c r="D8" s="454"/>
      <c r="E8" s="455" t="s">
        <v>18</v>
      </c>
      <c r="F8" s="455" t="s">
        <v>19</v>
      </c>
      <c r="G8" s="455" t="s">
        <v>8</v>
      </c>
      <c r="H8" s="455"/>
      <c r="I8" s="456" t="s">
        <v>18</v>
      </c>
      <c r="J8" s="456" t="s">
        <v>19</v>
      </c>
      <c r="K8" s="455" t="s">
        <v>8</v>
      </c>
      <c r="L8" s="455"/>
      <c r="M8" s="455" t="s">
        <v>18</v>
      </c>
      <c r="N8" s="455" t="s">
        <v>19</v>
      </c>
      <c r="O8" s="455" t="s">
        <v>8</v>
      </c>
      <c r="P8" s="455"/>
      <c r="Q8" s="455" t="s">
        <v>18</v>
      </c>
      <c r="R8" s="455" t="s">
        <v>19</v>
      </c>
      <c r="S8" s="455" t="s">
        <v>8</v>
      </c>
      <c r="T8" s="455"/>
      <c r="U8" s="455" t="s">
        <v>18</v>
      </c>
      <c r="V8" s="455" t="s">
        <v>19</v>
      </c>
      <c r="W8" s="455" t="s">
        <v>8</v>
      </c>
      <c r="X8" s="455"/>
      <c r="Y8" s="455" t="s">
        <v>18</v>
      </c>
      <c r="Z8" s="455" t="s">
        <v>19</v>
      </c>
      <c r="AA8" s="455" t="s">
        <v>8</v>
      </c>
      <c r="AB8" s="455"/>
      <c r="AC8" s="455" t="s">
        <v>18</v>
      </c>
      <c r="AD8" s="455" t="s">
        <v>19</v>
      </c>
      <c r="AE8" s="455" t="s">
        <v>8</v>
      </c>
      <c r="AF8" s="455"/>
      <c r="AG8" s="455" t="s">
        <v>18</v>
      </c>
      <c r="AH8" s="455" t="s">
        <v>19</v>
      </c>
      <c r="AI8" s="457" t="s">
        <v>8</v>
      </c>
      <c r="AJ8" s="451"/>
      <c r="AK8" s="452"/>
      <c r="AL8" s="452"/>
      <c r="AM8" s="452"/>
      <c r="AN8" s="452"/>
      <c r="AO8" s="452"/>
      <c r="AP8" s="452"/>
      <c r="AQ8" s="452"/>
      <c r="AR8" s="452"/>
      <c r="AS8" s="452"/>
    </row>
    <row r="9" spans="1:66" s="461" customFormat="1" ht="12.75" customHeight="1">
      <c r="A9" s="374"/>
      <c r="B9" s="2213">
        <v>1401</v>
      </c>
      <c r="C9" s="50" t="s">
        <v>20</v>
      </c>
      <c r="D9" s="108"/>
      <c r="E9" s="458">
        <f>SUM(E10:E17)</f>
        <v>1</v>
      </c>
      <c r="F9" s="393">
        <f>SUM(F10:F17)</f>
        <v>0</v>
      </c>
      <c r="G9" s="393">
        <f>SUM(G10:G17)</f>
        <v>1</v>
      </c>
      <c r="H9" s="393"/>
      <c r="I9" s="393">
        <f>SUM(I10:I17)</f>
        <v>0</v>
      </c>
      <c r="J9" s="393">
        <f>SUM(J10:J17)</f>
        <v>0</v>
      </c>
      <c r="K9" s="393">
        <f>SUM(K10:K17)</f>
        <v>0</v>
      </c>
      <c r="L9" s="393"/>
      <c r="M9" s="393">
        <f>SUM(M10:M17)</f>
        <v>0</v>
      </c>
      <c r="N9" s="393">
        <f>SUM(N10:N17)</f>
        <v>0</v>
      </c>
      <c r="O9" s="393">
        <f>SUM(O10:O17)</f>
        <v>0</v>
      </c>
      <c r="P9" s="393"/>
      <c r="Q9" s="393">
        <f>SUM(Q10:Q17)</f>
        <v>1</v>
      </c>
      <c r="R9" s="393">
        <f>SUM(R10:R17)</f>
        <v>0</v>
      </c>
      <c r="S9" s="393">
        <f>SUM(S10:S17)</f>
        <v>1</v>
      </c>
      <c r="T9" s="393"/>
      <c r="U9" s="393">
        <f>SUM(U10:U17)</f>
        <v>0</v>
      </c>
      <c r="V9" s="393">
        <f>SUM(V10:V17)</f>
        <v>0</v>
      </c>
      <c r="W9" s="393">
        <f>SUM(W10:W17)</f>
        <v>0</v>
      </c>
      <c r="X9" s="393"/>
      <c r="Y9" s="393">
        <f>SUM(Y10:Y17)</f>
        <v>0</v>
      </c>
      <c r="Z9" s="393">
        <f>SUM(Z10:Z17)</f>
        <v>0</v>
      </c>
      <c r="AA9" s="393">
        <f>SUM(AA10:AA17)</f>
        <v>0</v>
      </c>
      <c r="AB9" s="393"/>
      <c r="AC9" s="393">
        <f>SUM(AC10:AC17)</f>
        <v>35</v>
      </c>
      <c r="AD9" s="393">
        <f>SUM(AD10:AD17)</f>
        <v>12</v>
      </c>
      <c r="AE9" s="393">
        <f>SUM(AE10:AE17)</f>
        <v>47</v>
      </c>
      <c r="AF9" s="393"/>
      <c r="AG9" s="393">
        <f>SUM(AG10:AG17)</f>
        <v>35</v>
      </c>
      <c r="AH9" s="393">
        <f>SUM(AH10:AH17)</f>
        <v>8</v>
      </c>
      <c r="AI9" s="459">
        <f>SUM(AI10:AI17)</f>
        <v>43</v>
      </c>
      <c r="AJ9" s="402"/>
      <c r="AK9" s="460"/>
      <c r="AL9" s="460"/>
    </row>
    <row r="10" spans="1:66" s="461" customFormat="1" ht="12" customHeight="1">
      <c r="A10" s="374"/>
      <c r="B10" s="2313"/>
      <c r="C10" s="368" t="s">
        <v>21</v>
      </c>
      <c r="D10" s="89"/>
      <c r="E10" s="396">
        <v>0</v>
      </c>
      <c r="F10" s="397">
        <v>0</v>
      </c>
      <c r="G10" s="397">
        <f t="shared" ref="G10:G17" si="0">SUM(E10:F10)</f>
        <v>0</v>
      </c>
      <c r="H10" s="397"/>
      <c r="I10" s="396">
        <v>0</v>
      </c>
      <c r="J10" s="397">
        <v>0</v>
      </c>
      <c r="K10" s="397">
        <f t="shared" ref="K10:K17" si="1">SUM(I10:J10)</f>
        <v>0</v>
      </c>
      <c r="L10" s="397"/>
      <c r="M10" s="396">
        <v>0</v>
      </c>
      <c r="N10" s="397">
        <v>0</v>
      </c>
      <c r="O10" s="397">
        <f t="shared" ref="O10:O17" si="2">SUM(M10:N10)</f>
        <v>0</v>
      </c>
      <c r="P10" s="397"/>
      <c r="Q10" s="396">
        <v>0</v>
      </c>
      <c r="R10" s="397">
        <v>0</v>
      </c>
      <c r="S10" s="397">
        <f>SUM(Q10:R10)</f>
        <v>0</v>
      </c>
      <c r="T10" s="397"/>
      <c r="U10" s="396">
        <v>0</v>
      </c>
      <c r="V10" s="397">
        <v>0</v>
      </c>
      <c r="W10" s="397">
        <f>SUM(U10:V10)</f>
        <v>0</v>
      </c>
      <c r="X10" s="397"/>
      <c r="Y10" s="396">
        <v>0</v>
      </c>
      <c r="Z10" s="396">
        <v>0</v>
      </c>
      <c r="AA10" s="397">
        <f t="shared" ref="AA10:AA17" si="3">SUM(Y10:Z10)</f>
        <v>0</v>
      </c>
      <c r="AB10" s="397"/>
      <c r="AC10" s="397">
        <v>14</v>
      </c>
      <c r="AD10" s="397">
        <v>6</v>
      </c>
      <c r="AE10" s="397">
        <f t="shared" ref="AE10:AE17" si="4">SUM(AC10:AD10)</f>
        <v>20</v>
      </c>
      <c r="AF10" s="397"/>
      <c r="AG10" s="397">
        <v>9</v>
      </c>
      <c r="AH10" s="397">
        <v>2</v>
      </c>
      <c r="AI10" s="462">
        <f t="shared" ref="AI10:AI17" si="5">SUM(AG10:AH10)</f>
        <v>11</v>
      </c>
      <c r="AJ10" s="402"/>
      <c r="AK10" s="460"/>
    </row>
    <row r="11" spans="1:66" s="464" customFormat="1" ht="12" customHeight="1">
      <c r="A11" s="398"/>
      <c r="B11" s="2313"/>
      <c r="C11" s="356" t="s">
        <v>22</v>
      </c>
      <c r="D11" s="89"/>
      <c r="E11" s="396">
        <v>0</v>
      </c>
      <c r="F11" s="397">
        <v>0</v>
      </c>
      <c r="G11" s="397">
        <f t="shared" si="0"/>
        <v>0</v>
      </c>
      <c r="H11" s="397"/>
      <c r="I11" s="396">
        <v>0</v>
      </c>
      <c r="J11" s="397">
        <v>0</v>
      </c>
      <c r="K11" s="397">
        <f t="shared" si="1"/>
        <v>0</v>
      </c>
      <c r="L11" s="397"/>
      <c r="M11" s="396">
        <v>0</v>
      </c>
      <c r="N11" s="397">
        <v>0</v>
      </c>
      <c r="O11" s="397">
        <f t="shared" si="2"/>
        <v>0</v>
      </c>
      <c r="P11" s="397"/>
      <c r="Q11" s="396">
        <v>0</v>
      </c>
      <c r="R11" s="397">
        <v>0</v>
      </c>
      <c r="S11" s="397">
        <f t="shared" ref="S11:S17" si="6">SUM(Q11:R11)</f>
        <v>0</v>
      </c>
      <c r="T11" s="397"/>
      <c r="U11" s="396">
        <v>0</v>
      </c>
      <c r="V11" s="397">
        <v>0</v>
      </c>
      <c r="W11" s="397">
        <f t="shared" ref="W11:W17" si="7">SUM(U11:V11)</f>
        <v>0</v>
      </c>
      <c r="X11" s="397"/>
      <c r="Y11" s="396">
        <v>0</v>
      </c>
      <c r="Z11" s="396">
        <v>0</v>
      </c>
      <c r="AA11" s="397">
        <f t="shared" si="3"/>
        <v>0</v>
      </c>
      <c r="AB11" s="397"/>
      <c r="AC11" s="397">
        <v>10</v>
      </c>
      <c r="AD11" s="397">
        <v>1</v>
      </c>
      <c r="AE11" s="397">
        <f t="shared" si="4"/>
        <v>11</v>
      </c>
      <c r="AF11" s="397"/>
      <c r="AG11" s="397">
        <v>11</v>
      </c>
      <c r="AH11" s="397">
        <v>4</v>
      </c>
      <c r="AI11" s="462">
        <f t="shared" si="5"/>
        <v>15</v>
      </c>
      <c r="AJ11" s="463"/>
      <c r="AK11" s="752"/>
      <c r="AL11" s="203"/>
      <c r="AM11" s="753"/>
      <c r="AN11" s="753"/>
      <c r="AO11" s="753"/>
      <c r="AP11" s="753"/>
      <c r="AQ11" s="753"/>
      <c r="AR11" s="753"/>
      <c r="AS11" s="753"/>
      <c r="AT11" s="753"/>
      <c r="AU11" s="753"/>
      <c r="AV11" s="753"/>
      <c r="AW11" s="753"/>
      <c r="AX11" s="753"/>
      <c r="AY11" s="753"/>
      <c r="AZ11" s="753"/>
      <c r="BA11" s="753"/>
      <c r="BB11" s="753"/>
      <c r="BC11" s="753"/>
      <c r="BD11" s="753"/>
      <c r="BE11" s="753"/>
      <c r="BF11" s="753"/>
      <c r="BG11" s="753"/>
      <c r="BH11" s="753"/>
      <c r="BI11" s="753"/>
      <c r="BJ11" s="753"/>
      <c r="BK11" s="753"/>
      <c r="BL11" s="753"/>
      <c r="BM11" s="753"/>
      <c r="BN11" s="753"/>
    </row>
    <row r="12" spans="1:66" s="466" customFormat="1" ht="12" customHeight="1">
      <c r="A12" s="398"/>
      <c r="B12" s="2313"/>
      <c r="C12" s="356" t="s">
        <v>23</v>
      </c>
      <c r="D12" s="89"/>
      <c r="E12" s="396">
        <v>1</v>
      </c>
      <c r="F12" s="397">
        <v>0</v>
      </c>
      <c r="G12" s="397">
        <f t="shared" si="0"/>
        <v>1</v>
      </c>
      <c r="H12" s="397"/>
      <c r="I12" s="396">
        <v>0</v>
      </c>
      <c r="J12" s="397">
        <v>0</v>
      </c>
      <c r="K12" s="397">
        <f t="shared" si="1"/>
        <v>0</v>
      </c>
      <c r="L12" s="397"/>
      <c r="M12" s="396">
        <v>0</v>
      </c>
      <c r="N12" s="397">
        <v>0</v>
      </c>
      <c r="O12" s="397">
        <f t="shared" si="2"/>
        <v>0</v>
      </c>
      <c r="P12" s="397"/>
      <c r="Q12" s="396">
        <v>1</v>
      </c>
      <c r="R12" s="397">
        <v>0</v>
      </c>
      <c r="S12" s="397">
        <f t="shared" si="6"/>
        <v>1</v>
      </c>
      <c r="T12" s="397"/>
      <c r="U12" s="396">
        <v>0</v>
      </c>
      <c r="V12" s="397">
        <v>0</v>
      </c>
      <c r="W12" s="397">
        <f t="shared" si="7"/>
        <v>0</v>
      </c>
      <c r="X12" s="397"/>
      <c r="Y12" s="396">
        <v>0</v>
      </c>
      <c r="Z12" s="396">
        <v>0</v>
      </c>
      <c r="AA12" s="397">
        <f t="shared" si="3"/>
        <v>0</v>
      </c>
      <c r="AB12" s="397"/>
      <c r="AC12" s="397">
        <v>7</v>
      </c>
      <c r="AD12" s="397">
        <v>2</v>
      </c>
      <c r="AE12" s="397">
        <f t="shared" si="4"/>
        <v>9</v>
      </c>
      <c r="AF12" s="397"/>
      <c r="AG12" s="397">
        <v>12</v>
      </c>
      <c r="AH12" s="397">
        <v>0</v>
      </c>
      <c r="AI12" s="462">
        <f t="shared" si="5"/>
        <v>12</v>
      </c>
      <c r="AJ12" s="463"/>
      <c r="AK12" s="752"/>
      <c r="AL12" s="203"/>
      <c r="AM12" s="753"/>
      <c r="AN12" s="753"/>
      <c r="AO12" s="753"/>
      <c r="AP12" s="753"/>
      <c r="AQ12" s="753"/>
      <c r="AR12" s="753"/>
      <c r="AS12" s="753"/>
      <c r="AT12" s="753"/>
      <c r="AU12" s="753"/>
      <c r="AV12" s="753"/>
      <c r="AW12" s="753"/>
      <c r="AX12" s="753"/>
      <c r="AY12" s="753"/>
      <c r="AZ12" s="753"/>
      <c r="BA12" s="753"/>
      <c r="BB12" s="753"/>
      <c r="BC12" s="753"/>
      <c r="BD12" s="753"/>
      <c r="BE12" s="753"/>
      <c r="BF12" s="753"/>
      <c r="BG12" s="753"/>
      <c r="BH12" s="753"/>
      <c r="BI12" s="753"/>
      <c r="BJ12" s="753"/>
      <c r="BK12" s="753"/>
      <c r="BL12" s="753"/>
      <c r="BM12" s="753"/>
      <c r="BN12" s="753"/>
    </row>
    <row r="13" spans="1:66" s="103" customFormat="1" ht="12" customHeight="1">
      <c r="A13" s="374"/>
      <c r="B13" s="2313"/>
      <c r="C13" s="368" t="s">
        <v>24</v>
      </c>
      <c r="D13" s="102"/>
      <c r="E13" s="396">
        <v>0</v>
      </c>
      <c r="F13" s="397">
        <v>0</v>
      </c>
      <c r="G13" s="397">
        <f t="shared" si="0"/>
        <v>0</v>
      </c>
      <c r="H13" s="397"/>
      <c r="I13" s="396">
        <v>0</v>
      </c>
      <c r="J13" s="397">
        <v>0</v>
      </c>
      <c r="K13" s="397">
        <f t="shared" si="1"/>
        <v>0</v>
      </c>
      <c r="L13" s="397"/>
      <c r="M13" s="396">
        <v>0</v>
      </c>
      <c r="N13" s="397">
        <v>0</v>
      </c>
      <c r="O13" s="397">
        <f t="shared" si="2"/>
        <v>0</v>
      </c>
      <c r="P13" s="397"/>
      <c r="Q13" s="396">
        <v>0</v>
      </c>
      <c r="R13" s="397">
        <v>0</v>
      </c>
      <c r="S13" s="397">
        <f t="shared" si="6"/>
        <v>0</v>
      </c>
      <c r="T13" s="397"/>
      <c r="U13" s="396">
        <v>0</v>
      </c>
      <c r="V13" s="397">
        <v>0</v>
      </c>
      <c r="W13" s="397">
        <f t="shared" si="7"/>
        <v>0</v>
      </c>
      <c r="X13" s="397"/>
      <c r="Y13" s="396">
        <v>0</v>
      </c>
      <c r="Z13" s="396">
        <v>0</v>
      </c>
      <c r="AA13" s="397">
        <f t="shared" si="3"/>
        <v>0</v>
      </c>
      <c r="AB13" s="397"/>
      <c r="AC13" s="397">
        <v>2</v>
      </c>
      <c r="AD13" s="397">
        <v>2</v>
      </c>
      <c r="AE13" s="397">
        <f t="shared" si="4"/>
        <v>4</v>
      </c>
      <c r="AF13" s="397"/>
      <c r="AG13" s="397">
        <v>1</v>
      </c>
      <c r="AH13" s="397">
        <v>1</v>
      </c>
      <c r="AI13" s="462">
        <f t="shared" si="5"/>
        <v>2</v>
      </c>
      <c r="AJ13" s="114"/>
      <c r="AK13" s="752"/>
      <c r="AL13" s="203"/>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row>
    <row r="14" spans="1:66" s="467" customFormat="1" ht="12" customHeight="1">
      <c r="A14" s="374"/>
      <c r="B14" s="2313"/>
      <c r="C14" s="368" t="s">
        <v>25</v>
      </c>
      <c r="D14" s="89"/>
      <c r="E14" s="396">
        <v>0</v>
      </c>
      <c r="F14" s="397">
        <v>0</v>
      </c>
      <c r="G14" s="397">
        <f t="shared" si="0"/>
        <v>0</v>
      </c>
      <c r="H14" s="397"/>
      <c r="I14" s="396">
        <v>0</v>
      </c>
      <c r="J14" s="397">
        <v>0</v>
      </c>
      <c r="K14" s="397">
        <f t="shared" si="1"/>
        <v>0</v>
      </c>
      <c r="L14" s="397"/>
      <c r="M14" s="396">
        <v>0</v>
      </c>
      <c r="N14" s="397">
        <v>0</v>
      </c>
      <c r="O14" s="397">
        <f t="shared" si="2"/>
        <v>0</v>
      </c>
      <c r="P14" s="397"/>
      <c r="Q14" s="396">
        <v>0</v>
      </c>
      <c r="R14" s="397">
        <v>0</v>
      </c>
      <c r="S14" s="397">
        <f t="shared" si="6"/>
        <v>0</v>
      </c>
      <c r="T14" s="397"/>
      <c r="U14" s="396">
        <v>0</v>
      </c>
      <c r="V14" s="397">
        <v>0</v>
      </c>
      <c r="W14" s="397">
        <f t="shared" si="7"/>
        <v>0</v>
      </c>
      <c r="X14" s="397"/>
      <c r="Y14" s="396">
        <v>0</v>
      </c>
      <c r="Z14" s="396">
        <v>0</v>
      </c>
      <c r="AA14" s="397">
        <f t="shared" si="3"/>
        <v>0</v>
      </c>
      <c r="AB14" s="397"/>
      <c r="AC14" s="397">
        <v>1</v>
      </c>
      <c r="AD14" s="397">
        <v>1</v>
      </c>
      <c r="AE14" s="397">
        <f t="shared" si="4"/>
        <v>2</v>
      </c>
      <c r="AF14" s="397"/>
      <c r="AG14" s="397">
        <v>1</v>
      </c>
      <c r="AH14" s="397">
        <v>1</v>
      </c>
      <c r="AI14" s="462">
        <f t="shared" si="5"/>
        <v>2</v>
      </c>
      <c r="AJ14" s="402"/>
      <c r="AK14" s="752"/>
      <c r="AL14" s="248"/>
      <c r="AM14" s="2"/>
      <c r="AN14" s="752"/>
      <c r="AO14" s="752"/>
      <c r="AP14" s="752"/>
      <c r="AQ14" s="248"/>
      <c r="AR14" s="248"/>
      <c r="AS14" s="248"/>
      <c r="AT14" s="248"/>
      <c r="AU14" s="248"/>
      <c r="AV14" s="248"/>
      <c r="AW14" s="248"/>
      <c r="AX14" s="248"/>
      <c r="AY14" s="248"/>
      <c r="AZ14" s="248"/>
      <c r="BA14" s="248"/>
      <c r="BB14" s="248"/>
      <c r="BC14" s="248"/>
      <c r="BD14" s="248"/>
      <c r="BE14" s="248"/>
      <c r="BF14" s="248"/>
      <c r="BG14" s="248"/>
      <c r="BH14" s="248"/>
      <c r="BI14" s="248"/>
      <c r="BJ14" s="248"/>
      <c r="BK14" s="248"/>
      <c r="BL14" s="248"/>
      <c r="BM14" s="248"/>
      <c r="BN14" s="248"/>
    </row>
    <row r="15" spans="1:66" s="467" customFormat="1" ht="12" customHeight="1">
      <c r="A15" s="374"/>
      <c r="B15" s="2313"/>
      <c r="C15" s="368" t="s">
        <v>179</v>
      </c>
      <c r="D15" s="89"/>
      <c r="E15" s="396">
        <v>0</v>
      </c>
      <c r="F15" s="397">
        <v>0</v>
      </c>
      <c r="G15" s="397">
        <f>SUM(E15:F15)</f>
        <v>0</v>
      </c>
      <c r="H15" s="397"/>
      <c r="I15" s="396">
        <v>0</v>
      </c>
      <c r="J15" s="397">
        <v>0</v>
      </c>
      <c r="K15" s="397">
        <v>0</v>
      </c>
      <c r="L15" s="397"/>
      <c r="M15" s="396">
        <v>0</v>
      </c>
      <c r="N15" s="397">
        <v>0</v>
      </c>
      <c r="O15" s="397">
        <v>0</v>
      </c>
      <c r="P15" s="397"/>
      <c r="Q15" s="396">
        <v>0</v>
      </c>
      <c r="R15" s="397">
        <v>0</v>
      </c>
      <c r="S15" s="397">
        <f t="shared" si="6"/>
        <v>0</v>
      </c>
      <c r="T15" s="397"/>
      <c r="U15" s="396">
        <v>0</v>
      </c>
      <c r="V15" s="397">
        <v>0</v>
      </c>
      <c r="W15" s="397">
        <f t="shared" si="7"/>
        <v>0</v>
      </c>
      <c r="X15" s="397"/>
      <c r="Y15" s="396">
        <v>0</v>
      </c>
      <c r="Z15" s="396">
        <v>0</v>
      </c>
      <c r="AA15" s="397">
        <v>0</v>
      </c>
      <c r="AB15" s="397"/>
      <c r="AC15" s="397">
        <v>1</v>
      </c>
      <c r="AD15" s="397">
        <v>0</v>
      </c>
      <c r="AE15" s="397">
        <f>SUM(AC15:AD15)</f>
        <v>1</v>
      </c>
      <c r="AF15" s="397"/>
      <c r="AG15" s="397">
        <v>0</v>
      </c>
      <c r="AH15" s="397">
        <v>0</v>
      </c>
      <c r="AI15" s="462">
        <f>SUM(AG15:AH15)</f>
        <v>0</v>
      </c>
      <c r="AJ15" s="402"/>
      <c r="AK15" s="752"/>
      <c r="AL15" s="248"/>
      <c r="AM15" s="2"/>
      <c r="AN15" s="752"/>
      <c r="AO15" s="752"/>
      <c r="AP15" s="752"/>
      <c r="AQ15" s="248"/>
      <c r="AR15" s="248"/>
      <c r="AS15" s="248"/>
      <c r="AT15" s="248"/>
      <c r="AU15" s="248"/>
      <c r="AV15" s="248"/>
      <c r="AW15" s="248"/>
      <c r="AX15" s="248"/>
      <c r="AY15" s="248"/>
      <c r="AZ15" s="248"/>
      <c r="BA15" s="248"/>
      <c r="BB15" s="248"/>
      <c r="BC15" s="248"/>
      <c r="BD15" s="248"/>
      <c r="BE15" s="248"/>
      <c r="BF15" s="248"/>
      <c r="BG15" s="248"/>
      <c r="BH15" s="248"/>
      <c r="BI15" s="248"/>
      <c r="BJ15" s="248"/>
      <c r="BK15" s="248"/>
      <c r="BL15" s="248"/>
      <c r="BM15" s="248"/>
      <c r="BN15" s="248"/>
    </row>
    <row r="16" spans="1:66" s="467" customFormat="1" ht="12" customHeight="1">
      <c r="A16" s="374"/>
      <c r="B16" s="2313"/>
      <c r="C16" s="368" t="s">
        <v>27</v>
      </c>
      <c r="D16" s="89"/>
      <c r="E16" s="396">
        <v>0</v>
      </c>
      <c r="F16" s="397">
        <v>0</v>
      </c>
      <c r="G16" s="397">
        <f>SUM(E16:F16)</f>
        <v>0</v>
      </c>
      <c r="H16" s="397"/>
      <c r="I16" s="396">
        <v>0</v>
      </c>
      <c r="J16" s="397">
        <v>0</v>
      </c>
      <c r="K16" s="397">
        <v>0</v>
      </c>
      <c r="L16" s="397"/>
      <c r="M16" s="396">
        <v>0</v>
      </c>
      <c r="N16" s="397">
        <v>0</v>
      </c>
      <c r="O16" s="397">
        <v>0</v>
      </c>
      <c r="P16" s="397"/>
      <c r="Q16" s="396">
        <v>0</v>
      </c>
      <c r="R16" s="397">
        <v>0</v>
      </c>
      <c r="S16" s="397">
        <f t="shared" si="6"/>
        <v>0</v>
      </c>
      <c r="T16" s="397"/>
      <c r="U16" s="396">
        <v>0</v>
      </c>
      <c r="V16" s="397">
        <v>0</v>
      </c>
      <c r="W16" s="397">
        <f t="shared" si="7"/>
        <v>0</v>
      </c>
      <c r="X16" s="397"/>
      <c r="Y16" s="396">
        <v>0</v>
      </c>
      <c r="Z16" s="396">
        <v>0</v>
      </c>
      <c r="AA16" s="397">
        <v>0</v>
      </c>
      <c r="AB16" s="397"/>
      <c r="AC16" s="397">
        <v>0</v>
      </c>
      <c r="AD16" s="397">
        <v>0</v>
      </c>
      <c r="AE16" s="397">
        <f>SUM(AC16:AD16)</f>
        <v>0</v>
      </c>
      <c r="AF16" s="397"/>
      <c r="AG16" s="397">
        <v>0</v>
      </c>
      <c r="AH16" s="397">
        <v>0</v>
      </c>
      <c r="AI16" s="462">
        <f>SUM(AG16:AH16)</f>
        <v>0</v>
      </c>
      <c r="AJ16" s="402"/>
      <c r="AK16" s="752"/>
      <c r="AL16" s="248"/>
      <c r="AM16" s="2"/>
      <c r="AN16" s="752"/>
      <c r="AO16" s="752"/>
      <c r="AP16" s="752"/>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row>
    <row r="17" spans="1:66" s="467" customFormat="1" ht="12" customHeight="1">
      <c r="A17" s="374"/>
      <c r="B17" s="2313"/>
      <c r="C17" s="368" t="s">
        <v>127</v>
      </c>
      <c r="D17" s="89"/>
      <c r="E17" s="396">
        <v>0</v>
      </c>
      <c r="F17" s="397">
        <v>0</v>
      </c>
      <c r="G17" s="397">
        <f t="shared" si="0"/>
        <v>0</v>
      </c>
      <c r="H17" s="397"/>
      <c r="I17" s="396">
        <v>0</v>
      </c>
      <c r="J17" s="397">
        <v>0</v>
      </c>
      <c r="K17" s="397">
        <f t="shared" si="1"/>
        <v>0</v>
      </c>
      <c r="L17" s="397"/>
      <c r="M17" s="396">
        <v>0</v>
      </c>
      <c r="N17" s="397">
        <v>0</v>
      </c>
      <c r="O17" s="397">
        <f t="shared" si="2"/>
        <v>0</v>
      </c>
      <c r="P17" s="397"/>
      <c r="Q17" s="396">
        <v>0</v>
      </c>
      <c r="R17" s="397">
        <v>0</v>
      </c>
      <c r="S17" s="397">
        <f t="shared" si="6"/>
        <v>0</v>
      </c>
      <c r="T17" s="397"/>
      <c r="U17" s="396">
        <v>0</v>
      </c>
      <c r="V17" s="397">
        <v>0</v>
      </c>
      <c r="W17" s="397">
        <f t="shared" si="7"/>
        <v>0</v>
      </c>
      <c r="X17" s="397"/>
      <c r="Y17" s="396">
        <v>0</v>
      </c>
      <c r="Z17" s="396">
        <v>0</v>
      </c>
      <c r="AA17" s="397">
        <f t="shared" si="3"/>
        <v>0</v>
      </c>
      <c r="AB17" s="397"/>
      <c r="AC17" s="397">
        <v>0</v>
      </c>
      <c r="AD17" s="397">
        <v>0</v>
      </c>
      <c r="AE17" s="397">
        <f t="shared" si="4"/>
        <v>0</v>
      </c>
      <c r="AF17" s="397"/>
      <c r="AG17" s="397">
        <v>1</v>
      </c>
      <c r="AH17" s="397">
        <v>0</v>
      </c>
      <c r="AI17" s="462">
        <f t="shared" si="5"/>
        <v>1</v>
      </c>
      <c r="AJ17" s="402"/>
      <c r="AK17" s="752"/>
      <c r="AL17" s="248"/>
      <c r="AM17" s="2"/>
      <c r="AN17" s="752"/>
      <c r="AO17" s="752"/>
      <c r="AP17" s="752"/>
      <c r="AQ17" s="248"/>
      <c r="AR17" s="248"/>
      <c r="AS17" s="248"/>
      <c r="AT17" s="248"/>
      <c r="AU17" s="248"/>
      <c r="AV17" s="248"/>
      <c r="AW17" s="248"/>
      <c r="AX17" s="248"/>
      <c r="AY17" s="248"/>
      <c r="AZ17" s="248"/>
      <c r="BA17" s="248"/>
      <c r="BB17" s="248"/>
      <c r="BC17" s="248"/>
      <c r="BD17" s="248"/>
      <c r="BE17" s="248"/>
      <c r="BF17" s="248"/>
      <c r="BG17" s="248"/>
      <c r="BH17" s="248"/>
      <c r="BI17" s="248"/>
      <c r="BJ17" s="248"/>
      <c r="BK17" s="248"/>
      <c r="BL17" s="248"/>
      <c r="BM17" s="248"/>
      <c r="BN17" s="248"/>
    </row>
    <row r="18" spans="1:66" s="461" customFormat="1" ht="12.75" customHeight="1">
      <c r="A18" s="374"/>
      <c r="B18" s="2204">
        <v>1402</v>
      </c>
      <c r="C18" s="29" t="s">
        <v>29</v>
      </c>
      <c r="D18" s="123"/>
      <c r="E18" s="319">
        <f>SUM(E19:E27)</f>
        <v>0</v>
      </c>
      <c r="F18" s="319">
        <f>SUM(F19:F27)</f>
        <v>1</v>
      </c>
      <c r="G18" s="405">
        <f>SUM(E18:F18)</f>
        <v>1</v>
      </c>
      <c r="H18" s="405">
        <f t="shared" ref="H18:AH18" si="8">SUM(H19:H27)</f>
        <v>0</v>
      </c>
      <c r="I18" s="405">
        <f t="shared" si="8"/>
        <v>0</v>
      </c>
      <c r="J18" s="405">
        <f t="shared" si="8"/>
        <v>0</v>
      </c>
      <c r="K18" s="405">
        <f>SUM(I18:J18)</f>
        <v>0</v>
      </c>
      <c r="L18" s="405">
        <f t="shared" si="8"/>
        <v>0</v>
      </c>
      <c r="M18" s="405">
        <f t="shared" si="8"/>
        <v>0</v>
      </c>
      <c r="N18" s="405">
        <f t="shared" si="8"/>
        <v>0</v>
      </c>
      <c r="O18" s="405">
        <f>SUM(M18:N18)</f>
        <v>0</v>
      </c>
      <c r="P18" s="405">
        <f t="shared" si="8"/>
        <v>0</v>
      </c>
      <c r="Q18" s="405">
        <f t="shared" si="8"/>
        <v>0</v>
      </c>
      <c r="R18" s="405">
        <f t="shared" si="8"/>
        <v>0</v>
      </c>
      <c r="S18" s="405">
        <f>SUM(Q18:R18)</f>
        <v>0</v>
      </c>
      <c r="T18" s="405">
        <f t="shared" si="8"/>
        <v>0</v>
      </c>
      <c r="U18" s="405">
        <f t="shared" si="8"/>
        <v>0</v>
      </c>
      <c r="V18" s="405">
        <f t="shared" si="8"/>
        <v>0</v>
      </c>
      <c r="W18" s="405">
        <f>SUM(U18:V18)</f>
        <v>0</v>
      </c>
      <c r="X18" s="405">
        <f t="shared" si="8"/>
        <v>0</v>
      </c>
      <c r="Y18" s="405">
        <f t="shared" si="8"/>
        <v>0</v>
      </c>
      <c r="Z18" s="405">
        <f t="shared" si="8"/>
        <v>0</v>
      </c>
      <c r="AA18" s="405">
        <f>SUM(Y18:Z18)</f>
        <v>0</v>
      </c>
      <c r="AB18" s="405">
        <f t="shared" si="8"/>
        <v>0</v>
      </c>
      <c r="AC18" s="405">
        <f t="shared" si="8"/>
        <v>24</v>
      </c>
      <c r="AD18" s="405">
        <f t="shared" si="8"/>
        <v>16</v>
      </c>
      <c r="AE18" s="405">
        <f>SUM(AC18:AD18)</f>
        <v>40</v>
      </c>
      <c r="AF18" s="405">
        <f t="shared" si="8"/>
        <v>0</v>
      </c>
      <c r="AG18" s="405">
        <f t="shared" si="8"/>
        <v>31</v>
      </c>
      <c r="AH18" s="405">
        <f t="shared" si="8"/>
        <v>28</v>
      </c>
      <c r="AI18" s="468">
        <f>SUM(AG18:AH18)</f>
        <v>59</v>
      </c>
      <c r="AJ18" s="402"/>
      <c r="AK18" s="752"/>
      <c r="AL18" s="752"/>
      <c r="AM18" s="248"/>
      <c r="AN18" s="248"/>
      <c r="AO18" s="248"/>
      <c r="AP18" s="248"/>
      <c r="AQ18" s="248"/>
      <c r="AR18" s="248"/>
      <c r="AS18" s="248"/>
      <c r="AT18" s="248"/>
      <c r="AU18" s="248"/>
      <c r="AV18" s="248"/>
      <c r="AW18" s="248"/>
      <c r="AX18" s="248"/>
      <c r="AY18" s="248"/>
      <c r="AZ18" s="248"/>
      <c r="BA18" s="248"/>
      <c r="BB18" s="248"/>
      <c r="BC18" s="248"/>
      <c r="BD18" s="248"/>
      <c r="BE18" s="248"/>
      <c r="BF18" s="248"/>
      <c r="BG18" s="248"/>
      <c r="BH18" s="248"/>
      <c r="BI18" s="248"/>
      <c r="BJ18" s="248"/>
      <c r="BK18" s="248"/>
      <c r="BL18" s="248"/>
      <c r="BM18" s="248"/>
      <c r="BN18" s="248"/>
    </row>
    <row r="19" spans="1:66" s="103" customFormat="1" ht="12" customHeight="1">
      <c r="A19" s="374"/>
      <c r="B19" s="2205"/>
      <c r="C19" s="356" t="s">
        <v>114</v>
      </c>
      <c r="D19" s="89"/>
      <c r="E19" s="396">
        <v>0</v>
      </c>
      <c r="F19" s="397">
        <v>0</v>
      </c>
      <c r="G19" s="397">
        <f>SUM(E19:F19)</f>
        <v>0</v>
      </c>
      <c r="H19" s="397"/>
      <c r="I19" s="396">
        <v>0</v>
      </c>
      <c r="J19" s="397">
        <v>0</v>
      </c>
      <c r="K19" s="397">
        <f>SUM(I19:J19)</f>
        <v>0</v>
      </c>
      <c r="L19" s="397"/>
      <c r="M19" s="396">
        <v>0</v>
      </c>
      <c r="N19" s="397">
        <v>0</v>
      </c>
      <c r="O19" s="397">
        <f>SUM(M19:N19)</f>
        <v>0</v>
      </c>
      <c r="P19" s="397"/>
      <c r="Q19" s="396">
        <v>0</v>
      </c>
      <c r="R19" s="397">
        <v>0</v>
      </c>
      <c r="S19" s="397">
        <f>SUM(Q19:R19)</f>
        <v>0</v>
      </c>
      <c r="T19" s="397"/>
      <c r="U19" s="396">
        <v>0</v>
      </c>
      <c r="V19" s="397">
        <v>0</v>
      </c>
      <c r="W19" s="397">
        <f>SUM(U19:V19)</f>
        <v>0</v>
      </c>
      <c r="X19" s="397"/>
      <c r="Y19" s="396">
        <v>0</v>
      </c>
      <c r="Z19" s="396">
        <v>0</v>
      </c>
      <c r="AA19" s="397">
        <f>SUM(Y19:Z19)</f>
        <v>0</v>
      </c>
      <c r="AB19" s="397"/>
      <c r="AC19" s="397">
        <v>7</v>
      </c>
      <c r="AD19" s="397">
        <v>2</v>
      </c>
      <c r="AE19" s="397">
        <f t="shared" ref="AE19:AE27" si="9">SUM(AC19:AD19)</f>
        <v>9</v>
      </c>
      <c r="AF19" s="397"/>
      <c r="AG19" s="397">
        <v>23</v>
      </c>
      <c r="AH19" s="397">
        <v>12</v>
      </c>
      <c r="AI19" s="462">
        <f t="shared" ref="AI19:AI27" si="10">SUM(AG19:AH19)</f>
        <v>35</v>
      </c>
      <c r="AJ19" s="80"/>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row>
    <row r="20" spans="1:66" s="103" customFormat="1" ht="12" customHeight="1">
      <c r="A20" s="374"/>
      <c r="B20" s="2205"/>
      <c r="C20" s="356" t="s">
        <v>31</v>
      </c>
      <c r="D20" s="89"/>
      <c r="E20" s="396">
        <v>0</v>
      </c>
      <c r="F20" s="397">
        <v>0</v>
      </c>
      <c r="G20" s="397">
        <f t="shared" ref="G20:G27" si="11">SUM(E20:F20)</f>
        <v>0</v>
      </c>
      <c r="H20" s="397"/>
      <c r="I20" s="396">
        <v>0</v>
      </c>
      <c r="J20" s="397">
        <v>0</v>
      </c>
      <c r="K20" s="397">
        <f t="shared" ref="K20:K27" si="12">SUM(I20:J20)</f>
        <v>0</v>
      </c>
      <c r="L20" s="397"/>
      <c r="M20" s="396">
        <v>0</v>
      </c>
      <c r="N20" s="397">
        <v>0</v>
      </c>
      <c r="O20" s="397">
        <f t="shared" ref="O20:O27" si="13">SUM(M20:N20)</f>
        <v>0</v>
      </c>
      <c r="P20" s="397"/>
      <c r="Q20" s="396">
        <v>0</v>
      </c>
      <c r="R20" s="397">
        <v>0</v>
      </c>
      <c r="S20" s="397">
        <f t="shared" ref="S20:S27" si="14">SUM(Q20:R20)</f>
        <v>0</v>
      </c>
      <c r="T20" s="397"/>
      <c r="U20" s="396">
        <v>0</v>
      </c>
      <c r="V20" s="397">
        <v>0</v>
      </c>
      <c r="W20" s="397">
        <f t="shared" ref="W20:W27" si="15">SUM(U20:V20)</f>
        <v>0</v>
      </c>
      <c r="X20" s="397"/>
      <c r="Y20" s="396">
        <v>0</v>
      </c>
      <c r="Z20" s="396">
        <v>0</v>
      </c>
      <c r="AA20" s="397">
        <f t="shared" ref="AA20:AA27" si="16">SUM(Y20:Z20)</f>
        <v>0</v>
      </c>
      <c r="AB20" s="397"/>
      <c r="AC20" s="397">
        <v>9</v>
      </c>
      <c r="AD20" s="397">
        <v>5</v>
      </c>
      <c r="AE20" s="397">
        <f t="shared" si="9"/>
        <v>14</v>
      </c>
      <c r="AF20" s="397"/>
      <c r="AG20" s="397">
        <v>1</v>
      </c>
      <c r="AH20" s="397">
        <v>0</v>
      </c>
      <c r="AI20" s="462">
        <f t="shared" si="10"/>
        <v>1</v>
      </c>
      <c r="AJ20" s="80"/>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row>
    <row r="21" spans="1:66" s="103" customFormat="1" ht="12" customHeight="1">
      <c r="A21" s="374"/>
      <c r="B21" s="2205"/>
      <c r="C21" s="356" t="s">
        <v>32</v>
      </c>
      <c r="D21" s="89"/>
      <c r="E21" s="396">
        <v>0</v>
      </c>
      <c r="F21" s="397">
        <v>1</v>
      </c>
      <c r="G21" s="397">
        <f t="shared" si="11"/>
        <v>1</v>
      </c>
      <c r="H21" s="397"/>
      <c r="I21" s="396">
        <v>0</v>
      </c>
      <c r="J21" s="397">
        <v>0</v>
      </c>
      <c r="K21" s="397">
        <f t="shared" si="12"/>
        <v>0</v>
      </c>
      <c r="L21" s="397"/>
      <c r="M21" s="396">
        <v>0</v>
      </c>
      <c r="N21" s="397">
        <v>0</v>
      </c>
      <c r="O21" s="397">
        <f t="shared" si="13"/>
        <v>0</v>
      </c>
      <c r="P21" s="397"/>
      <c r="Q21" s="396">
        <v>0</v>
      </c>
      <c r="R21" s="397">
        <v>0</v>
      </c>
      <c r="S21" s="397">
        <f t="shared" si="14"/>
        <v>0</v>
      </c>
      <c r="T21" s="397"/>
      <c r="U21" s="396">
        <v>0</v>
      </c>
      <c r="V21" s="397">
        <v>0</v>
      </c>
      <c r="W21" s="397">
        <f t="shared" si="15"/>
        <v>0</v>
      </c>
      <c r="X21" s="397"/>
      <c r="Y21" s="396">
        <v>0</v>
      </c>
      <c r="Z21" s="396">
        <v>0</v>
      </c>
      <c r="AA21" s="397">
        <f t="shared" si="16"/>
        <v>0</v>
      </c>
      <c r="AB21" s="397"/>
      <c r="AC21" s="397">
        <v>3</v>
      </c>
      <c r="AD21" s="397">
        <v>5</v>
      </c>
      <c r="AE21" s="397">
        <f t="shared" si="9"/>
        <v>8</v>
      </c>
      <c r="AF21" s="397"/>
      <c r="AG21" s="397">
        <v>2</v>
      </c>
      <c r="AH21" s="397">
        <v>8</v>
      </c>
      <c r="AI21" s="462">
        <f t="shared" si="10"/>
        <v>10</v>
      </c>
      <c r="AJ21" s="80"/>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row>
    <row r="22" spans="1:66" s="103" customFormat="1" ht="12" customHeight="1">
      <c r="A22" s="374"/>
      <c r="B22" s="2205"/>
      <c r="C22" s="356" t="s">
        <v>131</v>
      </c>
      <c r="D22" s="89"/>
      <c r="E22" s="396">
        <v>0</v>
      </c>
      <c r="F22" s="397">
        <v>0</v>
      </c>
      <c r="G22" s="397">
        <f t="shared" si="11"/>
        <v>0</v>
      </c>
      <c r="H22" s="397"/>
      <c r="I22" s="396">
        <v>0</v>
      </c>
      <c r="J22" s="397">
        <v>0</v>
      </c>
      <c r="K22" s="397">
        <f t="shared" si="12"/>
        <v>0</v>
      </c>
      <c r="L22" s="397"/>
      <c r="M22" s="396">
        <v>0</v>
      </c>
      <c r="N22" s="397">
        <v>0</v>
      </c>
      <c r="O22" s="397">
        <f t="shared" si="13"/>
        <v>0</v>
      </c>
      <c r="P22" s="397"/>
      <c r="Q22" s="396">
        <v>0</v>
      </c>
      <c r="R22" s="397">
        <v>0</v>
      </c>
      <c r="S22" s="397">
        <f t="shared" si="14"/>
        <v>0</v>
      </c>
      <c r="T22" s="397"/>
      <c r="U22" s="396">
        <v>0</v>
      </c>
      <c r="V22" s="397">
        <v>0</v>
      </c>
      <c r="W22" s="397">
        <f t="shared" si="15"/>
        <v>0</v>
      </c>
      <c r="X22" s="397"/>
      <c r="Y22" s="396">
        <v>0</v>
      </c>
      <c r="Z22" s="396">
        <v>0</v>
      </c>
      <c r="AA22" s="397">
        <f t="shared" si="16"/>
        <v>0</v>
      </c>
      <c r="AB22" s="397"/>
      <c r="AC22" s="397">
        <v>4</v>
      </c>
      <c r="AD22" s="397">
        <v>1</v>
      </c>
      <c r="AE22" s="397">
        <f t="shared" si="9"/>
        <v>5</v>
      </c>
      <c r="AF22" s="397"/>
      <c r="AG22" s="397">
        <v>3</v>
      </c>
      <c r="AH22" s="397">
        <v>3</v>
      </c>
      <c r="AI22" s="462">
        <f t="shared" si="10"/>
        <v>6</v>
      </c>
      <c r="AJ22" s="80"/>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row>
    <row r="23" spans="1:66" s="103" customFormat="1" ht="12" customHeight="1">
      <c r="A23" s="374"/>
      <c r="B23" s="2205"/>
      <c r="C23" s="356" t="s">
        <v>132</v>
      </c>
      <c r="D23" s="89"/>
      <c r="E23" s="396">
        <v>0</v>
      </c>
      <c r="F23" s="397">
        <v>0</v>
      </c>
      <c r="G23" s="397">
        <f t="shared" si="11"/>
        <v>0</v>
      </c>
      <c r="H23" s="397"/>
      <c r="I23" s="396">
        <v>0</v>
      </c>
      <c r="J23" s="397">
        <v>0</v>
      </c>
      <c r="K23" s="397">
        <f t="shared" si="12"/>
        <v>0</v>
      </c>
      <c r="L23" s="397"/>
      <c r="M23" s="396">
        <v>0</v>
      </c>
      <c r="N23" s="397">
        <v>0</v>
      </c>
      <c r="O23" s="397">
        <f t="shared" si="13"/>
        <v>0</v>
      </c>
      <c r="P23" s="397"/>
      <c r="Q23" s="396">
        <v>0</v>
      </c>
      <c r="R23" s="397">
        <v>0</v>
      </c>
      <c r="S23" s="397">
        <f t="shared" si="14"/>
        <v>0</v>
      </c>
      <c r="T23" s="397"/>
      <c r="U23" s="396">
        <v>0</v>
      </c>
      <c r="V23" s="397">
        <v>0</v>
      </c>
      <c r="W23" s="397">
        <f t="shared" si="15"/>
        <v>0</v>
      </c>
      <c r="X23" s="397"/>
      <c r="Y23" s="396">
        <v>0</v>
      </c>
      <c r="Z23" s="396">
        <v>0</v>
      </c>
      <c r="AA23" s="397">
        <f t="shared" si="16"/>
        <v>0</v>
      </c>
      <c r="AB23" s="397"/>
      <c r="AC23" s="397">
        <v>0</v>
      </c>
      <c r="AD23" s="397">
        <v>1</v>
      </c>
      <c r="AE23" s="397">
        <f t="shared" si="9"/>
        <v>1</v>
      </c>
      <c r="AF23" s="397"/>
      <c r="AG23" s="397">
        <v>0</v>
      </c>
      <c r="AH23" s="397">
        <v>0</v>
      </c>
      <c r="AI23" s="462">
        <f t="shared" si="10"/>
        <v>0</v>
      </c>
      <c r="AJ23" s="80"/>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row>
    <row r="24" spans="1:66" s="103" customFormat="1" ht="12" customHeight="1">
      <c r="A24" s="374"/>
      <c r="B24" s="2205"/>
      <c r="C24" s="356" t="s">
        <v>35</v>
      </c>
      <c r="D24" s="89"/>
      <c r="E24" s="396">
        <v>0</v>
      </c>
      <c r="F24" s="397">
        <v>0</v>
      </c>
      <c r="G24" s="397">
        <f t="shared" si="11"/>
        <v>0</v>
      </c>
      <c r="H24" s="397"/>
      <c r="I24" s="396">
        <v>0</v>
      </c>
      <c r="J24" s="397">
        <v>0</v>
      </c>
      <c r="K24" s="397">
        <f t="shared" si="12"/>
        <v>0</v>
      </c>
      <c r="L24" s="397"/>
      <c r="M24" s="396">
        <v>0</v>
      </c>
      <c r="N24" s="397">
        <v>0</v>
      </c>
      <c r="O24" s="397">
        <f t="shared" si="13"/>
        <v>0</v>
      </c>
      <c r="P24" s="397"/>
      <c r="Q24" s="396">
        <v>0</v>
      </c>
      <c r="R24" s="397">
        <v>0</v>
      </c>
      <c r="S24" s="397">
        <f t="shared" si="14"/>
        <v>0</v>
      </c>
      <c r="T24" s="397"/>
      <c r="U24" s="396">
        <v>0</v>
      </c>
      <c r="V24" s="397">
        <v>0</v>
      </c>
      <c r="W24" s="397">
        <f t="shared" si="15"/>
        <v>0</v>
      </c>
      <c r="X24" s="397"/>
      <c r="Y24" s="396">
        <v>0</v>
      </c>
      <c r="Z24" s="396">
        <v>0</v>
      </c>
      <c r="AA24" s="397">
        <f t="shared" si="16"/>
        <v>0</v>
      </c>
      <c r="AB24" s="397"/>
      <c r="AC24" s="397">
        <v>1</v>
      </c>
      <c r="AD24" s="397">
        <v>1</v>
      </c>
      <c r="AE24" s="397">
        <f t="shared" si="9"/>
        <v>2</v>
      </c>
      <c r="AF24" s="397"/>
      <c r="AG24" s="397">
        <v>0</v>
      </c>
      <c r="AH24" s="397">
        <v>2</v>
      </c>
      <c r="AI24" s="462">
        <f t="shared" si="10"/>
        <v>2</v>
      </c>
      <c r="AJ24" s="80"/>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row>
    <row r="25" spans="1:66" s="103" customFormat="1" ht="12" customHeight="1">
      <c r="A25" s="374"/>
      <c r="B25" s="2205"/>
      <c r="C25" s="356" t="s">
        <v>133</v>
      </c>
      <c r="D25" s="89"/>
      <c r="E25" s="396">
        <v>0</v>
      </c>
      <c r="F25" s="397">
        <v>0</v>
      </c>
      <c r="G25" s="397">
        <f t="shared" si="11"/>
        <v>0</v>
      </c>
      <c r="H25" s="397"/>
      <c r="I25" s="396">
        <v>0</v>
      </c>
      <c r="J25" s="397">
        <v>0</v>
      </c>
      <c r="K25" s="397">
        <f t="shared" si="12"/>
        <v>0</v>
      </c>
      <c r="L25" s="397"/>
      <c r="M25" s="396">
        <v>0</v>
      </c>
      <c r="N25" s="397">
        <v>0</v>
      </c>
      <c r="O25" s="397">
        <f t="shared" si="13"/>
        <v>0</v>
      </c>
      <c r="P25" s="397"/>
      <c r="Q25" s="396">
        <v>0</v>
      </c>
      <c r="R25" s="397">
        <v>0</v>
      </c>
      <c r="S25" s="397">
        <f t="shared" si="14"/>
        <v>0</v>
      </c>
      <c r="T25" s="397"/>
      <c r="U25" s="396">
        <v>0</v>
      </c>
      <c r="V25" s="397">
        <v>0</v>
      </c>
      <c r="W25" s="397">
        <f t="shared" si="15"/>
        <v>0</v>
      </c>
      <c r="X25" s="397"/>
      <c r="Y25" s="396">
        <v>0</v>
      </c>
      <c r="Z25" s="396">
        <v>0</v>
      </c>
      <c r="AA25" s="397">
        <f t="shared" si="16"/>
        <v>0</v>
      </c>
      <c r="AB25" s="397"/>
      <c r="AC25" s="397">
        <v>0</v>
      </c>
      <c r="AD25" s="397">
        <v>1</v>
      </c>
      <c r="AE25" s="397">
        <f t="shared" si="9"/>
        <v>1</v>
      </c>
      <c r="AF25" s="397"/>
      <c r="AG25" s="397">
        <v>1</v>
      </c>
      <c r="AH25" s="397">
        <v>2</v>
      </c>
      <c r="AI25" s="462">
        <f t="shared" si="10"/>
        <v>3</v>
      </c>
      <c r="AJ25" s="80"/>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row>
    <row r="26" spans="1:66" s="103" customFormat="1" ht="12" customHeight="1">
      <c r="A26" s="374"/>
      <c r="B26" s="2205"/>
      <c r="C26" s="368" t="s">
        <v>180</v>
      </c>
      <c r="D26" s="36"/>
      <c r="E26" s="396">
        <v>0</v>
      </c>
      <c r="F26" s="397">
        <v>0</v>
      </c>
      <c r="G26" s="397">
        <f t="shared" si="11"/>
        <v>0</v>
      </c>
      <c r="H26" s="397"/>
      <c r="I26" s="396">
        <v>0</v>
      </c>
      <c r="J26" s="397">
        <v>0</v>
      </c>
      <c r="K26" s="397">
        <f t="shared" si="12"/>
        <v>0</v>
      </c>
      <c r="L26" s="397"/>
      <c r="M26" s="396">
        <v>0</v>
      </c>
      <c r="N26" s="397">
        <v>0</v>
      </c>
      <c r="O26" s="397">
        <f t="shared" si="13"/>
        <v>0</v>
      </c>
      <c r="P26" s="397"/>
      <c r="Q26" s="396">
        <v>0</v>
      </c>
      <c r="R26" s="397">
        <v>0</v>
      </c>
      <c r="S26" s="397">
        <f t="shared" si="14"/>
        <v>0</v>
      </c>
      <c r="T26" s="397"/>
      <c r="U26" s="396">
        <v>0</v>
      </c>
      <c r="V26" s="397">
        <v>0</v>
      </c>
      <c r="W26" s="397">
        <f t="shared" si="15"/>
        <v>0</v>
      </c>
      <c r="X26" s="397"/>
      <c r="Y26" s="396">
        <v>0</v>
      </c>
      <c r="Z26" s="396">
        <v>0</v>
      </c>
      <c r="AA26" s="397">
        <f t="shared" si="16"/>
        <v>0</v>
      </c>
      <c r="AB26" s="397"/>
      <c r="AC26" s="397">
        <v>0</v>
      </c>
      <c r="AD26" s="397">
        <v>0</v>
      </c>
      <c r="AE26" s="397">
        <f t="shared" si="9"/>
        <v>0</v>
      </c>
      <c r="AF26" s="397"/>
      <c r="AG26" s="397">
        <v>1</v>
      </c>
      <c r="AH26" s="397">
        <v>1</v>
      </c>
      <c r="AI26" s="462">
        <f t="shared" si="10"/>
        <v>2</v>
      </c>
      <c r="AJ26" s="80"/>
      <c r="AK26" s="2"/>
      <c r="AL26" s="2"/>
      <c r="AM26" s="2272"/>
      <c r="AN26" s="2272"/>
      <c r="AO26" s="2272"/>
      <c r="AP26" s="2"/>
      <c r="AQ26" s="2"/>
      <c r="AR26" s="2"/>
      <c r="AS26" s="2"/>
      <c r="AT26" s="2"/>
      <c r="AU26" s="2"/>
      <c r="AV26" s="2"/>
      <c r="AW26" s="2"/>
      <c r="AX26" s="2"/>
      <c r="AY26" s="2"/>
      <c r="AZ26" s="2"/>
      <c r="BA26" s="2"/>
      <c r="BB26" s="2"/>
      <c r="BC26" s="2"/>
      <c r="BD26" s="2"/>
      <c r="BE26" s="2"/>
      <c r="BF26" s="2"/>
      <c r="BG26" s="2"/>
      <c r="BH26" s="2"/>
      <c r="BI26" s="2"/>
      <c r="BJ26" s="2"/>
      <c r="BK26" s="2"/>
      <c r="BL26" s="2"/>
      <c r="BM26" s="2"/>
      <c r="BN26" s="2"/>
    </row>
    <row r="27" spans="1:66" s="103" customFormat="1" ht="12" customHeight="1">
      <c r="A27" s="374"/>
      <c r="B27" s="2207"/>
      <c r="C27" s="368" t="s">
        <v>181</v>
      </c>
      <c r="D27" s="36"/>
      <c r="E27" s="396">
        <v>0</v>
      </c>
      <c r="F27" s="397">
        <v>0</v>
      </c>
      <c r="G27" s="397">
        <f t="shared" si="11"/>
        <v>0</v>
      </c>
      <c r="H27" s="397"/>
      <c r="I27" s="396">
        <v>0</v>
      </c>
      <c r="J27" s="397">
        <v>0</v>
      </c>
      <c r="K27" s="397">
        <f t="shared" si="12"/>
        <v>0</v>
      </c>
      <c r="L27" s="397"/>
      <c r="M27" s="396">
        <v>0</v>
      </c>
      <c r="N27" s="397">
        <v>0</v>
      </c>
      <c r="O27" s="397">
        <f t="shared" si="13"/>
        <v>0</v>
      </c>
      <c r="P27" s="397"/>
      <c r="Q27" s="396">
        <v>0</v>
      </c>
      <c r="R27" s="397">
        <v>0</v>
      </c>
      <c r="S27" s="397">
        <f t="shared" si="14"/>
        <v>0</v>
      </c>
      <c r="T27" s="397"/>
      <c r="U27" s="396">
        <v>0</v>
      </c>
      <c r="V27" s="397">
        <v>0</v>
      </c>
      <c r="W27" s="397">
        <f t="shared" si="15"/>
        <v>0</v>
      </c>
      <c r="X27" s="397"/>
      <c r="Y27" s="396">
        <v>0</v>
      </c>
      <c r="Z27" s="396">
        <v>0</v>
      </c>
      <c r="AA27" s="397">
        <f t="shared" si="16"/>
        <v>0</v>
      </c>
      <c r="AB27" s="397"/>
      <c r="AC27" s="397">
        <v>0</v>
      </c>
      <c r="AD27" s="397">
        <v>0</v>
      </c>
      <c r="AE27" s="397">
        <f t="shared" si="9"/>
        <v>0</v>
      </c>
      <c r="AF27" s="397"/>
      <c r="AG27" s="397">
        <v>0</v>
      </c>
      <c r="AH27" s="397">
        <v>0</v>
      </c>
      <c r="AI27" s="462">
        <f t="shared" si="10"/>
        <v>0</v>
      </c>
      <c r="AJ27" s="80"/>
      <c r="AK27" s="2"/>
      <c r="AL27" s="2"/>
      <c r="AM27" s="2272"/>
      <c r="AN27" s="2272"/>
      <c r="AO27" s="2272"/>
      <c r="AP27" s="2"/>
      <c r="AQ27" s="2"/>
      <c r="AR27" s="2"/>
      <c r="AS27" s="2"/>
      <c r="AT27" s="2"/>
      <c r="AU27" s="2"/>
      <c r="AV27" s="2"/>
      <c r="AW27" s="2"/>
      <c r="AX27" s="2"/>
      <c r="AY27" s="2"/>
      <c r="AZ27" s="2"/>
      <c r="BA27" s="2"/>
      <c r="BB27" s="2"/>
      <c r="BC27" s="2"/>
      <c r="BD27" s="2"/>
      <c r="BE27" s="2"/>
      <c r="BF27" s="2"/>
      <c r="BG27" s="2"/>
      <c r="BH27" s="2"/>
      <c r="BI27" s="2"/>
      <c r="BJ27" s="2"/>
      <c r="BK27" s="2"/>
      <c r="BL27" s="2"/>
      <c r="BM27" s="2"/>
      <c r="BN27" s="2"/>
    </row>
    <row r="28" spans="1:66" ht="12.75" customHeight="1">
      <c r="B28" s="2302">
        <v>1403</v>
      </c>
      <c r="C28" s="29" t="s">
        <v>39</v>
      </c>
      <c r="D28" s="30"/>
      <c r="E28" s="319">
        <f>SUM(E29:E31)</f>
        <v>0</v>
      </c>
      <c r="F28" s="405">
        <f>SUM(F29:F31)</f>
        <v>0</v>
      </c>
      <c r="G28" s="405">
        <f>SUM(G29:G31)</f>
        <v>0</v>
      </c>
      <c r="H28" s="405"/>
      <c r="I28" s="405">
        <f>SUM(I29:I31)</f>
        <v>0</v>
      </c>
      <c r="J28" s="405">
        <f>SUM(J29:J31)</f>
        <v>0</v>
      </c>
      <c r="K28" s="405">
        <f>SUM(K29:K31)</f>
        <v>0</v>
      </c>
      <c r="L28" s="405"/>
      <c r="M28" s="405">
        <f>SUM(M29:M31)</f>
        <v>0</v>
      </c>
      <c r="N28" s="405">
        <f>SUM(N29:N31)</f>
        <v>0</v>
      </c>
      <c r="O28" s="405">
        <f>SUM(O29:O31)</f>
        <v>0</v>
      </c>
      <c r="P28" s="405"/>
      <c r="Q28" s="405">
        <f>SUM(Q29:Q31)</f>
        <v>0</v>
      </c>
      <c r="R28" s="405">
        <f>SUM(R29:R31)</f>
        <v>0</v>
      </c>
      <c r="S28" s="405">
        <f>SUM(S29:S31)</f>
        <v>0</v>
      </c>
      <c r="T28" s="405"/>
      <c r="U28" s="405">
        <f>SUM(U29:U31)</f>
        <v>0</v>
      </c>
      <c r="V28" s="405">
        <f>SUM(V29:V31)</f>
        <v>0</v>
      </c>
      <c r="W28" s="405">
        <f>SUM(W29:W31)</f>
        <v>0</v>
      </c>
      <c r="X28" s="405"/>
      <c r="Y28" s="405">
        <f>SUM(Y29:Y31)</f>
        <v>0</v>
      </c>
      <c r="Z28" s="405">
        <f>SUM(Z29:Z31)</f>
        <v>0</v>
      </c>
      <c r="AA28" s="405">
        <f>SUM(AA29:AA31)</f>
        <v>0</v>
      </c>
      <c r="AB28" s="405"/>
      <c r="AC28" s="405">
        <f>SUM(AC29:AC31)</f>
        <v>1</v>
      </c>
      <c r="AD28" s="405">
        <f>SUM(AD29:AD31)</f>
        <v>14</v>
      </c>
      <c r="AE28" s="405">
        <f>SUM(AE29:AE31)</f>
        <v>15</v>
      </c>
      <c r="AF28" s="405"/>
      <c r="AG28" s="405">
        <f>SUM(AG29:AG31)</f>
        <v>4</v>
      </c>
      <c r="AH28" s="405">
        <f>SUM(AH29:AH31)</f>
        <v>8</v>
      </c>
      <c r="AI28" s="468">
        <f>SUM(AI29:AI31)</f>
        <v>12</v>
      </c>
      <c r="AK28" s="754"/>
      <c r="AL28" s="2"/>
      <c r="AM28" s="2272"/>
      <c r="AN28" s="2272"/>
      <c r="AO28" s="2272"/>
      <c r="AP28" s="2"/>
      <c r="AQ28" s="2"/>
      <c r="AR28" s="2"/>
      <c r="AS28" s="2"/>
      <c r="AT28" s="2"/>
      <c r="AU28" s="2"/>
      <c r="AV28" s="2"/>
      <c r="AW28" s="2"/>
      <c r="AX28" s="2"/>
      <c r="AY28" s="2"/>
      <c r="AZ28" s="2"/>
      <c r="BA28" s="2"/>
      <c r="BB28" s="2"/>
      <c r="BC28" s="2"/>
      <c r="BD28" s="2"/>
      <c r="BE28" s="2"/>
      <c r="BF28" s="2"/>
      <c r="BG28" s="2"/>
      <c r="BH28" s="2"/>
      <c r="BI28" s="2"/>
      <c r="BJ28" s="2"/>
      <c r="BK28" s="2"/>
      <c r="BL28" s="2"/>
      <c r="BM28" s="2"/>
      <c r="BN28" s="2"/>
    </row>
    <row r="29" spans="1:66" ht="12" customHeight="1">
      <c r="B29" s="2302"/>
      <c r="C29" s="368" t="s">
        <v>163</v>
      </c>
      <c r="D29" s="89"/>
      <c r="E29" s="396">
        <v>0</v>
      </c>
      <c r="F29" s="397">
        <v>0</v>
      </c>
      <c r="G29" s="397">
        <f>SUM(E29:F29)</f>
        <v>0</v>
      </c>
      <c r="H29" s="397"/>
      <c r="I29" s="396">
        <v>0</v>
      </c>
      <c r="J29" s="397">
        <v>0</v>
      </c>
      <c r="K29" s="397">
        <f>SUM(I29:J29)</f>
        <v>0</v>
      </c>
      <c r="L29" s="397"/>
      <c r="M29" s="396">
        <v>0</v>
      </c>
      <c r="N29" s="397">
        <v>0</v>
      </c>
      <c r="O29" s="397">
        <f>SUM(M29:N29)</f>
        <v>0</v>
      </c>
      <c r="P29" s="397"/>
      <c r="Q29" s="396">
        <v>0</v>
      </c>
      <c r="R29" s="397">
        <v>0</v>
      </c>
      <c r="S29" s="397">
        <f>SUM(Q29:R29)</f>
        <v>0</v>
      </c>
      <c r="T29" s="397"/>
      <c r="U29" s="396">
        <v>0</v>
      </c>
      <c r="V29" s="397">
        <v>0</v>
      </c>
      <c r="W29" s="397">
        <f>SUM(U29:V29)</f>
        <v>0</v>
      </c>
      <c r="X29" s="397"/>
      <c r="Y29" s="396">
        <v>0</v>
      </c>
      <c r="Z29" s="396">
        <v>0</v>
      </c>
      <c r="AA29" s="397">
        <f>SUM(Y29:Z29)</f>
        <v>0</v>
      </c>
      <c r="AB29" s="397"/>
      <c r="AC29" s="397">
        <v>0</v>
      </c>
      <c r="AD29" s="397">
        <v>6</v>
      </c>
      <c r="AE29" s="397">
        <f>SUM(AC29:AD29)</f>
        <v>6</v>
      </c>
      <c r="AF29" s="470"/>
      <c r="AG29" s="397">
        <v>3</v>
      </c>
      <c r="AH29" s="397">
        <v>6</v>
      </c>
      <c r="AI29" s="471">
        <f>SUM(AG29:AH29)</f>
        <v>9</v>
      </c>
      <c r="AK29" s="2"/>
      <c r="AL29" s="2"/>
      <c r="AM29" s="2272"/>
      <c r="AN29" s="2272"/>
      <c r="AO29" s="2272"/>
      <c r="AP29" s="2"/>
      <c r="AQ29" s="2"/>
      <c r="AR29" s="2"/>
      <c r="AS29" s="2"/>
      <c r="AT29" s="2"/>
      <c r="AU29" s="2"/>
      <c r="AV29" s="2"/>
      <c r="AW29" s="2"/>
      <c r="AX29" s="2"/>
      <c r="AY29" s="2"/>
      <c r="AZ29" s="2"/>
      <c r="BA29" s="2"/>
      <c r="BB29" s="2"/>
      <c r="BC29" s="2"/>
      <c r="BD29" s="2"/>
      <c r="BE29" s="2"/>
      <c r="BF29" s="2"/>
      <c r="BG29" s="2"/>
      <c r="BH29" s="2"/>
      <c r="BI29" s="2"/>
      <c r="BJ29" s="2"/>
      <c r="BK29" s="2"/>
      <c r="BL29" s="2"/>
      <c r="BM29" s="2"/>
      <c r="BN29" s="2"/>
    </row>
    <row r="30" spans="1:66" s="103" customFormat="1" ht="12" customHeight="1">
      <c r="A30" s="374"/>
      <c r="B30" s="2302"/>
      <c r="C30" s="368" t="s">
        <v>41</v>
      </c>
      <c r="D30" s="89"/>
      <c r="E30" s="396">
        <v>0</v>
      </c>
      <c r="F30" s="397">
        <v>0</v>
      </c>
      <c r="G30" s="397">
        <f>SUM(E30:F30)</f>
        <v>0</v>
      </c>
      <c r="H30" s="397"/>
      <c r="I30" s="396">
        <v>0</v>
      </c>
      <c r="J30" s="397">
        <v>0</v>
      </c>
      <c r="K30" s="397">
        <f>SUM(I30:J30)</f>
        <v>0</v>
      </c>
      <c r="L30" s="397"/>
      <c r="M30" s="396">
        <v>0</v>
      </c>
      <c r="N30" s="397">
        <v>0</v>
      </c>
      <c r="O30" s="397">
        <f>SUM(M30:N30)</f>
        <v>0</v>
      </c>
      <c r="P30" s="397"/>
      <c r="Q30" s="396">
        <v>0</v>
      </c>
      <c r="R30" s="397">
        <v>0</v>
      </c>
      <c r="S30" s="397">
        <f>SUM(Q30:R30)</f>
        <v>0</v>
      </c>
      <c r="T30" s="397"/>
      <c r="U30" s="396">
        <v>0</v>
      </c>
      <c r="V30" s="397">
        <v>0</v>
      </c>
      <c r="W30" s="397">
        <f>SUM(U30:V30)</f>
        <v>0</v>
      </c>
      <c r="X30" s="397"/>
      <c r="Y30" s="396">
        <v>0</v>
      </c>
      <c r="Z30" s="396">
        <v>0</v>
      </c>
      <c r="AA30" s="397">
        <f>SUM(Y30:Z30)</f>
        <v>0</v>
      </c>
      <c r="AB30" s="397"/>
      <c r="AC30" s="397">
        <v>0</v>
      </c>
      <c r="AD30" s="397">
        <v>2</v>
      </c>
      <c r="AE30" s="397">
        <f>SUM(AC30:AD30)</f>
        <v>2</v>
      </c>
      <c r="AF30" s="397"/>
      <c r="AG30" s="397">
        <v>1</v>
      </c>
      <c r="AH30" s="397">
        <v>1</v>
      </c>
      <c r="AI30" s="462">
        <f>SUM(AG30:AH30)</f>
        <v>2</v>
      </c>
      <c r="AJ30" s="80"/>
      <c r="AK30" s="2"/>
      <c r="AL30" s="2"/>
      <c r="AM30" s="2272"/>
      <c r="AN30" s="2272"/>
      <c r="AO30" s="2272"/>
      <c r="AP30" s="2"/>
      <c r="AQ30" s="2"/>
      <c r="AR30" s="2"/>
      <c r="AS30" s="2"/>
      <c r="AT30" s="2"/>
      <c r="AU30" s="2"/>
      <c r="AV30" s="2"/>
      <c r="AW30" s="2"/>
      <c r="AX30" s="2"/>
      <c r="AY30" s="2"/>
      <c r="AZ30" s="2"/>
      <c r="BA30" s="2"/>
      <c r="BB30" s="2"/>
      <c r="BC30" s="2"/>
      <c r="BD30" s="2"/>
      <c r="BE30" s="2"/>
      <c r="BF30" s="2"/>
      <c r="BG30" s="2"/>
      <c r="BH30" s="2"/>
      <c r="BI30" s="2"/>
      <c r="BJ30" s="2"/>
      <c r="BK30" s="2"/>
      <c r="BL30" s="2"/>
      <c r="BM30" s="2"/>
      <c r="BN30" s="2"/>
    </row>
    <row r="31" spans="1:66" ht="12" customHeight="1">
      <c r="B31" s="2302"/>
      <c r="C31" s="368" t="s">
        <v>42</v>
      </c>
      <c r="D31" s="89"/>
      <c r="E31" s="396">
        <v>0</v>
      </c>
      <c r="F31" s="397">
        <v>0</v>
      </c>
      <c r="G31" s="397">
        <f>SUM(E31:F31)</f>
        <v>0</v>
      </c>
      <c r="H31" s="397"/>
      <c r="I31" s="396">
        <v>0</v>
      </c>
      <c r="J31" s="397">
        <v>0</v>
      </c>
      <c r="K31" s="397">
        <f>SUM(I31:J31)</f>
        <v>0</v>
      </c>
      <c r="L31" s="397"/>
      <c r="M31" s="396">
        <v>0</v>
      </c>
      <c r="N31" s="397">
        <v>0</v>
      </c>
      <c r="O31" s="397">
        <f>SUM(M31:N31)</f>
        <v>0</v>
      </c>
      <c r="P31" s="397"/>
      <c r="Q31" s="396">
        <v>0</v>
      </c>
      <c r="R31" s="397">
        <v>0</v>
      </c>
      <c r="S31" s="397">
        <f>SUM(Q31:R31)</f>
        <v>0</v>
      </c>
      <c r="T31" s="397"/>
      <c r="U31" s="396">
        <v>0</v>
      </c>
      <c r="V31" s="397">
        <v>0</v>
      </c>
      <c r="W31" s="397">
        <f>SUM(U31:V31)</f>
        <v>0</v>
      </c>
      <c r="X31" s="397"/>
      <c r="Y31" s="396">
        <v>0</v>
      </c>
      <c r="Z31" s="396">
        <v>0</v>
      </c>
      <c r="AA31" s="397">
        <f>SUM(Y31:Z31)</f>
        <v>0</v>
      </c>
      <c r="AB31" s="397"/>
      <c r="AC31" s="397">
        <v>1</v>
      </c>
      <c r="AD31" s="397">
        <v>6</v>
      </c>
      <c r="AE31" s="397">
        <f>SUM(AC31:AD31)</f>
        <v>7</v>
      </c>
      <c r="AF31" s="470"/>
      <c r="AG31" s="397">
        <v>0</v>
      </c>
      <c r="AH31" s="397">
        <v>1</v>
      </c>
      <c r="AI31" s="462">
        <f>SUM(AG31:AH31)</f>
        <v>1</v>
      </c>
      <c r="AK31" s="2"/>
      <c r="AL31" s="2"/>
      <c r="AM31" s="472"/>
      <c r="AN31" s="47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row>
    <row r="32" spans="1:66" s="103" customFormat="1" ht="12.75" customHeight="1">
      <c r="A32" s="374"/>
      <c r="B32" s="2207">
        <v>1404</v>
      </c>
      <c r="C32" s="29" t="s">
        <v>43</v>
      </c>
      <c r="D32" s="123"/>
      <c r="E32" s="319">
        <f>SUM(E33:E34)</f>
        <v>0</v>
      </c>
      <c r="F32" s="405">
        <f>SUM(F33:F34)</f>
        <v>1</v>
      </c>
      <c r="G32" s="405">
        <f t="shared" ref="G32:AI32" si="17">SUM(G33:G34)</f>
        <v>1</v>
      </c>
      <c r="H32" s="405"/>
      <c r="I32" s="405">
        <f t="shared" si="17"/>
        <v>0</v>
      </c>
      <c r="J32" s="405">
        <f t="shared" si="17"/>
        <v>0</v>
      </c>
      <c r="K32" s="405">
        <f t="shared" si="17"/>
        <v>0</v>
      </c>
      <c r="L32" s="405"/>
      <c r="M32" s="405">
        <f>SUM(M33:M34)</f>
        <v>0</v>
      </c>
      <c r="N32" s="405">
        <f>SUM(N33:N34)</f>
        <v>0</v>
      </c>
      <c r="O32" s="405">
        <f t="shared" si="17"/>
        <v>0</v>
      </c>
      <c r="P32" s="405"/>
      <c r="Q32" s="405">
        <f t="shared" si="17"/>
        <v>0</v>
      </c>
      <c r="R32" s="405">
        <f t="shared" si="17"/>
        <v>1</v>
      </c>
      <c r="S32" s="405">
        <f t="shared" si="17"/>
        <v>1</v>
      </c>
      <c r="T32" s="405"/>
      <c r="U32" s="405">
        <f t="shared" si="17"/>
        <v>0</v>
      </c>
      <c r="V32" s="405">
        <f t="shared" si="17"/>
        <v>0</v>
      </c>
      <c r="W32" s="405">
        <f t="shared" si="17"/>
        <v>0</v>
      </c>
      <c r="X32" s="405"/>
      <c r="Y32" s="405">
        <f t="shared" si="17"/>
        <v>0</v>
      </c>
      <c r="Z32" s="405">
        <f t="shared" si="17"/>
        <v>0</v>
      </c>
      <c r="AA32" s="405">
        <f t="shared" si="17"/>
        <v>0</v>
      </c>
      <c r="AB32" s="405"/>
      <c r="AC32" s="405">
        <f t="shared" si="17"/>
        <v>17</v>
      </c>
      <c r="AD32" s="405">
        <f t="shared" si="17"/>
        <v>5</v>
      </c>
      <c r="AE32" s="405">
        <f t="shared" si="17"/>
        <v>22</v>
      </c>
      <c r="AF32" s="405"/>
      <c r="AG32" s="405">
        <f t="shared" si="17"/>
        <v>18</v>
      </c>
      <c r="AH32" s="405">
        <f t="shared" si="17"/>
        <v>5</v>
      </c>
      <c r="AI32" s="468">
        <f t="shared" si="17"/>
        <v>23</v>
      </c>
      <c r="AJ32" s="80"/>
      <c r="AK32" s="754"/>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row>
    <row r="33" spans="1:66" s="103" customFormat="1" ht="12" customHeight="1">
      <c r="A33" s="374"/>
      <c r="B33" s="2302"/>
      <c r="C33" s="356" t="s">
        <v>128</v>
      </c>
      <c r="D33" s="89"/>
      <c r="E33" s="396">
        <v>0</v>
      </c>
      <c r="F33" s="397">
        <v>1</v>
      </c>
      <c r="G33" s="397">
        <f t="shared" ref="G33:G39" si="18">SUM(E33:F33)</f>
        <v>1</v>
      </c>
      <c r="H33" s="397"/>
      <c r="I33" s="396">
        <v>0</v>
      </c>
      <c r="J33" s="397">
        <v>0</v>
      </c>
      <c r="K33" s="397">
        <f t="shared" ref="K33:K39" si="19">SUM(I33:J33)</f>
        <v>0</v>
      </c>
      <c r="L33" s="397"/>
      <c r="M33" s="396">
        <v>0</v>
      </c>
      <c r="N33" s="397">
        <v>0</v>
      </c>
      <c r="O33" s="397">
        <f t="shared" ref="O33:O39" si="20">SUM(M33:N33)</f>
        <v>0</v>
      </c>
      <c r="P33" s="397"/>
      <c r="Q33" s="396">
        <v>0</v>
      </c>
      <c r="R33" s="397">
        <v>0</v>
      </c>
      <c r="S33" s="397">
        <f t="shared" ref="S33:S39" si="21">SUM(Q33:R33)</f>
        <v>0</v>
      </c>
      <c r="T33" s="397"/>
      <c r="U33" s="396">
        <v>0</v>
      </c>
      <c r="V33" s="397">
        <v>0</v>
      </c>
      <c r="W33" s="397">
        <f t="shared" ref="W33:W39" si="22">SUM(U33:V33)</f>
        <v>0</v>
      </c>
      <c r="X33" s="397"/>
      <c r="Y33" s="396">
        <v>0</v>
      </c>
      <c r="Z33" s="396">
        <v>0</v>
      </c>
      <c r="AA33" s="397">
        <f t="shared" ref="AA33:AA39" si="23">SUM(Y33:Z33)</f>
        <v>0</v>
      </c>
      <c r="AB33" s="397"/>
      <c r="AC33" s="397">
        <v>13</v>
      </c>
      <c r="AD33" s="397">
        <v>2</v>
      </c>
      <c r="AE33" s="397">
        <f t="shared" ref="AE33:AE39" si="24">SUM(AC33:AD33)</f>
        <v>15</v>
      </c>
      <c r="AF33" s="397"/>
      <c r="AG33" s="397">
        <v>12</v>
      </c>
      <c r="AH33" s="397">
        <v>3</v>
      </c>
      <c r="AI33" s="462">
        <f t="shared" ref="AI33:AI39" si="25">SUM(AG33:AH33)</f>
        <v>15</v>
      </c>
      <c r="AJ33" s="80"/>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row>
    <row r="34" spans="1:66" s="103" customFormat="1" ht="12" customHeight="1">
      <c r="A34" s="374"/>
      <c r="B34" s="2302"/>
      <c r="C34" s="356" t="s">
        <v>45</v>
      </c>
      <c r="D34" s="89"/>
      <c r="E34" s="396">
        <v>0</v>
      </c>
      <c r="F34" s="397">
        <v>0</v>
      </c>
      <c r="G34" s="397">
        <f t="shared" si="18"/>
        <v>0</v>
      </c>
      <c r="H34" s="397"/>
      <c r="I34" s="396">
        <v>0</v>
      </c>
      <c r="J34" s="397">
        <v>0</v>
      </c>
      <c r="K34" s="397">
        <f t="shared" si="19"/>
        <v>0</v>
      </c>
      <c r="L34" s="397"/>
      <c r="M34" s="396">
        <v>0</v>
      </c>
      <c r="N34" s="397"/>
      <c r="O34" s="397">
        <f t="shared" si="20"/>
        <v>0</v>
      </c>
      <c r="P34" s="397"/>
      <c r="Q34" s="396">
        <v>0</v>
      </c>
      <c r="R34" s="397">
        <v>1</v>
      </c>
      <c r="S34" s="397">
        <f t="shared" si="21"/>
        <v>1</v>
      </c>
      <c r="T34" s="397"/>
      <c r="U34" s="396">
        <v>0</v>
      </c>
      <c r="V34" s="397">
        <v>0</v>
      </c>
      <c r="W34" s="397">
        <f t="shared" si="22"/>
        <v>0</v>
      </c>
      <c r="X34" s="397"/>
      <c r="Y34" s="396">
        <v>0</v>
      </c>
      <c r="Z34" s="396">
        <v>0</v>
      </c>
      <c r="AA34" s="397">
        <f t="shared" si="23"/>
        <v>0</v>
      </c>
      <c r="AB34" s="397"/>
      <c r="AC34" s="397">
        <v>4</v>
      </c>
      <c r="AD34" s="397">
        <v>3</v>
      </c>
      <c r="AE34" s="397">
        <f t="shared" si="24"/>
        <v>7</v>
      </c>
      <c r="AF34" s="397"/>
      <c r="AG34" s="397">
        <v>6</v>
      </c>
      <c r="AH34" s="397">
        <v>2</v>
      </c>
      <c r="AI34" s="462">
        <f t="shared" si="25"/>
        <v>8</v>
      </c>
      <c r="AJ34" s="80"/>
      <c r="AK34" s="59"/>
      <c r="AL34" s="755"/>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row>
    <row r="35" spans="1:66" ht="12.75" customHeight="1">
      <c r="B35" s="2204">
        <v>1405</v>
      </c>
      <c r="C35" s="13" t="s">
        <v>46</v>
      </c>
      <c r="D35" s="176"/>
      <c r="E35" s="319">
        <f>SUM(E36:E39)</f>
        <v>0</v>
      </c>
      <c r="F35" s="319">
        <f>SUM(F36:F39)</f>
        <v>0</v>
      </c>
      <c r="G35" s="405">
        <f t="shared" si="18"/>
        <v>0</v>
      </c>
      <c r="H35" s="405"/>
      <c r="I35" s="405">
        <f>SUM(I36:I39)</f>
        <v>0</v>
      </c>
      <c r="J35" s="405">
        <f>SUM(J36:J39)</f>
        <v>0</v>
      </c>
      <c r="K35" s="405">
        <f t="shared" si="19"/>
        <v>0</v>
      </c>
      <c r="L35" s="405"/>
      <c r="M35" s="405">
        <f>SUM(M36:M39)</f>
        <v>0</v>
      </c>
      <c r="N35" s="405">
        <f>SUM(N36:N39)</f>
        <v>0</v>
      </c>
      <c r="O35" s="405">
        <f t="shared" si="20"/>
        <v>0</v>
      </c>
      <c r="P35" s="405">
        <f>SUM(P36:P59)</f>
        <v>0</v>
      </c>
      <c r="Q35" s="405">
        <f>SUM(Q36:Q39)</f>
        <v>0</v>
      </c>
      <c r="R35" s="405">
        <f>SUM(R36:R39)</f>
        <v>0</v>
      </c>
      <c r="S35" s="405">
        <f t="shared" si="21"/>
        <v>0</v>
      </c>
      <c r="T35" s="405">
        <f>SUM(T36:T59)</f>
        <v>0</v>
      </c>
      <c r="U35" s="405">
        <f>SUM(U36:U39)</f>
        <v>0</v>
      </c>
      <c r="V35" s="405">
        <f>SUM(V36:V39)</f>
        <v>0</v>
      </c>
      <c r="W35" s="405">
        <f t="shared" si="22"/>
        <v>0</v>
      </c>
      <c r="X35" s="405"/>
      <c r="Y35" s="405">
        <f>SUM(Y36:Y39)</f>
        <v>0</v>
      </c>
      <c r="Z35" s="405">
        <f>SUM(Z36:Z39)</f>
        <v>0</v>
      </c>
      <c r="AA35" s="405">
        <f t="shared" si="23"/>
        <v>0</v>
      </c>
      <c r="AB35" s="405">
        <f>SUM(AB36:AB59)</f>
        <v>0</v>
      </c>
      <c r="AC35" s="405">
        <f>SUM(AC36:AC39)</f>
        <v>11</v>
      </c>
      <c r="AD35" s="405">
        <f>SUM(AD36:AD39)</f>
        <v>11</v>
      </c>
      <c r="AE35" s="405">
        <f t="shared" si="24"/>
        <v>22</v>
      </c>
      <c r="AF35" s="405">
        <f>SUM(AF36:AF59)</f>
        <v>0</v>
      </c>
      <c r="AG35" s="405">
        <f>SUM(AG36:AG39)</f>
        <v>22</v>
      </c>
      <c r="AH35" s="405">
        <f>SUM(AH36:AH39)</f>
        <v>37</v>
      </c>
      <c r="AI35" s="468">
        <f t="shared" si="25"/>
        <v>59</v>
      </c>
      <c r="AK35" s="756"/>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row>
    <row r="36" spans="1:66" s="103" customFormat="1" ht="12" customHeight="1">
      <c r="A36" s="374"/>
      <c r="B36" s="2205"/>
      <c r="C36" s="356" t="s">
        <v>47</v>
      </c>
      <c r="D36" s="89"/>
      <c r="E36" s="396">
        <v>0</v>
      </c>
      <c r="F36" s="397">
        <v>0</v>
      </c>
      <c r="G36" s="397">
        <f t="shared" si="18"/>
        <v>0</v>
      </c>
      <c r="H36" s="397"/>
      <c r="I36" s="396">
        <v>0</v>
      </c>
      <c r="J36" s="397">
        <v>0</v>
      </c>
      <c r="K36" s="397">
        <f t="shared" si="19"/>
        <v>0</v>
      </c>
      <c r="L36" s="397"/>
      <c r="M36" s="396">
        <v>0</v>
      </c>
      <c r="N36" s="397">
        <v>0</v>
      </c>
      <c r="O36" s="397">
        <f t="shared" si="20"/>
        <v>0</v>
      </c>
      <c r="P36" s="397"/>
      <c r="Q36" s="396">
        <v>0</v>
      </c>
      <c r="R36" s="397">
        <v>0</v>
      </c>
      <c r="S36" s="397">
        <f t="shared" si="21"/>
        <v>0</v>
      </c>
      <c r="T36" s="397"/>
      <c r="U36" s="396">
        <v>0</v>
      </c>
      <c r="V36" s="397">
        <v>0</v>
      </c>
      <c r="W36" s="397">
        <f t="shared" si="22"/>
        <v>0</v>
      </c>
      <c r="X36" s="397"/>
      <c r="Y36" s="396">
        <v>0</v>
      </c>
      <c r="Z36" s="396">
        <v>0</v>
      </c>
      <c r="AA36" s="397">
        <f t="shared" si="23"/>
        <v>0</v>
      </c>
      <c r="AB36" s="397"/>
      <c r="AC36" s="397">
        <v>3</v>
      </c>
      <c r="AD36" s="397">
        <v>5</v>
      </c>
      <c r="AE36" s="397">
        <f t="shared" si="24"/>
        <v>8</v>
      </c>
      <c r="AF36" s="397"/>
      <c r="AG36" s="397">
        <v>7</v>
      </c>
      <c r="AH36" s="397">
        <v>7</v>
      </c>
      <c r="AI36" s="462">
        <f t="shared" si="25"/>
        <v>14</v>
      </c>
      <c r="AJ36" s="80"/>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66" ht="12" customHeight="1">
      <c r="B37" s="2205"/>
      <c r="C37" s="356" t="s">
        <v>165</v>
      </c>
      <c r="D37" s="89"/>
      <c r="E37" s="396">
        <v>0</v>
      </c>
      <c r="F37" s="397">
        <v>0</v>
      </c>
      <c r="G37" s="397">
        <f t="shared" si="18"/>
        <v>0</v>
      </c>
      <c r="H37" s="397"/>
      <c r="I37" s="396">
        <v>0</v>
      </c>
      <c r="J37" s="397">
        <v>0</v>
      </c>
      <c r="K37" s="397">
        <f t="shared" si="19"/>
        <v>0</v>
      </c>
      <c r="L37" s="397"/>
      <c r="M37" s="396">
        <v>0</v>
      </c>
      <c r="N37" s="397">
        <v>0</v>
      </c>
      <c r="O37" s="397">
        <f t="shared" si="20"/>
        <v>0</v>
      </c>
      <c r="P37" s="397"/>
      <c r="Q37" s="396">
        <v>0</v>
      </c>
      <c r="R37" s="397">
        <v>0</v>
      </c>
      <c r="S37" s="397">
        <f t="shared" si="21"/>
        <v>0</v>
      </c>
      <c r="T37" s="397"/>
      <c r="U37" s="396">
        <v>0</v>
      </c>
      <c r="V37" s="397">
        <v>0</v>
      </c>
      <c r="W37" s="397">
        <f t="shared" si="22"/>
        <v>0</v>
      </c>
      <c r="X37" s="397"/>
      <c r="Y37" s="396">
        <v>0</v>
      </c>
      <c r="Z37" s="396">
        <v>0</v>
      </c>
      <c r="AA37" s="397">
        <f t="shared" si="23"/>
        <v>0</v>
      </c>
      <c r="AB37" s="397"/>
      <c r="AC37" s="397">
        <v>5</v>
      </c>
      <c r="AD37" s="397">
        <v>4</v>
      </c>
      <c r="AE37" s="397">
        <f t="shared" si="24"/>
        <v>9</v>
      </c>
      <c r="AF37" s="470"/>
      <c r="AG37" s="397">
        <v>13</v>
      </c>
      <c r="AH37" s="397">
        <v>25</v>
      </c>
      <c r="AI37" s="462">
        <f t="shared" si="25"/>
        <v>38</v>
      </c>
      <c r="AJ37" s="473"/>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row>
    <row r="38" spans="1:66" ht="12" customHeight="1">
      <c r="B38" s="2205"/>
      <c r="C38" s="89" t="s">
        <v>49</v>
      </c>
      <c r="D38" s="89"/>
      <c r="E38" s="396">
        <v>0</v>
      </c>
      <c r="F38" s="397">
        <v>0</v>
      </c>
      <c r="G38" s="397">
        <f t="shared" si="18"/>
        <v>0</v>
      </c>
      <c r="H38" s="397"/>
      <c r="I38" s="396">
        <v>0</v>
      </c>
      <c r="J38" s="397">
        <v>0</v>
      </c>
      <c r="K38" s="397">
        <f t="shared" si="19"/>
        <v>0</v>
      </c>
      <c r="L38" s="397"/>
      <c r="M38" s="396">
        <v>0</v>
      </c>
      <c r="N38" s="397">
        <v>0</v>
      </c>
      <c r="O38" s="397">
        <f t="shared" si="20"/>
        <v>0</v>
      </c>
      <c r="P38" s="397"/>
      <c r="Q38" s="396">
        <v>0</v>
      </c>
      <c r="R38" s="397">
        <v>0</v>
      </c>
      <c r="S38" s="397">
        <f t="shared" si="21"/>
        <v>0</v>
      </c>
      <c r="T38" s="397"/>
      <c r="U38" s="396">
        <v>0</v>
      </c>
      <c r="V38" s="397">
        <v>0</v>
      </c>
      <c r="W38" s="397">
        <f t="shared" si="22"/>
        <v>0</v>
      </c>
      <c r="X38" s="397"/>
      <c r="Y38" s="396">
        <v>0</v>
      </c>
      <c r="Z38" s="396">
        <v>0</v>
      </c>
      <c r="AA38" s="397">
        <f t="shared" si="23"/>
        <v>0</v>
      </c>
      <c r="AB38" s="397"/>
      <c r="AC38" s="397">
        <v>3</v>
      </c>
      <c r="AD38" s="397">
        <v>2</v>
      </c>
      <c r="AE38" s="397">
        <f t="shared" si="24"/>
        <v>5</v>
      </c>
      <c r="AF38" s="470"/>
      <c r="AG38" s="397">
        <v>0</v>
      </c>
      <c r="AH38" s="397">
        <v>4</v>
      </c>
      <c r="AI38" s="462">
        <f t="shared" si="25"/>
        <v>4</v>
      </c>
      <c r="AJ38" s="473"/>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row>
    <row r="39" spans="1:66" s="103" customFormat="1" ht="12" customHeight="1">
      <c r="A39" s="374"/>
      <c r="B39" s="2206"/>
      <c r="C39" s="360" t="s">
        <v>50</v>
      </c>
      <c r="D39" s="89"/>
      <c r="E39" s="396">
        <v>0</v>
      </c>
      <c r="F39" s="397">
        <v>0</v>
      </c>
      <c r="G39" s="397">
        <f t="shared" si="18"/>
        <v>0</v>
      </c>
      <c r="H39" s="397"/>
      <c r="I39" s="396">
        <v>0</v>
      </c>
      <c r="J39" s="397">
        <v>0</v>
      </c>
      <c r="K39" s="397">
        <f t="shared" si="19"/>
        <v>0</v>
      </c>
      <c r="L39" s="397"/>
      <c r="M39" s="396">
        <v>0</v>
      </c>
      <c r="N39" s="397">
        <v>0</v>
      </c>
      <c r="O39" s="397">
        <f t="shared" si="20"/>
        <v>0</v>
      </c>
      <c r="P39" s="397"/>
      <c r="Q39" s="396">
        <v>0</v>
      </c>
      <c r="R39" s="397">
        <v>0</v>
      </c>
      <c r="S39" s="397">
        <f t="shared" si="21"/>
        <v>0</v>
      </c>
      <c r="T39" s="397"/>
      <c r="U39" s="396">
        <v>0</v>
      </c>
      <c r="V39" s="397">
        <v>0</v>
      </c>
      <c r="W39" s="397">
        <f t="shared" si="22"/>
        <v>0</v>
      </c>
      <c r="X39" s="397"/>
      <c r="Y39" s="396">
        <v>0</v>
      </c>
      <c r="Z39" s="396">
        <v>0</v>
      </c>
      <c r="AA39" s="397">
        <f t="shared" si="23"/>
        <v>0</v>
      </c>
      <c r="AB39" s="397"/>
      <c r="AC39" s="397">
        <v>0</v>
      </c>
      <c r="AD39" s="397">
        <v>0</v>
      </c>
      <c r="AE39" s="397">
        <f t="shared" si="24"/>
        <v>0</v>
      </c>
      <c r="AF39" s="397"/>
      <c r="AG39" s="397">
        <v>2</v>
      </c>
      <c r="AH39" s="397">
        <v>1</v>
      </c>
      <c r="AI39" s="462">
        <f t="shared" si="25"/>
        <v>3</v>
      </c>
      <c r="AJ39" s="473"/>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row>
    <row r="40" spans="1:66" ht="12.75" customHeight="1">
      <c r="B40" s="2302">
        <v>1406</v>
      </c>
      <c r="C40" s="29" t="s">
        <v>51</v>
      </c>
      <c r="D40" s="123"/>
      <c r="E40" s="319">
        <f>SUM(E41:E45)</f>
        <v>0</v>
      </c>
      <c r="F40" s="405">
        <f>SUM(F41:F45)</f>
        <v>0</v>
      </c>
      <c r="G40" s="405">
        <f t="shared" ref="G40:G45" si="26">SUM(E40:F40)</f>
        <v>0</v>
      </c>
      <c r="H40" s="405"/>
      <c r="I40" s="405">
        <f>SUM(I41:I45)</f>
        <v>0</v>
      </c>
      <c r="J40" s="405">
        <f>SUM(J41:J45)</f>
        <v>0</v>
      </c>
      <c r="K40" s="405">
        <f t="shared" ref="K40:K45" si="27">SUM(I40:J40)</f>
        <v>0</v>
      </c>
      <c r="L40" s="405"/>
      <c r="M40" s="405">
        <f>SUM(M41:M45)</f>
        <v>0</v>
      </c>
      <c r="N40" s="405">
        <f>SUM(N41:N45)</f>
        <v>0</v>
      </c>
      <c r="O40" s="405">
        <f t="shared" ref="O40:O45" si="28">SUM(M40:N40)</f>
        <v>0</v>
      </c>
      <c r="P40" s="405"/>
      <c r="Q40" s="405">
        <f>SUM(Q41:Q45)</f>
        <v>0</v>
      </c>
      <c r="R40" s="405">
        <f>SUM(R41:R45)</f>
        <v>0</v>
      </c>
      <c r="S40" s="405">
        <f t="shared" ref="S40:S45" si="29">SUM(Q40:R40)</f>
        <v>0</v>
      </c>
      <c r="T40" s="405"/>
      <c r="U40" s="405">
        <f>SUM(U41:U45)</f>
        <v>0</v>
      </c>
      <c r="V40" s="405">
        <f>SUM(V41:V45)</f>
        <v>0</v>
      </c>
      <c r="W40" s="405">
        <f t="shared" ref="W40:W45" si="30">SUM(U40:V40)</f>
        <v>0</v>
      </c>
      <c r="X40" s="405"/>
      <c r="Y40" s="405">
        <f>SUM(Y41:Y45)</f>
        <v>0</v>
      </c>
      <c r="Z40" s="405">
        <f>SUM(Z41:Z45)</f>
        <v>0</v>
      </c>
      <c r="AA40" s="405">
        <f t="shared" ref="AA40:AA45" si="31">SUM(Y40:Z40)</f>
        <v>0</v>
      </c>
      <c r="AB40" s="405"/>
      <c r="AC40" s="405">
        <f>SUM(AC41:AC45)</f>
        <v>5</v>
      </c>
      <c r="AD40" s="405">
        <f>SUM(AD41:AD45)</f>
        <v>7</v>
      </c>
      <c r="AE40" s="405">
        <f t="shared" ref="AE40:AE45" si="32">SUM(AC40:AD40)</f>
        <v>12</v>
      </c>
      <c r="AF40" s="405"/>
      <c r="AG40" s="405">
        <f>SUM(AG41:AG45)</f>
        <v>12</v>
      </c>
      <c r="AH40" s="405">
        <f>SUM(AH41:AH45)</f>
        <v>7</v>
      </c>
      <c r="AI40" s="468">
        <f t="shared" ref="AI40:AI45" si="33">SUM(AG40:AH40)</f>
        <v>19</v>
      </c>
      <c r="AK40" s="754"/>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row>
    <row r="41" spans="1:66" s="103" customFormat="1" ht="12" customHeight="1">
      <c r="A41" s="374"/>
      <c r="B41" s="2302"/>
      <c r="C41" s="356" t="s">
        <v>52</v>
      </c>
      <c r="D41" s="89"/>
      <c r="E41" s="396">
        <v>0</v>
      </c>
      <c r="F41" s="397">
        <v>0</v>
      </c>
      <c r="G41" s="397">
        <f t="shared" si="26"/>
        <v>0</v>
      </c>
      <c r="H41" s="397"/>
      <c r="I41" s="396">
        <v>0</v>
      </c>
      <c r="J41" s="397">
        <v>0</v>
      </c>
      <c r="K41" s="397">
        <f t="shared" si="27"/>
        <v>0</v>
      </c>
      <c r="L41" s="397"/>
      <c r="M41" s="396">
        <v>0</v>
      </c>
      <c r="N41" s="397">
        <v>0</v>
      </c>
      <c r="O41" s="397">
        <f t="shared" si="28"/>
        <v>0</v>
      </c>
      <c r="P41" s="397"/>
      <c r="Q41" s="396">
        <v>0</v>
      </c>
      <c r="R41" s="397">
        <v>0</v>
      </c>
      <c r="S41" s="397">
        <f t="shared" si="29"/>
        <v>0</v>
      </c>
      <c r="T41" s="397"/>
      <c r="U41" s="396">
        <v>0</v>
      </c>
      <c r="V41" s="397">
        <v>0</v>
      </c>
      <c r="W41" s="397">
        <f t="shared" si="30"/>
        <v>0</v>
      </c>
      <c r="X41" s="397"/>
      <c r="Y41" s="396">
        <v>0</v>
      </c>
      <c r="Z41" s="396">
        <v>0</v>
      </c>
      <c r="AA41" s="397">
        <f t="shared" si="31"/>
        <v>0</v>
      </c>
      <c r="AB41" s="397"/>
      <c r="AC41" s="397">
        <v>2</v>
      </c>
      <c r="AD41" s="397">
        <v>6</v>
      </c>
      <c r="AE41" s="397">
        <f t="shared" si="32"/>
        <v>8</v>
      </c>
      <c r="AF41" s="397"/>
      <c r="AG41" s="397">
        <v>5</v>
      </c>
      <c r="AH41" s="397">
        <v>2</v>
      </c>
      <c r="AI41" s="462">
        <f t="shared" si="33"/>
        <v>7</v>
      </c>
      <c r="AJ41" s="80"/>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row>
    <row r="42" spans="1:66" s="103" customFormat="1" ht="12" customHeight="1">
      <c r="A42" s="374"/>
      <c r="B42" s="2302"/>
      <c r="C42" s="356" t="s">
        <v>95</v>
      </c>
      <c r="D42" s="89"/>
      <c r="E42" s="396">
        <v>0</v>
      </c>
      <c r="F42" s="397">
        <v>0</v>
      </c>
      <c r="G42" s="397">
        <f>SUM(E42:F42)</f>
        <v>0</v>
      </c>
      <c r="H42" s="397"/>
      <c r="I42" s="396">
        <v>0</v>
      </c>
      <c r="J42" s="397">
        <v>0</v>
      </c>
      <c r="K42" s="397">
        <f>SUM(I42:J42)</f>
        <v>0</v>
      </c>
      <c r="L42" s="397"/>
      <c r="M42" s="396">
        <v>0</v>
      </c>
      <c r="N42" s="397">
        <v>0</v>
      </c>
      <c r="O42" s="397">
        <f>SUM(M42:N42)</f>
        <v>0</v>
      </c>
      <c r="P42" s="397"/>
      <c r="Q42" s="396">
        <v>0</v>
      </c>
      <c r="R42" s="397">
        <v>0</v>
      </c>
      <c r="S42" s="397">
        <f>SUM(Q42:R42)</f>
        <v>0</v>
      </c>
      <c r="T42" s="397"/>
      <c r="U42" s="396">
        <v>0</v>
      </c>
      <c r="V42" s="397">
        <v>0</v>
      </c>
      <c r="W42" s="397">
        <f>SUM(U42:V42)</f>
        <v>0</v>
      </c>
      <c r="X42" s="397"/>
      <c r="Y42" s="396">
        <v>0</v>
      </c>
      <c r="Z42" s="396">
        <v>0</v>
      </c>
      <c r="AA42" s="397">
        <f>SUM(Y42:Z42)</f>
        <v>0</v>
      </c>
      <c r="AB42" s="397"/>
      <c r="AC42" s="397">
        <v>0</v>
      </c>
      <c r="AD42" s="397">
        <v>0</v>
      </c>
      <c r="AE42" s="397">
        <f>SUM(AC42:AD42)</f>
        <v>0</v>
      </c>
      <c r="AF42" s="397"/>
      <c r="AG42" s="397">
        <v>1</v>
      </c>
      <c r="AH42" s="397">
        <v>1</v>
      </c>
      <c r="AI42" s="462">
        <f>SUM(AG42:AH42)</f>
        <v>2</v>
      </c>
      <c r="AJ42" s="80"/>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row>
    <row r="43" spans="1:66" s="103" customFormat="1" ht="12" customHeight="1">
      <c r="A43" s="374"/>
      <c r="B43" s="2302"/>
      <c r="C43" s="356" t="s">
        <v>53</v>
      </c>
      <c r="D43" s="89"/>
      <c r="E43" s="396">
        <v>0</v>
      </c>
      <c r="F43" s="397">
        <v>0</v>
      </c>
      <c r="G43" s="397">
        <f t="shared" si="26"/>
        <v>0</v>
      </c>
      <c r="H43" s="397"/>
      <c r="I43" s="396">
        <v>0</v>
      </c>
      <c r="J43" s="397">
        <v>0</v>
      </c>
      <c r="K43" s="397">
        <f t="shared" si="27"/>
        <v>0</v>
      </c>
      <c r="L43" s="397"/>
      <c r="M43" s="396">
        <v>0</v>
      </c>
      <c r="N43" s="397">
        <v>0</v>
      </c>
      <c r="O43" s="397">
        <f t="shared" si="28"/>
        <v>0</v>
      </c>
      <c r="P43" s="397"/>
      <c r="Q43" s="396">
        <v>0</v>
      </c>
      <c r="R43" s="397">
        <v>0</v>
      </c>
      <c r="S43" s="397">
        <f t="shared" si="29"/>
        <v>0</v>
      </c>
      <c r="T43" s="397"/>
      <c r="U43" s="396">
        <v>0</v>
      </c>
      <c r="V43" s="397">
        <v>0</v>
      </c>
      <c r="W43" s="397">
        <f t="shared" si="30"/>
        <v>0</v>
      </c>
      <c r="X43" s="397"/>
      <c r="Y43" s="396">
        <v>0</v>
      </c>
      <c r="Z43" s="396">
        <v>0</v>
      </c>
      <c r="AA43" s="397">
        <f t="shared" si="31"/>
        <v>0</v>
      </c>
      <c r="AB43" s="397"/>
      <c r="AC43" s="397">
        <v>3</v>
      </c>
      <c r="AD43" s="397">
        <v>1</v>
      </c>
      <c r="AE43" s="397">
        <f t="shared" si="32"/>
        <v>4</v>
      </c>
      <c r="AF43" s="397"/>
      <c r="AG43" s="397">
        <v>6</v>
      </c>
      <c r="AH43" s="397">
        <v>3</v>
      </c>
      <c r="AI43" s="462">
        <f t="shared" si="33"/>
        <v>9</v>
      </c>
      <c r="AJ43" s="80"/>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row>
    <row r="44" spans="1:66" s="103" customFormat="1" ht="12" customHeight="1">
      <c r="A44" s="374"/>
      <c r="B44" s="2302"/>
      <c r="C44" s="356" t="s">
        <v>96</v>
      </c>
      <c r="D44" s="89"/>
      <c r="E44" s="396">
        <v>0</v>
      </c>
      <c r="F44" s="397">
        <v>0</v>
      </c>
      <c r="G44" s="397">
        <f t="shared" si="26"/>
        <v>0</v>
      </c>
      <c r="H44" s="397"/>
      <c r="I44" s="396">
        <v>0</v>
      </c>
      <c r="J44" s="397">
        <v>0</v>
      </c>
      <c r="K44" s="397">
        <f t="shared" si="27"/>
        <v>0</v>
      </c>
      <c r="L44" s="397"/>
      <c r="M44" s="396">
        <v>0</v>
      </c>
      <c r="N44" s="397">
        <v>0</v>
      </c>
      <c r="O44" s="397">
        <f t="shared" si="28"/>
        <v>0</v>
      </c>
      <c r="P44" s="397"/>
      <c r="Q44" s="396">
        <v>0</v>
      </c>
      <c r="R44" s="397">
        <v>0</v>
      </c>
      <c r="S44" s="397">
        <f t="shared" si="29"/>
        <v>0</v>
      </c>
      <c r="T44" s="397"/>
      <c r="U44" s="396">
        <v>0</v>
      </c>
      <c r="V44" s="397">
        <v>0</v>
      </c>
      <c r="W44" s="397">
        <f t="shared" si="30"/>
        <v>0</v>
      </c>
      <c r="X44" s="397"/>
      <c r="Y44" s="396">
        <v>0</v>
      </c>
      <c r="Z44" s="396">
        <v>0</v>
      </c>
      <c r="AA44" s="397">
        <f t="shared" si="31"/>
        <v>0</v>
      </c>
      <c r="AB44" s="397"/>
      <c r="AC44" s="397">
        <v>0</v>
      </c>
      <c r="AD44" s="397">
        <v>0</v>
      </c>
      <c r="AE44" s="397">
        <f t="shared" si="32"/>
        <v>0</v>
      </c>
      <c r="AF44" s="397"/>
      <c r="AG44" s="397">
        <v>0</v>
      </c>
      <c r="AH44" s="397">
        <v>0</v>
      </c>
      <c r="AI44" s="462">
        <f t="shared" si="33"/>
        <v>0</v>
      </c>
      <c r="AJ44" s="80"/>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row>
    <row r="45" spans="1:66" s="103" customFormat="1" ht="12" customHeight="1">
      <c r="A45" s="374"/>
      <c r="B45" s="2302"/>
      <c r="C45" s="356" t="s">
        <v>56</v>
      </c>
      <c r="D45" s="89"/>
      <c r="E45" s="396">
        <v>0</v>
      </c>
      <c r="F45" s="397">
        <v>0</v>
      </c>
      <c r="G45" s="397">
        <f t="shared" si="26"/>
        <v>0</v>
      </c>
      <c r="H45" s="397"/>
      <c r="I45" s="396">
        <v>0</v>
      </c>
      <c r="J45" s="397">
        <v>0</v>
      </c>
      <c r="K45" s="397">
        <f t="shared" si="27"/>
        <v>0</v>
      </c>
      <c r="L45" s="397"/>
      <c r="M45" s="396">
        <v>0</v>
      </c>
      <c r="N45" s="397">
        <v>0</v>
      </c>
      <c r="O45" s="397">
        <f t="shared" si="28"/>
        <v>0</v>
      </c>
      <c r="P45" s="397"/>
      <c r="Q45" s="396">
        <v>0</v>
      </c>
      <c r="R45" s="397">
        <v>0</v>
      </c>
      <c r="S45" s="397">
        <f t="shared" si="29"/>
        <v>0</v>
      </c>
      <c r="T45" s="397"/>
      <c r="U45" s="396">
        <v>0</v>
      </c>
      <c r="V45" s="397">
        <v>0</v>
      </c>
      <c r="W45" s="397">
        <f t="shared" si="30"/>
        <v>0</v>
      </c>
      <c r="X45" s="397"/>
      <c r="Y45" s="396">
        <v>0</v>
      </c>
      <c r="Z45" s="396">
        <v>0</v>
      </c>
      <c r="AA45" s="397">
        <f t="shared" si="31"/>
        <v>0</v>
      </c>
      <c r="AB45" s="397"/>
      <c r="AC45" s="397">
        <v>0</v>
      </c>
      <c r="AD45" s="397">
        <v>0</v>
      </c>
      <c r="AE45" s="397">
        <f t="shared" si="32"/>
        <v>0</v>
      </c>
      <c r="AF45" s="397"/>
      <c r="AG45" s="397">
        <v>0</v>
      </c>
      <c r="AH45" s="397">
        <v>1</v>
      </c>
      <c r="AI45" s="462">
        <f t="shared" si="33"/>
        <v>1</v>
      </c>
      <c r="AJ45" s="80"/>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row>
    <row r="46" spans="1:66" ht="12.75" customHeight="1">
      <c r="B46" s="2300">
        <v>1407</v>
      </c>
      <c r="C46" s="13" t="s">
        <v>58</v>
      </c>
      <c r="D46" s="123"/>
      <c r="E46" s="319">
        <f>SUM(E47:E50)</f>
        <v>0</v>
      </c>
      <c r="F46" s="319">
        <f>SUM(F47:F50)</f>
        <v>0</v>
      </c>
      <c r="G46" s="405">
        <f>SUM(G47:G48)</f>
        <v>0</v>
      </c>
      <c r="H46" s="405"/>
      <c r="I46" s="405">
        <f>SUM(I47:I50)</f>
        <v>0</v>
      </c>
      <c r="J46" s="405">
        <f>SUM(J47:J50)</f>
        <v>0</v>
      </c>
      <c r="K46" s="405">
        <f>SUM(K47:K48)</f>
        <v>0</v>
      </c>
      <c r="L46" s="405"/>
      <c r="M46" s="405">
        <f>SUM(M47:M50)</f>
        <v>0</v>
      </c>
      <c r="N46" s="405">
        <f>SUM(N47:N50)</f>
        <v>0</v>
      </c>
      <c r="O46" s="405">
        <f>SUM(O47:O48)</f>
        <v>0</v>
      </c>
      <c r="P46" s="405"/>
      <c r="Q46" s="405">
        <f>SUM(Q47:Q50)</f>
        <v>0</v>
      </c>
      <c r="R46" s="405">
        <f>SUM(R47:R50)</f>
        <v>0</v>
      </c>
      <c r="S46" s="405">
        <f>SUM(S47:S48)</f>
        <v>0</v>
      </c>
      <c r="T46" s="405"/>
      <c r="U46" s="405">
        <f>SUM(U47:U50)</f>
        <v>0</v>
      </c>
      <c r="V46" s="405">
        <f>SUM(V47:V50)</f>
        <v>0</v>
      </c>
      <c r="W46" s="405">
        <f>SUM(W47:W48)</f>
        <v>0</v>
      </c>
      <c r="X46" s="405"/>
      <c r="Y46" s="405">
        <f>SUM(Y47:Y50)</f>
        <v>1</v>
      </c>
      <c r="Z46" s="405">
        <f>SUM(Z47:Z50)</f>
        <v>1</v>
      </c>
      <c r="AA46" s="405">
        <f>SUM(AA47:AA48)</f>
        <v>2</v>
      </c>
      <c r="AB46" s="405"/>
      <c r="AC46" s="405">
        <f>SUM(AC47:AC50)</f>
        <v>4</v>
      </c>
      <c r="AD46" s="405">
        <f>SUM(AD47:AD50)</f>
        <v>2</v>
      </c>
      <c r="AE46" s="405">
        <f>SUM(AE47:AE48)</f>
        <v>6</v>
      </c>
      <c r="AF46" s="405"/>
      <c r="AG46" s="405">
        <f>SUM(AG47:AG50)</f>
        <v>17</v>
      </c>
      <c r="AH46" s="405">
        <f>SUM(AH47:AH50)</f>
        <v>4</v>
      </c>
      <c r="AI46" s="468">
        <f>SUM(AI47:AI48)</f>
        <v>21</v>
      </c>
      <c r="AK46" s="754"/>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row>
    <row r="47" spans="1:66" s="103" customFormat="1" ht="12" customHeight="1">
      <c r="A47" s="374"/>
      <c r="B47" s="2206"/>
      <c r="C47" s="413" t="s">
        <v>59</v>
      </c>
      <c r="D47" s="89"/>
      <c r="E47" s="396">
        <v>0</v>
      </c>
      <c r="F47" s="397">
        <v>0</v>
      </c>
      <c r="G47" s="397">
        <f>SUM(E47:F47)</f>
        <v>0</v>
      </c>
      <c r="H47" s="397"/>
      <c r="I47" s="396">
        <v>0</v>
      </c>
      <c r="J47" s="397">
        <v>0</v>
      </c>
      <c r="K47" s="397">
        <f>SUM(I47:J47)</f>
        <v>0</v>
      </c>
      <c r="L47" s="397"/>
      <c r="M47" s="396">
        <v>0</v>
      </c>
      <c r="N47" s="397">
        <v>0</v>
      </c>
      <c r="O47" s="397">
        <f>SUM(M47:N47)</f>
        <v>0</v>
      </c>
      <c r="P47" s="397"/>
      <c r="Q47" s="396">
        <v>0</v>
      </c>
      <c r="R47" s="397">
        <v>0</v>
      </c>
      <c r="S47" s="397">
        <f>SUM(Q47:R47)</f>
        <v>0</v>
      </c>
      <c r="T47" s="397"/>
      <c r="U47" s="396">
        <v>0</v>
      </c>
      <c r="V47" s="397">
        <v>0</v>
      </c>
      <c r="W47" s="397">
        <f>SUM(U47:V47)</f>
        <v>0</v>
      </c>
      <c r="X47" s="397"/>
      <c r="Y47" s="397">
        <v>1</v>
      </c>
      <c r="Z47" s="397">
        <v>1</v>
      </c>
      <c r="AA47" s="397">
        <f>SUM(Y47:Z47)</f>
        <v>2</v>
      </c>
      <c r="AB47" s="397"/>
      <c r="AC47" s="397">
        <v>0</v>
      </c>
      <c r="AD47" s="397">
        <v>0</v>
      </c>
      <c r="AE47" s="397">
        <f>SUM(AC47:AD47)</f>
        <v>0</v>
      </c>
      <c r="AF47" s="397"/>
      <c r="AG47" s="397">
        <v>14</v>
      </c>
      <c r="AH47" s="397">
        <v>2</v>
      </c>
      <c r="AI47" s="462">
        <f>SUM(AG47:AH47)</f>
        <v>16</v>
      </c>
      <c r="AJ47" s="80"/>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row>
    <row r="48" spans="1:66" s="103" customFormat="1" ht="12" customHeight="1">
      <c r="A48" s="374"/>
      <c r="B48" s="2206"/>
      <c r="C48" s="360" t="s">
        <v>60</v>
      </c>
      <c r="D48" s="36"/>
      <c r="E48" s="396">
        <v>0</v>
      </c>
      <c r="F48" s="397">
        <v>0</v>
      </c>
      <c r="G48" s="397">
        <f>SUM(E48:F48)</f>
        <v>0</v>
      </c>
      <c r="H48" s="397"/>
      <c r="I48" s="396">
        <v>0</v>
      </c>
      <c r="J48" s="397">
        <v>0</v>
      </c>
      <c r="K48" s="397">
        <f>SUM(I48:J48)</f>
        <v>0</v>
      </c>
      <c r="L48" s="397"/>
      <c r="M48" s="396">
        <v>0</v>
      </c>
      <c r="N48" s="397">
        <v>0</v>
      </c>
      <c r="O48" s="397">
        <f>SUM(M48:N48)</f>
        <v>0</v>
      </c>
      <c r="P48" s="397"/>
      <c r="Q48" s="396">
        <v>0</v>
      </c>
      <c r="R48" s="397">
        <v>0</v>
      </c>
      <c r="S48" s="397">
        <f>SUM(Q48:R48)</f>
        <v>0</v>
      </c>
      <c r="T48" s="397"/>
      <c r="U48" s="396">
        <v>0</v>
      </c>
      <c r="V48" s="397">
        <v>0</v>
      </c>
      <c r="W48" s="397">
        <f>SUM(U48:V48)</f>
        <v>0</v>
      </c>
      <c r="X48" s="397"/>
      <c r="Y48" s="396">
        <v>0</v>
      </c>
      <c r="Z48" s="396">
        <v>0</v>
      </c>
      <c r="AA48" s="397">
        <f>SUM(Y48:Z48)</f>
        <v>0</v>
      </c>
      <c r="AB48" s="397"/>
      <c r="AC48" s="397">
        <v>4</v>
      </c>
      <c r="AD48" s="397">
        <v>2</v>
      </c>
      <c r="AE48" s="397">
        <f>SUM(AC48:AD48)</f>
        <v>6</v>
      </c>
      <c r="AF48" s="397"/>
      <c r="AG48" s="397">
        <v>3</v>
      </c>
      <c r="AH48" s="397">
        <v>2</v>
      </c>
      <c r="AI48" s="462">
        <f>SUM(AG48:AH48)</f>
        <v>5</v>
      </c>
      <c r="AJ48" s="80"/>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row>
    <row r="49" spans="1:66" s="103" customFormat="1" ht="12" customHeight="1">
      <c r="A49" s="374"/>
      <c r="B49" s="2206"/>
      <c r="C49" s="360" t="s">
        <v>61</v>
      </c>
      <c r="D49" s="36"/>
      <c r="E49" s="396">
        <v>0</v>
      </c>
      <c r="F49" s="397">
        <v>0</v>
      </c>
      <c r="G49" s="397">
        <f>SUM(E49:F49)</f>
        <v>0</v>
      </c>
      <c r="H49" s="397"/>
      <c r="I49" s="396">
        <v>0</v>
      </c>
      <c r="J49" s="397">
        <v>0</v>
      </c>
      <c r="K49" s="397">
        <f>SUM(I49:J49)</f>
        <v>0</v>
      </c>
      <c r="L49" s="397"/>
      <c r="M49" s="396">
        <v>0</v>
      </c>
      <c r="N49" s="397">
        <v>0</v>
      </c>
      <c r="O49" s="397">
        <f>SUM(M49:N49)</f>
        <v>0</v>
      </c>
      <c r="P49" s="397"/>
      <c r="Q49" s="396">
        <v>0</v>
      </c>
      <c r="R49" s="397">
        <v>0</v>
      </c>
      <c r="S49" s="397">
        <f>SUM(Q49:R49)</f>
        <v>0</v>
      </c>
      <c r="T49" s="397"/>
      <c r="U49" s="396">
        <v>0</v>
      </c>
      <c r="V49" s="397">
        <v>0</v>
      </c>
      <c r="W49" s="397">
        <f>SUM(U49:V49)</f>
        <v>0</v>
      </c>
      <c r="X49" s="397"/>
      <c r="Y49" s="396">
        <v>0</v>
      </c>
      <c r="Z49" s="396">
        <v>0</v>
      </c>
      <c r="AA49" s="397">
        <f>SUM(Y49:Z49)</f>
        <v>0</v>
      </c>
      <c r="AB49" s="397"/>
      <c r="AC49" s="397">
        <v>0</v>
      </c>
      <c r="AD49" s="397">
        <v>0</v>
      </c>
      <c r="AE49" s="397">
        <f>SUM(AC49:AD49)</f>
        <v>0</v>
      </c>
      <c r="AF49" s="397"/>
      <c r="AG49" s="397">
        <v>0</v>
      </c>
      <c r="AH49" s="397">
        <v>0</v>
      </c>
      <c r="AI49" s="462">
        <f>SUM(AG49:AH49)</f>
        <v>0</v>
      </c>
      <c r="AJ49" s="80"/>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row>
    <row r="50" spans="1:66" s="103" customFormat="1" ht="12" customHeight="1">
      <c r="A50" s="374"/>
      <c r="B50" s="2258"/>
      <c r="C50" s="417" t="s">
        <v>84</v>
      </c>
      <c r="D50" s="36"/>
      <c r="E50" s="396">
        <v>0</v>
      </c>
      <c r="F50" s="397">
        <v>0</v>
      </c>
      <c r="G50" s="397">
        <f>SUM(E50:F50)</f>
        <v>0</v>
      </c>
      <c r="H50" s="397"/>
      <c r="I50" s="396">
        <v>0</v>
      </c>
      <c r="J50" s="397">
        <v>0</v>
      </c>
      <c r="K50" s="397">
        <f>SUM(I50:J50)</f>
        <v>0</v>
      </c>
      <c r="L50" s="397"/>
      <c r="M50" s="396">
        <v>0</v>
      </c>
      <c r="N50" s="397">
        <v>0</v>
      </c>
      <c r="O50" s="397">
        <f>SUM(M50:N50)</f>
        <v>0</v>
      </c>
      <c r="P50" s="397"/>
      <c r="Q50" s="396">
        <v>0</v>
      </c>
      <c r="R50" s="397">
        <v>0</v>
      </c>
      <c r="S50" s="397">
        <f>SUM(Q50:R50)</f>
        <v>0</v>
      </c>
      <c r="T50" s="397"/>
      <c r="U50" s="396">
        <v>0</v>
      </c>
      <c r="V50" s="397">
        <v>0</v>
      </c>
      <c r="W50" s="397">
        <f>SUM(U50:V50)</f>
        <v>0</v>
      </c>
      <c r="X50" s="397"/>
      <c r="Y50" s="396">
        <v>0</v>
      </c>
      <c r="Z50" s="396">
        <v>0</v>
      </c>
      <c r="AA50" s="397">
        <f>SUM(Y50:Z50)</f>
        <v>0</v>
      </c>
      <c r="AB50" s="397"/>
      <c r="AC50" s="397">
        <v>0</v>
      </c>
      <c r="AD50" s="397">
        <v>0</v>
      </c>
      <c r="AE50" s="397">
        <f>SUM(AC50:AD50)</f>
        <v>0</v>
      </c>
      <c r="AF50" s="397"/>
      <c r="AG50" s="397">
        <v>0</v>
      </c>
      <c r="AH50" s="397">
        <v>0</v>
      </c>
      <c r="AI50" s="462">
        <f>SUM(AG50:AH50)</f>
        <v>0</v>
      </c>
      <c r="AJ50" s="80"/>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row>
    <row r="51" spans="1:66" ht="12.75" customHeight="1">
      <c r="B51" s="2300">
        <v>1408</v>
      </c>
      <c r="C51" s="13" t="s">
        <v>63</v>
      </c>
      <c r="D51" s="123"/>
      <c r="E51" s="319">
        <f>SUM(E52:E55)</f>
        <v>0</v>
      </c>
      <c r="F51" s="319">
        <f>SUM(F52:F55)</f>
        <v>0</v>
      </c>
      <c r="G51" s="319">
        <f>SUM(G52:G55)</f>
        <v>0</v>
      </c>
      <c r="H51" s="405"/>
      <c r="I51" s="405">
        <f>SUM(I52:I55)</f>
        <v>0</v>
      </c>
      <c r="J51" s="405">
        <f>SUM(J52:J55)</f>
        <v>0</v>
      </c>
      <c r="K51" s="405">
        <f t="shared" ref="K51:AI51" si="34">SUM(K52:K55)</f>
        <v>0</v>
      </c>
      <c r="L51" s="405">
        <f t="shared" si="34"/>
        <v>0</v>
      </c>
      <c r="M51" s="405">
        <f t="shared" si="34"/>
        <v>0</v>
      </c>
      <c r="N51" s="405">
        <f t="shared" si="34"/>
        <v>0</v>
      </c>
      <c r="O51" s="405">
        <f t="shared" si="34"/>
        <v>0</v>
      </c>
      <c r="P51" s="405">
        <f t="shared" si="34"/>
        <v>0</v>
      </c>
      <c r="Q51" s="405">
        <f t="shared" si="34"/>
        <v>0</v>
      </c>
      <c r="R51" s="405">
        <f t="shared" si="34"/>
        <v>0</v>
      </c>
      <c r="S51" s="405">
        <f t="shared" si="34"/>
        <v>0</v>
      </c>
      <c r="T51" s="405">
        <f t="shared" si="34"/>
        <v>0</v>
      </c>
      <c r="U51" s="405">
        <f t="shared" si="34"/>
        <v>0</v>
      </c>
      <c r="V51" s="405">
        <f t="shared" si="34"/>
        <v>0</v>
      </c>
      <c r="W51" s="405">
        <f t="shared" si="34"/>
        <v>0</v>
      </c>
      <c r="X51" s="405">
        <f t="shared" si="34"/>
        <v>0</v>
      </c>
      <c r="Y51" s="405">
        <f t="shared" si="34"/>
        <v>1</v>
      </c>
      <c r="Z51" s="405">
        <f t="shared" si="34"/>
        <v>1</v>
      </c>
      <c r="AA51" s="405">
        <f t="shared" si="34"/>
        <v>2</v>
      </c>
      <c r="AB51" s="405">
        <f t="shared" si="34"/>
        <v>0</v>
      </c>
      <c r="AC51" s="405">
        <f t="shared" si="34"/>
        <v>6</v>
      </c>
      <c r="AD51" s="405">
        <f t="shared" si="34"/>
        <v>2</v>
      </c>
      <c r="AE51" s="405">
        <f t="shared" si="34"/>
        <v>8</v>
      </c>
      <c r="AF51" s="405">
        <f t="shared" si="34"/>
        <v>0</v>
      </c>
      <c r="AG51" s="405">
        <f t="shared" si="34"/>
        <v>11</v>
      </c>
      <c r="AH51" s="405">
        <f t="shared" si="34"/>
        <v>7</v>
      </c>
      <c r="AI51" s="468">
        <f t="shared" si="34"/>
        <v>18</v>
      </c>
      <c r="AK51" s="754"/>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row>
    <row r="52" spans="1:66" s="103" customFormat="1" ht="12" customHeight="1">
      <c r="A52" s="374"/>
      <c r="B52" s="2206"/>
      <c r="C52" s="413" t="s">
        <v>64</v>
      </c>
      <c r="D52" s="474"/>
      <c r="E52" s="396">
        <v>0</v>
      </c>
      <c r="F52" s="397">
        <v>0</v>
      </c>
      <c r="G52" s="397">
        <f t="shared" ref="G52:G57" si="35">SUM(E52:F52)</f>
        <v>0</v>
      </c>
      <c r="H52" s="475"/>
      <c r="I52" s="396">
        <v>0</v>
      </c>
      <c r="J52" s="397">
        <v>0</v>
      </c>
      <c r="K52" s="397">
        <f t="shared" ref="K52:K57" si="36">SUM(I52:J52)</f>
        <v>0</v>
      </c>
      <c r="L52" s="476"/>
      <c r="M52" s="396">
        <v>0</v>
      </c>
      <c r="N52" s="397">
        <v>0</v>
      </c>
      <c r="O52" s="397">
        <f t="shared" ref="O52:O57" si="37">SUM(M52:N52)</f>
        <v>0</v>
      </c>
      <c r="P52" s="475"/>
      <c r="Q52" s="396">
        <v>0</v>
      </c>
      <c r="R52" s="397">
        <v>0</v>
      </c>
      <c r="S52" s="397">
        <f t="shared" ref="S52:S57" si="38">SUM(Q52:R52)</f>
        <v>0</v>
      </c>
      <c r="T52" s="476"/>
      <c r="U52" s="396">
        <v>0</v>
      </c>
      <c r="V52" s="397">
        <v>0</v>
      </c>
      <c r="W52" s="397">
        <f t="shared" ref="W52:W57" si="39">SUM(U52:V52)</f>
        <v>0</v>
      </c>
      <c r="X52" s="475"/>
      <c r="Y52" s="396">
        <v>0</v>
      </c>
      <c r="Z52" s="396">
        <v>0</v>
      </c>
      <c r="AA52" s="397">
        <f t="shared" ref="AA52:AA59" si="40">SUM(Y52:Z52)</f>
        <v>0</v>
      </c>
      <c r="AB52" s="476"/>
      <c r="AC52" s="396">
        <v>1</v>
      </c>
      <c r="AD52" s="397">
        <v>1</v>
      </c>
      <c r="AE52" s="397">
        <f t="shared" ref="AE52:AE59" si="41">SUM(AC52:AD52)</f>
        <v>2</v>
      </c>
      <c r="AF52" s="476"/>
      <c r="AG52" s="416">
        <v>1</v>
      </c>
      <c r="AH52" s="416">
        <v>1</v>
      </c>
      <c r="AI52" s="462">
        <f t="shared" ref="AI52:AI59" si="42">SUM(AG52:AH52)</f>
        <v>2</v>
      </c>
      <c r="AJ52" s="80"/>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row>
    <row r="53" spans="1:66" s="103" customFormat="1" ht="12" customHeight="1">
      <c r="A53" s="374"/>
      <c r="B53" s="2206"/>
      <c r="C53" s="359" t="s">
        <v>65</v>
      </c>
      <c r="D53" s="89"/>
      <c r="E53" s="396">
        <v>0</v>
      </c>
      <c r="F53" s="397">
        <v>0</v>
      </c>
      <c r="G53" s="397">
        <f>SUM(E53:F53)</f>
        <v>0</v>
      </c>
      <c r="H53" s="475"/>
      <c r="I53" s="396">
        <v>0</v>
      </c>
      <c r="J53" s="397">
        <v>0</v>
      </c>
      <c r="K53" s="397">
        <f>SUM(I53:J53)</f>
        <v>0</v>
      </c>
      <c r="L53" s="475"/>
      <c r="M53" s="396">
        <v>0</v>
      </c>
      <c r="N53" s="397">
        <v>0</v>
      </c>
      <c r="O53" s="397">
        <f>SUM(M53:N53)</f>
        <v>0</v>
      </c>
      <c r="P53" s="475"/>
      <c r="Q53" s="396">
        <v>0</v>
      </c>
      <c r="R53" s="397">
        <v>0</v>
      </c>
      <c r="S53" s="397">
        <f>SUM(Q53:R53)</f>
        <v>0</v>
      </c>
      <c r="T53" s="475"/>
      <c r="U53" s="396">
        <v>0</v>
      </c>
      <c r="V53" s="397">
        <v>0</v>
      </c>
      <c r="W53" s="397">
        <f>SUM(U53:V53)</f>
        <v>0</v>
      </c>
      <c r="X53" s="475"/>
      <c r="Y53" s="396">
        <v>1</v>
      </c>
      <c r="Z53" s="397">
        <v>1</v>
      </c>
      <c r="AA53" s="397">
        <f t="shared" si="40"/>
        <v>2</v>
      </c>
      <c r="AB53" s="475"/>
      <c r="AC53" s="396">
        <v>2</v>
      </c>
      <c r="AD53" s="397">
        <v>0</v>
      </c>
      <c r="AE53" s="397">
        <f t="shared" si="41"/>
        <v>2</v>
      </c>
      <c r="AF53" s="475"/>
      <c r="AG53" s="397">
        <v>2</v>
      </c>
      <c r="AH53" s="397">
        <v>2</v>
      </c>
      <c r="AI53" s="462">
        <f t="shared" si="42"/>
        <v>4</v>
      </c>
      <c r="AJ53" s="80"/>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row>
    <row r="54" spans="1:66" s="103" customFormat="1" ht="12" customHeight="1">
      <c r="A54" s="374"/>
      <c r="B54" s="2206"/>
      <c r="C54" s="360" t="s">
        <v>66</v>
      </c>
      <c r="D54" s="89"/>
      <c r="E54" s="396">
        <v>0</v>
      </c>
      <c r="F54" s="397">
        <v>0</v>
      </c>
      <c r="G54" s="397">
        <f>SUM(E54:F54)</f>
        <v>0</v>
      </c>
      <c r="H54" s="475"/>
      <c r="I54" s="396">
        <v>0</v>
      </c>
      <c r="J54" s="397">
        <v>0</v>
      </c>
      <c r="K54" s="397">
        <f>SUM(I54:J54)</f>
        <v>0</v>
      </c>
      <c r="L54" s="475"/>
      <c r="M54" s="396">
        <v>0</v>
      </c>
      <c r="N54" s="397">
        <v>0</v>
      </c>
      <c r="O54" s="397">
        <f>SUM(M54:N54)</f>
        <v>0</v>
      </c>
      <c r="P54" s="475"/>
      <c r="Q54" s="396">
        <v>0</v>
      </c>
      <c r="R54" s="397">
        <v>0</v>
      </c>
      <c r="S54" s="397">
        <f>SUM(Q54:R54)</f>
        <v>0</v>
      </c>
      <c r="T54" s="475"/>
      <c r="U54" s="396">
        <v>0</v>
      </c>
      <c r="V54" s="397">
        <v>0</v>
      </c>
      <c r="W54" s="397">
        <f>SUM(U54:V54)</f>
        <v>0</v>
      </c>
      <c r="X54" s="475"/>
      <c r="Y54" s="396">
        <v>0</v>
      </c>
      <c r="Z54" s="396">
        <v>0</v>
      </c>
      <c r="AA54" s="397">
        <f t="shared" si="40"/>
        <v>0</v>
      </c>
      <c r="AB54" s="397"/>
      <c r="AC54" s="396">
        <v>2</v>
      </c>
      <c r="AD54" s="397">
        <v>1</v>
      </c>
      <c r="AE54" s="397">
        <f t="shared" si="41"/>
        <v>3</v>
      </c>
      <c r="AF54" s="397"/>
      <c r="AG54" s="397">
        <v>4</v>
      </c>
      <c r="AH54" s="397">
        <v>2</v>
      </c>
      <c r="AI54" s="462">
        <f t="shared" si="42"/>
        <v>6</v>
      </c>
      <c r="AJ54" s="80"/>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row>
    <row r="55" spans="1:66" s="103" customFormat="1" ht="12" customHeight="1">
      <c r="A55" s="374"/>
      <c r="B55" s="2206"/>
      <c r="C55" s="360" t="s">
        <v>169</v>
      </c>
      <c r="D55" s="36"/>
      <c r="E55" s="396">
        <v>0</v>
      </c>
      <c r="F55" s="397">
        <v>0</v>
      </c>
      <c r="G55" s="397">
        <f>SUM(E55:F55)</f>
        <v>0</v>
      </c>
      <c r="H55" s="475"/>
      <c r="I55" s="396">
        <v>0</v>
      </c>
      <c r="J55" s="397">
        <v>0</v>
      </c>
      <c r="K55" s="397">
        <f>SUM(I55:J55)</f>
        <v>0</v>
      </c>
      <c r="L55" s="475"/>
      <c r="M55" s="396">
        <v>0</v>
      </c>
      <c r="N55" s="397">
        <v>0</v>
      </c>
      <c r="O55" s="397">
        <f>SUM(M55:N55)</f>
        <v>0</v>
      </c>
      <c r="P55" s="475"/>
      <c r="Q55" s="396">
        <v>0</v>
      </c>
      <c r="R55" s="397">
        <v>0</v>
      </c>
      <c r="S55" s="397">
        <f>SUM(Q55:R55)</f>
        <v>0</v>
      </c>
      <c r="T55" s="475"/>
      <c r="U55" s="396">
        <v>0</v>
      </c>
      <c r="V55" s="397">
        <v>0</v>
      </c>
      <c r="W55" s="397">
        <f>SUM(U55:V55)</f>
        <v>0</v>
      </c>
      <c r="X55" s="475"/>
      <c r="Y55" s="396">
        <v>0</v>
      </c>
      <c r="Z55" s="396">
        <v>0</v>
      </c>
      <c r="AA55" s="397">
        <f t="shared" si="40"/>
        <v>0</v>
      </c>
      <c r="AB55" s="397"/>
      <c r="AC55" s="396">
        <v>1</v>
      </c>
      <c r="AD55" s="397">
        <v>0</v>
      </c>
      <c r="AE55" s="397">
        <f t="shared" si="41"/>
        <v>1</v>
      </c>
      <c r="AF55" s="397"/>
      <c r="AG55" s="397">
        <v>4</v>
      </c>
      <c r="AH55" s="397">
        <v>2</v>
      </c>
      <c r="AI55" s="462">
        <f t="shared" si="42"/>
        <v>6</v>
      </c>
      <c r="AJ55" s="80"/>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row>
    <row r="56" spans="1:66" ht="12.75" customHeight="1">
      <c r="B56" s="2204">
        <v>1624</v>
      </c>
      <c r="C56" s="40" t="s">
        <v>142</v>
      </c>
      <c r="D56" s="123"/>
      <c r="E56" s="319">
        <f>SUM(E57:E59)</f>
        <v>0</v>
      </c>
      <c r="F56" s="319">
        <f>SUM(F57:F59)</f>
        <v>0</v>
      </c>
      <c r="G56" s="405">
        <f t="shared" si="35"/>
        <v>0</v>
      </c>
      <c r="H56" s="405"/>
      <c r="I56" s="405">
        <f>SUM(H57:I59)</f>
        <v>0</v>
      </c>
      <c r="J56" s="405">
        <f>SUM(J57:J59)</f>
        <v>0</v>
      </c>
      <c r="K56" s="405">
        <f t="shared" si="36"/>
        <v>0</v>
      </c>
      <c r="L56" s="405"/>
      <c r="M56" s="405">
        <f>SUM(M57:M59)</f>
        <v>0</v>
      </c>
      <c r="N56" s="405">
        <f>SUM(N57:N59)</f>
        <v>0</v>
      </c>
      <c r="O56" s="405">
        <f t="shared" si="37"/>
        <v>0</v>
      </c>
      <c r="P56" s="405"/>
      <c r="Q56" s="405">
        <f>SUM(P57:Q59)</f>
        <v>0</v>
      </c>
      <c r="R56" s="405">
        <f>SUM(R57:R59)</f>
        <v>0</v>
      </c>
      <c r="S56" s="405">
        <f t="shared" si="38"/>
        <v>0</v>
      </c>
      <c r="T56" s="405"/>
      <c r="U56" s="405">
        <f>SUM(U57:U59)</f>
        <v>0</v>
      </c>
      <c r="V56" s="405">
        <f>SUM(V57:V59)</f>
        <v>0</v>
      </c>
      <c r="W56" s="405">
        <f t="shared" si="39"/>
        <v>0</v>
      </c>
      <c r="X56" s="405"/>
      <c r="Y56" s="405">
        <f>SUM(Y57:Y59)</f>
        <v>0</v>
      </c>
      <c r="Z56" s="405">
        <f>SUM(Z57:Z59)</f>
        <v>1</v>
      </c>
      <c r="AA56" s="405">
        <f t="shared" si="40"/>
        <v>1</v>
      </c>
      <c r="AB56" s="405"/>
      <c r="AC56" s="405">
        <f>SUM(AC57:AC59)</f>
        <v>0</v>
      </c>
      <c r="AD56" s="405">
        <f>SUM(AD57:AD59)</f>
        <v>1</v>
      </c>
      <c r="AE56" s="405">
        <f t="shared" si="41"/>
        <v>1</v>
      </c>
      <c r="AF56" s="405"/>
      <c r="AG56" s="405">
        <f>SUM(AG57:AG59)</f>
        <v>2</v>
      </c>
      <c r="AH56" s="405">
        <f>SUM(AH57:AH59)</f>
        <v>4</v>
      </c>
      <c r="AI56" s="468">
        <f t="shared" si="42"/>
        <v>6</v>
      </c>
      <c r="AK56" s="754"/>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row>
    <row r="57" spans="1:66" s="103" customFormat="1" ht="12" customHeight="1">
      <c r="A57" s="374"/>
      <c r="B57" s="2205"/>
      <c r="C57" s="368" t="s">
        <v>69</v>
      </c>
      <c r="D57" s="89"/>
      <c r="E57" s="396">
        <v>0</v>
      </c>
      <c r="F57" s="397">
        <v>0</v>
      </c>
      <c r="G57" s="397">
        <f t="shared" si="35"/>
        <v>0</v>
      </c>
      <c r="H57" s="397"/>
      <c r="I57" s="396">
        <v>0</v>
      </c>
      <c r="J57" s="397">
        <v>0</v>
      </c>
      <c r="K57" s="397">
        <f t="shared" si="36"/>
        <v>0</v>
      </c>
      <c r="L57" s="397"/>
      <c r="M57" s="396">
        <v>0</v>
      </c>
      <c r="N57" s="397">
        <v>0</v>
      </c>
      <c r="O57" s="397">
        <f t="shared" si="37"/>
        <v>0</v>
      </c>
      <c r="P57" s="397"/>
      <c r="Q57" s="396">
        <v>0</v>
      </c>
      <c r="R57" s="397">
        <v>0</v>
      </c>
      <c r="S57" s="397">
        <f t="shared" si="38"/>
        <v>0</v>
      </c>
      <c r="T57" s="397"/>
      <c r="U57" s="396">
        <v>0</v>
      </c>
      <c r="V57" s="397">
        <v>0</v>
      </c>
      <c r="W57" s="397">
        <f t="shared" si="39"/>
        <v>0</v>
      </c>
      <c r="X57" s="397"/>
      <c r="Y57" s="396">
        <v>0</v>
      </c>
      <c r="Z57" s="396">
        <v>0</v>
      </c>
      <c r="AA57" s="397">
        <f t="shared" si="40"/>
        <v>0</v>
      </c>
      <c r="AB57" s="397"/>
      <c r="AC57" s="397">
        <v>0</v>
      </c>
      <c r="AD57" s="397">
        <v>0</v>
      </c>
      <c r="AE57" s="397">
        <f t="shared" si="41"/>
        <v>0</v>
      </c>
      <c r="AF57" s="397"/>
      <c r="AG57" s="397">
        <v>1</v>
      </c>
      <c r="AH57" s="397">
        <v>3</v>
      </c>
      <c r="AI57" s="462">
        <f t="shared" si="42"/>
        <v>4</v>
      </c>
      <c r="AJ57" s="80"/>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row>
    <row r="58" spans="1:66" s="103" customFormat="1" ht="12" customHeight="1">
      <c r="A58" s="374"/>
      <c r="B58" s="2205"/>
      <c r="C58" s="359" t="s">
        <v>70</v>
      </c>
      <c r="D58" s="89"/>
      <c r="E58" s="396">
        <v>0</v>
      </c>
      <c r="F58" s="397">
        <v>0</v>
      </c>
      <c r="G58" s="397">
        <f>SUM(E58:F58)</f>
        <v>0</v>
      </c>
      <c r="H58" s="397"/>
      <c r="I58" s="396">
        <v>0</v>
      </c>
      <c r="J58" s="397">
        <v>0</v>
      </c>
      <c r="K58" s="397">
        <f>SUM(I58:J58)</f>
        <v>0</v>
      </c>
      <c r="L58" s="397"/>
      <c r="M58" s="396">
        <v>0</v>
      </c>
      <c r="N58" s="397">
        <v>0</v>
      </c>
      <c r="O58" s="397">
        <f>SUM(M58:N58)</f>
        <v>0</v>
      </c>
      <c r="P58" s="397"/>
      <c r="Q58" s="396">
        <v>0</v>
      </c>
      <c r="R58" s="397">
        <v>0</v>
      </c>
      <c r="S58" s="397">
        <f>SUM(Q58:R58)</f>
        <v>0</v>
      </c>
      <c r="T58" s="397"/>
      <c r="U58" s="396">
        <v>0</v>
      </c>
      <c r="V58" s="397">
        <v>0</v>
      </c>
      <c r="W58" s="397">
        <f>SUM(U58:V58)</f>
        <v>0</v>
      </c>
      <c r="X58" s="397"/>
      <c r="Y58" s="396">
        <v>0</v>
      </c>
      <c r="Z58" s="397">
        <v>1</v>
      </c>
      <c r="AA58" s="397">
        <f t="shared" si="40"/>
        <v>1</v>
      </c>
      <c r="AB58" s="397"/>
      <c r="AC58" s="397">
        <v>0</v>
      </c>
      <c r="AD58" s="397">
        <v>1</v>
      </c>
      <c r="AE58" s="397">
        <f t="shared" si="41"/>
        <v>1</v>
      </c>
      <c r="AF58" s="397"/>
      <c r="AG58" s="397">
        <v>1</v>
      </c>
      <c r="AH58" s="397">
        <v>1</v>
      </c>
      <c r="AI58" s="462">
        <f t="shared" si="42"/>
        <v>2</v>
      </c>
      <c r="AJ58" s="80"/>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row>
    <row r="59" spans="1:66" s="103" customFormat="1" ht="12" customHeight="1">
      <c r="A59" s="374"/>
      <c r="B59" s="2207"/>
      <c r="C59" s="359" t="s">
        <v>71</v>
      </c>
      <c r="D59" s="89"/>
      <c r="E59" s="396">
        <v>0</v>
      </c>
      <c r="F59" s="397">
        <v>0</v>
      </c>
      <c r="G59" s="397">
        <f>SUM(E59:F59)</f>
        <v>0</v>
      </c>
      <c r="H59" s="397"/>
      <c r="I59" s="396">
        <v>0</v>
      </c>
      <c r="J59" s="397">
        <v>0</v>
      </c>
      <c r="K59" s="397">
        <f>SUM(I59:J59)</f>
        <v>0</v>
      </c>
      <c r="L59" s="397"/>
      <c r="M59" s="396">
        <v>0</v>
      </c>
      <c r="N59" s="397">
        <v>0</v>
      </c>
      <c r="O59" s="397">
        <f>SUM(M59:N59)</f>
        <v>0</v>
      </c>
      <c r="P59" s="397"/>
      <c r="Q59" s="396">
        <v>0</v>
      </c>
      <c r="R59" s="397">
        <v>0</v>
      </c>
      <c r="S59" s="397">
        <f>SUM(Q59:R59)</f>
        <v>0</v>
      </c>
      <c r="T59" s="397"/>
      <c r="U59" s="396">
        <v>0</v>
      </c>
      <c r="V59" s="397">
        <v>0</v>
      </c>
      <c r="W59" s="397">
        <f>SUM(U59:V59)</f>
        <v>0</v>
      </c>
      <c r="X59" s="397"/>
      <c r="Y59" s="396">
        <v>0</v>
      </c>
      <c r="Z59" s="396">
        <v>0</v>
      </c>
      <c r="AA59" s="397">
        <f t="shared" si="40"/>
        <v>0</v>
      </c>
      <c r="AB59" s="397"/>
      <c r="AC59" s="397">
        <v>0</v>
      </c>
      <c r="AD59" s="397">
        <v>0</v>
      </c>
      <c r="AE59" s="397">
        <f t="shared" si="41"/>
        <v>0</v>
      </c>
      <c r="AF59" s="397"/>
      <c r="AG59" s="397">
        <v>0</v>
      </c>
      <c r="AH59" s="397">
        <v>0</v>
      </c>
      <c r="AI59" s="462">
        <f t="shared" si="42"/>
        <v>0</v>
      </c>
      <c r="AJ59" s="80"/>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row>
    <row r="60" spans="1:66" ht="12.75" customHeight="1">
      <c r="B60" s="370"/>
      <c r="C60" s="60" t="s">
        <v>8</v>
      </c>
      <c r="D60" s="40"/>
      <c r="E60" s="405">
        <f t="shared" ref="E60:AI60" si="43">SUM(E9+E18+E28+E32+E35+E40+E46+E51+E56)</f>
        <v>1</v>
      </c>
      <c r="F60" s="405">
        <f t="shared" si="43"/>
        <v>2</v>
      </c>
      <c r="G60" s="405">
        <f t="shared" si="43"/>
        <v>3</v>
      </c>
      <c r="H60" s="405">
        <f t="shared" si="43"/>
        <v>0</v>
      </c>
      <c r="I60" s="405">
        <f t="shared" si="43"/>
        <v>0</v>
      </c>
      <c r="J60" s="405">
        <f t="shared" si="43"/>
        <v>0</v>
      </c>
      <c r="K60" s="405">
        <f t="shared" si="43"/>
        <v>0</v>
      </c>
      <c r="L60" s="405">
        <f t="shared" si="43"/>
        <v>0</v>
      </c>
      <c r="M60" s="405">
        <f t="shared" si="43"/>
        <v>0</v>
      </c>
      <c r="N60" s="405">
        <f t="shared" si="43"/>
        <v>0</v>
      </c>
      <c r="O60" s="405">
        <f t="shared" si="43"/>
        <v>0</v>
      </c>
      <c r="P60" s="405">
        <f t="shared" si="43"/>
        <v>0</v>
      </c>
      <c r="Q60" s="405">
        <f t="shared" si="43"/>
        <v>1</v>
      </c>
      <c r="R60" s="405">
        <f t="shared" si="43"/>
        <v>1</v>
      </c>
      <c r="S60" s="405">
        <f t="shared" si="43"/>
        <v>2</v>
      </c>
      <c r="T60" s="405">
        <f t="shared" si="43"/>
        <v>0</v>
      </c>
      <c r="U60" s="405">
        <f t="shared" si="43"/>
        <v>0</v>
      </c>
      <c r="V60" s="405">
        <f t="shared" si="43"/>
        <v>0</v>
      </c>
      <c r="W60" s="405">
        <f t="shared" si="43"/>
        <v>0</v>
      </c>
      <c r="X60" s="405">
        <f t="shared" si="43"/>
        <v>0</v>
      </c>
      <c r="Y60" s="405">
        <f t="shared" si="43"/>
        <v>2</v>
      </c>
      <c r="Z60" s="405">
        <f t="shared" si="43"/>
        <v>3</v>
      </c>
      <c r="AA60" s="405">
        <f t="shared" si="43"/>
        <v>5</v>
      </c>
      <c r="AB60" s="405">
        <f t="shared" si="43"/>
        <v>0</v>
      </c>
      <c r="AC60" s="405">
        <f t="shared" si="43"/>
        <v>103</v>
      </c>
      <c r="AD60" s="405">
        <f t="shared" si="43"/>
        <v>70</v>
      </c>
      <c r="AE60" s="405">
        <f t="shared" si="43"/>
        <v>173</v>
      </c>
      <c r="AF60" s="405">
        <f t="shared" si="43"/>
        <v>0</v>
      </c>
      <c r="AG60" s="405">
        <f t="shared" si="43"/>
        <v>152</v>
      </c>
      <c r="AH60" s="405">
        <f t="shared" si="43"/>
        <v>108</v>
      </c>
      <c r="AI60" s="468">
        <f t="shared" si="43"/>
        <v>260</v>
      </c>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row>
    <row r="61" spans="1:66" ht="10.5" customHeight="1">
      <c r="B61" s="356"/>
      <c r="C61" s="425" t="s">
        <v>182</v>
      </c>
      <c r="AF61" s="426"/>
      <c r="AG61" s="426"/>
      <c r="AH61" s="426"/>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row>
    <row r="62" spans="1:66" ht="10.5" customHeight="1">
      <c r="C62" s="425" t="s">
        <v>129</v>
      </c>
      <c r="AF62" s="426"/>
      <c r="AG62" s="426"/>
      <c r="AH62" s="426"/>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row>
    <row r="63" spans="1:66" ht="10.5" customHeight="1">
      <c r="C63" s="425"/>
      <c r="AF63" s="426"/>
      <c r="AG63" s="426"/>
      <c r="AH63" s="426"/>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row>
    <row r="64" spans="1:66">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row>
    <row r="65" spans="37:66">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row>
  </sheetData>
  <mergeCells count="26">
    <mergeCell ref="B40:B45"/>
    <mergeCell ref="B46:B50"/>
    <mergeCell ref="B51:B55"/>
    <mergeCell ref="B56:B59"/>
    <mergeCell ref="B9:B17"/>
    <mergeCell ref="B18:B27"/>
    <mergeCell ref="AM26:AO30"/>
    <mergeCell ref="B28:B31"/>
    <mergeCell ref="B32:B34"/>
    <mergeCell ref="B35:B39"/>
    <mergeCell ref="M7:O7"/>
    <mergeCell ref="Q7:S7"/>
    <mergeCell ref="U7:W7"/>
    <mergeCell ref="Y7:AA7"/>
    <mergeCell ref="AC7:AE7"/>
    <mergeCell ref="AG7:AI7"/>
    <mergeCell ref="B1:AI2"/>
    <mergeCell ref="B3:AI3"/>
    <mergeCell ref="B6:B7"/>
    <mergeCell ref="C6:C7"/>
    <mergeCell ref="E6:K6"/>
    <mergeCell ref="M6:S6"/>
    <mergeCell ref="U6:AA6"/>
    <mergeCell ref="AC6:AI6"/>
    <mergeCell ref="E7:G7"/>
    <mergeCell ref="I7:K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504"/>
  <sheetViews>
    <sheetView workbookViewId="0">
      <selection activeCell="G17" sqref="G17"/>
    </sheetView>
  </sheetViews>
  <sheetFormatPr baseColWidth="10" defaultRowHeight="12.75"/>
  <cols>
    <col min="1" max="1" width="2.140625" style="374" customWidth="1"/>
    <col min="2" max="2" width="3.140625" style="374" customWidth="1"/>
    <col min="3" max="3" width="2.5703125" style="374" customWidth="1"/>
    <col min="4" max="4" width="2.42578125" style="374" customWidth="1"/>
    <col min="5" max="5" width="6.42578125" style="562" customWidth="1"/>
    <col min="6" max="6" width="2.5703125" style="75" customWidth="1"/>
    <col min="7" max="7" width="63" style="75" customWidth="1"/>
    <col min="8" max="8" width="5.42578125" style="565" customWidth="1"/>
    <col min="9" max="9" width="5" style="565" customWidth="1"/>
    <col min="10" max="10" width="3.7109375" style="565" customWidth="1"/>
    <col min="11" max="11" width="4.5703125" style="565" customWidth="1"/>
    <col min="12" max="12" width="3.7109375" style="565" customWidth="1"/>
    <col min="13" max="13" width="3.42578125" style="565" customWidth="1"/>
    <col min="14" max="14" width="3.5703125" style="565" customWidth="1"/>
    <col min="15" max="15" width="4.85546875" style="565" customWidth="1"/>
    <col min="16" max="16" width="0.5703125" style="565" customWidth="1"/>
    <col min="17" max="17" width="3.7109375" style="565" customWidth="1"/>
    <col min="18" max="18" width="4.85546875" style="565" customWidth="1"/>
    <col min="19" max="23" width="3.7109375" style="565" customWidth="1"/>
    <col min="24" max="24" width="5.140625" style="565" customWidth="1"/>
    <col min="25" max="25" width="1.7109375" style="75" customWidth="1"/>
    <col min="26" max="26" width="11.42578125" style="75"/>
    <col min="27" max="27" width="13.42578125" style="75" customWidth="1"/>
    <col min="28" max="28" width="3.7109375" style="75" customWidth="1"/>
    <col min="29" max="29" width="1.7109375" style="75" customWidth="1"/>
    <col min="30" max="30" width="27.7109375" style="75" customWidth="1"/>
    <col min="31" max="31" width="3.85546875" style="75" customWidth="1"/>
    <col min="32" max="38" width="3.7109375" style="75" customWidth="1"/>
    <col min="39" max="39" width="1.7109375" style="75" customWidth="1"/>
    <col min="40" max="48" width="3.7109375" style="75" customWidth="1"/>
    <col min="49" max="256" width="11.42578125" style="75"/>
    <col min="257" max="257" width="2.140625" style="75" customWidth="1"/>
    <col min="258" max="258" width="3.140625" style="75" customWidth="1"/>
    <col min="259" max="259" width="2.5703125" style="75" customWidth="1"/>
    <col min="260" max="260" width="2.42578125" style="75" customWidth="1"/>
    <col min="261" max="261" width="6.42578125" style="75" customWidth="1"/>
    <col min="262" max="262" width="2.5703125" style="75" customWidth="1"/>
    <col min="263" max="263" width="63" style="75" customWidth="1"/>
    <col min="264" max="264" width="5.42578125" style="75" customWidth="1"/>
    <col min="265" max="265" width="5" style="75" customWidth="1"/>
    <col min="266" max="266" width="3.7109375" style="75" customWidth="1"/>
    <col min="267" max="267" width="4.5703125" style="75" customWidth="1"/>
    <col min="268" max="268" width="3.7109375" style="75" customWidth="1"/>
    <col min="269" max="269" width="3.42578125" style="75" customWidth="1"/>
    <col min="270" max="270" width="3.5703125" style="75" customWidth="1"/>
    <col min="271" max="271" width="4.85546875" style="75" customWidth="1"/>
    <col min="272" max="272" width="0.5703125" style="75" customWidth="1"/>
    <col min="273" max="273" width="3.7109375" style="75" customWidth="1"/>
    <col min="274" max="274" width="4.85546875" style="75" customWidth="1"/>
    <col min="275" max="279" width="3.7109375" style="75" customWidth="1"/>
    <col min="280" max="280" width="5.140625" style="75" customWidth="1"/>
    <col min="281" max="281" width="1.7109375" style="75" customWidth="1"/>
    <col min="282" max="282" width="11.42578125" style="75"/>
    <col min="283" max="283" width="13.42578125" style="75" customWidth="1"/>
    <col min="284" max="284" width="3.7109375" style="75" customWidth="1"/>
    <col min="285" max="285" width="1.7109375" style="75" customWidth="1"/>
    <col min="286" max="286" width="27.7109375" style="75" customWidth="1"/>
    <col min="287" max="287" width="3.85546875" style="75" customWidth="1"/>
    <col min="288" max="294" width="3.7109375" style="75" customWidth="1"/>
    <col min="295" max="295" width="1.7109375" style="75" customWidth="1"/>
    <col min="296" max="304" width="3.7109375" style="75" customWidth="1"/>
    <col min="305" max="512" width="11.42578125" style="75"/>
    <col min="513" max="513" width="2.140625" style="75" customWidth="1"/>
    <col min="514" max="514" width="3.140625" style="75" customWidth="1"/>
    <col min="515" max="515" width="2.5703125" style="75" customWidth="1"/>
    <col min="516" max="516" width="2.42578125" style="75" customWidth="1"/>
    <col min="517" max="517" width="6.42578125" style="75" customWidth="1"/>
    <col min="518" max="518" width="2.5703125" style="75" customWidth="1"/>
    <col min="519" max="519" width="63" style="75" customWidth="1"/>
    <col min="520" max="520" width="5.42578125" style="75" customWidth="1"/>
    <col min="521" max="521" width="5" style="75" customWidth="1"/>
    <col min="522" max="522" width="3.7109375" style="75" customWidth="1"/>
    <col min="523" max="523" width="4.5703125" style="75" customWidth="1"/>
    <col min="524" max="524" width="3.7109375" style="75" customWidth="1"/>
    <col min="525" max="525" width="3.42578125" style="75" customWidth="1"/>
    <col min="526" max="526" width="3.5703125" style="75" customWidth="1"/>
    <col min="527" max="527" width="4.85546875" style="75" customWidth="1"/>
    <col min="528" max="528" width="0.5703125" style="75" customWidth="1"/>
    <col min="529" max="529" width="3.7109375" style="75" customWidth="1"/>
    <col min="530" max="530" width="4.85546875" style="75" customWidth="1"/>
    <col min="531" max="535" width="3.7109375" style="75" customWidth="1"/>
    <col min="536" max="536" width="5.140625" style="75" customWidth="1"/>
    <col min="537" max="537" width="1.7109375" style="75" customWidth="1"/>
    <col min="538" max="538" width="11.42578125" style="75"/>
    <col min="539" max="539" width="13.42578125" style="75" customWidth="1"/>
    <col min="540" max="540" width="3.7109375" style="75" customWidth="1"/>
    <col min="541" max="541" width="1.7109375" style="75" customWidth="1"/>
    <col min="542" max="542" width="27.7109375" style="75" customWidth="1"/>
    <col min="543" max="543" width="3.85546875" style="75" customWidth="1"/>
    <col min="544" max="550" width="3.7109375" style="75" customWidth="1"/>
    <col min="551" max="551" width="1.7109375" style="75" customWidth="1"/>
    <col min="552" max="560" width="3.7109375" style="75" customWidth="1"/>
    <col min="561" max="768" width="11.42578125" style="75"/>
    <col min="769" max="769" width="2.140625" style="75" customWidth="1"/>
    <col min="770" max="770" width="3.140625" style="75" customWidth="1"/>
    <col min="771" max="771" width="2.5703125" style="75" customWidth="1"/>
    <col min="772" max="772" width="2.42578125" style="75" customWidth="1"/>
    <col min="773" max="773" width="6.42578125" style="75" customWidth="1"/>
    <col min="774" max="774" width="2.5703125" style="75" customWidth="1"/>
    <col min="775" max="775" width="63" style="75" customWidth="1"/>
    <col min="776" max="776" width="5.42578125" style="75" customWidth="1"/>
    <col min="777" max="777" width="5" style="75" customWidth="1"/>
    <col min="778" max="778" width="3.7109375" style="75" customWidth="1"/>
    <col min="779" max="779" width="4.5703125" style="75" customWidth="1"/>
    <col min="780" max="780" width="3.7109375" style="75" customWidth="1"/>
    <col min="781" max="781" width="3.42578125" style="75" customWidth="1"/>
    <col min="782" max="782" width="3.5703125" style="75" customWidth="1"/>
    <col min="783" max="783" width="4.85546875" style="75" customWidth="1"/>
    <col min="784" max="784" width="0.5703125" style="75" customWidth="1"/>
    <col min="785" max="785" width="3.7109375" style="75" customWidth="1"/>
    <col min="786" max="786" width="4.85546875" style="75" customWidth="1"/>
    <col min="787" max="791" width="3.7109375" style="75" customWidth="1"/>
    <col min="792" max="792" width="5.140625" style="75" customWidth="1"/>
    <col min="793" max="793" width="1.7109375" style="75" customWidth="1"/>
    <col min="794" max="794" width="11.42578125" style="75"/>
    <col min="795" max="795" width="13.42578125" style="75" customWidth="1"/>
    <col min="796" max="796" width="3.7109375" style="75" customWidth="1"/>
    <col min="797" max="797" width="1.7109375" style="75" customWidth="1"/>
    <col min="798" max="798" width="27.7109375" style="75" customWidth="1"/>
    <col min="799" max="799" width="3.85546875" style="75" customWidth="1"/>
    <col min="800" max="806" width="3.7109375" style="75" customWidth="1"/>
    <col min="807" max="807" width="1.7109375" style="75" customWidth="1"/>
    <col min="808" max="816" width="3.7109375" style="75" customWidth="1"/>
    <col min="817" max="1024" width="11.42578125" style="75"/>
    <col min="1025" max="1025" width="2.140625" style="75" customWidth="1"/>
    <col min="1026" max="1026" width="3.140625" style="75" customWidth="1"/>
    <col min="1027" max="1027" width="2.5703125" style="75" customWidth="1"/>
    <col min="1028" max="1028" width="2.42578125" style="75" customWidth="1"/>
    <col min="1029" max="1029" width="6.42578125" style="75" customWidth="1"/>
    <col min="1030" max="1030" width="2.5703125" style="75" customWidth="1"/>
    <col min="1031" max="1031" width="63" style="75" customWidth="1"/>
    <col min="1032" max="1032" width="5.42578125" style="75" customWidth="1"/>
    <col min="1033" max="1033" width="5" style="75" customWidth="1"/>
    <col min="1034" max="1034" width="3.7109375" style="75" customWidth="1"/>
    <col min="1035" max="1035" width="4.5703125" style="75" customWidth="1"/>
    <col min="1036" max="1036" width="3.7109375" style="75" customWidth="1"/>
    <col min="1037" max="1037" width="3.42578125" style="75" customWidth="1"/>
    <col min="1038" max="1038" width="3.5703125" style="75" customWidth="1"/>
    <col min="1039" max="1039" width="4.85546875" style="75" customWidth="1"/>
    <col min="1040" max="1040" width="0.5703125" style="75" customWidth="1"/>
    <col min="1041" max="1041" width="3.7109375" style="75" customWidth="1"/>
    <col min="1042" max="1042" width="4.85546875" style="75" customWidth="1"/>
    <col min="1043" max="1047" width="3.7109375" style="75" customWidth="1"/>
    <col min="1048" max="1048" width="5.140625" style="75" customWidth="1"/>
    <col min="1049" max="1049" width="1.7109375" style="75" customWidth="1"/>
    <col min="1050" max="1050" width="11.42578125" style="75"/>
    <col min="1051" max="1051" width="13.42578125" style="75" customWidth="1"/>
    <col min="1052" max="1052" width="3.7109375" style="75" customWidth="1"/>
    <col min="1053" max="1053" width="1.7109375" style="75" customWidth="1"/>
    <col min="1054" max="1054" width="27.7109375" style="75" customWidth="1"/>
    <col min="1055" max="1055" width="3.85546875" style="75" customWidth="1"/>
    <col min="1056" max="1062" width="3.7109375" style="75" customWidth="1"/>
    <col min="1063" max="1063" width="1.7109375" style="75" customWidth="1"/>
    <col min="1064" max="1072" width="3.7109375" style="75" customWidth="1"/>
    <col min="1073" max="1280" width="11.42578125" style="75"/>
    <col min="1281" max="1281" width="2.140625" style="75" customWidth="1"/>
    <col min="1282" max="1282" width="3.140625" style="75" customWidth="1"/>
    <col min="1283" max="1283" width="2.5703125" style="75" customWidth="1"/>
    <col min="1284" max="1284" width="2.42578125" style="75" customWidth="1"/>
    <col min="1285" max="1285" width="6.42578125" style="75" customWidth="1"/>
    <col min="1286" max="1286" width="2.5703125" style="75" customWidth="1"/>
    <col min="1287" max="1287" width="63" style="75" customWidth="1"/>
    <col min="1288" max="1288" width="5.42578125" style="75" customWidth="1"/>
    <col min="1289" max="1289" width="5" style="75" customWidth="1"/>
    <col min="1290" max="1290" width="3.7109375" style="75" customWidth="1"/>
    <col min="1291" max="1291" width="4.5703125" style="75" customWidth="1"/>
    <col min="1292" max="1292" width="3.7109375" style="75" customWidth="1"/>
    <col min="1293" max="1293" width="3.42578125" style="75" customWidth="1"/>
    <col min="1294" max="1294" width="3.5703125" style="75" customWidth="1"/>
    <col min="1295" max="1295" width="4.85546875" style="75" customWidth="1"/>
    <col min="1296" max="1296" width="0.5703125" style="75" customWidth="1"/>
    <col min="1297" max="1297" width="3.7109375" style="75" customWidth="1"/>
    <col min="1298" max="1298" width="4.85546875" style="75" customWidth="1"/>
    <col min="1299" max="1303" width="3.7109375" style="75" customWidth="1"/>
    <col min="1304" max="1304" width="5.140625" style="75" customWidth="1"/>
    <col min="1305" max="1305" width="1.7109375" style="75" customWidth="1"/>
    <col min="1306" max="1306" width="11.42578125" style="75"/>
    <col min="1307" max="1307" width="13.42578125" style="75" customWidth="1"/>
    <col min="1308" max="1308" width="3.7109375" style="75" customWidth="1"/>
    <col min="1309" max="1309" width="1.7109375" style="75" customWidth="1"/>
    <col min="1310" max="1310" width="27.7109375" style="75" customWidth="1"/>
    <col min="1311" max="1311" width="3.85546875" style="75" customWidth="1"/>
    <col min="1312" max="1318" width="3.7109375" style="75" customWidth="1"/>
    <col min="1319" max="1319" width="1.7109375" style="75" customWidth="1"/>
    <col min="1320" max="1328" width="3.7109375" style="75" customWidth="1"/>
    <col min="1329" max="1536" width="11.42578125" style="75"/>
    <col min="1537" max="1537" width="2.140625" style="75" customWidth="1"/>
    <col min="1538" max="1538" width="3.140625" style="75" customWidth="1"/>
    <col min="1539" max="1539" width="2.5703125" style="75" customWidth="1"/>
    <col min="1540" max="1540" width="2.42578125" style="75" customWidth="1"/>
    <col min="1541" max="1541" width="6.42578125" style="75" customWidth="1"/>
    <col min="1542" max="1542" width="2.5703125" style="75" customWidth="1"/>
    <col min="1543" max="1543" width="63" style="75" customWidth="1"/>
    <col min="1544" max="1544" width="5.42578125" style="75" customWidth="1"/>
    <col min="1545" max="1545" width="5" style="75" customWidth="1"/>
    <col min="1546" max="1546" width="3.7109375" style="75" customWidth="1"/>
    <col min="1547" max="1547" width="4.5703125" style="75" customWidth="1"/>
    <col min="1548" max="1548" width="3.7109375" style="75" customWidth="1"/>
    <col min="1549" max="1549" width="3.42578125" style="75" customWidth="1"/>
    <col min="1550" max="1550" width="3.5703125" style="75" customWidth="1"/>
    <col min="1551" max="1551" width="4.85546875" style="75" customWidth="1"/>
    <col min="1552" max="1552" width="0.5703125" style="75" customWidth="1"/>
    <col min="1553" max="1553" width="3.7109375" style="75" customWidth="1"/>
    <col min="1554" max="1554" width="4.85546875" style="75" customWidth="1"/>
    <col min="1555" max="1559" width="3.7109375" style="75" customWidth="1"/>
    <col min="1560" max="1560" width="5.140625" style="75" customWidth="1"/>
    <col min="1561" max="1561" width="1.7109375" style="75" customWidth="1"/>
    <col min="1562" max="1562" width="11.42578125" style="75"/>
    <col min="1563" max="1563" width="13.42578125" style="75" customWidth="1"/>
    <col min="1564" max="1564" width="3.7109375" style="75" customWidth="1"/>
    <col min="1565" max="1565" width="1.7109375" style="75" customWidth="1"/>
    <col min="1566" max="1566" width="27.7109375" style="75" customWidth="1"/>
    <col min="1567" max="1567" width="3.85546875" style="75" customWidth="1"/>
    <col min="1568" max="1574" width="3.7109375" style="75" customWidth="1"/>
    <col min="1575" max="1575" width="1.7109375" style="75" customWidth="1"/>
    <col min="1576" max="1584" width="3.7109375" style="75" customWidth="1"/>
    <col min="1585" max="1792" width="11.42578125" style="75"/>
    <col min="1793" max="1793" width="2.140625" style="75" customWidth="1"/>
    <col min="1794" max="1794" width="3.140625" style="75" customWidth="1"/>
    <col min="1795" max="1795" width="2.5703125" style="75" customWidth="1"/>
    <col min="1796" max="1796" width="2.42578125" style="75" customWidth="1"/>
    <col min="1797" max="1797" width="6.42578125" style="75" customWidth="1"/>
    <col min="1798" max="1798" width="2.5703125" style="75" customWidth="1"/>
    <col min="1799" max="1799" width="63" style="75" customWidth="1"/>
    <col min="1800" max="1800" width="5.42578125" style="75" customWidth="1"/>
    <col min="1801" max="1801" width="5" style="75" customWidth="1"/>
    <col min="1802" max="1802" width="3.7109375" style="75" customWidth="1"/>
    <col min="1803" max="1803" width="4.5703125" style="75" customWidth="1"/>
    <col min="1804" max="1804" width="3.7109375" style="75" customWidth="1"/>
    <col min="1805" max="1805" width="3.42578125" style="75" customWidth="1"/>
    <col min="1806" max="1806" width="3.5703125" style="75" customWidth="1"/>
    <col min="1807" max="1807" width="4.85546875" style="75" customWidth="1"/>
    <col min="1808" max="1808" width="0.5703125" style="75" customWidth="1"/>
    <col min="1809" max="1809" width="3.7109375" style="75" customWidth="1"/>
    <col min="1810" max="1810" width="4.85546875" style="75" customWidth="1"/>
    <col min="1811" max="1815" width="3.7109375" style="75" customWidth="1"/>
    <col min="1816" max="1816" width="5.140625" style="75" customWidth="1"/>
    <col min="1817" max="1817" width="1.7109375" style="75" customWidth="1"/>
    <col min="1818" max="1818" width="11.42578125" style="75"/>
    <col min="1819" max="1819" width="13.42578125" style="75" customWidth="1"/>
    <col min="1820" max="1820" width="3.7109375" style="75" customWidth="1"/>
    <col min="1821" max="1821" width="1.7109375" style="75" customWidth="1"/>
    <col min="1822" max="1822" width="27.7109375" style="75" customWidth="1"/>
    <col min="1823" max="1823" width="3.85546875" style="75" customWidth="1"/>
    <col min="1824" max="1830" width="3.7109375" style="75" customWidth="1"/>
    <col min="1831" max="1831" width="1.7109375" style="75" customWidth="1"/>
    <col min="1832" max="1840" width="3.7109375" style="75" customWidth="1"/>
    <col min="1841" max="2048" width="11.42578125" style="75"/>
    <col min="2049" max="2049" width="2.140625" style="75" customWidth="1"/>
    <col min="2050" max="2050" width="3.140625" style="75" customWidth="1"/>
    <col min="2051" max="2051" width="2.5703125" style="75" customWidth="1"/>
    <col min="2052" max="2052" width="2.42578125" style="75" customWidth="1"/>
    <col min="2053" max="2053" width="6.42578125" style="75" customWidth="1"/>
    <col min="2054" max="2054" width="2.5703125" style="75" customWidth="1"/>
    <col min="2055" max="2055" width="63" style="75" customWidth="1"/>
    <col min="2056" max="2056" width="5.42578125" style="75" customWidth="1"/>
    <col min="2057" max="2057" width="5" style="75" customWidth="1"/>
    <col min="2058" max="2058" width="3.7109375" style="75" customWidth="1"/>
    <col min="2059" max="2059" width="4.5703125" style="75" customWidth="1"/>
    <col min="2060" max="2060" width="3.7109375" style="75" customWidth="1"/>
    <col min="2061" max="2061" width="3.42578125" style="75" customWidth="1"/>
    <col min="2062" max="2062" width="3.5703125" style="75" customWidth="1"/>
    <col min="2063" max="2063" width="4.85546875" style="75" customWidth="1"/>
    <col min="2064" max="2064" width="0.5703125" style="75" customWidth="1"/>
    <col min="2065" max="2065" width="3.7109375" style="75" customWidth="1"/>
    <col min="2066" max="2066" width="4.85546875" style="75" customWidth="1"/>
    <col min="2067" max="2071" width="3.7109375" style="75" customWidth="1"/>
    <col min="2072" max="2072" width="5.140625" style="75" customWidth="1"/>
    <col min="2073" max="2073" width="1.7109375" style="75" customWidth="1"/>
    <col min="2074" max="2074" width="11.42578125" style="75"/>
    <col min="2075" max="2075" width="13.42578125" style="75" customWidth="1"/>
    <col min="2076" max="2076" width="3.7109375" style="75" customWidth="1"/>
    <col min="2077" max="2077" width="1.7109375" style="75" customWidth="1"/>
    <col min="2078" max="2078" width="27.7109375" style="75" customWidth="1"/>
    <col min="2079" max="2079" width="3.85546875" style="75" customWidth="1"/>
    <col min="2080" max="2086" width="3.7109375" style="75" customWidth="1"/>
    <col min="2087" max="2087" width="1.7109375" style="75" customWidth="1"/>
    <col min="2088" max="2096" width="3.7109375" style="75" customWidth="1"/>
    <col min="2097" max="2304" width="11.42578125" style="75"/>
    <col min="2305" max="2305" width="2.140625" style="75" customWidth="1"/>
    <col min="2306" max="2306" width="3.140625" style="75" customWidth="1"/>
    <col min="2307" max="2307" width="2.5703125" style="75" customWidth="1"/>
    <col min="2308" max="2308" width="2.42578125" style="75" customWidth="1"/>
    <col min="2309" max="2309" width="6.42578125" style="75" customWidth="1"/>
    <col min="2310" max="2310" width="2.5703125" style="75" customWidth="1"/>
    <col min="2311" max="2311" width="63" style="75" customWidth="1"/>
    <col min="2312" max="2312" width="5.42578125" style="75" customWidth="1"/>
    <col min="2313" max="2313" width="5" style="75" customWidth="1"/>
    <col min="2314" max="2314" width="3.7109375" style="75" customWidth="1"/>
    <col min="2315" max="2315" width="4.5703125" style="75" customWidth="1"/>
    <col min="2316" max="2316" width="3.7109375" style="75" customWidth="1"/>
    <col min="2317" max="2317" width="3.42578125" style="75" customWidth="1"/>
    <col min="2318" max="2318" width="3.5703125" style="75" customWidth="1"/>
    <col min="2319" max="2319" width="4.85546875" style="75" customWidth="1"/>
    <col min="2320" max="2320" width="0.5703125" style="75" customWidth="1"/>
    <col min="2321" max="2321" width="3.7109375" style="75" customWidth="1"/>
    <col min="2322" max="2322" width="4.85546875" style="75" customWidth="1"/>
    <col min="2323" max="2327" width="3.7109375" style="75" customWidth="1"/>
    <col min="2328" max="2328" width="5.140625" style="75" customWidth="1"/>
    <col min="2329" max="2329" width="1.7109375" style="75" customWidth="1"/>
    <col min="2330" max="2330" width="11.42578125" style="75"/>
    <col min="2331" max="2331" width="13.42578125" style="75" customWidth="1"/>
    <col min="2332" max="2332" width="3.7109375" style="75" customWidth="1"/>
    <col min="2333" max="2333" width="1.7109375" style="75" customWidth="1"/>
    <col min="2334" max="2334" width="27.7109375" style="75" customWidth="1"/>
    <col min="2335" max="2335" width="3.85546875" style="75" customWidth="1"/>
    <col min="2336" max="2342" width="3.7109375" style="75" customWidth="1"/>
    <col min="2343" max="2343" width="1.7109375" style="75" customWidth="1"/>
    <col min="2344" max="2352" width="3.7109375" style="75" customWidth="1"/>
    <col min="2353" max="2560" width="11.42578125" style="75"/>
    <col min="2561" max="2561" width="2.140625" style="75" customWidth="1"/>
    <col min="2562" max="2562" width="3.140625" style="75" customWidth="1"/>
    <col min="2563" max="2563" width="2.5703125" style="75" customWidth="1"/>
    <col min="2564" max="2564" width="2.42578125" style="75" customWidth="1"/>
    <col min="2565" max="2565" width="6.42578125" style="75" customWidth="1"/>
    <col min="2566" max="2566" width="2.5703125" style="75" customWidth="1"/>
    <col min="2567" max="2567" width="63" style="75" customWidth="1"/>
    <col min="2568" max="2568" width="5.42578125" style="75" customWidth="1"/>
    <col min="2569" max="2569" width="5" style="75" customWidth="1"/>
    <col min="2570" max="2570" width="3.7109375" style="75" customWidth="1"/>
    <col min="2571" max="2571" width="4.5703125" style="75" customWidth="1"/>
    <col min="2572" max="2572" width="3.7109375" style="75" customWidth="1"/>
    <col min="2573" max="2573" width="3.42578125" style="75" customWidth="1"/>
    <col min="2574" max="2574" width="3.5703125" style="75" customWidth="1"/>
    <col min="2575" max="2575" width="4.85546875" style="75" customWidth="1"/>
    <col min="2576" max="2576" width="0.5703125" style="75" customWidth="1"/>
    <col min="2577" max="2577" width="3.7109375" style="75" customWidth="1"/>
    <col min="2578" max="2578" width="4.85546875" style="75" customWidth="1"/>
    <col min="2579" max="2583" width="3.7109375" style="75" customWidth="1"/>
    <col min="2584" max="2584" width="5.140625" style="75" customWidth="1"/>
    <col min="2585" max="2585" width="1.7109375" style="75" customWidth="1"/>
    <col min="2586" max="2586" width="11.42578125" style="75"/>
    <col min="2587" max="2587" width="13.42578125" style="75" customWidth="1"/>
    <col min="2588" max="2588" width="3.7109375" style="75" customWidth="1"/>
    <col min="2589" max="2589" width="1.7109375" style="75" customWidth="1"/>
    <col min="2590" max="2590" width="27.7109375" style="75" customWidth="1"/>
    <col min="2591" max="2591" width="3.85546875" style="75" customWidth="1"/>
    <col min="2592" max="2598" width="3.7109375" style="75" customWidth="1"/>
    <col min="2599" max="2599" width="1.7109375" style="75" customWidth="1"/>
    <col min="2600" max="2608" width="3.7109375" style="75" customWidth="1"/>
    <col min="2609" max="2816" width="11.42578125" style="75"/>
    <col min="2817" max="2817" width="2.140625" style="75" customWidth="1"/>
    <col min="2818" max="2818" width="3.140625" style="75" customWidth="1"/>
    <col min="2819" max="2819" width="2.5703125" style="75" customWidth="1"/>
    <col min="2820" max="2820" width="2.42578125" style="75" customWidth="1"/>
    <col min="2821" max="2821" width="6.42578125" style="75" customWidth="1"/>
    <col min="2822" max="2822" width="2.5703125" style="75" customWidth="1"/>
    <col min="2823" max="2823" width="63" style="75" customWidth="1"/>
    <col min="2824" max="2824" width="5.42578125" style="75" customWidth="1"/>
    <col min="2825" max="2825" width="5" style="75" customWidth="1"/>
    <col min="2826" max="2826" width="3.7109375" style="75" customWidth="1"/>
    <col min="2827" max="2827" width="4.5703125" style="75" customWidth="1"/>
    <col min="2828" max="2828" width="3.7109375" style="75" customWidth="1"/>
    <col min="2829" max="2829" width="3.42578125" style="75" customWidth="1"/>
    <col min="2830" max="2830" width="3.5703125" style="75" customWidth="1"/>
    <col min="2831" max="2831" width="4.85546875" style="75" customWidth="1"/>
    <col min="2832" max="2832" width="0.5703125" style="75" customWidth="1"/>
    <col min="2833" max="2833" width="3.7109375" style="75" customWidth="1"/>
    <col min="2834" max="2834" width="4.85546875" style="75" customWidth="1"/>
    <col min="2835" max="2839" width="3.7109375" style="75" customWidth="1"/>
    <col min="2840" max="2840" width="5.140625" style="75" customWidth="1"/>
    <col min="2841" max="2841" width="1.7109375" style="75" customWidth="1"/>
    <col min="2842" max="2842" width="11.42578125" style="75"/>
    <col min="2843" max="2843" width="13.42578125" style="75" customWidth="1"/>
    <col min="2844" max="2844" width="3.7109375" style="75" customWidth="1"/>
    <col min="2845" max="2845" width="1.7109375" style="75" customWidth="1"/>
    <col min="2846" max="2846" width="27.7109375" style="75" customWidth="1"/>
    <col min="2847" max="2847" width="3.85546875" style="75" customWidth="1"/>
    <col min="2848" max="2854" width="3.7109375" style="75" customWidth="1"/>
    <col min="2855" max="2855" width="1.7109375" style="75" customWidth="1"/>
    <col min="2856" max="2864" width="3.7109375" style="75" customWidth="1"/>
    <col min="2865" max="3072" width="11.42578125" style="75"/>
    <col min="3073" max="3073" width="2.140625" style="75" customWidth="1"/>
    <col min="3074" max="3074" width="3.140625" style="75" customWidth="1"/>
    <col min="3075" max="3075" width="2.5703125" style="75" customWidth="1"/>
    <col min="3076" max="3076" width="2.42578125" style="75" customWidth="1"/>
    <col min="3077" max="3077" width="6.42578125" style="75" customWidth="1"/>
    <col min="3078" max="3078" width="2.5703125" style="75" customWidth="1"/>
    <col min="3079" max="3079" width="63" style="75" customWidth="1"/>
    <col min="3080" max="3080" width="5.42578125" style="75" customWidth="1"/>
    <col min="3081" max="3081" width="5" style="75" customWidth="1"/>
    <col min="3082" max="3082" width="3.7109375" style="75" customWidth="1"/>
    <col min="3083" max="3083" width="4.5703125" style="75" customWidth="1"/>
    <col min="3084" max="3084" width="3.7109375" style="75" customWidth="1"/>
    <col min="3085" max="3085" width="3.42578125" style="75" customWidth="1"/>
    <col min="3086" max="3086" width="3.5703125" style="75" customWidth="1"/>
    <col min="3087" max="3087" width="4.85546875" style="75" customWidth="1"/>
    <col min="3088" max="3088" width="0.5703125" style="75" customWidth="1"/>
    <col min="3089" max="3089" width="3.7109375" style="75" customWidth="1"/>
    <col min="3090" max="3090" width="4.85546875" style="75" customWidth="1"/>
    <col min="3091" max="3095" width="3.7109375" style="75" customWidth="1"/>
    <col min="3096" max="3096" width="5.140625" style="75" customWidth="1"/>
    <col min="3097" max="3097" width="1.7109375" style="75" customWidth="1"/>
    <col min="3098" max="3098" width="11.42578125" style="75"/>
    <col min="3099" max="3099" width="13.42578125" style="75" customWidth="1"/>
    <col min="3100" max="3100" width="3.7109375" style="75" customWidth="1"/>
    <col min="3101" max="3101" width="1.7109375" style="75" customWidth="1"/>
    <col min="3102" max="3102" width="27.7109375" style="75" customWidth="1"/>
    <col min="3103" max="3103" width="3.85546875" style="75" customWidth="1"/>
    <col min="3104" max="3110" width="3.7109375" style="75" customWidth="1"/>
    <col min="3111" max="3111" width="1.7109375" style="75" customWidth="1"/>
    <col min="3112" max="3120" width="3.7109375" style="75" customWidth="1"/>
    <col min="3121" max="3328" width="11.42578125" style="75"/>
    <col min="3329" max="3329" width="2.140625" style="75" customWidth="1"/>
    <col min="3330" max="3330" width="3.140625" style="75" customWidth="1"/>
    <col min="3331" max="3331" width="2.5703125" style="75" customWidth="1"/>
    <col min="3332" max="3332" width="2.42578125" style="75" customWidth="1"/>
    <col min="3333" max="3333" width="6.42578125" style="75" customWidth="1"/>
    <col min="3334" max="3334" width="2.5703125" style="75" customWidth="1"/>
    <col min="3335" max="3335" width="63" style="75" customWidth="1"/>
    <col min="3336" max="3336" width="5.42578125" style="75" customWidth="1"/>
    <col min="3337" max="3337" width="5" style="75" customWidth="1"/>
    <col min="3338" max="3338" width="3.7109375" style="75" customWidth="1"/>
    <col min="3339" max="3339" width="4.5703125" style="75" customWidth="1"/>
    <col min="3340" max="3340" width="3.7109375" style="75" customWidth="1"/>
    <col min="3341" max="3341" width="3.42578125" style="75" customWidth="1"/>
    <col min="3342" max="3342" width="3.5703125" style="75" customWidth="1"/>
    <col min="3343" max="3343" width="4.85546875" style="75" customWidth="1"/>
    <col min="3344" max="3344" width="0.5703125" style="75" customWidth="1"/>
    <col min="3345" max="3345" width="3.7109375" style="75" customWidth="1"/>
    <col min="3346" max="3346" width="4.85546875" style="75" customWidth="1"/>
    <col min="3347" max="3351" width="3.7109375" style="75" customWidth="1"/>
    <col min="3352" max="3352" width="5.140625" style="75" customWidth="1"/>
    <col min="3353" max="3353" width="1.7109375" style="75" customWidth="1"/>
    <col min="3354" max="3354" width="11.42578125" style="75"/>
    <col min="3355" max="3355" width="13.42578125" style="75" customWidth="1"/>
    <col min="3356" max="3356" width="3.7109375" style="75" customWidth="1"/>
    <col min="3357" max="3357" width="1.7109375" style="75" customWidth="1"/>
    <col min="3358" max="3358" width="27.7109375" style="75" customWidth="1"/>
    <col min="3359" max="3359" width="3.85546875" style="75" customWidth="1"/>
    <col min="3360" max="3366" width="3.7109375" style="75" customWidth="1"/>
    <col min="3367" max="3367" width="1.7109375" style="75" customWidth="1"/>
    <col min="3368" max="3376" width="3.7109375" style="75" customWidth="1"/>
    <col min="3377" max="3584" width="11.42578125" style="75"/>
    <col min="3585" max="3585" width="2.140625" style="75" customWidth="1"/>
    <col min="3586" max="3586" width="3.140625" style="75" customWidth="1"/>
    <col min="3587" max="3587" width="2.5703125" style="75" customWidth="1"/>
    <col min="3588" max="3588" width="2.42578125" style="75" customWidth="1"/>
    <col min="3589" max="3589" width="6.42578125" style="75" customWidth="1"/>
    <col min="3590" max="3590" width="2.5703125" style="75" customWidth="1"/>
    <col min="3591" max="3591" width="63" style="75" customWidth="1"/>
    <col min="3592" max="3592" width="5.42578125" style="75" customWidth="1"/>
    <col min="3593" max="3593" width="5" style="75" customWidth="1"/>
    <col min="3594" max="3594" width="3.7109375" style="75" customWidth="1"/>
    <col min="3595" max="3595" width="4.5703125" style="75" customWidth="1"/>
    <col min="3596" max="3596" width="3.7109375" style="75" customWidth="1"/>
    <col min="3597" max="3597" width="3.42578125" style="75" customWidth="1"/>
    <col min="3598" max="3598" width="3.5703125" style="75" customWidth="1"/>
    <col min="3599" max="3599" width="4.85546875" style="75" customWidth="1"/>
    <col min="3600" max="3600" width="0.5703125" style="75" customWidth="1"/>
    <col min="3601" max="3601" width="3.7109375" style="75" customWidth="1"/>
    <col min="3602" max="3602" width="4.85546875" style="75" customWidth="1"/>
    <col min="3603" max="3607" width="3.7109375" style="75" customWidth="1"/>
    <col min="3608" max="3608" width="5.140625" style="75" customWidth="1"/>
    <col min="3609" max="3609" width="1.7109375" style="75" customWidth="1"/>
    <col min="3610" max="3610" width="11.42578125" style="75"/>
    <col min="3611" max="3611" width="13.42578125" style="75" customWidth="1"/>
    <col min="3612" max="3612" width="3.7109375" style="75" customWidth="1"/>
    <col min="3613" max="3613" width="1.7109375" style="75" customWidth="1"/>
    <col min="3614" max="3614" width="27.7109375" style="75" customWidth="1"/>
    <col min="3615" max="3615" width="3.85546875" style="75" customWidth="1"/>
    <col min="3616" max="3622" width="3.7109375" style="75" customWidth="1"/>
    <col min="3623" max="3623" width="1.7109375" style="75" customWidth="1"/>
    <col min="3624" max="3632" width="3.7109375" style="75" customWidth="1"/>
    <col min="3633" max="3840" width="11.42578125" style="75"/>
    <col min="3841" max="3841" width="2.140625" style="75" customWidth="1"/>
    <col min="3842" max="3842" width="3.140625" style="75" customWidth="1"/>
    <col min="3843" max="3843" width="2.5703125" style="75" customWidth="1"/>
    <col min="3844" max="3844" width="2.42578125" style="75" customWidth="1"/>
    <col min="3845" max="3845" width="6.42578125" style="75" customWidth="1"/>
    <col min="3846" max="3846" width="2.5703125" style="75" customWidth="1"/>
    <col min="3847" max="3847" width="63" style="75" customWidth="1"/>
    <col min="3848" max="3848" width="5.42578125" style="75" customWidth="1"/>
    <col min="3849" max="3849" width="5" style="75" customWidth="1"/>
    <col min="3850" max="3850" width="3.7109375" style="75" customWidth="1"/>
    <col min="3851" max="3851" width="4.5703125" style="75" customWidth="1"/>
    <col min="3852" max="3852" width="3.7109375" style="75" customWidth="1"/>
    <col min="3853" max="3853" width="3.42578125" style="75" customWidth="1"/>
    <col min="3854" max="3854" width="3.5703125" style="75" customWidth="1"/>
    <col min="3855" max="3855" width="4.85546875" style="75" customWidth="1"/>
    <col min="3856" max="3856" width="0.5703125" style="75" customWidth="1"/>
    <col min="3857" max="3857" width="3.7109375" style="75" customWidth="1"/>
    <col min="3858" max="3858" width="4.85546875" style="75" customWidth="1"/>
    <col min="3859" max="3863" width="3.7109375" style="75" customWidth="1"/>
    <col min="3864" max="3864" width="5.140625" style="75" customWidth="1"/>
    <col min="3865" max="3865" width="1.7109375" style="75" customWidth="1"/>
    <col min="3866" max="3866" width="11.42578125" style="75"/>
    <col min="3867" max="3867" width="13.42578125" style="75" customWidth="1"/>
    <col min="3868" max="3868" width="3.7109375" style="75" customWidth="1"/>
    <col min="3869" max="3869" width="1.7109375" style="75" customWidth="1"/>
    <col min="3870" max="3870" width="27.7109375" style="75" customWidth="1"/>
    <col min="3871" max="3871" width="3.85546875" style="75" customWidth="1"/>
    <col min="3872" max="3878" width="3.7109375" style="75" customWidth="1"/>
    <col min="3879" max="3879" width="1.7109375" style="75" customWidth="1"/>
    <col min="3880" max="3888" width="3.7109375" style="75" customWidth="1"/>
    <col min="3889" max="4096" width="11.42578125" style="75"/>
    <col min="4097" max="4097" width="2.140625" style="75" customWidth="1"/>
    <col min="4098" max="4098" width="3.140625" style="75" customWidth="1"/>
    <col min="4099" max="4099" width="2.5703125" style="75" customWidth="1"/>
    <col min="4100" max="4100" width="2.42578125" style="75" customWidth="1"/>
    <col min="4101" max="4101" width="6.42578125" style="75" customWidth="1"/>
    <col min="4102" max="4102" width="2.5703125" style="75" customWidth="1"/>
    <col min="4103" max="4103" width="63" style="75" customWidth="1"/>
    <col min="4104" max="4104" width="5.42578125" style="75" customWidth="1"/>
    <col min="4105" max="4105" width="5" style="75" customWidth="1"/>
    <col min="4106" max="4106" width="3.7109375" style="75" customWidth="1"/>
    <col min="4107" max="4107" width="4.5703125" style="75" customWidth="1"/>
    <col min="4108" max="4108" width="3.7109375" style="75" customWidth="1"/>
    <col min="4109" max="4109" width="3.42578125" style="75" customWidth="1"/>
    <col min="4110" max="4110" width="3.5703125" style="75" customWidth="1"/>
    <col min="4111" max="4111" width="4.85546875" style="75" customWidth="1"/>
    <col min="4112" max="4112" width="0.5703125" style="75" customWidth="1"/>
    <col min="4113" max="4113" width="3.7109375" style="75" customWidth="1"/>
    <col min="4114" max="4114" width="4.85546875" style="75" customWidth="1"/>
    <col min="4115" max="4119" width="3.7109375" style="75" customWidth="1"/>
    <col min="4120" max="4120" width="5.140625" style="75" customWidth="1"/>
    <col min="4121" max="4121" width="1.7109375" style="75" customWidth="1"/>
    <col min="4122" max="4122" width="11.42578125" style="75"/>
    <col min="4123" max="4123" width="13.42578125" style="75" customWidth="1"/>
    <col min="4124" max="4124" width="3.7109375" style="75" customWidth="1"/>
    <col min="4125" max="4125" width="1.7109375" style="75" customWidth="1"/>
    <col min="4126" max="4126" width="27.7109375" style="75" customWidth="1"/>
    <col min="4127" max="4127" width="3.85546875" style="75" customWidth="1"/>
    <col min="4128" max="4134" width="3.7109375" style="75" customWidth="1"/>
    <col min="4135" max="4135" width="1.7109375" style="75" customWidth="1"/>
    <col min="4136" max="4144" width="3.7109375" style="75" customWidth="1"/>
    <col min="4145" max="4352" width="11.42578125" style="75"/>
    <col min="4353" max="4353" width="2.140625" style="75" customWidth="1"/>
    <col min="4354" max="4354" width="3.140625" style="75" customWidth="1"/>
    <col min="4355" max="4355" width="2.5703125" style="75" customWidth="1"/>
    <col min="4356" max="4356" width="2.42578125" style="75" customWidth="1"/>
    <col min="4357" max="4357" width="6.42578125" style="75" customWidth="1"/>
    <col min="4358" max="4358" width="2.5703125" style="75" customWidth="1"/>
    <col min="4359" max="4359" width="63" style="75" customWidth="1"/>
    <col min="4360" max="4360" width="5.42578125" style="75" customWidth="1"/>
    <col min="4361" max="4361" width="5" style="75" customWidth="1"/>
    <col min="4362" max="4362" width="3.7109375" style="75" customWidth="1"/>
    <col min="4363" max="4363" width="4.5703125" style="75" customWidth="1"/>
    <col min="4364" max="4364" width="3.7109375" style="75" customWidth="1"/>
    <col min="4365" max="4365" width="3.42578125" style="75" customWidth="1"/>
    <col min="4366" max="4366" width="3.5703125" style="75" customWidth="1"/>
    <col min="4367" max="4367" width="4.85546875" style="75" customWidth="1"/>
    <col min="4368" max="4368" width="0.5703125" style="75" customWidth="1"/>
    <col min="4369" max="4369" width="3.7109375" style="75" customWidth="1"/>
    <col min="4370" max="4370" width="4.85546875" style="75" customWidth="1"/>
    <col min="4371" max="4375" width="3.7109375" style="75" customWidth="1"/>
    <col min="4376" max="4376" width="5.140625" style="75" customWidth="1"/>
    <col min="4377" max="4377" width="1.7109375" style="75" customWidth="1"/>
    <col min="4378" max="4378" width="11.42578125" style="75"/>
    <col min="4379" max="4379" width="13.42578125" style="75" customWidth="1"/>
    <col min="4380" max="4380" width="3.7109375" style="75" customWidth="1"/>
    <col min="4381" max="4381" width="1.7109375" style="75" customWidth="1"/>
    <col min="4382" max="4382" width="27.7109375" style="75" customWidth="1"/>
    <col min="4383" max="4383" width="3.85546875" style="75" customWidth="1"/>
    <col min="4384" max="4390" width="3.7109375" style="75" customWidth="1"/>
    <col min="4391" max="4391" width="1.7109375" style="75" customWidth="1"/>
    <col min="4392" max="4400" width="3.7109375" style="75" customWidth="1"/>
    <col min="4401" max="4608" width="11.42578125" style="75"/>
    <col min="4609" max="4609" width="2.140625" style="75" customWidth="1"/>
    <col min="4610" max="4610" width="3.140625" style="75" customWidth="1"/>
    <col min="4611" max="4611" width="2.5703125" style="75" customWidth="1"/>
    <col min="4612" max="4612" width="2.42578125" style="75" customWidth="1"/>
    <col min="4613" max="4613" width="6.42578125" style="75" customWidth="1"/>
    <col min="4614" max="4614" width="2.5703125" style="75" customWidth="1"/>
    <col min="4615" max="4615" width="63" style="75" customWidth="1"/>
    <col min="4616" max="4616" width="5.42578125" style="75" customWidth="1"/>
    <col min="4617" max="4617" width="5" style="75" customWidth="1"/>
    <col min="4618" max="4618" width="3.7109375" style="75" customWidth="1"/>
    <col min="4619" max="4619" width="4.5703125" style="75" customWidth="1"/>
    <col min="4620" max="4620" width="3.7109375" style="75" customWidth="1"/>
    <col min="4621" max="4621" width="3.42578125" style="75" customWidth="1"/>
    <col min="4622" max="4622" width="3.5703125" style="75" customWidth="1"/>
    <col min="4623" max="4623" width="4.85546875" style="75" customWidth="1"/>
    <col min="4624" max="4624" width="0.5703125" style="75" customWidth="1"/>
    <col min="4625" max="4625" width="3.7109375" style="75" customWidth="1"/>
    <col min="4626" max="4626" width="4.85546875" style="75" customWidth="1"/>
    <col min="4627" max="4631" width="3.7109375" style="75" customWidth="1"/>
    <col min="4632" max="4632" width="5.140625" style="75" customWidth="1"/>
    <col min="4633" max="4633" width="1.7109375" style="75" customWidth="1"/>
    <col min="4634" max="4634" width="11.42578125" style="75"/>
    <col min="4635" max="4635" width="13.42578125" style="75" customWidth="1"/>
    <col min="4636" max="4636" width="3.7109375" style="75" customWidth="1"/>
    <col min="4637" max="4637" width="1.7109375" style="75" customWidth="1"/>
    <col min="4638" max="4638" width="27.7109375" style="75" customWidth="1"/>
    <col min="4639" max="4639" width="3.85546875" style="75" customWidth="1"/>
    <col min="4640" max="4646" width="3.7109375" style="75" customWidth="1"/>
    <col min="4647" max="4647" width="1.7109375" style="75" customWidth="1"/>
    <col min="4648" max="4656" width="3.7109375" style="75" customWidth="1"/>
    <col min="4657" max="4864" width="11.42578125" style="75"/>
    <col min="4865" max="4865" width="2.140625" style="75" customWidth="1"/>
    <col min="4866" max="4866" width="3.140625" style="75" customWidth="1"/>
    <col min="4867" max="4867" width="2.5703125" style="75" customWidth="1"/>
    <col min="4868" max="4868" width="2.42578125" style="75" customWidth="1"/>
    <col min="4869" max="4869" width="6.42578125" style="75" customWidth="1"/>
    <col min="4870" max="4870" width="2.5703125" style="75" customWidth="1"/>
    <col min="4871" max="4871" width="63" style="75" customWidth="1"/>
    <col min="4872" max="4872" width="5.42578125" style="75" customWidth="1"/>
    <col min="4873" max="4873" width="5" style="75" customWidth="1"/>
    <col min="4874" max="4874" width="3.7109375" style="75" customWidth="1"/>
    <col min="4875" max="4875" width="4.5703125" style="75" customWidth="1"/>
    <col min="4876" max="4876" width="3.7109375" style="75" customWidth="1"/>
    <col min="4877" max="4877" width="3.42578125" style="75" customWidth="1"/>
    <col min="4878" max="4878" width="3.5703125" style="75" customWidth="1"/>
    <col min="4879" max="4879" width="4.85546875" style="75" customWidth="1"/>
    <col min="4880" max="4880" width="0.5703125" style="75" customWidth="1"/>
    <col min="4881" max="4881" width="3.7109375" style="75" customWidth="1"/>
    <col min="4882" max="4882" width="4.85546875" style="75" customWidth="1"/>
    <col min="4883" max="4887" width="3.7109375" style="75" customWidth="1"/>
    <col min="4888" max="4888" width="5.140625" style="75" customWidth="1"/>
    <col min="4889" max="4889" width="1.7109375" style="75" customWidth="1"/>
    <col min="4890" max="4890" width="11.42578125" style="75"/>
    <col min="4891" max="4891" width="13.42578125" style="75" customWidth="1"/>
    <col min="4892" max="4892" width="3.7109375" style="75" customWidth="1"/>
    <col min="4893" max="4893" width="1.7109375" style="75" customWidth="1"/>
    <col min="4894" max="4894" width="27.7109375" style="75" customWidth="1"/>
    <col min="4895" max="4895" width="3.85546875" style="75" customWidth="1"/>
    <col min="4896" max="4902" width="3.7109375" style="75" customWidth="1"/>
    <col min="4903" max="4903" width="1.7109375" style="75" customWidth="1"/>
    <col min="4904" max="4912" width="3.7109375" style="75" customWidth="1"/>
    <col min="4913" max="5120" width="11.42578125" style="75"/>
    <col min="5121" max="5121" width="2.140625" style="75" customWidth="1"/>
    <col min="5122" max="5122" width="3.140625" style="75" customWidth="1"/>
    <col min="5123" max="5123" width="2.5703125" style="75" customWidth="1"/>
    <col min="5124" max="5124" width="2.42578125" style="75" customWidth="1"/>
    <col min="5125" max="5125" width="6.42578125" style="75" customWidth="1"/>
    <col min="5126" max="5126" width="2.5703125" style="75" customWidth="1"/>
    <col min="5127" max="5127" width="63" style="75" customWidth="1"/>
    <col min="5128" max="5128" width="5.42578125" style="75" customWidth="1"/>
    <col min="5129" max="5129" width="5" style="75" customWidth="1"/>
    <col min="5130" max="5130" width="3.7109375" style="75" customWidth="1"/>
    <col min="5131" max="5131" width="4.5703125" style="75" customWidth="1"/>
    <col min="5132" max="5132" width="3.7109375" style="75" customWidth="1"/>
    <col min="5133" max="5133" width="3.42578125" style="75" customWidth="1"/>
    <col min="5134" max="5134" width="3.5703125" style="75" customWidth="1"/>
    <col min="5135" max="5135" width="4.85546875" style="75" customWidth="1"/>
    <col min="5136" max="5136" width="0.5703125" style="75" customWidth="1"/>
    <col min="5137" max="5137" width="3.7109375" style="75" customWidth="1"/>
    <col min="5138" max="5138" width="4.85546875" style="75" customWidth="1"/>
    <col min="5139" max="5143" width="3.7109375" style="75" customWidth="1"/>
    <col min="5144" max="5144" width="5.140625" style="75" customWidth="1"/>
    <col min="5145" max="5145" width="1.7109375" style="75" customWidth="1"/>
    <col min="5146" max="5146" width="11.42578125" style="75"/>
    <col min="5147" max="5147" width="13.42578125" style="75" customWidth="1"/>
    <col min="5148" max="5148" width="3.7109375" style="75" customWidth="1"/>
    <col min="5149" max="5149" width="1.7109375" style="75" customWidth="1"/>
    <col min="5150" max="5150" width="27.7109375" style="75" customWidth="1"/>
    <col min="5151" max="5151" width="3.85546875" style="75" customWidth="1"/>
    <col min="5152" max="5158" width="3.7109375" style="75" customWidth="1"/>
    <col min="5159" max="5159" width="1.7109375" style="75" customWidth="1"/>
    <col min="5160" max="5168" width="3.7109375" style="75" customWidth="1"/>
    <col min="5169" max="5376" width="11.42578125" style="75"/>
    <col min="5377" max="5377" width="2.140625" style="75" customWidth="1"/>
    <col min="5378" max="5378" width="3.140625" style="75" customWidth="1"/>
    <col min="5379" max="5379" width="2.5703125" style="75" customWidth="1"/>
    <col min="5380" max="5380" width="2.42578125" style="75" customWidth="1"/>
    <col min="5381" max="5381" width="6.42578125" style="75" customWidth="1"/>
    <col min="5382" max="5382" width="2.5703125" style="75" customWidth="1"/>
    <col min="5383" max="5383" width="63" style="75" customWidth="1"/>
    <col min="5384" max="5384" width="5.42578125" style="75" customWidth="1"/>
    <col min="5385" max="5385" width="5" style="75" customWidth="1"/>
    <col min="5386" max="5386" width="3.7109375" style="75" customWidth="1"/>
    <col min="5387" max="5387" width="4.5703125" style="75" customWidth="1"/>
    <col min="5388" max="5388" width="3.7109375" style="75" customWidth="1"/>
    <col min="5389" max="5389" width="3.42578125" style="75" customWidth="1"/>
    <col min="5390" max="5390" width="3.5703125" style="75" customWidth="1"/>
    <col min="5391" max="5391" width="4.85546875" style="75" customWidth="1"/>
    <col min="5392" max="5392" width="0.5703125" style="75" customWidth="1"/>
    <col min="5393" max="5393" width="3.7109375" style="75" customWidth="1"/>
    <col min="5394" max="5394" width="4.85546875" style="75" customWidth="1"/>
    <col min="5395" max="5399" width="3.7109375" style="75" customWidth="1"/>
    <col min="5400" max="5400" width="5.140625" style="75" customWidth="1"/>
    <col min="5401" max="5401" width="1.7109375" style="75" customWidth="1"/>
    <col min="5402" max="5402" width="11.42578125" style="75"/>
    <col min="5403" max="5403" width="13.42578125" style="75" customWidth="1"/>
    <col min="5404" max="5404" width="3.7109375" style="75" customWidth="1"/>
    <col min="5405" max="5405" width="1.7109375" style="75" customWidth="1"/>
    <col min="5406" max="5406" width="27.7109375" style="75" customWidth="1"/>
    <col min="5407" max="5407" width="3.85546875" style="75" customWidth="1"/>
    <col min="5408" max="5414" width="3.7109375" style="75" customWidth="1"/>
    <col min="5415" max="5415" width="1.7109375" style="75" customWidth="1"/>
    <col min="5416" max="5424" width="3.7109375" style="75" customWidth="1"/>
    <col min="5425" max="5632" width="11.42578125" style="75"/>
    <col min="5633" max="5633" width="2.140625" style="75" customWidth="1"/>
    <col min="5634" max="5634" width="3.140625" style="75" customWidth="1"/>
    <col min="5635" max="5635" width="2.5703125" style="75" customWidth="1"/>
    <col min="5636" max="5636" width="2.42578125" style="75" customWidth="1"/>
    <col min="5637" max="5637" width="6.42578125" style="75" customWidth="1"/>
    <col min="5638" max="5638" width="2.5703125" style="75" customWidth="1"/>
    <col min="5639" max="5639" width="63" style="75" customWidth="1"/>
    <col min="5640" max="5640" width="5.42578125" style="75" customWidth="1"/>
    <col min="5641" max="5641" width="5" style="75" customWidth="1"/>
    <col min="5642" max="5642" width="3.7109375" style="75" customWidth="1"/>
    <col min="5643" max="5643" width="4.5703125" style="75" customWidth="1"/>
    <col min="5644" max="5644" width="3.7109375" style="75" customWidth="1"/>
    <col min="5645" max="5645" width="3.42578125" style="75" customWidth="1"/>
    <col min="5646" max="5646" width="3.5703125" style="75" customWidth="1"/>
    <col min="5647" max="5647" width="4.85546875" style="75" customWidth="1"/>
    <col min="5648" max="5648" width="0.5703125" style="75" customWidth="1"/>
    <col min="5649" max="5649" width="3.7109375" style="75" customWidth="1"/>
    <col min="5650" max="5650" width="4.85546875" style="75" customWidth="1"/>
    <col min="5651" max="5655" width="3.7109375" style="75" customWidth="1"/>
    <col min="5656" max="5656" width="5.140625" style="75" customWidth="1"/>
    <col min="5657" max="5657" width="1.7109375" style="75" customWidth="1"/>
    <col min="5658" max="5658" width="11.42578125" style="75"/>
    <col min="5659" max="5659" width="13.42578125" style="75" customWidth="1"/>
    <col min="5660" max="5660" width="3.7109375" style="75" customWidth="1"/>
    <col min="5661" max="5661" width="1.7109375" style="75" customWidth="1"/>
    <col min="5662" max="5662" width="27.7109375" style="75" customWidth="1"/>
    <col min="5663" max="5663" width="3.85546875" style="75" customWidth="1"/>
    <col min="5664" max="5670" width="3.7109375" style="75" customWidth="1"/>
    <col min="5671" max="5671" width="1.7109375" style="75" customWidth="1"/>
    <col min="5672" max="5680" width="3.7109375" style="75" customWidth="1"/>
    <col min="5681" max="5888" width="11.42578125" style="75"/>
    <col min="5889" max="5889" width="2.140625" style="75" customWidth="1"/>
    <col min="5890" max="5890" width="3.140625" style="75" customWidth="1"/>
    <col min="5891" max="5891" width="2.5703125" style="75" customWidth="1"/>
    <col min="5892" max="5892" width="2.42578125" style="75" customWidth="1"/>
    <col min="5893" max="5893" width="6.42578125" style="75" customWidth="1"/>
    <col min="5894" max="5894" width="2.5703125" style="75" customWidth="1"/>
    <col min="5895" max="5895" width="63" style="75" customWidth="1"/>
    <col min="5896" max="5896" width="5.42578125" style="75" customWidth="1"/>
    <col min="5897" max="5897" width="5" style="75" customWidth="1"/>
    <col min="5898" max="5898" width="3.7109375" style="75" customWidth="1"/>
    <col min="5899" max="5899" width="4.5703125" style="75" customWidth="1"/>
    <col min="5900" max="5900" width="3.7109375" style="75" customWidth="1"/>
    <col min="5901" max="5901" width="3.42578125" style="75" customWidth="1"/>
    <col min="5902" max="5902" width="3.5703125" style="75" customWidth="1"/>
    <col min="5903" max="5903" width="4.85546875" style="75" customWidth="1"/>
    <col min="5904" max="5904" width="0.5703125" style="75" customWidth="1"/>
    <col min="5905" max="5905" width="3.7109375" style="75" customWidth="1"/>
    <col min="5906" max="5906" width="4.85546875" style="75" customWidth="1"/>
    <col min="5907" max="5911" width="3.7109375" style="75" customWidth="1"/>
    <col min="5912" max="5912" width="5.140625" style="75" customWidth="1"/>
    <col min="5913" max="5913" width="1.7109375" style="75" customWidth="1"/>
    <col min="5914" max="5914" width="11.42578125" style="75"/>
    <col min="5915" max="5915" width="13.42578125" style="75" customWidth="1"/>
    <col min="5916" max="5916" width="3.7109375" style="75" customWidth="1"/>
    <col min="5917" max="5917" width="1.7109375" style="75" customWidth="1"/>
    <col min="5918" max="5918" width="27.7109375" style="75" customWidth="1"/>
    <col min="5919" max="5919" width="3.85546875" style="75" customWidth="1"/>
    <col min="5920" max="5926" width="3.7109375" style="75" customWidth="1"/>
    <col min="5927" max="5927" width="1.7109375" style="75" customWidth="1"/>
    <col min="5928" max="5936" width="3.7109375" style="75" customWidth="1"/>
    <col min="5937" max="6144" width="11.42578125" style="75"/>
    <col min="6145" max="6145" width="2.140625" style="75" customWidth="1"/>
    <col min="6146" max="6146" width="3.140625" style="75" customWidth="1"/>
    <col min="6147" max="6147" width="2.5703125" style="75" customWidth="1"/>
    <col min="6148" max="6148" width="2.42578125" style="75" customWidth="1"/>
    <col min="6149" max="6149" width="6.42578125" style="75" customWidth="1"/>
    <col min="6150" max="6150" width="2.5703125" style="75" customWidth="1"/>
    <col min="6151" max="6151" width="63" style="75" customWidth="1"/>
    <col min="6152" max="6152" width="5.42578125" style="75" customWidth="1"/>
    <col min="6153" max="6153" width="5" style="75" customWidth="1"/>
    <col min="6154" max="6154" width="3.7109375" style="75" customWidth="1"/>
    <col min="6155" max="6155" width="4.5703125" style="75" customWidth="1"/>
    <col min="6156" max="6156" width="3.7109375" style="75" customWidth="1"/>
    <col min="6157" max="6157" width="3.42578125" style="75" customWidth="1"/>
    <col min="6158" max="6158" width="3.5703125" style="75" customWidth="1"/>
    <col min="6159" max="6159" width="4.85546875" style="75" customWidth="1"/>
    <col min="6160" max="6160" width="0.5703125" style="75" customWidth="1"/>
    <col min="6161" max="6161" width="3.7109375" style="75" customWidth="1"/>
    <col min="6162" max="6162" width="4.85546875" style="75" customWidth="1"/>
    <col min="6163" max="6167" width="3.7109375" style="75" customWidth="1"/>
    <col min="6168" max="6168" width="5.140625" style="75" customWidth="1"/>
    <col min="6169" max="6169" width="1.7109375" style="75" customWidth="1"/>
    <col min="6170" max="6170" width="11.42578125" style="75"/>
    <col min="6171" max="6171" width="13.42578125" style="75" customWidth="1"/>
    <col min="6172" max="6172" width="3.7109375" style="75" customWidth="1"/>
    <col min="6173" max="6173" width="1.7109375" style="75" customWidth="1"/>
    <col min="6174" max="6174" width="27.7109375" style="75" customWidth="1"/>
    <col min="6175" max="6175" width="3.85546875" style="75" customWidth="1"/>
    <col min="6176" max="6182" width="3.7109375" style="75" customWidth="1"/>
    <col min="6183" max="6183" width="1.7109375" style="75" customWidth="1"/>
    <col min="6184" max="6192" width="3.7109375" style="75" customWidth="1"/>
    <col min="6193" max="6400" width="11.42578125" style="75"/>
    <col min="6401" max="6401" width="2.140625" style="75" customWidth="1"/>
    <col min="6402" max="6402" width="3.140625" style="75" customWidth="1"/>
    <col min="6403" max="6403" width="2.5703125" style="75" customWidth="1"/>
    <col min="6404" max="6404" width="2.42578125" style="75" customWidth="1"/>
    <col min="6405" max="6405" width="6.42578125" style="75" customWidth="1"/>
    <col min="6406" max="6406" width="2.5703125" style="75" customWidth="1"/>
    <col min="6407" max="6407" width="63" style="75" customWidth="1"/>
    <col min="6408" max="6408" width="5.42578125" style="75" customWidth="1"/>
    <col min="6409" max="6409" width="5" style="75" customWidth="1"/>
    <col min="6410" max="6410" width="3.7109375" style="75" customWidth="1"/>
    <col min="6411" max="6411" width="4.5703125" style="75" customWidth="1"/>
    <col min="6412" max="6412" width="3.7109375" style="75" customWidth="1"/>
    <col min="6413" max="6413" width="3.42578125" style="75" customWidth="1"/>
    <col min="6414" max="6414" width="3.5703125" style="75" customWidth="1"/>
    <col min="6415" max="6415" width="4.85546875" style="75" customWidth="1"/>
    <col min="6416" max="6416" width="0.5703125" style="75" customWidth="1"/>
    <col min="6417" max="6417" width="3.7109375" style="75" customWidth="1"/>
    <col min="6418" max="6418" width="4.85546875" style="75" customWidth="1"/>
    <col min="6419" max="6423" width="3.7109375" style="75" customWidth="1"/>
    <col min="6424" max="6424" width="5.140625" style="75" customWidth="1"/>
    <col min="6425" max="6425" width="1.7109375" style="75" customWidth="1"/>
    <col min="6426" max="6426" width="11.42578125" style="75"/>
    <col min="6427" max="6427" width="13.42578125" style="75" customWidth="1"/>
    <col min="6428" max="6428" width="3.7109375" style="75" customWidth="1"/>
    <col min="6429" max="6429" width="1.7109375" style="75" customWidth="1"/>
    <col min="6430" max="6430" width="27.7109375" style="75" customWidth="1"/>
    <col min="6431" max="6431" width="3.85546875" style="75" customWidth="1"/>
    <col min="6432" max="6438" width="3.7109375" style="75" customWidth="1"/>
    <col min="6439" max="6439" width="1.7109375" style="75" customWidth="1"/>
    <col min="6440" max="6448" width="3.7109375" style="75" customWidth="1"/>
    <col min="6449" max="6656" width="11.42578125" style="75"/>
    <col min="6657" max="6657" width="2.140625" style="75" customWidth="1"/>
    <col min="6658" max="6658" width="3.140625" style="75" customWidth="1"/>
    <col min="6659" max="6659" width="2.5703125" style="75" customWidth="1"/>
    <col min="6660" max="6660" width="2.42578125" style="75" customWidth="1"/>
    <col min="6661" max="6661" width="6.42578125" style="75" customWidth="1"/>
    <col min="6662" max="6662" width="2.5703125" style="75" customWidth="1"/>
    <col min="6663" max="6663" width="63" style="75" customWidth="1"/>
    <col min="6664" max="6664" width="5.42578125" style="75" customWidth="1"/>
    <col min="6665" max="6665" width="5" style="75" customWidth="1"/>
    <col min="6666" max="6666" width="3.7109375" style="75" customWidth="1"/>
    <col min="6667" max="6667" width="4.5703125" style="75" customWidth="1"/>
    <col min="6668" max="6668" width="3.7109375" style="75" customWidth="1"/>
    <col min="6669" max="6669" width="3.42578125" style="75" customWidth="1"/>
    <col min="6670" max="6670" width="3.5703125" style="75" customWidth="1"/>
    <col min="6671" max="6671" width="4.85546875" style="75" customWidth="1"/>
    <col min="6672" max="6672" width="0.5703125" style="75" customWidth="1"/>
    <col min="6673" max="6673" width="3.7109375" style="75" customWidth="1"/>
    <col min="6674" max="6674" width="4.85546875" style="75" customWidth="1"/>
    <col min="6675" max="6679" width="3.7109375" style="75" customWidth="1"/>
    <col min="6680" max="6680" width="5.140625" style="75" customWidth="1"/>
    <col min="6681" max="6681" width="1.7109375" style="75" customWidth="1"/>
    <col min="6682" max="6682" width="11.42578125" style="75"/>
    <col min="6683" max="6683" width="13.42578125" style="75" customWidth="1"/>
    <col min="6684" max="6684" width="3.7109375" style="75" customWidth="1"/>
    <col min="6685" max="6685" width="1.7109375" style="75" customWidth="1"/>
    <col min="6686" max="6686" width="27.7109375" style="75" customWidth="1"/>
    <col min="6687" max="6687" width="3.85546875" style="75" customWidth="1"/>
    <col min="6688" max="6694" width="3.7109375" style="75" customWidth="1"/>
    <col min="6695" max="6695" width="1.7109375" style="75" customWidth="1"/>
    <col min="6696" max="6704" width="3.7109375" style="75" customWidth="1"/>
    <col min="6705" max="6912" width="11.42578125" style="75"/>
    <col min="6913" max="6913" width="2.140625" style="75" customWidth="1"/>
    <col min="6914" max="6914" width="3.140625" style="75" customWidth="1"/>
    <col min="6915" max="6915" width="2.5703125" style="75" customWidth="1"/>
    <col min="6916" max="6916" width="2.42578125" style="75" customWidth="1"/>
    <col min="6917" max="6917" width="6.42578125" style="75" customWidth="1"/>
    <col min="6918" max="6918" width="2.5703125" style="75" customWidth="1"/>
    <col min="6919" max="6919" width="63" style="75" customWidth="1"/>
    <col min="6920" max="6920" width="5.42578125" style="75" customWidth="1"/>
    <col min="6921" max="6921" width="5" style="75" customWidth="1"/>
    <col min="6922" max="6922" width="3.7109375" style="75" customWidth="1"/>
    <col min="6923" max="6923" width="4.5703125" style="75" customWidth="1"/>
    <col min="6924" max="6924" width="3.7109375" style="75" customWidth="1"/>
    <col min="6925" max="6925" width="3.42578125" style="75" customWidth="1"/>
    <col min="6926" max="6926" width="3.5703125" style="75" customWidth="1"/>
    <col min="6927" max="6927" width="4.85546875" style="75" customWidth="1"/>
    <col min="6928" max="6928" width="0.5703125" style="75" customWidth="1"/>
    <col min="6929" max="6929" width="3.7109375" style="75" customWidth="1"/>
    <col min="6930" max="6930" width="4.85546875" style="75" customWidth="1"/>
    <col min="6931" max="6935" width="3.7109375" style="75" customWidth="1"/>
    <col min="6936" max="6936" width="5.140625" style="75" customWidth="1"/>
    <col min="6937" max="6937" width="1.7109375" style="75" customWidth="1"/>
    <col min="6938" max="6938" width="11.42578125" style="75"/>
    <col min="6939" max="6939" width="13.42578125" style="75" customWidth="1"/>
    <col min="6940" max="6940" width="3.7109375" style="75" customWidth="1"/>
    <col min="6941" max="6941" width="1.7109375" style="75" customWidth="1"/>
    <col min="6942" max="6942" width="27.7109375" style="75" customWidth="1"/>
    <col min="6943" max="6943" width="3.85546875" style="75" customWidth="1"/>
    <col min="6944" max="6950" width="3.7109375" style="75" customWidth="1"/>
    <col min="6951" max="6951" width="1.7109375" style="75" customWidth="1"/>
    <col min="6952" max="6960" width="3.7109375" style="75" customWidth="1"/>
    <col min="6961" max="7168" width="11.42578125" style="75"/>
    <col min="7169" max="7169" width="2.140625" style="75" customWidth="1"/>
    <col min="7170" max="7170" width="3.140625" style="75" customWidth="1"/>
    <col min="7171" max="7171" width="2.5703125" style="75" customWidth="1"/>
    <col min="7172" max="7172" width="2.42578125" style="75" customWidth="1"/>
    <col min="7173" max="7173" width="6.42578125" style="75" customWidth="1"/>
    <col min="7174" max="7174" width="2.5703125" style="75" customWidth="1"/>
    <col min="7175" max="7175" width="63" style="75" customWidth="1"/>
    <col min="7176" max="7176" width="5.42578125" style="75" customWidth="1"/>
    <col min="7177" max="7177" width="5" style="75" customWidth="1"/>
    <col min="7178" max="7178" width="3.7109375" style="75" customWidth="1"/>
    <col min="7179" max="7179" width="4.5703125" style="75" customWidth="1"/>
    <col min="7180" max="7180" width="3.7109375" style="75" customWidth="1"/>
    <col min="7181" max="7181" width="3.42578125" style="75" customWidth="1"/>
    <col min="7182" max="7182" width="3.5703125" style="75" customWidth="1"/>
    <col min="7183" max="7183" width="4.85546875" style="75" customWidth="1"/>
    <col min="7184" max="7184" width="0.5703125" style="75" customWidth="1"/>
    <col min="7185" max="7185" width="3.7109375" style="75" customWidth="1"/>
    <col min="7186" max="7186" width="4.85546875" style="75" customWidth="1"/>
    <col min="7187" max="7191" width="3.7109375" style="75" customWidth="1"/>
    <col min="7192" max="7192" width="5.140625" style="75" customWidth="1"/>
    <col min="7193" max="7193" width="1.7109375" style="75" customWidth="1"/>
    <col min="7194" max="7194" width="11.42578125" style="75"/>
    <col min="7195" max="7195" width="13.42578125" style="75" customWidth="1"/>
    <col min="7196" max="7196" width="3.7109375" style="75" customWidth="1"/>
    <col min="7197" max="7197" width="1.7109375" style="75" customWidth="1"/>
    <col min="7198" max="7198" width="27.7109375" style="75" customWidth="1"/>
    <col min="7199" max="7199" width="3.85546875" style="75" customWidth="1"/>
    <col min="7200" max="7206" width="3.7109375" style="75" customWidth="1"/>
    <col min="7207" max="7207" width="1.7109375" style="75" customWidth="1"/>
    <col min="7208" max="7216" width="3.7109375" style="75" customWidth="1"/>
    <col min="7217" max="7424" width="11.42578125" style="75"/>
    <col min="7425" max="7425" width="2.140625" style="75" customWidth="1"/>
    <col min="7426" max="7426" width="3.140625" style="75" customWidth="1"/>
    <col min="7427" max="7427" width="2.5703125" style="75" customWidth="1"/>
    <col min="7428" max="7428" width="2.42578125" style="75" customWidth="1"/>
    <col min="7429" max="7429" width="6.42578125" style="75" customWidth="1"/>
    <col min="7430" max="7430" width="2.5703125" style="75" customWidth="1"/>
    <col min="7431" max="7431" width="63" style="75" customWidth="1"/>
    <col min="7432" max="7432" width="5.42578125" style="75" customWidth="1"/>
    <col min="7433" max="7433" width="5" style="75" customWidth="1"/>
    <col min="7434" max="7434" width="3.7109375" style="75" customWidth="1"/>
    <col min="7435" max="7435" width="4.5703125" style="75" customWidth="1"/>
    <col min="7436" max="7436" width="3.7109375" style="75" customWidth="1"/>
    <col min="7437" max="7437" width="3.42578125" style="75" customWidth="1"/>
    <col min="7438" max="7438" width="3.5703125" style="75" customWidth="1"/>
    <col min="7439" max="7439" width="4.85546875" style="75" customWidth="1"/>
    <col min="7440" max="7440" width="0.5703125" style="75" customWidth="1"/>
    <col min="7441" max="7441" width="3.7109375" style="75" customWidth="1"/>
    <col min="7442" max="7442" width="4.85546875" style="75" customWidth="1"/>
    <col min="7443" max="7447" width="3.7109375" style="75" customWidth="1"/>
    <col min="7448" max="7448" width="5.140625" style="75" customWidth="1"/>
    <col min="7449" max="7449" width="1.7109375" style="75" customWidth="1"/>
    <col min="7450" max="7450" width="11.42578125" style="75"/>
    <col min="7451" max="7451" width="13.42578125" style="75" customWidth="1"/>
    <col min="7452" max="7452" width="3.7109375" style="75" customWidth="1"/>
    <col min="7453" max="7453" width="1.7109375" style="75" customWidth="1"/>
    <col min="7454" max="7454" width="27.7109375" style="75" customWidth="1"/>
    <col min="7455" max="7455" width="3.85546875" style="75" customWidth="1"/>
    <col min="7456" max="7462" width="3.7109375" style="75" customWidth="1"/>
    <col min="7463" max="7463" width="1.7109375" style="75" customWidth="1"/>
    <col min="7464" max="7472" width="3.7109375" style="75" customWidth="1"/>
    <col min="7473" max="7680" width="11.42578125" style="75"/>
    <col min="7681" max="7681" width="2.140625" style="75" customWidth="1"/>
    <col min="7682" max="7682" width="3.140625" style="75" customWidth="1"/>
    <col min="7683" max="7683" width="2.5703125" style="75" customWidth="1"/>
    <col min="7684" max="7684" width="2.42578125" style="75" customWidth="1"/>
    <col min="7685" max="7685" width="6.42578125" style="75" customWidth="1"/>
    <col min="7686" max="7686" width="2.5703125" style="75" customWidth="1"/>
    <col min="7687" max="7687" width="63" style="75" customWidth="1"/>
    <col min="7688" max="7688" width="5.42578125" style="75" customWidth="1"/>
    <col min="7689" max="7689" width="5" style="75" customWidth="1"/>
    <col min="7690" max="7690" width="3.7109375" style="75" customWidth="1"/>
    <col min="7691" max="7691" width="4.5703125" style="75" customWidth="1"/>
    <col min="7692" max="7692" width="3.7109375" style="75" customWidth="1"/>
    <col min="7693" max="7693" width="3.42578125" style="75" customWidth="1"/>
    <col min="7694" max="7694" width="3.5703125" style="75" customWidth="1"/>
    <col min="7695" max="7695" width="4.85546875" style="75" customWidth="1"/>
    <col min="7696" max="7696" width="0.5703125" style="75" customWidth="1"/>
    <col min="7697" max="7697" width="3.7109375" style="75" customWidth="1"/>
    <col min="7698" max="7698" width="4.85546875" style="75" customWidth="1"/>
    <col min="7699" max="7703" width="3.7109375" style="75" customWidth="1"/>
    <col min="7704" max="7704" width="5.140625" style="75" customWidth="1"/>
    <col min="7705" max="7705" width="1.7109375" style="75" customWidth="1"/>
    <col min="7706" max="7706" width="11.42578125" style="75"/>
    <col min="7707" max="7707" width="13.42578125" style="75" customWidth="1"/>
    <col min="7708" max="7708" width="3.7109375" style="75" customWidth="1"/>
    <col min="7709" max="7709" width="1.7109375" style="75" customWidth="1"/>
    <col min="7710" max="7710" width="27.7109375" style="75" customWidth="1"/>
    <col min="7711" max="7711" width="3.85546875" style="75" customWidth="1"/>
    <col min="7712" max="7718" width="3.7109375" style="75" customWidth="1"/>
    <col min="7719" max="7719" width="1.7109375" style="75" customWidth="1"/>
    <col min="7720" max="7728" width="3.7109375" style="75" customWidth="1"/>
    <col min="7729" max="7936" width="11.42578125" style="75"/>
    <col min="7937" max="7937" width="2.140625" style="75" customWidth="1"/>
    <col min="7938" max="7938" width="3.140625" style="75" customWidth="1"/>
    <col min="7939" max="7939" width="2.5703125" style="75" customWidth="1"/>
    <col min="7940" max="7940" width="2.42578125" style="75" customWidth="1"/>
    <col min="7941" max="7941" width="6.42578125" style="75" customWidth="1"/>
    <col min="7942" max="7942" width="2.5703125" style="75" customWidth="1"/>
    <col min="7943" max="7943" width="63" style="75" customWidth="1"/>
    <col min="7944" max="7944" width="5.42578125" style="75" customWidth="1"/>
    <col min="7945" max="7945" width="5" style="75" customWidth="1"/>
    <col min="7946" max="7946" width="3.7109375" style="75" customWidth="1"/>
    <col min="7947" max="7947" width="4.5703125" style="75" customWidth="1"/>
    <col min="7948" max="7948" width="3.7109375" style="75" customWidth="1"/>
    <col min="7949" max="7949" width="3.42578125" style="75" customWidth="1"/>
    <col min="7950" max="7950" width="3.5703125" style="75" customWidth="1"/>
    <col min="7951" max="7951" width="4.85546875" style="75" customWidth="1"/>
    <col min="7952" max="7952" width="0.5703125" style="75" customWidth="1"/>
    <col min="7953" max="7953" width="3.7109375" style="75" customWidth="1"/>
    <col min="7954" max="7954" width="4.85546875" style="75" customWidth="1"/>
    <col min="7955" max="7959" width="3.7109375" style="75" customWidth="1"/>
    <col min="7960" max="7960" width="5.140625" style="75" customWidth="1"/>
    <col min="7961" max="7961" width="1.7109375" style="75" customWidth="1"/>
    <col min="7962" max="7962" width="11.42578125" style="75"/>
    <col min="7963" max="7963" width="13.42578125" style="75" customWidth="1"/>
    <col min="7964" max="7964" width="3.7109375" style="75" customWidth="1"/>
    <col min="7965" max="7965" width="1.7109375" style="75" customWidth="1"/>
    <col min="7966" max="7966" width="27.7109375" style="75" customWidth="1"/>
    <col min="7967" max="7967" width="3.85546875" style="75" customWidth="1"/>
    <col min="7968" max="7974" width="3.7109375" style="75" customWidth="1"/>
    <col min="7975" max="7975" width="1.7109375" style="75" customWidth="1"/>
    <col min="7976" max="7984" width="3.7109375" style="75" customWidth="1"/>
    <col min="7985" max="8192" width="11.42578125" style="75"/>
    <col min="8193" max="8193" width="2.140625" style="75" customWidth="1"/>
    <col min="8194" max="8194" width="3.140625" style="75" customWidth="1"/>
    <col min="8195" max="8195" width="2.5703125" style="75" customWidth="1"/>
    <col min="8196" max="8196" width="2.42578125" style="75" customWidth="1"/>
    <col min="8197" max="8197" width="6.42578125" style="75" customWidth="1"/>
    <col min="8198" max="8198" width="2.5703125" style="75" customWidth="1"/>
    <col min="8199" max="8199" width="63" style="75" customWidth="1"/>
    <col min="8200" max="8200" width="5.42578125" style="75" customWidth="1"/>
    <col min="8201" max="8201" width="5" style="75" customWidth="1"/>
    <col min="8202" max="8202" width="3.7109375" style="75" customWidth="1"/>
    <col min="8203" max="8203" width="4.5703125" style="75" customWidth="1"/>
    <col min="8204" max="8204" width="3.7109375" style="75" customWidth="1"/>
    <col min="8205" max="8205" width="3.42578125" style="75" customWidth="1"/>
    <col min="8206" max="8206" width="3.5703125" style="75" customWidth="1"/>
    <col min="8207" max="8207" width="4.85546875" style="75" customWidth="1"/>
    <col min="8208" max="8208" width="0.5703125" style="75" customWidth="1"/>
    <col min="8209" max="8209" width="3.7109375" style="75" customWidth="1"/>
    <col min="8210" max="8210" width="4.85546875" style="75" customWidth="1"/>
    <col min="8211" max="8215" width="3.7109375" style="75" customWidth="1"/>
    <col min="8216" max="8216" width="5.140625" style="75" customWidth="1"/>
    <col min="8217" max="8217" width="1.7109375" style="75" customWidth="1"/>
    <col min="8218" max="8218" width="11.42578125" style="75"/>
    <col min="8219" max="8219" width="13.42578125" style="75" customWidth="1"/>
    <col min="8220" max="8220" width="3.7109375" style="75" customWidth="1"/>
    <col min="8221" max="8221" width="1.7109375" style="75" customWidth="1"/>
    <col min="8222" max="8222" width="27.7109375" style="75" customWidth="1"/>
    <col min="8223" max="8223" width="3.85546875" style="75" customWidth="1"/>
    <col min="8224" max="8230" width="3.7109375" style="75" customWidth="1"/>
    <col min="8231" max="8231" width="1.7109375" style="75" customWidth="1"/>
    <col min="8232" max="8240" width="3.7109375" style="75" customWidth="1"/>
    <col min="8241" max="8448" width="11.42578125" style="75"/>
    <col min="8449" max="8449" width="2.140625" style="75" customWidth="1"/>
    <col min="8450" max="8450" width="3.140625" style="75" customWidth="1"/>
    <col min="8451" max="8451" width="2.5703125" style="75" customWidth="1"/>
    <col min="8452" max="8452" width="2.42578125" style="75" customWidth="1"/>
    <col min="8453" max="8453" width="6.42578125" style="75" customWidth="1"/>
    <col min="8454" max="8454" width="2.5703125" style="75" customWidth="1"/>
    <col min="8455" max="8455" width="63" style="75" customWidth="1"/>
    <col min="8456" max="8456" width="5.42578125" style="75" customWidth="1"/>
    <col min="8457" max="8457" width="5" style="75" customWidth="1"/>
    <col min="8458" max="8458" width="3.7109375" style="75" customWidth="1"/>
    <col min="8459" max="8459" width="4.5703125" style="75" customWidth="1"/>
    <col min="8460" max="8460" width="3.7109375" style="75" customWidth="1"/>
    <col min="8461" max="8461" width="3.42578125" style="75" customWidth="1"/>
    <col min="8462" max="8462" width="3.5703125" style="75" customWidth="1"/>
    <col min="8463" max="8463" width="4.85546875" style="75" customWidth="1"/>
    <col min="8464" max="8464" width="0.5703125" style="75" customWidth="1"/>
    <col min="8465" max="8465" width="3.7109375" style="75" customWidth="1"/>
    <col min="8466" max="8466" width="4.85546875" style="75" customWidth="1"/>
    <col min="8467" max="8471" width="3.7109375" style="75" customWidth="1"/>
    <col min="8472" max="8472" width="5.140625" style="75" customWidth="1"/>
    <col min="8473" max="8473" width="1.7109375" style="75" customWidth="1"/>
    <col min="8474" max="8474" width="11.42578125" style="75"/>
    <col min="8475" max="8475" width="13.42578125" style="75" customWidth="1"/>
    <col min="8476" max="8476" width="3.7109375" style="75" customWidth="1"/>
    <col min="8477" max="8477" width="1.7109375" style="75" customWidth="1"/>
    <col min="8478" max="8478" width="27.7109375" style="75" customWidth="1"/>
    <col min="8479" max="8479" width="3.85546875" style="75" customWidth="1"/>
    <col min="8480" max="8486" width="3.7109375" style="75" customWidth="1"/>
    <col min="8487" max="8487" width="1.7109375" style="75" customWidth="1"/>
    <col min="8488" max="8496" width="3.7109375" style="75" customWidth="1"/>
    <col min="8497" max="8704" width="11.42578125" style="75"/>
    <col min="8705" max="8705" width="2.140625" style="75" customWidth="1"/>
    <col min="8706" max="8706" width="3.140625" style="75" customWidth="1"/>
    <col min="8707" max="8707" width="2.5703125" style="75" customWidth="1"/>
    <col min="8708" max="8708" width="2.42578125" style="75" customWidth="1"/>
    <col min="8709" max="8709" width="6.42578125" style="75" customWidth="1"/>
    <col min="8710" max="8710" width="2.5703125" style="75" customWidth="1"/>
    <col min="8711" max="8711" width="63" style="75" customWidth="1"/>
    <col min="8712" max="8712" width="5.42578125" style="75" customWidth="1"/>
    <col min="8713" max="8713" width="5" style="75" customWidth="1"/>
    <col min="8714" max="8714" width="3.7109375" style="75" customWidth="1"/>
    <col min="8715" max="8715" width="4.5703125" style="75" customWidth="1"/>
    <col min="8716" max="8716" width="3.7109375" style="75" customWidth="1"/>
    <col min="8717" max="8717" width="3.42578125" style="75" customWidth="1"/>
    <col min="8718" max="8718" width="3.5703125" style="75" customWidth="1"/>
    <col min="8719" max="8719" width="4.85546875" style="75" customWidth="1"/>
    <col min="8720" max="8720" width="0.5703125" style="75" customWidth="1"/>
    <col min="8721" max="8721" width="3.7109375" style="75" customWidth="1"/>
    <col min="8722" max="8722" width="4.85546875" style="75" customWidth="1"/>
    <col min="8723" max="8727" width="3.7109375" style="75" customWidth="1"/>
    <col min="8728" max="8728" width="5.140625" style="75" customWidth="1"/>
    <col min="8729" max="8729" width="1.7109375" style="75" customWidth="1"/>
    <col min="8730" max="8730" width="11.42578125" style="75"/>
    <col min="8731" max="8731" width="13.42578125" style="75" customWidth="1"/>
    <col min="8732" max="8732" width="3.7109375" style="75" customWidth="1"/>
    <col min="8733" max="8733" width="1.7109375" style="75" customWidth="1"/>
    <col min="8734" max="8734" width="27.7109375" style="75" customWidth="1"/>
    <col min="8735" max="8735" width="3.85546875" style="75" customWidth="1"/>
    <col min="8736" max="8742" width="3.7109375" style="75" customWidth="1"/>
    <col min="8743" max="8743" width="1.7109375" style="75" customWidth="1"/>
    <col min="8744" max="8752" width="3.7109375" style="75" customWidth="1"/>
    <col min="8753" max="8960" width="11.42578125" style="75"/>
    <col min="8961" max="8961" width="2.140625" style="75" customWidth="1"/>
    <col min="8962" max="8962" width="3.140625" style="75" customWidth="1"/>
    <col min="8963" max="8963" width="2.5703125" style="75" customWidth="1"/>
    <col min="8964" max="8964" width="2.42578125" style="75" customWidth="1"/>
    <col min="8965" max="8965" width="6.42578125" style="75" customWidth="1"/>
    <col min="8966" max="8966" width="2.5703125" style="75" customWidth="1"/>
    <col min="8967" max="8967" width="63" style="75" customWidth="1"/>
    <col min="8968" max="8968" width="5.42578125" style="75" customWidth="1"/>
    <col min="8969" max="8969" width="5" style="75" customWidth="1"/>
    <col min="8970" max="8970" width="3.7109375" style="75" customWidth="1"/>
    <col min="8971" max="8971" width="4.5703125" style="75" customWidth="1"/>
    <col min="8972" max="8972" width="3.7109375" style="75" customWidth="1"/>
    <col min="8973" max="8973" width="3.42578125" style="75" customWidth="1"/>
    <col min="8974" max="8974" width="3.5703125" style="75" customWidth="1"/>
    <col min="8975" max="8975" width="4.85546875" style="75" customWidth="1"/>
    <col min="8976" max="8976" width="0.5703125" style="75" customWidth="1"/>
    <col min="8977" max="8977" width="3.7109375" style="75" customWidth="1"/>
    <col min="8978" max="8978" width="4.85546875" style="75" customWidth="1"/>
    <col min="8979" max="8983" width="3.7109375" style="75" customWidth="1"/>
    <col min="8984" max="8984" width="5.140625" style="75" customWidth="1"/>
    <col min="8985" max="8985" width="1.7109375" style="75" customWidth="1"/>
    <col min="8986" max="8986" width="11.42578125" style="75"/>
    <col min="8987" max="8987" width="13.42578125" style="75" customWidth="1"/>
    <col min="8988" max="8988" width="3.7109375" style="75" customWidth="1"/>
    <col min="8989" max="8989" width="1.7109375" style="75" customWidth="1"/>
    <col min="8990" max="8990" width="27.7109375" style="75" customWidth="1"/>
    <col min="8991" max="8991" width="3.85546875" style="75" customWidth="1"/>
    <col min="8992" max="8998" width="3.7109375" style="75" customWidth="1"/>
    <col min="8999" max="8999" width="1.7109375" style="75" customWidth="1"/>
    <col min="9000" max="9008" width="3.7109375" style="75" customWidth="1"/>
    <col min="9009" max="9216" width="11.42578125" style="75"/>
    <col min="9217" max="9217" width="2.140625" style="75" customWidth="1"/>
    <col min="9218" max="9218" width="3.140625" style="75" customWidth="1"/>
    <col min="9219" max="9219" width="2.5703125" style="75" customWidth="1"/>
    <col min="9220" max="9220" width="2.42578125" style="75" customWidth="1"/>
    <col min="9221" max="9221" width="6.42578125" style="75" customWidth="1"/>
    <col min="9222" max="9222" width="2.5703125" style="75" customWidth="1"/>
    <col min="9223" max="9223" width="63" style="75" customWidth="1"/>
    <col min="9224" max="9224" width="5.42578125" style="75" customWidth="1"/>
    <col min="9225" max="9225" width="5" style="75" customWidth="1"/>
    <col min="9226" max="9226" width="3.7109375" style="75" customWidth="1"/>
    <col min="9227" max="9227" width="4.5703125" style="75" customWidth="1"/>
    <col min="9228" max="9228" width="3.7109375" style="75" customWidth="1"/>
    <col min="9229" max="9229" width="3.42578125" style="75" customWidth="1"/>
    <col min="9230" max="9230" width="3.5703125" style="75" customWidth="1"/>
    <col min="9231" max="9231" width="4.85546875" style="75" customWidth="1"/>
    <col min="9232" max="9232" width="0.5703125" style="75" customWidth="1"/>
    <col min="9233" max="9233" width="3.7109375" style="75" customWidth="1"/>
    <col min="9234" max="9234" width="4.85546875" style="75" customWidth="1"/>
    <col min="9235" max="9239" width="3.7109375" style="75" customWidth="1"/>
    <col min="9240" max="9240" width="5.140625" style="75" customWidth="1"/>
    <col min="9241" max="9241" width="1.7109375" style="75" customWidth="1"/>
    <col min="9242" max="9242" width="11.42578125" style="75"/>
    <col min="9243" max="9243" width="13.42578125" style="75" customWidth="1"/>
    <col min="9244" max="9244" width="3.7109375" style="75" customWidth="1"/>
    <col min="9245" max="9245" width="1.7109375" style="75" customWidth="1"/>
    <col min="9246" max="9246" width="27.7109375" style="75" customWidth="1"/>
    <col min="9247" max="9247" width="3.85546875" style="75" customWidth="1"/>
    <col min="9248" max="9254" width="3.7109375" style="75" customWidth="1"/>
    <col min="9255" max="9255" width="1.7109375" style="75" customWidth="1"/>
    <col min="9256" max="9264" width="3.7109375" style="75" customWidth="1"/>
    <col min="9265" max="9472" width="11.42578125" style="75"/>
    <col min="9473" max="9473" width="2.140625" style="75" customWidth="1"/>
    <col min="9474" max="9474" width="3.140625" style="75" customWidth="1"/>
    <col min="9475" max="9475" width="2.5703125" style="75" customWidth="1"/>
    <col min="9476" max="9476" width="2.42578125" style="75" customWidth="1"/>
    <col min="9477" max="9477" width="6.42578125" style="75" customWidth="1"/>
    <col min="9478" max="9478" width="2.5703125" style="75" customWidth="1"/>
    <col min="9479" max="9479" width="63" style="75" customWidth="1"/>
    <col min="9480" max="9480" width="5.42578125" style="75" customWidth="1"/>
    <col min="9481" max="9481" width="5" style="75" customWidth="1"/>
    <col min="9482" max="9482" width="3.7109375" style="75" customWidth="1"/>
    <col min="9483" max="9483" width="4.5703125" style="75" customWidth="1"/>
    <col min="9484" max="9484" width="3.7109375" style="75" customWidth="1"/>
    <col min="9485" max="9485" width="3.42578125" style="75" customWidth="1"/>
    <col min="9486" max="9486" width="3.5703125" style="75" customWidth="1"/>
    <col min="9487" max="9487" width="4.85546875" style="75" customWidth="1"/>
    <col min="9488" max="9488" width="0.5703125" style="75" customWidth="1"/>
    <col min="9489" max="9489" width="3.7109375" style="75" customWidth="1"/>
    <col min="9490" max="9490" width="4.85546875" style="75" customWidth="1"/>
    <col min="9491" max="9495" width="3.7109375" style="75" customWidth="1"/>
    <col min="9496" max="9496" width="5.140625" style="75" customWidth="1"/>
    <col min="9497" max="9497" width="1.7109375" style="75" customWidth="1"/>
    <col min="9498" max="9498" width="11.42578125" style="75"/>
    <col min="9499" max="9499" width="13.42578125" style="75" customWidth="1"/>
    <col min="9500" max="9500" width="3.7109375" style="75" customWidth="1"/>
    <col min="9501" max="9501" width="1.7109375" style="75" customWidth="1"/>
    <col min="9502" max="9502" width="27.7109375" style="75" customWidth="1"/>
    <col min="9503" max="9503" width="3.85546875" style="75" customWidth="1"/>
    <col min="9504" max="9510" width="3.7109375" style="75" customWidth="1"/>
    <col min="9511" max="9511" width="1.7109375" style="75" customWidth="1"/>
    <col min="9512" max="9520" width="3.7109375" style="75" customWidth="1"/>
    <col min="9521" max="9728" width="11.42578125" style="75"/>
    <col min="9729" max="9729" width="2.140625" style="75" customWidth="1"/>
    <col min="9730" max="9730" width="3.140625" style="75" customWidth="1"/>
    <col min="9731" max="9731" width="2.5703125" style="75" customWidth="1"/>
    <col min="9732" max="9732" width="2.42578125" style="75" customWidth="1"/>
    <col min="9733" max="9733" width="6.42578125" style="75" customWidth="1"/>
    <col min="9734" max="9734" width="2.5703125" style="75" customWidth="1"/>
    <col min="9735" max="9735" width="63" style="75" customWidth="1"/>
    <col min="9736" max="9736" width="5.42578125" style="75" customWidth="1"/>
    <col min="9737" max="9737" width="5" style="75" customWidth="1"/>
    <col min="9738" max="9738" width="3.7109375" style="75" customWidth="1"/>
    <col min="9739" max="9739" width="4.5703125" style="75" customWidth="1"/>
    <col min="9740" max="9740" width="3.7109375" style="75" customWidth="1"/>
    <col min="9741" max="9741" width="3.42578125" style="75" customWidth="1"/>
    <col min="9742" max="9742" width="3.5703125" style="75" customWidth="1"/>
    <col min="9743" max="9743" width="4.85546875" style="75" customWidth="1"/>
    <col min="9744" max="9744" width="0.5703125" style="75" customWidth="1"/>
    <col min="9745" max="9745" width="3.7109375" style="75" customWidth="1"/>
    <col min="9746" max="9746" width="4.85546875" style="75" customWidth="1"/>
    <col min="9747" max="9751" width="3.7109375" style="75" customWidth="1"/>
    <col min="9752" max="9752" width="5.140625" style="75" customWidth="1"/>
    <col min="9753" max="9753" width="1.7109375" style="75" customWidth="1"/>
    <col min="9754" max="9754" width="11.42578125" style="75"/>
    <col min="9755" max="9755" width="13.42578125" style="75" customWidth="1"/>
    <col min="9756" max="9756" width="3.7109375" style="75" customWidth="1"/>
    <col min="9757" max="9757" width="1.7109375" style="75" customWidth="1"/>
    <col min="9758" max="9758" width="27.7109375" style="75" customWidth="1"/>
    <col min="9759" max="9759" width="3.85546875" style="75" customWidth="1"/>
    <col min="9760" max="9766" width="3.7109375" style="75" customWidth="1"/>
    <col min="9767" max="9767" width="1.7109375" style="75" customWidth="1"/>
    <col min="9768" max="9776" width="3.7109375" style="75" customWidth="1"/>
    <col min="9777" max="9984" width="11.42578125" style="75"/>
    <col min="9985" max="9985" width="2.140625" style="75" customWidth="1"/>
    <col min="9986" max="9986" width="3.140625" style="75" customWidth="1"/>
    <col min="9987" max="9987" width="2.5703125" style="75" customWidth="1"/>
    <col min="9988" max="9988" width="2.42578125" style="75" customWidth="1"/>
    <col min="9989" max="9989" width="6.42578125" style="75" customWidth="1"/>
    <col min="9990" max="9990" width="2.5703125" style="75" customWidth="1"/>
    <col min="9991" max="9991" width="63" style="75" customWidth="1"/>
    <col min="9992" max="9992" width="5.42578125" style="75" customWidth="1"/>
    <col min="9993" max="9993" width="5" style="75" customWidth="1"/>
    <col min="9994" max="9994" width="3.7109375" style="75" customWidth="1"/>
    <col min="9995" max="9995" width="4.5703125" style="75" customWidth="1"/>
    <col min="9996" max="9996" width="3.7109375" style="75" customWidth="1"/>
    <col min="9997" max="9997" width="3.42578125" style="75" customWidth="1"/>
    <col min="9998" max="9998" width="3.5703125" style="75" customWidth="1"/>
    <col min="9999" max="9999" width="4.85546875" style="75" customWidth="1"/>
    <col min="10000" max="10000" width="0.5703125" style="75" customWidth="1"/>
    <col min="10001" max="10001" width="3.7109375" style="75" customWidth="1"/>
    <col min="10002" max="10002" width="4.85546875" style="75" customWidth="1"/>
    <col min="10003" max="10007" width="3.7109375" style="75" customWidth="1"/>
    <col min="10008" max="10008" width="5.140625" style="75" customWidth="1"/>
    <col min="10009" max="10009" width="1.7109375" style="75" customWidth="1"/>
    <col min="10010" max="10010" width="11.42578125" style="75"/>
    <col min="10011" max="10011" width="13.42578125" style="75" customWidth="1"/>
    <col min="10012" max="10012" width="3.7109375" style="75" customWidth="1"/>
    <col min="10013" max="10013" width="1.7109375" style="75" customWidth="1"/>
    <col min="10014" max="10014" width="27.7109375" style="75" customWidth="1"/>
    <col min="10015" max="10015" width="3.85546875" style="75" customWidth="1"/>
    <col min="10016" max="10022" width="3.7109375" style="75" customWidth="1"/>
    <col min="10023" max="10023" width="1.7109375" style="75" customWidth="1"/>
    <col min="10024" max="10032" width="3.7109375" style="75" customWidth="1"/>
    <col min="10033" max="10240" width="11.42578125" style="75"/>
    <col min="10241" max="10241" width="2.140625" style="75" customWidth="1"/>
    <col min="10242" max="10242" width="3.140625" style="75" customWidth="1"/>
    <col min="10243" max="10243" width="2.5703125" style="75" customWidth="1"/>
    <col min="10244" max="10244" width="2.42578125" style="75" customWidth="1"/>
    <col min="10245" max="10245" width="6.42578125" style="75" customWidth="1"/>
    <col min="10246" max="10246" width="2.5703125" style="75" customWidth="1"/>
    <col min="10247" max="10247" width="63" style="75" customWidth="1"/>
    <col min="10248" max="10248" width="5.42578125" style="75" customWidth="1"/>
    <col min="10249" max="10249" width="5" style="75" customWidth="1"/>
    <col min="10250" max="10250" width="3.7109375" style="75" customWidth="1"/>
    <col min="10251" max="10251" width="4.5703125" style="75" customWidth="1"/>
    <col min="10252" max="10252" width="3.7109375" style="75" customWidth="1"/>
    <col min="10253" max="10253" width="3.42578125" style="75" customWidth="1"/>
    <col min="10254" max="10254" width="3.5703125" style="75" customWidth="1"/>
    <col min="10255" max="10255" width="4.85546875" style="75" customWidth="1"/>
    <col min="10256" max="10256" width="0.5703125" style="75" customWidth="1"/>
    <col min="10257" max="10257" width="3.7109375" style="75" customWidth="1"/>
    <col min="10258" max="10258" width="4.85546875" style="75" customWidth="1"/>
    <col min="10259" max="10263" width="3.7109375" style="75" customWidth="1"/>
    <col min="10264" max="10264" width="5.140625" style="75" customWidth="1"/>
    <col min="10265" max="10265" width="1.7109375" style="75" customWidth="1"/>
    <col min="10266" max="10266" width="11.42578125" style="75"/>
    <col min="10267" max="10267" width="13.42578125" style="75" customWidth="1"/>
    <col min="10268" max="10268" width="3.7109375" style="75" customWidth="1"/>
    <col min="10269" max="10269" width="1.7109375" style="75" customWidth="1"/>
    <col min="10270" max="10270" width="27.7109375" style="75" customWidth="1"/>
    <col min="10271" max="10271" width="3.85546875" style="75" customWidth="1"/>
    <col min="10272" max="10278" width="3.7109375" style="75" customWidth="1"/>
    <col min="10279" max="10279" width="1.7109375" style="75" customWidth="1"/>
    <col min="10280" max="10288" width="3.7109375" style="75" customWidth="1"/>
    <col min="10289" max="10496" width="11.42578125" style="75"/>
    <col min="10497" max="10497" width="2.140625" style="75" customWidth="1"/>
    <col min="10498" max="10498" width="3.140625" style="75" customWidth="1"/>
    <col min="10499" max="10499" width="2.5703125" style="75" customWidth="1"/>
    <col min="10500" max="10500" width="2.42578125" style="75" customWidth="1"/>
    <col min="10501" max="10501" width="6.42578125" style="75" customWidth="1"/>
    <col min="10502" max="10502" width="2.5703125" style="75" customWidth="1"/>
    <col min="10503" max="10503" width="63" style="75" customWidth="1"/>
    <col min="10504" max="10504" width="5.42578125" style="75" customWidth="1"/>
    <col min="10505" max="10505" width="5" style="75" customWidth="1"/>
    <col min="10506" max="10506" width="3.7109375" style="75" customWidth="1"/>
    <col min="10507" max="10507" width="4.5703125" style="75" customWidth="1"/>
    <col min="10508" max="10508" width="3.7109375" style="75" customWidth="1"/>
    <col min="10509" max="10509" width="3.42578125" style="75" customWidth="1"/>
    <col min="10510" max="10510" width="3.5703125" style="75" customWidth="1"/>
    <col min="10511" max="10511" width="4.85546875" style="75" customWidth="1"/>
    <col min="10512" max="10512" width="0.5703125" style="75" customWidth="1"/>
    <col min="10513" max="10513" width="3.7109375" style="75" customWidth="1"/>
    <col min="10514" max="10514" width="4.85546875" style="75" customWidth="1"/>
    <col min="10515" max="10519" width="3.7109375" style="75" customWidth="1"/>
    <col min="10520" max="10520" width="5.140625" style="75" customWidth="1"/>
    <col min="10521" max="10521" width="1.7109375" style="75" customWidth="1"/>
    <col min="10522" max="10522" width="11.42578125" style="75"/>
    <col min="10523" max="10523" width="13.42578125" style="75" customWidth="1"/>
    <col min="10524" max="10524" width="3.7109375" style="75" customWidth="1"/>
    <col min="10525" max="10525" width="1.7109375" style="75" customWidth="1"/>
    <col min="10526" max="10526" width="27.7109375" style="75" customWidth="1"/>
    <col min="10527" max="10527" width="3.85546875" style="75" customWidth="1"/>
    <col min="10528" max="10534" width="3.7109375" style="75" customWidth="1"/>
    <col min="10535" max="10535" width="1.7109375" style="75" customWidth="1"/>
    <col min="10536" max="10544" width="3.7109375" style="75" customWidth="1"/>
    <col min="10545" max="10752" width="11.42578125" style="75"/>
    <col min="10753" max="10753" width="2.140625" style="75" customWidth="1"/>
    <col min="10754" max="10754" width="3.140625" style="75" customWidth="1"/>
    <col min="10755" max="10755" width="2.5703125" style="75" customWidth="1"/>
    <col min="10756" max="10756" width="2.42578125" style="75" customWidth="1"/>
    <col min="10757" max="10757" width="6.42578125" style="75" customWidth="1"/>
    <col min="10758" max="10758" width="2.5703125" style="75" customWidth="1"/>
    <col min="10759" max="10759" width="63" style="75" customWidth="1"/>
    <col min="10760" max="10760" width="5.42578125" style="75" customWidth="1"/>
    <col min="10761" max="10761" width="5" style="75" customWidth="1"/>
    <col min="10762" max="10762" width="3.7109375" style="75" customWidth="1"/>
    <col min="10763" max="10763" width="4.5703125" style="75" customWidth="1"/>
    <col min="10764" max="10764" width="3.7109375" style="75" customWidth="1"/>
    <col min="10765" max="10765" width="3.42578125" style="75" customWidth="1"/>
    <col min="10766" max="10766" width="3.5703125" style="75" customWidth="1"/>
    <col min="10767" max="10767" width="4.85546875" style="75" customWidth="1"/>
    <col min="10768" max="10768" width="0.5703125" style="75" customWidth="1"/>
    <col min="10769" max="10769" width="3.7109375" style="75" customWidth="1"/>
    <col min="10770" max="10770" width="4.85546875" style="75" customWidth="1"/>
    <col min="10771" max="10775" width="3.7109375" style="75" customWidth="1"/>
    <col min="10776" max="10776" width="5.140625" style="75" customWidth="1"/>
    <col min="10777" max="10777" width="1.7109375" style="75" customWidth="1"/>
    <col min="10778" max="10778" width="11.42578125" style="75"/>
    <col min="10779" max="10779" width="13.42578125" style="75" customWidth="1"/>
    <col min="10780" max="10780" width="3.7109375" style="75" customWidth="1"/>
    <col min="10781" max="10781" width="1.7109375" style="75" customWidth="1"/>
    <col min="10782" max="10782" width="27.7109375" style="75" customWidth="1"/>
    <col min="10783" max="10783" width="3.85546875" style="75" customWidth="1"/>
    <col min="10784" max="10790" width="3.7109375" style="75" customWidth="1"/>
    <col min="10791" max="10791" width="1.7109375" style="75" customWidth="1"/>
    <col min="10792" max="10800" width="3.7109375" style="75" customWidth="1"/>
    <col min="10801" max="11008" width="11.42578125" style="75"/>
    <col min="11009" max="11009" width="2.140625" style="75" customWidth="1"/>
    <col min="11010" max="11010" width="3.140625" style="75" customWidth="1"/>
    <col min="11011" max="11011" width="2.5703125" style="75" customWidth="1"/>
    <col min="11012" max="11012" width="2.42578125" style="75" customWidth="1"/>
    <col min="11013" max="11013" width="6.42578125" style="75" customWidth="1"/>
    <col min="11014" max="11014" width="2.5703125" style="75" customWidth="1"/>
    <col min="11015" max="11015" width="63" style="75" customWidth="1"/>
    <col min="11016" max="11016" width="5.42578125" style="75" customWidth="1"/>
    <col min="11017" max="11017" width="5" style="75" customWidth="1"/>
    <col min="11018" max="11018" width="3.7109375" style="75" customWidth="1"/>
    <col min="11019" max="11019" width="4.5703125" style="75" customWidth="1"/>
    <col min="11020" max="11020" width="3.7109375" style="75" customWidth="1"/>
    <col min="11021" max="11021" width="3.42578125" style="75" customWidth="1"/>
    <col min="11022" max="11022" width="3.5703125" style="75" customWidth="1"/>
    <col min="11023" max="11023" width="4.85546875" style="75" customWidth="1"/>
    <col min="11024" max="11024" width="0.5703125" style="75" customWidth="1"/>
    <col min="11025" max="11025" width="3.7109375" style="75" customWidth="1"/>
    <col min="11026" max="11026" width="4.85546875" style="75" customWidth="1"/>
    <col min="11027" max="11031" width="3.7109375" style="75" customWidth="1"/>
    <col min="11032" max="11032" width="5.140625" style="75" customWidth="1"/>
    <col min="11033" max="11033" width="1.7109375" style="75" customWidth="1"/>
    <col min="11034" max="11034" width="11.42578125" style="75"/>
    <col min="11035" max="11035" width="13.42578125" style="75" customWidth="1"/>
    <col min="11036" max="11036" width="3.7109375" style="75" customWidth="1"/>
    <col min="11037" max="11037" width="1.7109375" style="75" customWidth="1"/>
    <col min="11038" max="11038" width="27.7109375" style="75" customWidth="1"/>
    <col min="11039" max="11039" width="3.85546875" style="75" customWidth="1"/>
    <col min="11040" max="11046" width="3.7109375" style="75" customWidth="1"/>
    <col min="11047" max="11047" width="1.7109375" style="75" customWidth="1"/>
    <col min="11048" max="11056" width="3.7109375" style="75" customWidth="1"/>
    <col min="11057" max="11264" width="11.42578125" style="75"/>
    <col min="11265" max="11265" width="2.140625" style="75" customWidth="1"/>
    <col min="11266" max="11266" width="3.140625" style="75" customWidth="1"/>
    <col min="11267" max="11267" width="2.5703125" style="75" customWidth="1"/>
    <col min="11268" max="11268" width="2.42578125" style="75" customWidth="1"/>
    <col min="11269" max="11269" width="6.42578125" style="75" customWidth="1"/>
    <col min="11270" max="11270" width="2.5703125" style="75" customWidth="1"/>
    <col min="11271" max="11271" width="63" style="75" customWidth="1"/>
    <col min="11272" max="11272" width="5.42578125" style="75" customWidth="1"/>
    <col min="11273" max="11273" width="5" style="75" customWidth="1"/>
    <col min="11274" max="11274" width="3.7109375" style="75" customWidth="1"/>
    <col min="11275" max="11275" width="4.5703125" style="75" customWidth="1"/>
    <col min="11276" max="11276" width="3.7109375" style="75" customWidth="1"/>
    <col min="11277" max="11277" width="3.42578125" style="75" customWidth="1"/>
    <col min="11278" max="11278" width="3.5703125" style="75" customWidth="1"/>
    <col min="11279" max="11279" width="4.85546875" style="75" customWidth="1"/>
    <col min="11280" max="11280" width="0.5703125" style="75" customWidth="1"/>
    <col min="11281" max="11281" width="3.7109375" style="75" customWidth="1"/>
    <col min="11282" max="11282" width="4.85546875" style="75" customWidth="1"/>
    <col min="11283" max="11287" width="3.7109375" style="75" customWidth="1"/>
    <col min="11288" max="11288" width="5.140625" style="75" customWidth="1"/>
    <col min="11289" max="11289" width="1.7109375" style="75" customWidth="1"/>
    <col min="11290" max="11290" width="11.42578125" style="75"/>
    <col min="11291" max="11291" width="13.42578125" style="75" customWidth="1"/>
    <col min="11292" max="11292" width="3.7109375" style="75" customWidth="1"/>
    <col min="11293" max="11293" width="1.7109375" style="75" customWidth="1"/>
    <col min="11294" max="11294" width="27.7109375" style="75" customWidth="1"/>
    <col min="11295" max="11295" width="3.85546875" style="75" customWidth="1"/>
    <col min="11296" max="11302" width="3.7109375" style="75" customWidth="1"/>
    <col min="11303" max="11303" width="1.7109375" style="75" customWidth="1"/>
    <col min="11304" max="11312" width="3.7109375" style="75" customWidth="1"/>
    <col min="11313" max="11520" width="11.42578125" style="75"/>
    <col min="11521" max="11521" width="2.140625" style="75" customWidth="1"/>
    <col min="11522" max="11522" width="3.140625" style="75" customWidth="1"/>
    <col min="11523" max="11523" width="2.5703125" style="75" customWidth="1"/>
    <col min="11524" max="11524" width="2.42578125" style="75" customWidth="1"/>
    <col min="11525" max="11525" width="6.42578125" style="75" customWidth="1"/>
    <col min="11526" max="11526" width="2.5703125" style="75" customWidth="1"/>
    <col min="11527" max="11527" width="63" style="75" customWidth="1"/>
    <col min="11528" max="11528" width="5.42578125" style="75" customWidth="1"/>
    <col min="11529" max="11529" width="5" style="75" customWidth="1"/>
    <col min="11530" max="11530" width="3.7109375" style="75" customWidth="1"/>
    <col min="11531" max="11531" width="4.5703125" style="75" customWidth="1"/>
    <col min="11532" max="11532" width="3.7109375" style="75" customWidth="1"/>
    <col min="11533" max="11533" width="3.42578125" style="75" customWidth="1"/>
    <col min="11534" max="11534" width="3.5703125" style="75" customWidth="1"/>
    <col min="11535" max="11535" width="4.85546875" style="75" customWidth="1"/>
    <col min="11536" max="11536" width="0.5703125" style="75" customWidth="1"/>
    <col min="11537" max="11537" width="3.7109375" style="75" customWidth="1"/>
    <col min="11538" max="11538" width="4.85546875" style="75" customWidth="1"/>
    <col min="11539" max="11543" width="3.7109375" style="75" customWidth="1"/>
    <col min="11544" max="11544" width="5.140625" style="75" customWidth="1"/>
    <col min="11545" max="11545" width="1.7109375" style="75" customWidth="1"/>
    <col min="11546" max="11546" width="11.42578125" style="75"/>
    <col min="11547" max="11547" width="13.42578125" style="75" customWidth="1"/>
    <col min="11548" max="11548" width="3.7109375" style="75" customWidth="1"/>
    <col min="11549" max="11549" width="1.7109375" style="75" customWidth="1"/>
    <col min="11550" max="11550" width="27.7109375" style="75" customWidth="1"/>
    <col min="11551" max="11551" width="3.85546875" style="75" customWidth="1"/>
    <col min="11552" max="11558" width="3.7109375" style="75" customWidth="1"/>
    <col min="11559" max="11559" width="1.7109375" style="75" customWidth="1"/>
    <col min="11560" max="11568" width="3.7109375" style="75" customWidth="1"/>
    <col min="11569" max="11776" width="11.42578125" style="75"/>
    <col min="11777" max="11777" width="2.140625" style="75" customWidth="1"/>
    <col min="11778" max="11778" width="3.140625" style="75" customWidth="1"/>
    <col min="11779" max="11779" width="2.5703125" style="75" customWidth="1"/>
    <col min="11780" max="11780" width="2.42578125" style="75" customWidth="1"/>
    <col min="11781" max="11781" width="6.42578125" style="75" customWidth="1"/>
    <col min="11782" max="11782" width="2.5703125" style="75" customWidth="1"/>
    <col min="11783" max="11783" width="63" style="75" customWidth="1"/>
    <col min="11784" max="11784" width="5.42578125" style="75" customWidth="1"/>
    <col min="11785" max="11785" width="5" style="75" customWidth="1"/>
    <col min="11786" max="11786" width="3.7109375" style="75" customWidth="1"/>
    <col min="11787" max="11787" width="4.5703125" style="75" customWidth="1"/>
    <col min="11788" max="11788" width="3.7109375" style="75" customWidth="1"/>
    <col min="11789" max="11789" width="3.42578125" style="75" customWidth="1"/>
    <col min="11790" max="11790" width="3.5703125" style="75" customWidth="1"/>
    <col min="11791" max="11791" width="4.85546875" style="75" customWidth="1"/>
    <col min="11792" max="11792" width="0.5703125" style="75" customWidth="1"/>
    <col min="11793" max="11793" width="3.7109375" style="75" customWidth="1"/>
    <col min="11794" max="11794" width="4.85546875" style="75" customWidth="1"/>
    <col min="11795" max="11799" width="3.7109375" style="75" customWidth="1"/>
    <col min="11800" max="11800" width="5.140625" style="75" customWidth="1"/>
    <col min="11801" max="11801" width="1.7109375" style="75" customWidth="1"/>
    <col min="11802" max="11802" width="11.42578125" style="75"/>
    <col min="11803" max="11803" width="13.42578125" style="75" customWidth="1"/>
    <col min="11804" max="11804" width="3.7109375" style="75" customWidth="1"/>
    <col min="11805" max="11805" width="1.7109375" style="75" customWidth="1"/>
    <col min="11806" max="11806" width="27.7109375" style="75" customWidth="1"/>
    <col min="11807" max="11807" width="3.85546875" style="75" customWidth="1"/>
    <col min="11808" max="11814" width="3.7109375" style="75" customWidth="1"/>
    <col min="11815" max="11815" width="1.7109375" style="75" customWidth="1"/>
    <col min="11816" max="11824" width="3.7109375" style="75" customWidth="1"/>
    <col min="11825" max="12032" width="11.42578125" style="75"/>
    <col min="12033" max="12033" width="2.140625" style="75" customWidth="1"/>
    <col min="12034" max="12034" width="3.140625" style="75" customWidth="1"/>
    <col min="12035" max="12035" width="2.5703125" style="75" customWidth="1"/>
    <col min="12036" max="12036" width="2.42578125" style="75" customWidth="1"/>
    <col min="12037" max="12037" width="6.42578125" style="75" customWidth="1"/>
    <col min="12038" max="12038" width="2.5703125" style="75" customWidth="1"/>
    <col min="12039" max="12039" width="63" style="75" customWidth="1"/>
    <col min="12040" max="12040" width="5.42578125" style="75" customWidth="1"/>
    <col min="12041" max="12041" width="5" style="75" customWidth="1"/>
    <col min="12042" max="12042" width="3.7109375" style="75" customWidth="1"/>
    <col min="12043" max="12043" width="4.5703125" style="75" customWidth="1"/>
    <col min="12044" max="12044" width="3.7109375" style="75" customWidth="1"/>
    <col min="12045" max="12045" width="3.42578125" style="75" customWidth="1"/>
    <col min="12046" max="12046" width="3.5703125" style="75" customWidth="1"/>
    <col min="12047" max="12047" width="4.85546875" style="75" customWidth="1"/>
    <col min="12048" max="12048" width="0.5703125" style="75" customWidth="1"/>
    <col min="12049" max="12049" width="3.7109375" style="75" customWidth="1"/>
    <col min="12050" max="12050" width="4.85546875" style="75" customWidth="1"/>
    <col min="12051" max="12055" width="3.7109375" style="75" customWidth="1"/>
    <col min="12056" max="12056" width="5.140625" style="75" customWidth="1"/>
    <col min="12057" max="12057" width="1.7109375" style="75" customWidth="1"/>
    <col min="12058" max="12058" width="11.42578125" style="75"/>
    <col min="12059" max="12059" width="13.42578125" style="75" customWidth="1"/>
    <col min="12060" max="12060" width="3.7109375" style="75" customWidth="1"/>
    <col min="12061" max="12061" width="1.7109375" style="75" customWidth="1"/>
    <col min="12062" max="12062" width="27.7109375" style="75" customWidth="1"/>
    <col min="12063" max="12063" width="3.85546875" style="75" customWidth="1"/>
    <col min="12064" max="12070" width="3.7109375" style="75" customWidth="1"/>
    <col min="12071" max="12071" width="1.7109375" style="75" customWidth="1"/>
    <col min="12072" max="12080" width="3.7109375" style="75" customWidth="1"/>
    <col min="12081" max="12288" width="11.42578125" style="75"/>
    <col min="12289" max="12289" width="2.140625" style="75" customWidth="1"/>
    <col min="12290" max="12290" width="3.140625" style="75" customWidth="1"/>
    <col min="12291" max="12291" width="2.5703125" style="75" customWidth="1"/>
    <col min="12292" max="12292" width="2.42578125" style="75" customWidth="1"/>
    <col min="12293" max="12293" width="6.42578125" style="75" customWidth="1"/>
    <col min="12294" max="12294" width="2.5703125" style="75" customWidth="1"/>
    <col min="12295" max="12295" width="63" style="75" customWidth="1"/>
    <col min="12296" max="12296" width="5.42578125" style="75" customWidth="1"/>
    <col min="12297" max="12297" width="5" style="75" customWidth="1"/>
    <col min="12298" max="12298" width="3.7109375" style="75" customWidth="1"/>
    <col min="12299" max="12299" width="4.5703125" style="75" customWidth="1"/>
    <col min="12300" max="12300" width="3.7109375" style="75" customWidth="1"/>
    <col min="12301" max="12301" width="3.42578125" style="75" customWidth="1"/>
    <col min="12302" max="12302" width="3.5703125" style="75" customWidth="1"/>
    <col min="12303" max="12303" width="4.85546875" style="75" customWidth="1"/>
    <col min="12304" max="12304" width="0.5703125" style="75" customWidth="1"/>
    <col min="12305" max="12305" width="3.7109375" style="75" customWidth="1"/>
    <col min="12306" max="12306" width="4.85546875" style="75" customWidth="1"/>
    <col min="12307" max="12311" width="3.7109375" style="75" customWidth="1"/>
    <col min="12312" max="12312" width="5.140625" style="75" customWidth="1"/>
    <col min="12313" max="12313" width="1.7109375" style="75" customWidth="1"/>
    <col min="12314" max="12314" width="11.42578125" style="75"/>
    <col min="12315" max="12315" width="13.42578125" style="75" customWidth="1"/>
    <col min="12316" max="12316" width="3.7109375" style="75" customWidth="1"/>
    <col min="12317" max="12317" width="1.7109375" style="75" customWidth="1"/>
    <col min="12318" max="12318" width="27.7109375" style="75" customWidth="1"/>
    <col min="12319" max="12319" width="3.85546875" style="75" customWidth="1"/>
    <col min="12320" max="12326" width="3.7109375" style="75" customWidth="1"/>
    <col min="12327" max="12327" width="1.7109375" style="75" customWidth="1"/>
    <col min="12328" max="12336" width="3.7109375" style="75" customWidth="1"/>
    <col min="12337" max="12544" width="11.42578125" style="75"/>
    <col min="12545" max="12545" width="2.140625" style="75" customWidth="1"/>
    <col min="12546" max="12546" width="3.140625" style="75" customWidth="1"/>
    <col min="12547" max="12547" width="2.5703125" style="75" customWidth="1"/>
    <col min="12548" max="12548" width="2.42578125" style="75" customWidth="1"/>
    <col min="12549" max="12549" width="6.42578125" style="75" customWidth="1"/>
    <col min="12550" max="12550" width="2.5703125" style="75" customWidth="1"/>
    <col min="12551" max="12551" width="63" style="75" customWidth="1"/>
    <col min="12552" max="12552" width="5.42578125" style="75" customWidth="1"/>
    <col min="12553" max="12553" width="5" style="75" customWidth="1"/>
    <col min="12554" max="12554" width="3.7109375" style="75" customWidth="1"/>
    <col min="12555" max="12555" width="4.5703125" style="75" customWidth="1"/>
    <col min="12556" max="12556" width="3.7109375" style="75" customWidth="1"/>
    <col min="12557" max="12557" width="3.42578125" style="75" customWidth="1"/>
    <col min="12558" max="12558" width="3.5703125" style="75" customWidth="1"/>
    <col min="12559" max="12559" width="4.85546875" style="75" customWidth="1"/>
    <col min="12560" max="12560" width="0.5703125" style="75" customWidth="1"/>
    <col min="12561" max="12561" width="3.7109375" style="75" customWidth="1"/>
    <col min="12562" max="12562" width="4.85546875" style="75" customWidth="1"/>
    <col min="12563" max="12567" width="3.7109375" style="75" customWidth="1"/>
    <col min="12568" max="12568" width="5.140625" style="75" customWidth="1"/>
    <col min="12569" max="12569" width="1.7109375" style="75" customWidth="1"/>
    <col min="12570" max="12570" width="11.42578125" style="75"/>
    <col min="12571" max="12571" width="13.42578125" style="75" customWidth="1"/>
    <col min="12572" max="12572" width="3.7109375" style="75" customWidth="1"/>
    <col min="12573" max="12573" width="1.7109375" style="75" customWidth="1"/>
    <col min="12574" max="12574" width="27.7109375" style="75" customWidth="1"/>
    <col min="12575" max="12575" width="3.85546875" style="75" customWidth="1"/>
    <col min="12576" max="12582" width="3.7109375" style="75" customWidth="1"/>
    <col min="12583" max="12583" width="1.7109375" style="75" customWidth="1"/>
    <col min="12584" max="12592" width="3.7109375" style="75" customWidth="1"/>
    <col min="12593" max="12800" width="11.42578125" style="75"/>
    <col min="12801" max="12801" width="2.140625" style="75" customWidth="1"/>
    <col min="12802" max="12802" width="3.140625" style="75" customWidth="1"/>
    <col min="12803" max="12803" width="2.5703125" style="75" customWidth="1"/>
    <col min="12804" max="12804" width="2.42578125" style="75" customWidth="1"/>
    <col min="12805" max="12805" width="6.42578125" style="75" customWidth="1"/>
    <col min="12806" max="12806" width="2.5703125" style="75" customWidth="1"/>
    <col min="12807" max="12807" width="63" style="75" customWidth="1"/>
    <col min="12808" max="12808" width="5.42578125" style="75" customWidth="1"/>
    <col min="12809" max="12809" width="5" style="75" customWidth="1"/>
    <col min="12810" max="12810" width="3.7109375" style="75" customWidth="1"/>
    <col min="12811" max="12811" width="4.5703125" style="75" customWidth="1"/>
    <col min="12812" max="12812" width="3.7109375" style="75" customWidth="1"/>
    <col min="12813" max="12813" width="3.42578125" style="75" customWidth="1"/>
    <col min="12814" max="12814" width="3.5703125" style="75" customWidth="1"/>
    <col min="12815" max="12815" width="4.85546875" style="75" customWidth="1"/>
    <col min="12816" max="12816" width="0.5703125" style="75" customWidth="1"/>
    <col min="12817" max="12817" width="3.7109375" style="75" customWidth="1"/>
    <col min="12818" max="12818" width="4.85546875" style="75" customWidth="1"/>
    <col min="12819" max="12823" width="3.7109375" style="75" customWidth="1"/>
    <col min="12824" max="12824" width="5.140625" style="75" customWidth="1"/>
    <col min="12825" max="12825" width="1.7109375" style="75" customWidth="1"/>
    <col min="12826" max="12826" width="11.42578125" style="75"/>
    <col min="12827" max="12827" width="13.42578125" style="75" customWidth="1"/>
    <col min="12828" max="12828" width="3.7109375" style="75" customWidth="1"/>
    <col min="12829" max="12829" width="1.7109375" style="75" customWidth="1"/>
    <col min="12830" max="12830" width="27.7109375" style="75" customWidth="1"/>
    <col min="12831" max="12831" width="3.85546875" style="75" customWidth="1"/>
    <col min="12832" max="12838" width="3.7109375" style="75" customWidth="1"/>
    <col min="12839" max="12839" width="1.7109375" style="75" customWidth="1"/>
    <col min="12840" max="12848" width="3.7109375" style="75" customWidth="1"/>
    <col min="12849" max="13056" width="11.42578125" style="75"/>
    <col min="13057" max="13057" width="2.140625" style="75" customWidth="1"/>
    <col min="13058" max="13058" width="3.140625" style="75" customWidth="1"/>
    <col min="13059" max="13059" width="2.5703125" style="75" customWidth="1"/>
    <col min="13060" max="13060" width="2.42578125" style="75" customWidth="1"/>
    <col min="13061" max="13061" width="6.42578125" style="75" customWidth="1"/>
    <col min="13062" max="13062" width="2.5703125" style="75" customWidth="1"/>
    <col min="13063" max="13063" width="63" style="75" customWidth="1"/>
    <col min="13064" max="13064" width="5.42578125" style="75" customWidth="1"/>
    <col min="13065" max="13065" width="5" style="75" customWidth="1"/>
    <col min="13066" max="13066" width="3.7109375" style="75" customWidth="1"/>
    <col min="13067" max="13067" width="4.5703125" style="75" customWidth="1"/>
    <col min="13068" max="13068" width="3.7109375" style="75" customWidth="1"/>
    <col min="13069" max="13069" width="3.42578125" style="75" customWidth="1"/>
    <col min="13070" max="13070" width="3.5703125" style="75" customWidth="1"/>
    <col min="13071" max="13071" width="4.85546875" style="75" customWidth="1"/>
    <col min="13072" max="13072" width="0.5703125" style="75" customWidth="1"/>
    <col min="13073" max="13073" width="3.7109375" style="75" customWidth="1"/>
    <col min="13074" max="13074" width="4.85546875" style="75" customWidth="1"/>
    <col min="13075" max="13079" width="3.7109375" style="75" customWidth="1"/>
    <col min="13080" max="13080" width="5.140625" style="75" customWidth="1"/>
    <col min="13081" max="13081" width="1.7109375" style="75" customWidth="1"/>
    <col min="13082" max="13082" width="11.42578125" style="75"/>
    <col min="13083" max="13083" width="13.42578125" style="75" customWidth="1"/>
    <col min="13084" max="13084" width="3.7109375" style="75" customWidth="1"/>
    <col min="13085" max="13085" width="1.7109375" style="75" customWidth="1"/>
    <col min="13086" max="13086" width="27.7109375" style="75" customWidth="1"/>
    <col min="13087" max="13087" width="3.85546875" style="75" customWidth="1"/>
    <col min="13088" max="13094" width="3.7109375" style="75" customWidth="1"/>
    <col min="13095" max="13095" width="1.7109375" style="75" customWidth="1"/>
    <col min="13096" max="13104" width="3.7109375" style="75" customWidth="1"/>
    <col min="13105" max="13312" width="11.42578125" style="75"/>
    <col min="13313" max="13313" width="2.140625" style="75" customWidth="1"/>
    <col min="13314" max="13314" width="3.140625" style="75" customWidth="1"/>
    <col min="13315" max="13315" width="2.5703125" style="75" customWidth="1"/>
    <col min="13316" max="13316" width="2.42578125" style="75" customWidth="1"/>
    <col min="13317" max="13317" width="6.42578125" style="75" customWidth="1"/>
    <col min="13318" max="13318" width="2.5703125" style="75" customWidth="1"/>
    <col min="13319" max="13319" width="63" style="75" customWidth="1"/>
    <col min="13320" max="13320" width="5.42578125" style="75" customWidth="1"/>
    <col min="13321" max="13321" width="5" style="75" customWidth="1"/>
    <col min="13322" max="13322" width="3.7109375" style="75" customWidth="1"/>
    <col min="13323" max="13323" width="4.5703125" style="75" customWidth="1"/>
    <col min="13324" max="13324" width="3.7109375" style="75" customWidth="1"/>
    <col min="13325" max="13325" width="3.42578125" style="75" customWidth="1"/>
    <col min="13326" max="13326" width="3.5703125" style="75" customWidth="1"/>
    <col min="13327" max="13327" width="4.85546875" style="75" customWidth="1"/>
    <col min="13328" max="13328" width="0.5703125" style="75" customWidth="1"/>
    <col min="13329" max="13329" width="3.7109375" style="75" customWidth="1"/>
    <col min="13330" max="13330" width="4.85546875" style="75" customWidth="1"/>
    <col min="13331" max="13335" width="3.7109375" style="75" customWidth="1"/>
    <col min="13336" max="13336" width="5.140625" style="75" customWidth="1"/>
    <col min="13337" max="13337" width="1.7109375" style="75" customWidth="1"/>
    <col min="13338" max="13338" width="11.42578125" style="75"/>
    <col min="13339" max="13339" width="13.42578125" style="75" customWidth="1"/>
    <col min="13340" max="13340" width="3.7109375" style="75" customWidth="1"/>
    <col min="13341" max="13341" width="1.7109375" style="75" customWidth="1"/>
    <col min="13342" max="13342" width="27.7109375" style="75" customWidth="1"/>
    <col min="13343" max="13343" width="3.85546875" style="75" customWidth="1"/>
    <col min="13344" max="13350" width="3.7109375" style="75" customWidth="1"/>
    <col min="13351" max="13351" width="1.7109375" style="75" customWidth="1"/>
    <col min="13352" max="13360" width="3.7109375" style="75" customWidth="1"/>
    <col min="13361" max="13568" width="11.42578125" style="75"/>
    <col min="13569" max="13569" width="2.140625" style="75" customWidth="1"/>
    <col min="13570" max="13570" width="3.140625" style="75" customWidth="1"/>
    <col min="13571" max="13571" width="2.5703125" style="75" customWidth="1"/>
    <col min="13572" max="13572" width="2.42578125" style="75" customWidth="1"/>
    <col min="13573" max="13573" width="6.42578125" style="75" customWidth="1"/>
    <col min="13574" max="13574" width="2.5703125" style="75" customWidth="1"/>
    <col min="13575" max="13575" width="63" style="75" customWidth="1"/>
    <col min="13576" max="13576" width="5.42578125" style="75" customWidth="1"/>
    <col min="13577" max="13577" width="5" style="75" customWidth="1"/>
    <col min="13578" max="13578" width="3.7109375" style="75" customWidth="1"/>
    <col min="13579" max="13579" width="4.5703125" style="75" customWidth="1"/>
    <col min="13580" max="13580" width="3.7109375" style="75" customWidth="1"/>
    <col min="13581" max="13581" width="3.42578125" style="75" customWidth="1"/>
    <col min="13582" max="13582" width="3.5703125" style="75" customWidth="1"/>
    <col min="13583" max="13583" width="4.85546875" style="75" customWidth="1"/>
    <col min="13584" max="13584" width="0.5703125" style="75" customWidth="1"/>
    <col min="13585" max="13585" width="3.7109375" style="75" customWidth="1"/>
    <col min="13586" max="13586" width="4.85546875" style="75" customWidth="1"/>
    <col min="13587" max="13591" width="3.7109375" style="75" customWidth="1"/>
    <col min="13592" max="13592" width="5.140625" style="75" customWidth="1"/>
    <col min="13593" max="13593" width="1.7109375" style="75" customWidth="1"/>
    <col min="13594" max="13594" width="11.42578125" style="75"/>
    <col min="13595" max="13595" width="13.42578125" style="75" customWidth="1"/>
    <col min="13596" max="13596" width="3.7109375" style="75" customWidth="1"/>
    <col min="13597" max="13597" width="1.7109375" style="75" customWidth="1"/>
    <col min="13598" max="13598" width="27.7109375" style="75" customWidth="1"/>
    <col min="13599" max="13599" width="3.85546875" style="75" customWidth="1"/>
    <col min="13600" max="13606" width="3.7109375" style="75" customWidth="1"/>
    <col min="13607" max="13607" width="1.7109375" style="75" customWidth="1"/>
    <col min="13608" max="13616" width="3.7109375" style="75" customWidth="1"/>
    <col min="13617" max="13824" width="11.42578125" style="75"/>
    <col min="13825" max="13825" width="2.140625" style="75" customWidth="1"/>
    <col min="13826" max="13826" width="3.140625" style="75" customWidth="1"/>
    <col min="13827" max="13827" width="2.5703125" style="75" customWidth="1"/>
    <col min="13828" max="13828" width="2.42578125" style="75" customWidth="1"/>
    <col min="13829" max="13829" width="6.42578125" style="75" customWidth="1"/>
    <col min="13830" max="13830" width="2.5703125" style="75" customWidth="1"/>
    <col min="13831" max="13831" width="63" style="75" customWidth="1"/>
    <col min="13832" max="13832" width="5.42578125" style="75" customWidth="1"/>
    <col min="13833" max="13833" width="5" style="75" customWidth="1"/>
    <col min="13834" max="13834" width="3.7109375" style="75" customWidth="1"/>
    <col min="13835" max="13835" width="4.5703125" style="75" customWidth="1"/>
    <col min="13836" max="13836" width="3.7109375" style="75" customWidth="1"/>
    <col min="13837" max="13837" width="3.42578125" style="75" customWidth="1"/>
    <col min="13838" max="13838" width="3.5703125" style="75" customWidth="1"/>
    <col min="13839" max="13839" width="4.85546875" style="75" customWidth="1"/>
    <col min="13840" max="13840" width="0.5703125" style="75" customWidth="1"/>
    <col min="13841" max="13841" width="3.7109375" style="75" customWidth="1"/>
    <col min="13842" max="13842" width="4.85546875" style="75" customWidth="1"/>
    <col min="13843" max="13847" width="3.7109375" style="75" customWidth="1"/>
    <col min="13848" max="13848" width="5.140625" style="75" customWidth="1"/>
    <col min="13849" max="13849" width="1.7109375" style="75" customWidth="1"/>
    <col min="13850" max="13850" width="11.42578125" style="75"/>
    <col min="13851" max="13851" width="13.42578125" style="75" customWidth="1"/>
    <col min="13852" max="13852" width="3.7109375" style="75" customWidth="1"/>
    <col min="13853" max="13853" width="1.7109375" style="75" customWidth="1"/>
    <col min="13854" max="13854" width="27.7109375" style="75" customWidth="1"/>
    <col min="13855" max="13855" width="3.85546875" style="75" customWidth="1"/>
    <col min="13856" max="13862" width="3.7109375" style="75" customWidth="1"/>
    <col min="13863" max="13863" width="1.7109375" style="75" customWidth="1"/>
    <col min="13864" max="13872" width="3.7109375" style="75" customWidth="1"/>
    <col min="13873" max="14080" width="11.42578125" style="75"/>
    <col min="14081" max="14081" width="2.140625" style="75" customWidth="1"/>
    <col min="14082" max="14082" width="3.140625" style="75" customWidth="1"/>
    <col min="14083" max="14083" width="2.5703125" style="75" customWidth="1"/>
    <col min="14084" max="14084" width="2.42578125" style="75" customWidth="1"/>
    <col min="14085" max="14085" width="6.42578125" style="75" customWidth="1"/>
    <col min="14086" max="14086" width="2.5703125" style="75" customWidth="1"/>
    <col min="14087" max="14087" width="63" style="75" customWidth="1"/>
    <col min="14088" max="14088" width="5.42578125" style="75" customWidth="1"/>
    <col min="14089" max="14089" width="5" style="75" customWidth="1"/>
    <col min="14090" max="14090" width="3.7109375" style="75" customWidth="1"/>
    <col min="14091" max="14091" width="4.5703125" style="75" customWidth="1"/>
    <col min="14092" max="14092" width="3.7109375" style="75" customWidth="1"/>
    <col min="14093" max="14093" width="3.42578125" style="75" customWidth="1"/>
    <col min="14094" max="14094" width="3.5703125" style="75" customWidth="1"/>
    <col min="14095" max="14095" width="4.85546875" style="75" customWidth="1"/>
    <col min="14096" max="14096" width="0.5703125" style="75" customWidth="1"/>
    <col min="14097" max="14097" width="3.7109375" style="75" customWidth="1"/>
    <col min="14098" max="14098" width="4.85546875" style="75" customWidth="1"/>
    <col min="14099" max="14103" width="3.7109375" style="75" customWidth="1"/>
    <col min="14104" max="14104" width="5.140625" style="75" customWidth="1"/>
    <col min="14105" max="14105" width="1.7109375" style="75" customWidth="1"/>
    <col min="14106" max="14106" width="11.42578125" style="75"/>
    <col min="14107" max="14107" width="13.42578125" style="75" customWidth="1"/>
    <col min="14108" max="14108" width="3.7109375" style="75" customWidth="1"/>
    <col min="14109" max="14109" width="1.7109375" style="75" customWidth="1"/>
    <col min="14110" max="14110" width="27.7109375" style="75" customWidth="1"/>
    <col min="14111" max="14111" width="3.85546875" style="75" customWidth="1"/>
    <col min="14112" max="14118" width="3.7109375" style="75" customWidth="1"/>
    <col min="14119" max="14119" width="1.7109375" style="75" customWidth="1"/>
    <col min="14120" max="14128" width="3.7109375" style="75" customWidth="1"/>
    <col min="14129" max="14336" width="11.42578125" style="75"/>
    <col min="14337" max="14337" width="2.140625" style="75" customWidth="1"/>
    <col min="14338" max="14338" width="3.140625" style="75" customWidth="1"/>
    <col min="14339" max="14339" width="2.5703125" style="75" customWidth="1"/>
    <col min="14340" max="14340" width="2.42578125" style="75" customWidth="1"/>
    <col min="14341" max="14341" width="6.42578125" style="75" customWidth="1"/>
    <col min="14342" max="14342" width="2.5703125" style="75" customWidth="1"/>
    <col min="14343" max="14343" width="63" style="75" customWidth="1"/>
    <col min="14344" max="14344" width="5.42578125" style="75" customWidth="1"/>
    <col min="14345" max="14345" width="5" style="75" customWidth="1"/>
    <col min="14346" max="14346" width="3.7109375" style="75" customWidth="1"/>
    <col min="14347" max="14347" width="4.5703125" style="75" customWidth="1"/>
    <col min="14348" max="14348" width="3.7109375" style="75" customWidth="1"/>
    <col min="14349" max="14349" width="3.42578125" style="75" customWidth="1"/>
    <col min="14350" max="14350" width="3.5703125" style="75" customWidth="1"/>
    <col min="14351" max="14351" width="4.85546875" style="75" customWidth="1"/>
    <col min="14352" max="14352" width="0.5703125" style="75" customWidth="1"/>
    <col min="14353" max="14353" width="3.7109375" style="75" customWidth="1"/>
    <col min="14354" max="14354" width="4.85546875" style="75" customWidth="1"/>
    <col min="14355" max="14359" width="3.7109375" style="75" customWidth="1"/>
    <col min="14360" max="14360" width="5.140625" style="75" customWidth="1"/>
    <col min="14361" max="14361" width="1.7109375" style="75" customWidth="1"/>
    <col min="14362" max="14362" width="11.42578125" style="75"/>
    <col min="14363" max="14363" width="13.42578125" style="75" customWidth="1"/>
    <col min="14364" max="14364" width="3.7109375" style="75" customWidth="1"/>
    <col min="14365" max="14365" width="1.7109375" style="75" customWidth="1"/>
    <col min="14366" max="14366" width="27.7109375" style="75" customWidth="1"/>
    <col min="14367" max="14367" width="3.85546875" style="75" customWidth="1"/>
    <col min="14368" max="14374" width="3.7109375" style="75" customWidth="1"/>
    <col min="14375" max="14375" width="1.7109375" style="75" customWidth="1"/>
    <col min="14376" max="14384" width="3.7109375" style="75" customWidth="1"/>
    <col min="14385" max="14592" width="11.42578125" style="75"/>
    <col min="14593" max="14593" width="2.140625" style="75" customWidth="1"/>
    <col min="14594" max="14594" width="3.140625" style="75" customWidth="1"/>
    <col min="14595" max="14595" width="2.5703125" style="75" customWidth="1"/>
    <col min="14596" max="14596" width="2.42578125" style="75" customWidth="1"/>
    <col min="14597" max="14597" width="6.42578125" style="75" customWidth="1"/>
    <col min="14598" max="14598" width="2.5703125" style="75" customWidth="1"/>
    <col min="14599" max="14599" width="63" style="75" customWidth="1"/>
    <col min="14600" max="14600" width="5.42578125" style="75" customWidth="1"/>
    <col min="14601" max="14601" width="5" style="75" customWidth="1"/>
    <col min="14602" max="14602" width="3.7109375" style="75" customWidth="1"/>
    <col min="14603" max="14603" width="4.5703125" style="75" customWidth="1"/>
    <col min="14604" max="14604" width="3.7109375" style="75" customWidth="1"/>
    <col min="14605" max="14605" width="3.42578125" style="75" customWidth="1"/>
    <col min="14606" max="14606" width="3.5703125" style="75" customWidth="1"/>
    <col min="14607" max="14607" width="4.85546875" style="75" customWidth="1"/>
    <col min="14608" max="14608" width="0.5703125" style="75" customWidth="1"/>
    <col min="14609" max="14609" width="3.7109375" style="75" customWidth="1"/>
    <col min="14610" max="14610" width="4.85546875" style="75" customWidth="1"/>
    <col min="14611" max="14615" width="3.7109375" style="75" customWidth="1"/>
    <col min="14616" max="14616" width="5.140625" style="75" customWidth="1"/>
    <col min="14617" max="14617" width="1.7109375" style="75" customWidth="1"/>
    <col min="14618" max="14618" width="11.42578125" style="75"/>
    <col min="14619" max="14619" width="13.42578125" style="75" customWidth="1"/>
    <col min="14620" max="14620" width="3.7109375" style="75" customWidth="1"/>
    <col min="14621" max="14621" width="1.7109375" style="75" customWidth="1"/>
    <col min="14622" max="14622" width="27.7109375" style="75" customWidth="1"/>
    <col min="14623" max="14623" width="3.85546875" style="75" customWidth="1"/>
    <col min="14624" max="14630" width="3.7109375" style="75" customWidth="1"/>
    <col min="14631" max="14631" width="1.7109375" style="75" customWidth="1"/>
    <col min="14632" max="14640" width="3.7109375" style="75" customWidth="1"/>
    <col min="14641" max="14848" width="11.42578125" style="75"/>
    <col min="14849" max="14849" width="2.140625" style="75" customWidth="1"/>
    <col min="14850" max="14850" width="3.140625" style="75" customWidth="1"/>
    <col min="14851" max="14851" width="2.5703125" style="75" customWidth="1"/>
    <col min="14852" max="14852" width="2.42578125" style="75" customWidth="1"/>
    <col min="14853" max="14853" width="6.42578125" style="75" customWidth="1"/>
    <col min="14854" max="14854" width="2.5703125" style="75" customWidth="1"/>
    <col min="14855" max="14855" width="63" style="75" customWidth="1"/>
    <col min="14856" max="14856" width="5.42578125" style="75" customWidth="1"/>
    <col min="14857" max="14857" width="5" style="75" customWidth="1"/>
    <col min="14858" max="14858" width="3.7109375" style="75" customWidth="1"/>
    <col min="14859" max="14859" width="4.5703125" style="75" customWidth="1"/>
    <col min="14860" max="14860" width="3.7109375" style="75" customWidth="1"/>
    <col min="14861" max="14861" width="3.42578125" style="75" customWidth="1"/>
    <col min="14862" max="14862" width="3.5703125" style="75" customWidth="1"/>
    <col min="14863" max="14863" width="4.85546875" style="75" customWidth="1"/>
    <col min="14864" max="14864" width="0.5703125" style="75" customWidth="1"/>
    <col min="14865" max="14865" width="3.7109375" style="75" customWidth="1"/>
    <col min="14866" max="14866" width="4.85546875" style="75" customWidth="1"/>
    <col min="14867" max="14871" width="3.7109375" style="75" customWidth="1"/>
    <col min="14872" max="14872" width="5.140625" style="75" customWidth="1"/>
    <col min="14873" max="14873" width="1.7109375" style="75" customWidth="1"/>
    <col min="14874" max="14874" width="11.42578125" style="75"/>
    <col min="14875" max="14875" width="13.42578125" style="75" customWidth="1"/>
    <col min="14876" max="14876" width="3.7109375" style="75" customWidth="1"/>
    <col min="14877" max="14877" width="1.7109375" style="75" customWidth="1"/>
    <col min="14878" max="14878" width="27.7109375" style="75" customWidth="1"/>
    <col min="14879" max="14879" width="3.85546875" style="75" customWidth="1"/>
    <col min="14880" max="14886" width="3.7109375" style="75" customWidth="1"/>
    <col min="14887" max="14887" width="1.7109375" style="75" customWidth="1"/>
    <col min="14888" max="14896" width="3.7109375" style="75" customWidth="1"/>
    <col min="14897" max="15104" width="11.42578125" style="75"/>
    <col min="15105" max="15105" width="2.140625" style="75" customWidth="1"/>
    <col min="15106" max="15106" width="3.140625" style="75" customWidth="1"/>
    <col min="15107" max="15107" width="2.5703125" style="75" customWidth="1"/>
    <col min="15108" max="15108" width="2.42578125" style="75" customWidth="1"/>
    <col min="15109" max="15109" width="6.42578125" style="75" customWidth="1"/>
    <col min="15110" max="15110" width="2.5703125" style="75" customWidth="1"/>
    <col min="15111" max="15111" width="63" style="75" customWidth="1"/>
    <col min="15112" max="15112" width="5.42578125" style="75" customWidth="1"/>
    <col min="15113" max="15113" width="5" style="75" customWidth="1"/>
    <col min="15114" max="15114" width="3.7109375" style="75" customWidth="1"/>
    <col min="15115" max="15115" width="4.5703125" style="75" customWidth="1"/>
    <col min="15116" max="15116" width="3.7109375" style="75" customWidth="1"/>
    <col min="15117" max="15117" width="3.42578125" style="75" customWidth="1"/>
    <col min="15118" max="15118" width="3.5703125" style="75" customWidth="1"/>
    <col min="15119" max="15119" width="4.85546875" style="75" customWidth="1"/>
    <col min="15120" max="15120" width="0.5703125" style="75" customWidth="1"/>
    <col min="15121" max="15121" width="3.7109375" style="75" customWidth="1"/>
    <col min="15122" max="15122" width="4.85546875" style="75" customWidth="1"/>
    <col min="15123" max="15127" width="3.7109375" style="75" customWidth="1"/>
    <col min="15128" max="15128" width="5.140625" style="75" customWidth="1"/>
    <col min="15129" max="15129" width="1.7109375" style="75" customWidth="1"/>
    <col min="15130" max="15130" width="11.42578125" style="75"/>
    <col min="15131" max="15131" width="13.42578125" style="75" customWidth="1"/>
    <col min="15132" max="15132" width="3.7109375" style="75" customWidth="1"/>
    <col min="15133" max="15133" width="1.7109375" style="75" customWidth="1"/>
    <col min="15134" max="15134" width="27.7109375" style="75" customWidth="1"/>
    <col min="15135" max="15135" width="3.85546875" style="75" customWidth="1"/>
    <col min="15136" max="15142" width="3.7109375" style="75" customWidth="1"/>
    <col min="15143" max="15143" width="1.7109375" style="75" customWidth="1"/>
    <col min="15144" max="15152" width="3.7109375" style="75" customWidth="1"/>
    <col min="15153" max="15360" width="11.42578125" style="75"/>
    <col min="15361" max="15361" width="2.140625" style="75" customWidth="1"/>
    <col min="15362" max="15362" width="3.140625" style="75" customWidth="1"/>
    <col min="15363" max="15363" width="2.5703125" style="75" customWidth="1"/>
    <col min="15364" max="15364" width="2.42578125" style="75" customWidth="1"/>
    <col min="15365" max="15365" width="6.42578125" style="75" customWidth="1"/>
    <col min="15366" max="15366" width="2.5703125" style="75" customWidth="1"/>
    <col min="15367" max="15367" width="63" style="75" customWidth="1"/>
    <col min="15368" max="15368" width="5.42578125" style="75" customWidth="1"/>
    <col min="15369" max="15369" width="5" style="75" customWidth="1"/>
    <col min="15370" max="15370" width="3.7109375" style="75" customWidth="1"/>
    <col min="15371" max="15371" width="4.5703125" style="75" customWidth="1"/>
    <col min="15372" max="15372" width="3.7109375" style="75" customWidth="1"/>
    <col min="15373" max="15373" width="3.42578125" style="75" customWidth="1"/>
    <col min="15374" max="15374" width="3.5703125" style="75" customWidth="1"/>
    <col min="15375" max="15375" width="4.85546875" style="75" customWidth="1"/>
    <col min="15376" max="15376" width="0.5703125" style="75" customWidth="1"/>
    <col min="15377" max="15377" width="3.7109375" style="75" customWidth="1"/>
    <col min="15378" max="15378" width="4.85546875" style="75" customWidth="1"/>
    <col min="15379" max="15383" width="3.7109375" style="75" customWidth="1"/>
    <col min="15384" max="15384" width="5.140625" style="75" customWidth="1"/>
    <col min="15385" max="15385" width="1.7109375" style="75" customWidth="1"/>
    <col min="15386" max="15386" width="11.42578125" style="75"/>
    <col min="15387" max="15387" width="13.42578125" style="75" customWidth="1"/>
    <col min="15388" max="15388" width="3.7109375" style="75" customWidth="1"/>
    <col min="15389" max="15389" width="1.7109375" style="75" customWidth="1"/>
    <col min="15390" max="15390" width="27.7109375" style="75" customWidth="1"/>
    <col min="15391" max="15391" width="3.85546875" style="75" customWidth="1"/>
    <col min="15392" max="15398" width="3.7109375" style="75" customWidth="1"/>
    <col min="15399" max="15399" width="1.7109375" style="75" customWidth="1"/>
    <col min="15400" max="15408" width="3.7109375" style="75" customWidth="1"/>
    <col min="15409" max="15616" width="11.42578125" style="75"/>
    <col min="15617" max="15617" width="2.140625" style="75" customWidth="1"/>
    <col min="15618" max="15618" width="3.140625" style="75" customWidth="1"/>
    <col min="15619" max="15619" width="2.5703125" style="75" customWidth="1"/>
    <col min="15620" max="15620" width="2.42578125" style="75" customWidth="1"/>
    <col min="15621" max="15621" width="6.42578125" style="75" customWidth="1"/>
    <col min="15622" max="15622" width="2.5703125" style="75" customWidth="1"/>
    <col min="15623" max="15623" width="63" style="75" customWidth="1"/>
    <col min="15624" max="15624" width="5.42578125" style="75" customWidth="1"/>
    <col min="15625" max="15625" width="5" style="75" customWidth="1"/>
    <col min="15626" max="15626" width="3.7109375" style="75" customWidth="1"/>
    <col min="15627" max="15627" width="4.5703125" style="75" customWidth="1"/>
    <col min="15628" max="15628" width="3.7109375" style="75" customWidth="1"/>
    <col min="15629" max="15629" width="3.42578125" style="75" customWidth="1"/>
    <col min="15630" max="15630" width="3.5703125" style="75" customWidth="1"/>
    <col min="15631" max="15631" width="4.85546875" style="75" customWidth="1"/>
    <col min="15632" max="15632" width="0.5703125" style="75" customWidth="1"/>
    <col min="15633" max="15633" width="3.7109375" style="75" customWidth="1"/>
    <col min="15634" max="15634" width="4.85546875" style="75" customWidth="1"/>
    <col min="15635" max="15639" width="3.7109375" style="75" customWidth="1"/>
    <col min="15640" max="15640" width="5.140625" style="75" customWidth="1"/>
    <col min="15641" max="15641" width="1.7109375" style="75" customWidth="1"/>
    <col min="15642" max="15642" width="11.42578125" style="75"/>
    <col min="15643" max="15643" width="13.42578125" style="75" customWidth="1"/>
    <col min="15644" max="15644" width="3.7109375" style="75" customWidth="1"/>
    <col min="15645" max="15645" width="1.7109375" style="75" customWidth="1"/>
    <col min="15646" max="15646" width="27.7109375" style="75" customWidth="1"/>
    <col min="15647" max="15647" width="3.85546875" style="75" customWidth="1"/>
    <col min="15648" max="15654" width="3.7109375" style="75" customWidth="1"/>
    <col min="15655" max="15655" width="1.7109375" style="75" customWidth="1"/>
    <col min="15656" max="15664" width="3.7109375" style="75" customWidth="1"/>
    <col min="15665" max="15872" width="11.42578125" style="75"/>
    <col min="15873" max="15873" width="2.140625" style="75" customWidth="1"/>
    <col min="15874" max="15874" width="3.140625" style="75" customWidth="1"/>
    <col min="15875" max="15875" width="2.5703125" style="75" customWidth="1"/>
    <col min="15876" max="15876" width="2.42578125" style="75" customWidth="1"/>
    <col min="15877" max="15877" width="6.42578125" style="75" customWidth="1"/>
    <col min="15878" max="15878" width="2.5703125" style="75" customWidth="1"/>
    <col min="15879" max="15879" width="63" style="75" customWidth="1"/>
    <col min="15880" max="15880" width="5.42578125" style="75" customWidth="1"/>
    <col min="15881" max="15881" width="5" style="75" customWidth="1"/>
    <col min="15882" max="15882" width="3.7109375" style="75" customWidth="1"/>
    <col min="15883" max="15883" width="4.5703125" style="75" customWidth="1"/>
    <col min="15884" max="15884" width="3.7109375" style="75" customWidth="1"/>
    <col min="15885" max="15885" width="3.42578125" style="75" customWidth="1"/>
    <col min="15886" max="15886" width="3.5703125" style="75" customWidth="1"/>
    <col min="15887" max="15887" width="4.85546875" style="75" customWidth="1"/>
    <col min="15888" max="15888" width="0.5703125" style="75" customWidth="1"/>
    <col min="15889" max="15889" width="3.7109375" style="75" customWidth="1"/>
    <col min="15890" max="15890" width="4.85546875" style="75" customWidth="1"/>
    <col min="15891" max="15895" width="3.7109375" style="75" customWidth="1"/>
    <col min="15896" max="15896" width="5.140625" style="75" customWidth="1"/>
    <col min="15897" max="15897" width="1.7109375" style="75" customWidth="1"/>
    <col min="15898" max="15898" width="11.42578125" style="75"/>
    <col min="15899" max="15899" width="13.42578125" style="75" customWidth="1"/>
    <col min="15900" max="15900" width="3.7109375" style="75" customWidth="1"/>
    <col min="15901" max="15901" width="1.7109375" style="75" customWidth="1"/>
    <col min="15902" max="15902" width="27.7109375" style="75" customWidth="1"/>
    <col min="15903" max="15903" width="3.85546875" style="75" customWidth="1"/>
    <col min="15904" max="15910" width="3.7109375" style="75" customWidth="1"/>
    <col min="15911" max="15911" width="1.7109375" style="75" customWidth="1"/>
    <col min="15912" max="15920" width="3.7109375" style="75" customWidth="1"/>
    <col min="15921" max="16128" width="11.42578125" style="75"/>
    <col min="16129" max="16129" width="2.140625" style="75" customWidth="1"/>
    <col min="16130" max="16130" width="3.140625" style="75" customWidth="1"/>
    <col min="16131" max="16131" width="2.5703125" style="75" customWidth="1"/>
    <col min="16132" max="16132" width="2.42578125" style="75" customWidth="1"/>
    <col min="16133" max="16133" width="6.42578125" style="75" customWidth="1"/>
    <col min="16134" max="16134" width="2.5703125" style="75" customWidth="1"/>
    <col min="16135" max="16135" width="63" style="75" customWidth="1"/>
    <col min="16136" max="16136" width="5.42578125" style="75" customWidth="1"/>
    <col min="16137" max="16137" width="5" style="75" customWidth="1"/>
    <col min="16138" max="16138" width="3.7109375" style="75" customWidth="1"/>
    <col min="16139" max="16139" width="4.5703125" style="75" customWidth="1"/>
    <col min="16140" max="16140" width="3.7109375" style="75" customWidth="1"/>
    <col min="16141" max="16141" width="3.42578125" style="75" customWidth="1"/>
    <col min="16142" max="16142" width="3.5703125" style="75" customWidth="1"/>
    <col min="16143" max="16143" width="4.85546875" style="75" customWidth="1"/>
    <col min="16144" max="16144" width="0.5703125" style="75" customWidth="1"/>
    <col min="16145" max="16145" width="3.7109375" style="75" customWidth="1"/>
    <col min="16146" max="16146" width="4.85546875" style="75" customWidth="1"/>
    <col min="16147" max="16151" width="3.7109375" style="75" customWidth="1"/>
    <col min="16152" max="16152" width="5.140625" style="75" customWidth="1"/>
    <col min="16153" max="16153" width="1.7109375" style="75" customWidth="1"/>
    <col min="16154" max="16154" width="11.42578125" style="75"/>
    <col min="16155" max="16155" width="13.42578125" style="75" customWidth="1"/>
    <col min="16156" max="16156" width="3.7109375" style="75" customWidth="1"/>
    <col min="16157" max="16157" width="1.7109375" style="75" customWidth="1"/>
    <col min="16158" max="16158" width="27.7109375" style="75" customWidth="1"/>
    <col min="16159" max="16159" width="3.85546875" style="75" customWidth="1"/>
    <col min="16160" max="16166" width="3.7109375" style="75" customWidth="1"/>
    <col min="16167" max="16167" width="1.7109375" style="75" customWidth="1"/>
    <col min="16168" max="16176" width="3.7109375" style="75" customWidth="1"/>
    <col min="16177" max="16384" width="11.42578125" style="75"/>
  </cols>
  <sheetData>
    <row r="1" spans="1:92" ht="3.75" customHeight="1">
      <c r="A1" s="396"/>
      <c r="B1" s="396"/>
      <c r="C1" s="396"/>
      <c r="D1" s="396"/>
      <c r="E1" s="350"/>
      <c r="F1" s="366"/>
      <c r="G1" s="366"/>
      <c r="H1" s="478"/>
      <c r="I1" s="478"/>
      <c r="J1" s="478"/>
      <c r="K1" s="478"/>
      <c r="L1" s="478"/>
      <c r="M1" s="478"/>
      <c r="N1" s="478"/>
      <c r="O1" s="478"/>
      <c r="P1" s="478"/>
      <c r="Q1" s="478"/>
      <c r="R1" s="478"/>
      <c r="S1" s="478"/>
      <c r="T1" s="478"/>
      <c r="U1" s="478"/>
      <c r="V1" s="478"/>
      <c r="W1" s="478"/>
      <c r="X1" s="478"/>
      <c r="Y1" s="80"/>
    </row>
    <row r="2" spans="1:92" ht="12" customHeight="1">
      <c r="B2" s="396"/>
      <c r="C2" s="396"/>
      <c r="D2" s="396"/>
      <c r="E2" s="2247" t="s">
        <v>183</v>
      </c>
      <c r="F2" s="2247"/>
      <c r="G2" s="2247"/>
      <c r="H2" s="2247"/>
      <c r="I2" s="2247"/>
      <c r="J2" s="2247"/>
      <c r="K2" s="2247"/>
      <c r="L2" s="2247"/>
      <c r="M2" s="2247"/>
      <c r="N2" s="2247"/>
      <c r="O2" s="2247"/>
      <c r="P2" s="2247"/>
      <c r="Q2" s="2247"/>
      <c r="R2" s="2247"/>
      <c r="S2" s="2247"/>
      <c r="T2" s="2247"/>
      <c r="U2" s="2247"/>
      <c r="V2" s="2247"/>
      <c r="W2" s="2247"/>
      <c r="X2" s="2247"/>
      <c r="Y2" s="440"/>
      <c r="AA2" s="479"/>
      <c r="AB2" s="479"/>
      <c r="AC2" s="480"/>
      <c r="AD2" s="440"/>
      <c r="AE2" s="91"/>
      <c r="AF2" s="91"/>
      <c r="AG2" s="91"/>
      <c r="AH2" s="91"/>
      <c r="AI2" s="440"/>
      <c r="AJ2" s="440"/>
      <c r="AK2" s="440"/>
      <c r="AL2" s="440"/>
      <c r="AM2" s="440"/>
      <c r="AN2" s="440"/>
      <c r="AO2" s="440"/>
      <c r="AP2" s="440"/>
      <c r="AQ2" s="440"/>
      <c r="AR2" s="440"/>
      <c r="AS2" s="440"/>
      <c r="AT2" s="440"/>
      <c r="AU2" s="440"/>
      <c r="AV2" s="479"/>
      <c r="AW2" s="479"/>
      <c r="AX2" s="480"/>
      <c r="AY2" s="440"/>
      <c r="AZ2" s="91"/>
      <c r="BA2" s="91"/>
      <c r="BB2" s="91"/>
      <c r="BC2" s="91"/>
      <c r="BD2" s="440"/>
      <c r="BE2" s="440"/>
      <c r="BF2" s="440"/>
      <c r="BG2" s="440"/>
      <c r="BH2" s="440"/>
      <c r="BI2" s="440"/>
      <c r="BJ2" s="440"/>
      <c r="BK2" s="440"/>
      <c r="BL2" s="440"/>
      <c r="BM2" s="440"/>
      <c r="BN2" s="440"/>
      <c r="BO2" s="440"/>
      <c r="BP2" s="440"/>
      <c r="BQ2" s="479"/>
      <c r="BR2" s="479"/>
      <c r="BS2" s="480"/>
      <c r="BT2" s="440"/>
      <c r="BU2" s="91"/>
      <c r="BV2" s="91"/>
      <c r="BW2" s="91"/>
      <c r="BX2" s="91"/>
      <c r="BY2" s="440"/>
      <c r="BZ2" s="440"/>
      <c r="CA2" s="440"/>
      <c r="CB2" s="440"/>
      <c r="CC2" s="440"/>
      <c r="CD2" s="440"/>
      <c r="CE2" s="440"/>
      <c r="CF2" s="440"/>
      <c r="CG2" s="440"/>
      <c r="CH2" s="440"/>
      <c r="CI2" s="440"/>
      <c r="CJ2" s="440"/>
      <c r="CK2" s="440"/>
      <c r="CL2" s="479"/>
      <c r="CM2" s="479"/>
      <c r="CN2" s="480"/>
    </row>
    <row r="3" spans="1:92" ht="12" customHeight="1">
      <c r="B3" s="396"/>
      <c r="C3" s="396"/>
      <c r="D3" s="396"/>
      <c r="E3" s="2247" t="s">
        <v>1</v>
      </c>
      <c r="F3" s="2247"/>
      <c r="G3" s="2247"/>
      <c r="H3" s="2247"/>
      <c r="I3" s="2247"/>
      <c r="J3" s="2247"/>
      <c r="K3" s="2247"/>
      <c r="L3" s="2247"/>
      <c r="M3" s="2247"/>
      <c r="N3" s="2247"/>
      <c r="O3" s="2247"/>
      <c r="P3" s="2247"/>
      <c r="Q3" s="2247"/>
      <c r="R3" s="2247"/>
      <c r="S3" s="2247"/>
      <c r="T3" s="2247"/>
      <c r="U3" s="2247"/>
      <c r="V3" s="2247"/>
      <c r="W3" s="2247"/>
      <c r="X3" s="2247"/>
      <c r="Y3" s="440"/>
      <c r="AA3" s="479"/>
      <c r="AB3" s="479"/>
    </row>
    <row r="4" spans="1:92" ht="3.75" customHeight="1" thickBot="1">
      <c r="A4" s="396"/>
      <c r="B4" s="396"/>
      <c r="C4" s="396"/>
      <c r="D4" s="396"/>
      <c r="E4" s="481"/>
      <c r="F4" s="481"/>
      <c r="G4" s="481"/>
      <c r="H4" s="482"/>
      <c r="I4" s="482"/>
      <c r="J4" s="482"/>
      <c r="K4" s="482"/>
      <c r="L4" s="482"/>
      <c r="M4" s="482"/>
      <c r="N4" s="482"/>
      <c r="O4" s="482"/>
      <c r="P4" s="482"/>
      <c r="Q4" s="482"/>
      <c r="R4" s="482"/>
      <c r="S4" s="482"/>
      <c r="T4" s="482"/>
      <c r="U4" s="482"/>
      <c r="V4" s="482"/>
      <c r="W4" s="482"/>
      <c r="X4" s="482"/>
      <c r="Y4" s="80"/>
      <c r="AA4" s="91"/>
      <c r="AB4" s="91"/>
    </row>
    <row r="5" spans="1:92" s="104" customFormat="1" ht="11.25" customHeight="1">
      <c r="A5" s="396"/>
      <c r="B5" s="396"/>
      <c r="C5" s="396"/>
      <c r="D5" s="396"/>
      <c r="E5" s="2263" t="s">
        <v>2</v>
      </c>
      <c r="F5" s="2220" t="s">
        <v>184</v>
      </c>
      <c r="G5" s="2220"/>
      <c r="H5" s="2314" t="s">
        <v>185</v>
      </c>
      <c r="I5" s="2314"/>
      <c r="J5" s="2314"/>
      <c r="K5" s="2314"/>
      <c r="L5" s="2314"/>
      <c r="M5" s="2314"/>
      <c r="N5" s="2314"/>
      <c r="O5" s="2314"/>
      <c r="P5" s="483"/>
      <c r="Q5" s="484" t="s">
        <v>186</v>
      </c>
      <c r="R5" s="484"/>
      <c r="S5" s="484"/>
      <c r="T5" s="484"/>
      <c r="U5" s="484"/>
      <c r="V5" s="484"/>
      <c r="W5" s="484"/>
      <c r="X5" s="485"/>
      <c r="Y5" s="89"/>
    </row>
    <row r="6" spans="1:92" s="491" customFormat="1" ht="30.75" customHeight="1">
      <c r="A6" s="396"/>
      <c r="B6" s="396"/>
      <c r="C6" s="396"/>
      <c r="D6" s="396"/>
      <c r="E6" s="2218"/>
      <c r="F6" s="2221"/>
      <c r="G6" s="2221"/>
      <c r="H6" s="486" t="s">
        <v>187</v>
      </c>
      <c r="I6" s="486">
        <v>18</v>
      </c>
      <c r="J6" s="486">
        <v>19</v>
      </c>
      <c r="K6" s="486" t="s">
        <v>188</v>
      </c>
      <c r="L6" s="486" t="s">
        <v>189</v>
      </c>
      <c r="M6" s="486" t="s">
        <v>190</v>
      </c>
      <c r="N6" s="486" t="s">
        <v>191</v>
      </c>
      <c r="O6" s="486" t="s">
        <v>8</v>
      </c>
      <c r="P6" s="487"/>
      <c r="Q6" s="486" t="s">
        <v>187</v>
      </c>
      <c r="R6" s="486">
        <v>18</v>
      </c>
      <c r="S6" s="486">
        <v>19</v>
      </c>
      <c r="T6" s="486" t="s">
        <v>188</v>
      </c>
      <c r="U6" s="486" t="s">
        <v>189</v>
      </c>
      <c r="V6" s="486" t="s">
        <v>190</v>
      </c>
      <c r="W6" s="486" t="s">
        <v>191</v>
      </c>
      <c r="X6" s="488" t="s">
        <v>8</v>
      </c>
      <c r="Y6" s="489"/>
      <c r="Z6" s="490"/>
    </row>
    <row r="7" spans="1:92" s="104" customFormat="1" ht="12" customHeight="1">
      <c r="A7" s="396" t="s">
        <v>9</v>
      </c>
      <c r="B7" s="396" t="s">
        <v>192</v>
      </c>
      <c r="C7" s="396" t="s">
        <v>11</v>
      </c>
      <c r="D7" s="396"/>
      <c r="E7" s="2211">
        <v>1401</v>
      </c>
      <c r="F7" s="318" t="s">
        <v>20</v>
      </c>
      <c r="G7" s="492"/>
      <c r="H7" s="493">
        <f>SUM(H8,H11,H15,H19,H28,H32,H34)</f>
        <v>14</v>
      </c>
      <c r="I7" s="493">
        <f t="shared" ref="I7:N7" si="0">SUM(I8,I11,I15,I19,I28,I32,I34)</f>
        <v>95</v>
      </c>
      <c r="J7" s="493">
        <f t="shared" si="0"/>
        <v>48</v>
      </c>
      <c r="K7" s="493">
        <f t="shared" si="0"/>
        <v>61</v>
      </c>
      <c r="L7" s="493">
        <f t="shared" si="0"/>
        <v>3</v>
      </c>
      <c r="M7" s="493">
        <f t="shared" si="0"/>
        <v>1</v>
      </c>
      <c r="N7" s="493">
        <f t="shared" si="0"/>
        <v>4</v>
      </c>
      <c r="O7" s="493">
        <f>SUM(H7:N7)</f>
        <v>226</v>
      </c>
      <c r="P7" s="493"/>
      <c r="Q7" s="493">
        <f>SUM(Q8,Q11,Q15,Q19,Q28,Q32,Q34)</f>
        <v>14</v>
      </c>
      <c r="R7" s="493">
        <f t="shared" ref="R7:W7" si="1">SUM(R8,R11,R15,R19,R28,R32,R34)</f>
        <v>81</v>
      </c>
      <c r="S7" s="493">
        <f t="shared" si="1"/>
        <v>46</v>
      </c>
      <c r="T7" s="493">
        <f t="shared" si="1"/>
        <v>55</v>
      </c>
      <c r="U7" s="493">
        <f t="shared" si="1"/>
        <v>3</v>
      </c>
      <c r="V7" s="493">
        <f t="shared" si="1"/>
        <v>1</v>
      </c>
      <c r="W7" s="493">
        <f t="shared" si="1"/>
        <v>4</v>
      </c>
      <c r="X7" s="494">
        <f>SUM(P7:W7)</f>
        <v>204</v>
      </c>
      <c r="Y7" s="495"/>
    </row>
    <row r="8" spans="1:92" s="104" customFormat="1" ht="12" customHeight="1">
      <c r="A8" s="396"/>
      <c r="B8" s="396"/>
      <c r="C8" s="396"/>
      <c r="D8" s="396"/>
      <c r="E8" s="2212"/>
      <c r="F8" s="496" t="s">
        <v>21</v>
      </c>
      <c r="G8" s="474"/>
      <c r="H8" s="497">
        <f t="shared" ref="H8:N8" si="2">SUM(H9:H10)</f>
        <v>11</v>
      </c>
      <c r="I8" s="497">
        <f t="shared" si="2"/>
        <v>64</v>
      </c>
      <c r="J8" s="497">
        <f t="shared" si="2"/>
        <v>32</v>
      </c>
      <c r="K8" s="497">
        <f t="shared" si="2"/>
        <v>32</v>
      </c>
      <c r="L8" s="497">
        <f t="shared" si="2"/>
        <v>2</v>
      </c>
      <c r="M8" s="497">
        <f t="shared" si="2"/>
        <v>0</v>
      </c>
      <c r="N8" s="497">
        <f t="shared" si="2"/>
        <v>0</v>
      </c>
      <c r="O8" s="497">
        <f>SUM(H8:N8)</f>
        <v>141</v>
      </c>
      <c r="P8" s="497"/>
      <c r="Q8" s="497">
        <f t="shared" ref="Q8:W8" si="3">SUM(Q9:Q10)</f>
        <v>11</v>
      </c>
      <c r="R8" s="497">
        <f t="shared" si="3"/>
        <v>62</v>
      </c>
      <c r="S8" s="497">
        <f t="shared" si="3"/>
        <v>31</v>
      </c>
      <c r="T8" s="497">
        <f>SUM(T9:T10)</f>
        <v>31</v>
      </c>
      <c r="U8" s="497">
        <f t="shared" si="3"/>
        <v>2</v>
      </c>
      <c r="V8" s="497">
        <f t="shared" si="3"/>
        <v>0</v>
      </c>
      <c r="W8" s="497">
        <f t="shared" si="3"/>
        <v>0</v>
      </c>
      <c r="X8" s="498">
        <f>SUM(Q8:W8)</f>
        <v>137</v>
      </c>
      <c r="Y8" s="499"/>
    </row>
    <row r="9" spans="1:92" s="104" customFormat="1" ht="10.5" customHeight="1">
      <c r="A9" s="396">
        <v>1</v>
      </c>
      <c r="B9" s="396">
        <v>1</v>
      </c>
      <c r="C9" s="396">
        <v>11</v>
      </c>
      <c r="D9" s="396"/>
      <c r="E9" s="2316"/>
      <c r="F9" s="289"/>
      <c r="G9" s="89" t="s">
        <v>193</v>
      </c>
      <c r="H9" s="501">
        <v>9</v>
      </c>
      <c r="I9" s="501">
        <v>61</v>
      </c>
      <c r="J9" s="501">
        <v>30</v>
      </c>
      <c r="K9" s="501">
        <v>28</v>
      </c>
      <c r="L9" s="501">
        <v>1</v>
      </c>
      <c r="M9" s="501">
        <v>0</v>
      </c>
      <c r="N9" s="501">
        <v>0</v>
      </c>
      <c r="O9" s="502">
        <f>SUM(H9:N9)</f>
        <v>129</v>
      </c>
      <c r="P9" s="502"/>
      <c r="Q9" s="501">
        <v>9</v>
      </c>
      <c r="R9" s="501">
        <v>59</v>
      </c>
      <c r="S9" s="501">
        <v>30</v>
      </c>
      <c r="T9" s="501">
        <v>27</v>
      </c>
      <c r="U9" s="501">
        <v>1</v>
      </c>
      <c r="V9" s="501">
        <v>0</v>
      </c>
      <c r="W9" s="501">
        <v>0</v>
      </c>
      <c r="X9" s="503">
        <f>SUM(Q9:W9)</f>
        <v>126</v>
      </c>
      <c r="Y9" s="499"/>
    </row>
    <row r="10" spans="1:92" s="104" customFormat="1" ht="10.5" customHeight="1">
      <c r="A10" s="396">
        <v>1</v>
      </c>
      <c r="B10" s="396">
        <v>1</v>
      </c>
      <c r="C10" s="396">
        <v>7</v>
      </c>
      <c r="D10" s="396"/>
      <c r="E10" s="2212"/>
      <c r="F10" s="289"/>
      <c r="G10" s="89" t="s">
        <v>194</v>
      </c>
      <c r="H10" s="501">
        <v>2</v>
      </c>
      <c r="I10" s="501">
        <v>3</v>
      </c>
      <c r="J10" s="501">
        <v>2</v>
      </c>
      <c r="K10" s="501">
        <v>4</v>
      </c>
      <c r="L10" s="501">
        <v>1</v>
      </c>
      <c r="M10" s="501">
        <v>0</v>
      </c>
      <c r="N10" s="501">
        <v>0</v>
      </c>
      <c r="O10" s="502">
        <f>SUM(H10:N10)</f>
        <v>12</v>
      </c>
      <c r="P10" s="502"/>
      <c r="Q10" s="501">
        <v>2</v>
      </c>
      <c r="R10" s="501">
        <v>3</v>
      </c>
      <c r="S10" s="501">
        <v>1</v>
      </c>
      <c r="T10" s="501">
        <v>4</v>
      </c>
      <c r="U10" s="501">
        <v>1</v>
      </c>
      <c r="V10" s="501">
        <v>0</v>
      </c>
      <c r="W10" s="501">
        <v>0</v>
      </c>
      <c r="X10" s="503">
        <f t="shared" ref="X10:X35" si="4">SUM(Q10:W10)</f>
        <v>11</v>
      </c>
      <c r="Y10" s="499"/>
    </row>
    <row r="11" spans="1:92" s="104" customFormat="1" ht="12" customHeight="1">
      <c r="A11" s="396"/>
      <c r="B11" s="396"/>
      <c r="C11" s="396"/>
      <c r="D11" s="396"/>
      <c r="E11" s="2212"/>
      <c r="F11" s="504" t="s">
        <v>22</v>
      </c>
      <c r="G11" s="89"/>
      <c r="H11" s="505">
        <f t="shared" ref="H11:N11" si="5">SUM(H12:H14)</f>
        <v>1</v>
      </c>
      <c r="I11" s="505">
        <f t="shared" si="5"/>
        <v>13</v>
      </c>
      <c r="J11" s="505">
        <f t="shared" si="5"/>
        <v>9</v>
      </c>
      <c r="K11" s="505">
        <f t="shared" si="5"/>
        <v>13</v>
      </c>
      <c r="L11" s="505">
        <f t="shared" si="5"/>
        <v>0</v>
      </c>
      <c r="M11" s="505">
        <f t="shared" si="5"/>
        <v>0</v>
      </c>
      <c r="N11" s="505">
        <f t="shared" si="5"/>
        <v>0</v>
      </c>
      <c r="O11" s="505">
        <f t="shared" ref="O11:O75" si="6">SUM(H11:N11)</f>
        <v>36</v>
      </c>
      <c r="P11" s="505"/>
      <c r="Q11" s="505">
        <f t="shared" ref="Q11:W11" si="7">SUM(Q12:Q14)</f>
        <v>1</v>
      </c>
      <c r="R11" s="505">
        <f t="shared" si="7"/>
        <v>11</v>
      </c>
      <c r="S11" s="505">
        <f t="shared" si="7"/>
        <v>9</v>
      </c>
      <c r="T11" s="505">
        <f t="shared" si="7"/>
        <v>12</v>
      </c>
      <c r="U11" s="505">
        <f t="shared" si="7"/>
        <v>0</v>
      </c>
      <c r="V11" s="505">
        <f t="shared" si="7"/>
        <v>0</v>
      </c>
      <c r="W11" s="505">
        <f t="shared" si="7"/>
        <v>0</v>
      </c>
      <c r="X11" s="498">
        <f t="shared" si="4"/>
        <v>33</v>
      </c>
      <c r="Y11" s="506"/>
      <c r="Z11" s="491"/>
    </row>
    <row r="12" spans="1:92" s="104" customFormat="1" ht="11.1" customHeight="1">
      <c r="A12" s="396">
        <v>1</v>
      </c>
      <c r="B12" s="396">
        <v>1</v>
      </c>
      <c r="C12" s="396">
        <v>5</v>
      </c>
      <c r="D12" s="396"/>
      <c r="E12" s="2212"/>
      <c r="F12" s="289"/>
      <c r="G12" s="89" t="s">
        <v>195</v>
      </c>
      <c r="H12" s="501">
        <v>1</v>
      </c>
      <c r="I12" s="501">
        <v>11</v>
      </c>
      <c r="J12" s="501">
        <v>9</v>
      </c>
      <c r="K12" s="501">
        <v>12</v>
      </c>
      <c r="L12" s="501">
        <v>0</v>
      </c>
      <c r="M12" s="501">
        <v>0</v>
      </c>
      <c r="N12" s="501">
        <v>0</v>
      </c>
      <c r="O12" s="502">
        <f t="shared" si="6"/>
        <v>33</v>
      </c>
      <c r="P12" s="502"/>
      <c r="Q12" s="501">
        <v>1</v>
      </c>
      <c r="R12" s="501">
        <v>11</v>
      </c>
      <c r="S12" s="501">
        <v>9</v>
      </c>
      <c r="T12" s="501">
        <v>12</v>
      </c>
      <c r="U12" s="501">
        <v>0</v>
      </c>
      <c r="V12" s="501">
        <v>0</v>
      </c>
      <c r="W12" s="501">
        <v>0</v>
      </c>
      <c r="X12" s="503">
        <f t="shared" si="4"/>
        <v>33</v>
      </c>
      <c r="Y12" s="495"/>
      <c r="Z12" s="491"/>
    </row>
    <row r="13" spans="1:92" s="104" customFormat="1" ht="11.1" customHeight="1">
      <c r="A13" s="396">
        <v>1</v>
      </c>
      <c r="B13" s="396">
        <v>1</v>
      </c>
      <c r="C13" s="396">
        <v>5</v>
      </c>
      <c r="D13" s="396"/>
      <c r="E13" s="2212"/>
      <c r="F13" s="289"/>
      <c r="G13" s="89" t="s">
        <v>196</v>
      </c>
      <c r="H13" s="501">
        <v>0</v>
      </c>
      <c r="I13" s="501">
        <v>0</v>
      </c>
      <c r="J13" s="501">
        <v>0</v>
      </c>
      <c r="K13" s="501">
        <v>0</v>
      </c>
      <c r="L13" s="501">
        <v>0</v>
      </c>
      <c r="M13" s="501">
        <v>0</v>
      </c>
      <c r="N13" s="501">
        <v>0</v>
      </c>
      <c r="O13" s="502">
        <f>SUM(H13:N13)</f>
        <v>0</v>
      </c>
      <c r="P13" s="502"/>
      <c r="Q13" s="501">
        <v>0</v>
      </c>
      <c r="R13" s="501">
        <v>0</v>
      </c>
      <c r="S13" s="501">
        <v>0</v>
      </c>
      <c r="T13" s="501">
        <v>0</v>
      </c>
      <c r="U13" s="501">
        <v>0</v>
      </c>
      <c r="V13" s="501">
        <v>0</v>
      </c>
      <c r="W13" s="501">
        <v>0</v>
      </c>
      <c r="X13" s="503">
        <f>SUM(Q13:W13)</f>
        <v>0</v>
      </c>
      <c r="Y13" s="495"/>
      <c r="Z13" s="491"/>
    </row>
    <row r="14" spans="1:92" s="104" customFormat="1" ht="11.1" customHeight="1">
      <c r="A14" s="396">
        <v>1</v>
      </c>
      <c r="B14" s="396">
        <v>1</v>
      </c>
      <c r="C14" s="396">
        <v>5</v>
      </c>
      <c r="D14" s="396"/>
      <c r="E14" s="2212"/>
      <c r="F14" s="289"/>
      <c r="G14" s="89" t="s">
        <v>197</v>
      </c>
      <c r="H14" s="501">
        <v>0</v>
      </c>
      <c r="I14" s="501">
        <v>2</v>
      </c>
      <c r="J14" s="501">
        <v>0</v>
      </c>
      <c r="K14" s="501">
        <v>1</v>
      </c>
      <c r="L14" s="501">
        <v>0</v>
      </c>
      <c r="M14" s="501">
        <v>0</v>
      </c>
      <c r="N14" s="501">
        <v>0</v>
      </c>
      <c r="O14" s="502">
        <f t="shared" si="6"/>
        <v>3</v>
      </c>
      <c r="P14" s="502"/>
      <c r="Q14" s="501">
        <v>0</v>
      </c>
      <c r="R14" s="501">
        <v>0</v>
      </c>
      <c r="S14" s="501">
        <v>0</v>
      </c>
      <c r="T14" s="501">
        <v>0</v>
      </c>
      <c r="U14" s="501">
        <v>0</v>
      </c>
      <c r="V14" s="501">
        <v>0</v>
      </c>
      <c r="W14" s="501">
        <v>0</v>
      </c>
      <c r="X14" s="503">
        <f t="shared" si="4"/>
        <v>0</v>
      </c>
      <c r="Y14" s="495"/>
      <c r="Z14" s="491"/>
    </row>
    <row r="15" spans="1:92" s="104" customFormat="1" ht="12" customHeight="1">
      <c r="A15" s="396"/>
      <c r="B15" s="396"/>
      <c r="C15" s="396"/>
      <c r="D15" s="396"/>
      <c r="E15" s="2212"/>
      <c r="F15" s="504" t="s">
        <v>23</v>
      </c>
      <c r="G15" s="89"/>
      <c r="H15" s="505">
        <f>SUM(H16:H18)</f>
        <v>0</v>
      </c>
      <c r="I15" s="505">
        <f t="shared" ref="I15:N15" si="8">SUM(I16:I18)</f>
        <v>13</v>
      </c>
      <c r="J15" s="505">
        <f t="shared" si="8"/>
        <v>5</v>
      </c>
      <c r="K15" s="505">
        <f t="shared" si="8"/>
        <v>4</v>
      </c>
      <c r="L15" s="505">
        <f t="shared" si="8"/>
        <v>0</v>
      </c>
      <c r="M15" s="505">
        <f t="shared" si="8"/>
        <v>0</v>
      </c>
      <c r="N15" s="505">
        <f t="shared" si="8"/>
        <v>1</v>
      </c>
      <c r="O15" s="505">
        <f t="shared" si="6"/>
        <v>23</v>
      </c>
      <c r="P15" s="505"/>
      <c r="Q15" s="505">
        <f>SUM(Q16:Q18)</f>
        <v>0</v>
      </c>
      <c r="R15" s="505">
        <f t="shared" ref="R15:W15" si="9">SUM(R16:R18)</f>
        <v>5</v>
      </c>
      <c r="S15" s="505">
        <f t="shared" si="9"/>
        <v>5</v>
      </c>
      <c r="T15" s="505">
        <f t="shared" si="9"/>
        <v>2</v>
      </c>
      <c r="U15" s="505">
        <f t="shared" si="9"/>
        <v>0</v>
      </c>
      <c r="V15" s="505">
        <f t="shared" si="9"/>
        <v>0</v>
      </c>
      <c r="W15" s="505">
        <f t="shared" si="9"/>
        <v>1</v>
      </c>
      <c r="X15" s="498">
        <f t="shared" si="4"/>
        <v>13</v>
      </c>
      <c r="Y15" s="495"/>
      <c r="Z15" s="491"/>
    </row>
    <row r="16" spans="1:92" s="104" customFormat="1" ht="11.1" customHeight="1">
      <c r="A16" s="396">
        <v>1</v>
      </c>
      <c r="B16" s="396">
        <v>1</v>
      </c>
      <c r="C16" s="396">
        <v>12</v>
      </c>
      <c r="D16" s="396"/>
      <c r="E16" s="2212"/>
      <c r="F16" s="287"/>
      <c r="G16" s="89" t="s">
        <v>195</v>
      </c>
      <c r="H16" s="501">
        <v>0</v>
      </c>
      <c r="I16" s="501">
        <v>7</v>
      </c>
      <c r="J16" s="501">
        <v>5</v>
      </c>
      <c r="K16" s="501">
        <v>2</v>
      </c>
      <c r="L16" s="501">
        <v>0</v>
      </c>
      <c r="M16" s="501">
        <v>0</v>
      </c>
      <c r="N16" s="501">
        <v>1</v>
      </c>
      <c r="O16" s="502">
        <f t="shared" si="6"/>
        <v>15</v>
      </c>
      <c r="P16" s="502"/>
      <c r="Q16" s="501">
        <v>0</v>
      </c>
      <c r="R16" s="501">
        <v>5</v>
      </c>
      <c r="S16" s="501">
        <v>5</v>
      </c>
      <c r="T16" s="501">
        <v>2</v>
      </c>
      <c r="U16" s="501">
        <v>0</v>
      </c>
      <c r="V16" s="501">
        <v>0</v>
      </c>
      <c r="W16" s="501">
        <v>1</v>
      </c>
      <c r="X16" s="503">
        <f t="shared" si="4"/>
        <v>13</v>
      </c>
      <c r="Y16" s="495"/>
      <c r="Z16" s="491"/>
    </row>
    <row r="17" spans="1:30" s="104" customFormat="1" ht="11.1" customHeight="1">
      <c r="A17" s="396">
        <v>1</v>
      </c>
      <c r="B17" s="396">
        <v>1</v>
      </c>
      <c r="C17" s="396">
        <v>12</v>
      </c>
      <c r="D17" s="396"/>
      <c r="E17" s="2212"/>
      <c r="F17" s="287"/>
      <c r="G17" s="89" t="s">
        <v>198</v>
      </c>
      <c r="H17" s="501">
        <v>0</v>
      </c>
      <c r="I17" s="501">
        <v>6</v>
      </c>
      <c r="J17" s="501">
        <v>0</v>
      </c>
      <c r="K17" s="501">
        <v>1</v>
      </c>
      <c r="L17" s="501">
        <v>0</v>
      </c>
      <c r="M17" s="501">
        <v>0</v>
      </c>
      <c r="N17" s="501">
        <v>0</v>
      </c>
      <c r="O17" s="502">
        <f t="shared" si="6"/>
        <v>7</v>
      </c>
      <c r="P17" s="502"/>
      <c r="Q17" s="501">
        <v>0</v>
      </c>
      <c r="R17" s="501">
        <v>0</v>
      </c>
      <c r="S17" s="501">
        <v>0</v>
      </c>
      <c r="T17" s="501">
        <v>0</v>
      </c>
      <c r="U17" s="501">
        <v>0</v>
      </c>
      <c r="V17" s="501">
        <v>0</v>
      </c>
      <c r="W17" s="501">
        <v>0</v>
      </c>
      <c r="X17" s="503">
        <f t="shared" si="4"/>
        <v>0</v>
      </c>
      <c r="Y17" s="495"/>
      <c r="Z17" s="491"/>
    </row>
    <row r="18" spans="1:30" s="104" customFormat="1" ht="11.1" customHeight="1">
      <c r="A18" s="396">
        <v>1</v>
      </c>
      <c r="B18" s="396">
        <v>1</v>
      </c>
      <c r="C18" s="396">
        <v>12</v>
      </c>
      <c r="D18" s="396"/>
      <c r="E18" s="2212"/>
      <c r="F18" s="287"/>
      <c r="G18" s="89" t="s">
        <v>199</v>
      </c>
      <c r="H18" s="501">
        <v>0</v>
      </c>
      <c r="I18" s="501">
        <v>0</v>
      </c>
      <c r="J18" s="501">
        <v>0</v>
      </c>
      <c r="K18" s="501">
        <v>1</v>
      </c>
      <c r="L18" s="501">
        <v>0</v>
      </c>
      <c r="M18" s="501">
        <v>0</v>
      </c>
      <c r="N18" s="501">
        <v>0</v>
      </c>
      <c r="O18" s="502">
        <f t="shared" si="6"/>
        <v>1</v>
      </c>
      <c r="P18" s="502"/>
      <c r="Q18" s="501">
        <v>0</v>
      </c>
      <c r="R18" s="501">
        <v>0</v>
      </c>
      <c r="S18" s="501">
        <v>0</v>
      </c>
      <c r="T18" s="501">
        <v>0</v>
      </c>
      <c r="U18" s="501">
        <v>0</v>
      </c>
      <c r="V18" s="501">
        <v>0</v>
      </c>
      <c r="W18" s="501">
        <v>0</v>
      </c>
      <c r="X18" s="503">
        <f t="shared" si="4"/>
        <v>0</v>
      </c>
      <c r="Y18" s="495"/>
      <c r="Z18" s="491"/>
    </row>
    <row r="19" spans="1:30" s="104" customFormat="1" ht="12" customHeight="1">
      <c r="A19" s="396"/>
      <c r="B19" s="396"/>
      <c r="C19" s="396"/>
      <c r="D19" s="396"/>
      <c r="E19" s="2212"/>
      <c r="F19" s="507" t="s">
        <v>24</v>
      </c>
      <c r="G19" s="102"/>
      <c r="H19" s="505">
        <f t="shared" ref="H19:N19" si="10">SUM(H20:H27)</f>
        <v>0</v>
      </c>
      <c r="I19" s="505">
        <f t="shared" si="10"/>
        <v>0</v>
      </c>
      <c r="J19" s="505">
        <f t="shared" si="10"/>
        <v>0</v>
      </c>
      <c r="K19" s="505">
        <f t="shared" si="10"/>
        <v>5</v>
      </c>
      <c r="L19" s="505">
        <f t="shared" si="10"/>
        <v>1</v>
      </c>
      <c r="M19" s="505">
        <f t="shared" si="10"/>
        <v>1</v>
      </c>
      <c r="N19" s="505">
        <f t="shared" si="10"/>
        <v>3</v>
      </c>
      <c r="O19" s="505">
        <f t="shared" si="6"/>
        <v>10</v>
      </c>
      <c r="P19" s="505"/>
      <c r="Q19" s="505">
        <f t="shared" ref="Q19:W19" si="11">SUM(Q20:Q27)</f>
        <v>0</v>
      </c>
      <c r="R19" s="505">
        <f t="shared" si="11"/>
        <v>0</v>
      </c>
      <c r="S19" s="505">
        <f t="shared" si="11"/>
        <v>0</v>
      </c>
      <c r="T19" s="505">
        <f t="shared" si="11"/>
        <v>5</v>
      </c>
      <c r="U19" s="505">
        <f t="shared" si="11"/>
        <v>1</v>
      </c>
      <c r="V19" s="505">
        <f t="shared" si="11"/>
        <v>1</v>
      </c>
      <c r="W19" s="505">
        <f t="shared" si="11"/>
        <v>3</v>
      </c>
      <c r="X19" s="498">
        <f t="shared" si="4"/>
        <v>10</v>
      </c>
      <c r="Y19" s="495"/>
      <c r="Z19" s="491"/>
    </row>
    <row r="20" spans="1:30" s="104" customFormat="1" ht="11.1" customHeight="1">
      <c r="A20" s="396">
        <v>1</v>
      </c>
      <c r="B20" s="396">
        <v>1</v>
      </c>
      <c r="C20" s="396">
        <v>2</v>
      </c>
      <c r="D20" s="396"/>
      <c r="E20" s="2212"/>
      <c r="F20" s="287"/>
      <c r="G20" s="89" t="s">
        <v>195</v>
      </c>
      <c r="H20" s="501">
        <v>0</v>
      </c>
      <c r="I20" s="501">
        <v>0</v>
      </c>
      <c r="J20" s="501">
        <v>0</v>
      </c>
      <c r="K20" s="501">
        <v>0</v>
      </c>
      <c r="L20" s="501">
        <v>0</v>
      </c>
      <c r="M20" s="501">
        <v>0</v>
      </c>
      <c r="N20" s="501">
        <v>0</v>
      </c>
      <c r="O20" s="502">
        <f t="shared" si="6"/>
        <v>0</v>
      </c>
      <c r="P20" s="502"/>
      <c r="Q20" s="501">
        <v>0</v>
      </c>
      <c r="R20" s="501">
        <v>0</v>
      </c>
      <c r="S20" s="501">
        <v>0</v>
      </c>
      <c r="T20" s="501">
        <v>0</v>
      </c>
      <c r="U20" s="501">
        <v>0</v>
      </c>
      <c r="V20" s="501">
        <v>0</v>
      </c>
      <c r="W20" s="501">
        <v>0</v>
      </c>
      <c r="X20" s="503">
        <f t="shared" si="4"/>
        <v>0</v>
      </c>
      <c r="Y20" s="495"/>
      <c r="Z20" s="491"/>
    </row>
    <row r="21" spans="1:30" s="104" customFormat="1" ht="11.1" customHeight="1">
      <c r="A21" s="396">
        <v>1</v>
      </c>
      <c r="B21" s="396">
        <v>1</v>
      </c>
      <c r="C21" s="396">
        <v>2</v>
      </c>
      <c r="D21" s="396"/>
      <c r="E21" s="2212"/>
      <c r="F21" s="287"/>
      <c r="G21" s="89" t="s">
        <v>200</v>
      </c>
      <c r="H21" s="501">
        <v>0</v>
      </c>
      <c r="I21" s="501">
        <v>0</v>
      </c>
      <c r="J21" s="501">
        <v>0</v>
      </c>
      <c r="K21" s="501">
        <v>0</v>
      </c>
      <c r="L21" s="501">
        <v>0</v>
      </c>
      <c r="M21" s="501">
        <v>0</v>
      </c>
      <c r="N21" s="501">
        <v>0</v>
      </c>
      <c r="O21" s="502">
        <f t="shared" si="6"/>
        <v>0</v>
      </c>
      <c r="P21" s="502"/>
      <c r="Q21" s="501">
        <v>0</v>
      </c>
      <c r="R21" s="501">
        <v>0</v>
      </c>
      <c r="S21" s="501">
        <v>0</v>
      </c>
      <c r="T21" s="501">
        <v>0</v>
      </c>
      <c r="U21" s="501">
        <v>0</v>
      </c>
      <c r="V21" s="501">
        <v>0</v>
      </c>
      <c r="W21" s="501">
        <v>0</v>
      </c>
      <c r="X21" s="503">
        <f t="shared" si="4"/>
        <v>0</v>
      </c>
      <c r="Y21" s="495"/>
      <c r="Z21" s="491"/>
    </row>
    <row r="22" spans="1:30" s="104" customFormat="1" ht="11.1" customHeight="1">
      <c r="A22" s="396">
        <v>1</v>
      </c>
      <c r="B22" s="396">
        <v>1</v>
      </c>
      <c r="C22" s="396">
        <v>2</v>
      </c>
      <c r="D22" s="396"/>
      <c r="E22" s="2212"/>
      <c r="F22" s="289"/>
      <c r="G22" s="89" t="s">
        <v>201</v>
      </c>
      <c r="H22" s="501">
        <v>0</v>
      </c>
      <c r="I22" s="501">
        <v>0</v>
      </c>
      <c r="J22" s="501">
        <v>0</v>
      </c>
      <c r="K22" s="501">
        <v>0</v>
      </c>
      <c r="L22" s="501">
        <v>0</v>
      </c>
      <c r="M22" s="501">
        <v>0</v>
      </c>
      <c r="N22" s="501">
        <v>0</v>
      </c>
      <c r="O22" s="502">
        <f t="shared" si="6"/>
        <v>0</v>
      </c>
      <c r="P22" s="502"/>
      <c r="Q22" s="501">
        <v>0</v>
      </c>
      <c r="R22" s="501">
        <v>0</v>
      </c>
      <c r="S22" s="501">
        <v>0</v>
      </c>
      <c r="T22" s="501">
        <v>0</v>
      </c>
      <c r="U22" s="501">
        <v>0</v>
      </c>
      <c r="V22" s="501">
        <v>0</v>
      </c>
      <c r="W22" s="501">
        <v>0</v>
      </c>
      <c r="X22" s="503">
        <f t="shared" si="4"/>
        <v>0</v>
      </c>
      <c r="Y22" s="495"/>
      <c r="Z22" s="491"/>
    </row>
    <row r="23" spans="1:30" s="104" customFormat="1" ht="11.1" customHeight="1">
      <c r="A23" s="396">
        <v>1</v>
      </c>
      <c r="B23" s="396">
        <v>1</v>
      </c>
      <c r="C23" s="396">
        <v>2</v>
      </c>
      <c r="D23" s="396"/>
      <c r="E23" s="2212"/>
      <c r="F23" s="287"/>
      <c r="G23" s="89" t="s">
        <v>202</v>
      </c>
      <c r="H23" s="501">
        <v>0</v>
      </c>
      <c r="I23" s="501">
        <v>0</v>
      </c>
      <c r="J23" s="501">
        <v>0</v>
      </c>
      <c r="K23" s="501">
        <v>0</v>
      </c>
      <c r="L23" s="501">
        <v>0</v>
      </c>
      <c r="M23" s="501">
        <v>0</v>
      </c>
      <c r="N23" s="501">
        <v>0</v>
      </c>
      <c r="O23" s="502">
        <f t="shared" si="6"/>
        <v>0</v>
      </c>
      <c r="P23" s="502"/>
      <c r="Q23" s="501">
        <v>0</v>
      </c>
      <c r="R23" s="501">
        <v>0</v>
      </c>
      <c r="S23" s="501">
        <v>0</v>
      </c>
      <c r="T23" s="501">
        <v>0</v>
      </c>
      <c r="U23" s="501">
        <v>0</v>
      </c>
      <c r="V23" s="501">
        <v>0</v>
      </c>
      <c r="W23" s="501">
        <v>0</v>
      </c>
      <c r="X23" s="503">
        <f t="shared" si="4"/>
        <v>0</v>
      </c>
      <c r="Y23" s="495"/>
      <c r="Z23" s="491"/>
    </row>
    <row r="24" spans="1:30" s="104" customFormat="1" ht="11.1" customHeight="1">
      <c r="A24" s="396">
        <v>1</v>
      </c>
      <c r="B24" s="396">
        <v>1</v>
      </c>
      <c r="C24" s="396">
        <v>2</v>
      </c>
      <c r="D24" s="396"/>
      <c r="E24" s="2212"/>
      <c r="F24" s="289"/>
      <c r="G24" s="89" t="s">
        <v>203</v>
      </c>
      <c r="H24" s="501">
        <v>0</v>
      </c>
      <c r="I24" s="501">
        <v>0</v>
      </c>
      <c r="J24" s="501">
        <v>0</v>
      </c>
      <c r="K24" s="501">
        <v>0</v>
      </c>
      <c r="L24" s="501">
        <v>0</v>
      </c>
      <c r="M24" s="501">
        <v>0</v>
      </c>
      <c r="N24" s="501">
        <v>0</v>
      </c>
      <c r="O24" s="502">
        <f t="shared" si="6"/>
        <v>0</v>
      </c>
      <c r="P24" s="502"/>
      <c r="Q24" s="501">
        <v>0</v>
      </c>
      <c r="R24" s="501">
        <v>0</v>
      </c>
      <c r="S24" s="501">
        <v>0</v>
      </c>
      <c r="T24" s="501">
        <v>0</v>
      </c>
      <c r="U24" s="501">
        <v>0</v>
      </c>
      <c r="V24" s="501">
        <v>0</v>
      </c>
      <c r="W24" s="501">
        <v>0</v>
      </c>
      <c r="X24" s="503">
        <f t="shared" si="4"/>
        <v>0</v>
      </c>
      <c r="Y24" s="495"/>
      <c r="Z24" s="491"/>
    </row>
    <row r="25" spans="1:30" s="104" customFormat="1" ht="11.1" customHeight="1">
      <c r="A25" s="396">
        <v>1</v>
      </c>
      <c r="B25" s="396">
        <v>1</v>
      </c>
      <c r="C25" s="396">
        <v>2</v>
      </c>
      <c r="D25" s="396"/>
      <c r="E25" s="2212"/>
      <c r="F25" s="289"/>
      <c r="G25" s="89" t="s">
        <v>197</v>
      </c>
      <c r="H25" s="501">
        <v>0</v>
      </c>
      <c r="I25" s="501">
        <v>0</v>
      </c>
      <c r="J25" s="501">
        <v>0</v>
      </c>
      <c r="K25" s="501">
        <v>0</v>
      </c>
      <c r="L25" s="501">
        <v>0</v>
      </c>
      <c r="M25" s="501">
        <v>0</v>
      </c>
      <c r="N25" s="501">
        <v>0</v>
      </c>
      <c r="O25" s="502">
        <f t="shared" si="6"/>
        <v>0</v>
      </c>
      <c r="P25" s="502"/>
      <c r="Q25" s="501">
        <v>0</v>
      </c>
      <c r="R25" s="501">
        <v>0</v>
      </c>
      <c r="S25" s="501">
        <v>0</v>
      </c>
      <c r="T25" s="501">
        <v>0</v>
      </c>
      <c r="U25" s="501">
        <v>0</v>
      </c>
      <c r="V25" s="501">
        <v>0</v>
      </c>
      <c r="W25" s="501">
        <v>0</v>
      </c>
      <c r="X25" s="503">
        <f t="shared" si="4"/>
        <v>0</v>
      </c>
      <c r="Y25" s="495"/>
      <c r="Z25" s="491"/>
    </row>
    <row r="26" spans="1:30" s="104" customFormat="1" ht="11.1" customHeight="1">
      <c r="A26" s="396">
        <v>1</v>
      </c>
      <c r="B26" s="396">
        <v>1</v>
      </c>
      <c r="C26" s="396">
        <v>2</v>
      </c>
      <c r="D26" s="396"/>
      <c r="E26" s="2212"/>
      <c r="F26" s="289"/>
      <c r="G26" s="89" t="s">
        <v>204</v>
      </c>
      <c r="H26" s="501">
        <v>0</v>
      </c>
      <c r="I26" s="501">
        <v>0</v>
      </c>
      <c r="J26" s="501">
        <v>0</v>
      </c>
      <c r="K26" s="501">
        <v>0</v>
      </c>
      <c r="L26" s="501">
        <v>0</v>
      </c>
      <c r="M26" s="501">
        <v>0</v>
      </c>
      <c r="N26" s="501">
        <v>0</v>
      </c>
      <c r="O26" s="502">
        <f t="shared" si="6"/>
        <v>0</v>
      </c>
      <c r="P26" s="502"/>
      <c r="Q26" s="501">
        <v>0</v>
      </c>
      <c r="R26" s="501">
        <v>0</v>
      </c>
      <c r="S26" s="501">
        <v>0</v>
      </c>
      <c r="T26" s="501">
        <v>0</v>
      </c>
      <c r="U26" s="501">
        <v>0</v>
      </c>
      <c r="V26" s="501">
        <v>0</v>
      </c>
      <c r="W26" s="501">
        <v>0</v>
      </c>
      <c r="X26" s="503">
        <f t="shared" si="4"/>
        <v>0</v>
      </c>
      <c r="Y26" s="508"/>
      <c r="Z26" s="491"/>
    </row>
    <row r="27" spans="1:30" s="104" customFormat="1" ht="11.1" customHeight="1">
      <c r="A27" s="396">
        <v>1</v>
      </c>
      <c r="B27" s="396">
        <v>1</v>
      </c>
      <c r="C27" s="396">
        <v>2</v>
      </c>
      <c r="D27" s="396"/>
      <c r="E27" s="2212"/>
      <c r="F27" s="289"/>
      <c r="G27" s="89" t="s">
        <v>205</v>
      </c>
      <c r="H27" s="501">
        <v>0</v>
      </c>
      <c r="I27" s="501">
        <v>0</v>
      </c>
      <c r="J27" s="501">
        <v>0</v>
      </c>
      <c r="K27" s="501">
        <v>5</v>
      </c>
      <c r="L27" s="501">
        <v>1</v>
      </c>
      <c r="M27" s="501">
        <v>1</v>
      </c>
      <c r="N27" s="501">
        <v>3</v>
      </c>
      <c r="O27" s="502">
        <f t="shared" si="6"/>
        <v>10</v>
      </c>
      <c r="P27" s="502"/>
      <c r="Q27" s="501">
        <v>0</v>
      </c>
      <c r="R27" s="501">
        <v>0</v>
      </c>
      <c r="S27" s="501">
        <v>0</v>
      </c>
      <c r="T27" s="501">
        <v>5</v>
      </c>
      <c r="U27" s="501">
        <v>1</v>
      </c>
      <c r="V27" s="501">
        <v>1</v>
      </c>
      <c r="W27" s="501">
        <v>3</v>
      </c>
      <c r="X27" s="503">
        <f t="shared" si="4"/>
        <v>10</v>
      </c>
      <c r="Y27" s="508"/>
      <c r="Z27" s="491"/>
    </row>
    <row r="28" spans="1:30" s="104" customFormat="1" ht="12" customHeight="1">
      <c r="A28" s="396"/>
      <c r="B28" s="396"/>
      <c r="C28" s="396"/>
      <c r="D28" s="396"/>
      <c r="E28" s="2212"/>
      <c r="F28" s="507" t="s">
        <v>25</v>
      </c>
      <c r="G28" s="89"/>
      <c r="H28" s="505">
        <f t="shared" ref="H28:N28" si="12">SUM(H29:H31)</f>
        <v>0</v>
      </c>
      <c r="I28" s="505">
        <f t="shared" si="12"/>
        <v>0</v>
      </c>
      <c r="J28" s="505">
        <f t="shared" si="12"/>
        <v>0</v>
      </c>
      <c r="K28" s="505">
        <f t="shared" si="12"/>
        <v>0</v>
      </c>
      <c r="L28" s="505">
        <f t="shared" si="12"/>
        <v>0</v>
      </c>
      <c r="M28" s="505">
        <f t="shared" si="12"/>
        <v>0</v>
      </c>
      <c r="N28" s="505">
        <f t="shared" si="12"/>
        <v>0</v>
      </c>
      <c r="O28" s="505">
        <f t="shared" si="6"/>
        <v>0</v>
      </c>
      <c r="P28" s="505"/>
      <c r="Q28" s="505">
        <v>0</v>
      </c>
      <c r="R28" s="505">
        <f t="shared" ref="R28:W28" si="13">SUM(R29:R31)</f>
        <v>0</v>
      </c>
      <c r="S28" s="505">
        <f t="shared" si="13"/>
        <v>0</v>
      </c>
      <c r="T28" s="505">
        <f t="shared" si="13"/>
        <v>0</v>
      </c>
      <c r="U28" s="505">
        <f t="shared" si="13"/>
        <v>0</v>
      </c>
      <c r="V28" s="505">
        <f t="shared" si="13"/>
        <v>0</v>
      </c>
      <c r="W28" s="505">
        <f t="shared" si="13"/>
        <v>0</v>
      </c>
      <c r="X28" s="498">
        <f t="shared" si="4"/>
        <v>0</v>
      </c>
      <c r="Y28" s="495"/>
      <c r="Z28" s="491"/>
      <c r="AB28" s="2315"/>
      <c r="AC28" s="2315"/>
      <c r="AD28" s="2315"/>
    </row>
    <row r="29" spans="1:30" s="104" customFormat="1" ht="11.1" customHeight="1">
      <c r="A29" s="396">
        <v>1</v>
      </c>
      <c r="B29" s="396">
        <v>1</v>
      </c>
      <c r="C29" s="396">
        <v>4</v>
      </c>
      <c r="D29" s="396"/>
      <c r="E29" s="2212"/>
      <c r="F29" s="289"/>
      <c r="G29" s="89" t="s">
        <v>195</v>
      </c>
      <c r="H29" s="501">
        <v>0</v>
      </c>
      <c r="I29" s="501">
        <v>0</v>
      </c>
      <c r="J29" s="501">
        <v>0</v>
      </c>
      <c r="K29" s="501">
        <v>0</v>
      </c>
      <c r="L29" s="501">
        <v>0</v>
      </c>
      <c r="M29" s="501">
        <v>0</v>
      </c>
      <c r="N29" s="501">
        <v>0</v>
      </c>
      <c r="O29" s="502">
        <f t="shared" si="6"/>
        <v>0</v>
      </c>
      <c r="P29" s="502"/>
      <c r="Q29" s="501">
        <v>0</v>
      </c>
      <c r="R29" s="501">
        <v>0</v>
      </c>
      <c r="S29" s="501">
        <v>0</v>
      </c>
      <c r="T29" s="501">
        <v>0</v>
      </c>
      <c r="U29" s="501">
        <v>0</v>
      </c>
      <c r="V29" s="501">
        <v>0</v>
      </c>
      <c r="W29" s="501">
        <v>0</v>
      </c>
      <c r="X29" s="503">
        <f t="shared" si="4"/>
        <v>0</v>
      </c>
      <c r="Y29" s="495"/>
      <c r="Z29" s="491"/>
      <c r="AB29" s="2315"/>
      <c r="AC29" s="2315"/>
      <c r="AD29" s="2315"/>
    </row>
    <row r="30" spans="1:30" s="104" customFormat="1" ht="11.1" customHeight="1">
      <c r="A30" s="396">
        <v>1</v>
      </c>
      <c r="B30" s="396">
        <v>1</v>
      </c>
      <c r="C30" s="396">
        <v>4</v>
      </c>
      <c r="D30" s="396"/>
      <c r="E30" s="2212"/>
      <c r="F30" s="289"/>
      <c r="G30" s="89" t="s">
        <v>200</v>
      </c>
      <c r="H30" s="501">
        <v>0</v>
      </c>
      <c r="I30" s="501">
        <v>0</v>
      </c>
      <c r="J30" s="501">
        <v>0</v>
      </c>
      <c r="K30" s="501">
        <v>0</v>
      </c>
      <c r="L30" s="501">
        <v>0</v>
      </c>
      <c r="M30" s="501">
        <v>0</v>
      </c>
      <c r="N30" s="501">
        <v>0</v>
      </c>
      <c r="O30" s="502">
        <f t="shared" si="6"/>
        <v>0</v>
      </c>
      <c r="P30" s="502"/>
      <c r="Q30" s="501">
        <v>0</v>
      </c>
      <c r="R30" s="501">
        <v>0</v>
      </c>
      <c r="S30" s="501">
        <v>0</v>
      </c>
      <c r="T30" s="501">
        <v>0</v>
      </c>
      <c r="U30" s="501">
        <v>0</v>
      </c>
      <c r="V30" s="501">
        <v>0</v>
      </c>
      <c r="W30" s="501">
        <v>0</v>
      </c>
      <c r="X30" s="503">
        <f t="shared" si="4"/>
        <v>0</v>
      </c>
      <c r="Y30" s="495"/>
      <c r="Z30" s="491"/>
      <c r="AB30" s="2315"/>
      <c r="AC30" s="2315"/>
      <c r="AD30" s="2315"/>
    </row>
    <row r="31" spans="1:30" s="104" customFormat="1" ht="11.1" customHeight="1">
      <c r="A31" s="396">
        <v>1</v>
      </c>
      <c r="B31" s="396">
        <v>1</v>
      </c>
      <c r="C31" s="396">
        <v>4</v>
      </c>
      <c r="D31" s="396"/>
      <c r="E31" s="2212"/>
      <c r="F31" s="289"/>
      <c r="G31" s="89" t="s">
        <v>193</v>
      </c>
      <c r="H31" s="501">
        <v>0</v>
      </c>
      <c r="I31" s="501">
        <v>0</v>
      </c>
      <c r="J31" s="501">
        <v>0</v>
      </c>
      <c r="K31" s="501">
        <v>0</v>
      </c>
      <c r="L31" s="501">
        <v>0</v>
      </c>
      <c r="M31" s="501">
        <v>0</v>
      </c>
      <c r="N31" s="501">
        <v>0</v>
      </c>
      <c r="O31" s="502">
        <f t="shared" si="6"/>
        <v>0</v>
      </c>
      <c r="P31" s="502"/>
      <c r="Q31" s="501">
        <v>0</v>
      </c>
      <c r="R31" s="501">
        <v>0</v>
      </c>
      <c r="S31" s="501">
        <v>0</v>
      </c>
      <c r="T31" s="501">
        <v>0</v>
      </c>
      <c r="U31" s="501">
        <v>0</v>
      </c>
      <c r="V31" s="501">
        <v>0</v>
      </c>
      <c r="W31" s="501">
        <v>0</v>
      </c>
      <c r="X31" s="503">
        <f t="shared" si="4"/>
        <v>0</v>
      </c>
      <c r="Y31" s="495"/>
      <c r="Z31" s="491"/>
      <c r="AB31" s="2315"/>
      <c r="AC31" s="2315"/>
      <c r="AD31" s="2315"/>
    </row>
    <row r="32" spans="1:30" s="104" customFormat="1" ht="12" customHeight="1">
      <c r="A32" s="396"/>
      <c r="B32" s="396"/>
      <c r="C32" s="396"/>
      <c r="D32" s="396"/>
      <c r="E32" s="2212"/>
      <c r="F32" s="509" t="s">
        <v>26</v>
      </c>
      <c r="G32" s="89"/>
      <c r="H32" s="505">
        <f t="shared" ref="H32:N32" si="14">SUM(H33)</f>
        <v>0</v>
      </c>
      <c r="I32" s="505">
        <f t="shared" si="14"/>
        <v>2</v>
      </c>
      <c r="J32" s="505">
        <f t="shared" si="14"/>
        <v>1</v>
      </c>
      <c r="K32" s="505">
        <f t="shared" si="14"/>
        <v>2</v>
      </c>
      <c r="L32" s="505">
        <f t="shared" si="14"/>
        <v>0</v>
      </c>
      <c r="M32" s="505">
        <f t="shared" si="14"/>
        <v>0</v>
      </c>
      <c r="N32" s="505">
        <f t="shared" si="14"/>
        <v>0</v>
      </c>
      <c r="O32" s="505">
        <f t="shared" si="6"/>
        <v>5</v>
      </c>
      <c r="P32" s="505"/>
      <c r="Q32" s="505">
        <f t="shared" ref="Q32:W32" si="15">SUM(Q33)</f>
        <v>0</v>
      </c>
      <c r="R32" s="505">
        <f t="shared" si="15"/>
        <v>0</v>
      </c>
      <c r="S32" s="505">
        <f t="shared" si="15"/>
        <v>0</v>
      </c>
      <c r="T32" s="505">
        <f t="shared" si="15"/>
        <v>0</v>
      </c>
      <c r="U32" s="505">
        <f t="shared" si="15"/>
        <v>0</v>
      </c>
      <c r="V32" s="505">
        <f t="shared" si="15"/>
        <v>0</v>
      </c>
      <c r="W32" s="505">
        <f t="shared" si="15"/>
        <v>0</v>
      </c>
      <c r="X32" s="498">
        <f t="shared" si="4"/>
        <v>0</v>
      </c>
      <c r="Y32" s="508"/>
      <c r="Z32" s="491"/>
      <c r="AB32" s="2315"/>
      <c r="AC32" s="2315"/>
      <c r="AD32" s="2315"/>
    </row>
    <row r="33" spans="1:30" s="104" customFormat="1" ht="11.1" customHeight="1">
      <c r="A33" s="396">
        <v>1</v>
      </c>
      <c r="B33" s="396">
        <v>1</v>
      </c>
      <c r="C33" s="396">
        <v>1</v>
      </c>
      <c r="D33" s="396"/>
      <c r="E33" s="2212"/>
      <c r="F33" s="287"/>
      <c r="G33" s="89" t="s">
        <v>206</v>
      </c>
      <c r="H33" s="501">
        <v>0</v>
      </c>
      <c r="I33" s="501">
        <v>2</v>
      </c>
      <c r="J33" s="501">
        <v>1</v>
      </c>
      <c r="K33" s="501">
        <v>2</v>
      </c>
      <c r="L33" s="501">
        <v>0</v>
      </c>
      <c r="M33" s="501">
        <v>0</v>
      </c>
      <c r="N33" s="501">
        <v>0</v>
      </c>
      <c r="O33" s="502">
        <f t="shared" si="6"/>
        <v>5</v>
      </c>
      <c r="P33" s="502"/>
      <c r="Q33" s="501">
        <v>0</v>
      </c>
      <c r="R33" s="501">
        <v>0</v>
      </c>
      <c r="S33" s="501">
        <v>0</v>
      </c>
      <c r="T33" s="501">
        <v>0</v>
      </c>
      <c r="U33" s="501">
        <v>0</v>
      </c>
      <c r="V33" s="501">
        <v>0</v>
      </c>
      <c r="W33" s="501">
        <v>0</v>
      </c>
      <c r="X33" s="503">
        <f t="shared" si="4"/>
        <v>0</v>
      </c>
      <c r="Y33" s="495"/>
      <c r="Z33" s="491"/>
      <c r="AB33" s="2315"/>
      <c r="AC33" s="2315"/>
      <c r="AD33" s="2315"/>
    </row>
    <row r="34" spans="1:30" s="104" customFormat="1" ht="11.1" customHeight="1">
      <c r="A34" s="396"/>
      <c r="B34" s="396"/>
      <c r="C34" s="396"/>
      <c r="D34" s="396"/>
      <c r="E34" s="17"/>
      <c r="F34" s="509" t="s">
        <v>27</v>
      </c>
      <c r="G34" s="89"/>
      <c r="H34" s="510">
        <f>SUM(H35)</f>
        <v>2</v>
      </c>
      <c r="I34" s="510">
        <f t="shared" ref="I34:N34" si="16">SUM(I35)</f>
        <v>3</v>
      </c>
      <c r="J34" s="510">
        <f t="shared" si="16"/>
        <v>1</v>
      </c>
      <c r="K34" s="510">
        <f t="shared" si="16"/>
        <v>5</v>
      </c>
      <c r="L34" s="510">
        <f t="shared" si="16"/>
        <v>0</v>
      </c>
      <c r="M34" s="510">
        <f t="shared" si="16"/>
        <v>0</v>
      </c>
      <c r="N34" s="510">
        <f t="shared" si="16"/>
        <v>0</v>
      </c>
      <c r="O34" s="505">
        <f t="shared" si="6"/>
        <v>11</v>
      </c>
      <c r="P34" s="502"/>
      <c r="Q34" s="510">
        <f>SUM(Q35)</f>
        <v>2</v>
      </c>
      <c r="R34" s="510">
        <f t="shared" ref="R34:W34" si="17">SUM(R35)</f>
        <v>3</v>
      </c>
      <c r="S34" s="510">
        <f t="shared" si="17"/>
        <v>1</v>
      </c>
      <c r="T34" s="510">
        <f t="shared" si="17"/>
        <v>5</v>
      </c>
      <c r="U34" s="510">
        <f t="shared" si="17"/>
        <v>0</v>
      </c>
      <c r="V34" s="510">
        <f t="shared" si="17"/>
        <v>0</v>
      </c>
      <c r="W34" s="510">
        <f t="shared" si="17"/>
        <v>0</v>
      </c>
      <c r="X34" s="498">
        <f t="shared" si="4"/>
        <v>11</v>
      </c>
      <c r="Y34" s="495"/>
      <c r="Z34" s="491"/>
      <c r="AB34" s="2315"/>
      <c r="AC34" s="2315"/>
      <c r="AD34" s="2315"/>
    </row>
    <row r="35" spans="1:30" s="104" customFormat="1" ht="11.1" customHeight="1">
      <c r="A35" s="396">
        <v>1</v>
      </c>
      <c r="B35" s="396">
        <v>1</v>
      </c>
      <c r="C35" s="396">
        <v>14</v>
      </c>
      <c r="D35" s="396"/>
      <c r="E35" s="17"/>
      <c r="F35" s="287"/>
      <c r="G35" s="89" t="s">
        <v>207</v>
      </c>
      <c r="H35" s="501">
        <v>2</v>
      </c>
      <c r="I35" s="501">
        <v>3</v>
      </c>
      <c r="J35" s="501">
        <v>1</v>
      </c>
      <c r="K35" s="501">
        <v>5</v>
      </c>
      <c r="L35" s="501">
        <v>0</v>
      </c>
      <c r="M35" s="501">
        <v>0</v>
      </c>
      <c r="N35" s="501">
        <v>0</v>
      </c>
      <c r="O35" s="502">
        <f t="shared" si="6"/>
        <v>11</v>
      </c>
      <c r="P35" s="502"/>
      <c r="Q35" s="501">
        <v>2</v>
      </c>
      <c r="R35" s="501">
        <v>3</v>
      </c>
      <c r="S35" s="501">
        <v>1</v>
      </c>
      <c r="T35" s="501">
        <v>5</v>
      </c>
      <c r="U35" s="501">
        <v>0</v>
      </c>
      <c r="V35" s="501">
        <v>0</v>
      </c>
      <c r="W35" s="501">
        <v>0</v>
      </c>
      <c r="X35" s="503">
        <f t="shared" si="4"/>
        <v>11</v>
      </c>
      <c r="Y35" s="495"/>
      <c r="Z35" s="491"/>
    </row>
    <row r="36" spans="1:30" s="104" customFormat="1" ht="12" customHeight="1">
      <c r="A36" s="396"/>
      <c r="B36" s="396"/>
      <c r="C36" s="396"/>
      <c r="D36" s="396"/>
      <c r="E36" s="2211">
        <v>1402</v>
      </c>
      <c r="F36" s="29" t="s">
        <v>29</v>
      </c>
      <c r="G36" s="123"/>
      <c r="H36" s="493">
        <f>SUM(H37,H43,H47,H52,H55,H59,H62,H66)</f>
        <v>43</v>
      </c>
      <c r="I36" s="493">
        <f t="shared" ref="I36:N36" si="18">SUM(I37,I43,I47,I52,I55,I59,I62,I66)</f>
        <v>319</v>
      </c>
      <c r="J36" s="493">
        <f t="shared" si="18"/>
        <v>170</v>
      </c>
      <c r="K36" s="493">
        <f t="shared" si="18"/>
        <v>150</v>
      </c>
      <c r="L36" s="493">
        <f t="shared" si="18"/>
        <v>20</v>
      </c>
      <c r="M36" s="493">
        <f t="shared" si="18"/>
        <v>9</v>
      </c>
      <c r="N36" s="493">
        <f t="shared" si="18"/>
        <v>8</v>
      </c>
      <c r="O36" s="493">
        <f>SUM(H36:N36)</f>
        <v>719</v>
      </c>
      <c r="P36" s="493"/>
      <c r="Q36" s="493">
        <f>SUM(Q37,Q43,Q47,Q52,Q55,Q59,Q62,Q66)</f>
        <v>40</v>
      </c>
      <c r="R36" s="493">
        <f t="shared" ref="R36:W36" si="19">SUM(R37,R43,R47,R52,R55,R59,R62,R66)</f>
        <v>308</v>
      </c>
      <c r="S36" s="493">
        <f t="shared" si="19"/>
        <v>166</v>
      </c>
      <c r="T36" s="493">
        <f t="shared" si="19"/>
        <v>143</v>
      </c>
      <c r="U36" s="493">
        <f t="shared" si="19"/>
        <v>18</v>
      </c>
      <c r="V36" s="493">
        <f t="shared" si="19"/>
        <v>9</v>
      </c>
      <c r="W36" s="493">
        <f t="shared" si="19"/>
        <v>7</v>
      </c>
      <c r="X36" s="494">
        <f t="shared" ref="X36:X75" si="20">SUM(Q36:W36)</f>
        <v>691</v>
      </c>
      <c r="Y36" s="495"/>
      <c r="Z36" s="491"/>
    </row>
    <row r="37" spans="1:30" s="104" customFormat="1" ht="12" customHeight="1">
      <c r="A37" s="396"/>
      <c r="B37" s="396"/>
      <c r="C37" s="396"/>
      <c r="D37" s="396"/>
      <c r="E37" s="2212"/>
      <c r="F37" s="504" t="s">
        <v>114</v>
      </c>
      <c r="G37" s="89"/>
      <c r="H37" s="505">
        <f t="shared" ref="H37:N37" si="21">SUM(H38:H42)</f>
        <v>29</v>
      </c>
      <c r="I37" s="505">
        <f t="shared" si="21"/>
        <v>237</v>
      </c>
      <c r="J37" s="505">
        <f t="shared" si="21"/>
        <v>129</v>
      </c>
      <c r="K37" s="505">
        <f t="shared" si="21"/>
        <v>100</v>
      </c>
      <c r="L37" s="505">
        <f t="shared" si="21"/>
        <v>9</v>
      </c>
      <c r="M37" s="505">
        <f t="shared" si="21"/>
        <v>0</v>
      </c>
      <c r="N37" s="505">
        <f t="shared" si="21"/>
        <v>0</v>
      </c>
      <c r="O37" s="505">
        <f t="shared" si="6"/>
        <v>504</v>
      </c>
      <c r="P37" s="505"/>
      <c r="Q37" s="505">
        <f t="shared" ref="Q37:W37" si="22">SUM(Q38:Q42)</f>
        <v>29</v>
      </c>
      <c r="R37" s="505">
        <f t="shared" si="22"/>
        <v>231</v>
      </c>
      <c r="S37" s="505">
        <f t="shared" si="22"/>
        <v>128</v>
      </c>
      <c r="T37" s="505">
        <f t="shared" si="22"/>
        <v>98</v>
      </c>
      <c r="U37" s="505">
        <f t="shared" si="22"/>
        <v>8</v>
      </c>
      <c r="V37" s="505">
        <f t="shared" si="22"/>
        <v>0</v>
      </c>
      <c r="W37" s="505">
        <f t="shared" si="22"/>
        <v>0</v>
      </c>
      <c r="X37" s="511">
        <f t="shared" si="20"/>
        <v>494</v>
      </c>
      <c r="Y37" s="495"/>
      <c r="Z37" s="491"/>
    </row>
    <row r="38" spans="1:30" s="104" customFormat="1" ht="10.5" customHeight="1">
      <c r="A38" s="396">
        <v>2</v>
      </c>
      <c r="B38" s="396">
        <v>4</v>
      </c>
      <c r="C38" s="396">
        <v>11</v>
      </c>
      <c r="D38" s="396"/>
      <c r="E38" s="2212"/>
      <c r="F38" s="289"/>
      <c r="G38" s="89" t="s">
        <v>208</v>
      </c>
      <c r="H38" s="512">
        <v>15</v>
      </c>
      <c r="I38" s="512">
        <v>86</v>
      </c>
      <c r="J38" s="512">
        <v>55</v>
      </c>
      <c r="K38" s="512">
        <v>43</v>
      </c>
      <c r="L38" s="512">
        <v>3</v>
      </c>
      <c r="M38" s="512">
        <v>0</v>
      </c>
      <c r="N38" s="512">
        <v>0</v>
      </c>
      <c r="O38" s="502">
        <f t="shared" si="6"/>
        <v>202</v>
      </c>
      <c r="P38" s="502"/>
      <c r="Q38" s="512">
        <v>15</v>
      </c>
      <c r="R38" s="512">
        <v>82</v>
      </c>
      <c r="S38" s="512">
        <v>55</v>
      </c>
      <c r="T38" s="512">
        <v>42</v>
      </c>
      <c r="U38" s="512">
        <v>2</v>
      </c>
      <c r="V38" s="512">
        <v>0</v>
      </c>
      <c r="W38" s="512">
        <v>0</v>
      </c>
      <c r="X38" s="503">
        <f t="shared" si="20"/>
        <v>196</v>
      </c>
      <c r="Y38" s="495"/>
      <c r="Z38" s="491"/>
    </row>
    <row r="39" spans="1:30" s="104" customFormat="1" ht="10.5" customHeight="1">
      <c r="A39" s="396">
        <v>2</v>
      </c>
      <c r="B39" s="396">
        <v>4</v>
      </c>
      <c r="C39" s="396">
        <v>11</v>
      </c>
      <c r="D39" s="396"/>
      <c r="E39" s="2212"/>
      <c r="F39" s="289"/>
      <c r="G39" s="89" t="s">
        <v>209</v>
      </c>
      <c r="H39" s="512">
        <v>7</v>
      </c>
      <c r="I39" s="512">
        <v>99</v>
      </c>
      <c r="J39" s="512">
        <v>44</v>
      </c>
      <c r="K39" s="512">
        <v>34</v>
      </c>
      <c r="L39" s="512">
        <v>4</v>
      </c>
      <c r="M39" s="512">
        <v>0</v>
      </c>
      <c r="N39" s="512">
        <v>0</v>
      </c>
      <c r="O39" s="502">
        <f t="shared" si="6"/>
        <v>188</v>
      </c>
      <c r="P39" s="502"/>
      <c r="Q39" s="512">
        <v>7</v>
      </c>
      <c r="R39" s="512">
        <v>98</v>
      </c>
      <c r="S39" s="512">
        <v>43</v>
      </c>
      <c r="T39" s="512">
        <v>34</v>
      </c>
      <c r="U39" s="512">
        <v>4</v>
      </c>
      <c r="V39" s="512">
        <v>0</v>
      </c>
      <c r="W39" s="512">
        <v>0</v>
      </c>
      <c r="X39" s="503">
        <f t="shared" si="20"/>
        <v>186</v>
      </c>
      <c r="Y39" s="495"/>
      <c r="Z39" s="491"/>
    </row>
    <row r="40" spans="1:30" s="104" customFormat="1" ht="10.5" customHeight="1">
      <c r="A40" s="396">
        <v>2</v>
      </c>
      <c r="B40" s="396">
        <v>4</v>
      </c>
      <c r="C40" s="396">
        <v>11</v>
      </c>
      <c r="D40" s="396"/>
      <c r="E40" s="2212"/>
      <c r="F40" s="289"/>
      <c r="G40" s="89" t="s">
        <v>210</v>
      </c>
      <c r="H40" s="512">
        <v>6</v>
      </c>
      <c r="I40" s="512">
        <v>31</v>
      </c>
      <c r="J40" s="512">
        <v>13</v>
      </c>
      <c r="K40" s="512">
        <v>10</v>
      </c>
      <c r="L40" s="512">
        <v>0</v>
      </c>
      <c r="M40" s="512">
        <v>0</v>
      </c>
      <c r="N40" s="512">
        <v>0</v>
      </c>
      <c r="O40" s="502">
        <f t="shared" si="6"/>
        <v>60</v>
      </c>
      <c r="P40" s="502"/>
      <c r="Q40" s="512">
        <v>6</v>
      </c>
      <c r="R40" s="512">
        <v>30</v>
      </c>
      <c r="S40" s="512">
        <v>13</v>
      </c>
      <c r="T40" s="512">
        <v>9</v>
      </c>
      <c r="U40" s="512">
        <v>0</v>
      </c>
      <c r="V40" s="512">
        <v>0</v>
      </c>
      <c r="W40" s="512">
        <v>0</v>
      </c>
      <c r="X40" s="503">
        <f t="shared" si="20"/>
        <v>58</v>
      </c>
      <c r="Y40" s="506"/>
      <c r="Z40" s="491"/>
    </row>
    <row r="41" spans="1:30" s="104" customFormat="1" ht="10.5" customHeight="1">
      <c r="A41" s="396">
        <v>2</v>
      </c>
      <c r="B41" s="396">
        <v>6</v>
      </c>
      <c r="C41" s="396">
        <v>11</v>
      </c>
      <c r="D41" s="396"/>
      <c r="E41" s="2212"/>
      <c r="F41" s="289"/>
      <c r="G41" s="89" t="s">
        <v>211</v>
      </c>
      <c r="H41" s="512">
        <v>0</v>
      </c>
      <c r="I41" s="512">
        <v>11</v>
      </c>
      <c r="J41" s="512">
        <v>7</v>
      </c>
      <c r="K41" s="512">
        <v>4</v>
      </c>
      <c r="L41" s="512">
        <v>0</v>
      </c>
      <c r="M41" s="512">
        <v>0</v>
      </c>
      <c r="N41" s="512">
        <v>0</v>
      </c>
      <c r="O41" s="502">
        <f t="shared" si="6"/>
        <v>22</v>
      </c>
      <c r="P41" s="502"/>
      <c r="Q41" s="512">
        <v>0</v>
      </c>
      <c r="R41" s="512">
        <v>11</v>
      </c>
      <c r="S41" s="512">
        <v>7</v>
      </c>
      <c r="T41" s="512">
        <v>4</v>
      </c>
      <c r="U41" s="512">
        <v>0</v>
      </c>
      <c r="V41" s="512">
        <v>0</v>
      </c>
      <c r="W41" s="512">
        <v>0</v>
      </c>
      <c r="X41" s="503">
        <f t="shared" si="20"/>
        <v>22</v>
      </c>
      <c r="Y41" s="506"/>
      <c r="Z41" s="491"/>
    </row>
    <row r="42" spans="1:30" s="104" customFormat="1" ht="10.5" customHeight="1">
      <c r="A42" s="396">
        <v>2</v>
      </c>
      <c r="B42" s="396">
        <v>6</v>
      </c>
      <c r="C42" s="396">
        <v>11</v>
      </c>
      <c r="D42" s="396"/>
      <c r="E42" s="2212"/>
      <c r="F42" s="287"/>
      <c r="G42" s="89" t="s">
        <v>212</v>
      </c>
      <c r="H42" s="512">
        <v>1</v>
      </c>
      <c r="I42" s="512">
        <v>10</v>
      </c>
      <c r="J42" s="512">
        <v>10</v>
      </c>
      <c r="K42" s="512">
        <v>9</v>
      </c>
      <c r="L42" s="512">
        <v>2</v>
      </c>
      <c r="M42" s="512">
        <v>0</v>
      </c>
      <c r="N42" s="512">
        <v>0</v>
      </c>
      <c r="O42" s="502">
        <f t="shared" si="6"/>
        <v>32</v>
      </c>
      <c r="P42" s="502"/>
      <c r="Q42" s="512">
        <v>1</v>
      </c>
      <c r="R42" s="512">
        <v>10</v>
      </c>
      <c r="S42" s="512">
        <v>10</v>
      </c>
      <c r="T42" s="512">
        <v>9</v>
      </c>
      <c r="U42" s="512">
        <v>2</v>
      </c>
      <c r="V42" s="512">
        <v>0</v>
      </c>
      <c r="W42" s="512">
        <v>0</v>
      </c>
      <c r="X42" s="503">
        <f t="shared" si="20"/>
        <v>32</v>
      </c>
      <c r="Y42" s="506"/>
      <c r="Z42" s="491"/>
    </row>
    <row r="43" spans="1:30" s="104" customFormat="1" ht="12" customHeight="1">
      <c r="A43" s="396"/>
      <c r="B43" s="396"/>
      <c r="C43" s="396"/>
      <c r="D43" s="396"/>
      <c r="E43" s="2212"/>
      <c r="F43" s="504" t="s">
        <v>31</v>
      </c>
      <c r="G43" s="89"/>
      <c r="H43" s="505">
        <f t="shared" ref="H43:N43" si="23">SUM(H44:H46)</f>
        <v>4</v>
      </c>
      <c r="I43" s="505">
        <f t="shared" si="23"/>
        <v>26</v>
      </c>
      <c r="J43" s="505">
        <f t="shared" si="23"/>
        <v>10</v>
      </c>
      <c r="K43" s="505">
        <f t="shared" si="23"/>
        <v>13</v>
      </c>
      <c r="L43" s="505">
        <f t="shared" si="23"/>
        <v>1</v>
      </c>
      <c r="M43" s="505">
        <f t="shared" si="23"/>
        <v>1</v>
      </c>
      <c r="N43" s="505">
        <f t="shared" si="23"/>
        <v>0</v>
      </c>
      <c r="O43" s="505">
        <f t="shared" si="6"/>
        <v>55</v>
      </c>
      <c r="P43" s="505"/>
      <c r="Q43" s="505">
        <f t="shared" ref="Q43:W43" si="24">SUM(Q44:Q46)</f>
        <v>4</v>
      </c>
      <c r="R43" s="505">
        <f t="shared" si="24"/>
        <v>26</v>
      </c>
      <c r="S43" s="505">
        <f t="shared" si="24"/>
        <v>10</v>
      </c>
      <c r="T43" s="505">
        <f t="shared" si="24"/>
        <v>11</v>
      </c>
      <c r="U43" s="505">
        <f t="shared" si="24"/>
        <v>1</v>
      </c>
      <c r="V43" s="505">
        <f t="shared" si="24"/>
        <v>1</v>
      </c>
      <c r="W43" s="505">
        <f t="shared" si="24"/>
        <v>0</v>
      </c>
      <c r="X43" s="498">
        <f t="shared" si="20"/>
        <v>53</v>
      </c>
      <c r="Y43" s="506"/>
      <c r="Z43" s="491"/>
    </row>
    <row r="44" spans="1:30" s="104" customFormat="1" ht="10.5" customHeight="1">
      <c r="A44" s="396">
        <v>2</v>
      </c>
      <c r="B44" s="396">
        <v>4</v>
      </c>
      <c r="C44" s="396">
        <v>10</v>
      </c>
      <c r="D44" s="396"/>
      <c r="E44" s="2212"/>
      <c r="F44" s="289"/>
      <c r="G44" s="89" t="s">
        <v>209</v>
      </c>
      <c r="H44" s="512">
        <v>3</v>
      </c>
      <c r="I44" s="512">
        <v>18</v>
      </c>
      <c r="J44" s="512">
        <v>7</v>
      </c>
      <c r="K44" s="512">
        <v>10</v>
      </c>
      <c r="L44" s="512">
        <v>1</v>
      </c>
      <c r="M44" s="512">
        <v>1</v>
      </c>
      <c r="N44" s="512">
        <v>0</v>
      </c>
      <c r="O44" s="502">
        <f t="shared" si="6"/>
        <v>40</v>
      </c>
      <c r="P44" s="502"/>
      <c r="Q44" s="512">
        <v>3</v>
      </c>
      <c r="R44" s="512">
        <v>18</v>
      </c>
      <c r="S44" s="512">
        <v>7</v>
      </c>
      <c r="T44" s="512">
        <v>8</v>
      </c>
      <c r="U44" s="512">
        <v>1</v>
      </c>
      <c r="V44" s="512">
        <v>1</v>
      </c>
      <c r="W44" s="512">
        <v>0</v>
      </c>
      <c r="X44" s="503">
        <f t="shared" si="20"/>
        <v>38</v>
      </c>
      <c r="Y44" s="506"/>
      <c r="Z44" s="491"/>
    </row>
    <row r="45" spans="1:30" s="104" customFormat="1" ht="10.5" customHeight="1">
      <c r="A45" s="396">
        <v>2</v>
      </c>
      <c r="B45" s="396">
        <v>6</v>
      </c>
      <c r="C45" s="396">
        <v>10</v>
      </c>
      <c r="D45" s="396"/>
      <c r="E45" s="2212"/>
      <c r="F45" s="289"/>
      <c r="G45" s="89" t="s">
        <v>211</v>
      </c>
      <c r="H45" s="512">
        <v>1</v>
      </c>
      <c r="I45" s="512">
        <v>8</v>
      </c>
      <c r="J45" s="512">
        <v>3</v>
      </c>
      <c r="K45" s="512">
        <v>3</v>
      </c>
      <c r="L45" s="512">
        <v>0</v>
      </c>
      <c r="M45" s="512">
        <v>0</v>
      </c>
      <c r="N45" s="512">
        <v>0</v>
      </c>
      <c r="O45" s="502">
        <f>SUM(H45:N45)</f>
        <v>15</v>
      </c>
      <c r="P45" s="502"/>
      <c r="Q45" s="512">
        <v>1</v>
      </c>
      <c r="R45" s="512">
        <v>8</v>
      </c>
      <c r="S45" s="512">
        <v>3</v>
      </c>
      <c r="T45" s="512">
        <v>3</v>
      </c>
      <c r="U45" s="512">
        <v>0</v>
      </c>
      <c r="V45" s="512">
        <v>0</v>
      </c>
      <c r="W45" s="512">
        <v>0</v>
      </c>
      <c r="X45" s="503">
        <f>SUM(Q45:W45)</f>
        <v>15</v>
      </c>
      <c r="Y45" s="506"/>
      <c r="Z45" s="491"/>
    </row>
    <row r="46" spans="1:30" s="104" customFormat="1" ht="10.5" customHeight="1">
      <c r="A46" s="396">
        <v>2</v>
      </c>
      <c r="B46" s="396">
        <v>6</v>
      </c>
      <c r="C46" s="396">
        <v>10</v>
      </c>
      <c r="D46" s="396"/>
      <c r="E46" s="2212"/>
      <c r="F46" s="289"/>
      <c r="G46" s="89" t="s">
        <v>212</v>
      </c>
      <c r="H46" s="512">
        <v>0</v>
      </c>
      <c r="I46" s="512">
        <v>0</v>
      </c>
      <c r="J46" s="512">
        <v>0</v>
      </c>
      <c r="K46" s="512">
        <v>0</v>
      </c>
      <c r="L46" s="512">
        <v>0</v>
      </c>
      <c r="M46" s="512">
        <v>0</v>
      </c>
      <c r="N46" s="512">
        <v>0</v>
      </c>
      <c r="O46" s="502">
        <f t="shared" si="6"/>
        <v>0</v>
      </c>
      <c r="P46" s="502"/>
      <c r="Q46" s="512">
        <v>0</v>
      </c>
      <c r="R46" s="512">
        <v>0</v>
      </c>
      <c r="S46" s="512">
        <v>0</v>
      </c>
      <c r="T46" s="512">
        <v>0</v>
      </c>
      <c r="U46" s="512">
        <v>0</v>
      </c>
      <c r="V46" s="512">
        <v>0</v>
      </c>
      <c r="W46" s="512">
        <v>0</v>
      </c>
      <c r="X46" s="503">
        <f t="shared" si="20"/>
        <v>0</v>
      </c>
      <c r="Y46" s="495"/>
      <c r="Z46" s="491"/>
    </row>
    <row r="47" spans="1:30" s="104" customFormat="1" ht="12" customHeight="1">
      <c r="A47" s="396"/>
      <c r="B47" s="396"/>
      <c r="C47" s="396"/>
      <c r="D47" s="396"/>
      <c r="E47" s="2212"/>
      <c r="F47" s="504" t="s">
        <v>32</v>
      </c>
      <c r="G47" s="89"/>
      <c r="H47" s="505">
        <f t="shared" ref="H47:N47" si="25">SUM(H48:H51)</f>
        <v>8</v>
      </c>
      <c r="I47" s="505">
        <f t="shared" si="25"/>
        <v>38</v>
      </c>
      <c r="J47" s="505">
        <f t="shared" si="25"/>
        <v>23</v>
      </c>
      <c r="K47" s="505">
        <f t="shared" si="25"/>
        <v>15</v>
      </c>
      <c r="L47" s="505">
        <f t="shared" si="25"/>
        <v>3</v>
      </c>
      <c r="M47" s="505">
        <f t="shared" si="25"/>
        <v>0</v>
      </c>
      <c r="N47" s="505">
        <f t="shared" si="25"/>
        <v>0</v>
      </c>
      <c r="O47" s="505">
        <f t="shared" si="6"/>
        <v>87</v>
      </c>
      <c r="P47" s="505"/>
      <c r="Q47" s="505">
        <f t="shared" ref="Q47:W47" si="26">SUM(Q48:Q51)</f>
        <v>6</v>
      </c>
      <c r="R47" s="505">
        <f t="shared" si="26"/>
        <v>37</v>
      </c>
      <c r="S47" s="505">
        <f t="shared" si="26"/>
        <v>22</v>
      </c>
      <c r="T47" s="505">
        <f t="shared" si="26"/>
        <v>14</v>
      </c>
      <c r="U47" s="505">
        <f t="shared" si="26"/>
        <v>3</v>
      </c>
      <c r="V47" s="505">
        <f t="shared" si="26"/>
        <v>0</v>
      </c>
      <c r="W47" s="505">
        <f t="shared" si="26"/>
        <v>0</v>
      </c>
      <c r="X47" s="498">
        <f t="shared" si="20"/>
        <v>82</v>
      </c>
      <c r="Y47" s="506"/>
      <c r="Z47" s="491"/>
    </row>
    <row r="48" spans="1:30" s="104" customFormat="1" ht="10.5" customHeight="1">
      <c r="A48" s="396">
        <v>2</v>
      </c>
      <c r="B48" s="396">
        <v>4</v>
      </c>
      <c r="C48" s="396">
        <v>10</v>
      </c>
      <c r="D48" s="396"/>
      <c r="E48" s="2212"/>
      <c r="F48" s="289"/>
      <c r="G48" s="89" t="s">
        <v>208</v>
      </c>
      <c r="H48" s="512">
        <v>4</v>
      </c>
      <c r="I48" s="512">
        <v>15</v>
      </c>
      <c r="J48" s="512">
        <v>11</v>
      </c>
      <c r="K48" s="512">
        <v>12</v>
      </c>
      <c r="L48" s="512">
        <v>3</v>
      </c>
      <c r="M48" s="512">
        <v>0</v>
      </c>
      <c r="N48" s="512">
        <v>0</v>
      </c>
      <c r="O48" s="502">
        <f t="shared" si="6"/>
        <v>45</v>
      </c>
      <c r="P48" s="502"/>
      <c r="Q48" s="512">
        <v>3</v>
      </c>
      <c r="R48" s="512">
        <v>15</v>
      </c>
      <c r="S48" s="512">
        <v>11</v>
      </c>
      <c r="T48" s="512">
        <v>12</v>
      </c>
      <c r="U48" s="512">
        <v>3</v>
      </c>
      <c r="V48" s="512">
        <v>0</v>
      </c>
      <c r="W48" s="512">
        <v>0</v>
      </c>
      <c r="X48" s="503">
        <f t="shared" si="20"/>
        <v>44</v>
      </c>
      <c r="Y48" s="506"/>
      <c r="Z48" s="491"/>
    </row>
    <row r="49" spans="1:42" s="104" customFormat="1" ht="10.5" customHeight="1">
      <c r="A49" s="396">
        <v>2</v>
      </c>
      <c r="B49" s="396">
        <v>4</v>
      </c>
      <c r="C49" s="396">
        <v>10</v>
      </c>
      <c r="D49" s="396"/>
      <c r="E49" s="2212"/>
      <c r="F49" s="289"/>
      <c r="G49" s="89" t="s">
        <v>213</v>
      </c>
      <c r="H49" s="512">
        <v>0</v>
      </c>
      <c r="I49" s="512">
        <v>1</v>
      </c>
      <c r="J49" s="512">
        <v>1</v>
      </c>
      <c r="K49" s="512">
        <v>1</v>
      </c>
      <c r="L49" s="512">
        <v>0</v>
      </c>
      <c r="M49" s="512">
        <v>0</v>
      </c>
      <c r="N49" s="512">
        <v>0</v>
      </c>
      <c r="O49" s="502">
        <f t="shared" si="6"/>
        <v>3</v>
      </c>
      <c r="P49" s="502"/>
      <c r="Q49" s="512">
        <v>0</v>
      </c>
      <c r="R49" s="512">
        <v>0</v>
      </c>
      <c r="S49" s="512">
        <v>0</v>
      </c>
      <c r="T49" s="512">
        <v>0</v>
      </c>
      <c r="U49" s="512">
        <v>0</v>
      </c>
      <c r="V49" s="512">
        <v>0</v>
      </c>
      <c r="W49" s="512">
        <v>0</v>
      </c>
      <c r="X49" s="503">
        <f t="shared" si="20"/>
        <v>0</v>
      </c>
      <c r="Y49" s="513"/>
      <c r="Z49" s="491"/>
    </row>
    <row r="50" spans="1:42" s="104" customFormat="1" ht="10.5" customHeight="1">
      <c r="A50" s="396">
        <v>2</v>
      </c>
      <c r="B50" s="396">
        <v>4</v>
      </c>
      <c r="C50" s="396">
        <v>10</v>
      </c>
      <c r="D50" s="396"/>
      <c r="E50" s="2212"/>
      <c r="F50" s="289"/>
      <c r="G50" s="89" t="s">
        <v>214</v>
      </c>
      <c r="H50" s="512">
        <v>1</v>
      </c>
      <c r="I50" s="512">
        <v>3</v>
      </c>
      <c r="J50" s="512">
        <v>4</v>
      </c>
      <c r="K50" s="512">
        <v>2</v>
      </c>
      <c r="L50" s="512">
        <v>0</v>
      </c>
      <c r="M50" s="512">
        <v>0</v>
      </c>
      <c r="N50" s="512">
        <v>0</v>
      </c>
      <c r="O50" s="502">
        <f t="shared" si="6"/>
        <v>10</v>
      </c>
      <c r="P50" s="502"/>
      <c r="Q50" s="512">
        <v>1</v>
      </c>
      <c r="R50" s="512">
        <v>3</v>
      </c>
      <c r="S50" s="512">
        <v>4</v>
      </c>
      <c r="T50" s="512">
        <v>2</v>
      </c>
      <c r="U50" s="512">
        <v>0</v>
      </c>
      <c r="V50" s="512">
        <v>0</v>
      </c>
      <c r="W50" s="512">
        <v>0</v>
      </c>
      <c r="X50" s="503">
        <f t="shared" si="20"/>
        <v>10</v>
      </c>
      <c r="Y50" s="495"/>
      <c r="Z50" s="491"/>
    </row>
    <row r="51" spans="1:42" s="104" customFormat="1" ht="10.5" customHeight="1">
      <c r="A51" s="396">
        <v>2</v>
      </c>
      <c r="B51" s="396">
        <v>4</v>
      </c>
      <c r="C51" s="396">
        <v>10</v>
      </c>
      <c r="D51" s="396"/>
      <c r="E51" s="2212"/>
      <c r="F51" s="289"/>
      <c r="G51" s="89" t="s">
        <v>215</v>
      </c>
      <c r="H51" s="512">
        <v>3</v>
      </c>
      <c r="I51" s="512">
        <v>19</v>
      </c>
      <c r="J51" s="512">
        <v>7</v>
      </c>
      <c r="K51" s="512">
        <v>0</v>
      </c>
      <c r="L51" s="512">
        <v>0</v>
      </c>
      <c r="M51" s="512">
        <v>0</v>
      </c>
      <c r="N51" s="512">
        <v>0</v>
      </c>
      <c r="O51" s="502">
        <f t="shared" si="6"/>
        <v>29</v>
      </c>
      <c r="P51" s="502"/>
      <c r="Q51" s="512">
        <v>2</v>
      </c>
      <c r="R51" s="512">
        <v>19</v>
      </c>
      <c r="S51" s="512">
        <v>7</v>
      </c>
      <c r="T51" s="512">
        <v>0</v>
      </c>
      <c r="U51" s="512">
        <v>0</v>
      </c>
      <c r="V51" s="512">
        <v>0</v>
      </c>
      <c r="W51" s="512">
        <v>0</v>
      </c>
      <c r="X51" s="503">
        <f t="shared" si="20"/>
        <v>28</v>
      </c>
      <c r="Y51" s="495"/>
      <c r="Z51" s="491"/>
    </row>
    <row r="52" spans="1:42" s="104" customFormat="1" ht="12" customHeight="1">
      <c r="A52" s="396"/>
      <c r="B52" s="396"/>
      <c r="C52" s="396"/>
      <c r="D52" s="396"/>
      <c r="E52" s="2212"/>
      <c r="F52" s="504" t="s">
        <v>131</v>
      </c>
      <c r="G52" s="89"/>
      <c r="H52" s="505">
        <f t="shared" ref="H52:N52" si="27">SUM(H53:H54)</f>
        <v>1</v>
      </c>
      <c r="I52" s="505">
        <f t="shared" si="27"/>
        <v>12</v>
      </c>
      <c r="J52" s="505">
        <f t="shared" si="27"/>
        <v>6</v>
      </c>
      <c r="K52" s="505">
        <f t="shared" si="27"/>
        <v>6</v>
      </c>
      <c r="L52" s="505">
        <f t="shared" si="27"/>
        <v>1</v>
      </c>
      <c r="M52" s="505">
        <f t="shared" si="27"/>
        <v>0</v>
      </c>
      <c r="N52" s="505">
        <f t="shared" si="27"/>
        <v>0</v>
      </c>
      <c r="O52" s="505">
        <f t="shared" si="6"/>
        <v>26</v>
      </c>
      <c r="P52" s="505"/>
      <c r="Q52" s="505">
        <f t="shared" ref="Q52:W52" si="28">SUM(Q53:Q54)</f>
        <v>1</v>
      </c>
      <c r="R52" s="505">
        <f t="shared" si="28"/>
        <v>12</v>
      </c>
      <c r="S52" s="505">
        <f t="shared" si="28"/>
        <v>6</v>
      </c>
      <c r="T52" s="505">
        <f t="shared" si="28"/>
        <v>6</v>
      </c>
      <c r="U52" s="505">
        <f t="shared" si="28"/>
        <v>1</v>
      </c>
      <c r="V52" s="505">
        <f t="shared" si="28"/>
        <v>0</v>
      </c>
      <c r="W52" s="505">
        <f t="shared" si="28"/>
        <v>0</v>
      </c>
      <c r="X52" s="498">
        <f t="shared" si="20"/>
        <v>26</v>
      </c>
      <c r="Y52" s="495"/>
      <c r="Z52" s="491"/>
    </row>
    <row r="53" spans="1:42" s="104" customFormat="1" ht="10.5" customHeight="1">
      <c r="A53" s="396">
        <v>2</v>
      </c>
      <c r="B53" s="396">
        <v>4</v>
      </c>
      <c r="C53" s="396">
        <v>3</v>
      </c>
      <c r="D53" s="396"/>
      <c r="E53" s="2212"/>
      <c r="F53" s="287"/>
      <c r="G53" s="89" t="s">
        <v>208</v>
      </c>
      <c r="H53" s="512">
        <v>1</v>
      </c>
      <c r="I53" s="512">
        <v>3</v>
      </c>
      <c r="J53" s="512">
        <v>1</v>
      </c>
      <c r="K53" s="512">
        <v>5</v>
      </c>
      <c r="L53" s="512">
        <v>0</v>
      </c>
      <c r="M53" s="512">
        <v>0</v>
      </c>
      <c r="N53" s="512">
        <v>0</v>
      </c>
      <c r="O53" s="502">
        <f t="shared" si="6"/>
        <v>10</v>
      </c>
      <c r="P53" s="502"/>
      <c r="Q53" s="512">
        <v>1</v>
      </c>
      <c r="R53" s="512">
        <v>3</v>
      </c>
      <c r="S53" s="512">
        <v>1</v>
      </c>
      <c r="T53" s="512">
        <v>5</v>
      </c>
      <c r="U53" s="512">
        <v>0</v>
      </c>
      <c r="V53" s="512">
        <v>0</v>
      </c>
      <c r="W53" s="512">
        <v>0</v>
      </c>
      <c r="X53" s="503">
        <f t="shared" si="20"/>
        <v>10</v>
      </c>
      <c r="Y53" s="495"/>
      <c r="Z53" s="491"/>
    </row>
    <row r="54" spans="1:42" s="104" customFormat="1" ht="10.5" customHeight="1">
      <c r="A54" s="396">
        <v>2</v>
      </c>
      <c r="B54" s="396">
        <v>4</v>
      </c>
      <c r="C54" s="396">
        <v>3</v>
      </c>
      <c r="D54" s="396"/>
      <c r="E54" s="2212"/>
      <c r="F54" s="287"/>
      <c r="G54" s="89" t="s">
        <v>209</v>
      </c>
      <c r="H54" s="512">
        <v>0</v>
      </c>
      <c r="I54" s="512">
        <v>9</v>
      </c>
      <c r="J54" s="512">
        <v>5</v>
      </c>
      <c r="K54" s="512">
        <v>1</v>
      </c>
      <c r="L54" s="512">
        <v>1</v>
      </c>
      <c r="M54" s="512">
        <v>0</v>
      </c>
      <c r="N54" s="512">
        <v>0</v>
      </c>
      <c r="O54" s="502">
        <f t="shared" si="6"/>
        <v>16</v>
      </c>
      <c r="P54" s="502"/>
      <c r="Q54" s="512">
        <v>0</v>
      </c>
      <c r="R54" s="512">
        <v>9</v>
      </c>
      <c r="S54" s="512">
        <v>5</v>
      </c>
      <c r="T54" s="512">
        <v>1</v>
      </c>
      <c r="U54" s="512">
        <v>1</v>
      </c>
      <c r="V54" s="512">
        <v>0</v>
      </c>
      <c r="W54" s="512">
        <v>0</v>
      </c>
      <c r="X54" s="503">
        <f t="shared" si="20"/>
        <v>16</v>
      </c>
      <c r="Z54" s="491"/>
      <c r="AA54" s="491"/>
      <c r="AB54" s="491"/>
      <c r="AC54" s="491"/>
      <c r="AD54" s="491"/>
      <c r="AE54" s="491"/>
      <c r="AF54" s="491"/>
      <c r="AG54" s="491"/>
      <c r="AH54" s="491"/>
      <c r="AI54" s="491"/>
      <c r="AJ54" s="491"/>
      <c r="AK54" s="491"/>
      <c r="AL54" s="491"/>
      <c r="AM54" s="491"/>
      <c r="AN54" s="491"/>
      <c r="AO54" s="491"/>
      <c r="AP54" s="491"/>
    </row>
    <row r="55" spans="1:42" s="104" customFormat="1" ht="12" customHeight="1">
      <c r="A55" s="396"/>
      <c r="B55" s="396"/>
      <c r="C55" s="396"/>
      <c r="D55" s="396"/>
      <c r="E55" s="2212"/>
      <c r="F55" s="504" t="s">
        <v>132</v>
      </c>
      <c r="G55" s="89"/>
      <c r="H55" s="505">
        <f t="shared" ref="H55:N55" si="29">SUM(H56:H58)</f>
        <v>1</v>
      </c>
      <c r="I55" s="505">
        <f t="shared" si="29"/>
        <v>4</v>
      </c>
      <c r="J55" s="505">
        <f t="shared" si="29"/>
        <v>2</v>
      </c>
      <c r="K55" s="505">
        <f t="shared" si="29"/>
        <v>2</v>
      </c>
      <c r="L55" s="505">
        <f t="shared" si="29"/>
        <v>0</v>
      </c>
      <c r="M55" s="505">
        <f t="shared" si="29"/>
        <v>0</v>
      </c>
      <c r="N55" s="505">
        <f t="shared" si="29"/>
        <v>0</v>
      </c>
      <c r="O55" s="505">
        <f t="shared" si="6"/>
        <v>9</v>
      </c>
      <c r="P55" s="505"/>
      <c r="Q55" s="505">
        <f t="shared" ref="Q55:W55" si="30">SUM(Q56:Q58)</f>
        <v>0</v>
      </c>
      <c r="R55" s="505">
        <f t="shared" si="30"/>
        <v>0</v>
      </c>
      <c r="S55" s="505">
        <f t="shared" si="30"/>
        <v>0</v>
      </c>
      <c r="T55" s="505">
        <f t="shared" si="30"/>
        <v>0</v>
      </c>
      <c r="U55" s="505">
        <f t="shared" si="30"/>
        <v>0</v>
      </c>
      <c r="V55" s="505">
        <f t="shared" si="30"/>
        <v>0</v>
      </c>
      <c r="W55" s="505">
        <f t="shared" si="30"/>
        <v>0</v>
      </c>
      <c r="X55" s="498">
        <f t="shared" si="20"/>
        <v>0</v>
      </c>
      <c r="Z55" s="491"/>
      <c r="AA55" s="491"/>
      <c r="AB55" s="491"/>
      <c r="AC55" s="491"/>
      <c r="AD55" s="491"/>
      <c r="AE55" s="491"/>
      <c r="AF55" s="491"/>
      <c r="AG55" s="491"/>
      <c r="AH55" s="491"/>
      <c r="AI55" s="491"/>
      <c r="AJ55" s="491"/>
      <c r="AK55" s="491"/>
      <c r="AL55" s="491"/>
      <c r="AM55" s="491"/>
      <c r="AN55" s="491"/>
      <c r="AO55" s="491"/>
      <c r="AP55" s="491"/>
    </row>
    <row r="56" spans="1:42" s="104" customFormat="1" ht="10.5" customHeight="1">
      <c r="A56" s="396">
        <v>2</v>
      </c>
      <c r="B56" s="396">
        <v>4</v>
      </c>
      <c r="C56" s="396">
        <v>7</v>
      </c>
      <c r="D56" s="396"/>
      <c r="E56" s="2212"/>
      <c r="F56" s="289"/>
      <c r="G56" s="89" t="s">
        <v>208</v>
      </c>
      <c r="H56" s="512">
        <v>0</v>
      </c>
      <c r="I56" s="512">
        <v>3</v>
      </c>
      <c r="J56" s="512">
        <v>1</v>
      </c>
      <c r="K56" s="512">
        <v>1</v>
      </c>
      <c r="L56" s="512">
        <v>0</v>
      </c>
      <c r="M56" s="512">
        <v>0</v>
      </c>
      <c r="N56" s="512">
        <v>0</v>
      </c>
      <c r="O56" s="502">
        <f t="shared" si="6"/>
        <v>5</v>
      </c>
      <c r="P56" s="502"/>
      <c r="Q56" s="512">
        <v>0</v>
      </c>
      <c r="R56" s="512">
        <v>0</v>
      </c>
      <c r="S56" s="512">
        <v>0</v>
      </c>
      <c r="T56" s="512">
        <v>0</v>
      </c>
      <c r="U56" s="512">
        <v>0</v>
      </c>
      <c r="V56" s="512">
        <v>0</v>
      </c>
      <c r="W56" s="512">
        <v>0</v>
      </c>
      <c r="X56" s="503">
        <f t="shared" si="20"/>
        <v>0</v>
      </c>
      <c r="Z56" s="491"/>
      <c r="AA56" s="491"/>
      <c r="AB56" s="491"/>
      <c r="AC56" s="491"/>
      <c r="AD56" s="491"/>
      <c r="AE56" s="491"/>
      <c r="AF56" s="491"/>
      <c r="AG56" s="491"/>
      <c r="AH56" s="491"/>
      <c r="AI56" s="491"/>
      <c r="AJ56" s="491"/>
      <c r="AK56" s="491"/>
      <c r="AL56" s="491"/>
      <c r="AM56" s="491"/>
      <c r="AN56" s="491"/>
      <c r="AO56" s="491"/>
      <c r="AP56" s="491"/>
    </row>
    <row r="57" spans="1:42" s="104" customFormat="1" ht="10.5" customHeight="1">
      <c r="A57" s="396">
        <v>2</v>
      </c>
      <c r="B57" s="396">
        <v>4</v>
      </c>
      <c r="C57" s="396">
        <v>7</v>
      </c>
      <c r="D57" s="396"/>
      <c r="E57" s="2212"/>
      <c r="F57" s="289"/>
      <c r="G57" s="89" t="s">
        <v>216</v>
      </c>
      <c r="H57" s="512">
        <v>0</v>
      </c>
      <c r="I57" s="512">
        <v>0</v>
      </c>
      <c r="J57" s="512">
        <v>0</v>
      </c>
      <c r="K57" s="512">
        <v>0</v>
      </c>
      <c r="L57" s="512">
        <v>0</v>
      </c>
      <c r="M57" s="512">
        <v>0</v>
      </c>
      <c r="N57" s="512">
        <v>0</v>
      </c>
      <c r="O57" s="502">
        <f t="shared" si="6"/>
        <v>0</v>
      </c>
      <c r="P57" s="502"/>
      <c r="Q57" s="512">
        <v>0</v>
      </c>
      <c r="R57" s="512">
        <v>0</v>
      </c>
      <c r="S57" s="512">
        <v>0</v>
      </c>
      <c r="T57" s="512">
        <v>0</v>
      </c>
      <c r="U57" s="512">
        <v>0</v>
      </c>
      <c r="V57" s="512">
        <v>0</v>
      </c>
      <c r="W57" s="512">
        <v>0</v>
      </c>
      <c r="X57" s="503">
        <f t="shared" si="20"/>
        <v>0</v>
      </c>
      <c r="Z57" s="491"/>
      <c r="AA57" s="491"/>
      <c r="AB57" s="491"/>
      <c r="AC57" s="491"/>
      <c r="AD57" s="491"/>
      <c r="AE57" s="491"/>
      <c r="AF57" s="491"/>
      <c r="AG57" s="491"/>
      <c r="AH57" s="491"/>
      <c r="AI57" s="491"/>
      <c r="AJ57" s="491"/>
      <c r="AK57" s="491"/>
      <c r="AL57" s="491"/>
      <c r="AM57" s="491"/>
      <c r="AN57" s="491"/>
      <c r="AO57" s="491"/>
      <c r="AP57" s="491"/>
    </row>
    <row r="58" spans="1:42" s="104" customFormat="1" ht="10.5" customHeight="1">
      <c r="A58" s="396">
        <v>2</v>
      </c>
      <c r="B58" s="396">
        <v>4</v>
      </c>
      <c r="C58" s="396">
        <v>7</v>
      </c>
      <c r="D58" s="396"/>
      <c r="E58" s="2212"/>
      <c r="F58" s="289"/>
      <c r="G58" s="89" t="s">
        <v>209</v>
      </c>
      <c r="H58" s="512">
        <v>1</v>
      </c>
      <c r="I58" s="512">
        <v>1</v>
      </c>
      <c r="J58" s="512">
        <v>1</v>
      </c>
      <c r="K58" s="512">
        <v>1</v>
      </c>
      <c r="L58" s="512">
        <v>0</v>
      </c>
      <c r="M58" s="512">
        <v>0</v>
      </c>
      <c r="N58" s="512">
        <v>0</v>
      </c>
      <c r="O58" s="502">
        <f t="shared" si="6"/>
        <v>4</v>
      </c>
      <c r="P58" s="502"/>
      <c r="Q58" s="512">
        <v>0</v>
      </c>
      <c r="R58" s="512">
        <v>0</v>
      </c>
      <c r="S58" s="512">
        <v>0</v>
      </c>
      <c r="T58" s="512">
        <v>0</v>
      </c>
      <c r="U58" s="512">
        <v>0</v>
      </c>
      <c r="V58" s="512">
        <v>0</v>
      </c>
      <c r="W58" s="512">
        <v>0</v>
      </c>
      <c r="X58" s="503">
        <f t="shared" si="20"/>
        <v>0</v>
      </c>
      <c r="Z58" s="491"/>
      <c r="AA58" s="491"/>
      <c r="AB58" s="491"/>
      <c r="AC58" s="491"/>
      <c r="AD58" s="491"/>
      <c r="AE58" s="491"/>
      <c r="AF58" s="491"/>
      <c r="AG58" s="491"/>
      <c r="AH58" s="491"/>
      <c r="AI58" s="491"/>
      <c r="AJ58" s="491"/>
      <c r="AK58" s="491"/>
      <c r="AL58" s="491"/>
      <c r="AM58" s="491"/>
      <c r="AN58" s="491"/>
      <c r="AO58" s="491"/>
      <c r="AP58" s="491"/>
    </row>
    <row r="59" spans="1:42" s="104" customFormat="1" ht="12" customHeight="1">
      <c r="A59" s="396"/>
      <c r="B59" s="396"/>
      <c r="C59" s="396"/>
      <c r="D59" s="396"/>
      <c r="E59" s="2212"/>
      <c r="F59" s="504" t="s">
        <v>35</v>
      </c>
      <c r="G59" s="89"/>
      <c r="H59" s="505">
        <f t="shared" ref="H59:N59" si="31">SUM(H60:H61)</f>
        <v>0</v>
      </c>
      <c r="I59" s="505">
        <f t="shared" si="31"/>
        <v>0</v>
      </c>
      <c r="J59" s="505">
        <f t="shared" si="31"/>
        <v>0</v>
      </c>
      <c r="K59" s="505">
        <f t="shared" si="31"/>
        <v>0</v>
      </c>
      <c r="L59" s="505">
        <f t="shared" si="31"/>
        <v>0</v>
      </c>
      <c r="M59" s="505">
        <f t="shared" si="31"/>
        <v>0</v>
      </c>
      <c r="N59" s="505">
        <f t="shared" si="31"/>
        <v>0</v>
      </c>
      <c r="O59" s="505">
        <f t="shared" si="6"/>
        <v>0</v>
      </c>
      <c r="P59" s="505"/>
      <c r="Q59" s="505">
        <f t="shared" ref="Q59:W59" si="32">SUM(Q60:Q61)</f>
        <v>0</v>
      </c>
      <c r="R59" s="505">
        <f t="shared" si="32"/>
        <v>0</v>
      </c>
      <c r="S59" s="505">
        <f t="shared" si="32"/>
        <v>0</v>
      </c>
      <c r="T59" s="505">
        <f t="shared" si="32"/>
        <v>0</v>
      </c>
      <c r="U59" s="505">
        <f t="shared" si="32"/>
        <v>0</v>
      </c>
      <c r="V59" s="505">
        <f t="shared" si="32"/>
        <v>0</v>
      </c>
      <c r="W59" s="505">
        <f t="shared" si="32"/>
        <v>0</v>
      </c>
      <c r="X59" s="498">
        <f t="shared" si="20"/>
        <v>0</v>
      </c>
      <c r="Z59" s="491"/>
      <c r="AA59" s="491"/>
      <c r="AB59" s="491"/>
      <c r="AC59" s="491"/>
      <c r="AD59" s="491"/>
      <c r="AE59" s="491"/>
      <c r="AF59" s="491"/>
      <c r="AG59" s="491"/>
      <c r="AH59" s="491"/>
      <c r="AI59" s="491"/>
      <c r="AJ59" s="491"/>
      <c r="AK59" s="491"/>
      <c r="AL59" s="491"/>
      <c r="AM59" s="491"/>
      <c r="AN59" s="491"/>
      <c r="AO59" s="491"/>
      <c r="AP59" s="491"/>
    </row>
    <row r="60" spans="1:42" s="104" customFormat="1" ht="10.5" customHeight="1">
      <c r="A60" s="396">
        <v>2</v>
      </c>
      <c r="B60" s="396">
        <v>4</v>
      </c>
      <c r="C60" s="396">
        <v>1</v>
      </c>
      <c r="D60" s="396"/>
      <c r="E60" s="2212"/>
      <c r="F60" s="287"/>
      <c r="G60" s="89" t="s">
        <v>208</v>
      </c>
      <c r="H60" s="501">
        <v>0</v>
      </c>
      <c r="I60" s="501">
        <v>0</v>
      </c>
      <c r="J60" s="501">
        <v>0</v>
      </c>
      <c r="K60" s="501">
        <v>0</v>
      </c>
      <c r="L60" s="501">
        <v>0</v>
      </c>
      <c r="M60" s="501">
        <v>0</v>
      </c>
      <c r="N60" s="501">
        <v>0</v>
      </c>
      <c r="O60" s="502">
        <f t="shared" si="6"/>
        <v>0</v>
      </c>
      <c r="P60" s="502"/>
      <c r="Q60" s="501">
        <v>0</v>
      </c>
      <c r="R60" s="501">
        <v>0</v>
      </c>
      <c r="S60" s="501">
        <v>0</v>
      </c>
      <c r="T60" s="501">
        <v>0</v>
      </c>
      <c r="U60" s="501">
        <v>0</v>
      </c>
      <c r="V60" s="501">
        <v>0</v>
      </c>
      <c r="W60" s="501">
        <v>0</v>
      </c>
      <c r="X60" s="503">
        <f t="shared" si="20"/>
        <v>0</v>
      </c>
      <c r="Z60" s="491"/>
      <c r="AA60" s="491"/>
      <c r="AB60" s="491"/>
      <c r="AC60" s="491"/>
      <c r="AD60" s="491"/>
      <c r="AE60" s="491"/>
      <c r="AF60" s="491"/>
      <c r="AG60" s="491"/>
      <c r="AH60" s="491"/>
      <c r="AI60" s="491"/>
      <c r="AJ60" s="491"/>
      <c r="AK60" s="491"/>
      <c r="AL60" s="491"/>
      <c r="AM60" s="491"/>
      <c r="AN60" s="491"/>
      <c r="AO60" s="491"/>
      <c r="AP60" s="491"/>
    </row>
    <row r="61" spans="1:42" s="104" customFormat="1" ht="10.5" customHeight="1">
      <c r="A61" s="396">
        <v>2</v>
      </c>
      <c r="B61" s="396">
        <v>4</v>
      </c>
      <c r="C61" s="396">
        <v>1</v>
      </c>
      <c r="D61" s="396"/>
      <c r="E61" s="2212"/>
      <c r="F61" s="287"/>
      <c r="G61" s="89" t="s">
        <v>209</v>
      </c>
      <c r="H61" s="501">
        <v>0</v>
      </c>
      <c r="I61" s="501">
        <v>0</v>
      </c>
      <c r="J61" s="501">
        <v>0</v>
      </c>
      <c r="K61" s="501">
        <v>0</v>
      </c>
      <c r="L61" s="501">
        <v>0</v>
      </c>
      <c r="M61" s="501">
        <v>0</v>
      </c>
      <c r="N61" s="501">
        <v>0</v>
      </c>
      <c r="O61" s="502">
        <f t="shared" si="6"/>
        <v>0</v>
      </c>
      <c r="P61" s="502"/>
      <c r="Q61" s="501">
        <v>0</v>
      </c>
      <c r="R61" s="501">
        <v>0</v>
      </c>
      <c r="S61" s="501">
        <v>0</v>
      </c>
      <c r="T61" s="501">
        <v>0</v>
      </c>
      <c r="U61" s="501">
        <v>0</v>
      </c>
      <c r="V61" s="501">
        <v>0</v>
      </c>
      <c r="W61" s="501">
        <v>0</v>
      </c>
      <c r="X61" s="503">
        <f t="shared" si="20"/>
        <v>0</v>
      </c>
      <c r="Z61" s="491"/>
      <c r="AA61" s="491"/>
      <c r="AB61" s="491"/>
      <c r="AC61" s="491"/>
      <c r="AD61" s="491"/>
      <c r="AE61" s="491"/>
      <c r="AF61" s="491"/>
      <c r="AG61" s="491"/>
      <c r="AH61" s="491"/>
      <c r="AI61" s="491"/>
      <c r="AJ61" s="491"/>
      <c r="AK61" s="491"/>
      <c r="AL61" s="491"/>
      <c r="AM61" s="491"/>
      <c r="AN61" s="491"/>
      <c r="AO61" s="491"/>
      <c r="AP61" s="491"/>
    </row>
    <row r="62" spans="1:42" s="104" customFormat="1" ht="12" customHeight="1">
      <c r="A62" s="396"/>
      <c r="B62" s="396"/>
      <c r="C62" s="396"/>
      <c r="D62" s="396"/>
      <c r="E62" s="2212"/>
      <c r="F62" s="504" t="s">
        <v>133</v>
      </c>
      <c r="G62" s="89"/>
      <c r="H62" s="505">
        <f t="shared" ref="H62:N62" si="33">SUM(H63:H65)</f>
        <v>0</v>
      </c>
      <c r="I62" s="505">
        <f t="shared" si="33"/>
        <v>0</v>
      </c>
      <c r="J62" s="505">
        <f t="shared" si="33"/>
        <v>0</v>
      </c>
      <c r="K62" s="505">
        <f t="shared" si="33"/>
        <v>0</v>
      </c>
      <c r="L62" s="505">
        <f t="shared" si="33"/>
        <v>0</v>
      </c>
      <c r="M62" s="505">
        <f t="shared" si="33"/>
        <v>0</v>
      </c>
      <c r="N62" s="505">
        <f t="shared" si="33"/>
        <v>0</v>
      </c>
      <c r="O62" s="505">
        <f t="shared" si="6"/>
        <v>0</v>
      </c>
      <c r="P62" s="505"/>
      <c r="Q62" s="505">
        <f t="shared" ref="Q62:W62" si="34">SUM(Q63:Q65)</f>
        <v>0</v>
      </c>
      <c r="R62" s="505">
        <f t="shared" si="34"/>
        <v>0</v>
      </c>
      <c r="S62" s="505">
        <f t="shared" si="34"/>
        <v>0</v>
      </c>
      <c r="T62" s="505">
        <f t="shared" si="34"/>
        <v>0</v>
      </c>
      <c r="U62" s="505">
        <f t="shared" si="34"/>
        <v>0</v>
      </c>
      <c r="V62" s="505">
        <f t="shared" si="34"/>
        <v>0</v>
      </c>
      <c r="W62" s="505">
        <f t="shared" si="34"/>
        <v>0</v>
      </c>
      <c r="X62" s="498">
        <f t="shared" si="20"/>
        <v>0</v>
      </c>
      <c r="Z62" s="491"/>
      <c r="AA62" s="491"/>
      <c r="AB62" s="491"/>
      <c r="AC62" s="491"/>
      <c r="AD62" s="491"/>
      <c r="AE62" s="491"/>
      <c r="AF62" s="491"/>
      <c r="AG62" s="491"/>
      <c r="AH62" s="491"/>
      <c r="AI62" s="491"/>
      <c r="AJ62" s="491"/>
      <c r="AK62" s="491"/>
      <c r="AL62" s="491"/>
      <c r="AM62" s="491"/>
      <c r="AN62" s="491"/>
      <c r="AO62" s="491"/>
      <c r="AP62" s="491"/>
    </row>
    <row r="63" spans="1:42" s="491" customFormat="1" ht="10.5" customHeight="1">
      <c r="A63" s="396">
        <v>2</v>
      </c>
      <c r="B63" s="396">
        <v>4</v>
      </c>
      <c r="C63" s="396">
        <v>9</v>
      </c>
      <c r="D63" s="396"/>
      <c r="E63" s="2212"/>
      <c r="F63" s="514"/>
      <c r="G63" s="89" t="s">
        <v>208</v>
      </c>
      <c r="H63" s="501">
        <v>0</v>
      </c>
      <c r="I63" s="501">
        <v>0</v>
      </c>
      <c r="J63" s="501">
        <v>0</v>
      </c>
      <c r="K63" s="501">
        <v>0</v>
      </c>
      <c r="L63" s="501">
        <v>0</v>
      </c>
      <c r="M63" s="501">
        <v>0</v>
      </c>
      <c r="N63" s="501">
        <v>0</v>
      </c>
      <c r="O63" s="502">
        <f t="shared" si="6"/>
        <v>0</v>
      </c>
      <c r="P63" s="502"/>
      <c r="Q63" s="501">
        <v>0</v>
      </c>
      <c r="R63" s="501">
        <v>0</v>
      </c>
      <c r="S63" s="501">
        <v>0</v>
      </c>
      <c r="T63" s="501">
        <v>0</v>
      </c>
      <c r="U63" s="501">
        <v>0</v>
      </c>
      <c r="V63" s="501">
        <v>0</v>
      </c>
      <c r="W63" s="501">
        <v>0</v>
      </c>
      <c r="X63" s="503">
        <f t="shared" si="20"/>
        <v>0</v>
      </c>
      <c r="Y63" s="104"/>
      <c r="Z63" s="490"/>
      <c r="AA63" s="490"/>
      <c r="AB63" s="490"/>
    </row>
    <row r="64" spans="1:42" s="104" customFormat="1" ht="10.5" customHeight="1">
      <c r="A64" s="396">
        <v>2</v>
      </c>
      <c r="B64" s="396">
        <v>4</v>
      </c>
      <c r="C64" s="396">
        <v>9</v>
      </c>
      <c r="D64" s="396"/>
      <c r="E64" s="2212"/>
      <c r="F64" s="514"/>
      <c r="G64" s="89" t="s">
        <v>209</v>
      </c>
      <c r="H64" s="501">
        <v>0</v>
      </c>
      <c r="I64" s="501">
        <v>0</v>
      </c>
      <c r="J64" s="501">
        <v>0</v>
      </c>
      <c r="K64" s="501">
        <v>0</v>
      </c>
      <c r="L64" s="501">
        <v>0</v>
      </c>
      <c r="M64" s="501">
        <v>0</v>
      </c>
      <c r="N64" s="501">
        <v>0</v>
      </c>
      <c r="O64" s="502">
        <f t="shared" si="6"/>
        <v>0</v>
      </c>
      <c r="P64" s="502"/>
      <c r="Q64" s="501">
        <v>0</v>
      </c>
      <c r="R64" s="501">
        <v>0</v>
      </c>
      <c r="S64" s="501">
        <v>0</v>
      </c>
      <c r="T64" s="501">
        <v>0</v>
      </c>
      <c r="U64" s="501">
        <v>0</v>
      </c>
      <c r="V64" s="501">
        <v>0</v>
      </c>
      <c r="W64" s="501">
        <v>0</v>
      </c>
      <c r="X64" s="503">
        <f t="shared" si="20"/>
        <v>0</v>
      </c>
      <c r="Z64" s="491"/>
      <c r="AA64" s="491"/>
      <c r="AB64" s="491"/>
      <c r="AC64" s="491"/>
      <c r="AD64" s="491"/>
      <c r="AE64" s="491"/>
      <c r="AF64" s="491"/>
      <c r="AG64" s="491"/>
      <c r="AH64" s="491"/>
      <c r="AI64" s="491"/>
      <c r="AJ64" s="491"/>
      <c r="AK64" s="491"/>
      <c r="AL64" s="491"/>
      <c r="AM64" s="491"/>
      <c r="AN64" s="491"/>
      <c r="AO64" s="491"/>
      <c r="AP64" s="491"/>
    </row>
    <row r="65" spans="1:42" s="104" customFormat="1" ht="10.5" customHeight="1">
      <c r="A65" s="396">
        <v>2</v>
      </c>
      <c r="B65" s="396">
        <v>4</v>
      </c>
      <c r="C65" s="396">
        <v>9</v>
      </c>
      <c r="D65" s="396"/>
      <c r="E65" s="2212"/>
      <c r="F65" s="514"/>
      <c r="G65" s="89" t="s">
        <v>215</v>
      </c>
      <c r="H65" s="501">
        <v>0</v>
      </c>
      <c r="I65" s="501">
        <v>0</v>
      </c>
      <c r="J65" s="501">
        <v>0</v>
      </c>
      <c r="K65" s="501">
        <v>0</v>
      </c>
      <c r="L65" s="501">
        <v>0</v>
      </c>
      <c r="M65" s="501">
        <v>0</v>
      </c>
      <c r="N65" s="501">
        <v>0</v>
      </c>
      <c r="O65" s="502">
        <f t="shared" si="6"/>
        <v>0</v>
      </c>
      <c r="P65" s="502"/>
      <c r="Q65" s="501">
        <v>0</v>
      </c>
      <c r="R65" s="501">
        <v>0</v>
      </c>
      <c r="S65" s="501">
        <v>0</v>
      </c>
      <c r="T65" s="501">
        <v>0</v>
      </c>
      <c r="U65" s="501">
        <v>0</v>
      </c>
      <c r="V65" s="501">
        <v>0</v>
      </c>
      <c r="W65" s="501">
        <v>0</v>
      </c>
      <c r="X65" s="503">
        <f t="shared" si="20"/>
        <v>0</v>
      </c>
      <c r="Z65" s="491"/>
      <c r="AA65" s="491"/>
      <c r="AB65" s="491"/>
      <c r="AC65" s="491"/>
      <c r="AD65" s="491"/>
      <c r="AE65" s="491"/>
      <c r="AF65" s="491"/>
      <c r="AG65" s="491"/>
      <c r="AH65" s="491"/>
      <c r="AI65" s="491"/>
      <c r="AJ65" s="491"/>
      <c r="AK65" s="491"/>
      <c r="AL65" s="491"/>
      <c r="AM65" s="491"/>
      <c r="AN65" s="491"/>
      <c r="AO65" s="491"/>
      <c r="AP65" s="491"/>
    </row>
    <row r="66" spans="1:42" s="104" customFormat="1" ht="12" customHeight="1">
      <c r="A66" s="396"/>
      <c r="B66" s="396"/>
      <c r="C66" s="396"/>
      <c r="D66" s="396"/>
      <c r="E66" s="2212"/>
      <c r="F66" s="509" t="s">
        <v>37</v>
      </c>
      <c r="G66" s="36"/>
      <c r="H66" s="505">
        <f>SUM(H67)</f>
        <v>0</v>
      </c>
      <c r="I66" s="505">
        <f t="shared" ref="I66:N66" si="35">SUM(I67)</f>
        <v>2</v>
      </c>
      <c r="J66" s="505">
        <f t="shared" si="35"/>
        <v>0</v>
      </c>
      <c r="K66" s="505">
        <f t="shared" si="35"/>
        <v>14</v>
      </c>
      <c r="L66" s="505">
        <f t="shared" si="35"/>
        <v>6</v>
      </c>
      <c r="M66" s="505">
        <f t="shared" si="35"/>
        <v>8</v>
      </c>
      <c r="N66" s="505">
        <f t="shared" si="35"/>
        <v>8</v>
      </c>
      <c r="O66" s="505">
        <f t="shared" si="6"/>
        <v>38</v>
      </c>
      <c r="P66" s="505"/>
      <c r="Q66" s="505">
        <f t="shared" ref="Q66:W66" si="36">SUM(Q67)</f>
        <v>0</v>
      </c>
      <c r="R66" s="505">
        <f t="shared" si="36"/>
        <v>2</v>
      </c>
      <c r="S66" s="505">
        <f t="shared" si="36"/>
        <v>0</v>
      </c>
      <c r="T66" s="505">
        <f t="shared" si="36"/>
        <v>14</v>
      </c>
      <c r="U66" s="505">
        <f t="shared" si="36"/>
        <v>5</v>
      </c>
      <c r="V66" s="505">
        <f t="shared" si="36"/>
        <v>8</v>
      </c>
      <c r="W66" s="505">
        <f t="shared" si="36"/>
        <v>7</v>
      </c>
      <c r="X66" s="498">
        <f t="shared" si="20"/>
        <v>36</v>
      </c>
      <c r="Z66" s="491"/>
      <c r="AA66" s="491"/>
      <c r="AB66" s="491"/>
      <c r="AC66" s="491"/>
      <c r="AD66" s="491"/>
      <c r="AE66" s="491"/>
      <c r="AF66" s="491"/>
      <c r="AG66" s="491"/>
      <c r="AH66" s="491"/>
      <c r="AI66" s="491"/>
      <c r="AJ66" s="491"/>
      <c r="AK66" s="491"/>
      <c r="AL66" s="491"/>
      <c r="AM66" s="491"/>
      <c r="AN66" s="491"/>
      <c r="AO66" s="491"/>
      <c r="AP66" s="491"/>
    </row>
    <row r="67" spans="1:42" s="104" customFormat="1" ht="10.5" customHeight="1">
      <c r="A67" s="396">
        <v>2</v>
      </c>
      <c r="B67" s="396">
        <v>4</v>
      </c>
      <c r="C67" s="396">
        <v>11</v>
      </c>
      <c r="D67" s="396"/>
      <c r="E67" s="2212"/>
      <c r="F67" s="287"/>
      <c r="G67" s="89" t="s">
        <v>217</v>
      </c>
      <c r="H67" s="512">
        <v>0</v>
      </c>
      <c r="I67" s="512">
        <v>2</v>
      </c>
      <c r="J67" s="512">
        <v>0</v>
      </c>
      <c r="K67" s="512">
        <v>14</v>
      </c>
      <c r="L67" s="512">
        <v>6</v>
      </c>
      <c r="M67" s="512">
        <v>8</v>
      </c>
      <c r="N67" s="512">
        <v>8</v>
      </c>
      <c r="O67" s="502">
        <f t="shared" si="6"/>
        <v>38</v>
      </c>
      <c r="P67" s="502"/>
      <c r="Q67" s="512">
        <v>0</v>
      </c>
      <c r="R67" s="512">
        <v>2</v>
      </c>
      <c r="S67" s="512">
        <v>0</v>
      </c>
      <c r="T67" s="512">
        <v>14</v>
      </c>
      <c r="U67" s="512">
        <v>5</v>
      </c>
      <c r="V67" s="512">
        <v>8</v>
      </c>
      <c r="W67" s="512">
        <v>7</v>
      </c>
      <c r="X67" s="503">
        <f t="shared" si="20"/>
        <v>36</v>
      </c>
      <c r="Z67" s="491"/>
      <c r="AA67" s="491"/>
      <c r="AB67" s="491"/>
      <c r="AC67" s="491"/>
      <c r="AD67" s="491"/>
      <c r="AE67" s="491"/>
      <c r="AF67" s="491"/>
      <c r="AG67" s="491"/>
      <c r="AH67" s="491"/>
      <c r="AI67" s="491"/>
      <c r="AJ67" s="491"/>
      <c r="AK67" s="491"/>
      <c r="AL67" s="491"/>
      <c r="AM67" s="491"/>
      <c r="AN67" s="491"/>
      <c r="AO67" s="491"/>
      <c r="AP67" s="491"/>
    </row>
    <row r="68" spans="1:42" s="104" customFormat="1" ht="12" customHeight="1">
      <c r="A68" s="396"/>
      <c r="B68" s="396"/>
      <c r="C68" s="396"/>
      <c r="D68" s="396"/>
      <c r="E68" s="2211">
        <v>1403</v>
      </c>
      <c r="F68" s="29" t="s">
        <v>39</v>
      </c>
      <c r="G68" s="123"/>
      <c r="H68" s="493">
        <f t="shared" ref="H68:N68" si="37">SUM(H69,H71,H73)</f>
        <v>4</v>
      </c>
      <c r="I68" s="493">
        <f t="shared" si="37"/>
        <v>34</v>
      </c>
      <c r="J68" s="493">
        <f t="shared" si="37"/>
        <v>20</v>
      </c>
      <c r="K68" s="493">
        <f t="shared" si="37"/>
        <v>22</v>
      </c>
      <c r="L68" s="493">
        <f t="shared" si="37"/>
        <v>9</v>
      </c>
      <c r="M68" s="493">
        <f t="shared" si="37"/>
        <v>6</v>
      </c>
      <c r="N68" s="493">
        <f t="shared" si="37"/>
        <v>13</v>
      </c>
      <c r="O68" s="493">
        <f>SUM(H68:N68)</f>
        <v>108</v>
      </c>
      <c r="P68" s="493"/>
      <c r="Q68" s="493">
        <f t="shared" ref="Q68:W68" si="38">SUM(Q69,Q71,Q73)</f>
        <v>4</v>
      </c>
      <c r="R68" s="493">
        <f t="shared" si="38"/>
        <v>34</v>
      </c>
      <c r="S68" s="493">
        <f t="shared" si="38"/>
        <v>19</v>
      </c>
      <c r="T68" s="493">
        <f t="shared" si="38"/>
        <v>22</v>
      </c>
      <c r="U68" s="493">
        <f t="shared" si="38"/>
        <v>9</v>
      </c>
      <c r="V68" s="493">
        <f t="shared" si="38"/>
        <v>6</v>
      </c>
      <c r="W68" s="493">
        <f t="shared" si="38"/>
        <v>13</v>
      </c>
      <c r="X68" s="494">
        <f t="shared" si="20"/>
        <v>107</v>
      </c>
      <c r="Z68" s="491"/>
      <c r="AA68" s="491"/>
      <c r="AB68" s="491"/>
      <c r="AC68" s="491"/>
      <c r="AD68" s="491"/>
      <c r="AE68" s="491"/>
      <c r="AF68" s="491"/>
      <c r="AG68" s="491"/>
      <c r="AH68" s="491"/>
      <c r="AI68" s="491"/>
      <c r="AJ68" s="491"/>
      <c r="AK68" s="491"/>
      <c r="AL68" s="491"/>
      <c r="AM68" s="491"/>
      <c r="AN68" s="491"/>
      <c r="AO68" s="491"/>
      <c r="AP68" s="491"/>
    </row>
    <row r="69" spans="1:42" s="104" customFormat="1" ht="12" customHeight="1">
      <c r="A69" s="396"/>
      <c r="B69" s="396"/>
      <c r="C69" s="396"/>
      <c r="D69" s="396"/>
      <c r="E69" s="2212"/>
      <c r="F69" s="509" t="s">
        <v>40</v>
      </c>
      <c r="G69" s="89"/>
      <c r="H69" s="505">
        <f t="shared" ref="H69:N69" si="39">SUM(H70:H70)</f>
        <v>2</v>
      </c>
      <c r="I69" s="505">
        <f t="shared" si="39"/>
        <v>16</v>
      </c>
      <c r="J69" s="505">
        <f t="shared" si="39"/>
        <v>7</v>
      </c>
      <c r="K69" s="505">
        <f t="shared" si="39"/>
        <v>6</v>
      </c>
      <c r="L69" s="505">
        <f t="shared" si="39"/>
        <v>1</v>
      </c>
      <c r="M69" s="505">
        <f t="shared" si="39"/>
        <v>0</v>
      </c>
      <c r="N69" s="505">
        <f t="shared" si="39"/>
        <v>0</v>
      </c>
      <c r="O69" s="505">
        <f t="shared" si="6"/>
        <v>32</v>
      </c>
      <c r="P69" s="505"/>
      <c r="Q69" s="505">
        <f t="shared" ref="Q69:W69" si="40">SUM(Q70:Q70)</f>
        <v>2</v>
      </c>
      <c r="R69" s="505">
        <f t="shared" si="40"/>
        <v>16</v>
      </c>
      <c r="S69" s="505">
        <f t="shared" si="40"/>
        <v>7</v>
      </c>
      <c r="T69" s="505">
        <f t="shared" si="40"/>
        <v>6</v>
      </c>
      <c r="U69" s="505">
        <f t="shared" si="40"/>
        <v>1</v>
      </c>
      <c r="V69" s="505">
        <f t="shared" si="40"/>
        <v>0</v>
      </c>
      <c r="W69" s="505">
        <f t="shared" si="40"/>
        <v>0</v>
      </c>
      <c r="X69" s="511">
        <f t="shared" si="20"/>
        <v>32</v>
      </c>
      <c r="Z69" s="491"/>
      <c r="AA69" s="491"/>
      <c r="AB69" s="491"/>
      <c r="AC69" s="491"/>
      <c r="AD69" s="491"/>
      <c r="AE69" s="491"/>
      <c r="AF69" s="491"/>
      <c r="AG69" s="491"/>
      <c r="AH69" s="491"/>
      <c r="AI69" s="491"/>
      <c r="AJ69" s="491"/>
      <c r="AK69" s="491"/>
      <c r="AL69" s="491"/>
      <c r="AM69" s="491"/>
      <c r="AN69" s="491"/>
      <c r="AO69" s="491"/>
      <c r="AP69" s="491"/>
    </row>
    <row r="70" spans="1:42" s="104" customFormat="1" ht="11.1" customHeight="1">
      <c r="A70" s="396">
        <v>3</v>
      </c>
      <c r="B70" s="396">
        <v>5</v>
      </c>
      <c r="C70" s="396">
        <v>11</v>
      </c>
      <c r="D70" s="396"/>
      <c r="E70" s="2212"/>
      <c r="F70" s="287"/>
      <c r="G70" s="89" t="s">
        <v>218</v>
      </c>
      <c r="H70" s="512">
        <v>2</v>
      </c>
      <c r="I70" s="512">
        <v>16</v>
      </c>
      <c r="J70" s="512">
        <v>7</v>
      </c>
      <c r="K70" s="512">
        <v>6</v>
      </c>
      <c r="L70" s="512">
        <v>1</v>
      </c>
      <c r="M70" s="512">
        <v>0</v>
      </c>
      <c r="N70" s="512">
        <v>0</v>
      </c>
      <c r="O70" s="502">
        <f t="shared" si="6"/>
        <v>32</v>
      </c>
      <c r="P70" s="502"/>
      <c r="Q70" s="512">
        <v>2</v>
      </c>
      <c r="R70" s="512">
        <v>16</v>
      </c>
      <c r="S70" s="512">
        <v>7</v>
      </c>
      <c r="T70" s="512">
        <v>6</v>
      </c>
      <c r="U70" s="512">
        <v>1</v>
      </c>
      <c r="V70" s="512">
        <v>0</v>
      </c>
      <c r="W70" s="512">
        <v>0</v>
      </c>
      <c r="X70" s="503">
        <f t="shared" si="20"/>
        <v>32</v>
      </c>
      <c r="Z70" s="491"/>
      <c r="AA70" s="491"/>
      <c r="AB70" s="491"/>
      <c r="AC70" s="491"/>
      <c r="AD70" s="491"/>
      <c r="AE70" s="491"/>
      <c r="AF70" s="491"/>
      <c r="AG70" s="491"/>
      <c r="AH70" s="491"/>
      <c r="AI70" s="491"/>
      <c r="AJ70" s="491"/>
      <c r="AK70" s="491"/>
      <c r="AL70" s="491"/>
      <c r="AM70" s="491"/>
      <c r="AN70" s="491"/>
      <c r="AO70" s="491"/>
      <c r="AP70" s="491"/>
    </row>
    <row r="71" spans="1:42" s="104" customFormat="1" ht="12" customHeight="1">
      <c r="A71" s="396"/>
      <c r="B71" s="396"/>
      <c r="C71" s="396"/>
      <c r="D71" s="396"/>
      <c r="E71" s="2212"/>
      <c r="F71" s="509" t="s">
        <v>41</v>
      </c>
      <c r="G71" s="89"/>
      <c r="H71" s="505">
        <f>SUM(H72)</f>
        <v>0</v>
      </c>
      <c r="I71" s="505">
        <f t="shared" ref="I71:N71" si="41">SUM(I72)</f>
        <v>5</v>
      </c>
      <c r="J71" s="505">
        <f t="shared" si="41"/>
        <v>5</v>
      </c>
      <c r="K71" s="505">
        <f t="shared" si="41"/>
        <v>7</v>
      </c>
      <c r="L71" s="505">
        <f t="shared" si="41"/>
        <v>1</v>
      </c>
      <c r="M71" s="505">
        <f t="shared" si="41"/>
        <v>0</v>
      </c>
      <c r="N71" s="505">
        <f t="shared" si="41"/>
        <v>0</v>
      </c>
      <c r="O71" s="505">
        <f t="shared" si="6"/>
        <v>18</v>
      </c>
      <c r="P71" s="505"/>
      <c r="Q71" s="505">
        <f t="shared" ref="Q71:W71" si="42">SUM(Q72)</f>
        <v>0</v>
      </c>
      <c r="R71" s="505">
        <f t="shared" si="42"/>
        <v>5</v>
      </c>
      <c r="S71" s="505">
        <f t="shared" si="42"/>
        <v>5</v>
      </c>
      <c r="T71" s="505">
        <f t="shared" si="42"/>
        <v>7</v>
      </c>
      <c r="U71" s="505">
        <f t="shared" si="42"/>
        <v>1</v>
      </c>
      <c r="V71" s="505">
        <f t="shared" si="42"/>
        <v>0</v>
      </c>
      <c r="W71" s="505">
        <f t="shared" si="42"/>
        <v>0</v>
      </c>
      <c r="X71" s="498">
        <f t="shared" si="20"/>
        <v>18</v>
      </c>
      <c r="Z71" s="491"/>
      <c r="AA71" s="491"/>
      <c r="AB71" s="491"/>
      <c r="AC71" s="491"/>
      <c r="AD71" s="491"/>
      <c r="AE71" s="491"/>
      <c r="AF71" s="491"/>
      <c r="AG71" s="491"/>
      <c r="AH71" s="491"/>
      <c r="AI71" s="491"/>
      <c r="AJ71" s="491"/>
      <c r="AK71" s="491"/>
      <c r="AL71" s="491"/>
      <c r="AM71" s="491"/>
      <c r="AN71" s="491"/>
      <c r="AO71" s="491"/>
      <c r="AP71" s="491"/>
    </row>
    <row r="72" spans="1:42" s="104" customFormat="1" ht="11.1" customHeight="1">
      <c r="A72" s="396">
        <v>3</v>
      </c>
      <c r="B72" s="396">
        <v>5</v>
      </c>
      <c r="C72" s="396">
        <v>8</v>
      </c>
      <c r="D72" s="396"/>
      <c r="E72" s="2212"/>
      <c r="F72" s="287"/>
      <c r="G72" s="89" t="s">
        <v>218</v>
      </c>
      <c r="H72" s="512">
        <v>0</v>
      </c>
      <c r="I72" s="512">
        <v>5</v>
      </c>
      <c r="J72" s="512">
        <v>5</v>
      </c>
      <c r="K72" s="512">
        <v>7</v>
      </c>
      <c r="L72" s="512">
        <v>1</v>
      </c>
      <c r="M72" s="512">
        <v>0</v>
      </c>
      <c r="N72" s="512">
        <v>0</v>
      </c>
      <c r="O72" s="502">
        <f t="shared" si="6"/>
        <v>18</v>
      </c>
      <c r="P72" s="502"/>
      <c r="Q72" s="512">
        <v>0</v>
      </c>
      <c r="R72" s="512">
        <v>5</v>
      </c>
      <c r="S72" s="512">
        <v>5</v>
      </c>
      <c r="T72" s="512">
        <v>7</v>
      </c>
      <c r="U72" s="512">
        <v>1</v>
      </c>
      <c r="V72" s="512">
        <v>0</v>
      </c>
      <c r="W72" s="512">
        <v>0</v>
      </c>
      <c r="X72" s="503">
        <f t="shared" si="20"/>
        <v>18</v>
      </c>
      <c r="Z72" s="491"/>
      <c r="AA72" s="491"/>
      <c r="AB72" s="491"/>
      <c r="AC72" s="491"/>
      <c r="AD72" s="491"/>
      <c r="AE72" s="491"/>
      <c r="AF72" s="491"/>
      <c r="AG72" s="491"/>
      <c r="AH72" s="491"/>
      <c r="AI72" s="491"/>
      <c r="AJ72" s="491"/>
      <c r="AK72" s="491"/>
      <c r="AL72" s="491"/>
      <c r="AM72" s="491"/>
      <c r="AN72" s="491"/>
      <c r="AO72" s="491"/>
      <c r="AP72" s="491"/>
    </row>
    <row r="73" spans="1:42" s="104" customFormat="1" ht="12" customHeight="1">
      <c r="A73" s="396"/>
      <c r="B73" s="396"/>
      <c r="C73" s="396"/>
      <c r="D73" s="396"/>
      <c r="E73" s="2212"/>
      <c r="F73" s="509" t="s">
        <v>42</v>
      </c>
      <c r="G73" s="89"/>
      <c r="H73" s="505">
        <f t="shared" ref="H73:N73" si="43">SUM(H74:H75)</f>
        <v>2</v>
      </c>
      <c r="I73" s="505">
        <f t="shared" si="43"/>
        <v>13</v>
      </c>
      <c r="J73" s="505">
        <f t="shared" si="43"/>
        <v>8</v>
      </c>
      <c r="K73" s="505">
        <f t="shared" si="43"/>
        <v>9</v>
      </c>
      <c r="L73" s="505">
        <f t="shared" si="43"/>
        <v>7</v>
      </c>
      <c r="M73" s="505">
        <f t="shared" si="43"/>
        <v>6</v>
      </c>
      <c r="N73" s="505">
        <f t="shared" si="43"/>
        <v>13</v>
      </c>
      <c r="O73" s="505">
        <f t="shared" si="6"/>
        <v>58</v>
      </c>
      <c r="P73" s="505"/>
      <c r="Q73" s="505">
        <f t="shared" ref="Q73:W73" si="44">SUM(Q74:Q75)</f>
        <v>2</v>
      </c>
      <c r="R73" s="505">
        <f t="shared" si="44"/>
        <v>13</v>
      </c>
      <c r="S73" s="505">
        <f t="shared" si="44"/>
        <v>7</v>
      </c>
      <c r="T73" s="505">
        <f t="shared" si="44"/>
        <v>9</v>
      </c>
      <c r="U73" s="505">
        <f t="shared" si="44"/>
        <v>7</v>
      </c>
      <c r="V73" s="505">
        <f t="shared" si="44"/>
        <v>6</v>
      </c>
      <c r="W73" s="505">
        <f t="shared" si="44"/>
        <v>13</v>
      </c>
      <c r="X73" s="498">
        <f t="shared" si="20"/>
        <v>57</v>
      </c>
      <c r="Z73" s="491"/>
      <c r="AA73" s="491"/>
      <c r="AB73" s="491"/>
      <c r="AC73" s="491"/>
      <c r="AD73" s="491"/>
      <c r="AE73" s="491"/>
      <c r="AF73" s="491"/>
      <c r="AG73" s="491"/>
      <c r="AH73" s="491"/>
      <c r="AI73" s="491"/>
      <c r="AJ73" s="491"/>
      <c r="AK73" s="491"/>
      <c r="AL73" s="491"/>
      <c r="AM73" s="491"/>
      <c r="AN73" s="491"/>
      <c r="AO73" s="491"/>
      <c r="AP73" s="491"/>
    </row>
    <row r="74" spans="1:42" s="104" customFormat="1" ht="11.1" customHeight="1">
      <c r="A74" s="396">
        <v>3</v>
      </c>
      <c r="B74" s="396">
        <v>5</v>
      </c>
      <c r="C74" s="396">
        <v>10</v>
      </c>
      <c r="D74" s="396"/>
      <c r="E74" s="2316"/>
      <c r="F74" s="287"/>
      <c r="G74" s="89" t="s">
        <v>218</v>
      </c>
      <c r="H74" s="512">
        <v>1</v>
      </c>
      <c r="I74" s="512">
        <v>12</v>
      </c>
      <c r="J74" s="512">
        <v>5</v>
      </c>
      <c r="K74" s="512">
        <v>7</v>
      </c>
      <c r="L74" s="512">
        <v>0</v>
      </c>
      <c r="M74" s="512">
        <v>1</v>
      </c>
      <c r="N74" s="512">
        <v>0</v>
      </c>
      <c r="O74" s="502">
        <f t="shared" si="6"/>
        <v>26</v>
      </c>
      <c r="P74" s="502"/>
      <c r="Q74" s="512">
        <v>1</v>
      </c>
      <c r="R74" s="512">
        <v>12</v>
      </c>
      <c r="S74" s="512">
        <v>4</v>
      </c>
      <c r="T74" s="512">
        <v>7</v>
      </c>
      <c r="U74" s="512">
        <v>0</v>
      </c>
      <c r="V74" s="512">
        <v>1</v>
      </c>
      <c r="W74" s="512">
        <v>0</v>
      </c>
      <c r="X74" s="503">
        <f t="shared" si="20"/>
        <v>25</v>
      </c>
      <c r="Z74" s="491"/>
      <c r="AA74" s="491"/>
      <c r="AB74" s="491"/>
      <c r="AC74" s="491"/>
      <c r="AD74" s="491"/>
      <c r="AE74" s="491"/>
      <c r="AF74" s="491"/>
      <c r="AG74" s="491"/>
      <c r="AH74" s="491"/>
      <c r="AI74" s="491"/>
      <c r="AJ74" s="491"/>
      <c r="AK74" s="491"/>
      <c r="AL74" s="491"/>
      <c r="AM74" s="491"/>
      <c r="AN74" s="491"/>
      <c r="AO74" s="491"/>
      <c r="AP74" s="491"/>
    </row>
    <row r="75" spans="1:42" s="104" customFormat="1" ht="11.1" customHeight="1">
      <c r="A75" s="396">
        <v>3</v>
      </c>
      <c r="B75" s="396">
        <v>5</v>
      </c>
      <c r="C75" s="396">
        <v>10</v>
      </c>
      <c r="D75" s="396"/>
      <c r="E75" s="2274"/>
      <c r="F75" s="515"/>
      <c r="G75" s="516" t="s">
        <v>219</v>
      </c>
      <c r="H75" s="517">
        <v>1</v>
      </c>
      <c r="I75" s="517">
        <v>1</v>
      </c>
      <c r="J75" s="517">
        <v>3</v>
      </c>
      <c r="K75" s="517">
        <v>2</v>
      </c>
      <c r="L75" s="517">
        <v>7</v>
      </c>
      <c r="M75" s="517">
        <v>5</v>
      </c>
      <c r="N75" s="517">
        <v>13</v>
      </c>
      <c r="O75" s="518">
        <f t="shared" si="6"/>
        <v>32</v>
      </c>
      <c r="P75" s="518"/>
      <c r="Q75" s="517">
        <v>1</v>
      </c>
      <c r="R75" s="517">
        <v>1</v>
      </c>
      <c r="S75" s="517">
        <v>3</v>
      </c>
      <c r="T75" s="517">
        <v>2</v>
      </c>
      <c r="U75" s="517">
        <v>7</v>
      </c>
      <c r="V75" s="517">
        <v>5</v>
      </c>
      <c r="W75" s="517">
        <v>13</v>
      </c>
      <c r="X75" s="519">
        <f t="shared" si="20"/>
        <v>32</v>
      </c>
      <c r="Z75" s="491"/>
      <c r="AA75" s="491"/>
      <c r="AB75" s="491"/>
      <c r="AC75" s="491"/>
      <c r="AD75" s="491"/>
      <c r="AE75" s="491"/>
      <c r="AF75" s="491"/>
      <c r="AG75" s="491"/>
      <c r="AH75" s="491"/>
      <c r="AI75" s="491"/>
      <c r="AJ75" s="491"/>
      <c r="AK75" s="491"/>
      <c r="AL75" s="491"/>
      <c r="AM75" s="491"/>
      <c r="AN75" s="491"/>
      <c r="AO75" s="491"/>
      <c r="AP75" s="491"/>
    </row>
    <row r="76" spans="1:42" s="104" customFormat="1" ht="12" customHeight="1">
      <c r="A76" s="396"/>
      <c r="B76" s="396"/>
      <c r="C76" s="396"/>
      <c r="D76" s="396"/>
      <c r="H76" s="520"/>
      <c r="I76" s="520"/>
      <c r="J76" s="520"/>
      <c r="K76" s="520"/>
      <c r="L76" s="520"/>
      <c r="M76" s="520"/>
      <c r="N76" s="520"/>
      <c r="O76" s="520"/>
      <c r="P76" s="520"/>
      <c r="Q76" s="520"/>
      <c r="R76" s="520"/>
      <c r="S76" s="520"/>
      <c r="T76" s="520"/>
      <c r="U76" s="520"/>
      <c r="V76" s="520"/>
      <c r="W76" s="2317" t="s">
        <v>220</v>
      </c>
      <c r="X76" s="2317"/>
      <c r="Z76" s="491"/>
      <c r="AA76" s="491"/>
      <c r="AB76" s="491"/>
      <c r="AC76" s="491"/>
      <c r="AD76" s="491"/>
      <c r="AE76" s="491"/>
      <c r="AF76" s="491"/>
      <c r="AG76" s="491"/>
      <c r="AH76" s="491"/>
      <c r="AI76" s="491"/>
      <c r="AJ76" s="491"/>
      <c r="AK76" s="491"/>
      <c r="AL76" s="491"/>
      <c r="AM76" s="491"/>
      <c r="AN76" s="491"/>
      <c r="AO76" s="491"/>
      <c r="AP76" s="491"/>
    </row>
    <row r="77" spans="1:42" s="104" customFormat="1" ht="12" customHeight="1" thickBot="1">
      <c r="A77" s="396"/>
      <c r="B77" s="396"/>
      <c r="C77" s="396"/>
      <c r="D77" s="396"/>
      <c r="E77" s="521"/>
      <c r="F77" s="521"/>
      <c r="G77" s="521"/>
      <c r="H77" s="482"/>
      <c r="I77" s="482"/>
      <c r="J77" s="482"/>
      <c r="K77" s="482"/>
      <c r="L77" s="482"/>
      <c r="M77" s="482"/>
      <c r="N77" s="482"/>
      <c r="O77" s="482"/>
      <c r="P77" s="482"/>
      <c r="Q77" s="482"/>
      <c r="R77" s="482"/>
      <c r="S77" s="482"/>
      <c r="T77" s="482"/>
      <c r="U77" s="482"/>
      <c r="V77" s="482"/>
      <c r="W77" s="482"/>
      <c r="X77" s="522" t="s">
        <v>221</v>
      </c>
      <c r="Z77" s="491"/>
      <c r="AA77" s="491"/>
      <c r="AB77" s="491"/>
      <c r="AC77" s="491"/>
      <c r="AD77" s="491"/>
      <c r="AE77" s="491"/>
      <c r="AF77" s="491"/>
      <c r="AG77" s="491"/>
      <c r="AH77" s="491"/>
      <c r="AI77" s="491"/>
      <c r="AJ77" s="491"/>
      <c r="AK77" s="491"/>
      <c r="AL77" s="491"/>
      <c r="AM77" s="491"/>
      <c r="AN77" s="491"/>
      <c r="AO77" s="491"/>
      <c r="AP77" s="491"/>
    </row>
    <row r="78" spans="1:42" s="104" customFormat="1" ht="11.25" customHeight="1">
      <c r="A78" s="396"/>
      <c r="B78" s="396"/>
      <c r="C78" s="396"/>
      <c r="D78" s="396"/>
      <c r="E78" s="2263" t="s">
        <v>2</v>
      </c>
      <c r="F78" s="2220" t="s">
        <v>184</v>
      </c>
      <c r="G78" s="2220"/>
      <c r="H78" s="523"/>
      <c r="I78" s="524"/>
      <c r="J78" s="524"/>
      <c r="K78" s="524" t="s">
        <v>185</v>
      </c>
      <c r="L78" s="524"/>
      <c r="M78" s="524"/>
      <c r="N78" s="524"/>
      <c r="O78" s="524"/>
      <c r="P78" s="525"/>
      <c r="Q78" s="526"/>
      <c r="R78" s="524"/>
      <c r="S78" s="524"/>
      <c r="T78" s="524"/>
      <c r="U78" s="524" t="s">
        <v>186</v>
      </c>
      <c r="V78" s="524"/>
      <c r="W78" s="527"/>
      <c r="X78" s="528"/>
      <c r="Z78" s="491"/>
      <c r="AA78" s="491"/>
      <c r="AB78" s="491"/>
      <c r="AC78" s="491"/>
      <c r="AD78" s="491"/>
      <c r="AE78" s="491"/>
      <c r="AF78" s="491"/>
      <c r="AG78" s="491"/>
      <c r="AH78" s="491"/>
      <c r="AI78" s="491"/>
      <c r="AJ78" s="491"/>
      <c r="AK78" s="491"/>
      <c r="AL78" s="491"/>
      <c r="AM78" s="491"/>
      <c r="AN78" s="491"/>
      <c r="AO78" s="491"/>
      <c r="AP78" s="491"/>
    </row>
    <row r="79" spans="1:42" s="104" customFormat="1" ht="33.75">
      <c r="A79" s="396"/>
      <c r="B79" s="396"/>
      <c r="C79" s="396"/>
      <c r="D79" s="396"/>
      <c r="E79" s="2218"/>
      <c r="F79" s="2221"/>
      <c r="G79" s="2221"/>
      <c r="H79" s="486" t="s">
        <v>187</v>
      </c>
      <c r="I79" s="486">
        <v>18</v>
      </c>
      <c r="J79" s="486">
        <v>19</v>
      </c>
      <c r="K79" s="486" t="s">
        <v>188</v>
      </c>
      <c r="L79" s="486" t="s">
        <v>189</v>
      </c>
      <c r="M79" s="486" t="s">
        <v>190</v>
      </c>
      <c r="N79" s="486" t="s">
        <v>191</v>
      </c>
      <c r="O79" s="486" t="s">
        <v>8</v>
      </c>
      <c r="P79" s="487"/>
      <c r="Q79" s="486" t="s">
        <v>187</v>
      </c>
      <c r="R79" s="486">
        <v>18</v>
      </c>
      <c r="S79" s="486">
        <v>19</v>
      </c>
      <c r="T79" s="486" t="s">
        <v>188</v>
      </c>
      <c r="U79" s="486" t="s">
        <v>189</v>
      </c>
      <c r="V79" s="486" t="s">
        <v>190</v>
      </c>
      <c r="W79" s="486" t="s">
        <v>191</v>
      </c>
      <c r="X79" s="529" t="s">
        <v>8</v>
      </c>
      <c r="Z79" s="491"/>
      <c r="AA79" s="491"/>
      <c r="AB79" s="491"/>
      <c r="AC79" s="491"/>
      <c r="AD79" s="491"/>
      <c r="AE79" s="491"/>
      <c r="AF79" s="491"/>
      <c r="AG79" s="491"/>
      <c r="AH79" s="491"/>
      <c r="AI79" s="491"/>
      <c r="AJ79" s="491"/>
      <c r="AK79" s="491"/>
      <c r="AL79" s="491"/>
      <c r="AM79" s="491"/>
      <c r="AN79" s="491"/>
      <c r="AO79" s="491"/>
      <c r="AP79" s="491"/>
    </row>
    <row r="80" spans="1:42" s="104" customFormat="1" ht="12" customHeight="1">
      <c r="A80" s="396"/>
      <c r="B80" s="396"/>
      <c r="C80" s="396"/>
      <c r="D80" s="396"/>
      <c r="E80" s="2204">
        <v>1404</v>
      </c>
      <c r="F80" s="29" t="s">
        <v>43</v>
      </c>
      <c r="G80" s="123"/>
      <c r="H80" s="530">
        <f>SUM(H81,H85)</f>
        <v>22</v>
      </c>
      <c r="I80" s="530">
        <f>SUM(I81,I85)</f>
        <v>214</v>
      </c>
      <c r="J80" s="530">
        <f t="shared" ref="J80:W80" si="45">SUM(J81,J85)</f>
        <v>64</v>
      </c>
      <c r="K80" s="530">
        <f t="shared" si="45"/>
        <v>60</v>
      </c>
      <c r="L80" s="530">
        <f t="shared" si="45"/>
        <v>2</v>
      </c>
      <c r="M80" s="530">
        <f t="shared" si="45"/>
        <v>0</v>
      </c>
      <c r="N80" s="530">
        <f t="shared" si="45"/>
        <v>0</v>
      </c>
      <c r="O80" s="530">
        <f t="shared" ref="O80:O104" si="46">SUM(H80:N80)</f>
        <v>362</v>
      </c>
      <c r="P80" s="530"/>
      <c r="Q80" s="530">
        <f t="shared" si="45"/>
        <v>22</v>
      </c>
      <c r="R80" s="530">
        <f t="shared" si="45"/>
        <v>211</v>
      </c>
      <c r="S80" s="530">
        <f t="shared" si="45"/>
        <v>60</v>
      </c>
      <c r="T80" s="530">
        <f t="shared" si="45"/>
        <v>58</v>
      </c>
      <c r="U80" s="530">
        <f t="shared" si="45"/>
        <v>2</v>
      </c>
      <c r="V80" s="530">
        <f t="shared" si="45"/>
        <v>0</v>
      </c>
      <c r="W80" s="530">
        <f t="shared" si="45"/>
        <v>0</v>
      </c>
      <c r="X80" s="531">
        <f>SUM(P80:W80)</f>
        <v>353</v>
      </c>
      <c r="Z80" s="491"/>
      <c r="AA80" s="491"/>
      <c r="AB80" s="491"/>
      <c r="AC80" s="491"/>
      <c r="AD80" s="491"/>
      <c r="AE80" s="491"/>
      <c r="AF80" s="491"/>
      <c r="AG80" s="491"/>
      <c r="AH80" s="491"/>
      <c r="AI80" s="491"/>
      <c r="AJ80" s="491"/>
      <c r="AK80" s="491"/>
      <c r="AL80" s="491"/>
      <c r="AM80" s="491"/>
      <c r="AN80" s="491"/>
      <c r="AO80" s="491"/>
      <c r="AP80" s="491"/>
    </row>
    <row r="81" spans="1:42" s="104" customFormat="1" ht="12" customHeight="1">
      <c r="A81" s="396"/>
      <c r="B81" s="396"/>
      <c r="C81" s="396"/>
      <c r="D81" s="396"/>
      <c r="E81" s="2205"/>
      <c r="F81" s="504" t="s">
        <v>128</v>
      </c>
      <c r="G81" s="89"/>
      <c r="H81" s="505">
        <f t="shared" ref="H81:N81" si="47">SUM(H82:H84)</f>
        <v>11</v>
      </c>
      <c r="I81" s="505">
        <f t="shared" si="47"/>
        <v>106</v>
      </c>
      <c r="J81" s="505">
        <f t="shared" si="47"/>
        <v>31</v>
      </c>
      <c r="K81" s="505">
        <f t="shared" si="47"/>
        <v>32</v>
      </c>
      <c r="L81" s="505">
        <f t="shared" si="47"/>
        <v>1</v>
      </c>
      <c r="M81" s="505">
        <f t="shared" si="47"/>
        <v>0</v>
      </c>
      <c r="N81" s="505">
        <f t="shared" si="47"/>
        <v>0</v>
      </c>
      <c r="O81" s="505">
        <f t="shared" si="46"/>
        <v>181</v>
      </c>
      <c r="P81" s="505"/>
      <c r="Q81" s="505">
        <f>SUM(Q82:Q84)</f>
        <v>11</v>
      </c>
      <c r="R81" s="505">
        <f t="shared" ref="R81:W81" si="48">SUM(R82:R84)</f>
        <v>105</v>
      </c>
      <c r="S81" s="505">
        <f t="shared" si="48"/>
        <v>29</v>
      </c>
      <c r="T81" s="505">
        <f t="shared" si="48"/>
        <v>31</v>
      </c>
      <c r="U81" s="505">
        <f t="shared" si="48"/>
        <v>1</v>
      </c>
      <c r="V81" s="505">
        <f t="shared" si="48"/>
        <v>0</v>
      </c>
      <c r="W81" s="505">
        <f t="shared" si="48"/>
        <v>0</v>
      </c>
      <c r="X81" s="498">
        <f>SUM(Q81:W81)</f>
        <v>177</v>
      </c>
      <c r="Z81" s="491"/>
      <c r="AA81" s="491"/>
      <c r="AB81" s="491"/>
      <c r="AC81" s="491"/>
      <c r="AD81" s="491"/>
      <c r="AE81" s="491"/>
      <c r="AF81" s="491"/>
      <c r="AG81" s="491"/>
      <c r="AH81" s="491"/>
      <c r="AI81" s="491"/>
      <c r="AJ81" s="491"/>
      <c r="AK81" s="491"/>
      <c r="AL81" s="491"/>
      <c r="AM81" s="491"/>
      <c r="AN81" s="491"/>
      <c r="AO81" s="491"/>
      <c r="AP81" s="491"/>
    </row>
    <row r="82" spans="1:42" s="104" customFormat="1" ht="11.1" customHeight="1">
      <c r="A82" s="396">
        <v>4</v>
      </c>
      <c r="B82" s="396">
        <v>6</v>
      </c>
      <c r="C82" s="396">
        <v>11</v>
      </c>
      <c r="D82" s="396"/>
      <c r="E82" s="2206"/>
      <c r="F82" s="289"/>
      <c r="G82" s="89" t="s">
        <v>222</v>
      </c>
      <c r="H82" s="512">
        <v>11</v>
      </c>
      <c r="I82" s="512">
        <v>106</v>
      </c>
      <c r="J82" s="512">
        <v>31</v>
      </c>
      <c r="K82" s="512">
        <v>32</v>
      </c>
      <c r="L82" s="512">
        <v>1</v>
      </c>
      <c r="M82" s="512">
        <v>0</v>
      </c>
      <c r="N82" s="512">
        <v>0</v>
      </c>
      <c r="O82" s="502">
        <f t="shared" si="46"/>
        <v>181</v>
      </c>
      <c r="P82" s="502"/>
      <c r="Q82" s="512">
        <v>11</v>
      </c>
      <c r="R82" s="512">
        <v>105</v>
      </c>
      <c r="S82" s="512">
        <v>29</v>
      </c>
      <c r="T82" s="512">
        <v>31</v>
      </c>
      <c r="U82" s="512">
        <v>1</v>
      </c>
      <c r="V82" s="512">
        <v>0</v>
      </c>
      <c r="W82" s="512">
        <v>0</v>
      </c>
      <c r="X82" s="503">
        <f>SUM(Q82:W82)</f>
        <v>177</v>
      </c>
      <c r="Z82" s="491"/>
      <c r="AA82" s="491"/>
      <c r="AB82" s="491"/>
      <c r="AC82" s="491"/>
      <c r="AD82" s="491"/>
      <c r="AE82" s="491"/>
      <c r="AF82" s="491"/>
      <c r="AG82" s="491"/>
      <c r="AH82" s="491"/>
      <c r="AI82" s="491"/>
      <c r="AJ82" s="491"/>
      <c r="AK82" s="491"/>
      <c r="AL82" s="491"/>
      <c r="AM82" s="491"/>
      <c r="AN82" s="491"/>
      <c r="AO82" s="491"/>
      <c r="AP82" s="491"/>
    </row>
    <row r="83" spans="1:42" s="104" customFormat="1" ht="11.1" customHeight="1">
      <c r="A83" s="396">
        <v>4</v>
      </c>
      <c r="B83" s="396">
        <v>6</v>
      </c>
      <c r="C83" s="396">
        <v>11</v>
      </c>
      <c r="D83" s="396"/>
      <c r="E83" s="2206"/>
      <c r="F83" s="289"/>
      <c r="G83" s="89" t="s">
        <v>223</v>
      </c>
      <c r="H83" s="512">
        <v>0</v>
      </c>
      <c r="I83" s="512">
        <v>0</v>
      </c>
      <c r="J83" s="512">
        <v>0</v>
      </c>
      <c r="K83" s="512">
        <v>0</v>
      </c>
      <c r="L83" s="512">
        <v>0</v>
      </c>
      <c r="M83" s="512">
        <v>0</v>
      </c>
      <c r="N83" s="512">
        <v>0</v>
      </c>
      <c r="O83" s="502">
        <f t="shared" si="46"/>
        <v>0</v>
      </c>
      <c r="P83" s="502"/>
      <c r="Q83" s="512">
        <v>0</v>
      </c>
      <c r="R83" s="512">
        <v>0</v>
      </c>
      <c r="S83" s="512">
        <v>0</v>
      </c>
      <c r="T83" s="512">
        <v>0</v>
      </c>
      <c r="U83" s="512">
        <v>0</v>
      </c>
      <c r="V83" s="512">
        <v>0</v>
      </c>
      <c r="W83" s="512">
        <v>0</v>
      </c>
      <c r="X83" s="503">
        <f>SUM(Q83:W83)</f>
        <v>0</v>
      </c>
      <c r="Z83" s="491"/>
      <c r="AA83" s="491"/>
      <c r="AB83" s="491"/>
      <c r="AC83" s="491"/>
      <c r="AD83" s="491"/>
      <c r="AE83" s="491"/>
      <c r="AF83" s="491"/>
      <c r="AG83" s="491"/>
      <c r="AH83" s="491"/>
      <c r="AI83" s="491"/>
      <c r="AJ83" s="491"/>
      <c r="AK83" s="491"/>
      <c r="AL83" s="491"/>
      <c r="AM83" s="491"/>
      <c r="AN83" s="491"/>
      <c r="AO83" s="491"/>
      <c r="AP83" s="491"/>
    </row>
    <row r="84" spans="1:42" s="104" customFormat="1" ht="10.5" customHeight="1">
      <c r="A84" s="396">
        <v>4</v>
      </c>
      <c r="B84" s="396">
        <v>6</v>
      </c>
      <c r="C84" s="396">
        <v>11</v>
      </c>
      <c r="D84" s="396"/>
      <c r="E84" s="2206"/>
      <c r="F84" s="289"/>
      <c r="G84" s="89" t="s">
        <v>224</v>
      </c>
      <c r="H84" s="512">
        <v>0</v>
      </c>
      <c r="I84" s="512">
        <v>0</v>
      </c>
      <c r="J84" s="512">
        <v>0</v>
      </c>
      <c r="K84" s="512">
        <v>0</v>
      </c>
      <c r="L84" s="512">
        <v>0</v>
      </c>
      <c r="M84" s="512">
        <v>0</v>
      </c>
      <c r="N84" s="512">
        <v>0</v>
      </c>
      <c r="O84" s="502">
        <f t="shared" si="46"/>
        <v>0</v>
      </c>
      <c r="P84" s="502"/>
      <c r="Q84" s="512">
        <v>0</v>
      </c>
      <c r="R84" s="512">
        <v>0</v>
      </c>
      <c r="S84" s="512">
        <v>0</v>
      </c>
      <c r="T84" s="512">
        <v>0</v>
      </c>
      <c r="U84" s="512">
        <v>0</v>
      </c>
      <c r="V84" s="512">
        <v>0</v>
      </c>
      <c r="W84" s="512">
        <v>0</v>
      </c>
      <c r="X84" s="503">
        <f>SUM(Q84:W84)</f>
        <v>0</v>
      </c>
      <c r="Z84" s="491"/>
      <c r="AA84" s="491"/>
      <c r="AB84" s="491"/>
      <c r="AC84" s="491"/>
      <c r="AD84" s="491"/>
      <c r="AE84" s="491"/>
      <c r="AF84" s="491"/>
      <c r="AG84" s="491"/>
      <c r="AH84" s="491"/>
      <c r="AI84" s="491"/>
      <c r="AJ84" s="491"/>
      <c r="AK84" s="491"/>
      <c r="AL84" s="491"/>
      <c r="AM84" s="491"/>
      <c r="AN84" s="491"/>
      <c r="AO84" s="491"/>
      <c r="AP84" s="491"/>
    </row>
    <row r="85" spans="1:42" s="104" customFormat="1" ht="12" customHeight="1">
      <c r="A85" s="396"/>
      <c r="B85" s="396"/>
      <c r="C85" s="396"/>
      <c r="D85" s="396"/>
      <c r="E85" s="2205"/>
      <c r="F85" s="504" t="s">
        <v>45</v>
      </c>
      <c r="G85" s="89"/>
      <c r="H85" s="505">
        <f>SUM(H86)</f>
        <v>11</v>
      </c>
      <c r="I85" s="505">
        <f>SUM(I86)</f>
        <v>108</v>
      </c>
      <c r="J85" s="505">
        <f t="shared" ref="J85:W85" si="49">SUM(J86)</f>
        <v>33</v>
      </c>
      <c r="K85" s="505">
        <f t="shared" si="49"/>
        <v>28</v>
      </c>
      <c r="L85" s="505">
        <f t="shared" si="49"/>
        <v>1</v>
      </c>
      <c r="M85" s="505">
        <f t="shared" si="49"/>
        <v>0</v>
      </c>
      <c r="N85" s="505">
        <f t="shared" si="49"/>
        <v>0</v>
      </c>
      <c r="O85" s="505">
        <f t="shared" si="46"/>
        <v>181</v>
      </c>
      <c r="P85" s="505"/>
      <c r="Q85" s="505">
        <f t="shared" si="49"/>
        <v>11</v>
      </c>
      <c r="R85" s="505">
        <f t="shared" si="49"/>
        <v>106</v>
      </c>
      <c r="S85" s="505">
        <f t="shared" si="49"/>
        <v>31</v>
      </c>
      <c r="T85" s="505">
        <f t="shared" si="49"/>
        <v>27</v>
      </c>
      <c r="U85" s="505">
        <f t="shared" si="49"/>
        <v>1</v>
      </c>
      <c r="V85" s="505">
        <f t="shared" si="49"/>
        <v>0</v>
      </c>
      <c r="W85" s="505">
        <f t="shared" si="49"/>
        <v>0</v>
      </c>
      <c r="X85" s="498">
        <f>SUM(P85:W85)</f>
        <v>176</v>
      </c>
      <c r="AB85" s="491"/>
      <c r="AC85" s="491"/>
      <c r="AD85" s="491"/>
      <c r="AE85" s="491"/>
      <c r="AF85" s="491"/>
      <c r="AG85" s="491"/>
      <c r="AH85" s="491"/>
      <c r="AI85" s="491"/>
      <c r="AJ85" s="491"/>
      <c r="AK85" s="491"/>
      <c r="AL85" s="491"/>
      <c r="AM85" s="491"/>
      <c r="AN85" s="491"/>
      <c r="AO85" s="491"/>
      <c r="AP85" s="491"/>
    </row>
    <row r="86" spans="1:42" s="104" customFormat="1" ht="11.1" customHeight="1">
      <c r="A86" s="396">
        <v>4</v>
      </c>
      <c r="B86" s="396">
        <v>6</v>
      </c>
      <c r="C86" s="396">
        <v>11</v>
      </c>
      <c r="D86" s="396"/>
      <c r="E86" s="2206"/>
      <c r="F86" s="289"/>
      <c r="G86" s="89" t="s">
        <v>225</v>
      </c>
      <c r="H86" s="512">
        <v>11</v>
      </c>
      <c r="I86" s="512">
        <v>108</v>
      </c>
      <c r="J86" s="512">
        <v>33</v>
      </c>
      <c r="K86" s="512">
        <v>28</v>
      </c>
      <c r="L86" s="512">
        <v>1</v>
      </c>
      <c r="M86" s="512">
        <v>0</v>
      </c>
      <c r="N86" s="512">
        <v>0</v>
      </c>
      <c r="O86" s="502">
        <f t="shared" si="46"/>
        <v>181</v>
      </c>
      <c r="P86" s="502"/>
      <c r="Q86" s="512">
        <v>11</v>
      </c>
      <c r="R86" s="512">
        <v>106</v>
      </c>
      <c r="S86" s="512">
        <v>31</v>
      </c>
      <c r="T86" s="512">
        <v>27</v>
      </c>
      <c r="U86" s="512">
        <v>1</v>
      </c>
      <c r="V86" s="512">
        <v>0</v>
      </c>
      <c r="W86" s="512">
        <v>0</v>
      </c>
      <c r="X86" s="503">
        <f>SUM(P86:W86)</f>
        <v>176</v>
      </c>
      <c r="AB86" s="491"/>
      <c r="AC86" s="491"/>
      <c r="AD86" s="491"/>
      <c r="AE86" s="491"/>
      <c r="AF86" s="491"/>
      <c r="AG86" s="491"/>
      <c r="AH86" s="491"/>
      <c r="AI86" s="491"/>
      <c r="AJ86" s="491"/>
      <c r="AK86" s="491"/>
      <c r="AL86" s="491"/>
      <c r="AM86" s="491"/>
      <c r="AN86" s="491"/>
      <c r="AO86" s="491"/>
      <c r="AP86" s="491"/>
    </row>
    <row r="87" spans="1:42" s="104" customFormat="1" ht="12" customHeight="1">
      <c r="A87" s="396"/>
      <c r="B87" s="374"/>
      <c r="C87" s="396"/>
      <c r="D87" s="396"/>
      <c r="E87" s="2211">
        <v>1405</v>
      </c>
      <c r="F87" s="13" t="s">
        <v>46</v>
      </c>
      <c r="G87" s="14"/>
      <c r="H87" s="530">
        <f t="shared" ref="H87:N87" si="50">SUM(H88,H93,H100,H102)</f>
        <v>15</v>
      </c>
      <c r="I87" s="530">
        <f>SUM(I88,I93,I100,I102)</f>
        <v>122</v>
      </c>
      <c r="J87" s="530">
        <f t="shared" si="50"/>
        <v>62</v>
      </c>
      <c r="K87" s="530">
        <f t="shared" si="50"/>
        <v>97</v>
      </c>
      <c r="L87" s="530">
        <f t="shared" si="50"/>
        <v>16</v>
      </c>
      <c r="M87" s="530">
        <f t="shared" si="50"/>
        <v>5</v>
      </c>
      <c r="N87" s="530">
        <f t="shared" si="50"/>
        <v>15</v>
      </c>
      <c r="O87" s="530">
        <f t="shared" si="46"/>
        <v>332</v>
      </c>
      <c r="P87" s="530"/>
      <c r="Q87" s="530">
        <f t="shared" ref="Q87:W87" si="51">SUM(Q88,Q93,Q100,Q102)</f>
        <v>15</v>
      </c>
      <c r="R87" s="530">
        <f t="shared" si="51"/>
        <v>113</v>
      </c>
      <c r="S87" s="530">
        <f t="shared" si="51"/>
        <v>58</v>
      </c>
      <c r="T87" s="530">
        <f t="shared" si="51"/>
        <v>96</v>
      </c>
      <c r="U87" s="530">
        <f t="shared" si="51"/>
        <v>16</v>
      </c>
      <c r="V87" s="530">
        <f t="shared" si="51"/>
        <v>5</v>
      </c>
      <c r="W87" s="530">
        <f t="shared" si="51"/>
        <v>15</v>
      </c>
      <c r="X87" s="531">
        <f>SUM(Q87:W87)</f>
        <v>318</v>
      </c>
      <c r="Y87" s="532"/>
      <c r="AB87" s="491"/>
      <c r="AC87" s="491"/>
      <c r="AD87" s="491"/>
      <c r="AE87" s="491"/>
      <c r="AF87" s="491"/>
      <c r="AG87" s="491"/>
      <c r="AH87" s="491"/>
      <c r="AI87" s="491"/>
      <c r="AJ87" s="491"/>
      <c r="AK87" s="491"/>
      <c r="AL87" s="491"/>
      <c r="AM87" s="491"/>
      <c r="AN87" s="491"/>
      <c r="AO87" s="491"/>
      <c r="AP87" s="491"/>
    </row>
    <row r="88" spans="1:42" s="104" customFormat="1" ht="12" customHeight="1">
      <c r="A88" s="396"/>
      <c r="B88" s="396"/>
      <c r="C88" s="396"/>
      <c r="D88" s="396"/>
      <c r="E88" s="2212"/>
      <c r="F88" s="504" t="s">
        <v>47</v>
      </c>
      <c r="G88" s="89"/>
      <c r="H88" s="533">
        <f t="shared" ref="H88:N88" si="52">SUM(H89:H92)</f>
        <v>1</v>
      </c>
      <c r="I88" s="533">
        <f>SUM(I89:I92)</f>
        <v>17</v>
      </c>
      <c r="J88" s="533">
        <f t="shared" si="52"/>
        <v>6</v>
      </c>
      <c r="K88" s="533">
        <f t="shared" si="52"/>
        <v>17</v>
      </c>
      <c r="L88" s="533">
        <f t="shared" si="52"/>
        <v>4</v>
      </c>
      <c r="M88" s="533">
        <f t="shared" si="52"/>
        <v>0</v>
      </c>
      <c r="N88" s="533">
        <f t="shared" si="52"/>
        <v>0</v>
      </c>
      <c r="O88" s="533">
        <f t="shared" si="46"/>
        <v>45</v>
      </c>
      <c r="P88" s="533"/>
      <c r="Q88" s="533">
        <f t="shared" ref="Q88:W88" si="53">SUM(Q89:Q92)</f>
        <v>1</v>
      </c>
      <c r="R88" s="533">
        <f t="shared" si="53"/>
        <v>15</v>
      </c>
      <c r="S88" s="533">
        <f t="shared" si="53"/>
        <v>6</v>
      </c>
      <c r="T88" s="533">
        <f t="shared" si="53"/>
        <v>16</v>
      </c>
      <c r="U88" s="533">
        <f t="shared" si="53"/>
        <v>4</v>
      </c>
      <c r="V88" s="533">
        <f t="shared" si="53"/>
        <v>0</v>
      </c>
      <c r="W88" s="533">
        <f t="shared" si="53"/>
        <v>0</v>
      </c>
      <c r="X88" s="534">
        <f>SUM(P88:W88)</f>
        <v>42</v>
      </c>
      <c r="AB88" s="491"/>
      <c r="AC88" s="491"/>
      <c r="AD88" s="491"/>
      <c r="AE88" s="491"/>
      <c r="AF88" s="491"/>
      <c r="AG88" s="491"/>
      <c r="AH88" s="491"/>
      <c r="AI88" s="491"/>
      <c r="AJ88" s="491"/>
      <c r="AK88" s="491"/>
      <c r="AL88" s="491"/>
      <c r="AM88" s="491"/>
      <c r="AN88" s="491"/>
      <c r="AO88" s="491"/>
      <c r="AP88" s="491"/>
    </row>
    <row r="89" spans="1:42" s="537" customFormat="1" ht="10.5" customHeight="1">
      <c r="A89" s="396">
        <v>5</v>
      </c>
      <c r="B89" s="396">
        <v>4</v>
      </c>
      <c r="C89" s="396">
        <v>8</v>
      </c>
      <c r="D89" s="396"/>
      <c r="E89" s="2212"/>
      <c r="F89" s="287"/>
      <c r="G89" s="89" t="s">
        <v>226</v>
      </c>
      <c r="H89" s="512">
        <v>0</v>
      </c>
      <c r="I89" s="512">
        <v>1</v>
      </c>
      <c r="J89" s="512">
        <v>0</v>
      </c>
      <c r="K89" s="512">
        <v>7</v>
      </c>
      <c r="L89" s="512">
        <v>3</v>
      </c>
      <c r="M89" s="512">
        <v>0</v>
      </c>
      <c r="N89" s="512">
        <v>0</v>
      </c>
      <c r="O89" s="535">
        <f t="shared" si="46"/>
        <v>11</v>
      </c>
      <c r="P89" s="535"/>
      <c r="Q89" s="512">
        <v>0</v>
      </c>
      <c r="R89" s="512">
        <v>1</v>
      </c>
      <c r="S89" s="512">
        <v>0</v>
      </c>
      <c r="T89" s="512">
        <v>7</v>
      </c>
      <c r="U89" s="512">
        <v>3</v>
      </c>
      <c r="V89" s="512">
        <v>0</v>
      </c>
      <c r="W89" s="512">
        <v>0</v>
      </c>
      <c r="X89" s="536">
        <f t="shared" ref="X89:X99" si="54">SUM(P89:W89)</f>
        <v>11</v>
      </c>
      <c r="AB89" s="538"/>
      <c r="AC89" s="538"/>
      <c r="AD89" s="538"/>
      <c r="AE89" s="538"/>
      <c r="AF89" s="538"/>
      <c r="AG89" s="538"/>
      <c r="AH89" s="538"/>
      <c r="AI89" s="538"/>
      <c r="AJ89" s="538"/>
      <c r="AK89" s="538"/>
      <c r="AL89" s="538"/>
      <c r="AM89" s="538"/>
      <c r="AN89" s="538"/>
      <c r="AO89" s="538"/>
      <c r="AP89" s="538"/>
    </row>
    <row r="90" spans="1:42" s="104" customFormat="1" ht="10.5" customHeight="1">
      <c r="A90" s="396">
        <v>5</v>
      </c>
      <c r="B90" s="396">
        <v>4</v>
      </c>
      <c r="C90" s="396">
        <v>8</v>
      </c>
      <c r="D90" s="396"/>
      <c r="E90" s="2212"/>
      <c r="F90" s="289"/>
      <c r="G90" s="89" t="s">
        <v>227</v>
      </c>
      <c r="H90" s="501">
        <v>1</v>
      </c>
      <c r="I90" s="501">
        <v>8</v>
      </c>
      <c r="J90" s="501">
        <v>6</v>
      </c>
      <c r="K90" s="501">
        <v>6</v>
      </c>
      <c r="L90" s="501">
        <v>1</v>
      </c>
      <c r="M90" s="501">
        <v>0</v>
      </c>
      <c r="N90" s="501">
        <v>0</v>
      </c>
      <c r="O90" s="535">
        <f t="shared" si="46"/>
        <v>22</v>
      </c>
      <c r="P90" s="535"/>
      <c r="Q90" s="501">
        <v>1</v>
      </c>
      <c r="R90" s="501">
        <v>8</v>
      </c>
      <c r="S90" s="501">
        <v>6</v>
      </c>
      <c r="T90" s="501">
        <v>5</v>
      </c>
      <c r="U90" s="501">
        <v>1</v>
      </c>
      <c r="V90" s="501">
        <v>0</v>
      </c>
      <c r="W90" s="501">
        <v>0</v>
      </c>
      <c r="X90" s="536">
        <f t="shared" si="54"/>
        <v>21</v>
      </c>
      <c r="AB90" s="491"/>
      <c r="AC90" s="491"/>
      <c r="AD90" s="491"/>
      <c r="AE90" s="491"/>
      <c r="AF90" s="491"/>
      <c r="AG90" s="491"/>
      <c r="AH90" s="491"/>
      <c r="AI90" s="491"/>
      <c r="AJ90" s="491"/>
      <c r="AK90" s="491"/>
      <c r="AL90" s="491"/>
      <c r="AM90" s="491"/>
      <c r="AN90" s="491"/>
      <c r="AO90" s="491"/>
      <c r="AP90" s="491"/>
    </row>
    <row r="91" spans="1:42" s="104" customFormat="1" ht="10.5" customHeight="1">
      <c r="A91" s="396">
        <v>5</v>
      </c>
      <c r="B91" s="396">
        <v>4</v>
      </c>
      <c r="C91" s="396">
        <v>8</v>
      </c>
      <c r="D91" s="396"/>
      <c r="E91" s="2212"/>
      <c r="F91" s="289"/>
      <c r="G91" s="89" t="s">
        <v>228</v>
      </c>
      <c r="H91" s="501">
        <v>0</v>
      </c>
      <c r="I91" s="501">
        <v>2</v>
      </c>
      <c r="J91" s="501">
        <v>0</v>
      </c>
      <c r="K91" s="501">
        <v>0</v>
      </c>
      <c r="L91" s="501">
        <v>0</v>
      </c>
      <c r="M91" s="501">
        <v>0</v>
      </c>
      <c r="N91" s="501">
        <v>0</v>
      </c>
      <c r="O91" s="535">
        <f t="shared" si="46"/>
        <v>2</v>
      </c>
      <c r="P91" s="535"/>
      <c r="Q91" s="501">
        <v>0</v>
      </c>
      <c r="R91" s="501">
        <v>0</v>
      </c>
      <c r="S91" s="501">
        <v>0</v>
      </c>
      <c r="T91" s="501">
        <v>0</v>
      </c>
      <c r="U91" s="501">
        <v>0</v>
      </c>
      <c r="V91" s="501">
        <v>0</v>
      </c>
      <c r="W91" s="501">
        <v>0</v>
      </c>
      <c r="X91" s="536">
        <f t="shared" si="54"/>
        <v>0</v>
      </c>
      <c r="AB91" s="491"/>
      <c r="AC91" s="491"/>
      <c r="AD91" s="491"/>
      <c r="AE91" s="491"/>
      <c r="AF91" s="491"/>
      <c r="AG91" s="491"/>
      <c r="AH91" s="491"/>
      <c r="AI91" s="491"/>
      <c r="AJ91" s="491"/>
      <c r="AK91" s="491"/>
      <c r="AL91" s="491"/>
      <c r="AM91" s="491"/>
      <c r="AN91" s="491"/>
      <c r="AO91" s="491"/>
      <c r="AP91" s="491"/>
    </row>
    <row r="92" spans="1:42" s="537" customFormat="1" ht="10.5" customHeight="1">
      <c r="A92" s="396">
        <v>5</v>
      </c>
      <c r="B92" s="396">
        <v>4</v>
      </c>
      <c r="C92" s="396">
        <v>8</v>
      </c>
      <c r="D92" s="396"/>
      <c r="E92" s="2212"/>
      <c r="F92" s="289"/>
      <c r="G92" s="89" t="s">
        <v>229</v>
      </c>
      <c r="H92" s="501">
        <v>0</v>
      </c>
      <c r="I92" s="501">
        <v>6</v>
      </c>
      <c r="J92" s="501">
        <v>0</v>
      </c>
      <c r="K92" s="501">
        <v>4</v>
      </c>
      <c r="L92" s="501">
        <v>0</v>
      </c>
      <c r="M92" s="501">
        <v>0</v>
      </c>
      <c r="N92" s="501">
        <v>0</v>
      </c>
      <c r="O92" s="535">
        <f t="shared" si="46"/>
        <v>10</v>
      </c>
      <c r="P92" s="535"/>
      <c r="Q92" s="501">
        <v>0</v>
      </c>
      <c r="R92" s="501">
        <v>6</v>
      </c>
      <c r="S92" s="501">
        <v>0</v>
      </c>
      <c r="T92" s="501">
        <v>4</v>
      </c>
      <c r="U92" s="501">
        <v>0</v>
      </c>
      <c r="V92" s="501">
        <v>0</v>
      </c>
      <c r="W92" s="501">
        <v>0</v>
      </c>
      <c r="X92" s="536">
        <f t="shared" si="54"/>
        <v>10</v>
      </c>
      <c r="AB92" s="538"/>
      <c r="AC92" s="538"/>
      <c r="AD92" s="538"/>
      <c r="AE92" s="538"/>
      <c r="AF92" s="538"/>
      <c r="AG92" s="538"/>
      <c r="AH92" s="538"/>
      <c r="AI92" s="538"/>
      <c r="AJ92" s="538"/>
      <c r="AK92" s="538"/>
      <c r="AL92" s="538"/>
      <c r="AM92" s="538"/>
      <c r="AN92" s="538"/>
      <c r="AO92" s="538"/>
      <c r="AP92" s="538"/>
    </row>
    <row r="93" spans="1:42" s="104" customFormat="1" ht="12" customHeight="1">
      <c r="A93" s="396"/>
      <c r="B93" s="396"/>
      <c r="C93" s="396"/>
      <c r="D93" s="396"/>
      <c r="E93" s="2212"/>
      <c r="F93" s="504" t="s">
        <v>48</v>
      </c>
      <c r="G93" s="89"/>
      <c r="H93" s="533">
        <f t="shared" ref="H93:N93" si="55">SUM(H94:H99)</f>
        <v>7</v>
      </c>
      <c r="I93" s="533">
        <f>SUM(I94:I99)</f>
        <v>71</v>
      </c>
      <c r="J93" s="533">
        <f t="shared" si="55"/>
        <v>37</v>
      </c>
      <c r="K93" s="533">
        <f t="shared" si="55"/>
        <v>57</v>
      </c>
      <c r="L93" s="533">
        <f t="shared" si="55"/>
        <v>11</v>
      </c>
      <c r="M93" s="533">
        <f t="shared" si="55"/>
        <v>5</v>
      </c>
      <c r="N93" s="533">
        <f t="shared" si="55"/>
        <v>15</v>
      </c>
      <c r="O93" s="533">
        <f>SUM(H93:N93)</f>
        <v>203</v>
      </c>
      <c r="P93" s="533"/>
      <c r="Q93" s="533">
        <f t="shared" ref="Q93:W93" si="56">SUM(Q94:Q99)</f>
        <v>7</v>
      </c>
      <c r="R93" s="533">
        <f t="shared" si="56"/>
        <v>70</v>
      </c>
      <c r="S93" s="533">
        <f t="shared" si="56"/>
        <v>37</v>
      </c>
      <c r="T93" s="533">
        <f t="shared" si="56"/>
        <v>57</v>
      </c>
      <c r="U93" s="533">
        <f t="shared" si="56"/>
        <v>11</v>
      </c>
      <c r="V93" s="533">
        <f t="shared" si="56"/>
        <v>5</v>
      </c>
      <c r="W93" s="533">
        <f t="shared" si="56"/>
        <v>15</v>
      </c>
      <c r="X93" s="534">
        <f t="shared" si="54"/>
        <v>202</v>
      </c>
      <c r="AB93" s="491"/>
      <c r="AC93" s="491"/>
      <c r="AD93" s="491"/>
      <c r="AE93" s="491"/>
      <c r="AF93" s="491"/>
      <c r="AG93" s="491"/>
      <c r="AH93" s="491"/>
      <c r="AI93" s="491"/>
      <c r="AJ93" s="491"/>
      <c r="AK93" s="491"/>
      <c r="AL93" s="491"/>
      <c r="AM93" s="491"/>
      <c r="AN93" s="491"/>
      <c r="AO93" s="491"/>
      <c r="AP93" s="491"/>
    </row>
    <row r="94" spans="1:42" s="104" customFormat="1" ht="11.1" customHeight="1">
      <c r="A94" s="396">
        <v>5</v>
      </c>
      <c r="B94" s="396">
        <v>5</v>
      </c>
      <c r="C94" s="396">
        <v>11</v>
      </c>
      <c r="D94" s="396"/>
      <c r="E94" s="2212"/>
      <c r="F94" s="287"/>
      <c r="G94" s="89" t="s">
        <v>230</v>
      </c>
      <c r="H94" s="501">
        <v>0</v>
      </c>
      <c r="I94" s="501">
        <v>0</v>
      </c>
      <c r="J94" s="501">
        <v>0</v>
      </c>
      <c r="K94" s="501">
        <v>0</v>
      </c>
      <c r="L94" s="501">
        <v>0</v>
      </c>
      <c r="M94" s="501">
        <v>0</v>
      </c>
      <c r="N94" s="501">
        <v>0</v>
      </c>
      <c r="O94" s="535">
        <f t="shared" si="46"/>
        <v>0</v>
      </c>
      <c r="P94" s="535"/>
      <c r="Q94" s="501">
        <v>0</v>
      </c>
      <c r="R94" s="501">
        <v>0</v>
      </c>
      <c r="S94" s="501">
        <v>0</v>
      </c>
      <c r="T94" s="501">
        <v>0</v>
      </c>
      <c r="U94" s="501">
        <v>0</v>
      </c>
      <c r="V94" s="501">
        <v>0</v>
      </c>
      <c r="W94" s="501">
        <v>0</v>
      </c>
      <c r="X94" s="536">
        <f t="shared" si="54"/>
        <v>0</v>
      </c>
      <c r="AB94" s="491"/>
      <c r="AC94" s="491"/>
      <c r="AD94" s="491"/>
      <c r="AE94" s="491"/>
      <c r="AF94" s="491"/>
      <c r="AG94" s="491"/>
      <c r="AH94" s="491"/>
      <c r="AI94" s="491"/>
      <c r="AJ94" s="491"/>
      <c r="AK94" s="491"/>
      <c r="AL94" s="491"/>
      <c r="AM94" s="491"/>
      <c r="AN94" s="491"/>
      <c r="AO94" s="491"/>
      <c r="AP94" s="491"/>
    </row>
    <row r="95" spans="1:42" s="104" customFormat="1" ht="11.1" customHeight="1">
      <c r="A95" s="396">
        <v>5</v>
      </c>
      <c r="B95" s="396">
        <v>5</v>
      </c>
      <c r="C95" s="396">
        <v>11</v>
      </c>
      <c r="D95" s="396"/>
      <c r="E95" s="2212"/>
      <c r="F95" s="287"/>
      <c r="G95" s="89" t="s">
        <v>231</v>
      </c>
      <c r="H95" s="501">
        <v>2</v>
      </c>
      <c r="I95" s="501">
        <v>31</v>
      </c>
      <c r="J95" s="501">
        <v>18</v>
      </c>
      <c r="K95" s="501">
        <v>21</v>
      </c>
      <c r="L95" s="501">
        <v>1</v>
      </c>
      <c r="M95" s="501">
        <v>0</v>
      </c>
      <c r="N95" s="501">
        <v>0</v>
      </c>
      <c r="O95" s="535">
        <f t="shared" si="46"/>
        <v>73</v>
      </c>
      <c r="P95" s="535"/>
      <c r="Q95" s="501">
        <v>2</v>
      </c>
      <c r="R95" s="501">
        <v>31</v>
      </c>
      <c r="S95" s="501">
        <v>18</v>
      </c>
      <c r="T95" s="501">
        <v>21</v>
      </c>
      <c r="U95" s="501">
        <v>1</v>
      </c>
      <c r="V95" s="501">
        <v>0</v>
      </c>
      <c r="W95" s="501">
        <v>0</v>
      </c>
      <c r="X95" s="536">
        <f t="shared" si="54"/>
        <v>73</v>
      </c>
      <c r="AB95" s="491"/>
      <c r="AC95" s="491"/>
      <c r="AD95" s="491"/>
      <c r="AE95" s="491"/>
      <c r="AF95" s="491"/>
      <c r="AG95" s="491"/>
      <c r="AH95" s="491"/>
      <c r="AI95" s="491"/>
      <c r="AJ95" s="491"/>
      <c r="AK95" s="491"/>
      <c r="AL95" s="491"/>
      <c r="AM95" s="491"/>
      <c r="AN95" s="491"/>
      <c r="AO95" s="491"/>
      <c r="AP95" s="491"/>
    </row>
    <row r="96" spans="1:42" s="104" customFormat="1" ht="11.1" customHeight="1">
      <c r="A96" s="396">
        <v>5</v>
      </c>
      <c r="B96" s="396">
        <v>5</v>
      </c>
      <c r="C96" s="396">
        <v>11</v>
      </c>
      <c r="D96" s="396"/>
      <c r="E96" s="2212"/>
      <c r="F96" s="287"/>
      <c r="G96" s="89" t="s">
        <v>232</v>
      </c>
      <c r="H96" s="501">
        <v>1</v>
      </c>
      <c r="I96" s="501">
        <v>1</v>
      </c>
      <c r="J96" s="501">
        <v>0</v>
      </c>
      <c r="K96" s="501">
        <v>2</v>
      </c>
      <c r="L96" s="501">
        <v>0</v>
      </c>
      <c r="M96" s="501">
        <v>1</v>
      </c>
      <c r="N96" s="501">
        <v>1</v>
      </c>
      <c r="O96" s="535">
        <f t="shared" si="46"/>
        <v>6</v>
      </c>
      <c r="P96" s="535"/>
      <c r="Q96" s="501">
        <v>1</v>
      </c>
      <c r="R96" s="501">
        <v>1</v>
      </c>
      <c r="S96" s="501">
        <v>0</v>
      </c>
      <c r="T96" s="501">
        <v>2</v>
      </c>
      <c r="U96" s="501">
        <v>0</v>
      </c>
      <c r="V96" s="501">
        <v>1</v>
      </c>
      <c r="W96" s="501">
        <v>1</v>
      </c>
      <c r="X96" s="536">
        <f t="shared" si="54"/>
        <v>6</v>
      </c>
      <c r="AB96" s="491"/>
      <c r="AC96" s="491"/>
      <c r="AD96" s="491"/>
      <c r="AE96" s="491"/>
      <c r="AF96" s="491"/>
      <c r="AG96" s="491"/>
      <c r="AH96" s="491"/>
      <c r="AI96" s="491"/>
      <c r="AJ96" s="491"/>
      <c r="AK96" s="491"/>
      <c r="AL96" s="491"/>
      <c r="AM96" s="491"/>
      <c r="AN96" s="491"/>
      <c r="AO96" s="491"/>
      <c r="AP96" s="491"/>
    </row>
    <row r="97" spans="1:42" s="104" customFormat="1" ht="11.1" customHeight="1">
      <c r="A97" s="396">
        <v>5</v>
      </c>
      <c r="B97" s="396">
        <v>5</v>
      </c>
      <c r="C97" s="396">
        <v>11</v>
      </c>
      <c r="D97" s="396"/>
      <c r="E97" s="2212"/>
      <c r="F97" s="287"/>
      <c r="G97" s="89" t="s">
        <v>233</v>
      </c>
      <c r="H97" s="501">
        <v>0</v>
      </c>
      <c r="I97" s="501">
        <v>0</v>
      </c>
      <c r="J97" s="501">
        <v>0</v>
      </c>
      <c r="K97" s="501">
        <v>0</v>
      </c>
      <c r="L97" s="501">
        <v>0</v>
      </c>
      <c r="M97" s="501">
        <v>0</v>
      </c>
      <c r="N97" s="501">
        <v>0</v>
      </c>
      <c r="O97" s="535">
        <f t="shared" si="46"/>
        <v>0</v>
      </c>
      <c r="P97" s="533"/>
      <c r="Q97" s="501">
        <v>0</v>
      </c>
      <c r="R97" s="501">
        <v>0</v>
      </c>
      <c r="S97" s="501">
        <v>0</v>
      </c>
      <c r="T97" s="501">
        <v>0</v>
      </c>
      <c r="U97" s="501">
        <v>0</v>
      </c>
      <c r="V97" s="501">
        <v>0</v>
      </c>
      <c r="W97" s="501">
        <v>0</v>
      </c>
      <c r="X97" s="534">
        <f t="shared" si="54"/>
        <v>0</v>
      </c>
      <c r="AB97" s="491"/>
      <c r="AC97" s="491"/>
      <c r="AD97" s="491"/>
      <c r="AE97" s="491"/>
      <c r="AF97" s="491"/>
      <c r="AG97" s="491"/>
      <c r="AH97" s="491"/>
      <c r="AI97" s="491"/>
      <c r="AJ97" s="491"/>
      <c r="AK97" s="491"/>
      <c r="AL97" s="491"/>
      <c r="AM97" s="491"/>
      <c r="AN97" s="491"/>
      <c r="AO97" s="491"/>
      <c r="AP97" s="491"/>
    </row>
    <row r="98" spans="1:42" s="104" customFormat="1" ht="11.1" customHeight="1">
      <c r="A98" s="396">
        <v>5</v>
      </c>
      <c r="B98" s="396">
        <v>5</v>
      </c>
      <c r="C98" s="396">
        <v>11</v>
      </c>
      <c r="D98" s="396"/>
      <c r="E98" s="2212"/>
      <c r="F98" s="287"/>
      <c r="G98" s="89" t="s">
        <v>234</v>
      </c>
      <c r="H98" s="501">
        <v>4</v>
      </c>
      <c r="I98" s="501">
        <v>39</v>
      </c>
      <c r="J98" s="501">
        <v>19</v>
      </c>
      <c r="K98" s="501">
        <v>21</v>
      </c>
      <c r="L98" s="501">
        <v>3</v>
      </c>
      <c r="M98" s="501">
        <v>1</v>
      </c>
      <c r="N98" s="501">
        <v>0</v>
      </c>
      <c r="O98" s="535">
        <f t="shared" si="46"/>
        <v>87</v>
      </c>
      <c r="P98" s="535"/>
      <c r="Q98" s="501">
        <v>4</v>
      </c>
      <c r="R98" s="501">
        <v>38</v>
      </c>
      <c r="S98" s="501">
        <v>19</v>
      </c>
      <c r="T98" s="501">
        <v>21</v>
      </c>
      <c r="U98" s="501">
        <v>3</v>
      </c>
      <c r="V98" s="501">
        <v>1</v>
      </c>
      <c r="W98" s="501">
        <v>0</v>
      </c>
      <c r="X98" s="536">
        <f t="shared" si="54"/>
        <v>86</v>
      </c>
      <c r="AB98" s="491"/>
      <c r="AC98" s="491"/>
      <c r="AD98" s="491"/>
      <c r="AE98" s="491"/>
      <c r="AF98" s="491"/>
      <c r="AG98" s="491"/>
      <c r="AH98" s="491"/>
      <c r="AI98" s="491"/>
      <c r="AJ98" s="491"/>
      <c r="AK98" s="491"/>
      <c r="AL98" s="491"/>
      <c r="AM98" s="491"/>
      <c r="AN98" s="491"/>
      <c r="AO98" s="491"/>
      <c r="AP98" s="491"/>
    </row>
    <row r="99" spans="1:42" s="104" customFormat="1" ht="10.5" customHeight="1">
      <c r="A99" s="396">
        <v>5</v>
      </c>
      <c r="B99" s="396">
        <v>5</v>
      </c>
      <c r="C99" s="396">
        <v>11</v>
      </c>
      <c r="D99" s="396"/>
      <c r="E99" s="2212"/>
      <c r="F99" s="287"/>
      <c r="G99" s="356" t="s">
        <v>235</v>
      </c>
      <c r="H99" s="501">
        <v>0</v>
      </c>
      <c r="I99" s="501">
        <v>0</v>
      </c>
      <c r="J99" s="501">
        <v>0</v>
      </c>
      <c r="K99" s="501">
        <v>13</v>
      </c>
      <c r="L99" s="501">
        <v>7</v>
      </c>
      <c r="M99" s="501">
        <v>3</v>
      </c>
      <c r="N99" s="501">
        <v>14</v>
      </c>
      <c r="O99" s="535">
        <f t="shared" si="46"/>
        <v>37</v>
      </c>
      <c r="P99" s="535"/>
      <c r="Q99" s="501">
        <v>0</v>
      </c>
      <c r="R99" s="501">
        <v>0</v>
      </c>
      <c r="S99" s="501">
        <v>0</v>
      </c>
      <c r="T99" s="501">
        <v>13</v>
      </c>
      <c r="U99" s="501">
        <v>7</v>
      </c>
      <c r="V99" s="501">
        <v>3</v>
      </c>
      <c r="W99" s="501">
        <v>14</v>
      </c>
      <c r="X99" s="536">
        <f t="shared" si="54"/>
        <v>37</v>
      </c>
      <c r="AB99" s="491"/>
      <c r="AC99" s="491"/>
      <c r="AD99" s="491"/>
      <c r="AE99" s="491"/>
      <c r="AF99" s="491"/>
      <c r="AG99" s="491"/>
      <c r="AH99" s="491"/>
      <c r="AI99" s="491"/>
      <c r="AJ99" s="491"/>
      <c r="AK99" s="491"/>
      <c r="AL99" s="491"/>
      <c r="AM99" s="491"/>
      <c r="AN99" s="491"/>
      <c r="AO99" s="491"/>
      <c r="AP99" s="491"/>
    </row>
    <row r="100" spans="1:42" s="104" customFormat="1" ht="12" customHeight="1">
      <c r="A100" s="396"/>
      <c r="B100" s="374"/>
      <c r="C100" s="374"/>
      <c r="D100" s="374"/>
      <c r="E100" s="2212"/>
      <c r="F100" s="509" t="s">
        <v>166</v>
      </c>
      <c r="G100" s="89"/>
      <c r="H100" s="533">
        <f t="shared" ref="H100:N100" si="57">SUM(H101:H101)</f>
        <v>7</v>
      </c>
      <c r="I100" s="533">
        <f>SUM(I101:I101)</f>
        <v>28</v>
      </c>
      <c r="J100" s="533">
        <f t="shared" si="57"/>
        <v>15</v>
      </c>
      <c r="K100" s="533">
        <f t="shared" si="57"/>
        <v>23</v>
      </c>
      <c r="L100" s="533">
        <f t="shared" si="57"/>
        <v>1</v>
      </c>
      <c r="M100" s="533">
        <f t="shared" si="57"/>
        <v>0</v>
      </c>
      <c r="N100" s="533">
        <f t="shared" si="57"/>
        <v>0</v>
      </c>
      <c r="O100" s="533">
        <f t="shared" si="46"/>
        <v>74</v>
      </c>
      <c r="P100" s="533"/>
      <c r="Q100" s="533">
        <f t="shared" ref="Q100:W100" si="58">SUM(Q101:Q101)</f>
        <v>7</v>
      </c>
      <c r="R100" s="533">
        <f t="shared" si="58"/>
        <v>28</v>
      </c>
      <c r="S100" s="533">
        <f t="shared" si="58"/>
        <v>15</v>
      </c>
      <c r="T100" s="533">
        <f t="shared" si="58"/>
        <v>23</v>
      </c>
      <c r="U100" s="533">
        <f t="shared" si="58"/>
        <v>1</v>
      </c>
      <c r="V100" s="533">
        <f t="shared" si="58"/>
        <v>0</v>
      </c>
      <c r="W100" s="533">
        <f t="shared" si="58"/>
        <v>0</v>
      </c>
      <c r="X100" s="534">
        <f>SUM(P100:W100)</f>
        <v>74</v>
      </c>
      <c r="AB100" s="491"/>
      <c r="AC100" s="491"/>
      <c r="AD100" s="491"/>
      <c r="AE100" s="491"/>
      <c r="AF100" s="491"/>
      <c r="AG100" s="491"/>
      <c r="AH100" s="491"/>
      <c r="AI100" s="491"/>
      <c r="AJ100" s="491"/>
      <c r="AK100" s="491"/>
      <c r="AL100" s="491"/>
      <c r="AM100" s="491"/>
      <c r="AN100" s="491"/>
      <c r="AO100" s="491"/>
      <c r="AP100" s="491"/>
    </row>
    <row r="101" spans="1:42" s="104" customFormat="1" ht="10.5" customHeight="1">
      <c r="A101" s="396">
        <v>5</v>
      </c>
      <c r="B101" s="374">
        <v>5</v>
      </c>
      <c r="C101" s="374">
        <v>10</v>
      </c>
      <c r="D101" s="374"/>
      <c r="E101" s="2212"/>
      <c r="F101" s="509"/>
      <c r="G101" s="89" t="s">
        <v>234</v>
      </c>
      <c r="H101" s="501">
        <v>7</v>
      </c>
      <c r="I101" s="501">
        <v>28</v>
      </c>
      <c r="J101" s="501">
        <v>15</v>
      </c>
      <c r="K101" s="501">
        <v>23</v>
      </c>
      <c r="L101" s="501">
        <v>1</v>
      </c>
      <c r="M101" s="501">
        <v>0</v>
      </c>
      <c r="N101" s="501">
        <v>0</v>
      </c>
      <c r="O101" s="535">
        <f t="shared" si="46"/>
        <v>74</v>
      </c>
      <c r="P101" s="535"/>
      <c r="Q101" s="501">
        <v>7</v>
      </c>
      <c r="R101" s="501">
        <v>28</v>
      </c>
      <c r="S101" s="501">
        <v>15</v>
      </c>
      <c r="T101" s="501">
        <v>23</v>
      </c>
      <c r="U101" s="501">
        <v>1</v>
      </c>
      <c r="V101" s="501">
        <v>0</v>
      </c>
      <c r="W101" s="501">
        <v>0</v>
      </c>
      <c r="X101" s="536">
        <f t="shared" ref="X101:X116" si="59">SUM(Q101:W101)</f>
        <v>74</v>
      </c>
      <c r="AB101" s="491"/>
      <c r="AC101" s="491"/>
      <c r="AD101" s="491"/>
      <c r="AE101" s="491"/>
      <c r="AF101" s="491"/>
      <c r="AG101" s="491"/>
      <c r="AH101" s="491"/>
      <c r="AI101" s="491"/>
      <c r="AJ101" s="491"/>
      <c r="AK101" s="491"/>
      <c r="AL101" s="491"/>
      <c r="AM101" s="491"/>
      <c r="AN101" s="491"/>
      <c r="AO101" s="491"/>
      <c r="AP101" s="491"/>
    </row>
    <row r="102" spans="1:42" s="104" customFormat="1" ht="12" customHeight="1">
      <c r="A102" s="396"/>
      <c r="B102" s="374"/>
      <c r="C102" s="374"/>
      <c r="D102" s="374"/>
      <c r="E102" s="2212"/>
      <c r="F102" s="539" t="s">
        <v>50</v>
      </c>
      <c r="G102" s="89"/>
      <c r="H102" s="533">
        <f t="shared" ref="H102:N102" si="60">SUM(H103:H104)</f>
        <v>0</v>
      </c>
      <c r="I102" s="533">
        <f t="shared" si="60"/>
        <v>6</v>
      </c>
      <c r="J102" s="533">
        <f t="shared" si="60"/>
        <v>4</v>
      </c>
      <c r="K102" s="533">
        <f t="shared" si="60"/>
        <v>0</v>
      </c>
      <c r="L102" s="533">
        <f t="shared" si="60"/>
        <v>0</v>
      </c>
      <c r="M102" s="533">
        <f t="shared" si="60"/>
        <v>0</v>
      </c>
      <c r="N102" s="533">
        <f t="shared" si="60"/>
        <v>0</v>
      </c>
      <c r="O102" s="533">
        <f t="shared" si="46"/>
        <v>10</v>
      </c>
      <c r="P102" s="533"/>
      <c r="Q102" s="533">
        <f>SUM(Q103:Q104)</f>
        <v>0</v>
      </c>
      <c r="R102" s="533">
        <f t="shared" ref="R102:W102" si="61">SUM(R103:R104)</f>
        <v>0</v>
      </c>
      <c r="S102" s="533">
        <f t="shared" si="61"/>
        <v>0</v>
      </c>
      <c r="T102" s="533">
        <f t="shared" si="61"/>
        <v>0</v>
      </c>
      <c r="U102" s="533">
        <f t="shared" si="61"/>
        <v>0</v>
      </c>
      <c r="V102" s="533">
        <f t="shared" si="61"/>
        <v>0</v>
      </c>
      <c r="W102" s="533">
        <f t="shared" si="61"/>
        <v>0</v>
      </c>
      <c r="X102" s="534">
        <f t="shared" si="59"/>
        <v>0</v>
      </c>
      <c r="AB102" s="491"/>
      <c r="AC102" s="491"/>
      <c r="AD102" s="491"/>
      <c r="AE102" s="491"/>
      <c r="AF102" s="491"/>
      <c r="AG102" s="491"/>
      <c r="AH102" s="491"/>
      <c r="AI102" s="491"/>
      <c r="AJ102" s="491"/>
      <c r="AK102" s="491"/>
      <c r="AL102" s="491"/>
      <c r="AM102" s="491"/>
      <c r="AN102" s="491"/>
      <c r="AO102" s="491"/>
      <c r="AP102" s="491"/>
    </row>
    <row r="103" spans="1:42" s="104" customFormat="1" ht="10.5" customHeight="1">
      <c r="A103" s="396">
        <v>5</v>
      </c>
      <c r="B103" s="374">
        <v>5</v>
      </c>
      <c r="C103" s="374">
        <v>13</v>
      </c>
      <c r="D103" s="374"/>
      <c r="E103" s="2212"/>
      <c r="F103" s="287"/>
      <c r="G103" s="89" t="s">
        <v>234</v>
      </c>
      <c r="H103" s="501">
        <v>0</v>
      </c>
      <c r="I103" s="501">
        <v>3</v>
      </c>
      <c r="J103" s="501">
        <v>2</v>
      </c>
      <c r="K103" s="501">
        <v>0</v>
      </c>
      <c r="L103" s="501">
        <v>0</v>
      </c>
      <c r="M103" s="501">
        <v>0</v>
      </c>
      <c r="N103" s="501">
        <v>0</v>
      </c>
      <c r="O103" s="535">
        <f t="shared" si="46"/>
        <v>5</v>
      </c>
      <c r="P103" s="535"/>
      <c r="Q103" s="501">
        <v>0</v>
      </c>
      <c r="R103" s="501">
        <v>0</v>
      </c>
      <c r="S103" s="501">
        <v>0</v>
      </c>
      <c r="T103" s="501">
        <v>0</v>
      </c>
      <c r="U103" s="501">
        <v>0</v>
      </c>
      <c r="V103" s="501">
        <v>0</v>
      </c>
      <c r="W103" s="501">
        <v>0</v>
      </c>
      <c r="X103" s="536">
        <f t="shared" si="59"/>
        <v>0</v>
      </c>
      <c r="AB103" s="491"/>
      <c r="AC103" s="491"/>
      <c r="AD103" s="491"/>
      <c r="AE103" s="491"/>
      <c r="AF103" s="491"/>
      <c r="AG103" s="491"/>
      <c r="AH103" s="491"/>
      <c r="AI103" s="491"/>
      <c r="AJ103" s="491"/>
      <c r="AK103" s="491"/>
      <c r="AL103" s="491"/>
      <c r="AM103" s="491"/>
      <c r="AN103" s="491"/>
      <c r="AO103" s="491"/>
      <c r="AP103" s="491"/>
    </row>
    <row r="104" spans="1:42" s="104" customFormat="1" ht="11.1" customHeight="1">
      <c r="A104" s="396">
        <v>5</v>
      </c>
      <c r="B104" s="374">
        <v>5</v>
      </c>
      <c r="C104" s="374">
        <v>13</v>
      </c>
      <c r="D104" s="374"/>
      <c r="E104" s="17"/>
      <c r="F104" s="287"/>
      <c r="G104" s="89" t="s">
        <v>236</v>
      </c>
      <c r="H104" s="501">
        <v>0</v>
      </c>
      <c r="I104" s="501">
        <v>3</v>
      </c>
      <c r="J104" s="501">
        <v>2</v>
      </c>
      <c r="K104" s="501">
        <v>0</v>
      </c>
      <c r="L104" s="501">
        <v>0</v>
      </c>
      <c r="M104" s="501">
        <v>0</v>
      </c>
      <c r="N104" s="501">
        <v>0</v>
      </c>
      <c r="O104" s="535">
        <f t="shared" si="46"/>
        <v>5</v>
      </c>
      <c r="P104" s="535"/>
      <c r="Q104" s="501">
        <v>0</v>
      </c>
      <c r="R104" s="501">
        <v>0</v>
      </c>
      <c r="S104" s="501">
        <v>0</v>
      </c>
      <c r="T104" s="501">
        <v>0</v>
      </c>
      <c r="U104" s="501">
        <v>0</v>
      </c>
      <c r="V104" s="501">
        <v>0</v>
      </c>
      <c r="W104" s="501">
        <v>0</v>
      </c>
      <c r="X104" s="536">
        <f t="shared" si="59"/>
        <v>0</v>
      </c>
      <c r="AB104" s="491"/>
      <c r="AC104" s="491"/>
      <c r="AD104" s="491"/>
      <c r="AE104" s="491"/>
      <c r="AF104" s="491"/>
      <c r="AG104" s="491"/>
      <c r="AH104" s="491"/>
      <c r="AI104" s="491"/>
      <c r="AJ104" s="491"/>
      <c r="AK104" s="491"/>
      <c r="AL104" s="491"/>
      <c r="AM104" s="491"/>
      <c r="AN104" s="491"/>
      <c r="AO104" s="491"/>
      <c r="AP104" s="491"/>
    </row>
    <row r="105" spans="1:42" s="104" customFormat="1" ht="12" customHeight="1">
      <c r="A105" s="396"/>
      <c r="B105" s="374"/>
      <c r="C105" s="374"/>
      <c r="D105" s="374"/>
      <c r="E105" s="2211">
        <v>1406</v>
      </c>
      <c r="F105" s="29" t="s">
        <v>51</v>
      </c>
      <c r="G105" s="123"/>
      <c r="H105" s="530">
        <f>SUM(H106+H109+H111+H113+H115)</f>
        <v>145</v>
      </c>
      <c r="I105" s="530">
        <f t="shared" ref="I105:N105" si="62">SUM(I106+I109+I111+I113+I115)</f>
        <v>944</v>
      </c>
      <c r="J105" s="530">
        <f t="shared" si="62"/>
        <v>374</v>
      </c>
      <c r="K105" s="530">
        <f t="shared" si="62"/>
        <v>191</v>
      </c>
      <c r="L105" s="530">
        <f t="shared" si="62"/>
        <v>24</v>
      </c>
      <c r="M105" s="530">
        <f t="shared" si="62"/>
        <v>5</v>
      </c>
      <c r="N105" s="530">
        <f t="shared" si="62"/>
        <v>4</v>
      </c>
      <c r="O105" s="530">
        <f>SUM(H105:N105)</f>
        <v>1687</v>
      </c>
      <c r="P105" s="530"/>
      <c r="Q105" s="530">
        <f>SUM(Q106+Q109+Q111+Q113+Q115)</f>
        <v>88</v>
      </c>
      <c r="R105" s="530">
        <f t="shared" ref="R105:W105" si="63">SUM(R106+R109+R111+R113+R115)</f>
        <v>574</v>
      </c>
      <c r="S105" s="530">
        <f t="shared" si="63"/>
        <v>211</v>
      </c>
      <c r="T105" s="530">
        <f t="shared" si="63"/>
        <v>91</v>
      </c>
      <c r="U105" s="530">
        <f t="shared" si="63"/>
        <v>12</v>
      </c>
      <c r="V105" s="530">
        <f t="shared" si="63"/>
        <v>3</v>
      </c>
      <c r="W105" s="530">
        <f t="shared" si="63"/>
        <v>2</v>
      </c>
      <c r="X105" s="531">
        <f t="shared" si="59"/>
        <v>981</v>
      </c>
      <c r="AB105" s="491"/>
      <c r="AC105" s="491"/>
      <c r="AD105" s="491"/>
      <c r="AE105" s="491"/>
      <c r="AF105" s="491"/>
      <c r="AG105" s="491"/>
      <c r="AH105" s="491"/>
      <c r="AI105" s="491"/>
      <c r="AJ105" s="491"/>
      <c r="AK105" s="491"/>
      <c r="AL105" s="491"/>
      <c r="AM105" s="491"/>
      <c r="AN105" s="491"/>
      <c r="AO105" s="491"/>
      <c r="AP105" s="491"/>
    </row>
    <row r="106" spans="1:42" s="104" customFormat="1" ht="12" customHeight="1">
      <c r="A106" s="396"/>
      <c r="B106" s="374"/>
      <c r="C106" s="374"/>
      <c r="D106" s="374"/>
      <c r="E106" s="2212"/>
      <c r="F106" s="504" t="s">
        <v>52</v>
      </c>
      <c r="G106" s="89"/>
      <c r="H106" s="533">
        <f>SUM(H107:H108)</f>
        <v>96</v>
      </c>
      <c r="I106" s="533">
        <f t="shared" ref="I106:W106" si="64">SUM(I107:I108)</f>
        <v>642</v>
      </c>
      <c r="J106" s="533">
        <f t="shared" si="64"/>
        <v>276</v>
      </c>
      <c r="K106" s="533">
        <f t="shared" si="64"/>
        <v>143</v>
      </c>
      <c r="L106" s="533">
        <f t="shared" si="64"/>
        <v>20</v>
      </c>
      <c r="M106" s="533">
        <f t="shared" si="64"/>
        <v>5</v>
      </c>
      <c r="N106" s="533">
        <f t="shared" si="64"/>
        <v>4</v>
      </c>
      <c r="O106" s="533">
        <f>SUM(H106:N106)</f>
        <v>1186</v>
      </c>
      <c r="P106" s="533"/>
      <c r="Q106" s="533">
        <f t="shared" si="64"/>
        <v>54</v>
      </c>
      <c r="R106" s="533">
        <f t="shared" si="64"/>
        <v>360</v>
      </c>
      <c r="S106" s="533">
        <f t="shared" si="64"/>
        <v>150</v>
      </c>
      <c r="T106" s="533">
        <f t="shared" si="64"/>
        <v>58</v>
      </c>
      <c r="U106" s="533">
        <f t="shared" si="64"/>
        <v>8</v>
      </c>
      <c r="V106" s="533">
        <f t="shared" si="64"/>
        <v>3</v>
      </c>
      <c r="W106" s="533">
        <f t="shared" si="64"/>
        <v>2</v>
      </c>
      <c r="X106" s="534">
        <f t="shared" si="59"/>
        <v>635</v>
      </c>
      <c r="AB106" s="491"/>
      <c r="AC106" s="491"/>
      <c r="AD106" s="491"/>
      <c r="AE106" s="491"/>
      <c r="AF106" s="491"/>
      <c r="AG106" s="491"/>
      <c r="AH106" s="491"/>
      <c r="AI106" s="491"/>
      <c r="AJ106" s="491"/>
      <c r="AK106" s="491"/>
      <c r="AL106" s="491"/>
      <c r="AM106" s="491"/>
      <c r="AN106" s="491"/>
      <c r="AO106" s="491"/>
      <c r="AP106" s="491"/>
    </row>
    <row r="107" spans="1:42" s="104" customFormat="1" ht="11.1" customHeight="1">
      <c r="A107" s="396">
        <v>6</v>
      </c>
      <c r="B107" s="374">
        <v>2</v>
      </c>
      <c r="C107" s="374">
        <v>11</v>
      </c>
      <c r="D107" s="374"/>
      <c r="E107" s="2212"/>
      <c r="F107" s="540"/>
      <c r="G107" s="89" t="s">
        <v>237</v>
      </c>
      <c r="H107" s="501">
        <v>2</v>
      </c>
      <c r="I107" s="501">
        <v>19</v>
      </c>
      <c r="J107" s="501">
        <v>9</v>
      </c>
      <c r="K107" s="501">
        <v>3</v>
      </c>
      <c r="L107" s="501">
        <v>1</v>
      </c>
      <c r="M107" s="501">
        <v>0</v>
      </c>
      <c r="N107" s="501">
        <v>1</v>
      </c>
      <c r="O107" s="535">
        <f>SUM(H107:N107)</f>
        <v>35</v>
      </c>
      <c r="P107" s="535"/>
      <c r="Q107" s="501">
        <v>2</v>
      </c>
      <c r="R107" s="501">
        <v>19</v>
      </c>
      <c r="S107" s="501">
        <v>9</v>
      </c>
      <c r="T107" s="501">
        <v>3</v>
      </c>
      <c r="U107" s="501">
        <v>1</v>
      </c>
      <c r="V107" s="501">
        <v>0</v>
      </c>
      <c r="W107" s="501">
        <v>1</v>
      </c>
      <c r="X107" s="536">
        <f t="shared" si="59"/>
        <v>35</v>
      </c>
      <c r="AB107" s="491"/>
      <c r="AC107" s="491"/>
      <c r="AD107" s="491"/>
      <c r="AE107" s="491"/>
      <c r="AF107" s="491"/>
      <c r="AG107" s="491"/>
      <c r="AH107" s="491"/>
      <c r="AI107" s="491"/>
      <c r="AJ107" s="491"/>
      <c r="AK107" s="491"/>
      <c r="AL107" s="491"/>
      <c r="AM107" s="491"/>
      <c r="AN107" s="491"/>
      <c r="AO107" s="491"/>
      <c r="AP107" s="491"/>
    </row>
    <row r="108" spans="1:42" s="104" customFormat="1" ht="11.1" customHeight="1">
      <c r="A108" s="396">
        <v>6</v>
      </c>
      <c r="B108" s="374">
        <v>2</v>
      </c>
      <c r="C108" s="374">
        <v>11</v>
      </c>
      <c r="D108" s="374"/>
      <c r="E108" s="2212"/>
      <c r="F108" s="540"/>
      <c r="G108" s="89" t="s">
        <v>238</v>
      </c>
      <c r="H108" s="501">
        <v>94</v>
      </c>
      <c r="I108" s="501">
        <v>623</v>
      </c>
      <c r="J108" s="501">
        <v>267</v>
      </c>
      <c r="K108" s="501">
        <v>140</v>
      </c>
      <c r="L108" s="501">
        <v>19</v>
      </c>
      <c r="M108" s="501">
        <v>5</v>
      </c>
      <c r="N108" s="501">
        <v>3</v>
      </c>
      <c r="O108" s="535">
        <f t="shared" ref="O108:O141" si="65">SUM(H108:N108)</f>
        <v>1151</v>
      </c>
      <c r="P108" s="535"/>
      <c r="Q108" s="501">
        <v>52</v>
      </c>
      <c r="R108" s="501">
        <v>341</v>
      </c>
      <c r="S108" s="501">
        <v>141</v>
      </c>
      <c r="T108" s="501">
        <v>55</v>
      </c>
      <c r="U108" s="501">
        <v>7</v>
      </c>
      <c r="V108" s="501">
        <v>3</v>
      </c>
      <c r="W108" s="501">
        <v>1</v>
      </c>
      <c r="X108" s="536">
        <f t="shared" si="59"/>
        <v>600</v>
      </c>
      <c r="AB108" s="491"/>
      <c r="AC108" s="491"/>
      <c r="AD108" s="491"/>
      <c r="AE108" s="491"/>
      <c r="AF108" s="491"/>
      <c r="AG108" s="491"/>
      <c r="AH108" s="491"/>
      <c r="AI108" s="491"/>
      <c r="AJ108" s="491"/>
      <c r="AK108" s="491"/>
      <c r="AL108" s="491"/>
      <c r="AM108" s="491"/>
      <c r="AN108" s="491"/>
      <c r="AO108" s="491"/>
      <c r="AP108" s="491"/>
    </row>
    <row r="109" spans="1:42" s="104" customFormat="1" ht="12" customHeight="1">
      <c r="A109" s="396"/>
      <c r="B109" s="374"/>
      <c r="C109" s="374"/>
      <c r="D109" s="374"/>
      <c r="E109" s="2212"/>
      <c r="F109" s="504" t="s">
        <v>53</v>
      </c>
      <c r="G109" s="89"/>
      <c r="H109" s="533">
        <f>SUM(H110)</f>
        <v>8</v>
      </c>
      <c r="I109" s="533">
        <f t="shared" ref="I109:N109" si="66">SUM(I110)</f>
        <v>38</v>
      </c>
      <c r="J109" s="533">
        <f t="shared" si="66"/>
        <v>16</v>
      </c>
      <c r="K109" s="533">
        <f t="shared" si="66"/>
        <v>7</v>
      </c>
      <c r="L109" s="533">
        <f t="shared" si="66"/>
        <v>2</v>
      </c>
      <c r="M109" s="533">
        <f t="shared" si="66"/>
        <v>0</v>
      </c>
      <c r="N109" s="533">
        <f t="shared" si="66"/>
        <v>0</v>
      </c>
      <c r="O109" s="533">
        <f t="shared" si="65"/>
        <v>71</v>
      </c>
      <c r="P109" s="533"/>
      <c r="Q109" s="533">
        <f>SUM(Q110)</f>
        <v>8</v>
      </c>
      <c r="R109" s="533">
        <f t="shared" ref="R109:W109" si="67">SUM(R110)</f>
        <v>37</v>
      </c>
      <c r="S109" s="533">
        <f t="shared" si="67"/>
        <v>15</v>
      </c>
      <c r="T109" s="533">
        <f t="shared" si="67"/>
        <v>5</v>
      </c>
      <c r="U109" s="533">
        <f t="shared" si="67"/>
        <v>2</v>
      </c>
      <c r="V109" s="533">
        <f t="shared" si="67"/>
        <v>0</v>
      </c>
      <c r="W109" s="533">
        <f t="shared" si="67"/>
        <v>0</v>
      </c>
      <c r="X109" s="534">
        <f t="shared" si="59"/>
        <v>67</v>
      </c>
      <c r="AB109" s="491"/>
      <c r="AC109" s="491"/>
      <c r="AD109" s="491"/>
      <c r="AE109" s="491"/>
      <c r="AF109" s="491"/>
      <c r="AG109" s="491"/>
      <c r="AH109" s="491"/>
      <c r="AI109" s="491"/>
      <c r="AJ109" s="491"/>
      <c r="AK109" s="491"/>
      <c r="AL109" s="491"/>
      <c r="AM109" s="491"/>
      <c r="AN109" s="491"/>
      <c r="AO109" s="491"/>
      <c r="AP109" s="491"/>
    </row>
    <row r="110" spans="1:42" s="104" customFormat="1" ht="11.1" customHeight="1">
      <c r="A110" s="396">
        <v>6</v>
      </c>
      <c r="B110" s="374">
        <v>2</v>
      </c>
      <c r="C110" s="374">
        <v>10</v>
      </c>
      <c r="D110" s="374"/>
      <c r="E110" s="2212"/>
      <c r="F110" s="289"/>
      <c r="G110" s="89" t="s">
        <v>239</v>
      </c>
      <c r="H110" s="512">
        <v>8</v>
      </c>
      <c r="I110" s="512">
        <v>38</v>
      </c>
      <c r="J110" s="512">
        <v>16</v>
      </c>
      <c r="K110" s="512">
        <v>7</v>
      </c>
      <c r="L110" s="512">
        <v>2</v>
      </c>
      <c r="M110" s="512">
        <v>0</v>
      </c>
      <c r="N110" s="512">
        <v>0</v>
      </c>
      <c r="O110" s="535">
        <f t="shared" si="65"/>
        <v>71</v>
      </c>
      <c r="P110" s="535"/>
      <c r="Q110" s="512">
        <v>8</v>
      </c>
      <c r="R110" s="512">
        <v>37</v>
      </c>
      <c r="S110" s="512">
        <v>15</v>
      </c>
      <c r="T110" s="512">
        <v>5</v>
      </c>
      <c r="U110" s="512">
        <v>2</v>
      </c>
      <c r="V110" s="512">
        <v>0</v>
      </c>
      <c r="W110" s="512">
        <v>0</v>
      </c>
      <c r="X110" s="536">
        <f t="shared" si="59"/>
        <v>67</v>
      </c>
      <c r="AB110" s="491"/>
      <c r="AC110" s="491"/>
      <c r="AD110" s="491"/>
      <c r="AE110" s="491"/>
      <c r="AF110" s="491"/>
      <c r="AG110" s="491"/>
      <c r="AH110" s="491"/>
      <c r="AI110" s="491"/>
      <c r="AJ110" s="491"/>
      <c r="AK110" s="491"/>
      <c r="AL110" s="491"/>
      <c r="AM110" s="491"/>
      <c r="AN110" s="491"/>
      <c r="AO110" s="491"/>
      <c r="AP110" s="491"/>
    </row>
    <row r="111" spans="1:42" s="104" customFormat="1" ht="11.1" customHeight="1">
      <c r="A111" s="396"/>
      <c r="B111" s="374"/>
      <c r="C111" s="374"/>
      <c r="D111" s="374"/>
      <c r="E111" s="2212"/>
      <c r="F111" s="504" t="s">
        <v>96</v>
      </c>
      <c r="G111" s="89"/>
      <c r="H111" s="541">
        <f>SUM(H112)</f>
        <v>8</v>
      </c>
      <c r="I111" s="541">
        <f t="shared" ref="I111:N111" si="68">SUM(I112)</f>
        <v>51</v>
      </c>
      <c r="J111" s="541">
        <f t="shared" si="68"/>
        <v>14</v>
      </c>
      <c r="K111" s="541">
        <f t="shared" si="68"/>
        <v>9</v>
      </c>
      <c r="L111" s="541">
        <f t="shared" si="68"/>
        <v>0</v>
      </c>
      <c r="M111" s="541">
        <f t="shared" si="68"/>
        <v>0</v>
      </c>
      <c r="N111" s="541">
        <f t="shared" si="68"/>
        <v>0</v>
      </c>
      <c r="O111" s="533">
        <f t="shared" si="65"/>
        <v>82</v>
      </c>
      <c r="P111" s="533"/>
      <c r="Q111" s="541">
        <f>SUM(Q112)</f>
        <v>8</v>
      </c>
      <c r="R111" s="541">
        <f t="shared" ref="R111:W111" si="69">SUM(R112)</f>
        <v>49</v>
      </c>
      <c r="S111" s="541">
        <f t="shared" si="69"/>
        <v>12</v>
      </c>
      <c r="T111" s="541">
        <f t="shared" si="69"/>
        <v>8</v>
      </c>
      <c r="U111" s="541">
        <f t="shared" si="69"/>
        <v>0</v>
      </c>
      <c r="V111" s="541">
        <f t="shared" si="69"/>
        <v>0</v>
      </c>
      <c r="W111" s="541">
        <f t="shared" si="69"/>
        <v>0</v>
      </c>
      <c r="X111" s="534">
        <f t="shared" si="59"/>
        <v>77</v>
      </c>
      <c r="AB111" s="491"/>
      <c r="AC111" s="491"/>
      <c r="AD111" s="491"/>
      <c r="AE111" s="491"/>
      <c r="AF111" s="491"/>
      <c r="AG111" s="491"/>
      <c r="AH111" s="491"/>
      <c r="AI111" s="491"/>
      <c r="AJ111" s="491"/>
      <c r="AK111" s="491"/>
      <c r="AL111" s="491"/>
      <c r="AM111" s="491"/>
      <c r="AN111" s="491"/>
      <c r="AO111" s="491"/>
      <c r="AP111" s="491"/>
    </row>
    <row r="112" spans="1:42" s="104" customFormat="1" ht="11.1" customHeight="1">
      <c r="A112" s="396">
        <v>6</v>
      </c>
      <c r="B112" s="374">
        <v>2</v>
      </c>
      <c r="C112" s="374">
        <v>6</v>
      </c>
      <c r="D112" s="374"/>
      <c r="E112" s="2212"/>
      <c r="F112" s="289"/>
      <c r="G112" s="89" t="s">
        <v>239</v>
      </c>
      <c r="H112" s="512">
        <v>8</v>
      </c>
      <c r="I112" s="512">
        <v>51</v>
      </c>
      <c r="J112" s="512">
        <v>14</v>
      </c>
      <c r="K112" s="512">
        <v>9</v>
      </c>
      <c r="L112" s="512">
        <v>0</v>
      </c>
      <c r="M112" s="512">
        <v>0</v>
      </c>
      <c r="N112" s="512">
        <v>0</v>
      </c>
      <c r="O112" s="535">
        <f t="shared" si="65"/>
        <v>82</v>
      </c>
      <c r="P112" s="542"/>
      <c r="Q112" s="512">
        <v>8</v>
      </c>
      <c r="R112" s="512">
        <v>49</v>
      </c>
      <c r="S112" s="512">
        <v>12</v>
      </c>
      <c r="T112" s="512">
        <v>8</v>
      </c>
      <c r="U112" s="512">
        <v>0</v>
      </c>
      <c r="V112" s="512">
        <v>0</v>
      </c>
      <c r="W112" s="512">
        <v>0</v>
      </c>
      <c r="X112" s="536">
        <f t="shared" si="59"/>
        <v>77</v>
      </c>
      <c r="AB112" s="491"/>
      <c r="AC112" s="491"/>
      <c r="AD112" s="491"/>
      <c r="AE112" s="491"/>
      <c r="AF112" s="491"/>
      <c r="AG112" s="491"/>
      <c r="AH112" s="491"/>
      <c r="AI112" s="491"/>
      <c r="AJ112" s="491"/>
      <c r="AK112" s="491"/>
      <c r="AL112" s="491"/>
      <c r="AM112" s="491"/>
      <c r="AN112" s="491"/>
      <c r="AO112" s="491"/>
      <c r="AP112" s="491"/>
    </row>
    <row r="113" spans="1:42" s="104" customFormat="1" ht="12" customHeight="1">
      <c r="A113" s="396"/>
      <c r="B113" s="374"/>
      <c r="C113" s="374"/>
      <c r="D113" s="374"/>
      <c r="E113" s="2212"/>
      <c r="F113" s="504" t="s">
        <v>240</v>
      </c>
      <c r="G113" s="89"/>
      <c r="H113" s="543">
        <f>SUM(H114)</f>
        <v>33</v>
      </c>
      <c r="I113" s="543">
        <f t="shared" ref="I113:W113" si="70">SUM(I114)</f>
        <v>213</v>
      </c>
      <c r="J113" s="543">
        <f t="shared" si="70"/>
        <v>68</v>
      </c>
      <c r="K113" s="543">
        <f t="shared" si="70"/>
        <v>32</v>
      </c>
      <c r="L113" s="543">
        <f t="shared" si="70"/>
        <v>2</v>
      </c>
      <c r="M113" s="543">
        <f t="shared" si="70"/>
        <v>0</v>
      </c>
      <c r="N113" s="543">
        <f t="shared" si="70"/>
        <v>0</v>
      </c>
      <c r="O113" s="533">
        <f t="shared" si="65"/>
        <v>348</v>
      </c>
      <c r="P113" s="543"/>
      <c r="Q113" s="543">
        <f t="shared" si="70"/>
        <v>18</v>
      </c>
      <c r="R113" s="543">
        <f t="shared" si="70"/>
        <v>128</v>
      </c>
      <c r="S113" s="543">
        <f t="shared" si="70"/>
        <v>34</v>
      </c>
      <c r="T113" s="543">
        <f t="shared" si="70"/>
        <v>20</v>
      </c>
      <c r="U113" s="543">
        <f t="shared" si="70"/>
        <v>2</v>
      </c>
      <c r="V113" s="543">
        <f t="shared" si="70"/>
        <v>0</v>
      </c>
      <c r="W113" s="543">
        <f t="shared" si="70"/>
        <v>0</v>
      </c>
      <c r="X113" s="534">
        <f t="shared" si="59"/>
        <v>202</v>
      </c>
      <c r="AB113" s="491"/>
      <c r="AC113" s="491"/>
      <c r="AD113" s="491"/>
      <c r="AE113" s="491"/>
      <c r="AF113" s="491"/>
      <c r="AG113" s="491"/>
      <c r="AH113" s="491"/>
      <c r="AI113" s="491"/>
      <c r="AJ113" s="491"/>
      <c r="AK113" s="491"/>
      <c r="AL113" s="491"/>
      <c r="AM113" s="491"/>
      <c r="AN113" s="491"/>
      <c r="AO113" s="491"/>
      <c r="AP113" s="491"/>
    </row>
    <row r="114" spans="1:42" s="104" customFormat="1" ht="11.1" customHeight="1">
      <c r="A114" s="396">
        <v>6</v>
      </c>
      <c r="B114" s="396">
        <v>2</v>
      </c>
      <c r="C114" s="396">
        <v>10</v>
      </c>
      <c r="D114" s="396"/>
      <c r="E114" s="2212"/>
      <c r="F114" s="540"/>
      <c r="G114" s="89" t="s">
        <v>241</v>
      </c>
      <c r="H114" s="512">
        <v>33</v>
      </c>
      <c r="I114" s="512">
        <v>213</v>
      </c>
      <c r="J114" s="512">
        <v>68</v>
      </c>
      <c r="K114" s="512">
        <v>32</v>
      </c>
      <c r="L114" s="512">
        <v>2</v>
      </c>
      <c r="M114" s="512">
        <v>0</v>
      </c>
      <c r="N114" s="512">
        <v>0</v>
      </c>
      <c r="O114" s="535">
        <f>SUM(H114:N114)</f>
        <v>348</v>
      </c>
      <c r="P114" s="535"/>
      <c r="Q114" s="512">
        <v>18</v>
      </c>
      <c r="R114" s="512">
        <v>128</v>
      </c>
      <c r="S114" s="512">
        <v>34</v>
      </c>
      <c r="T114" s="512">
        <v>20</v>
      </c>
      <c r="U114" s="512">
        <v>2</v>
      </c>
      <c r="V114" s="512">
        <v>0</v>
      </c>
      <c r="W114" s="512">
        <v>0</v>
      </c>
      <c r="X114" s="536">
        <f t="shared" si="59"/>
        <v>202</v>
      </c>
      <c r="AB114" s="491"/>
      <c r="AC114" s="491"/>
      <c r="AD114" s="491"/>
      <c r="AE114" s="491"/>
      <c r="AF114" s="491"/>
      <c r="AG114" s="491"/>
      <c r="AH114" s="491"/>
      <c r="AI114" s="491"/>
      <c r="AJ114" s="491"/>
      <c r="AK114" s="491"/>
      <c r="AL114" s="491"/>
      <c r="AM114" s="491"/>
      <c r="AN114" s="491"/>
      <c r="AO114" s="491"/>
      <c r="AP114" s="491"/>
    </row>
    <row r="115" spans="1:42" s="104" customFormat="1" ht="12" customHeight="1">
      <c r="A115" s="396"/>
      <c r="B115" s="396"/>
      <c r="C115" s="396"/>
      <c r="D115" s="396"/>
      <c r="E115" s="2212"/>
      <c r="F115" s="504" t="s">
        <v>56</v>
      </c>
      <c r="G115" s="89"/>
      <c r="H115" s="544">
        <f>SUM(H116)</f>
        <v>0</v>
      </c>
      <c r="I115" s="544">
        <f t="shared" ref="I115:N115" si="71">SUM(I116)</f>
        <v>0</v>
      </c>
      <c r="J115" s="544">
        <f t="shared" si="71"/>
        <v>0</v>
      </c>
      <c r="K115" s="544">
        <f t="shared" si="71"/>
        <v>0</v>
      </c>
      <c r="L115" s="544">
        <f t="shared" si="71"/>
        <v>0</v>
      </c>
      <c r="M115" s="544">
        <f t="shared" si="71"/>
        <v>0</v>
      </c>
      <c r="N115" s="544">
        <f t="shared" si="71"/>
        <v>0</v>
      </c>
      <c r="O115" s="533">
        <f t="shared" si="65"/>
        <v>0</v>
      </c>
      <c r="P115" s="543"/>
      <c r="Q115" s="543">
        <f t="shared" ref="Q115:W115" si="72">SUM(Q116)</f>
        <v>0</v>
      </c>
      <c r="R115" s="543">
        <f t="shared" si="72"/>
        <v>0</v>
      </c>
      <c r="S115" s="543">
        <f t="shared" si="72"/>
        <v>0</v>
      </c>
      <c r="T115" s="543">
        <f t="shared" si="72"/>
        <v>0</v>
      </c>
      <c r="U115" s="543">
        <f t="shared" si="72"/>
        <v>0</v>
      </c>
      <c r="V115" s="543">
        <f t="shared" si="72"/>
        <v>0</v>
      </c>
      <c r="W115" s="543">
        <f t="shared" si="72"/>
        <v>0</v>
      </c>
      <c r="X115" s="534">
        <f t="shared" si="59"/>
        <v>0</v>
      </c>
      <c r="AB115" s="491"/>
      <c r="AC115" s="491"/>
      <c r="AD115" s="491"/>
      <c r="AE115" s="491"/>
      <c r="AF115" s="491"/>
      <c r="AG115" s="491"/>
      <c r="AH115" s="491"/>
      <c r="AI115" s="491"/>
      <c r="AJ115" s="491"/>
      <c r="AK115" s="491"/>
      <c r="AL115" s="491"/>
      <c r="AM115" s="491"/>
      <c r="AN115" s="491"/>
      <c r="AO115" s="491"/>
      <c r="AP115" s="491"/>
    </row>
    <row r="116" spans="1:42" ht="11.1" customHeight="1">
      <c r="A116" s="396">
        <v>6</v>
      </c>
      <c r="B116" s="396">
        <v>4</v>
      </c>
      <c r="C116" s="396">
        <v>11</v>
      </c>
      <c r="D116" s="396"/>
      <c r="E116" s="2213"/>
      <c r="F116" s="289"/>
      <c r="G116" s="89" t="s">
        <v>242</v>
      </c>
      <c r="H116" s="501">
        <v>0</v>
      </c>
      <c r="I116" s="501">
        <v>0</v>
      </c>
      <c r="J116" s="501">
        <v>0</v>
      </c>
      <c r="K116" s="501">
        <v>0</v>
      </c>
      <c r="L116" s="501">
        <v>0</v>
      </c>
      <c r="M116" s="501">
        <v>0</v>
      </c>
      <c r="N116" s="501">
        <v>0</v>
      </c>
      <c r="O116" s="535">
        <f t="shared" si="65"/>
        <v>0</v>
      </c>
      <c r="P116" s="542"/>
      <c r="Q116" s="501">
        <v>0</v>
      </c>
      <c r="R116" s="501">
        <v>0</v>
      </c>
      <c r="S116" s="501">
        <v>0</v>
      </c>
      <c r="T116" s="501">
        <v>0</v>
      </c>
      <c r="U116" s="501">
        <v>0</v>
      </c>
      <c r="V116" s="501">
        <v>0</v>
      </c>
      <c r="W116" s="501">
        <v>0</v>
      </c>
      <c r="X116" s="536">
        <f t="shared" si="59"/>
        <v>0</v>
      </c>
      <c r="AB116" s="491"/>
      <c r="AC116" s="491"/>
      <c r="AD116" s="491"/>
      <c r="AE116" s="491"/>
      <c r="AF116" s="491"/>
      <c r="AG116" s="491"/>
      <c r="AH116" s="491"/>
      <c r="AI116" s="491"/>
      <c r="AJ116" s="491"/>
      <c r="AK116" s="491"/>
      <c r="AL116" s="491"/>
      <c r="AM116" s="491"/>
      <c r="AN116" s="491"/>
      <c r="AO116" s="491"/>
      <c r="AP116" s="491"/>
    </row>
    <row r="117" spans="1:42" ht="12" customHeight="1">
      <c r="A117" s="396"/>
      <c r="B117" s="396"/>
      <c r="C117" s="396"/>
      <c r="D117" s="396"/>
      <c r="E117" s="2204">
        <v>1407</v>
      </c>
      <c r="F117" s="13" t="s">
        <v>58</v>
      </c>
      <c r="G117" s="123"/>
      <c r="H117" s="545">
        <f>SUM(H118,H123+H125)</f>
        <v>1</v>
      </c>
      <c r="I117" s="545">
        <f t="shared" ref="I117:N117" si="73">SUM(I118,I123+I125)</f>
        <v>6</v>
      </c>
      <c r="J117" s="545">
        <f t="shared" si="73"/>
        <v>1</v>
      </c>
      <c r="K117" s="545">
        <f t="shared" si="73"/>
        <v>4</v>
      </c>
      <c r="L117" s="545">
        <f t="shared" si="73"/>
        <v>1</v>
      </c>
      <c r="M117" s="545">
        <f t="shared" si="73"/>
        <v>0</v>
      </c>
      <c r="N117" s="545">
        <f t="shared" si="73"/>
        <v>0</v>
      </c>
      <c r="O117" s="546">
        <f t="shared" si="65"/>
        <v>13</v>
      </c>
      <c r="P117" s="546"/>
      <c r="Q117" s="545">
        <f>SUM(Q118,Q123+Q125)</f>
        <v>1</v>
      </c>
      <c r="R117" s="545">
        <f t="shared" ref="R117:W117" si="74">SUM(R118,R123+R125)</f>
        <v>6</v>
      </c>
      <c r="S117" s="545">
        <f t="shared" si="74"/>
        <v>1</v>
      </c>
      <c r="T117" s="545">
        <f t="shared" si="74"/>
        <v>4</v>
      </c>
      <c r="U117" s="545">
        <f t="shared" si="74"/>
        <v>1</v>
      </c>
      <c r="V117" s="545">
        <f t="shared" si="74"/>
        <v>0</v>
      </c>
      <c r="W117" s="545">
        <f t="shared" si="74"/>
        <v>0</v>
      </c>
      <c r="X117" s="547">
        <f>SUM(Q117:W117)</f>
        <v>13</v>
      </c>
      <c r="AB117" s="491"/>
      <c r="AC117" s="491"/>
      <c r="AD117" s="491"/>
      <c r="AE117" s="491"/>
      <c r="AF117" s="491"/>
      <c r="AG117" s="491"/>
      <c r="AH117" s="491"/>
      <c r="AI117" s="491"/>
      <c r="AJ117" s="491"/>
      <c r="AK117" s="491"/>
      <c r="AL117" s="491"/>
      <c r="AM117" s="491"/>
      <c r="AN117" s="491"/>
      <c r="AO117" s="491"/>
      <c r="AP117" s="491"/>
    </row>
    <row r="118" spans="1:42" ht="12" customHeight="1">
      <c r="A118" s="396"/>
      <c r="B118" s="396"/>
      <c r="C118" s="396"/>
      <c r="D118" s="396"/>
      <c r="E118" s="2205"/>
      <c r="F118" s="504" t="s">
        <v>59</v>
      </c>
      <c r="G118" s="36"/>
      <c r="H118" s="544">
        <f>SUM(H119:H122)</f>
        <v>0</v>
      </c>
      <c r="I118" s="544">
        <f t="shared" ref="I118:N118" si="75">SUM(I119:I122)</f>
        <v>0</v>
      </c>
      <c r="J118" s="544">
        <f t="shared" si="75"/>
        <v>0</v>
      </c>
      <c r="K118" s="544">
        <f t="shared" si="75"/>
        <v>0</v>
      </c>
      <c r="L118" s="544">
        <f t="shared" si="75"/>
        <v>0</v>
      </c>
      <c r="M118" s="544">
        <f t="shared" si="75"/>
        <v>0</v>
      </c>
      <c r="N118" s="544">
        <f t="shared" si="75"/>
        <v>0</v>
      </c>
      <c r="O118" s="543">
        <f t="shared" si="65"/>
        <v>0</v>
      </c>
      <c r="P118" s="543"/>
      <c r="Q118" s="544">
        <f>SUM(Q119:Q122)</f>
        <v>0</v>
      </c>
      <c r="R118" s="544">
        <f t="shared" ref="R118:W118" si="76">SUM(R119:R122)</f>
        <v>0</v>
      </c>
      <c r="S118" s="544">
        <f t="shared" si="76"/>
        <v>0</v>
      </c>
      <c r="T118" s="544">
        <f t="shared" si="76"/>
        <v>0</v>
      </c>
      <c r="U118" s="544">
        <f t="shared" si="76"/>
        <v>0</v>
      </c>
      <c r="V118" s="544">
        <f t="shared" si="76"/>
        <v>0</v>
      </c>
      <c r="W118" s="544">
        <f t="shared" si="76"/>
        <v>0</v>
      </c>
      <c r="X118" s="548">
        <f>SUM(Q118:W118)</f>
        <v>0</v>
      </c>
      <c r="AB118" s="491"/>
      <c r="AC118" s="491"/>
      <c r="AD118" s="491"/>
      <c r="AE118" s="491"/>
      <c r="AF118" s="491"/>
      <c r="AG118" s="491"/>
      <c r="AH118" s="491"/>
      <c r="AI118" s="491"/>
      <c r="AJ118" s="491"/>
      <c r="AK118" s="491"/>
      <c r="AL118" s="491"/>
      <c r="AM118" s="491"/>
      <c r="AN118" s="491"/>
      <c r="AO118" s="491"/>
      <c r="AP118" s="491"/>
    </row>
    <row r="119" spans="1:42" ht="11.1" customHeight="1">
      <c r="A119" s="396">
        <v>7</v>
      </c>
      <c r="B119" s="396">
        <v>3</v>
      </c>
      <c r="C119" s="396">
        <v>11</v>
      </c>
      <c r="D119" s="396"/>
      <c r="E119" s="2205"/>
      <c r="F119" s="287"/>
      <c r="G119" s="89" t="s">
        <v>243</v>
      </c>
      <c r="H119" s="501">
        <v>0</v>
      </c>
      <c r="I119" s="501">
        <v>0</v>
      </c>
      <c r="J119" s="501">
        <v>0</v>
      </c>
      <c r="K119" s="501">
        <v>0</v>
      </c>
      <c r="L119" s="501">
        <v>0</v>
      </c>
      <c r="M119" s="501">
        <v>0</v>
      </c>
      <c r="N119" s="501">
        <v>0</v>
      </c>
      <c r="O119" s="542">
        <f t="shared" si="65"/>
        <v>0</v>
      </c>
      <c r="P119" s="542"/>
      <c r="Q119" s="501">
        <v>0</v>
      </c>
      <c r="R119" s="501">
        <v>0</v>
      </c>
      <c r="S119" s="501">
        <v>0</v>
      </c>
      <c r="T119" s="501">
        <v>0</v>
      </c>
      <c r="U119" s="501">
        <v>0</v>
      </c>
      <c r="V119" s="501">
        <v>0</v>
      </c>
      <c r="W119" s="501">
        <v>0</v>
      </c>
      <c r="X119" s="549">
        <f>SUM(Q119:W119)</f>
        <v>0</v>
      </c>
      <c r="AB119" s="491"/>
      <c r="AC119" s="491"/>
      <c r="AD119" s="491"/>
      <c r="AE119" s="491"/>
      <c r="AF119" s="491"/>
      <c r="AG119" s="491"/>
      <c r="AH119" s="491"/>
      <c r="AI119" s="491"/>
      <c r="AJ119" s="491"/>
      <c r="AK119" s="491"/>
      <c r="AL119" s="491"/>
      <c r="AM119" s="491"/>
      <c r="AN119" s="491"/>
      <c r="AO119" s="491"/>
      <c r="AP119" s="491"/>
    </row>
    <row r="120" spans="1:42" ht="11.1" customHeight="1">
      <c r="A120" s="396">
        <v>7</v>
      </c>
      <c r="B120" s="396">
        <v>3</v>
      </c>
      <c r="C120" s="396">
        <v>11</v>
      </c>
      <c r="D120" s="396"/>
      <c r="E120" s="2205"/>
      <c r="F120" s="287"/>
      <c r="G120" s="89" t="s">
        <v>244</v>
      </c>
      <c r="H120" s="501">
        <v>0</v>
      </c>
      <c r="I120" s="501">
        <v>0</v>
      </c>
      <c r="J120" s="501">
        <v>0</v>
      </c>
      <c r="K120" s="501">
        <v>0</v>
      </c>
      <c r="L120" s="501">
        <v>0</v>
      </c>
      <c r="M120" s="501">
        <v>0</v>
      </c>
      <c r="N120" s="501">
        <v>0</v>
      </c>
      <c r="O120" s="542">
        <f t="shared" si="65"/>
        <v>0</v>
      </c>
      <c r="P120" s="542"/>
      <c r="Q120" s="501">
        <v>0</v>
      </c>
      <c r="R120" s="501">
        <v>0</v>
      </c>
      <c r="S120" s="501">
        <v>0</v>
      </c>
      <c r="T120" s="501">
        <v>0</v>
      </c>
      <c r="U120" s="501">
        <v>0</v>
      </c>
      <c r="V120" s="501">
        <v>0</v>
      </c>
      <c r="W120" s="501">
        <v>0</v>
      </c>
      <c r="X120" s="549">
        <f t="shared" ref="X120:X126" si="77">SUM(Q120:W120)</f>
        <v>0</v>
      </c>
      <c r="AB120" s="491"/>
      <c r="AC120" s="491"/>
      <c r="AD120" s="491"/>
      <c r="AE120" s="491"/>
      <c r="AF120" s="491"/>
      <c r="AG120" s="491"/>
      <c r="AH120" s="491"/>
      <c r="AI120" s="491"/>
      <c r="AJ120" s="491"/>
      <c r="AK120" s="491"/>
      <c r="AL120" s="491"/>
      <c r="AM120" s="491"/>
      <c r="AN120" s="491"/>
      <c r="AO120" s="491"/>
      <c r="AP120" s="491"/>
    </row>
    <row r="121" spans="1:42" ht="11.1" customHeight="1">
      <c r="A121" s="396">
        <v>7</v>
      </c>
      <c r="B121" s="396">
        <v>3</v>
      </c>
      <c r="C121" s="396">
        <v>11</v>
      </c>
      <c r="D121" s="396"/>
      <c r="E121" s="2205"/>
      <c r="F121" s="287"/>
      <c r="G121" s="89" t="s">
        <v>245</v>
      </c>
      <c r="H121" s="501">
        <v>0</v>
      </c>
      <c r="I121" s="501">
        <v>0</v>
      </c>
      <c r="J121" s="501">
        <v>0</v>
      </c>
      <c r="K121" s="501">
        <v>0</v>
      </c>
      <c r="L121" s="501">
        <v>0</v>
      </c>
      <c r="M121" s="501">
        <v>0</v>
      </c>
      <c r="N121" s="501">
        <v>0</v>
      </c>
      <c r="O121" s="542">
        <f t="shared" si="65"/>
        <v>0</v>
      </c>
      <c r="P121" s="542"/>
      <c r="Q121" s="501">
        <v>0</v>
      </c>
      <c r="R121" s="501">
        <v>0</v>
      </c>
      <c r="S121" s="501">
        <v>0</v>
      </c>
      <c r="T121" s="501">
        <v>0</v>
      </c>
      <c r="U121" s="501">
        <v>0</v>
      </c>
      <c r="V121" s="501">
        <v>0</v>
      </c>
      <c r="W121" s="501">
        <v>0</v>
      </c>
      <c r="X121" s="549">
        <f t="shared" si="77"/>
        <v>0</v>
      </c>
      <c r="AB121" s="491"/>
      <c r="AC121" s="491"/>
      <c r="AD121" s="491"/>
      <c r="AE121" s="491"/>
      <c r="AF121" s="491"/>
      <c r="AG121" s="491"/>
      <c r="AH121" s="491"/>
      <c r="AI121" s="491"/>
      <c r="AJ121" s="491"/>
      <c r="AK121" s="491"/>
      <c r="AL121" s="491"/>
      <c r="AM121" s="491"/>
      <c r="AN121" s="491"/>
      <c r="AO121" s="491"/>
      <c r="AP121" s="491"/>
    </row>
    <row r="122" spans="1:42" ht="11.1" customHeight="1">
      <c r="A122" s="396">
        <v>7</v>
      </c>
      <c r="B122" s="396">
        <v>3</v>
      </c>
      <c r="C122" s="396">
        <v>11</v>
      </c>
      <c r="D122" s="396"/>
      <c r="E122" s="2205"/>
      <c r="F122" s="289"/>
      <c r="G122" s="89" t="s">
        <v>246</v>
      </c>
      <c r="H122" s="501">
        <v>0</v>
      </c>
      <c r="I122" s="501">
        <v>0</v>
      </c>
      <c r="J122" s="501">
        <v>0</v>
      </c>
      <c r="K122" s="501">
        <v>0</v>
      </c>
      <c r="L122" s="501">
        <v>0</v>
      </c>
      <c r="M122" s="501">
        <v>0</v>
      </c>
      <c r="N122" s="501">
        <v>0</v>
      </c>
      <c r="O122" s="542">
        <f t="shared" si="65"/>
        <v>0</v>
      </c>
      <c r="P122" s="542"/>
      <c r="Q122" s="501">
        <v>0</v>
      </c>
      <c r="R122" s="501">
        <v>0</v>
      </c>
      <c r="S122" s="501">
        <v>0</v>
      </c>
      <c r="T122" s="501">
        <v>0</v>
      </c>
      <c r="U122" s="501">
        <v>0</v>
      </c>
      <c r="V122" s="501">
        <v>0</v>
      </c>
      <c r="W122" s="501">
        <v>0</v>
      </c>
      <c r="X122" s="549">
        <f t="shared" si="77"/>
        <v>0</v>
      </c>
      <c r="AB122" s="491"/>
      <c r="AC122" s="491"/>
      <c r="AD122" s="491"/>
      <c r="AE122" s="491"/>
      <c r="AF122" s="491"/>
      <c r="AG122" s="491"/>
      <c r="AH122" s="491"/>
      <c r="AI122" s="491"/>
      <c r="AJ122" s="491"/>
      <c r="AK122" s="491"/>
      <c r="AL122" s="491"/>
      <c r="AM122" s="491"/>
      <c r="AN122" s="491"/>
      <c r="AO122" s="491"/>
      <c r="AP122" s="491"/>
    </row>
    <row r="123" spans="1:42" ht="12" customHeight="1">
      <c r="E123" s="2205"/>
      <c r="F123" s="504" t="s">
        <v>60</v>
      </c>
      <c r="G123" s="89"/>
      <c r="H123" s="543">
        <f>SUM(H124)</f>
        <v>1</v>
      </c>
      <c r="I123" s="543">
        <f t="shared" ref="I123:N123" si="78">SUM(I124)</f>
        <v>6</v>
      </c>
      <c r="J123" s="543">
        <f t="shared" si="78"/>
        <v>1</v>
      </c>
      <c r="K123" s="543">
        <f t="shared" si="78"/>
        <v>4</v>
      </c>
      <c r="L123" s="543">
        <f t="shared" si="78"/>
        <v>1</v>
      </c>
      <c r="M123" s="543">
        <f t="shared" si="78"/>
        <v>0</v>
      </c>
      <c r="N123" s="543">
        <f t="shared" si="78"/>
        <v>0</v>
      </c>
      <c r="O123" s="543">
        <f t="shared" si="65"/>
        <v>13</v>
      </c>
      <c r="P123" s="543"/>
      <c r="Q123" s="543">
        <f>SUM(Q124)</f>
        <v>1</v>
      </c>
      <c r="R123" s="543">
        <f t="shared" ref="R123:W123" si="79">SUM(R124)</f>
        <v>6</v>
      </c>
      <c r="S123" s="543">
        <f t="shared" si="79"/>
        <v>1</v>
      </c>
      <c r="T123" s="543">
        <f t="shared" si="79"/>
        <v>4</v>
      </c>
      <c r="U123" s="543">
        <f t="shared" si="79"/>
        <v>1</v>
      </c>
      <c r="V123" s="543">
        <f t="shared" si="79"/>
        <v>0</v>
      </c>
      <c r="W123" s="543">
        <f t="shared" si="79"/>
        <v>0</v>
      </c>
      <c r="X123" s="548">
        <f t="shared" si="77"/>
        <v>13</v>
      </c>
      <c r="AB123" s="491"/>
      <c r="AC123" s="491"/>
      <c r="AD123" s="491"/>
      <c r="AE123" s="491"/>
      <c r="AF123" s="491"/>
      <c r="AG123" s="491"/>
      <c r="AH123" s="491"/>
      <c r="AI123" s="491"/>
      <c r="AJ123" s="491"/>
      <c r="AK123" s="491"/>
      <c r="AL123" s="491"/>
      <c r="AM123" s="491"/>
      <c r="AN123" s="491"/>
      <c r="AO123" s="491"/>
      <c r="AP123" s="491"/>
    </row>
    <row r="124" spans="1:42" ht="11.1" customHeight="1">
      <c r="A124" s="374">
        <v>7</v>
      </c>
      <c r="B124" s="374">
        <v>6</v>
      </c>
      <c r="C124" s="374">
        <v>10</v>
      </c>
      <c r="E124" s="2205"/>
      <c r="F124" s="509"/>
      <c r="G124" s="89" t="s">
        <v>247</v>
      </c>
      <c r="H124" s="512">
        <v>1</v>
      </c>
      <c r="I124" s="512">
        <v>6</v>
      </c>
      <c r="J124" s="512">
        <v>1</v>
      </c>
      <c r="K124" s="512">
        <v>4</v>
      </c>
      <c r="L124" s="512">
        <v>1</v>
      </c>
      <c r="M124" s="512">
        <v>0</v>
      </c>
      <c r="N124" s="512">
        <v>0</v>
      </c>
      <c r="O124" s="542">
        <f t="shared" si="65"/>
        <v>13</v>
      </c>
      <c r="P124" s="542"/>
      <c r="Q124" s="512">
        <v>1</v>
      </c>
      <c r="R124" s="512">
        <v>6</v>
      </c>
      <c r="S124" s="512">
        <v>1</v>
      </c>
      <c r="T124" s="512">
        <v>4</v>
      </c>
      <c r="U124" s="512">
        <v>1</v>
      </c>
      <c r="V124" s="512">
        <v>0</v>
      </c>
      <c r="W124" s="512">
        <v>0</v>
      </c>
      <c r="X124" s="549">
        <f t="shared" si="77"/>
        <v>13</v>
      </c>
      <c r="AB124" s="491"/>
      <c r="AC124" s="491"/>
      <c r="AD124" s="491"/>
      <c r="AE124" s="491"/>
      <c r="AF124" s="491"/>
      <c r="AG124" s="491"/>
      <c r="AH124" s="491"/>
      <c r="AI124" s="491"/>
      <c r="AJ124" s="491"/>
      <c r="AK124" s="491"/>
      <c r="AL124" s="491"/>
      <c r="AM124" s="491"/>
      <c r="AN124" s="491"/>
      <c r="AO124" s="491"/>
      <c r="AP124" s="491"/>
    </row>
    <row r="125" spans="1:42" s="395" customFormat="1" ht="11.1" customHeight="1">
      <c r="A125" s="550"/>
      <c r="B125" s="550"/>
      <c r="C125" s="550"/>
      <c r="D125" s="550"/>
      <c r="E125" s="2205"/>
      <c r="F125" s="509" t="s">
        <v>84</v>
      </c>
      <c r="G125" s="102"/>
      <c r="H125" s="541">
        <f>SUM(H126)</f>
        <v>0</v>
      </c>
      <c r="I125" s="541">
        <f t="shared" ref="I125:N125" si="80">SUM(I126)</f>
        <v>0</v>
      </c>
      <c r="J125" s="541">
        <f t="shared" si="80"/>
        <v>0</v>
      </c>
      <c r="K125" s="541">
        <f t="shared" si="80"/>
        <v>0</v>
      </c>
      <c r="L125" s="541">
        <f t="shared" si="80"/>
        <v>0</v>
      </c>
      <c r="M125" s="541">
        <f t="shared" si="80"/>
        <v>0</v>
      </c>
      <c r="N125" s="541">
        <f t="shared" si="80"/>
        <v>0</v>
      </c>
      <c r="O125" s="543">
        <f t="shared" si="65"/>
        <v>0</v>
      </c>
      <c r="P125" s="543"/>
      <c r="Q125" s="541">
        <f>SUM(Q126)</f>
        <v>0</v>
      </c>
      <c r="R125" s="541">
        <f t="shared" ref="R125:W125" si="81">SUM(R126)</f>
        <v>0</v>
      </c>
      <c r="S125" s="541">
        <f t="shared" si="81"/>
        <v>0</v>
      </c>
      <c r="T125" s="541">
        <f t="shared" si="81"/>
        <v>0</v>
      </c>
      <c r="U125" s="541">
        <f t="shared" si="81"/>
        <v>0</v>
      </c>
      <c r="V125" s="541">
        <f t="shared" si="81"/>
        <v>0</v>
      </c>
      <c r="W125" s="541">
        <f t="shared" si="81"/>
        <v>0</v>
      </c>
      <c r="X125" s="548">
        <f t="shared" si="77"/>
        <v>0</v>
      </c>
      <c r="AB125" s="551"/>
      <c r="AC125" s="551"/>
      <c r="AD125" s="551"/>
      <c r="AE125" s="551"/>
      <c r="AF125" s="551"/>
      <c r="AG125" s="551"/>
      <c r="AH125" s="551"/>
      <c r="AI125" s="551"/>
      <c r="AJ125" s="551"/>
      <c r="AK125" s="551"/>
      <c r="AL125" s="551"/>
      <c r="AM125" s="551"/>
      <c r="AN125" s="551"/>
      <c r="AO125" s="551"/>
      <c r="AP125" s="551"/>
    </row>
    <row r="126" spans="1:42" ht="11.1" customHeight="1">
      <c r="A126" s="374">
        <v>7</v>
      </c>
      <c r="B126" s="374">
        <v>6</v>
      </c>
      <c r="C126" s="374">
        <v>10</v>
      </c>
      <c r="E126" s="2207"/>
      <c r="F126" s="289"/>
      <c r="G126" s="89" t="s">
        <v>248</v>
      </c>
      <c r="H126" s="501">
        <v>0</v>
      </c>
      <c r="I126" s="501">
        <v>0</v>
      </c>
      <c r="J126" s="501">
        <v>0</v>
      </c>
      <c r="K126" s="501">
        <v>0</v>
      </c>
      <c r="L126" s="501">
        <v>0</v>
      </c>
      <c r="M126" s="501">
        <v>0</v>
      </c>
      <c r="N126" s="501">
        <v>0</v>
      </c>
      <c r="O126" s="542">
        <f t="shared" si="65"/>
        <v>0</v>
      </c>
      <c r="P126" s="542"/>
      <c r="Q126" s="501">
        <v>0</v>
      </c>
      <c r="R126" s="501">
        <v>0</v>
      </c>
      <c r="S126" s="501">
        <v>0</v>
      </c>
      <c r="T126" s="501">
        <v>0</v>
      </c>
      <c r="U126" s="501">
        <v>0</v>
      </c>
      <c r="V126" s="501">
        <v>0</v>
      </c>
      <c r="W126" s="501">
        <v>0</v>
      </c>
      <c r="X126" s="549">
        <f t="shared" si="77"/>
        <v>0</v>
      </c>
      <c r="AB126" s="491"/>
      <c r="AC126" s="491"/>
      <c r="AD126" s="491"/>
      <c r="AE126" s="491"/>
      <c r="AF126" s="491"/>
      <c r="AG126" s="491"/>
      <c r="AH126" s="491"/>
      <c r="AI126" s="491"/>
      <c r="AJ126" s="491"/>
      <c r="AK126" s="491"/>
      <c r="AL126" s="491"/>
      <c r="AM126" s="491"/>
      <c r="AN126" s="491"/>
      <c r="AO126" s="491"/>
      <c r="AP126" s="491"/>
    </row>
    <row r="127" spans="1:42" ht="12" customHeight="1">
      <c r="E127" s="2204">
        <v>1408</v>
      </c>
      <c r="F127" s="13" t="s">
        <v>63</v>
      </c>
      <c r="G127" s="40"/>
      <c r="H127" s="546">
        <f>SUM(H128+H130+H133+H137)</f>
        <v>3</v>
      </c>
      <c r="I127" s="546">
        <f t="shared" ref="I127:N127" si="82">SUM(I128+I130+I133+I137)</f>
        <v>2</v>
      </c>
      <c r="J127" s="546">
        <f t="shared" si="82"/>
        <v>9</v>
      </c>
      <c r="K127" s="546">
        <f t="shared" si="82"/>
        <v>46</v>
      </c>
      <c r="L127" s="546">
        <f t="shared" si="82"/>
        <v>41</v>
      </c>
      <c r="M127" s="546">
        <f t="shared" si="82"/>
        <v>27</v>
      </c>
      <c r="N127" s="546">
        <f t="shared" si="82"/>
        <v>48</v>
      </c>
      <c r="O127" s="546">
        <f t="shared" si="65"/>
        <v>176</v>
      </c>
      <c r="P127" s="546" t="e">
        <f>SUM(P133,P137,#REF!)</f>
        <v>#REF!</v>
      </c>
      <c r="Q127" s="546">
        <f>SUM(Q128+Q130+Q133+Q137)</f>
        <v>2</v>
      </c>
      <c r="R127" s="546">
        <f t="shared" ref="R127:W127" si="83">SUM(R128+R130+R133+R137)</f>
        <v>2</v>
      </c>
      <c r="S127" s="546">
        <f t="shared" si="83"/>
        <v>9</v>
      </c>
      <c r="T127" s="546">
        <f t="shared" si="83"/>
        <v>46</v>
      </c>
      <c r="U127" s="546">
        <f t="shared" si="83"/>
        <v>40</v>
      </c>
      <c r="V127" s="546">
        <f t="shared" si="83"/>
        <v>27</v>
      </c>
      <c r="W127" s="546">
        <f t="shared" si="83"/>
        <v>47</v>
      </c>
      <c r="X127" s="547">
        <f>SUM(Q127:W127)</f>
        <v>173</v>
      </c>
      <c r="AB127" s="491"/>
      <c r="AC127" s="491"/>
      <c r="AD127" s="491"/>
      <c r="AE127" s="491"/>
      <c r="AF127" s="491"/>
      <c r="AG127" s="491"/>
      <c r="AH127" s="491"/>
      <c r="AI127" s="491"/>
      <c r="AJ127" s="491"/>
      <c r="AK127" s="491"/>
      <c r="AL127" s="491"/>
      <c r="AM127" s="491"/>
      <c r="AN127" s="491"/>
      <c r="AO127" s="491"/>
      <c r="AP127" s="491"/>
    </row>
    <row r="128" spans="1:42" ht="12" customHeight="1">
      <c r="E128" s="2205"/>
      <c r="F128" s="552" t="s">
        <v>249</v>
      </c>
      <c r="G128" s="370"/>
      <c r="H128" s="543">
        <f>SUM(H129)</f>
        <v>0</v>
      </c>
      <c r="I128" s="543">
        <f t="shared" ref="I128:N128" si="84">SUM(I129)</f>
        <v>0</v>
      </c>
      <c r="J128" s="543">
        <f t="shared" si="84"/>
        <v>0</v>
      </c>
      <c r="K128" s="543">
        <f t="shared" si="84"/>
        <v>0</v>
      </c>
      <c r="L128" s="543">
        <f t="shared" si="84"/>
        <v>0</v>
      </c>
      <c r="M128" s="543">
        <f t="shared" si="84"/>
        <v>0</v>
      </c>
      <c r="N128" s="543">
        <f t="shared" si="84"/>
        <v>0</v>
      </c>
      <c r="O128" s="553">
        <f t="shared" si="65"/>
        <v>0</v>
      </c>
      <c r="P128" s="543"/>
      <c r="Q128" s="543">
        <f>SUM(Q129)</f>
        <v>0</v>
      </c>
      <c r="R128" s="543">
        <f t="shared" ref="R128:W128" si="85">SUM(R129)</f>
        <v>0</v>
      </c>
      <c r="S128" s="543">
        <f t="shared" si="85"/>
        <v>0</v>
      </c>
      <c r="T128" s="543">
        <f t="shared" si="85"/>
        <v>0</v>
      </c>
      <c r="U128" s="543">
        <f t="shared" si="85"/>
        <v>0</v>
      </c>
      <c r="V128" s="543">
        <f t="shared" si="85"/>
        <v>0</v>
      </c>
      <c r="W128" s="543">
        <f t="shared" si="85"/>
        <v>0</v>
      </c>
      <c r="X128" s="554">
        <f>SUM(Q128:W128)</f>
        <v>0</v>
      </c>
      <c r="AB128" s="491"/>
      <c r="AC128" s="491"/>
      <c r="AD128" s="491"/>
      <c r="AE128" s="491"/>
      <c r="AF128" s="491"/>
      <c r="AG128" s="491"/>
      <c r="AH128" s="491"/>
      <c r="AI128" s="491"/>
      <c r="AJ128" s="491"/>
      <c r="AK128" s="491"/>
      <c r="AL128" s="491"/>
      <c r="AM128" s="491"/>
      <c r="AN128" s="491"/>
      <c r="AO128" s="491"/>
      <c r="AP128" s="491"/>
    </row>
    <row r="129" spans="1:42" ht="10.5" customHeight="1">
      <c r="A129" s="374">
        <v>8</v>
      </c>
      <c r="B129" s="374">
        <v>4</v>
      </c>
      <c r="C129" s="374">
        <v>8</v>
      </c>
      <c r="E129" s="2205"/>
      <c r="F129" s="555"/>
      <c r="G129" s="356" t="s">
        <v>250</v>
      </c>
      <c r="H129" s="501">
        <v>0</v>
      </c>
      <c r="I129" s="501">
        <v>0</v>
      </c>
      <c r="J129" s="501">
        <v>0</v>
      </c>
      <c r="K129" s="501">
        <v>0</v>
      </c>
      <c r="L129" s="501">
        <v>0</v>
      </c>
      <c r="M129" s="501">
        <v>0</v>
      </c>
      <c r="N129" s="501">
        <v>0</v>
      </c>
      <c r="O129" s="542">
        <f t="shared" si="65"/>
        <v>0</v>
      </c>
      <c r="P129" s="543"/>
      <c r="Q129" s="501">
        <v>0</v>
      </c>
      <c r="R129" s="501">
        <v>0</v>
      </c>
      <c r="S129" s="501">
        <v>0</v>
      </c>
      <c r="T129" s="501">
        <v>0</v>
      </c>
      <c r="U129" s="501">
        <v>0</v>
      </c>
      <c r="V129" s="501">
        <v>0</v>
      </c>
      <c r="W129" s="501">
        <v>0</v>
      </c>
      <c r="X129" s="549">
        <f>SUM(Q129:W129)</f>
        <v>0</v>
      </c>
      <c r="AB129" s="491"/>
      <c r="AC129" s="491"/>
      <c r="AD129" s="491"/>
      <c r="AE129" s="491"/>
      <c r="AF129" s="491"/>
      <c r="AG129" s="491"/>
      <c r="AH129" s="491"/>
      <c r="AI129" s="491"/>
      <c r="AJ129" s="491"/>
      <c r="AK129" s="491"/>
      <c r="AL129" s="491"/>
      <c r="AM129" s="491"/>
      <c r="AN129" s="491"/>
      <c r="AO129" s="491"/>
      <c r="AP129" s="491"/>
    </row>
    <row r="130" spans="1:42" ht="12" customHeight="1">
      <c r="E130" s="2205"/>
      <c r="F130" s="552" t="s">
        <v>141</v>
      </c>
      <c r="G130" s="370"/>
      <c r="H130" s="543">
        <f>SUM(H131:H132)</f>
        <v>2</v>
      </c>
      <c r="I130" s="543">
        <f t="shared" ref="I130:N130" si="86">SUM(I131:I132)</f>
        <v>0</v>
      </c>
      <c r="J130" s="543">
        <f t="shared" si="86"/>
        <v>2</v>
      </c>
      <c r="K130" s="543">
        <f t="shared" si="86"/>
        <v>14</v>
      </c>
      <c r="L130" s="543">
        <f t="shared" si="86"/>
        <v>12</v>
      </c>
      <c r="M130" s="543">
        <f t="shared" si="86"/>
        <v>10</v>
      </c>
      <c r="N130" s="543">
        <f t="shared" si="86"/>
        <v>13</v>
      </c>
      <c r="O130" s="543">
        <f t="shared" si="65"/>
        <v>53</v>
      </c>
      <c r="P130" s="543"/>
      <c r="Q130" s="543">
        <f>SUM(Q131:Q132)</f>
        <v>1</v>
      </c>
      <c r="R130" s="543">
        <f t="shared" ref="R130:W130" si="87">SUM(R131:R132)</f>
        <v>0</v>
      </c>
      <c r="S130" s="543">
        <f t="shared" si="87"/>
        <v>2</v>
      </c>
      <c r="T130" s="543">
        <f t="shared" si="87"/>
        <v>14</v>
      </c>
      <c r="U130" s="543">
        <f t="shared" si="87"/>
        <v>12</v>
      </c>
      <c r="V130" s="543">
        <f t="shared" si="87"/>
        <v>10</v>
      </c>
      <c r="W130" s="543">
        <f t="shared" si="87"/>
        <v>13</v>
      </c>
      <c r="X130" s="548">
        <f t="shared" ref="X130:X138" si="88">SUM(Q130:W130)</f>
        <v>52</v>
      </c>
      <c r="AB130" s="491"/>
      <c r="AC130" s="491"/>
      <c r="AD130" s="491"/>
      <c r="AE130" s="491"/>
      <c r="AF130" s="491"/>
      <c r="AG130" s="491"/>
      <c r="AH130" s="491"/>
      <c r="AI130" s="491"/>
      <c r="AJ130" s="491"/>
      <c r="AK130" s="491"/>
      <c r="AL130" s="491"/>
      <c r="AM130" s="491"/>
      <c r="AN130" s="491"/>
      <c r="AO130" s="491"/>
      <c r="AP130" s="491"/>
    </row>
    <row r="131" spans="1:42" ht="10.5" customHeight="1">
      <c r="A131" s="374">
        <v>8</v>
      </c>
      <c r="B131" s="374">
        <v>4</v>
      </c>
      <c r="C131" s="374">
        <v>6</v>
      </c>
      <c r="E131" s="2205"/>
      <c r="F131" s="552"/>
      <c r="G131" s="356" t="s">
        <v>251</v>
      </c>
      <c r="H131" s="512">
        <v>2</v>
      </c>
      <c r="I131" s="512">
        <v>0</v>
      </c>
      <c r="J131" s="512">
        <v>2</v>
      </c>
      <c r="K131" s="512">
        <v>14</v>
      </c>
      <c r="L131" s="512">
        <v>12</v>
      </c>
      <c r="M131" s="512">
        <v>10</v>
      </c>
      <c r="N131" s="512">
        <v>13</v>
      </c>
      <c r="O131" s="542">
        <f>SUM(H131:N131)</f>
        <v>53</v>
      </c>
      <c r="P131" s="543"/>
      <c r="Q131" s="512">
        <v>1</v>
      </c>
      <c r="R131" s="512">
        <v>0</v>
      </c>
      <c r="S131" s="512">
        <v>2</v>
      </c>
      <c r="T131" s="512">
        <v>14</v>
      </c>
      <c r="U131" s="512">
        <v>12</v>
      </c>
      <c r="V131" s="512">
        <v>10</v>
      </c>
      <c r="W131" s="512">
        <v>13</v>
      </c>
      <c r="X131" s="549">
        <f t="shared" si="88"/>
        <v>52</v>
      </c>
      <c r="AB131" s="491"/>
      <c r="AC131" s="491"/>
      <c r="AD131" s="491"/>
      <c r="AE131" s="491"/>
      <c r="AF131" s="491"/>
      <c r="AG131" s="491"/>
      <c r="AH131" s="491"/>
      <c r="AI131" s="491"/>
      <c r="AJ131" s="491"/>
      <c r="AK131" s="491"/>
      <c r="AL131" s="491"/>
      <c r="AM131" s="491"/>
      <c r="AN131" s="491"/>
      <c r="AO131" s="491"/>
      <c r="AP131" s="491"/>
    </row>
    <row r="132" spans="1:42" ht="10.5" customHeight="1">
      <c r="A132" s="374">
        <v>8</v>
      </c>
      <c r="B132" s="374">
        <v>4</v>
      </c>
      <c r="C132" s="374">
        <v>6</v>
      </c>
      <c r="E132" s="2205"/>
      <c r="F132" s="555"/>
      <c r="G132" s="356" t="s">
        <v>252</v>
      </c>
      <c r="H132" s="501">
        <v>0</v>
      </c>
      <c r="I132" s="501">
        <v>0</v>
      </c>
      <c r="J132" s="501">
        <v>0</v>
      </c>
      <c r="K132" s="501">
        <v>0</v>
      </c>
      <c r="L132" s="501">
        <v>0</v>
      </c>
      <c r="M132" s="501">
        <v>0</v>
      </c>
      <c r="N132" s="501">
        <v>0</v>
      </c>
      <c r="O132" s="542">
        <f t="shared" si="65"/>
        <v>0</v>
      </c>
      <c r="P132" s="543"/>
      <c r="Q132" s="501">
        <v>0</v>
      </c>
      <c r="R132" s="501">
        <v>0</v>
      </c>
      <c r="S132" s="501">
        <v>0</v>
      </c>
      <c r="T132" s="501">
        <v>0</v>
      </c>
      <c r="U132" s="501">
        <v>0</v>
      </c>
      <c r="V132" s="501">
        <v>0</v>
      </c>
      <c r="W132" s="501">
        <v>0</v>
      </c>
      <c r="X132" s="549">
        <f t="shared" si="88"/>
        <v>0</v>
      </c>
      <c r="AB132" s="491"/>
      <c r="AC132" s="491"/>
      <c r="AD132" s="491"/>
      <c r="AE132" s="491"/>
      <c r="AF132" s="491"/>
      <c r="AG132" s="491"/>
      <c r="AH132" s="491"/>
      <c r="AI132" s="491"/>
      <c r="AJ132" s="491"/>
      <c r="AK132" s="491"/>
      <c r="AL132" s="491"/>
      <c r="AM132" s="491"/>
      <c r="AN132" s="491"/>
      <c r="AO132" s="491"/>
      <c r="AP132" s="491"/>
    </row>
    <row r="133" spans="1:42" ht="12" customHeight="1">
      <c r="E133" s="2205"/>
      <c r="F133" s="509" t="s">
        <v>66</v>
      </c>
      <c r="G133" s="89"/>
      <c r="H133" s="543">
        <f>SUM(H134:H136)</f>
        <v>0</v>
      </c>
      <c r="I133" s="543">
        <f t="shared" ref="I133:N133" si="89">SUM(I134:I136)</f>
        <v>1</v>
      </c>
      <c r="J133" s="543">
        <f t="shared" si="89"/>
        <v>2</v>
      </c>
      <c r="K133" s="543">
        <f t="shared" si="89"/>
        <v>13</v>
      </c>
      <c r="L133" s="543">
        <f t="shared" si="89"/>
        <v>15</v>
      </c>
      <c r="M133" s="543">
        <f t="shared" si="89"/>
        <v>10</v>
      </c>
      <c r="N133" s="543">
        <f t="shared" si="89"/>
        <v>11</v>
      </c>
      <c r="O133" s="543">
        <f t="shared" si="65"/>
        <v>52</v>
      </c>
      <c r="P133" s="543"/>
      <c r="Q133" s="543">
        <f t="shared" ref="Q133:W133" si="90">SUM(Q134:Q136)</f>
        <v>0</v>
      </c>
      <c r="R133" s="543">
        <f t="shared" si="90"/>
        <v>1</v>
      </c>
      <c r="S133" s="543">
        <f t="shared" si="90"/>
        <v>2</v>
      </c>
      <c r="T133" s="543">
        <f t="shared" si="90"/>
        <v>13</v>
      </c>
      <c r="U133" s="543">
        <f t="shared" si="90"/>
        <v>15</v>
      </c>
      <c r="V133" s="543">
        <f t="shared" si="90"/>
        <v>10</v>
      </c>
      <c r="W133" s="543">
        <f t="shared" si="90"/>
        <v>11</v>
      </c>
      <c r="X133" s="548">
        <f t="shared" si="88"/>
        <v>52</v>
      </c>
      <c r="AB133" s="491"/>
      <c r="AC133" s="491"/>
      <c r="AD133" s="491"/>
      <c r="AE133" s="491"/>
      <c r="AF133" s="491"/>
      <c r="AG133" s="491"/>
      <c r="AH133" s="491"/>
      <c r="AI133" s="491"/>
      <c r="AJ133" s="491"/>
      <c r="AK133" s="491"/>
      <c r="AL133" s="491"/>
      <c r="AM133" s="491"/>
      <c r="AN133" s="491"/>
      <c r="AO133" s="491"/>
      <c r="AP133" s="491"/>
    </row>
    <row r="134" spans="1:42" ht="11.1" customHeight="1">
      <c r="A134" s="374">
        <v>8</v>
      </c>
      <c r="B134" s="374">
        <v>4</v>
      </c>
      <c r="C134" s="374">
        <v>11</v>
      </c>
      <c r="E134" s="2205"/>
      <c r="F134" s="509"/>
      <c r="G134" s="89" t="s">
        <v>253</v>
      </c>
      <c r="H134" s="512">
        <v>0</v>
      </c>
      <c r="I134" s="512">
        <v>0</v>
      </c>
      <c r="J134" s="512">
        <v>0</v>
      </c>
      <c r="K134" s="512">
        <v>6</v>
      </c>
      <c r="L134" s="512">
        <v>4</v>
      </c>
      <c r="M134" s="512">
        <v>4</v>
      </c>
      <c r="N134" s="512">
        <v>6</v>
      </c>
      <c r="O134" s="542">
        <f t="shared" si="65"/>
        <v>20</v>
      </c>
      <c r="P134" s="542"/>
      <c r="Q134" s="512">
        <v>0</v>
      </c>
      <c r="R134" s="512">
        <v>0</v>
      </c>
      <c r="S134" s="512">
        <v>0</v>
      </c>
      <c r="T134" s="512">
        <v>6</v>
      </c>
      <c r="U134" s="512">
        <v>4</v>
      </c>
      <c r="V134" s="512">
        <v>4</v>
      </c>
      <c r="W134" s="512">
        <v>6</v>
      </c>
      <c r="X134" s="549">
        <f t="shared" si="88"/>
        <v>20</v>
      </c>
      <c r="AB134" s="491"/>
      <c r="AC134" s="491"/>
      <c r="AD134" s="491"/>
      <c r="AE134" s="491"/>
      <c r="AF134" s="491"/>
      <c r="AG134" s="491"/>
      <c r="AH134" s="491"/>
      <c r="AI134" s="491"/>
      <c r="AJ134" s="491"/>
      <c r="AK134" s="491"/>
      <c r="AL134" s="491"/>
      <c r="AM134" s="491"/>
      <c r="AN134" s="491"/>
      <c r="AO134" s="491"/>
      <c r="AP134" s="491"/>
    </row>
    <row r="135" spans="1:42" ht="11.1" customHeight="1">
      <c r="A135" s="374">
        <v>8</v>
      </c>
      <c r="B135" s="374">
        <v>3</v>
      </c>
      <c r="C135" s="374">
        <v>11</v>
      </c>
      <c r="E135" s="2205"/>
      <c r="F135" s="509"/>
      <c r="G135" s="89" t="s">
        <v>254</v>
      </c>
      <c r="H135" s="512">
        <v>0</v>
      </c>
      <c r="I135" s="512">
        <v>1</v>
      </c>
      <c r="J135" s="512">
        <v>1</v>
      </c>
      <c r="K135" s="512">
        <v>6</v>
      </c>
      <c r="L135" s="512">
        <v>6</v>
      </c>
      <c r="M135" s="512">
        <v>5</v>
      </c>
      <c r="N135" s="512">
        <v>4</v>
      </c>
      <c r="O135" s="542">
        <f t="shared" si="65"/>
        <v>23</v>
      </c>
      <c r="P135" s="542"/>
      <c r="Q135" s="556">
        <v>0</v>
      </c>
      <c r="R135" s="556">
        <v>1</v>
      </c>
      <c r="S135" s="556">
        <v>1</v>
      </c>
      <c r="T135" s="556">
        <v>6</v>
      </c>
      <c r="U135" s="556">
        <v>6</v>
      </c>
      <c r="V135" s="556">
        <v>5</v>
      </c>
      <c r="W135" s="556">
        <v>4</v>
      </c>
      <c r="X135" s="549">
        <f t="shared" si="88"/>
        <v>23</v>
      </c>
      <c r="AB135" s="491"/>
      <c r="AC135" s="491"/>
      <c r="AD135" s="491"/>
      <c r="AE135" s="491"/>
      <c r="AF135" s="491"/>
      <c r="AG135" s="491"/>
      <c r="AH135" s="491"/>
      <c r="AI135" s="491"/>
      <c r="AJ135" s="491"/>
      <c r="AK135" s="491"/>
      <c r="AL135" s="491"/>
      <c r="AM135" s="491"/>
      <c r="AN135" s="491"/>
      <c r="AO135" s="491"/>
      <c r="AP135" s="491"/>
    </row>
    <row r="136" spans="1:42" ht="11.1" customHeight="1">
      <c r="A136" s="374">
        <v>8</v>
      </c>
      <c r="B136" s="374">
        <v>4</v>
      </c>
      <c r="C136" s="374">
        <v>11</v>
      </c>
      <c r="E136" s="2205"/>
      <c r="F136" s="509"/>
      <c r="G136" s="89" t="s">
        <v>255</v>
      </c>
      <c r="H136" s="512">
        <v>0</v>
      </c>
      <c r="I136" s="512">
        <v>0</v>
      </c>
      <c r="J136" s="512">
        <v>1</v>
      </c>
      <c r="K136" s="512">
        <v>1</v>
      </c>
      <c r="L136" s="512">
        <v>5</v>
      </c>
      <c r="M136" s="512">
        <v>1</v>
      </c>
      <c r="N136" s="512">
        <v>1</v>
      </c>
      <c r="O136" s="542">
        <f t="shared" si="65"/>
        <v>9</v>
      </c>
      <c r="P136" s="542"/>
      <c r="Q136" s="512">
        <v>0</v>
      </c>
      <c r="R136" s="512">
        <v>0</v>
      </c>
      <c r="S136" s="512">
        <v>1</v>
      </c>
      <c r="T136" s="512">
        <v>1</v>
      </c>
      <c r="U136" s="512">
        <v>5</v>
      </c>
      <c r="V136" s="512">
        <v>1</v>
      </c>
      <c r="W136" s="512">
        <v>1</v>
      </c>
      <c r="X136" s="549">
        <f t="shared" si="88"/>
        <v>9</v>
      </c>
      <c r="AB136" s="491"/>
      <c r="AC136" s="491"/>
      <c r="AD136" s="491"/>
      <c r="AE136" s="491"/>
      <c r="AF136" s="491"/>
      <c r="AG136" s="491"/>
      <c r="AH136" s="491"/>
      <c r="AI136" s="491"/>
      <c r="AJ136" s="491"/>
      <c r="AK136" s="491"/>
      <c r="AL136" s="491"/>
      <c r="AM136" s="491"/>
      <c r="AN136" s="491"/>
      <c r="AO136" s="491"/>
      <c r="AP136" s="491"/>
    </row>
    <row r="137" spans="1:42" ht="12" customHeight="1">
      <c r="E137" s="2205"/>
      <c r="F137" s="509" t="s">
        <v>67</v>
      </c>
      <c r="G137" s="36"/>
      <c r="H137" s="543">
        <f>SUM(H138)</f>
        <v>1</v>
      </c>
      <c r="I137" s="543">
        <f t="shared" ref="I137:N137" si="91">SUM(I138)</f>
        <v>1</v>
      </c>
      <c r="J137" s="543">
        <f t="shared" si="91"/>
        <v>5</v>
      </c>
      <c r="K137" s="543">
        <f t="shared" si="91"/>
        <v>19</v>
      </c>
      <c r="L137" s="543">
        <f t="shared" si="91"/>
        <v>14</v>
      </c>
      <c r="M137" s="543">
        <f t="shared" si="91"/>
        <v>7</v>
      </c>
      <c r="N137" s="543">
        <f t="shared" si="91"/>
        <v>24</v>
      </c>
      <c r="O137" s="543">
        <f t="shared" si="65"/>
        <v>71</v>
      </c>
      <c r="P137" s="543"/>
      <c r="Q137" s="543">
        <f t="shared" ref="Q137:W137" si="92">SUM(Q138)</f>
        <v>1</v>
      </c>
      <c r="R137" s="543">
        <f t="shared" si="92"/>
        <v>1</v>
      </c>
      <c r="S137" s="543">
        <f t="shared" si="92"/>
        <v>5</v>
      </c>
      <c r="T137" s="543">
        <f t="shared" si="92"/>
        <v>19</v>
      </c>
      <c r="U137" s="543">
        <f t="shared" si="92"/>
        <v>13</v>
      </c>
      <c r="V137" s="543">
        <f t="shared" si="92"/>
        <v>7</v>
      </c>
      <c r="W137" s="543">
        <f t="shared" si="92"/>
        <v>23</v>
      </c>
      <c r="X137" s="548">
        <f t="shared" si="88"/>
        <v>69</v>
      </c>
      <c r="AB137" s="491"/>
      <c r="AC137" s="491"/>
      <c r="AD137" s="491"/>
      <c r="AE137" s="491"/>
      <c r="AF137" s="491"/>
      <c r="AG137" s="491"/>
      <c r="AH137" s="491"/>
      <c r="AI137" s="491"/>
      <c r="AJ137" s="491"/>
      <c r="AK137" s="491"/>
      <c r="AL137" s="491"/>
      <c r="AM137" s="491"/>
      <c r="AN137" s="491"/>
      <c r="AO137" s="491"/>
      <c r="AP137" s="491"/>
    </row>
    <row r="138" spans="1:42" ht="11.1" customHeight="1">
      <c r="A138" s="374">
        <v>8</v>
      </c>
      <c r="B138" s="374">
        <v>4</v>
      </c>
      <c r="C138" s="374">
        <v>11</v>
      </c>
      <c r="E138" s="2205"/>
      <c r="F138" s="287"/>
      <c r="G138" s="89" t="s">
        <v>256</v>
      </c>
      <c r="H138" s="501">
        <v>1</v>
      </c>
      <c r="I138" s="501">
        <v>1</v>
      </c>
      <c r="J138" s="501">
        <v>5</v>
      </c>
      <c r="K138" s="501">
        <v>19</v>
      </c>
      <c r="L138" s="501">
        <v>14</v>
      </c>
      <c r="M138" s="501">
        <v>7</v>
      </c>
      <c r="N138" s="501">
        <v>24</v>
      </c>
      <c r="O138" s="542">
        <f t="shared" si="65"/>
        <v>71</v>
      </c>
      <c r="P138" s="542"/>
      <c r="Q138" s="501">
        <v>1</v>
      </c>
      <c r="R138" s="501">
        <v>1</v>
      </c>
      <c r="S138" s="501">
        <v>5</v>
      </c>
      <c r="T138" s="501">
        <v>19</v>
      </c>
      <c r="U138" s="501">
        <v>13</v>
      </c>
      <c r="V138" s="501">
        <v>7</v>
      </c>
      <c r="W138" s="501">
        <v>23</v>
      </c>
      <c r="X138" s="549">
        <f t="shared" si="88"/>
        <v>69</v>
      </c>
      <c r="AB138" s="491"/>
      <c r="AC138" s="491"/>
      <c r="AD138" s="491"/>
      <c r="AE138" s="491"/>
      <c r="AF138" s="491"/>
      <c r="AG138" s="491"/>
      <c r="AH138" s="491"/>
      <c r="AI138" s="491"/>
      <c r="AJ138" s="491"/>
      <c r="AK138" s="491"/>
      <c r="AL138" s="491"/>
      <c r="AM138" s="491"/>
      <c r="AN138" s="491"/>
      <c r="AO138" s="491"/>
      <c r="AP138" s="491"/>
    </row>
    <row r="139" spans="1:42" ht="12" customHeight="1">
      <c r="E139" s="2204">
        <v>1624</v>
      </c>
      <c r="F139" s="13" t="s">
        <v>142</v>
      </c>
      <c r="G139" s="123"/>
      <c r="H139" s="557">
        <f>SUM(H140,H142)</f>
        <v>0</v>
      </c>
      <c r="I139" s="557">
        <f t="shared" ref="I139:N139" si="93">SUM(I140,I142)</f>
        <v>4</v>
      </c>
      <c r="J139" s="557">
        <f t="shared" si="93"/>
        <v>5</v>
      </c>
      <c r="K139" s="557">
        <f t="shared" si="93"/>
        <v>6</v>
      </c>
      <c r="L139" s="557">
        <f t="shared" si="93"/>
        <v>2</v>
      </c>
      <c r="M139" s="557">
        <f t="shared" si="93"/>
        <v>1</v>
      </c>
      <c r="N139" s="557">
        <f t="shared" si="93"/>
        <v>1</v>
      </c>
      <c r="O139" s="546">
        <f t="shared" si="65"/>
        <v>19</v>
      </c>
      <c r="P139" s="557" t="e">
        <f>SUM(P140,#REF!,P142)</f>
        <v>#REF!</v>
      </c>
      <c r="Q139" s="557">
        <f>SUM(Q140,Q142)</f>
        <v>0</v>
      </c>
      <c r="R139" s="557">
        <f t="shared" ref="R139:W139" si="94">SUM(R140,R142)</f>
        <v>4</v>
      </c>
      <c r="S139" s="557">
        <f t="shared" si="94"/>
        <v>5</v>
      </c>
      <c r="T139" s="557">
        <f t="shared" si="94"/>
        <v>6</v>
      </c>
      <c r="U139" s="557">
        <f t="shared" si="94"/>
        <v>2</v>
      </c>
      <c r="V139" s="557">
        <f t="shared" si="94"/>
        <v>1</v>
      </c>
      <c r="W139" s="557">
        <f t="shared" si="94"/>
        <v>1</v>
      </c>
      <c r="X139" s="547">
        <f>SUM(Q139:W139)</f>
        <v>19</v>
      </c>
      <c r="AB139" s="491"/>
      <c r="AC139" s="491"/>
      <c r="AD139" s="491"/>
      <c r="AE139" s="491"/>
      <c r="AF139" s="491"/>
      <c r="AG139" s="491"/>
      <c r="AH139" s="491"/>
      <c r="AI139" s="491"/>
      <c r="AJ139" s="491"/>
      <c r="AK139" s="491"/>
      <c r="AL139" s="491"/>
      <c r="AM139" s="491"/>
      <c r="AN139" s="491"/>
      <c r="AO139" s="491"/>
      <c r="AP139" s="491"/>
    </row>
    <row r="140" spans="1:42" ht="12" customHeight="1">
      <c r="E140" s="2205"/>
      <c r="F140" s="558" t="s">
        <v>257</v>
      </c>
      <c r="G140" s="474"/>
      <c r="H140" s="553">
        <f>SUM(H141)</f>
        <v>0</v>
      </c>
      <c r="I140" s="553">
        <f t="shared" ref="I140:N140" si="95">SUM(I141)</f>
        <v>0</v>
      </c>
      <c r="J140" s="553">
        <f t="shared" si="95"/>
        <v>0</v>
      </c>
      <c r="K140" s="553">
        <f t="shared" si="95"/>
        <v>0</v>
      </c>
      <c r="L140" s="553">
        <f t="shared" si="95"/>
        <v>0</v>
      </c>
      <c r="M140" s="553">
        <f t="shared" si="95"/>
        <v>0</v>
      </c>
      <c r="N140" s="553">
        <f t="shared" si="95"/>
        <v>0</v>
      </c>
      <c r="O140" s="553">
        <f t="shared" si="65"/>
        <v>0</v>
      </c>
      <c r="P140" s="553">
        <f t="shared" ref="P140:W140" si="96">SUM(P141)</f>
        <v>0</v>
      </c>
      <c r="Q140" s="553">
        <f t="shared" si="96"/>
        <v>0</v>
      </c>
      <c r="R140" s="553">
        <f t="shared" si="96"/>
        <v>0</v>
      </c>
      <c r="S140" s="553">
        <f t="shared" si="96"/>
        <v>0</v>
      </c>
      <c r="T140" s="553">
        <f t="shared" si="96"/>
        <v>0</v>
      </c>
      <c r="U140" s="553">
        <f t="shared" si="96"/>
        <v>0</v>
      </c>
      <c r="V140" s="553">
        <f t="shared" si="96"/>
        <v>0</v>
      </c>
      <c r="W140" s="553">
        <f t="shared" si="96"/>
        <v>0</v>
      </c>
      <c r="X140" s="554">
        <f>SUM(Q140:W140)</f>
        <v>0</v>
      </c>
      <c r="AB140" s="491"/>
      <c r="AC140" s="491"/>
      <c r="AD140" s="491"/>
      <c r="AE140" s="491"/>
      <c r="AF140" s="491"/>
      <c r="AG140" s="491"/>
      <c r="AH140" s="491"/>
      <c r="AI140" s="491"/>
      <c r="AJ140" s="491"/>
      <c r="AK140" s="491"/>
      <c r="AL140" s="491"/>
      <c r="AM140" s="491"/>
      <c r="AN140" s="491"/>
      <c r="AO140" s="491"/>
      <c r="AP140" s="491"/>
    </row>
    <row r="141" spans="1:42" ht="10.5" customHeight="1">
      <c r="A141" s="374">
        <v>9</v>
      </c>
      <c r="B141" s="374">
        <v>4</v>
      </c>
      <c r="C141" s="374">
        <v>8</v>
      </c>
      <c r="E141" s="2205"/>
      <c r="F141" s="555"/>
      <c r="G141" s="89" t="s">
        <v>258</v>
      </c>
      <c r="H141" s="501">
        <v>0</v>
      </c>
      <c r="I141" s="501">
        <v>0</v>
      </c>
      <c r="J141" s="501">
        <v>0</v>
      </c>
      <c r="K141" s="501">
        <v>0</v>
      </c>
      <c r="L141" s="501">
        <v>0</v>
      </c>
      <c r="M141" s="501">
        <v>0</v>
      </c>
      <c r="N141" s="501">
        <v>0</v>
      </c>
      <c r="O141" s="542">
        <f t="shared" si="65"/>
        <v>0</v>
      </c>
      <c r="P141" s="543"/>
      <c r="Q141" s="501">
        <v>0</v>
      </c>
      <c r="R141" s="501">
        <v>0</v>
      </c>
      <c r="S141" s="501">
        <v>0</v>
      </c>
      <c r="T141" s="501">
        <v>0</v>
      </c>
      <c r="U141" s="501">
        <v>0</v>
      </c>
      <c r="V141" s="501">
        <v>0</v>
      </c>
      <c r="W141" s="501">
        <v>0</v>
      </c>
      <c r="X141" s="559">
        <f>SUM(Q141:W141)</f>
        <v>0</v>
      </c>
      <c r="AB141" s="491"/>
      <c r="AC141" s="491"/>
      <c r="AD141" s="491"/>
      <c r="AE141" s="491"/>
      <c r="AF141" s="491"/>
      <c r="AG141" s="491"/>
      <c r="AH141" s="491"/>
      <c r="AI141" s="491"/>
      <c r="AJ141" s="491"/>
      <c r="AK141" s="491"/>
      <c r="AL141" s="491"/>
      <c r="AM141" s="491"/>
      <c r="AN141" s="491"/>
      <c r="AO141" s="491"/>
      <c r="AP141" s="491"/>
    </row>
    <row r="142" spans="1:42" ht="12" customHeight="1">
      <c r="E142" s="2205"/>
      <c r="F142" s="36" t="s">
        <v>71</v>
      </c>
      <c r="G142" s="80"/>
      <c r="H142" s="543">
        <f>SUM(H143)</f>
        <v>0</v>
      </c>
      <c r="I142" s="543">
        <f t="shared" ref="I142:W142" si="97">SUM(I143)</f>
        <v>4</v>
      </c>
      <c r="J142" s="543">
        <f t="shared" si="97"/>
        <v>5</v>
      </c>
      <c r="K142" s="543">
        <f t="shared" si="97"/>
        <v>6</v>
      </c>
      <c r="L142" s="543">
        <f t="shared" si="97"/>
        <v>2</v>
      </c>
      <c r="M142" s="543">
        <f t="shared" si="97"/>
        <v>1</v>
      </c>
      <c r="N142" s="543">
        <f t="shared" si="97"/>
        <v>1</v>
      </c>
      <c r="O142" s="543">
        <f>SUM(H142:N142)</f>
        <v>19</v>
      </c>
      <c r="P142" s="543">
        <f t="shared" si="97"/>
        <v>0</v>
      </c>
      <c r="Q142" s="543">
        <f t="shared" si="97"/>
        <v>0</v>
      </c>
      <c r="R142" s="543">
        <f t="shared" si="97"/>
        <v>4</v>
      </c>
      <c r="S142" s="543">
        <f t="shared" si="97"/>
        <v>5</v>
      </c>
      <c r="T142" s="543">
        <f t="shared" si="97"/>
        <v>6</v>
      </c>
      <c r="U142" s="543">
        <f t="shared" si="97"/>
        <v>2</v>
      </c>
      <c r="V142" s="543">
        <f t="shared" si="97"/>
        <v>1</v>
      </c>
      <c r="W142" s="543">
        <f t="shared" si="97"/>
        <v>1</v>
      </c>
      <c r="X142" s="560">
        <f>SUM(Q142:W142)</f>
        <v>19</v>
      </c>
      <c r="AB142" s="491"/>
      <c r="AC142" s="491"/>
      <c r="AD142" s="491"/>
      <c r="AE142" s="491"/>
      <c r="AF142" s="491"/>
      <c r="AG142" s="491"/>
      <c r="AH142" s="491"/>
      <c r="AI142" s="491"/>
      <c r="AJ142" s="491"/>
      <c r="AK142" s="491"/>
      <c r="AL142" s="491"/>
      <c r="AM142" s="491"/>
      <c r="AN142" s="491"/>
      <c r="AO142" s="491"/>
      <c r="AP142" s="491"/>
    </row>
    <row r="143" spans="1:42" ht="11.1" customHeight="1">
      <c r="A143" s="374">
        <v>9</v>
      </c>
      <c r="B143" s="374">
        <v>5</v>
      </c>
      <c r="C143" s="374">
        <v>11</v>
      </c>
      <c r="E143" s="2207"/>
      <c r="F143" s="294"/>
      <c r="G143" s="89" t="s">
        <v>259</v>
      </c>
      <c r="H143" s="501">
        <v>0</v>
      </c>
      <c r="I143" s="501">
        <v>4</v>
      </c>
      <c r="J143" s="501">
        <v>5</v>
      </c>
      <c r="K143" s="501">
        <v>6</v>
      </c>
      <c r="L143" s="501">
        <v>2</v>
      </c>
      <c r="M143" s="501">
        <v>1</v>
      </c>
      <c r="N143" s="501">
        <v>1</v>
      </c>
      <c r="O143" s="561">
        <f>SUM(H143:N143)</f>
        <v>19</v>
      </c>
      <c r="P143" s="561">
        <v>0</v>
      </c>
      <c r="Q143" s="501">
        <v>0</v>
      </c>
      <c r="R143" s="501">
        <v>4</v>
      </c>
      <c r="S143" s="501">
        <v>5</v>
      </c>
      <c r="T143" s="501">
        <v>6</v>
      </c>
      <c r="U143" s="501">
        <v>2</v>
      </c>
      <c r="V143" s="501">
        <v>1</v>
      </c>
      <c r="W143" s="501">
        <v>1</v>
      </c>
      <c r="X143" s="559">
        <f>SUM(Q143:W143)</f>
        <v>19</v>
      </c>
      <c r="AB143" s="491"/>
      <c r="AC143" s="491"/>
      <c r="AD143" s="491"/>
      <c r="AE143" s="491"/>
      <c r="AF143" s="491"/>
      <c r="AG143" s="491"/>
      <c r="AH143" s="491"/>
      <c r="AI143" s="491"/>
      <c r="AJ143" s="491"/>
      <c r="AK143" s="491"/>
      <c r="AL143" s="491"/>
      <c r="AM143" s="491"/>
      <c r="AN143" s="491"/>
      <c r="AO143" s="491"/>
      <c r="AP143" s="491"/>
    </row>
    <row r="144" spans="1:42" ht="12" customHeight="1">
      <c r="F144" s="2208" t="s">
        <v>8</v>
      </c>
      <c r="G144" s="2209"/>
      <c r="H144" s="493">
        <f>SUM(H7+H36+H68+H80+H87+H105+H117+H127+H139)</f>
        <v>247</v>
      </c>
      <c r="I144" s="493">
        <f t="shared" ref="I144:X144" si="98">SUM(I7+I36+I68+I80+I87+I105+I117+I127+I139)</f>
        <v>1740</v>
      </c>
      <c r="J144" s="493">
        <f t="shared" si="98"/>
        <v>753</v>
      </c>
      <c r="K144" s="493">
        <f t="shared" si="98"/>
        <v>637</v>
      </c>
      <c r="L144" s="493">
        <f t="shared" si="98"/>
        <v>118</v>
      </c>
      <c r="M144" s="493">
        <f t="shared" si="98"/>
        <v>54</v>
      </c>
      <c r="N144" s="493">
        <f t="shared" si="98"/>
        <v>93</v>
      </c>
      <c r="O144" s="493">
        <f t="shared" si="98"/>
        <v>3642</v>
      </c>
      <c r="P144" s="493"/>
      <c r="Q144" s="493">
        <f t="shared" si="98"/>
        <v>186</v>
      </c>
      <c r="R144" s="493">
        <f t="shared" si="98"/>
        <v>1333</v>
      </c>
      <c r="S144" s="493">
        <f t="shared" si="98"/>
        <v>575</v>
      </c>
      <c r="T144" s="493">
        <f t="shared" si="98"/>
        <v>521</v>
      </c>
      <c r="U144" s="493">
        <f t="shared" si="98"/>
        <v>103</v>
      </c>
      <c r="V144" s="493">
        <f t="shared" si="98"/>
        <v>52</v>
      </c>
      <c r="W144" s="493">
        <f t="shared" si="98"/>
        <v>89</v>
      </c>
      <c r="X144" s="494">
        <f t="shared" si="98"/>
        <v>2859</v>
      </c>
      <c r="AB144" s="491"/>
      <c r="AC144" s="491"/>
      <c r="AD144" s="491"/>
      <c r="AE144" s="491"/>
      <c r="AF144" s="491"/>
      <c r="AG144" s="491"/>
      <c r="AH144" s="491"/>
      <c r="AI144" s="491"/>
      <c r="AJ144" s="491"/>
      <c r="AK144" s="491"/>
      <c r="AL144" s="491"/>
      <c r="AM144" s="491"/>
      <c r="AN144" s="491"/>
      <c r="AO144" s="491"/>
      <c r="AP144" s="491"/>
    </row>
    <row r="145" spans="1:42" s="564" customFormat="1" ht="11.25">
      <c r="A145" s="563"/>
      <c r="B145" s="563"/>
      <c r="C145" s="563"/>
      <c r="D145" s="563"/>
      <c r="E145" s="563"/>
      <c r="F145" s="425" t="s">
        <v>260</v>
      </c>
      <c r="H145" s="565"/>
      <c r="I145" s="565"/>
      <c r="J145" s="565"/>
      <c r="K145" s="565"/>
      <c r="L145" s="565"/>
      <c r="M145" s="565"/>
      <c r="N145" s="565"/>
      <c r="O145" s="565"/>
      <c r="P145" s="565"/>
      <c r="Q145" s="565"/>
      <c r="R145" s="565"/>
      <c r="S145" s="565"/>
      <c r="T145" s="565"/>
      <c r="U145" s="565"/>
      <c r="V145" s="565"/>
      <c r="W145" s="565"/>
      <c r="X145" s="565"/>
    </row>
    <row r="146" spans="1:42" ht="11.25" customHeight="1">
      <c r="F146" s="425"/>
      <c r="AB146" s="491"/>
      <c r="AC146" s="491"/>
      <c r="AD146" s="491"/>
      <c r="AE146" s="491"/>
      <c r="AF146" s="491"/>
      <c r="AG146" s="491"/>
      <c r="AH146" s="491"/>
      <c r="AI146" s="491"/>
      <c r="AJ146" s="491"/>
      <c r="AK146" s="491"/>
      <c r="AL146" s="491"/>
      <c r="AM146" s="491"/>
      <c r="AN146" s="491"/>
      <c r="AO146" s="491"/>
      <c r="AP146" s="491"/>
    </row>
    <row r="147" spans="1:42">
      <c r="Y147" s="491"/>
      <c r="Z147" s="491"/>
      <c r="AA147" s="491"/>
      <c r="AB147" s="491"/>
      <c r="AC147" s="491"/>
      <c r="AD147" s="491"/>
      <c r="AE147" s="491"/>
      <c r="AF147" s="491"/>
      <c r="AG147" s="491"/>
      <c r="AH147" s="491"/>
      <c r="AI147" s="491"/>
      <c r="AJ147" s="491"/>
      <c r="AK147" s="491"/>
      <c r="AL147" s="491"/>
      <c r="AM147" s="491"/>
      <c r="AN147" s="491"/>
      <c r="AO147" s="491"/>
      <c r="AP147" s="491"/>
    </row>
    <row r="148" spans="1:42">
      <c r="R148" s="566"/>
      <c r="Y148" s="491"/>
      <c r="Z148" s="491"/>
      <c r="AA148" s="491"/>
      <c r="AB148" s="491"/>
      <c r="AC148" s="491"/>
      <c r="AD148" s="491"/>
      <c r="AE148" s="491"/>
      <c r="AF148" s="491"/>
      <c r="AG148" s="491"/>
      <c r="AH148" s="491"/>
      <c r="AI148" s="491"/>
      <c r="AJ148" s="491"/>
      <c r="AK148" s="491"/>
      <c r="AL148" s="491"/>
      <c r="AM148" s="491"/>
      <c r="AN148" s="491"/>
      <c r="AO148" s="491"/>
      <c r="AP148" s="491"/>
    </row>
    <row r="149" spans="1:42">
      <c r="Y149" s="491"/>
      <c r="Z149" s="491"/>
      <c r="AA149" s="491"/>
      <c r="AB149" s="491"/>
      <c r="AC149" s="491"/>
      <c r="AD149" s="491"/>
      <c r="AE149" s="491"/>
      <c r="AF149" s="491"/>
      <c r="AG149" s="491"/>
      <c r="AH149" s="491"/>
      <c r="AI149" s="491"/>
      <c r="AJ149" s="491"/>
      <c r="AK149" s="491"/>
      <c r="AL149" s="491"/>
      <c r="AM149" s="491"/>
      <c r="AN149" s="491"/>
      <c r="AO149" s="491"/>
      <c r="AP149" s="491"/>
    </row>
    <row r="150" spans="1:42">
      <c r="Y150" s="491"/>
      <c r="Z150" s="491"/>
      <c r="AA150" s="491"/>
      <c r="AB150" s="491"/>
      <c r="AC150" s="491"/>
      <c r="AD150" s="491"/>
      <c r="AE150" s="491"/>
      <c r="AF150" s="491"/>
      <c r="AG150" s="491"/>
      <c r="AH150" s="491"/>
      <c r="AI150" s="491"/>
      <c r="AJ150" s="491"/>
      <c r="AK150" s="491"/>
      <c r="AL150" s="491"/>
      <c r="AM150" s="491"/>
      <c r="AN150" s="491"/>
      <c r="AO150" s="491"/>
      <c r="AP150" s="491"/>
    </row>
    <row r="151" spans="1:42">
      <c r="Y151" s="491"/>
      <c r="Z151" s="491"/>
      <c r="AA151" s="491"/>
      <c r="AB151" s="491"/>
      <c r="AC151" s="491"/>
      <c r="AD151" s="491"/>
      <c r="AE151" s="491"/>
      <c r="AF151" s="491"/>
      <c r="AG151" s="491"/>
      <c r="AH151" s="491"/>
      <c r="AI151" s="491"/>
      <c r="AJ151" s="491"/>
      <c r="AK151" s="491"/>
      <c r="AL151" s="491"/>
      <c r="AM151" s="491"/>
      <c r="AN151" s="491"/>
      <c r="AO151" s="491"/>
      <c r="AP151" s="491"/>
    </row>
    <row r="152" spans="1:42">
      <c r="Y152" s="491"/>
      <c r="Z152" s="491"/>
      <c r="AA152" s="491"/>
      <c r="AB152" s="491"/>
      <c r="AC152" s="491"/>
      <c r="AD152" s="491"/>
      <c r="AE152" s="491"/>
      <c r="AF152" s="491"/>
      <c r="AG152" s="491"/>
      <c r="AH152" s="491"/>
      <c r="AI152" s="491"/>
      <c r="AJ152" s="491"/>
      <c r="AK152" s="491"/>
      <c r="AL152" s="491"/>
      <c r="AM152" s="491"/>
      <c r="AN152" s="491"/>
      <c r="AO152" s="491"/>
      <c r="AP152" s="491"/>
    </row>
    <row r="153" spans="1:42">
      <c r="Y153" s="491"/>
      <c r="Z153" s="491"/>
      <c r="AA153" s="491"/>
      <c r="AB153" s="491"/>
      <c r="AC153" s="491"/>
      <c r="AD153" s="491"/>
      <c r="AE153" s="491"/>
      <c r="AF153" s="491"/>
      <c r="AG153" s="491"/>
      <c r="AH153" s="491"/>
      <c r="AI153" s="491"/>
      <c r="AJ153" s="491"/>
      <c r="AK153" s="491"/>
      <c r="AL153" s="491"/>
      <c r="AM153" s="491"/>
      <c r="AN153" s="491"/>
      <c r="AO153" s="491"/>
      <c r="AP153" s="491"/>
    </row>
    <row r="154" spans="1:42">
      <c r="Y154" s="491"/>
      <c r="Z154" s="491"/>
      <c r="AA154" s="491"/>
      <c r="AB154" s="491"/>
      <c r="AC154" s="491"/>
      <c r="AD154" s="491"/>
      <c r="AE154" s="491"/>
      <c r="AF154" s="491"/>
      <c r="AG154" s="491"/>
      <c r="AH154" s="491"/>
      <c r="AI154" s="491"/>
      <c r="AJ154" s="491"/>
      <c r="AK154" s="491"/>
      <c r="AL154" s="491"/>
      <c r="AM154" s="491"/>
      <c r="AN154" s="491"/>
      <c r="AO154" s="491"/>
      <c r="AP154" s="491"/>
    </row>
    <row r="155" spans="1:42">
      <c r="Y155" s="491"/>
      <c r="Z155" s="491"/>
      <c r="AA155" s="491"/>
      <c r="AB155" s="491"/>
      <c r="AC155" s="491"/>
      <c r="AD155" s="491"/>
      <c r="AE155" s="491"/>
      <c r="AF155" s="491"/>
      <c r="AG155" s="491"/>
      <c r="AH155" s="491"/>
      <c r="AI155" s="491"/>
      <c r="AJ155" s="491"/>
      <c r="AK155" s="491"/>
      <c r="AL155" s="491"/>
      <c r="AM155" s="491"/>
      <c r="AN155" s="491"/>
      <c r="AO155" s="491"/>
      <c r="AP155" s="491"/>
    </row>
    <row r="156" spans="1:42">
      <c r="Y156" s="491"/>
      <c r="Z156" s="491"/>
      <c r="AA156" s="491"/>
      <c r="AB156" s="491"/>
      <c r="AC156" s="491"/>
      <c r="AD156" s="491"/>
      <c r="AE156" s="491"/>
      <c r="AF156" s="491"/>
      <c r="AG156" s="491"/>
      <c r="AH156" s="491"/>
      <c r="AI156" s="491"/>
      <c r="AJ156" s="491"/>
      <c r="AK156" s="491"/>
      <c r="AL156" s="491"/>
      <c r="AM156" s="491"/>
      <c r="AN156" s="491"/>
      <c r="AO156" s="491"/>
      <c r="AP156" s="491"/>
    </row>
    <row r="157" spans="1:42">
      <c r="Y157" s="491"/>
      <c r="Z157" s="491"/>
      <c r="AA157" s="491"/>
      <c r="AB157" s="491"/>
      <c r="AC157" s="491"/>
      <c r="AD157" s="491"/>
      <c r="AE157" s="491"/>
      <c r="AF157" s="491"/>
      <c r="AG157" s="491"/>
      <c r="AH157" s="491"/>
      <c r="AI157" s="491"/>
      <c r="AJ157" s="491"/>
      <c r="AK157" s="491"/>
      <c r="AL157" s="491"/>
      <c r="AM157" s="491"/>
      <c r="AN157" s="491"/>
      <c r="AO157" s="491"/>
      <c r="AP157" s="491"/>
    </row>
    <row r="158" spans="1:42">
      <c r="Y158" s="491"/>
      <c r="Z158" s="491"/>
      <c r="AA158" s="491"/>
      <c r="AB158" s="491"/>
      <c r="AC158" s="491"/>
      <c r="AD158" s="491"/>
      <c r="AE158" s="491"/>
      <c r="AF158" s="491"/>
      <c r="AG158" s="491"/>
      <c r="AH158" s="491"/>
      <c r="AI158" s="491"/>
      <c r="AJ158" s="491"/>
      <c r="AK158" s="491"/>
      <c r="AL158" s="491"/>
      <c r="AM158" s="491"/>
      <c r="AN158" s="491"/>
      <c r="AO158" s="491"/>
      <c r="AP158" s="491"/>
    </row>
    <row r="159" spans="1:42">
      <c r="Y159" s="491"/>
      <c r="Z159" s="491"/>
      <c r="AA159" s="491"/>
      <c r="AB159" s="491"/>
      <c r="AC159" s="491"/>
      <c r="AD159" s="491"/>
      <c r="AE159" s="491"/>
      <c r="AF159" s="491"/>
      <c r="AG159" s="491"/>
      <c r="AH159" s="491"/>
      <c r="AI159" s="491"/>
      <c r="AJ159" s="491"/>
      <c r="AK159" s="491"/>
      <c r="AL159" s="491"/>
      <c r="AM159" s="491"/>
      <c r="AN159" s="491"/>
      <c r="AO159" s="491"/>
      <c r="AP159" s="491"/>
    </row>
    <row r="160" spans="1:42">
      <c r="Y160" s="491"/>
      <c r="Z160" s="491"/>
      <c r="AA160" s="491"/>
      <c r="AB160" s="491"/>
      <c r="AC160" s="491"/>
      <c r="AD160" s="491"/>
      <c r="AE160" s="491"/>
      <c r="AF160" s="491"/>
      <c r="AG160" s="491"/>
      <c r="AH160" s="491"/>
      <c r="AI160" s="491"/>
      <c r="AJ160" s="491"/>
      <c r="AK160" s="491"/>
      <c r="AL160" s="491"/>
      <c r="AM160" s="491"/>
      <c r="AN160" s="491"/>
      <c r="AO160" s="491"/>
      <c r="AP160" s="491"/>
    </row>
    <row r="161" spans="25:42">
      <c r="Y161" s="491"/>
      <c r="Z161" s="491"/>
      <c r="AA161" s="491"/>
      <c r="AB161" s="491"/>
      <c r="AC161" s="491"/>
      <c r="AD161" s="491"/>
      <c r="AE161" s="491"/>
      <c r="AF161" s="491"/>
      <c r="AG161" s="491"/>
      <c r="AH161" s="491"/>
      <c r="AI161" s="491"/>
      <c r="AJ161" s="491"/>
      <c r="AK161" s="491"/>
      <c r="AL161" s="491"/>
      <c r="AM161" s="491"/>
      <c r="AN161" s="491"/>
      <c r="AO161" s="491"/>
      <c r="AP161" s="491"/>
    </row>
    <row r="162" spans="25:42">
      <c r="Y162" s="491"/>
      <c r="Z162" s="491"/>
      <c r="AA162" s="491"/>
      <c r="AB162" s="491"/>
      <c r="AC162" s="491"/>
      <c r="AD162" s="491"/>
      <c r="AE162" s="491"/>
      <c r="AF162" s="491"/>
      <c r="AG162" s="491"/>
      <c r="AH162" s="491"/>
      <c r="AI162" s="491"/>
      <c r="AJ162" s="491"/>
      <c r="AK162" s="491"/>
      <c r="AL162" s="491"/>
      <c r="AM162" s="491"/>
      <c r="AN162" s="491"/>
      <c r="AO162" s="491"/>
      <c r="AP162" s="491"/>
    </row>
    <row r="163" spans="25:42">
      <c r="Y163" s="491"/>
      <c r="Z163" s="491"/>
      <c r="AA163" s="491"/>
      <c r="AB163" s="491"/>
      <c r="AC163" s="491"/>
      <c r="AD163" s="491"/>
      <c r="AE163" s="491"/>
      <c r="AF163" s="491"/>
      <c r="AG163" s="491"/>
      <c r="AH163" s="491"/>
      <c r="AI163" s="491"/>
      <c r="AJ163" s="491"/>
      <c r="AK163" s="491"/>
      <c r="AL163" s="491"/>
      <c r="AM163" s="491"/>
      <c r="AN163" s="491"/>
      <c r="AO163" s="491"/>
      <c r="AP163" s="491"/>
    </row>
    <row r="164" spans="25:42">
      <c r="Y164" s="491"/>
      <c r="Z164" s="491"/>
      <c r="AA164" s="491"/>
      <c r="AB164" s="491"/>
      <c r="AC164" s="491"/>
      <c r="AD164" s="491"/>
      <c r="AE164" s="491"/>
      <c r="AF164" s="491"/>
      <c r="AG164" s="491"/>
      <c r="AH164" s="491"/>
      <c r="AI164" s="491"/>
      <c r="AJ164" s="491"/>
      <c r="AK164" s="491"/>
      <c r="AL164" s="491"/>
      <c r="AM164" s="491"/>
      <c r="AN164" s="491"/>
      <c r="AO164" s="491"/>
      <c r="AP164" s="491"/>
    </row>
    <row r="165" spans="25:42">
      <c r="Y165" s="491"/>
      <c r="Z165" s="491"/>
      <c r="AA165" s="491"/>
      <c r="AB165" s="491"/>
      <c r="AC165" s="491"/>
      <c r="AD165" s="491"/>
      <c r="AE165" s="491"/>
      <c r="AF165" s="491"/>
      <c r="AG165" s="491"/>
      <c r="AH165" s="491"/>
      <c r="AI165" s="491"/>
      <c r="AJ165" s="491"/>
      <c r="AK165" s="491"/>
      <c r="AL165" s="491"/>
      <c r="AM165" s="491"/>
      <c r="AN165" s="491"/>
      <c r="AO165" s="491"/>
      <c r="AP165" s="491"/>
    </row>
    <row r="166" spans="25:42">
      <c r="Y166" s="491"/>
      <c r="Z166" s="491"/>
      <c r="AA166" s="491"/>
      <c r="AB166" s="491"/>
      <c r="AC166" s="491"/>
      <c r="AD166" s="491"/>
      <c r="AE166" s="491"/>
      <c r="AF166" s="491"/>
      <c r="AG166" s="491"/>
      <c r="AH166" s="491"/>
      <c r="AI166" s="491"/>
      <c r="AJ166" s="491"/>
      <c r="AK166" s="491"/>
      <c r="AL166" s="491"/>
      <c r="AM166" s="491"/>
      <c r="AN166" s="491"/>
      <c r="AO166" s="491"/>
      <c r="AP166" s="491"/>
    </row>
    <row r="167" spans="25:42">
      <c r="Y167" s="491"/>
      <c r="Z167" s="491"/>
      <c r="AA167" s="491"/>
      <c r="AB167" s="491"/>
      <c r="AC167" s="491"/>
      <c r="AD167" s="491"/>
      <c r="AE167" s="491"/>
      <c r="AF167" s="491"/>
      <c r="AG167" s="491"/>
      <c r="AH167" s="491"/>
      <c r="AI167" s="491"/>
      <c r="AJ167" s="491"/>
      <c r="AK167" s="491"/>
      <c r="AL167" s="491"/>
      <c r="AM167" s="491"/>
      <c r="AN167" s="491"/>
      <c r="AO167" s="491"/>
      <c r="AP167" s="491"/>
    </row>
    <row r="168" spans="25:42">
      <c r="Y168" s="491"/>
      <c r="Z168" s="491"/>
      <c r="AA168" s="491"/>
      <c r="AB168" s="491"/>
      <c r="AC168" s="491"/>
      <c r="AD168" s="491"/>
      <c r="AE168" s="491"/>
      <c r="AF168" s="491"/>
      <c r="AG168" s="491"/>
      <c r="AH168" s="491"/>
      <c r="AI168" s="491"/>
      <c r="AJ168" s="491"/>
      <c r="AK168" s="491"/>
      <c r="AL168" s="491"/>
      <c r="AM168" s="491"/>
      <c r="AN168" s="491"/>
      <c r="AO168" s="491"/>
      <c r="AP168" s="491"/>
    </row>
    <row r="169" spans="25:42">
      <c r="Y169" s="491"/>
      <c r="Z169" s="491"/>
      <c r="AA169" s="491"/>
      <c r="AB169" s="491"/>
      <c r="AC169" s="491"/>
      <c r="AD169" s="491"/>
      <c r="AE169" s="491"/>
      <c r="AF169" s="491"/>
      <c r="AG169" s="491"/>
      <c r="AH169" s="491"/>
      <c r="AI169" s="491"/>
      <c r="AJ169" s="491"/>
      <c r="AK169" s="491"/>
      <c r="AL169" s="491"/>
      <c r="AM169" s="491"/>
      <c r="AN169" s="491"/>
      <c r="AO169" s="491"/>
      <c r="AP169" s="491"/>
    </row>
    <row r="170" spans="25:42">
      <c r="Y170" s="491"/>
      <c r="Z170" s="491"/>
      <c r="AA170" s="491"/>
      <c r="AB170" s="491"/>
      <c r="AC170" s="491"/>
      <c r="AD170" s="491"/>
      <c r="AE170" s="491"/>
      <c r="AF170" s="491"/>
      <c r="AG170" s="491"/>
      <c r="AH170" s="491"/>
      <c r="AI170" s="491"/>
      <c r="AJ170" s="491"/>
      <c r="AK170" s="491"/>
      <c r="AL170" s="491"/>
      <c r="AM170" s="491"/>
      <c r="AN170" s="491"/>
      <c r="AO170" s="491"/>
      <c r="AP170" s="491"/>
    </row>
    <row r="171" spans="25:42">
      <c r="Y171" s="491"/>
      <c r="Z171" s="491"/>
      <c r="AA171" s="491"/>
      <c r="AB171" s="491"/>
      <c r="AC171" s="491"/>
      <c r="AD171" s="491"/>
      <c r="AE171" s="491"/>
      <c r="AF171" s="491"/>
      <c r="AG171" s="491"/>
      <c r="AH171" s="491"/>
      <c r="AI171" s="491"/>
      <c r="AJ171" s="491"/>
      <c r="AK171" s="491"/>
      <c r="AL171" s="491"/>
      <c r="AM171" s="491"/>
      <c r="AN171" s="491"/>
      <c r="AO171" s="491"/>
      <c r="AP171" s="491"/>
    </row>
    <row r="172" spans="25:42">
      <c r="Y172" s="491"/>
      <c r="Z172" s="491"/>
      <c r="AA172" s="491"/>
      <c r="AB172" s="491"/>
      <c r="AC172" s="491"/>
      <c r="AD172" s="491"/>
      <c r="AE172" s="491"/>
      <c r="AF172" s="491"/>
      <c r="AG172" s="491"/>
      <c r="AH172" s="491"/>
      <c r="AI172" s="491"/>
      <c r="AJ172" s="491"/>
      <c r="AK172" s="491"/>
      <c r="AL172" s="491"/>
      <c r="AM172" s="491"/>
      <c r="AN172" s="491"/>
      <c r="AO172" s="491"/>
      <c r="AP172" s="491"/>
    </row>
    <row r="173" spans="25:42">
      <c r="Y173" s="491"/>
      <c r="Z173" s="491"/>
      <c r="AA173" s="491"/>
      <c r="AB173" s="491"/>
      <c r="AC173" s="491"/>
      <c r="AD173" s="491"/>
      <c r="AE173" s="491"/>
      <c r="AF173" s="491"/>
      <c r="AG173" s="491"/>
      <c r="AH173" s="491"/>
      <c r="AI173" s="491"/>
      <c r="AJ173" s="491"/>
      <c r="AK173" s="491"/>
      <c r="AL173" s="491"/>
      <c r="AM173" s="491"/>
      <c r="AN173" s="491"/>
      <c r="AO173" s="491"/>
      <c r="AP173" s="491"/>
    </row>
    <row r="174" spans="25:42">
      <c r="Y174" s="491"/>
      <c r="Z174" s="491"/>
      <c r="AA174" s="491"/>
      <c r="AB174" s="491"/>
      <c r="AC174" s="491"/>
      <c r="AD174" s="491"/>
      <c r="AE174" s="491"/>
      <c r="AF174" s="491"/>
      <c r="AG174" s="491"/>
      <c r="AH174" s="491"/>
      <c r="AI174" s="491"/>
      <c r="AJ174" s="491"/>
      <c r="AK174" s="491"/>
      <c r="AL174" s="491"/>
      <c r="AM174" s="491"/>
      <c r="AN174" s="491"/>
      <c r="AO174" s="491"/>
      <c r="AP174" s="491"/>
    </row>
    <row r="175" spans="25:42">
      <c r="Y175" s="491"/>
      <c r="Z175" s="491"/>
      <c r="AA175" s="491"/>
      <c r="AB175" s="491"/>
      <c r="AC175" s="491"/>
      <c r="AD175" s="491"/>
      <c r="AE175" s="491"/>
      <c r="AF175" s="491"/>
      <c r="AG175" s="491"/>
      <c r="AH175" s="491"/>
      <c r="AI175" s="491"/>
      <c r="AJ175" s="491"/>
      <c r="AK175" s="491"/>
      <c r="AL175" s="491"/>
      <c r="AM175" s="491"/>
      <c r="AN175" s="491"/>
      <c r="AO175" s="491"/>
      <c r="AP175" s="491"/>
    </row>
    <row r="176" spans="25:42">
      <c r="Y176" s="491"/>
      <c r="Z176" s="491"/>
      <c r="AA176" s="491"/>
      <c r="AB176" s="491"/>
      <c r="AC176" s="491"/>
      <c r="AD176" s="491"/>
      <c r="AE176" s="491"/>
      <c r="AF176" s="491"/>
      <c r="AG176" s="491"/>
      <c r="AH176" s="491"/>
      <c r="AI176" s="491"/>
      <c r="AJ176" s="491"/>
      <c r="AK176" s="491"/>
      <c r="AL176" s="491"/>
      <c r="AM176" s="491"/>
      <c r="AN176" s="491"/>
      <c r="AO176" s="491"/>
      <c r="AP176" s="491"/>
    </row>
    <row r="177" spans="25:42">
      <c r="Y177" s="491"/>
      <c r="Z177" s="491"/>
      <c r="AA177" s="491"/>
      <c r="AB177" s="491"/>
      <c r="AC177" s="491"/>
      <c r="AD177" s="491"/>
      <c r="AE177" s="491"/>
      <c r="AF177" s="491"/>
      <c r="AG177" s="491"/>
      <c r="AH177" s="491"/>
      <c r="AI177" s="491"/>
      <c r="AJ177" s="491"/>
      <c r="AK177" s="491"/>
      <c r="AL177" s="491"/>
      <c r="AM177" s="491"/>
      <c r="AN177" s="491"/>
      <c r="AO177" s="491"/>
      <c r="AP177" s="491"/>
    </row>
    <row r="178" spans="25:42">
      <c r="Y178" s="491"/>
      <c r="Z178" s="491"/>
      <c r="AA178" s="491"/>
      <c r="AB178" s="491"/>
      <c r="AC178" s="491"/>
      <c r="AD178" s="491"/>
      <c r="AE178" s="491"/>
      <c r="AF178" s="491"/>
      <c r="AG178" s="491"/>
      <c r="AH178" s="491"/>
      <c r="AI178" s="491"/>
      <c r="AJ178" s="491"/>
      <c r="AK178" s="491"/>
      <c r="AL178" s="491"/>
      <c r="AM178" s="491"/>
      <c r="AN178" s="491"/>
      <c r="AO178" s="491"/>
      <c r="AP178" s="491"/>
    </row>
    <row r="179" spans="25:42">
      <c r="Y179" s="491"/>
      <c r="Z179" s="491"/>
      <c r="AA179" s="491"/>
      <c r="AB179" s="491"/>
      <c r="AC179" s="491"/>
      <c r="AD179" s="491"/>
      <c r="AE179" s="491"/>
      <c r="AF179" s="491"/>
      <c r="AG179" s="491"/>
      <c r="AH179" s="491"/>
      <c r="AI179" s="491"/>
      <c r="AJ179" s="491"/>
      <c r="AK179" s="491"/>
      <c r="AL179" s="491"/>
      <c r="AM179" s="491"/>
      <c r="AN179" s="491"/>
      <c r="AO179" s="491"/>
      <c r="AP179" s="491"/>
    </row>
    <row r="180" spans="25:42">
      <c r="Y180" s="491"/>
      <c r="Z180" s="491"/>
      <c r="AA180" s="491"/>
      <c r="AB180" s="491"/>
      <c r="AC180" s="491"/>
      <c r="AD180" s="491"/>
      <c r="AE180" s="491"/>
      <c r="AF180" s="491"/>
      <c r="AG180" s="491"/>
      <c r="AH180" s="491"/>
      <c r="AI180" s="491"/>
      <c r="AJ180" s="491"/>
      <c r="AK180" s="491"/>
      <c r="AL180" s="491"/>
      <c r="AM180" s="491"/>
      <c r="AN180" s="491"/>
      <c r="AO180" s="491"/>
      <c r="AP180" s="491"/>
    </row>
    <row r="181" spans="25:42">
      <c r="Y181" s="491"/>
      <c r="Z181" s="491"/>
      <c r="AA181" s="491"/>
      <c r="AB181" s="491"/>
      <c r="AC181" s="491"/>
      <c r="AD181" s="491"/>
      <c r="AE181" s="491"/>
      <c r="AF181" s="491"/>
      <c r="AG181" s="491"/>
      <c r="AH181" s="491"/>
      <c r="AI181" s="491"/>
      <c r="AJ181" s="491"/>
      <c r="AK181" s="491"/>
      <c r="AL181" s="491"/>
      <c r="AM181" s="491"/>
      <c r="AN181" s="491"/>
      <c r="AO181" s="491"/>
      <c r="AP181" s="491"/>
    </row>
    <row r="182" spans="25:42">
      <c r="Y182" s="491"/>
      <c r="Z182" s="491"/>
      <c r="AA182" s="491"/>
      <c r="AB182" s="491"/>
      <c r="AC182" s="491"/>
      <c r="AD182" s="491"/>
      <c r="AE182" s="491"/>
      <c r="AF182" s="491"/>
      <c r="AG182" s="491"/>
      <c r="AH182" s="491"/>
      <c r="AI182" s="491"/>
      <c r="AJ182" s="491"/>
      <c r="AK182" s="491"/>
      <c r="AL182" s="491"/>
      <c r="AM182" s="491"/>
      <c r="AN182" s="491"/>
      <c r="AO182" s="491"/>
      <c r="AP182" s="491"/>
    </row>
    <row r="183" spans="25:42">
      <c r="Y183" s="491"/>
      <c r="Z183" s="491"/>
      <c r="AA183" s="491"/>
      <c r="AB183" s="491"/>
      <c r="AC183" s="491"/>
      <c r="AD183" s="491"/>
      <c r="AE183" s="491"/>
      <c r="AF183" s="491"/>
      <c r="AG183" s="491"/>
      <c r="AH183" s="491"/>
      <c r="AI183" s="491"/>
      <c r="AJ183" s="491"/>
      <c r="AK183" s="491"/>
      <c r="AL183" s="491"/>
      <c r="AM183" s="491"/>
      <c r="AN183" s="491"/>
      <c r="AO183" s="491"/>
      <c r="AP183" s="491"/>
    </row>
    <row r="184" spans="25:42">
      <c r="Y184" s="491"/>
      <c r="Z184" s="491"/>
      <c r="AA184" s="491"/>
      <c r="AB184" s="491"/>
      <c r="AC184" s="491"/>
      <c r="AD184" s="491"/>
      <c r="AE184" s="491"/>
      <c r="AF184" s="491"/>
      <c r="AG184" s="491"/>
      <c r="AH184" s="491"/>
      <c r="AI184" s="491"/>
      <c r="AJ184" s="491"/>
      <c r="AK184" s="491"/>
      <c r="AL184" s="491"/>
      <c r="AM184" s="491"/>
      <c r="AN184" s="491"/>
      <c r="AO184" s="491"/>
      <c r="AP184" s="491"/>
    </row>
    <row r="185" spans="25:42">
      <c r="Y185" s="491"/>
      <c r="Z185" s="491"/>
      <c r="AA185" s="491"/>
      <c r="AB185" s="491"/>
      <c r="AC185" s="491"/>
      <c r="AD185" s="491"/>
      <c r="AE185" s="491"/>
      <c r="AF185" s="491"/>
      <c r="AG185" s="491"/>
      <c r="AH185" s="491"/>
      <c r="AI185" s="491"/>
      <c r="AJ185" s="491"/>
      <c r="AK185" s="491"/>
      <c r="AL185" s="491"/>
      <c r="AM185" s="491"/>
      <c r="AN185" s="491"/>
      <c r="AO185" s="491"/>
      <c r="AP185" s="491"/>
    </row>
    <row r="186" spans="25:42">
      <c r="Y186" s="491"/>
      <c r="Z186" s="491"/>
      <c r="AA186" s="491"/>
      <c r="AB186" s="491"/>
      <c r="AC186" s="491"/>
      <c r="AD186" s="491"/>
      <c r="AE186" s="491"/>
      <c r="AF186" s="491"/>
      <c r="AG186" s="491"/>
      <c r="AH186" s="491"/>
      <c r="AI186" s="491"/>
      <c r="AJ186" s="491"/>
      <c r="AK186" s="491"/>
      <c r="AL186" s="491"/>
      <c r="AM186" s="491"/>
      <c r="AN186" s="491"/>
      <c r="AO186" s="491"/>
      <c r="AP186" s="491"/>
    </row>
    <row r="187" spans="25:42">
      <c r="Y187" s="491"/>
      <c r="Z187" s="491"/>
      <c r="AA187" s="491"/>
      <c r="AB187" s="491"/>
      <c r="AC187" s="491"/>
      <c r="AD187" s="491"/>
      <c r="AE187" s="491"/>
      <c r="AF187" s="491"/>
      <c r="AG187" s="491"/>
      <c r="AH187" s="491"/>
      <c r="AI187" s="491"/>
      <c r="AJ187" s="491"/>
      <c r="AK187" s="491"/>
      <c r="AL187" s="491"/>
      <c r="AM187" s="491"/>
      <c r="AN187" s="491"/>
      <c r="AO187" s="491"/>
      <c r="AP187" s="491"/>
    </row>
    <row r="188" spans="25:42">
      <c r="Y188" s="491"/>
      <c r="Z188" s="491"/>
      <c r="AA188" s="491"/>
      <c r="AB188" s="491"/>
      <c r="AC188" s="491"/>
      <c r="AD188" s="491"/>
      <c r="AE188" s="491"/>
      <c r="AF188" s="491"/>
      <c r="AG188" s="491"/>
      <c r="AH188" s="491"/>
      <c r="AI188" s="491"/>
      <c r="AJ188" s="491"/>
      <c r="AK188" s="491"/>
      <c r="AL188" s="491"/>
      <c r="AM188" s="491"/>
      <c r="AN188" s="491"/>
      <c r="AO188" s="491"/>
      <c r="AP188" s="491"/>
    </row>
    <row r="189" spans="25:42">
      <c r="Y189" s="491"/>
      <c r="Z189" s="491"/>
      <c r="AA189" s="491"/>
      <c r="AB189" s="491"/>
      <c r="AC189" s="491"/>
      <c r="AD189" s="491"/>
      <c r="AE189" s="491"/>
      <c r="AF189" s="491"/>
      <c r="AG189" s="491"/>
      <c r="AH189" s="491"/>
      <c r="AI189" s="491"/>
      <c r="AJ189" s="491"/>
      <c r="AK189" s="491"/>
      <c r="AL189" s="491"/>
      <c r="AM189" s="491"/>
      <c r="AN189" s="491"/>
      <c r="AO189" s="491"/>
      <c r="AP189" s="491"/>
    </row>
    <row r="190" spans="25:42">
      <c r="Y190" s="491"/>
      <c r="Z190" s="491"/>
      <c r="AA190" s="491"/>
      <c r="AB190" s="491"/>
      <c r="AC190" s="491"/>
      <c r="AD190" s="491"/>
      <c r="AE190" s="491"/>
      <c r="AF190" s="491"/>
      <c r="AG190" s="491"/>
      <c r="AH190" s="491"/>
      <c r="AI190" s="491"/>
      <c r="AJ190" s="491"/>
      <c r="AK190" s="491"/>
      <c r="AL190" s="491"/>
      <c r="AM190" s="491"/>
      <c r="AN190" s="491"/>
      <c r="AO190" s="491"/>
      <c r="AP190" s="491"/>
    </row>
    <row r="191" spans="25:42">
      <c r="Y191" s="491"/>
      <c r="Z191" s="491"/>
      <c r="AA191" s="491"/>
      <c r="AB191" s="491"/>
      <c r="AC191" s="491"/>
      <c r="AD191" s="491"/>
      <c r="AE191" s="491"/>
      <c r="AF191" s="491"/>
      <c r="AG191" s="491"/>
      <c r="AH191" s="491"/>
      <c r="AI191" s="491"/>
      <c r="AJ191" s="491"/>
      <c r="AK191" s="491"/>
      <c r="AL191" s="491"/>
      <c r="AM191" s="491"/>
      <c r="AN191" s="491"/>
      <c r="AO191" s="491"/>
      <c r="AP191" s="491"/>
    </row>
    <row r="192" spans="25:42">
      <c r="Y192" s="491"/>
      <c r="Z192" s="491"/>
      <c r="AA192" s="491"/>
      <c r="AB192" s="491"/>
      <c r="AC192" s="491"/>
      <c r="AD192" s="491"/>
      <c r="AE192" s="491"/>
      <c r="AF192" s="491"/>
      <c r="AG192" s="491"/>
      <c r="AH192" s="491"/>
      <c r="AI192" s="491"/>
      <c r="AJ192" s="491"/>
      <c r="AK192" s="491"/>
      <c r="AL192" s="491"/>
      <c r="AM192" s="491"/>
      <c r="AN192" s="491"/>
      <c r="AO192" s="491"/>
      <c r="AP192" s="491"/>
    </row>
    <row r="193" spans="25:42">
      <c r="Y193" s="491"/>
      <c r="Z193" s="491"/>
      <c r="AA193" s="491"/>
      <c r="AB193" s="491"/>
      <c r="AC193" s="491"/>
      <c r="AD193" s="491"/>
      <c r="AE193" s="491"/>
      <c r="AF193" s="491"/>
      <c r="AG193" s="491"/>
      <c r="AH193" s="491"/>
      <c r="AI193" s="491"/>
      <c r="AJ193" s="491"/>
      <c r="AK193" s="491"/>
      <c r="AL193" s="491"/>
      <c r="AM193" s="491"/>
      <c r="AN193" s="491"/>
      <c r="AO193" s="491"/>
      <c r="AP193" s="491"/>
    </row>
    <row r="194" spans="25:42">
      <c r="Y194" s="491"/>
      <c r="Z194" s="491"/>
      <c r="AA194" s="491"/>
      <c r="AB194" s="491"/>
      <c r="AC194" s="491"/>
      <c r="AD194" s="491"/>
      <c r="AE194" s="491"/>
      <c r="AF194" s="491"/>
      <c r="AG194" s="491"/>
      <c r="AH194" s="491"/>
      <c r="AI194" s="491"/>
      <c r="AJ194" s="491"/>
      <c r="AK194" s="491"/>
      <c r="AL194" s="491"/>
      <c r="AM194" s="491"/>
      <c r="AN194" s="491"/>
      <c r="AO194" s="491"/>
      <c r="AP194" s="491"/>
    </row>
    <row r="195" spans="25:42">
      <c r="Y195" s="491"/>
      <c r="Z195" s="491"/>
      <c r="AA195" s="491"/>
      <c r="AB195" s="491"/>
      <c r="AC195" s="491"/>
      <c r="AD195" s="491"/>
      <c r="AE195" s="491"/>
      <c r="AF195" s="491"/>
      <c r="AG195" s="491"/>
      <c r="AH195" s="491"/>
      <c r="AI195" s="491"/>
      <c r="AJ195" s="491"/>
      <c r="AK195" s="491"/>
      <c r="AL195" s="491"/>
      <c r="AM195" s="491"/>
      <c r="AN195" s="491"/>
      <c r="AO195" s="491"/>
      <c r="AP195" s="491"/>
    </row>
    <row r="196" spans="25:42">
      <c r="Y196" s="491"/>
      <c r="Z196" s="491"/>
      <c r="AA196" s="491"/>
      <c r="AB196" s="491"/>
      <c r="AC196" s="491"/>
      <c r="AD196" s="491"/>
      <c r="AE196" s="491"/>
      <c r="AF196" s="491"/>
      <c r="AG196" s="491"/>
      <c r="AH196" s="491"/>
      <c r="AI196" s="491"/>
      <c r="AJ196" s="491"/>
      <c r="AK196" s="491"/>
      <c r="AL196" s="491"/>
      <c r="AM196" s="491"/>
      <c r="AN196" s="491"/>
      <c r="AO196" s="491"/>
      <c r="AP196" s="491"/>
    </row>
    <row r="197" spans="25:42">
      <c r="Y197" s="491"/>
      <c r="Z197" s="491"/>
      <c r="AA197" s="491"/>
      <c r="AB197" s="491"/>
      <c r="AC197" s="491"/>
      <c r="AD197" s="491"/>
      <c r="AE197" s="491"/>
      <c r="AF197" s="491"/>
      <c r="AG197" s="491"/>
      <c r="AH197" s="491"/>
      <c r="AI197" s="491"/>
      <c r="AJ197" s="491"/>
      <c r="AK197" s="491"/>
      <c r="AL197" s="491"/>
      <c r="AM197" s="491"/>
      <c r="AN197" s="491"/>
      <c r="AO197" s="491"/>
      <c r="AP197" s="491"/>
    </row>
    <row r="198" spans="25:42">
      <c r="Y198" s="491"/>
      <c r="Z198" s="491"/>
      <c r="AA198" s="491"/>
      <c r="AB198" s="491"/>
      <c r="AC198" s="491"/>
      <c r="AD198" s="491"/>
      <c r="AE198" s="491"/>
      <c r="AF198" s="491"/>
      <c r="AG198" s="491"/>
      <c r="AH198" s="491"/>
      <c r="AI198" s="491"/>
      <c r="AJ198" s="491"/>
      <c r="AK198" s="491"/>
      <c r="AL198" s="491"/>
      <c r="AM198" s="491"/>
      <c r="AN198" s="491"/>
      <c r="AO198" s="491"/>
      <c r="AP198" s="491"/>
    </row>
    <row r="199" spans="25:42">
      <c r="Y199" s="491"/>
      <c r="Z199" s="491"/>
      <c r="AA199" s="491"/>
      <c r="AB199" s="491"/>
      <c r="AC199" s="491"/>
      <c r="AD199" s="491"/>
      <c r="AE199" s="491"/>
      <c r="AF199" s="491"/>
      <c r="AG199" s="491"/>
      <c r="AH199" s="491"/>
      <c r="AI199" s="491"/>
      <c r="AJ199" s="491"/>
      <c r="AK199" s="491"/>
      <c r="AL199" s="491"/>
      <c r="AM199" s="491"/>
      <c r="AN199" s="491"/>
      <c r="AO199" s="491"/>
      <c r="AP199" s="491"/>
    </row>
    <row r="200" spans="25:42">
      <c r="Y200" s="491"/>
      <c r="Z200" s="491"/>
      <c r="AA200" s="491"/>
      <c r="AB200" s="491"/>
      <c r="AC200" s="491"/>
      <c r="AD200" s="491"/>
      <c r="AE200" s="491"/>
      <c r="AF200" s="491"/>
      <c r="AG200" s="491"/>
      <c r="AH200" s="491"/>
      <c r="AI200" s="491"/>
      <c r="AJ200" s="491"/>
      <c r="AK200" s="491"/>
      <c r="AL200" s="491"/>
      <c r="AM200" s="491"/>
      <c r="AN200" s="491"/>
      <c r="AO200" s="491"/>
      <c r="AP200" s="491"/>
    </row>
    <row r="201" spans="25:42">
      <c r="Y201" s="491"/>
      <c r="Z201" s="491"/>
      <c r="AA201" s="491"/>
      <c r="AB201" s="491"/>
      <c r="AC201" s="491"/>
      <c r="AD201" s="491"/>
      <c r="AE201" s="491"/>
      <c r="AF201" s="491"/>
      <c r="AG201" s="491"/>
      <c r="AH201" s="491"/>
      <c r="AI201" s="491"/>
      <c r="AJ201" s="491"/>
      <c r="AK201" s="491"/>
      <c r="AL201" s="491"/>
      <c r="AM201" s="491"/>
      <c r="AN201" s="491"/>
      <c r="AO201" s="491"/>
      <c r="AP201" s="491"/>
    </row>
    <row r="202" spans="25:42">
      <c r="Y202" s="491"/>
      <c r="Z202" s="491"/>
      <c r="AA202" s="491"/>
      <c r="AB202" s="491"/>
      <c r="AC202" s="491"/>
      <c r="AD202" s="491"/>
      <c r="AE202" s="491"/>
      <c r="AF202" s="491"/>
      <c r="AG202" s="491"/>
      <c r="AH202" s="491"/>
      <c r="AI202" s="491"/>
      <c r="AJ202" s="491"/>
      <c r="AK202" s="491"/>
      <c r="AL202" s="491"/>
      <c r="AM202" s="491"/>
      <c r="AN202" s="491"/>
      <c r="AO202" s="491"/>
      <c r="AP202" s="491"/>
    </row>
    <row r="203" spans="25:42">
      <c r="Y203" s="491"/>
      <c r="Z203" s="491"/>
      <c r="AA203" s="491"/>
      <c r="AB203" s="491"/>
      <c r="AC203" s="491"/>
      <c r="AD203" s="491"/>
      <c r="AE203" s="491"/>
      <c r="AF203" s="491"/>
      <c r="AG203" s="491"/>
      <c r="AH203" s="491"/>
      <c r="AI203" s="491"/>
      <c r="AJ203" s="491"/>
      <c r="AK203" s="491"/>
      <c r="AL203" s="491"/>
      <c r="AM203" s="491"/>
      <c r="AN203" s="491"/>
      <c r="AO203" s="491"/>
      <c r="AP203" s="491"/>
    </row>
    <row r="204" spans="25:42">
      <c r="Y204" s="491"/>
      <c r="Z204" s="491"/>
      <c r="AA204" s="491"/>
      <c r="AB204" s="491"/>
      <c r="AC204" s="491"/>
      <c r="AD204" s="491"/>
      <c r="AE204" s="491"/>
      <c r="AF204" s="491"/>
      <c r="AG204" s="491"/>
      <c r="AH204" s="491"/>
      <c r="AI204" s="491"/>
      <c r="AJ204" s="491"/>
      <c r="AK204" s="491"/>
      <c r="AL204" s="491"/>
      <c r="AM204" s="491"/>
      <c r="AN204" s="491"/>
      <c r="AO204" s="491"/>
      <c r="AP204" s="491"/>
    </row>
    <row r="205" spans="25:42">
      <c r="Y205" s="491"/>
      <c r="Z205" s="491"/>
      <c r="AA205" s="491"/>
      <c r="AB205" s="491"/>
      <c r="AC205" s="491"/>
      <c r="AD205" s="491"/>
      <c r="AE205" s="491"/>
      <c r="AF205" s="491"/>
      <c r="AG205" s="491"/>
      <c r="AH205" s="491"/>
      <c r="AI205" s="491"/>
      <c r="AJ205" s="491"/>
      <c r="AK205" s="491"/>
      <c r="AL205" s="491"/>
      <c r="AM205" s="491"/>
      <c r="AN205" s="491"/>
      <c r="AO205" s="491"/>
      <c r="AP205" s="491"/>
    </row>
    <row r="206" spans="25:42">
      <c r="Y206" s="491"/>
      <c r="Z206" s="491"/>
      <c r="AA206" s="491"/>
      <c r="AB206" s="491"/>
      <c r="AC206" s="491"/>
      <c r="AD206" s="491"/>
      <c r="AE206" s="491"/>
      <c r="AF206" s="491"/>
      <c r="AG206" s="491"/>
      <c r="AH206" s="491"/>
      <c r="AI206" s="491"/>
      <c r="AJ206" s="491"/>
      <c r="AK206" s="491"/>
      <c r="AL206" s="491"/>
      <c r="AM206" s="491"/>
      <c r="AN206" s="491"/>
      <c r="AO206" s="491"/>
      <c r="AP206" s="491"/>
    </row>
    <row r="207" spans="25:42">
      <c r="Y207" s="491"/>
      <c r="Z207" s="491"/>
      <c r="AA207" s="491"/>
      <c r="AB207" s="491"/>
      <c r="AC207" s="491"/>
      <c r="AD207" s="491"/>
      <c r="AE207" s="491"/>
      <c r="AF207" s="491"/>
      <c r="AG207" s="491"/>
      <c r="AH207" s="491"/>
      <c r="AI207" s="491"/>
      <c r="AJ207" s="491"/>
      <c r="AK207" s="491"/>
      <c r="AL207" s="491"/>
      <c r="AM207" s="491"/>
      <c r="AN207" s="491"/>
      <c r="AO207" s="491"/>
      <c r="AP207" s="491"/>
    </row>
    <row r="208" spans="25:42">
      <c r="Y208" s="491"/>
      <c r="Z208" s="491"/>
      <c r="AA208" s="491"/>
      <c r="AB208" s="491"/>
      <c r="AC208" s="491"/>
      <c r="AD208" s="491"/>
      <c r="AE208" s="491"/>
      <c r="AF208" s="491"/>
      <c r="AG208" s="491"/>
      <c r="AH208" s="491"/>
      <c r="AI208" s="491"/>
      <c r="AJ208" s="491"/>
      <c r="AK208" s="491"/>
      <c r="AL208" s="491"/>
      <c r="AM208" s="491"/>
      <c r="AN208" s="491"/>
      <c r="AO208" s="491"/>
      <c r="AP208" s="491"/>
    </row>
    <row r="209" spans="25:42">
      <c r="Y209" s="491"/>
      <c r="Z209" s="491"/>
      <c r="AA209" s="491"/>
      <c r="AB209" s="491"/>
      <c r="AC209" s="491"/>
      <c r="AD209" s="491"/>
      <c r="AE209" s="491"/>
      <c r="AF209" s="491"/>
      <c r="AG209" s="491"/>
      <c r="AH209" s="491"/>
      <c r="AI209" s="491"/>
      <c r="AJ209" s="491"/>
      <c r="AK209" s="491"/>
      <c r="AL209" s="491"/>
      <c r="AM209" s="491"/>
      <c r="AN209" s="491"/>
      <c r="AO209" s="491"/>
      <c r="AP209" s="491"/>
    </row>
    <row r="210" spans="25:42">
      <c r="Y210" s="491"/>
      <c r="Z210" s="491"/>
      <c r="AA210" s="491"/>
      <c r="AB210" s="491"/>
      <c r="AC210" s="491"/>
      <c r="AD210" s="491"/>
      <c r="AE210" s="491"/>
      <c r="AF210" s="491"/>
      <c r="AG210" s="491"/>
      <c r="AH210" s="491"/>
      <c r="AI210" s="491"/>
      <c r="AJ210" s="491"/>
      <c r="AK210" s="491"/>
      <c r="AL210" s="491"/>
      <c r="AM210" s="491"/>
      <c r="AN210" s="491"/>
      <c r="AO210" s="491"/>
      <c r="AP210" s="491"/>
    </row>
    <row r="211" spans="25:42">
      <c r="Y211" s="491"/>
      <c r="Z211" s="491"/>
      <c r="AA211" s="491"/>
      <c r="AB211" s="491"/>
      <c r="AC211" s="491"/>
      <c r="AD211" s="491"/>
      <c r="AE211" s="491"/>
      <c r="AF211" s="491"/>
      <c r="AG211" s="491"/>
      <c r="AH211" s="491"/>
      <c r="AI211" s="491"/>
      <c r="AJ211" s="491"/>
      <c r="AK211" s="491"/>
      <c r="AL211" s="491"/>
      <c r="AM211" s="491"/>
      <c r="AN211" s="491"/>
      <c r="AO211" s="491"/>
      <c r="AP211" s="491"/>
    </row>
    <row r="212" spans="25:42">
      <c r="Y212" s="491"/>
      <c r="Z212" s="491"/>
      <c r="AA212" s="491"/>
      <c r="AB212" s="491"/>
      <c r="AC212" s="491"/>
      <c r="AD212" s="491"/>
      <c r="AE212" s="491"/>
      <c r="AF212" s="491"/>
      <c r="AG212" s="491"/>
      <c r="AH212" s="491"/>
      <c r="AI212" s="491"/>
      <c r="AJ212" s="491"/>
      <c r="AK212" s="491"/>
      <c r="AL212" s="491"/>
      <c r="AM212" s="491"/>
      <c r="AN212" s="491"/>
      <c r="AO212" s="491"/>
      <c r="AP212" s="491"/>
    </row>
    <row r="213" spans="25:42">
      <c r="Y213" s="491"/>
      <c r="Z213" s="491"/>
      <c r="AA213" s="491"/>
      <c r="AB213" s="491"/>
      <c r="AC213" s="491"/>
      <c r="AD213" s="491"/>
      <c r="AE213" s="491"/>
      <c r="AF213" s="491"/>
      <c r="AG213" s="491"/>
      <c r="AH213" s="491"/>
      <c r="AI213" s="491"/>
      <c r="AJ213" s="491"/>
      <c r="AK213" s="491"/>
      <c r="AL213" s="491"/>
      <c r="AM213" s="491"/>
      <c r="AN213" s="491"/>
      <c r="AO213" s="491"/>
      <c r="AP213" s="491"/>
    </row>
    <row r="214" spans="25:42">
      <c r="Y214" s="491"/>
      <c r="Z214" s="491"/>
      <c r="AA214" s="491"/>
      <c r="AB214" s="491"/>
      <c r="AC214" s="491"/>
      <c r="AD214" s="491"/>
      <c r="AE214" s="491"/>
      <c r="AF214" s="491"/>
      <c r="AG214" s="491"/>
      <c r="AH214" s="491"/>
      <c r="AI214" s="491"/>
      <c r="AJ214" s="491"/>
      <c r="AK214" s="491"/>
      <c r="AL214" s="491"/>
      <c r="AM214" s="491"/>
      <c r="AN214" s="491"/>
      <c r="AO214" s="491"/>
      <c r="AP214" s="491"/>
    </row>
    <row r="215" spans="25:42">
      <c r="Y215" s="491"/>
      <c r="Z215" s="491"/>
      <c r="AA215" s="491"/>
      <c r="AB215" s="491"/>
      <c r="AC215" s="491"/>
      <c r="AD215" s="491"/>
      <c r="AE215" s="491"/>
      <c r="AF215" s="491"/>
      <c r="AG215" s="491"/>
      <c r="AH215" s="491"/>
      <c r="AI215" s="491"/>
      <c r="AJ215" s="491"/>
      <c r="AK215" s="491"/>
      <c r="AL215" s="491"/>
      <c r="AM215" s="491"/>
      <c r="AN215" s="491"/>
      <c r="AO215" s="491"/>
      <c r="AP215" s="491"/>
    </row>
    <row r="216" spans="25:42">
      <c r="Y216" s="491"/>
      <c r="Z216" s="491"/>
      <c r="AA216" s="491"/>
      <c r="AB216" s="491"/>
      <c r="AC216" s="491"/>
      <c r="AD216" s="491"/>
      <c r="AE216" s="491"/>
      <c r="AF216" s="491"/>
      <c r="AG216" s="491"/>
      <c r="AH216" s="491"/>
      <c r="AI216" s="491"/>
      <c r="AJ216" s="491"/>
      <c r="AK216" s="491"/>
      <c r="AL216" s="491"/>
      <c r="AM216" s="491"/>
      <c r="AN216" s="491"/>
      <c r="AO216" s="491"/>
      <c r="AP216" s="491"/>
    </row>
    <row r="217" spans="25:42">
      <c r="Y217" s="491"/>
      <c r="Z217" s="491"/>
      <c r="AA217" s="491"/>
      <c r="AB217" s="491"/>
      <c r="AC217" s="491"/>
      <c r="AD217" s="491"/>
      <c r="AE217" s="491"/>
      <c r="AF217" s="491"/>
      <c r="AG217" s="491"/>
      <c r="AH217" s="491"/>
      <c r="AI217" s="491"/>
      <c r="AJ217" s="491"/>
      <c r="AK217" s="491"/>
      <c r="AL217" s="491"/>
      <c r="AM217" s="491"/>
      <c r="AN217" s="491"/>
      <c r="AO217" s="491"/>
      <c r="AP217" s="491"/>
    </row>
    <row r="218" spans="25:42">
      <c r="Y218" s="491"/>
      <c r="Z218" s="491"/>
      <c r="AA218" s="491"/>
      <c r="AB218" s="491"/>
      <c r="AC218" s="491"/>
      <c r="AD218" s="491"/>
      <c r="AE218" s="491"/>
      <c r="AF218" s="491"/>
      <c r="AG218" s="491"/>
      <c r="AH218" s="491"/>
      <c r="AI218" s="491"/>
      <c r="AJ218" s="491"/>
      <c r="AK218" s="491"/>
      <c r="AL218" s="491"/>
      <c r="AM218" s="491"/>
      <c r="AN218" s="491"/>
      <c r="AO218" s="491"/>
      <c r="AP218" s="491"/>
    </row>
    <row r="219" spans="25:42">
      <c r="Y219" s="491"/>
      <c r="Z219" s="491"/>
      <c r="AA219" s="491"/>
      <c r="AB219" s="491"/>
      <c r="AC219" s="491"/>
      <c r="AD219" s="491"/>
      <c r="AE219" s="491"/>
      <c r="AF219" s="491"/>
      <c r="AG219" s="491"/>
      <c r="AH219" s="491"/>
      <c r="AI219" s="491"/>
      <c r="AJ219" s="491"/>
      <c r="AK219" s="491"/>
      <c r="AL219" s="491"/>
      <c r="AM219" s="491"/>
      <c r="AN219" s="491"/>
      <c r="AO219" s="491"/>
      <c r="AP219" s="491"/>
    </row>
    <row r="220" spans="25:42">
      <c r="Y220" s="491"/>
      <c r="Z220" s="491"/>
      <c r="AA220" s="491"/>
      <c r="AB220" s="491"/>
      <c r="AC220" s="491"/>
      <c r="AD220" s="491"/>
      <c r="AE220" s="491"/>
      <c r="AF220" s="491"/>
      <c r="AG220" s="491"/>
      <c r="AH220" s="491"/>
      <c r="AI220" s="491"/>
      <c r="AJ220" s="491"/>
      <c r="AK220" s="491"/>
      <c r="AL220" s="491"/>
      <c r="AM220" s="491"/>
      <c r="AN220" s="491"/>
      <c r="AO220" s="491"/>
      <c r="AP220" s="491"/>
    </row>
    <row r="221" spans="25:42">
      <c r="Y221" s="491"/>
      <c r="Z221" s="491"/>
      <c r="AA221" s="491"/>
      <c r="AB221" s="491"/>
      <c r="AC221" s="491"/>
      <c r="AD221" s="491"/>
      <c r="AE221" s="491"/>
      <c r="AF221" s="491"/>
      <c r="AG221" s="491"/>
      <c r="AH221" s="491"/>
      <c r="AI221" s="491"/>
      <c r="AJ221" s="491"/>
      <c r="AK221" s="491"/>
      <c r="AL221" s="491"/>
      <c r="AM221" s="491"/>
      <c r="AN221" s="491"/>
      <c r="AO221" s="491"/>
      <c r="AP221" s="491"/>
    </row>
    <row r="222" spans="25:42">
      <c r="Y222" s="491"/>
      <c r="Z222" s="491"/>
      <c r="AA222" s="491"/>
      <c r="AB222" s="491"/>
      <c r="AC222" s="491"/>
      <c r="AD222" s="491"/>
      <c r="AE222" s="491"/>
      <c r="AF222" s="491"/>
      <c r="AG222" s="491"/>
      <c r="AH222" s="491"/>
      <c r="AI222" s="491"/>
      <c r="AJ222" s="491"/>
      <c r="AK222" s="491"/>
      <c r="AL222" s="491"/>
      <c r="AM222" s="491"/>
      <c r="AN222" s="491"/>
      <c r="AO222" s="491"/>
      <c r="AP222" s="491"/>
    </row>
    <row r="223" spans="25:42">
      <c r="Y223" s="491"/>
      <c r="Z223" s="491"/>
      <c r="AA223" s="491"/>
      <c r="AB223" s="491"/>
      <c r="AC223" s="491"/>
      <c r="AD223" s="491"/>
      <c r="AE223" s="491"/>
      <c r="AF223" s="491"/>
      <c r="AG223" s="491"/>
      <c r="AH223" s="491"/>
      <c r="AI223" s="491"/>
      <c r="AJ223" s="491"/>
      <c r="AK223" s="491"/>
      <c r="AL223" s="491"/>
      <c r="AM223" s="491"/>
      <c r="AN223" s="491"/>
      <c r="AO223" s="491"/>
      <c r="AP223" s="491"/>
    </row>
    <row r="224" spans="25:42">
      <c r="Y224" s="491"/>
      <c r="Z224" s="491"/>
      <c r="AA224" s="491"/>
      <c r="AB224" s="491"/>
      <c r="AC224" s="491"/>
      <c r="AD224" s="491"/>
      <c r="AE224" s="491"/>
      <c r="AF224" s="491"/>
      <c r="AG224" s="491"/>
      <c r="AH224" s="491"/>
      <c r="AI224" s="491"/>
      <c r="AJ224" s="491"/>
      <c r="AK224" s="491"/>
      <c r="AL224" s="491"/>
      <c r="AM224" s="491"/>
      <c r="AN224" s="491"/>
      <c r="AO224" s="491"/>
      <c r="AP224" s="491"/>
    </row>
    <row r="225" spans="25:42">
      <c r="Y225" s="491"/>
      <c r="Z225" s="491"/>
      <c r="AA225" s="491"/>
      <c r="AB225" s="491"/>
      <c r="AC225" s="491"/>
      <c r="AD225" s="491"/>
      <c r="AE225" s="491"/>
      <c r="AF225" s="491"/>
      <c r="AG225" s="491"/>
      <c r="AH225" s="491"/>
      <c r="AI225" s="491"/>
      <c r="AJ225" s="491"/>
      <c r="AK225" s="491"/>
      <c r="AL225" s="491"/>
      <c r="AM225" s="491"/>
      <c r="AN225" s="491"/>
      <c r="AO225" s="491"/>
      <c r="AP225" s="491"/>
    </row>
    <row r="226" spans="25:42">
      <c r="Y226" s="491"/>
      <c r="Z226" s="491"/>
      <c r="AA226" s="491"/>
      <c r="AB226" s="491"/>
      <c r="AC226" s="491"/>
      <c r="AD226" s="491"/>
      <c r="AE226" s="491"/>
      <c r="AF226" s="491"/>
      <c r="AG226" s="491"/>
      <c r="AH226" s="491"/>
      <c r="AI226" s="491"/>
      <c r="AJ226" s="491"/>
      <c r="AK226" s="491"/>
      <c r="AL226" s="491"/>
      <c r="AM226" s="491"/>
      <c r="AN226" s="491"/>
      <c r="AO226" s="491"/>
      <c r="AP226" s="491"/>
    </row>
    <row r="227" spans="25:42">
      <c r="Y227" s="491"/>
      <c r="Z227" s="491"/>
      <c r="AA227" s="491"/>
      <c r="AB227" s="491"/>
      <c r="AC227" s="491"/>
      <c r="AD227" s="491"/>
      <c r="AE227" s="491"/>
      <c r="AF227" s="491"/>
      <c r="AG227" s="491"/>
      <c r="AH227" s="491"/>
      <c r="AI227" s="491"/>
      <c r="AJ227" s="491"/>
      <c r="AK227" s="491"/>
      <c r="AL227" s="491"/>
      <c r="AM227" s="491"/>
      <c r="AN227" s="491"/>
      <c r="AO227" s="491"/>
      <c r="AP227" s="491"/>
    </row>
    <row r="228" spans="25:42">
      <c r="Y228" s="491"/>
      <c r="Z228" s="491"/>
      <c r="AA228" s="491"/>
      <c r="AB228" s="491"/>
      <c r="AC228" s="491"/>
      <c r="AD228" s="491"/>
      <c r="AE228" s="491"/>
      <c r="AF228" s="491"/>
      <c r="AG228" s="491"/>
      <c r="AH228" s="491"/>
      <c r="AI228" s="491"/>
      <c r="AJ228" s="491"/>
      <c r="AK228" s="491"/>
      <c r="AL228" s="491"/>
      <c r="AM228" s="491"/>
      <c r="AN228" s="491"/>
      <c r="AO228" s="491"/>
      <c r="AP228" s="491"/>
    </row>
    <row r="229" spans="25:42">
      <c r="Y229" s="491"/>
      <c r="Z229" s="491"/>
      <c r="AA229" s="491"/>
      <c r="AB229" s="491"/>
      <c r="AC229" s="491"/>
      <c r="AD229" s="491"/>
      <c r="AE229" s="491"/>
      <c r="AF229" s="491"/>
      <c r="AG229" s="491"/>
      <c r="AH229" s="491"/>
      <c r="AI229" s="491"/>
      <c r="AJ229" s="491"/>
      <c r="AK229" s="491"/>
      <c r="AL229" s="491"/>
      <c r="AM229" s="491"/>
      <c r="AN229" s="491"/>
      <c r="AO229" s="491"/>
      <c r="AP229" s="491"/>
    </row>
    <row r="230" spans="25:42">
      <c r="Y230" s="491"/>
      <c r="Z230" s="491"/>
      <c r="AA230" s="491"/>
      <c r="AB230" s="491"/>
      <c r="AC230" s="491"/>
      <c r="AD230" s="491"/>
      <c r="AE230" s="491"/>
      <c r="AF230" s="491"/>
      <c r="AG230" s="491"/>
      <c r="AH230" s="491"/>
      <c r="AI230" s="491"/>
      <c r="AJ230" s="491"/>
      <c r="AK230" s="491"/>
      <c r="AL230" s="491"/>
      <c r="AM230" s="491"/>
      <c r="AN230" s="491"/>
      <c r="AO230" s="491"/>
      <c r="AP230" s="491"/>
    </row>
    <row r="231" spans="25:42">
      <c r="Y231" s="491"/>
      <c r="Z231" s="491"/>
      <c r="AA231" s="491"/>
      <c r="AB231" s="491"/>
      <c r="AC231" s="491"/>
      <c r="AD231" s="491"/>
      <c r="AE231" s="491"/>
      <c r="AF231" s="491"/>
      <c r="AG231" s="491"/>
      <c r="AH231" s="491"/>
      <c r="AI231" s="491"/>
      <c r="AJ231" s="491"/>
      <c r="AK231" s="491"/>
      <c r="AL231" s="491"/>
      <c r="AM231" s="491"/>
      <c r="AN231" s="491"/>
      <c r="AO231" s="491"/>
      <c r="AP231" s="491"/>
    </row>
    <row r="232" spans="25:42">
      <c r="Y232" s="491"/>
      <c r="Z232" s="491"/>
      <c r="AA232" s="491"/>
      <c r="AB232" s="491"/>
      <c r="AC232" s="491"/>
      <c r="AD232" s="491"/>
      <c r="AE232" s="491"/>
      <c r="AF232" s="491"/>
      <c r="AG232" s="491"/>
      <c r="AH232" s="491"/>
      <c r="AI232" s="491"/>
      <c r="AJ232" s="491"/>
      <c r="AK232" s="491"/>
      <c r="AL232" s="491"/>
      <c r="AM232" s="491"/>
      <c r="AN232" s="491"/>
      <c r="AO232" s="491"/>
      <c r="AP232" s="491"/>
    </row>
    <row r="233" spans="25:42">
      <c r="Y233" s="491"/>
      <c r="Z233" s="491"/>
      <c r="AA233" s="491"/>
      <c r="AB233" s="491"/>
      <c r="AC233" s="491"/>
      <c r="AD233" s="491"/>
      <c r="AE233" s="491"/>
      <c r="AF233" s="491"/>
      <c r="AG233" s="491"/>
      <c r="AH233" s="491"/>
      <c r="AI233" s="491"/>
      <c r="AJ233" s="491"/>
      <c r="AK233" s="491"/>
      <c r="AL233" s="491"/>
      <c r="AM233" s="491"/>
      <c r="AN233" s="491"/>
      <c r="AO233" s="491"/>
      <c r="AP233" s="491"/>
    </row>
    <row r="234" spans="25:42">
      <c r="Y234" s="491"/>
      <c r="Z234" s="491"/>
      <c r="AA234" s="491"/>
      <c r="AB234" s="491"/>
      <c r="AC234" s="491"/>
      <c r="AD234" s="491"/>
      <c r="AE234" s="491"/>
      <c r="AF234" s="491"/>
      <c r="AG234" s="491"/>
      <c r="AH234" s="491"/>
      <c r="AI234" s="491"/>
      <c r="AJ234" s="491"/>
      <c r="AK234" s="491"/>
      <c r="AL234" s="491"/>
      <c r="AM234" s="491"/>
      <c r="AN234" s="491"/>
      <c r="AO234" s="491"/>
      <c r="AP234" s="491"/>
    </row>
    <row r="235" spans="25:42">
      <c r="Y235" s="491"/>
      <c r="Z235" s="491"/>
      <c r="AA235" s="491"/>
      <c r="AB235" s="491"/>
      <c r="AC235" s="491"/>
      <c r="AD235" s="491"/>
      <c r="AE235" s="491"/>
      <c r="AF235" s="491"/>
      <c r="AG235" s="491"/>
      <c r="AH235" s="491"/>
      <c r="AI235" s="491"/>
      <c r="AJ235" s="491"/>
      <c r="AK235" s="491"/>
      <c r="AL235" s="491"/>
      <c r="AM235" s="491"/>
      <c r="AN235" s="491"/>
      <c r="AO235" s="491"/>
      <c r="AP235" s="491"/>
    </row>
    <row r="236" spans="25:42">
      <c r="Y236" s="491"/>
      <c r="Z236" s="491"/>
      <c r="AA236" s="491"/>
      <c r="AB236" s="491"/>
      <c r="AC236" s="491"/>
      <c r="AD236" s="491"/>
      <c r="AE236" s="491"/>
      <c r="AF236" s="491"/>
      <c r="AG236" s="491"/>
      <c r="AH236" s="491"/>
      <c r="AI236" s="491"/>
      <c r="AJ236" s="491"/>
      <c r="AK236" s="491"/>
      <c r="AL236" s="491"/>
      <c r="AM236" s="491"/>
      <c r="AN236" s="491"/>
      <c r="AO236" s="491"/>
      <c r="AP236" s="491"/>
    </row>
    <row r="237" spans="25:42">
      <c r="Y237" s="491"/>
      <c r="Z237" s="491"/>
      <c r="AA237" s="491"/>
      <c r="AB237" s="491"/>
      <c r="AC237" s="491"/>
      <c r="AD237" s="491"/>
      <c r="AE237" s="491"/>
      <c r="AF237" s="491"/>
      <c r="AG237" s="491"/>
      <c r="AH237" s="491"/>
      <c r="AI237" s="491"/>
      <c r="AJ237" s="491"/>
      <c r="AK237" s="491"/>
      <c r="AL237" s="491"/>
      <c r="AM237" s="491"/>
      <c r="AN237" s="491"/>
      <c r="AO237" s="491"/>
      <c r="AP237" s="491"/>
    </row>
    <row r="238" spans="25:42">
      <c r="Y238" s="491"/>
      <c r="Z238" s="491"/>
      <c r="AA238" s="491"/>
      <c r="AB238" s="491"/>
      <c r="AC238" s="491"/>
      <c r="AD238" s="491"/>
      <c r="AE238" s="491"/>
      <c r="AF238" s="491"/>
      <c r="AG238" s="491"/>
      <c r="AH238" s="491"/>
      <c r="AI238" s="491"/>
      <c r="AJ238" s="491"/>
      <c r="AK238" s="491"/>
      <c r="AL238" s="491"/>
      <c r="AM238" s="491"/>
      <c r="AN238" s="491"/>
      <c r="AO238" s="491"/>
      <c r="AP238" s="491"/>
    </row>
    <row r="239" spans="25:42">
      <c r="Y239" s="491"/>
      <c r="Z239" s="491"/>
      <c r="AA239" s="491"/>
      <c r="AB239" s="491"/>
      <c r="AC239" s="491"/>
      <c r="AD239" s="491"/>
      <c r="AE239" s="491"/>
      <c r="AF239" s="491"/>
      <c r="AG239" s="491"/>
      <c r="AH239" s="491"/>
      <c r="AI239" s="491"/>
      <c r="AJ239" s="491"/>
      <c r="AK239" s="491"/>
      <c r="AL239" s="491"/>
      <c r="AM239" s="491"/>
      <c r="AN239" s="491"/>
      <c r="AO239" s="491"/>
      <c r="AP239" s="491"/>
    </row>
    <row r="240" spans="25:42">
      <c r="Y240" s="491"/>
      <c r="Z240" s="491"/>
      <c r="AA240" s="491"/>
      <c r="AB240" s="491"/>
      <c r="AC240" s="491"/>
      <c r="AD240" s="491"/>
      <c r="AE240" s="491"/>
      <c r="AF240" s="491"/>
      <c r="AG240" s="491"/>
      <c r="AH240" s="491"/>
      <c r="AI240" s="491"/>
      <c r="AJ240" s="491"/>
      <c r="AK240" s="491"/>
      <c r="AL240" s="491"/>
      <c r="AM240" s="491"/>
      <c r="AN240" s="491"/>
      <c r="AO240" s="491"/>
      <c r="AP240" s="491"/>
    </row>
    <row r="241" spans="25:42">
      <c r="Y241" s="491"/>
      <c r="Z241" s="491"/>
      <c r="AA241" s="491"/>
      <c r="AB241" s="491"/>
      <c r="AC241" s="491"/>
      <c r="AD241" s="491"/>
      <c r="AE241" s="491"/>
      <c r="AF241" s="491"/>
      <c r="AG241" s="491"/>
      <c r="AH241" s="491"/>
      <c r="AI241" s="491"/>
      <c r="AJ241" s="491"/>
      <c r="AK241" s="491"/>
      <c r="AL241" s="491"/>
      <c r="AM241" s="491"/>
      <c r="AN241" s="491"/>
      <c r="AO241" s="491"/>
      <c r="AP241" s="491"/>
    </row>
    <row r="242" spans="25:42">
      <c r="Y242" s="491"/>
      <c r="Z242" s="491"/>
      <c r="AA242" s="491"/>
      <c r="AB242" s="491"/>
      <c r="AC242" s="491"/>
      <c r="AD242" s="491"/>
      <c r="AE242" s="491"/>
      <c r="AF242" s="491"/>
      <c r="AG242" s="491"/>
      <c r="AH242" s="491"/>
      <c r="AI242" s="491"/>
      <c r="AJ242" s="491"/>
      <c r="AK242" s="491"/>
      <c r="AL242" s="491"/>
      <c r="AM242" s="491"/>
      <c r="AN242" s="491"/>
      <c r="AO242" s="491"/>
      <c r="AP242" s="491"/>
    </row>
    <row r="243" spans="25:42">
      <c r="Y243" s="491"/>
      <c r="Z243" s="491"/>
      <c r="AA243" s="491"/>
      <c r="AB243" s="491"/>
      <c r="AC243" s="491"/>
      <c r="AD243" s="491"/>
      <c r="AE243" s="491"/>
      <c r="AF243" s="491"/>
      <c r="AG243" s="491"/>
      <c r="AH243" s="491"/>
      <c r="AI243" s="491"/>
      <c r="AJ243" s="491"/>
      <c r="AK243" s="491"/>
      <c r="AL243" s="491"/>
      <c r="AM243" s="491"/>
      <c r="AN243" s="491"/>
      <c r="AO243" s="491"/>
      <c r="AP243" s="491"/>
    </row>
    <row r="244" spans="25:42">
      <c r="Y244" s="491"/>
      <c r="Z244" s="491"/>
      <c r="AA244" s="491"/>
      <c r="AB244" s="491"/>
      <c r="AC244" s="491"/>
      <c r="AD244" s="491"/>
      <c r="AE244" s="491"/>
      <c r="AF244" s="491"/>
      <c r="AG244" s="491"/>
      <c r="AH244" s="491"/>
      <c r="AI244" s="491"/>
      <c r="AJ244" s="491"/>
      <c r="AK244" s="491"/>
      <c r="AL244" s="491"/>
      <c r="AM244" s="491"/>
      <c r="AN244" s="491"/>
      <c r="AO244" s="491"/>
      <c r="AP244" s="491"/>
    </row>
    <row r="245" spans="25:42">
      <c r="Y245" s="491"/>
      <c r="Z245" s="491"/>
      <c r="AA245" s="491"/>
      <c r="AB245" s="491"/>
      <c r="AC245" s="491"/>
      <c r="AD245" s="491"/>
      <c r="AE245" s="491"/>
      <c r="AF245" s="491"/>
      <c r="AG245" s="491"/>
      <c r="AH245" s="491"/>
      <c r="AI245" s="491"/>
      <c r="AJ245" s="491"/>
      <c r="AK245" s="491"/>
      <c r="AL245" s="491"/>
      <c r="AM245" s="491"/>
      <c r="AN245" s="491"/>
      <c r="AO245" s="491"/>
      <c r="AP245" s="491"/>
    </row>
    <row r="246" spans="25:42">
      <c r="Y246" s="491"/>
      <c r="Z246" s="491"/>
      <c r="AA246" s="491"/>
      <c r="AB246" s="491"/>
      <c r="AC246" s="491"/>
      <c r="AD246" s="491"/>
      <c r="AE246" s="491"/>
      <c r="AF246" s="491"/>
      <c r="AG246" s="491"/>
      <c r="AH246" s="491"/>
      <c r="AI246" s="491"/>
      <c r="AJ246" s="491"/>
      <c r="AK246" s="491"/>
      <c r="AL246" s="491"/>
      <c r="AM246" s="491"/>
      <c r="AN246" s="491"/>
      <c r="AO246" s="491"/>
      <c r="AP246" s="491"/>
    </row>
    <row r="247" spans="25:42">
      <c r="Y247" s="491"/>
      <c r="Z247" s="491"/>
      <c r="AA247" s="491"/>
      <c r="AB247" s="491"/>
      <c r="AC247" s="491"/>
      <c r="AD247" s="491"/>
      <c r="AE247" s="491"/>
      <c r="AF247" s="491"/>
      <c r="AG247" s="491"/>
      <c r="AH247" s="491"/>
      <c r="AI247" s="491"/>
      <c r="AJ247" s="491"/>
      <c r="AK247" s="491"/>
      <c r="AL247" s="491"/>
      <c r="AM247" s="491"/>
      <c r="AN247" s="491"/>
      <c r="AO247" s="491"/>
      <c r="AP247" s="491"/>
    </row>
    <row r="248" spans="25:42">
      <c r="Y248" s="491"/>
      <c r="Z248" s="491"/>
      <c r="AA248" s="491"/>
      <c r="AB248" s="491"/>
      <c r="AC248" s="491"/>
      <c r="AD248" s="491"/>
      <c r="AE248" s="491"/>
      <c r="AF248" s="491"/>
      <c r="AG248" s="491"/>
      <c r="AH248" s="491"/>
      <c r="AI248" s="491"/>
      <c r="AJ248" s="491"/>
      <c r="AK248" s="491"/>
      <c r="AL248" s="491"/>
      <c r="AM248" s="491"/>
      <c r="AN248" s="491"/>
      <c r="AO248" s="491"/>
      <c r="AP248" s="491"/>
    </row>
    <row r="249" spans="25:42">
      <c r="Y249" s="491"/>
      <c r="Z249" s="491"/>
      <c r="AA249" s="491"/>
      <c r="AB249" s="491"/>
      <c r="AC249" s="491"/>
      <c r="AD249" s="491"/>
      <c r="AE249" s="491"/>
      <c r="AF249" s="491"/>
      <c r="AG249" s="491"/>
      <c r="AH249" s="491"/>
      <c r="AI249" s="491"/>
      <c r="AJ249" s="491"/>
      <c r="AK249" s="491"/>
      <c r="AL249" s="491"/>
      <c r="AM249" s="491"/>
      <c r="AN249" s="491"/>
      <c r="AO249" s="491"/>
      <c r="AP249" s="491"/>
    </row>
    <row r="250" spans="25:42">
      <c r="Y250" s="491"/>
      <c r="Z250" s="491"/>
      <c r="AA250" s="491"/>
      <c r="AB250" s="491"/>
      <c r="AC250" s="491"/>
      <c r="AD250" s="491"/>
      <c r="AE250" s="491"/>
      <c r="AF250" s="491"/>
      <c r="AG250" s="491"/>
      <c r="AH250" s="491"/>
      <c r="AI250" s="491"/>
      <c r="AJ250" s="491"/>
      <c r="AK250" s="491"/>
      <c r="AL250" s="491"/>
      <c r="AM250" s="491"/>
      <c r="AN250" s="491"/>
      <c r="AO250" s="491"/>
      <c r="AP250" s="491"/>
    </row>
    <row r="251" spans="25:42">
      <c r="Y251" s="491"/>
      <c r="Z251" s="491"/>
      <c r="AA251" s="491"/>
      <c r="AB251" s="491"/>
      <c r="AC251" s="491"/>
      <c r="AD251" s="491"/>
      <c r="AE251" s="491"/>
      <c r="AF251" s="491"/>
      <c r="AG251" s="491"/>
      <c r="AH251" s="491"/>
      <c r="AI251" s="491"/>
      <c r="AJ251" s="491"/>
      <c r="AK251" s="491"/>
      <c r="AL251" s="491"/>
      <c r="AM251" s="491"/>
      <c r="AN251" s="491"/>
      <c r="AO251" s="491"/>
      <c r="AP251" s="491"/>
    </row>
    <row r="252" spans="25:42">
      <c r="Y252" s="491"/>
      <c r="Z252" s="491"/>
      <c r="AA252" s="491"/>
      <c r="AB252" s="491"/>
      <c r="AC252" s="491"/>
      <c r="AD252" s="491"/>
      <c r="AE252" s="491"/>
      <c r="AF252" s="491"/>
      <c r="AG252" s="491"/>
      <c r="AH252" s="491"/>
      <c r="AI252" s="491"/>
      <c r="AJ252" s="491"/>
      <c r="AK252" s="491"/>
      <c r="AL252" s="491"/>
      <c r="AM252" s="491"/>
      <c r="AN252" s="491"/>
      <c r="AO252" s="491"/>
      <c r="AP252" s="491"/>
    </row>
    <row r="253" spans="25:42">
      <c r="Y253" s="491"/>
      <c r="Z253" s="491"/>
      <c r="AA253" s="491"/>
      <c r="AB253" s="491"/>
      <c r="AC253" s="491"/>
      <c r="AD253" s="491"/>
      <c r="AE253" s="491"/>
      <c r="AF253" s="491"/>
      <c r="AG253" s="491"/>
      <c r="AH253" s="491"/>
      <c r="AI253" s="491"/>
      <c r="AJ253" s="491"/>
      <c r="AK253" s="491"/>
      <c r="AL253" s="491"/>
      <c r="AM253" s="491"/>
      <c r="AN253" s="491"/>
      <c r="AO253" s="491"/>
      <c r="AP253" s="491"/>
    </row>
    <row r="254" spans="25:42">
      <c r="Y254" s="491"/>
      <c r="Z254" s="491"/>
      <c r="AA254" s="491"/>
      <c r="AB254" s="491"/>
      <c r="AC254" s="491"/>
      <c r="AD254" s="491"/>
      <c r="AE254" s="491"/>
      <c r="AF254" s="491"/>
      <c r="AG254" s="491"/>
      <c r="AH254" s="491"/>
      <c r="AI254" s="491"/>
      <c r="AJ254" s="491"/>
      <c r="AK254" s="491"/>
      <c r="AL254" s="491"/>
      <c r="AM254" s="491"/>
      <c r="AN254" s="491"/>
      <c r="AO254" s="491"/>
      <c r="AP254" s="491"/>
    </row>
    <row r="255" spans="25:42">
      <c r="Y255" s="491"/>
      <c r="Z255" s="491"/>
      <c r="AA255" s="491"/>
      <c r="AB255" s="491"/>
      <c r="AC255" s="491"/>
      <c r="AD255" s="491"/>
      <c r="AE255" s="491"/>
      <c r="AF255" s="491"/>
      <c r="AG255" s="491"/>
      <c r="AH255" s="491"/>
      <c r="AI255" s="491"/>
      <c r="AJ255" s="491"/>
      <c r="AK255" s="491"/>
      <c r="AL255" s="491"/>
      <c r="AM255" s="491"/>
      <c r="AN255" s="491"/>
      <c r="AO255" s="491"/>
      <c r="AP255" s="491"/>
    </row>
    <row r="256" spans="25:42">
      <c r="Y256" s="491"/>
      <c r="Z256" s="491"/>
      <c r="AA256" s="491"/>
      <c r="AB256" s="491"/>
      <c r="AC256" s="491"/>
      <c r="AD256" s="491"/>
      <c r="AE256" s="491"/>
      <c r="AF256" s="491"/>
      <c r="AG256" s="491"/>
      <c r="AH256" s="491"/>
      <c r="AI256" s="491"/>
      <c r="AJ256" s="491"/>
      <c r="AK256" s="491"/>
      <c r="AL256" s="491"/>
      <c r="AM256" s="491"/>
      <c r="AN256" s="491"/>
      <c r="AO256" s="491"/>
      <c r="AP256" s="491"/>
    </row>
    <row r="257" spans="25:42">
      <c r="Y257" s="491"/>
      <c r="Z257" s="491"/>
      <c r="AA257" s="491"/>
      <c r="AB257" s="491"/>
      <c r="AC257" s="491"/>
      <c r="AD257" s="491"/>
      <c r="AE257" s="491"/>
      <c r="AF257" s="491"/>
      <c r="AG257" s="491"/>
      <c r="AH257" s="491"/>
      <c r="AI257" s="491"/>
      <c r="AJ257" s="491"/>
      <c r="AK257" s="491"/>
      <c r="AL257" s="491"/>
      <c r="AM257" s="491"/>
      <c r="AN257" s="491"/>
      <c r="AO257" s="491"/>
      <c r="AP257" s="491"/>
    </row>
    <row r="258" spans="25:42">
      <c r="Y258" s="491"/>
      <c r="Z258" s="491"/>
      <c r="AA258" s="491"/>
      <c r="AB258" s="491"/>
      <c r="AC258" s="491"/>
      <c r="AD258" s="491"/>
      <c r="AE258" s="491"/>
      <c r="AF258" s="491"/>
      <c r="AG258" s="491"/>
      <c r="AH258" s="491"/>
      <c r="AI258" s="491"/>
      <c r="AJ258" s="491"/>
      <c r="AK258" s="491"/>
      <c r="AL258" s="491"/>
      <c r="AM258" s="491"/>
      <c r="AN258" s="491"/>
      <c r="AO258" s="491"/>
      <c r="AP258" s="491"/>
    </row>
    <row r="259" spans="25:42">
      <c r="Y259" s="491"/>
      <c r="Z259" s="491"/>
      <c r="AA259" s="491"/>
      <c r="AB259" s="491"/>
      <c r="AC259" s="491"/>
      <c r="AD259" s="491"/>
      <c r="AE259" s="491"/>
      <c r="AF259" s="491"/>
      <c r="AG259" s="491"/>
      <c r="AH259" s="491"/>
      <c r="AI259" s="491"/>
      <c r="AJ259" s="491"/>
      <c r="AK259" s="491"/>
      <c r="AL259" s="491"/>
      <c r="AM259" s="491"/>
      <c r="AN259" s="491"/>
      <c r="AO259" s="491"/>
      <c r="AP259" s="491"/>
    </row>
    <row r="260" spans="25:42">
      <c r="Y260" s="491"/>
      <c r="Z260" s="491"/>
      <c r="AA260" s="491"/>
      <c r="AB260" s="491"/>
      <c r="AC260" s="491"/>
      <c r="AD260" s="491"/>
      <c r="AE260" s="491"/>
      <c r="AF260" s="491"/>
      <c r="AG260" s="491"/>
      <c r="AH260" s="491"/>
      <c r="AI260" s="491"/>
      <c r="AJ260" s="491"/>
      <c r="AK260" s="491"/>
      <c r="AL260" s="491"/>
      <c r="AM260" s="491"/>
      <c r="AN260" s="491"/>
      <c r="AO260" s="491"/>
      <c r="AP260" s="491"/>
    </row>
    <row r="261" spans="25:42">
      <c r="Y261" s="491"/>
      <c r="Z261" s="491"/>
      <c r="AA261" s="491"/>
      <c r="AB261" s="491"/>
      <c r="AC261" s="491"/>
      <c r="AD261" s="491"/>
      <c r="AE261" s="491"/>
      <c r="AF261" s="491"/>
      <c r="AG261" s="491"/>
      <c r="AH261" s="491"/>
      <c r="AI261" s="491"/>
      <c r="AJ261" s="491"/>
      <c r="AK261" s="491"/>
      <c r="AL261" s="491"/>
      <c r="AM261" s="491"/>
      <c r="AN261" s="491"/>
      <c r="AO261" s="491"/>
      <c r="AP261" s="491"/>
    </row>
    <row r="262" spans="25:42">
      <c r="Y262" s="491"/>
      <c r="Z262" s="491"/>
      <c r="AA262" s="491"/>
      <c r="AB262" s="491"/>
      <c r="AC262" s="491"/>
      <c r="AD262" s="491"/>
      <c r="AE262" s="491"/>
      <c r="AF262" s="491"/>
      <c r="AG262" s="491"/>
      <c r="AH262" s="491"/>
      <c r="AI262" s="491"/>
      <c r="AJ262" s="491"/>
      <c r="AK262" s="491"/>
      <c r="AL262" s="491"/>
      <c r="AM262" s="491"/>
      <c r="AN262" s="491"/>
      <c r="AO262" s="491"/>
      <c r="AP262" s="491"/>
    </row>
    <row r="263" spans="25:42">
      <c r="Y263" s="491"/>
      <c r="Z263" s="491"/>
      <c r="AA263" s="491"/>
      <c r="AB263" s="491"/>
      <c r="AC263" s="491"/>
      <c r="AD263" s="491"/>
      <c r="AE263" s="491"/>
      <c r="AF263" s="491"/>
      <c r="AG263" s="491"/>
      <c r="AH263" s="491"/>
      <c r="AI263" s="491"/>
      <c r="AJ263" s="491"/>
      <c r="AK263" s="491"/>
      <c r="AL263" s="491"/>
      <c r="AM263" s="491"/>
      <c r="AN263" s="491"/>
      <c r="AO263" s="491"/>
      <c r="AP263" s="491"/>
    </row>
    <row r="264" spans="25:42">
      <c r="Y264" s="491"/>
      <c r="Z264" s="491"/>
      <c r="AA264" s="491"/>
      <c r="AB264" s="491"/>
      <c r="AC264" s="491"/>
      <c r="AD264" s="491"/>
      <c r="AE264" s="491"/>
      <c r="AF264" s="491"/>
      <c r="AG264" s="491"/>
      <c r="AH264" s="491"/>
      <c r="AI264" s="491"/>
      <c r="AJ264" s="491"/>
      <c r="AK264" s="491"/>
      <c r="AL264" s="491"/>
      <c r="AM264" s="491"/>
      <c r="AN264" s="491"/>
      <c r="AO264" s="491"/>
      <c r="AP264" s="491"/>
    </row>
    <row r="265" spans="25:42">
      <c r="Y265" s="491"/>
      <c r="Z265" s="491"/>
      <c r="AA265" s="491"/>
      <c r="AB265" s="491"/>
      <c r="AC265" s="491"/>
      <c r="AD265" s="491"/>
      <c r="AE265" s="491"/>
      <c r="AF265" s="491"/>
      <c r="AG265" s="491"/>
      <c r="AH265" s="491"/>
      <c r="AI265" s="491"/>
      <c r="AJ265" s="491"/>
      <c r="AK265" s="491"/>
      <c r="AL265" s="491"/>
      <c r="AM265" s="491"/>
      <c r="AN265" s="491"/>
      <c r="AO265" s="491"/>
      <c r="AP265" s="491"/>
    </row>
    <row r="266" spans="25:42">
      <c r="Y266" s="491"/>
      <c r="Z266" s="491"/>
      <c r="AA266" s="491"/>
      <c r="AB266" s="491"/>
      <c r="AC266" s="491"/>
      <c r="AD266" s="491"/>
      <c r="AE266" s="491"/>
      <c r="AF266" s="491"/>
      <c r="AG266" s="491"/>
      <c r="AH266" s="491"/>
      <c r="AI266" s="491"/>
      <c r="AJ266" s="491"/>
      <c r="AK266" s="491"/>
      <c r="AL266" s="491"/>
      <c r="AM266" s="491"/>
      <c r="AN266" s="491"/>
      <c r="AO266" s="491"/>
      <c r="AP266" s="491"/>
    </row>
    <row r="267" spans="25:42">
      <c r="Y267" s="491"/>
      <c r="Z267" s="491"/>
      <c r="AA267" s="491"/>
      <c r="AB267" s="491"/>
      <c r="AC267" s="491"/>
      <c r="AD267" s="491"/>
      <c r="AE267" s="491"/>
      <c r="AF267" s="491"/>
      <c r="AG267" s="491"/>
      <c r="AH267" s="491"/>
      <c r="AI267" s="491"/>
      <c r="AJ267" s="491"/>
      <c r="AK267" s="491"/>
      <c r="AL267" s="491"/>
      <c r="AM267" s="491"/>
      <c r="AN267" s="491"/>
      <c r="AO267" s="491"/>
      <c r="AP267" s="491"/>
    </row>
    <row r="268" spans="25:42">
      <c r="Y268" s="491"/>
      <c r="Z268" s="491"/>
      <c r="AA268" s="491"/>
      <c r="AB268" s="491"/>
      <c r="AC268" s="491"/>
      <c r="AD268" s="491"/>
      <c r="AE268" s="491"/>
      <c r="AF268" s="491"/>
      <c r="AG268" s="491"/>
      <c r="AH268" s="491"/>
      <c r="AI268" s="491"/>
      <c r="AJ268" s="491"/>
      <c r="AK268" s="491"/>
      <c r="AL268" s="491"/>
      <c r="AM268" s="491"/>
      <c r="AN268" s="491"/>
      <c r="AO268" s="491"/>
      <c r="AP268" s="491"/>
    </row>
    <row r="269" spans="25:42">
      <c r="Y269" s="491"/>
      <c r="Z269" s="491"/>
      <c r="AA269" s="491"/>
      <c r="AB269" s="491"/>
      <c r="AC269" s="491"/>
      <c r="AD269" s="491"/>
      <c r="AE269" s="491"/>
      <c r="AF269" s="491"/>
      <c r="AG269" s="491"/>
      <c r="AH269" s="491"/>
      <c r="AI269" s="491"/>
      <c r="AJ269" s="491"/>
      <c r="AK269" s="491"/>
      <c r="AL269" s="491"/>
      <c r="AM269" s="491"/>
      <c r="AN269" s="491"/>
      <c r="AO269" s="491"/>
      <c r="AP269" s="491"/>
    </row>
    <row r="270" spans="25:42">
      <c r="Y270" s="491"/>
      <c r="Z270" s="491"/>
      <c r="AA270" s="491"/>
      <c r="AB270" s="491"/>
      <c r="AC270" s="491"/>
      <c r="AD270" s="491"/>
      <c r="AE270" s="491"/>
      <c r="AF270" s="491"/>
      <c r="AG270" s="491"/>
      <c r="AH270" s="491"/>
      <c r="AI270" s="491"/>
      <c r="AJ270" s="491"/>
      <c r="AK270" s="491"/>
      <c r="AL270" s="491"/>
      <c r="AM270" s="491"/>
      <c r="AN270" s="491"/>
      <c r="AO270" s="491"/>
      <c r="AP270" s="491"/>
    </row>
    <row r="271" spans="25:42">
      <c r="Y271" s="491"/>
      <c r="Z271" s="491"/>
      <c r="AA271" s="491"/>
      <c r="AB271" s="491"/>
      <c r="AC271" s="491"/>
      <c r="AD271" s="491"/>
      <c r="AE271" s="491"/>
      <c r="AF271" s="491"/>
      <c r="AG271" s="491"/>
      <c r="AH271" s="491"/>
      <c r="AI271" s="491"/>
      <c r="AJ271" s="491"/>
      <c r="AK271" s="491"/>
      <c r="AL271" s="491"/>
      <c r="AM271" s="491"/>
      <c r="AN271" s="491"/>
      <c r="AO271" s="491"/>
      <c r="AP271" s="491"/>
    </row>
    <row r="272" spans="25:42">
      <c r="Y272" s="491"/>
      <c r="Z272" s="491"/>
      <c r="AA272" s="491"/>
      <c r="AB272" s="491"/>
      <c r="AC272" s="491"/>
      <c r="AD272" s="491"/>
      <c r="AE272" s="491"/>
      <c r="AF272" s="491"/>
      <c r="AG272" s="491"/>
      <c r="AH272" s="491"/>
      <c r="AI272" s="491"/>
      <c r="AJ272" s="491"/>
      <c r="AK272" s="491"/>
      <c r="AL272" s="491"/>
      <c r="AM272" s="491"/>
      <c r="AN272" s="491"/>
      <c r="AO272" s="491"/>
      <c r="AP272" s="491"/>
    </row>
    <row r="273" spans="25:42">
      <c r="Y273" s="491"/>
      <c r="Z273" s="491"/>
      <c r="AA273" s="491"/>
      <c r="AB273" s="491"/>
      <c r="AC273" s="491"/>
      <c r="AD273" s="491"/>
      <c r="AE273" s="491"/>
      <c r="AF273" s="491"/>
      <c r="AG273" s="491"/>
      <c r="AH273" s="491"/>
      <c r="AI273" s="491"/>
      <c r="AJ273" s="491"/>
      <c r="AK273" s="491"/>
      <c r="AL273" s="491"/>
      <c r="AM273" s="491"/>
      <c r="AN273" s="491"/>
      <c r="AO273" s="491"/>
      <c r="AP273" s="491"/>
    </row>
    <row r="274" spans="25:42">
      <c r="Y274" s="491"/>
      <c r="Z274" s="491"/>
      <c r="AA274" s="491"/>
      <c r="AB274" s="491"/>
      <c r="AC274" s="491"/>
      <c r="AD274" s="491"/>
      <c r="AE274" s="491"/>
      <c r="AF274" s="491"/>
      <c r="AG274" s="491"/>
      <c r="AH274" s="491"/>
      <c r="AI274" s="491"/>
      <c r="AJ274" s="491"/>
      <c r="AK274" s="491"/>
      <c r="AL274" s="491"/>
      <c r="AM274" s="491"/>
      <c r="AN274" s="491"/>
      <c r="AO274" s="491"/>
      <c r="AP274" s="491"/>
    </row>
    <row r="275" spans="25:42">
      <c r="Y275" s="491"/>
      <c r="Z275" s="491"/>
      <c r="AA275" s="491"/>
      <c r="AB275" s="491"/>
      <c r="AC275" s="491"/>
      <c r="AD275" s="491"/>
      <c r="AE275" s="491"/>
      <c r="AF275" s="491"/>
      <c r="AG275" s="491"/>
      <c r="AH275" s="491"/>
      <c r="AI275" s="491"/>
      <c r="AJ275" s="491"/>
      <c r="AK275" s="491"/>
      <c r="AL275" s="491"/>
      <c r="AM275" s="491"/>
      <c r="AN275" s="491"/>
      <c r="AO275" s="491"/>
      <c r="AP275" s="491"/>
    </row>
    <row r="276" spans="25:42">
      <c r="Y276" s="491"/>
      <c r="Z276" s="491"/>
      <c r="AA276" s="491"/>
      <c r="AB276" s="491"/>
      <c r="AC276" s="491"/>
      <c r="AD276" s="491"/>
      <c r="AE276" s="491"/>
      <c r="AF276" s="491"/>
      <c r="AG276" s="491"/>
      <c r="AH276" s="491"/>
      <c r="AI276" s="491"/>
      <c r="AJ276" s="491"/>
      <c r="AK276" s="491"/>
      <c r="AL276" s="491"/>
      <c r="AM276" s="491"/>
      <c r="AN276" s="491"/>
      <c r="AO276" s="491"/>
      <c r="AP276" s="491"/>
    </row>
    <row r="277" spans="25:42">
      <c r="Y277" s="491"/>
      <c r="Z277" s="491"/>
      <c r="AA277" s="491"/>
      <c r="AB277" s="491"/>
      <c r="AC277" s="491"/>
      <c r="AD277" s="491"/>
      <c r="AE277" s="491"/>
      <c r="AF277" s="491"/>
      <c r="AG277" s="491"/>
      <c r="AH277" s="491"/>
      <c r="AI277" s="491"/>
      <c r="AJ277" s="491"/>
      <c r="AK277" s="491"/>
      <c r="AL277" s="491"/>
      <c r="AM277" s="491"/>
      <c r="AN277" s="491"/>
      <c r="AO277" s="491"/>
      <c r="AP277" s="491"/>
    </row>
    <row r="278" spans="25:42">
      <c r="Y278" s="491"/>
      <c r="Z278" s="491"/>
      <c r="AA278" s="491"/>
      <c r="AB278" s="491"/>
      <c r="AC278" s="491"/>
      <c r="AD278" s="491"/>
      <c r="AE278" s="491"/>
      <c r="AF278" s="491"/>
      <c r="AG278" s="491"/>
      <c r="AH278" s="491"/>
      <c r="AI278" s="491"/>
      <c r="AJ278" s="491"/>
      <c r="AK278" s="491"/>
      <c r="AL278" s="491"/>
      <c r="AM278" s="491"/>
      <c r="AN278" s="491"/>
      <c r="AO278" s="491"/>
      <c r="AP278" s="491"/>
    </row>
    <row r="279" spans="25:42">
      <c r="Y279" s="491"/>
      <c r="Z279" s="491"/>
      <c r="AA279" s="491"/>
      <c r="AB279" s="491"/>
      <c r="AC279" s="491"/>
      <c r="AD279" s="491"/>
      <c r="AE279" s="491"/>
      <c r="AF279" s="491"/>
      <c r="AG279" s="491"/>
      <c r="AH279" s="491"/>
      <c r="AI279" s="491"/>
      <c r="AJ279" s="491"/>
      <c r="AK279" s="491"/>
      <c r="AL279" s="491"/>
      <c r="AM279" s="491"/>
      <c r="AN279" s="491"/>
      <c r="AO279" s="491"/>
      <c r="AP279" s="491"/>
    </row>
    <row r="280" spans="25:42">
      <c r="Y280" s="491"/>
      <c r="Z280" s="491"/>
      <c r="AA280" s="491"/>
      <c r="AB280" s="491"/>
      <c r="AC280" s="491"/>
      <c r="AD280" s="491"/>
      <c r="AE280" s="491"/>
      <c r="AF280" s="491"/>
      <c r="AG280" s="491"/>
      <c r="AH280" s="491"/>
      <c r="AI280" s="491"/>
      <c r="AJ280" s="491"/>
      <c r="AK280" s="491"/>
      <c r="AL280" s="491"/>
      <c r="AM280" s="491"/>
      <c r="AN280" s="491"/>
      <c r="AO280" s="491"/>
      <c r="AP280" s="491"/>
    </row>
    <row r="281" spans="25:42">
      <c r="Y281" s="491"/>
      <c r="Z281" s="491"/>
      <c r="AA281" s="491"/>
      <c r="AB281" s="491"/>
      <c r="AC281" s="491"/>
      <c r="AD281" s="491"/>
      <c r="AE281" s="491"/>
      <c r="AF281" s="491"/>
      <c r="AG281" s="491"/>
      <c r="AH281" s="491"/>
      <c r="AI281" s="491"/>
      <c r="AJ281" s="491"/>
      <c r="AK281" s="491"/>
      <c r="AL281" s="491"/>
      <c r="AM281" s="491"/>
      <c r="AN281" s="491"/>
      <c r="AO281" s="491"/>
      <c r="AP281" s="491"/>
    </row>
    <row r="282" spans="25:42">
      <c r="Y282" s="491"/>
      <c r="Z282" s="491"/>
      <c r="AA282" s="491"/>
      <c r="AB282" s="491"/>
      <c r="AC282" s="491"/>
      <c r="AD282" s="491"/>
      <c r="AE282" s="491"/>
      <c r="AF282" s="491"/>
      <c r="AG282" s="491"/>
      <c r="AH282" s="491"/>
      <c r="AI282" s="491"/>
      <c r="AJ282" s="491"/>
      <c r="AK282" s="491"/>
      <c r="AL282" s="491"/>
      <c r="AM282" s="491"/>
      <c r="AN282" s="491"/>
      <c r="AO282" s="491"/>
      <c r="AP282" s="491"/>
    </row>
    <row r="283" spans="25:42">
      <c r="Y283" s="491"/>
      <c r="Z283" s="491"/>
      <c r="AA283" s="491"/>
      <c r="AB283" s="491"/>
      <c r="AC283" s="491"/>
      <c r="AD283" s="491"/>
      <c r="AE283" s="491"/>
      <c r="AF283" s="491"/>
      <c r="AG283" s="491"/>
      <c r="AH283" s="491"/>
      <c r="AI283" s="491"/>
      <c r="AJ283" s="491"/>
      <c r="AK283" s="491"/>
      <c r="AL283" s="491"/>
      <c r="AM283" s="491"/>
      <c r="AN283" s="491"/>
      <c r="AO283" s="491"/>
      <c r="AP283" s="491"/>
    </row>
    <row r="284" spans="25:42">
      <c r="Y284" s="491"/>
      <c r="Z284" s="491"/>
      <c r="AA284" s="491"/>
      <c r="AB284" s="491"/>
      <c r="AC284" s="491"/>
      <c r="AD284" s="491"/>
      <c r="AE284" s="491"/>
      <c r="AF284" s="491"/>
      <c r="AG284" s="491"/>
      <c r="AH284" s="491"/>
      <c r="AI284" s="491"/>
      <c r="AJ284" s="491"/>
      <c r="AK284" s="491"/>
      <c r="AL284" s="491"/>
      <c r="AM284" s="491"/>
      <c r="AN284" s="491"/>
      <c r="AO284" s="491"/>
      <c r="AP284" s="491"/>
    </row>
    <row r="285" spans="25:42">
      <c r="Y285" s="491"/>
      <c r="Z285" s="491"/>
      <c r="AA285" s="491"/>
      <c r="AB285" s="491"/>
      <c r="AC285" s="491"/>
      <c r="AD285" s="491"/>
      <c r="AE285" s="491"/>
      <c r="AF285" s="491"/>
      <c r="AG285" s="491"/>
      <c r="AH285" s="491"/>
      <c r="AI285" s="491"/>
      <c r="AJ285" s="491"/>
      <c r="AK285" s="491"/>
      <c r="AL285" s="491"/>
      <c r="AM285" s="491"/>
      <c r="AN285" s="491"/>
      <c r="AO285" s="491"/>
      <c r="AP285" s="491"/>
    </row>
    <row r="286" spans="25:42">
      <c r="Y286" s="491"/>
      <c r="Z286" s="491"/>
      <c r="AA286" s="491"/>
      <c r="AB286" s="491"/>
      <c r="AC286" s="491"/>
      <c r="AD286" s="491"/>
      <c r="AE286" s="491"/>
      <c r="AF286" s="491"/>
      <c r="AG286" s="491"/>
      <c r="AH286" s="491"/>
      <c r="AI286" s="491"/>
      <c r="AJ286" s="491"/>
      <c r="AK286" s="491"/>
      <c r="AL286" s="491"/>
      <c r="AM286" s="491"/>
      <c r="AN286" s="491"/>
      <c r="AO286" s="491"/>
      <c r="AP286" s="491"/>
    </row>
    <row r="287" spans="25:42">
      <c r="Y287" s="491"/>
      <c r="Z287" s="491"/>
      <c r="AA287" s="491"/>
      <c r="AB287" s="491"/>
      <c r="AC287" s="491"/>
      <c r="AD287" s="491"/>
      <c r="AE287" s="491"/>
      <c r="AF287" s="491"/>
      <c r="AG287" s="491"/>
      <c r="AH287" s="491"/>
      <c r="AI287" s="491"/>
      <c r="AJ287" s="491"/>
      <c r="AK287" s="491"/>
      <c r="AL287" s="491"/>
      <c r="AM287" s="491"/>
      <c r="AN287" s="491"/>
      <c r="AO287" s="491"/>
      <c r="AP287" s="491"/>
    </row>
    <row r="288" spans="25:42">
      <c r="Y288" s="491"/>
      <c r="Z288" s="491"/>
      <c r="AA288" s="491"/>
      <c r="AB288" s="491"/>
      <c r="AC288" s="491"/>
      <c r="AD288" s="491"/>
      <c r="AE288" s="491"/>
      <c r="AF288" s="491"/>
      <c r="AG288" s="491"/>
      <c r="AH288" s="491"/>
      <c r="AI288" s="491"/>
      <c r="AJ288" s="491"/>
      <c r="AK288" s="491"/>
      <c r="AL288" s="491"/>
      <c r="AM288" s="491"/>
      <c r="AN288" s="491"/>
      <c r="AO288" s="491"/>
      <c r="AP288" s="491"/>
    </row>
    <row r="289" spans="25:42">
      <c r="Y289" s="491"/>
      <c r="Z289" s="491"/>
      <c r="AA289" s="491"/>
      <c r="AB289" s="491"/>
      <c r="AC289" s="491"/>
      <c r="AD289" s="491"/>
      <c r="AE289" s="491"/>
      <c r="AF289" s="491"/>
      <c r="AG289" s="491"/>
      <c r="AH289" s="491"/>
      <c r="AI289" s="491"/>
      <c r="AJ289" s="491"/>
      <c r="AK289" s="491"/>
      <c r="AL289" s="491"/>
      <c r="AM289" s="491"/>
      <c r="AN289" s="491"/>
      <c r="AO289" s="491"/>
      <c r="AP289" s="491"/>
    </row>
    <row r="290" spans="25:42">
      <c r="Y290" s="491"/>
      <c r="Z290" s="491"/>
      <c r="AA290" s="491"/>
      <c r="AB290" s="491"/>
      <c r="AC290" s="491"/>
      <c r="AD290" s="491"/>
      <c r="AE290" s="491"/>
      <c r="AF290" s="491"/>
      <c r="AG290" s="491"/>
      <c r="AH290" s="491"/>
      <c r="AI290" s="491"/>
      <c r="AJ290" s="491"/>
      <c r="AK290" s="491"/>
      <c r="AL290" s="491"/>
      <c r="AM290" s="491"/>
      <c r="AN290" s="491"/>
      <c r="AO290" s="491"/>
      <c r="AP290" s="491"/>
    </row>
    <row r="291" spans="25:42">
      <c r="Y291" s="491"/>
      <c r="Z291" s="491"/>
      <c r="AA291" s="491"/>
      <c r="AB291" s="491"/>
      <c r="AC291" s="491"/>
      <c r="AD291" s="491"/>
      <c r="AE291" s="491"/>
      <c r="AF291" s="491"/>
      <c r="AG291" s="491"/>
      <c r="AH291" s="491"/>
      <c r="AI291" s="491"/>
      <c r="AJ291" s="491"/>
      <c r="AK291" s="491"/>
      <c r="AL291" s="491"/>
      <c r="AM291" s="491"/>
      <c r="AN291" s="491"/>
      <c r="AO291" s="491"/>
      <c r="AP291" s="491"/>
    </row>
    <row r="292" spans="25:42">
      <c r="Y292" s="491"/>
      <c r="Z292" s="491"/>
      <c r="AA292" s="491"/>
      <c r="AB292" s="491"/>
      <c r="AC292" s="491"/>
      <c r="AD292" s="491"/>
      <c r="AE292" s="491"/>
      <c r="AF292" s="491"/>
      <c r="AG292" s="491"/>
      <c r="AH292" s="491"/>
      <c r="AI292" s="491"/>
      <c r="AJ292" s="491"/>
      <c r="AK292" s="491"/>
      <c r="AL292" s="491"/>
      <c r="AM292" s="491"/>
      <c r="AN292" s="491"/>
      <c r="AO292" s="491"/>
      <c r="AP292" s="491"/>
    </row>
    <row r="293" spans="25:42">
      <c r="Y293" s="491"/>
      <c r="Z293" s="491"/>
      <c r="AA293" s="491"/>
      <c r="AB293" s="491"/>
      <c r="AC293" s="491"/>
      <c r="AD293" s="491"/>
      <c r="AE293" s="491"/>
      <c r="AF293" s="491"/>
      <c r="AG293" s="491"/>
      <c r="AH293" s="491"/>
      <c r="AI293" s="491"/>
      <c r="AJ293" s="491"/>
      <c r="AK293" s="491"/>
      <c r="AL293" s="491"/>
      <c r="AM293" s="491"/>
      <c r="AN293" s="491"/>
      <c r="AO293" s="491"/>
      <c r="AP293" s="491"/>
    </row>
    <row r="294" spans="25:42">
      <c r="Y294" s="491"/>
      <c r="Z294" s="491"/>
      <c r="AA294" s="491"/>
      <c r="AB294" s="491"/>
      <c r="AC294" s="491"/>
      <c r="AD294" s="491"/>
      <c r="AE294" s="491"/>
      <c r="AF294" s="491"/>
      <c r="AG294" s="491"/>
      <c r="AH294" s="491"/>
      <c r="AI294" s="491"/>
      <c r="AJ294" s="491"/>
      <c r="AK294" s="491"/>
      <c r="AL294" s="491"/>
      <c r="AM294" s="491"/>
      <c r="AN294" s="491"/>
      <c r="AO294" s="491"/>
      <c r="AP294" s="491"/>
    </row>
    <row r="295" spans="25:42">
      <c r="Y295" s="491"/>
      <c r="Z295" s="491"/>
      <c r="AA295" s="491"/>
      <c r="AB295" s="491"/>
      <c r="AC295" s="491"/>
      <c r="AD295" s="491"/>
      <c r="AE295" s="491"/>
      <c r="AF295" s="491"/>
      <c r="AG295" s="491"/>
      <c r="AH295" s="491"/>
      <c r="AI295" s="491"/>
      <c r="AJ295" s="491"/>
      <c r="AK295" s="491"/>
      <c r="AL295" s="491"/>
      <c r="AM295" s="491"/>
      <c r="AN295" s="491"/>
      <c r="AO295" s="491"/>
      <c r="AP295" s="491"/>
    </row>
    <row r="296" spans="25:42">
      <c r="Y296" s="491"/>
      <c r="Z296" s="491"/>
      <c r="AA296" s="491"/>
      <c r="AB296" s="491"/>
      <c r="AC296" s="491"/>
      <c r="AD296" s="491"/>
      <c r="AE296" s="491"/>
      <c r="AF296" s="491"/>
      <c r="AG296" s="491"/>
      <c r="AH296" s="491"/>
      <c r="AI296" s="491"/>
      <c r="AJ296" s="491"/>
      <c r="AK296" s="491"/>
      <c r="AL296" s="491"/>
      <c r="AM296" s="491"/>
      <c r="AN296" s="491"/>
      <c r="AO296" s="491"/>
      <c r="AP296" s="491"/>
    </row>
    <row r="297" spans="25:42">
      <c r="Y297" s="491"/>
      <c r="Z297" s="491"/>
      <c r="AA297" s="491"/>
      <c r="AB297" s="491"/>
      <c r="AC297" s="491"/>
      <c r="AD297" s="491"/>
      <c r="AE297" s="491"/>
      <c r="AF297" s="491"/>
      <c r="AG297" s="491"/>
      <c r="AH297" s="491"/>
      <c r="AI297" s="491"/>
      <c r="AJ297" s="491"/>
      <c r="AK297" s="491"/>
      <c r="AL297" s="491"/>
      <c r="AM297" s="491"/>
      <c r="AN297" s="491"/>
      <c r="AO297" s="491"/>
      <c r="AP297" s="491"/>
    </row>
    <row r="298" spans="25:42">
      <c r="Y298" s="491"/>
      <c r="Z298" s="491"/>
      <c r="AA298" s="491"/>
      <c r="AB298" s="491"/>
      <c r="AC298" s="491"/>
      <c r="AD298" s="491"/>
      <c r="AE298" s="491"/>
      <c r="AF298" s="491"/>
      <c r="AG298" s="491"/>
      <c r="AH298" s="491"/>
      <c r="AI298" s="491"/>
      <c r="AJ298" s="491"/>
      <c r="AK298" s="491"/>
      <c r="AL298" s="491"/>
      <c r="AM298" s="491"/>
      <c r="AN298" s="491"/>
      <c r="AO298" s="491"/>
      <c r="AP298" s="491"/>
    </row>
    <row r="299" spans="25:42">
      <c r="Y299" s="491"/>
      <c r="Z299" s="491"/>
      <c r="AA299" s="491"/>
      <c r="AB299" s="491"/>
      <c r="AC299" s="491"/>
      <c r="AD299" s="491"/>
      <c r="AE299" s="491"/>
      <c r="AF299" s="491"/>
      <c r="AG299" s="491"/>
      <c r="AH299" s="491"/>
      <c r="AI299" s="491"/>
      <c r="AJ299" s="491"/>
      <c r="AK299" s="491"/>
      <c r="AL299" s="491"/>
      <c r="AM299" s="491"/>
      <c r="AN299" s="491"/>
      <c r="AO299" s="491"/>
      <c r="AP299" s="491"/>
    </row>
    <row r="300" spans="25:42">
      <c r="Y300" s="491"/>
      <c r="Z300" s="491"/>
      <c r="AA300" s="491"/>
      <c r="AB300" s="491"/>
      <c r="AC300" s="491"/>
      <c r="AD300" s="491"/>
      <c r="AE300" s="491"/>
      <c r="AF300" s="491"/>
      <c r="AG300" s="491"/>
      <c r="AH300" s="491"/>
      <c r="AI300" s="491"/>
      <c r="AJ300" s="491"/>
      <c r="AK300" s="491"/>
      <c r="AL300" s="491"/>
      <c r="AM300" s="491"/>
      <c r="AN300" s="491"/>
      <c r="AO300" s="491"/>
      <c r="AP300" s="491"/>
    </row>
    <row r="301" spans="25:42">
      <c r="Y301" s="491"/>
      <c r="Z301" s="491"/>
      <c r="AA301" s="491"/>
      <c r="AB301" s="491"/>
      <c r="AC301" s="491"/>
      <c r="AD301" s="491"/>
      <c r="AE301" s="491"/>
      <c r="AF301" s="491"/>
      <c r="AG301" s="491"/>
      <c r="AH301" s="491"/>
      <c r="AI301" s="491"/>
      <c r="AJ301" s="491"/>
      <c r="AK301" s="491"/>
      <c r="AL301" s="491"/>
      <c r="AM301" s="491"/>
      <c r="AN301" s="491"/>
      <c r="AO301" s="491"/>
      <c r="AP301" s="491"/>
    </row>
    <row r="302" spans="25:42">
      <c r="Y302" s="491"/>
      <c r="Z302" s="491"/>
      <c r="AA302" s="491"/>
      <c r="AB302" s="491"/>
      <c r="AC302" s="491"/>
      <c r="AD302" s="491"/>
      <c r="AE302" s="491"/>
      <c r="AF302" s="491"/>
      <c r="AG302" s="491"/>
      <c r="AH302" s="491"/>
      <c r="AI302" s="491"/>
      <c r="AJ302" s="491"/>
      <c r="AK302" s="491"/>
      <c r="AL302" s="491"/>
      <c r="AM302" s="491"/>
      <c r="AN302" s="491"/>
      <c r="AO302" s="491"/>
      <c r="AP302" s="491"/>
    </row>
    <row r="303" spans="25:42">
      <c r="Y303" s="491"/>
      <c r="Z303" s="491"/>
      <c r="AA303" s="491"/>
      <c r="AB303" s="491"/>
      <c r="AC303" s="491"/>
      <c r="AD303" s="491"/>
      <c r="AE303" s="491"/>
      <c r="AF303" s="491"/>
      <c r="AG303" s="491"/>
      <c r="AH303" s="491"/>
      <c r="AI303" s="491"/>
      <c r="AJ303" s="491"/>
      <c r="AK303" s="491"/>
      <c r="AL303" s="491"/>
      <c r="AM303" s="491"/>
      <c r="AN303" s="491"/>
      <c r="AO303" s="491"/>
      <c r="AP303" s="491"/>
    </row>
    <row r="304" spans="25:42">
      <c r="Y304" s="491"/>
      <c r="Z304" s="491"/>
      <c r="AA304" s="491"/>
      <c r="AB304" s="491"/>
      <c r="AC304" s="491"/>
      <c r="AD304" s="491"/>
      <c r="AE304" s="491"/>
      <c r="AF304" s="491"/>
      <c r="AG304" s="491"/>
      <c r="AH304" s="491"/>
      <c r="AI304" s="491"/>
      <c r="AJ304" s="491"/>
      <c r="AK304" s="491"/>
      <c r="AL304" s="491"/>
      <c r="AM304" s="491"/>
      <c r="AN304" s="491"/>
      <c r="AO304" s="491"/>
      <c r="AP304" s="491"/>
    </row>
    <row r="305" spans="25:42">
      <c r="Y305" s="491"/>
      <c r="Z305" s="491"/>
      <c r="AA305" s="491"/>
      <c r="AB305" s="491"/>
      <c r="AC305" s="491"/>
      <c r="AD305" s="491"/>
      <c r="AE305" s="491"/>
      <c r="AF305" s="491"/>
      <c r="AG305" s="491"/>
      <c r="AH305" s="491"/>
      <c r="AI305" s="491"/>
      <c r="AJ305" s="491"/>
      <c r="AK305" s="491"/>
      <c r="AL305" s="491"/>
      <c r="AM305" s="491"/>
      <c r="AN305" s="491"/>
      <c r="AO305" s="491"/>
      <c r="AP305" s="491"/>
    </row>
    <row r="306" spans="25:42">
      <c r="Y306" s="491"/>
      <c r="Z306" s="491"/>
      <c r="AA306" s="491"/>
      <c r="AB306" s="491"/>
      <c r="AC306" s="491"/>
      <c r="AD306" s="491"/>
      <c r="AE306" s="491"/>
      <c r="AF306" s="491"/>
      <c r="AG306" s="491"/>
      <c r="AH306" s="491"/>
      <c r="AI306" s="491"/>
      <c r="AJ306" s="491"/>
      <c r="AK306" s="491"/>
      <c r="AL306" s="491"/>
      <c r="AM306" s="491"/>
      <c r="AN306" s="491"/>
      <c r="AO306" s="491"/>
      <c r="AP306" s="491"/>
    </row>
    <row r="307" spans="25:42">
      <c r="Y307" s="491"/>
      <c r="Z307" s="491"/>
      <c r="AA307" s="491"/>
      <c r="AB307" s="491"/>
      <c r="AC307" s="491"/>
      <c r="AD307" s="491"/>
      <c r="AE307" s="491"/>
      <c r="AF307" s="491"/>
      <c r="AG307" s="491"/>
      <c r="AH307" s="491"/>
      <c r="AI307" s="491"/>
      <c r="AJ307" s="491"/>
      <c r="AK307" s="491"/>
      <c r="AL307" s="491"/>
      <c r="AM307" s="491"/>
      <c r="AN307" s="491"/>
      <c r="AO307" s="491"/>
      <c r="AP307" s="491"/>
    </row>
    <row r="308" spans="25:42">
      <c r="Y308" s="491"/>
      <c r="Z308" s="491"/>
      <c r="AA308" s="491"/>
      <c r="AB308" s="491"/>
      <c r="AC308" s="491"/>
      <c r="AD308" s="491"/>
      <c r="AE308" s="491"/>
      <c r="AF308" s="491"/>
      <c r="AG308" s="491"/>
      <c r="AH308" s="491"/>
      <c r="AI308" s="491"/>
      <c r="AJ308" s="491"/>
      <c r="AK308" s="491"/>
      <c r="AL308" s="491"/>
      <c r="AM308" s="491"/>
      <c r="AN308" s="491"/>
      <c r="AO308" s="491"/>
      <c r="AP308" s="491"/>
    </row>
    <row r="309" spans="25:42">
      <c r="Y309" s="491"/>
      <c r="Z309" s="491"/>
      <c r="AA309" s="491"/>
      <c r="AB309" s="491"/>
      <c r="AC309" s="491"/>
      <c r="AD309" s="491"/>
      <c r="AE309" s="491"/>
      <c r="AF309" s="491"/>
      <c r="AG309" s="491"/>
      <c r="AH309" s="491"/>
      <c r="AI309" s="491"/>
      <c r="AJ309" s="491"/>
      <c r="AK309" s="491"/>
      <c r="AL309" s="491"/>
      <c r="AM309" s="491"/>
      <c r="AN309" s="491"/>
      <c r="AO309" s="491"/>
      <c r="AP309" s="491"/>
    </row>
    <row r="310" spans="25:42">
      <c r="Y310" s="491"/>
      <c r="Z310" s="491"/>
      <c r="AA310" s="491"/>
      <c r="AB310" s="491"/>
      <c r="AC310" s="491"/>
      <c r="AD310" s="491"/>
      <c r="AE310" s="491"/>
      <c r="AF310" s="491"/>
      <c r="AG310" s="491"/>
      <c r="AH310" s="491"/>
      <c r="AI310" s="491"/>
      <c r="AJ310" s="491"/>
      <c r="AK310" s="491"/>
      <c r="AL310" s="491"/>
      <c r="AM310" s="491"/>
      <c r="AN310" s="491"/>
      <c r="AO310" s="491"/>
      <c r="AP310" s="491"/>
    </row>
    <row r="311" spans="25:42">
      <c r="Y311" s="491"/>
      <c r="Z311" s="491"/>
      <c r="AA311" s="491"/>
      <c r="AB311" s="491"/>
      <c r="AC311" s="491"/>
      <c r="AD311" s="491"/>
      <c r="AE311" s="491"/>
      <c r="AF311" s="491"/>
      <c r="AG311" s="491"/>
      <c r="AH311" s="491"/>
      <c r="AI311" s="491"/>
      <c r="AJ311" s="491"/>
      <c r="AK311" s="491"/>
      <c r="AL311" s="491"/>
      <c r="AM311" s="491"/>
      <c r="AN311" s="491"/>
      <c r="AO311" s="491"/>
      <c r="AP311" s="491"/>
    </row>
    <row r="312" spans="25:42">
      <c r="Y312" s="491"/>
      <c r="Z312" s="491"/>
      <c r="AA312" s="491"/>
      <c r="AB312" s="491"/>
      <c r="AC312" s="491"/>
      <c r="AD312" s="491"/>
      <c r="AE312" s="491"/>
      <c r="AF312" s="491"/>
      <c r="AG312" s="491"/>
      <c r="AH312" s="491"/>
      <c r="AI312" s="491"/>
      <c r="AJ312" s="491"/>
      <c r="AK312" s="491"/>
      <c r="AL312" s="491"/>
      <c r="AM312" s="491"/>
      <c r="AN312" s="491"/>
      <c r="AO312" s="491"/>
      <c r="AP312" s="491"/>
    </row>
    <row r="313" spans="25:42">
      <c r="Y313" s="491"/>
      <c r="Z313" s="491"/>
      <c r="AA313" s="491"/>
      <c r="AB313" s="491"/>
      <c r="AC313" s="491"/>
      <c r="AD313" s="491"/>
      <c r="AE313" s="491"/>
      <c r="AF313" s="491"/>
      <c r="AG313" s="491"/>
      <c r="AH313" s="491"/>
      <c r="AI313" s="491"/>
      <c r="AJ313" s="491"/>
      <c r="AK313" s="491"/>
      <c r="AL313" s="491"/>
      <c r="AM313" s="491"/>
      <c r="AN313" s="491"/>
      <c r="AO313" s="491"/>
      <c r="AP313" s="491"/>
    </row>
    <row r="314" spans="25:42">
      <c r="Y314" s="491"/>
      <c r="Z314" s="491"/>
      <c r="AA314" s="491"/>
      <c r="AB314" s="491"/>
      <c r="AC314" s="491"/>
      <c r="AD314" s="491"/>
      <c r="AE314" s="491"/>
      <c r="AF314" s="491"/>
      <c r="AG314" s="491"/>
      <c r="AH314" s="491"/>
      <c r="AI314" s="491"/>
      <c r="AJ314" s="491"/>
      <c r="AK314" s="491"/>
      <c r="AL314" s="491"/>
      <c r="AM314" s="491"/>
      <c r="AN314" s="491"/>
      <c r="AO314" s="491"/>
      <c r="AP314" s="491"/>
    </row>
    <row r="315" spans="25:42">
      <c r="Y315" s="491"/>
      <c r="Z315" s="491"/>
      <c r="AA315" s="491"/>
      <c r="AB315" s="491"/>
      <c r="AC315" s="491"/>
      <c r="AD315" s="491"/>
      <c r="AE315" s="491"/>
      <c r="AF315" s="491"/>
      <c r="AG315" s="491"/>
      <c r="AH315" s="491"/>
      <c r="AI315" s="491"/>
      <c r="AJ315" s="491"/>
      <c r="AK315" s="491"/>
      <c r="AL315" s="491"/>
      <c r="AM315" s="491"/>
      <c r="AN315" s="491"/>
      <c r="AO315" s="491"/>
      <c r="AP315" s="491"/>
    </row>
    <row r="316" spans="25:42">
      <c r="Y316" s="491"/>
      <c r="Z316" s="491"/>
      <c r="AA316" s="491"/>
      <c r="AB316" s="491"/>
      <c r="AC316" s="491"/>
      <c r="AD316" s="491"/>
      <c r="AE316" s="491"/>
      <c r="AF316" s="491"/>
      <c r="AG316" s="491"/>
      <c r="AH316" s="491"/>
      <c r="AI316" s="491"/>
      <c r="AJ316" s="491"/>
      <c r="AK316" s="491"/>
      <c r="AL316" s="491"/>
      <c r="AM316" s="491"/>
      <c r="AN316" s="491"/>
      <c r="AO316" s="491"/>
      <c r="AP316" s="491"/>
    </row>
    <row r="317" spans="25:42">
      <c r="Y317" s="491"/>
      <c r="Z317" s="491"/>
      <c r="AA317" s="491"/>
      <c r="AB317" s="491"/>
      <c r="AC317" s="491"/>
      <c r="AD317" s="491"/>
      <c r="AE317" s="491"/>
      <c r="AF317" s="491"/>
      <c r="AG317" s="491"/>
      <c r="AH317" s="491"/>
      <c r="AI317" s="491"/>
      <c r="AJ317" s="491"/>
      <c r="AK317" s="491"/>
      <c r="AL317" s="491"/>
      <c r="AM317" s="491"/>
      <c r="AN317" s="491"/>
      <c r="AO317" s="491"/>
      <c r="AP317" s="491"/>
    </row>
    <row r="318" spans="25:42">
      <c r="Y318" s="491"/>
      <c r="Z318" s="491"/>
      <c r="AA318" s="491"/>
      <c r="AB318" s="491"/>
      <c r="AC318" s="491"/>
      <c r="AD318" s="491"/>
      <c r="AE318" s="491"/>
      <c r="AF318" s="491"/>
      <c r="AG318" s="491"/>
      <c r="AH318" s="491"/>
      <c r="AI318" s="491"/>
      <c r="AJ318" s="491"/>
      <c r="AK318" s="491"/>
      <c r="AL318" s="491"/>
      <c r="AM318" s="491"/>
      <c r="AN318" s="491"/>
      <c r="AO318" s="491"/>
      <c r="AP318" s="491"/>
    </row>
    <row r="319" spans="25:42">
      <c r="Y319" s="491"/>
      <c r="Z319" s="491"/>
      <c r="AA319" s="491"/>
      <c r="AB319" s="491"/>
      <c r="AC319" s="491"/>
      <c r="AD319" s="491"/>
      <c r="AE319" s="491"/>
      <c r="AF319" s="491"/>
      <c r="AG319" s="491"/>
      <c r="AH319" s="491"/>
      <c r="AI319" s="491"/>
      <c r="AJ319" s="491"/>
      <c r="AK319" s="491"/>
      <c r="AL319" s="491"/>
      <c r="AM319" s="491"/>
      <c r="AN319" s="491"/>
      <c r="AO319" s="491"/>
      <c r="AP319" s="491"/>
    </row>
    <row r="320" spans="25:42">
      <c r="Y320" s="491"/>
      <c r="Z320" s="491"/>
      <c r="AA320" s="491"/>
      <c r="AB320" s="491"/>
      <c r="AC320" s="491"/>
      <c r="AD320" s="491"/>
      <c r="AE320" s="491"/>
      <c r="AF320" s="491"/>
      <c r="AG320" s="491"/>
      <c r="AH320" s="491"/>
      <c r="AI320" s="491"/>
      <c r="AJ320" s="491"/>
      <c r="AK320" s="491"/>
      <c r="AL320" s="491"/>
      <c r="AM320" s="491"/>
      <c r="AN320" s="491"/>
      <c r="AO320" s="491"/>
      <c r="AP320" s="491"/>
    </row>
    <row r="321" spans="25:42">
      <c r="Y321" s="491"/>
      <c r="Z321" s="491"/>
      <c r="AA321" s="491"/>
      <c r="AB321" s="491"/>
      <c r="AC321" s="491"/>
      <c r="AD321" s="491"/>
      <c r="AE321" s="491"/>
      <c r="AF321" s="491"/>
      <c r="AG321" s="491"/>
      <c r="AH321" s="491"/>
      <c r="AI321" s="491"/>
      <c r="AJ321" s="491"/>
      <c r="AK321" s="491"/>
      <c r="AL321" s="491"/>
      <c r="AM321" s="491"/>
      <c r="AN321" s="491"/>
      <c r="AO321" s="491"/>
      <c r="AP321" s="491"/>
    </row>
    <row r="322" spans="25:42">
      <c r="Y322" s="491"/>
      <c r="Z322" s="491"/>
      <c r="AA322" s="491"/>
      <c r="AB322" s="491"/>
      <c r="AC322" s="491"/>
      <c r="AD322" s="491"/>
      <c r="AE322" s="491"/>
      <c r="AF322" s="491"/>
      <c r="AG322" s="491"/>
      <c r="AH322" s="491"/>
      <c r="AI322" s="491"/>
      <c r="AJ322" s="491"/>
      <c r="AK322" s="491"/>
      <c r="AL322" s="491"/>
      <c r="AM322" s="491"/>
      <c r="AN322" s="491"/>
      <c r="AO322" s="491"/>
      <c r="AP322" s="491"/>
    </row>
    <row r="323" spans="25:42">
      <c r="Y323" s="491"/>
      <c r="Z323" s="491"/>
      <c r="AA323" s="491"/>
      <c r="AB323" s="491"/>
      <c r="AC323" s="491"/>
      <c r="AD323" s="491"/>
      <c r="AE323" s="491"/>
      <c r="AF323" s="491"/>
      <c r="AG323" s="491"/>
      <c r="AH323" s="491"/>
      <c r="AI323" s="491"/>
      <c r="AJ323" s="491"/>
      <c r="AK323" s="491"/>
      <c r="AL323" s="491"/>
      <c r="AM323" s="491"/>
      <c r="AN323" s="491"/>
      <c r="AO323" s="491"/>
      <c r="AP323" s="491"/>
    </row>
    <row r="324" spans="25:42">
      <c r="Y324" s="491"/>
      <c r="Z324" s="491"/>
      <c r="AA324" s="491"/>
      <c r="AB324" s="491"/>
      <c r="AC324" s="491"/>
      <c r="AD324" s="491"/>
      <c r="AE324" s="491"/>
      <c r="AF324" s="491"/>
      <c r="AG324" s="491"/>
      <c r="AH324" s="491"/>
      <c r="AI324" s="491"/>
      <c r="AJ324" s="491"/>
      <c r="AK324" s="491"/>
      <c r="AL324" s="491"/>
      <c r="AM324" s="491"/>
      <c r="AN324" s="491"/>
      <c r="AO324" s="491"/>
      <c r="AP324" s="491"/>
    </row>
    <row r="325" spans="25:42">
      <c r="Y325" s="491"/>
      <c r="Z325" s="491"/>
      <c r="AA325" s="491"/>
      <c r="AB325" s="491"/>
      <c r="AC325" s="491"/>
      <c r="AD325" s="491"/>
      <c r="AE325" s="491"/>
      <c r="AF325" s="491"/>
      <c r="AG325" s="491"/>
      <c r="AH325" s="491"/>
      <c r="AI325" s="491"/>
      <c r="AJ325" s="491"/>
      <c r="AK325" s="491"/>
      <c r="AL325" s="491"/>
      <c r="AM325" s="491"/>
      <c r="AN325" s="491"/>
      <c r="AO325" s="491"/>
      <c r="AP325" s="491"/>
    </row>
    <row r="326" spans="25:42">
      <c r="Y326" s="491"/>
      <c r="Z326" s="491"/>
      <c r="AA326" s="491"/>
      <c r="AB326" s="491"/>
      <c r="AC326" s="491"/>
      <c r="AD326" s="491"/>
      <c r="AE326" s="491"/>
      <c r="AF326" s="491"/>
      <c r="AG326" s="491"/>
      <c r="AH326" s="491"/>
      <c r="AI326" s="491"/>
      <c r="AJ326" s="491"/>
      <c r="AK326" s="491"/>
      <c r="AL326" s="491"/>
      <c r="AM326" s="491"/>
      <c r="AN326" s="491"/>
      <c r="AO326" s="491"/>
      <c r="AP326" s="491"/>
    </row>
    <row r="327" spans="25:42">
      <c r="Y327" s="491"/>
      <c r="Z327" s="491"/>
      <c r="AA327" s="491"/>
      <c r="AB327" s="491"/>
      <c r="AC327" s="491"/>
      <c r="AD327" s="491"/>
      <c r="AE327" s="491"/>
      <c r="AF327" s="491"/>
      <c r="AG327" s="491"/>
      <c r="AH327" s="491"/>
      <c r="AI327" s="491"/>
      <c r="AJ327" s="491"/>
      <c r="AK327" s="491"/>
      <c r="AL327" s="491"/>
      <c r="AM327" s="491"/>
      <c r="AN327" s="491"/>
      <c r="AO327" s="491"/>
      <c r="AP327" s="491"/>
    </row>
    <row r="328" spans="25:42">
      <c r="Y328" s="491"/>
      <c r="Z328" s="491"/>
      <c r="AA328" s="491"/>
      <c r="AB328" s="491"/>
      <c r="AC328" s="491"/>
      <c r="AD328" s="491"/>
      <c r="AE328" s="491"/>
      <c r="AF328" s="491"/>
      <c r="AG328" s="491"/>
      <c r="AH328" s="491"/>
      <c r="AI328" s="491"/>
      <c r="AJ328" s="491"/>
      <c r="AK328" s="491"/>
      <c r="AL328" s="491"/>
      <c r="AM328" s="491"/>
      <c r="AN328" s="491"/>
      <c r="AO328" s="491"/>
      <c r="AP328" s="491"/>
    </row>
    <row r="329" spans="25:42">
      <c r="Y329" s="491"/>
      <c r="Z329" s="491"/>
      <c r="AA329" s="491"/>
      <c r="AB329" s="491"/>
      <c r="AC329" s="491"/>
      <c r="AD329" s="491"/>
      <c r="AE329" s="491"/>
      <c r="AF329" s="491"/>
      <c r="AG329" s="491"/>
      <c r="AH329" s="491"/>
      <c r="AI329" s="491"/>
      <c r="AJ329" s="491"/>
      <c r="AK329" s="491"/>
      <c r="AL329" s="491"/>
      <c r="AM329" s="491"/>
      <c r="AN329" s="491"/>
      <c r="AO329" s="491"/>
      <c r="AP329" s="491"/>
    </row>
    <row r="330" spans="25:42">
      <c r="Y330" s="491"/>
      <c r="Z330" s="491"/>
      <c r="AA330" s="491"/>
      <c r="AB330" s="491"/>
      <c r="AC330" s="491"/>
      <c r="AD330" s="491"/>
      <c r="AE330" s="491"/>
      <c r="AF330" s="491"/>
      <c r="AG330" s="491"/>
      <c r="AH330" s="491"/>
      <c r="AI330" s="491"/>
      <c r="AJ330" s="491"/>
      <c r="AK330" s="491"/>
      <c r="AL330" s="491"/>
      <c r="AM330" s="491"/>
      <c r="AN330" s="491"/>
      <c r="AO330" s="491"/>
      <c r="AP330" s="491"/>
    </row>
    <row r="331" spans="25:42">
      <c r="Y331" s="491"/>
      <c r="Z331" s="491"/>
      <c r="AA331" s="491"/>
      <c r="AB331" s="491"/>
      <c r="AC331" s="491"/>
      <c r="AD331" s="491"/>
      <c r="AE331" s="491"/>
      <c r="AF331" s="491"/>
      <c r="AG331" s="491"/>
      <c r="AH331" s="491"/>
      <c r="AI331" s="491"/>
      <c r="AJ331" s="491"/>
      <c r="AK331" s="491"/>
      <c r="AL331" s="491"/>
      <c r="AM331" s="491"/>
      <c r="AN331" s="491"/>
      <c r="AO331" s="491"/>
      <c r="AP331" s="491"/>
    </row>
    <row r="332" spans="25:42">
      <c r="Y332" s="491"/>
      <c r="Z332" s="491"/>
      <c r="AA332" s="491"/>
      <c r="AB332" s="491"/>
      <c r="AC332" s="491"/>
      <c r="AD332" s="491"/>
      <c r="AE332" s="491"/>
      <c r="AF332" s="491"/>
      <c r="AG332" s="491"/>
      <c r="AH332" s="491"/>
      <c r="AI332" s="491"/>
      <c r="AJ332" s="491"/>
      <c r="AK332" s="491"/>
      <c r="AL332" s="491"/>
      <c r="AM332" s="491"/>
      <c r="AN332" s="491"/>
      <c r="AO332" s="491"/>
      <c r="AP332" s="491"/>
    </row>
    <row r="333" spans="25:42">
      <c r="Y333" s="491"/>
      <c r="Z333" s="491"/>
      <c r="AA333" s="491"/>
      <c r="AB333" s="491"/>
      <c r="AC333" s="491"/>
      <c r="AD333" s="491"/>
      <c r="AE333" s="491"/>
      <c r="AF333" s="491"/>
      <c r="AG333" s="491"/>
      <c r="AH333" s="491"/>
      <c r="AI333" s="491"/>
      <c r="AJ333" s="491"/>
      <c r="AK333" s="491"/>
      <c r="AL333" s="491"/>
      <c r="AM333" s="491"/>
      <c r="AN333" s="491"/>
      <c r="AO333" s="491"/>
      <c r="AP333" s="491"/>
    </row>
    <row r="334" spans="25:42">
      <c r="Y334" s="491"/>
      <c r="Z334" s="491"/>
      <c r="AA334" s="491"/>
      <c r="AB334" s="491"/>
      <c r="AC334" s="491"/>
      <c r="AD334" s="491"/>
      <c r="AE334" s="491"/>
      <c r="AF334" s="491"/>
      <c r="AG334" s="491"/>
      <c r="AH334" s="491"/>
      <c r="AI334" s="491"/>
      <c r="AJ334" s="491"/>
      <c r="AK334" s="491"/>
      <c r="AL334" s="491"/>
      <c r="AM334" s="491"/>
      <c r="AN334" s="491"/>
      <c r="AO334" s="491"/>
      <c r="AP334" s="491"/>
    </row>
    <row r="335" spans="25:42">
      <c r="Y335" s="491"/>
      <c r="Z335" s="491"/>
      <c r="AA335" s="491"/>
      <c r="AB335" s="491"/>
      <c r="AC335" s="491"/>
      <c r="AD335" s="491"/>
      <c r="AE335" s="491"/>
      <c r="AF335" s="491"/>
      <c r="AG335" s="491"/>
      <c r="AH335" s="491"/>
      <c r="AI335" s="491"/>
      <c r="AJ335" s="491"/>
      <c r="AK335" s="491"/>
      <c r="AL335" s="491"/>
      <c r="AM335" s="491"/>
      <c r="AN335" s="491"/>
      <c r="AO335" s="491"/>
      <c r="AP335" s="491"/>
    </row>
    <row r="336" spans="25:42">
      <c r="Y336" s="491"/>
      <c r="Z336" s="491"/>
      <c r="AA336" s="491"/>
      <c r="AB336" s="491"/>
      <c r="AC336" s="491"/>
      <c r="AD336" s="491"/>
      <c r="AE336" s="491"/>
      <c r="AF336" s="491"/>
      <c r="AG336" s="491"/>
      <c r="AH336" s="491"/>
      <c r="AI336" s="491"/>
      <c r="AJ336" s="491"/>
      <c r="AK336" s="491"/>
      <c r="AL336" s="491"/>
      <c r="AM336" s="491"/>
      <c r="AN336" s="491"/>
      <c r="AO336" s="491"/>
      <c r="AP336" s="491"/>
    </row>
    <row r="337" spans="25:42">
      <c r="Y337" s="491"/>
      <c r="Z337" s="491"/>
      <c r="AA337" s="491"/>
      <c r="AB337" s="491"/>
      <c r="AC337" s="491"/>
      <c r="AD337" s="491"/>
      <c r="AE337" s="491"/>
      <c r="AF337" s="491"/>
      <c r="AG337" s="491"/>
      <c r="AH337" s="491"/>
      <c r="AI337" s="491"/>
      <c r="AJ337" s="491"/>
      <c r="AK337" s="491"/>
      <c r="AL337" s="491"/>
      <c r="AM337" s="491"/>
      <c r="AN337" s="491"/>
      <c r="AO337" s="491"/>
      <c r="AP337" s="491"/>
    </row>
    <row r="338" spans="25:42">
      <c r="Y338" s="491"/>
      <c r="Z338" s="491"/>
      <c r="AA338" s="491"/>
      <c r="AB338" s="491"/>
      <c r="AC338" s="491"/>
      <c r="AD338" s="491"/>
      <c r="AE338" s="491"/>
      <c r="AF338" s="491"/>
      <c r="AG338" s="491"/>
      <c r="AH338" s="491"/>
      <c r="AI338" s="491"/>
      <c r="AJ338" s="491"/>
      <c r="AK338" s="491"/>
      <c r="AL338" s="491"/>
      <c r="AM338" s="491"/>
      <c r="AN338" s="491"/>
      <c r="AO338" s="491"/>
      <c r="AP338" s="491"/>
    </row>
    <row r="339" spans="25:42">
      <c r="Y339" s="491"/>
      <c r="Z339" s="491"/>
      <c r="AA339" s="491"/>
      <c r="AB339" s="491"/>
      <c r="AC339" s="491"/>
      <c r="AD339" s="491"/>
      <c r="AE339" s="491"/>
      <c r="AF339" s="491"/>
      <c r="AG339" s="491"/>
      <c r="AH339" s="491"/>
      <c r="AI339" s="491"/>
      <c r="AJ339" s="491"/>
      <c r="AK339" s="491"/>
      <c r="AL339" s="491"/>
      <c r="AM339" s="491"/>
      <c r="AN339" s="491"/>
      <c r="AO339" s="491"/>
      <c r="AP339" s="491"/>
    </row>
    <row r="340" spans="25:42">
      <c r="Y340" s="491"/>
      <c r="Z340" s="491"/>
      <c r="AA340" s="491"/>
      <c r="AB340" s="491"/>
      <c r="AC340" s="491"/>
      <c r="AD340" s="491"/>
      <c r="AE340" s="491"/>
      <c r="AF340" s="491"/>
      <c r="AG340" s="491"/>
      <c r="AH340" s="491"/>
      <c r="AI340" s="491"/>
      <c r="AJ340" s="491"/>
      <c r="AK340" s="491"/>
      <c r="AL340" s="491"/>
      <c r="AM340" s="491"/>
      <c r="AN340" s="491"/>
      <c r="AO340" s="491"/>
      <c r="AP340" s="491"/>
    </row>
    <row r="341" spans="25:42">
      <c r="Y341" s="491"/>
      <c r="Z341" s="491"/>
      <c r="AA341" s="491"/>
      <c r="AB341" s="491"/>
      <c r="AC341" s="491"/>
      <c r="AD341" s="491"/>
      <c r="AE341" s="491"/>
      <c r="AF341" s="491"/>
      <c r="AG341" s="491"/>
      <c r="AH341" s="491"/>
      <c r="AI341" s="491"/>
      <c r="AJ341" s="491"/>
      <c r="AK341" s="491"/>
      <c r="AL341" s="491"/>
      <c r="AM341" s="491"/>
      <c r="AN341" s="491"/>
      <c r="AO341" s="491"/>
      <c r="AP341" s="491"/>
    </row>
    <row r="342" spans="25:42">
      <c r="Y342" s="491"/>
      <c r="Z342" s="491"/>
      <c r="AA342" s="491"/>
      <c r="AB342" s="491"/>
      <c r="AC342" s="491"/>
      <c r="AD342" s="491"/>
      <c r="AE342" s="491"/>
      <c r="AF342" s="491"/>
      <c r="AG342" s="491"/>
      <c r="AH342" s="491"/>
      <c r="AI342" s="491"/>
      <c r="AJ342" s="491"/>
      <c r="AK342" s="491"/>
      <c r="AL342" s="491"/>
      <c r="AM342" s="491"/>
      <c r="AN342" s="491"/>
      <c r="AO342" s="491"/>
      <c r="AP342" s="491"/>
    </row>
    <row r="343" spans="25:42">
      <c r="Y343" s="491"/>
      <c r="Z343" s="491"/>
      <c r="AA343" s="491"/>
      <c r="AB343" s="491"/>
      <c r="AC343" s="491"/>
      <c r="AD343" s="491"/>
      <c r="AE343" s="491"/>
      <c r="AF343" s="491"/>
      <c r="AG343" s="491"/>
      <c r="AH343" s="491"/>
      <c r="AI343" s="491"/>
      <c r="AJ343" s="491"/>
      <c r="AK343" s="491"/>
      <c r="AL343" s="491"/>
      <c r="AM343" s="491"/>
      <c r="AN343" s="491"/>
      <c r="AO343" s="491"/>
      <c r="AP343" s="491"/>
    </row>
    <row r="344" spans="25:42">
      <c r="Y344" s="491"/>
      <c r="Z344" s="491"/>
      <c r="AA344" s="491"/>
      <c r="AB344" s="491"/>
      <c r="AC344" s="491"/>
      <c r="AD344" s="491"/>
      <c r="AE344" s="491"/>
      <c r="AF344" s="491"/>
      <c r="AG344" s="491"/>
      <c r="AH344" s="491"/>
      <c r="AI344" s="491"/>
      <c r="AJ344" s="491"/>
      <c r="AK344" s="491"/>
      <c r="AL344" s="491"/>
      <c r="AM344" s="491"/>
      <c r="AN344" s="491"/>
      <c r="AO344" s="491"/>
      <c r="AP344" s="491"/>
    </row>
    <row r="345" spans="25:42">
      <c r="Y345" s="491"/>
      <c r="Z345" s="491"/>
      <c r="AA345" s="491"/>
      <c r="AB345" s="491"/>
      <c r="AC345" s="491"/>
      <c r="AD345" s="491"/>
      <c r="AE345" s="491"/>
      <c r="AF345" s="491"/>
      <c r="AG345" s="491"/>
      <c r="AH345" s="491"/>
      <c r="AI345" s="491"/>
      <c r="AJ345" s="491"/>
      <c r="AK345" s="491"/>
      <c r="AL345" s="491"/>
      <c r="AM345" s="491"/>
      <c r="AN345" s="491"/>
      <c r="AO345" s="491"/>
      <c r="AP345" s="491"/>
    </row>
    <row r="346" spans="25:42">
      <c r="Y346" s="491"/>
      <c r="Z346" s="491"/>
      <c r="AA346" s="491"/>
      <c r="AB346" s="491"/>
      <c r="AC346" s="491"/>
      <c r="AD346" s="491"/>
      <c r="AE346" s="491"/>
      <c r="AF346" s="491"/>
      <c r="AG346" s="491"/>
      <c r="AH346" s="491"/>
      <c r="AI346" s="491"/>
      <c r="AJ346" s="491"/>
      <c r="AK346" s="491"/>
      <c r="AL346" s="491"/>
      <c r="AM346" s="491"/>
      <c r="AN346" s="491"/>
      <c r="AO346" s="491"/>
      <c r="AP346" s="491"/>
    </row>
    <row r="347" spans="25:42">
      <c r="Y347" s="491"/>
      <c r="Z347" s="491"/>
      <c r="AA347" s="491"/>
      <c r="AB347" s="491"/>
      <c r="AC347" s="491"/>
      <c r="AD347" s="491"/>
      <c r="AE347" s="491"/>
      <c r="AF347" s="491"/>
      <c r="AG347" s="491"/>
      <c r="AH347" s="491"/>
      <c r="AI347" s="491"/>
      <c r="AJ347" s="491"/>
      <c r="AK347" s="491"/>
      <c r="AL347" s="491"/>
      <c r="AM347" s="491"/>
      <c r="AN347" s="491"/>
      <c r="AO347" s="491"/>
      <c r="AP347" s="491"/>
    </row>
    <row r="348" spans="25:42">
      <c r="Y348" s="491"/>
      <c r="Z348" s="491"/>
      <c r="AA348" s="491"/>
      <c r="AB348" s="491"/>
      <c r="AC348" s="491"/>
      <c r="AD348" s="491"/>
      <c r="AE348" s="491"/>
      <c r="AF348" s="491"/>
      <c r="AG348" s="491"/>
      <c r="AH348" s="491"/>
      <c r="AI348" s="491"/>
      <c r="AJ348" s="491"/>
      <c r="AK348" s="491"/>
      <c r="AL348" s="491"/>
      <c r="AM348" s="491"/>
      <c r="AN348" s="491"/>
      <c r="AO348" s="491"/>
      <c r="AP348" s="491"/>
    </row>
    <row r="349" spans="25:42">
      <c r="Y349" s="491"/>
      <c r="Z349" s="491"/>
      <c r="AA349" s="491"/>
      <c r="AB349" s="491"/>
      <c r="AC349" s="491"/>
      <c r="AD349" s="491"/>
      <c r="AE349" s="491"/>
      <c r="AF349" s="491"/>
      <c r="AG349" s="491"/>
      <c r="AH349" s="491"/>
      <c r="AI349" s="491"/>
      <c r="AJ349" s="491"/>
      <c r="AK349" s="491"/>
      <c r="AL349" s="491"/>
      <c r="AM349" s="491"/>
      <c r="AN349" s="491"/>
      <c r="AO349" s="491"/>
      <c r="AP349" s="491"/>
    </row>
    <row r="350" spans="25:42">
      <c r="Y350" s="491"/>
      <c r="Z350" s="491"/>
      <c r="AA350" s="491"/>
      <c r="AB350" s="491"/>
      <c r="AC350" s="491"/>
      <c r="AD350" s="491"/>
      <c r="AE350" s="491"/>
      <c r="AF350" s="491"/>
      <c r="AG350" s="491"/>
      <c r="AH350" s="491"/>
      <c r="AI350" s="491"/>
      <c r="AJ350" s="491"/>
      <c r="AK350" s="491"/>
      <c r="AL350" s="491"/>
      <c r="AM350" s="491"/>
      <c r="AN350" s="491"/>
      <c r="AO350" s="491"/>
      <c r="AP350" s="491"/>
    </row>
    <row r="351" spans="25:42">
      <c r="Y351" s="491"/>
      <c r="Z351" s="491"/>
      <c r="AA351" s="491"/>
      <c r="AB351" s="491"/>
      <c r="AC351" s="491"/>
      <c r="AD351" s="491"/>
      <c r="AE351" s="491"/>
      <c r="AF351" s="491"/>
      <c r="AG351" s="491"/>
      <c r="AH351" s="491"/>
      <c r="AI351" s="491"/>
      <c r="AJ351" s="491"/>
      <c r="AK351" s="491"/>
      <c r="AL351" s="491"/>
      <c r="AM351" s="491"/>
      <c r="AN351" s="491"/>
      <c r="AO351" s="491"/>
      <c r="AP351" s="491"/>
    </row>
    <row r="352" spans="25:42">
      <c r="Y352" s="491"/>
      <c r="Z352" s="491"/>
      <c r="AA352" s="491"/>
      <c r="AB352" s="491"/>
      <c r="AC352" s="491"/>
      <c r="AD352" s="491"/>
      <c r="AE352" s="491"/>
      <c r="AF352" s="491"/>
      <c r="AG352" s="491"/>
      <c r="AH352" s="491"/>
      <c r="AI352" s="491"/>
      <c r="AJ352" s="491"/>
      <c r="AK352" s="491"/>
      <c r="AL352" s="491"/>
      <c r="AM352" s="491"/>
      <c r="AN352" s="491"/>
      <c r="AO352" s="491"/>
      <c r="AP352" s="491"/>
    </row>
    <row r="353" spans="25:42">
      <c r="Y353" s="491"/>
      <c r="Z353" s="491"/>
      <c r="AA353" s="491"/>
      <c r="AB353" s="491"/>
      <c r="AC353" s="491"/>
      <c r="AD353" s="491"/>
      <c r="AE353" s="491"/>
      <c r="AF353" s="491"/>
      <c r="AG353" s="491"/>
      <c r="AH353" s="491"/>
      <c r="AI353" s="491"/>
      <c r="AJ353" s="491"/>
      <c r="AK353" s="491"/>
      <c r="AL353" s="491"/>
      <c r="AM353" s="491"/>
      <c r="AN353" s="491"/>
      <c r="AO353" s="491"/>
      <c r="AP353" s="491"/>
    </row>
    <row r="354" spans="25:42">
      <c r="Y354" s="491"/>
      <c r="Z354" s="491"/>
      <c r="AA354" s="491"/>
      <c r="AB354" s="491"/>
      <c r="AC354" s="491"/>
      <c r="AD354" s="491"/>
      <c r="AE354" s="491"/>
      <c r="AF354" s="491"/>
      <c r="AG354" s="491"/>
      <c r="AH354" s="491"/>
      <c r="AI354" s="491"/>
      <c r="AJ354" s="491"/>
      <c r="AK354" s="491"/>
      <c r="AL354" s="491"/>
      <c r="AM354" s="491"/>
      <c r="AN354" s="491"/>
      <c r="AO354" s="491"/>
      <c r="AP354" s="491"/>
    </row>
    <row r="355" spans="25:42">
      <c r="Y355" s="491"/>
      <c r="Z355" s="491"/>
      <c r="AA355" s="491"/>
      <c r="AB355" s="491"/>
      <c r="AC355" s="491"/>
      <c r="AD355" s="491"/>
      <c r="AE355" s="491"/>
      <c r="AF355" s="491"/>
      <c r="AG355" s="491"/>
      <c r="AH355" s="491"/>
      <c r="AI355" s="491"/>
      <c r="AJ355" s="491"/>
      <c r="AK355" s="491"/>
      <c r="AL355" s="491"/>
      <c r="AM355" s="491"/>
      <c r="AN355" s="491"/>
      <c r="AO355" s="491"/>
      <c r="AP355" s="491"/>
    </row>
    <row r="356" spans="25:42">
      <c r="Y356" s="491"/>
      <c r="Z356" s="491"/>
      <c r="AA356" s="491"/>
      <c r="AB356" s="491"/>
      <c r="AC356" s="491"/>
      <c r="AD356" s="491"/>
      <c r="AE356" s="491"/>
      <c r="AF356" s="491"/>
      <c r="AG356" s="491"/>
      <c r="AH356" s="491"/>
      <c r="AI356" s="491"/>
      <c r="AJ356" s="491"/>
      <c r="AK356" s="491"/>
      <c r="AL356" s="491"/>
      <c r="AM356" s="491"/>
      <c r="AN356" s="491"/>
      <c r="AO356" s="491"/>
      <c r="AP356" s="491"/>
    </row>
    <row r="357" spans="25:42">
      <c r="Y357" s="491"/>
      <c r="Z357" s="491"/>
      <c r="AA357" s="491"/>
      <c r="AB357" s="491"/>
      <c r="AC357" s="491"/>
      <c r="AD357" s="491"/>
      <c r="AE357" s="491"/>
      <c r="AF357" s="491"/>
      <c r="AG357" s="491"/>
      <c r="AH357" s="491"/>
      <c r="AI357" s="491"/>
      <c r="AJ357" s="491"/>
      <c r="AK357" s="491"/>
      <c r="AL357" s="491"/>
      <c r="AM357" s="491"/>
      <c r="AN357" s="491"/>
      <c r="AO357" s="491"/>
      <c r="AP357" s="491"/>
    </row>
    <row r="358" spans="25:42">
      <c r="Y358" s="491"/>
      <c r="Z358" s="491"/>
      <c r="AA358" s="491"/>
      <c r="AB358" s="491"/>
      <c r="AC358" s="491"/>
      <c r="AD358" s="491"/>
      <c r="AE358" s="491"/>
      <c r="AF358" s="491"/>
      <c r="AG358" s="491"/>
      <c r="AH358" s="491"/>
      <c r="AI358" s="491"/>
      <c r="AJ358" s="491"/>
      <c r="AK358" s="491"/>
      <c r="AL358" s="491"/>
      <c r="AM358" s="491"/>
      <c r="AN358" s="491"/>
      <c r="AO358" s="491"/>
      <c r="AP358" s="491"/>
    </row>
    <row r="359" spans="25:42">
      <c r="Y359" s="491"/>
      <c r="Z359" s="491"/>
      <c r="AA359" s="491"/>
      <c r="AB359" s="491"/>
      <c r="AC359" s="491"/>
      <c r="AD359" s="491"/>
      <c r="AE359" s="491"/>
      <c r="AF359" s="491"/>
      <c r="AG359" s="491"/>
      <c r="AH359" s="491"/>
      <c r="AI359" s="491"/>
      <c r="AJ359" s="491"/>
      <c r="AK359" s="491"/>
      <c r="AL359" s="491"/>
      <c r="AM359" s="491"/>
      <c r="AN359" s="491"/>
      <c r="AO359" s="491"/>
      <c r="AP359" s="491"/>
    </row>
    <row r="360" spans="25:42">
      <c r="Y360" s="491"/>
      <c r="Z360" s="491"/>
      <c r="AA360" s="491"/>
      <c r="AB360" s="491"/>
      <c r="AC360" s="491"/>
      <c r="AD360" s="491"/>
      <c r="AE360" s="491"/>
      <c r="AF360" s="491"/>
      <c r="AG360" s="491"/>
      <c r="AH360" s="491"/>
      <c r="AI360" s="491"/>
      <c r="AJ360" s="491"/>
      <c r="AK360" s="491"/>
      <c r="AL360" s="491"/>
      <c r="AM360" s="491"/>
      <c r="AN360" s="491"/>
      <c r="AO360" s="491"/>
      <c r="AP360" s="491"/>
    </row>
    <row r="361" spans="25:42">
      <c r="Y361" s="491"/>
      <c r="Z361" s="491"/>
      <c r="AA361" s="491"/>
      <c r="AB361" s="491"/>
      <c r="AC361" s="491"/>
      <c r="AD361" s="491"/>
      <c r="AE361" s="491"/>
      <c r="AF361" s="491"/>
      <c r="AG361" s="491"/>
      <c r="AH361" s="491"/>
      <c r="AI361" s="491"/>
      <c r="AJ361" s="491"/>
      <c r="AK361" s="491"/>
      <c r="AL361" s="491"/>
      <c r="AM361" s="491"/>
      <c r="AN361" s="491"/>
      <c r="AO361" s="491"/>
      <c r="AP361" s="491"/>
    </row>
    <row r="362" spans="25:42">
      <c r="Y362" s="491"/>
      <c r="Z362" s="491"/>
      <c r="AA362" s="491"/>
      <c r="AB362" s="491"/>
      <c r="AC362" s="491"/>
      <c r="AD362" s="491"/>
      <c r="AE362" s="491"/>
      <c r="AF362" s="491"/>
      <c r="AG362" s="491"/>
      <c r="AH362" s="491"/>
      <c r="AI362" s="491"/>
      <c r="AJ362" s="491"/>
      <c r="AK362" s="491"/>
      <c r="AL362" s="491"/>
      <c r="AM362" s="491"/>
      <c r="AN362" s="491"/>
      <c r="AO362" s="491"/>
      <c r="AP362" s="491"/>
    </row>
    <row r="363" spans="25:42">
      <c r="Y363" s="491"/>
      <c r="Z363" s="491"/>
      <c r="AA363" s="491"/>
      <c r="AB363" s="491"/>
      <c r="AC363" s="491"/>
      <c r="AD363" s="491"/>
      <c r="AE363" s="491"/>
      <c r="AF363" s="491"/>
      <c r="AG363" s="491"/>
      <c r="AH363" s="491"/>
      <c r="AI363" s="491"/>
      <c r="AJ363" s="491"/>
      <c r="AK363" s="491"/>
      <c r="AL363" s="491"/>
      <c r="AM363" s="491"/>
      <c r="AN363" s="491"/>
      <c r="AO363" s="491"/>
      <c r="AP363" s="491"/>
    </row>
    <row r="364" spans="25:42">
      <c r="Y364" s="491"/>
      <c r="Z364" s="491"/>
      <c r="AA364" s="491"/>
      <c r="AB364" s="491"/>
      <c r="AC364" s="491"/>
      <c r="AD364" s="491"/>
      <c r="AE364" s="491"/>
      <c r="AF364" s="491"/>
      <c r="AG364" s="491"/>
      <c r="AH364" s="491"/>
      <c r="AI364" s="491"/>
      <c r="AJ364" s="491"/>
      <c r="AK364" s="491"/>
      <c r="AL364" s="491"/>
      <c r="AM364" s="491"/>
      <c r="AN364" s="491"/>
      <c r="AO364" s="491"/>
      <c r="AP364" s="491"/>
    </row>
    <row r="365" spans="25:42">
      <c r="Y365" s="491"/>
      <c r="Z365" s="491"/>
      <c r="AA365" s="491"/>
      <c r="AB365" s="491"/>
      <c r="AC365" s="491"/>
      <c r="AD365" s="491"/>
      <c r="AE365" s="491"/>
      <c r="AF365" s="491"/>
      <c r="AG365" s="491"/>
      <c r="AH365" s="491"/>
      <c r="AI365" s="491"/>
      <c r="AJ365" s="491"/>
      <c r="AK365" s="491"/>
      <c r="AL365" s="491"/>
      <c r="AM365" s="491"/>
      <c r="AN365" s="491"/>
      <c r="AO365" s="491"/>
      <c r="AP365" s="491"/>
    </row>
    <row r="366" spans="25:42">
      <c r="Y366" s="491"/>
      <c r="Z366" s="491"/>
      <c r="AA366" s="491"/>
      <c r="AB366" s="491"/>
      <c r="AC366" s="491"/>
      <c r="AD366" s="491"/>
      <c r="AE366" s="491"/>
      <c r="AF366" s="491"/>
      <c r="AG366" s="491"/>
      <c r="AH366" s="491"/>
      <c r="AI366" s="491"/>
      <c r="AJ366" s="491"/>
      <c r="AK366" s="491"/>
      <c r="AL366" s="491"/>
      <c r="AM366" s="491"/>
      <c r="AN366" s="491"/>
      <c r="AO366" s="491"/>
      <c r="AP366" s="491"/>
    </row>
    <row r="367" spans="25:42">
      <c r="Y367" s="491"/>
      <c r="Z367" s="491"/>
      <c r="AA367" s="491"/>
      <c r="AB367" s="491"/>
      <c r="AC367" s="491"/>
      <c r="AD367" s="491"/>
      <c r="AE367" s="491"/>
      <c r="AF367" s="491"/>
      <c r="AG367" s="491"/>
      <c r="AH367" s="491"/>
      <c r="AI367" s="491"/>
      <c r="AJ367" s="491"/>
      <c r="AK367" s="491"/>
      <c r="AL367" s="491"/>
      <c r="AM367" s="491"/>
      <c r="AN367" s="491"/>
      <c r="AO367" s="491"/>
      <c r="AP367" s="491"/>
    </row>
    <row r="368" spans="25:42">
      <c r="Y368" s="491"/>
      <c r="Z368" s="491"/>
      <c r="AA368" s="491"/>
      <c r="AB368" s="491"/>
      <c r="AC368" s="491"/>
      <c r="AD368" s="491"/>
      <c r="AE368" s="491"/>
      <c r="AF368" s="491"/>
      <c r="AG368" s="491"/>
      <c r="AH368" s="491"/>
      <c r="AI368" s="491"/>
      <c r="AJ368" s="491"/>
      <c r="AK368" s="491"/>
      <c r="AL368" s="491"/>
      <c r="AM368" s="491"/>
      <c r="AN368" s="491"/>
      <c r="AO368" s="491"/>
      <c r="AP368" s="491"/>
    </row>
    <row r="369" spans="25:42">
      <c r="Y369" s="491"/>
      <c r="Z369" s="491"/>
      <c r="AA369" s="491"/>
      <c r="AB369" s="491"/>
      <c r="AC369" s="491"/>
      <c r="AD369" s="491"/>
      <c r="AE369" s="491"/>
      <c r="AF369" s="491"/>
      <c r="AG369" s="491"/>
      <c r="AH369" s="491"/>
      <c r="AI369" s="491"/>
      <c r="AJ369" s="491"/>
      <c r="AK369" s="491"/>
      <c r="AL369" s="491"/>
      <c r="AM369" s="491"/>
      <c r="AN369" s="491"/>
      <c r="AO369" s="491"/>
      <c r="AP369" s="491"/>
    </row>
    <row r="370" spans="25:42">
      <c r="Y370" s="491"/>
      <c r="Z370" s="491"/>
      <c r="AA370" s="491"/>
      <c r="AB370" s="491"/>
      <c r="AC370" s="491"/>
      <c r="AD370" s="491"/>
      <c r="AE370" s="491"/>
      <c r="AF370" s="491"/>
      <c r="AG370" s="491"/>
      <c r="AH370" s="491"/>
      <c r="AI370" s="491"/>
      <c r="AJ370" s="491"/>
      <c r="AK370" s="491"/>
      <c r="AL370" s="491"/>
      <c r="AM370" s="491"/>
      <c r="AN370" s="491"/>
      <c r="AO370" s="491"/>
      <c r="AP370" s="491"/>
    </row>
    <row r="371" spans="25:42">
      <c r="Y371" s="491"/>
      <c r="Z371" s="491"/>
      <c r="AA371" s="491"/>
      <c r="AB371" s="491"/>
      <c r="AC371" s="491"/>
      <c r="AD371" s="491"/>
      <c r="AE371" s="491"/>
      <c r="AF371" s="491"/>
      <c r="AG371" s="491"/>
      <c r="AH371" s="491"/>
      <c r="AI371" s="491"/>
      <c r="AJ371" s="491"/>
      <c r="AK371" s="491"/>
      <c r="AL371" s="491"/>
      <c r="AM371" s="491"/>
      <c r="AN371" s="491"/>
      <c r="AO371" s="491"/>
      <c r="AP371" s="491"/>
    </row>
    <row r="372" spans="25:42">
      <c r="Y372" s="491"/>
      <c r="Z372" s="491"/>
      <c r="AA372" s="491"/>
      <c r="AB372" s="491"/>
      <c r="AC372" s="491"/>
      <c r="AD372" s="491"/>
      <c r="AE372" s="491"/>
      <c r="AF372" s="491"/>
      <c r="AG372" s="491"/>
      <c r="AH372" s="491"/>
      <c r="AI372" s="491"/>
      <c r="AJ372" s="491"/>
      <c r="AK372" s="491"/>
      <c r="AL372" s="491"/>
      <c r="AM372" s="491"/>
      <c r="AN372" s="491"/>
      <c r="AO372" s="491"/>
      <c r="AP372" s="491"/>
    </row>
    <row r="373" spans="25:42">
      <c r="Y373" s="491"/>
      <c r="Z373" s="491"/>
      <c r="AA373" s="491"/>
      <c r="AB373" s="491"/>
      <c r="AC373" s="491"/>
      <c r="AD373" s="491"/>
      <c r="AE373" s="491"/>
      <c r="AF373" s="491"/>
      <c r="AG373" s="491"/>
      <c r="AH373" s="491"/>
      <c r="AI373" s="491"/>
      <c r="AJ373" s="491"/>
      <c r="AK373" s="491"/>
      <c r="AL373" s="491"/>
      <c r="AM373" s="491"/>
      <c r="AN373" s="491"/>
      <c r="AO373" s="491"/>
      <c r="AP373" s="491"/>
    </row>
    <row r="374" spans="25:42">
      <c r="Y374" s="491"/>
      <c r="Z374" s="491"/>
      <c r="AA374" s="491"/>
      <c r="AB374" s="491"/>
      <c r="AC374" s="491"/>
      <c r="AD374" s="491"/>
      <c r="AE374" s="491"/>
      <c r="AF374" s="491"/>
      <c r="AG374" s="491"/>
      <c r="AH374" s="491"/>
      <c r="AI374" s="491"/>
      <c r="AJ374" s="491"/>
      <c r="AK374" s="491"/>
      <c r="AL374" s="491"/>
      <c r="AM374" s="491"/>
      <c r="AN374" s="491"/>
      <c r="AO374" s="491"/>
      <c r="AP374" s="491"/>
    </row>
    <row r="375" spans="25:42">
      <c r="Y375" s="491"/>
      <c r="Z375" s="491"/>
      <c r="AA375" s="491"/>
      <c r="AB375" s="491"/>
      <c r="AC375" s="491"/>
      <c r="AD375" s="491"/>
      <c r="AE375" s="491"/>
      <c r="AF375" s="491"/>
      <c r="AG375" s="491"/>
      <c r="AH375" s="491"/>
      <c r="AI375" s="491"/>
      <c r="AJ375" s="491"/>
      <c r="AK375" s="491"/>
      <c r="AL375" s="491"/>
      <c r="AM375" s="491"/>
      <c r="AN375" s="491"/>
      <c r="AO375" s="491"/>
      <c r="AP375" s="491"/>
    </row>
    <row r="376" spans="25:42">
      <c r="Y376" s="491"/>
      <c r="Z376" s="491"/>
      <c r="AA376" s="491"/>
      <c r="AB376" s="491"/>
      <c r="AC376" s="491"/>
      <c r="AD376" s="491"/>
      <c r="AE376" s="491"/>
      <c r="AF376" s="491"/>
      <c r="AG376" s="491"/>
      <c r="AH376" s="491"/>
      <c r="AI376" s="491"/>
      <c r="AJ376" s="491"/>
      <c r="AK376" s="491"/>
      <c r="AL376" s="491"/>
      <c r="AM376" s="491"/>
      <c r="AN376" s="491"/>
      <c r="AO376" s="491"/>
      <c r="AP376" s="491"/>
    </row>
    <row r="377" spans="25:42">
      <c r="Y377" s="491"/>
      <c r="Z377" s="491"/>
      <c r="AA377" s="491"/>
      <c r="AB377" s="491"/>
      <c r="AC377" s="491"/>
      <c r="AD377" s="491"/>
      <c r="AE377" s="491"/>
      <c r="AF377" s="491"/>
      <c r="AG377" s="491"/>
      <c r="AH377" s="491"/>
      <c r="AI377" s="491"/>
      <c r="AJ377" s="491"/>
      <c r="AK377" s="491"/>
      <c r="AL377" s="491"/>
      <c r="AM377" s="491"/>
      <c r="AN377" s="491"/>
      <c r="AO377" s="491"/>
      <c r="AP377" s="491"/>
    </row>
    <row r="378" spans="25:42">
      <c r="Y378" s="491"/>
      <c r="Z378" s="491"/>
      <c r="AA378" s="491"/>
      <c r="AB378" s="491"/>
      <c r="AC378" s="491"/>
      <c r="AD378" s="491"/>
      <c r="AE378" s="491"/>
      <c r="AF378" s="491"/>
      <c r="AG378" s="491"/>
      <c r="AH378" s="491"/>
      <c r="AI378" s="491"/>
      <c r="AJ378" s="491"/>
      <c r="AK378" s="491"/>
      <c r="AL378" s="491"/>
      <c r="AM378" s="491"/>
      <c r="AN378" s="491"/>
      <c r="AO378" s="491"/>
      <c r="AP378" s="491"/>
    </row>
    <row r="379" spans="25:42">
      <c r="Y379" s="491"/>
      <c r="Z379" s="491"/>
      <c r="AA379" s="491"/>
      <c r="AB379" s="491"/>
      <c r="AC379" s="491"/>
      <c r="AD379" s="491"/>
      <c r="AE379" s="491"/>
      <c r="AF379" s="491"/>
      <c r="AG379" s="491"/>
      <c r="AH379" s="491"/>
      <c r="AI379" s="491"/>
      <c r="AJ379" s="491"/>
      <c r="AK379" s="491"/>
      <c r="AL379" s="491"/>
      <c r="AM379" s="491"/>
      <c r="AN379" s="491"/>
      <c r="AO379" s="491"/>
      <c r="AP379" s="491"/>
    </row>
    <row r="380" spans="25:42">
      <c r="Y380" s="491"/>
      <c r="Z380" s="491"/>
      <c r="AA380" s="491"/>
      <c r="AB380" s="491"/>
      <c r="AC380" s="491"/>
      <c r="AD380" s="491"/>
      <c r="AE380" s="491"/>
      <c r="AF380" s="491"/>
      <c r="AG380" s="491"/>
      <c r="AH380" s="491"/>
      <c r="AI380" s="491"/>
      <c r="AJ380" s="491"/>
      <c r="AK380" s="491"/>
      <c r="AL380" s="491"/>
      <c r="AM380" s="491"/>
      <c r="AN380" s="491"/>
      <c r="AO380" s="491"/>
      <c r="AP380" s="491"/>
    </row>
    <row r="381" spans="25:42">
      <c r="Y381" s="491"/>
      <c r="Z381" s="491"/>
      <c r="AA381" s="491"/>
      <c r="AB381" s="491"/>
      <c r="AC381" s="491"/>
      <c r="AD381" s="491"/>
      <c r="AE381" s="491"/>
      <c r="AF381" s="491"/>
      <c r="AG381" s="491"/>
      <c r="AH381" s="491"/>
      <c r="AI381" s="491"/>
      <c r="AJ381" s="491"/>
      <c r="AK381" s="491"/>
      <c r="AL381" s="491"/>
      <c r="AM381" s="491"/>
      <c r="AN381" s="491"/>
      <c r="AO381" s="491"/>
      <c r="AP381" s="491"/>
    </row>
    <row r="382" spans="25:42">
      <c r="Y382" s="491"/>
      <c r="Z382" s="491"/>
      <c r="AA382" s="491"/>
      <c r="AB382" s="491"/>
      <c r="AC382" s="491"/>
      <c r="AD382" s="491"/>
      <c r="AE382" s="491"/>
      <c r="AF382" s="491"/>
      <c r="AG382" s="491"/>
      <c r="AH382" s="491"/>
      <c r="AI382" s="491"/>
      <c r="AJ382" s="491"/>
      <c r="AK382" s="491"/>
      <c r="AL382" s="491"/>
      <c r="AM382" s="491"/>
      <c r="AN382" s="491"/>
      <c r="AO382" s="491"/>
      <c r="AP382" s="491"/>
    </row>
    <row r="383" spans="25:42">
      <c r="Y383" s="491"/>
      <c r="Z383" s="491"/>
      <c r="AA383" s="491"/>
      <c r="AB383" s="491"/>
      <c r="AC383" s="491"/>
      <c r="AD383" s="491"/>
      <c r="AE383" s="491"/>
      <c r="AF383" s="491"/>
      <c r="AG383" s="491"/>
      <c r="AH383" s="491"/>
      <c r="AI383" s="491"/>
      <c r="AJ383" s="491"/>
      <c r="AK383" s="491"/>
      <c r="AL383" s="491"/>
      <c r="AM383" s="491"/>
      <c r="AN383" s="491"/>
      <c r="AO383" s="491"/>
      <c r="AP383" s="491"/>
    </row>
    <row r="384" spans="25:42">
      <c r="Y384" s="491"/>
      <c r="Z384" s="491"/>
      <c r="AA384" s="491"/>
      <c r="AB384" s="491"/>
      <c r="AC384" s="491"/>
      <c r="AD384" s="491"/>
      <c r="AE384" s="491"/>
      <c r="AF384" s="491"/>
      <c r="AG384" s="491"/>
      <c r="AH384" s="491"/>
      <c r="AI384" s="491"/>
      <c r="AJ384" s="491"/>
      <c r="AK384" s="491"/>
      <c r="AL384" s="491"/>
      <c r="AM384" s="491"/>
      <c r="AN384" s="491"/>
      <c r="AO384" s="491"/>
      <c r="AP384" s="491"/>
    </row>
    <row r="385" spans="25:42">
      <c r="Y385" s="491"/>
      <c r="Z385" s="491"/>
      <c r="AA385" s="491"/>
      <c r="AB385" s="491"/>
      <c r="AC385" s="491"/>
      <c r="AD385" s="491"/>
      <c r="AE385" s="491"/>
      <c r="AF385" s="491"/>
      <c r="AG385" s="491"/>
      <c r="AH385" s="491"/>
      <c r="AI385" s="491"/>
      <c r="AJ385" s="491"/>
      <c r="AK385" s="491"/>
      <c r="AL385" s="491"/>
      <c r="AM385" s="491"/>
      <c r="AN385" s="491"/>
      <c r="AO385" s="491"/>
      <c r="AP385" s="491"/>
    </row>
    <row r="386" spans="25:42">
      <c r="Y386" s="491"/>
      <c r="Z386" s="491"/>
      <c r="AA386" s="491"/>
      <c r="AB386" s="491"/>
      <c r="AC386" s="491"/>
      <c r="AD386" s="491"/>
      <c r="AE386" s="491"/>
      <c r="AF386" s="491"/>
      <c r="AG386" s="491"/>
      <c r="AH386" s="491"/>
      <c r="AI386" s="491"/>
      <c r="AJ386" s="491"/>
      <c r="AK386" s="491"/>
      <c r="AL386" s="491"/>
      <c r="AM386" s="491"/>
      <c r="AN386" s="491"/>
      <c r="AO386" s="491"/>
      <c r="AP386" s="491"/>
    </row>
    <row r="387" spans="25:42">
      <c r="Y387" s="491"/>
      <c r="Z387" s="491"/>
      <c r="AA387" s="491"/>
      <c r="AB387" s="491"/>
      <c r="AC387" s="491"/>
      <c r="AD387" s="491"/>
      <c r="AE387" s="491"/>
      <c r="AF387" s="491"/>
      <c r="AG387" s="491"/>
      <c r="AH387" s="491"/>
      <c r="AI387" s="491"/>
      <c r="AJ387" s="491"/>
      <c r="AK387" s="491"/>
      <c r="AL387" s="491"/>
      <c r="AM387" s="491"/>
      <c r="AN387" s="491"/>
      <c r="AO387" s="491"/>
      <c r="AP387" s="491"/>
    </row>
    <row r="388" spans="25:42">
      <c r="Y388" s="491"/>
      <c r="Z388" s="491"/>
      <c r="AA388" s="491"/>
      <c r="AB388" s="491"/>
      <c r="AC388" s="491"/>
      <c r="AD388" s="491"/>
      <c r="AE388" s="491"/>
      <c r="AF388" s="491"/>
      <c r="AG388" s="491"/>
      <c r="AH388" s="491"/>
      <c r="AI388" s="491"/>
      <c r="AJ388" s="491"/>
      <c r="AK388" s="491"/>
      <c r="AL388" s="491"/>
      <c r="AM388" s="491"/>
      <c r="AN388" s="491"/>
      <c r="AO388" s="491"/>
      <c r="AP388" s="491"/>
    </row>
    <row r="389" spans="25:42">
      <c r="Y389" s="491"/>
      <c r="Z389" s="491"/>
      <c r="AA389" s="491"/>
      <c r="AB389" s="491"/>
      <c r="AC389" s="491"/>
      <c r="AD389" s="491"/>
      <c r="AE389" s="491"/>
      <c r="AF389" s="491"/>
      <c r="AG389" s="491"/>
      <c r="AH389" s="491"/>
      <c r="AI389" s="491"/>
      <c r="AJ389" s="491"/>
      <c r="AK389" s="491"/>
      <c r="AL389" s="491"/>
      <c r="AM389" s="491"/>
      <c r="AN389" s="491"/>
      <c r="AO389" s="491"/>
      <c r="AP389" s="491"/>
    </row>
    <row r="390" spans="25:42">
      <c r="Y390" s="491"/>
      <c r="Z390" s="491"/>
      <c r="AA390" s="491"/>
      <c r="AB390" s="491"/>
      <c r="AC390" s="491"/>
      <c r="AD390" s="491"/>
      <c r="AE390" s="491"/>
      <c r="AF390" s="491"/>
      <c r="AG390" s="491"/>
      <c r="AH390" s="491"/>
      <c r="AI390" s="491"/>
      <c r="AJ390" s="491"/>
      <c r="AK390" s="491"/>
      <c r="AL390" s="491"/>
      <c r="AM390" s="491"/>
      <c r="AN390" s="491"/>
      <c r="AO390" s="491"/>
      <c r="AP390" s="491"/>
    </row>
    <row r="391" spans="25:42">
      <c r="Y391" s="491"/>
      <c r="Z391" s="491"/>
      <c r="AA391" s="491"/>
      <c r="AB391" s="491"/>
      <c r="AC391" s="491"/>
      <c r="AD391" s="491"/>
      <c r="AE391" s="491"/>
      <c r="AF391" s="491"/>
      <c r="AG391" s="491"/>
      <c r="AH391" s="491"/>
      <c r="AI391" s="491"/>
      <c r="AJ391" s="491"/>
      <c r="AK391" s="491"/>
      <c r="AL391" s="491"/>
      <c r="AM391" s="491"/>
      <c r="AN391" s="491"/>
      <c r="AO391" s="491"/>
      <c r="AP391" s="491"/>
    </row>
    <row r="392" spans="25:42">
      <c r="Y392" s="491"/>
      <c r="Z392" s="491"/>
      <c r="AA392" s="491"/>
      <c r="AB392" s="491"/>
      <c r="AC392" s="491"/>
      <c r="AD392" s="491"/>
      <c r="AE392" s="491"/>
      <c r="AF392" s="491"/>
      <c r="AG392" s="491"/>
      <c r="AH392" s="491"/>
      <c r="AI392" s="491"/>
      <c r="AJ392" s="491"/>
      <c r="AK392" s="491"/>
      <c r="AL392" s="491"/>
      <c r="AM392" s="491"/>
      <c r="AN392" s="491"/>
      <c r="AO392" s="491"/>
      <c r="AP392" s="491"/>
    </row>
    <row r="393" spans="25:42">
      <c r="Y393" s="491"/>
      <c r="Z393" s="491"/>
      <c r="AA393" s="491"/>
      <c r="AB393" s="491"/>
      <c r="AC393" s="491"/>
      <c r="AD393" s="491"/>
      <c r="AE393" s="491"/>
      <c r="AF393" s="491"/>
      <c r="AG393" s="491"/>
      <c r="AH393" s="491"/>
      <c r="AI393" s="491"/>
      <c r="AJ393" s="491"/>
      <c r="AK393" s="491"/>
      <c r="AL393" s="491"/>
      <c r="AM393" s="491"/>
      <c r="AN393" s="491"/>
      <c r="AO393" s="491"/>
      <c r="AP393" s="491"/>
    </row>
    <row r="394" spans="25:42">
      <c r="Y394" s="491"/>
      <c r="Z394" s="491"/>
      <c r="AA394" s="491"/>
      <c r="AB394" s="491"/>
      <c r="AC394" s="491"/>
      <c r="AD394" s="491"/>
      <c r="AE394" s="491"/>
      <c r="AF394" s="491"/>
      <c r="AG394" s="491"/>
      <c r="AH394" s="491"/>
      <c r="AI394" s="491"/>
      <c r="AJ394" s="491"/>
      <c r="AK394" s="491"/>
      <c r="AL394" s="491"/>
      <c r="AM394" s="491"/>
      <c r="AN394" s="491"/>
      <c r="AO394" s="491"/>
      <c r="AP394" s="491"/>
    </row>
    <row r="395" spans="25:42">
      <c r="Y395" s="491"/>
      <c r="Z395" s="491"/>
      <c r="AA395" s="491"/>
      <c r="AB395" s="491"/>
      <c r="AC395" s="491"/>
      <c r="AD395" s="491"/>
      <c r="AE395" s="491"/>
      <c r="AF395" s="491"/>
      <c r="AG395" s="491"/>
      <c r="AH395" s="491"/>
      <c r="AI395" s="491"/>
      <c r="AJ395" s="491"/>
      <c r="AK395" s="491"/>
      <c r="AL395" s="491"/>
      <c r="AM395" s="491"/>
      <c r="AN395" s="491"/>
      <c r="AO395" s="491"/>
      <c r="AP395" s="491"/>
    </row>
    <row r="396" spans="25:42">
      <c r="Y396" s="491"/>
      <c r="Z396" s="491"/>
      <c r="AA396" s="491"/>
      <c r="AB396" s="491"/>
      <c r="AC396" s="491"/>
      <c r="AD396" s="491"/>
      <c r="AE396" s="491"/>
      <c r="AF396" s="491"/>
      <c r="AG396" s="491"/>
      <c r="AH396" s="491"/>
      <c r="AI396" s="491"/>
      <c r="AJ396" s="491"/>
      <c r="AK396" s="491"/>
      <c r="AL396" s="491"/>
      <c r="AM396" s="491"/>
      <c r="AN396" s="491"/>
      <c r="AO396" s="491"/>
      <c r="AP396" s="491"/>
    </row>
    <row r="397" spans="25:42">
      <c r="Y397" s="491"/>
      <c r="Z397" s="491"/>
      <c r="AA397" s="491"/>
      <c r="AB397" s="491"/>
      <c r="AC397" s="491"/>
      <c r="AD397" s="491"/>
      <c r="AE397" s="491"/>
      <c r="AF397" s="491"/>
      <c r="AG397" s="491"/>
      <c r="AH397" s="491"/>
      <c r="AI397" s="491"/>
      <c r="AJ397" s="491"/>
      <c r="AK397" s="491"/>
      <c r="AL397" s="491"/>
      <c r="AM397" s="491"/>
      <c r="AN397" s="491"/>
      <c r="AO397" s="491"/>
      <c r="AP397" s="491"/>
    </row>
    <row r="398" spans="25:42">
      <c r="Y398" s="491"/>
      <c r="Z398" s="491"/>
      <c r="AA398" s="491"/>
      <c r="AB398" s="491"/>
      <c r="AC398" s="491"/>
      <c r="AD398" s="491"/>
      <c r="AE398" s="491"/>
      <c r="AF398" s="491"/>
      <c r="AG398" s="491"/>
      <c r="AH398" s="491"/>
      <c r="AI398" s="491"/>
      <c r="AJ398" s="491"/>
      <c r="AK398" s="491"/>
      <c r="AL398" s="491"/>
      <c r="AM398" s="491"/>
      <c r="AN398" s="491"/>
      <c r="AO398" s="491"/>
      <c r="AP398" s="491"/>
    </row>
    <row r="399" spans="25:42">
      <c r="Y399" s="491"/>
      <c r="Z399" s="491"/>
      <c r="AA399" s="491"/>
      <c r="AB399" s="491"/>
      <c r="AC399" s="491"/>
      <c r="AD399" s="491"/>
      <c r="AE399" s="491"/>
      <c r="AF399" s="491"/>
      <c r="AG399" s="491"/>
      <c r="AH399" s="491"/>
      <c r="AI399" s="491"/>
      <c r="AJ399" s="491"/>
      <c r="AK399" s="491"/>
      <c r="AL399" s="491"/>
      <c r="AM399" s="491"/>
      <c r="AN399" s="491"/>
      <c r="AO399" s="491"/>
      <c r="AP399" s="491"/>
    </row>
    <row r="400" spans="25:42">
      <c r="Y400" s="491"/>
      <c r="Z400" s="491"/>
      <c r="AA400" s="491"/>
      <c r="AB400" s="491"/>
      <c r="AC400" s="491"/>
      <c r="AD400" s="491"/>
      <c r="AE400" s="491"/>
      <c r="AF400" s="491"/>
      <c r="AG400" s="491"/>
      <c r="AH400" s="491"/>
      <c r="AI400" s="491"/>
      <c r="AJ400" s="491"/>
      <c r="AK400" s="491"/>
      <c r="AL400" s="491"/>
      <c r="AM400" s="491"/>
      <c r="AN400" s="491"/>
      <c r="AO400" s="491"/>
      <c r="AP400" s="491"/>
    </row>
    <row r="401" spans="25:42">
      <c r="Y401" s="491"/>
      <c r="Z401" s="491"/>
      <c r="AA401" s="491"/>
      <c r="AB401" s="491"/>
      <c r="AC401" s="491"/>
      <c r="AD401" s="491"/>
      <c r="AE401" s="491"/>
      <c r="AF401" s="491"/>
      <c r="AG401" s="491"/>
      <c r="AH401" s="491"/>
      <c r="AI401" s="491"/>
      <c r="AJ401" s="491"/>
      <c r="AK401" s="491"/>
      <c r="AL401" s="491"/>
      <c r="AM401" s="491"/>
      <c r="AN401" s="491"/>
      <c r="AO401" s="491"/>
      <c r="AP401" s="491"/>
    </row>
    <row r="402" spans="25:42">
      <c r="Y402" s="491"/>
      <c r="Z402" s="491"/>
      <c r="AA402" s="491"/>
      <c r="AB402" s="491"/>
      <c r="AC402" s="491"/>
      <c r="AD402" s="491"/>
      <c r="AE402" s="491"/>
      <c r="AF402" s="491"/>
      <c r="AG402" s="491"/>
      <c r="AH402" s="491"/>
      <c r="AI402" s="491"/>
      <c r="AJ402" s="491"/>
      <c r="AK402" s="491"/>
      <c r="AL402" s="491"/>
      <c r="AM402" s="491"/>
      <c r="AN402" s="491"/>
      <c r="AO402" s="491"/>
      <c r="AP402" s="491"/>
    </row>
    <row r="403" spans="25:42">
      <c r="Y403" s="491"/>
      <c r="Z403" s="491"/>
      <c r="AA403" s="491"/>
      <c r="AB403" s="491"/>
      <c r="AC403" s="491"/>
      <c r="AD403" s="491"/>
      <c r="AE403" s="491"/>
      <c r="AF403" s="491"/>
      <c r="AG403" s="491"/>
      <c r="AH403" s="491"/>
      <c r="AI403" s="491"/>
      <c r="AJ403" s="491"/>
      <c r="AK403" s="491"/>
      <c r="AL403" s="491"/>
      <c r="AM403" s="491"/>
      <c r="AN403" s="491"/>
      <c r="AO403" s="491"/>
      <c r="AP403" s="491"/>
    </row>
    <row r="404" spans="25:42">
      <c r="Y404" s="491"/>
      <c r="Z404" s="491"/>
      <c r="AA404" s="491"/>
      <c r="AB404" s="491"/>
      <c r="AC404" s="491"/>
      <c r="AD404" s="491"/>
      <c r="AE404" s="491"/>
      <c r="AF404" s="491"/>
      <c r="AG404" s="491"/>
      <c r="AH404" s="491"/>
      <c r="AI404" s="491"/>
      <c r="AJ404" s="491"/>
      <c r="AK404" s="491"/>
      <c r="AL404" s="491"/>
      <c r="AM404" s="491"/>
      <c r="AN404" s="491"/>
      <c r="AO404" s="491"/>
      <c r="AP404" s="491"/>
    </row>
    <row r="405" spans="25:42">
      <c r="Y405" s="491"/>
      <c r="Z405" s="491"/>
      <c r="AA405" s="491"/>
      <c r="AB405" s="491"/>
      <c r="AC405" s="491"/>
      <c r="AD405" s="491"/>
      <c r="AE405" s="491"/>
      <c r="AF405" s="491"/>
      <c r="AG405" s="491"/>
      <c r="AH405" s="491"/>
      <c r="AI405" s="491"/>
      <c r="AJ405" s="491"/>
      <c r="AK405" s="491"/>
      <c r="AL405" s="491"/>
      <c r="AM405" s="491"/>
      <c r="AN405" s="491"/>
      <c r="AO405" s="491"/>
      <c r="AP405" s="491"/>
    </row>
    <row r="406" spans="25:42">
      <c r="Y406" s="491"/>
      <c r="Z406" s="491"/>
      <c r="AA406" s="491"/>
      <c r="AB406" s="491"/>
      <c r="AC406" s="491"/>
      <c r="AD406" s="491"/>
      <c r="AE406" s="491"/>
      <c r="AF406" s="491"/>
      <c r="AG406" s="491"/>
      <c r="AH406" s="491"/>
      <c r="AI406" s="491"/>
      <c r="AJ406" s="491"/>
      <c r="AK406" s="491"/>
      <c r="AL406" s="491"/>
      <c r="AM406" s="491"/>
      <c r="AN406" s="491"/>
      <c r="AO406" s="491"/>
      <c r="AP406" s="491"/>
    </row>
    <row r="407" spans="25:42">
      <c r="Y407" s="491"/>
      <c r="Z407" s="491"/>
      <c r="AA407" s="491"/>
      <c r="AB407" s="491"/>
      <c r="AC407" s="491"/>
      <c r="AD407" s="491"/>
      <c r="AE407" s="491"/>
      <c r="AF407" s="491"/>
      <c r="AG407" s="491"/>
      <c r="AH407" s="491"/>
      <c r="AI407" s="491"/>
      <c r="AJ407" s="491"/>
      <c r="AK407" s="491"/>
      <c r="AL407" s="491"/>
      <c r="AM407" s="491"/>
      <c r="AN407" s="491"/>
      <c r="AO407" s="491"/>
      <c r="AP407" s="491"/>
    </row>
    <row r="408" spans="25:42">
      <c r="Y408" s="491"/>
      <c r="Z408" s="491"/>
      <c r="AA408" s="491"/>
      <c r="AB408" s="491"/>
      <c r="AC408" s="491"/>
      <c r="AD408" s="491"/>
      <c r="AE408" s="491"/>
      <c r="AF408" s="491"/>
      <c r="AG408" s="491"/>
      <c r="AH408" s="491"/>
      <c r="AI408" s="491"/>
      <c r="AJ408" s="491"/>
      <c r="AK408" s="491"/>
      <c r="AL408" s="491"/>
      <c r="AM408" s="491"/>
      <c r="AN408" s="491"/>
      <c r="AO408" s="491"/>
      <c r="AP408" s="491"/>
    </row>
    <row r="409" spans="25:42">
      <c r="Y409" s="491"/>
      <c r="Z409" s="491"/>
      <c r="AA409" s="491"/>
      <c r="AB409" s="491"/>
      <c r="AC409" s="491"/>
      <c r="AD409" s="491"/>
      <c r="AE409" s="491"/>
      <c r="AF409" s="491"/>
      <c r="AG409" s="491"/>
      <c r="AH409" s="491"/>
      <c r="AI409" s="491"/>
      <c r="AJ409" s="491"/>
      <c r="AK409" s="491"/>
      <c r="AL409" s="491"/>
      <c r="AM409" s="491"/>
      <c r="AN409" s="491"/>
      <c r="AO409" s="491"/>
      <c r="AP409" s="491"/>
    </row>
    <row r="410" spans="25:42">
      <c r="Y410" s="491"/>
      <c r="Z410" s="491"/>
      <c r="AA410" s="491"/>
      <c r="AB410" s="491"/>
      <c r="AC410" s="491"/>
      <c r="AD410" s="491"/>
      <c r="AE410" s="491"/>
      <c r="AF410" s="491"/>
      <c r="AG410" s="491"/>
      <c r="AH410" s="491"/>
      <c r="AI410" s="491"/>
      <c r="AJ410" s="491"/>
      <c r="AK410" s="491"/>
      <c r="AL410" s="491"/>
      <c r="AM410" s="491"/>
      <c r="AN410" s="491"/>
      <c r="AO410" s="491"/>
      <c r="AP410" s="491"/>
    </row>
    <row r="411" spans="25:42">
      <c r="Y411" s="491"/>
      <c r="Z411" s="491"/>
      <c r="AA411" s="491"/>
      <c r="AB411" s="491"/>
      <c r="AC411" s="491"/>
      <c r="AD411" s="491"/>
      <c r="AE411" s="491"/>
      <c r="AF411" s="491"/>
      <c r="AG411" s="491"/>
      <c r="AH411" s="491"/>
      <c r="AI411" s="491"/>
      <c r="AJ411" s="491"/>
      <c r="AK411" s="491"/>
      <c r="AL411" s="491"/>
      <c r="AM411" s="491"/>
      <c r="AN411" s="491"/>
      <c r="AO411" s="491"/>
      <c r="AP411" s="491"/>
    </row>
    <row r="412" spans="25:42">
      <c r="Y412" s="491"/>
      <c r="Z412" s="491"/>
      <c r="AA412" s="491"/>
      <c r="AB412" s="491"/>
      <c r="AC412" s="491"/>
      <c r="AD412" s="491"/>
      <c r="AE412" s="491"/>
      <c r="AF412" s="491"/>
      <c r="AG412" s="491"/>
      <c r="AH412" s="491"/>
      <c r="AI412" s="491"/>
      <c r="AJ412" s="491"/>
      <c r="AK412" s="491"/>
      <c r="AL412" s="491"/>
      <c r="AM412" s="491"/>
      <c r="AN412" s="491"/>
      <c r="AO412" s="491"/>
      <c r="AP412" s="491"/>
    </row>
    <row r="413" spans="25:42">
      <c r="Y413" s="491"/>
      <c r="Z413" s="491"/>
      <c r="AA413" s="491"/>
      <c r="AB413" s="491"/>
      <c r="AC413" s="491"/>
      <c r="AD413" s="491"/>
      <c r="AE413" s="491"/>
      <c r="AF413" s="491"/>
      <c r="AG413" s="491"/>
      <c r="AH413" s="491"/>
      <c r="AI413" s="491"/>
      <c r="AJ413" s="491"/>
      <c r="AK413" s="491"/>
      <c r="AL413" s="491"/>
      <c r="AM413" s="491"/>
      <c r="AN413" s="491"/>
      <c r="AO413" s="491"/>
      <c r="AP413" s="491"/>
    </row>
    <row r="414" spans="25:42">
      <c r="Y414" s="491"/>
      <c r="Z414" s="491"/>
      <c r="AA414" s="491"/>
      <c r="AB414" s="491"/>
      <c r="AC414" s="491"/>
      <c r="AD414" s="491"/>
      <c r="AE414" s="491"/>
      <c r="AF414" s="491"/>
      <c r="AG414" s="491"/>
      <c r="AH414" s="491"/>
      <c r="AI414" s="491"/>
      <c r="AJ414" s="491"/>
      <c r="AK414" s="491"/>
      <c r="AL414" s="491"/>
      <c r="AM414" s="491"/>
      <c r="AN414" s="491"/>
      <c r="AO414" s="491"/>
      <c r="AP414" s="491"/>
    </row>
    <row r="415" spans="25:42">
      <c r="Y415" s="491"/>
      <c r="Z415" s="491"/>
      <c r="AA415" s="491"/>
      <c r="AB415" s="491"/>
      <c r="AC415" s="491"/>
      <c r="AD415" s="491"/>
      <c r="AE415" s="491"/>
      <c r="AF415" s="491"/>
      <c r="AG415" s="491"/>
      <c r="AH415" s="491"/>
      <c r="AI415" s="491"/>
      <c r="AJ415" s="491"/>
      <c r="AK415" s="491"/>
      <c r="AL415" s="491"/>
      <c r="AM415" s="491"/>
      <c r="AN415" s="491"/>
      <c r="AO415" s="491"/>
      <c r="AP415" s="491"/>
    </row>
    <row r="416" spans="25:42">
      <c r="Y416" s="491"/>
      <c r="Z416" s="491"/>
      <c r="AA416" s="491"/>
      <c r="AB416" s="491"/>
      <c r="AC416" s="491"/>
      <c r="AD416" s="491"/>
      <c r="AE416" s="491"/>
      <c r="AF416" s="491"/>
      <c r="AG416" s="491"/>
      <c r="AH416" s="491"/>
      <c r="AI416" s="491"/>
      <c r="AJ416" s="491"/>
      <c r="AK416" s="491"/>
      <c r="AL416" s="491"/>
      <c r="AM416" s="491"/>
      <c r="AN416" s="491"/>
      <c r="AO416" s="491"/>
      <c r="AP416" s="491"/>
    </row>
    <row r="417" spans="25:42">
      <c r="Y417" s="491"/>
      <c r="Z417" s="491"/>
      <c r="AA417" s="491"/>
      <c r="AB417" s="491"/>
      <c r="AC417" s="491"/>
      <c r="AD417" s="491"/>
      <c r="AE417" s="491"/>
      <c r="AF417" s="491"/>
      <c r="AG417" s="491"/>
      <c r="AH417" s="491"/>
      <c r="AI417" s="491"/>
      <c r="AJ417" s="491"/>
      <c r="AK417" s="491"/>
      <c r="AL417" s="491"/>
      <c r="AM417" s="491"/>
      <c r="AN417" s="491"/>
      <c r="AO417" s="491"/>
      <c r="AP417" s="491"/>
    </row>
    <row r="418" spans="25:42">
      <c r="Y418" s="491"/>
      <c r="Z418" s="491"/>
      <c r="AA418" s="491"/>
      <c r="AB418" s="491"/>
      <c r="AC418" s="491"/>
      <c r="AD418" s="491"/>
      <c r="AE418" s="491"/>
      <c r="AF418" s="491"/>
      <c r="AG418" s="491"/>
      <c r="AH418" s="491"/>
      <c r="AI418" s="491"/>
      <c r="AJ418" s="491"/>
      <c r="AK418" s="491"/>
      <c r="AL418" s="491"/>
      <c r="AM418" s="491"/>
      <c r="AN418" s="491"/>
      <c r="AO418" s="491"/>
      <c r="AP418" s="491"/>
    </row>
    <row r="419" spans="25:42">
      <c r="Y419" s="491"/>
      <c r="Z419" s="491"/>
      <c r="AA419" s="491"/>
      <c r="AB419" s="491"/>
      <c r="AC419" s="491"/>
      <c r="AD419" s="491"/>
      <c r="AE419" s="491"/>
      <c r="AF419" s="491"/>
      <c r="AG419" s="491"/>
      <c r="AH419" s="491"/>
      <c r="AI419" s="491"/>
      <c r="AJ419" s="491"/>
      <c r="AK419" s="491"/>
      <c r="AL419" s="491"/>
      <c r="AM419" s="491"/>
      <c r="AN419" s="491"/>
      <c r="AO419" s="491"/>
      <c r="AP419" s="491"/>
    </row>
    <row r="420" spans="25:42">
      <c r="Y420" s="491"/>
      <c r="Z420" s="491"/>
      <c r="AA420" s="491"/>
      <c r="AB420" s="491"/>
      <c r="AC420" s="491"/>
      <c r="AD420" s="491"/>
      <c r="AE420" s="491"/>
      <c r="AF420" s="491"/>
      <c r="AG420" s="491"/>
      <c r="AH420" s="491"/>
      <c r="AI420" s="491"/>
      <c r="AJ420" s="491"/>
      <c r="AK420" s="491"/>
      <c r="AL420" s="491"/>
      <c r="AM420" s="491"/>
      <c r="AN420" s="491"/>
      <c r="AO420" s="491"/>
      <c r="AP420" s="491"/>
    </row>
    <row r="421" spans="25:42">
      <c r="Y421" s="491"/>
      <c r="Z421" s="491"/>
      <c r="AA421" s="491"/>
      <c r="AB421" s="491"/>
      <c r="AC421" s="491"/>
      <c r="AD421" s="491"/>
      <c r="AE421" s="491"/>
      <c r="AF421" s="491"/>
      <c r="AG421" s="491"/>
      <c r="AH421" s="491"/>
      <c r="AI421" s="491"/>
      <c r="AJ421" s="491"/>
      <c r="AK421" s="491"/>
      <c r="AL421" s="491"/>
      <c r="AM421" s="491"/>
      <c r="AN421" s="491"/>
      <c r="AO421" s="491"/>
      <c r="AP421" s="491"/>
    </row>
    <row r="422" spans="25:42">
      <c r="Y422" s="491"/>
      <c r="Z422" s="491"/>
      <c r="AA422" s="491"/>
      <c r="AB422" s="491"/>
      <c r="AC422" s="491"/>
      <c r="AD422" s="491"/>
      <c r="AE422" s="491"/>
      <c r="AF422" s="491"/>
      <c r="AG422" s="491"/>
      <c r="AH422" s="491"/>
      <c r="AI422" s="491"/>
      <c r="AJ422" s="491"/>
      <c r="AK422" s="491"/>
      <c r="AL422" s="491"/>
      <c r="AM422" s="491"/>
      <c r="AN422" s="491"/>
      <c r="AO422" s="491"/>
      <c r="AP422" s="491"/>
    </row>
    <row r="423" spans="25:42">
      <c r="Y423" s="491"/>
      <c r="Z423" s="491"/>
      <c r="AA423" s="491"/>
      <c r="AB423" s="491"/>
      <c r="AC423" s="491"/>
      <c r="AD423" s="491"/>
      <c r="AE423" s="491"/>
      <c r="AF423" s="491"/>
      <c r="AG423" s="491"/>
      <c r="AH423" s="491"/>
      <c r="AI423" s="491"/>
      <c r="AJ423" s="491"/>
      <c r="AK423" s="491"/>
      <c r="AL423" s="491"/>
      <c r="AM423" s="491"/>
      <c r="AN423" s="491"/>
      <c r="AO423" s="491"/>
      <c r="AP423" s="491"/>
    </row>
    <row r="424" spans="25:42">
      <c r="Y424" s="491"/>
      <c r="Z424" s="491"/>
      <c r="AA424" s="491"/>
      <c r="AB424" s="491"/>
      <c r="AC424" s="491"/>
      <c r="AD424" s="491"/>
      <c r="AE424" s="491"/>
      <c r="AF424" s="491"/>
      <c r="AG424" s="491"/>
      <c r="AH424" s="491"/>
      <c r="AI424" s="491"/>
      <c r="AJ424" s="491"/>
      <c r="AK424" s="491"/>
      <c r="AL424" s="491"/>
      <c r="AM424" s="491"/>
      <c r="AN424" s="491"/>
      <c r="AO424" s="491"/>
      <c r="AP424" s="491"/>
    </row>
    <row r="425" spans="25:42">
      <c r="Y425" s="491"/>
      <c r="Z425" s="491"/>
      <c r="AA425" s="491"/>
      <c r="AB425" s="491"/>
      <c r="AC425" s="491"/>
      <c r="AD425" s="491"/>
      <c r="AE425" s="491"/>
      <c r="AF425" s="491"/>
      <c r="AG425" s="491"/>
      <c r="AH425" s="491"/>
      <c r="AI425" s="491"/>
      <c r="AJ425" s="491"/>
      <c r="AK425" s="491"/>
      <c r="AL425" s="491"/>
      <c r="AM425" s="491"/>
      <c r="AN425" s="491"/>
      <c r="AO425" s="491"/>
      <c r="AP425" s="491"/>
    </row>
    <row r="426" spans="25:42">
      <c r="Y426" s="491"/>
      <c r="Z426" s="491"/>
      <c r="AA426" s="491"/>
      <c r="AB426" s="491"/>
      <c r="AC426" s="491"/>
      <c r="AD426" s="491"/>
      <c r="AE426" s="491"/>
      <c r="AF426" s="491"/>
      <c r="AG426" s="491"/>
      <c r="AH426" s="491"/>
      <c r="AI426" s="491"/>
      <c r="AJ426" s="491"/>
      <c r="AK426" s="491"/>
      <c r="AL426" s="491"/>
      <c r="AM426" s="491"/>
      <c r="AN426" s="491"/>
      <c r="AO426" s="491"/>
      <c r="AP426" s="491"/>
    </row>
    <row r="427" spans="25:42">
      <c r="Y427" s="491"/>
      <c r="Z427" s="491"/>
      <c r="AA427" s="491"/>
      <c r="AB427" s="491"/>
      <c r="AC427" s="491"/>
      <c r="AD427" s="491"/>
      <c r="AE427" s="491"/>
      <c r="AF427" s="491"/>
      <c r="AG427" s="491"/>
      <c r="AH427" s="491"/>
      <c r="AI427" s="491"/>
      <c r="AJ427" s="491"/>
      <c r="AK427" s="491"/>
      <c r="AL427" s="491"/>
      <c r="AM427" s="491"/>
      <c r="AN427" s="491"/>
      <c r="AO427" s="491"/>
      <c r="AP427" s="491"/>
    </row>
    <row r="428" spans="25:42">
      <c r="Y428" s="491"/>
      <c r="Z428" s="491"/>
      <c r="AA428" s="491"/>
      <c r="AB428" s="491"/>
      <c r="AC428" s="491"/>
      <c r="AD428" s="491"/>
      <c r="AE428" s="491"/>
      <c r="AF428" s="491"/>
      <c r="AG428" s="491"/>
      <c r="AH428" s="491"/>
      <c r="AI428" s="491"/>
      <c r="AJ428" s="491"/>
      <c r="AK428" s="491"/>
      <c r="AL428" s="491"/>
      <c r="AM428" s="491"/>
      <c r="AN428" s="491"/>
      <c r="AO428" s="491"/>
      <c r="AP428" s="491"/>
    </row>
    <row r="429" spans="25:42">
      <c r="Y429" s="491"/>
      <c r="Z429" s="491"/>
      <c r="AA429" s="491"/>
      <c r="AB429" s="491"/>
      <c r="AC429" s="491"/>
      <c r="AD429" s="491"/>
      <c r="AE429" s="491"/>
      <c r="AF429" s="491"/>
      <c r="AG429" s="491"/>
      <c r="AH429" s="491"/>
      <c r="AI429" s="491"/>
      <c r="AJ429" s="491"/>
      <c r="AK429" s="491"/>
      <c r="AL429" s="491"/>
      <c r="AM429" s="491"/>
      <c r="AN429" s="491"/>
      <c r="AO429" s="491"/>
      <c r="AP429" s="491"/>
    </row>
    <row r="430" spans="25:42">
      <c r="Y430" s="491"/>
      <c r="Z430" s="491"/>
      <c r="AA430" s="491"/>
      <c r="AB430" s="491"/>
      <c r="AC430" s="491"/>
      <c r="AD430" s="491"/>
      <c r="AE430" s="491"/>
      <c r="AF430" s="491"/>
      <c r="AG430" s="491"/>
      <c r="AH430" s="491"/>
      <c r="AI430" s="491"/>
      <c r="AJ430" s="491"/>
      <c r="AK430" s="491"/>
      <c r="AL430" s="491"/>
      <c r="AM430" s="491"/>
      <c r="AN430" s="491"/>
      <c r="AO430" s="491"/>
      <c r="AP430" s="491"/>
    </row>
    <row r="431" spans="25:42">
      <c r="Y431" s="491"/>
      <c r="Z431" s="491"/>
      <c r="AA431" s="491"/>
      <c r="AB431" s="491"/>
      <c r="AC431" s="491"/>
      <c r="AD431" s="491"/>
      <c r="AE431" s="491"/>
      <c r="AF431" s="491"/>
      <c r="AG431" s="491"/>
      <c r="AH431" s="491"/>
      <c r="AI431" s="491"/>
      <c r="AJ431" s="491"/>
      <c r="AK431" s="491"/>
      <c r="AL431" s="491"/>
      <c r="AM431" s="491"/>
      <c r="AN431" s="491"/>
      <c r="AO431" s="491"/>
      <c r="AP431" s="491"/>
    </row>
    <row r="432" spans="25:42">
      <c r="Y432" s="491"/>
      <c r="Z432" s="491"/>
      <c r="AA432" s="491"/>
      <c r="AB432" s="491"/>
      <c r="AC432" s="491"/>
      <c r="AD432" s="491"/>
      <c r="AE432" s="491"/>
      <c r="AF432" s="491"/>
      <c r="AG432" s="491"/>
      <c r="AH432" s="491"/>
      <c r="AI432" s="491"/>
      <c r="AJ432" s="491"/>
      <c r="AK432" s="491"/>
      <c r="AL432" s="491"/>
      <c r="AM432" s="491"/>
      <c r="AN432" s="491"/>
      <c r="AO432" s="491"/>
      <c r="AP432" s="491"/>
    </row>
    <row r="433" spans="25:42">
      <c r="Y433" s="491"/>
      <c r="Z433" s="491"/>
      <c r="AA433" s="491"/>
      <c r="AB433" s="491"/>
      <c r="AC433" s="491"/>
      <c r="AD433" s="491"/>
      <c r="AE433" s="491"/>
      <c r="AF433" s="491"/>
      <c r="AG433" s="491"/>
      <c r="AH433" s="491"/>
      <c r="AI433" s="491"/>
      <c r="AJ433" s="491"/>
      <c r="AK433" s="491"/>
      <c r="AL433" s="491"/>
      <c r="AM433" s="491"/>
      <c r="AN433" s="491"/>
      <c r="AO433" s="491"/>
      <c r="AP433" s="491"/>
    </row>
    <row r="434" spans="25:42">
      <c r="Y434" s="491"/>
      <c r="Z434" s="491"/>
      <c r="AA434" s="491"/>
      <c r="AB434" s="491"/>
      <c r="AC434" s="491"/>
      <c r="AD434" s="491"/>
      <c r="AE434" s="491"/>
      <c r="AF434" s="491"/>
      <c r="AG434" s="491"/>
      <c r="AH434" s="491"/>
      <c r="AI434" s="491"/>
      <c r="AJ434" s="491"/>
      <c r="AK434" s="491"/>
      <c r="AL434" s="491"/>
      <c r="AM434" s="491"/>
      <c r="AN434" s="491"/>
      <c r="AO434" s="491"/>
      <c r="AP434" s="491"/>
    </row>
    <row r="435" spans="25:42">
      <c r="Y435" s="491"/>
      <c r="Z435" s="491"/>
      <c r="AA435" s="491"/>
      <c r="AB435" s="491"/>
      <c r="AC435" s="491"/>
      <c r="AD435" s="491"/>
      <c r="AE435" s="491"/>
      <c r="AF435" s="491"/>
      <c r="AG435" s="491"/>
      <c r="AH435" s="491"/>
      <c r="AI435" s="491"/>
      <c r="AJ435" s="491"/>
      <c r="AK435" s="491"/>
      <c r="AL435" s="491"/>
      <c r="AM435" s="491"/>
      <c r="AN435" s="491"/>
      <c r="AO435" s="491"/>
      <c r="AP435" s="491"/>
    </row>
    <row r="436" spans="25:42">
      <c r="Y436" s="491"/>
      <c r="Z436" s="491"/>
      <c r="AA436" s="491"/>
      <c r="AB436" s="491"/>
      <c r="AC436" s="491"/>
      <c r="AD436" s="491"/>
      <c r="AE436" s="491"/>
      <c r="AF436" s="491"/>
      <c r="AG436" s="491"/>
      <c r="AH436" s="491"/>
      <c r="AI436" s="491"/>
      <c r="AJ436" s="491"/>
      <c r="AK436" s="491"/>
      <c r="AL436" s="491"/>
      <c r="AM436" s="491"/>
      <c r="AN436" s="491"/>
      <c r="AO436" s="491"/>
      <c r="AP436" s="491"/>
    </row>
    <row r="437" spans="25:42">
      <c r="Y437" s="491"/>
      <c r="Z437" s="491"/>
      <c r="AA437" s="491"/>
      <c r="AB437" s="491"/>
      <c r="AC437" s="491"/>
      <c r="AD437" s="491"/>
      <c r="AE437" s="491"/>
      <c r="AF437" s="491"/>
      <c r="AG437" s="491"/>
      <c r="AH437" s="491"/>
      <c r="AI437" s="491"/>
      <c r="AJ437" s="491"/>
      <c r="AK437" s="491"/>
      <c r="AL437" s="491"/>
      <c r="AM437" s="491"/>
      <c r="AN437" s="491"/>
      <c r="AO437" s="491"/>
      <c r="AP437" s="491"/>
    </row>
    <row r="438" spans="25:42">
      <c r="Y438" s="491"/>
      <c r="Z438" s="491"/>
      <c r="AA438" s="491"/>
      <c r="AB438" s="491"/>
      <c r="AC438" s="491"/>
      <c r="AD438" s="491"/>
      <c r="AE438" s="491"/>
      <c r="AF438" s="491"/>
      <c r="AG438" s="491"/>
      <c r="AH438" s="491"/>
      <c r="AI438" s="491"/>
      <c r="AJ438" s="491"/>
      <c r="AK438" s="491"/>
      <c r="AL438" s="491"/>
      <c r="AM438" s="491"/>
      <c r="AN438" s="491"/>
      <c r="AO438" s="491"/>
      <c r="AP438" s="491"/>
    </row>
    <row r="439" spans="25:42">
      <c r="Y439" s="491"/>
      <c r="Z439" s="491"/>
      <c r="AA439" s="491"/>
      <c r="AB439" s="491"/>
      <c r="AC439" s="491"/>
      <c r="AD439" s="491"/>
      <c r="AE439" s="491"/>
      <c r="AF439" s="491"/>
      <c r="AG439" s="491"/>
      <c r="AH439" s="491"/>
      <c r="AI439" s="491"/>
      <c r="AJ439" s="491"/>
      <c r="AK439" s="491"/>
      <c r="AL439" s="491"/>
      <c r="AM439" s="491"/>
      <c r="AN439" s="491"/>
      <c r="AO439" s="491"/>
      <c r="AP439" s="491"/>
    </row>
    <row r="440" spans="25:42">
      <c r="Y440" s="491"/>
      <c r="Z440" s="491"/>
      <c r="AA440" s="491"/>
      <c r="AB440" s="491"/>
      <c r="AC440" s="491"/>
      <c r="AD440" s="491"/>
      <c r="AE440" s="491"/>
      <c r="AF440" s="491"/>
      <c r="AG440" s="491"/>
      <c r="AH440" s="491"/>
      <c r="AI440" s="491"/>
      <c r="AJ440" s="491"/>
      <c r="AK440" s="491"/>
      <c r="AL440" s="491"/>
      <c r="AM440" s="491"/>
      <c r="AN440" s="491"/>
      <c r="AO440" s="491"/>
      <c r="AP440" s="491"/>
    </row>
    <row r="441" spans="25:42">
      <c r="Y441" s="491"/>
      <c r="Z441" s="491"/>
      <c r="AA441" s="491"/>
      <c r="AB441" s="491"/>
      <c r="AC441" s="491"/>
      <c r="AD441" s="491"/>
      <c r="AE441" s="491"/>
      <c r="AF441" s="491"/>
      <c r="AG441" s="491"/>
      <c r="AH441" s="491"/>
      <c r="AI441" s="491"/>
      <c r="AJ441" s="491"/>
      <c r="AK441" s="491"/>
      <c r="AL441" s="491"/>
      <c r="AM441" s="491"/>
      <c r="AN441" s="491"/>
      <c r="AO441" s="491"/>
      <c r="AP441" s="491"/>
    </row>
    <row r="442" spans="25:42">
      <c r="Y442" s="491"/>
      <c r="Z442" s="491"/>
      <c r="AA442" s="491"/>
      <c r="AB442" s="491"/>
      <c r="AC442" s="491"/>
      <c r="AD442" s="491"/>
      <c r="AE442" s="491"/>
      <c r="AF442" s="491"/>
      <c r="AG442" s="491"/>
      <c r="AH442" s="491"/>
      <c r="AI442" s="491"/>
      <c r="AJ442" s="491"/>
      <c r="AK442" s="491"/>
      <c r="AL442" s="491"/>
      <c r="AM442" s="491"/>
      <c r="AN442" s="491"/>
      <c r="AO442" s="491"/>
      <c r="AP442" s="491"/>
    </row>
    <row r="443" spans="25:42">
      <c r="Y443" s="491"/>
      <c r="Z443" s="491"/>
      <c r="AA443" s="491"/>
      <c r="AB443" s="491"/>
      <c r="AC443" s="491"/>
      <c r="AD443" s="491"/>
      <c r="AE443" s="491"/>
      <c r="AF443" s="491"/>
      <c r="AG443" s="491"/>
      <c r="AH443" s="491"/>
      <c r="AI443" s="491"/>
      <c r="AJ443" s="491"/>
      <c r="AK443" s="491"/>
      <c r="AL443" s="491"/>
      <c r="AM443" s="491"/>
      <c r="AN443" s="491"/>
      <c r="AO443" s="491"/>
      <c r="AP443" s="491"/>
    </row>
    <row r="444" spans="25:42">
      <c r="Y444" s="491"/>
      <c r="Z444" s="491"/>
      <c r="AA444" s="491"/>
      <c r="AB444" s="491"/>
      <c r="AC444" s="491"/>
      <c r="AD444" s="491"/>
      <c r="AE444" s="491"/>
      <c r="AF444" s="491"/>
      <c r="AG444" s="491"/>
      <c r="AH444" s="491"/>
      <c r="AI444" s="491"/>
      <c r="AJ444" s="491"/>
      <c r="AK444" s="491"/>
      <c r="AL444" s="491"/>
      <c r="AM444" s="491"/>
      <c r="AN444" s="491"/>
      <c r="AO444" s="491"/>
      <c r="AP444" s="491"/>
    </row>
    <row r="445" spans="25:42">
      <c r="Y445" s="491"/>
      <c r="Z445" s="491"/>
      <c r="AA445" s="491"/>
      <c r="AB445" s="491"/>
      <c r="AC445" s="491"/>
      <c r="AD445" s="491"/>
      <c r="AE445" s="491"/>
      <c r="AF445" s="491"/>
      <c r="AG445" s="491"/>
      <c r="AH445" s="491"/>
      <c r="AI445" s="491"/>
      <c r="AJ445" s="491"/>
      <c r="AK445" s="491"/>
      <c r="AL445" s="491"/>
      <c r="AM445" s="491"/>
      <c r="AN445" s="491"/>
      <c r="AO445" s="491"/>
      <c r="AP445" s="491"/>
    </row>
    <row r="446" spans="25:42">
      <c r="Y446" s="491"/>
      <c r="Z446" s="491"/>
      <c r="AA446" s="491"/>
      <c r="AB446" s="491"/>
      <c r="AC446" s="491"/>
      <c r="AD446" s="491"/>
      <c r="AE446" s="491"/>
      <c r="AF446" s="491"/>
      <c r="AG446" s="491"/>
      <c r="AH446" s="491"/>
      <c r="AI446" s="491"/>
      <c r="AJ446" s="491"/>
      <c r="AK446" s="491"/>
      <c r="AL446" s="491"/>
      <c r="AM446" s="491"/>
      <c r="AN446" s="491"/>
      <c r="AO446" s="491"/>
      <c r="AP446" s="491"/>
    </row>
    <row r="447" spans="25:42">
      <c r="Y447" s="491"/>
      <c r="Z447" s="491"/>
      <c r="AA447" s="491"/>
      <c r="AB447" s="491"/>
      <c r="AC447" s="491"/>
      <c r="AD447" s="491"/>
      <c r="AE447" s="491"/>
      <c r="AF447" s="491"/>
      <c r="AG447" s="491"/>
      <c r="AH447" s="491"/>
      <c r="AI447" s="491"/>
      <c r="AJ447" s="491"/>
      <c r="AK447" s="491"/>
      <c r="AL447" s="491"/>
      <c r="AM447" s="491"/>
      <c r="AN447" s="491"/>
      <c r="AO447" s="491"/>
      <c r="AP447" s="491"/>
    </row>
    <row r="448" spans="25:42">
      <c r="Y448" s="491"/>
      <c r="Z448" s="491"/>
      <c r="AA448" s="491"/>
      <c r="AB448" s="491"/>
      <c r="AC448" s="491"/>
      <c r="AD448" s="491"/>
      <c r="AE448" s="491"/>
      <c r="AF448" s="491"/>
      <c r="AG448" s="491"/>
      <c r="AH448" s="491"/>
      <c r="AI448" s="491"/>
      <c r="AJ448" s="491"/>
      <c r="AK448" s="491"/>
      <c r="AL448" s="491"/>
      <c r="AM448" s="491"/>
      <c r="AN448" s="491"/>
      <c r="AO448" s="491"/>
      <c r="AP448" s="491"/>
    </row>
    <row r="449" spans="25:42">
      <c r="Y449" s="491"/>
      <c r="Z449" s="491"/>
      <c r="AA449" s="491"/>
      <c r="AB449" s="491"/>
      <c r="AC449" s="491"/>
      <c r="AD449" s="491"/>
      <c r="AE449" s="491"/>
      <c r="AF449" s="491"/>
      <c r="AG449" s="491"/>
      <c r="AH449" s="491"/>
      <c r="AI449" s="491"/>
      <c r="AJ449" s="491"/>
      <c r="AK449" s="491"/>
      <c r="AL449" s="491"/>
      <c r="AM449" s="491"/>
      <c r="AN449" s="491"/>
      <c r="AO449" s="491"/>
      <c r="AP449" s="491"/>
    </row>
    <row r="450" spans="25:42">
      <c r="Y450" s="491"/>
      <c r="Z450" s="491"/>
      <c r="AA450" s="491"/>
      <c r="AB450" s="491"/>
      <c r="AC450" s="491"/>
      <c r="AD450" s="491"/>
      <c r="AE450" s="491"/>
      <c r="AF450" s="491"/>
      <c r="AG450" s="491"/>
      <c r="AH450" s="491"/>
      <c r="AI450" s="491"/>
      <c r="AJ450" s="491"/>
      <c r="AK450" s="491"/>
      <c r="AL450" s="491"/>
      <c r="AM450" s="491"/>
      <c r="AN450" s="491"/>
      <c r="AO450" s="491"/>
      <c r="AP450" s="491"/>
    </row>
    <row r="451" spans="25:42">
      <c r="Y451" s="491"/>
      <c r="Z451" s="491"/>
      <c r="AA451" s="491"/>
      <c r="AB451" s="491"/>
      <c r="AC451" s="491"/>
      <c r="AD451" s="491"/>
      <c r="AE451" s="491"/>
      <c r="AF451" s="491"/>
      <c r="AG451" s="491"/>
      <c r="AH451" s="491"/>
      <c r="AI451" s="491"/>
      <c r="AJ451" s="491"/>
      <c r="AK451" s="491"/>
      <c r="AL451" s="491"/>
      <c r="AM451" s="491"/>
      <c r="AN451" s="491"/>
      <c r="AO451" s="491"/>
      <c r="AP451" s="491"/>
    </row>
    <row r="452" spans="25:42">
      <c r="Y452" s="491"/>
      <c r="Z452" s="491"/>
      <c r="AA452" s="491"/>
      <c r="AB452" s="491"/>
      <c r="AC452" s="491"/>
      <c r="AD452" s="491"/>
      <c r="AE452" s="491"/>
      <c r="AF452" s="491"/>
      <c r="AG452" s="491"/>
      <c r="AH452" s="491"/>
      <c r="AI452" s="491"/>
      <c r="AJ452" s="491"/>
      <c r="AK452" s="491"/>
      <c r="AL452" s="491"/>
      <c r="AM452" s="491"/>
      <c r="AN452" s="491"/>
      <c r="AO452" s="491"/>
      <c r="AP452" s="491"/>
    </row>
    <row r="453" spans="25:42">
      <c r="Y453" s="491"/>
      <c r="Z453" s="491"/>
      <c r="AA453" s="491"/>
      <c r="AB453" s="491"/>
      <c r="AC453" s="491"/>
      <c r="AD453" s="491"/>
      <c r="AE453" s="491"/>
      <c r="AF453" s="491"/>
      <c r="AG453" s="491"/>
      <c r="AH453" s="491"/>
      <c r="AI453" s="491"/>
      <c r="AJ453" s="491"/>
      <c r="AK453" s="491"/>
      <c r="AL453" s="491"/>
      <c r="AM453" s="491"/>
      <c r="AN453" s="491"/>
      <c r="AO453" s="491"/>
      <c r="AP453" s="491"/>
    </row>
    <row r="454" spans="25:42">
      <c r="Y454" s="491"/>
      <c r="Z454" s="491"/>
      <c r="AA454" s="491"/>
      <c r="AB454" s="491"/>
      <c r="AC454" s="491"/>
      <c r="AD454" s="491"/>
      <c r="AE454" s="491"/>
      <c r="AF454" s="491"/>
      <c r="AG454" s="491"/>
      <c r="AH454" s="491"/>
      <c r="AI454" s="491"/>
      <c r="AJ454" s="491"/>
      <c r="AK454" s="491"/>
      <c r="AL454" s="491"/>
      <c r="AM454" s="491"/>
      <c r="AN454" s="491"/>
      <c r="AO454" s="491"/>
      <c r="AP454" s="491"/>
    </row>
    <row r="455" spans="25:42">
      <c r="Y455" s="491"/>
      <c r="Z455" s="491"/>
      <c r="AA455" s="491"/>
      <c r="AB455" s="491"/>
      <c r="AC455" s="491"/>
      <c r="AD455" s="491"/>
      <c r="AE455" s="491"/>
      <c r="AF455" s="491"/>
      <c r="AG455" s="491"/>
      <c r="AH455" s="491"/>
      <c r="AI455" s="491"/>
      <c r="AJ455" s="491"/>
      <c r="AK455" s="491"/>
      <c r="AL455" s="491"/>
      <c r="AM455" s="491"/>
      <c r="AN455" s="491"/>
      <c r="AO455" s="491"/>
      <c r="AP455" s="491"/>
    </row>
    <row r="456" spans="25:42">
      <c r="Y456" s="491"/>
      <c r="Z456" s="491"/>
      <c r="AA456" s="491"/>
      <c r="AB456" s="491"/>
      <c r="AC456" s="491"/>
      <c r="AD456" s="491"/>
      <c r="AE456" s="491"/>
      <c r="AF456" s="491"/>
      <c r="AG456" s="491"/>
      <c r="AH456" s="491"/>
      <c r="AI456" s="491"/>
      <c r="AJ456" s="491"/>
      <c r="AK456" s="491"/>
      <c r="AL456" s="491"/>
      <c r="AM456" s="491"/>
      <c r="AN456" s="491"/>
      <c r="AO456" s="491"/>
      <c r="AP456" s="491"/>
    </row>
    <row r="457" spans="25:42">
      <c r="Y457" s="491"/>
      <c r="Z457" s="491"/>
      <c r="AA457" s="491"/>
      <c r="AB457" s="491"/>
      <c r="AC457" s="491"/>
      <c r="AD457" s="491"/>
      <c r="AE457" s="491"/>
      <c r="AF457" s="491"/>
      <c r="AG457" s="491"/>
      <c r="AH457" s="491"/>
      <c r="AI457" s="491"/>
      <c r="AJ457" s="491"/>
      <c r="AK457" s="491"/>
      <c r="AL457" s="491"/>
      <c r="AM457" s="491"/>
      <c r="AN457" s="491"/>
      <c r="AO457" s="491"/>
      <c r="AP457" s="491"/>
    </row>
    <row r="458" spans="25:42">
      <c r="Y458" s="491"/>
      <c r="Z458" s="491"/>
      <c r="AA458" s="491"/>
      <c r="AB458" s="491"/>
      <c r="AC458" s="491"/>
      <c r="AD458" s="491"/>
      <c r="AE458" s="491"/>
      <c r="AF458" s="491"/>
      <c r="AG458" s="491"/>
      <c r="AH458" s="491"/>
      <c r="AI458" s="491"/>
      <c r="AJ458" s="491"/>
      <c r="AK458" s="491"/>
      <c r="AL458" s="491"/>
      <c r="AM458" s="491"/>
      <c r="AN458" s="491"/>
      <c r="AO458" s="491"/>
      <c r="AP458" s="491"/>
    </row>
    <row r="459" spans="25:42">
      <c r="Y459" s="491"/>
      <c r="Z459" s="491"/>
      <c r="AA459" s="491"/>
      <c r="AB459" s="491"/>
      <c r="AC459" s="491"/>
      <c r="AD459" s="491"/>
      <c r="AE459" s="491"/>
      <c r="AF459" s="491"/>
      <c r="AG459" s="491"/>
      <c r="AH459" s="491"/>
      <c r="AI459" s="491"/>
      <c r="AJ459" s="491"/>
      <c r="AK459" s="491"/>
      <c r="AL459" s="491"/>
      <c r="AM459" s="491"/>
      <c r="AN459" s="491"/>
      <c r="AO459" s="491"/>
      <c r="AP459" s="491"/>
    </row>
    <row r="460" spans="25:42">
      <c r="Y460" s="491"/>
      <c r="Z460" s="491"/>
      <c r="AA460" s="491"/>
      <c r="AB460" s="491"/>
      <c r="AC460" s="491"/>
      <c r="AD460" s="491"/>
      <c r="AE460" s="491"/>
      <c r="AF460" s="491"/>
      <c r="AG460" s="491"/>
      <c r="AH460" s="491"/>
      <c r="AI460" s="491"/>
      <c r="AJ460" s="491"/>
      <c r="AK460" s="491"/>
      <c r="AL460" s="491"/>
      <c r="AM460" s="491"/>
      <c r="AN460" s="491"/>
      <c r="AO460" s="491"/>
      <c r="AP460" s="491"/>
    </row>
    <row r="461" spans="25:42">
      <c r="Y461" s="491"/>
      <c r="Z461" s="491"/>
      <c r="AA461" s="491"/>
      <c r="AB461" s="491"/>
      <c r="AC461" s="491"/>
      <c r="AD461" s="491"/>
      <c r="AE461" s="491"/>
      <c r="AF461" s="491"/>
      <c r="AG461" s="491"/>
      <c r="AH461" s="491"/>
      <c r="AI461" s="491"/>
      <c r="AJ461" s="491"/>
      <c r="AK461" s="491"/>
      <c r="AL461" s="491"/>
      <c r="AM461" s="491"/>
      <c r="AN461" s="491"/>
      <c r="AO461" s="491"/>
      <c r="AP461" s="491"/>
    </row>
    <row r="462" spans="25:42">
      <c r="Y462" s="491"/>
      <c r="Z462" s="491"/>
      <c r="AA462" s="491"/>
      <c r="AB462" s="491"/>
      <c r="AC462" s="491"/>
      <c r="AD462" s="491"/>
      <c r="AE462" s="491"/>
      <c r="AF462" s="491"/>
      <c r="AG462" s="491"/>
      <c r="AH462" s="491"/>
      <c r="AI462" s="491"/>
      <c r="AJ462" s="491"/>
      <c r="AK462" s="491"/>
      <c r="AL462" s="491"/>
      <c r="AM462" s="491"/>
      <c r="AN462" s="491"/>
      <c r="AO462" s="491"/>
      <c r="AP462" s="491"/>
    </row>
    <row r="463" spans="25:42">
      <c r="Y463" s="491"/>
      <c r="Z463" s="491"/>
      <c r="AA463" s="491"/>
      <c r="AB463" s="491"/>
      <c r="AC463" s="491"/>
      <c r="AD463" s="491"/>
      <c r="AE463" s="491"/>
      <c r="AF463" s="491"/>
      <c r="AG463" s="491"/>
      <c r="AH463" s="491"/>
      <c r="AI463" s="491"/>
      <c r="AJ463" s="491"/>
      <c r="AK463" s="491"/>
      <c r="AL463" s="491"/>
      <c r="AM463" s="491"/>
      <c r="AN463" s="491"/>
      <c r="AO463" s="491"/>
      <c r="AP463" s="491"/>
    </row>
    <row r="464" spans="25:42">
      <c r="Y464" s="491"/>
      <c r="Z464" s="491"/>
      <c r="AA464" s="491"/>
      <c r="AB464" s="491"/>
      <c r="AC464" s="491"/>
      <c r="AD464" s="491"/>
      <c r="AE464" s="491"/>
      <c r="AF464" s="491"/>
      <c r="AG464" s="491"/>
      <c r="AH464" s="491"/>
      <c r="AI464" s="491"/>
      <c r="AJ464" s="491"/>
      <c r="AK464" s="491"/>
      <c r="AL464" s="491"/>
      <c r="AM464" s="491"/>
      <c r="AN464" s="491"/>
      <c r="AO464" s="491"/>
      <c r="AP464" s="491"/>
    </row>
    <row r="465" spans="25:42">
      <c r="Y465" s="491"/>
      <c r="Z465" s="491"/>
      <c r="AA465" s="491"/>
      <c r="AB465" s="491"/>
      <c r="AC465" s="491"/>
      <c r="AD465" s="491"/>
      <c r="AE465" s="491"/>
      <c r="AF465" s="491"/>
      <c r="AG465" s="491"/>
      <c r="AH465" s="491"/>
      <c r="AI465" s="491"/>
      <c r="AJ465" s="491"/>
      <c r="AK465" s="491"/>
      <c r="AL465" s="491"/>
      <c r="AM465" s="491"/>
      <c r="AN465" s="491"/>
      <c r="AO465" s="491"/>
      <c r="AP465" s="491"/>
    </row>
    <row r="466" spans="25:42">
      <c r="Y466" s="491"/>
      <c r="Z466" s="491"/>
      <c r="AA466" s="491"/>
      <c r="AB466" s="491"/>
      <c r="AC466" s="491"/>
      <c r="AD466" s="491"/>
      <c r="AE466" s="491"/>
      <c r="AF466" s="491"/>
      <c r="AG466" s="491"/>
      <c r="AH466" s="491"/>
      <c r="AI466" s="491"/>
      <c r="AJ466" s="491"/>
      <c r="AK466" s="491"/>
      <c r="AL466" s="491"/>
      <c r="AM466" s="491"/>
      <c r="AN466" s="491"/>
      <c r="AO466" s="491"/>
      <c r="AP466" s="491"/>
    </row>
    <row r="467" spans="25:42">
      <c r="Y467" s="491"/>
      <c r="Z467" s="491"/>
      <c r="AA467" s="491"/>
      <c r="AB467" s="491"/>
      <c r="AC467" s="491"/>
      <c r="AD467" s="491"/>
      <c r="AE467" s="491"/>
      <c r="AF467" s="491"/>
      <c r="AG467" s="491"/>
      <c r="AH467" s="491"/>
      <c r="AI467" s="491"/>
      <c r="AJ467" s="491"/>
      <c r="AK467" s="491"/>
      <c r="AL467" s="491"/>
      <c r="AM467" s="491"/>
      <c r="AN467" s="491"/>
      <c r="AO467" s="491"/>
      <c r="AP467" s="491"/>
    </row>
    <row r="468" spans="25:42">
      <c r="Y468" s="491"/>
      <c r="Z468" s="491"/>
      <c r="AA468" s="491"/>
      <c r="AB468" s="491"/>
      <c r="AC468" s="491"/>
      <c r="AD468" s="491"/>
      <c r="AE468" s="491"/>
      <c r="AF468" s="491"/>
      <c r="AG468" s="491"/>
      <c r="AH468" s="491"/>
      <c r="AI468" s="491"/>
      <c r="AJ468" s="491"/>
      <c r="AK468" s="491"/>
      <c r="AL468" s="491"/>
      <c r="AM468" s="491"/>
      <c r="AN468" s="491"/>
      <c r="AO468" s="491"/>
      <c r="AP468" s="491"/>
    </row>
    <row r="469" spans="25:42">
      <c r="Y469" s="491"/>
      <c r="Z469" s="491"/>
      <c r="AA469" s="491"/>
      <c r="AB469" s="491"/>
      <c r="AC469" s="491"/>
      <c r="AD469" s="491"/>
      <c r="AE469" s="491"/>
      <c r="AF469" s="491"/>
      <c r="AG469" s="491"/>
      <c r="AH469" s="491"/>
      <c r="AI469" s="491"/>
      <c r="AJ469" s="491"/>
      <c r="AK469" s="491"/>
      <c r="AL469" s="491"/>
      <c r="AM469" s="491"/>
      <c r="AN469" s="491"/>
      <c r="AO469" s="491"/>
      <c r="AP469" s="491"/>
    </row>
    <row r="470" spans="25:42">
      <c r="Y470" s="491"/>
      <c r="Z470" s="491"/>
      <c r="AA470" s="491"/>
      <c r="AB470" s="491"/>
      <c r="AC470" s="491"/>
      <c r="AD470" s="491"/>
      <c r="AE470" s="491"/>
      <c r="AF470" s="491"/>
      <c r="AG470" s="491"/>
      <c r="AH470" s="491"/>
      <c r="AI470" s="491"/>
      <c r="AJ470" s="491"/>
      <c r="AK470" s="491"/>
      <c r="AL470" s="491"/>
      <c r="AM470" s="491"/>
      <c r="AN470" s="491"/>
      <c r="AO470" s="491"/>
      <c r="AP470" s="491"/>
    </row>
    <row r="471" spans="25:42">
      <c r="Y471" s="491"/>
      <c r="Z471" s="491"/>
      <c r="AA471" s="491"/>
      <c r="AB471" s="491"/>
      <c r="AC471" s="491"/>
      <c r="AD471" s="491"/>
      <c r="AE471" s="491"/>
      <c r="AF471" s="491"/>
      <c r="AG471" s="491"/>
      <c r="AH471" s="491"/>
      <c r="AI471" s="491"/>
      <c r="AJ471" s="491"/>
      <c r="AK471" s="491"/>
      <c r="AL471" s="491"/>
      <c r="AM471" s="491"/>
      <c r="AN471" s="491"/>
      <c r="AO471" s="491"/>
      <c r="AP471" s="491"/>
    </row>
    <row r="472" spans="25:42">
      <c r="Y472" s="491"/>
      <c r="Z472" s="491"/>
      <c r="AA472" s="491"/>
      <c r="AB472" s="491"/>
      <c r="AC472" s="491"/>
      <c r="AD472" s="491"/>
      <c r="AE472" s="491"/>
      <c r="AF472" s="491"/>
      <c r="AG472" s="491"/>
      <c r="AH472" s="491"/>
      <c r="AI472" s="491"/>
      <c r="AJ472" s="491"/>
      <c r="AK472" s="491"/>
      <c r="AL472" s="491"/>
      <c r="AM472" s="491"/>
      <c r="AN472" s="491"/>
      <c r="AO472" s="491"/>
      <c r="AP472" s="491"/>
    </row>
    <row r="473" spans="25:42">
      <c r="Y473" s="491"/>
      <c r="Z473" s="491"/>
      <c r="AA473" s="491"/>
      <c r="AB473" s="491"/>
      <c r="AC473" s="491"/>
      <c r="AD473" s="491"/>
      <c r="AE473" s="491"/>
      <c r="AF473" s="491"/>
      <c r="AG473" s="491"/>
      <c r="AH473" s="491"/>
      <c r="AI473" s="491"/>
      <c r="AJ473" s="491"/>
      <c r="AK473" s="491"/>
      <c r="AL473" s="491"/>
      <c r="AM473" s="491"/>
      <c r="AN473" s="491"/>
      <c r="AO473" s="491"/>
      <c r="AP473" s="491"/>
    </row>
    <row r="474" spans="25:42">
      <c r="Y474" s="491"/>
      <c r="Z474" s="491"/>
      <c r="AA474" s="491"/>
      <c r="AB474" s="491"/>
      <c r="AC474" s="491"/>
      <c r="AD474" s="491"/>
      <c r="AE474" s="491"/>
      <c r="AF474" s="491"/>
      <c r="AG474" s="491"/>
      <c r="AH474" s="491"/>
      <c r="AI474" s="491"/>
      <c r="AJ474" s="491"/>
      <c r="AK474" s="491"/>
      <c r="AL474" s="491"/>
      <c r="AM474" s="491"/>
      <c r="AN474" s="491"/>
      <c r="AO474" s="491"/>
      <c r="AP474" s="491"/>
    </row>
    <row r="475" spans="25:42">
      <c r="Y475" s="491"/>
      <c r="Z475" s="491"/>
      <c r="AA475" s="491"/>
      <c r="AB475" s="491"/>
      <c r="AC475" s="491"/>
      <c r="AD475" s="491"/>
      <c r="AE475" s="491"/>
      <c r="AF475" s="491"/>
      <c r="AG475" s="491"/>
      <c r="AH475" s="491"/>
      <c r="AI475" s="491"/>
      <c r="AJ475" s="491"/>
      <c r="AK475" s="491"/>
      <c r="AL475" s="491"/>
      <c r="AM475" s="491"/>
      <c r="AN475" s="491"/>
      <c r="AO475" s="491"/>
      <c r="AP475" s="491"/>
    </row>
    <row r="476" spans="25:42">
      <c r="Y476" s="491"/>
      <c r="Z476" s="491"/>
      <c r="AA476" s="491"/>
      <c r="AB476" s="491"/>
      <c r="AC476" s="491"/>
      <c r="AD476" s="491"/>
      <c r="AE476" s="491"/>
      <c r="AF476" s="491"/>
      <c r="AG476" s="491"/>
      <c r="AH476" s="491"/>
      <c r="AI476" s="491"/>
      <c r="AJ476" s="491"/>
      <c r="AK476" s="491"/>
      <c r="AL476" s="491"/>
      <c r="AM476" s="491"/>
      <c r="AN476" s="491"/>
      <c r="AO476" s="491"/>
      <c r="AP476" s="491"/>
    </row>
    <row r="477" spans="25:42">
      <c r="Y477" s="491"/>
      <c r="Z477" s="491"/>
      <c r="AA477" s="491"/>
      <c r="AB477" s="491"/>
      <c r="AC477" s="491"/>
      <c r="AD477" s="491"/>
      <c r="AE477" s="491"/>
      <c r="AF477" s="491"/>
      <c r="AG477" s="491"/>
      <c r="AH477" s="491"/>
      <c r="AI477" s="491"/>
      <c r="AJ477" s="491"/>
      <c r="AK477" s="491"/>
      <c r="AL477" s="491"/>
      <c r="AM477" s="491"/>
      <c r="AN477" s="491"/>
      <c r="AO477" s="491"/>
      <c r="AP477" s="491"/>
    </row>
    <row r="478" spans="25:42">
      <c r="Y478" s="491"/>
      <c r="Z478" s="491"/>
      <c r="AA478" s="491"/>
      <c r="AB478" s="491"/>
      <c r="AC478" s="491"/>
      <c r="AD478" s="491"/>
      <c r="AE478" s="491"/>
      <c r="AF478" s="491"/>
      <c r="AG478" s="491"/>
      <c r="AH478" s="491"/>
      <c r="AI478" s="491"/>
      <c r="AJ478" s="491"/>
      <c r="AK478" s="491"/>
      <c r="AL478" s="491"/>
      <c r="AM478" s="491"/>
      <c r="AN478" s="491"/>
      <c r="AO478" s="491"/>
      <c r="AP478" s="491"/>
    </row>
    <row r="479" spans="25:42">
      <c r="Y479" s="491"/>
      <c r="Z479" s="491"/>
      <c r="AA479" s="491"/>
      <c r="AB479" s="491"/>
      <c r="AC479" s="491"/>
      <c r="AD479" s="491"/>
      <c r="AE479" s="491"/>
      <c r="AF479" s="491"/>
      <c r="AG479" s="491"/>
      <c r="AH479" s="491"/>
      <c r="AI479" s="491"/>
      <c r="AJ479" s="491"/>
      <c r="AK479" s="491"/>
      <c r="AL479" s="491"/>
      <c r="AM479" s="491"/>
      <c r="AN479" s="491"/>
      <c r="AO479" s="491"/>
      <c r="AP479" s="491"/>
    </row>
    <row r="480" spans="25:42">
      <c r="Y480" s="491"/>
      <c r="Z480" s="491"/>
      <c r="AA480" s="491"/>
      <c r="AB480" s="491"/>
      <c r="AC480" s="491"/>
      <c r="AD480" s="491"/>
      <c r="AE480" s="491"/>
      <c r="AF480" s="491"/>
      <c r="AG480" s="491"/>
      <c r="AH480" s="491"/>
      <c r="AI480" s="491"/>
      <c r="AJ480" s="491"/>
      <c r="AK480" s="491"/>
      <c r="AL480" s="491"/>
      <c r="AM480" s="491"/>
      <c r="AN480" s="491"/>
      <c r="AO480" s="491"/>
      <c r="AP480" s="491"/>
    </row>
    <row r="481" spans="25:42">
      <c r="Y481" s="491"/>
      <c r="Z481" s="491"/>
      <c r="AA481" s="491"/>
      <c r="AB481" s="491"/>
      <c r="AC481" s="491"/>
      <c r="AD481" s="491"/>
      <c r="AE481" s="491"/>
      <c r="AF481" s="491"/>
      <c r="AG481" s="491"/>
      <c r="AH481" s="491"/>
      <c r="AI481" s="491"/>
      <c r="AJ481" s="491"/>
      <c r="AK481" s="491"/>
      <c r="AL481" s="491"/>
      <c r="AM481" s="491"/>
      <c r="AN481" s="491"/>
      <c r="AO481" s="491"/>
      <c r="AP481" s="491"/>
    </row>
    <row r="482" spans="25:42">
      <c r="Y482" s="491"/>
      <c r="Z482" s="491"/>
      <c r="AA482" s="491"/>
      <c r="AB482" s="491"/>
      <c r="AC482" s="491"/>
      <c r="AD482" s="491"/>
      <c r="AE482" s="491"/>
      <c r="AF482" s="491"/>
      <c r="AG482" s="491"/>
      <c r="AH482" s="491"/>
      <c r="AI482" s="491"/>
      <c r="AJ482" s="491"/>
      <c r="AK482" s="491"/>
      <c r="AL482" s="491"/>
      <c r="AM482" s="491"/>
      <c r="AN482" s="491"/>
      <c r="AO482" s="491"/>
      <c r="AP482" s="491"/>
    </row>
    <row r="483" spans="25:42">
      <c r="Y483" s="491"/>
      <c r="Z483" s="491"/>
      <c r="AA483" s="491"/>
      <c r="AB483" s="491"/>
      <c r="AC483" s="491"/>
      <c r="AD483" s="491"/>
      <c r="AE483" s="491"/>
      <c r="AF483" s="491"/>
      <c r="AG483" s="491"/>
      <c r="AH483" s="491"/>
      <c r="AI483" s="491"/>
      <c r="AJ483" s="491"/>
      <c r="AK483" s="491"/>
      <c r="AL483" s="491"/>
      <c r="AM483" s="491"/>
      <c r="AN483" s="491"/>
      <c r="AO483" s="491"/>
      <c r="AP483" s="491"/>
    </row>
    <row r="484" spans="25:42">
      <c r="Y484" s="491"/>
      <c r="Z484" s="491"/>
      <c r="AA484" s="491"/>
      <c r="AB484" s="491"/>
      <c r="AC484" s="491"/>
      <c r="AD484" s="491"/>
      <c r="AE484" s="491"/>
      <c r="AF484" s="491"/>
      <c r="AG484" s="491"/>
      <c r="AH484" s="491"/>
      <c r="AI484" s="491"/>
      <c r="AJ484" s="491"/>
      <c r="AK484" s="491"/>
      <c r="AL484" s="491"/>
      <c r="AM484" s="491"/>
      <c r="AN484" s="491"/>
      <c r="AO484" s="491"/>
      <c r="AP484" s="491"/>
    </row>
    <row r="485" spans="25:42">
      <c r="Y485" s="491"/>
      <c r="Z485" s="491"/>
      <c r="AA485" s="491"/>
      <c r="AB485" s="491"/>
      <c r="AC485" s="491"/>
      <c r="AD485" s="491"/>
      <c r="AE485" s="491"/>
      <c r="AF485" s="491"/>
      <c r="AG485" s="491"/>
      <c r="AH485" s="491"/>
      <c r="AI485" s="491"/>
      <c r="AJ485" s="491"/>
      <c r="AK485" s="491"/>
      <c r="AL485" s="491"/>
      <c r="AM485" s="491"/>
      <c r="AN485" s="491"/>
      <c r="AO485" s="491"/>
      <c r="AP485" s="491"/>
    </row>
    <row r="486" spans="25:42">
      <c r="Y486" s="491"/>
      <c r="Z486" s="491"/>
      <c r="AA486" s="491"/>
      <c r="AB486" s="491"/>
      <c r="AC486" s="491"/>
      <c r="AD486" s="491"/>
      <c r="AE486" s="491"/>
      <c r="AF486" s="491"/>
      <c r="AG486" s="491"/>
      <c r="AH486" s="491"/>
      <c r="AI486" s="491"/>
      <c r="AJ486" s="491"/>
      <c r="AK486" s="491"/>
      <c r="AL486" s="491"/>
      <c r="AM486" s="491"/>
      <c r="AN486" s="491"/>
      <c r="AO486" s="491"/>
      <c r="AP486" s="491"/>
    </row>
    <row r="487" spans="25:42">
      <c r="Y487" s="491"/>
      <c r="Z487" s="491"/>
      <c r="AA487" s="491"/>
      <c r="AB487" s="491"/>
      <c r="AC487" s="491"/>
      <c r="AD487" s="491"/>
      <c r="AE487" s="491"/>
      <c r="AF487" s="491"/>
      <c r="AG487" s="491"/>
      <c r="AH487" s="491"/>
      <c r="AI487" s="491"/>
      <c r="AJ487" s="491"/>
      <c r="AK487" s="491"/>
      <c r="AL487" s="491"/>
      <c r="AM487" s="491"/>
      <c r="AN487" s="491"/>
      <c r="AO487" s="491"/>
      <c r="AP487" s="491"/>
    </row>
    <row r="488" spans="25:42">
      <c r="Y488" s="491"/>
      <c r="Z488" s="491"/>
      <c r="AA488" s="491"/>
      <c r="AB488" s="491"/>
      <c r="AC488" s="491"/>
      <c r="AD488" s="491"/>
      <c r="AE488" s="491"/>
      <c r="AF488" s="491"/>
      <c r="AG488" s="491"/>
      <c r="AH488" s="491"/>
      <c r="AI488" s="491"/>
      <c r="AJ488" s="491"/>
      <c r="AK488" s="491"/>
      <c r="AL488" s="491"/>
      <c r="AM488" s="491"/>
      <c r="AN488" s="491"/>
      <c r="AO488" s="491"/>
      <c r="AP488" s="491"/>
    </row>
    <row r="489" spans="25:42">
      <c r="Y489" s="491"/>
      <c r="Z489" s="491"/>
      <c r="AA489" s="491"/>
      <c r="AB489" s="491"/>
      <c r="AC489" s="491"/>
      <c r="AD489" s="491"/>
      <c r="AE489" s="491"/>
      <c r="AF489" s="491"/>
      <c r="AG489" s="491"/>
      <c r="AH489" s="491"/>
      <c r="AI489" s="491"/>
      <c r="AJ489" s="491"/>
      <c r="AK489" s="491"/>
      <c r="AL489" s="491"/>
      <c r="AM489" s="491"/>
      <c r="AN489" s="491"/>
      <c r="AO489" s="491"/>
      <c r="AP489" s="491"/>
    </row>
    <row r="490" spans="25:42">
      <c r="Y490" s="491"/>
      <c r="Z490" s="491"/>
      <c r="AA490" s="491"/>
      <c r="AB490" s="491"/>
      <c r="AC490" s="491"/>
      <c r="AD490" s="491"/>
      <c r="AE490" s="491"/>
      <c r="AF490" s="491"/>
      <c r="AG490" s="491"/>
      <c r="AH490" s="491"/>
      <c r="AI490" s="491"/>
      <c r="AJ490" s="491"/>
      <c r="AK490" s="491"/>
      <c r="AL490" s="491"/>
      <c r="AM490" s="491"/>
      <c r="AN490" s="491"/>
      <c r="AO490" s="491"/>
      <c r="AP490" s="491"/>
    </row>
    <row r="491" spans="25:42">
      <c r="Y491" s="491"/>
      <c r="Z491" s="491"/>
      <c r="AA491" s="491"/>
      <c r="AB491" s="491"/>
      <c r="AC491" s="491"/>
      <c r="AD491" s="491"/>
      <c r="AE491" s="491"/>
      <c r="AF491" s="491"/>
      <c r="AG491" s="491"/>
      <c r="AH491" s="491"/>
      <c r="AI491" s="491"/>
      <c r="AJ491" s="491"/>
      <c r="AK491" s="491"/>
      <c r="AL491" s="491"/>
      <c r="AM491" s="491"/>
      <c r="AN491" s="491"/>
      <c r="AO491" s="491"/>
      <c r="AP491" s="491"/>
    </row>
    <row r="492" spans="25:42">
      <c r="Y492" s="491"/>
      <c r="Z492" s="491"/>
      <c r="AA492" s="491"/>
      <c r="AB492" s="491"/>
      <c r="AC492" s="491"/>
      <c r="AD492" s="491"/>
      <c r="AE492" s="491"/>
      <c r="AF492" s="491"/>
      <c r="AG492" s="491"/>
      <c r="AH492" s="491"/>
      <c r="AI492" s="491"/>
      <c r="AJ492" s="491"/>
      <c r="AK492" s="491"/>
      <c r="AL492" s="491"/>
      <c r="AM492" s="491"/>
      <c r="AN492" s="491"/>
      <c r="AO492" s="491"/>
      <c r="AP492" s="491"/>
    </row>
    <row r="493" spans="25:42">
      <c r="Y493" s="491"/>
      <c r="Z493" s="491"/>
      <c r="AA493" s="491"/>
      <c r="AB493" s="491"/>
      <c r="AC493" s="491"/>
      <c r="AD493" s="491"/>
      <c r="AE493" s="491"/>
      <c r="AF493" s="491"/>
      <c r="AG493" s="491"/>
      <c r="AH493" s="491"/>
      <c r="AI493" s="491"/>
      <c r="AJ493" s="491"/>
      <c r="AK493" s="491"/>
      <c r="AL493" s="491"/>
      <c r="AM493" s="491"/>
      <c r="AN493" s="491"/>
      <c r="AO493" s="491"/>
      <c r="AP493" s="491"/>
    </row>
    <row r="494" spans="25:42">
      <c r="Y494" s="491"/>
      <c r="Z494" s="491"/>
      <c r="AA494" s="491"/>
      <c r="AB494" s="491"/>
      <c r="AC494" s="491"/>
      <c r="AD494" s="491"/>
      <c r="AE494" s="491"/>
      <c r="AF494" s="491"/>
      <c r="AG494" s="491"/>
      <c r="AH494" s="491"/>
      <c r="AI494" s="491"/>
      <c r="AJ494" s="491"/>
      <c r="AK494" s="491"/>
      <c r="AL494" s="491"/>
      <c r="AM494" s="491"/>
      <c r="AN494" s="491"/>
      <c r="AO494" s="491"/>
      <c r="AP494" s="491"/>
    </row>
    <row r="495" spans="25:42">
      <c r="Y495" s="491"/>
      <c r="Z495" s="491"/>
      <c r="AA495" s="491"/>
      <c r="AB495" s="491"/>
      <c r="AC495" s="491"/>
      <c r="AD495" s="491"/>
      <c r="AE495" s="491"/>
      <c r="AF495" s="491"/>
      <c r="AG495" s="491"/>
      <c r="AH495" s="491"/>
      <c r="AI495" s="491"/>
      <c r="AJ495" s="491"/>
      <c r="AK495" s="491"/>
      <c r="AL495" s="491"/>
      <c r="AM495" s="491"/>
      <c r="AN495" s="491"/>
      <c r="AO495" s="491"/>
      <c r="AP495" s="491"/>
    </row>
    <row r="496" spans="25:42">
      <c r="Y496" s="491"/>
      <c r="Z496" s="491"/>
      <c r="AA496" s="491"/>
      <c r="AB496" s="491"/>
      <c r="AC496" s="491"/>
      <c r="AD496" s="491"/>
      <c r="AE496" s="491"/>
      <c r="AF496" s="491"/>
      <c r="AG496" s="491"/>
      <c r="AH496" s="491"/>
      <c r="AI496" s="491"/>
      <c r="AJ496" s="491"/>
      <c r="AK496" s="491"/>
      <c r="AL496" s="491"/>
      <c r="AM496" s="491"/>
      <c r="AN496" s="491"/>
      <c r="AO496" s="491"/>
      <c r="AP496" s="491"/>
    </row>
    <row r="497" spans="25:42">
      <c r="Y497" s="491"/>
      <c r="Z497" s="491"/>
      <c r="AA497" s="491"/>
      <c r="AB497" s="491"/>
      <c r="AC497" s="491"/>
      <c r="AD497" s="491"/>
      <c r="AE497" s="491"/>
      <c r="AF497" s="491"/>
      <c r="AG497" s="491"/>
      <c r="AH497" s="491"/>
      <c r="AI497" s="491"/>
      <c r="AJ497" s="491"/>
      <c r="AK497" s="491"/>
      <c r="AL497" s="491"/>
      <c r="AM497" s="491"/>
      <c r="AN497" s="491"/>
      <c r="AO497" s="491"/>
      <c r="AP497" s="491"/>
    </row>
    <row r="498" spans="25:42">
      <c r="Y498" s="491"/>
      <c r="Z498" s="491"/>
      <c r="AA498" s="491"/>
      <c r="AB498" s="491"/>
      <c r="AC498" s="491"/>
      <c r="AD498" s="491"/>
      <c r="AE498" s="491"/>
      <c r="AF498" s="491"/>
      <c r="AG498" s="491"/>
      <c r="AH498" s="491"/>
      <c r="AI498" s="491"/>
      <c r="AJ498" s="491"/>
      <c r="AK498" s="491"/>
      <c r="AL498" s="491"/>
      <c r="AM498" s="491"/>
      <c r="AN498" s="491"/>
      <c r="AO498" s="491"/>
      <c r="AP498" s="491"/>
    </row>
    <row r="499" spans="25:42">
      <c r="Y499" s="491"/>
      <c r="Z499" s="491"/>
      <c r="AA499" s="491"/>
      <c r="AB499" s="491"/>
      <c r="AC499" s="491"/>
      <c r="AD499" s="491"/>
      <c r="AE499" s="491"/>
      <c r="AF499" s="491"/>
      <c r="AG499" s="491"/>
      <c r="AH499" s="491"/>
      <c r="AI499" s="491"/>
      <c r="AJ499" s="491"/>
      <c r="AK499" s="491"/>
      <c r="AL499" s="491"/>
      <c r="AM499" s="491"/>
      <c r="AN499" s="491"/>
      <c r="AO499" s="491"/>
      <c r="AP499" s="491"/>
    </row>
    <row r="500" spans="25:42">
      <c r="Y500" s="491"/>
      <c r="Z500" s="491"/>
      <c r="AA500" s="491"/>
      <c r="AB500" s="491"/>
      <c r="AC500" s="491"/>
      <c r="AD500" s="491"/>
      <c r="AE500" s="491"/>
      <c r="AF500" s="491"/>
      <c r="AG500" s="491"/>
      <c r="AH500" s="491"/>
      <c r="AI500" s="491"/>
      <c r="AJ500" s="491"/>
      <c r="AK500" s="491"/>
      <c r="AL500" s="491"/>
      <c r="AM500" s="491"/>
      <c r="AN500" s="491"/>
      <c r="AO500" s="491"/>
      <c r="AP500" s="491"/>
    </row>
    <row r="501" spans="25:42">
      <c r="Y501" s="491"/>
      <c r="Z501" s="491"/>
      <c r="AA501" s="491"/>
      <c r="AB501" s="491"/>
      <c r="AC501" s="491"/>
      <c r="AD501" s="491"/>
      <c r="AE501" s="491"/>
      <c r="AF501" s="491"/>
      <c r="AG501" s="491"/>
      <c r="AH501" s="491"/>
      <c r="AI501" s="491"/>
      <c r="AJ501" s="491"/>
      <c r="AK501" s="491"/>
      <c r="AL501" s="491"/>
      <c r="AM501" s="491"/>
      <c r="AN501" s="491"/>
      <c r="AO501" s="491"/>
      <c r="AP501" s="491"/>
    </row>
    <row r="502" spans="25:42">
      <c r="Y502" s="491"/>
      <c r="Z502" s="491"/>
      <c r="AA502" s="491"/>
      <c r="AB502" s="491"/>
      <c r="AC502" s="491"/>
      <c r="AD502" s="491"/>
      <c r="AE502" s="491"/>
      <c r="AF502" s="491"/>
      <c r="AG502" s="491"/>
      <c r="AH502" s="491"/>
      <c r="AI502" s="491"/>
      <c r="AJ502" s="491"/>
      <c r="AK502" s="491"/>
      <c r="AL502" s="491"/>
      <c r="AM502" s="491"/>
      <c r="AN502" s="491"/>
      <c r="AO502" s="491"/>
      <c r="AP502" s="491"/>
    </row>
    <row r="503" spans="25:42">
      <c r="Y503" s="491"/>
      <c r="Z503" s="491"/>
      <c r="AA503" s="491"/>
      <c r="AB503" s="491"/>
      <c r="AC503" s="491"/>
      <c r="AD503" s="491"/>
      <c r="AE503" s="491"/>
      <c r="AF503" s="491"/>
      <c r="AG503" s="491"/>
      <c r="AH503" s="491"/>
      <c r="AI503" s="491"/>
      <c r="AJ503" s="491"/>
      <c r="AK503" s="491"/>
      <c r="AL503" s="491"/>
      <c r="AM503" s="491"/>
      <c r="AN503" s="491"/>
      <c r="AO503" s="491"/>
      <c r="AP503" s="491"/>
    </row>
    <row r="504" spans="25:42">
      <c r="Y504" s="491"/>
      <c r="Z504" s="491"/>
      <c r="AA504" s="491"/>
      <c r="AB504" s="491"/>
      <c r="AC504" s="491"/>
      <c r="AD504" s="491"/>
      <c r="AE504" s="491"/>
      <c r="AF504" s="491"/>
      <c r="AG504" s="491"/>
      <c r="AH504" s="491"/>
      <c r="AI504" s="491"/>
      <c r="AJ504" s="491"/>
      <c r="AK504" s="491"/>
      <c r="AL504" s="491"/>
      <c r="AM504" s="491"/>
      <c r="AN504" s="491"/>
      <c r="AO504" s="491"/>
      <c r="AP504" s="491"/>
    </row>
  </sheetData>
  <mergeCells count="19">
    <mergeCell ref="F144:G144"/>
    <mergeCell ref="E80:E86"/>
    <mergeCell ref="E87:E103"/>
    <mergeCell ref="E105:E116"/>
    <mergeCell ref="E117:E126"/>
    <mergeCell ref="E127:E138"/>
    <mergeCell ref="E139:E143"/>
    <mergeCell ref="AB28:AD34"/>
    <mergeCell ref="E36:E67"/>
    <mergeCell ref="E68:E75"/>
    <mergeCell ref="W76:X76"/>
    <mergeCell ref="E78:E79"/>
    <mergeCell ref="F78:G79"/>
    <mergeCell ref="E7:E33"/>
    <mergeCell ref="E2:X2"/>
    <mergeCell ref="E3:X3"/>
    <mergeCell ref="E5:E6"/>
    <mergeCell ref="F5:G6"/>
    <mergeCell ref="H5:O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504"/>
  <sheetViews>
    <sheetView workbookViewId="0">
      <selection activeCell="AD41" sqref="AD41"/>
    </sheetView>
  </sheetViews>
  <sheetFormatPr baseColWidth="10" defaultRowHeight="12.75"/>
  <cols>
    <col min="1" max="1" width="2.42578125" style="374" customWidth="1"/>
    <col min="2" max="2" width="2.7109375" style="374" customWidth="1"/>
    <col min="3" max="3" width="2.42578125" style="374" customWidth="1"/>
    <col min="4" max="4" width="1.140625" style="374" customWidth="1"/>
    <col min="5" max="5" width="6.42578125" style="562" customWidth="1"/>
    <col min="6" max="6" width="2.5703125" style="75" customWidth="1"/>
    <col min="7" max="7" width="63" style="75" customWidth="1"/>
    <col min="8" max="8" width="5.42578125" style="565" customWidth="1"/>
    <col min="9" max="9" width="5" style="565" customWidth="1"/>
    <col min="10" max="11" width="4.5703125" style="565" customWidth="1"/>
    <col min="12" max="12" width="3.7109375" style="565" customWidth="1"/>
    <col min="13" max="13" width="3.42578125" style="565" customWidth="1"/>
    <col min="14" max="14" width="3.5703125" style="565" customWidth="1"/>
    <col min="15" max="15" width="6.140625" style="565" customWidth="1"/>
    <col min="16" max="16" width="0.5703125" style="565" customWidth="1"/>
    <col min="17" max="17" width="5.42578125" style="565" customWidth="1"/>
    <col min="18" max="18" width="4.85546875" style="565" customWidth="1"/>
    <col min="19" max="23" width="3.7109375" style="565" customWidth="1"/>
    <col min="24" max="24" width="5.140625" style="565" customWidth="1"/>
    <col min="25" max="25" width="1.7109375" style="75" customWidth="1"/>
    <col min="26" max="26" width="11.42578125" style="75"/>
    <col min="27" max="27" width="13.42578125" style="75" customWidth="1"/>
    <col min="28" max="28" width="3.7109375" style="75" customWidth="1"/>
    <col min="29" max="29" width="1.7109375" style="75" customWidth="1"/>
    <col min="30" max="30" width="27.7109375" style="75" customWidth="1"/>
    <col min="31" max="31" width="3.85546875" style="75" customWidth="1"/>
    <col min="32" max="38" width="3.7109375" style="75" customWidth="1"/>
    <col min="39" max="39" width="1.7109375" style="75" customWidth="1"/>
    <col min="40" max="48" width="3.7109375" style="75" customWidth="1"/>
    <col min="49" max="256" width="11.42578125" style="75"/>
    <col min="257" max="257" width="2.42578125" style="75" customWidth="1"/>
    <col min="258" max="258" width="2.7109375" style="75" customWidth="1"/>
    <col min="259" max="259" width="2.42578125" style="75" customWidth="1"/>
    <col min="260" max="260" width="1.140625" style="75" customWidth="1"/>
    <col min="261" max="261" width="6.42578125" style="75" customWidth="1"/>
    <col min="262" max="262" width="2.5703125" style="75" customWidth="1"/>
    <col min="263" max="263" width="63" style="75" customWidth="1"/>
    <col min="264" max="264" width="5.42578125" style="75" customWidth="1"/>
    <col min="265" max="265" width="5" style="75" customWidth="1"/>
    <col min="266" max="267" width="4.5703125" style="75" customWidth="1"/>
    <col min="268" max="268" width="3.7109375" style="75" customWidth="1"/>
    <col min="269" max="269" width="3.42578125" style="75" customWidth="1"/>
    <col min="270" max="270" width="3.5703125" style="75" customWidth="1"/>
    <col min="271" max="271" width="6.140625" style="75" customWidth="1"/>
    <col min="272" max="272" width="0.5703125" style="75" customWidth="1"/>
    <col min="273" max="273" width="5.42578125" style="75" customWidth="1"/>
    <col min="274" max="274" width="4.85546875" style="75" customWidth="1"/>
    <col min="275" max="279" width="3.7109375" style="75" customWidth="1"/>
    <col min="280" max="280" width="5.140625" style="75" customWidth="1"/>
    <col min="281" max="281" width="1.7109375" style="75" customWidth="1"/>
    <col min="282" max="282" width="11.42578125" style="75"/>
    <col min="283" max="283" width="13.42578125" style="75" customWidth="1"/>
    <col min="284" max="284" width="3.7109375" style="75" customWidth="1"/>
    <col min="285" max="285" width="1.7109375" style="75" customWidth="1"/>
    <col min="286" max="286" width="27.7109375" style="75" customWidth="1"/>
    <col min="287" max="287" width="3.85546875" style="75" customWidth="1"/>
    <col min="288" max="294" width="3.7109375" style="75" customWidth="1"/>
    <col min="295" max="295" width="1.7109375" style="75" customWidth="1"/>
    <col min="296" max="304" width="3.7109375" style="75" customWidth="1"/>
    <col min="305" max="512" width="11.42578125" style="75"/>
    <col min="513" max="513" width="2.42578125" style="75" customWidth="1"/>
    <col min="514" max="514" width="2.7109375" style="75" customWidth="1"/>
    <col min="515" max="515" width="2.42578125" style="75" customWidth="1"/>
    <col min="516" max="516" width="1.140625" style="75" customWidth="1"/>
    <col min="517" max="517" width="6.42578125" style="75" customWidth="1"/>
    <col min="518" max="518" width="2.5703125" style="75" customWidth="1"/>
    <col min="519" max="519" width="63" style="75" customWidth="1"/>
    <col min="520" max="520" width="5.42578125" style="75" customWidth="1"/>
    <col min="521" max="521" width="5" style="75" customWidth="1"/>
    <col min="522" max="523" width="4.5703125" style="75" customWidth="1"/>
    <col min="524" max="524" width="3.7109375" style="75" customWidth="1"/>
    <col min="525" max="525" width="3.42578125" style="75" customWidth="1"/>
    <col min="526" max="526" width="3.5703125" style="75" customWidth="1"/>
    <col min="527" max="527" width="6.140625" style="75" customWidth="1"/>
    <col min="528" max="528" width="0.5703125" style="75" customWidth="1"/>
    <col min="529" max="529" width="5.42578125" style="75" customWidth="1"/>
    <col min="530" max="530" width="4.85546875" style="75" customWidth="1"/>
    <col min="531" max="535" width="3.7109375" style="75" customWidth="1"/>
    <col min="536" max="536" width="5.140625" style="75" customWidth="1"/>
    <col min="537" max="537" width="1.7109375" style="75" customWidth="1"/>
    <col min="538" max="538" width="11.42578125" style="75"/>
    <col min="539" max="539" width="13.42578125" style="75" customWidth="1"/>
    <col min="540" max="540" width="3.7109375" style="75" customWidth="1"/>
    <col min="541" max="541" width="1.7109375" style="75" customWidth="1"/>
    <col min="542" max="542" width="27.7109375" style="75" customWidth="1"/>
    <col min="543" max="543" width="3.85546875" style="75" customWidth="1"/>
    <col min="544" max="550" width="3.7109375" style="75" customWidth="1"/>
    <col min="551" max="551" width="1.7109375" style="75" customWidth="1"/>
    <col min="552" max="560" width="3.7109375" style="75" customWidth="1"/>
    <col min="561" max="768" width="11.42578125" style="75"/>
    <col min="769" max="769" width="2.42578125" style="75" customWidth="1"/>
    <col min="770" max="770" width="2.7109375" style="75" customWidth="1"/>
    <col min="771" max="771" width="2.42578125" style="75" customWidth="1"/>
    <col min="772" max="772" width="1.140625" style="75" customWidth="1"/>
    <col min="773" max="773" width="6.42578125" style="75" customWidth="1"/>
    <col min="774" max="774" width="2.5703125" style="75" customWidth="1"/>
    <col min="775" max="775" width="63" style="75" customWidth="1"/>
    <col min="776" max="776" width="5.42578125" style="75" customWidth="1"/>
    <col min="777" max="777" width="5" style="75" customWidth="1"/>
    <col min="778" max="779" width="4.5703125" style="75" customWidth="1"/>
    <col min="780" max="780" width="3.7109375" style="75" customWidth="1"/>
    <col min="781" max="781" width="3.42578125" style="75" customWidth="1"/>
    <col min="782" max="782" width="3.5703125" style="75" customWidth="1"/>
    <col min="783" max="783" width="6.140625" style="75" customWidth="1"/>
    <col min="784" max="784" width="0.5703125" style="75" customWidth="1"/>
    <col min="785" max="785" width="5.42578125" style="75" customWidth="1"/>
    <col min="786" max="786" width="4.85546875" style="75" customWidth="1"/>
    <col min="787" max="791" width="3.7109375" style="75" customWidth="1"/>
    <col min="792" max="792" width="5.140625" style="75" customWidth="1"/>
    <col min="793" max="793" width="1.7109375" style="75" customWidth="1"/>
    <col min="794" max="794" width="11.42578125" style="75"/>
    <col min="795" max="795" width="13.42578125" style="75" customWidth="1"/>
    <col min="796" max="796" width="3.7109375" style="75" customWidth="1"/>
    <col min="797" max="797" width="1.7109375" style="75" customWidth="1"/>
    <col min="798" max="798" width="27.7109375" style="75" customWidth="1"/>
    <col min="799" max="799" width="3.85546875" style="75" customWidth="1"/>
    <col min="800" max="806" width="3.7109375" style="75" customWidth="1"/>
    <col min="807" max="807" width="1.7109375" style="75" customWidth="1"/>
    <col min="808" max="816" width="3.7109375" style="75" customWidth="1"/>
    <col min="817" max="1024" width="11.42578125" style="75"/>
    <col min="1025" max="1025" width="2.42578125" style="75" customWidth="1"/>
    <col min="1026" max="1026" width="2.7109375" style="75" customWidth="1"/>
    <col min="1027" max="1027" width="2.42578125" style="75" customWidth="1"/>
    <col min="1028" max="1028" width="1.140625" style="75" customWidth="1"/>
    <col min="1029" max="1029" width="6.42578125" style="75" customWidth="1"/>
    <col min="1030" max="1030" width="2.5703125" style="75" customWidth="1"/>
    <col min="1031" max="1031" width="63" style="75" customWidth="1"/>
    <col min="1032" max="1032" width="5.42578125" style="75" customWidth="1"/>
    <col min="1033" max="1033" width="5" style="75" customWidth="1"/>
    <col min="1034" max="1035" width="4.5703125" style="75" customWidth="1"/>
    <col min="1036" max="1036" width="3.7109375" style="75" customWidth="1"/>
    <col min="1037" max="1037" width="3.42578125" style="75" customWidth="1"/>
    <col min="1038" max="1038" width="3.5703125" style="75" customWidth="1"/>
    <col min="1039" max="1039" width="6.140625" style="75" customWidth="1"/>
    <col min="1040" max="1040" width="0.5703125" style="75" customWidth="1"/>
    <col min="1041" max="1041" width="5.42578125" style="75" customWidth="1"/>
    <col min="1042" max="1042" width="4.85546875" style="75" customWidth="1"/>
    <col min="1043" max="1047" width="3.7109375" style="75" customWidth="1"/>
    <col min="1048" max="1048" width="5.140625" style="75" customWidth="1"/>
    <col min="1049" max="1049" width="1.7109375" style="75" customWidth="1"/>
    <col min="1050" max="1050" width="11.42578125" style="75"/>
    <col min="1051" max="1051" width="13.42578125" style="75" customWidth="1"/>
    <col min="1052" max="1052" width="3.7109375" style="75" customWidth="1"/>
    <col min="1053" max="1053" width="1.7109375" style="75" customWidth="1"/>
    <col min="1054" max="1054" width="27.7109375" style="75" customWidth="1"/>
    <col min="1055" max="1055" width="3.85546875" style="75" customWidth="1"/>
    <col min="1056" max="1062" width="3.7109375" style="75" customWidth="1"/>
    <col min="1063" max="1063" width="1.7109375" style="75" customWidth="1"/>
    <col min="1064" max="1072" width="3.7109375" style="75" customWidth="1"/>
    <col min="1073" max="1280" width="11.42578125" style="75"/>
    <col min="1281" max="1281" width="2.42578125" style="75" customWidth="1"/>
    <col min="1282" max="1282" width="2.7109375" style="75" customWidth="1"/>
    <col min="1283" max="1283" width="2.42578125" style="75" customWidth="1"/>
    <col min="1284" max="1284" width="1.140625" style="75" customWidth="1"/>
    <col min="1285" max="1285" width="6.42578125" style="75" customWidth="1"/>
    <col min="1286" max="1286" width="2.5703125" style="75" customWidth="1"/>
    <col min="1287" max="1287" width="63" style="75" customWidth="1"/>
    <col min="1288" max="1288" width="5.42578125" style="75" customWidth="1"/>
    <col min="1289" max="1289" width="5" style="75" customWidth="1"/>
    <col min="1290" max="1291" width="4.5703125" style="75" customWidth="1"/>
    <col min="1292" max="1292" width="3.7109375" style="75" customWidth="1"/>
    <col min="1293" max="1293" width="3.42578125" style="75" customWidth="1"/>
    <col min="1294" max="1294" width="3.5703125" style="75" customWidth="1"/>
    <col min="1295" max="1295" width="6.140625" style="75" customWidth="1"/>
    <col min="1296" max="1296" width="0.5703125" style="75" customWidth="1"/>
    <col min="1297" max="1297" width="5.42578125" style="75" customWidth="1"/>
    <col min="1298" max="1298" width="4.85546875" style="75" customWidth="1"/>
    <col min="1299" max="1303" width="3.7109375" style="75" customWidth="1"/>
    <col min="1304" max="1304" width="5.140625" style="75" customWidth="1"/>
    <col min="1305" max="1305" width="1.7109375" style="75" customWidth="1"/>
    <col min="1306" max="1306" width="11.42578125" style="75"/>
    <col min="1307" max="1307" width="13.42578125" style="75" customWidth="1"/>
    <col min="1308" max="1308" width="3.7109375" style="75" customWidth="1"/>
    <col min="1309" max="1309" width="1.7109375" style="75" customWidth="1"/>
    <col min="1310" max="1310" width="27.7109375" style="75" customWidth="1"/>
    <col min="1311" max="1311" width="3.85546875" style="75" customWidth="1"/>
    <col min="1312" max="1318" width="3.7109375" style="75" customWidth="1"/>
    <col min="1319" max="1319" width="1.7109375" style="75" customWidth="1"/>
    <col min="1320" max="1328" width="3.7109375" style="75" customWidth="1"/>
    <col min="1329" max="1536" width="11.42578125" style="75"/>
    <col min="1537" max="1537" width="2.42578125" style="75" customWidth="1"/>
    <col min="1538" max="1538" width="2.7109375" style="75" customWidth="1"/>
    <col min="1539" max="1539" width="2.42578125" style="75" customWidth="1"/>
    <col min="1540" max="1540" width="1.140625" style="75" customWidth="1"/>
    <col min="1541" max="1541" width="6.42578125" style="75" customWidth="1"/>
    <col min="1542" max="1542" width="2.5703125" style="75" customWidth="1"/>
    <col min="1543" max="1543" width="63" style="75" customWidth="1"/>
    <col min="1544" max="1544" width="5.42578125" style="75" customWidth="1"/>
    <col min="1545" max="1545" width="5" style="75" customWidth="1"/>
    <col min="1546" max="1547" width="4.5703125" style="75" customWidth="1"/>
    <col min="1548" max="1548" width="3.7109375" style="75" customWidth="1"/>
    <col min="1549" max="1549" width="3.42578125" style="75" customWidth="1"/>
    <col min="1550" max="1550" width="3.5703125" style="75" customWidth="1"/>
    <col min="1551" max="1551" width="6.140625" style="75" customWidth="1"/>
    <col min="1552" max="1552" width="0.5703125" style="75" customWidth="1"/>
    <col min="1553" max="1553" width="5.42578125" style="75" customWidth="1"/>
    <col min="1554" max="1554" width="4.85546875" style="75" customWidth="1"/>
    <col min="1555" max="1559" width="3.7109375" style="75" customWidth="1"/>
    <col min="1560" max="1560" width="5.140625" style="75" customWidth="1"/>
    <col min="1561" max="1561" width="1.7109375" style="75" customWidth="1"/>
    <col min="1562" max="1562" width="11.42578125" style="75"/>
    <col min="1563" max="1563" width="13.42578125" style="75" customWidth="1"/>
    <col min="1564" max="1564" width="3.7109375" style="75" customWidth="1"/>
    <col min="1565" max="1565" width="1.7109375" style="75" customWidth="1"/>
    <col min="1566" max="1566" width="27.7109375" style="75" customWidth="1"/>
    <col min="1567" max="1567" width="3.85546875" style="75" customWidth="1"/>
    <col min="1568" max="1574" width="3.7109375" style="75" customWidth="1"/>
    <col min="1575" max="1575" width="1.7109375" style="75" customWidth="1"/>
    <col min="1576" max="1584" width="3.7109375" style="75" customWidth="1"/>
    <col min="1585" max="1792" width="11.42578125" style="75"/>
    <col min="1793" max="1793" width="2.42578125" style="75" customWidth="1"/>
    <col min="1794" max="1794" width="2.7109375" style="75" customWidth="1"/>
    <col min="1795" max="1795" width="2.42578125" style="75" customWidth="1"/>
    <col min="1796" max="1796" width="1.140625" style="75" customWidth="1"/>
    <col min="1797" max="1797" width="6.42578125" style="75" customWidth="1"/>
    <col min="1798" max="1798" width="2.5703125" style="75" customWidth="1"/>
    <col min="1799" max="1799" width="63" style="75" customWidth="1"/>
    <col min="1800" max="1800" width="5.42578125" style="75" customWidth="1"/>
    <col min="1801" max="1801" width="5" style="75" customWidth="1"/>
    <col min="1802" max="1803" width="4.5703125" style="75" customWidth="1"/>
    <col min="1804" max="1804" width="3.7109375" style="75" customWidth="1"/>
    <col min="1805" max="1805" width="3.42578125" style="75" customWidth="1"/>
    <col min="1806" max="1806" width="3.5703125" style="75" customWidth="1"/>
    <col min="1807" max="1807" width="6.140625" style="75" customWidth="1"/>
    <col min="1808" max="1808" width="0.5703125" style="75" customWidth="1"/>
    <col min="1809" max="1809" width="5.42578125" style="75" customWidth="1"/>
    <col min="1810" max="1810" width="4.85546875" style="75" customWidth="1"/>
    <col min="1811" max="1815" width="3.7109375" style="75" customWidth="1"/>
    <col min="1816" max="1816" width="5.140625" style="75" customWidth="1"/>
    <col min="1817" max="1817" width="1.7109375" style="75" customWidth="1"/>
    <col min="1818" max="1818" width="11.42578125" style="75"/>
    <col min="1819" max="1819" width="13.42578125" style="75" customWidth="1"/>
    <col min="1820" max="1820" width="3.7109375" style="75" customWidth="1"/>
    <col min="1821" max="1821" width="1.7109375" style="75" customWidth="1"/>
    <col min="1822" max="1822" width="27.7109375" style="75" customWidth="1"/>
    <col min="1823" max="1823" width="3.85546875" style="75" customWidth="1"/>
    <col min="1824" max="1830" width="3.7109375" style="75" customWidth="1"/>
    <col min="1831" max="1831" width="1.7109375" style="75" customWidth="1"/>
    <col min="1832" max="1840" width="3.7109375" style="75" customWidth="1"/>
    <col min="1841" max="2048" width="11.42578125" style="75"/>
    <col min="2049" max="2049" width="2.42578125" style="75" customWidth="1"/>
    <col min="2050" max="2050" width="2.7109375" style="75" customWidth="1"/>
    <col min="2051" max="2051" width="2.42578125" style="75" customWidth="1"/>
    <col min="2052" max="2052" width="1.140625" style="75" customWidth="1"/>
    <col min="2053" max="2053" width="6.42578125" style="75" customWidth="1"/>
    <col min="2054" max="2054" width="2.5703125" style="75" customWidth="1"/>
    <col min="2055" max="2055" width="63" style="75" customWidth="1"/>
    <col min="2056" max="2056" width="5.42578125" style="75" customWidth="1"/>
    <col min="2057" max="2057" width="5" style="75" customWidth="1"/>
    <col min="2058" max="2059" width="4.5703125" style="75" customWidth="1"/>
    <col min="2060" max="2060" width="3.7109375" style="75" customWidth="1"/>
    <col min="2061" max="2061" width="3.42578125" style="75" customWidth="1"/>
    <col min="2062" max="2062" width="3.5703125" style="75" customWidth="1"/>
    <col min="2063" max="2063" width="6.140625" style="75" customWidth="1"/>
    <col min="2064" max="2064" width="0.5703125" style="75" customWidth="1"/>
    <col min="2065" max="2065" width="5.42578125" style="75" customWidth="1"/>
    <col min="2066" max="2066" width="4.85546875" style="75" customWidth="1"/>
    <col min="2067" max="2071" width="3.7109375" style="75" customWidth="1"/>
    <col min="2072" max="2072" width="5.140625" style="75" customWidth="1"/>
    <col min="2073" max="2073" width="1.7109375" style="75" customWidth="1"/>
    <col min="2074" max="2074" width="11.42578125" style="75"/>
    <col min="2075" max="2075" width="13.42578125" style="75" customWidth="1"/>
    <col min="2076" max="2076" width="3.7109375" style="75" customWidth="1"/>
    <col min="2077" max="2077" width="1.7109375" style="75" customWidth="1"/>
    <col min="2078" max="2078" width="27.7109375" style="75" customWidth="1"/>
    <col min="2079" max="2079" width="3.85546875" style="75" customWidth="1"/>
    <col min="2080" max="2086" width="3.7109375" style="75" customWidth="1"/>
    <col min="2087" max="2087" width="1.7109375" style="75" customWidth="1"/>
    <col min="2088" max="2096" width="3.7109375" style="75" customWidth="1"/>
    <col min="2097" max="2304" width="11.42578125" style="75"/>
    <col min="2305" max="2305" width="2.42578125" style="75" customWidth="1"/>
    <col min="2306" max="2306" width="2.7109375" style="75" customWidth="1"/>
    <col min="2307" max="2307" width="2.42578125" style="75" customWidth="1"/>
    <col min="2308" max="2308" width="1.140625" style="75" customWidth="1"/>
    <col min="2309" max="2309" width="6.42578125" style="75" customWidth="1"/>
    <col min="2310" max="2310" width="2.5703125" style="75" customWidth="1"/>
    <col min="2311" max="2311" width="63" style="75" customWidth="1"/>
    <col min="2312" max="2312" width="5.42578125" style="75" customWidth="1"/>
    <col min="2313" max="2313" width="5" style="75" customWidth="1"/>
    <col min="2314" max="2315" width="4.5703125" style="75" customWidth="1"/>
    <col min="2316" max="2316" width="3.7109375" style="75" customWidth="1"/>
    <col min="2317" max="2317" width="3.42578125" style="75" customWidth="1"/>
    <col min="2318" max="2318" width="3.5703125" style="75" customWidth="1"/>
    <col min="2319" max="2319" width="6.140625" style="75" customWidth="1"/>
    <col min="2320" max="2320" width="0.5703125" style="75" customWidth="1"/>
    <col min="2321" max="2321" width="5.42578125" style="75" customWidth="1"/>
    <col min="2322" max="2322" width="4.85546875" style="75" customWidth="1"/>
    <col min="2323" max="2327" width="3.7109375" style="75" customWidth="1"/>
    <col min="2328" max="2328" width="5.140625" style="75" customWidth="1"/>
    <col min="2329" max="2329" width="1.7109375" style="75" customWidth="1"/>
    <col min="2330" max="2330" width="11.42578125" style="75"/>
    <col min="2331" max="2331" width="13.42578125" style="75" customWidth="1"/>
    <col min="2332" max="2332" width="3.7109375" style="75" customWidth="1"/>
    <col min="2333" max="2333" width="1.7109375" style="75" customWidth="1"/>
    <col min="2334" max="2334" width="27.7109375" style="75" customWidth="1"/>
    <col min="2335" max="2335" width="3.85546875" style="75" customWidth="1"/>
    <col min="2336" max="2342" width="3.7109375" style="75" customWidth="1"/>
    <col min="2343" max="2343" width="1.7109375" style="75" customWidth="1"/>
    <col min="2344" max="2352" width="3.7109375" style="75" customWidth="1"/>
    <col min="2353" max="2560" width="11.42578125" style="75"/>
    <col min="2561" max="2561" width="2.42578125" style="75" customWidth="1"/>
    <col min="2562" max="2562" width="2.7109375" style="75" customWidth="1"/>
    <col min="2563" max="2563" width="2.42578125" style="75" customWidth="1"/>
    <col min="2564" max="2564" width="1.140625" style="75" customWidth="1"/>
    <col min="2565" max="2565" width="6.42578125" style="75" customWidth="1"/>
    <col min="2566" max="2566" width="2.5703125" style="75" customWidth="1"/>
    <col min="2567" max="2567" width="63" style="75" customWidth="1"/>
    <col min="2568" max="2568" width="5.42578125" style="75" customWidth="1"/>
    <col min="2569" max="2569" width="5" style="75" customWidth="1"/>
    <col min="2570" max="2571" width="4.5703125" style="75" customWidth="1"/>
    <col min="2572" max="2572" width="3.7109375" style="75" customWidth="1"/>
    <col min="2573" max="2573" width="3.42578125" style="75" customWidth="1"/>
    <col min="2574" max="2574" width="3.5703125" style="75" customWidth="1"/>
    <col min="2575" max="2575" width="6.140625" style="75" customWidth="1"/>
    <col min="2576" max="2576" width="0.5703125" style="75" customWidth="1"/>
    <col min="2577" max="2577" width="5.42578125" style="75" customWidth="1"/>
    <col min="2578" max="2578" width="4.85546875" style="75" customWidth="1"/>
    <col min="2579" max="2583" width="3.7109375" style="75" customWidth="1"/>
    <col min="2584" max="2584" width="5.140625" style="75" customWidth="1"/>
    <col min="2585" max="2585" width="1.7109375" style="75" customWidth="1"/>
    <col min="2586" max="2586" width="11.42578125" style="75"/>
    <col min="2587" max="2587" width="13.42578125" style="75" customWidth="1"/>
    <col min="2588" max="2588" width="3.7109375" style="75" customWidth="1"/>
    <col min="2589" max="2589" width="1.7109375" style="75" customWidth="1"/>
    <col min="2590" max="2590" width="27.7109375" style="75" customWidth="1"/>
    <col min="2591" max="2591" width="3.85546875" style="75" customWidth="1"/>
    <col min="2592" max="2598" width="3.7109375" style="75" customWidth="1"/>
    <col min="2599" max="2599" width="1.7109375" style="75" customWidth="1"/>
    <col min="2600" max="2608" width="3.7109375" style="75" customWidth="1"/>
    <col min="2609" max="2816" width="11.42578125" style="75"/>
    <col min="2817" max="2817" width="2.42578125" style="75" customWidth="1"/>
    <col min="2818" max="2818" width="2.7109375" style="75" customWidth="1"/>
    <col min="2819" max="2819" width="2.42578125" style="75" customWidth="1"/>
    <col min="2820" max="2820" width="1.140625" style="75" customWidth="1"/>
    <col min="2821" max="2821" width="6.42578125" style="75" customWidth="1"/>
    <col min="2822" max="2822" width="2.5703125" style="75" customWidth="1"/>
    <col min="2823" max="2823" width="63" style="75" customWidth="1"/>
    <col min="2824" max="2824" width="5.42578125" style="75" customWidth="1"/>
    <col min="2825" max="2825" width="5" style="75" customWidth="1"/>
    <col min="2826" max="2827" width="4.5703125" style="75" customWidth="1"/>
    <col min="2828" max="2828" width="3.7109375" style="75" customWidth="1"/>
    <col min="2829" max="2829" width="3.42578125" style="75" customWidth="1"/>
    <col min="2830" max="2830" width="3.5703125" style="75" customWidth="1"/>
    <col min="2831" max="2831" width="6.140625" style="75" customWidth="1"/>
    <col min="2832" max="2832" width="0.5703125" style="75" customWidth="1"/>
    <col min="2833" max="2833" width="5.42578125" style="75" customWidth="1"/>
    <col min="2834" max="2834" width="4.85546875" style="75" customWidth="1"/>
    <col min="2835" max="2839" width="3.7109375" style="75" customWidth="1"/>
    <col min="2840" max="2840" width="5.140625" style="75" customWidth="1"/>
    <col min="2841" max="2841" width="1.7109375" style="75" customWidth="1"/>
    <col min="2842" max="2842" width="11.42578125" style="75"/>
    <col min="2843" max="2843" width="13.42578125" style="75" customWidth="1"/>
    <col min="2844" max="2844" width="3.7109375" style="75" customWidth="1"/>
    <col min="2845" max="2845" width="1.7109375" style="75" customWidth="1"/>
    <col min="2846" max="2846" width="27.7109375" style="75" customWidth="1"/>
    <col min="2847" max="2847" width="3.85546875" style="75" customWidth="1"/>
    <col min="2848" max="2854" width="3.7109375" style="75" customWidth="1"/>
    <col min="2855" max="2855" width="1.7109375" style="75" customWidth="1"/>
    <col min="2856" max="2864" width="3.7109375" style="75" customWidth="1"/>
    <col min="2865" max="3072" width="11.42578125" style="75"/>
    <col min="3073" max="3073" width="2.42578125" style="75" customWidth="1"/>
    <col min="3074" max="3074" width="2.7109375" style="75" customWidth="1"/>
    <col min="3075" max="3075" width="2.42578125" style="75" customWidth="1"/>
    <col min="3076" max="3076" width="1.140625" style="75" customWidth="1"/>
    <col min="3077" max="3077" width="6.42578125" style="75" customWidth="1"/>
    <col min="3078" max="3078" width="2.5703125" style="75" customWidth="1"/>
    <col min="3079" max="3079" width="63" style="75" customWidth="1"/>
    <col min="3080" max="3080" width="5.42578125" style="75" customWidth="1"/>
    <col min="3081" max="3081" width="5" style="75" customWidth="1"/>
    <col min="3082" max="3083" width="4.5703125" style="75" customWidth="1"/>
    <col min="3084" max="3084" width="3.7109375" style="75" customWidth="1"/>
    <col min="3085" max="3085" width="3.42578125" style="75" customWidth="1"/>
    <col min="3086" max="3086" width="3.5703125" style="75" customWidth="1"/>
    <col min="3087" max="3087" width="6.140625" style="75" customWidth="1"/>
    <col min="3088" max="3088" width="0.5703125" style="75" customWidth="1"/>
    <col min="3089" max="3089" width="5.42578125" style="75" customWidth="1"/>
    <col min="3090" max="3090" width="4.85546875" style="75" customWidth="1"/>
    <col min="3091" max="3095" width="3.7109375" style="75" customWidth="1"/>
    <col min="3096" max="3096" width="5.140625" style="75" customWidth="1"/>
    <col min="3097" max="3097" width="1.7109375" style="75" customWidth="1"/>
    <col min="3098" max="3098" width="11.42578125" style="75"/>
    <col min="3099" max="3099" width="13.42578125" style="75" customWidth="1"/>
    <col min="3100" max="3100" width="3.7109375" style="75" customWidth="1"/>
    <col min="3101" max="3101" width="1.7109375" style="75" customWidth="1"/>
    <col min="3102" max="3102" width="27.7109375" style="75" customWidth="1"/>
    <col min="3103" max="3103" width="3.85546875" style="75" customWidth="1"/>
    <col min="3104" max="3110" width="3.7109375" style="75" customWidth="1"/>
    <col min="3111" max="3111" width="1.7109375" style="75" customWidth="1"/>
    <col min="3112" max="3120" width="3.7109375" style="75" customWidth="1"/>
    <col min="3121" max="3328" width="11.42578125" style="75"/>
    <col min="3329" max="3329" width="2.42578125" style="75" customWidth="1"/>
    <col min="3330" max="3330" width="2.7109375" style="75" customWidth="1"/>
    <col min="3331" max="3331" width="2.42578125" style="75" customWidth="1"/>
    <col min="3332" max="3332" width="1.140625" style="75" customWidth="1"/>
    <col min="3333" max="3333" width="6.42578125" style="75" customWidth="1"/>
    <col min="3334" max="3334" width="2.5703125" style="75" customWidth="1"/>
    <col min="3335" max="3335" width="63" style="75" customWidth="1"/>
    <col min="3336" max="3336" width="5.42578125" style="75" customWidth="1"/>
    <col min="3337" max="3337" width="5" style="75" customWidth="1"/>
    <col min="3338" max="3339" width="4.5703125" style="75" customWidth="1"/>
    <col min="3340" max="3340" width="3.7109375" style="75" customWidth="1"/>
    <col min="3341" max="3341" width="3.42578125" style="75" customWidth="1"/>
    <col min="3342" max="3342" width="3.5703125" style="75" customWidth="1"/>
    <col min="3343" max="3343" width="6.140625" style="75" customWidth="1"/>
    <col min="3344" max="3344" width="0.5703125" style="75" customWidth="1"/>
    <col min="3345" max="3345" width="5.42578125" style="75" customWidth="1"/>
    <col min="3346" max="3346" width="4.85546875" style="75" customWidth="1"/>
    <col min="3347" max="3351" width="3.7109375" style="75" customWidth="1"/>
    <col min="3352" max="3352" width="5.140625" style="75" customWidth="1"/>
    <col min="3353" max="3353" width="1.7109375" style="75" customWidth="1"/>
    <col min="3354" max="3354" width="11.42578125" style="75"/>
    <col min="3355" max="3355" width="13.42578125" style="75" customWidth="1"/>
    <col min="3356" max="3356" width="3.7109375" style="75" customWidth="1"/>
    <col min="3357" max="3357" width="1.7109375" style="75" customWidth="1"/>
    <col min="3358" max="3358" width="27.7109375" style="75" customWidth="1"/>
    <col min="3359" max="3359" width="3.85546875" style="75" customWidth="1"/>
    <col min="3360" max="3366" width="3.7109375" style="75" customWidth="1"/>
    <col min="3367" max="3367" width="1.7109375" style="75" customWidth="1"/>
    <col min="3368" max="3376" width="3.7109375" style="75" customWidth="1"/>
    <col min="3377" max="3584" width="11.42578125" style="75"/>
    <col min="3585" max="3585" width="2.42578125" style="75" customWidth="1"/>
    <col min="3586" max="3586" width="2.7109375" style="75" customWidth="1"/>
    <col min="3587" max="3587" width="2.42578125" style="75" customWidth="1"/>
    <col min="3588" max="3588" width="1.140625" style="75" customWidth="1"/>
    <col min="3589" max="3589" width="6.42578125" style="75" customWidth="1"/>
    <col min="3590" max="3590" width="2.5703125" style="75" customWidth="1"/>
    <col min="3591" max="3591" width="63" style="75" customWidth="1"/>
    <col min="3592" max="3592" width="5.42578125" style="75" customWidth="1"/>
    <col min="3593" max="3593" width="5" style="75" customWidth="1"/>
    <col min="3594" max="3595" width="4.5703125" style="75" customWidth="1"/>
    <col min="3596" max="3596" width="3.7109375" style="75" customWidth="1"/>
    <col min="3597" max="3597" width="3.42578125" style="75" customWidth="1"/>
    <col min="3598" max="3598" width="3.5703125" style="75" customWidth="1"/>
    <col min="3599" max="3599" width="6.140625" style="75" customWidth="1"/>
    <col min="3600" max="3600" width="0.5703125" style="75" customWidth="1"/>
    <col min="3601" max="3601" width="5.42578125" style="75" customWidth="1"/>
    <col min="3602" max="3602" width="4.85546875" style="75" customWidth="1"/>
    <col min="3603" max="3607" width="3.7109375" style="75" customWidth="1"/>
    <col min="3608" max="3608" width="5.140625" style="75" customWidth="1"/>
    <col min="3609" max="3609" width="1.7109375" style="75" customWidth="1"/>
    <col min="3610" max="3610" width="11.42578125" style="75"/>
    <col min="3611" max="3611" width="13.42578125" style="75" customWidth="1"/>
    <col min="3612" max="3612" width="3.7109375" style="75" customWidth="1"/>
    <col min="3613" max="3613" width="1.7109375" style="75" customWidth="1"/>
    <col min="3614" max="3614" width="27.7109375" style="75" customWidth="1"/>
    <col min="3615" max="3615" width="3.85546875" style="75" customWidth="1"/>
    <col min="3616" max="3622" width="3.7109375" style="75" customWidth="1"/>
    <col min="3623" max="3623" width="1.7109375" style="75" customWidth="1"/>
    <col min="3624" max="3632" width="3.7109375" style="75" customWidth="1"/>
    <col min="3633" max="3840" width="11.42578125" style="75"/>
    <col min="3841" max="3841" width="2.42578125" style="75" customWidth="1"/>
    <col min="3842" max="3842" width="2.7109375" style="75" customWidth="1"/>
    <col min="3843" max="3843" width="2.42578125" style="75" customWidth="1"/>
    <col min="3844" max="3844" width="1.140625" style="75" customWidth="1"/>
    <col min="3845" max="3845" width="6.42578125" style="75" customWidth="1"/>
    <col min="3846" max="3846" width="2.5703125" style="75" customWidth="1"/>
    <col min="3847" max="3847" width="63" style="75" customWidth="1"/>
    <col min="3848" max="3848" width="5.42578125" style="75" customWidth="1"/>
    <col min="3849" max="3849" width="5" style="75" customWidth="1"/>
    <col min="3850" max="3851" width="4.5703125" style="75" customWidth="1"/>
    <col min="3852" max="3852" width="3.7109375" style="75" customWidth="1"/>
    <col min="3853" max="3853" width="3.42578125" style="75" customWidth="1"/>
    <col min="3854" max="3854" width="3.5703125" style="75" customWidth="1"/>
    <col min="3855" max="3855" width="6.140625" style="75" customWidth="1"/>
    <col min="3856" max="3856" width="0.5703125" style="75" customWidth="1"/>
    <col min="3857" max="3857" width="5.42578125" style="75" customWidth="1"/>
    <col min="3858" max="3858" width="4.85546875" style="75" customWidth="1"/>
    <col min="3859" max="3863" width="3.7109375" style="75" customWidth="1"/>
    <col min="3864" max="3864" width="5.140625" style="75" customWidth="1"/>
    <col min="3865" max="3865" width="1.7109375" style="75" customWidth="1"/>
    <col min="3866" max="3866" width="11.42578125" style="75"/>
    <col min="3867" max="3867" width="13.42578125" style="75" customWidth="1"/>
    <col min="3868" max="3868" width="3.7109375" style="75" customWidth="1"/>
    <col min="3869" max="3869" width="1.7109375" style="75" customWidth="1"/>
    <col min="3870" max="3870" width="27.7109375" style="75" customWidth="1"/>
    <col min="3871" max="3871" width="3.85546875" style="75" customWidth="1"/>
    <col min="3872" max="3878" width="3.7109375" style="75" customWidth="1"/>
    <col min="3879" max="3879" width="1.7109375" style="75" customWidth="1"/>
    <col min="3880" max="3888" width="3.7109375" style="75" customWidth="1"/>
    <col min="3889" max="4096" width="11.42578125" style="75"/>
    <col min="4097" max="4097" width="2.42578125" style="75" customWidth="1"/>
    <col min="4098" max="4098" width="2.7109375" style="75" customWidth="1"/>
    <col min="4099" max="4099" width="2.42578125" style="75" customWidth="1"/>
    <col min="4100" max="4100" width="1.140625" style="75" customWidth="1"/>
    <col min="4101" max="4101" width="6.42578125" style="75" customWidth="1"/>
    <col min="4102" max="4102" width="2.5703125" style="75" customWidth="1"/>
    <col min="4103" max="4103" width="63" style="75" customWidth="1"/>
    <col min="4104" max="4104" width="5.42578125" style="75" customWidth="1"/>
    <col min="4105" max="4105" width="5" style="75" customWidth="1"/>
    <col min="4106" max="4107" width="4.5703125" style="75" customWidth="1"/>
    <col min="4108" max="4108" width="3.7109375" style="75" customWidth="1"/>
    <col min="4109" max="4109" width="3.42578125" style="75" customWidth="1"/>
    <col min="4110" max="4110" width="3.5703125" style="75" customWidth="1"/>
    <col min="4111" max="4111" width="6.140625" style="75" customWidth="1"/>
    <col min="4112" max="4112" width="0.5703125" style="75" customWidth="1"/>
    <col min="4113" max="4113" width="5.42578125" style="75" customWidth="1"/>
    <col min="4114" max="4114" width="4.85546875" style="75" customWidth="1"/>
    <col min="4115" max="4119" width="3.7109375" style="75" customWidth="1"/>
    <col min="4120" max="4120" width="5.140625" style="75" customWidth="1"/>
    <col min="4121" max="4121" width="1.7109375" style="75" customWidth="1"/>
    <col min="4122" max="4122" width="11.42578125" style="75"/>
    <col min="4123" max="4123" width="13.42578125" style="75" customWidth="1"/>
    <col min="4124" max="4124" width="3.7109375" style="75" customWidth="1"/>
    <col min="4125" max="4125" width="1.7109375" style="75" customWidth="1"/>
    <col min="4126" max="4126" width="27.7109375" style="75" customWidth="1"/>
    <col min="4127" max="4127" width="3.85546875" style="75" customWidth="1"/>
    <col min="4128" max="4134" width="3.7109375" style="75" customWidth="1"/>
    <col min="4135" max="4135" width="1.7109375" style="75" customWidth="1"/>
    <col min="4136" max="4144" width="3.7109375" style="75" customWidth="1"/>
    <col min="4145" max="4352" width="11.42578125" style="75"/>
    <col min="4353" max="4353" width="2.42578125" style="75" customWidth="1"/>
    <col min="4354" max="4354" width="2.7109375" style="75" customWidth="1"/>
    <col min="4355" max="4355" width="2.42578125" style="75" customWidth="1"/>
    <col min="4356" max="4356" width="1.140625" style="75" customWidth="1"/>
    <col min="4357" max="4357" width="6.42578125" style="75" customWidth="1"/>
    <col min="4358" max="4358" width="2.5703125" style="75" customWidth="1"/>
    <col min="4359" max="4359" width="63" style="75" customWidth="1"/>
    <col min="4360" max="4360" width="5.42578125" style="75" customWidth="1"/>
    <col min="4361" max="4361" width="5" style="75" customWidth="1"/>
    <col min="4362" max="4363" width="4.5703125" style="75" customWidth="1"/>
    <col min="4364" max="4364" width="3.7109375" style="75" customWidth="1"/>
    <col min="4365" max="4365" width="3.42578125" style="75" customWidth="1"/>
    <col min="4366" max="4366" width="3.5703125" style="75" customWidth="1"/>
    <col min="4367" max="4367" width="6.140625" style="75" customWidth="1"/>
    <col min="4368" max="4368" width="0.5703125" style="75" customWidth="1"/>
    <col min="4369" max="4369" width="5.42578125" style="75" customWidth="1"/>
    <col min="4370" max="4370" width="4.85546875" style="75" customWidth="1"/>
    <col min="4371" max="4375" width="3.7109375" style="75" customWidth="1"/>
    <col min="4376" max="4376" width="5.140625" style="75" customWidth="1"/>
    <col min="4377" max="4377" width="1.7109375" style="75" customWidth="1"/>
    <col min="4378" max="4378" width="11.42578125" style="75"/>
    <col min="4379" max="4379" width="13.42578125" style="75" customWidth="1"/>
    <col min="4380" max="4380" width="3.7109375" style="75" customWidth="1"/>
    <col min="4381" max="4381" width="1.7109375" style="75" customWidth="1"/>
    <col min="4382" max="4382" width="27.7109375" style="75" customWidth="1"/>
    <col min="4383" max="4383" width="3.85546875" style="75" customWidth="1"/>
    <col min="4384" max="4390" width="3.7109375" style="75" customWidth="1"/>
    <col min="4391" max="4391" width="1.7109375" style="75" customWidth="1"/>
    <col min="4392" max="4400" width="3.7109375" style="75" customWidth="1"/>
    <col min="4401" max="4608" width="11.42578125" style="75"/>
    <col min="4609" max="4609" width="2.42578125" style="75" customWidth="1"/>
    <col min="4610" max="4610" width="2.7109375" style="75" customWidth="1"/>
    <col min="4611" max="4611" width="2.42578125" style="75" customWidth="1"/>
    <col min="4612" max="4612" width="1.140625" style="75" customWidth="1"/>
    <col min="4613" max="4613" width="6.42578125" style="75" customWidth="1"/>
    <col min="4614" max="4614" width="2.5703125" style="75" customWidth="1"/>
    <col min="4615" max="4615" width="63" style="75" customWidth="1"/>
    <col min="4616" max="4616" width="5.42578125" style="75" customWidth="1"/>
    <col min="4617" max="4617" width="5" style="75" customWidth="1"/>
    <col min="4618" max="4619" width="4.5703125" style="75" customWidth="1"/>
    <col min="4620" max="4620" width="3.7109375" style="75" customWidth="1"/>
    <col min="4621" max="4621" width="3.42578125" style="75" customWidth="1"/>
    <col min="4622" max="4622" width="3.5703125" style="75" customWidth="1"/>
    <col min="4623" max="4623" width="6.140625" style="75" customWidth="1"/>
    <col min="4624" max="4624" width="0.5703125" style="75" customWidth="1"/>
    <col min="4625" max="4625" width="5.42578125" style="75" customWidth="1"/>
    <col min="4626" max="4626" width="4.85546875" style="75" customWidth="1"/>
    <col min="4627" max="4631" width="3.7109375" style="75" customWidth="1"/>
    <col min="4632" max="4632" width="5.140625" style="75" customWidth="1"/>
    <col min="4633" max="4633" width="1.7109375" style="75" customWidth="1"/>
    <col min="4634" max="4634" width="11.42578125" style="75"/>
    <col min="4635" max="4635" width="13.42578125" style="75" customWidth="1"/>
    <col min="4636" max="4636" width="3.7109375" style="75" customWidth="1"/>
    <col min="4637" max="4637" width="1.7109375" style="75" customWidth="1"/>
    <col min="4638" max="4638" width="27.7109375" style="75" customWidth="1"/>
    <col min="4639" max="4639" width="3.85546875" style="75" customWidth="1"/>
    <col min="4640" max="4646" width="3.7109375" style="75" customWidth="1"/>
    <col min="4647" max="4647" width="1.7109375" style="75" customWidth="1"/>
    <col min="4648" max="4656" width="3.7109375" style="75" customWidth="1"/>
    <col min="4657" max="4864" width="11.42578125" style="75"/>
    <col min="4865" max="4865" width="2.42578125" style="75" customWidth="1"/>
    <col min="4866" max="4866" width="2.7109375" style="75" customWidth="1"/>
    <col min="4867" max="4867" width="2.42578125" style="75" customWidth="1"/>
    <col min="4868" max="4868" width="1.140625" style="75" customWidth="1"/>
    <col min="4869" max="4869" width="6.42578125" style="75" customWidth="1"/>
    <col min="4870" max="4870" width="2.5703125" style="75" customWidth="1"/>
    <col min="4871" max="4871" width="63" style="75" customWidth="1"/>
    <col min="4872" max="4872" width="5.42578125" style="75" customWidth="1"/>
    <col min="4873" max="4873" width="5" style="75" customWidth="1"/>
    <col min="4874" max="4875" width="4.5703125" style="75" customWidth="1"/>
    <col min="4876" max="4876" width="3.7109375" style="75" customWidth="1"/>
    <col min="4877" max="4877" width="3.42578125" style="75" customWidth="1"/>
    <col min="4878" max="4878" width="3.5703125" style="75" customWidth="1"/>
    <col min="4879" max="4879" width="6.140625" style="75" customWidth="1"/>
    <col min="4880" max="4880" width="0.5703125" style="75" customWidth="1"/>
    <col min="4881" max="4881" width="5.42578125" style="75" customWidth="1"/>
    <col min="4882" max="4882" width="4.85546875" style="75" customWidth="1"/>
    <col min="4883" max="4887" width="3.7109375" style="75" customWidth="1"/>
    <col min="4888" max="4888" width="5.140625" style="75" customWidth="1"/>
    <col min="4889" max="4889" width="1.7109375" style="75" customWidth="1"/>
    <col min="4890" max="4890" width="11.42578125" style="75"/>
    <col min="4891" max="4891" width="13.42578125" style="75" customWidth="1"/>
    <col min="4892" max="4892" width="3.7109375" style="75" customWidth="1"/>
    <col min="4893" max="4893" width="1.7109375" style="75" customWidth="1"/>
    <col min="4894" max="4894" width="27.7109375" style="75" customWidth="1"/>
    <col min="4895" max="4895" width="3.85546875" style="75" customWidth="1"/>
    <col min="4896" max="4902" width="3.7109375" style="75" customWidth="1"/>
    <col min="4903" max="4903" width="1.7109375" style="75" customWidth="1"/>
    <col min="4904" max="4912" width="3.7109375" style="75" customWidth="1"/>
    <col min="4913" max="5120" width="11.42578125" style="75"/>
    <col min="5121" max="5121" width="2.42578125" style="75" customWidth="1"/>
    <col min="5122" max="5122" width="2.7109375" style="75" customWidth="1"/>
    <col min="5123" max="5123" width="2.42578125" style="75" customWidth="1"/>
    <col min="5124" max="5124" width="1.140625" style="75" customWidth="1"/>
    <col min="5125" max="5125" width="6.42578125" style="75" customWidth="1"/>
    <col min="5126" max="5126" width="2.5703125" style="75" customWidth="1"/>
    <col min="5127" max="5127" width="63" style="75" customWidth="1"/>
    <col min="5128" max="5128" width="5.42578125" style="75" customWidth="1"/>
    <col min="5129" max="5129" width="5" style="75" customWidth="1"/>
    <col min="5130" max="5131" width="4.5703125" style="75" customWidth="1"/>
    <col min="5132" max="5132" width="3.7109375" style="75" customWidth="1"/>
    <col min="5133" max="5133" width="3.42578125" style="75" customWidth="1"/>
    <col min="5134" max="5134" width="3.5703125" style="75" customWidth="1"/>
    <col min="5135" max="5135" width="6.140625" style="75" customWidth="1"/>
    <col min="5136" max="5136" width="0.5703125" style="75" customWidth="1"/>
    <col min="5137" max="5137" width="5.42578125" style="75" customWidth="1"/>
    <col min="5138" max="5138" width="4.85546875" style="75" customWidth="1"/>
    <col min="5139" max="5143" width="3.7109375" style="75" customWidth="1"/>
    <col min="5144" max="5144" width="5.140625" style="75" customWidth="1"/>
    <col min="5145" max="5145" width="1.7109375" style="75" customWidth="1"/>
    <col min="5146" max="5146" width="11.42578125" style="75"/>
    <col min="5147" max="5147" width="13.42578125" style="75" customWidth="1"/>
    <col min="5148" max="5148" width="3.7109375" style="75" customWidth="1"/>
    <col min="5149" max="5149" width="1.7109375" style="75" customWidth="1"/>
    <col min="5150" max="5150" width="27.7109375" style="75" customWidth="1"/>
    <col min="5151" max="5151" width="3.85546875" style="75" customWidth="1"/>
    <col min="5152" max="5158" width="3.7109375" style="75" customWidth="1"/>
    <col min="5159" max="5159" width="1.7109375" style="75" customWidth="1"/>
    <col min="5160" max="5168" width="3.7109375" style="75" customWidth="1"/>
    <col min="5169" max="5376" width="11.42578125" style="75"/>
    <col min="5377" max="5377" width="2.42578125" style="75" customWidth="1"/>
    <col min="5378" max="5378" width="2.7109375" style="75" customWidth="1"/>
    <col min="5379" max="5379" width="2.42578125" style="75" customWidth="1"/>
    <col min="5380" max="5380" width="1.140625" style="75" customWidth="1"/>
    <col min="5381" max="5381" width="6.42578125" style="75" customWidth="1"/>
    <col min="5382" max="5382" width="2.5703125" style="75" customWidth="1"/>
    <col min="5383" max="5383" width="63" style="75" customWidth="1"/>
    <col min="5384" max="5384" width="5.42578125" style="75" customWidth="1"/>
    <col min="5385" max="5385" width="5" style="75" customWidth="1"/>
    <col min="5386" max="5387" width="4.5703125" style="75" customWidth="1"/>
    <col min="5388" max="5388" width="3.7109375" style="75" customWidth="1"/>
    <col min="5389" max="5389" width="3.42578125" style="75" customWidth="1"/>
    <col min="5390" max="5390" width="3.5703125" style="75" customWidth="1"/>
    <col min="5391" max="5391" width="6.140625" style="75" customWidth="1"/>
    <col min="5392" max="5392" width="0.5703125" style="75" customWidth="1"/>
    <col min="5393" max="5393" width="5.42578125" style="75" customWidth="1"/>
    <col min="5394" max="5394" width="4.85546875" style="75" customWidth="1"/>
    <col min="5395" max="5399" width="3.7109375" style="75" customWidth="1"/>
    <col min="5400" max="5400" width="5.140625" style="75" customWidth="1"/>
    <col min="5401" max="5401" width="1.7109375" style="75" customWidth="1"/>
    <col min="5402" max="5402" width="11.42578125" style="75"/>
    <col min="5403" max="5403" width="13.42578125" style="75" customWidth="1"/>
    <col min="5404" max="5404" width="3.7109375" style="75" customWidth="1"/>
    <col min="5405" max="5405" width="1.7109375" style="75" customWidth="1"/>
    <col min="5406" max="5406" width="27.7109375" style="75" customWidth="1"/>
    <col min="5407" max="5407" width="3.85546875" style="75" customWidth="1"/>
    <col min="5408" max="5414" width="3.7109375" style="75" customWidth="1"/>
    <col min="5415" max="5415" width="1.7109375" style="75" customWidth="1"/>
    <col min="5416" max="5424" width="3.7109375" style="75" customWidth="1"/>
    <col min="5425" max="5632" width="11.42578125" style="75"/>
    <col min="5633" max="5633" width="2.42578125" style="75" customWidth="1"/>
    <col min="5634" max="5634" width="2.7109375" style="75" customWidth="1"/>
    <col min="5635" max="5635" width="2.42578125" style="75" customWidth="1"/>
    <col min="5636" max="5636" width="1.140625" style="75" customWidth="1"/>
    <col min="5637" max="5637" width="6.42578125" style="75" customWidth="1"/>
    <col min="5638" max="5638" width="2.5703125" style="75" customWidth="1"/>
    <col min="5639" max="5639" width="63" style="75" customWidth="1"/>
    <col min="5640" max="5640" width="5.42578125" style="75" customWidth="1"/>
    <col min="5641" max="5641" width="5" style="75" customWidth="1"/>
    <col min="5642" max="5643" width="4.5703125" style="75" customWidth="1"/>
    <col min="5644" max="5644" width="3.7109375" style="75" customWidth="1"/>
    <col min="5645" max="5645" width="3.42578125" style="75" customWidth="1"/>
    <col min="5646" max="5646" width="3.5703125" style="75" customWidth="1"/>
    <col min="5647" max="5647" width="6.140625" style="75" customWidth="1"/>
    <col min="5648" max="5648" width="0.5703125" style="75" customWidth="1"/>
    <col min="5649" max="5649" width="5.42578125" style="75" customWidth="1"/>
    <col min="5650" max="5650" width="4.85546875" style="75" customWidth="1"/>
    <col min="5651" max="5655" width="3.7109375" style="75" customWidth="1"/>
    <col min="5656" max="5656" width="5.140625" style="75" customWidth="1"/>
    <col min="5657" max="5657" width="1.7109375" style="75" customWidth="1"/>
    <col min="5658" max="5658" width="11.42578125" style="75"/>
    <col min="5659" max="5659" width="13.42578125" style="75" customWidth="1"/>
    <col min="5660" max="5660" width="3.7109375" style="75" customWidth="1"/>
    <col min="5661" max="5661" width="1.7109375" style="75" customWidth="1"/>
    <col min="5662" max="5662" width="27.7109375" style="75" customWidth="1"/>
    <col min="5663" max="5663" width="3.85546875" style="75" customWidth="1"/>
    <col min="5664" max="5670" width="3.7109375" style="75" customWidth="1"/>
    <col min="5671" max="5671" width="1.7109375" style="75" customWidth="1"/>
    <col min="5672" max="5680" width="3.7109375" style="75" customWidth="1"/>
    <col min="5681" max="5888" width="11.42578125" style="75"/>
    <col min="5889" max="5889" width="2.42578125" style="75" customWidth="1"/>
    <col min="5890" max="5890" width="2.7109375" style="75" customWidth="1"/>
    <col min="5891" max="5891" width="2.42578125" style="75" customWidth="1"/>
    <col min="5892" max="5892" width="1.140625" style="75" customWidth="1"/>
    <col min="5893" max="5893" width="6.42578125" style="75" customWidth="1"/>
    <col min="5894" max="5894" width="2.5703125" style="75" customWidth="1"/>
    <col min="5895" max="5895" width="63" style="75" customWidth="1"/>
    <col min="5896" max="5896" width="5.42578125" style="75" customWidth="1"/>
    <col min="5897" max="5897" width="5" style="75" customWidth="1"/>
    <col min="5898" max="5899" width="4.5703125" style="75" customWidth="1"/>
    <col min="5900" max="5900" width="3.7109375" style="75" customWidth="1"/>
    <col min="5901" max="5901" width="3.42578125" style="75" customWidth="1"/>
    <col min="5902" max="5902" width="3.5703125" style="75" customWidth="1"/>
    <col min="5903" max="5903" width="6.140625" style="75" customWidth="1"/>
    <col min="5904" max="5904" width="0.5703125" style="75" customWidth="1"/>
    <col min="5905" max="5905" width="5.42578125" style="75" customWidth="1"/>
    <col min="5906" max="5906" width="4.85546875" style="75" customWidth="1"/>
    <col min="5907" max="5911" width="3.7109375" style="75" customWidth="1"/>
    <col min="5912" max="5912" width="5.140625" style="75" customWidth="1"/>
    <col min="5913" max="5913" width="1.7109375" style="75" customWidth="1"/>
    <col min="5914" max="5914" width="11.42578125" style="75"/>
    <col min="5915" max="5915" width="13.42578125" style="75" customWidth="1"/>
    <col min="5916" max="5916" width="3.7109375" style="75" customWidth="1"/>
    <col min="5917" max="5917" width="1.7109375" style="75" customWidth="1"/>
    <col min="5918" max="5918" width="27.7109375" style="75" customWidth="1"/>
    <col min="5919" max="5919" width="3.85546875" style="75" customWidth="1"/>
    <col min="5920" max="5926" width="3.7109375" style="75" customWidth="1"/>
    <col min="5927" max="5927" width="1.7109375" style="75" customWidth="1"/>
    <col min="5928" max="5936" width="3.7109375" style="75" customWidth="1"/>
    <col min="5937" max="6144" width="11.42578125" style="75"/>
    <col min="6145" max="6145" width="2.42578125" style="75" customWidth="1"/>
    <col min="6146" max="6146" width="2.7109375" style="75" customWidth="1"/>
    <col min="6147" max="6147" width="2.42578125" style="75" customWidth="1"/>
    <col min="6148" max="6148" width="1.140625" style="75" customWidth="1"/>
    <col min="6149" max="6149" width="6.42578125" style="75" customWidth="1"/>
    <col min="6150" max="6150" width="2.5703125" style="75" customWidth="1"/>
    <col min="6151" max="6151" width="63" style="75" customWidth="1"/>
    <col min="6152" max="6152" width="5.42578125" style="75" customWidth="1"/>
    <col min="6153" max="6153" width="5" style="75" customWidth="1"/>
    <col min="6154" max="6155" width="4.5703125" style="75" customWidth="1"/>
    <col min="6156" max="6156" width="3.7109375" style="75" customWidth="1"/>
    <col min="6157" max="6157" width="3.42578125" style="75" customWidth="1"/>
    <col min="6158" max="6158" width="3.5703125" style="75" customWidth="1"/>
    <col min="6159" max="6159" width="6.140625" style="75" customWidth="1"/>
    <col min="6160" max="6160" width="0.5703125" style="75" customWidth="1"/>
    <col min="6161" max="6161" width="5.42578125" style="75" customWidth="1"/>
    <col min="6162" max="6162" width="4.85546875" style="75" customWidth="1"/>
    <col min="6163" max="6167" width="3.7109375" style="75" customWidth="1"/>
    <col min="6168" max="6168" width="5.140625" style="75" customWidth="1"/>
    <col min="6169" max="6169" width="1.7109375" style="75" customWidth="1"/>
    <col min="6170" max="6170" width="11.42578125" style="75"/>
    <col min="6171" max="6171" width="13.42578125" style="75" customWidth="1"/>
    <col min="6172" max="6172" width="3.7109375" style="75" customWidth="1"/>
    <col min="6173" max="6173" width="1.7109375" style="75" customWidth="1"/>
    <col min="6174" max="6174" width="27.7109375" style="75" customWidth="1"/>
    <col min="6175" max="6175" width="3.85546875" style="75" customWidth="1"/>
    <col min="6176" max="6182" width="3.7109375" style="75" customWidth="1"/>
    <col min="6183" max="6183" width="1.7109375" style="75" customWidth="1"/>
    <col min="6184" max="6192" width="3.7109375" style="75" customWidth="1"/>
    <col min="6193" max="6400" width="11.42578125" style="75"/>
    <col min="6401" max="6401" width="2.42578125" style="75" customWidth="1"/>
    <col min="6402" max="6402" width="2.7109375" style="75" customWidth="1"/>
    <col min="6403" max="6403" width="2.42578125" style="75" customWidth="1"/>
    <col min="6404" max="6404" width="1.140625" style="75" customWidth="1"/>
    <col min="6405" max="6405" width="6.42578125" style="75" customWidth="1"/>
    <col min="6406" max="6406" width="2.5703125" style="75" customWidth="1"/>
    <col min="6407" max="6407" width="63" style="75" customWidth="1"/>
    <col min="6408" max="6408" width="5.42578125" style="75" customWidth="1"/>
    <col min="6409" max="6409" width="5" style="75" customWidth="1"/>
    <col min="6410" max="6411" width="4.5703125" style="75" customWidth="1"/>
    <col min="6412" max="6412" width="3.7109375" style="75" customWidth="1"/>
    <col min="6413" max="6413" width="3.42578125" style="75" customWidth="1"/>
    <col min="6414" max="6414" width="3.5703125" style="75" customWidth="1"/>
    <col min="6415" max="6415" width="6.140625" style="75" customWidth="1"/>
    <col min="6416" max="6416" width="0.5703125" style="75" customWidth="1"/>
    <col min="6417" max="6417" width="5.42578125" style="75" customWidth="1"/>
    <col min="6418" max="6418" width="4.85546875" style="75" customWidth="1"/>
    <col min="6419" max="6423" width="3.7109375" style="75" customWidth="1"/>
    <col min="6424" max="6424" width="5.140625" style="75" customWidth="1"/>
    <col min="6425" max="6425" width="1.7109375" style="75" customWidth="1"/>
    <col min="6426" max="6426" width="11.42578125" style="75"/>
    <col min="6427" max="6427" width="13.42578125" style="75" customWidth="1"/>
    <col min="6428" max="6428" width="3.7109375" style="75" customWidth="1"/>
    <col min="6429" max="6429" width="1.7109375" style="75" customWidth="1"/>
    <col min="6430" max="6430" width="27.7109375" style="75" customWidth="1"/>
    <col min="6431" max="6431" width="3.85546875" style="75" customWidth="1"/>
    <col min="6432" max="6438" width="3.7109375" style="75" customWidth="1"/>
    <col min="6439" max="6439" width="1.7109375" style="75" customWidth="1"/>
    <col min="6440" max="6448" width="3.7109375" style="75" customWidth="1"/>
    <col min="6449" max="6656" width="11.42578125" style="75"/>
    <col min="6657" max="6657" width="2.42578125" style="75" customWidth="1"/>
    <col min="6658" max="6658" width="2.7109375" style="75" customWidth="1"/>
    <col min="6659" max="6659" width="2.42578125" style="75" customWidth="1"/>
    <col min="6660" max="6660" width="1.140625" style="75" customWidth="1"/>
    <col min="6661" max="6661" width="6.42578125" style="75" customWidth="1"/>
    <col min="6662" max="6662" width="2.5703125" style="75" customWidth="1"/>
    <col min="6663" max="6663" width="63" style="75" customWidth="1"/>
    <col min="6664" max="6664" width="5.42578125" style="75" customWidth="1"/>
    <col min="6665" max="6665" width="5" style="75" customWidth="1"/>
    <col min="6666" max="6667" width="4.5703125" style="75" customWidth="1"/>
    <col min="6668" max="6668" width="3.7109375" style="75" customWidth="1"/>
    <col min="6669" max="6669" width="3.42578125" style="75" customWidth="1"/>
    <col min="6670" max="6670" width="3.5703125" style="75" customWidth="1"/>
    <col min="6671" max="6671" width="6.140625" style="75" customWidth="1"/>
    <col min="6672" max="6672" width="0.5703125" style="75" customWidth="1"/>
    <col min="6673" max="6673" width="5.42578125" style="75" customWidth="1"/>
    <col min="6674" max="6674" width="4.85546875" style="75" customWidth="1"/>
    <col min="6675" max="6679" width="3.7109375" style="75" customWidth="1"/>
    <col min="6680" max="6680" width="5.140625" style="75" customWidth="1"/>
    <col min="6681" max="6681" width="1.7109375" style="75" customWidth="1"/>
    <col min="6682" max="6682" width="11.42578125" style="75"/>
    <col min="6683" max="6683" width="13.42578125" style="75" customWidth="1"/>
    <col min="6684" max="6684" width="3.7109375" style="75" customWidth="1"/>
    <col min="6685" max="6685" width="1.7109375" style="75" customWidth="1"/>
    <col min="6686" max="6686" width="27.7109375" style="75" customWidth="1"/>
    <col min="6687" max="6687" width="3.85546875" style="75" customWidth="1"/>
    <col min="6688" max="6694" width="3.7109375" style="75" customWidth="1"/>
    <col min="6695" max="6695" width="1.7109375" style="75" customWidth="1"/>
    <col min="6696" max="6704" width="3.7109375" style="75" customWidth="1"/>
    <col min="6705" max="6912" width="11.42578125" style="75"/>
    <col min="6913" max="6913" width="2.42578125" style="75" customWidth="1"/>
    <col min="6914" max="6914" width="2.7109375" style="75" customWidth="1"/>
    <col min="6915" max="6915" width="2.42578125" style="75" customWidth="1"/>
    <col min="6916" max="6916" width="1.140625" style="75" customWidth="1"/>
    <col min="6917" max="6917" width="6.42578125" style="75" customWidth="1"/>
    <col min="6918" max="6918" width="2.5703125" style="75" customWidth="1"/>
    <col min="6919" max="6919" width="63" style="75" customWidth="1"/>
    <col min="6920" max="6920" width="5.42578125" style="75" customWidth="1"/>
    <col min="6921" max="6921" width="5" style="75" customWidth="1"/>
    <col min="6922" max="6923" width="4.5703125" style="75" customWidth="1"/>
    <col min="6924" max="6924" width="3.7109375" style="75" customWidth="1"/>
    <col min="6925" max="6925" width="3.42578125" style="75" customWidth="1"/>
    <col min="6926" max="6926" width="3.5703125" style="75" customWidth="1"/>
    <col min="6927" max="6927" width="6.140625" style="75" customWidth="1"/>
    <col min="6928" max="6928" width="0.5703125" style="75" customWidth="1"/>
    <col min="6929" max="6929" width="5.42578125" style="75" customWidth="1"/>
    <col min="6930" max="6930" width="4.85546875" style="75" customWidth="1"/>
    <col min="6931" max="6935" width="3.7109375" style="75" customWidth="1"/>
    <col min="6936" max="6936" width="5.140625" style="75" customWidth="1"/>
    <col min="6937" max="6937" width="1.7109375" style="75" customWidth="1"/>
    <col min="6938" max="6938" width="11.42578125" style="75"/>
    <col min="6939" max="6939" width="13.42578125" style="75" customWidth="1"/>
    <col min="6940" max="6940" width="3.7109375" style="75" customWidth="1"/>
    <col min="6941" max="6941" width="1.7109375" style="75" customWidth="1"/>
    <col min="6942" max="6942" width="27.7109375" style="75" customWidth="1"/>
    <col min="6943" max="6943" width="3.85546875" style="75" customWidth="1"/>
    <col min="6944" max="6950" width="3.7109375" style="75" customWidth="1"/>
    <col min="6951" max="6951" width="1.7109375" style="75" customWidth="1"/>
    <col min="6952" max="6960" width="3.7109375" style="75" customWidth="1"/>
    <col min="6961" max="7168" width="11.42578125" style="75"/>
    <col min="7169" max="7169" width="2.42578125" style="75" customWidth="1"/>
    <col min="7170" max="7170" width="2.7109375" style="75" customWidth="1"/>
    <col min="7171" max="7171" width="2.42578125" style="75" customWidth="1"/>
    <col min="7172" max="7172" width="1.140625" style="75" customWidth="1"/>
    <col min="7173" max="7173" width="6.42578125" style="75" customWidth="1"/>
    <col min="7174" max="7174" width="2.5703125" style="75" customWidth="1"/>
    <col min="7175" max="7175" width="63" style="75" customWidth="1"/>
    <col min="7176" max="7176" width="5.42578125" style="75" customWidth="1"/>
    <col min="7177" max="7177" width="5" style="75" customWidth="1"/>
    <col min="7178" max="7179" width="4.5703125" style="75" customWidth="1"/>
    <col min="7180" max="7180" width="3.7109375" style="75" customWidth="1"/>
    <col min="7181" max="7181" width="3.42578125" style="75" customWidth="1"/>
    <col min="7182" max="7182" width="3.5703125" style="75" customWidth="1"/>
    <col min="7183" max="7183" width="6.140625" style="75" customWidth="1"/>
    <col min="7184" max="7184" width="0.5703125" style="75" customWidth="1"/>
    <col min="7185" max="7185" width="5.42578125" style="75" customWidth="1"/>
    <col min="7186" max="7186" width="4.85546875" style="75" customWidth="1"/>
    <col min="7187" max="7191" width="3.7109375" style="75" customWidth="1"/>
    <col min="7192" max="7192" width="5.140625" style="75" customWidth="1"/>
    <col min="7193" max="7193" width="1.7109375" style="75" customWidth="1"/>
    <col min="7194" max="7194" width="11.42578125" style="75"/>
    <col min="7195" max="7195" width="13.42578125" style="75" customWidth="1"/>
    <col min="7196" max="7196" width="3.7109375" style="75" customWidth="1"/>
    <col min="7197" max="7197" width="1.7109375" style="75" customWidth="1"/>
    <col min="7198" max="7198" width="27.7109375" style="75" customWidth="1"/>
    <col min="7199" max="7199" width="3.85546875" style="75" customWidth="1"/>
    <col min="7200" max="7206" width="3.7109375" style="75" customWidth="1"/>
    <col min="7207" max="7207" width="1.7109375" style="75" customWidth="1"/>
    <col min="7208" max="7216" width="3.7109375" style="75" customWidth="1"/>
    <col min="7217" max="7424" width="11.42578125" style="75"/>
    <col min="7425" max="7425" width="2.42578125" style="75" customWidth="1"/>
    <col min="7426" max="7426" width="2.7109375" style="75" customWidth="1"/>
    <col min="7427" max="7427" width="2.42578125" style="75" customWidth="1"/>
    <col min="7428" max="7428" width="1.140625" style="75" customWidth="1"/>
    <col min="7429" max="7429" width="6.42578125" style="75" customWidth="1"/>
    <col min="7430" max="7430" width="2.5703125" style="75" customWidth="1"/>
    <col min="7431" max="7431" width="63" style="75" customWidth="1"/>
    <col min="7432" max="7432" width="5.42578125" style="75" customWidth="1"/>
    <col min="7433" max="7433" width="5" style="75" customWidth="1"/>
    <col min="7434" max="7435" width="4.5703125" style="75" customWidth="1"/>
    <col min="7436" max="7436" width="3.7109375" style="75" customWidth="1"/>
    <col min="7437" max="7437" width="3.42578125" style="75" customWidth="1"/>
    <col min="7438" max="7438" width="3.5703125" style="75" customWidth="1"/>
    <col min="7439" max="7439" width="6.140625" style="75" customWidth="1"/>
    <col min="7440" max="7440" width="0.5703125" style="75" customWidth="1"/>
    <col min="7441" max="7441" width="5.42578125" style="75" customWidth="1"/>
    <col min="7442" max="7442" width="4.85546875" style="75" customWidth="1"/>
    <col min="7443" max="7447" width="3.7109375" style="75" customWidth="1"/>
    <col min="7448" max="7448" width="5.140625" style="75" customWidth="1"/>
    <col min="7449" max="7449" width="1.7109375" style="75" customWidth="1"/>
    <col min="7450" max="7450" width="11.42578125" style="75"/>
    <col min="7451" max="7451" width="13.42578125" style="75" customWidth="1"/>
    <col min="7452" max="7452" width="3.7109375" style="75" customWidth="1"/>
    <col min="7453" max="7453" width="1.7109375" style="75" customWidth="1"/>
    <col min="7454" max="7454" width="27.7109375" style="75" customWidth="1"/>
    <col min="7455" max="7455" width="3.85546875" style="75" customWidth="1"/>
    <col min="7456" max="7462" width="3.7109375" style="75" customWidth="1"/>
    <col min="7463" max="7463" width="1.7109375" style="75" customWidth="1"/>
    <col min="7464" max="7472" width="3.7109375" style="75" customWidth="1"/>
    <col min="7473" max="7680" width="11.42578125" style="75"/>
    <col min="7681" max="7681" width="2.42578125" style="75" customWidth="1"/>
    <col min="7682" max="7682" width="2.7109375" style="75" customWidth="1"/>
    <col min="7683" max="7683" width="2.42578125" style="75" customWidth="1"/>
    <col min="7684" max="7684" width="1.140625" style="75" customWidth="1"/>
    <col min="7685" max="7685" width="6.42578125" style="75" customWidth="1"/>
    <col min="7686" max="7686" width="2.5703125" style="75" customWidth="1"/>
    <col min="7687" max="7687" width="63" style="75" customWidth="1"/>
    <col min="7688" max="7688" width="5.42578125" style="75" customWidth="1"/>
    <col min="7689" max="7689" width="5" style="75" customWidth="1"/>
    <col min="7690" max="7691" width="4.5703125" style="75" customWidth="1"/>
    <col min="7692" max="7692" width="3.7109375" style="75" customWidth="1"/>
    <col min="7693" max="7693" width="3.42578125" style="75" customWidth="1"/>
    <col min="7694" max="7694" width="3.5703125" style="75" customWidth="1"/>
    <col min="7695" max="7695" width="6.140625" style="75" customWidth="1"/>
    <col min="7696" max="7696" width="0.5703125" style="75" customWidth="1"/>
    <col min="7697" max="7697" width="5.42578125" style="75" customWidth="1"/>
    <col min="7698" max="7698" width="4.85546875" style="75" customWidth="1"/>
    <col min="7699" max="7703" width="3.7109375" style="75" customWidth="1"/>
    <col min="7704" max="7704" width="5.140625" style="75" customWidth="1"/>
    <col min="7705" max="7705" width="1.7109375" style="75" customWidth="1"/>
    <col min="7706" max="7706" width="11.42578125" style="75"/>
    <col min="7707" max="7707" width="13.42578125" style="75" customWidth="1"/>
    <col min="7708" max="7708" width="3.7109375" style="75" customWidth="1"/>
    <col min="7709" max="7709" width="1.7109375" style="75" customWidth="1"/>
    <col min="7710" max="7710" width="27.7109375" style="75" customWidth="1"/>
    <col min="7711" max="7711" width="3.85546875" style="75" customWidth="1"/>
    <col min="7712" max="7718" width="3.7109375" style="75" customWidth="1"/>
    <col min="7719" max="7719" width="1.7109375" style="75" customWidth="1"/>
    <col min="7720" max="7728" width="3.7109375" style="75" customWidth="1"/>
    <col min="7729" max="7936" width="11.42578125" style="75"/>
    <col min="7937" max="7937" width="2.42578125" style="75" customWidth="1"/>
    <col min="7938" max="7938" width="2.7109375" style="75" customWidth="1"/>
    <col min="7939" max="7939" width="2.42578125" style="75" customWidth="1"/>
    <col min="7940" max="7940" width="1.140625" style="75" customWidth="1"/>
    <col min="7941" max="7941" width="6.42578125" style="75" customWidth="1"/>
    <col min="7942" max="7942" width="2.5703125" style="75" customWidth="1"/>
    <col min="7943" max="7943" width="63" style="75" customWidth="1"/>
    <col min="7944" max="7944" width="5.42578125" style="75" customWidth="1"/>
    <col min="7945" max="7945" width="5" style="75" customWidth="1"/>
    <col min="7946" max="7947" width="4.5703125" style="75" customWidth="1"/>
    <col min="7948" max="7948" width="3.7109375" style="75" customWidth="1"/>
    <col min="7949" max="7949" width="3.42578125" style="75" customWidth="1"/>
    <col min="7950" max="7950" width="3.5703125" style="75" customWidth="1"/>
    <col min="7951" max="7951" width="6.140625" style="75" customWidth="1"/>
    <col min="7952" max="7952" width="0.5703125" style="75" customWidth="1"/>
    <col min="7953" max="7953" width="5.42578125" style="75" customWidth="1"/>
    <col min="7954" max="7954" width="4.85546875" style="75" customWidth="1"/>
    <col min="7955" max="7959" width="3.7109375" style="75" customWidth="1"/>
    <col min="7960" max="7960" width="5.140625" style="75" customWidth="1"/>
    <col min="7961" max="7961" width="1.7109375" style="75" customWidth="1"/>
    <col min="7962" max="7962" width="11.42578125" style="75"/>
    <col min="7963" max="7963" width="13.42578125" style="75" customWidth="1"/>
    <col min="7964" max="7964" width="3.7109375" style="75" customWidth="1"/>
    <col min="7965" max="7965" width="1.7109375" style="75" customWidth="1"/>
    <col min="7966" max="7966" width="27.7109375" style="75" customWidth="1"/>
    <col min="7967" max="7967" width="3.85546875" style="75" customWidth="1"/>
    <col min="7968" max="7974" width="3.7109375" style="75" customWidth="1"/>
    <col min="7975" max="7975" width="1.7109375" style="75" customWidth="1"/>
    <col min="7976" max="7984" width="3.7109375" style="75" customWidth="1"/>
    <col min="7985" max="8192" width="11.42578125" style="75"/>
    <col min="8193" max="8193" width="2.42578125" style="75" customWidth="1"/>
    <col min="8194" max="8194" width="2.7109375" style="75" customWidth="1"/>
    <col min="8195" max="8195" width="2.42578125" style="75" customWidth="1"/>
    <col min="8196" max="8196" width="1.140625" style="75" customWidth="1"/>
    <col min="8197" max="8197" width="6.42578125" style="75" customWidth="1"/>
    <col min="8198" max="8198" width="2.5703125" style="75" customWidth="1"/>
    <col min="8199" max="8199" width="63" style="75" customWidth="1"/>
    <col min="8200" max="8200" width="5.42578125" style="75" customWidth="1"/>
    <col min="8201" max="8201" width="5" style="75" customWidth="1"/>
    <col min="8202" max="8203" width="4.5703125" style="75" customWidth="1"/>
    <col min="8204" max="8204" width="3.7109375" style="75" customWidth="1"/>
    <col min="8205" max="8205" width="3.42578125" style="75" customWidth="1"/>
    <col min="8206" max="8206" width="3.5703125" style="75" customWidth="1"/>
    <col min="8207" max="8207" width="6.140625" style="75" customWidth="1"/>
    <col min="8208" max="8208" width="0.5703125" style="75" customWidth="1"/>
    <col min="8209" max="8209" width="5.42578125" style="75" customWidth="1"/>
    <col min="8210" max="8210" width="4.85546875" style="75" customWidth="1"/>
    <col min="8211" max="8215" width="3.7109375" style="75" customWidth="1"/>
    <col min="8216" max="8216" width="5.140625" style="75" customWidth="1"/>
    <col min="8217" max="8217" width="1.7109375" style="75" customWidth="1"/>
    <col min="8218" max="8218" width="11.42578125" style="75"/>
    <col min="8219" max="8219" width="13.42578125" style="75" customWidth="1"/>
    <col min="8220" max="8220" width="3.7109375" style="75" customWidth="1"/>
    <col min="8221" max="8221" width="1.7109375" style="75" customWidth="1"/>
    <col min="8222" max="8222" width="27.7109375" style="75" customWidth="1"/>
    <col min="8223" max="8223" width="3.85546875" style="75" customWidth="1"/>
    <col min="8224" max="8230" width="3.7109375" style="75" customWidth="1"/>
    <col min="8231" max="8231" width="1.7109375" style="75" customWidth="1"/>
    <col min="8232" max="8240" width="3.7109375" style="75" customWidth="1"/>
    <col min="8241" max="8448" width="11.42578125" style="75"/>
    <col min="8449" max="8449" width="2.42578125" style="75" customWidth="1"/>
    <col min="8450" max="8450" width="2.7109375" style="75" customWidth="1"/>
    <col min="8451" max="8451" width="2.42578125" style="75" customWidth="1"/>
    <col min="8452" max="8452" width="1.140625" style="75" customWidth="1"/>
    <col min="8453" max="8453" width="6.42578125" style="75" customWidth="1"/>
    <col min="8454" max="8454" width="2.5703125" style="75" customWidth="1"/>
    <col min="8455" max="8455" width="63" style="75" customWidth="1"/>
    <col min="8456" max="8456" width="5.42578125" style="75" customWidth="1"/>
    <col min="8457" max="8457" width="5" style="75" customWidth="1"/>
    <col min="8458" max="8459" width="4.5703125" style="75" customWidth="1"/>
    <col min="8460" max="8460" width="3.7109375" style="75" customWidth="1"/>
    <col min="8461" max="8461" width="3.42578125" style="75" customWidth="1"/>
    <col min="8462" max="8462" width="3.5703125" style="75" customWidth="1"/>
    <col min="8463" max="8463" width="6.140625" style="75" customWidth="1"/>
    <col min="8464" max="8464" width="0.5703125" style="75" customWidth="1"/>
    <col min="8465" max="8465" width="5.42578125" style="75" customWidth="1"/>
    <col min="8466" max="8466" width="4.85546875" style="75" customWidth="1"/>
    <col min="8467" max="8471" width="3.7109375" style="75" customWidth="1"/>
    <col min="8472" max="8472" width="5.140625" style="75" customWidth="1"/>
    <col min="8473" max="8473" width="1.7109375" style="75" customWidth="1"/>
    <col min="8474" max="8474" width="11.42578125" style="75"/>
    <col min="8475" max="8475" width="13.42578125" style="75" customWidth="1"/>
    <col min="8476" max="8476" width="3.7109375" style="75" customWidth="1"/>
    <col min="8477" max="8477" width="1.7109375" style="75" customWidth="1"/>
    <col min="8478" max="8478" width="27.7109375" style="75" customWidth="1"/>
    <col min="8479" max="8479" width="3.85546875" style="75" customWidth="1"/>
    <col min="8480" max="8486" width="3.7109375" style="75" customWidth="1"/>
    <col min="8487" max="8487" width="1.7109375" style="75" customWidth="1"/>
    <col min="8488" max="8496" width="3.7109375" style="75" customWidth="1"/>
    <col min="8497" max="8704" width="11.42578125" style="75"/>
    <col min="8705" max="8705" width="2.42578125" style="75" customWidth="1"/>
    <col min="8706" max="8706" width="2.7109375" style="75" customWidth="1"/>
    <col min="8707" max="8707" width="2.42578125" style="75" customWidth="1"/>
    <col min="8708" max="8708" width="1.140625" style="75" customWidth="1"/>
    <col min="8709" max="8709" width="6.42578125" style="75" customWidth="1"/>
    <col min="8710" max="8710" width="2.5703125" style="75" customWidth="1"/>
    <col min="8711" max="8711" width="63" style="75" customWidth="1"/>
    <col min="8712" max="8712" width="5.42578125" style="75" customWidth="1"/>
    <col min="8713" max="8713" width="5" style="75" customWidth="1"/>
    <col min="8714" max="8715" width="4.5703125" style="75" customWidth="1"/>
    <col min="8716" max="8716" width="3.7109375" style="75" customWidth="1"/>
    <col min="8717" max="8717" width="3.42578125" style="75" customWidth="1"/>
    <col min="8718" max="8718" width="3.5703125" style="75" customWidth="1"/>
    <col min="8719" max="8719" width="6.140625" style="75" customWidth="1"/>
    <col min="8720" max="8720" width="0.5703125" style="75" customWidth="1"/>
    <col min="8721" max="8721" width="5.42578125" style="75" customWidth="1"/>
    <col min="8722" max="8722" width="4.85546875" style="75" customWidth="1"/>
    <col min="8723" max="8727" width="3.7109375" style="75" customWidth="1"/>
    <col min="8728" max="8728" width="5.140625" style="75" customWidth="1"/>
    <col min="8729" max="8729" width="1.7109375" style="75" customWidth="1"/>
    <col min="8730" max="8730" width="11.42578125" style="75"/>
    <col min="8731" max="8731" width="13.42578125" style="75" customWidth="1"/>
    <col min="8732" max="8732" width="3.7109375" style="75" customWidth="1"/>
    <col min="8733" max="8733" width="1.7109375" style="75" customWidth="1"/>
    <col min="8734" max="8734" width="27.7109375" style="75" customWidth="1"/>
    <col min="8735" max="8735" width="3.85546875" style="75" customWidth="1"/>
    <col min="8736" max="8742" width="3.7109375" style="75" customWidth="1"/>
    <col min="8743" max="8743" width="1.7109375" style="75" customWidth="1"/>
    <col min="8744" max="8752" width="3.7109375" style="75" customWidth="1"/>
    <col min="8753" max="8960" width="11.42578125" style="75"/>
    <col min="8961" max="8961" width="2.42578125" style="75" customWidth="1"/>
    <col min="8962" max="8962" width="2.7109375" style="75" customWidth="1"/>
    <col min="8963" max="8963" width="2.42578125" style="75" customWidth="1"/>
    <col min="8964" max="8964" width="1.140625" style="75" customWidth="1"/>
    <col min="8965" max="8965" width="6.42578125" style="75" customWidth="1"/>
    <col min="8966" max="8966" width="2.5703125" style="75" customWidth="1"/>
    <col min="8967" max="8967" width="63" style="75" customWidth="1"/>
    <col min="8968" max="8968" width="5.42578125" style="75" customWidth="1"/>
    <col min="8969" max="8969" width="5" style="75" customWidth="1"/>
    <col min="8970" max="8971" width="4.5703125" style="75" customWidth="1"/>
    <col min="8972" max="8972" width="3.7109375" style="75" customWidth="1"/>
    <col min="8973" max="8973" width="3.42578125" style="75" customWidth="1"/>
    <col min="8974" max="8974" width="3.5703125" style="75" customWidth="1"/>
    <col min="8975" max="8975" width="6.140625" style="75" customWidth="1"/>
    <col min="8976" max="8976" width="0.5703125" style="75" customWidth="1"/>
    <col min="8977" max="8977" width="5.42578125" style="75" customWidth="1"/>
    <col min="8978" max="8978" width="4.85546875" style="75" customWidth="1"/>
    <col min="8979" max="8983" width="3.7109375" style="75" customWidth="1"/>
    <col min="8984" max="8984" width="5.140625" style="75" customWidth="1"/>
    <col min="8985" max="8985" width="1.7109375" style="75" customWidth="1"/>
    <col min="8986" max="8986" width="11.42578125" style="75"/>
    <col min="8987" max="8987" width="13.42578125" style="75" customWidth="1"/>
    <col min="8988" max="8988" width="3.7109375" style="75" customWidth="1"/>
    <col min="8989" max="8989" width="1.7109375" style="75" customWidth="1"/>
    <col min="8990" max="8990" width="27.7109375" style="75" customWidth="1"/>
    <col min="8991" max="8991" width="3.85546875" style="75" customWidth="1"/>
    <col min="8992" max="8998" width="3.7109375" style="75" customWidth="1"/>
    <col min="8999" max="8999" width="1.7109375" style="75" customWidth="1"/>
    <col min="9000" max="9008" width="3.7109375" style="75" customWidth="1"/>
    <col min="9009" max="9216" width="11.42578125" style="75"/>
    <col min="9217" max="9217" width="2.42578125" style="75" customWidth="1"/>
    <col min="9218" max="9218" width="2.7109375" style="75" customWidth="1"/>
    <col min="9219" max="9219" width="2.42578125" style="75" customWidth="1"/>
    <col min="9220" max="9220" width="1.140625" style="75" customWidth="1"/>
    <col min="9221" max="9221" width="6.42578125" style="75" customWidth="1"/>
    <col min="9222" max="9222" width="2.5703125" style="75" customWidth="1"/>
    <col min="9223" max="9223" width="63" style="75" customWidth="1"/>
    <col min="9224" max="9224" width="5.42578125" style="75" customWidth="1"/>
    <col min="9225" max="9225" width="5" style="75" customWidth="1"/>
    <col min="9226" max="9227" width="4.5703125" style="75" customWidth="1"/>
    <col min="9228" max="9228" width="3.7109375" style="75" customWidth="1"/>
    <col min="9229" max="9229" width="3.42578125" style="75" customWidth="1"/>
    <col min="9230" max="9230" width="3.5703125" style="75" customWidth="1"/>
    <col min="9231" max="9231" width="6.140625" style="75" customWidth="1"/>
    <col min="9232" max="9232" width="0.5703125" style="75" customWidth="1"/>
    <col min="9233" max="9233" width="5.42578125" style="75" customWidth="1"/>
    <col min="9234" max="9234" width="4.85546875" style="75" customWidth="1"/>
    <col min="9235" max="9239" width="3.7109375" style="75" customWidth="1"/>
    <col min="9240" max="9240" width="5.140625" style="75" customWidth="1"/>
    <col min="9241" max="9241" width="1.7109375" style="75" customWidth="1"/>
    <col min="9242" max="9242" width="11.42578125" style="75"/>
    <col min="9243" max="9243" width="13.42578125" style="75" customWidth="1"/>
    <col min="9244" max="9244" width="3.7109375" style="75" customWidth="1"/>
    <col min="9245" max="9245" width="1.7109375" style="75" customWidth="1"/>
    <col min="9246" max="9246" width="27.7109375" style="75" customWidth="1"/>
    <col min="9247" max="9247" width="3.85546875" style="75" customWidth="1"/>
    <col min="9248" max="9254" width="3.7109375" style="75" customWidth="1"/>
    <col min="9255" max="9255" width="1.7109375" style="75" customWidth="1"/>
    <col min="9256" max="9264" width="3.7109375" style="75" customWidth="1"/>
    <col min="9265" max="9472" width="11.42578125" style="75"/>
    <col min="9473" max="9473" width="2.42578125" style="75" customWidth="1"/>
    <col min="9474" max="9474" width="2.7109375" style="75" customWidth="1"/>
    <col min="9475" max="9475" width="2.42578125" style="75" customWidth="1"/>
    <col min="9476" max="9476" width="1.140625" style="75" customWidth="1"/>
    <col min="9477" max="9477" width="6.42578125" style="75" customWidth="1"/>
    <col min="9478" max="9478" width="2.5703125" style="75" customWidth="1"/>
    <col min="9479" max="9479" width="63" style="75" customWidth="1"/>
    <col min="9480" max="9480" width="5.42578125" style="75" customWidth="1"/>
    <col min="9481" max="9481" width="5" style="75" customWidth="1"/>
    <col min="9482" max="9483" width="4.5703125" style="75" customWidth="1"/>
    <col min="9484" max="9484" width="3.7109375" style="75" customWidth="1"/>
    <col min="9485" max="9485" width="3.42578125" style="75" customWidth="1"/>
    <col min="9486" max="9486" width="3.5703125" style="75" customWidth="1"/>
    <col min="9487" max="9487" width="6.140625" style="75" customWidth="1"/>
    <col min="9488" max="9488" width="0.5703125" style="75" customWidth="1"/>
    <col min="9489" max="9489" width="5.42578125" style="75" customWidth="1"/>
    <col min="9490" max="9490" width="4.85546875" style="75" customWidth="1"/>
    <col min="9491" max="9495" width="3.7109375" style="75" customWidth="1"/>
    <col min="9496" max="9496" width="5.140625" style="75" customWidth="1"/>
    <col min="9497" max="9497" width="1.7109375" style="75" customWidth="1"/>
    <col min="9498" max="9498" width="11.42578125" style="75"/>
    <col min="9499" max="9499" width="13.42578125" style="75" customWidth="1"/>
    <col min="9500" max="9500" width="3.7109375" style="75" customWidth="1"/>
    <col min="9501" max="9501" width="1.7109375" style="75" customWidth="1"/>
    <col min="9502" max="9502" width="27.7109375" style="75" customWidth="1"/>
    <col min="9503" max="9503" width="3.85546875" style="75" customWidth="1"/>
    <col min="9504" max="9510" width="3.7109375" style="75" customWidth="1"/>
    <col min="9511" max="9511" width="1.7109375" style="75" customWidth="1"/>
    <col min="9512" max="9520" width="3.7109375" style="75" customWidth="1"/>
    <col min="9521" max="9728" width="11.42578125" style="75"/>
    <col min="9729" max="9729" width="2.42578125" style="75" customWidth="1"/>
    <col min="9730" max="9730" width="2.7109375" style="75" customWidth="1"/>
    <col min="9731" max="9731" width="2.42578125" style="75" customWidth="1"/>
    <col min="9732" max="9732" width="1.140625" style="75" customWidth="1"/>
    <col min="9733" max="9733" width="6.42578125" style="75" customWidth="1"/>
    <col min="9734" max="9734" width="2.5703125" style="75" customWidth="1"/>
    <col min="9735" max="9735" width="63" style="75" customWidth="1"/>
    <col min="9736" max="9736" width="5.42578125" style="75" customWidth="1"/>
    <col min="9737" max="9737" width="5" style="75" customWidth="1"/>
    <col min="9738" max="9739" width="4.5703125" style="75" customWidth="1"/>
    <col min="9740" max="9740" width="3.7109375" style="75" customWidth="1"/>
    <col min="9741" max="9741" width="3.42578125" style="75" customWidth="1"/>
    <col min="9742" max="9742" width="3.5703125" style="75" customWidth="1"/>
    <col min="9743" max="9743" width="6.140625" style="75" customWidth="1"/>
    <col min="9744" max="9744" width="0.5703125" style="75" customWidth="1"/>
    <col min="9745" max="9745" width="5.42578125" style="75" customWidth="1"/>
    <col min="9746" max="9746" width="4.85546875" style="75" customWidth="1"/>
    <col min="9747" max="9751" width="3.7109375" style="75" customWidth="1"/>
    <col min="9752" max="9752" width="5.140625" style="75" customWidth="1"/>
    <col min="9753" max="9753" width="1.7109375" style="75" customWidth="1"/>
    <col min="9754" max="9754" width="11.42578125" style="75"/>
    <col min="9755" max="9755" width="13.42578125" style="75" customWidth="1"/>
    <col min="9756" max="9756" width="3.7109375" style="75" customWidth="1"/>
    <col min="9757" max="9757" width="1.7109375" style="75" customWidth="1"/>
    <col min="9758" max="9758" width="27.7109375" style="75" customWidth="1"/>
    <col min="9759" max="9759" width="3.85546875" style="75" customWidth="1"/>
    <col min="9760" max="9766" width="3.7109375" style="75" customWidth="1"/>
    <col min="9767" max="9767" width="1.7109375" style="75" customWidth="1"/>
    <col min="9768" max="9776" width="3.7109375" style="75" customWidth="1"/>
    <col min="9777" max="9984" width="11.42578125" style="75"/>
    <col min="9985" max="9985" width="2.42578125" style="75" customWidth="1"/>
    <col min="9986" max="9986" width="2.7109375" style="75" customWidth="1"/>
    <col min="9987" max="9987" width="2.42578125" style="75" customWidth="1"/>
    <col min="9988" max="9988" width="1.140625" style="75" customWidth="1"/>
    <col min="9989" max="9989" width="6.42578125" style="75" customWidth="1"/>
    <col min="9990" max="9990" width="2.5703125" style="75" customWidth="1"/>
    <col min="9991" max="9991" width="63" style="75" customWidth="1"/>
    <col min="9992" max="9992" width="5.42578125" style="75" customWidth="1"/>
    <col min="9993" max="9993" width="5" style="75" customWidth="1"/>
    <col min="9994" max="9995" width="4.5703125" style="75" customWidth="1"/>
    <col min="9996" max="9996" width="3.7109375" style="75" customWidth="1"/>
    <col min="9997" max="9997" width="3.42578125" style="75" customWidth="1"/>
    <col min="9998" max="9998" width="3.5703125" style="75" customWidth="1"/>
    <col min="9999" max="9999" width="6.140625" style="75" customWidth="1"/>
    <col min="10000" max="10000" width="0.5703125" style="75" customWidth="1"/>
    <col min="10001" max="10001" width="5.42578125" style="75" customWidth="1"/>
    <col min="10002" max="10002" width="4.85546875" style="75" customWidth="1"/>
    <col min="10003" max="10007" width="3.7109375" style="75" customWidth="1"/>
    <col min="10008" max="10008" width="5.140625" style="75" customWidth="1"/>
    <col min="10009" max="10009" width="1.7109375" style="75" customWidth="1"/>
    <col min="10010" max="10010" width="11.42578125" style="75"/>
    <col min="10011" max="10011" width="13.42578125" style="75" customWidth="1"/>
    <col min="10012" max="10012" width="3.7109375" style="75" customWidth="1"/>
    <col min="10013" max="10013" width="1.7109375" style="75" customWidth="1"/>
    <col min="10014" max="10014" width="27.7109375" style="75" customWidth="1"/>
    <col min="10015" max="10015" width="3.85546875" style="75" customWidth="1"/>
    <col min="10016" max="10022" width="3.7109375" style="75" customWidth="1"/>
    <col min="10023" max="10023" width="1.7109375" style="75" customWidth="1"/>
    <col min="10024" max="10032" width="3.7109375" style="75" customWidth="1"/>
    <col min="10033" max="10240" width="11.42578125" style="75"/>
    <col min="10241" max="10241" width="2.42578125" style="75" customWidth="1"/>
    <col min="10242" max="10242" width="2.7109375" style="75" customWidth="1"/>
    <col min="10243" max="10243" width="2.42578125" style="75" customWidth="1"/>
    <col min="10244" max="10244" width="1.140625" style="75" customWidth="1"/>
    <col min="10245" max="10245" width="6.42578125" style="75" customWidth="1"/>
    <col min="10246" max="10246" width="2.5703125" style="75" customWidth="1"/>
    <col min="10247" max="10247" width="63" style="75" customWidth="1"/>
    <col min="10248" max="10248" width="5.42578125" style="75" customWidth="1"/>
    <col min="10249" max="10249" width="5" style="75" customWidth="1"/>
    <col min="10250" max="10251" width="4.5703125" style="75" customWidth="1"/>
    <col min="10252" max="10252" width="3.7109375" style="75" customWidth="1"/>
    <col min="10253" max="10253" width="3.42578125" style="75" customWidth="1"/>
    <col min="10254" max="10254" width="3.5703125" style="75" customWidth="1"/>
    <col min="10255" max="10255" width="6.140625" style="75" customWidth="1"/>
    <col min="10256" max="10256" width="0.5703125" style="75" customWidth="1"/>
    <col min="10257" max="10257" width="5.42578125" style="75" customWidth="1"/>
    <col min="10258" max="10258" width="4.85546875" style="75" customWidth="1"/>
    <col min="10259" max="10263" width="3.7109375" style="75" customWidth="1"/>
    <col min="10264" max="10264" width="5.140625" style="75" customWidth="1"/>
    <col min="10265" max="10265" width="1.7109375" style="75" customWidth="1"/>
    <col min="10266" max="10266" width="11.42578125" style="75"/>
    <col min="10267" max="10267" width="13.42578125" style="75" customWidth="1"/>
    <col min="10268" max="10268" width="3.7109375" style="75" customWidth="1"/>
    <col min="10269" max="10269" width="1.7109375" style="75" customWidth="1"/>
    <col min="10270" max="10270" width="27.7109375" style="75" customWidth="1"/>
    <col min="10271" max="10271" width="3.85546875" style="75" customWidth="1"/>
    <col min="10272" max="10278" width="3.7109375" style="75" customWidth="1"/>
    <col min="10279" max="10279" width="1.7109375" style="75" customWidth="1"/>
    <col min="10280" max="10288" width="3.7109375" style="75" customWidth="1"/>
    <col min="10289" max="10496" width="11.42578125" style="75"/>
    <col min="10497" max="10497" width="2.42578125" style="75" customWidth="1"/>
    <col min="10498" max="10498" width="2.7109375" style="75" customWidth="1"/>
    <col min="10499" max="10499" width="2.42578125" style="75" customWidth="1"/>
    <col min="10500" max="10500" width="1.140625" style="75" customWidth="1"/>
    <col min="10501" max="10501" width="6.42578125" style="75" customWidth="1"/>
    <col min="10502" max="10502" width="2.5703125" style="75" customWidth="1"/>
    <col min="10503" max="10503" width="63" style="75" customWidth="1"/>
    <col min="10504" max="10504" width="5.42578125" style="75" customWidth="1"/>
    <col min="10505" max="10505" width="5" style="75" customWidth="1"/>
    <col min="10506" max="10507" width="4.5703125" style="75" customWidth="1"/>
    <col min="10508" max="10508" width="3.7109375" style="75" customWidth="1"/>
    <col min="10509" max="10509" width="3.42578125" style="75" customWidth="1"/>
    <col min="10510" max="10510" width="3.5703125" style="75" customWidth="1"/>
    <col min="10511" max="10511" width="6.140625" style="75" customWidth="1"/>
    <col min="10512" max="10512" width="0.5703125" style="75" customWidth="1"/>
    <col min="10513" max="10513" width="5.42578125" style="75" customWidth="1"/>
    <col min="10514" max="10514" width="4.85546875" style="75" customWidth="1"/>
    <col min="10515" max="10519" width="3.7109375" style="75" customWidth="1"/>
    <col min="10520" max="10520" width="5.140625" style="75" customWidth="1"/>
    <col min="10521" max="10521" width="1.7109375" style="75" customWidth="1"/>
    <col min="10522" max="10522" width="11.42578125" style="75"/>
    <col min="10523" max="10523" width="13.42578125" style="75" customWidth="1"/>
    <col min="10524" max="10524" width="3.7109375" style="75" customWidth="1"/>
    <col min="10525" max="10525" width="1.7109375" style="75" customWidth="1"/>
    <col min="10526" max="10526" width="27.7109375" style="75" customWidth="1"/>
    <col min="10527" max="10527" width="3.85546875" style="75" customWidth="1"/>
    <col min="10528" max="10534" width="3.7109375" style="75" customWidth="1"/>
    <col min="10535" max="10535" width="1.7109375" style="75" customWidth="1"/>
    <col min="10536" max="10544" width="3.7109375" style="75" customWidth="1"/>
    <col min="10545" max="10752" width="11.42578125" style="75"/>
    <col min="10753" max="10753" width="2.42578125" style="75" customWidth="1"/>
    <col min="10754" max="10754" width="2.7109375" style="75" customWidth="1"/>
    <col min="10755" max="10755" width="2.42578125" style="75" customWidth="1"/>
    <col min="10756" max="10756" width="1.140625" style="75" customWidth="1"/>
    <col min="10757" max="10757" width="6.42578125" style="75" customWidth="1"/>
    <col min="10758" max="10758" width="2.5703125" style="75" customWidth="1"/>
    <col min="10759" max="10759" width="63" style="75" customWidth="1"/>
    <col min="10760" max="10760" width="5.42578125" style="75" customWidth="1"/>
    <col min="10761" max="10761" width="5" style="75" customWidth="1"/>
    <col min="10762" max="10763" width="4.5703125" style="75" customWidth="1"/>
    <col min="10764" max="10764" width="3.7109375" style="75" customWidth="1"/>
    <col min="10765" max="10765" width="3.42578125" style="75" customWidth="1"/>
    <col min="10766" max="10766" width="3.5703125" style="75" customWidth="1"/>
    <col min="10767" max="10767" width="6.140625" style="75" customWidth="1"/>
    <col min="10768" max="10768" width="0.5703125" style="75" customWidth="1"/>
    <col min="10769" max="10769" width="5.42578125" style="75" customWidth="1"/>
    <col min="10770" max="10770" width="4.85546875" style="75" customWidth="1"/>
    <col min="10771" max="10775" width="3.7109375" style="75" customWidth="1"/>
    <col min="10776" max="10776" width="5.140625" style="75" customWidth="1"/>
    <col min="10777" max="10777" width="1.7109375" style="75" customWidth="1"/>
    <col min="10778" max="10778" width="11.42578125" style="75"/>
    <col min="10779" max="10779" width="13.42578125" style="75" customWidth="1"/>
    <col min="10780" max="10780" width="3.7109375" style="75" customWidth="1"/>
    <col min="10781" max="10781" width="1.7109375" style="75" customWidth="1"/>
    <col min="10782" max="10782" width="27.7109375" style="75" customWidth="1"/>
    <col min="10783" max="10783" width="3.85546875" style="75" customWidth="1"/>
    <col min="10784" max="10790" width="3.7109375" style="75" customWidth="1"/>
    <col min="10791" max="10791" width="1.7109375" style="75" customWidth="1"/>
    <col min="10792" max="10800" width="3.7109375" style="75" customWidth="1"/>
    <col min="10801" max="11008" width="11.42578125" style="75"/>
    <col min="11009" max="11009" width="2.42578125" style="75" customWidth="1"/>
    <col min="11010" max="11010" width="2.7109375" style="75" customWidth="1"/>
    <col min="11011" max="11011" width="2.42578125" style="75" customWidth="1"/>
    <col min="11012" max="11012" width="1.140625" style="75" customWidth="1"/>
    <col min="11013" max="11013" width="6.42578125" style="75" customWidth="1"/>
    <col min="11014" max="11014" width="2.5703125" style="75" customWidth="1"/>
    <col min="11015" max="11015" width="63" style="75" customWidth="1"/>
    <col min="11016" max="11016" width="5.42578125" style="75" customWidth="1"/>
    <col min="11017" max="11017" width="5" style="75" customWidth="1"/>
    <col min="11018" max="11019" width="4.5703125" style="75" customWidth="1"/>
    <col min="11020" max="11020" width="3.7109375" style="75" customWidth="1"/>
    <col min="11021" max="11021" width="3.42578125" style="75" customWidth="1"/>
    <col min="11022" max="11022" width="3.5703125" style="75" customWidth="1"/>
    <col min="11023" max="11023" width="6.140625" style="75" customWidth="1"/>
    <col min="11024" max="11024" width="0.5703125" style="75" customWidth="1"/>
    <col min="11025" max="11025" width="5.42578125" style="75" customWidth="1"/>
    <col min="11026" max="11026" width="4.85546875" style="75" customWidth="1"/>
    <col min="11027" max="11031" width="3.7109375" style="75" customWidth="1"/>
    <col min="11032" max="11032" width="5.140625" style="75" customWidth="1"/>
    <col min="11033" max="11033" width="1.7109375" style="75" customWidth="1"/>
    <col min="11034" max="11034" width="11.42578125" style="75"/>
    <col min="11035" max="11035" width="13.42578125" style="75" customWidth="1"/>
    <col min="11036" max="11036" width="3.7109375" style="75" customWidth="1"/>
    <col min="11037" max="11037" width="1.7109375" style="75" customWidth="1"/>
    <col min="11038" max="11038" width="27.7109375" style="75" customWidth="1"/>
    <col min="11039" max="11039" width="3.85546875" style="75" customWidth="1"/>
    <col min="11040" max="11046" width="3.7109375" style="75" customWidth="1"/>
    <col min="11047" max="11047" width="1.7109375" style="75" customWidth="1"/>
    <col min="11048" max="11056" width="3.7109375" style="75" customWidth="1"/>
    <col min="11057" max="11264" width="11.42578125" style="75"/>
    <col min="11265" max="11265" width="2.42578125" style="75" customWidth="1"/>
    <col min="11266" max="11266" width="2.7109375" style="75" customWidth="1"/>
    <col min="11267" max="11267" width="2.42578125" style="75" customWidth="1"/>
    <col min="11268" max="11268" width="1.140625" style="75" customWidth="1"/>
    <col min="11269" max="11269" width="6.42578125" style="75" customWidth="1"/>
    <col min="11270" max="11270" width="2.5703125" style="75" customWidth="1"/>
    <col min="11271" max="11271" width="63" style="75" customWidth="1"/>
    <col min="11272" max="11272" width="5.42578125" style="75" customWidth="1"/>
    <col min="11273" max="11273" width="5" style="75" customWidth="1"/>
    <col min="11274" max="11275" width="4.5703125" style="75" customWidth="1"/>
    <col min="11276" max="11276" width="3.7109375" style="75" customWidth="1"/>
    <col min="11277" max="11277" width="3.42578125" style="75" customWidth="1"/>
    <col min="11278" max="11278" width="3.5703125" style="75" customWidth="1"/>
    <col min="11279" max="11279" width="6.140625" style="75" customWidth="1"/>
    <col min="11280" max="11280" width="0.5703125" style="75" customWidth="1"/>
    <col min="11281" max="11281" width="5.42578125" style="75" customWidth="1"/>
    <col min="11282" max="11282" width="4.85546875" style="75" customWidth="1"/>
    <col min="11283" max="11287" width="3.7109375" style="75" customWidth="1"/>
    <col min="11288" max="11288" width="5.140625" style="75" customWidth="1"/>
    <col min="11289" max="11289" width="1.7109375" style="75" customWidth="1"/>
    <col min="11290" max="11290" width="11.42578125" style="75"/>
    <col min="11291" max="11291" width="13.42578125" style="75" customWidth="1"/>
    <col min="11292" max="11292" width="3.7109375" style="75" customWidth="1"/>
    <col min="11293" max="11293" width="1.7109375" style="75" customWidth="1"/>
    <col min="11294" max="11294" width="27.7109375" style="75" customWidth="1"/>
    <col min="11295" max="11295" width="3.85546875" style="75" customWidth="1"/>
    <col min="11296" max="11302" width="3.7109375" style="75" customWidth="1"/>
    <col min="11303" max="11303" width="1.7109375" style="75" customWidth="1"/>
    <col min="11304" max="11312" width="3.7109375" style="75" customWidth="1"/>
    <col min="11313" max="11520" width="11.42578125" style="75"/>
    <col min="11521" max="11521" width="2.42578125" style="75" customWidth="1"/>
    <col min="11522" max="11522" width="2.7109375" style="75" customWidth="1"/>
    <col min="11523" max="11523" width="2.42578125" style="75" customWidth="1"/>
    <col min="11524" max="11524" width="1.140625" style="75" customWidth="1"/>
    <col min="11525" max="11525" width="6.42578125" style="75" customWidth="1"/>
    <col min="11526" max="11526" width="2.5703125" style="75" customWidth="1"/>
    <col min="11527" max="11527" width="63" style="75" customWidth="1"/>
    <col min="11528" max="11528" width="5.42578125" style="75" customWidth="1"/>
    <col min="11529" max="11529" width="5" style="75" customWidth="1"/>
    <col min="11530" max="11531" width="4.5703125" style="75" customWidth="1"/>
    <col min="11532" max="11532" width="3.7109375" style="75" customWidth="1"/>
    <col min="11533" max="11533" width="3.42578125" style="75" customWidth="1"/>
    <col min="11534" max="11534" width="3.5703125" style="75" customWidth="1"/>
    <col min="11535" max="11535" width="6.140625" style="75" customWidth="1"/>
    <col min="11536" max="11536" width="0.5703125" style="75" customWidth="1"/>
    <col min="11537" max="11537" width="5.42578125" style="75" customWidth="1"/>
    <col min="11538" max="11538" width="4.85546875" style="75" customWidth="1"/>
    <col min="11539" max="11543" width="3.7109375" style="75" customWidth="1"/>
    <col min="11544" max="11544" width="5.140625" style="75" customWidth="1"/>
    <col min="11545" max="11545" width="1.7109375" style="75" customWidth="1"/>
    <col min="11546" max="11546" width="11.42578125" style="75"/>
    <col min="11547" max="11547" width="13.42578125" style="75" customWidth="1"/>
    <col min="11548" max="11548" width="3.7109375" style="75" customWidth="1"/>
    <col min="11549" max="11549" width="1.7109375" style="75" customWidth="1"/>
    <col min="11550" max="11550" width="27.7109375" style="75" customWidth="1"/>
    <col min="11551" max="11551" width="3.85546875" style="75" customWidth="1"/>
    <col min="11552" max="11558" width="3.7109375" style="75" customWidth="1"/>
    <col min="11559" max="11559" width="1.7109375" style="75" customWidth="1"/>
    <col min="11560" max="11568" width="3.7109375" style="75" customWidth="1"/>
    <col min="11569" max="11776" width="11.42578125" style="75"/>
    <col min="11777" max="11777" width="2.42578125" style="75" customWidth="1"/>
    <col min="11778" max="11778" width="2.7109375" style="75" customWidth="1"/>
    <col min="11779" max="11779" width="2.42578125" style="75" customWidth="1"/>
    <col min="11780" max="11780" width="1.140625" style="75" customWidth="1"/>
    <col min="11781" max="11781" width="6.42578125" style="75" customWidth="1"/>
    <col min="11782" max="11782" width="2.5703125" style="75" customWidth="1"/>
    <col min="11783" max="11783" width="63" style="75" customWidth="1"/>
    <col min="11784" max="11784" width="5.42578125" style="75" customWidth="1"/>
    <col min="11785" max="11785" width="5" style="75" customWidth="1"/>
    <col min="11786" max="11787" width="4.5703125" style="75" customWidth="1"/>
    <col min="11788" max="11788" width="3.7109375" style="75" customWidth="1"/>
    <col min="11789" max="11789" width="3.42578125" style="75" customWidth="1"/>
    <col min="11790" max="11790" width="3.5703125" style="75" customWidth="1"/>
    <col min="11791" max="11791" width="6.140625" style="75" customWidth="1"/>
    <col min="11792" max="11792" width="0.5703125" style="75" customWidth="1"/>
    <col min="11793" max="11793" width="5.42578125" style="75" customWidth="1"/>
    <col min="11794" max="11794" width="4.85546875" style="75" customWidth="1"/>
    <col min="11795" max="11799" width="3.7109375" style="75" customWidth="1"/>
    <col min="11800" max="11800" width="5.140625" style="75" customWidth="1"/>
    <col min="11801" max="11801" width="1.7109375" style="75" customWidth="1"/>
    <col min="11802" max="11802" width="11.42578125" style="75"/>
    <col min="11803" max="11803" width="13.42578125" style="75" customWidth="1"/>
    <col min="11804" max="11804" width="3.7109375" style="75" customWidth="1"/>
    <col min="11805" max="11805" width="1.7109375" style="75" customWidth="1"/>
    <col min="11806" max="11806" width="27.7109375" style="75" customWidth="1"/>
    <col min="11807" max="11807" width="3.85546875" style="75" customWidth="1"/>
    <col min="11808" max="11814" width="3.7109375" style="75" customWidth="1"/>
    <col min="11815" max="11815" width="1.7109375" style="75" customWidth="1"/>
    <col min="11816" max="11824" width="3.7109375" style="75" customWidth="1"/>
    <col min="11825" max="12032" width="11.42578125" style="75"/>
    <col min="12033" max="12033" width="2.42578125" style="75" customWidth="1"/>
    <col min="12034" max="12034" width="2.7109375" style="75" customWidth="1"/>
    <col min="12035" max="12035" width="2.42578125" style="75" customWidth="1"/>
    <col min="12036" max="12036" width="1.140625" style="75" customWidth="1"/>
    <col min="12037" max="12037" width="6.42578125" style="75" customWidth="1"/>
    <col min="12038" max="12038" width="2.5703125" style="75" customWidth="1"/>
    <col min="12039" max="12039" width="63" style="75" customWidth="1"/>
    <col min="12040" max="12040" width="5.42578125" style="75" customWidth="1"/>
    <col min="12041" max="12041" width="5" style="75" customWidth="1"/>
    <col min="12042" max="12043" width="4.5703125" style="75" customWidth="1"/>
    <col min="12044" max="12044" width="3.7109375" style="75" customWidth="1"/>
    <col min="12045" max="12045" width="3.42578125" style="75" customWidth="1"/>
    <col min="12046" max="12046" width="3.5703125" style="75" customWidth="1"/>
    <col min="12047" max="12047" width="6.140625" style="75" customWidth="1"/>
    <col min="12048" max="12048" width="0.5703125" style="75" customWidth="1"/>
    <col min="12049" max="12049" width="5.42578125" style="75" customWidth="1"/>
    <col min="12050" max="12050" width="4.85546875" style="75" customWidth="1"/>
    <col min="12051" max="12055" width="3.7109375" style="75" customWidth="1"/>
    <col min="12056" max="12056" width="5.140625" style="75" customWidth="1"/>
    <col min="12057" max="12057" width="1.7109375" style="75" customWidth="1"/>
    <col min="12058" max="12058" width="11.42578125" style="75"/>
    <col min="12059" max="12059" width="13.42578125" style="75" customWidth="1"/>
    <col min="12060" max="12060" width="3.7109375" style="75" customWidth="1"/>
    <col min="12061" max="12061" width="1.7109375" style="75" customWidth="1"/>
    <col min="12062" max="12062" width="27.7109375" style="75" customWidth="1"/>
    <col min="12063" max="12063" width="3.85546875" style="75" customWidth="1"/>
    <col min="12064" max="12070" width="3.7109375" style="75" customWidth="1"/>
    <col min="12071" max="12071" width="1.7109375" style="75" customWidth="1"/>
    <col min="12072" max="12080" width="3.7109375" style="75" customWidth="1"/>
    <col min="12081" max="12288" width="11.42578125" style="75"/>
    <col min="12289" max="12289" width="2.42578125" style="75" customWidth="1"/>
    <col min="12290" max="12290" width="2.7109375" style="75" customWidth="1"/>
    <col min="12291" max="12291" width="2.42578125" style="75" customWidth="1"/>
    <col min="12292" max="12292" width="1.140625" style="75" customWidth="1"/>
    <col min="12293" max="12293" width="6.42578125" style="75" customWidth="1"/>
    <col min="12294" max="12294" width="2.5703125" style="75" customWidth="1"/>
    <col min="12295" max="12295" width="63" style="75" customWidth="1"/>
    <col min="12296" max="12296" width="5.42578125" style="75" customWidth="1"/>
    <col min="12297" max="12297" width="5" style="75" customWidth="1"/>
    <col min="12298" max="12299" width="4.5703125" style="75" customWidth="1"/>
    <col min="12300" max="12300" width="3.7109375" style="75" customWidth="1"/>
    <col min="12301" max="12301" width="3.42578125" style="75" customWidth="1"/>
    <col min="12302" max="12302" width="3.5703125" style="75" customWidth="1"/>
    <col min="12303" max="12303" width="6.140625" style="75" customWidth="1"/>
    <col min="12304" max="12304" width="0.5703125" style="75" customWidth="1"/>
    <col min="12305" max="12305" width="5.42578125" style="75" customWidth="1"/>
    <col min="12306" max="12306" width="4.85546875" style="75" customWidth="1"/>
    <col min="12307" max="12311" width="3.7109375" style="75" customWidth="1"/>
    <col min="12312" max="12312" width="5.140625" style="75" customWidth="1"/>
    <col min="12313" max="12313" width="1.7109375" style="75" customWidth="1"/>
    <col min="12314" max="12314" width="11.42578125" style="75"/>
    <col min="12315" max="12315" width="13.42578125" style="75" customWidth="1"/>
    <col min="12316" max="12316" width="3.7109375" style="75" customWidth="1"/>
    <col min="12317" max="12317" width="1.7109375" style="75" customWidth="1"/>
    <col min="12318" max="12318" width="27.7109375" style="75" customWidth="1"/>
    <col min="12319" max="12319" width="3.85546875" style="75" customWidth="1"/>
    <col min="12320" max="12326" width="3.7109375" style="75" customWidth="1"/>
    <col min="12327" max="12327" width="1.7109375" style="75" customWidth="1"/>
    <col min="12328" max="12336" width="3.7109375" style="75" customWidth="1"/>
    <col min="12337" max="12544" width="11.42578125" style="75"/>
    <col min="12545" max="12545" width="2.42578125" style="75" customWidth="1"/>
    <col min="12546" max="12546" width="2.7109375" style="75" customWidth="1"/>
    <col min="12547" max="12547" width="2.42578125" style="75" customWidth="1"/>
    <col min="12548" max="12548" width="1.140625" style="75" customWidth="1"/>
    <col min="12549" max="12549" width="6.42578125" style="75" customWidth="1"/>
    <col min="12550" max="12550" width="2.5703125" style="75" customWidth="1"/>
    <col min="12551" max="12551" width="63" style="75" customWidth="1"/>
    <col min="12552" max="12552" width="5.42578125" style="75" customWidth="1"/>
    <col min="12553" max="12553" width="5" style="75" customWidth="1"/>
    <col min="12554" max="12555" width="4.5703125" style="75" customWidth="1"/>
    <col min="12556" max="12556" width="3.7109375" style="75" customWidth="1"/>
    <col min="12557" max="12557" width="3.42578125" style="75" customWidth="1"/>
    <col min="12558" max="12558" width="3.5703125" style="75" customWidth="1"/>
    <col min="12559" max="12559" width="6.140625" style="75" customWidth="1"/>
    <col min="12560" max="12560" width="0.5703125" style="75" customWidth="1"/>
    <col min="12561" max="12561" width="5.42578125" style="75" customWidth="1"/>
    <col min="12562" max="12562" width="4.85546875" style="75" customWidth="1"/>
    <col min="12563" max="12567" width="3.7109375" style="75" customWidth="1"/>
    <col min="12568" max="12568" width="5.140625" style="75" customWidth="1"/>
    <col min="12569" max="12569" width="1.7109375" style="75" customWidth="1"/>
    <col min="12570" max="12570" width="11.42578125" style="75"/>
    <col min="12571" max="12571" width="13.42578125" style="75" customWidth="1"/>
    <col min="12572" max="12572" width="3.7109375" style="75" customWidth="1"/>
    <col min="12573" max="12573" width="1.7109375" style="75" customWidth="1"/>
    <col min="12574" max="12574" width="27.7109375" style="75" customWidth="1"/>
    <col min="12575" max="12575" width="3.85546875" style="75" customWidth="1"/>
    <col min="12576" max="12582" width="3.7109375" style="75" customWidth="1"/>
    <col min="12583" max="12583" width="1.7109375" style="75" customWidth="1"/>
    <col min="12584" max="12592" width="3.7109375" style="75" customWidth="1"/>
    <col min="12593" max="12800" width="11.42578125" style="75"/>
    <col min="12801" max="12801" width="2.42578125" style="75" customWidth="1"/>
    <col min="12802" max="12802" width="2.7109375" style="75" customWidth="1"/>
    <col min="12803" max="12803" width="2.42578125" style="75" customWidth="1"/>
    <col min="12804" max="12804" width="1.140625" style="75" customWidth="1"/>
    <col min="12805" max="12805" width="6.42578125" style="75" customWidth="1"/>
    <col min="12806" max="12806" width="2.5703125" style="75" customWidth="1"/>
    <col min="12807" max="12807" width="63" style="75" customWidth="1"/>
    <col min="12808" max="12808" width="5.42578125" style="75" customWidth="1"/>
    <col min="12809" max="12809" width="5" style="75" customWidth="1"/>
    <col min="12810" max="12811" width="4.5703125" style="75" customWidth="1"/>
    <col min="12812" max="12812" width="3.7109375" style="75" customWidth="1"/>
    <col min="12813" max="12813" width="3.42578125" style="75" customWidth="1"/>
    <col min="12814" max="12814" width="3.5703125" style="75" customWidth="1"/>
    <col min="12815" max="12815" width="6.140625" style="75" customWidth="1"/>
    <col min="12816" max="12816" width="0.5703125" style="75" customWidth="1"/>
    <col min="12817" max="12817" width="5.42578125" style="75" customWidth="1"/>
    <col min="12818" max="12818" width="4.85546875" style="75" customWidth="1"/>
    <col min="12819" max="12823" width="3.7109375" style="75" customWidth="1"/>
    <col min="12824" max="12824" width="5.140625" style="75" customWidth="1"/>
    <col min="12825" max="12825" width="1.7109375" style="75" customWidth="1"/>
    <col min="12826" max="12826" width="11.42578125" style="75"/>
    <col min="12827" max="12827" width="13.42578125" style="75" customWidth="1"/>
    <col min="12828" max="12828" width="3.7109375" style="75" customWidth="1"/>
    <col min="12829" max="12829" width="1.7109375" style="75" customWidth="1"/>
    <col min="12830" max="12830" width="27.7109375" style="75" customWidth="1"/>
    <col min="12831" max="12831" width="3.85546875" style="75" customWidth="1"/>
    <col min="12832" max="12838" width="3.7109375" style="75" customWidth="1"/>
    <col min="12839" max="12839" width="1.7109375" style="75" customWidth="1"/>
    <col min="12840" max="12848" width="3.7109375" style="75" customWidth="1"/>
    <col min="12849" max="13056" width="11.42578125" style="75"/>
    <col min="13057" max="13057" width="2.42578125" style="75" customWidth="1"/>
    <col min="13058" max="13058" width="2.7109375" style="75" customWidth="1"/>
    <col min="13059" max="13059" width="2.42578125" style="75" customWidth="1"/>
    <col min="13060" max="13060" width="1.140625" style="75" customWidth="1"/>
    <col min="13061" max="13061" width="6.42578125" style="75" customWidth="1"/>
    <col min="13062" max="13062" width="2.5703125" style="75" customWidth="1"/>
    <col min="13063" max="13063" width="63" style="75" customWidth="1"/>
    <col min="13064" max="13064" width="5.42578125" style="75" customWidth="1"/>
    <col min="13065" max="13065" width="5" style="75" customWidth="1"/>
    <col min="13066" max="13067" width="4.5703125" style="75" customWidth="1"/>
    <col min="13068" max="13068" width="3.7109375" style="75" customWidth="1"/>
    <col min="13069" max="13069" width="3.42578125" style="75" customWidth="1"/>
    <col min="13070" max="13070" width="3.5703125" style="75" customWidth="1"/>
    <col min="13071" max="13071" width="6.140625" style="75" customWidth="1"/>
    <col min="13072" max="13072" width="0.5703125" style="75" customWidth="1"/>
    <col min="13073" max="13073" width="5.42578125" style="75" customWidth="1"/>
    <col min="13074" max="13074" width="4.85546875" style="75" customWidth="1"/>
    <col min="13075" max="13079" width="3.7109375" style="75" customWidth="1"/>
    <col min="13080" max="13080" width="5.140625" style="75" customWidth="1"/>
    <col min="13081" max="13081" width="1.7109375" style="75" customWidth="1"/>
    <col min="13082" max="13082" width="11.42578125" style="75"/>
    <col min="13083" max="13083" width="13.42578125" style="75" customWidth="1"/>
    <col min="13084" max="13084" width="3.7109375" style="75" customWidth="1"/>
    <col min="13085" max="13085" width="1.7109375" style="75" customWidth="1"/>
    <col min="13086" max="13086" width="27.7109375" style="75" customWidth="1"/>
    <col min="13087" max="13087" width="3.85546875" style="75" customWidth="1"/>
    <col min="13088" max="13094" width="3.7109375" style="75" customWidth="1"/>
    <col min="13095" max="13095" width="1.7109375" style="75" customWidth="1"/>
    <col min="13096" max="13104" width="3.7109375" style="75" customWidth="1"/>
    <col min="13105" max="13312" width="11.42578125" style="75"/>
    <col min="13313" max="13313" width="2.42578125" style="75" customWidth="1"/>
    <col min="13314" max="13314" width="2.7109375" style="75" customWidth="1"/>
    <col min="13315" max="13315" width="2.42578125" style="75" customWidth="1"/>
    <col min="13316" max="13316" width="1.140625" style="75" customWidth="1"/>
    <col min="13317" max="13317" width="6.42578125" style="75" customWidth="1"/>
    <col min="13318" max="13318" width="2.5703125" style="75" customWidth="1"/>
    <col min="13319" max="13319" width="63" style="75" customWidth="1"/>
    <col min="13320" max="13320" width="5.42578125" style="75" customWidth="1"/>
    <col min="13321" max="13321" width="5" style="75" customWidth="1"/>
    <col min="13322" max="13323" width="4.5703125" style="75" customWidth="1"/>
    <col min="13324" max="13324" width="3.7109375" style="75" customWidth="1"/>
    <col min="13325" max="13325" width="3.42578125" style="75" customWidth="1"/>
    <col min="13326" max="13326" width="3.5703125" style="75" customWidth="1"/>
    <col min="13327" max="13327" width="6.140625" style="75" customWidth="1"/>
    <col min="13328" max="13328" width="0.5703125" style="75" customWidth="1"/>
    <col min="13329" max="13329" width="5.42578125" style="75" customWidth="1"/>
    <col min="13330" max="13330" width="4.85546875" style="75" customWidth="1"/>
    <col min="13331" max="13335" width="3.7109375" style="75" customWidth="1"/>
    <col min="13336" max="13336" width="5.140625" style="75" customWidth="1"/>
    <col min="13337" max="13337" width="1.7109375" style="75" customWidth="1"/>
    <col min="13338" max="13338" width="11.42578125" style="75"/>
    <col min="13339" max="13339" width="13.42578125" style="75" customWidth="1"/>
    <col min="13340" max="13340" width="3.7109375" style="75" customWidth="1"/>
    <col min="13341" max="13341" width="1.7109375" style="75" customWidth="1"/>
    <col min="13342" max="13342" width="27.7109375" style="75" customWidth="1"/>
    <col min="13343" max="13343" width="3.85546875" style="75" customWidth="1"/>
    <col min="13344" max="13350" width="3.7109375" style="75" customWidth="1"/>
    <col min="13351" max="13351" width="1.7109375" style="75" customWidth="1"/>
    <col min="13352" max="13360" width="3.7109375" style="75" customWidth="1"/>
    <col min="13361" max="13568" width="11.42578125" style="75"/>
    <col min="13569" max="13569" width="2.42578125" style="75" customWidth="1"/>
    <col min="13570" max="13570" width="2.7109375" style="75" customWidth="1"/>
    <col min="13571" max="13571" width="2.42578125" style="75" customWidth="1"/>
    <col min="13572" max="13572" width="1.140625" style="75" customWidth="1"/>
    <col min="13573" max="13573" width="6.42578125" style="75" customWidth="1"/>
    <col min="13574" max="13574" width="2.5703125" style="75" customWidth="1"/>
    <col min="13575" max="13575" width="63" style="75" customWidth="1"/>
    <col min="13576" max="13576" width="5.42578125" style="75" customWidth="1"/>
    <col min="13577" max="13577" width="5" style="75" customWidth="1"/>
    <col min="13578" max="13579" width="4.5703125" style="75" customWidth="1"/>
    <col min="13580" max="13580" width="3.7109375" style="75" customWidth="1"/>
    <col min="13581" max="13581" width="3.42578125" style="75" customWidth="1"/>
    <col min="13582" max="13582" width="3.5703125" style="75" customWidth="1"/>
    <col min="13583" max="13583" width="6.140625" style="75" customWidth="1"/>
    <col min="13584" max="13584" width="0.5703125" style="75" customWidth="1"/>
    <col min="13585" max="13585" width="5.42578125" style="75" customWidth="1"/>
    <col min="13586" max="13586" width="4.85546875" style="75" customWidth="1"/>
    <col min="13587" max="13591" width="3.7109375" style="75" customWidth="1"/>
    <col min="13592" max="13592" width="5.140625" style="75" customWidth="1"/>
    <col min="13593" max="13593" width="1.7109375" style="75" customWidth="1"/>
    <col min="13594" max="13594" width="11.42578125" style="75"/>
    <col min="13595" max="13595" width="13.42578125" style="75" customWidth="1"/>
    <col min="13596" max="13596" width="3.7109375" style="75" customWidth="1"/>
    <col min="13597" max="13597" width="1.7109375" style="75" customWidth="1"/>
    <col min="13598" max="13598" width="27.7109375" style="75" customWidth="1"/>
    <col min="13599" max="13599" width="3.85546875" style="75" customWidth="1"/>
    <col min="13600" max="13606" width="3.7109375" style="75" customWidth="1"/>
    <col min="13607" max="13607" width="1.7109375" style="75" customWidth="1"/>
    <col min="13608" max="13616" width="3.7109375" style="75" customWidth="1"/>
    <col min="13617" max="13824" width="11.42578125" style="75"/>
    <col min="13825" max="13825" width="2.42578125" style="75" customWidth="1"/>
    <col min="13826" max="13826" width="2.7109375" style="75" customWidth="1"/>
    <col min="13827" max="13827" width="2.42578125" style="75" customWidth="1"/>
    <col min="13828" max="13828" width="1.140625" style="75" customWidth="1"/>
    <col min="13829" max="13829" width="6.42578125" style="75" customWidth="1"/>
    <col min="13830" max="13830" width="2.5703125" style="75" customWidth="1"/>
    <col min="13831" max="13831" width="63" style="75" customWidth="1"/>
    <col min="13832" max="13832" width="5.42578125" style="75" customWidth="1"/>
    <col min="13833" max="13833" width="5" style="75" customWidth="1"/>
    <col min="13834" max="13835" width="4.5703125" style="75" customWidth="1"/>
    <col min="13836" max="13836" width="3.7109375" style="75" customWidth="1"/>
    <col min="13837" max="13837" width="3.42578125" style="75" customWidth="1"/>
    <col min="13838" max="13838" width="3.5703125" style="75" customWidth="1"/>
    <col min="13839" max="13839" width="6.140625" style="75" customWidth="1"/>
    <col min="13840" max="13840" width="0.5703125" style="75" customWidth="1"/>
    <col min="13841" max="13841" width="5.42578125" style="75" customWidth="1"/>
    <col min="13842" max="13842" width="4.85546875" style="75" customWidth="1"/>
    <col min="13843" max="13847" width="3.7109375" style="75" customWidth="1"/>
    <col min="13848" max="13848" width="5.140625" style="75" customWidth="1"/>
    <col min="13849" max="13849" width="1.7109375" style="75" customWidth="1"/>
    <col min="13850" max="13850" width="11.42578125" style="75"/>
    <col min="13851" max="13851" width="13.42578125" style="75" customWidth="1"/>
    <col min="13852" max="13852" width="3.7109375" style="75" customWidth="1"/>
    <col min="13853" max="13853" width="1.7109375" style="75" customWidth="1"/>
    <col min="13854" max="13854" width="27.7109375" style="75" customWidth="1"/>
    <col min="13855" max="13855" width="3.85546875" style="75" customWidth="1"/>
    <col min="13856" max="13862" width="3.7109375" style="75" customWidth="1"/>
    <col min="13863" max="13863" width="1.7109375" style="75" customWidth="1"/>
    <col min="13864" max="13872" width="3.7109375" style="75" customWidth="1"/>
    <col min="13873" max="14080" width="11.42578125" style="75"/>
    <col min="14081" max="14081" width="2.42578125" style="75" customWidth="1"/>
    <col min="14082" max="14082" width="2.7109375" style="75" customWidth="1"/>
    <col min="14083" max="14083" width="2.42578125" style="75" customWidth="1"/>
    <col min="14084" max="14084" width="1.140625" style="75" customWidth="1"/>
    <col min="14085" max="14085" width="6.42578125" style="75" customWidth="1"/>
    <col min="14086" max="14086" width="2.5703125" style="75" customWidth="1"/>
    <col min="14087" max="14087" width="63" style="75" customWidth="1"/>
    <col min="14088" max="14088" width="5.42578125" style="75" customWidth="1"/>
    <col min="14089" max="14089" width="5" style="75" customWidth="1"/>
    <col min="14090" max="14091" width="4.5703125" style="75" customWidth="1"/>
    <col min="14092" max="14092" width="3.7109375" style="75" customWidth="1"/>
    <col min="14093" max="14093" width="3.42578125" style="75" customWidth="1"/>
    <col min="14094" max="14094" width="3.5703125" style="75" customWidth="1"/>
    <col min="14095" max="14095" width="6.140625" style="75" customWidth="1"/>
    <col min="14096" max="14096" width="0.5703125" style="75" customWidth="1"/>
    <col min="14097" max="14097" width="5.42578125" style="75" customWidth="1"/>
    <col min="14098" max="14098" width="4.85546875" style="75" customWidth="1"/>
    <col min="14099" max="14103" width="3.7109375" style="75" customWidth="1"/>
    <col min="14104" max="14104" width="5.140625" style="75" customWidth="1"/>
    <col min="14105" max="14105" width="1.7109375" style="75" customWidth="1"/>
    <col min="14106" max="14106" width="11.42578125" style="75"/>
    <col min="14107" max="14107" width="13.42578125" style="75" customWidth="1"/>
    <col min="14108" max="14108" width="3.7109375" style="75" customWidth="1"/>
    <col min="14109" max="14109" width="1.7109375" style="75" customWidth="1"/>
    <col min="14110" max="14110" width="27.7109375" style="75" customWidth="1"/>
    <col min="14111" max="14111" width="3.85546875" style="75" customWidth="1"/>
    <col min="14112" max="14118" width="3.7109375" style="75" customWidth="1"/>
    <col min="14119" max="14119" width="1.7109375" style="75" customWidth="1"/>
    <col min="14120" max="14128" width="3.7109375" style="75" customWidth="1"/>
    <col min="14129" max="14336" width="11.42578125" style="75"/>
    <col min="14337" max="14337" width="2.42578125" style="75" customWidth="1"/>
    <col min="14338" max="14338" width="2.7109375" style="75" customWidth="1"/>
    <col min="14339" max="14339" width="2.42578125" style="75" customWidth="1"/>
    <col min="14340" max="14340" width="1.140625" style="75" customWidth="1"/>
    <col min="14341" max="14341" width="6.42578125" style="75" customWidth="1"/>
    <col min="14342" max="14342" width="2.5703125" style="75" customWidth="1"/>
    <col min="14343" max="14343" width="63" style="75" customWidth="1"/>
    <col min="14344" max="14344" width="5.42578125" style="75" customWidth="1"/>
    <col min="14345" max="14345" width="5" style="75" customWidth="1"/>
    <col min="14346" max="14347" width="4.5703125" style="75" customWidth="1"/>
    <col min="14348" max="14348" width="3.7109375" style="75" customWidth="1"/>
    <col min="14349" max="14349" width="3.42578125" style="75" customWidth="1"/>
    <col min="14350" max="14350" width="3.5703125" style="75" customWidth="1"/>
    <col min="14351" max="14351" width="6.140625" style="75" customWidth="1"/>
    <col min="14352" max="14352" width="0.5703125" style="75" customWidth="1"/>
    <col min="14353" max="14353" width="5.42578125" style="75" customWidth="1"/>
    <col min="14354" max="14354" width="4.85546875" style="75" customWidth="1"/>
    <col min="14355" max="14359" width="3.7109375" style="75" customWidth="1"/>
    <col min="14360" max="14360" width="5.140625" style="75" customWidth="1"/>
    <col min="14361" max="14361" width="1.7109375" style="75" customWidth="1"/>
    <col min="14362" max="14362" width="11.42578125" style="75"/>
    <col min="14363" max="14363" width="13.42578125" style="75" customWidth="1"/>
    <col min="14364" max="14364" width="3.7109375" style="75" customWidth="1"/>
    <col min="14365" max="14365" width="1.7109375" style="75" customWidth="1"/>
    <col min="14366" max="14366" width="27.7109375" style="75" customWidth="1"/>
    <col min="14367" max="14367" width="3.85546875" style="75" customWidth="1"/>
    <col min="14368" max="14374" width="3.7109375" style="75" customWidth="1"/>
    <col min="14375" max="14375" width="1.7109375" style="75" customWidth="1"/>
    <col min="14376" max="14384" width="3.7109375" style="75" customWidth="1"/>
    <col min="14385" max="14592" width="11.42578125" style="75"/>
    <col min="14593" max="14593" width="2.42578125" style="75" customWidth="1"/>
    <col min="14594" max="14594" width="2.7109375" style="75" customWidth="1"/>
    <col min="14595" max="14595" width="2.42578125" style="75" customWidth="1"/>
    <col min="14596" max="14596" width="1.140625" style="75" customWidth="1"/>
    <col min="14597" max="14597" width="6.42578125" style="75" customWidth="1"/>
    <col min="14598" max="14598" width="2.5703125" style="75" customWidth="1"/>
    <col min="14599" max="14599" width="63" style="75" customWidth="1"/>
    <col min="14600" max="14600" width="5.42578125" style="75" customWidth="1"/>
    <col min="14601" max="14601" width="5" style="75" customWidth="1"/>
    <col min="14602" max="14603" width="4.5703125" style="75" customWidth="1"/>
    <col min="14604" max="14604" width="3.7109375" style="75" customWidth="1"/>
    <col min="14605" max="14605" width="3.42578125" style="75" customWidth="1"/>
    <col min="14606" max="14606" width="3.5703125" style="75" customWidth="1"/>
    <col min="14607" max="14607" width="6.140625" style="75" customWidth="1"/>
    <col min="14608" max="14608" width="0.5703125" style="75" customWidth="1"/>
    <col min="14609" max="14609" width="5.42578125" style="75" customWidth="1"/>
    <col min="14610" max="14610" width="4.85546875" style="75" customWidth="1"/>
    <col min="14611" max="14615" width="3.7109375" style="75" customWidth="1"/>
    <col min="14616" max="14616" width="5.140625" style="75" customWidth="1"/>
    <col min="14617" max="14617" width="1.7109375" style="75" customWidth="1"/>
    <col min="14618" max="14618" width="11.42578125" style="75"/>
    <col min="14619" max="14619" width="13.42578125" style="75" customWidth="1"/>
    <col min="14620" max="14620" width="3.7109375" style="75" customWidth="1"/>
    <col min="14621" max="14621" width="1.7109375" style="75" customWidth="1"/>
    <col min="14622" max="14622" width="27.7109375" style="75" customWidth="1"/>
    <col min="14623" max="14623" width="3.85546875" style="75" customWidth="1"/>
    <col min="14624" max="14630" width="3.7109375" style="75" customWidth="1"/>
    <col min="14631" max="14631" width="1.7109375" style="75" customWidth="1"/>
    <col min="14632" max="14640" width="3.7109375" style="75" customWidth="1"/>
    <col min="14641" max="14848" width="11.42578125" style="75"/>
    <col min="14849" max="14849" width="2.42578125" style="75" customWidth="1"/>
    <col min="14850" max="14850" width="2.7109375" style="75" customWidth="1"/>
    <col min="14851" max="14851" width="2.42578125" style="75" customWidth="1"/>
    <col min="14852" max="14852" width="1.140625" style="75" customWidth="1"/>
    <col min="14853" max="14853" width="6.42578125" style="75" customWidth="1"/>
    <col min="14854" max="14854" width="2.5703125" style="75" customWidth="1"/>
    <col min="14855" max="14855" width="63" style="75" customWidth="1"/>
    <col min="14856" max="14856" width="5.42578125" style="75" customWidth="1"/>
    <col min="14857" max="14857" width="5" style="75" customWidth="1"/>
    <col min="14858" max="14859" width="4.5703125" style="75" customWidth="1"/>
    <col min="14860" max="14860" width="3.7109375" style="75" customWidth="1"/>
    <col min="14861" max="14861" width="3.42578125" style="75" customWidth="1"/>
    <col min="14862" max="14862" width="3.5703125" style="75" customWidth="1"/>
    <col min="14863" max="14863" width="6.140625" style="75" customWidth="1"/>
    <col min="14864" max="14864" width="0.5703125" style="75" customWidth="1"/>
    <col min="14865" max="14865" width="5.42578125" style="75" customWidth="1"/>
    <col min="14866" max="14866" width="4.85546875" style="75" customWidth="1"/>
    <col min="14867" max="14871" width="3.7109375" style="75" customWidth="1"/>
    <col min="14872" max="14872" width="5.140625" style="75" customWidth="1"/>
    <col min="14873" max="14873" width="1.7109375" style="75" customWidth="1"/>
    <col min="14874" max="14874" width="11.42578125" style="75"/>
    <col min="14875" max="14875" width="13.42578125" style="75" customWidth="1"/>
    <col min="14876" max="14876" width="3.7109375" style="75" customWidth="1"/>
    <col min="14877" max="14877" width="1.7109375" style="75" customWidth="1"/>
    <col min="14878" max="14878" width="27.7109375" style="75" customWidth="1"/>
    <col min="14879" max="14879" width="3.85546875" style="75" customWidth="1"/>
    <col min="14880" max="14886" width="3.7109375" style="75" customWidth="1"/>
    <col min="14887" max="14887" width="1.7109375" style="75" customWidth="1"/>
    <col min="14888" max="14896" width="3.7109375" style="75" customWidth="1"/>
    <col min="14897" max="15104" width="11.42578125" style="75"/>
    <col min="15105" max="15105" width="2.42578125" style="75" customWidth="1"/>
    <col min="15106" max="15106" width="2.7109375" style="75" customWidth="1"/>
    <col min="15107" max="15107" width="2.42578125" style="75" customWidth="1"/>
    <col min="15108" max="15108" width="1.140625" style="75" customWidth="1"/>
    <col min="15109" max="15109" width="6.42578125" style="75" customWidth="1"/>
    <col min="15110" max="15110" width="2.5703125" style="75" customWidth="1"/>
    <col min="15111" max="15111" width="63" style="75" customWidth="1"/>
    <col min="15112" max="15112" width="5.42578125" style="75" customWidth="1"/>
    <col min="15113" max="15113" width="5" style="75" customWidth="1"/>
    <col min="15114" max="15115" width="4.5703125" style="75" customWidth="1"/>
    <col min="15116" max="15116" width="3.7109375" style="75" customWidth="1"/>
    <col min="15117" max="15117" width="3.42578125" style="75" customWidth="1"/>
    <col min="15118" max="15118" width="3.5703125" style="75" customWidth="1"/>
    <col min="15119" max="15119" width="6.140625" style="75" customWidth="1"/>
    <col min="15120" max="15120" width="0.5703125" style="75" customWidth="1"/>
    <col min="15121" max="15121" width="5.42578125" style="75" customWidth="1"/>
    <col min="15122" max="15122" width="4.85546875" style="75" customWidth="1"/>
    <col min="15123" max="15127" width="3.7109375" style="75" customWidth="1"/>
    <col min="15128" max="15128" width="5.140625" style="75" customWidth="1"/>
    <col min="15129" max="15129" width="1.7109375" style="75" customWidth="1"/>
    <col min="15130" max="15130" width="11.42578125" style="75"/>
    <col min="15131" max="15131" width="13.42578125" style="75" customWidth="1"/>
    <col min="15132" max="15132" width="3.7109375" style="75" customWidth="1"/>
    <col min="15133" max="15133" width="1.7109375" style="75" customWidth="1"/>
    <col min="15134" max="15134" width="27.7109375" style="75" customWidth="1"/>
    <col min="15135" max="15135" width="3.85546875" style="75" customWidth="1"/>
    <col min="15136" max="15142" width="3.7109375" style="75" customWidth="1"/>
    <col min="15143" max="15143" width="1.7109375" style="75" customWidth="1"/>
    <col min="15144" max="15152" width="3.7109375" style="75" customWidth="1"/>
    <col min="15153" max="15360" width="11.42578125" style="75"/>
    <col min="15361" max="15361" width="2.42578125" style="75" customWidth="1"/>
    <col min="15362" max="15362" width="2.7109375" style="75" customWidth="1"/>
    <col min="15363" max="15363" width="2.42578125" style="75" customWidth="1"/>
    <col min="15364" max="15364" width="1.140625" style="75" customWidth="1"/>
    <col min="15365" max="15365" width="6.42578125" style="75" customWidth="1"/>
    <col min="15366" max="15366" width="2.5703125" style="75" customWidth="1"/>
    <col min="15367" max="15367" width="63" style="75" customWidth="1"/>
    <col min="15368" max="15368" width="5.42578125" style="75" customWidth="1"/>
    <col min="15369" max="15369" width="5" style="75" customWidth="1"/>
    <col min="15370" max="15371" width="4.5703125" style="75" customWidth="1"/>
    <col min="15372" max="15372" width="3.7109375" style="75" customWidth="1"/>
    <col min="15373" max="15373" width="3.42578125" style="75" customWidth="1"/>
    <col min="15374" max="15374" width="3.5703125" style="75" customWidth="1"/>
    <col min="15375" max="15375" width="6.140625" style="75" customWidth="1"/>
    <col min="15376" max="15376" width="0.5703125" style="75" customWidth="1"/>
    <col min="15377" max="15377" width="5.42578125" style="75" customWidth="1"/>
    <col min="15378" max="15378" width="4.85546875" style="75" customWidth="1"/>
    <col min="15379" max="15383" width="3.7109375" style="75" customWidth="1"/>
    <col min="15384" max="15384" width="5.140625" style="75" customWidth="1"/>
    <col min="15385" max="15385" width="1.7109375" style="75" customWidth="1"/>
    <col min="15386" max="15386" width="11.42578125" style="75"/>
    <col min="15387" max="15387" width="13.42578125" style="75" customWidth="1"/>
    <col min="15388" max="15388" width="3.7109375" style="75" customWidth="1"/>
    <col min="15389" max="15389" width="1.7109375" style="75" customWidth="1"/>
    <col min="15390" max="15390" width="27.7109375" style="75" customWidth="1"/>
    <col min="15391" max="15391" width="3.85546875" style="75" customWidth="1"/>
    <col min="15392" max="15398" width="3.7109375" style="75" customWidth="1"/>
    <col min="15399" max="15399" width="1.7109375" style="75" customWidth="1"/>
    <col min="15400" max="15408" width="3.7109375" style="75" customWidth="1"/>
    <col min="15409" max="15616" width="11.42578125" style="75"/>
    <col min="15617" max="15617" width="2.42578125" style="75" customWidth="1"/>
    <col min="15618" max="15618" width="2.7109375" style="75" customWidth="1"/>
    <col min="15619" max="15619" width="2.42578125" style="75" customWidth="1"/>
    <col min="15620" max="15620" width="1.140625" style="75" customWidth="1"/>
    <col min="15621" max="15621" width="6.42578125" style="75" customWidth="1"/>
    <col min="15622" max="15622" width="2.5703125" style="75" customWidth="1"/>
    <col min="15623" max="15623" width="63" style="75" customWidth="1"/>
    <col min="15624" max="15624" width="5.42578125" style="75" customWidth="1"/>
    <col min="15625" max="15625" width="5" style="75" customWidth="1"/>
    <col min="15626" max="15627" width="4.5703125" style="75" customWidth="1"/>
    <col min="15628" max="15628" width="3.7109375" style="75" customWidth="1"/>
    <col min="15629" max="15629" width="3.42578125" style="75" customWidth="1"/>
    <col min="15630" max="15630" width="3.5703125" style="75" customWidth="1"/>
    <col min="15631" max="15631" width="6.140625" style="75" customWidth="1"/>
    <col min="15632" max="15632" width="0.5703125" style="75" customWidth="1"/>
    <col min="15633" max="15633" width="5.42578125" style="75" customWidth="1"/>
    <col min="15634" max="15634" width="4.85546875" style="75" customWidth="1"/>
    <col min="15635" max="15639" width="3.7109375" style="75" customWidth="1"/>
    <col min="15640" max="15640" width="5.140625" style="75" customWidth="1"/>
    <col min="15641" max="15641" width="1.7109375" style="75" customWidth="1"/>
    <col min="15642" max="15642" width="11.42578125" style="75"/>
    <col min="15643" max="15643" width="13.42578125" style="75" customWidth="1"/>
    <col min="15644" max="15644" width="3.7109375" style="75" customWidth="1"/>
    <col min="15645" max="15645" width="1.7109375" style="75" customWidth="1"/>
    <col min="15646" max="15646" width="27.7109375" style="75" customWidth="1"/>
    <col min="15647" max="15647" width="3.85546875" style="75" customWidth="1"/>
    <col min="15648" max="15654" width="3.7109375" style="75" customWidth="1"/>
    <col min="15655" max="15655" width="1.7109375" style="75" customWidth="1"/>
    <col min="15656" max="15664" width="3.7109375" style="75" customWidth="1"/>
    <col min="15665" max="15872" width="11.42578125" style="75"/>
    <col min="15873" max="15873" width="2.42578125" style="75" customWidth="1"/>
    <col min="15874" max="15874" width="2.7109375" style="75" customWidth="1"/>
    <col min="15875" max="15875" width="2.42578125" style="75" customWidth="1"/>
    <col min="15876" max="15876" width="1.140625" style="75" customWidth="1"/>
    <col min="15877" max="15877" width="6.42578125" style="75" customWidth="1"/>
    <col min="15878" max="15878" width="2.5703125" style="75" customWidth="1"/>
    <col min="15879" max="15879" width="63" style="75" customWidth="1"/>
    <col min="15880" max="15880" width="5.42578125" style="75" customWidth="1"/>
    <col min="15881" max="15881" width="5" style="75" customWidth="1"/>
    <col min="15882" max="15883" width="4.5703125" style="75" customWidth="1"/>
    <col min="15884" max="15884" width="3.7109375" style="75" customWidth="1"/>
    <col min="15885" max="15885" width="3.42578125" style="75" customWidth="1"/>
    <col min="15886" max="15886" width="3.5703125" style="75" customWidth="1"/>
    <col min="15887" max="15887" width="6.140625" style="75" customWidth="1"/>
    <col min="15888" max="15888" width="0.5703125" style="75" customWidth="1"/>
    <col min="15889" max="15889" width="5.42578125" style="75" customWidth="1"/>
    <col min="15890" max="15890" width="4.85546875" style="75" customWidth="1"/>
    <col min="15891" max="15895" width="3.7109375" style="75" customWidth="1"/>
    <col min="15896" max="15896" width="5.140625" style="75" customWidth="1"/>
    <col min="15897" max="15897" width="1.7109375" style="75" customWidth="1"/>
    <col min="15898" max="15898" width="11.42578125" style="75"/>
    <col min="15899" max="15899" width="13.42578125" style="75" customWidth="1"/>
    <col min="15900" max="15900" width="3.7109375" style="75" customWidth="1"/>
    <col min="15901" max="15901" width="1.7109375" style="75" customWidth="1"/>
    <col min="15902" max="15902" width="27.7109375" style="75" customWidth="1"/>
    <col min="15903" max="15903" width="3.85546875" style="75" customWidth="1"/>
    <col min="15904" max="15910" width="3.7109375" style="75" customWidth="1"/>
    <col min="15911" max="15911" width="1.7109375" style="75" customWidth="1"/>
    <col min="15912" max="15920" width="3.7109375" style="75" customWidth="1"/>
    <col min="15921" max="16128" width="11.42578125" style="75"/>
    <col min="16129" max="16129" width="2.42578125" style="75" customWidth="1"/>
    <col min="16130" max="16130" width="2.7109375" style="75" customWidth="1"/>
    <col min="16131" max="16131" width="2.42578125" style="75" customWidth="1"/>
    <col min="16132" max="16132" width="1.140625" style="75" customWidth="1"/>
    <col min="16133" max="16133" width="6.42578125" style="75" customWidth="1"/>
    <col min="16134" max="16134" width="2.5703125" style="75" customWidth="1"/>
    <col min="16135" max="16135" width="63" style="75" customWidth="1"/>
    <col min="16136" max="16136" width="5.42578125" style="75" customWidth="1"/>
    <col min="16137" max="16137" width="5" style="75" customWidth="1"/>
    <col min="16138" max="16139" width="4.5703125" style="75" customWidth="1"/>
    <col min="16140" max="16140" width="3.7109375" style="75" customWidth="1"/>
    <col min="16141" max="16141" width="3.42578125" style="75" customWidth="1"/>
    <col min="16142" max="16142" width="3.5703125" style="75" customWidth="1"/>
    <col min="16143" max="16143" width="6.140625" style="75" customWidth="1"/>
    <col min="16144" max="16144" width="0.5703125" style="75" customWidth="1"/>
    <col min="16145" max="16145" width="5.42578125" style="75" customWidth="1"/>
    <col min="16146" max="16146" width="4.85546875" style="75" customWidth="1"/>
    <col min="16147" max="16151" width="3.7109375" style="75" customWidth="1"/>
    <col min="16152" max="16152" width="5.140625" style="75" customWidth="1"/>
    <col min="16153" max="16153" width="1.7109375" style="75" customWidth="1"/>
    <col min="16154" max="16154" width="11.42578125" style="75"/>
    <col min="16155" max="16155" width="13.42578125" style="75" customWidth="1"/>
    <col min="16156" max="16156" width="3.7109375" style="75" customWidth="1"/>
    <col min="16157" max="16157" width="1.7109375" style="75" customWidth="1"/>
    <col min="16158" max="16158" width="27.7109375" style="75" customWidth="1"/>
    <col min="16159" max="16159" width="3.85546875" style="75" customWidth="1"/>
    <col min="16160" max="16166" width="3.7109375" style="75" customWidth="1"/>
    <col min="16167" max="16167" width="1.7109375" style="75" customWidth="1"/>
    <col min="16168" max="16176" width="3.7109375" style="75" customWidth="1"/>
    <col min="16177" max="16384" width="11.42578125" style="75"/>
  </cols>
  <sheetData>
    <row r="1" spans="1:92" ht="3.75" customHeight="1">
      <c r="A1" s="396"/>
      <c r="B1" s="396"/>
      <c r="C1" s="396"/>
      <c r="D1" s="396"/>
      <c r="E1" s="350"/>
      <c r="F1" s="366"/>
      <c r="G1" s="366"/>
      <c r="H1" s="478"/>
      <c r="I1" s="478"/>
      <c r="J1" s="478"/>
      <c r="K1" s="478"/>
      <c r="L1" s="478"/>
      <c r="M1" s="478"/>
      <c r="N1" s="478"/>
      <c r="O1" s="478"/>
      <c r="P1" s="478"/>
      <c r="Q1" s="478"/>
      <c r="R1" s="478"/>
      <c r="S1" s="478"/>
      <c r="T1" s="478"/>
      <c r="U1" s="478"/>
      <c r="V1" s="478"/>
      <c r="W1" s="478"/>
      <c r="X1" s="478"/>
      <c r="Y1" s="80"/>
    </row>
    <row r="2" spans="1:92" ht="12" customHeight="1">
      <c r="B2" s="396"/>
      <c r="C2" s="396"/>
      <c r="D2" s="396"/>
      <c r="E2" s="2247" t="s">
        <v>183</v>
      </c>
      <c r="F2" s="2247"/>
      <c r="G2" s="2247"/>
      <c r="H2" s="2247"/>
      <c r="I2" s="2247"/>
      <c r="J2" s="2247"/>
      <c r="K2" s="2247"/>
      <c r="L2" s="2247"/>
      <c r="M2" s="2247"/>
      <c r="N2" s="2247"/>
      <c r="O2" s="2247"/>
      <c r="P2" s="2247"/>
      <c r="Q2" s="2247"/>
      <c r="R2" s="2247"/>
      <c r="S2" s="2247"/>
      <c r="T2" s="2247"/>
      <c r="U2" s="2247"/>
      <c r="V2" s="2247"/>
      <c r="W2" s="2247"/>
      <c r="X2" s="2247"/>
      <c r="Y2" s="440"/>
      <c r="AA2" s="479"/>
      <c r="AB2" s="479"/>
      <c r="AC2" s="480"/>
      <c r="AD2" s="440"/>
      <c r="AE2" s="91"/>
      <c r="AF2" s="91"/>
      <c r="AG2" s="91"/>
      <c r="AH2" s="91"/>
      <c r="AI2" s="440"/>
      <c r="AJ2" s="440"/>
      <c r="AK2" s="440"/>
      <c r="AL2" s="440"/>
      <c r="AM2" s="440"/>
      <c r="AN2" s="440"/>
      <c r="AO2" s="440"/>
      <c r="AP2" s="440"/>
      <c r="AQ2" s="440"/>
      <c r="AR2" s="440"/>
      <c r="AS2" s="440"/>
      <c r="AT2" s="440"/>
      <c r="AU2" s="440"/>
      <c r="AV2" s="479"/>
      <c r="AW2" s="479"/>
      <c r="AX2" s="480"/>
      <c r="AY2" s="440"/>
      <c r="AZ2" s="91"/>
      <c r="BA2" s="91"/>
      <c r="BB2" s="91"/>
      <c r="BC2" s="91"/>
      <c r="BD2" s="440"/>
      <c r="BE2" s="440"/>
      <c r="BF2" s="440"/>
      <c r="BG2" s="440"/>
      <c r="BH2" s="440"/>
      <c r="BI2" s="440"/>
      <c r="BJ2" s="440"/>
      <c r="BK2" s="440"/>
      <c r="BL2" s="440"/>
      <c r="BM2" s="440"/>
      <c r="BN2" s="440"/>
      <c r="BO2" s="440"/>
      <c r="BP2" s="440"/>
      <c r="BQ2" s="479"/>
      <c r="BR2" s="479"/>
      <c r="BS2" s="480"/>
      <c r="BT2" s="440"/>
      <c r="BU2" s="91"/>
      <c r="BV2" s="91"/>
      <c r="BW2" s="91"/>
      <c r="BX2" s="91"/>
      <c r="BY2" s="440"/>
      <c r="BZ2" s="440"/>
      <c r="CA2" s="440"/>
      <c r="CB2" s="440"/>
      <c r="CC2" s="440"/>
      <c r="CD2" s="440"/>
      <c r="CE2" s="440"/>
      <c r="CF2" s="440"/>
      <c r="CG2" s="440"/>
      <c r="CH2" s="440"/>
      <c r="CI2" s="440"/>
      <c r="CJ2" s="440"/>
      <c r="CK2" s="440"/>
      <c r="CL2" s="479"/>
      <c r="CM2" s="479"/>
      <c r="CN2" s="480"/>
    </row>
    <row r="3" spans="1:92" ht="12" customHeight="1">
      <c r="B3" s="396"/>
      <c r="C3" s="396"/>
      <c r="D3" s="396"/>
      <c r="E3" s="2247" t="s">
        <v>77</v>
      </c>
      <c r="F3" s="2247"/>
      <c r="G3" s="2247"/>
      <c r="H3" s="2247"/>
      <c r="I3" s="2247"/>
      <c r="J3" s="2247"/>
      <c r="K3" s="2247"/>
      <c r="L3" s="2247"/>
      <c r="M3" s="2247"/>
      <c r="N3" s="2247"/>
      <c r="O3" s="2247"/>
      <c r="P3" s="2247"/>
      <c r="Q3" s="2247"/>
      <c r="R3" s="2247"/>
      <c r="S3" s="2247"/>
      <c r="T3" s="2247"/>
      <c r="U3" s="2247"/>
      <c r="V3" s="2247"/>
      <c r="W3" s="2247"/>
      <c r="X3" s="2247"/>
      <c r="Y3" s="440"/>
      <c r="AA3" s="479"/>
      <c r="AB3" s="479"/>
    </row>
    <row r="4" spans="1:92" ht="3.75" customHeight="1" thickBot="1">
      <c r="A4" s="396"/>
      <c r="B4" s="396"/>
      <c r="C4" s="396"/>
      <c r="D4" s="396"/>
      <c r="E4" s="481"/>
      <c r="F4" s="481"/>
      <c r="G4" s="481"/>
      <c r="H4" s="482"/>
      <c r="I4" s="482"/>
      <c r="J4" s="482"/>
      <c r="K4" s="482"/>
      <c r="L4" s="482"/>
      <c r="M4" s="482"/>
      <c r="N4" s="482"/>
      <c r="O4" s="482"/>
      <c r="P4" s="482"/>
      <c r="Q4" s="482"/>
      <c r="R4" s="482"/>
      <c r="S4" s="482"/>
      <c r="T4" s="482"/>
      <c r="U4" s="482"/>
      <c r="V4" s="482"/>
      <c r="W4" s="482"/>
      <c r="X4" s="482"/>
      <c r="Y4" s="80"/>
      <c r="AA4" s="91"/>
      <c r="AB4" s="91"/>
    </row>
    <row r="5" spans="1:92" s="104" customFormat="1" ht="11.25" customHeight="1">
      <c r="A5" s="396"/>
      <c r="B5" s="396"/>
      <c r="C5" s="396"/>
      <c r="D5" s="396"/>
      <c r="E5" s="2263" t="s">
        <v>2</v>
      </c>
      <c r="F5" s="2220" t="s">
        <v>184</v>
      </c>
      <c r="G5" s="2220"/>
      <c r="H5" s="2314" t="s">
        <v>185</v>
      </c>
      <c r="I5" s="2314"/>
      <c r="J5" s="2314"/>
      <c r="K5" s="2314"/>
      <c r="L5" s="2314"/>
      <c r="M5" s="2314"/>
      <c r="N5" s="2314"/>
      <c r="O5" s="2314"/>
      <c r="P5" s="483"/>
      <c r="Q5" s="484" t="s">
        <v>186</v>
      </c>
      <c r="R5" s="484"/>
      <c r="S5" s="484"/>
      <c r="T5" s="484"/>
      <c r="U5" s="484"/>
      <c r="V5" s="484"/>
      <c r="W5" s="484"/>
      <c r="X5" s="485"/>
      <c r="Y5" s="89"/>
    </row>
    <row r="6" spans="1:92" s="491" customFormat="1" ht="30.75" customHeight="1">
      <c r="A6" s="396"/>
      <c r="B6" s="396"/>
      <c r="C6" s="396"/>
      <c r="D6" s="396"/>
      <c r="E6" s="2218"/>
      <c r="F6" s="2221"/>
      <c r="G6" s="2221"/>
      <c r="H6" s="486" t="s">
        <v>187</v>
      </c>
      <c r="I6" s="486">
        <v>18</v>
      </c>
      <c r="J6" s="486">
        <v>19</v>
      </c>
      <c r="K6" s="486" t="s">
        <v>188</v>
      </c>
      <c r="L6" s="486" t="s">
        <v>189</v>
      </c>
      <c r="M6" s="486" t="s">
        <v>190</v>
      </c>
      <c r="N6" s="486" t="s">
        <v>191</v>
      </c>
      <c r="O6" s="486" t="s">
        <v>8</v>
      </c>
      <c r="P6" s="487"/>
      <c r="Q6" s="486" t="s">
        <v>187</v>
      </c>
      <c r="R6" s="486">
        <v>18</v>
      </c>
      <c r="S6" s="486">
        <v>19</v>
      </c>
      <c r="T6" s="486" t="s">
        <v>188</v>
      </c>
      <c r="U6" s="486" t="s">
        <v>189</v>
      </c>
      <c r="V6" s="486" t="s">
        <v>190</v>
      </c>
      <c r="W6" s="486" t="s">
        <v>191</v>
      </c>
      <c r="X6" s="488" t="s">
        <v>8</v>
      </c>
      <c r="Y6" s="489"/>
      <c r="Z6" s="490"/>
    </row>
    <row r="7" spans="1:92" s="104" customFormat="1" ht="12" customHeight="1">
      <c r="A7" s="396" t="s">
        <v>9</v>
      </c>
      <c r="B7" s="396" t="s">
        <v>192</v>
      </c>
      <c r="C7" s="396" t="s">
        <v>11</v>
      </c>
      <c r="D7" s="396"/>
      <c r="E7" s="2211">
        <v>1401</v>
      </c>
      <c r="F7" s="318" t="s">
        <v>20</v>
      </c>
      <c r="G7" s="492"/>
      <c r="H7" s="71">
        <f>SUM(H8+H11+H15+H19+H28+H32+H34)</f>
        <v>353</v>
      </c>
      <c r="I7" s="71">
        <f t="shared" ref="I7:N7" si="0">SUM(I8+I11+I15+I19+I28+I32+I34)</f>
        <v>462</v>
      </c>
      <c r="J7" s="71">
        <f t="shared" si="0"/>
        <v>159</v>
      </c>
      <c r="K7" s="71">
        <f t="shared" si="0"/>
        <v>121</v>
      </c>
      <c r="L7" s="71">
        <f t="shared" si="0"/>
        <v>18</v>
      </c>
      <c r="M7" s="71">
        <f t="shared" si="0"/>
        <v>6</v>
      </c>
      <c r="N7" s="71">
        <f t="shared" si="0"/>
        <v>1</v>
      </c>
      <c r="O7" s="71">
        <f>SUM(H7:N7)</f>
        <v>1120</v>
      </c>
      <c r="P7" s="71"/>
      <c r="Q7" s="71">
        <f>SUM(Q8+Q11+Q15+Q19+Q28+Q32+Q34)</f>
        <v>254</v>
      </c>
      <c r="R7" s="71">
        <f t="shared" ref="R7:W7" si="1">SUM(R8+R11+R15+R19+R28+R32+R34)</f>
        <v>336</v>
      </c>
      <c r="S7" s="71">
        <f t="shared" si="1"/>
        <v>118</v>
      </c>
      <c r="T7" s="71">
        <f t="shared" si="1"/>
        <v>91</v>
      </c>
      <c r="U7" s="71">
        <f t="shared" si="1"/>
        <v>15</v>
      </c>
      <c r="V7" s="71">
        <f t="shared" si="1"/>
        <v>5</v>
      </c>
      <c r="W7" s="71">
        <f t="shared" si="1"/>
        <v>1</v>
      </c>
      <c r="X7" s="72">
        <f>SUM(Q7:W7)</f>
        <v>820</v>
      </c>
      <c r="Y7" s="495"/>
    </row>
    <row r="8" spans="1:92" s="104" customFormat="1" ht="12" customHeight="1">
      <c r="A8" s="396"/>
      <c r="B8" s="396"/>
      <c r="C8" s="396"/>
      <c r="D8" s="396"/>
      <c r="E8" s="2212"/>
      <c r="F8" s="496" t="s">
        <v>21</v>
      </c>
      <c r="G8" s="474"/>
      <c r="H8" s="567">
        <f>SUM(H9:H10)</f>
        <v>165</v>
      </c>
      <c r="I8" s="567">
        <f t="shared" ref="I8:N8" si="2">SUM(I9:I10)</f>
        <v>201</v>
      </c>
      <c r="J8" s="567">
        <f t="shared" si="2"/>
        <v>63</v>
      </c>
      <c r="K8" s="567">
        <f t="shared" si="2"/>
        <v>32</v>
      </c>
      <c r="L8" s="567">
        <f t="shared" si="2"/>
        <v>6</v>
      </c>
      <c r="M8" s="567">
        <f t="shared" si="2"/>
        <v>0</v>
      </c>
      <c r="N8" s="567">
        <f t="shared" si="2"/>
        <v>0</v>
      </c>
      <c r="O8" s="567">
        <f>SUM(H8:N8)</f>
        <v>467</v>
      </c>
      <c r="P8" s="567"/>
      <c r="Q8" s="567">
        <f t="shared" ref="Q8:W8" si="3">SUM(Q9:Q10)</f>
        <v>97</v>
      </c>
      <c r="R8" s="567">
        <f t="shared" si="3"/>
        <v>109</v>
      </c>
      <c r="S8" s="567">
        <f t="shared" si="3"/>
        <v>42</v>
      </c>
      <c r="T8" s="567">
        <f>SUM(T9:T10)</f>
        <v>20</v>
      </c>
      <c r="U8" s="567">
        <f t="shared" si="3"/>
        <v>5</v>
      </c>
      <c r="V8" s="568">
        <f t="shared" si="3"/>
        <v>0</v>
      </c>
      <c r="W8" s="568">
        <f t="shared" si="3"/>
        <v>0</v>
      </c>
      <c r="X8" s="569">
        <f>SUM(Q8:W8)</f>
        <v>273</v>
      </c>
      <c r="Y8" s="499"/>
    </row>
    <row r="9" spans="1:92" s="104" customFormat="1" ht="10.5" customHeight="1">
      <c r="A9" s="396">
        <v>1</v>
      </c>
      <c r="B9" s="396">
        <v>1</v>
      </c>
      <c r="C9" s="396">
        <v>11</v>
      </c>
      <c r="D9" s="396"/>
      <c r="E9" s="2316"/>
      <c r="F9" s="289"/>
      <c r="G9" s="89" t="s">
        <v>193</v>
      </c>
      <c r="H9" s="570">
        <v>138</v>
      </c>
      <c r="I9" s="570">
        <v>170</v>
      </c>
      <c r="J9" s="570">
        <v>55</v>
      </c>
      <c r="K9" s="570">
        <v>25</v>
      </c>
      <c r="L9" s="570">
        <v>5</v>
      </c>
      <c r="M9" s="570">
        <v>0</v>
      </c>
      <c r="N9" s="570">
        <v>0</v>
      </c>
      <c r="O9" s="26">
        <f>SUM(H9:N9)</f>
        <v>393</v>
      </c>
      <c r="P9" s="26"/>
      <c r="Q9" s="570">
        <v>70</v>
      </c>
      <c r="R9" s="570">
        <v>79</v>
      </c>
      <c r="S9" s="570">
        <v>34</v>
      </c>
      <c r="T9" s="570">
        <v>14</v>
      </c>
      <c r="U9" s="570">
        <v>4</v>
      </c>
      <c r="V9" s="571">
        <v>0</v>
      </c>
      <c r="W9" s="571">
        <v>0</v>
      </c>
      <c r="X9" s="172">
        <f>SUM(Q9:W9)</f>
        <v>201</v>
      </c>
      <c r="Y9" s="499"/>
    </row>
    <row r="10" spans="1:92" s="104" customFormat="1" ht="10.5" customHeight="1">
      <c r="A10" s="396">
        <v>1</v>
      </c>
      <c r="B10" s="396">
        <v>1</v>
      </c>
      <c r="C10" s="396">
        <v>7</v>
      </c>
      <c r="D10" s="396"/>
      <c r="E10" s="2212"/>
      <c r="F10" s="289"/>
      <c r="G10" s="89" t="s">
        <v>194</v>
      </c>
      <c r="H10" s="570">
        <v>27</v>
      </c>
      <c r="I10" s="570">
        <v>31</v>
      </c>
      <c r="J10" s="570">
        <v>8</v>
      </c>
      <c r="K10" s="570">
        <v>7</v>
      </c>
      <c r="L10" s="570">
        <v>1</v>
      </c>
      <c r="M10" s="570">
        <v>0</v>
      </c>
      <c r="N10" s="570">
        <v>0</v>
      </c>
      <c r="O10" s="26">
        <f>SUM(H10:N10)</f>
        <v>74</v>
      </c>
      <c r="P10" s="26"/>
      <c r="Q10" s="570">
        <v>27</v>
      </c>
      <c r="R10" s="570">
        <v>30</v>
      </c>
      <c r="S10" s="570">
        <v>8</v>
      </c>
      <c r="T10" s="570">
        <v>6</v>
      </c>
      <c r="U10" s="570">
        <v>1</v>
      </c>
      <c r="V10" s="571">
        <v>0</v>
      </c>
      <c r="W10" s="571">
        <v>0</v>
      </c>
      <c r="X10" s="172">
        <f t="shared" ref="X10:X35" si="4">SUM(Q10:W10)</f>
        <v>72</v>
      </c>
      <c r="Y10" s="499"/>
    </row>
    <row r="11" spans="1:92" s="104" customFormat="1" ht="12" customHeight="1">
      <c r="A11" s="396"/>
      <c r="B11" s="396"/>
      <c r="C11" s="396"/>
      <c r="D11" s="396"/>
      <c r="E11" s="2212"/>
      <c r="F11" s="504" t="s">
        <v>22</v>
      </c>
      <c r="G11" s="89"/>
      <c r="H11" s="572">
        <f t="shared" ref="H11:N11" si="5">SUM(H12:H14)</f>
        <v>58</v>
      </c>
      <c r="I11" s="572">
        <f t="shared" si="5"/>
        <v>90</v>
      </c>
      <c r="J11" s="572">
        <f t="shared" si="5"/>
        <v>25</v>
      </c>
      <c r="K11" s="572">
        <f t="shared" si="5"/>
        <v>33</v>
      </c>
      <c r="L11" s="572">
        <f t="shared" si="5"/>
        <v>2</v>
      </c>
      <c r="M11" s="572">
        <f t="shared" si="5"/>
        <v>0</v>
      </c>
      <c r="N11" s="572">
        <f t="shared" si="5"/>
        <v>0</v>
      </c>
      <c r="O11" s="572">
        <f t="shared" ref="O11:O75" si="6">SUM(H11:N11)</f>
        <v>208</v>
      </c>
      <c r="P11" s="572"/>
      <c r="Q11" s="572">
        <f t="shared" ref="Q11:W11" si="7">SUM(Q12:Q14)</f>
        <v>57</v>
      </c>
      <c r="R11" s="572">
        <f t="shared" si="7"/>
        <v>87</v>
      </c>
      <c r="S11" s="572">
        <f t="shared" si="7"/>
        <v>24</v>
      </c>
      <c r="T11" s="572">
        <f t="shared" si="7"/>
        <v>33</v>
      </c>
      <c r="U11" s="572">
        <f t="shared" si="7"/>
        <v>2</v>
      </c>
      <c r="V11" s="573">
        <f t="shared" si="7"/>
        <v>0</v>
      </c>
      <c r="W11" s="573">
        <f t="shared" si="7"/>
        <v>0</v>
      </c>
      <c r="X11" s="569">
        <f t="shared" si="4"/>
        <v>203</v>
      </c>
      <c r="Y11" s="506"/>
      <c r="Z11" s="491"/>
    </row>
    <row r="12" spans="1:92" s="104" customFormat="1" ht="11.1" customHeight="1">
      <c r="A12" s="396">
        <v>1</v>
      </c>
      <c r="B12" s="396">
        <v>1</v>
      </c>
      <c r="C12" s="396">
        <v>5</v>
      </c>
      <c r="D12" s="396"/>
      <c r="E12" s="2212"/>
      <c r="F12" s="289"/>
      <c r="G12" s="89" t="s">
        <v>195</v>
      </c>
      <c r="H12" s="570">
        <v>53</v>
      </c>
      <c r="I12" s="570">
        <v>78</v>
      </c>
      <c r="J12" s="570">
        <v>20</v>
      </c>
      <c r="K12" s="570">
        <v>31</v>
      </c>
      <c r="L12" s="570">
        <v>2</v>
      </c>
      <c r="M12" s="570">
        <v>0</v>
      </c>
      <c r="N12" s="570">
        <v>0</v>
      </c>
      <c r="O12" s="26">
        <f t="shared" si="6"/>
        <v>184</v>
      </c>
      <c r="P12" s="26"/>
      <c r="Q12" s="570">
        <v>52</v>
      </c>
      <c r="R12" s="570">
        <v>76</v>
      </c>
      <c r="S12" s="570">
        <v>20</v>
      </c>
      <c r="T12" s="570">
        <v>31</v>
      </c>
      <c r="U12" s="570">
        <v>2</v>
      </c>
      <c r="V12" s="571">
        <v>0</v>
      </c>
      <c r="W12" s="571">
        <v>0</v>
      </c>
      <c r="X12" s="172">
        <f t="shared" si="4"/>
        <v>181</v>
      </c>
      <c r="Y12" s="495"/>
      <c r="Z12" s="491"/>
    </row>
    <row r="13" spans="1:92" s="104" customFormat="1" ht="11.1" customHeight="1">
      <c r="A13" s="396">
        <v>1</v>
      </c>
      <c r="B13" s="396">
        <v>1</v>
      </c>
      <c r="C13" s="396">
        <v>5</v>
      </c>
      <c r="D13" s="396">
        <v>5</v>
      </c>
      <c r="E13" s="2212"/>
      <c r="F13" s="289"/>
      <c r="G13" s="89" t="s">
        <v>196</v>
      </c>
      <c r="H13" s="570">
        <v>0</v>
      </c>
      <c r="I13" s="570">
        <v>0</v>
      </c>
      <c r="J13" s="570">
        <v>0</v>
      </c>
      <c r="K13" s="570">
        <v>0</v>
      </c>
      <c r="L13" s="570">
        <v>0</v>
      </c>
      <c r="M13" s="570">
        <v>0</v>
      </c>
      <c r="N13" s="570">
        <v>0</v>
      </c>
      <c r="O13" s="26">
        <f>SUM(H13:N13)</f>
        <v>0</v>
      </c>
      <c r="P13" s="26"/>
      <c r="Q13" s="570">
        <v>0</v>
      </c>
      <c r="R13" s="570">
        <v>0</v>
      </c>
      <c r="S13" s="570">
        <v>0</v>
      </c>
      <c r="T13" s="570">
        <v>0</v>
      </c>
      <c r="U13" s="570">
        <v>0</v>
      </c>
      <c r="V13" s="571">
        <v>0</v>
      </c>
      <c r="W13" s="571">
        <v>0</v>
      </c>
      <c r="X13" s="172">
        <f>SUM(Q13:W13)</f>
        <v>0</v>
      </c>
      <c r="Y13" s="495"/>
      <c r="Z13" s="491"/>
    </row>
    <row r="14" spans="1:92" s="104" customFormat="1" ht="11.1" customHeight="1">
      <c r="A14" s="396">
        <v>1</v>
      </c>
      <c r="B14" s="396">
        <v>1</v>
      </c>
      <c r="C14" s="396">
        <v>5</v>
      </c>
      <c r="D14" s="396"/>
      <c r="E14" s="2212"/>
      <c r="F14" s="289"/>
      <c r="G14" s="89" t="s">
        <v>197</v>
      </c>
      <c r="H14" s="570">
        <v>5</v>
      </c>
      <c r="I14" s="570">
        <v>12</v>
      </c>
      <c r="J14" s="570">
        <v>5</v>
      </c>
      <c r="K14" s="570">
        <v>2</v>
      </c>
      <c r="L14" s="570">
        <v>0</v>
      </c>
      <c r="M14" s="570">
        <v>0</v>
      </c>
      <c r="N14" s="570">
        <v>0</v>
      </c>
      <c r="O14" s="26">
        <f t="shared" si="6"/>
        <v>24</v>
      </c>
      <c r="P14" s="26"/>
      <c r="Q14" s="570">
        <v>5</v>
      </c>
      <c r="R14" s="570">
        <v>11</v>
      </c>
      <c r="S14" s="570">
        <v>4</v>
      </c>
      <c r="T14" s="570">
        <v>2</v>
      </c>
      <c r="U14" s="570">
        <v>0</v>
      </c>
      <c r="V14" s="571">
        <v>0</v>
      </c>
      <c r="W14" s="571">
        <v>0</v>
      </c>
      <c r="X14" s="172">
        <f t="shared" si="4"/>
        <v>22</v>
      </c>
      <c r="Y14" s="495"/>
      <c r="Z14" s="491"/>
    </row>
    <row r="15" spans="1:92" s="104" customFormat="1" ht="12" customHeight="1">
      <c r="A15" s="396"/>
      <c r="B15" s="396"/>
      <c r="C15" s="396"/>
      <c r="D15" s="396"/>
      <c r="E15" s="2212"/>
      <c r="F15" s="504" t="s">
        <v>23</v>
      </c>
      <c r="G15" s="89"/>
      <c r="H15" s="572">
        <f>SUM(H16:H18)</f>
        <v>38</v>
      </c>
      <c r="I15" s="572">
        <f t="shared" ref="I15:N15" si="8">SUM(I16:I18)</f>
        <v>49</v>
      </c>
      <c r="J15" s="572">
        <f t="shared" si="8"/>
        <v>17</v>
      </c>
      <c r="K15" s="572">
        <f t="shared" si="8"/>
        <v>10</v>
      </c>
      <c r="L15" s="572">
        <f t="shared" si="8"/>
        <v>1</v>
      </c>
      <c r="M15" s="572">
        <f t="shared" si="8"/>
        <v>0</v>
      </c>
      <c r="N15" s="572">
        <f t="shared" si="8"/>
        <v>0</v>
      </c>
      <c r="O15" s="572">
        <f t="shared" si="6"/>
        <v>115</v>
      </c>
      <c r="P15" s="572"/>
      <c r="Q15" s="572">
        <f>SUM(Q16:Q18)</f>
        <v>37</v>
      </c>
      <c r="R15" s="572">
        <f t="shared" ref="R15:W15" si="9">SUM(R16:R18)</f>
        <v>45</v>
      </c>
      <c r="S15" s="572">
        <f t="shared" si="9"/>
        <v>15</v>
      </c>
      <c r="T15" s="572">
        <f t="shared" si="9"/>
        <v>8</v>
      </c>
      <c r="U15" s="572">
        <f t="shared" si="9"/>
        <v>1</v>
      </c>
      <c r="V15" s="573">
        <f t="shared" si="9"/>
        <v>0</v>
      </c>
      <c r="W15" s="573">
        <f t="shared" si="9"/>
        <v>0</v>
      </c>
      <c r="X15" s="569">
        <f t="shared" si="4"/>
        <v>106</v>
      </c>
      <c r="Y15" s="495"/>
      <c r="Z15" s="491"/>
    </row>
    <row r="16" spans="1:92" s="104" customFormat="1" ht="11.1" customHeight="1">
      <c r="A16" s="396">
        <v>1</v>
      </c>
      <c r="B16" s="396">
        <v>1</v>
      </c>
      <c r="C16" s="396">
        <v>12</v>
      </c>
      <c r="D16" s="396"/>
      <c r="E16" s="2212"/>
      <c r="F16" s="287"/>
      <c r="G16" s="89" t="s">
        <v>195</v>
      </c>
      <c r="H16" s="570">
        <v>25</v>
      </c>
      <c r="I16" s="570">
        <v>37</v>
      </c>
      <c r="J16" s="570">
        <v>12</v>
      </c>
      <c r="K16" s="570">
        <v>6</v>
      </c>
      <c r="L16" s="570">
        <v>1</v>
      </c>
      <c r="M16" s="570">
        <v>0</v>
      </c>
      <c r="N16" s="570">
        <v>0</v>
      </c>
      <c r="O16" s="26">
        <f t="shared" si="6"/>
        <v>81</v>
      </c>
      <c r="P16" s="26"/>
      <c r="Q16" s="570">
        <v>24</v>
      </c>
      <c r="R16" s="570">
        <v>36</v>
      </c>
      <c r="S16" s="570">
        <v>12</v>
      </c>
      <c r="T16" s="570">
        <v>6</v>
      </c>
      <c r="U16" s="570">
        <v>1</v>
      </c>
      <c r="V16" s="571">
        <v>0</v>
      </c>
      <c r="W16" s="571">
        <v>0</v>
      </c>
      <c r="X16" s="172">
        <f t="shared" si="4"/>
        <v>79</v>
      </c>
      <c r="Y16" s="495"/>
      <c r="Z16" s="491"/>
    </row>
    <row r="17" spans="1:30" s="104" customFormat="1" ht="11.1" customHeight="1">
      <c r="A17" s="396">
        <v>1</v>
      </c>
      <c r="B17" s="396">
        <v>1</v>
      </c>
      <c r="C17" s="396">
        <v>12</v>
      </c>
      <c r="D17" s="396"/>
      <c r="E17" s="2212"/>
      <c r="F17" s="287"/>
      <c r="G17" s="89" t="s">
        <v>198</v>
      </c>
      <c r="H17" s="570">
        <v>13</v>
      </c>
      <c r="I17" s="570">
        <v>9</v>
      </c>
      <c r="J17" s="570">
        <v>3</v>
      </c>
      <c r="K17" s="570">
        <v>2</v>
      </c>
      <c r="L17" s="570">
        <v>0</v>
      </c>
      <c r="M17" s="570">
        <v>0</v>
      </c>
      <c r="N17" s="570">
        <v>0</v>
      </c>
      <c r="O17" s="26">
        <f t="shared" si="6"/>
        <v>27</v>
      </c>
      <c r="P17" s="26"/>
      <c r="Q17" s="570">
        <v>13</v>
      </c>
      <c r="R17" s="570">
        <v>9</v>
      </c>
      <c r="S17" s="570">
        <v>3</v>
      </c>
      <c r="T17" s="570">
        <v>2</v>
      </c>
      <c r="U17" s="570">
        <v>0</v>
      </c>
      <c r="V17" s="571">
        <v>0</v>
      </c>
      <c r="W17" s="571">
        <v>0</v>
      </c>
      <c r="X17" s="172">
        <f t="shared" si="4"/>
        <v>27</v>
      </c>
      <c r="Y17" s="495"/>
      <c r="Z17" s="491"/>
    </row>
    <row r="18" spans="1:30" s="104" customFormat="1" ht="11.1" customHeight="1">
      <c r="A18" s="396">
        <v>1</v>
      </c>
      <c r="B18" s="396">
        <v>1</v>
      </c>
      <c r="C18" s="396">
        <v>12</v>
      </c>
      <c r="D18" s="396"/>
      <c r="E18" s="2212"/>
      <c r="F18" s="287"/>
      <c r="G18" s="89" t="s">
        <v>199</v>
      </c>
      <c r="H18" s="570">
        <v>0</v>
      </c>
      <c r="I18" s="570">
        <v>3</v>
      </c>
      <c r="J18" s="570">
        <v>2</v>
      </c>
      <c r="K18" s="570">
        <v>2</v>
      </c>
      <c r="L18" s="570">
        <v>0</v>
      </c>
      <c r="M18" s="570">
        <v>0</v>
      </c>
      <c r="N18" s="570">
        <v>0</v>
      </c>
      <c r="O18" s="26">
        <f t="shared" si="6"/>
        <v>7</v>
      </c>
      <c r="P18" s="26"/>
      <c r="Q18" s="570">
        <v>0</v>
      </c>
      <c r="R18" s="570">
        <v>0</v>
      </c>
      <c r="S18" s="570">
        <v>0</v>
      </c>
      <c r="T18" s="570">
        <v>0</v>
      </c>
      <c r="U18" s="570">
        <v>0</v>
      </c>
      <c r="V18" s="571">
        <v>0</v>
      </c>
      <c r="W18" s="571">
        <v>0</v>
      </c>
      <c r="X18" s="172">
        <f t="shared" si="4"/>
        <v>0</v>
      </c>
      <c r="Y18" s="495"/>
      <c r="Z18" s="491"/>
    </row>
    <row r="19" spans="1:30" s="104" customFormat="1" ht="12" customHeight="1">
      <c r="A19" s="396"/>
      <c r="B19" s="396"/>
      <c r="C19" s="396"/>
      <c r="D19" s="396"/>
      <c r="E19" s="2212"/>
      <c r="F19" s="507" t="s">
        <v>24</v>
      </c>
      <c r="G19" s="102"/>
      <c r="H19" s="574">
        <f t="shared" ref="H19:N19" si="10">SUM(H20:H27)</f>
        <v>58</v>
      </c>
      <c r="I19" s="574">
        <f t="shared" si="10"/>
        <v>73</v>
      </c>
      <c r="J19" s="574">
        <f t="shared" si="10"/>
        <v>30</v>
      </c>
      <c r="K19" s="574">
        <f t="shared" si="10"/>
        <v>24</v>
      </c>
      <c r="L19" s="574">
        <f t="shared" si="10"/>
        <v>6</v>
      </c>
      <c r="M19" s="574">
        <f t="shared" si="10"/>
        <v>6</v>
      </c>
      <c r="N19" s="574">
        <f t="shared" si="10"/>
        <v>1</v>
      </c>
      <c r="O19" s="574">
        <f t="shared" si="6"/>
        <v>198</v>
      </c>
      <c r="P19" s="574"/>
      <c r="Q19" s="574">
        <f t="shared" ref="Q19:W19" si="11">SUM(Q20:Q27)</f>
        <v>37</v>
      </c>
      <c r="R19" s="574">
        <f t="shared" si="11"/>
        <v>52</v>
      </c>
      <c r="S19" s="574">
        <f t="shared" si="11"/>
        <v>15</v>
      </c>
      <c r="T19" s="574">
        <f t="shared" si="11"/>
        <v>13</v>
      </c>
      <c r="U19" s="574">
        <f t="shared" si="11"/>
        <v>4</v>
      </c>
      <c r="V19" s="505">
        <f t="shared" si="11"/>
        <v>5</v>
      </c>
      <c r="W19" s="505">
        <f t="shared" si="11"/>
        <v>1</v>
      </c>
      <c r="X19" s="498">
        <f t="shared" si="4"/>
        <v>127</v>
      </c>
      <c r="Y19" s="495"/>
      <c r="Z19" s="491"/>
    </row>
    <row r="20" spans="1:30" s="104" customFormat="1" ht="11.1" customHeight="1">
      <c r="A20" s="396">
        <v>1</v>
      </c>
      <c r="B20" s="396">
        <v>1</v>
      </c>
      <c r="C20" s="396">
        <v>2</v>
      </c>
      <c r="D20" s="396"/>
      <c r="E20" s="2212"/>
      <c r="F20" s="287"/>
      <c r="G20" s="89" t="s">
        <v>195</v>
      </c>
      <c r="H20" s="575">
        <v>4</v>
      </c>
      <c r="I20" s="575">
        <v>16</v>
      </c>
      <c r="J20" s="575">
        <v>3</v>
      </c>
      <c r="K20" s="575">
        <v>5</v>
      </c>
      <c r="L20" s="575">
        <v>0</v>
      </c>
      <c r="M20" s="575">
        <v>0</v>
      </c>
      <c r="N20" s="575">
        <v>0</v>
      </c>
      <c r="O20" s="576">
        <f t="shared" si="6"/>
        <v>28</v>
      </c>
      <c r="P20" s="576"/>
      <c r="Q20" s="575">
        <v>4</v>
      </c>
      <c r="R20" s="575">
        <v>16</v>
      </c>
      <c r="S20" s="575">
        <v>3</v>
      </c>
      <c r="T20" s="575">
        <v>5</v>
      </c>
      <c r="U20" s="575">
        <v>0</v>
      </c>
      <c r="V20" s="501">
        <v>0</v>
      </c>
      <c r="W20" s="501">
        <v>0</v>
      </c>
      <c r="X20" s="503">
        <f t="shared" si="4"/>
        <v>28</v>
      </c>
      <c r="Y20" s="495"/>
      <c r="Z20" s="491"/>
    </row>
    <row r="21" spans="1:30" s="104" customFormat="1" ht="11.1" customHeight="1">
      <c r="A21" s="396">
        <v>1</v>
      </c>
      <c r="B21" s="396">
        <v>1</v>
      </c>
      <c r="C21" s="396">
        <v>2</v>
      </c>
      <c r="D21" s="396"/>
      <c r="E21" s="2212"/>
      <c r="F21" s="287"/>
      <c r="G21" s="89" t="s">
        <v>200</v>
      </c>
      <c r="H21" s="575">
        <v>0</v>
      </c>
      <c r="I21" s="575">
        <v>0</v>
      </c>
      <c r="J21" s="575">
        <v>0</v>
      </c>
      <c r="K21" s="575">
        <v>0</v>
      </c>
      <c r="L21" s="575">
        <v>0</v>
      </c>
      <c r="M21" s="575">
        <v>0</v>
      </c>
      <c r="N21" s="575">
        <v>0</v>
      </c>
      <c r="O21" s="576">
        <f t="shared" si="6"/>
        <v>0</v>
      </c>
      <c r="P21" s="576"/>
      <c r="Q21" s="575">
        <v>0</v>
      </c>
      <c r="R21" s="575">
        <v>0</v>
      </c>
      <c r="S21" s="575">
        <v>0</v>
      </c>
      <c r="T21" s="575">
        <v>0</v>
      </c>
      <c r="U21" s="575">
        <v>0</v>
      </c>
      <c r="V21" s="501">
        <v>0</v>
      </c>
      <c r="W21" s="501">
        <v>0</v>
      </c>
      <c r="X21" s="503">
        <f t="shared" si="4"/>
        <v>0</v>
      </c>
      <c r="Y21" s="495"/>
      <c r="Z21" s="491"/>
    </row>
    <row r="22" spans="1:30" s="104" customFormat="1" ht="11.1" customHeight="1">
      <c r="A22" s="396">
        <v>1</v>
      </c>
      <c r="B22" s="396">
        <v>1</v>
      </c>
      <c r="C22" s="396">
        <v>2</v>
      </c>
      <c r="D22" s="396"/>
      <c r="E22" s="2212"/>
      <c r="F22" s="289"/>
      <c r="G22" s="89" t="s">
        <v>201</v>
      </c>
      <c r="H22" s="575">
        <v>0</v>
      </c>
      <c r="I22" s="575">
        <v>0</v>
      </c>
      <c r="J22" s="575">
        <v>2</v>
      </c>
      <c r="K22" s="575">
        <v>1</v>
      </c>
      <c r="L22" s="575">
        <v>0</v>
      </c>
      <c r="M22" s="575">
        <v>0</v>
      </c>
      <c r="N22" s="575">
        <v>0</v>
      </c>
      <c r="O22" s="576">
        <f t="shared" si="6"/>
        <v>3</v>
      </c>
      <c r="P22" s="576"/>
      <c r="Q22" s="575">
        <v>0</v>
      </c>
      <c r="R22" s="575">
        <v>0</v>
      </c>
      <c r="S22" s="575">
        <v>0</v>
      </c>
      <c r="T22" s="575">
        <v>0</v>
      </c>
      <c r="U22" s="575">
        <v>0</v>
      </c>
      <c r="V22" s="501">
        <v>0</v>
      </c>
      <c r="W22" s="501">
        <v>0</v>
      </c>
      <c r="X22" s="503">
        <f t="shared" si="4"/>
        <v>0</v>
      </c>
      <c r="Y22" s="495"/>
      <c r="Z22" s="491"/>
    </row>
    <row r="23" spans="1:30" s="104" customFormat="1" ht="11.1" customHeight="1">
      <c r="A23" s="396">
        <v>1</v>
      </c>
      <c r="B23" s="396">
        <v>1</v>
      </c>
      <c r="C23" s="396">
        <v>2</v>
      </c>
      <c r="D23" s="396"/>
      <c r="E23" s="2212"/>
      <c r="F23" s="287"/>
      <c r="G23" s="89" t="s">
        <v>261</v>
      </c>
      <c r="H23" s="575">
        <v>0</v>
      </c>
      <c r="I23" s="575">
        <v>1</v>
      </c>
      <c r="J23" s="575">
        <v>4</v>
      </c>
      <c r="K23" s="575">
        <v>1</v>
      </c>
      <c r="L23" s="575">
        <v>0</v>
      </c>
      <c r="M23" s="575">
        <v>0</v>
      </c>
      <c r="N23" s="575">
        <v>0</v>
      </c>
      <c r="O23" s="576">
        <f t="shared" si="6"/>
        <v>6</v>
      </c>
      <c r="P23" s="576"/>
      <c r="Q23" s="575">
        <v>0</v>
      </c>
      <c r="R23" s="575">
        <v>1</v>
      </c>
      <c r="S23" s="575">
        <v>4</v>
      </c>
      <c r="T23" s="575">
        <v>1</v>
      </c>
      <c r="U23" s="575">
        <v>0</v>
      </c>
      <c r="V23" s="501">
        <v>0</v>
      </c>
      <c r="W23" s="501">
        <v>0</v>
      </c>
      <c r="X23" s="503">
        <f t="shared" si="4"/>
        <v>6</v>
      </c>
      <c r="Y23" s="495"/>
      <c r="Z23" s="491"/>
      <c r="AB23" s="2315"/>
      <c r="AC23" s="2315"/>
      <c r="AD23" s="2315"/>
    </row>
    <row r="24" spans="1:30" s="104" customFormat="1" ht="11.1" customHeight="1">
      <c r="A24" s="396">
        <v>1</v>
      </c>
      <c r="B24" s="396">
        <v>1</v>
      </c>
      <c r="C24" s="396">
        <v>2</v>
      </c>
      <c r="D24" s="396"/>
      <c r="E24" s="2212"/>
      <c r="F24" s="289"/>
      <c r="G24" s="89" t="s">
        <v>203</v>
      </c>
      <c r="H24" s="575">
        <v>0</v>
      </c>
      <c r="I24" s="575">
        <v>0</v>
      </c>
      <c r="J24" s="575">
        <v>0</v>
      </c>
      <c r="K24" s="575">
        <v>0</v>
      </c>
      <c r="L24" s="575">
        <v>0</v>
      </c>
      <c r="M24" s="575">
        <v>0</v>
      </c>
      <c r="N24" s="575">
        <v>0</v>
      </c>
      <c r="O24" s="576">
        <f t="shared" si="6"/>
        <v>0</v>
      </c>
      <c r="P24" s="576"/>
      <c r="Q24" s="575">
        <v>0</v>
      </c>
      <c r="R24" s="575">
        <v>0</v>
      </c>
      <c r="S24" s="575">
        <v>0</v>
      </c>
      <c r="T24" s="575">
        <v>0</v>
      </c>
      <c r="U24" s="575">
        <v>0</v>
      </c>
      <c r="V24" s="501">
        <v>0</v>
      </c>
      <c r="W24" s="501">
        <v>0</v>
      </c>
      <c r="X24" s="503">
        <f t="shared" si="4"/>
        <v>0</v>
      </c>
      <c r="Y24" s="495"/>
      <c r="Z24" s="491"/>
      <c r="AB24" s="2315"/>
      <c r="AC24" s="2315"/>
      <c r="AD24" s="2315"/>
    </row>
    <row r="25" spans="1:30" s="104" customFormat="1" ht="11.1" customHeight="1">
      <c r="A25" s="396">
        <v>1</v>
      </c>
      <c r="B25" s="396">
        <v>1</v>
      </c>
      <c r="C25" s="396">
        <v>2</v>
      </c>
      <c r="D25" s="396"/>
      <c r="E25" s="2212"/>
      <c r="F25" s="289"/>
      <c r="G25" s="89" t="s">
        <v>197</v>
      </c>
      <c r="H25" s="575">
        <v>5</v>
      </c>
      <c r="I25" s="575">
        <v>8</v>
      </c>
      <c r="J25" s="575">
        <v>2</v>
      </c>
      <c r="K25" s="575">
        <v>1</v>
      </c>
      <c r="L25" s="575">
        <v>0</v>
      </c>
      <c r="M25" s="575">
        <v>0</v>
      </c>
      <c r="N25" s="575">
        <v>0</v>
      </c>
      <c r="O25" s="576">
        <f t="shared" si="6"/>
        <v>16</v>
      </c>
      <c r="P25" s="576"/>
      <c r="Q25" s="575">
        <v>5</v>
      </c>
      <c r="R25" s="575">
        <v>8</v>
      </c>
      <c r="S25" s="575">
        <v>2</v>
      </c>
      <c r="T25" s="575">
        <v>1</v>
      </c>
      <c r="U25" s="575">
        <v>0</v>
      </c>
      <c r="V25" s="501">
        <v>0</v>
      </c>
      <c r="W25" s="501">
        <v>0</v>
      </c>
      <c r="X25" s="503">
        <f t="shared" si="4"/>
        <v>16</v>
      </c>
      <c r="Y25" s="495"/>
      <c r="Z25" s="491"/>
      <c r="AB25" s="2315"/>
      <c r="AC25" s="2315"/>
      <c r="AD25" s="2315"/>
    </row>
    <row r="26" spans="1:30" s="104" customFormat="1" ht="11.1" customHeight="1">
      <c r="A26" s="396">
        <v>1</v>
      </c>
      <c r="B26" s="396">
        <v>1</v>
      </c>
      <c r="C26" s="396">
        <v>2</v>
      </c>
      <c r="D26" s="396"/>
      <c r="E26" s="2212"/>
      <c r="F26" s="289"/>
      <c r="G26" s="89" t="s">
        <v>204</v>
      </c>
      <c r="H26" s="575">
        <v>48</v>
      </c>
      <c r="I26" s="575">
        <v>46</v>
      </c>
      <c r="J26" s="575">
        <v>19</v>
      </c>
      <c r="K26" s="575">
        <v>12</v>
      </c>
      <c r="L26" s="575">
        <v>2</v>
      </c>
      <c r="M26" s="575">
        <v>0</v>
      </c>
      <c r="N26" s="575">
        <v>0</v>
      </c>
      <c r="O26" s="576">
        <f t="shared" si="6"/>
        <v>127</v>
      </c>
      <c r="P26" s="576"/>
      <c r="Q26" s="575">
        <v>27</v>
      </c>
      <c r="R26" s="575">
        <v>25</v>
      </c>
      <c r="S26" s="575">
        <v>6</v>
      </c>
      <c r="T26" s="575">
        <v>2</v>
      </c>
      <c r="U26" s="575">
        <v>0</v>
      </c>
      <c r="V26" s="501">
        <v>0</v>
      </c>
      <c r="W26" s="501">
        <v>0</v>
      </c>
      <c r="X26" s="503">
        <f t="shared" si="4"/>
        <v>60</v>
      </c>
      <c r="Y26" s="508"/>
      <c r="Z26" s="491"/>
      <c r="AB26" s="2315"/>
      <c r="AC26" s="2315"/>
      <c r="AD26" s="2315"/>
    </row>
    <row r="27" spans="1:30" s="104" customFormat="1" ht="11.1" customHeight="1">
      <c r="A27" s="396">
        <v>1</v>
      </c>
      <c r="B27" s="396">
        <v>1</v>
      </c>
      <c r="C27" s="396">
        <v>2</v>
      </c>
      <c r="D27" s="396"/>
      <c r="E27" s="2212"/>
      <c r="F27" s="289"/>
      <c r="G27" s="89" t="s">
        <v>205</v>
      </c>
      <c r="H27" s="575">
        <v>1</v>
      </c>
      <c r="I27" s="575">
        <v>2</v>
      </c>
      <c r="J27" s="575">
        <v>0</v>
      </c>
      <c r="K27" s="575">
        <v>4</v>
      </c>
      <c r="L27" s="575">
        <v>4</v>
      </c>
      <c r="M27" s="575">
        <v>6</v>
      </c>
      <c r="N27" s="575">
        <v>1</v>
      </c>
      <c r="O27" s="576">
        <f t="shared" si="6"/>
        <v>18</v>
      </c>
      <c r="P27" s="576"/>
      <c r="Q27" s="575">
        <v>1</v>
      </c>
      <c r="R27" s="575">
        <v>2</v>
      </c>
      <c r="S27" s="575">
        <v>0</v>
      </c>
      <c r="T27" s="575">
        <v>4</v>
      </c>
      <c r="U27" s="575">
        <v>4</v>
      </c>
      <c r="V27" s="501">
        <v>5</v>
      </c>
      <c r="W27" s="501">
        <v>1</v>
      </c>
      <c r="X27" s="503">
        <f t="shared" si="4"/>
        <v>17</v>
      </c>
      <c r="Y27" s="508"/>
      <c r="Z27" s="491"/>
      <c r="AB27" s="2315"/>
      <c r="AC27" s="2315"/>
      <c r="AD27" s="2315"/>
    </row>
    <row r="28" spans="1:30" s="104" customFormat="1" ht="12" customHeight="1">
      <c r="A28" s="396"/>
      <c r="B28" s="396"/>
      <c r="C28" s="396"/>
      <c r="D28" s="396"/>
      <c r="E28" s="2212"/>
      <c r="F28" s="507" t="s">
        <v>25</v>
      </c>
      <c r="G28" s="89"/>
      <c r="H28" s="574">
        <f t="shared" ref="H28:M28" si="12">SUM(H29:H31)</f>
        <v>17</v>
      </c>
      <c r="I28" s="574">
        <f t="shared" si="12"/>
        <v>21</v>
      </c>
      <c r="J28" s="574">
        <f t="shared" si="12"/>
        <v>15</v>
      </c>
      <c r="K28" s="574">
        <f t="shared" si="12"/>
        <v>11</v>
      </c>
      <c r="L28" s="574">
        <f t="shared" si="12"/>
        <v>1</v>
      </c>
      <c r="M28" s="574">
        <f t="shared" si="12"/>
        <v>0</v>
      </c>
      <c r="N28" s="574">
        <f>SUM(N29:N31)</f>
        <v>0</v>
      </c>
      <c r="O28" s="574">
        <f t="shared" si="6"/>
        <v>65</v>
      </c>
      <c r="P28" s="574"/>
      <c r="Q28" s="574">
        <f>SUM(Q29:Q31)</f>
        <v>10</v>
      </c>
      <c r="R28" s="574">
        <f t="shared" ref="R28:W28" si="13">SUM(R29:R31)</f>
        <v>15</v>
      </c>
      <c r="S28" s="574">
        <f t="shared" si="13"/>
        <v>13</v>
      </c>
      <c r="T28" s="574">
        <f t="shared" si="13"/>
        <v>8</v>
      </c>
      <c r="U28" s="574">
        <f t="shared" si="13"/>
        <v>1</v>
      </c>
      <c r="V28" s="505">
        <f t="shared" si="13"/>
        <v>0</v>
      </c>
      <c r="W28" s="505">
        <f t="shared" si="13"/>
        <v>0</v>
      </c>
      <c r="X28" s="498">
        <f t="shared" si="4"/>
        <v>47</v>
      </c>
      <c r="Y28" s="495"/>
      <c r="Z28" s="491"/>
      <c r="AB28" s="2315"/>
      <c r="AC28" s="2315"/>
      <c r="AD28" s="2315"/>
    </row>
    <row r="29" spans="1:30" s="104" customFormat="1" ht="11.1" customHeight="1">
      <c r="A29" s="396">
        <v>1</v>
      </c>
      <c r="B29" s="396">
        <v>1</v>
      </c>
      <c r="C29" s="396">
        <v>4</v>
      </c>
      <c r="D29" s="396"/>
      <c r="E29" s="2212"/>
      <c r="F29" s="289"/>
      <c r="G29" s="89" t="s">
        <v>195</v>
      </c>
      <c r="H29" s="575">
        <v>4</v>
      </c>
      <c r="I29" s="575">
        <v>6</v>
      </c>
      <c r="J29" s="575">
        <v>7</v>
      </c>
      <c r="K29" s="575">
        <v>1</v>
      </c>
      <c r="L29" s="575">
        <v>0</v>
      </c>
      <c r="M29" s="575">
        <v>0</v>
      </c>
      <c r="N29" s="575">
        <v>0</v>
      </c>
      <c r="O29" s="576">
        <f t="shared" si="6"/>
        <v>18</v>
      </c>
      <c r="P29" s="576"/>
      <c r="Q29" s="575">
        <v>4</v>
      </c>
      <c r="R29" s="575">
        <v>5</v>
      </c>
      <c r="S29" s="575">
        <v>7</v>
      </c>
      <c r="T29" s="575">
        <v>1</v>
      </c>
      <c r="U29" s="575">
        <v>0</v>
      </c>
      <c r="V29" s="501">
        <v>0</v>
      </c>
      <c r="W29" s="501">
        <v>0</v>
      </c>
      <c r="X29" s="503">
        <f t="shared" si="4"/>
        <v>17</v>
      </c>
      <c r="Y29" s="495"/>
      <c r="Z29" s="491"/>
      <c r="AB29" s="2315"/>
      <c r="AC29" s="2315"/>
      <c r="AD29" s="2315"/>
    </row>
    <row r="30" spans="1:30" s="104" customFormat="1" ht="11.1" customHeight="1">
      <c r="A30" s="396">
        <v>1</v>
      </c>
      <c r="B30" s="396">
        <v>1</v>
      </c>
      <c r="C30" s="396">
        <v>4</v>
      </c>
      <c r="D30" s="396"/>
      <c r="E30" s="2212"/>
      <c r="F30" s="289"/>
      <c r="G30" s="89" t="s">
        <v>200</v>
      </c>
      <c r="H30" s="575">
        <v>0</v>
      </c>
      <c r="I30" s="575">
        <v>0</v>
      </c>
      <c r="J30" s="575">
        <v>0</v>
      </c>
      <c r="K30" s="575">
        <v>0</v>
      </c>
      <c r="L30" s="575">
        <v>0</v>
      </c>
      <c r="M30" s="575">
        <v>0</v>
      </c>
      <c r="N30" s="575">
        <v>0</v>
      </c>
      <c r="O30" s="576">
        <f t="shared" si="6"/>
        <v>0</v>
      </c>
      <c r="P30" s="576"/>
      <c r="Q30" s="575">
        <v>0</v>
      </c>
      <c r="R30" s="575">
        <v>0</v>
      </c>
      <c r="S30" s="575">
        <v>0</v>
      </c>
      <c r="T30" s="575">
        <v>0</v>
      </c>
      <c r="U30" s="575">
        <v>0</v>
      </c>
      <c r="V30" s="501">
        <v>0</v>
      </c>
      <c r="W30" s="501">
        <v>0</v>
      </c>
      <c r="X30" s="503">
        <f t="shared" si="4"/>
        <v>0</v>
      </c>
      <c r="Y30" s="495"/>
      <c r="Z30" s="491"/>
      <c r="AB30" s="577"/>
      <c r="AC30" s="577"/>
      <c r="AD30" s="577"/>
    </row>
    <row r="31" spans="1:30" s="104" customFormat="1" ht="11.1" customHeight="1">
      <c r="A31" s="396">
        <v>1</v>
      </c>
      <c r="B31" s="396">
        <v>1</v>
      </c>
      <c r="C31" s="396">
        <v>4</v>
      </c>
      <c r="D31" s="396"/>
      <c r="E31" s="2212"/>
      <c r="F31" s="289"/>
      <c r="G31" s="89" t="s">
        <v>193</v>
      </c>
      <c r="H31" s="575">
        <v>13</v>
      </c>
      <c r="I31" s="575">
        <v>15</v>
      </c>
      <c r="J31" s="575">
        <v>8</v>
      </c>
      <c r="K31" s="575">
        <v>10</v>
      </c>
      <c r="L31" s="575">
        <v>1</v>
      </c>
      <c r="M31" s="575">
        <v>0</v>
      </c>
      <c r="N31" s="575">
        <v>0</v>
      </c>
      <c r="O31" s="576">
        <f t="shared" si="6"/>
        <v>47</v>
      </c>
      <c r="P31" s="576"/>
      <c r="Q31" s="575">
        <v>6</v>
      </c>
      <c r="R31" s="575">
        <v>10</v>
      </c>
      <c r="S31" s="575">
        <v>6</v>
      </c>
      <c r="T31" s="575">
        <v>7</v>
      </c>
      <c r="U31" s="575">
        <v>1</v>
      </c>
      <c r="V31" s="501">
        <v>0</v>
      </c>
      <c r="W31" s="501">
        <v>0</v>
      </c>
      <c r="X31" s="503">
        <f t="shared" si="4"/>
        <v>30</v>
      </c>
      <c r="Y31" s="495"/>
      <c r="Z31" s="491"/>
    </row>
    <row r="32" spans="1:30" s="104" customFormat="1" ht="12" customHeight="1">
      <c r="A32" s="396"/>
      <c r="B32" s="396"/>
      <c r="C32" s="396"/>
      <c r="D32" s="396"/>
      <c r="E32" s="2212"/>
      <c r="F32" s="509" t="s">
        <v>26</v>
      </c>
      <c r="G32" s="89"/>
      <c r="H32" s="572">
        <f t="shared" ref="H32:N32" si="14">SUM(H33)</f>
        <v>13</v>
      </c>
      <c r="I32" s="572">
        <f t="shared" si="14"/>
        <v>18</v>
      </c>
      <c r="J32" s="572">
        <f t="shared" si="14"/>
        <v>4</v>
      </c>
      <c r="K32" s="572">
        <f t="shared" si="14"/>
        <v>5</v>
      </c>
      <c r="L32" s="572">
        <f t="shared" si="14"/>
        <v>0</v>
      </c>
      <c r="M32" s="572">
        <f t="shared" si="14"/>
        <v>0</v>
      </c>
      <c r="N32" s="572">
        <f t="shared" si="14"/>
        <v>0</v>
      </c>
      <c r="O32" s="572">
        <f t="shared" si="6"/>
        <v>40</v>
      </c>
      <c r="P32" s="572"/>
      <c r="Q32" s="572">
        <f t="shared" ref="Q32:W32" si="15">SUM(Q33)</f>
        <v>12</v>
      </c>
      <c r="R32" s="572">
        <f t="shared" si="15"/>
        <v>18</v>
      </c>
      <c r="S32" s="572">
        <f t="shared" si="15"/>
        <v>4</v>
      </c>
      <c r="T32" s="572">
        <f t="shared" si="15"/>
        <v>4</v>
      </c>
      <c r="U32" s="572">
        <f t="shared" si="15"/>
        <v>0</v>
      </c>
      <c r="V32" s="573">
        <f t="shared" si="15"/>
        <v>0</v>
      </c>
      <c r="W32" s="573">
        <f t="shared" si="15"/>
        <v>0</v>
      </c>
      <c r="X32" s="569">
        <f t="shared" si="4"/>
        <v>38</v>
      </c>
      <c r="Y32" s="508"/>
      <c r="Z32" s="491"/>
    </row>
    <row r="33" spans="1:26" s="104" customFormat="1" ht="11.1" customHeight="1">
      <c r="A33" s="396">
        <v>1</v>
      </c>
      <c r="B33" s="396">
        <v>1</v>
      </c>
      <c r="C33" s="396">
        <v>1</v>
      </c>
      <c r="D33" s="396"/>
      <c r="E33" s="2212"/>
      <c r="F33" s="287"/>
      <c r="G33" s="89" t="s">
        <v>206</v>
      </c>
      <c r="H33" s="570">
        <v>13</v>
      </c>
      <c r="I33" s="570">
        <v>18</v>
      </c>
      <c r="J33" s="570">
        <v>4</v>
      </c>
      <c r="K33" s="570">
        <v>5</v>
      </c>
      <c r="L33" s="570">
        <v>0</v>
      </c>
      <c r="M33" s="570">
        <v>0</v>
      </c>
      <c r="N33" s="570">
        <v>0</v>
      </c>
      <c r="O33" s="26">
        <f t="shared" si="6"/>
        <v>40</v>
      </c>
      <c r="P33" s="26"/>
      <c r="Q33" s="570">
        <v>12</v>
      </c>
      <c r="R33" s="570">
        <v>18</v>
      </c>
      <c r="S33" s="570">
        <v>4</v>
      </c>
      <c r="T33" s="570">
        <v>4</v>
      </c>
      <c r="U33" s="570">
        <v>0</v>
      </c>
      <c r="V33" s="571">
        <v>0</v>
      </c>
      <c r="W33" s="571">
        <v>0</v>
      </c>
      <c r="X33" s="172">
        <f t="shared" si="4"/>
        <v>38</v>
      </c>
      <c r="Y33" s="495"/>
      <c r="Z33" s="491"/>
    </row>
    <row r="34" spans="1:26" s="104" customFormat="1" ht="11.1" customHeight="1">
      <c r="A34" s="396"/>
      <c r="B34" s="396"/>
      <c r="C34" s="396"/>
      <c r="D34" s="396"/>
      <c r="E34" s="17"/>
      <c r="F34" s="509" t="s">
        <v>27</v>
      </c>
      <c r="G34" s="89"/>
      <c r="H34" s="578">
        <f>SUM(H35)</f>
        <v>4</v>
      </c>
      <c r="I34" s="578">
        <f t="shared" ref="I34:N34" si="16">SUM(I35)</f>
        <v>10</v>
      </c>
      <c r="J34" s="578">
        <f t="shared" si="16"/>
        <v>5</v>
      </c>
      <c r="K34" s="578">
        <f t="shared" si="16"/>
        <v>6</v>
      </c>
      <c r="L34" s="578">
        <f t="shared" si="16"/>
        <v>2</v>
      </c>
      <c r="M34" s="578">
        <f t="shared" si="16"/>
        <v>0</v>
      </c>
      <c r="N34" s="578">
        <f t="shared" si="16"/>
        <v>0</v>
      </c>
      <c r="O34" s="572">
        <f t="shared" si="6"/>
        <v>27</v>
      </c>
      <c r="P34" s="26"/>
      <c r="Q34" s="578">
        <f>SUM(Q35)</f>
        <v>4</v>
      </c>
      <c r="R34" s="578">
        <f t="shared" ref="R34:W34" si="17">SUM(R35)</f>
        <v>10</v>
      </c>
      <c r="S34" s="578">
        <f t="shared" si="17"/>
        <v>5</v>
      </c>
      <c r="T34" s="578">
        <f t="shared" si="17"/>
        <v>5</v>
      </c>
      <c r="U34" s="578">
        <f t="shared" si="17"/>
        <v>2</v>
      </c>
      <c r="V34" s="579">
        <f t="shared" si="17"/>
        <v>0</v>
      </c>
      <c r="W34" s="579">
        <f t="shared" si="17"/>
        <v>0</v>
      </c>
      <c r="X34" s="569">
        <f t="shared" si="4"/>
        <v>26</v>
      </c>
      <c r="Y34" s="495"/>
      <c r="Z34" s="491"/>
    </row>
    <row r="35" spans="1:26" s="104" customFormat="1" ht="11.1" customHeight="1">
      <c r="A35" s="396">
        <v>1</v>
      </c>
      <c r="B35" s="396">
        <v>1</v>
      </c>
      <c r="C35" s="396">
        <v>14</v>
      </c>
      <c r="D35" s="396"/>
      <c r="E35" s="17"/>
      <c r="F35" s="287"/>
      <c r="G35" s="89" t="s">
        <v>207</v>
      </c>
      <c r="H35" s="571">
        <v>4</v>
      </c>
      <c r="I35" s="571">
        <v>10</v>
      </c>
      <c r="J35" s="571">
        <v>5</v>
      </c>
      <c r="K35" s="571">
        <v>6</v>
      </c>
      <c r="L35" s="571">
        <v>2</v>
      </c>
      <c r="M35" s="571">
        <v>0</v>
      </c>
      <c r="N35" s="580">
        <v>0</v>
      </c>
      <c r="O35" s="162">
        <f t="shared" si="6"/>
        <v>27</v>
      </c>
      <c r="P35" s="162"/>
      <c r="Q35" s="571">
        <v>4</v>
      </c>
      <c r="R35" s="571">
        <v>10</v>
      </c>
      <c r="S35" s="571">
        <v>5</v>
      </c>
      <c r="T35" s="571">
        <v>5</v>
      </c>
      <c r="U35" s="571">
        <v>2</v>
      </c>
      <c r="V35" s="571">
        <v>0</v>
      </c>
      <c r="W35" s="571">
        <v>0</v>
      </c>
      <c r="X35" s="172">
        <f t="shared" si="4"/>
        <v>26</v>
      </c>
      <c r="Y35" s="495"/>
      <c r="Z35" s="491"/>
    </row>
    <row r="36" spans="1:26" s="104" customFormat="1" ht="12" customHeight="1">
      <c r="A36" s="396"/>
      <c r="B36" s="396"/>
      <c r="C36" s="396"/>
      <c r="D36" s="396"/>
      <c r="E36" s="2211">
        <v>1402</v>
      </c>
      <c r="F36" s="29" t="s">
        <v>29</v>
      </c>
      <c r="G36" s="123"/>
      <c r="H36" s="71">
        <f>SUM(H37,H43,H47,H52,H55,H59,H62,H66)</f>
        <v>866</v>
      </c>
      <c r="I36" s="71">
        <f t="shared" ref="I36:N36" si="18">SUM(I37,I43,I47,I52,I55,I59,I62,I66)</f>
        <v>1133</v>
      </c>
      <c r="J36" s="71">
        <f t="shared" si="18"/>
        <v>305</v>
      </c>
      <c r="K36" s="71">
        <f t="shared" si="18"/>
        <v>255</v>
      </c>
      <c r="L36" s="71">
        <f t="shared" si="18"/>
        <v>52</v>
      </c>
      <c r="M36" s="71">
        <f t="shared" si="18"/>
        <v>19</v>
      </c>
      <c r="N36" s="71">
        <f t="shared" si="18"/>
        <v>44</v>
      </c>
      <c r="O36" s="71">
        <f>SUM(H36:N36)</f>
        <v>2674</v>
      </c>
      <c r="P36" s="71"/>
      <c r="Q36" s="71">
        <f>SUM(Q37,Q43,Q47,Q52,Q55,Q59,Q62,Q66)</f>
        <v>720</v>
      </c>
      <c r="R36" s="71">
        <f t="shared" ref="R36:W36" si="19">SUM(R37,R43,R47,R52,R55,R59,R62,R66)</f>
        <v>905</v>
      </c>
      <c r="S36" s="71">
        <f t="shared" si="19"/>
        <v>234</v>
      </c>
      <c r="T36" s="71">
        <f t="shared" si="19"/>
        <v>202</v>
      </c>
      <c r="U36" s="71">
        <f t="shared" si="19"/>
        <v>49</v>
      </c>
      <c r="V36" s="71">
        <f t="shared" si="19"/>
        <v>17</v>
      </c>
      <c r="W36" s="71">
        <f t="shared" si="19"/>
        <v>40</v>
      </c>
      <c r="X36" s="72">
        <f t="shared" ref="X36:X75" si="20">SUM(Q36:W36)</f>
        <v>2167</v>
      </c>
      <c r="Y36" s="495"/>
      <c r="Z36" s="491"/>
    </row>
    <row r="37" spans="1:26" s="104" customFormat="1" ht="12" customHeight="1">
      <c r="A37" s="396"/>
      <c r="B37" s="396"/>
      <c r="C37" s="396"/>
      <c r="D37" s="396"/>
      <c r="E37" s="2212"/>
      <c r="F37" s="504" t="s">
        <v>114</v>
      </c>
      <c r="G37" s="89"/>
      <c r="H37" s="572">
        <f t="shared" ref="H37:N37" si="21">SUM(H38:H42)</f>
        <v>418</v>
      </c>
      <c r="I37" s="572">
        <f t="shared" si="21"/>
        <v>654</v>
      </c>
      <c r="J37" s="572">
        <f t="shared" si="21"/>
        <v>170</v>
      </c>
      <c r="K37" s="572">
        <f t="shared" si="21"/>
        <v>136</v>
      </c>
      <c r="L37" s="572">
        <f t="shared" si="21"/>
        <v>11</v>
      </c>
      <c r="M37" s="572">
        <f t="shared" si="21"/>
        <v>0</v>
      </c>
      <c r="N37" s="572">
        <f t="shared" si="21"/>
        <v>2</v>
      </c>
      <c r="O37" s="572">
        <f t="shared" si="6"/>
        <v>1391</v>
      </c>
      <c r="P37" s="572"/>
      <c r="Q37" s="572">
        <f t="shared" ref="Q37:W37" si="22">SUM(Q38:Q42)</f>
        <v>281</v>
      </c>
      <c r="R37" s="572">
        <f t="shared" si="22"/>
        <v>436</v>
      </c>
      <c r="S37" s="572">
        <f t="shared" si="22"/>
        <v>105</v>
      </c>
      <c r="T37" s="572">
        <f t="shared" si="22"/>
        <v>87</v>
      </c>
      <c r="U37" s="573">
        <f t="shared" si="22"/>
        <v>8</v>
      </c>
      <c r="V37" s="573">
        <f t="shared" si="22"/>
        <v>0</v>
      </c>
      <c r="W37" s="573">
        <f t="shared" si="22"/>
        <v>2</v>
      </c>
      <c r="X37" s="581">
        <f t="shared" si="20"/>
        <v>919</v>
      </c>
      <c r="Y37" s="495"/>
      <c r="Z37" s="491"/>
    </row>
    <row r="38" spans="1:26" s="104" customFormat="1" ht="10.5" customHeight="1">
      <c r="A38" s="396">
        <v>2</v>
      </c>
      <c r="B38" s="396">
        <v>4</v>
      </c>
      <c r="C38" s="396">
        <v>11</v>
      </c>
      <c r="D38" s="396"/>
      <c r="E38" s="2212"/>
      <c r="F38" s="289"/>
      <c r="G38" s="89" t="s">
        <v>208</v>
      </c>
      <c r="H38" s="570">
        <v>154</v>
      </c>
      <c r="I38" s="570">
        <v>220</v>
      </c>
      <c r="J38" s="570">
        <v>61</v>
      </c>
      <c r="K38" s="570">
        <v>45</v>
      </c>
      <c r="L38" s="570">
        <v>2</v>
      </c>
      <c r="M38" s="570">
        <v>0</v>
      </c>
      <c r="N38" s="570">
        <v>0</v>
      </c>
      <c r="O38" s="26">
        <f t="shared" si="6"/>
        <v>482</v>
      </c>
      <c r="P38" s="26"/>
      <c r="Q38" s="570">
        <v>83</v>
      </c>
      <c r="R38" s="570">
        <v>125</v>
      </c>
      <c r="S38" s="570">
        <v>29</v>
      </c>
      <c r="T38" s="570">
        <v>21</v>
      </c>
      <c r="U38" s="571">
        <v>2</v>
      </c>
      <c r="V38" s="571">
        <v>0</v>
      </c>
      <c r="W38" s="571">
        <v>0</v>
      </c>
      <c r="X38" s="172">
        <f t="shared" si="20"/>
        <v>260</v>
      </c>
      <c r="Y38" s="495"/>
      <c r="Z38" s="491"/>
    </row>
    <row r="39" spans="1:26" s="104" customFormat="1" ht="10.5" customHeight="1">
      <c r="A39" s="396">
        <v>2</v>
      </c>
      <c r="B39" s="396">
        <v>4</v>
      </c>
      <c r="C39" s="396">
        <v>11</v>
      </c>
      <c r="D39" s="396"/>
      <c r="E39" s="2212"/>
      <c r="F39" s="289"/>
      <c r="G39" s="89" t="s">
        <v>209</v>
      </c>
      <c r="H39" s="570">
        <v>138</v>
      </c>
      <c r="I39" s="570">
        <v>256</v>
      </c>
      <c r="J39" s="570">
        <v>55</v>
      </c>
      <c r="K39" s="570">
        <v>48</v>
      </c>
      <c r="L39" s="570">
        <v>4</v>
      </c>
      <c r="M39" s="570">
        <v>0</v>
      </c>
      <c r="N39" s="570">
        <v>0</v>
      </c>
      <c r="O39" s="26">
        <f t="shared" si="6"/>
        <v>501</v>
      </c>
      <c r="P39" s="26"/>
      <c r="Q39" s="570">
        <v>74</v>
      </c>
      <c r="R39" s="570">
        <v>136</v>
      </c>
      <c r="S39" s="570">
        <v>23</v>
      </c>
      <c r="T39" s="570">
        <v>26</v>
      </c>
      <c r="U39" s="571">
        <v>1</v>
      </c>
      <c r="V39" s="571">
        <v>0</v>
      </c>
      <c r="W39" s="571">
        <v>0</v>
      </c>
      <c r="X39" s="172">
        <f t="shared" si="20"/>
        <v>260</v>
      </c>
      <c r="Y39" s="495"/>
      <c r="Z39" s="491"/>
    </row>
    <row r="40" spans="1:26" s="104" customFormat="1" ht="10.5" customHeight="1">
      <c r="A40" s="396">
        <v>2</v>
      </c>
      <c r="B40" s="396">
        <v>4</v>
      </c>
      <c r="C40" s="396">
        <v>11</v>
      </c>
      <c r="D40" s="396"/>
      <c r="E40" s="2212"/>
      <c r="F40" s="289"/>
      <c r="G40" s="89" t="s">
        <v>210</v>
      </c>
      <c r="H40" s="570">
        <v>71</v>
      </c>
      <c r="I40" s="570">
        <v>94</v>
      </c>
      <c r="J40" s="570">
        <v>26</v>
      </c>
      <c r="K40" s="570">
        <v>18</v>
      </c>
      <c r="L40" s="570">
        <v>2</v>
      </c>
      <c r="M40" s="570">
        <v>0</v>
      </c>
      <c r="N40" s="570">
        <v>0</v>
      </c>
      <c r="O40" s="26">
        <f t="shared" si="6"/>
        <v>211</v>
      </c>
      <c r="P40" s="26"/>
      <c r="Q40" s="570">
        <v>70</v>
      </c>
      <c r="R40" s="570">
        <v>93</v>
      </c>
      <c r="S40" s="570">
        <v>26</v>
      </c>
      <c r="T40" s="570">
        <v>17</v>
      </c>
      <c r="U40" s="571">
        <v>2</v>
      </c>
      <c r="V40" s="571">
        <v>0</v>
      </c>
      <c r="W40" s="571">
        <v>0</v>
      </c>
      <c r="X40" s="172">
        <f t="shared" si="20"/>
        <v>208</v>
      </c>
      <c r="Y40" s="506"/>
      <c r="Z40" s="491"/>
    </row>
    <row r="41" spans="1:26" s="104" customFormat="1" ht="10.5" customHeight="1">
      <c r="A41" s="396">
        <v>2</v>
      </c>
      <c r="B41" s="396">
        <v>6</v>
      </c>
      <c r="C41" s="396">
        <v>11</v>
      </c>
      <c r="D41" s="396"/>
      <c r="E41" s="2212"/>
      <c r="F41" s="289"/>
      <c r="G41" s="89" t="s">
        <v>211</v>
      </c>
      <c r="H41" s="570">
        <v>18</v>
      </c>
      <c r="I41" s="570">
        <v>37</v>
      </c>
      <c r="J41" s="570">
        <v>15</v>
      </c>
      <c r="K41" s="570">
        <v>11</v>
      </c>
      <c r="L41" s="570">
        <v>2</v>
      </c>
      <c r="M41" s="570">
        <v>0</v>
      </c>
      <c r="N41" s="570">
        <v>1</v>
      </c>
      <c r="O41" s="26">
        <f t="shared" si="6"/>
        <v>84</v>
      </c>
      <c r="P41" s="26"/>
      <c r="Q41" s="570">
        <v>18</v>
      </c>
      <c r="R41" s="570">
        <v>36</v>
      </c>
      <c r="S41" s="570">
        <v>15</v>
      </c>
      <c r="T41" s="570">
        <v>11</v>
      </c>
      <c r="U41" s="571">
        <v>2</v>
      </c>
      <c r="V41" s="571">
        <v>0</v>
      </c>
      <c r="W41" s="571">
        <v>1</v>
      </c>
      <c r="X41" s="172">
        <f t="shared" si="20"/>
        <v>83</v>
      </c>
      <c r="Y41" s="506"/>
      <c r="Z41" s="491"/>
    </row>
    <row r="42" spans="1:26" s="104" customFormat="1" ht="10.5" customHeight="1">
      <c r="A42" s="396">
        <v>2</v>
      </c>
      <c r="B42" s="396">
        <v>6</v>
      </c>
      <c r="C42" s="396">
        <v>11</v>
      </c>
      <c r="D42" s="396"/>
      <c r="E42" s="2212"/>
      <c r="F42" s="287"/>
      <c r="G42" s="89" t="s">
        <v>212</v>
      </c>
      <c r="H42" s="570">
        <v>37</v>
      </c>
      <c r="I42" s="570">
        <v>47</v>
      </c>
      <c r="J42" s="570">
        <v>13</v>
      </c>
      <c r="K42" s="570">
        <v>14</v>
      </c>
      <c r="L42" s="570">
        <v>1</v>
      </c>
      <c r="M42" s="570">
        <v>0</v>
      </c>
      <c r="N42" s="570">
        <v>1</v>
      </c>
      <c r="O42" s="26">
        <f t="shared" si="6"/>
        <v>113</v>
      </c>
      <c r="P42" s="26"/>
      <c r="Q42" s="570">
        <v>36</v>
      </c>
      <c r="R42" s="570">
        <v>46</v>
      </c>
      <c r="S42" s="570">
        <v>12</v>
      </c>
      <c r="T42" s="570">
        <v>12</v>
      </c>
      <c r="U42" s="571">
        <v>1</v>
      </c>
      <c r="V42" s="571">
        <v>0</v>
      </c>
      <c r="W42" s="571">
        <v>1</v>
      </c>
      <c r="X42" s="172">
        <f t="shared" si="20"/>
        <v>108</v>
      </c>
      <c r="Y42" s="506"/>
      <c r="Z42" s="491"/>
    </row>
    <row r="43" spans="1:26" s="104" customFormat="1" ht="12" customHeight="1">
      <c r="A43" s="396"/>
      <c r="B43" s="396"/>
      <c r="C43" s="396"/>
      <c r="D43" s="396"/>
      <c r="E43" s="2212"/>
      <c r="F43" s="504" t="s">
        <v>31</v>
      </c>
      <c r="G43" s="89"/>
      <c r="H43" s="572">
        <f>SUM(H44:H46)</f>
        <v>108</v>
      </c>
      <c r="I43" s="572">
        <f t="shared" ref="I43:N43" si="23">SUM(I44:I46)</f>
        <v>111</v>
      </c>
      <c r="J43" s="572">
        <f t="shared" si="23"/>
        <v>29</v>
      </c>
      <c r="K43" s="572">
        <f>SUM(K44:K46)</f>
        <v>23</v>
      </c>
      <c r="L43" s="572">
        <f t="shared" si="23"/>
        <v>1</v>
      </c>
      <c r="M43" s="572">
        <f t="shared" si="23"/>
        <v>1</v>
      </c>
      <c r="N43" s="572">
        <f t="shared" si="23"/>
        <v>1</v>
      </c>
      <c r="O43" s="572">
        <f t="shared" si="6"/>
        <v>274</v>
      </c>
      <c r="P43" s="572"/>
      <c r="Q43" s="572">
        <f>SUM(Q44:Q46)</f>
        <v>107</v>
      </c>
      <c r="R43" s="572">
        <f t="shared" ref="R43:W43" si="24">SUM(R44:R46)</f>
        <v>111</v>
      </c>
      <c r="S43" s="572">
        <f t="shared" si="24"/>
        <v>28</v>
      </c>
      <c r="T43" s="572">
        <f t="shared" si="24"/>
        <v>22</v>
      </c>
      <c r="U43" s="573">
        <f t="shared" si="24"/>
        <v>1</v>
      </c>
      <c r="V43" s="573">
        <f t="shared" si="24"/>
        <v>1</v>
      </c>
      <c r="W43" s="573">
        <f t="shared" si="24"/>
        <v>1</v>
      </c>
      <c r="X43" s="569">
        <f t="shared" si="20"/>
        <v>271</v>
      </c>
      <c r="Y43" s="506"/>
      <c r="Z43" s="491"/>
    </row>
    <row r="44" spans="1:26" s="104" customFormat="1" ht="10.5" customHeight="1">
      <c r="A44" s="396">
        <v>2</v>
      </c>
      <c r="B44" s="396">
        <v>4</v>
      </c>
      <c r="C44" s="396">
        <v>10</v>
      </c>
      <c r="D44" s="396"/>
      <c r="E44" s="2212"/>
      <c r="F44" s="289"/>
      <c r="G44" s="89" t="s">
        <v>209</v>
      </c>
      <c r="H44" s="570">
        <v>80</v>
      </c>
      <c r="I44" s="570">
        <v>80</v>
      </c>
      <c r="J44" s="570">
        <v>22</v>
      </c>
      <c r="K44" s="570">
        <v>16</v>
      </c>
      <c r="L44" s="570">
        <v>0</v>
      </c>
      <c r="M44" s="570">
        <v>1</v>
      </c>
      <c r="N44" s="570">
        <v>1</v>
      </c>
      <c r="O44" s="26">
        <f t="shared" si="6"/>
        <v>200</v>
      </c>
      <c r="P44" s="26"/>
      <c r="Q44" s="570">
        <v>79</v>
      </c>
      <c r="R44" s="570">
        <v>80</v>
      </c>
      <c r="S44" s="570">
        <v>21</v>
      </c>
      <c r="T44" s="570">
        <v>15</v>
      </c>
      <c r="U44" s="571">
        <v>0</v>
      </c>
      <c r="V44" s="571">
        <v>1</v>
      </c>
      <c r="W44" s="571">
        <v>1</v>
      </c>
      <c r="X44" s="172">
        <f t="shared" si="20"/>
        <v>197</v>
      </c>
      <c r="Y44" s="506"/>
      <c r="Z44" s="491"/>
    </row>
    <row r="45" spans="1:26" s="104" customFormat="1" ht="10.5" customHeight="1">
      <c r="A45" s="396">
        <v>2</v>
      </c>
      <c r="B45" s="396">
        <v>6</v>
      </c>
      <c r="C45" s="396">
        <v>10</v>
      </c>
      <c r="D45" s="396"/>
      <c r="E45" s="2212"/>
      <c r="F45" s="289"/>
      <c r="G45" s="89" t="s">
        <v>211</v>
      </c>
      <c r="H45" s="570">
        <v>28</v>
      </c>
      <c r="I45" s="570">
        <v>31</v>
      </c>
      <c r="J45" s="570">
        <v>7</v>
      </c>
      <c r="K45" s="570">
        <v>7</v>
      </c>
      <c r="L45" s="570">
        <v>1</v>
      </c>
      <c r="M45" s="570">
        <v>0</v>
      </c>
      <c r="N45" s="570">
        <v>0</v>
      </c>
      <c r="O45" s="26">
        <f>SUM(H45:N45)</f>
        <v>74</v>
      </c>
      <c r="P45" s="26"/>
      <c r="Q45" s="570">
        <v>28</v>
      </c>
      <c r="R45" s="570">
        <v>31</v>
      </c>
      <c r="S45" s="570">
        <v>7</v>
      </c>
      <c r="T45" s="570">
        <v>7</v>
      </c>
      <c r="U45" s="571">
        <v>1</v>
      </c>
      <c r="V45" s="571">
        <v>0</v>
      </c>
      <c r="W45" s="571">
        <v>0</v>
      </c>
      <c r="X45" s="172">
        <f>SUM(Q45:W45)</f>
        <v>74</v>
      </c>
      <c r="Y45" s="506"/>
      <c r="Z45" s="491"/>
    </row>
    <row r="46" spans="1:26" s="104" customFormat="1" ht="10.5" customHeight="1">
      <c r="A46" s="396">
        <v>2</v>
      </c>
      <c r="B46" s="396">
        <v>6</v>
      </c>
      <c r="C46" s="396">
        <v>10</v>
      </c>
      <c r="D46" s="396"/>
      <c r="E46" s="2212"/>
      <c r="F46" s="289"/>
      <c r="G46" s="89" t="s">
        <v>212</v>
      </c>
      <c r="H46" s="570">
        <v>0</v>
      </c>
      <c r="I46" s="570">
        <v>0</v>
      </c>
      <c r="J46" s="570">
        <v>0</v>
      </c>
      <c r="K46" s="570">
        <v>0</v>
      </c>
      <c r="L46" s="570">
        <v>0</v>
      </c>
      <c r="M46" s="570">
        <v>0</v>
      </c>
      <c r="N46" s="570">
        <v>0</v>
      </c>
      <c r="O46" s="26">
        <f t="shared" si="6"/>
        <v>0</v>
      </c>
      <c r="P46" s="26"/>
      <c r="Q46" s="570">
        <v>0</v>
      </c>
      <c r="R46" s="570">
        <v>0</v>
      </c>
      <c r="S46" s="570">
        <v>0</v>
      </c>
      <c r="T46" s="570">
        <v>0</v>
      </c>
      <c r="U46" s="571">
        <v>0</v>
      </c>
      <c r="V46" s="571">
        <v>0</v>
      </c>
      <c r="W46" s="571">
        <v>0</v>
      </c>
      <c r="X46" s="172">
        <f t="shared" si="20"/>
        <v>0</v>
      </c>
      <c r="Y46" s="495"/>
      <c r="Z46" s="491"/>
    </row>
    <row r="47" spans="1:26" s="104" customFormat="1" ht="12" customHeight="1">
      <c r="A47" s="396"/>
      <c r="B47" s="396"/>
      <c r="C47" s="396"/>
      <c r="D47" s="396"/>
      <c r="E47" s="2212"/>
      <c r="F47" s="504" t="s">
        <v>32</v>
      </c>
      <c r="G47" s="89"/>
      <c r="H47" s="572">
        <f t="shared" ref="H47:N47" si="25">SUM(H48:H51)</f>
        <v>176</v>
      </c>
      <c r="I47" s="572">
        <f t="shared" si="25"/>
        <v>161</v>
      </c>
      <c r="J47" s="572">
        <f t="shared" si="25"/>
        <v>49</v>
      </c>
      <c r="K47" s="572">
        <f t="shared" si="25"/>
        <v>32</v>
      </c>
      <c r="L47" s="572">
        <f t="shared" si="25"/>
        <v>2</v>
      </c>
      <c r="M47" s="572">
        <f t="shared" si="25"/>
        <v>0</v>
      </c>
      <c r="N47" s="572">
        <f t="shared" si="25"/>
        <v>1</v>
      </c>
      <c r="O47" s="572">
        <f t="shared" si="6"/>
        <v>421</v>
      </c>
      <c r="P47" s="572"/>
      <c r="Q47" s="572">
        <f t="shared" ref="Q47:W47" si="26">SUM(Q48:Q51)</f>
        <v>171</v>
      </c>
      <c r="R47" s="572">
        <f t="shared" si="26"/>
        <v>159</v>
      </c>
      <c r="S47" s="572">
        <f t="shared" si="26"/>
        <v>45</v>
      </c>
      <c r="T47" s="572">
        <f t="shared" si="26"/>
        <v>31</v>
      </c>
      <c r="U47" s="573">
        <f t="shared" si="26"/>
        <v>2</v>
      </c>
      <c r="V47" s="573">
        <f t="shared" si="26"/>
        <v>0</v>
      </c>
      <c r="W47" s="573">
        <f t="shared" si="26"/>
        <v>1</v>
      </c>
      <c r="X47" s="569">
        <f t="shared" si="20"/>
        <v>409</v>
      </c>
      <c r="Y47" s="506"/>
      <c r="Z47" s="491"/>
    </row>
    <row r="48" spans="1:26" s="104" customFormat="1" ht="10.5" customHeight="1">
      <c r="A48" s="396">
        <v>2</v>
      </c>
      <c r="B48" s="396">
        <v>4</v>
      </c>
      <c r="C48" s="396">
        <v>10</v>
      </c>
      <c r="D48" s="396"/>
      <c r="E48" s="2212"/>
      <c r="F48" s="289"/>
      <c r="G48" s="89" t="s">
        <v>208</v>
      </c>
      <c r="H48" s="570">
        <v>83</v>
      </c>
      <c r="I48" s="570">
        <v>73</v>
      </c>
      <c r="J48" s="570">
        <v>20</v>
      </c>
      <c r="K48" s="570">
        <v>17</v>
      </c>
      <c r="L48" s="570">
        <v>1</v>
      </c>
      <c r="M48" s="570">
        <v>0</v>
      </c>
      <c r="N48" s="570">
        <v>0</v>
      </c>
      <c r="O48" s="26">
        <f t="shared" si="6"/>
        <v>194</v>
      </c>
      <c r="P48" s="26"/>
      <c r="Q48" s="570">
        <v>80</v>
      </c>
      <c r="R48" s="570">
        <v>71</v>
      </c>
      <c r="S48" s="570">
        <v>18</v>
      </c>
      <c r="T48" s="570">
        <v>17</v>
      </c>
      <c r="U48" s="571">
        <v>1</v>
      </c>
      <c r="V48" s="571">
        <v>0</v>
      </c>
      <c r="W48" s="571">
        <v>0</v>
      </c>
      <c r="X48" s="172">
        <f t="shared" si="20"/>
        <v>187</v>
      </c>
      <c r="Y48" s="506"/>
      <c r="Z48" s="491"/>
    </row>
    <row r="49" spans="1:42" s="104" customFormat="1" ht="10.5" customHeight="1">
      <c r="A49" s="396">
        <v>2</v>
      </c>
      <c r="B49" s="396">
        <v>4</v>
      </c>
      <c r="C49" s="396">
        <v>10</v>
      </c>
      <c r="D49" s="396"/>
      <c r="E49" s="2212"/>
      <c r="F49" s="289"/>
      <c r="G49" s="89" t="s">
        <v>213</v>
      </c>
      <c r="H49" s="570">
        <v>11</v>
      </c>
      <c r="I49" s="570">
        <v>10</v>
      </c>
      <c r="J49" s="570">
        <v>2</v>
      </c>
      <c r="K49" s="570">
        <v>5</v>
      </c>
      <c r="L49" s="570">
        <v>1</v>
      </c>
      <c r="M49" s="570">
        <v>0</v>
      </c>
      <c r="N49" s="570">
        <v>1</v>
      </c>
      <c r="O49" s="26">
        <f t="shared" si="6"/>
        <v>30</v>
      </c>
      <c r="P49" s="26"/>
      <c r="Q49" s="570">
        <v>11</v>
      </c>
      <c r="R49" s="570">
        <v>10</v>
      </c>
      <c r="S49" s="570">
        <v>2</v>
      </c>
      <c r="T49" s="570">
        <v>4</v>
      </c>
      <c r="U49" s="571">
        <v>1</v>
      </c>
      <c r="V49" s="571">
        <v>0</v>
      </c>
      <c r="W49" s="571">
        <v>1</v>
      </c>
      <c r="X49" s="172">
        <f t="shared" si="20"/>
        <v>29</v>
      </c>
      <c r="Y49" s="513"/>
      <c r="Z49" s="491"/>
    </row>
    <row r="50" spans="1:42" s="104" customFormat="1" ht="10.5" customHeight="1">
      <c r="A50" s="396">
        <v>2</v>
      </c>
      <c r="B50" s="396">
        <v>4</v>
      </c>
      <c r="C50" s="396">
        <v>10</v>
      </c>
      <c r="D50" s="396"/>
      <c r="E50" s="2212"/>
      <c r="F50" s="289"/>
      <c r="G50" s="89" t="s">
        <v>214</v>
      </c>
      <c r="H50" s="570">
        <v>41</v>
      </c>
      <c r="I50" s="570">
        <v>45</v>
      </c>
      <c r="J50" s="570">
        <v>16</v>
      </c>
      <c r="K50" s="570">
        <v>5</v>
      </c>
      <c r="L50" s="570">
        <v>0</v>
      </c>
      <c r="M50" s="570">
        <v>0</v>
      </c>
      <c r="N50" s="570">
        <v>0</v>
      </c>
      <c r="O50" s="26">
        <f t="shared" si="6"/>
        <v>107</v>
      </c>
      <c r="P50" s="26"/>
      <c r="Q50" s="570">
        <v>39</v>
      </c>
      <c r="R50" s="570">
        <v>45</v>
      </c>
      <c r="S50" s="570">
        <v>14</v>
      </c>
      <c r="T50" s="570">
        <v>5</v>
      </c>
      <c r="U50" s="571">
        <v>0</v>
      </c>
      <c r="V50" s="571">
        <v>0</v>
      </c>
      <c r="W50" s="571">
        <v>0</v>
      </c>
      <c r="X50" s="172">
        <f t="shared" si="20"/>
        <v>103</v>
      </c>
      <c r="Y50" s="495"/>
      <c r="Z50" s="491"/>
    </row>
    <row r="51" spans="1:42" s="104" customFormat="1" ht="10.5" customHeight="1">
      <c r="A51" s="396">
        <v>2</v>
      </c>
      <c r="B51" s="396">
        <v>4</v>
      </c>
      <c r="C51" s="396">
        <v>10</v>
      </c>
      <c r="D51" s="396"/>
      <c r="E51" s="2212"/>
      <c r="F51" s="289"/>
      <c r="G51" s="89" t="s">
        <v>215</v>
      </c>
      <c r="H51" s="570">
        <v>41</v>
      </c>
      <c r="I51" s="570">
        <v>33</v>
      </c>
      <c r="J51" s="570">
        <v>11</v>
      </c>
      <c r="K51" s="570">
        <v>5</v>
      </c>
      <c r="L51" s="570">
        <v>0</v>
      </c>
      <c r="M51" s="570">
        <v>0</v>
      </c>
      <c r="N51" s="570">
        <v>0</v>
      </c>
      <c r="O51" s="26">
        <f t="shared" si="6"/>
        <v>90</v>
      </c>
      <c r="P51" s="26"/>
      <c r="Q51" s="570">
        <v>41</v>
      </c>
      <c r="R51" s="570">
        <v>33</v>
      </c>
      <c r="S51" s="570">
        <v>11</v>
      </c>
      <c r="T51" s="570">
        <v>5</v>
      </c>
      <c r="U51" s="571">
        <v>0</v>
      </c>
      <c r="V51" s="571">
        <v>0</v>
      </c>
      <c r="W51" s="571">
        <v>0</v>
      </c>
      <c r="X51" s="172">
        <f t="shared" si="20"/>
        <v>90</v>
      </c>
      <c r="Y51" s="495"/>
      <c r="Z51" s="491"/>
    </row>
    <row r="52" spans="1:42" s="104" customFormat="1" ht="12" customHeight="1">
      <c r="A52" s="396"/>
      <c r="B52" s="396"/>
      <c r="C52" s="396"/>
      <c r="D52" s="396"/>
      <c r="E52" s="2212"/>
      <c r="F52" s="504" t="s">
        <v>131</v>
      </c>
      <c r="G52" s="89"/>
      <c r="H52" s="572">
        <f t="shared" ref="H52:N52" si="27">SUM(H53:H54)</f>
        <v>64</v>
      </c>
      <c r="I52" s="572">
        <f t="shared" si="27"/>
        <v>87</v>
      </c>
      <c r="J52" s="572">
        <f t="shared" si="27"/>
        <v>27</v>
      </c>
      <c r="K52" s="572">
        <f t="shared" si="27"/>
        <v>16</v>
      </c>
      <c r="L52" s="572">
        <f t="shared" si="27"/>
        <v>1</v>
      </c>
      <c r="M52" s="572">
        <f t="shared" si="27"/>
        <v>0</v>
      </c>
      <c r="N52" s="572">
        <f t="shared" si="27"/>
        <v>0</v>
      </c>
      <c r="O52" s="572">
        <f t="shared" si="6"/>
        <v>195</v>
      </c>
      <c r="P52" s="572"/>
      <c r="Q52" s="572">
        <f t="shared" ref="Q52:W52" si="28">SUM(Q53:Q54)</f>
        <v>64</v>
      </c>
      <c r="R52" s="572">
        <f t="shared" si="28"/>
        <v>86</v>
      </c>
      <c r="S52" s="572">
        <f t="shared" si="28"/>
        <v>27</v>
      </c>
      <c r="T52" s="572">
        <f t="shared" si="28"/>
        <v>15</v>
      </c>
      <c r="U52" s="573">
        <f t="shared" si="28"/>
        <v>1</v>
      </c>
      <c r="V52" s="573">
        <f t="shared" si="28"/>
        <v>0</v>
      </c>
      <c r="W52" s="573">
        <f t="shared" si="28"/>
        <v>0</v>
      </c>
      <c r="X52" s="569">
        <f t="shared" si="20"/>
        <v>193</v>
      </c>
      <c r="Y52" s="495"/>
      <c r="Z52" s="491"/>
    </row>
    <row r="53" spans="1:42" s="104" customFormat="1" ht="10.5" customHeight="1">
      <c r="A53" s="396">
        <v>2</v>
      </c>
      <c r="B53" s="396">
        <v>4</v>
      </c>
      <c r="C53" s="396">
        <v>3</v>
      </c>
      <c r="D53" s="396"/>
      <c r="E53" s="2212"/>
      <c r="F53" s="287"/>
      <c r="G53" s="89" t="s">
        <v>208</v>
      </c>
      <c r="H53" s="570">
        <v>29</v>
      </c>
      <c r="I53" s="570">
        <v>32</v>
      </c>
      <c r="J53" s="570">
        <v>11</v>
      </c>
      <c r="K53" s="570">
        <v>10</v>
      </c>
      <c r="L53" s="570">
        <v>1</v>
      </c>
      <c r="M53" s="570">
        <v>0</v>
      </c>
      <c r="N53" s="570">
        <v>0</v>
      </c>
      <c r="O53" s="26">
        <f t="shared" si="6"/>
        <v>83</v>
      </c>
      <c r="P53" s="26"/>
      <c r="Q53" s="570">
        <v>29</v>
      </c>
      <c r="R53" s="570">
        <v>31</v>
      </c>
      <c r="S53" s="570">
        <v>11</v>
      </c>
      <c r="T53" s="570">
        <v>9</v>
      </c>
      <c r="U53" s="571">
        <v>1</v>
      </c>
      <c r="V53" s="571">
        <v>0</v>
      </c>
      <c r="W53" s="571">
        <v>0</v>
      </c>
      <c r="X53" s="172">
        <f t="shared" si="20"/>
        <v>81</v>
      </c>
      <c r="Y53" s="495"/>
      <c r="Z53" s="491"/>
    </row>
    <row r="54" spans="1:42" s="104" customFormat="1" ht="10.5" customHeight="1">
      <c r="A54" s="396">
        <v>2</v>
      </c>
      <c r="B54" s="396">
        <v>4</v>
      </c>
      <c r="C54" s="396">
        <v>3</v>
      </c>
      <c r="D54" s="396"/>
      <c r="E54" s="2212"/>
      <c r="F54" s="287"/>
      <c r="G54" s="89" t="s">
        <v>209</v>
      </c>
      <c r="H54" s="570">
        <v>35</v>
      </c>
      <c r="I54" s="570">
        <v>55</v>
      </c>
      <c r="J54" s="570">
        <v>16</v>
      </c>
      <c r="K54" s="570">
        <v>6</v>
      </c>
      <c r="L54" s="570">
        <v>0</v>
      </c>
      <c r="M54" s="570">
        <v>0</v>
      </c>
      <c r="N54" s="570">
        <v>0</v>
      </c>
      <c r="O54" s="26">
        <f t="shared" si="6"/>
        <v>112</v>
      </c>
      <c r="P54" s="26"/>
      <c r="Q54" s="570">
        <v>35</v>
      </c>
      <c r="R54" s="570">
        <v>55</v>
      </c>
      <c r="S54" s="570">
        <v>16</v>
      </c>
      <c r="T54" s="570">
        <v>6</v>
      </c>
      <c r="U54" s="571">
        <v>0</v>
      </c>
      <c r="V54" s="571">
        <v>0</v>
      </c>
      <c r="W54" s="571">
        <v>0</v>
      </c>
      <c r="X54" s="172">
        <f t="shared" si="20"/>
        <v>112</v>
      </c>
      <c r="Z54" s="491"/>
      <c r="AA54" s="491"/>
      <c r="AB54" s="491"/>
      <c r="AC54" s="491"/>
      <c r="AD54" s="491"/>
      <c r="AE54" s="491"/>
      <c r="AF54" s="491"/>
      <c r="AG54" s="491"/>
      <c r="AH54" s="491"/>
      <c r="AI54" s="491"/>
      <c r="AJ54" s="491"/>
      <c r="AK54" s="491"/>
      <c r="AL54" s="491"/>
      <c r="AM54" s="491"/>
      <c r="AN54" s="491"/>
      <c r="AO54" s="491"/>
      <c r="AP54" s="491"/>
    </row>
    <row r="55" spans="1:42" s="104" customFormat="1" ht="12" customHeight="1">
      <c r="A55" s="396"/>
      <c r="B55" s="396"/>
      <c r="C55" s="396"/>
      <c r="D55" s="396"/>
      <c r="E55" s="2212"/>
      <c r="F55" s="504" t="s">
        <v>132</v>
      </c>
      <c r="G55" s="89"/>
      <c r="H55" s="572">
        <f t="shared" ref="H55:N55" si="29">SUM(H56:H58)</f>
        <v>35</v>
      </c>
      <c r="I55" s="572">
        <f t="shared" si="29"/>
        <v>45</v>
      </c>
      <c r="J55" s="572">
        <f t="shared" si="29"/>
        <v>14</v>
      </c>
      <c r="K55" s="572">
        <f t="shared" si="29"/>
        <v>20</v>
      </c>
      <c r="L55" s="572">
        <f t="shared" si="29"/>
        <v>3</v>
      </c>
      <c r="M55" s="572">
        <f t="shared" si="29"/>
        <v>0</v>
      </c>
      <c r="N55" s="572">
        <f t="shared" si="29"/>
        <v>0</v>
      </c>
      <c r="O55" s="572">
        <f t="shared" si="6"/>
        <v>117</v>
      </c>
      <c r="P55" s="572"/>
      <c r="Q55" s="572">
        <f t="shared" ref="Q55:W55" si="30">SUM(Q56:Q58)</f>
        <v>35</v>
      </c>
      <c r="R55" s="572">
        <f t="shared" si="30"/>
        <v>43</v>
      </c>
      <c r="S55" s="572">
        <f t="shared" si="30"/>
        <v>14</v>
      </c>
      <c r="T55" s="572">
        <f t="shared" si="30"/>
        <v>19</v>
      </c>
      <c r="U55" s="573">
        <f t="shared" si="30"/>
        <v>3</v>
      </c>
      <c r="V55" s="573">
        <f t="shared" si="30"/>
        <v>0</v>
      </c>
      <c r="W55" s="573">
        <f t="shared" si="30"/>
        <v>0</v>
      </c>
      <c r="X55" s="569">
        <f t="shared" si="20"/>
        <v>114</v>
      </c>
      <c r="Z55" s="491"/>
      <c r="AA55" s="491"/>
      <c r="AB55" s="491"/>
      <c r="AC55" s="491"/>
      <c r="AD55" s="491"/>
      <c r="AE55" s="491"/>
      <c r="AF55" s="491"/>
      <c r="AG55" s="491"/>
      <c r="AH55" s="491"/>
      <c r="AI55" s="491"/>
      <c r="AJ55" s="491"/>
      <c r="AK55" s="491"/>
      <c r="AL55" s="491"/>
      <c r="AM55" s="491"/>
      <c r="AN55" s="491"/>
      <c r="AO55" s="491"/>
      <c r="AP55" s="491"/>
    </row>
    <row r="56" spans="1:42" s="104" customFormat="1" ht="10.5" customHeight="1">
      <c r="A56" s="396">
        <v>2</v>
      </c>
      <c r="B56" s="396">
        <v>4</v>
      </c>
      <c r="C56" s="396">
        <v>7</v>
      </c>
      <c r="D56" s="396"/>
      <c r="E56" s="2212"/>
      <c r="F56" s="289"/>
      <c r="G56" s="89" t="s">
        <v>208</v>
      </c>
      <c r="H56" s="570">
        <v>12</v>
      </c>
      <c r="I56" s="570">
        <v>18</v>
      </c>
      <c r="J56" s="570">
        <v>7</v>
      </c>
      <c r="K56" s="570">
        <v>5</v>
      </c>
      <c r="L56" s="570">
        <v>1</v>
      </c>
      <c r="M56" s="570">
        <v>0</v>
      </c>
      <c r="N56" s="570">
        <v>0</v>
      </c>
      <c r="O56" s="26">
        <f t="shared" si="6"/>
        <v>43</v>
      </c>
      <c r="P56" s="26"/>
      <c r="Q56" s="570">
        <v>12</v>
      </c>
      <c r="R56" s="570">
        <v>18</v>
      </c>
      <c r="S56" s="570">
        <v>7</v>
      </c>
      <c r="T56" s="570">
        <v>5</v>
      </c>
      <c r="U56" s="571">
        <v>1</v>
      </c>
      <c r="V56" s="571">
        <v>0</v>
      </c>
      <c r="W56" s="571">
        <v>0</v>
      </c>
      <c r="X56" s="172">
        <f t="shared" si="20"/>
        <v>43</v>
      </c>
      <c r="Z56" s="491"/>
      <c r="AA56" s="491"/>
      <c r="AB56" s="491"/>
      <c r="AC56" s="491"/>
      <c r="AD56" s="491"/>
      <c r="AE56" s="491"/>
      <c r="AF56" s="491"/>
      <c r="AG56" s="491"/>
      <c r="AH56" s="491"/>
      <c r="AI56" s="491"/>
      <c r="AJ56" s="491"/>
      <c r="AK56" s="491"/>
      <c r="AL56" s="491"/>
      <c r="AM56" s="491"/>
      <c r="AN56" s="491"/>
      <c r="AO56" s="491"/>
      <c r="AP56" s="491"/>
    </row>
    <row r="57" spans="1:42" s="104" customFormat="1" ht="10.5" customHeight="1">
      <c r="A57" s="396">
        <v>2</v>
      </c>
      <c r="B57" s="396">
        <v>4</v>
      </c>
      <c r="C57" s="396">
        <v>7</v>
      </c>
      <c r="D57" s="396"/>
      <c r="E57" s="2212"/>
      <c r="F57" s="289"/>
      <c r="G57" s="89" t="s">
        <v>216</v>
      </c>
      <c r="H57" s="570">
        <v>0</v>
      </c>
      <c r="I57" s="570">
        <v>2</v>
      </c>
      <c r="J57" s="570">
        <v>0</v>
      </c>
      <c r="K57" s="570">
        <v>1</v>
      </c>
      <c r="L57" s="570">
        <v>0</v>
      </c>
      <c r="M57" s="570">
        <v>0</v>
      </c>
      <c r="N57" s="570">
        <v>0</v>
      </c>
      <c r="O57" s="26">
        <f t="shared" si="6"/>
        <v>3</v>
      </c>
      <c r="P57" s="26"/>
      <c r="Q57" s="570">
        <v>0</v>
      </c>
      <c r="R57" s="570">
        <v>0</v>
      </c>
      <c r="S57" s="570">
        <v>0</v>
      </c>
      <c r="T57" s="570">
        <v>0</v>
      </c>
      <c r="U57" s="571">
        <v>0</v>
      </c>
      <c r="V57" s="571">
        <v>0</v>
      </c>
      <c r="W57" s="571">
        <v>0</v>
      </c>
      <c r="X57" s="172">
        <f t="shared" si="20"/>
        <v>0</v>
      </c>
      <c r="Z57" s="491"/>
      <c r="AA57" s="491"/>
      <c r="AB57" s="491"/>
      <c r="AC57" s="491"/>
      <c r="AD57" s="491"/>
      <c r="AE57" s="491"/>
      <c r="AF57" s="491"/>
      <c r="AG57" s="491"/>
      <c r="AH57" s="491"/>
      <c r="AI57" s="491"/>
      <c r="AJ57" s="491"/>
      <c r="AK57" s="491"/>
      <c r="AL57" s="491"/>
      <c r="AM57" s="491"/>
      <c r="AN57" s="491"/>
      <c r="AO57" s="491"/>
      <c r="AP57" s="491"/>
    </row>
    <row r="58" spans="1:42" s="104" customFormat="1" ht="10.5" customHeight="1">
      <c r="A58" s="396">
        <v>2</v>
      </c>
      <c r="B58" s="396">
        <v>4</v>
      </c>
      <c r="C58" s="396">
        <v>7</v>
      </c>
      <c r="D58" s="396"/>
      <c r="E58" s="2212"/>
      <c r="F58" s="289"/>
      <c r="G58" s="89" t="s">
        <v>209</v>
      </c>
      <c r="H58" s="570">
        <v>23</v>
      </c>
      <c r="I58" s="570">
        <v>25</v>
      </c>
      <c r="J58" s="570">
        <v>7</v>
      </c>
      <c r="K58" s="570">
        <v>14</v>
      </c>
      <c r="L58" s="570">
        <v>2</v>
      </c>
      <c r="M58" s="570">
        <v>0</v>
      </c>
      <c r="N58" s="570">
        <v>0</v>
      </c>
      <c r="O58" s="26">
        <f t="shared" si="6"/>
        <v>71</v>
      </c>
      <c r="P58" s="26"/>
      <c r="Q58" s="570">
        <v>23</v>
      </c>
      <c r="R58" s="570">
        <v>25</v>
      </c>
      <c r="S58" s="570">
        <v>7</v>
      </c>
      <c r="T58" s="570">
        <v>14</v>
      </c>
      <c r="U58" s="571">
        <v>2</v>
      </c>
      <c r="V58" s="571">
        <v>0</v>
      </c>
      <c r="W58" s="571">
        <v>0</v>
      </c>
      <c r="X58" s="172">
        <f t="shared" si="20"/>
        <v>71</v>
      </c>
      <c r="Z58" s="491"/>
      <c r="AA58" s="491"/>
      <c r="AB58" s="491"/>
      <c r="AC58" s="491"/>
      <c r="AD58" s="491"/>
      <c r="AE58" s="491"/>
      <c r="AF58" s="491"/>
      <c r="AG58" s="491"/>
      <c r="AH58" s="491"/>
      <c r="AI58" s="491"/>
      <c r="AJ58" s="491"/>
      <c r="AK58" s="491"/>
      <c r="AL58" s="491"/>
      <c r="AM58" s="491"/>
      <c r="AN58" s="491"/>
      <c r="AO58" s="491"/>
      <c r="AP58" s="491"/>
    </row>
    <row r="59" spans="1:42" s="104" customFormat="1" ht="12" customHeight="1">
      <c r="A59" s="396"/>
      <c r="B59" s="396"/>
      <c r="C59" s="396"/>
      <c r="D59" s="396"/>
      <c r="E59" s="2212"/>
      <c r="F59" s="504" t="s">
        <v>35</v>
      </c>
      <c r="G59" s="89"/>
      <c r="H59" s="572">
        <f t="shared" ref="H59:N59" si="31">SUM(H60:H61)</f>
        <v>21</v>
      </c>
      <c r="I59" s="572">
        <f t="shared" si="31"/>
        <v>30</v>
      </c>
      <c r="J59" s="572">
        <f t="shared" si="31"/>
        <v>6</v>
      </c>
      <c r="K59" s="572">
        <f t="shared" si="31"/>
        <v>3</v>
      </c>
      <c r="L59" s="572">
        <f t="shared" si="31"/>
        <v>1</v>
      </c>
      <c r="M59" s="572">
        <f t="shared" si="31"/>
        <v>0</v>
      </c>
      <c r="N59" s="572">
        <f t="shared" si="31"/>
        <v>0</v>
      </c>
      <c r="O59" s="572">
        <f t="shared" si="6"/>
        <v>61</v>
      </c>
      <c r="P59" s="572"/>
      <c r="Q59" s="572">
        <f t="shared" ref="Q59:W59" si="32">SUM(Q60:Q61)</f>
        <v>21</v>
      </c>
      <c r="R59" s="572">
        <f t="shared" si="32"/>
        <v>29</v>
      </c>
      <c r="S59" s="572">
        <f t="shared" si="32"/>
        <v>6</v>
      </c>
      <c r="T59" s="572">
        <f t="shared" si="32"/>
        <v>3</v>
      </c>
      <c r="U59" s="573">
        <f t="shared" si="32"/>
        <v>1</v>
      </c>
      <c r="V59" s="573">
        <f t="shared" si="32"/>
        <v>0</v>
      </c>
      <c r="W59" s="573">
        <f t="shared" si="32"/>
        <v>0</v>
      </c>
      <c r="X59" s="569">
        <f t="shared" si="20"/>
        <v>60</v>
      </c>
      <c r="Z59" s="491"/>
      <c r="AA59" s="491"/>
      <c r="AB59" s="491"/>
      <c r="AC59" s="491"/>
      <c r="AD59" s="491"/>
      <c r="AE59" s="491"/>
      <c r="AF59" s="491"/>
      <c r="AG59" s="491"/>
      <c r="AH59" s="491"/>
      <c r="AI59" s="491"/>
      <c r="AJ59" s="491"/>
      <c r="AK59" s="491"/>
      <c r="AL59" s="491"/>
      <c r="AM59" s="491"/>
      <c r="AN59" s="491"/>
      <c r="AO59" s="491"/>
      <c r="AP59" s="491"/>
    </row>
    <row r="60" spans="1:42" s="104" customFormat="1" ht="10.5" customHeight="1">
      <c r="A60" s="396">
        <v>2</v>
      </c>
      <c r="B60" s="396">
        <v>4</v>
      </c>
      <c r="C60" s="396">
        <v>1</v>
      </c>
      <c r="D60" s="396"/>
      <c r="E60" s="2212"/>
      <c r="F60" s="287"/>
      <c r="G60" s="89" t="s">
        <v>208</v>
      </c>
      <c r="H60" s="570">
        <v>15</v>
      </c>
      <c r="I60" s="570">
        <v>14</v>
      </c>
      <c r="J60" s="570">
        <v>3</v>
      </c>
      <c r="K60" s="570">
        <v>1</v>
      </c>
      <c r="L60" s="570">
        <v>1</v>
      </c>
      <c r="M60" s="570">
        <v>0</v>
      </c>
      <c r="N60" s="570">
        <v>0</v>
      </c>
      <c r="O60" s="26">
        <f t="shared" si="6"/>
        <v>34</v>
      </c>
      <c r="P60" s="26"/>
      <c r="Q60" s="570">
        <v>15</v>
      </c>
      <c r="R60" s="570">
        <v>14</v>
      </c>
      <c r="S60" s="570">
        <v>3</v>
      </c>
      <c r="T60" s="570">
        <v>1</v>
      </c>
      <c r="U60" s="571">
        <v>1</v>
      </c>
      <c r="V60" s="571">
        <v>0</v>
      </c>
      <c r="W60" s="571">
        <v>0</v>
      </c>
      <c r="X60" s="172">
        <f t="shared" si="20"/>
        <v>34</v>
      </c>
      <c r="Z60" s="491"/>
      <c r="AA60" s="491"/>
      <c r="AB60" s="491"/>
      <c r="AC60" s="491"/>
      <c r="AD60" s="491"/>
      <c r="AE60" s="491"/>
      <c r="AF60" s="491"/>
      <c r="AG60" s="491"/>
      <c r="AH60" s="491"/>
      <c r="AI60" s="491"/>
      <c r="AJ60" s="491"/>
      <c r="AK60" s="491"/>
      <c r="AL60" s="491"/>
      <c r="AM60" s="491"/>
      <c r="AN60" s="491"/>
      <c r="AO60" s="491"/>
      <c r="AP60" s="491"/>
    </row>
    <row r="61" spans="1:42" s="104" customFormat="1" ht="10.5" customHeight="1">
      <c r="A61" s="396">
        <v>2</v>
      </c>
      <c r="B61" s="396">
        <v>4</v>
      </c>
      <c r="C61" s="396">
        <v>1</v>
      </c>
      <c r="D61" s="396"/>
      <c r="E61" s="2212"/>
      <c r="F61" s="287"/>
      <c r="G61" s="89" t="s">
        <v>209</v>
      </c>
      <c r="H61" s="570">
        <v>6</v>
      </c>
      <c r="I61" s="570">
        <v>16</v>
      </c>
      <c r="J61" s="570">
        <v>3</v>
      </c>
      <c r="K61" s="570">
        <v>2</v>
      </c>
      <c r="L61" s="570">
        <v>0</v>
      </c>
      <c r="M61" s="570">
        <v>0</v>
      </c>
      <c r="N61" s="570">
        <v>0</v>
      </c>
      <c r="O61" s="26">
        <f t="shared" si="6"/>
        <v>27</v>
      </c>
      <c r="P61" s="26"/>
      <c r="Q61" s="570">
        <v>6</v>
      </c>
      <c r="R61" s="570">
        <v>15</v>
      </c>
      <c r="S61" s="570">
        <v>3</v>
      </c>
      <c r="T61" s="570">
        <v>2</v>
      </c>
      <c r="U61" s="571">
        <v>0</v>
      </c>
      <c r="V61" s="571">
        <v>0</v>
      </c>
      <c r="W61" s="571">
        <v>0</v>
      </c>
      <c r="X61" s="172">
        <f t="shared" si="20"/>
        <v>26</v>
      </c>
      <c r="Z61" s="491"/>
      <c r="AA61" s="491"/>
      <c r="AB61" s="491"/>
      <c r="AC61" s="491"/>
      <c r="AD61" s="491"/>
      <c r="AE61" s="491"/>
      <c r="AF61" s="491"/>
      <c r="AG61" s="491"/>
      <c r="AH61" s="491"/>
      <c r="AI61" s="491"/>
      <c r="AJ61" s="491"/>
      <c r="AK61" s="491"/>
      <c r="AL61" s="491"/>
      <c r="AM61" s="491"/>
      <c r="AN61" s="491"/>
      <c r="AO61" s="491"/>
      <c r="AP61" s="491"/>
    </row>
    <row r="62" spans="1:42" s="104" customFormat="1" ht="12" customHeight="1">
      <c r="A62" s="396"/>
      <c r="B62" s="396"/>
      <c r="C62" s="396"/>
      <c r="D62" s="396"/>
      <c r="E62" s="2212"/>
      <c r="F62" s="504" t="s">
        <v>133</v>
      </c>
      <c r="G62" s="89"/>
      <c r="H62" s="572">
        <f t="shared" ref="H62:N62" si="33">SUM(H63:H65)</f>
        <v>43</v>
      </c>
      <c r="I62" s="572">
        <f t="shared" si="33"/>
        <v>44</v>
      </c>
      <c r="J62" s="572">
        <f t="shared" si="33"/>
        <v>9</v>
      </c>
      <c r="K62" s="572">
        <f t="shared" si="33"/>
        <v>8</v>
      </c>
      <c r="L62" s="572">
        <f t="shared" si="33"/>
        <v>1</v>
      </c>
      <c r="M62" s="572">
        <f t="shared" si="33"/>
        <v>0</v>
      </c>
      <c r="N62" s="572">
        <f t="shared" si="33"/>
        <v>0</v>
      </c>
      <c r="O62" s="572">
        <f t="shared" si="6"/>
        <v>105</v>
      </c>
      <c r="P62" s="572"/>
      <c r="Q62" s="572">
        <f t="shared" ref="Q62:W62" si="34">SUM(Q63:Q65)</f>
        <v>41</v>
      </c>
      <c r="R62" s="572">
        <f t="shared" si="34"/>
        <v>41</v>
      </c>
      <c r="S62" s="572">
        <f t="shared" si="34"/>
        <v>8</v>
      </c>
      <c r="T62" s="572">
        <f t="shared" si="34"/>
        <v>8</v>
      </c>
      <c r="U62" s="573">
        <f t="shared" si="34"/>
        <v>1</v>
      </c>
      <c r="V62" s="573">
        <f t="shared" si="34"/>
        <v>0</v>
      </c>
      <c r="W62" s="573">
        <f t="shared" si="34"/>
        <v>0</v>
      </c>
      <c r="X62" s="569">
        <f t="shared" si="20"/>
        <v>99</v>
      </c>
      <c r="Z62" s="491"/>
      <c r="AA62" s="491"/>
      <c r="AB62" s="491"/>
      <c r="AC62" s="491"/>
      <c r="AD62" s="491"/>
      <c r="AE62" s="491"/>
      <c r="AF62" s="491"/>
      <c r="AG62" s="491"/>
      <c r="AH62" s="491"/>
      <c r="AI62" s="491"/>
      <c r="AJ62" s="491"/>
      <c r="AK62" s="491"/>
      <c r="AL62" s="491"/>
      <c r="AM62" s="491"/>
      <c r="AN62" s="491"/>
      <c r="AO62" s="491"/>
      <c r="AP62" s="491"/>
    </row>
    <row r="63" spans="1:42" s="491" customFormat="1" ht="10.5" customHeight="1">
      <c r="A63" s="396">
        <v>2</v>
      </c>
      <c r="B63" s="396">
        <v>4</v>
      </c>
      <c r="C63" s="396">
        <v>9</v>
      </c>
      <c r="D63" s="396"/>
      <c r="E63" s="2212"/>
      <c r="F63" s="514"/>
      <c r="G63" s="89" t="s">
        <v>208</v>
      </c>
      <c r="H63" s="570">
        <v>17</v>
      </c>
      <c r="I63" s="570">
        <v>21</v>
      </c>
      <c r="J63" s="570">
        <v>5</v>
      </c>
      <c r="K63" s="570">
        <v>5</v>
      </c>
      <c r="L63" s="570">
        <v>0</v>
      </c>
      <c r="M63" s="570">
        <v>0</v>
      </c>
      <c r="N63" s="570">
        <v>0</v>
      </c>
      <c r="O63" s="26">
        <f t="shared" si="6"/>
        <v>48</v>
      </c>
      <c r="P63" s="26"/>
      <c r="Q63" s="570">
        <v>15</v>
      </c>
      <c r="R63" s="570">
        <v>18</v>
      </c>
      <c r="S63" s="570">
        <v>4</v>
      </c>
      <c r="T63" s="570">
        <v>5</v>
      </c>
      <c r="U63" s="571">
        <v>0</v>
      </c>
      <c r="V63" s="571">
        <v>0</v>
      </c>
      <c r="W63" s="571">
        <v>0</v>
      </c>
      <c r="X63" s="172">
        <f t="shared" si="20"/>
        <v>42</v>
      </c>
      <c r="Y63" s="104"/>
      <c r="Z63" s="490"/>
      <c r="AA63" s="490"/>
      <c r="AB63" s="490"/>
    </row>
    <row r="64" spans="1:42" s="104" customFormat="1" ht="10.5" customHeight="1">
      <c r="A64" s="396">
        <v>2</v>
      </c>
      <c r="B64" s="396">
        <v>4</v>
      </c>
      <c r="C64" s="396">
        <v>9</v>
      </c>
      <c r="D64" s="396"/>
      <c r="E64" s="2212"/>
      <c r="F64" s="514"/>
      <c r="G64" s="89" t="s">
        <v>209</v>
      </c>
      <c r="H64" s="570">
        <v>20</v>
      </c>
      <c r="I64" s="570">
        <v>17</v>
      </c>
      <c r="J64" s="570">
        <v>3</v>
      </c>
      <c r="K64" s="570">
        <v>2</v>
      </c>
      <c r="L64" s="570">
        <v>1</v>
      </c>
      <c r="M64" s="570">
        <v>0</v>
      </c>
      <c r="N64" s="570">
        <v>0</v>
      </c>
      <c r="O64" s="26">
        <f t="shared" si="6"/>
        <v>43</v>
      </c>
      <c r="P64" s="26"/>
      <c r="Q64" s="570">
        <v>20</v>
      </c>
      <c r="R64" s="570">
        <v>17</v>
      </c>
      <c r="S64" s="570">
        <v>3</v>
      </c>
      <c r="T64" s="570">
        <v>2</v>
      </c>
      <c r="U64" s="571">
        <v>1</v>
      </c>
      <c r="V64" s="571">
        <v>0</v>
      </c>
      <c r="W64" s="571">
        <v>0</v>
      </c>
      <c r="X64" s="172">
        <f t="shared" si="20"/>
        <v>43</v>
      </c>
      <c r="Z64" s="491"/>
      <c r="AA64" s="491"/>
      <c r="AB64" s="491"/>
      <c r="AC64" s="491"/>
      <c r="AD64" s="491"/>
      <c r="AE64" s="491"/>
      <c r="AF64" s="491"/>
      <c r="AG64" s="491"/>
      <c r="AH64" s="491"/>
      <c r="AI64" s="491"/>
      <c r="AJ64" s="491"/>
      <c r="AK64" s="491"/>
      <c r="AL64" s="491"/>
      <c r="AM64" s="491"/>
      <c r="AN64" s="491"/>
      <c r="AO64" s="491"/>
      <c r="AP64" s="491"/>
    </row>
    <row r="65" spans="1:42" s="104" customFormat="1" ht="10.5" customHeight="1">
      <c r="A65" s="396">
        <v>2</v>
      </c>
      <c r="B65" s="396">
        <v>4</v>
      </c>
      <c r="C65" s="396">
        <v>9</v>
      </c>
      <c r="D65" s="396"/>
      <c r="E65" s="2212"/>
      <c r="F65" s="514"/>
      <c r="G65" s="89" t="s">
        <v>215</v>
      </c>
      <c r="H65" s="570">
        <v>6</v>
      </c>
      <c r="I65" s="570">
        <v>6</v>
      </c>
      <c r="J65" s="570">
        <v>1</v>
      </c>
      <c r="K65" s="570">
        <v>1</v>
      </c>
      <c r="L65" s="570">
        <v>0</v>
      </c>
      <c r="M65" s="570">
        <v>0</v>
      </c>
      <c r="N65" s="570">
        <v>0</v>
      </c>
      <c r="O65" s="26">
        <f t="shared" si="6"/>
        <v>14</v>
      </c>
      <c r="P65" s="26"/>
      <c r="Q65" s="570">
        <v>6</v>
      </c>
      <c r="R65" s="570">
        <v>6</v>
      </c>
      <c r="S65" s="570">
        <v>1</v>
      </c>
      <c r="T65" s="570">
        <v>1</v>
      </c>
      <c r="U65" s="571">
        <v>0</v>
      </c>
      <c r="V65" s="571">
        <v>0</v>
      </c>
      <c r="W65" s="571">
        <v>0</v>
      </c>
      <c r="X65" s="172">
        <f t="shared" si="20"/>
        <v>14</v>
      </c>
      <c r="Z65" s="491"/>
      <c r="AA65" s="491"/>
      <c r="AB65" s="491"/>
      <c r="AC65" s="491"/>
      <c r="AD65" s="491"/>
      <c r="AE65" s="491"/>
      <c r="AF65" s="491"/>
      <c r="AG65" s="491"/>
      <c r="AH65" s="491"/>
      <c r="AI65" s="491"/>
      <c r="AJ65" s="491"/>
      <c r="AK65" s="491"/>
      <c r="AL65" s="491"/>
      <c r="AM65" s="491"/>
      <c r="AN65" s="491"/>
      <c r="AO65" s="491"/>
      <c r="AP65" s="491"/>
    </row>
    <row r="66" spans="1:42" s="104" customFormat="1" ht="12" customHeight="1">
      <c r="A66" s="396"/>
      <c r="B66" s="396"/>
      <c r="C66" s="396"/>
      <c r="D66" s="396"/>
      <c r="E66" s="2212"/>
      <c r="F66" s="509" t="s">
        <v>37</v>
      </c>
      <c r="G66" s="36"/>
      <c r="H66" s="572">
        <f>SUM(H67)</f>
        <v>1</v>
      </c>
      <c r="I66" s="572">
        <f t="shared" ref="I66:N66" si="35">SUM(I67)</f>
        <v>1</v>
      </c>
      <c r="J66" s="572">
        <f t="shared" si="35"/>
        <v>1</v>
      </c>
      <c r="K66" s="572">
        <f t="shared" si="35"/>
        <v>17</v>
      </c>
      <c r="L66" s="572">
        <f t="shared" si="35"/>
        <v>32</v>
      </c>
      <c r="M66" s="572">
        <f t="shared" si="35"/>
        <v>18</v>
      </c>
      <c r="N66" s="572">
        <f t="shared" si="35"/>
        <v>40</v>
      </c>
      <c r="O66" s="572">
        <f t="shared" si="6"/>
        <v>110</v>
      </c>
      <c r="P66" s="572"/>
      <c r="Q66" s="572">
        <f t="shared" ref="Q66:W66" si="36">SUM(Q67)</f>
        <v>0</v>
      </c>
      <c r="R66" s="572">
        <f t="shared" si="36"/>
        <v>0</v>
      </c>
      <c r="S66" s="572">
        <f t="shared" si="36"/>
        <v>1</v>
      </c>
      <c r="T66" s="572">
        <f t="shared" si="36"/>
        <v>17</v>
      </c>
      <c r="U66" s="573">
        <f t="shared" si="36"/>
        <v>32</v>
      </c>
      <c r="V66" s="573">
        <f t="shared" si="36"/>
        <v>16</v>
      </c>
      <c r="W66" s="573">
        <f t="shared" si="36"/>
        <v>36</v>
      </c>
      <c r="X66" s="569">
        <f t="shared" si="20"/>
        <v>102</v>
      </c>
      <c r="Z66" s="491"/>
      <c r="AA66" s="491"/>
      <c r="AB66" s="491"/>
      <c r="AC66" s="491"/>
      <c r="AD66" s="491"/>
      <c r="AE66" s="491"/>
      <c r="AF66" s="491"/>
      <c r="AG66" s="491"/>
      <c r="AH66" s="491"/>
      <c r="AI66" s="491"/>
      <c r="AJ66" s="491"/>
      <c r="AK66" s="491"/>
      <c r="AL66" s="491"/>
      <c r="AM66" s="491"/>
      <c r="AN66" s="491"/>
      <c r="AO66" s="491"/>
      <c r="AP66" s="491"/>
    </row>
    <row r="67" spans="1:42" s="104" customFormat="1" ht="10.5" customHeight="1">
      <c r="A67" s="396">
        <v>2</v>
      </c>
      <c r="B67" s="396">
        <v>4</v>
      </c>
      <c r="C67" s="396">
        <v>11</v>
      </c>
      <c r="D67" s="396"/>
      <c r="E67" s="2212"/>
      <c r="F67" s="287"/>
      <c r="G67" s="89" t="s">
        <v>217</v>
      </c>
      <c r="H67" s="571">
        <v>1</v>
      </c>
      <c r="I67" s="571">
        <v>1</v>
      </c>
      <c r="J67" s="571">
        <v>1</v>
      </c>
      <c r="K67" s="571">
        <v>17</v>
      </c>
      <c r="L67" s="571">
        <v>32</v>
      </c>
      <c r="M67" s="571">
        <v>18</v>
      </c>
      <c r="N67" s="571">
        <v>40</v>
      </c>
      <c r="O67" s="162">
        <f t="shared" si="6"/>
        <v>110</v>
      </c>
      <c r="P67" s="162"/>
      <c r="Q67" s="571">
        <v>0</v>
      </c>
      <c r="R67" s="571">
        <v>0</v>
      </c>
      <c r="S67" s="571">
        <v>1</v>
      </c>
      <c r="T67" s="571">
        <v>17</v>
      </c>
      <c r="U67" s="571">
        <v>32</v>
      </c>
      <c r="V67" s="571">
        <v>16</v>
      </c>
      <c r="W67" s="571">
        <v>36</v>
      </c>
      <c r="X67" s="172">
        <f t="shared" si="20"/>
        <v>102</v>
      </c>
      <c r="Z67" s="491"/>
      <c r="AA67" s="491"/>
      <c r="AB67" s="491"/>
      <c r="AC67" s="491"/>
      <c r="AD67" s="491"/>
      <c r="AE67" s="491"/>
      <c r="AF67" s="491"/>
      <c r="AG67" s="491"/>
      <c r="AH67" s="491"/>
      <c r="AI67" s="491"/>
      <c r="AJ67" s="491"/>
      <c r="AK67" s="491"/>
      <c r="AL67" s="491"/>
      <c r="AM67" s="491"/>
      <c r="AN67" s="491"/>
      <c r="AO67" s="491"/>
      <c r="AP67" s="491"/>
    </row>
    <row r="68" spans="1:42" s="104" customFormat="1" ht="12" customHeight="1">
      <c r="A68" s="396"/>
      <c r="B68" s="396"/>
      <c r="C68" s="396"/>
      <c r="D68" s="396"/>
      <c r="E68" s="2211">
        <v>1403</v>
      </c>
      <c r="F68" s="29" t="s">
        <v>39</v>
      </c>
      <c r="G68" s="123"/>
      <c r="H68" s="71">
        <f t="shared" ref="H68:N68" si="37">SUM(H69,H71,H73)</f>
        <v>107</v>
      </c>
      <c r="I68" s="71">
        <f t="shared" si="37"/>
        <v>120</v>
      </c>
      <c r="J68" s="71">
        <f t="shared" si="37"/>
        <v>42</v>
      </c>
      <c r="K68" s="71">
        <f t="shared" si="37"/>
        <v>31</v>
      </c>
      <c r="L68" s="71">
        <f t="shared" si="37"/>
        <v>12</v>
      </c>
      <c r="M68" s="71">
        <f t="shared" si="37"/>
        <v>11</v>
      </c>
      <c r="N68" s="71">
        <f t="shared" si="37"/>
        <v>14</v>
      </c>
      <c r="O68" s="71">
        <f>SUM(H68:N68)</f>
        <v>337</v>
      </c>
      <c r="P68" s="71"/>
      <c r="Q68" s="71">
        <f t="shared" ref="Q68:W68" si="38">SUM(Q69,Q71,Q73)</f>
        <v>58</v>
      </c>
      <c r="R68" s="71">
        <f t="shared" si="38"/>
        <v>46</v>
      </c>
      <c r="S68" s="71">
        <f t="shared" si="38"/>
        <v>15</v>
      </c>
      <c r="T68" s="71">
        <f t="shared" si="38"/>
        <v>18</v>
      </c>
      <c r="U68" s="71">
        <f t="shared" si="38"/>
        <v>10</v>
      </c>
      <c r="V68" s="71">
        <f t="shared" si="38"/>
        <v>11</v>
      </c>
      <c r="W68" s="71">
        <f t="shared" si="38"/>
        <v>13</v>
      </c>
      <c r="X68" s="72">
        <f t="shared" si="20"/>
        <v>171</v>
      </c>
      <c r="Z68" s="491"/>
      <c r="AA68" s="491"/>
      <c r="AB68" s="491"/>
      <c r="AC68" s="491"/>
      <c r="AD68" s="491"/>
      <c r="AE68" s="491"/>
      <c r="AF68" s="491"/>
      <c r="AG68" s="491"/>
      <c r="AH68" s="491"/>
      <c r="AI68" s="491"/>
      <c r="AJ68" s="491"/>
      <c r="AK68" s="491"/>
      <c r="AL68" s="491"/>
      <c r="AM68" s="491"/>
      <c r="AN68" s="491"/>
      <c r="AO68" s="491"/>
      <c r="AP68" s="491"/>
    </row>
    <row r="69" spans="1:42" s="104" customFormat="1" ht="12" customHeight="1">
      <c r="A69" s="396"/>
      <c r="B69" s="396"/>
      <c r="C69" s="396"/>
      <c r="D69" s="396"/>
      <c r="E69" s="2212"/>
      <c r="F69" s="509" t="s">
        <v>40</v>
      </c>
      <c r="G69" s="89"/>
      <c r="H69" s="573">
        <f t="shared" ref="H69:N69" si="39">SUM(H70:H70)</f>
        <v>39</v>
      </c>
      <c r="I69" s="573">
        <f t="shared" si="39"/>
        <v>48</v>
      </c>
      <c r="J69" s="573">
        <f t="shared" si="39"/>
        <v>16</v>
      </c>
      <c r="K69" s="573">
        <f t="shared" si="39"/>
        <v>5</v>
      </c>
      <c r="L69" s="573">
        <f t="shared" si="39"/>
        <v>1</v>
      </c>
      <c r="M69" s="573">
        <f t="shared" si="39"/>
        <v>0</v>
      </c>
      <c r="N69" s="573">
        <f t="shared" si="39"/>
        <v>0</v>
      </c>
      <c r="O69" s="573">
        <f t="shared" si="6"/>
        <v>109</v>
      </c>
      <c r="P69" s="573"/>
      <c r="Q69" s="573">
        <f t="shared" ref="Q69:W69" si="40">SUM(Q70:Q70)</f>
        <v>15</v>
      </c>
      <c r="R69" s="573">
        <f t="shared" si="40"/>
        <v>9</v>
      </c>
      <c r="S69" s="573">
        <f t="shared" si="40"/>
        <v>4</v>
      </c>
      <c r="T69" s="572">
        <f t="shared" si="40"/>
        <v>2</v>
      </c>
      <c r="U69" s="573">
        <f t="shared" si="40"/>
        <v>0</v>
      </c>
      <c r="V69" s="573">
        <f t="shared" si="40"/>
        <v>0</v>
      </c>
      <c r="W69" s="573">
        <f t="shared" si="40"/>
        <v>0</v>
      </c>
      <c r="X69" s="581">
        <f t="shared" si="20"/>
        <v>30</v>
      </c>
      <c r="Z69" s="491"/>
      <c r="AA69" s="491"/>
      <c r="AB69" s="491"/>
      <c r="AC69" s="491"/>
      <c r="AD69" s="491"/>
      <c r="AE69" s="491"/>
      <c r="AF69" s="491"/>
      <c r="AG69" s="491"/>
      <c r="AH69" s="491"/>
      <c r="AI69" s="491"/>
      <c r="AJ69" s="491"/>
      <c r="AK69" s="491"/>
      <c r="AL69" s="491"/>
      <c r="AM69" s="491"/>
      <c r="AN69" s="491"/>
      <c r="AO69" s="491"/>
      <c r="AP69" s="491"/>
    </row>
    <row r="70" spans="1:42" s="104" customFormat="1" ht="11.1" customHeight="1">
      <c r="A70" s="396">
        <v>3</v>
      </c>
      <c r="B70" s="396">
        <v>5</v>
      </c>
      <c r="C70" s="396">
        <v>11</v>
      </c>
      <c r="D70" s="396"/>
      <c r="E70" s="2212"/>
      <c r="F70" s="287"/>
      <c r="G70" s="89" t="s">
        <v>218</v>
      </c>
      <c r="H70" s="571">
        <v>39</v>
      </c>
      <c r="I70" s="571">
        <v>48</v>
      </c>
      <c r="J70" s="571">
        <v>16</v>
      </c>
      <c r="K70" s="571">
        <v>5</v>
      </c>
      <c r="L70" s="571">
        <v>1</v>
      </c>
      <c r="M70" s="571">
        <v>0</v>
      </c>
      <c r="N70" s="571">
        <v>0</v>
      </c>
      <c r="O70" s="162">
        <f t="shared" si="6"/>
        <v>109</v>
      </c>
      <c r="P70" s="162"/>
      <c r="Q70" s="571">
        <v>15</v>
      </c>
      <c r="R70" s="571">
        <v>9</v>
      </c>
      <c r="S70" s="571">
        <v>4</v>
      </c>
      <c r="T70" s="570">
        <v>2</v>
      </c>
      <c r="U70" s="571">
        <v>0</v>
      </c>
      <c r="V70" s="571">
        <v>0</v>
      </c>
      <c r="W70" s="571">
        <v>0</v>
      </c>
      <c r="X70" s="172">
        <f t="shared" si="20"/>
        <v>30</v>
      </c>
      <c r="Z70" s="491"/>
      <c r="AA70" s="491"/>
      <c r="AB70" s="491"/>
      <c r="AC70" s="491"/>
      <c r="AD70" s="491"/>
      <c r="AE70" s="491"/>
      <c r="AF70" s="491"/>
      <c r="AG70" s="491"/>
      <c r="AH70" s="491"/>
      <c r="AI70" s="491"/>
      <c r="AJ70" s="491"/>
      <c r="AK70" s="491"/>
      <c r="AL70" s="491"/>
      <c r="AM70" s="491"/>
      <c r="AN70" s="491"/>
      <c r="AO70" s="491"/>
      <c r="AP70" s="491"/>
    </row>
    <row r="71" spans="1:42" s="104" customFormat="1" ht="12" customHeight="1">
      <c r="A71" s="396"/>
      <c r="B71" s="396"/>
      <c r="C71" s="396"/>
      <c r="D71" s="396"/>
      <c r="E71" s="2212"/>
      <c r="F71" s="509" t="s">
        <v>41</v>
      </c>
      <c r="G71" s="89"/>
      <c r="H71" s="573">
        <f>SUM(H72)</f>
        <v>22</v>
      </c>
      <c r="I71" s="573">
        <f t="shared" ref="I71:N71" si="41">SUM(I72)</f>
        <v>24</v>
      </c>
      <c r="J71" s="573">
        <f t="shared" si="41"/>
        <v>14</v>
      </c>
      <c r="K71" s="573">
        <f t="shared" si="41"/>
        <v>7</v>
      </c>
      <c r="L71" s="573">
        <f t="shared" si="41"/>
        <v>1</v>
      </c>
      <c r="M71" s="573">
        <f t="shared" si="41"/>
        <v>0</v>
      </c>
      <c r="N71" s="573">
        <f t="shared" si="41"/>
        <v>0</v>
      </c>
      <c r="O71" s="573">
        <f t="shared" si="6"/>
        <v>68</v>
      </c>
      <c r="P71" s="573"/>
      <c r="Q71" s="573">
        <f t="shared" ref="Q71:W71" si="42">SUM(Q72)</f>
        <v>12</v>
      </c>
      <c r="R71" s="573">
        <f t="shared" si="42"/>
        <v>11</v>
      </c>
      <c r="S71" s="573">
        <f t="shared" si="42"/>
        <v>3</v>
      </c>
      <c r="T71" s="572">
        <f t="shared" si="42"/>
        <v>4</v>
      </c>
      <c r="U71" s="573">
        <f t="shared" si="42"/>
        <v>0</v>
      </c>
      <c r="V71" s="573">
        <f t="shared" si="42"/>
        <v>0</v>
      </c>
      <c r="W71" s="573">
        <f t="shared" si="42"/>
        <v>0</v>
      </c>
      <c r="X71" s="569">
        <f t="shared" si="20"/>
        <v>30</v>
      </c>
      <c r="Z71" s="491"/>
      <c r="AA71" s="491"/>
      <c r="AB71" s="491"/>
      <c r="AC71" s="491"/>
      <c r="AD71" s="491"/>
      <c r="AE71" s="491"/>
      <c r="AF71" s="491"/>
      <c r="AG71" s="491"/>
      <c r="AH71" s="491"/>
      <c r="AI71" s="491"/>
      <c r="AJ71" s="491"/>
      <c r="AK71" s="491"/>
      <c r="AL71" s="491"/>
      <c r="AM71" s="491"/>
      <c r="AN71" s="491"/>
      <c r="AO71" s="491"/>
      <c r="AP71" s="491"/>
    </row>
    <row r="72" spans="1:42" s="104" customFormat="1" ht="11.1" customHeight="1">
      <c r="A72" s="396">
        <v>3</v>
      </c>
      <c r="B72" s="396">
        <v>5</v>
      </c>
      <c r="C72" s="396">
        <v>8</v>
      </c>
      <c r="D72" s="396"/>
      <c r="E72" s="2212"/>
      <c r="F72" s="287"/>
      <c r="G72" s="89" t="s">
        <v>218</v>
      </c>
      <c r="H72" s="571">
        <v>22</v>
      </c>
      <c r="I72" s="571">
        <v>24</v>
      </c>
      <c r="J72" s="571">
        <v>14</v>
      </c>
      <c r="K72" s="571">
        <v>7</v>
      </c>
      <c r="L72" s="571">
        <v>1</v>
      </c>
      <c r="M72" s="571">
        <v>0</v>
      </c>
      <c r="N72" s="571">
        <v>0</v>
      </c>
      <c r="O72" s="162">
        <f t="shared" si="6"/>
        <v>68</v>
      </c>
      <c r="P72" s="162"/>
      <c r="Q72" s="571">
        <v>12</v>
      </c>
      <c r="R72" s="571">
        <v>11</v>
      </c>
      <c r="S72" s="571">
        <v>3</v>
      </c>
      <c r="T72" s="570">
        <v>4</v>
      </c>
      <c r="U72" s="571">
        <v>0</v>
      </c>
      <c r="V72" s="571">
        <v>0</v>
      </c>
      <c r="W72" s="571">
        <v>0</v>
      </c>
      <c r="X72" s="172">
        <f t="shared" si="20"/>
        <v>30</v>
      </c>
      <c r="Z72" s="491"/>
      <c r="AA72" s="491"/>
      <c r="AB72" s="491"/>
      <c r="AC72" s="491"/>
      <c r="AD72" s="491"/>
      <c r="AE72" s="491"/>
      <c r="AF72" s="491"/>
      <c r="AG72" s="491"/>
      <c r="AH72" s="491"/>
      <c r="AI72" s="491"/>
      <c r="AJ72" s="491"/>
      <c r="AK72" s="491"/>
      <c r="AL72" s="491"/>
      <c r="AM72" s="491"/>
      <c r="AN72" s="491"/>
      <c r="AO72" s="491"/>
      <c r="AP72" s="491"/>
    </row>
    <row r="73" spans="1:42" s="104" customFormat="1" ht="12" customHeight="1">
      <c r="A73" s="396"/>
      <c r="B73" s="396"/>
      <c r="C73" s="396"/>
      <c r="D73" s="396"/>
      <c r="E73" s="2212"/>
      <c r="F73" s="509" t="s">
        <v>42</v>
      </c>
      <c r="G73" s="89"/>
      <c r="H73" s="573">
        <f t="shared" ref="H73:N73" si="43">SUM(H74:H75)</f>
        <v>46</v>
      </c>
      <c r="I73" s="573">
        <f t="shared" si="43"/>
        <v>48</v>
      </c>
      <c r="J73" s="573">
        <f t="shared" si="43"/>
        <v>12</v>
      </c>
      <c r="K73" s="573">
        <f t="shared" si="43"/>
        <v>19</v>
      </c>
      <c r="L73" s="573">
        <f t="shared" si="43"/>
        <v>10</v>
      </c>
      <c r="M73" s="573">
        <f t="shared" si="43"/>
        <v>11</v>
      </c>
      <c r="N73" s="573">
        <f t="shared" si="43"/>
        <v>14</v>
      </c>
      <c r="O73" s="573">
        <f t="shared" si="6"/>
        <v>160</v>
      </c>
      <c r="P73" s="573"/>
      <c r="Q73" s="573">
        <f t="shared" ref="Q73:W73" si="44">SUM(Q74:Q75)</f>
        <v>31</v>
      </c>
      <c r="R73" s="573">
        <f t="shared" si="44"/>
        <v>26</v>
      </c>
      <c r="S73" s="573">
        <f t="shared" si="44"/>
        <v>8</v>
      </c>
      <c r="T73" s="572">
        <f t="shared" si="44"/>
        <v>12</v>
      </c>
      <c r="U73" s="573">
        <f t="shared" si="44"/>
        <v>10</v>
      </c>
      <c r="V73" s="573">
        <f t="shared" si="44"/>
        <v>11</v>
      </c>
      <c r="W73" s="573">
        <f t="shared" si="44"/>
        <v>13</v>
      </c>
      <c r="X73" s="569">
        <f t="shared" si="20"/>
        <v>111</v>
      </c>
      <c r="Z73" s="491"/>
      <c r="AA73" s="491"/>
      <c r="AB73" s="491"/>
      <c r="AC73" s="491"/>
      <c r="AD73" s="491"/>
      <c r="AE73" s="491"/>
      <c r="AF73" s="491"/>
      <c r="AG73" s="491"/>
      <c r="AH73" s="491"/>
      <c r="AI73" s="491"/>
      <c r="AJ73" s="491"/>
      <c r="AK73" s="491"/>
      <c r="AL73" s="491"/>
      <c r="AM73" s="491"/>
      <c r="AN73" s="491"/>
      <c r="AO73" s="491"/>
      <c r="AP73" s="491"/>
    </row>
    <row r="74" spans="1:42" s="104" customFormat="1" ht="11.1" customHeight="1">
      <c r="A74" s="396">
        <v>3</v>
      </c>
      <c r="B74" s="396">
        <v>5</v>
      </c>
      <c r="C74" s="396">
        <v>10</v>
      </c>
      <c r="D74" s="396"/>
      <c r="E74" s="2316"/>
      <c r="F74" s="287"/>
      <c r="G74" s="89" t="s">
        <v>218</v>
      </c>
      <c r="H74" s="571">
        <v>43</v>
      </c>
      <c r="I74" s="571">
        <v>47</v>
      </c>
      <c r="J74" s="571">
        <v>11</v>
      </c>
      <c r="K74" s="571">
        <v>13</v>
      </c>
      <c r="L74" s="571">
        <v>2</v>
      </c>
      <c r="M74" s="571">
        <v>0</v>
      </c>
      <c r="N74" s="571">
        <v>0</v>
      </c>
      <c r="O74" s="162">
        <f t="shared" si="6"/>
        <v>116</v>
      </c>
      <c r="P74" s="162"/>
      <c r="Q74" s="571">
        <v>29</v>
      </c>
      <c r="R74" s="571">
        <v>25</v>
      </c>
      <c r="S74" s="571">
        <v>7</v>
      </c>
      <c r="T74" s="571">
        <v>7</v>
      </c>
      <c r="U74" s="571">
        <v>2</v>
      </c>
      <c r="V74" s="571">
        <v>0</v>
      </c>
      <c r="W74" s="571">
        <v>0</v>
      </c>
      <c r="X74" s="172">
        <f t="shared" si="20"/>
        <v>70</v>
      </c>
      <c r="Z74" s="491"/>
      <c r="AA74" s="491"/>
      <c r="AB74" s="491"/>
      <c r="AC74" s="491"/>
      <c r="AD74" s="491"/>
      <c r="AE74" s="491"/>
      <c r="AF74" s="491"/>
      <c r="AG74" s="491"/>
      <c r="AH74" s="491"/>
      <c r="AI74" s="491"/>
      <c r="AJ74" s="491"/>
      <c r="AK74" s="491"/>
      <c r="AL74" s="491"/>
      <c r="AM74" s="491"/>
      <c r="AN74" s="491"/>
      <c r="AO74" s="491"/>
      <c r="AP74" s="491"/>
    </row>
    <row r="75" spans="1:42" s="104" customFormat="1" ht="11.1" customHeight="1">
      <c r="A75" s="396">
        <v>3</v>
      </c>
      <c r="B75" s="396">
        <v>5</v>
      </c>
      <c r="C75" s="396">
        <v>10</v>
      </c>
      <c r="D75" s="396"/>
      <c r="E75" s="2274"/>
      <c r="F75" s="515"/>
      <c r="G75" s="516" t="s">
        <v>219</v>
      </c>
      <c r="H75" s="582">
        <v>3</v>
      </c>
      <c r="I75" s="582">
        <v>1</v>
      </c>
      <c r="J75" s="582">
        <v>1</v>
      </c>
      <c r="K75" s="582">
        <v>6</v>
      </c>
      <c r="L75" s="582">
        <v>8</v>
      </c>
      <c r="M75" s="582">
        <v>11</v>
      </c>
      <c r="N75" s="582">
        <v>14</v>
      </c>
      <c r="O75" s="583">
        <f t="shared" si="6"/>
        <v>44</v>
      </c>
      <c r="P75" s="583"/>
      <c r="Q75" s="582">
        <v>2</v>
      </c>
      <c r="R75" s="582">
        <v>1</v>
      </c>
      <c r="S75" s="582">
        <v>1</v>
      </c>
      <c r="T75" s="582">
        <v>5</v>
      </c>
      <c r="U75" s="582">
        <v>8</v>
      </c>
      <c r="V75" s="582">
        <v>11</v>
      </c>
      <c r="W75" s="582">
        <v>13</v>
      </c>
      <c r="X75" s="584">
        <f t="shared" si="20"/>
        <v>41</v>
      </c>
      <c r="Z75" s="491"/>
      <c r="AA75" s="491"/>
      <c r="AB75" s="491"/>
      <c r="AC75" s="491"/>
      <c r="AD75" s="491"/>
      <c r="AE75" s="491"/>
      <c r="AF75" s="491"/>
      <c r="AG75" s="491"/>
      <c r="AH75" s="491"/>
      <c r="AI75" s="491"/>
      <c r="AJ75" s="491"/>
      <c r="AK75" s="491"/>
      <c r="AL75" s="491"/>
      <c r="AM75" s="491"/>
      <c r="AN75" s="491"/>
      <c r="AO75" s="491"/>
      <c r="AP75" s="491"/>
    </row>
    <row r="76" spans="1:42" s="104" customFormat="1" ht="12" customHeight="1">
      <c r="A76" s="396"/>
      <c r="B76" s="396"/>
      <c r="C76" s="396"/>
      <c r="D76" s="396"/>
      <c r="H76" s="520"/>
      <c r="I76" s="520"/>
      <c r="J76" s="520"/>
      <c r="K76" s="520"/>
      <c r="L76" s="520"/>
      <c r="M76" s="520"/>
      <c r="N76" s="520"/>
      <c r="O76" s="520"/>
      <c r="P76" s="520"/>
      <c r="Q76" s="520"/>
      <c r="R76" s="520"/>
      <c r="S76" s="520"/>
      <c r="T76" s="520"/>
      <c r="U76" s="520"/>
      <c r="V76" s="520"/>
      <c r="W76" s="2317" t="s">
        <v>220</v>
      </c>
      <c r="X76" s="2317"/>
      <c r="Z76" s="491"/>
      <c r="AA76" s="491"/>
      <c r="AB76" s="491"/>
      <c r="AC76" s="491"/>
      <c r="AD76" s="491"/>
      <c r="AE76" s="491"/>
      <c r="AF76" s="491"/>
      <c r="AG76" s="491"/>
      <c r="AH76" s="491"/>
      <c r="AI76" s="491"/>
      <c r="AJ76" s="491"/>
      <c r="AK76" s="491"/>
      <c r="AL76" s="491"/>
      <c r="AM76" s="491"/>
      <c r="AN76" s="491"/>
      <c r="AO76" s="491"/>
      <c r="AP76" s="491"/>
    </row>
    <row r="77" spans="1:42" s="104" customFormat="1" ht="12" customHeight="1" thickBot="1">
      <c r="A77" s="396"/>
      <c r="B77" s="396"/>
      <c r="C77" s="396"/>
      <c r="D77" s="396"/>
      <c r="E77" s="521"/>
      <c r="F77" s="521"/>
      <c r="G77" s="521"/>
      <c r="H77" s="482"/>
      <c r="I77" s="482"/>
      <c r="J77" s="482"/>
      <c r="K77" s="482"/>
      <c r="L77" s="482"/>
      <c r="M77" s="482"/>
      <c r="N77" s="482"/>
      <c r="O77" s="482"/>
      <c r="P77" s="482"/>
      <c r="Q77" s="482"/>
      <c r="R77" s="482"/>
      <c r="S77" s="482"/>
      <c r="T77" s="482"/>
      <c r="U77" s="482"/>
      <c r="V77" s="482"/>
      <c r="W77" s="482"/>
      <c r="X77" s="522" t="s">
        <v>221</v>
      </c>
      <c r="Z77" s="491"/>
      <c r="AA77" s="491"/>
      <c r="AB77" s="491"/>
      <c r="AC77" s="491"/>
      <c r="AD77" s="491"/>
      <c r="AE77" s="491"/>
      <c r="AF77" s="491"/>
      <c r="AG77" s="491"/>
      <c r="AH77" s="491"/>
      <c r="AI77" s="491"/>
      <c r="AJ77" s="491"/>
      <c r="AK77" s="491"/>
      <c r="AL77" s="491"/>
      <c r="AM77" s="491"/>
      <c r="AN77" s="491"/>
      <c r="AO77" s="491"/>
      <c r="AP77" s="491"/>
    </row>
    <row r="78" spans="1:42" s="104" customFormat="1" ht="11.25" customHeight="1">
      <c r="A78" s="396"/>
      <c r="B78" s="396"/>
      <c r="C78" s="396"/>
      <c r="D78" s="396"/>
      <c r="E78" s="2263" t="s">
        <v>2</v>
      </c>
      <c r="F78" s="2220" t="s">
        <v>184</v>
      </c>
      <c r="G78" s="2220"/>
      <c r="H78" s="523"/>
      <c r="I78" s="524"/>
      <c r="J78" s="524"/>
      <c r="K78" s="524" t="s">
        <v>185</v>
      </c>
      <c r="L78" s="524"/>
      <c r="M78" s="524"/>
      <c r="N78" s="524"/>
      <c r="O78" s="524"/>
      <c r="P78" s="525"/>
      <c r="Q78" s="526"/>
      <c r="R78" s="524"/>
      <c r="S78" s="524"/>
      <c r="T78" s="524"/>
      <c r="U78" s="524" t="s">
        <v>186</v>
      </c>
      <c r="V78" s="524"/>
      <c r="W78" s="527"/>
      <c r="X78" s="528"/>
      <c r="Z78" s="491"/>
      <c r="AA78" s="491"/>
      <c r="AB78" s="491"/>
      <c r="AC78" s="491"/>
      <c r="AD78" s="491"/>
      <c r="AE78" s="491"/>
      <c r="AF78" s="491"/>
      <c r="AG78" s="491"/>
      <c r="AH78" s="491"/>
      <c r="AI78" s="491"/>
      <c r="AJ78" s="491"/>
      <c r="AK78" s="491"/>
      <c r="AL78" s="491"/>
      <c r="AM78" s="491"/>
      <c r="AN78" s="491"/>
      <c r="AO78" s="491"/>
      <c r="AP78" s="491"/>
    </row>
    <row r="79" spans="1:42" s="104" customFormat="1" ht="33.75">
      <c r="A79" s="396"/>
      <c r="B79" s="396"/>
      <c r="C79" s="396"/>
      <c r="D79" s="396"/>
      <c r="E79" s="2218"/>
      <c r="F79" s="2221"/>
      <c r="G79" s="2221"/>
      <c r="H79" s="486" t="s">
        <v>187</v>
      </c>
      <c r="I79" s="486">
        <v>18</v>
      </c>
      <c r="J79" s="486">
        <v>19</v>
      </c>
      <c r="K79" s="486" t="s">
        <v>188</v>
      </c>
      <c r="L79" s="486" t="s">
        <v>189</v>
      </c>
      <c r="M79" s="486" t="s">
        <v>190</v>
      </c>
      <c r="N79" s="486" t="s">
        <v>191</v>
      </c>
      <c r="O79" s="486" t="s">
        <v>8</v>
      </c>
      <c r="P79" s="487"/>
      <c r="Q79" s="486" t="s">
        <v>187</v>
      </c>
      <c r="R79" s="486">
        <v>18</v>
      </c>
      <c r="S79" s="486">
        <v>19</v>
      </c>
      <c r="T79" s="486" t="s">
        <v>188</v>
      </c>
      <c r="U79" s="486" t="s">
        <v>189</v>
      </c>
      <c r="V79" s="486" t="s">
        <v>190</v>
      </c>
      <c r="W79" s="486" t="s">
        <v>191</v>
      </c>
      <c r="X79" s="529" t="s">
        <v>8</v>
      </c>
      <c r="Z79" s="491"/>
      <c r="AA79" s="491"/>
      <c r="AB79" s="491"/>
      <c r="AC79" s="491"/>
      <c r="AD79" s="491"/>
      <c r="AE79" s="491"/>
      <c r="AF79" s="491"/>
      <c r="AG79" s="491"/>
      <c r="AH79" s="491"/>
      <c r="AI79" s="491"/>
      <c r="AJ79" s="491"/>
      <c r="AK79" s="491"/>
      <c r="AL79" s="491"/>
      <c r="AM79" s="491"/>
      <c r="AN79" s="491"/>
      <c r="AO79" s="491"/>
      <c r="AP79" s="491"/>
    </row>
    <row r="80" spans="1:42" s="104" customFormat="1" ht="12" customHeight="1">
      <c r="A80" s="396"/>
      <c r="B80" s="396"/>
      <c r="C80" s="396"/>
      <c r="D80" s="396"/>
      <c r="E80" s="2204">
        <v>1404</v>
      </c>
      <c r="F80" s="29" t="s">
        <v>43</v>
      </c>
      <c r="G80" s="123"/>
      <c r="H80" s="364">
        <f>SUM(H81,H85)</f>
        <v>366</v>
      </c>
      <c r="I80" s="364">
        <f>SUM(I81,I85)</f>
        <v>523</v>
      </c>
      <c r="J80" s="364">
        <f t="shared" ref="J80:W80" si="45">SUM(J81,J85)</f>
        <v>93</v>
      </c>
      <c r="K80" s="364">
        <f t="shared" si="45"/>
        <v>73</v>
      </c>
      <c r="L80" s="364">
        <f t="shared" si="45"/>
        <v>3</v>
      </c>
      <c r="M80" s="364">
        <f t="shared" si="45"/>
        <v>1</v>
      </c>
      <c r="N80" s="364">
        <f t="shared" si="45"/>
        <v>0</v>
      </c>
      <c r="O80" s="364">
        <f t="shared" ref="O80:O104" si="46">SUM(H80:N80)</f>
        <v>1059</v>
      </c>
      <c r="P80" s="364"/>
      <c r="Q80" s="364">
        <f t="shared" si="45"/>
        <v>338</v>
      </c>
      <c r="R80" s="364">
        <f t="shared" si="45"/>
        <v>475</v>
      </c>
      <c r="S80" s="364">
        <f t="shared" si="45"/>
        <v>73</v>
      </c>
      <c r="T80" s="364">
        <f t="shared" si="45"/>
        <v>68</v>
      </c>
      <c r="U80" s="364">
        <f t="shared" si="45"/>
        <v>1</v>
      </c>
      <c r="V80" s="364">
        <f t="shared" si="45"/>
        <v>1</v>
      </c>
      <c r="W80" s="364">
        <f t="shared" si="45"/>
        <v>0</v>
      </c>
      <c r="X80" s="585">
        <f t="shared" ref="X80:X89" si="47">SUM(Q80:W80)</f>
        <v>956</v>
      </c>
      <c r="Z80" s="491"/>
      <c r="AA80" s="491"/>
      <c r="AB80" s="491"/>
      <c r="AC80" s="491"/>
      <c r="AD80" s="491"/>
      <c r="AE80" s="491"/>
      <c r="AF80" s="491"/>
      <c r="AG80" s="491"/>
      <c r="AH80" s="491"/>
      <c r="AI80" s="491"/>
      <c r="AJ80" s="491"/>
      <c r="AK80" s="491"/>
      <c r="AL80" s="491"/>
      <c r="AM80" s="491"/>
      <c r="AN80" s="491"/>
      <c r="AO80" s="491"/>
      <c r="AP80" s="491"/>
    </row>
    <row r="81" spans="1:42" s="104" customFormat="1" ht="12" customHeight="1">
      <c r="A81" s="396"/>
      <c r="B81" s="396"/>
      <c r="C81" s="396"/>
      <c r="D81" s="396"/>
      <c r="E81" s="2205"/>
      <c r="F81" s="504" t="s">
        <v>128</v>
      </c>
      <c r="G81" s="89"/>
      <c r="H81" s="573">
        <f t="shared" ref="H81:N81" si="48">SUM(H82:H84)</f>
        <v>206</v>
      </c>
      <c r="I81" s="573">
        <f t="shared" si="48"/>
        <v>285</v>
      </c>
      <c r="J81" s="573">
        <f t="shared" si="48"/>
        <v>55</v>
      </c>
      <c r="K81" s="573">
        <f t="shared" si="48"/>
        <v>44</v>
      </c>
      <c r="L81" s="573">
        <f t="shared" si="48"/>
        <v>1</v>
      </c>
      <c r="M81" s="573">
        <f t="shared" si="48"/>
        <v>0</v>
      </c>
      <c r="N81" s="573">
        <f t="shared" si="48"/>
        <v>0</v>
      </c>
      <c r="O81" s="573">
        <f t="shared" si="46"/>
        <v>591</v>
      </c>
      <c r="P81" s="573"/>
      <c r="Q81" s="573">
        <f>SUM(Q82:Q84)</f>
        <v>178</v>
      </c>
      <c r="R81" s="573">
        <f t="shared" ref="R81:W81" si="49">SUM(R82:R84)</f>
        <v>240</v>
      </c>
      <c r="S81" s="573">
        <f t="shared" si="49"/>
        <v>40</v>
      </c>
      <c r="T81" s="572">
        <f t="shared" si="49"/>
        <v>40</v>
      </c>
      <c r="U81" s="573">
        <f t="shared" si="49"/>
        <v>0</v>
      </c>
      <c r="V81" s="573">
        <f t="shared" si="49"/>
        <v>0</v>
      </c>
      <c r="W81" s="573">
        <f t="shared" si="49"/>
        <v>0</v>
      </c>
      <c r="X81" s="569">
        <f t="shared" si="47"/>
        <v>498</v>
      </c>
      <c r="Z81" s="491"/>
      <c r="AA81" s="491"/>
      <c r="AB81" s="491"/>
      <c r="AC81" s="491"/>
      <c r="AD81" s="491"/>
      <c r="AE81" s="491"/>
      <c r="AF81" s="491"/>
      <c r="AG81" s="491"/>
      <c r="AH81" s="491"/>
      <c r="AI81" s="491"/>
      <c r="AJ81" s="491"/>
      <c r="AK81" s="491"/>
      <c r="AL81" s="491"/>
      <c r="AM81" s="491"/>
      <c r="AN81" s="491"/>
      <c r="AO81" s="491"/>
      <c r="AP81" s="491"/>
    </row>
    <row r="82" spans="1:42" s="104" customFormat="1" ht="11.1" customHeight="1">
      <c r="A82" s="396">
        <v>4</v>
      </c>
      <c r="B82" s="396">
        <v>6</v>
      </c>
      <c r="C82" s="396">
        <v>11</v>
      </c>
      <c r="D82" s="396"/>
      <c r="E82" s="2206"/>
      <c r="F82" s="289"/>
      <c r="G82" s="89" t="s">
        <v>222</v>
      </c>
      <c r="H82" s="571">
        <v>206</v>
      </c>
      <c r="I82" s="571">
        <v>285</v>
      </c>
      <c r="J82" s="571">
        <v>55</v>
      </c>
      <c r="K82" s="571">
        <v>44</v>
      </c>
      <c r="L82" s="571">
        <v>1</v>
      </c>
      <c r="M82" s="571">
        <v>0</v>
      </c>
      <c r="N82" s="571">
        <v>0</v>
      </c>
      <c r="O82" s="162">
        <f t="shared" si="46"/>
        <v>591</v>
      </c>
      <c r="P82" s="162"/>
      <c r="Q82" s="571">
        <v>178</v>
      </c>
      <c r="R82" s="571">
        <v>240</v>
      </c>
      <c r="S82" s="571">
        <v>40</v>
      </c>
      <c r="T82" s="570">
        <v>40</v>
      </c>
      <c r="U82" s="571">
        <v>0</v>
      </c>
      <c r="V82" s="571">
        <v>0</v>
      </c>
      <c r="W82" s="571">
        <v>0</v>
      </c>
      <c r="X82" s="172">
        <f t="shared" si="47"/>
        <v>498</v>
      </c>
      <c r="Z82" s="491"/>
      <c r="AA82" s="491"/>
      <c r="AB82" s="491"/>
      <c r="AC82" s="491"/>
      <c r="AD82" s="491"/>
      <c r="AE82" s="491"/>
      <c r="AF82" s="491"/>
      <c r="AG82" s="491"/>
      <c r="AH82" s="491"/>
      <c r="AI82" s="491"/>
      <c r="AJ82" s="491"/>
      <c r="AK82" s="491"/>
      <c r="AL82" s="491"/>
      <c r="AM82" s="491"/>
      <c r="AN82" s="491"/>
      <c r="AO82" s="491"/>
      <c r="AP82" s="491"/>
    </row>
    <row r="83" spans="1:42" s="104" customFormat="1" ht="11.1" customHeight="1">
      <c r="A83" s="396">
        <v>4</v>
      </c>
      <c r="B83" s="396">
        <v>6</v>
      </c>
      <c r="C83" s="396">
        <v>11</v>
      </c>
      <c r="D83" s="396"/>
      <c r="E83" s="2206"/>
      <c r="F83" s="289"/>
      <c r="G83" s="89" t="s">
        <v>223</v>
      </c>
      <c r="H83" s="571">
        <v>0</v>
      </c>
      <c r="I83" s="571">
        <v>0</v>
      </c>
      <c r="J83" s="571">
        <v>0</v>
      </c>
      <c r="K83" s="571">
        <v>0</v>
      </c>
      <c r="L83" s="571">
        <v>0</v>
      </c>
      <c r="M83" s="571">
        <v>0</v>
      </c>
      <c r="N83" s="571">
        <v>0</v>
      </c>
      <c r="O83" s="162">
        <f t="shared" si="46"/>
        <v>0</v>
      </c>
      <c r="P83" s="162"/>
      <c r="Q83" s="571">
        <v>0</v>
      </c>
      <c r="R83" s="571">
        <v>0</v>
      </c>
      <c r="S83" s="571">
        <v>0</v>
      </c>
      <c r="T83" s="570">
        <v>0</v>
      </c>
      <c r="U83" s="571">
        <v>0</v>
      </c>
      <c r="V83" s="571">
        <v>0</v>
      </c>
      <c r="W83" s="571">
        <v>0</v>
      </c>
      <c r="X83" s="172">
        <f t="shared" si="47"/>
        <v>0</v>
      </c>
      <c r="Z83" s="491"/>
      <c r="AA83" s="491"/>
      <c r="AB83" s="491"/>
      <c r="AC83" s="491"/>
      <c r="AD83" s="491"/>
      <c r="AE83" s="491"/>
      <c r="AF83" s="491"/>
      <c r="AG83" s="491"/>
      <c r="AH83" s="491"/>
      <c r="AI83" s="491"/>
      <c r="AJ83" s="491"/>
      <c r="AK83" s="491"/>
      <c r="AL83" s="491"/>
      <c r="AM83" s="491"/>
      <c r="AN83" s="491"/>
      <c r="AO83" s="491"/>
      <c r="AP83" s="491"/>
    </row>
    <row r="84" spans="1:42" s="104" customFormat="1" ht="10.5" customHeight="1">
      <c r="A84" s="396">
        <v>4</v>
      </c>
      <c r="B84" s="396">
        <v>6</v>
      </c>
      <c r="C84" s="396">
        <v>11</v>
      </c>
      <c r="D84" s="396"/>
      <c r="E84" s="2206"/>
      <c r="F84" s="289"/>
      <c r="G84" s="89" t="s">
        <v>224</v>
      </c>
      <c r="H84" s="571">
        <v>0</v>
      </c>
      <c r="I84" s="571">
        <v>0</v>
      </c>
      <c r="J84" s="571">
        <v>0</v>
      </c>
      <c r="K84" s="571">
        <v>0</v>
      </c>
      <c r="L84" s="571">
        <v>0</v>
      </c>
      <c r="M84" s="571">
        <v>0</v>
      </c>
      <c r="N84" s="571">
        <v>0</v>
      </c>
      <c r="O84" s="162">
        <f t="shared" si="46"/>
        <v>0</v>
      </c>
      <c r="P84" s="162"/>
      <c r="Q84" s="571">
        <v>0</v>
      </c>
      <c r="R84" s="571">
        <v>0</v>
      </c>
      <c r="S84" s="571">
        <v>0</v>
      </c>
      <c r="T84" s="570">
        <v>0</v>
      </c>
      <c r="U84" s="571">
        <v>0</v>
      </c>
      <c r="V84" s="571">
        <v>0</v>
      </c>
      <c r="W84" s="571">
        <v>0</v>
      </c>
      <c r="X84" s="172">
        <f t="shared" si="47"/>
        <v>0</v>
      </c>
      <c r="Z84" s="491"/>
      <c r="AA84" s="491"/>
      <c r="AB84" s="491"/>
      <c r="AC84" s="491"/>
      <c r="AD84" s="491"/>
      <c r="AE84" s="491"/>
      <c r="AF84" s="491"/>
      <c r="AG84" s="491"/>
      <c r="AH84" s="491"/>
      <c r="AI84" s="491"/>
      <c r="AJ84" s="491"/>
      <c r="AK84" s="491"/>
      <c r="AL84" s="491"/>
      <c r="AM84" s="491"/>
      <c r="AN84" s="491"/>
      <c r="AO84" s="491"/>
      <c r="AP84" s="491"/>
    </row>
    <row r="85" spans="1:42" s="104" customFormat="1" ht="12" customHeight="1">
      <c r="A85" s="396"/>
      <c r="B85" s="396"/>
      <c r="C85" s="396"/>
      <c r="D85" s="396"/>
      <c r="E85" s="2205"/>
      <c r="F85" s="504" t="s">
        <v>45</v>
      </c>
      <c r="G85" s="89"/>
      <c r="H85" s="573">
        <f>SUM(H86)</f>
        <v>160</v>
      </c>
      <c r="I85" s="573">
        <f>SUM(I86)</f>
        <v>238</v>
      </c>
      <c r="J85" s="573">
        <f t="shared" ref="J85:W85" si="50">SUM(J86)</f>
        <v>38</v>
      </c>
      <c r="K85" s="573">
        <f t="shared" si="50"/>
        <v>29</v>
      </c>
      <c r="L85" s="573">
        <f t="shared" si="50"/>
        <v>2</v>
      </c>
      <c r="M85" s="573">
        <f t="shared" si="50"/>
        <v>1</v>
      </c>
      <c r="N85" s="573">
        <f t="shared" si="50"/>
        <v>0</v>
      </c>
      <c r="O85" s="573">
        <f t="shared" si="46"/>
        <v>468</v>
      </c>
      <c r="P85" s="573"/>
      <c r="Q85" s="573">
        <f t="shared" si="50"/>
        <v>160</v>
      </c>
      <c r="R85" s="573">
        <f t="shared" si="50"/>
        <v>235</v>
      </c>
      <c r="S85" s="573">
        <f t="shared" si="50"/>
        <v>33</v>
      </c>
      <c r="T85" s="572">
        <f t="shared" si="50"/>
        <v>28</v>
      </c>
      <c r="U85" s="573">
        <f t="shared" si="50"/>
        <v>1</v>
      </c>
      <c r="V85" s="573">
        <f t="shared" si="50"/>
        <v>1</v>
      </c>
      <c r="W85" s="573">
        <f t="shared" si="50"/>
        <v>0</v>
      </c>
      <c r="X85" s="569">
        <f t="shared" si="47"/>
        <v>458</v>
      </c>
      <c r="AB85" s="491"/>
      <c r="AC85" s="491"/>
      <c r="AD85" s="491"/>
      <c r="AE85" s="491"/>
      <c r="AF85" s="491"/>
      <c r="AG85" s="491"/>
      <c r="AH85" s="491"/>
      <c r="AI85" s="491"/>
      <c r="AJ85" s="491"/>
      <c r="AK85" s="491"/>
      <c r="AL85" s="491"/>
      <c r="AM85" s="491"/>
      <c r="AN85" s="491"/>
      <c r="AO85" s="491"/>
      <c r="AP85" s="491"/>
    </row>
    <row r="86" spans="1:42" s="104" customFormat="1" ht="11.1" customHeight="1">
      <c r="A86" s="396">
        <v>4</v>
      </c>
      <c r="B86" s="396">
        <v>6</v>
      </c>
      <c r="C86" s="396">
        <v>11</v>
      </c>
      <c r="D86" s="396"/>
      <c r="E86" s="2206"/>
      <c r="F86" s="289"/>
      <c r="G86" s="89" t="s">
        <v>225</v>
      </c>
      <c r="H86" s="571">
        <v>160</v>
      </c>
      <c r="I86" s="571">
        <v>238</v>
      </c>
      <c r="J86" s="571">
        <v>38</v>
      </c>
      <c r="K86" s="571">
        <v>29</v>
      </c>
      <c r="L86" s="571">
        <v>2</v>
      </c>
      <c r="M86" s="571">
        <v>1</v>
      </c>
      <c r="N86" s="571">
        <v>0</v>
      </c>
      <c r="O86" s="162">
        <f t="shared" si="46"/>
        <v>468</v>
      </c>
      <c r="P86" s="162"/>
      <c r="Q86" s="571">
        <v>160</v>
      </c>
      <c r="R86" s="571">
        <v>235</v>
      </c>
      <c r="S86" s="571">
        <v>33</v>
      </c>
      <c r="T86" s="571">
        <v>28</v>
      </c>
      <c r="U86" s="571">
        <v>1</v>
      </c>
      <c r="V86" s="571">
        <v>1</v>
      </c>
      <c r="W86" s="571"/>
      <c r="X86" s="172">
        <f t="shared" si="47"/>
        <v>458</v>
      </c>
      <c r="AB86" s="491"/>
      <c r="AC86" s="491"/>
      <c r="AD86" s="491"/>
      <c r="AE86" s="491"/>
      <c r="AF86" s="491"/>
      <c r="AG86" s="491"/>
      <c r="AH86" s="491"/>
      <c r="AI86" s="491"/>
      <c r="AJ86" s="491"/>
      <c r="AK86" s="491"/>
      <c r="AL86" s="491"/>
      <c r="AM86" s="491"/>
      <c r="AN86" s="491"/>
      <c r="AO86" s="491"/>
      <c r="AP86" s="491"/>
    </row>
    <row r="87" spans="1:42" s="104" customFormat="1" ht="12" customHeight="1">
      <c r="A87" s="396"/>
      <c r="B87" s="374"/>
      <c r="C87" s="396"/>
      <c r="D87" s="396"/>
      <c r="E87" s="2211">
        <v>1405</v>
      </c>
      <c r="F87" s="13" t="s">
        <v>46</v>
      </c>
      <c r="G87" s="14"/>
      <c r="H87" s="364">
        <f t="shared" ref="H87:N87" si="51">SUM(H88,H93,H100,H102)</f>
        <v>345</v>
      </c>
      <c r="I87" s="364">
        <f>SUM(I88,I93,I100,I102)</f>
        <v>442</v>
      </c>
      <c r="J87" s="364">
        <f t="shared" si="51"/>
        <v>131</v>
      </c>
      <c r="K87" s="364">
        <f t="shared" si="51"/>
        <v>142</v>
      </c>
      <c r="L87" s="364">
        <f t="shared" si="51"/>
        <v>26</v>
      </c>
      <c r="M87" s="364">
        <f t="shared" si="51"/>
        <v>9</v>
      </c>
      <c r="N87" s="364">
        <f t="shared" si="51"/>
        <v>21</v>
      </c>
      <c r="O87" s="364">
        <f t="shared" si="46"/>
        <v>1116</v>
      </c>
      <c r="P87" s="364"/>
      <c r="Q87" s="364">
        <f t="shared" ref="Q87:W87" si="52">SUM(Q88,Q93,Q100,Q102)</f>
        <v>333</v>
      </c>
      <c r="R87" s="364">
        <f t="shared" si="52"/>
        <v>428</v>
      </c>
      <c r="S87" s="364">
        <f t="shared" si="52"/>
        <v>125</v>
      </c>
      <c r="T87" s="364">
        <f t="shared" si="52"/>
        <v>139</v>
      </c>
      <c r="U87" s="364">
        <f t="shared" si="52"/>
        <v>26</v>
      </c>
      <c r="V87" s="364">
        <f t="shared" si="52"/>
        <v>9</v>
      </c>
      <c r="W87" s="364">
        <f t="shared" si="52"/>
        <v>21</v>
      </c>
      <c r="X87" s="585">
        <f t="shared" si="47"/>
        <v>1081</v>
      </c>
      <c r="Y87" s="532"/>
      <c r="AB87" s="491"/>
      <c r="AC87" s="491"/>
      <c r="AD87" s="491"/>
      <c r="AE87" s="491"/>
      <c r="AF87" s="491"/>
      <c r="AG87" s="491"/>
      <c r="AH87" s="491"/>
      <c r="AI87" s="491"/>
      <c r="AJ87" s="491"/>
      <c r="AK87" s="491"/>
      <c r="AL87" s="491"/>
      <c r="AM87" s="491"/>
      <c r="AN87" s="491"/>
      <c r="AO87" s="491"/>
      <c r="AP87" s="491"/>
    </row>
    <row r="88" spans="1:42" s="104" customFormat="1" ht="12" customHeight="1">
      <c r="A88" s="396"/>
      <c r="B88" s="396"/>
      <c r="C88" s="396"/>
      <c r="D88" s="396"/>
      <c r="E88" s="2212"/>
      <c r="F88" s="504" t="s">
        <v>47</v>
      </c>
      <c r="G88" s="89"/>
      <c r="H88" s="369">
        <f t="shared" ref="H88:N88" si="53">SUM(H89:H92)</f>
        <v>46</v>
      </c>
      <c r="I88" s="369">
        <f>SUM(I89:I92)</f>
        <v>65</v>
      </c>
      <c r="J88" s="369">
        <f t="shared" si="53"/>
        <v>16</v>
      </c>
      <c r="K88" s="369">
        <f t="shared" si="53"/>
        <v>44</v>
      </c>
      <c r="L88" s="369">
        <f t="shared" si="53"/>
        <v>1</v>
      </c>
      <c r="M88" s="369">
        <f t="shared" si="53"/>
        <v>2</v>
      </c>
      <c r="N88" s="369">
        <f t="shared" si="53"/>
        <v>0</v>
      </c>
      <c r="O88" s="369">
        <f t="shared" si="46"/>
        <v>174</v>
      </c>
      <c r="P88" s="369"/>
      <c r="Q88" s="369">
        <f t="shared" ref="Q88:W88" si="54">SUM(Q89:Q92)</f>
        <v>43</v>
      </c>
      <c r="R88" s="369">
        <f t="shared" si="54"/>
        <v>63</v>
      </c>
      <c r="S88" s="369">
        <f t="shared" si="54"/>
        <v>14</v>
      </c>
      <c r="T88" s="369">
        <f t="shared" si="54"/>
        <v>43</v>
      </c>
      <c r="U88" s="369">
        <f t="shared" si="54"/>
        <v>1</v>
      </c>
      <c r="V88" s="369">
        <f t="shared" si="54"/>
        <v>2</v>
      </c>
      <c r="W88" s="369">
        <f t="shared" si="54"/>
        <v>0</v>
      </c>
      <c r="X88" s="586">
        <f t="shared" si="47"/>
        <v>166</v>
      </c>
      <c r="AB88" s="491"/>
      <c r="AC88" s="491"/>
      <c r="AD88" s="491"/>
      <c r="AE88" s="491"/>
      <c r="AF88" s="491"/>
      <c r="AG88" s="491"/>
      <c r="AH88" s="491"/>
      <c r="AI88" s="491"/>
      <c r="AJ88" s="491"/>
      <c r="AK88" s="491"/>
      <c r="AL88" s="491"/>
      <c r="AM88" s="491"/>
      <c r="AN88" s="491"/>
      <c r="AO88" s="491"/>
      <c r="AP88" s="491"/>
    </row>
    <row r="89" spans="1:42" s="537" customFormat="1" ht="10.5" customHeight="1">
      <c r="A89" s="396">
        <v>5</v>
      </c>
      <c r="B89" s="396">
        <v>4</v>
      </c>
      <c r="C89" s="396">
        <v>8</v>
      </c>
      <c r="D89" s="396"/>
      <c r="E89" s="2212"/>
      <c r="F89" s="287"/>
      <c r="G89" s="89" t="s">
        <v>226</v>
      </c>
      <c r="H89" s="571">
        <v>6</v>
      </c>
      <c r="I89" s="571">
        <v>4</v>
      </c>
      <c r="J89" s="571">
        <v>2</v>
      </c>
      <c r="K89" s="571">
        <v>3</v>
      </c>
      <c r="L89" s="571">
        <v>0</v>
      </c>
      <c r="M89" s="571">
        <v>0</v>
      </c>
      <c r="N89" s="571">
        <v>0</v>
      </c>
      <c r="O89" s="361">
        <f t="shared" si="46"/>
        <v>15</v>
      </c>
      <c r="P89" s="361"/>
      <c r="Q89" s="571">
        <v>6</v>
      </c>
      <c r="R89" s="571">
        <v>4</v>
      </c>
      <c r="S89" s="571">
        <v>2</v>
      </c>
      <c r="T89" s="571">
        <v>3</v>
      </c>
      <c r="U89" s="571">
        <v>0</v>
      </c>
      <c r="V89" s="571">
        <v>0</v>
      </c>
      <c r="W89" s="571">
        <v>0</v>
      </c>
      <c r="X89" s="587">
        <f t="shared" si="47"/>
        <v>15</v>
      </c>
      <c r="AB89" s="538"/>
      <c r="AC89" s="538"/>
      <c r="AD89" s="538"/>
      <c r="AE89" s="538"/>
      <c r="AF89" s="538"/>
      <c r="AG89" s="538"/>
      <c r="AH89" s="538"/>
      <c r="AI89" s="538"/>
      <c r="AJ89" s="538"/>
      <c r="AK89" s="538"/>
      <c r="AL89" s="538"/>
      <c r="AM89" s="538"/>
      <c r="AN89" s="538"/>
      <c r="AO89" s="538"/>
      <c r="AP89" s="538"/>
    </row>
    <row r="90" spans="1:42" s="104" customFormat="1" ht="10.5" customHeight="1">
      <c r="A90" s="396">
        <v>5</v>
      </c>
      <c r="B90" s="396">
        <v>4</v>
      </c>
      <c r="C90" s="396">
        <v>8</v>
      </c>
      <c r="D90" s="396"/>
      <c r="E90" s="2212"/>
      <c r="F90" s="289"/>
      <c r="G90" s="89" t="s">
        <v>227</v>
      </c>
      <c r="H90" s="571">
        <v>25</v>
      </c>
      <c r="I90" s="571">
        <v>46</v>
      </c>
      <c r="J90" s="571">
        <v>7</v>
      </c>
      <c r="K90" s="571">
        <v>32</v>
      </c>
      <c r="L90" s="571">
        <v>0</v>
      </c>
      <c r="M90" s="571">
        <v>2</v>
      </c>
      <c r="N90" s="571">
        <v>0</v>
      </c>
      <c r="O90" s="361">
        <f t="shared" si="46"/>
        <v>112</v>
      </c>
      <c r="P90" s="361"/>
      <c r="Q90" s="571">
        <v>23</v>
      </c>
      <c r="R90" s="571">
        <v>44</v>
      </c>
      <c r="S90" s="571">
        <v>7</v>
      </c>
      <c r="T90" s="571">
        <v>32</v>
      </c>
      <c r="U90" s="571">
        <v>0</v>
      </c>
      <c r="V90" s="571">
        <v>2</v>
      </c>
      <c r="W90" s="571">
        <v>0</v>
      </c>
      <c r="X90" s="587">
        <f t="shared" ref="X90:X104" si="55">SUM(Q90:W90)</f>
        <v>108</v>
      </c>
      <c r="AB90" s="491"/>
      <c r="AC90" s="491"/>
      <c r="AD90" s="491"/>
      <c r="AE90" s="491"/>
      <c r="AF90" s="491"/>
      <c r="AG90" s="491"/>
      <c r="AH90" s="491"/>
      <c r="AI90" s="491"/>
      <c r="AJ90" s="491"/>
      <c r="AK90" s="491"/>
      <c r="AL90" s="491"/>
      <c r="AM90" s="491"/>
      <c r="AN90" s="491"/>
      <c r="AO90" s="491"/>
      <c r="AP90" s="491"/>
    </row>
    <row r="91" spans="1:42" s="104" customFormat="1" ht="10.5" customHeight="1">
      <c r="A91" s="396">
        <v>5</v>
      </c>
      <c r="B91" s="396">
        <v>4</v>
      </c>
      <c r="C91" s="396">
        <v>8</v>
      </c>
      <c r="D91" s="396"/>
      <c r="E91" s="2212"/>
      <c r="F91" s="289"/>
      <c r="G91" s="89" t="s">
        <v>228</v>
      </c>
      <c r="H91" s="571">
        <v>3</v>
      </c>
      <c r="I91" s="571">
        <v>7</v>
      </c>
      <c r="J91" s="571">
        <v>5</v>
      </c>
      <c r="K91" s="571">
        <v>5</v>
      </c>
      <c r="L91" s="571">
        <v>0</v>
      </c>
      <c r="M91" s="571">
        <v>0</v>
      </c>
      <c r="N91" s="571">
        <v>0</v>
      </c>
      <c r="O91" s="361">
        <f t="shared" si="46"/>
        <v>20</v>
      </c>
      <c r="P91" s="361"/>
      <c r="Q91" s="571">
        <v>3</v>
      </c>
      <c r="R91" s="571">
        <v>7</v>
      </c>
      <c r="S91" s="571">
        <v>3</v>
      </c>
      <c r="T91" s="571">
        <v>5</v>
      </c>
      <c r="U91" s="571">
        <v>0</v>
      </c>
      <c r="V91" s="571">
        <v>0</v>
      </c>
      <c r="W91" s="571">
        <v>0</v>
      </c>
      <c r="X91" s="587">
        <f t="shared" si="55"/>
        <v>18</v>
      </c>
      <c r="AB91" s="491"/>
      <c r="AC91" s="491"/>
      <c r="AD91" s="491"/>
      <c r="AE91" s="491"/>
      <c r="AF91" s="491"/>
      <c r="AG91" s="491"/>
      <c r="AH91" s="491"/>
      <c r="AI91" s="491"/>
      <c r="AJ91" s="491"/>
      <c r="AK91" s="491"/>
      <c r="AL91" s="491"/>
      <c r="AM91" s="491"/>
      <c r="AN91" s="491"/>
      <c r="AO91" s="491"/>
      <c r="AP91" s="491"/>
    </row>
    <row r="92" spans="1:42" s="537" customFormat="1" ht="10.5" customHeight="1">
      <c r="A92" s="396">
        <v>5</v>
      </c>
      <c r="B92" s="396">
        <v>4</v>
      </c>
      <c r="C92" s="396">
        <v>8</v>
      </c>
      <c r="D92" s="396"/>
      <c r="E92" s="2212"/>
      <c r="F92" s="289"/>
      <c r="G92" s="89" t="s">
        <v>229</v>
      </c>
      <c r="H92" s="571">
        <v>12</v>
      </c>
      <c r="I92" s="571">
        <v>8</v>
      </c>
      <c r="J92" s="571">
        <v>2</v>
      </c>
      <c r="K92" s="571">
        <v>4</v>
      </c>
      <c r="L92" s="571">
        <v>1</v>
      </c>
      <c r="M92" s="571">
        <v>0</v>
      </c>
      <c r="N92" s="571">
        <v>0</v>
      </c>
      <c r="O92" s="361">
        <f t="shared" si="46"/>
        <v>27</v>
      </c>
      <c r="P92" s="361"/>
      <c r="Q92" s="571">
        <v>11</v>
      </c>
      <c r="R92" s="571">
        <v>8</v>
      </c>
      <c r="S92" s="571">
        <v>2</v>
      </c>
      <c r="T92" s="571">
        <v>3</v>
      </c>
      <c r="U92" s="571">
        <v>1</v>
      </c>
      <c r="V92" s="571">
        <v>0</v>
      </c>
      <c r="W92" s="571">
        <v>0</v>
      </c>
      <c r="X92" s="587">
        <f t="shared" si="55"/>
        <v>25</v>
      </c>
      <c r="AB92" s="538"/>
      <c r="AC92" s="538"/>
      <c r="AD92" s="538"/>
      <c r="AE92" s="538"/>
      <c r="AF92" s="538"/>
      <c r="AG92" s="538"/>
      <c r="AH92" s="538"/>
      <c r="AI92" s="538"/>
      <c r="AJ92" s="538"/>
      <c r="AK92" s="538"/>
      <c r="AL92" s="538"/>
      <c r="AM92" s="538"/>
      <c r="AN92" s="538"/>
      <c r="AO92" s="538"/>
      <c r="AP92" s="538"/>
    </row>
    <row r="93" spans="1:42" s="104" customFormat="1" ht="12" customHeight="1">
      <c r="A93" s="396"/>
      <c r="B93" s="396"/>
      <c r="C93" s="396"/>
      <c r="D93" s="396"/>
      <c r="E93" s="2212"/>
      <c r="F93" s="504" t="s">
        <v>48</v>
      </c>
      <c r="G93" s="89"/>
      <c r="H93" s="369">
        <f t="shared" ref="H93:N93" si="56">SUM(H94:H99)</f>
        <v>183</v>
      </c>
      <c r="I93" s="369">
        <f>SUM(I94:I99)</f>
        <v>246</v>
      </c>
      <c r="J93" s="369">
        <f t="shared" si="56"/>
        <v>71</v>
      </c>
      <c r="K93" s="369">
        <f t="shared" si="56"/>
        <v>69</v>
      </c>
      <c r="L93" s="369">
        <f t="shared" si="56"/>
        <v>23</v>
      </c>
      <c r="M93" s="369">
        <f t="shared" si="56"/>
        <v>6</v>
      </c>
      <c r="N93" s="369">
        <f t="shared" si="56"/>
        <v>21</v>
      </c>
      <c r="O93" s="369">
        <f>SUM(H93:N93)</f>
        <v>619</v>
      </c>
      <c r="P93" s="369"/>
      <c r="Q93" s="369">
        <f t="shared" ref="Q93:W93" si="57">SUM(Q94:Q99)</f>
        <v>179</v>
      </c>
      <c r="R93" s="369">
        <f t="shared" si="57"/>
        <v>239</v>
      </c>
      <c r="S93" s="369">
        <f t="shared" si="57"/>
        <v>70</v>
      </c>
      <c r="T93" s="369">
        <f t="shared" si="57"/>
        <v>67</v>
      </c>
      <c r="U93" s="369">
        <f t="shared" si="57"/>
        <v>23</v>
      </c>
      <c r="V93" s="369">
        <f t="shared" si="57"/>
        <v>6</v>
      </c>
      <c r="W93" s="369">
        <f t="shared" si="57"/>
        <v>21</v>
      </c>
      <c r="X93" s="586">
        <f t="shared" si="55"/>
        <v>605</v>
      </c>
      <c r="AB93" s="491"/>
      <c r="AC93" s="491"/>
      <c r="AD93" s="491"/>
      <c r="AE93" s="491"/>
      <c r="AF93" s="491"/>
      <c r="AG93" s="491"/>
      <c r="AH93" s="491"/>
      <c r="AI93" s="491"/>
      <c r="AJ93" s="491"/>
      <c r="AK93" s="491"/>
      <c r="AL93" s="491"/>
      <c r="AM93" s="491"/>
      <c r="AN93" s="491"/>
      <c r="AO93" s="491"/>
      <c r="AP93" s="491"/>
    </row>
    <row r="94" spans="1:42" s="104" customFormat="1" ht="11.1" customHeight="1">
      <c r="A94" s="396">
        <v>5</v>
      </c>
      <c r="B94" s="396">
        <v>5</v>
      </c>
      <c r="C94" s="396">
        <v>11</v>
      </c>
      <c r="D94" s="396"/>
      <c r="E94" s="2212"/>
      <c r="F94" s="287"/>
      <c r="G94" s="89" t="s">
        <v>230</v>
      </c>
      <c r="H94" s="571">
        <v>1</v>
      </c>
      <c r="I94" s="571">
        <v>2</v>
      </c>
      <c r="J94" s="571">
        <v>1</v>
      </c>
      <c r="K94" s="571">
        <v>1</v>
      </c>
      <c r="L94" s="571">
        <v>0</v>
      </c>
      <c r="M94" s="571">
        <v>0</v>
      </c>
      <c r="N94" s="571">
        <v>0</v>
      </c>
      <c r="O94" s="361">
        <f t="shared" si="46"/>
        <v>5</v>
      </c>
      <c r="P94" s="361"/>
      <c r="Q94" s="571">
        <v>0</v>
      </c>
      <c r="R94" s="571">
        <v>0</v>
      </c>
      <c r="S94" s="571">
        <v>0</v>
      </c>
      <c r="T94" s="571">
        <v>0</v>
      </c>
      <c r="U94" s="571">
        <v>0</v>
      </c>
      <c r="V94" s="571">
        <v>0</v>
      </c>
      <c r="W94" s="571">
        <v>0</v>
      </c>
      <c r="X94" s="587">
        <f t="shared" si="55"/>
        <v>0</v>
      </c>
      <c r="AB94" s="491"/>
      <c r="AC94" s="491"/>
      <c r="AD94" s="491"/>
      <c r="AE94" s="491"/>
      <c r="AF94" s="491"/>
      <c r="AG94" s="491"/>
      <c r="AH94" s="491"/>
      <c r="AI94" s="491"/>
      <c r="AJ94" s="491"/>
      <c r="AK94" s="491"/>
      <c r="AL94" s="491"/>
      <c r="AM94" s="491"/>
      <c r="AN94" s="491"/>
      <c r="AO94" s="491"/>
      <c r="AP94" s="491"/>
    </row>
    <row r="95" spans="1:42" s="104" customFormat="1" ht="11.1" customHeight="1">
      <c r="A95" s="396">
        <v>5</v>
      </c>
      <c r="B95" s="396">
        <v>5</v>
      </c>
      <c r="C95" s="396">
        <v>11</v>
      </c>
      <c r="D95" s="396"/>
      <c r="E95" s="2212"/>
      <c r="F95" s="287"/>
      <c r="G95" s="89" t="s">
        <v>231</v>
      </c>
      <c r="H95" s="571">
        <v>65</v>
      </c>
      <c r="I95" s="571">
        <v>84</v>
      </c>
      <c r="J95" s="571">
        <v>19</v>
      </c>
      <c r="K95" s="571">
        <v>16</v>
      </c>
      <c r="L95" s="571">
        <v>2</v>
      </c>
      <c r="M95" s="571">
        <v>0</v>
      </c>
      <c r="N95" s="571">
        <v>0</v>
      </c>
      <c r="O95" s="361">
        <f t="shared" si="46"/>
        <v>186</v>
      </c>
      <c r="P95" s="361"/>
      <c r="Q95" s="571">
        <v>64</v>
      </c>
      <c r="R95" s="571">
        <v>83</v>
      </c>
      <c r="S95" s="571">
        <v>19</v>
      </c>
      <c r="T95" s="571">
        <v>16</v>
      </c>
      <c r="U95" s="571">
        <v>2</v>
      </c>
      <c r="V95" s="571">
        <v>0</v>
      </c>
      <c r="W95" s="571">
        <v>0</v>
      </c>
      <c r="X95" s="587">
        <f t="shared" si="55"/>
        <v>184</v>
      </c>
      <c r="AB95" s="491"/>
      <c r="AC95" s="491"/>
      <c r="AD95" s="491"/>
      <c r="AE95" s="491"/>
      <c r="AF95" s="491"/>
      <c r="AG95" s="491"/>
      <c r="AH95" s="491"/>
      <c r="AI95" s="491"/>
      <c r="AJ95" s="491"/>
      <c r="AK95" s="491"/>
      <c r="AL95" s="491"/>
      <c r="AM95" s="491"/>
      <c r="AN95" s="491"/>
      <c r="AO95" s="491"/>
      <c r="AP95" s="491"/>
    </row>
    <row r="96" spans="1:42" s="104" customFormat="1" ht="11.1" customHeight="1">
      <c r="A96" s="396">
        <v>5</v>
      </c>
      <c r="B96" s="396">
        <v>5</v>
      </c>
      <c r="C96" s="396">
        <v>11</v>
      </c>
      <c r="D96" s="396"/>
      <c r="E96" s="2212"/>
      <c r="F96" s="287"/>
      <c r="G96" s="89" t="s">
        <v>232</v>
      </c>
      <c r="H96" s="571">
        <v>2</v>
      </c>
      <c r="I96" s="571">
        <v>4</v>
      </c>
      <c r="J96" s="571">
        <v>0</v>
      </c>
      <c r="K96" s="571">
        <v>2</v>
      </c>
      <c r="L96" s="571">
        <v>1</v>
      </c>
      <c r="M96" s="571">
        <v>0</v>
      </c>
      <c r="N96" s="571">
        <v>0</v>
      </c>
      <c r="O96" s="361">
        <f t="shared" si="46"/>
        <v>9</v>
      </c>
      <c r="P96" s="361"/>
      <c r="Q96" s="571">
        <v>2</v>
      </c>
      <c r="R96" s="571">
        <v>4</v>
      </c>
      <c r="S96" s="571">
        <v>0</v>
      </c>
      <c r="T96" s="571">
        <v>2</v>
      </c>
      <c r="U96" s="571">
        <v>1</v>
      </c>
      <c r="V96" s="571">
        <v>0</v>
      </c>
      <c r="W96" s="571">
        <v>0</v>
      </c>
      <c r="X96" s="587">
        <f t="shared" si="55"/>
        <v>9</v>
      </c>
      <c r="AB96" s="491"/>
      <c r="AC96" s="491"/>
      <c r="AD96" s="491"/>
      <c r="AE96" s="491"/>
      <c r="AF96" s="491"/>
      <c r="AG96" s="491"/>
      <c r="AH96" s="491"/>
      <c r="AI96" s="491"/>
      <c r="AJ96" s="491"/>
      <c r="AK96" s="491"/>
      <c r="AL96" s="491"/>
      <c r="AM96" s="491"/>
      <c r="AN96" s="491"/>
      <c r="AO96" s="491"/>
      <c r="AP96" s="491"/>
    </row>
    <row r="97" spans="1:42" s="104" customFormat="1" ht="11.1" customHeight="1">
      <c r="A97" s="396">
        <v>5</v>
      </c>
      <c r="B97" s="396">
        <v>5</v>
      </c>
      <c r="C97" s="396">
        <v>11</v>
      </c>
      <c r="D97" s="396"/>
      <c r="E97" s="2212"/>
      <c r="F97" s="287"/>
      <c r="G97" s="89" t="s">
        <v>233</v>
      </c>
      <c r="H97" s="571">
        <v>9</v>
      </c>
      <c r="I97" s="571">
        <v>13</v>
      </c>
      <c r="J97" s="571">
        <v>6</v>
      </c>
      <c r="K97" s="571">
        <v>7</v>
      </c>
      <c r="L97" s="571">
        <v>0</v>
      </c>
      <c r="M97" s="571">
        <v>0</v>
      </c>
      <c r="N97" s="571">
        <v>0</v>
      </c>
      <c r="O97" s="361">
        <f t="shared" si="46"/>
        <v>35</v>
      </c>
      <c r="P97" s="369"/>
      <c r="Q97" s="571">
        <v>9</v>
      </c>
      <c r="R97" s="571">
        <v>13</v>
      </c>
      <c r="S97" s="571">
        <v>6</v>
      </c>
      <c r="T97" s="571">
        <v>7</v>
      </c>
      <c r="U97" s="571">
        <v>0</v>
      </c>
      <c r="V97" s="571">
        <v>0</v>
      </c>
      <c r="W97" s="571">
        <v>0</v>
      </c>
      <c r="X97" s="587">
        <f t="shared" si="55"/>
        <v>35</v>
      </c>
      <c r="AB97" s="491"/>
      <c r="AC97" s="491"/>
      <c r="AD97" s="491"/>
      <c r="AE97" s="491"/>
      <c r="AF97" s="491"/>
      <c r="AG97" s="491"/>
      <c r="AH97" s="491"/>
      <c r="AI97" s="491"/>
      <c r="AJ97" s="491"/>
      <c r="AK97" s="491"/>
      <c r="AL97" s="491"/>
      <c r="AM97" s="491"/>
      <c r="AN97" s="491"/>
      <c r="AO97" s="491"/>
      <c r="AP97" s="491"/>
    </row>
    <row r="98" spans="1:42" s="104" customFormat="1" ht="11.1" customHeight="1">
      <c r="A98" s="396">
        <v>5</v>
      </c>
      <c r="B98" s="396">
        <v>5</v>
      </c>
      <c r="C98" s="396">
        <v>11</v>
      </c>
      <c r="D98" s="396"/>
      <c r="E98" s="2212"/>
      <c r="F98" s="287"/>
      <c r="G98" s="89" t="s">
        <v>234</v>
      </c>
      <c r="H98" s="571">
        <v>104</v>
      </c>
      <c r="I98" s="571">
        <v>137</v>
      </c>
      <c r="J98" s="571">
        <v>42</v>
      </c>
      <c r="K98" s="571">
        <v>35</v>
      </c>
      <c r="L98" s="571">
        <v>7</v>
      </c>
      <c r="M98" s="571">
        <v>1</v>
      </c>
      <c r="N98" s="571">
        <v>0</v>
      </c>
      <c r="O98" s="361">
        <f t="shared" si="46"/>
        <v>326</v>
      </c>
      <c r="P98" s="361"/>
      <c r="Q98" s="571">
        <v>102</v>
      </c>
      <c r="R98" s="571">
        <v>133</v>
      </c>
      <c r="S98" s="571">
        <v>42</v>
      </c>
      <c r="T98" s="571">
        <v>34</v>
      </c>
      <c r="U98" s="571">
        <v>7</v>
      </c>
      <c r="V98" s="571">
        <v>1</v>
      </c>
      <c r="W98" s="571">
        <v>0</v>
      </c>
      <c r="X98" s="587">
        <f t="shared" si="55"/>
        <v>319</v>
      </c>
      <c r="AB98" s="491"/>
      <c r="AC98" s="491"/>
      <c r="AD98" s="491"/>
      <c r="AE98" s="491"/>
      <c r="AF98" s="491"/>
      <c r="AG98" s="491"/>
      <c r="AH98" s="491"/>
      <c r="AI98" s="491"/>
      <c r="AJ98" s="491"/>
      <c r="AK98" s="491"/>
      <c r="AL98" s="491"/>
      <c r="AM98" s="491"/>
      <c r="AN98" s="491"/>
      <c r="AO98" s="491"/>
      <c r="AP98" s="491"/>
    </row>
    <row r="99" spans="1:42" s="104" customFormat="1" ht="10.5" customHeight="1">
      <c r="A99" s="396">
        <v>5</v>
      </c>
      <c r="B99" s="396">
        <v>5</v>
      </c>
      <c r="C99" s="396">
        <v>11</v>
      </c>
      <c r="D99" s="396"/>
      <c r="E99" s="2212"/>
      <c r="F99" s="287"/>
      <c r="G99" s="356" t="s">
        <v>235</v>
      </c>
      <c r="H99" s="571">
        <v>2</v>
      </c>
      <c r="I99" s="571">
        <v>6</v>
      </c>
      <c r="J99" s="571">
        <v>3</v>
      </c>
      <c r="K99" s="571">
        <v>8</v>
      </c>
      <c r="L99" s="571">
        <v>13</v>
      </c>
      <c r="M99" s="571">
        <v>5</v>
      </c>
      <c r="N99" s="571">
        <v>21</v>
      </c>
      <c r="O99" s="361">
        <f t="shared" si="46"/>
        <v>58</v>
      </c>
      <c r="P99" s="361"/>
      <c r="Q99" s="571">
        <v>2</v>
      </c>
      <c r="R99" s="571">
        <v>6</v>
      </c>
      <c r="S99" s="571">
        <v>3</v>
      </c>
      <c r="T99" s="571">
        <v>8</v>
      </c>
      <c r="U99" s="571">
        <v>13</v>
      </c>
      <c r="V99" s="571">
        <v>5</v>
      </c>
      <c r="W99" s="571">
        <v>21</v>
      </c>
      <c r="X99" s="587">
        <f t="shared" si="55"/>
        <v>58</v>
      </c>
      <c r="AB99" s="491"/>
      <c r="AC99" s="491"/>
      <c r="AD99" s="491"/>
      <c r="AE99" s="491"/>
      <c r="AF99" s="491"/>
      <c r="AG99" s="491"/>
      <c r="AH99" s="491"/>
      <c r="AI99" s="491"/>
      <c r="AJ99" s="491"/>
      <c r="AK99" s="491"/>
      <c r="AL99" s="491"/>
      <c r="AM99" s="491"/>
      <c r="AN99" s="491"/>
      <c r="AO99" s="491"/>
      <c r="AP99" s="491"/>
    </row>
    <row r="100" spans="1:42" s="104" customFormat="1" ht="12" customHeight="1">
      <c r="A100" s="396"/>
      <c r="B100" s="374"/>
      <c r="C100" s="374"/>
      <c r="D100" s="374"/>
      <c r="E100" s="2212"/>
      <c r="F100" s="509" t="s">
        <v>166</v>
      </c>
      <c r="G100" s="89"/>
      <c r="H100" s="369">
        <f t="shared" ref="H100:N100" si="58">SUM(H101:H101)</f>
        <v>90</v>
      </c>
      <c r="I100" s="369">
        <f>SUM(I101:I101)</f>
        <v>103</v>
      </c>
      <c r="J100" s="369">
        <f t="shared" si="58"/>
        <v>31</v>
      </c>
      <c r="K100" s="369">
        <f t="shared" si="58"/>
        <v>21</v>
      </c>
      <c r="L100" s="369">
        <f t="shared" si="58"/>
        <v>2</v>
      </c>
      <c r="M100" s="369">
        <f t="shared" si="58"/>
        <v>0</v>
      </c>
      <c r="N100" s="369">
        <f t="shared" si="58"/>
        <v>0</v>
      </c>
      <c r="O100" s="369">
        <f t="shared" si="46"/>
        <v>247</v>
      </c>
      <c r="P100" s="369"/>
      <c r="Q100" s="369">
        <f t="shared" ref="Q100:W100" si="59">SUM(Q101:Q101)</f>
        <v>86</v>
      </c>
      <c r="R100" s="369">
        <f t="shared" si="59"/>
        <v>98</v>
      </c>
      <c r="S100" s="369">
        <f t="shared" si="59"/>
        <v>30</v>
      </c>
      <c r="T100" s="369">
        <f t="shared" si="59"/>
        <v>21</v>
      </c>
      <c r="U100" s="369">
        <f t="shared" si="59"/>
        <v>2</v>
      </c>
      <c r="V100" s="369">
        <f t="shared" si="59"/>
        <v>0</v>
      </c>
      <c r="W100" s="369">
        <f t="shared" si="59"/>
        <v>0</v>
      </c>
      <c r="X100" s="586">
        <f t="shared" si="55"/>
        <v>237</v>
      </c>
      <c r="AB100" s="491"/>
      <c r="AC100" s="491"/>
      <c r="AD100" s="491"/>
      <c r="AE100" s="491"/>
      <c r="AF100" s="491"/>
      <c r="AG100" s="491"/>
      <c r="AH100" s="491"/>
      <c r="AI100" s="491"/>
      <c r="AJ100" s="491"/>
      <c r="AK100" s="491"/>
      <c r="AL100" s="491"/>
      <c r="AM100" s="491"/>
      <c r="AN100" s="491"/>
      <c r="AO100" s="491"/>
      <c r="AP100" s="491"/>
    </row>
    <row r="101" spans="1:42" s="104" customFormat="1" ht="10.5" customHeight="1">
      <c r="A101" s="396">
        <v>5</v>
      </c>
      <c r="B101" s="374">
        <v>5</v>
      </c>
      <c r="C101" s="374">
        <v>10</v>
      </c>
      <c r="D101" s="374"/>
      <c r="E101" s="2212"/>
      <c r="F101" s="509"/>
      <c r="G101" s="89" t="s">
        <v>234</v>
      </c>
      <c r="H101" s="571">
        <v>90</v>
      </c>
      <c r="I101" s="571">
        <v>103</v>
      </c>
      <c r="J101" s="571">
        <v>31</v>
      </c>
      <c r="K101" s="571">
        <v>21</v>
      </c>
      <c r="L101" s="571">
        <v>2</v>
      </c>
      <c r="M101" s="571">
        <v>0</v>
      </c>
      <c r="N101" s="571">
        <v>0</v>
      </c>
      <c r="O101" s="361">
        <f t="shared" si="46"/>
        <v>247</v>
      </c>
      <c r="P101" s="361"/>
      <c r="Q101" s="571">
        <v>86</v>
      </c>
      <c r="R101" s="571">
        <v>98</v>
      </c>
      <c r="S101" s="571">
        <v>30</v>
      </c>
      <c r="T101" s="571">
        <v>21</v>
      </c>
      <c r="U101" s="571">
        <v>2</v>
      </c>
      <c r="V101" s="571">
        <v>0</v>
      </c>
      <c r="W101" s="571">
        <v>0</v>
      </c>
      <c r="X101" s="587">
        <f t="shared" si="55"/>
        <v>237</v>
      </c>
      <c r="AB101" s="491"/>
      <c r="AC101" s="491"/>
      <c r="AD101" s="491"/>
      <c r="AE101" s="491"/>
      <c r="AF101" s="491"/>
      <c r="AG101" s="491"/>
      <c r="AH101" s="491"/>
      <c r="AI101" s="491"/>
      <c r="AJ101" s="491"/>
      <c r="AK101" s="491"/>
      <c r="AL101" s="491"/>
      <c r="AM101" s="491"/>
      <c r="AN101" s="491"/>
      <c r="AO101" s="491"/>
      <c r="AP101" s="491"/>
    </row>
    <row r="102" spans="1:42" s="104" customFormat="1" ht="12" customHeight="1">
      <c r="A102" s="396"/>
      <c r="B102" s="374"/>
      <c r="C102" s="374"/>
      <c r="D102" s="374"/>
      <c r="E102" s="2212"/>
      <c r="F102" s="539" t="s">
        <v>50</v>
      </c>
      <c r="G102" s="89"/>
      <c r="H102" s="369">
        <f t="shared" ref="H102:N102" si="60">SUM(H103:H104)</f>
        <v>26</v>
      </c>
      <c r="I102" s="369">
        <f t="shared" si="60"/>
        <v>28</v>
      </c>
      <c r="J102" s="369">
        <f t="shared" si="60"/>
        <v>13</v>
      </c>
      <c r="K102" s="369">
        <f t="shared" si="60"/>
        <v>8</v>
      </c>
      <c r="L102" s="369">
        <f t="shared" si="60"/>
        <v>0</v>
      </c>
      <c r="M102" s="369">
        <f t="shared" si="60"/>
        <v>1</v>
      </c>
      <c r="N102" s="369">
        <f t="shared" si="60"/>
        <v>0</v>
      </c>
      <c r="O102" s="369">
        <f t="shared" si="46"/>
        <v>76</v>
      </c>
      <c r="P102" s="369"/>
      <c r="Q102" s="369">
        <f>SUM(Q103:Q104)</f>
        <v>25</v>
      </c>
      <c r="R102" s="369">
        <f t="shared" ref="R102:W102" si="61">SUM(R103:R104)</f>
        <v>28</v>
      </c>
      <c r="S102" s="369">
        <f t="shared" si="61"/>
        <v>11</v>
      </c>
      <c r="T102" s="369">
        <f t="shared" si="61"/>
        <v>8</v>
      </c>
      <c r="U102" s="369">
        <f t="shared" si="61"/>
        <v>0</v>
      </c>
      <c r="V102" s="369">
        <f t="shared" si="61"/>
        <v>1</v>
      </c>
      <c r="W102" s="369">
        <f t="shared" si="61"/>
        <v>0</v>
      </c>
      <c r="X102" s="586">
        <f t="shared" si="55"/>
        <v>73</v>
      </c>
      <c r="AB102" s="491"/>
      <c r="AC102" s="491"/>
      <c r="AD102" s="491"/>
      <c r="AE102" s="491"/>
      <c r="AF102" s="491"/>
      <c r="AG102" s="491"/>
      <c r="AH102" s="491"/>
      <c r="AI102" s="491"/>
      <c r="AJ102" s="491"/>
      <c r="AK102" s="491"/>
      <c r="AL102" s="491"/>
      <c r="AM102" s="491"/>
      <c r="AN102" s="491"/>
      <c r="AO102" s="491"/>
      <c r="AP102" s="491"/>
    </row>
    <row r="103" spans="1:42" s="104" customFormat="1" ht="10.5" customHeight="1">
      <c r="A103" s="396">
        <v>5</v>
      </c>
      <c r="B103" s="374">
        <v>5</v>
      </c>
      <c r="C103" s="374">
        <v>13</v>
      </c>
      <c r="D103" s="374"/>
      <c r="E103" s="2212"/>
      <c r="F103" s="287"/>
      <c r="G103" s="89" t="s">
        <v>234</v>
      </c>
      <c r="H103" s="571">
        <v>19</v>
      </c>
      <c r="I103" s="571">
        <v>12</v>
      </c>
      <c r="J103" s="571">
        <v>6</v>
      </c>
      <c r="K103" s="571">
        <v>8</v>
      </c>
      <c r="L103" s="571">
        <v>0</v>
      </c>
      <c r="M103" s="571">
        <v>1</v>
      </c>
      <c r="N103" s="571">
        <v>0</v>
      </c>
      <c r="O103" s="361">
        <f t="shared" si="46"/>
        <v>46</v>
      </c>
      <c r="P103" s="361"/>
      <c r="Q103" s="571">
        <v>18</v>
      </c>
      <c r="R103" s="571">
        <v>12</v>
      </c>
      <c r="S103" s="571">
        <v>4</v>
      </c>
      <c r="T103" s="571">
        <v>8</v>
      </c>
      <c r="U103" s="571">
        <v>0</v>
      </c>
      <c r="V103" s="571">
        <v>1</v>
      </c>
      <c r="W103" s="571">
        <v>0</v>
      </c>
      <c r="X103" s="587">
        <f t="shared" si="55"/>
        <v>43</v>
      </c>
      <c r="AB103" s="491"/>
      <c r="AC103" s="491"/>
      <c r="AD103" s="491"/>
      <c r="AE103" s="491"/>
      <c r="AF103" s="491"/>
      <c r="AG103" s="491"/>
      <c r="AH103" s="491"/>
      <c r="AI103" s="491"/>
      <c r="AJ103" s="491"/>
      <c r="AK103" s="491"/>
      <c r="AL103" s="491"/>
      <c r="AM103" s="491"/>
      <c r="AN103" s="491"/>
      <c r="AO103" s="491"/>
      <c r="AP103" s="491"/>
    </row>
    <row r="104" spans="1:42" s="104" customFormat="1" ht="11.1" customHeight="1">
      <c r="A104" s="396">
        <v>5</v>
      </c>
      <c r="B104" s="374">
        <v>5</v>
      </c>
      <c r="C104" s="374">
        <v>13</v>
      </c>
      <c r="D104" s="374"/>
      <c r="E104" s="17"/>
      <c r="F104" s="287"/>
      <c r="G104" s="89" t="s">
        <v>236</v>
      </c>
      <c r="H104" s="571">
        <v>7</v>
      </c>
      <c r="I104" s="571">
        <v>16</v>
      </c>
      <c r="J104" s="571">
        <v>7</v>
      </c>
      <c r="K104" s="571">
        <v>0</v>
      </c>
      <c r="L104" s="571">
        <v>0</v>
      </c>
      <c r="M104" s="571">
        <v>0</v>
      </c>
      <c r="N104" s="571">
        <v>0</v>
      </c>
      <c r="O104" s="361">
        <f t="shared" si="46"/>
        <v>30</v>
      </c>
      <c r="P104" s="361"/>
      <c r="Q104" s="571">
        <v>7</v>
      </c>
      <c r="R104" s="571">
        <v>16</v>
      </c>
      <c r="S104" s="571">
        <v>7</v>
      </c>
      <c r="T104" s="571">
        <v>0</v>
      </c>
      <c r="U104" s="571">
        <v>0</v>
      </c>
      <c r="V104" s="571">
        <v>0</v>
      </c>
      <c r="W104" s="571">
        <v>0</v>
      </c>
      <c r="X104" s="587">
        <f t="shared" si="55"/>
        <v>30</v>
      </c>
      <c r="AB104" s="491"/>
      <c r="AC104" s="491"/>
      <c r="AD104" s="491"/>
      <c r="AE104" s="491"/>
      <c r="AF104" s="491"/>
      <c r="AG104" s="491"/>
      <c r="AH104" s="491"/>
      <c r="AI104" s="491"/>
      <c r="AJ104" s="491"/>
      <c r="AK104" s="491"/>
      <c r="AL104" s="491"/>
      <c r="AM104" s="491"/>
      <c r="AN104" s="491"/>
      <c r="AO104" s="491"/>
      <c r="AP104" s="491"/>
    </row>
    <row r="105" spans="1:42" s="104" customFormat="1" ht="12" customHeight="1">
      <c r="A105" s="396"/>
      <c r="B105" s="374"/>
      <c r="C105" s="374"/>
      <c r="D105" s="374"/>
      <c r="E105" s="2211">
        <v>1406</v>
      </c>
      <c r="F105" s="29" t="s">
        <v>51</v>
      </c>
      <c r="G105" s="123"/>
      <c r="H105" s="364">
        <f t="shared" ref="H105:N105" si="62">SUM(H106+H111+H113+H109+H115)</f>
        <v>1364</v>
      </c>
      <c r="I105" s="364">
        <f t="shared" si="62"/>
        <v>1743</v>
      </c>
      <c r="J105" s="364">
        <f t="shared" si="62"/>
        <v>454</v>
      </c>
      <c r="K105" s="364">
        <f t="shared" si="62"/>
        <v>240</v>
      </c>
      <c r="L105" s="364">
        <f t="shared" si="62"/>
        <v>19</v>
      </c>
      <c r="M105" s="364">
        <f t="shared" si="62"/>
        <v>8</v>
      </c>
      <c r="N105" s="364">
        <f t="shared" si="62"/>
        <v>6</v>
      </c>
      <c r="O105" s="364">
        <f>SUM(H105:N105)</f>
        <v>3834</v>
      </c>
      <c r="P105" s="364"/>
      <c r="Q105" s="364">
        <f t="shared" ref="Q105:W105" si="63">SUM(Q106+Q111+Q113+Q109+Q115)</f>
        <v>427</v>
      </c>
      <c r="R105" s="364">
        <f t="shared" si="63"/>
        <v>528</v>
      </c>
      <c r="S105" s="364">
        <f t="shared" si="63"/>
        <v>155</v>
      </c>
      <c r="T105" s="364">
        <f t="shared" si="63"/>
        <v>77</v>
      </c>
      <c r="U105" s="364">
        <f t="shared" si="63"/>
        <v>8</v>
      </c>
      <c r="V105" s="364">
        <f t="shared" si="63"/>
        <v>1</v>
      </c>
      <c r="W105" s="364">
        <f t="shared" si="63"/>
        <v>3</v>
      </c>
      <c r="X105" s="585">
        <f t="shared" ref="X105:X116" si="64">SUM(Q105:W105)</f>
        <v>1199</v>
      </c>
      <c r="AB105" s="491"/>
      <c r="AC105" s="491"/>
      <c r="AD105" s="491"/>
      <c r="AE105" s="491"/>
      <c r="AF105" s="491"/>
      <c r="AG105" s="491"/>
      <c r="AH105" s="491"/>
      <c r="AI105" s="491"/>
      <c r="AJ105" s="491"/>
      <c r="AK105" s="491"/>
      <c r="AL105" s="491"/>
      <c r="AM105" s="491"/>
      <c r="AN105" s="491"/>
      <c r="AO105" s="491"/>
      <c r="AP105" s="491"/>
    </row>
    <row r="106" spans="1:42" s="104" customFormat="1" ht="12" customHeight="1">
      <c r="A106" s="396"/>
      <c r="B106" s="374"/>
      <c r="C106" s="374"/>
      <c r="D106" s="374"/>
      <c r="E106" s="2212"/>
      <c r="F106" s="504" t="s">
        <v>262</v>
      </c>
      <c r="G106" s="89"/>
      <c r="H106" s="369">
        <f>SUM(H107:H108)</f>
        <v>854</v>
      </c>
      <c r="I106" s="369">
        <f t="shared" ref="I106:W106" si="65">SUM(I107:I108)</f>
        <v>1133</v>
      </c>
      <c r="J106" s="369">
        <f t="shared" si="65"/>
        <v>308</v>
      </c>
      <c r="K106" s="369">
        <f t="shared" si="65"/>
        <v>167</v>
      </c>
      <c r="L106" s="369">
        <f t="shared" si="65"/>
        <v>16</v>
      </c>
      <c r="M106" s="369">
        <f t="shared" si="65"/>
        <v>6</v>
      </c>
      <c r="N106" s="369">
        <f t="shared" si="65"/>
        <v>5</v>
      </c>
      <c r="O106" s="369">
        <f>SUM(H106:N106)</f>
        <v>2489</v>
      </c>
      <c r="P106" s="369"/>
      <c r="Q106" s="369">
        <f t="shared" si="65"/>
        <v>261</v>
      </c>
      <c r="R106" s="369">
        <f t="shared" si="65"/>
        <v>344</v>
      </c>
      <c r="S106" s="369">
        <f t="shared" si="65"/>
        <v>107</v>
      </c>
      <c r="T106" s="369">
        <f t="shared" si="65"/>
        <v>54</v>
      </c>
      <c r="U106" s="369">
        <f t="shared" si="65"/>
        <v>7</v>
      </c>
      <c r="V106" s="369">
        <f t="shared" si="65"/>
        <v>1</v>
      </c>
      <c r="W106" s="369">
        <f t="shared" si="65"/>
        <v>3</v>
      </c>
      <c r="X106" s="586">
        <f t="shared" si="64"/>
        <v>777</v>
      </c>
      <c r="AB106" s="491"/>
      <c r="AC106" s="491"/>
      <c r="AD106" s="491"/>
      <c r="AE106" s="491"/>
      <c r="AF106" s="491"/>
      <c r="AG106" s="491"/>
      <c r="AH106" s="491"/>
      <c r="AI106" s="491"/>
      <c r="AJ106" s="491"/>
      <c r="AK106" s="491"/>
      <c r="AL106" s="491"/>
      <c r="AM106" s="491"/>
      <c r="AN106" s="491"/>
      <c r="AO106" s="491"/>
      <c r="AP106" s="491"/>
    </row>
    <row r="107" spans="1:42" s="104" customFormat="1" ht="11.1" customHeight="1">
      <c r="A107" s="396">
        <v>6</v>
      </c>
      <c r="B107" s="374">
        <v>2</v>
      </c>
      <c r="C107" s="374">
        <v>11</v>
      </c>
      <c r="D107" s="374"/>
      <c r="E107" s="2212"/>
      <c r="F107" s="540"/>
      <c r="G107" s="89" t="s">
        <v>237</v>
      </c>
      <c r="H107" s="571">
        <v>20</v>
      </c>
      <c r="I107" s="571">
        <v>17</v>
      </c>
      <c r="J107" s="571">
        <v>8</v>
      </c>
      <c r="K107" s="571">
        <v>12</v>
      </c>
      <c r="L107" s="571">
        <v>2</v>
      </c>
      <c r="M107" s="571">
        <v>0</v>
      </c>
      <c r="N107" s="571">
        <v>1</v>
      </c>
      <c r="O107" s="361">
        <f>SUM(H107:N107)</f>
        <v>60</v>
      </c>
      <c r="P107" s="361"/>
      <c r="Q107" s="571">
        <v>9</v>
      </c>
      <c r="R107" s="571">
        <v>7</v>
      </c>
      <c r="S107" s="571">
        <v>5</v>
      </c>
      <c r="T107" s="571">
        <v>8</v>
      </c>
      <c r="U107" s="571">
        <v>1</v>
      </c>
      <c r="V107" s="571">
        <v>0</v>
      </c>
      <c r="W107" s="571">
        <v>0</v>
      </c>
      <c r="X107" s="587">
        <f t="shared" si="64"/>
        <v>30</v>
      </c>
      <c r="AB107" s="491"/>
      <c r="AC107" s="491"/>
      <c r="AD107" s="491"/>
      <c r="AE107" s="491"/>
      <c r="AF107" s="491"/>
      <c r="AG107" s="491"/>
      <c r="AH107" s="491"/>
      <c r="AI107" s="491"/>
      <c r="AJ107" s="491"/>
      <c r="AK107" s="491"/>
      <c r="AL107" s="491"/>
      <c r="AM107" s="491"/>
      <c r="AN107" s="491"/>
      <c r="AO107" s="491"/>
      <c r="AP107" s="491"/>
    </row>
    <row r="108" spans="1:42" s="104" customFormat="1" ht="11.1" customHeight="1">
      <c r="A108" s="396">
        <v>6</v>
      </c>
      <c r="B108" s="374">
        <v>2</v>
      </c>
      <c r="C108" s="374">
        <v>11</v>
      </c>
      <c r="D108" s="374"/>
      <c r="E108" s="2212"/>
      <c r="F108" s="540"/>
      <c r="G108" s="89" t="s">
        <v>238</v>
      </c>
      <c r="H108" s="571">
        <v>834</v>
      </c>
      <c r="I108" s="571">
        <v>1116</v>
      </c>
      <c r="J108" s="571">
        <v>300</v>
      </c>
      <c r="K108" s="571">
        <v>155</v>
      </c>
      <c r="L108" s="571">
        <v>14</v>
      </c>
      <c r="M108" s="571">
        <v>6</v>
      </c>
      <c r="N108" s="571">
        <v>4</v>
      </c>
      <c r="O108" s="361">
        <f t="shared" ref="O108:O141" si="66">SUM(H108:N108)</f>
        <v>2429</v>
      </c>
      <c r="P108" s="361"/>
      <c r="Q108" s="571">
        <v>252</v>
      </c>
      <c r="R108" s="571">
        <v>337</v>
      </c>
      <c r="S108" s="571">
        <v>102</v>
      </c>
      <c r="T108" s="571">
        <v>46</v>
      </c>
      <c r="U108" s="571">
        <v>6</v>
      </c>
      <c r="V108" s="571">
        <v>1</v>
      </c>
      <c r="W108" s="571">
        <v>3</v>
      </c>
      <c r="X108" s="587">
        <f t="shared" si="64"/>
        <v>747</v>
      </c>
      <c r="AB108" s="491"/>
      <c r="AC108" s="491"/>
      <c r="AD108" s="491"/>
      <c r="AE108" s="491"/>
      <c r="AF108" s="491"/>
      <c r="AG108" s="491"/>
      <c r="AH108" s="491"/>
      <c r="AI108" s="491"/>
      <c r="AJ108" s="491"/>
      <c r="AK108" s="491"/>
      <c r="AL108" s="491"/>
      <c r="AM108" s="491"/>
      <c r="AN108" s="491"/>
      <c r="AO108" s="491"/>
      <c r="AP108" s="491"/>
    </row>
    <row r="109" spans="1:42" s="104" customFormat="1" ht="11.1" customHeight="1">
      <c r="A109" s="396"/>
      <c r="B109" s="374"/>
      <c r="C109" s="374"/>
      <c r="D109" s="374"/>
      <c r="E109" s="2212"/>
      <c r="F109" s="504" t="s">
        <v>263</v>
      </c>
      <c r="G109" s="89"/>
      <c r="H109" s="588">
        <f>SUM(H110)</f>
        <v>326</v>
      </c>
      <c r="I109" s="588">
        <f t="shared" ref="I109:W109" si="67">SUM(I110)</f>
        <v>386</v>
      </c>
      <c r="J109" s="588">
        <f t="shared" si="67"/>
        <v>91</v>
      </c>
      <c r="K109" s="588">
        <f t="shared" si="67"/>
        <v>40</v>
      </c>
      <c r="L109" s="588">
        <f t="shared" si="67"/>
        <v>1</v>
      </c>
      <c r="M109" s="588">
        <f t="shared" si="67"/>
        <v>1</v>
      </c>
      <c r="N109" s="588">
        <f t="shared" si="67"/>
        <v>1</v>
      </c>
      <c r="O109" s="369">
        <f>SUM(H109:N109)</f>
        <v>846</v>
      </c>
      <c r="P109" s="588"/>
      <c r="Q109" s="588">
        <f t="shared" si="67"/>
        <v>83</v>
      </c>
      <c r="R109" s="588">
        <f t="shared" si="67"/>
        <v>107</v>
      </c>
      <c r="S109" s="588">
        <f t="shared" si="67"/>
        <v>23</v>
      </c>
      <c r="T109" s="588">
        <f t="shared" si="67"/>
        <v>7</v>
      </c>
      <c r="U109" s="588">
        <f t="shared" si="67"/>
        <v>1</v>
      </c>
      <c r="V109" s="588">
        <f t="shared" si="67"/>
        <v>0</v>
      </c>
      <c r="W109" s="588">
        <f t="shared" si="67"/>
        <v>0</v>
      </c>
      <c r="X109" s="586">
        <f>SUM(Q109:W109)</f>
        <v>221</v>
      </c>
      <c r="AB109" s="491"/>
      <c r="AC109" s="491"/>
      <c r="AD109" s="491"/>
      <c r="AE109" s="491"/>
      <c r="AF109" s="491"/>
      <c r="AG109" s="491"/>
      <c r="AH109" s="491"/>
      <c r="AI109" s="491"/>
      <c r="AJ109" s="491"/>
      <c r="AK109" s="491"/>
      <c r="AL109" s="491"/>
      <c r="AM109" s="491"/>
      <c r="AN109" s="491"/>
      <c r="AO109" s="491"/>
      <c r="AP109" s="491"/>
    </row>
    <row r="110" spans="1:42" s="104" customFormat="1" ht="11.1" customHeight="1">
      <c r="A110" s="396">
        <v>6</v>
      </c>
      <c r="B110" s="374">
        <v>2</v>
      </c>
      <c r="C110" s="374">
        <v>10</v>
      </c>
      <c r="D110" s="374"/>
      <c r="E110" s="2212"/>
      <c r="F110" s="540"/>
      <c r="G110" s="89" t="s">
        <v>241</v>
      </c>
      <c r="H110" s="571">
        <v>326</v>
      </c>
      <c r="I110" s="571">
        <v>386</v>
      </c>
      <c r="J110" s="571">
        <v>91</v>
      </c>
      <c r="K110" s="571">
        <v>40</v>
      </c>
      <c r="L110" s="571">
        <v>1</v>
      </c>
      <c r="M110" s="571">
        <v>1</v>
      </c>
      <c r="N110" s="571">
        <v>1</v>
      </c>
      <c r="O110" s="361">
        <f>SUM(H110:N110)</f>
        <v>846</v>
      </c>
      <c r="P110" s="361"/>
      <c r="Q110" s="571">
        <v>83</v>
      </c>
      <c r="R110" s="571">
        <v>107</v>
      </c>
      <c r="S110" s="571">
        <v>23</v>
      </c>
      <c r="T110" s="571">
        <v>7</v>
      </c>
      <c r="U110" s="571">
        <v>1</v>
      </c>
      <c r="V110" s="571">
        <v>0</v>
      </c>
      <c r="W110" s="571">
        <v>0</v>
      </c>
      <c r="X110" s="587">
        <f>SUM(Q110:W110)</f>
        <v>221</v>
      </c>
      <c r="AB110" s="491"/>
      <c r="AC110" s="491"/>
      <c r="AD110" s="491"/>
      <c r="AE110" s="491"/>
      <c r="AF110" s="491"/>
      <c r="AG110" s="491"/>
      <c r="AH110" s="491"/>
      <c r="AI110" s="491"/>
      <c r="AJ110" s="491"/>
      <c r="AK110" s="491"/>
      <c r="AL110" s="491"/>
      <c r="AM110" s="491"/>
      <c r="AN110" s="491"/>
      <c r="AO110" s="491"/>
      <c r="AP110" s="491"/>
    </row>
    <row r="111" spans="1:42" s="104" customFormat="1" ht="12" customHeight="1">
      <c r="A111" s="396"/>
      <c r="B111" s="374"/>
      <c r="C111" s="374"/>
      <c r="D111" s="374"/>
      <c r="E111" s="2212"/>
      <c r="F111" s="504" t="s">
        <v>53</v>
      </c>
      <c r="G111" s="89"/>
      <c r="H111" s="369">
        <f>SUM(H112)</f>
        <v>99</v>
      </c>
      <c r="I111" s="369">
        <f t="shared" ref="I111:N111" si="68">SUM(I112)</f>
        <v>124</v>
      </c>
      <c r="J111" s="369">
        <f t="shared" si="68"/>
        <v>29</v>
      </c>
      <c r="K111" s="369">
        <f t="shared" si="68"/>
        <v>18</v>
      </c>
      <c r="L111" s="369">
        <f t="shared" si="68"/>
        <v>0</v>
      </c>
      <c r="M111" s="369">
        <f t="shared" si="68"/>
        <v>0</v>
      </c>
      <c r="N111" s="369">
        <f t="shared" si="68"/>
        <v>0</v>
      </c>
      <c r="O111" s="369">
        <f t="shared" si="66"/>
        <v>270</v>
      </c>
      <c r="P111" s="369"/>
      <c r="Q111" s="369">
        <f>SUM(Q112)</f>
        <v>45</v>
      </c>
      <c r="R111" s="369">
        <f t="shared" ref="R111:W111" si="69">SUM(R112)</f>
        <v>45</v>
      </c>
      <c r="S111" s="369">
        <f t="shared" si="69"/>
        <v>11</v>
      </c>
      <c r="T111" s="369">
        <f t="shared" si="69"/>
        <v>10</v>
      </c>
      <c r="U111" s="369">
        <f t="shared" si="69"/>
        <v>0</v>
      </c>
      <c r="V111" s="369">
        <f t="shared" si="69"/>
        <v>0</v>
      </c>
      <c r="W111" s="369">
        <f t="shared" si="69"/>
        <v>0</v>
      </c>
      <c r="X111" s="586">
        <f t="shared" si="64"/>
        <v>111</v>
      </c>
      <c r="AB111" s="491"/>
      <c r="AC111" s="491"/>
      <c r="AD111" s="491"/>
      <c r="AE111" s="491"/>
      <c r="AF111" s="491"/>
      <c r="AG111" s="491"/>
      <c r="AH111" s="491"/>
      <c r="AI111" s="491"/>
      <c r="AJ111" s="491"/>
      <c r="AK111" s="491"/>
      <c r="AL111" s="491"/>
      <c r="AM111" s="491"/>
      <c r="AN111" s="491"/>
      <c r="AO111" s="491"/>
      <c r="AP111" s="491"/>
    </row>
    <row r="112" spans="1:42" s="104" customFormat="1" ht="11.1" customHeight="1">
      <c r="A112" s="396">
        <v>6</v>
      </c>
      <c r="B112" s="374">
        <v>2</v>
      </c>
      <c r="C112" s="374">
        <v>10</v>
      </c>
      <c r="D112" s="374"/>
      <c r="E112" s="2212"/>
      <c r="F112" s="289"/>
      <c r="G112" s="89" t="s">
        <v>239</v>
      </c>
      <c r="H112" s="571">
        <v>99</v>
      </c>
      <c r="I112" s="571">
        <v>124</v>
      </c>
      <c r="J112" s="571">
        <v>29</v>
      </c>
      <c r="K112" s="571">
        <v>18</v>
      </c>
      <c r="L112" s="571">
        <v>0</v>
      </c>
      <c r="M112" s="571">
        <v>0</v>
      </c>
      <c r="N112" s="571">
        <v>0</v>
      </c>
      <c r="O112" s="361">
        <f t="shared" si="66"/>
        <v>270</v>
      </c>
      <c r="P112" s="361"/>
      <c r="Q112" s="571">
        <v>45</v>
      </c>
      <c r="R112" s="571">
        <v>45</v>
      </c>
      <c r="S112" s="571">
        <v>11</v>
      </c>
      <c r="T112" s="571">
        <v>10</v>
      </c>
      <c r="U112" s="571">
        <v>0</v>
      </c>
      <c r="V112" s="571">
        <v>0</v>
      </c>
      <c r="W112" s="571">
        <v>0</v>
      </c>
      <c r="X112" s="587">
        <f t="shared" si="64"/>
        <v>111</v>
      </c>
      <c r="AB112" s="491"/>
      <c r="AC112" s="491"/>
      <c r="AD112" s="491"/>
      <c r="AE112" s="491"/>
      <c r="AF112" s="491"/>
      <c r="AG112" s="491"/>
      <c r="AH112" s="491"/>
      <c r="AI112" s="491"/>
      <c r="AJ112" s="491"/>
      <c r="AK112" s="491"/>
      <c r="AL112" s="491"/>
      <c r="AM112" s="491"/>
      <c r="AN112" s="491"/>
      <c r="AO112" s="491"/>
      <c r="AP112" s="491"/>
    </row>
    <row r="113" spans="1:42" s="537" customFormat="1" ht="11.1" customHeight="1">
      <c r="A113" s="589"/>
      <c r="B113" s="550"/>
      <c r="C113" s="550"/>
      <c r="D113" s="550"/>
      <c r="E113" s="2212"/>
      <c r="F113" s="504" t="s">
        <v>96</v>
      </c>
      <c r="G113" s="36"/>
      <c r="H113" s="590">
        <f>SUM(H114)</f>
        <v>85</v>
      </c>
      <c r="I113" s="590">
        <f t="shared" ref="I113:N113" si="70">SUM(I114)</f>
        <v>100</v>
      </c>
      <c r="J113" s="590">
        <f t="shared" si="70"/>
        <v>26</v>
      </c>
      <c r="K113" s="590">
        <f t="shared" si="70"/>
        <v>15</v>
      </c>
      <c r="L113" s="590">
        <f t="shared" si="70"/>
        <v>2</v>
      </c>
      <c r="M113" s="590">
        <f t="shared" si="70"/>
        <v>1</v>
      </c>
      <c r="N113" s="590">
        <f t="shared" si="70"/>
        <v>0</v>
      </c>
      <c r="O113" s="369">
        <f t="shared" si="66"/>
        <v>229</v>
      </c>
      <c r="P113" s="369"/>
      <c r="Q113" s="590">
        <f>SUM(Q114)</f>
        <v>38</v>
      </c>
      <c r="R113" s="590">
        <f t="shared" ref="R113:W113" si="71">SUM(R114)</f>
        <v>32</v>
      </c>
      <c r="S113" s="590">
        <f t="shared" si="71"/>
        <v>14</v>
      </c>
      <c r="T113" s="590">
        <f t="shared" si="71"/>
        <v>6</v>
      </c>
      <c r="U113" s="590">
        <f t="shared" si="71"/>
        <v>0</v>
      </c>
      <c r="V113" s="590">
        <f t="shared" si="71"/>
        <v>0</v>
      </c>
      <c r="W113" s="590">
        <f t="shared" si="71"/>
        <v>0</v>
      </c>
      <c r="X113" s="586">
        <f t="shared" si="64"/>
        <v>90</v>
      </c>
      <c r="AB113" s="538"/>
      <c r="AC113" s="538"/>
      <c r="AD113" s="538"/>
      <c r="AE113" s="538"/>
      <c r="AF113" s="538"/>
      <c r="AG113" s="538"/>
      <c r="AH113" s="538"/>
      <c r="AI113" s="538"/>
      <c r="AJ113" s="538"/>
      <c r="AK113" s="538"/>
      <c r="AL113" s="538"/>
      <c r="AM113" s="538"/>
      <c r="AN113" s="538"/>
      <c r="AO113" s="538"/>
      <c r="AP113" s="538"/>
    </row>
    <row r="114" spans="1:42" s="104" customFormat="1" ht="11.1" customHeight="1">
      <c r="A114" s="396">
        <v>6</v>
      </c>
      <c r="B114" s="374">
        <v>2</v>
      </c>
      <c r="C114" s="374">
        <v>6</v>
      </c>
      <c r="D114" s="374"/>
      <c r="E114" s="2212"/>
      <c r="F114" s="289"/>
      <c r="G114" s="89" t="s">
        <v>264</v>
      </c>
      <c r="H114" s="571">
        <v>85</v>
      </c>
      <c r="I114" s="571">
        <v>100</v>
      </c>
      <c r="J114" s="571">
        <v>26</v>
      </c>
      <c r="K114" s="571">
        <v>15</v>
      </c>
      <c r="L114" s="571">
        <v>2</v>
      </c>
      <c r="M114" s="571">
        <v>1</v>
      </c>
      <c r="N114" s="571">
        <v>0</v>
      </c>
      <c r="O114" s="361">
        <f t="shared" si="66"/>
        <v>229</v>
      </c>
      <c r="P114" s="284"/>
      <c r="Q114" s="571">
        <v>38</v>
      </c>
      <c r="R114" s="571">
        <v>32</v>
      </c>
      <c r="S114" s="571">
        <v>14</v>
      </c>
      <c r="T114" s="571">
        <v>6</v>
      </c>
      <c r="U114" s="571">
        <v>0</v>
      </c>
      <c r="V114" s="571">
        <v>0</v>
      </c>
      <c r="W114" s="571">
        <v>0</v>
      </c>
      <c r="X114" s="587">
        <f t="shared" si="64"/>
        <v>90</v>
      </c>
      <c r="AB114" s="491"/>
      <c r="AC114" s="491"/>
      <c r="AD114" s="491"/>
      <c r="AE114" s="491"/>
      <c r="AF114" s="491"/>
      <c r="AG114" s="491"/>
      <c r="AH114" s="491"/>
      <c r="AI114" s="491"/>
      <c r="AJ114" s="491"/>
      <c r="AK114" s="491"/>
      <c r="AL114" s="491"/>
      <c r="AM114" s="491"/>
      <c r="AN114" s="491"/>
      <c r="AO114" s="491"/>
      <c r="AP114" s="491"/>
    </row>
    <row r="115" spans="1:42" s="104" customFormat="1" ht="12" customHeight="1">
      <c r="A115" s="396"/>
      <c r="B115" s="396"/>
      <c r="C115" s="396"/>
      <c r="D115" s="396"/>
      <c r="E115" s="2212"/>
      <c r="F115" s="504" t="s">
        <v>56</v>
      </c>
      <c r="G115" s="89"/>
      <c r="H115" s="591">
        <f>SUM(H116)</f>
        <v>0</v>
      </c>
      <c r="I115" s="591">
        <f t="shared" ref="I115:N115" si="72">SUM(I116)</f>
        <v>0</v>
      </c>
      <c r="J115" s="591">
        <f t="shared" si="72"/>
        <v>0</v>
      </c>
      <c r="K115" s="591">
        <f t="shared" si="72"/>
        <v>0</v>
      </c>
      <c r="L115" s="591">
        <f t="shared" si="72"/>
        <v>0</v>
      </c>
      <c r="M115" s="591">
        <f t="shared" si="72"/>
        <v>0</v>
      </c>
      <c r="N115" s="591">
        <f t="shared" si="72"/>
        <v>0</v>
      </c>
      <c r="O115" s="369">
        <f t="shared" si="66"/>
        <v>0</v>
      </c>
      <c r="P115" s="588"/>
      <c r="Q115" s="588">
        <f t="shared" ref="Q115:W115" si="73">SUM(Q116)</f>
        <v>0</v>
      </c>
      <c r="R115" s="588">
        <f t="shared" si="73"/>
        <v>0</v>
      </c>
      <c r="S115" s="588">
        <f t="shared" si="73"/>
        <v>0</v>
      </c>
      <c r="T115" s="588">
        <f t="shared" si="73"/>
        <v>0</v>
      </c>
      <c r="U115" s="588">
        <f t="shared" si="73"/>
        <v>0</v>
      </c>
      <c r="V115" s="588">
        <f t="shared" si="73"/>
        <v>0</v>
      </c>
      <c r="W115" s="588">
        <f t="shared" si="73"/>
        <v>0</v>
      </c>
      <c r="X115" s="586">
        <f t="shared" si="64"/>
        <v>0</v>
      </c>
      <c r="AB115" s="491"/>
      <c r="AC115" s="491"/>
      <c r="AD115" s="491"/>
      <c r="AE115" s="491"/>
      <c r="AF115" s="491"/>
      <c r="AG115" s="491"/>
      <c r="AH115" s="491"/>
      <c r="AI115" s="491"/>
      <c r="AJ115" s="491"/>
      <c r="AK115" s="491"/>
      <c r="AL115" s="491"/>
      <c r="AM115" s="491"/>
      <c r="AN115" s="491"/>
      <c r="AO115" s="491"/>
      <c r="AP115" s="491"/>
    </row>
    <row r="116" spans="1:42" ht="11.1" customHeight="1">
      <c r="A116" s="396">
        <v>6</v>
      </c>
      <c r="B116" s="396">
        <v>4</v>
      </c>
      <c r="C116" s="396">
        <v>11</v>
      </c>
      <c r="D116" s="396"/>
      <c r="E116" s="2213"/>
      <c r="F116" s="289"/>
      <c r="G116" s="89" t="s">
        <v>242</v>
      </c>
      <c r="H116" s="580">
        <v>0</v>
      </c>
      <c r="I116" s="580">
        <v>0</v>
      </c>
      <c r="J116" s="580">
        <v>0</v>
      </c>
      <c r="K116" s="580">
        <v>0</v>
      </c>
      <c r="L116" s="580">
        <v>0</v>
      </c>
      <c r="M116" s="580">
        <v>0</v>
      </c>
      <c r="N116" s="580">
        <v>0</v>
      </c>
      <c r="O116" s="361">
        <f t="shared" si="66"/>
        <v>0</v>
      </c>
      <c r="P116" s="284"/>
      <c r="Q116" s="580">
        <v>0</v>
      </c>
      <c r="R116" s="580">
        <v>0</v>
      </c>
      <c r="S116" s="580">
        <v>0</v>
      </c>
      <c r="T116" s="580">
        <v>0</v>
      </c>
      <c r="U116" s="580">
        <v>0</v>
      </c>
      <c r="V116" s="580">
        <v>0</v>
      </c>
      <c r="W116" s="580">
        <v>0</v>
      </c>
      <c r="X116" s="587">
        <f t="shared" si="64"/>
        <v>0</v>
      </c>
      <c r="AB116" s="491"/>
      <c r="AC116" s="491"/>
      <c r="AD116" s="491"/>
      <c r="AE116" s="491"/>
      <c r="AF116" s="491"/>
      <c r="AG116" s="491"/>
      <c r="AH116" s="491"/>
      <c r="AI116" s="491"/>
      <c r="AJ116" s="491"/>
      <c r="AK116" s="491"/>
      <c r="AL116" s="491"/>
      <c r="AM116" s="491"/>
      <c r="AN116" s="491"/>
      <c r="AO116" s="491"/>
      <c r="AP116" s="491"/>
    </row>
    <row r="117" spans="1:42" ht="12" customHeight="1">
      <c r="A117" s="396"/>
      <c r="B117" s="396"/>
      <c r="C117" s="396"/>
      <c r="D117" s="396"/>
      <c r="E117" s="2204">
        <v>1407</v>
      </c>
      <c r="F117" s="13" t="s">
        <v>58</v>
      </c>
      <c r="G117" s="123"/>
      <c r="H117" s="592">
        <f>SUM(H118,H123+H125)</f>
        <v>76</v>
      </c>
      <c r="I117" s="592">
        <f t="shared" ref="I117:N117" si="74">SUM(I118,I123+I125)</f>
        <v>91</v>
      </c>
      <c r="J117" s="592">
        <f t="shared" si="74"/>
        <v>26</v>
      </c>
      <c r="K117" s="592">
        <f t="shared" si="74"/>
        <v>28</v>
      </c>
      <c r="L117" s="592">
        <f t="shared" si="74"/>
        <v>2</v>
      </c>
      <c r="M117" s="592">
        <f t="shared" si="74"/>
        <v>0</v>
      </c>
      <c r="N117" s="592">
        <f t="shared" si="74"/>
        <v>0</v>
      </c>
      <c r="O117" s="593">
        <f t="shared" si="66"/>
        <v>223</v>
      </c>
      <c r="P117" s="593"/>
      <c r="Q117" s="592">
        <f>SUM(Q118,Q123+Q125)</f>
        <v>68</v>
      </c>
      <c r="R117" s="592">
        <f t="shared" ref="R117:W117" si="75">SUM(R118,R123+R125)</f>
        <v>80</v>
      </c>
      <c r="S117" s="592">
        <f t="shared" si="75"/>
        <v>22</v>
      </c>
      <c r="T117" s="592">
        <f t="shared" si="75"/>
        <v>22</v>
      </c>
      <c r="U117" s="592">
        <f t="shared" si="75"/>
        <v>2</v>
      </c>
      <c r="V117" s="592">
        <f t="shared" si="75"/>
        <v>0</v>
      </c>
      <c r="W117" s="592">
        <f t="shared" si="75"/>
        <v>0</v>
      </c>
      <c r="X117" s="594">
        <f>SUM(Q117:W117)</f>
        <v>194</v>
      </c>
      <c r="AB117" s="491"/>
      <c r="AC117" s="491"/>
      <c r="AD117" s="491"/>
      <c r="AE117" s="491"/>
      <c r="AF117" s="491"/>
      <c r="AG117" s="491"/>
      <c r="AH117" s="491"/>
      <c r="AI117" s="491"/>
      <c r="AJ117" s="491"/>
      <c r="AK117" s="491"/>
      <c r="AL117" s="491"/>
      <c r="AM117" s="491"/>
      <c r="AN117" s="491"/>
      <c r="AO117" s="491"/>
      <c r="AP117" s="491"/>
    </row>
    <row r="118" spans="1:42" ht="12" customHeight="1">
      <c r="A118" s="396"/>
      <c r="B118" s="396"/>
      <c r="C118" s="396"/>
      <c r="D118" s="396"/>
      <c r="E118" s="2205"/>
      <c r="F118" s="504" t="s">
        <v>59</v>
      </c>
      <c r="G118" s="36"/>
      <c r="H118" s="591">
        <f>SUM(H119:H122)</f>
        <v>53</v>
      </c>
      <c r="I118" s="591">
        <f t="shared" ref="I118:N118" si="76">SUM(I119:I122)</f>
        <v>57</v>
      </c>
      <c r="J118" s="591">
        <f t="shared" si="76"/>
        <v>16</v>
      </c>
      <c r="K118" s="591">
        <f t="shared" si="76"/>
        <v>21</v>
      </c>
      <c r="L118" s="591">
        <f t="shared" si="76"/>
        <v>1</v>
      </c>
      <c r="M118" s="591">
        <f t="shared" si="76"/>
        <v>0</v>
      </c>
      <c r="N118" s="591">
        <f t="shared" si="76"/>
        <v>0</v>
      </c>
      <c r="O118" s="588">
        <f t="shared" si="66"/>
        <v>148</v>
      </c>
      <c r="P118" s="588"/>
      <c r="Q118" s="591">
        <f>SUM(Q119:Q122)</f>
        <v>45</v>
      </c>
      <c r="R118" s="591">
        <f t="shared" ref="R118:W118" si="77">SUM(R119:R122)</f>
        <v>46</v>
      </c>
      <c r="S118" s="591">
        <f t="shared" si="77"/>
        <v>13</v>
      </c>
      <c r="T118" s="591">
        <f t="shared" si="77"/>
        <v>16</v>
      </c>
      <c r="U118" s="591">
        <f t="shared" si="77"/>
        <v>1</v>
      </c>
      <c r="V118" s="591">
        <f t="shared" si="77"/>
        <v>0</v>
      </c>
      <c r="W118" s="591">
        <f t="shared" si="77"/>
        <v>0</v>
      </c>
      <c r="X118" s="595">
        <f>SUM(Q118:W118)</f>
        <v>121</v>
      </c>
      <c r="AB118" s="491"/>
      <c r="AC118" s="491"/>
      <c r="AD118" s="491"/>
      <c r="AE118" s="491"/>
      <c r="AF118" s="491"/>
      <c r="AG118" s="491"/>
      <c r="AH118" s="491"/>
      <c r="AI118" s="491"/>
      <c r="AJ118" s="491"/>
      <c r="AK118" s="491"/>
      <c r="AL118" s="491"/>
      <c r="AM118" s="491"/>
      <c r="AN118" s="491"/>
      <c r="AO118" s="491"/>
      <c r="AP118" s="491"/>
    </row>
    <row r="119" spans="1:42" ht="11.1" customHeight="1">
      <c r="A119" s="396">
        <v>7</v>
      </c>
      <c r="B119" s="396">
        <v>3</v>
      </c>
      <c r="C119" s="396">
        <v>11</v>
      </c>
      <c r="D119" s="396"/>
      <c r="E119" s="2205"/>
      <c r="F119" s="287"/>
      <c r="G119" s="89" t="s">
        <v>243</v>
      </c>
      <c r="H119" s="571">
        <v>23</v>
      </c>
      <c r="I119" s="571">
        <v>16</v>
      </c>
      <c r="J119" s="571">
        <v>6</v>
      </c>
      <c r="K119" s="571">
        <v>6</v>
      </c>
      <c r="L119" s="571">
        <v>1</v>
      </c>
      <c r="M119" s="571">
        <v>0</v>
      </c>
      <c r="N119" s="571">
        <v>0</v>
      </c>
      <c r="O119" s="284">
        <f t="shared" si="66"/>
        <v>52</v>
      </c>
      <c r="P119" s="284"/>
      <c r="Q119" s="571">
        <v>18</v>
      </c>
      <c r="R119" s="571">
        <v>11</v>
      </c>
      <c r="S119" s="571">
        <v>5</v>
      </c>
      <c r="T119" s="571">
        <v>5</v>
      </c>
      <c r="U119" s="571">
        <v>1</v>
      </c>
      <c r="V119" s="571">
        <v>0</v>
      </c>
      <c r="W119" s="571">
        <v>0</v>
      </c>
      <c r="X119" s="596">
        <f>SUM(Q119:W119)</f>
        <v>40</v>
      </c>
      <c r="AB119" s="491"/>
      <c r="AC119" s="491"/>
      <c r="AD119" s="491"/>
      <c r="AE119" s="491"/>
      <c r="AF119" s="491"/>
      <c r="AG119" s="491"/>
      <c r="AH119" s="491"/>
      <c r="AI119" s="491"/>
      <c r="AJ119" s="491"/>
      <c r="AK119" s="491"/>
      <c r="AL119" s="491"/>
      <c r="AM119" s="491"/>
      <c r="AN119" s="491"/>
      <c r="AO119" s="491"/>
      <c r="AP119" s="491"/>
    </row>
    <row r="120" spans="1:42" ht="11.1" customHeight="1">
      <c r="A120" s="396">
        <v>7</v>
      </c>
      <c r="B120" s="396">
        <v>3</v>
      </c>
      <c r="C120" s="396">
        <v>11</v>
      </c>
      <c r="D120" s="396"/>
      <c r="E120" s="2205"/>
      <c r="F120" s="287"/>
      <c r="G120" s="89" t="s">
        <v>244</v>
      </c>
      <c r="H120" s="571">
        <v>14</v>
      </c>
      <c r="I120" s="571">
        <v>24</v>
      </c>
      <c r="J120" s="571">
        <v>4</v>
      </c>
      <c r="K120" s="571">
        <v>5</v>
      </c>
      <c r="L120" s="571">
        <v>0</v>
      </c>
      <c r="M120" s="571">
        <v>0</v>
      </c>
      <c r="N120" s="571">
        <v>0</v>
      </c>
      <c r="O120" s="284">
        <f t="shared" si="66"/>
        <v>47</v>
      </c>
      <c r="P120" s="284"/>
      <c r="Q120" s="571">
        <v>11</v>
      </c>
      <c r="R120" s="571">
        <v>18</v>
      </c>
      <c r="S120" s="571">
        <v>3</v>
      </c>
      <c r="T120" s="571">
        <v>3</v>
      </c>
      <c r="U120" s="571">
        <v>0</v>
      </c>
      <c r="V120" s="571">
        <v>0</v>
      </c>
      <c r="W120" s="571">
        <v>0</v>
      </c>
      <c r="X120" s="596">
        <f t="shared" ref="X120:X126" si="78">SUM(Q120:W120)</f>
        <v>35</v>
      </c>
      <c r="AB120" s="491"/>
      <c r="AC120" s="491"/>
      <c r="AD120" s="491"/>
      <c r="AE120" s="491"/>
      <c r="AF120" s="491"/>
      <c r="AG120" s="491"/>
      <c r="AH120" s="491"/>
      <c r="AI120" s="491"/>
      <c r="AJ120" s="491"/>
      <c r="AK120" s="491"/>
      <c r="AL120" s="491"/>
      <c r="AM120" s="491"/>
      <c r="AN120" s="491"/>
      <c r="AO120" s="491"/>
      <c r="AP120" s="491"/>
    </row>
    <row r="121" spans="1:42" ht="11.1" customHeight="1">
      <c r="A121" s="396">
        <v>7</v>
      </c>
      <c r="B121" s="396">
        <v>3</v>
      </c>
      <c r="C121" s="396">
        <v>11</v>
      </c>
      <c r="D121" s="396"/>
      <c r="E121" s="2205"/>
      <c r="F121" s="287"/>
      <c r="G121" s="89" t="s">
        <v>245</v>
      </c>
      <c r="H121" s="571">
        <v>5</v>
      </c>
      <c r="I121" s="571">
        <v>8</v>
      </c>
      <c r="J121" s="571">
        <v>1</v>
      </c>
      <c r="K121" s="571">
        <v>8</v>
      </c>
      <c r="L121" s="571">
        <v>0</v>
      </c>
      <c r="M121" s="571">
        <v>0</v>
      </c>
      <c r="N121" s="571">
        <v>0</v>
      </c>
      <c r="O121" s="284">
        <f t="shared" si="66"/>
        <v>22</v>
      </c>
      <c r="P121" s="284"/>
      <c r="Q121" s="571">
        <v>5</v>
      </c>
      <c r="R121" s="571">
        <v>8</v>
      </c>
      <c r="S121" s="571">
        <v>0</v>
      </c>
      <c r="T121" s="571">
        <v>7</v>
      </c>
      <c r="U121" s="571">
        <v>0</v>
      </c>
      <c r="V121" s="571">
        <v>0</v>
      </c>
      <c r="W121" s="571">
        <v>0</v>
      </c>
      <c r="X121" s="596">
        <f t="shared" si="78"/>
        <v>20</v>
      </c>
      <c r="AB121" s="491"/>
      <c r="AC121" s="491"/>
      <c r="AD121" s="491"/>
      <c r="AE121" s="491"/>
      <c r="AF121" s="491"/>
      <c r="AG121" s="491"/>
      <c r="AH121" s="491"/>
      <c r="AI121" s="491"/>
      <c r="AJ121" s="491"/>
      <c r="AK121" s="491"/>
      <c r="AL121" s="491"/>
      <c r="AM121" s="491"/>
      <c r="AN121" s="491"/>
      <c r="AO121" s="491"/>
      <c r="AP121" s="491"/>
    </row>
    <row r="122" spans="1:42" ht="11.1" customHeight="1">
      <c r="A122" s="396">
        <v>7</v>
      </c>
      <c r="B122" s="396">
        <v>3</v>
      </c>
      <c r="C122" s="396">
        <v>11</v>
      </c>
      <c r="D122" s="396"/>
      <c r="E122" s="2205"/>
      <c r="F122" s="289"/>
      <c r="G122" s="89" t="s">
        <v>246</v>
      </c>
      <c r="H122" s="580">
        <v>11</v>
      </c>
      <c r="I122" s="580">
        <v>9</v>
      </c>
      <c r="J122" s="580">
        <v>5</v>
      </c>
      <c r="K122" s="580">
        <v>2</v>
      </c>
      <c r="L122" s="580">
        <v>0</v>
      </c>
      <c r="M122" s="580">
        <v>0</v>
      </c>
      <c r="N122" s="580">
        <v>0</v>
      </c>
      <c r="O122" s="284">
        <f t="shared" si="66"/>
        <v>27</v>
      </c>
      <c r="P122" s="284"/>
      <c r="Q122" s="580">
        <v>11</v>
      </c>
      <c r="R122" s="580">
        <v>9</v>
      </c>
      <c r="S122" s="580">
        <v>5</v>
      </c>
      <c r="T122" s="580">
        <v>1</v>
      </c>
      <c r="U122" s="580">
        <v>0</v>
      </c>
      <c r="V122" s="580">
        <v>0</v>
      </c>
      <c r="W122" s="580">
        <v>0</v>
      </c>
      <c r="X122" s="596">
        <f t="shared" si="78"/>
        <v>26</v>
      </c>
      <c r="AB122" s="491"/>
      <c r="AC122" s="491"/>
      <c r="AD122" s="491"/>
      <c r="AE122" s="491"/>
      <c r="AF122" s="491"/>
      <c r="AG122" s="491"/>
      <c r="AH122" s="491"/>
      <c r="AI122" s="491"/>
      <c r="AJ122" s="491"/>
      <c r="AK122" s="491"/>
      <c r="AL122" s="491"/>
      <c r="AM122" s="491"/>
      <c r="AN122" s="491"/>
      <c r="AO122" s="491"/>
      <c r="AP122" s="491"/>
    </row>
    <row r="123" spans="1:42" ht="12" customHeight="1">
      <c r="E123" s="2205"/>
      <c r="F123" s="504" t="s">
        <v>60</v>
      </c>
      <c r="G123" s="89"/>
      <c r="H123" s="588">
        <f>SUM(H124)</f>
        <v>16</v>
      </c>
      <c r="I123" s="588">
        <f t="shared" ref="I123:N123" si="79">SUM(I124)</f>
        <v>25</v>
      </c>
      <c r="J123" s="588">
        <f t="shared" si="79"/>
        <v>8</v>
      </c>
      <c r="K123" s="588">
        <f t="shared" si="79"/>
        <v>3</v>
      </c>
      <c r="L123" s="588">
        <f t="shared" si="79"/>
        <v>0</v>
      </c>
      <c r="M123" s="588">
        <f t="shared" si="79"/>
        <v>0</v>
      </c>
      <c r="N123" s="588">
        <f t="shared" si="79"/>
        <v>0</v>
      </c>
      <c r="O123" s="588">
        <f t="shared" si="66"/>
        <v>52</v>
      </c>
      <c r="P123" s="588"/>
      <c r="Q123" s="588">
        <f>SUM(Q124)</f>
        <v>16</v>
      </c>
      <c r="R123" s="588">
        <f t="shared" ref="R123:W123" si="80">SUM(R124)</f>
        <v>25</v>
      </c>
      <c r="S123" s="588">
        <f t="shared" si="80"/>
        <v>7</v>
      </c>
      <c r="T123" s="588">
        <f t="shared" si="80"/>
        <v>2</v>
      </c>
      <c r="U123" s="588">
        <f t="shared" si="80"/>
        <v>0</v>
      </c>
      <c r="V123" s="588">
        <f t="shared" si="80"/>
        <v>0</v>
      </c>
      <c r="W123" s="588">
        <f t="shared" si="80"/>
        <v>0</v>
      </c>
      <c r="X123" s="595">
        <f t="shared" si="78"/>
        <v>50</v>
      </c>
      <c r="AB123" s="491"/>
      <c r="AC123" s="491"/>
      <c r="AD123" s="491"/>
      <c r="AE123" s="491"/>
      <c r="AF123" s="491"/>
      <c r="AG123" s="491"/>
      <c r="AH123" s="491"/>
      <c r="AI123" s="491"/>
      <c r="AJ123" s="491"/>
      <c r="AK123" s="491"/>
      <c r="AL123" s="491"/>
      <c r="AM123" s="491"/>
      <c r="AN123" s="491"/>
      <c r="AO123" s="491"/>
      <c r="AP123" s="491"/>
    </row>
    <row r="124" spans="1:42" ht="11.1" customHeight="1">
      <c r="A124" s="374">
        <v>7</v>
      </c>
      <c r="B124" s="374">
        <v>6</v>
      </c>
      <c r="C124" s="374">
        <v>10</v>
      </c>
      <c r="E124" s="2205"/>
      <c r="F124" s="509"/>
      <c r="G124" s="89" t="s">
        <v>247</v>
      </c>
      <c r="H124" s="571">
        <v>16</v>
      </c>
      <c r="I124" s="571">
        <v>25</v>
      </c>
      <c r="J124" s="571">
        <v>8</v>
      </c>
      <c r="K124" s="571">
        <v>3</v>
      </c>
      <c r="L124" s="571">
        <v>0</v>
      </c>
      <c r="M124" s="571">
        <v>0</v>
      </c>
      <c r="N124" s="571">
        <v>0</v>
      </c>
      <c r="O124" s="284">
        <f t="shared" si="66"/>
        <v>52</v>
      </c>
      <c r="P124" s="284"/>
      <c r="Q124" s="571">
        <v>16</v>
      </c>
      <c r="R124" s="571">
        <v>25</v>
      </c>
      <c r="S124" s="571">
        <v>7</v>
      </c>
      <c r="T124" s="571">
        <v>2</v>
      </c>
      <c r="U124" s="571">
        <v>0</v>
      </c>
      <c r="V124" s="571">
        <v>0</v>
      </c>
      <c r="W124" s="571">
        <v>0</v>
      </c>
      <c r="X124" s="596">
        <f t="shared" si="78"/>
        <v>50</v>
      </c>
      <c r="AB124" s="491"/>
      <c r="AC124" s="491"/>
      <c r="AD124" s="491"/>
      <c r="AE124" s="491"/>
      <c r="AF124" s="491"/>
      <c r="AG124" s="491"/>
      <c r="AH124" s="491"/>
      <c r="AI124" s="491"/>
      <c r="AJ124" s="491"/>
      <c r="AK124" s="491"/>
      <c r="AL124" s="491"/>
      <c r="AM124" s="491"/>
      <c r="AN124" s="491"/>
      <c r="AO124" s="491"/>
      <c r="AP124" s="491"/>
    </row>
    <row r="125" spans="1:42" ht="11.1" customHeight="1">
      <c r="E125" s="2205"/>
      <c r="F125" s="509" t="s">
        <v>84</v>
      </c>
      <c r="G125" s="89"/>
      <c r="H125" s="590">
        <f>SUM(H126)</f>
        <v>7</v>
      </c>
      <c r="I125" s="590">
        <f t="shared" ref="I125:N125" si="81">SUM(I126)</f>
        <v>9</v>
      </c>
      <c r="J125" s="590">
        <f t="shared" si="81"/>
        <v>2</v>
      </c>
      <c r="K125" s="590">
        <f t="shared" si="81"/>
        <v>4</v>
      </c>
      <c r="L125" s="590">
        <f t="shared" si="81"/>
        <v>1</v>
      </c>
      <c r="M125" s="590">
        <f t="shared" si="81"/>
        <v>0</v>
      </c>
      <c r="N125" s="590">
        <f t="shared" si="81"/>
        <v>0</v>
      </c>
      <c r="O125" s="588">
        <f t="shared" si="66"/>
        <v>23</v>
      </c>
      <c r="P125" s="588"/>
      <c r="Q125" s="590">
        <f>SUM(Q126)</f>
        <v>7</v>
      </c>
      <c r="R125" s="590">
        <f t="shared" ref="R125:W125" si="82">SUM(R126)</f>
        <v>9</v>
      </c>
      <c r="S125" s="590">
        <f t="shared" si="82"/>
        <v>2</v>
      </c>
      <c r="T125" s="590">
        <f t="shared" si="82"/>
        <v>4</v>
      </c>
      <c r="U125" s="590">
        <f t="shared" si="82"/>
        <v>1</v>
      </c>
      <c r="V125" s="590">
        <f t="shared" si="82"/>
        <v>0</v>
      </c>
      <c r="W125" s="590">
        <f t="shared" si="82"/>
        <v>0</v>
      </c>
      <c r="X125" s="595">
        <f t="shared" si="78"/>
        <v>23</v>
      </c>
      <c r="AB125" s="491"/>
      <c r="AC125" s="491"/>
      <c r="AD125" s="491"/>
      <c r="AE125" s="491"/>
      <c r="AF125" s="491"/>
      <c r="AG125" s="491"/>
      <c r="AH125" s="491"/>
      <c r="AI125" s="491"/>
      <c r="AJ125" s="491"/>
      <c r="AK125" s="491"/>
      <c r="AL125" s="491"/>
      <c r="AM125" s="491"/>
      <c r="AN125" s="491"/>
      <c r="AO125" s="491"/>
      <c r="AP125" s="491"/>
    </row>
    <row r="126" spans="1:42" ht="11.1" customHeight="1">
      <c r="A126" s="374">
        <v>7</v>
      </c>
      <c r="B126" s="374">
        <v>6</v>
      </c>
      <c r="C126" s="374">
        <v>10</v>
      </c>
      <c r="E126" s="2207"/>
      <c r="F126" s="289"/>
      <c r="G126" s="89" t="s">
        <v>248</v>
      </c>
      <c r="H126" s="571">
        <v>7</v>
      </c>
      <c r="I126" s="571">
        <v>9</v>
      </c>
      <c r="J126" s="571">
        <v>2</v>
      </c>
      <c r="K126" s="571">
        <v>4</v>
      </c>
      <c r="L126" s="571">
        <v>1</v>
      </c>
      <c r="M126" s="571">
        <v>0</v>
      </c>
      <c r="N126" s="571">
        <v>0</v>
      </c>
      <c r="O126" s="284">
        <f t="shared" si="66"/>
        <v>23</v>
      </c>
      <c r="P126" s="284"/>
      <c r="Q126" s="571">
        <v>7</v>
      </c>
      <c r="R126" s="571">
        <v>9</v>
      </c>
      <c r="S126" s="571">
        <v>2</v>
      </c>
      <c r="T126" s="571">
        <v>4</v>
      </c>
      <c r="U126" s="571">
        <v>1</v>
      </c>
      <c r="V126" s="571">
        <v>0</v>
      </c>
      <c r="W126" s="571">
        <v>0</v>
      </c>
      <c r="X126" s="596">
        <f t="shared" si="78"/>
        <v>23</v>
      </c>
      <c r="AB126" s="491"/>
      <c r="AC126" s="491"/>
      <c r="AD126" s="491"/>
      <c r="AE126" s="491"/>
      <c r="AF126" s="491"/>
      <c r="AG126" s="491"/>
      <c r="AH126" s="491"/>
      <c r="AI126" s="491"/>
      <c r="AJ126" s="491"/>
      <c r="AK126" s="491"/>
      <c r="AL126" s="491"/>
      <c r="AM126" s="491"/>
      <c r="AN126" s="491"/>
      <c r="AO126" s="491"/>
      <c r="AP126" s="491"/>
    </row>
    <row r="127" spans="1:42" ht="12" customHeight="1">
      <c r="E127" s="2204">
        <v>1408</v>
      </c>
      <c r="F127" s="13" t="s">
        <v>63</v>
      </c>
      <c r="G127" s="40"/>
      <c r="H127" s="593">
        <f>SUM(H128+H130+H133+H137)</f>
        <v>205</v>
      </c>
      <c r="I127" s="593">
        <f t="shared" ref="I127:N127" si="83">SUM(I128+I130+I133+I137)</f>
        <v>270</v>
      </c>
      <c r="J127" s="593">
        <f t="shared" si="83"/>
        <v>66</v>
      </c>
      <c r="K127" s="593">
        <f t="shared" si="83"/>
        <v>90</v>
      </c>
      <c r="L127" s="593">
        <f t="shared" si="83"/>
        <v>52</v>
      </c>
      <c r="M127" s="593">
        <f t="shared" si="83"/>
        <v>47</v>
      </c>
      <c r="N127" s="593">
        <f t="shared" si="83"/>
        <v>97</v>
      </c>
      <c r="O127" s="593">
        <f t="shared" si="66"/>
        <v>827</v>
      </c>
      <c r="P127" s="593"/>
      <c r="Q127" s="593">
        <f>SUM(Q128+Q130+Q133+Q137)</f>
        <v>99</v>
      </c>
      <c r="R127" s="593">
        <f t="shared" ref="R127:W127" si="84">SUM(R128+R130+R133+R137)</f>
        <v>120</v>
      </c>
      <c r="S127" s="593">
        <f t="shared" si="84"/>
        <v>21</v>
      </c>
      <c r="T127" s="593">
        <f t="shared" si="84"/>
        <v>52</v>
      </c>
      <c r="U127" s="593">
        <f t="shared" si="84"/>
        <v>45</v>
      </c>
      <c r="V127" s="593">
        <f t="shared" si="84"/>
        <v>34</v>
      </c>
      <c r="W127" s="593">
        <f t="shared" si="84"/>
        <v>74</v>
      </c>
      <c r="X127" s="594">
        <f>SUM(Q127:W127)</f>
        <v>445</v>
      </c>
      <c r="AB127" s="491"/>
      <c r="AC127" s="491"/>
      <c r="AD127" s="491"/>
      <c r="AE127" s="491"/>
      <c r="AF127" s="491"/>
      <c r="AG127" s="491"/>
      <c r="AH127" s="491"/>
      <c r="AI127" s="491"/>
      <c r="AJ127" s="491"/>
      <c r="AK127" s="491"/>
      <c r="AL127" s="491"/>
      <c r="AM127" s="491"/>
      <c r="AN127" s="491"/>
      <c r="AO127" s="491"/>
      <c r="AP127" s="491"/>
    </row>
    <row r="128" spans="1:42" ht="12" customHeight="1">
      <c r="E128" s="2205"/>
      <c r="F128" s="552" t="s">
        <v>249</v>
      </c>
      <c r="G128" s="370"/>
      <c r="H128" s="597">
        <f>SUM(H129)</f>
        <v>200</v>
      </c>
      <c r="I128" s="588">
        <f t="shared" ref="I128:N128" si="85">SUM(I129)</f>
        <v>258</v>
      </c>
      <c r="J128" s="588">
        <f t="shared" si="85"/>
        <v>56</v>
      </c>
      <c r="K128" s="588">
        <f t="shared" si="85"/>
        <v>46</v>
      </c>
      <c r="L128" s="588">
        <f t="shared" si="85"/>
        <v>4</v>
      </c>
      <c r="M128" s="588">
        <f t="shared" si="85"/>
        <v>1</v>
      </c>
      <c r="N128" s="588">
        <f t="shared" si="85"/>
        <v>2</v>
      </c>
      <c r="O128" s="598">
        <f t="shared" si="66"/>
        <v>567</v>
      </c>
      <c r="P128" s="588"/>
      <c r="Q128" s="588">
        <f>SUM(Q129)</f>
        <v>97</v>
      </c>
      <c r="R128" s="588">
        <f t="shared" ref="R128:W128" si="86">SUM(R129)</f>
        <v>118</v>
      </c>
      <c r="S128" s="588">
        <f t="shared" si="86"/>
        <v>16</v>
      </c>
      <c r="T128" s="588">
        <f t="shared" si="86"/>
        <v>17</v>
      </c>
      <c r="U128" s="588">
        <f t="shared" si="86"/>
        <v>3</v>
      </c>
      <c r="V128" s="588">
        <f t="shared" si="86"/>
        <v>0</v>
      </c>
      <c r="W128" s="588">
        <f t="shared" si="86"/>
        <v>1</v>
      </c>
      <c r="X128" s="599">
        <f>SUM(Q128:W128)</f>
        <v>252</v>
      </c>
      <c r="AB128" s="491"/>
      <c r="AC128" s="491"/>
      <c r="AD128" s="491"/>
      <c r="AE128" s="491"/>
      <c r="AF128" s="491"/>
      <c r="AG128" s="491"/>
      <c r="AH128" s="491"/>
      <c r="AI128" s="491"/>
      <c r="AJ128" s="491"/>
      <c r="AK128" s="491"/>
      <c r="AL128" s="491"/>
      <c r="AM128" s="491"/>
      <c r="AN128" s="491"/>
      <c r="AO128" s="491"/>
      <c r="AP128" s="491"/>
    </row>
    <row r="129" spans="1:42" ht="10.5" customHeight="1">
      <c r="A129" s="374">
        <v>8</v>
      </c>
      <c r="B129" s="374">
        <v>4</v>
      </c>
      <c r="C129" s="374">
        <v>8</v>
      </c>
      <c r="E129" s="2205"/>
      <c r="F129" s="555"/>
      <c r="G129" s="356" t="s">
        <v>250</v>
      </c>
      <c r="H129" s="570">
        <v>200</v>
      </c>
      <c r="I129" s="571">
        <v>258</v>
      </c>
      <c r="J129" s="571">
        <v>56</v>
      </c>
      <c r="K129" s="571">
        <v>46</v>
      </c>
      <c r="L129" s="571">
        <v>4</v>
      </c>
      <c r="M129" s="571">
        <v>1</v>
      </c>
      <c r="N129" s="571">
        <v>2</v>
      </c>
      <c r="O129" s="284">
        <f t="shared" si="66"/>
        <v>567</v>
      </c>
      <c r="P129" s="588"/>
      <c r="Q129" s="571">
        <v>97</v>
      </c>
      <c r="R129" s="571">
        <v>118</v>
      </c>
      <c r="S129" s="571">
        <v>16</v>
      </c>
      <c r="T129" s="571">
        <v>17</v>
      </c>
      <c r="U129" s="571">
        <v>3</v>
      </c>
      <c r="V129" s="571">
        <v>0</v>
      </c>
      <c r="W129" s="571">
        <v>1</v>
      </c>
      <c r="X129" s="596">
        <f>SUM(Q129:W129)</f>
        <v>252</v>
      </c>
      <c r="AB129" s="491"/>
      <c r="AC129" s="491"/>
      <c r="AD129" s="491"/>
      <c r="AE129" s="491"/>
      <c r="AF129" s="491"/>
      <c r="AG129" s="491"/>
      <c r="AH129" s="491"/>
      <c r="AI129" s="491"/>
      <c r="AJ129" s="491"/>
      <c r="AK129" s="491"/>
      <c r="AL129" s="491"/>
      <c r="AM129" s="491"/>
      <c r="AN129" s="491"/>
      <c r="AO129" s="491"/>
      <c r="AP129" s="491"/>
    </row>
    <row r="130" spans="1:42" ht="12" customHeight="1">
      <c r="E130" s="2205"/>
      <c r="F130" s="552" t="s">
        <v>141</v>
      </c>
      <c r="G130" s="370"/>
      <c r="H130" s="597">
        <f>SUM(H131:H132)</f>
        <v>3</v>
      </c>
      <c r="I130" s="588">
        <f t="shared" ref="I130:N130" si="87">SUM(I131:I132)</f>
        <v>10</v>
      </c>
      <c r="J130" s="588">
        <f t="shared" si="87"/>
        <v>4</v>
      </c>
      <c r="K130" s="588">
        <f t="shared" si="87"/>
        <v>17</v>
      </c>
      <c r="L130" s="588">
        <f t="shared" si="87"/>
        <v>13</v>
      </c>
      <c r="M130" s="588">
        <f t="shared" si="87"/>
        <v>16</v>
      </c>
      <c r="N130" s="588">
        <f t="shared" si="87"/>
        <v>24</v>
      </c>
      <c r="O130" s="588">
        <f t="shared" si="66"/>
        <v>87</v>
      </c>
      <c r="P130" s="588"/>
      <c r="Q130" s="588">
        <f>SUM(Q131:Q132)</f>
        <v>0</v>
      </c>
      <c r="R130" s="588">
        <f t="shared" ref="R130:W130" si="88">SUM(R131:R132)</f>
        <v>0</v>
      </c>
      <c r="S130" s="588">
        <f t="shared" si="88"/>
        <v>0</v>
      </c>
      <c r="T130" s="588">
        <f t="shared" si="88"/>
        <v>8</v>
      </c>
      <c r="U130" s="588">
        <f t="shared" si="88"/>
        <v>8</v>
      </c>
      <c r="V130" s="588">
        <f t="shared" si="88"/>
        <v>6</v>
      </c>
      <c r="W130" s="588">
        <f t="shared" si="88"/>
        <v>8</v>
      </c>
      <c r="X130" s="595">
        <f t="shared" ref="X130:X138" si="89">SUM(Q130:W130)</f>
        <v>30</v>
      </c>
      <c r="AB130" s="491"/>
      <c r="AC130" s="491"/>
      <c r="AD130" s="491"/>
      <c r="AE130" s="491"/>
      <c r="AF130" s="491"/>
      <c r="AG130" s="491"/>
      <c r="AH130" s="491"/>
      <c r="AI130" s="491"/>
      <c r="AJ130" s="491"/>
      <c r="AK130" s="491"/>
      <c r="AL130" s="491"/>
      <c r="AM130" s="491"/>
      <c r="AN130" s="491"/>
      <c r="AO130" s="491"/>
      <c r="AP130" s="491"/>
    </row>
    <row r="131" spans="1:42" ht="10.5" customHeight="1">
      <c r="A131" s="374">
        <v>8</v>
      </c>
      <c r="B131" s="374">
        <v>4</v>
      </c>
      <c r="C131" s="374">
        <v>6</v>
      </c>
      <c r="E131" s="2205"/>
      <c r="F131" s="552"/>
      <c r="G131" s="356" t="s">
        <v>251</v>
      </c>
      <c r="H131" s="600">
        <v>3</v>
      </c>
      <c r="I131" s="580">
        <v>10</v>
      </c>
      <c r="J131" s="580">
        <v>4</v>
      </c>
      <c r="K131" s="580">
        <v>17</v>
      </c>
      <c r="L131" s="580">
        <v>13</v>
      </c>
      <c r="M131" s="580">
        <v>16</v>
      </c>
      <c r="N131" s="580">
        <v>24</v>
      </c>
      <c r="O131" s="284">
        <f>SUM(H131:N131)</f>
        <v>87</v>
      </c>
      <c r="P131" s="588"/>
      <c r="Q131" s="580">
        <v>0</v>
      </c>
      <c r="R131" s="580">
        <v>0</v>
      </c>
      <c r="S131" s="580">
        <v>0</v>
      </c>
      <c r="T131" s="580">
        <v>8</v>
      </c>
      <c r="U131" s="580">
        <v>8</v>
      </c>
      <c r="V131" s="580">
        <v>6</v>
      </c>
      <c r="W131" s="580">
        <v>8</v>
      </c>
      <c r="X131" s="596">
        <f t="shared" si="89"/>
        <v>30</v>
      </c>
      <c r="AB131" s="491"/>
      <c r="AC131" s="491"/>
      <c r="AD131" s="491"/>
      <c r="AE131" s="491"/>
      <c r="AF131" s="491"/>
      <c r="AG131" s="491"/>
      <c r="AH131" s="491"/>
      <c r="AI131" s="491"/>
      <c r="AJ131" s="491"/>
      <c r="AK131" s="491"/>
      <c r="AL131" s="491"/>
      <c r="AM131" s="491"/>
      <c r="AN131" s="491"/>
      <c r="AO131" s="491"/>
      <c r="AP131" s="491"/>
    </row>
    <row r="132" spans="1:42" ht="10.5" customHeight="1">
      <c r="A132" s="374">
        <v>8</v>
      </c>
      <c r="B132" s="374">
        <v>4</v>
      </c>
      <c r="C132" s="374">
        <v>6</v>
      </c>
      <c r="E132" s="2205"/>
      <c r="F132" s="555"/>
      <c r="G132" s="356" t="s">
        <v>265</v>
      </c>
      <c r="H132" s="570">
        <v>0</v>
      </c>
      <c r="I132" s="571">
        <v>0</v>
      </c>
      <c r="J132" s="571">
        <v>0</v>
      </c>
      <c r="K132" s="571">
        <v>0</v>
      </c>
      <c r="L132" s="571">
        <v>0</v>
      </c>
      <c r="M132" s="571">
        <v>0</v>
      </c>
      <c r="N132" s="571">
        <v>0</v>
      </c>
      <c r="O132" s="284">
        <f t="shared" si="66"/>
        <v>0</v>
      </c>
      <c r="P132" s="588"/>
      <c r="Q132" s="571">
        <v>0</v>
      </c>
      <c r="R132" s="571">
        <v>0</v>
      </c>
      <c r="S132" s="571">
        <v>0</v>
      </c>
      <c r="T132" s="571">
        <v>0</v>
      </c>
      <c r="U132" s="571">
        <v>0</v>
      </c>
      <c r="V132" s="571">
        <v>0</v>
      </c>
      <c r="W132" s="571">
        <v>0</v>
      </c>
      <c r="X132" s="596">
        <f t="shared" si="89"/>
        <v>0</v>
      </c>
      <c r="AB132" s="491"/>
      <c r="AC132" s="491"/>
      <c r="AD132" s="491"/>
      <c r="AE132" s="491"/>
      <c r="AF132" s="491"/>
      <c r="AG132" s="491"/>
      <c r="AH132" s="491"/>
      <c r="AI132" s="491"/>
      <c r="AJ132" s="491"/>
      <c r="AK132" s="491"/>
      <c r="AL132" s="491"/>
      <c r="AM132" s="491"/>
      <c r="AN132" s="491"/>
      <c r="AO132" s="491"/>
      <c r="AP132" s="491"/>
    </row>
    <row r="133" spans="1:42" ht="12" customHeight="1">
      <c r="E133" s="2205"/>
      <c r="F133" s="509" t="s">
        <v>66</v>
      </c>
      <c r="G133" s="89"/>
      <c r="H133" s="597">
        <f>SUM(H134:H136)</f>
        <v>1</v>
      </c>
      <c r="I133" s="588">
        <f t="shared" ref="I133:N133" si="90">SUM(I134:I136)</f>
        <v>1</v>
      </c>
      <c r="J133" s="588">
        <f t="shared" si="90"/>
        <v>2</v>
      </c>
      <c r="K133" s="588">
        <f t="shared" si="90"/>
        <v>10</v>
      </c>
      <c r="L133" s="588">
        <f t="shared" si="90"/>
        <v>20</v>
      </c>
      <c r="M133" s="588">
        <f t="shared" si="90"/>
        <v>13</v>
      </c>
      <c r="N133" s="588">
        <f t="shared" si="90"/>
        <v>22</v>
      </c>
      <c r="O133" s="588">
        <f t="shared" si="66"/>
        <v>69</v>
      </c>
      <c r="P133" s="588"/>
      <c r="Q133" s="588">
        <f t="shared" ref="Q133:W133" si="91">SUM(Q134:Q136)</f>
        <v>1</v>
      </c>
      <c r="R133" s="588">
        <f t="shared" si="91"/>
        <v>1</v>
      </c>
      <c r="S133" s="588">
        <f t="shared" si="91"/>
        <v>1</v>
      </c>
      <c r="T133" s="588">
        <f t="shared" si="91"/>
        <v>10</v>
      </c>
      <c r="U133" s="588">
        <f t="shared" si="91"/>
        <v>19</v>
      </c>
      <c r="V133" s="588">
        <f t="shared" si="91"/>
        <v>12</v>
      </c>
      <c r="W133" s="588">
        <f t="shared" si="91"/>
        <v>21</v>
      </c>
      <c r="X133" s="595">
        <f t="shared" si="89"/>
        <v>65</v>
      </c>
      <c r="AB133" s="491"/>
      <c r="AC133" s="491"/>
      <c r="AD133" s="491"/>
      <c r="AE133" s="491"/>
      <c r="AF133" s="491"/>
      <c r="AG133" s="491"/>
      <c r="AH133" s="491"/>
      <c r="AI133" s="491"/>
      <c r="AJ133" s="491"/>
      <c r="AK133" s="491"/>
      <c r="AL133" s="491"/>
      <c r="AM133" s="491"/>
      <c r="AN133" s="491"/>
      <c r="AO133" s="491"/>
      <c r="AP133" s="491"/>
    </row>
    <row r="134" spans="1:42" ht="11.1" customHeight="1">
      <c r="A134" s="374">
        <v>8</v>
      </c>
      <c r="B134" s="374">
        <v>4</v>
      </c>
      <c r="C134" s="374">
        <v>11</v>
      </c>
      <c r="E134" s="2205"/>
      <c r="F134" s="509"/>
      <c r="G134" s="89" t="s">
        <v>253</v>
      </c>
      <c r="H134" s="570">
        <v>1</v>
      </c>
      <c r="I134" s="571">
        <v>0</v>
      </c>
      <c r="J134" s="571">
        <v>1</v>
      </c>
      <c r="K134" s="571">
        <v>5</v>
      </c>
      <c r="L134" s="571">
        <v>3</v>
      </c>
      <c r="M134" s="571">
        <v>3</v>
      </c>
      <c r="N134" s="571">
        <v>4</v>
      </c>
      <c r="O134" s="284">
        <f t="shared" si="66"/>
        <v>17</v>
      </c>
      <c r="P134" s="284"/>
      <c r="Q134" s="571">
        <v>1</v>
      </c>
      <c r="R134" s="571">
        <v>0</v>
      </c>
      <c r="S134" s="571">
        <v>1</v>
      </c>
      <c r="T134" s="571">
        <v>5</v>
      </c>
      <c r="U134" s="571">
        <v>3</v>
      </c>
      <c r="V134" s="571">
        <v>3</v>
      </c>
      <c r="W134" s="571">
        <v>3</v>
      </c>
      <c r="X134" s="596">
        <f t="shared" si="89"/>
        <v>16</v>
      </c>
      <c r="AB134" s="491"/>
      <c r="AC134" s="491"/>
      <c r="AD134" s="491"/>
      <c r="AE134" s="491"/>
      <c r="AF134" s="491"/>
      <c r="AG134" s="491"/>
      <c r="AH134" s="491"/>
      <c r="AI134" s="491"/>
      <c r="AJ134" s="491"/>
      <c r="AK134" s="491"/>
      <c r="AL134" s="491"/>
      <c r="AM134" s="491"/>
      <c r="AN134" s="491"/>
      <c r="AO134" s="491"/>
      <c r="AP134" s="491"/>
    </row>
    <row r="135" spans="1:42" ht="11.1" customHeight="1">
      <c r="A135" s="374">
        <v>8</v>
      </c>
      <c r="B135" s="374">
        <v>3</v>
      </c>
      <c r="C135" s="374">
        <v>11</v>
      </c>
      <c r="E135" s="2205"/>
      <c r="F135" s="509"/>
      <c r="G135" s="89" t="s">
        <v>254</v>
      </c>
      <c r="H135" s="570">
        <v>0</v>
      </c>
      <c r="I135" s="571">
        <v>1</v>
      </c>
      <c r="J135" s="571">
        <v>1</v>
      </c>
      <c r="K135" s="571">
        <v>0</v>
      </c>
      <c r="L135" s="571">
        <v>14</v>
      </c>
      <c r="M135" s="571">
        <v>8</v>
      </c>
      <c r="N135" s="571">
        <v>10</v>
      </c>
      <c r="O135" s="284">
        <f t="shared" si="66"/>
        <v>34</v>
      </c>
      <c r="P135" s="284"/>
      <c r="Q135" s="571">
        <v>0</v>
      </c>
      <c r="R135" s="571">
        <v>1</v>
      </c>
      <c r="S135" s="571">
        <v>0</v>
      </c>
      <c r="T135" s="571">
        <v>0</v>
      </c>
      <c r="U135" s="571">
        <v>13</v>
      </c>
      <c r="V135" s="571">
        <v>7</v>
      </c>
      <c r="W135" s="571">
        <v>10</v>
      </c>
      <c r="X135" s="596">
        <f t="shared" si="89"/>
        <v>31</v>
      </c>
      <c r="AB135" s="491"/>
      <c r="AC135" s="491"/>
      <c r="AD135" s="491"/>
      <c r="AE135" s="491"/>
      <c r="AF135" s="491"/>
      <c r="AG135" s="491"/>
      <c r="AH135" s="491"/>
      <c r="AI135" s="491"/>
      <c r="AJ135" s="491"/>
      <c r="AK135" s="491"/>
      <c r="AL135" s="491"/>
      <c r="AM135" s="491"/>
      <c r="AN135" s="491"/>
      <c r="AO135" s="491"/>
      <c r="AP135" s="491"/>
    </row>
    <row r="136" spans="1:42" ht="11.1" customHeight="1">
      <c r="A136" s="374">
        <v>8</v>
      </c>
      <c r="B136" s="374">
        <v>4</v>
      </c>
      <c r="C136" s="374">
        <v>11</v>
      </c>
      <c r="E136" s="2205"/>
      <c r="F136" s="509"/>
      <c r="G136" s="89" t="s">
        <v>255</v>
      </c>
      <c r="H136" s="570">
        <v>0</v>
      </c>
      <c r="I136" s="571">
        <v>0</v>
      </c>
      <c r="J136" s="571">
        <v>0</v>
      </c>
      <c r="K136" s="571">
        <v>5</v>
      </c>
      <c r="L136" s="571">
        <v>3</v>
      </c>
      <c r="M136" s="571">
        <v>2</v>
      </c>
      <c r="N136" s="571">
        <v>8</v>
      </c>
      <c r="O136" s="284">
        <f t="shared" si="66"/>
        <v>18</v>
      </c>
      <c r="P136" s="284"/>
      <c r="Q136" s="571">
        <v>0</v>
      </c>
      <c r="R136" s="571">
        <v>0</v>
      </c>
      <c r="S136" s="571">
        <v>0</v>
      </c>
      <c r="T136" s="571">
        <v>5</v>
      </c>
      <c r="U136" s="571">
        <v>3</v>
      </c>
      <c r="V136" s="571">
        <v>2</v>
      </c>
      <c r="W136" s="571">
        <v>8</v>
      </c>
      <c r="X136" s="596">
        <f t="shared" si="89"/>
        <v>18</v>
      </c>
      <c r="AB136" s="491"/>
      <c r="AC136" s="491"/>
      <c r="AD136" s="491"/>
      <c r="AE136" s="491"/>
      <c r="AF136" s="491"/>
      <c r="AG136" s="491"/>
      <c r="AH136" s="491"/>
      <c r="AI136" s="491"/>
      <c r="AJ136" s="491"/>
      <c r="AK136" s="491"/>
      <c r="AL136" s="491"/>
      <c r="AM136" s="491"/>
      <c r="AN136" s="491"/>
      <c r="AO136" s="491"/>
      <c r="AP136" s="491"/>
    </row>
    <row r="137" spans="1:42" ht="12" customHeight="1">
      <c r="E137" s="2205"/>
      <c r="F137" s="509" t="s">
        <v>67</v>
      </c>
      <c r="G137" s="36"/>
      <c r="H137" s="597">
        <f>SUM(H138)</f>
        <v>1</v>
      </c>
      <c r="I137" s="588">
        <f t="shared" ref="I137:N137" si="92">SUM(I138)</f>
        <v>1</v>
      </c>
      <c r="J137" s="588">
        <f t="shared" si="92"/>
        <v>4</v>
      </c>
      <c r="K137" s="588">
        <f t="shared" si="92"/>
        <v>17</v>
      </c>
      <c r="L137" s="588">
        <f t="shared" si="92"/>
        <v>15</v>
      </c>
      <c r="M137" s="588">
        <f t="shared" si="92"/>
        <v>17</v>
      </c>
      <c r="N137" s="588">
        <f t="shared" si="92"/>
        <v>49</v>
      </c>
      <c r="O137" s="588">
        <f t="shared" si="66"/>
        <v>104</v>
      </c>
      <c r="P137" s="588"/>
      <c r="Q137" s="588">
        <f t="shared" ref="Q137:W137" si="93">SUM(Q138)</f>
        <v>1</v>
      </c>
      <c r="R137" s="588">
        <f t="shared" si="93"/>
        <v>1</v>
      </c>
      <c r="S137" s="588">
        <f t="shared" si="93"/>
        <v>4</v>
      </c>
      <c r="T137" s="588">
        <f t="shared" si="93"/>
        <v>17</v>
      </c>
      <c r="U137" s="588">
        <f t="shared" si="93"/>
        <v>15</v>
      </c>
      <c r="V137" s="588">
        <f t="shared" si="93"/>
        <v>16</v>
      </c>
      <c r="W137" s="588">
        <f t="shared" si="93"/>
        <v>44</v>
      </c>
      <c r="X137" s="595">
        <f t="shared" si="89"/>
        <v>98</v>
      </c>
      <c r="AB137" s="491"/>
      <c r="AC137" s="491"/>
      <c r="AD137" s="491"/>
      <c r="AE137" s="491"/>
      <c r="AF137" s="491"/>
      <c r="AG137" s="491"/>
      <c r="AH137" s="491"/>
      <c r="AI137" s="491"/>
      <c r="AJ137" s="491"/>
      <c r="AK137" s="491"/>
      <c r="AL137" s="491"/>
      <c r="AM137" s="491"/>
      <c r="AN137" s="491"/>
      <c r="AO137" s="491"/>
      <c r="AP137" s="491"/>
    </row>
    <row r="138" spans="1:42" ht="11.1" customHeight="1">
      <c r="A138" s="374">
        <v>8</v>
      </c>
      <c r="B138" s="374">
        <v>4</v>
      </c>
      <c r="C138" s="374">
        <v>11</v>
      </c>
      <c r="E138" s="2205"/>
      <c r="F138" s="287"/>
      <c r="G138" s="89" t="s">
        <v>256</v>
      </c>
      <c r="H138" s="570">
        <v>1</v>
      </c>
      <c r="I138" s="571">
        <v>1</v>
      </c>
      <c r="J138" s="571">
        <v>4</v>
      </c>
      <c r="K138" s="571">
        <v>17</v>
      </c>
      <c r="L138" s="571">
        <v>15</v>
      </c>
      <c r="M138" s="571">
        <v>17</v>
      </c>
      <c r="N138" s="571">
        <v>49</v>
      </c>
      <c r="O138" s="284">
        <f t="shared" si="66"/>
        <v>104</v>
      </c>
      <c r="P138" s="284"/>
      <c r="Q138" s="571">
        <v>1</v>
      </c>
      <c r="R138" s="571">
        <v>1</v>
      </c>
      <c r="S138" s="571">
        <v>4</v>
      </c>
      <c r="T138" s="571">
        <v>17</v>
      </c>
      <c r="U138" s="571">
        <v>15</v>
      </c>
      <c r="V138" s="571">
        <v>16</v>
      </c>
      <c r="W138" s="571">
        <v>44</v>
      </c>
      <c r="X138" s="596">
        <f t="shared" si="89"/>
        <v>98</v>
      </c>
      <c r="AB138" s="491"/>
      <c r="AC138" s="491"/>
      <c r="AD138" s="491"/>
      <c r="AE138" s="491"/>
      <c r="AF138" s="491"/>
      <c r="AG138" s="491"/>
      <c r="AH138" s="491"/>
      <c r="AI138" s="491"/>
      <c r="AJ138" s="491"/>
      <c r="AK138" s="491"/>
      <c r="AL138" s="491"/>
      <c r="AM138" s="491"/>
      <c r="AN138" s="491"/>
      <c r="AO138" s="491"/>
      <c r="AP138" s="491"/>
    </row>
    <row r="139" spans="1:42" ht="12" customHeight="1">
      <c r="E139" s="2204">
        <v>1624</v>
      </c>
      <c r="F139" s="13" t="s">
        <v>142</v>
      </c>
      <c r="G139" s="123"/>
      <c r="H139" s="601">
        <f>SUM(H140,H142)</f>
        <v>9</v>
      </c>
      <c r="I139" s="601">
        <f t="shared" ref="I139:N139" si="94">SUM(I140,I142)</f>
        <v>9</v>
      </c>
      <c r="J139" s="601">
        <f t="shared" si="94"/>
        <v>5</v>
      </c>
      <c r="K139" s="601">
        <f t="shared" si="94"/>
        <v>4</v>
      </c>
      <c r="L139" s="601">
        <f t="shared" si="94"/>
        <v>1</v>
      </c>
      <c r="M139" s="601">
        <f t="shared" si="94"/>
        <v>0</v>
      </c>
      <c r="N139" s="601">
        <f t="shared" si="94"/>
        <v>0</v>
      </c>
      <c r="O139" s="593">
        <f t="shared" si="66"/>
        <v>28</v>
      </c>
      <c r="P139" s="601"/>
      <c r="Q139" s="601">
        <f>SUM(Q140,Q142)</f>
        <v>6</v>
      </c>
      <c r="R139" s="601">
        <f t="shared" ref="R139:W139" si="95">SUM(R140,R142)</f>
        <v>6</v>
      </c>
      <c r="S139" s="601">
        <f t="shared" si="95"/>
        <v>4</v>
      </c>
      <c r="T139" s="601">
        <f t="shared" si="95"/>
        <v>2</v>
      </c>
      <c r="U139" s="601">
        <f t="shared" si="95"/>
        <v>0</v>
      </c>
      <c r="V139" s="601">
        <f t="shared" si="95"/>
        <v>0</v>
      </c>
      <c r="W139" s="601">
        <f t="shared" si="95"/>
        <v>0</v>
      </c>
      <c r="X139" s="594">
        <f>SUM(Q139:W139)</f>
        <v>18</v>
      </c>
      <c r="AB139" s="491"/>
      <c r="AC139" s="491"/>
      <c r="AD139" s="491"/>
      <c r="AE139" s="491"/>
      <c r="AF139" s="491"/>
      <c r="AG139" s="491"/>
      <c r="AH139" s="491"/>
      <c r="AI139" s="491"/>
      <c r="AJ139" s="491"/>
      <c r="AK139" s="491"/>
      <c r="AL139" s="491"/>
      <c r="AM139" s="491"/>
      <c r="AN139" s="491"/>
      <c r="AO139" s="491"/>
      <c r="AP139" s="491"/>
    </row>
    <row r="140" spans="1:42" ht="12" customHeight="1">
      <c r="E140" s="2205"/>
      <c r="F140" s="558" t="s">
        <v>257</v>
      </c>
      <c r="G140" s="474"/>
      <c r="H140" s="598">
        <f>SUM(H141)</f>
        <v>1</v>
      </c>
      <c r="I140" s="598">
        <f t="shared" ref="I140:N140" si="96">SUM(I141)</f>
        <v>1</v>
      </c>
      <c r="J140" s="598">
        <f t="shared" si="96"/>
        <v>1</v>
      </c>
      <c r="K140" s="598">
        <f t="shared" si="96"/>
        <v>2</v>
      </c>
      <c r="L140" s="598">
        <f t="shared" si="96"/>
        <v>0</v>
      </c>
      <c r="M140" s="598">
        <f t="shared" si="96"/>
        <v>0</v>
      </c>
      <c r="N140" s="598">
        <f t="shared" si="96"/>
        <v>0</v>
      </c>
      <c r="O140" s="598">
        <f t="shared" si="66"/>
        <v>5</v>
      </c>
      <c r="P140" s="598"/>
      <c r="Q140" s="598">
        <f t="shared" ref="Q140:W140" si="97">SUM(Q141)</f>
        <v>0</v>
      </c>
      <c r="R140" s="598">
        <f t="shared" si="97"/>
        <v>0</v>
      </c>
      <c r="S140" s="598">
        <f t="shared" si="97"/>
        <v>0</v>
      </c>
      <c r="T140" s="598">
        <f t="shared" si="97"/>
        <v>0</v>
      </c>
      <c r="U140" s="598">
        <f t="shared" si="97"/>
        <v>0</v>
      </c>
      <c r="V140" s="598">
        <f t="shared" si="97"/>
        <v>0</v>
      </c>
      <c r="W140" s="598">
        <f t="shared" si="97"/>
        <v>0</v>
      </c>
      <c r="X140" s="599">
        <f>SUM(Q140:W140)</f>
        <v>0</v>
      </c>
      <c r="AB140" s="491"/>
      <c r="AC140" s="491"/>
      <c r="AD140" s="491"/>
      <c r="AE140" s="491"/>
      <c r="AF140" s="491"/>
      <c r="AG140" s="491"/>
      <c r="AH140" s="491"/>
      <c r="AI140" s="491"/>
      <c r="AJ140" s="491"/>
      <c r="AK140" s="491"/>
      <c r="AL140" s="491"/>
      <c r="AM140" s="491"/>
      <c r="AN140" s="491"/>
      <c r="AO140" s="491"/>
      <c r="AP140" s="491"/>
    </row>
    <row r="141" spans="1:42" ht="10.5" customHeight="1">
      <c r="A141" s="374">
        <v>9</v>
      </c>
      <c r="B141" s="374">
        <v>4</v>
      </c>
      <c r="C141" s="374">
        <v>8</v>
      </c>
      <c r="E141" s="2205"/>
      <c r="F141" s="555"/>
      <c r="G141" s="89" t="s">
        <v>258</v>
      </c>
      <c r="H141" s="571">
        <v>1</v>
      </c>
      <c r="I141" s="571">
        <v>1</v>
      </c>
      <c r="J141" s="571">
        <v>1</v>
      </c>
      <c r="K141" s="571">
        <v>2</v>
      </c>
      <c r="L141" s="571">
        <v>0</v>
      </c>
      <c r="M141" s="571">
        <v>0</v>
      </c>
      <c r="N141" s="571">
        <v>0</v>
      </c>
      <c r="O141" s="588">
        <f t="shared" si="66"/>
        <v>5</v>
      </c>
      <c r="P141" s="588"/>
      <c r="Q141" s="571">
        <v>0</v>
      </c>
      <c r="R141" s="571">
        <v>0</v>
      </c>
      <c r="S141" s="571">
        <v>0</v>
      </c>
      <c r="T141" s="571">
        <v>0</v>
      </c>
      <c r="U141" s="571">
        <v>0</v>
      </c>
      <c r="V141" s="571">
        <v>0</v>
      </c>
      <c r="W141" s="571">
        <v>0</v>
      </c>
      <c r="X141" s="602">
        <f>SUM(Q141:W141)</f>
        <v>0</v>
      </c>
      <c r="AB141" s="491"/>
      <c r="AC141" s="491"/>
      <c r="AD141" s="491"/>
      <c r="AE141" s="491"/>
      <c r="AF141" s="491"/>
      <c r="AG141" s="491"/>
      <c r="AH141" s="491"/>
      <c r="AI141" s="491"/>
      <c r="AJ141" s="491"/>
      <c r="AK141" s="491"/>
      <c r="AL141" s="491"/>
      <c r="AM141" s="491"/>
      <c r="AN141" s="491"/>
      <c r="AO141" s="491"/>
      <c r="AP141" s="491"/>
    </row>
    <row r="142" spans="1:42" ht="12" customHeight="1">
      <c r="E142" s="2205"/>
      <c r="F142" s="36" t="s">
        <v>71</v>
      </c>
      <c r="G142" s="80"/>
      <c r="H142" s="588">
        <f>SUM(H143)</f>
        <v>8</v>
      </c>
      <c r="I142" s="588">
        <f t="shared" ref="I142:W142" si="98">SUM(I143)</f>
        <v>8</v>
      </c>
      <c r="J142" s="588">
        <f t="shared" si="98"/>
        <v>4</v>
      </c>
      <c r="K142" s="588">
        <f t="shared" si="98"/>
        <v>2</v>
      </c>
      <c r="L142" s="588">
        <f t="shared" si="98"/>
        <v>1</v>
      </c>
      <c r="M142" s="588">
        <f t="shared" si="98"/>
        <v>0</v>
      </c>
      <c r="N142" s="588">
        <f t="shared" si="98"/>
        <v>0</v>
      </c>
      <c r="O142" s="588">
        <f>SUM(H142:N142)</f>
        <v>23</v>
      </c>
      <c r="P142" s="588"/>
      <c r="Q142" s="588">
        <f t="shared" si="98"/>
        <v>6</v>
      </c>
      <c r="R142" s="588">
        <f t="shared" si="98"/>
        <v>6</v>
      </c>
      <c r="S142" s="588">
        <f t="shared" si="98"/>
        <v>4</v>
      </c>
      <c r="T142" s="588">
        <f t="shared" si="98"/>
        <v>2</v>
      </c>
      <c r="U142" s="588">
        <f t="shared" si="98"/>
        <v>0</v>
      </c>
      <c r="V142" s="588">
        <f t="shared" si="98"/>
        <v>0</v>
      </c>
      <c r="W142" s="588">
        <f t="shared" si="98"/>
        <v>0</v>
      </c>
      <c r="X142" s="603">
        <f>SUM(Q142:W142)</f>
        <v>18</v>
      </c>
      <c r="AB142" s="491"/>
      <c r="AC142" s="491"/>
      <c r="AD142" s="491"/>
      <c r="AE142" s="491"/>
      <c r="AF142" s="491"/>
      <c r="AG142" s="491"/>
      <c r="AH142" s="491"/>
      <c r="AI142" s="491"/>
      <c r="AJ142" s="491"/>
      <c r="AK142" s="491"/>
      <c r="AL142" s="491"/>
      <c r="AM142" s="491"/>
      <c r="AN142" s="491"/>
      <c r="AO142" s="491"/>
      <c r="AP142" s="491"/>
    </row>
    <row r="143" spans="1:42" ht="11.1" customHeight="1">
      <c r="A143" s="374">
        <v>9</v>
      </c>
      <c r="B143" s="374">
        <v>5</v>
      </c>
      <c r="C143" s="374">
        <v>11</v>
      </c>
      <c r="E143" s="2207"/>
      <c r="F143" s="294"/>
      <c r="G143" s="89" t="s">
        <v>259</v>
      </c>
      <c r="H143" s="580">
        <v>8</v>
      </c>
      <c r="I143" s="580">
        <v>8</v>
      </c>
      <c r="J143" s="580">
        <v>4</v>
      </c>
      <c r="K143" s="580">
        <v>2</v>
      </c>
      <c r="L143" s="580">
        <v>1</v>
      </c>
      <c r="M143" s="580">
        <v>0</v>
      </c>
      <c r="N143" s="580">
        <v>0</v>
      </c>
      <c r="O143" s="604">
        <f>SUM(H143:N143)</f>
        <v>23</v>
      </c>
      <c r="P143" s="604"/>
      <c r="Q143" s="580">
        <v>6</v>
      </c>
      <c r="R143" s="580">
        <v>6</v>
      </c>
      <c r="S143" s="580">
        <v>4</v>
      </c>
      <c r="T143" s="580">
        <v>2</v>
      </c>
      <c r="U143" s="580">
        <v>0</v>
      </c>
      <c r="V143" s="580">
        <v>0</v>
      </c>
      <c r="W143" s="580">
        <v>0</v>
      </c>
      <c r="X143" s="602">
        <f>SUM(Q143:W143)</f>
        <v>18</v>
      </c>
      <c r="AB143" s="491"/>
      <c r="AC143" s="491"/>
      <c r="AD143" s="491"/>
      <c r="AE143" s="491"/>
      <c r="AF143" s="491"/>
      <c r="AG143" s="491"/>
      <c r="AH143" s="491"/>
      <c r="AI143" s="491"/>
      <c r="AJ143" s="491"/>
      <c r="AK143" s="491"/>
      <c r="AL143" s="491"/>
      <c r="AM143" s="491"/>
      <c r="AN143" s="491"/>
      <c r="AO143" s="491"/>
      <c r="AP143" s="491"/>
    </row>
    <row r="144" spans="1:42" ht="12" customHeight="1">
      <c r="F144" s="2208" t="s">
        <v>8</v>
      </c>
      <c r="G144" s="2209"/>
      <c r="H144" s="493">
        <f t="shared" ref="H144:O144" si="99">SUM(H7+H36+H68+H80+H87+H105+H117+H127+H139)</f>
        <v>3691</v>
      </c>
      <c r="I144" s="493">
        <f t="shared" si="99"/>
        <v>4793</v>
      </c>
      <c r="J144" s="493">
        <f t="shared" si="99"/>
        <v>1281</v>
      </c>
      <c r="K144" s="493">
        <f t="shared" si="99"/>
        <v>984</v>
      </c>
      <c r="L144" s="493">
        <f t="shared" si="99"/>
        <v>185</v>
      </c>
      <c r="M144" s="493">
        <f t="shared" si="99"/>
        <v>101</v>
      </c>
      <c r="N144" s="493">
        <f t="shared" si="99"/>
        <v>183</v>
      </c>
      <c r="O144" s="493">
        <f t="shared" si="99"/>
        <v>11218</v>
      </c>
      <c r="P144" s="493"/>
      <c r="Q144" s="493">
        <f t="shared" ref="Q144:X144" si="100">SUM(Q7+Q36+Q68+Q80+Q87+Q105+Q117+Q127+Q139)</f>
        <v>2303</v>
      </c>
      <c r="R144" s="493">
        <f t="shared" si="100"/>
        <v>2924</v>
      </c>
      <c r="S144" s="493">
        <f t="shared" si="100"/>
        <v>767</v>
      </c>
      <c r="T144" s="493">
        <f t="shared" si="100"/>
        <v>671</v>
      </c>
      <c r="U144" s="493">
        <f t="shared" si="100"/>
        <v>156</v>
      </c>
      <c r="V144" s="493">
        <f t="shared" si="100"/>
        <v>78</v>
      </c>
      <c r="W144" s="493">
        <f t="shared" si="100"/>
        <v>152</v>
      </c>
      <c r="X144" s="494">
        <f t="shared" si="100"/>
        <v>7051</v>
      </c>
      <c r="AB144" s="491"/>
      <c r="AC144" s="491"/>
      <c r="AD144" s="491"/>
      <c r="AE144" s="491"/>
      <c r="AF144" s="491"/>
      <c r="AG144" s="491"/>
      <c r="AH144" s="491"/>
      <c r="AI144" s="491"/>
      <c r="AJ144" s="491"/>
      <c r="AK144" s="491"/>
      <c r="AL144" s="491"/>
      <c r="AM144" s="491"/>
      <c r="AN144" s="491"/>
      <c r="AO144" s="491"/>
      <c r="AP144" s="491"/>
    </row>
    <row r="145" spans="1:42" s="564" customFormat="1" ht="11.25">
      <c r="A145" s="563"/>
      <c r="B145" s="563"/>
      <c r="C145" s="563"/>
      <c r="D145" s="563"/>
      <c r="E145" s="563"/>
      <c r="F145" s="425" t="s">
        <v>260</v>
      </c>
      <c r="H145" s="565"/>
      <c r="I145" s="565"/>
      <c r="J145" s="565"/>
      <c r="K145" s="565"/>
      <c r="L145" s="565"/>
      <c r="M145" s="565"/>
      <c r="N145" s="565"/>
      <c r="O145" s="565"/>
      <c r="P145" s="565"/>
      <c r="Q145" s="565"/>
      <c r="R145" s="565"/>
      <c r="S145" s="565"/>
      <c r="T145" s="565"/>
      <c r="U145" s="565"/>
      <c r="V145" s="565"/>
      <c r="W145" s="565"/>
      <c r="X145" s="565"/>
    </row>
    <row r="146" spans="1:42" ht="11.25" customHeight="1">
      <c r="F146" s="425"/>
      <c r="AB146" s="491"/>
      <c r="AC146" s="491"/>
      <c r="AD146" s="491"/>
      <c r="AE146" s="491"/>
      <c r="AF146" s="491"/>
      <c r="AG146" s="491"/>
      <c r="AH146" s="491"/>
      <c r="AI146" s="491"/>
      <c r="AJ146" s="491"/>
      <c r="AK146" s="491"/>
      <c r="AL146" s="491"/>
      <c r="AM146" s="491"/>
      <c r="AN146" s="491"/>
      <c r="AO146" s="491"/>
      <c r="AP146" s="491"/>
    </row>
    <row r="147" spans="1:42">
      <c r="Y147" s="491"/>
      <c r="Z147" s="491"/>
      <c r="AA147" s="491"/>
      <c r="AB147" s="491"/>
      <c r="AC147" s="491"/>
      <c r="AD147" s="491"/>
      <c r="AE147" s="491"/>
      <c r="AF147" s="491"/>
      <c r="AG147" s="491"/>
      <c r="AH147" s="491"/>
      <c r="AI147" s="491"/>
      <c r="AJ147" s="491"/>
      <c r="AK147" s="491"/>
      <c r="AL147" s="491"/>
      <c r="AM147" s="491"/>
      <c r="AN147" s="491"/>
      <c r="AO147" s="491"/>
      <c r="AP147" s="491"/>
    </row>
    <row r="148" spans="1:42">
      <c r="R148" s="566"/>
      <c r="Y148" s="491"/>
      <c r="Z148" s="491"/>
      <c r="AA148" s="491"/>
      <c r="AB148" s="491"/>
      <c r="AC148" s="491"/>
      <c r="AD148" s="491"/>
      <c r="AE148" s="491"/>
      <c r="AF148" s="491"/>
      <c r="AG148" s="491"/>
      <c r="AH148" s="491"/>
      <c r="AI148" s="491"/>
      <c r="AJ148" s="491"/>
      <c r="AK148" s="491"/>
      <c r="AL148" s="491"/>
      <c r="AM148" s="491"/>
      <c r="AN148" s="491"/>
      <c r="AO148" s="491"/>
      <c r="AP148" s="491"/>
    </row>
    <row r="149" spans="1:42">
      <c r="Y149" s="491"/>
      <c r="Z149" s="491"/>
      <c r="AA149" s="491"/>
      <c r="AB149" s="491"/>
      <c r="AC149" s="491"/>
      <c r="AD149" s="491"/>
      <c r="AE149" s="491"/>
      <c r="AF149" s="491"/>
      <c r="AG149" s="491"/>
      <c r="AH149" s="491"/>
      <c r="AI149" s="491"/>
      <c r="AJ149" s="491"/>
      <c r="AK149" s="491"/>
      <c r="AL149" s="491"/>
      <c r="AM149" s="491"/>
      <c r="AN149" s="491"/>
      <c r="AO149" s="491"/>
      <c r="AP149" s="491"/>
    </row>
    <row r="150" spans="1:42">
      <c r="Y150" s="491"/>
      <c r="Z150" s="491"/>
      <c r="AA150" s="491"/>
      <c r="AB150" s="491"/>
      <c r="AC150" s="491"/>
      <c r="AD150" s="491"/>
      <c r="AE150" s="491"/>
      <c r="AF150" s="491"/>
      <c r="AG150" s="491"/>
      <c r="AH150" s="491"/>
      <c r="AI150" s="491"/>
      <c r="AJ150" s="491"/>
      <c r="AK150" s="491"/>
      <c r="AL150" s="491"/>
      <c r="AM150" s="491"/>
      <c r="AN150" s="491"/>
      <c r="AO150" s="491"/>
      <c r="AP150" s="491"/>
    </row>
    <row r="151" spans="1:42">
      <c r="Y151" s="491"/>
      <c r="Z151" s="491"/>
      <c r="AA151" s="491"/>
      <c r="AB151" s="491"/>
      <c r="AC151" s="491"/>
      <c r="AD151" s="491"/>
      <c r="AE151" s="491"/>
      <c r="AF151" s="491"/>
      <c r="AG151" s="491"/>
      <c r="AH151" s="491"/>
      <c r="AI151" s="491"/>
      <c r="AJ151" s="491"/>
      <c r="AK151" s="491"/>
      <c r="AL151" s="491"/>
      <c r="AM151" s="491"/>
      <c r="AN151" s="491"/>
      <c r="AO151" s="491"/>
      <c r="AP151" s="491"/>
    </row>
    <row r="152" spans="1:42">
      <c r="Y152" s="491"/>
      <c r="Z152" s="491"/>
      <c r="AA152" s="491"/>
      <c r="AB152" s="491"/>
      <c r="AC152" s="491"/>
      <c r="AD152" s="491"/>
      <c r="AE152" s="491"/>
      <c r="AF152" s="491"/>
      <c r="AG152" s="491"/>
      <c r="AH152" s="491"/>
      <c r="AI152" s="491"/>
      <c r="AJ152" s="491"/>
      <c r="AK152" s="491"/>
      <c r="AL152" s="491"/>
      <c r="AM152" s="491"/>
      <c r="AN152" s="491"/>
      <c r="AO152" s="491"/>
      <c r="AP152" s="491"/>
    </row>
    <row r="153" spans="1:42">
      <c r="Y153" s="491"/>
      <c r="Z153" s="491"/>
      <c r="AA153" s="491"/>
      <c r="AB153" s="491"/>
      <c r="AC153" s="491"/>
      <c r="AD153" s="491"/>
      <c r="AE153" s="491"/>
      <c r="AF153" s="491"/>
      <c r="AG153" s="491"/>
      <c r="AH153" s="491"/>
      <c r="AI153" s="491"/>
      <c r="AJ153" s="491"/>
      <c r="AK153" s="491"/>
      <c r="AL153" s="491"/>
      <c r="AM153" s="491"/>
      <c r="AN153" s="491"/>
      <c r="AO153" s="491"/>
      <c r="AP153" s="491"/>
    </row>
    <row r="154" spans="1:42">
      <c r="Y154" s="491"/>
      <c r="Z154" s="491"/>
      <c r="AA154" s="491"/>
      <c r="AB154" s="491"/>
      <c r="AC154" s="491"/>
      <c r="AD154" s="491"/>
      <c r="AE154" s="491"/>
      <c r="AF154" s="491"/>
      <c r="AG154" s="491"/>
      <c r="AH154" s="491"/>
      <c r="AI154" s="491"/>
      <c r="AJ154" s="491"/>
      <c r="AK154" s="491"/>
      <c r="AL154" s="491"/>
      <c r="AM154" s="491"/>
      <c r="AN154" s="491"/>
      <c r="AO154" s="491"/>
      <c r="AP154" s="491"/>
    </row>
    <row r="155" spans="1:42">
      <c r="Y155" s="491"/>
      <c r="Z155" s="491"/>
      <c r="AA155" s="491"/>
      <c r="AB155" s="491"/>
      <c r="AC155" s="491"/>
      <c r="AD155" s="491"/>
      <c r="AE155" s="491"/>
      <c r="AF155" s="491"/>
      <c r="AG155" s="491"/>
      <c r="AH155" s="491"/>
      <c r="AI155" s="491"/>
      <c r="AJ155" s="491"/>
      <c r="AK155" s="491"/>
      <c r="AL155" s="491"/>
      <c r="AM155" s="491"/>
      <c r="AN155" s="491"/>
      <c r="AO155" s="491"/>
      <c r="AP155" s="491"/>
    </row>
    <row r="156" spans="1:42">
      <c r="Y156" s="491"/>
      <c r="Z156" s="491"/>
      <c r="AA156" s="491"/>
      <c r="AB156" s="491"/>
      <c r="AC156" s="491"/>
      <c r="AD156" s="491"/>
      <c r="AE156" s="491"/>
      <c r="AF156" s="491"/>
      <c r="AG156" s="491"/>
      <c r="AH156" s="491"/>
      <c r="AI156" s="491"/>
      <c r="AJ156" s="491"/>
      <c r="AK156" s="491"/>
      <c r="AL156" s="491"/>
      <c r="AM156" s="491"/>
      <c r="AN156" s="491"/>
      <c r="AO156" s="491"/>
      <c r="AP156" s="491"/>
    </row>
    <row r="157" spans="1:42">
      <c r="Y157" s="491"/>
      <c r="Z157" s="491"/>
      <c r="AA157" s="491"/>
      <c r="AB157" s="491"/>
      <c r="AC157" s="491"/>
      <c r="AD157" s="491"/>
      <c r="AE157" s="491"/>
      <c r="AF157" s="491"/>
      <c r="AG157" s="491"/>
      <c r="AH157" s="491"/>
      <c r="AI157" s="491"/>
      <c r="AJ157" s="491"/>
      <c r="AK157" s="491"/>
      <c r="AL157" s="491"/>
      <c r="AM157" s="491"/>
      <c r="AN157" s="491"/>
      <c r="AO157" s="491"/>
      <c r="AP157" s="491"/>
    </row>
    <row r="158" spans="1:42">
      <c r="Y158" s="491"/>
      <c r="Z158" s="491"/>
      <c r="AA158" s="491"/>
      <c r="AB158" s="491"/>
      <c r="AC158" s="491"/>
      <c r="AD158" s="491"/>
      <c r="AE158" s="491"/>
      <c r="AF158" s="491"/>
      <c r="AG158" s="491"/>
      <c r="AH158" s="491"/>
      <c r="AI158" s="491"/>
      <c r="AJ158" s="491"/>
      <c r="AK158" s="491"/>
      <c r="AL158" s="491"/>
      <c r="AM158" s="491"/>
      <c r="AN158" s="491"/>
      <c r="AO158" s="491"/>
      <c r="AP158" s="491"/>
    </row>
    <row r="159" spans="1:42">
      <c r="Y159" s="491"/>
      <c r="Z159" s="491"/>
      <c r="AA159" s="491"/>
      <c r="AB159" s="491"/>
      <c r="AC159" s="491"/>
      <c r="AD159" s="491"/>
      <c r="AE159" s="491"/>
      <c r="AF159" s="491"/>
      <c r="AG159" s="491"/>
      <c r="AH159" s="491"/>
      <c r="AI159" s="491"/>
      <c r="AJ159" s="491"/>
      <c r="AK159" s="491"/>
      <c r="AL159" s="491"/>
      <c r="AM159" s="491"/>
      <c r="AN159" s="491"/>
      <c r="AO159" s="491"/>
      <c r="AP159" s="491"/>
    </row>
    <row r="160" spans="1:42">
      <c r="Y160" s="491"/>
      <c r="Z160" s="491"/>
      <c r="AA160" s="491"/>
      <c r="AB160" s="491"/>
      <c r="AC160" s="491"/>
      <c r="AD160" s="491"/>
      <c r="AE160" s="491"/>
      <c r="AF160" s="491"/>
      <c r="AG160" s="491"/>
      <c r="AH160" s="491"/>
      <c r="AI160" s="491"/>
      <c r="AJ160" s="491"/>
      <c r="AK160" s="491"/>
      <c r="AL160" s="491"/>
      <c r="AM160" s="491"/>
      <c r="AN160" s="491"/>
      <c r="AO160" s="491"/>
      <c r="AP160" s="491"/>
    </row>
    <row r="161" spans="25:42">
      <c r="Y161" s="491"/>
      <c r="Z161" s="491"/>
      <c r="AA161" s="491"/>
      <c r="AB161" s="491"/>
      <c r="AC161" s="491"/>
      <c r="AD161" s="491"/>
      <c r="AE161" s="491"/>
      <c r="AF161" s="491"/>
      <c r="AG161" s="491"/>
      <c r="AH161" s="491"/>
      <c r="AI161" s="491"/>
      <c r="AJ161" s="491"/>
      <c r="AK161" s="491"/>
      <c r="AL161" s="491"/>
      <c r="AM161" s="491"/>
      <c r="AN161" s="491"/>
      <c r="AO161" s="491"/>
      <c r="AP161" s="491"/>
    </row>
    <row r="162" spans="25:42">
      <c r="Y162" s="491"/>
      <c r="Z162" s="491"/>
      <c r="AA162" s="491"/>
      <c r="AB162" s="491"/>
      <c r="AC162" s="491"/>
      <c r="AD162" s="491"/>
      <c r="AE162" s="491"/>
      <c r="AF162" s="491"/>
      <c r="AG162" s="491"/>
      <c r="AH162" s="491"/>
      <c r="AI162" s="491"/>
      <c r="AJ162" s="491"/>
      <c r="AK162" s="491"/>
      <c r="AL162" s="491"/>
      <c r="AM162" s="491"/>
      <c r="AN162" s="491"/>
      <c r="AO162" s="491"/>
      <c r="AP162" s="491"/>
    </row>
    <row r="163" spans="25:42">
      <c r="Y163" s="491"/>
      <c r="Z163" s="491"/>
      <c r="AA163" s="491"/>
      <c r="AB163" s="491"/>
      <c r="AC163" s="491"/>
      <c r="AD163" s="491"/>
      <c r="AE163" s="491"/>
      <c r="AF163" s="491"/>
      <c r="AG163" s="491"/>
      <c r="AH163" s="491"/>
      <c r="AI163" s="491"/>
      <c r="AJ163" s="491"/>
      <c r="AK163" s="491"/>
      <c r="AL163" s="491"/>
      <c r="AM163" s="491"/>
      <c r="AN163" s="491"/>
      <c r="AO163" s="491"/>
      <c r="AP163" s="491"/>
    </row>
    <row r="164" spans="25:42">
      <c r="Y164" s="491"/>
      <c r="Z164" s="491"/>
      <c r="AA164" s="491"/>
      <c r="AB164" s="491"/>
      <c r="AC164" s="491"/>
      <c r="AD164" s="491"/>
      <c r="AE164" s="491"/>
      <c r="AF164" s="491"/>
      <c r="AG164" s="491"/>
      <c r="AH164" s="491"/>
      <c r="AI164" s="491"/>
      <c r="AJ164" s="491"/>
      <c r="AK164" s="491"/>
      <c r="AL164" s="491"/>
      <c r="AM164" s="491"/>
      <c r="AN164" s="491"/>
      <c r="AO164" s="491"/>
      <c r="AP164" s="491"/>
    </row>
    <row r="165" spans="25:42">
      <c r="Y165" s="491"/>
      <c r="Z165" s="491"/>
      <c r="AA165" s="491"/>
      <c r="AB165" s="491"/>
      <c r="AC165" s="491"/>
      <c r="AD165" s="491"/>
      <c r="AE165" s="491"/>
      <c r="AF165" s="491"/>
      <c r="AG165" s="491"/>
      <c r="AH165" s="491"/>
      <c r="AI165" s="491"/>
      <c r="AJ165" s="491"/>
      <c r="AK165" s="491"/>
      <c r="AL165" s="491"/>
      <c r="AM165" s="491"/>
      <c r="AN165" s="491"/>
      <c r="AO165" s="491"/>
      <c r="AP165" s="491"/>
    </row>
    <row r="166" spans="25:42">
      <c r="Y166" s="491"/>
      <c r="Z166" s="491"/>
      <c r="AA166" s="491"/>
      <c r="AB166" s="491"/>
      <c r="AC166" s="491"/>
      <c r="AD166" s="491"/>
      <c r="AE166" s="491"/>
      <c r="AF166" s="491"/>
      <c r="AG166" s="491"/>
      <c r="AH166" s="491"/>
      <c r="AI166" s="491"/>
      <c r="AJ166" s="491"/>
      <c r="AK166" s="491"/>
      <c r="AL166" s="491"/>
      <c r="AM166" s="491"/>
      <c r="AN166" s="491"/>
      <c r="AO166" s="491"/>
      <c r="AP166" s="491"/>
    </row>
    <row r="167" spans="25:42">
      <c r="Y167" s="491"/>
      <c r="Z167" s="491"/>
      <c r="AA167" s="491"/>
      <c r="AB167" s="491"/>
      <c r="AC167" s="491"/>
      <c r="AD167" s="491"/>
      <c r="AE167" s="491"/>
      <c r="AF167" s="491"/>
      <c r="AG167" s="491"/>
      <c r="AH167" s="491"/>
      <c r="AI167" s="491"/>
      <c r="AJ167" s="491"/>
      <c r="AK167" s="491"/>
      <c r="AL167" s="491"/>
      <c r="AM167" s="491"/>
      <c r="AN167" s="491"/>
      <c r="AO167" s="491"/>
      <c r="AP167" s="491"/>
    </row>
    <row r="168" spans="25:42">
      <c r="Y168" s="491"/>
      <c r="Z168" s="491"/>
      <c r="AA168" s="491"/>
      <c r="AB168" s="491"/>
      <c r="AC168" s="491"/>
      <c r="AD168" s="491"/>
      <c r="AE168" s="491"/>
      <c r="AF168" s="491"/>
      <c r="AG168" s="491"/>
      <c r="AH168" s="491"/>
      <c r="AI168" s="491"/>
      <c r="AJ168" s="491"/>
      <c r="AK168" s="491"/>
      <c r="AL168" s="491"/>
      <c r="AM168" s="491"/>
      <c r="AN168" s="491"/>
      <c r="AO168" s="491"/>
      <c r="AP168" s="491"/>
    </row>
    <row r="169" spans="25:42">
      <c r="Y169" s="491"/>
      <c r="Z169" s="491"/>
      <c r="AA169" s="491"/>
      <c r="AB169" s="491"/>
      <c r="AC169" s="491"/>
      <c r="AD169" s="491"/>
      <c r="AE169" s="491"/>
      <c r="AF169" s="491"/>
      <c r="AG169" s="491"/>
      <c r="AH169" s="491"/>
      <c r="AI169" s="491"/>
      <c r="AJ169" s="491"/>
      <c r="AK169" s="491"/>
      <c r="AL169" s="491"/>
      <c r="AM169" s="491"/>
      <c r="AN169" s="491"/>
      <c r="AO169" s="491"/>
      <c r="AP169" s="491"/>
    </row>
    <row r="170" spans="25:42">
      <c r="Y170" s="491"/>
      <c r="Z170" s="491"/>
      <c r="AA170" s="491"/>
      <c r="AB170" s="491"/>
      <c r="AC170" s="491"/>
      <c r="AD170" s="491"/>
      <c r="AE170" s="491"/>
      <c r="AF170" s="491"/>
      <c r="AG170" s="491"/>
      <c r="AH170" s="491"/>
      <c r="AI170" s="491"/>
      <c r="AJ170" s="491"/>
      <c r="AK170" s="491"/>
      <c r="AL170" s="491"/>
      <c r="AM170" s="491"/>
      <c r="AN170" s="491"/>
      <c r="AO170" s="491"/>
      <c r="AP170" s="491"/>
    </row>
    <row r="171" spans="25:42">
      <c r="Y171" s="491"/>
      <c r="Z171" s="491"/>
      <c r="AA171" s="491"/>
      <c r="AB171" s="491"/>
      <c r="AC171" s="491"/>
      <c r="AD171" s="491"/>
      <c r="AE171" s="491"/>
      <c r="AF171" s="491"/>
      <c r="AG171" s="491"/>
      <c r="AH171" s="491"/>
      <c r="AI171" s="491"/>
      <c r="AJ171" s="491"/>
      <c r="AK171" s="491"/>
      <c r="AL171" s="491"/>
      <c r="AM171" s="491"/>
      <c r="AN171" s="491"/>
      <c r="AO171" s="491"/>
      <c r="AP171" s="491"/>
    </row>
    <row r="172" spans="25:42">
      <c r="Y172" s="491"/>
      <c r="Z172" s="491"/>
      <c r="AA172" s="491"/>
      <c r="AB172" s="491"/>
      <c r="AC172" s="491"/>
      <c r="AD172" s="491"/>
      <c r="AE172" s="491"/>
      <c r="AF172" s="491"/>
      <c r="AG172" s="491"/>
      <c r="AH172" s="491"/>
      <c r="AI172" s="491"/>
      <c r="AJ172" s="491"/>
      <c r="AK172" s="491"/>
      <c r="AL172" s="491"/>
      <c r="AM172" s="491"/>
      <c r="AN172" s="491"/>
      <c r="AO172" s="491"/>
      <c r="AP172" s="491"/>
    </row>
    <row r="173" spans="25:42">
      <c r="Y173" s="491"/>
      <c r="Z173" s="491"/>
      <c r="AA173" s="491"/>
      <c r="AB173" s="491"/>
      <c r="AC173" s="491"/>
      <c r="AD173" s="491"/>
      <c r="AE173" s="491"/>
      <c r="AF173" s="491"/>
      <c r="AG173" s="491"/>
      <c r="AH173" s="491"/>
      <c r="AI173" s="491"/>
      <c r="AJ173" s="491"/>
      <c r="AK173" s="491"/>
      <c r="AL173" s="491"/>
      <c r="AM173" s="491"/>
      <c r="AN173" s="491"/>
      <c r="AO173" s="491"/>
      <c r="AP173" s="491"/>
    </row>
    <row r="174" spans="25:42">
      <c r="Y174" s="491"/>
      <c r="Z174" s="491"/>
      <c r="AA174" s="491"/>
      <c r="AB174" s="491"/>
      <c r="AC174" s="491"/>
      <c r="AD174" s="491"/>
      <c r="AE174" s="491"/>
      <c r="AF174" s="491"/>
      <c r="AG174" s="491"/>
      <c r="AH174" s="491"/>
      <c r="AI174" s="491"/>
      <c r="AJ174" s="491"/>
      <c r="AK174" s="491"/>
      <c r="AL174" s="491"/>
      <c r="AM174" s="491"/>
      <c r="AN174" s="491"/>
      <c r="AO174" s="491"/>
      <c r="AP174" s="491"/>
    </row>
    <row r="175" spans="25:42">
      <c r="Y175" s="491"/>
      <c r="Z175" s="491"/>
      <c r="AA175" s="491"/>
      <c r="AB175" s="491"/>
      <c r="AC175" s="491"/>
      <c r="AD175" s="491"/>
      <c r="AE175" s="491"/>
      <c r="AF175" s="491"/>
      <c r="AG175" s="491"/>
      <c r="AH175" s="491"/>
      <c r="AI175" s="491"/>
      <c r="AJ175" s="491"/>
      <c r="AK175" s="491"/>
      <c r="AL175" s="491"/>
      <c r="AM175" s="491"/>
      <c r="AN175" s="491"/>
      <c r="AO175" s="491"/>
      <c r="AP175" s="491"/>
    </row>
    <row r="176" spans="25:42">
      <c r="Y176" s="491"/>
      <c r="Z176" s="491"/>
      <c r="AA176" s="491"/>
      <c r="AB176" s="491"/>
      <c r="AC176" s="491"/>
      <c r="AD176" s="491"/>
      <c r="AE176" s="491"/>
      <c r="AF176" s="491"/>
      <c r="AG176" s="491"/>
      <c r="AH176" s="491"/>
      <c r="AI176" s="491"/>
      <c r="AJ176" s="491"/>
      <c r="AK176" s="491"/>
      <c r="AL176" s="491"/>
      <c r="AM176" s="491"/>
      <c r="AN176" s="491"/>
      <c r="AO176" s="491"/>
      <c r="AP176" s="491"/>
    </row>
    <row r="177" spans="25:42">
      <c r="Y177" s="491"/>
      <c r="Z177" s="491"/>
      <c r="AA177" s="491"/>
      <c r="AB177" s="491"/>
      <c r="AC177" s="491"/>
      <c r="AD177" s="491"/>
      <c r="AE177" s="491"/>
      <c r="AF177" s="491"/>
      <c r="AG177" s="491"/>
      <c r="AH177" s="491"/>
      <c r="AI177" s="491"/>
      <c r="AJ177" s="491"/>
      <c r="AK177" s="491"/>
      <c r="AL177" s="491"/>
      <c r="AM177" s="491"/>
      <c r="AN177" s="491"/>
      <c r="AO177" s="491"/>
      <c r="AP177" s="491"/>
    </row>
    <row r="178" spans="25:42">
      <c r="Y178" s="491"/>
      <c r="Z178" s="491"/>
      <c r="AA178" s="491"/>
      <c r="AB178" s="491"/>
      <c r="AC178" s="491"/>
      <c r="AD178" s="491"/>
      <c r="AE178" s="491"/>
      <c r="AF178" s="491"/>
      <c r="AG178" s="491"/>
      <c r="AH178" s="491"/>
      <c r="AI178" s="491"/>
      <c r="AJ178" s="491"/>
      <c r="AK178" s="491"/>
      <c r="AL178" s="491"/>
      <c r="AM178" s="491"/>
      <c r="AN178" s="491"/>
      <c r="AO178" s="491"/>
      <c r="AP178" s="491"/>
    </row>
    <row r="179" spans="25:42">
      <c r="Y179" s="491"/>
      <c r="Z179" s="491"/>
      <c r="AA179" s="491"/>
      <c r="AB179" s="491"/>
      <c r="AC179" s="491"/>
      <c r="AD179" s="491"/>
      <c r="AE179" s="491"/>
      <c r="AF179" s="491"/>
      <c r="AG179" s="491"/>
      <c r="AH179" s="491"/>
      <c r="AI179" s="491"/>
      <c r="AJ179" s="491"/>
      <c r="AK179" s="491"/>
      <c r="AL179" s="491"/>
      <c r="AM179" s="491"/>
      <c r="AN179" s="491"/>
      <c r="AO179" s="491"/>
      <c r="AP179" s="491"/>
    </row>
    <row r="180" spans="25:42">
      <c r="Y180" s="491"/>
      <c r="Z180" s="491"/>
      <c r="AA180" s="491"/>
      <c r="AB180" s="491"/>
      <c r="AC180" s="491"/>
      <c r="AD180" s="491"/>
      <c r="AE180" s="491"/>
      <c r="AF180" s="491"/>
      <c r="AG180" s="491"/>
      <c r="AH180" s="491"/>
      <c r="AI180" s="491"/>
      <c r="AJ180" s="491"/>
      <c r="AK180" s="491"/>
      <c r="AL180" s="491"/>
      <c r="AM180" s="491"/>
      <c r="AN180" s="491"/>
      <c r="AO180" s="491"/>
      <c r="AP180" s="491"/>
    </row>
    <row r="181" spans="25:42">
      <c r="Y181" s="491"/>
      <c r="Z181" s="491"/>
      <c r="AA181" s="491"/>
      <c r="AB181" s="491"/>
      <c r="AC181" s="491"/>
      <c r="AD181" s="491"/>
      <c r="AE181" s="491"/>
      <c r="AF181" s="491"/>
      <c r="AG181" s="491"/>
      <c r="AH181" s="491"/>
      <c r="AI181" s="491"/>
      <c r="AJ181" s="491"/>
      <c r="AK181" s="491"/>
      <c r="AL181" s="491"/>
      <c r="AM181" s="491"/>
      <c r="AN181" s="491"/>
      <c r="AO181" s="491"/>
      <c r="AP181" s="491"/>
    </row>
    <row r="182" spans="25:42">
      <c r="Y182" s="491"/>
      <c r="Z182" s="491"/>
      <c r="AA182" s="491"/>
      <c r="AB182" s="491"/>
      <c r="AC182" s="491"/>
      <c r="AD182" s="491"/>
      <c r="AE182" s="491"/>
      <c r="AF182" s="491"/>
      <c r="AG182" s="491"/>
      <c r="AH182" s="491"/>
      <c r="AI182" s="491"/>
      <c r="AJ182" s="491"/>
      <c r="AK182" s="491"/>
      <c r="AL182" s="491"/>
      <c r="AM182" s="491"/>
      <c r="AN182" s="491"/>
      <c r="AO182" s="491"/>
      <c r="AP182" s="491"/>
    </row>
    <row r="183" spans="25:42">
      <c r="Y183" s="491"/>
      <c r="Z183" s="491"/>
      <c r="AA183" s="491"/>
      <c r="AB183" s="491"/>
      <c r="AC183" s="491"/>
      <c r="AD183" s="491"/>
      <c r="AE183" s="491"/>
      <c r="AF183" s="491"/>
      <c r="AG183" s="491"/>
      <c r="AH183" s="491"/>
      <c r="AI183" s="491"/>
      <c r="AJ183" s="491"/>
      <c r="AK183" s="491"/>
      <c r="AL183" s="491"/>
      <c r="AM183" s="491"/>
      <c r="AN183" s="491"/>
      <c r="AO183" s="491"/>
      <c r="AP183" s="491"/>
    </row>
    <row r="184" spans="25:42">
      <c r="Y184" s="491"/>
      <c r="Z184" s="491"/>
      <c r="AA184" s="491"/>
      <c r="AB184" s="491"/>
      <c r="AC184" s="491"/>
      <c r="AD184" s="491"/>
      <c r="AE184" s="491"/>
      <c r="AF184" s="491"/>
      <c r="AG184" s="491"/>
      <c r="AH184" s="491"/>
      <c r="AI184" s="491"/>
      <c r="AJ184" s="491"/>
      <c r="AK184" s="491"/>
      <c r="AL184" s="491"/>
      <c r="AM184" s="491"/>
      <c r="AN184" s="491"/>
      <c r="AO184" s="491"/>
      <c r="AP184" s="491"/>
    </row>
    <row r="185" spans="25:42">
      <c r="Y185" s="491"/>
      <c r="Z185" s="491"/>
      <c r="AA185" s="491"/>
      <c r="AB185" s="491"/>
      <c r="AC185" s="491"/>
      <c r="AD185" s="491"/>
      <c r="AE185" s="491"/>
      <c r="AF185" s="491"/>
      <c r="AG185" s="491"/>
      <c r="AH185" s="491"/>
      <c r="AI185" s="491"/>
      <c r="AJ185" s="491"/>
      <c r="AK185" s="491"/>
      <c r="AL185" s="491"/>
      <c r="AM185" s="491"/>
      <c r="AN185" s="491"/>
      <c r="AO185" s="491"/>
      <c r="AP185" s="491"/>
    </row>
    <row r="186" spans="25:42">
      <c r="Y186" s="491"/>
      <c r="Z186" s="491"/>
      <c r="AA186" s="491"/>
      <c r="AB186" s="491"/>
      <c r="AC186" s="491"/>
      <c r="AD186" s="491"/>
      <c r="AE186" s="491"/>
      <c r="AF186" s="491"/>
      <c r="AG186" s="491"/>
      <c r="AH186" s="491"/>
      <c r="AI186" s="491"/>
      <c r="AJ186" s="491"/>
      <c r="AK186" s="491"/>
      <c r="AL186" s="491"/>
      <c r="AM186" s="491"/>
      <c r="AN186" s="491"/>
      <c r="AO186" s="491"/>
      <c r="AP186" s="491"/>
    </row>
    <row r="187" spans="25:42">
      <c r="Y187" s="491"/>
      <c r="Z187" s="491"/>
      <c r="AA187" s="491"/>
      <c r="AB187" s="491"/>
      <c r="AC187" s="491"/>
      <c r="AD187" s="491"/>
      <c r="AE187" s="491"/>
      <c r="AF187" s="491"/>
      <c r="AG187" s="491"/>
      <c r="AH187" s="491"/>
      <c r="AI187" s="491"/>
      <c r="AJ187" s="491"/>
      <c r="AK187" s="491"/>
      <c r="AL187" s="491"/>
      <c r="AM187" s="491"/>
      <c r="AN187" s="491"/>
      <c r="AO187" s="491"/>
      <c r="AP187" s="491"/>
    </row>
    <row r="188" spans="25:42">
      <c r="Y188" s="491"/>
      <c r="Z188" s="491"/>
      <c r="AA188" s="491"/>
      <c r="AB188" s="491"/>
      <c r="AC188" s="491"/>
      <c r="AD188" s="491"/>
      <c r="AE188" s="491"/>
      <c r="AF188" s="491"/>
      <c r="AG188" s="491"/>
      <c r="AH188" s="491"/>
      <c r="AI188" s="491"/>
      <c r="AJ188" s="491"/>
      <c r="AK188" s="491"/>
      <c r="AL188" s="491"/>
      <c r="AM188" s="491"/>
      <c r="AN188" s="491"/>
      <c r="AO188" s="491"/>
      <c r="AP188" s="491"/>
    </row>
    <row r="189" spans="25:42">
      <c r="Y189" s="491"/>
      <c r="Z189" s="491"/>
      <c r="AA189" s="491"/>
      <c r="AB189" s="491"/>
      <c r="AC189" s="491"/>
      <c r="AD189" s="491"/>
      <c r="AE189" s="491"/>
      <c r="AF189" s="491"/>
      <c r="AG189" s="491"/>
      <c r="AH189" s="491"/>
      <c r="AI189" s="491"/>
      <c r="AJ189" s="491"/>
      <c r="AK189" s="491"/>
      <c r="AL189" s="491"/>
      <c r="AM189" s="491"/>
      <c r="AN189" s="491"/>
      <c r="AO189" s="491"/>
      <c r="AP189" s="491"/>
    </row>
    <row r="190" spans="25:42">
      <c r="Y190" s="491"/>
      <c r="Z190" s="491"/>
      <c r="AA190" s="491"/>
      <c r="AB190" s="491"/>
      <c r="AC190" s="491"/>
      <c r="AD190" s="491"/>
      <c r="AE190" s="491"/>
      <c r="AF190" s="491"/>
      <c r="AG190" s="491"/>
      <c r="AH190" s="491"/>
      <c r="AI190" s="491"/>
      <c r="AJ190" s="491"/>
      <c r="AK190" s="491"/>
      <c r="AL190" s="491"/>
      <c r="AM190" s="491"/>
      <c r="AN190" s="491"/>
      <c r="AO190" s="491"/>
      <c r="AP190" s="491"/>
    </row>
    <row r="191" spans="25:42">
      <c r="Y191" s="491"/>
      <c r="Z191" s="491"/>
      <c r="AA191" s="491"/>
      <c r="AB191" s="491"/>
      <c r="AC191" s="491"/>
      <c r="AD191" s="491"/>
      <c r="AE191" s="491"/>
      <c r="AF191" s="491"/>
      <c r="AG191" s="491"/>
      <c r="AH191" s="491"/>
      <c r="AI191" s="491"/>
      <c r="AJ191" s="491"/>
      <c r="AK191" s="491"/>
      <c r="AL191" s="491"/>
      <c r="AM191" s="491"/>
      <c r="AN191" s="491"/>
      <c r="AO191" s="491"/>
      <c r="AP191" s="491"/>
    </row>
    <row r="192" spans="25:42">
      <c r="Y192" s="491"/>
      <c r="Z192" s="491"/>
      <c r="AA192" s="491"/>
      <c r="AB192" s="491"/>
      <c r="AC192" s="491"/>
      <c r="AD192" s="491"/>
      <c r="AE192" s="491"/>
      <c r="AF192" s="491"/>
      <c r="AG192" s="491"/>
      <c r="AH192" s="491"/>
      <c r="AI192" s="491"/>
      <c r="AJ192" s="491"/>
      <c r="AK192" s="491"/>
      <c r="AL192" s="491"/>
      <c r="AM192" s="491"/>
      <c r="AN192" s="491"/>
      <c r="AO192" s="491"/>
      <c r="AP192" s="491"/>
    </row>
    <row r="193" spans="25:42">
      <c r="Y193" s="491"/>
      <c r="Z193" s="491"/>
      <c r="AA193" s="491"/>
      <c r="AB193" s="491"/>
      <c r="AC193" s="491"/>
      <c r="AD193" s="491"/>
      <c r="AE193" s="491"/>
      <c r="AF193" s="491"/>
      <c r="AG193" s="491"/>
      <c r="AH193" s="491"/>
      <c r="AI193" s="491"/>
      <c r="AJ193" s="491"/>
      <c r="AK193" s="491"/>
      <c r="AL193" s="491"/>
      <c r="AM193" s="491"/>
      <c r="AN193" s="491"/>
      <c r="AO193" s="491"/>
      <c r="AP193" s="491"/>
    </row>
    <row r="194" spans="25:42">
      <c r="Y194" s="491"/>
      <c r="Z194" s="491"/>
      <c r="AA194" s="491"/>
      <c r="AB194" s="491"/>
      <c r="AC194" s="491"/>
      <c r="AD194" s="491"/>
      <c r="AE194" s="491"/>
      <c r="AF194" s="491"/>
      <c r="AG194" s="491"/>
      <c r="AH194" s="491"/>
      <c r="AI194" s="491"/>
      <c r="AJ194" s="491"/>
      <c r="AK194" s="491"/>
      <c r="AL194" s="491"/>
      <c r="AM194" s="491"/>
      <c r="AN194" s="491"/>
      <c r="AO194" s="491"/>
      <c r="AP194" s="491"/>
    </row>
    <row r="195" spans="25:42">
      <c r="Y195" s="491"/>
      <c r="Z195" s="491"/>
      <c r="AA195" s="491"/>
      <c r="AB195" s="491"/>
      <c r="AC195" s="491"/>
      <c r="AD195" s="491"/>
      <c r="AE195" s="491"/>
      <c r="AF195" s="491"/>
      <c r="AG195" s="491"/>
      <c r="AH195" s="491"/>
      <c r="AI195" s="491"/>
      <c r="AJ195" s="491"/>
      <c r="AK195" s="491"/>
      <c r="AL195" s="491"/>
      <c r="AM195" s="491"/>
      <c r="AN195" s="491"/>
      <c r="AO195" s="491"/>
      <c r="AP195" s="491"/>
    </row>
    <row r="196" spans="25:42">
      <c r="Y196" s="491"/>
      <c r="Z196" s="491"/>
      <c r="AA196" s="491"/>
      <c r="AB196" s="491"/>
      <c r="AC196" s="491"/>
      <c r="AD196" s="491"/>
      <c r="AE196" s="491"/>
      <c r="AF196" s="491"/>
      <c r="AG196" s="491"/>
      <c r="AH196" s="491"/>
      <c r="AI196" s="491"/>
      <c r="AJ196" s="491"/>
      <c r="AK196" s="491"/>
      <c r="AL196" s="491"/>
      <c r="AM196" s="491"/>
      <c r="AN196" s="491"/>
      <c r="AO196" s="491"/>
      <c r="AP196" s="491"/>
    </row>
    <row r="197" spans="25:42">
      <c r="Y197" s="491"/>
      <c r="Z197" s="491"/>
      <c r="AA197" s="491"/>
      <c r="AB197" s="491"/>
      <c r="AC197" s="491"/>
      <c r="AD197" s="491"/>
      <c r="AE197" s="491"/>
      <c r="AF197" s="491"/>
      <c r="AG197" s="491"/>
      <c r="AH197" s="491"/>
      <c r="AI197" s="491"/>
      <c r="AJ197" s="491"/>
      <c r="AK197" s="491"/>
      <c r="AL197" s="491"/>
      <c r="AM197" s="491"/>
      <c r="AN197" s="491"/>
      <c r="AO197" s="491"/>
      <c r="AP197" s="491"/>
    </row>
    <row r="198" spans="25:42">
      <c r="Y198" s="491"/>
      <c r="Z198" s="491"/>
      <c r="AA198" s="491"/>
      <c r="AB198" s="491"/>
      <c r="AC198" s="491"/>
      <c r="AD198" s="491"/>
      <c r="AE198" s="491"/>
      <c r="AF198" s="491"/>
      <c r="AG198" s="491"/>
      <c r="AH198" s="491"/>
      <c r="AI198" s="491"/>
      <c r="AJ198" s="491"/>
      <c r="AK198" s="491"/>
      <c r="AL198" s="491"/>
      <c r="AM198" s="491"/>
      <c r="AN198" s="491"/>
      <c r="AO198" s="491"/>
      <c r="AP198" s="491"/>
    </row>
    <row r="199" spans="25:42">
      <c r="Y199" s="491"/>
      <c r="Z199" s="491"/>
      <c r="AA199" s="491"/>
      <c r="AB199" s="491"/>
      <c r="AC199" s="491"/>
      <c r="AD199" s="491"/>
      <c r="AE199" s="491"/>
      <c r="AF199" s="491"/>
      <c r="AG199" s="491"/>
      <c r="AH199" s="491"/>
      <c r="AI199" s="491"/>
      <c r="AJ199" s="491"/>
      <c r="AK199" s="491"/>
      <c r="AL199" s="491"/>
      <c r="AM199" s="491"/>
      <c r="AN199" s="491"/>
      <c r="AO199" s="491"/>
      <c r="AP199" s="491"/>
    </row>
    <row r="200" spans="25:42">
      <c r="Y200" s="491"/>
      <c r="Z200" s="491"/>
      <c r="AA200" s="491"/>
      <c r="AB200" s="491"/>
      <c r="AC200" s="491"/>
      <c r="AD200" s="491"/>
      <c r="AE200" s="491"/>
      <c r="AF200" s="491"/>
      <c r="AG200" s="491"/>
      <c r="AH200" s="491"/>
      <c r="AI200" s="491"/>
      <c r="AJ200" s="491"/>
      <c r="AK200" s="491"/>
      <c r="AL200" s="491"/>
      <c r="AM200" s="491"/>
      <c r="AN200" s="491"/>
      <c r="AO200" s="491"/>
      <c r="AP200" s="491"/>
    </row>
    <row r="201" spans="25:42">
      <c r="Y201" s="491"/>
      <c r="Z201" s="491"/>
      <c r="AA201" s="491"/>
      <c r="AB201" s="491"/>
      <c r="AC201" s="491"/>
      <c r="AD201" s="491"/>
      <c r="AE201" s="491"/>
      <c r="AF201" s="491"/>
      <c r="AG201" s="491"/>
      <c r="AH201" s="491"/>
      <c r="AI201" s="491"/>
      <c r="AJ201" s="491"/>
      <c r="AK201" s="491"/>
      <c r="AL201" s="491"/>
      <c r="AM201" s="491"/>
      <c r="AN201" s="491"/>
      <c r="AO201" s="491"/>
      <c r="AP201" s="491"/>
    </row>
    <row r="202" spans="25:42">
      <c r="Y202" s="491"/>
      <c r="Z202" s="491"/>
      <c r="AA202" s="491"/>
      <c r="AB202" s="491"/>
      <c r="AC202" s="491"/>
      <c r="AD202" s="491"/>
      <c r="AE202" s="491"/>
      <c r="AF202" s="491"/>
      <c r="AG202" s="491"/>
      <c r="AH202" s="491"/>
      <c r="AI202" s="491"/>
      <c r="AJ202" s="491"/>
      <c r="AK202" s="491"/>
      <c r="AL202" s="491"/>
      <c r="AM202" s="491"/>
      <c r="AN202" s="491"/>
      <c r="AO202" s="491"/>
      <c r="AP202" s="491"/>
    </row>
    <row r="203" spans="25:42">
      <c r="Y203" s="491"/>
      <c r="Z203" s="491"/>
      <c r="AA203" s="491"/>
      <c r="AB203" s="491"/>
      <c r="AC203" s="491"/>
      <c r="AD203" s="491"/>
      <c r="AE203" s="491"/>
      <c r="AF203" s="491"/>
      <c r="AG203" s="491"/>
      <c r="AH203" s="491"/>
      <c r="AI203" s="491"/>
      <c r="AJ203" s="491"/>
      <c r="AK203" s="491"/>
      <c r="AL203" s="491"/>
      <c r="AM203" s="491"/>
      <c r="AN203" s="491"/>
      <c r="AO203" s="491"/>
      <c r="AP203" s="491"/>
    </row>
    <row r="204" spans="25:42">
      <c r="Y204" s="491"/>
      <c r="Z204" s="491"/>
      <c r="AA204" s="491"/>
      <c r="AB204" s="491"/>
      <c r="AC204" s="491"/>
      <c r="AD204" s="491"/>
      <c r="AE204" s="491"/>
      <c r="AF204" s="491"/>
      <c r="AG204" s="491"/>
      <c r="AH204" s="491"/>
      <c r="AI204" s="491"/>
      <c r="AJ204" s="491"/>
      <c r="AK204" s="491"/>
      <c r="AL204" s="491"/>
      <c r="AM204" s="491"/>
      <c r="AN204" s="491"/>
      <c r="AO204" s="491"/>
      <c r="AP204" s="491"/>
    </row>
    <row r="205" spans="25:42">
      <c r="Y205" s="491"/>
      <c r="Z205" s="491"/>
      <c r="AA205" s="491"/>
      <c r="AB205" s="491"/>
      <c r="AC205" s="491"/>
      <c r="AD205" s="491"/>
      <c r="AE205" s="491"/>
      <c r="AF205" s="491"/>
      <c r="AG205" s="491"/>
      <c r="AH205" s="491"/>
      <c r="AI205" s="491"/>
      <c r="AJ205" s="491"/>
      <c r="AK205" s="491"/>
      <c r="AL205" s="491"/>
      <c r="AM205" s="491"/>
      <c r="AN205" s="491"/>
      <c r="AO205" s="491"/>
      <c r="AP205" s="491"/>
    </row>
    <row r="206" spans="25:42">
      <c r="Y206" s="491"/>
      <c r="Z206" s="491"/>
      <c r="AA206" s="491"/>
      <c r="AB206" s="491"/>
      <c r="AC206" s="491"/>
      <c r="AD206" s="491"/>
      <c r="AE206" s="491"/>
      <c r="AF206" s="491"/>
      <c r="AG206" s="491"/>
      <c r="AH206" s="491"/>
      <c r="AI206" s="491"/>
      <c r="AJ206" s="491"/>
      <c r="AK206" s="491"/>
      <c r="AL206" s="491"/>
      <c r="AM206" s="491"/>
      <c r="AN206" s="491"/>
      <c r="AO206" s="491"/>
      <c r="AP206" s="491"/>
    </row>
    <row r="207" spans="25:42">
      <c r="Y207" s="491"/>
      <c r="Z207" s="491"/>
      <c r="AA207" s="491"/>
      <c r="AB207" s="491"/>
      <c r="AC207" s="491"/>
      <c r="AD207" s="491"/>
      <c r="AE207" s="491"/>
      <c r="AF207" s="491"/>
      <c r="AG207" s="491"/>
      <c r="AH207" s="491"/>
      <c r="AI207" s="491"/>
      <c r="AJ207" s="491"/>
      <c r="AK207" s="491"/>
      <c r="AL207" s="491"/>
      <c r="AM207" s="491"/>
      <c r="AN207" s="491"/>
      <c r="AO207" s="491"/>
      <c r="AP207" s="491"/>
    </row>
    <row r="208" spans="25:42">
      <c r="Y208" s="491"/>
      <c r="Z208" s="491"/>
      <c r="AA208" s="491"/>
      <c r="AB208" s="491"/>
      <c r="AC208" s="491"/>
      <c r="AD208" s="491"/>
      <c r="AE208" s="491"/>
      <c r="AF208" s="491"/>
      <c r="AG208" s="491"/>
      <c r="AH208" s="491"/>
      <c r="AI208" s="491"/>
      <c r="AJ208" s="491"/>
      <c r="AK208" s="491"/>
      <c r="AL208" s="491"/>
      <c r="AM208" s="491"/>
      <c r="AN208" s="491"/>
      <c r="AO208" s="491"/>
      <c r="AP208" s="491"/>
    </row>
    <row r="209" spans="25:42">
      <c r="Y209" s="491"/>
      <c r="Z209" s="491"/>
      <c r="AA209" s="491"/>
      <c r="AB209" s="491"/>
      <c r="AC209" s="491"/>
      <c r="AD209" s="491"/>
      <c r="AE209" s="491"/>
      <c r="AF209" s="491"/>
      <c r="AG209" s="491"/>
      <c r="AH209" s="491"/>
      <c r="AI209" s="491"/>
      <c r="AJ209" s="491"/>
      <c r="AK209" s="491"/>
      <c r="AL209" s="491"/>
      <c r="AM209" s="491"/>
      <c r="AN209" s="491"/>
      <c r="AO209" s="491"/>
      <c r="AP209" s="491"/>
    </row>
    <row r="210" spans="25:42">
      <c r="Y210" s="491"/>
      <c r="Z210" s="491"/>
      <c r="AA210" s="491"/>
      <c r="AB210" s="491"/>
      <c r="AC210" s="491"/>
      <c r="AD210" s="491"/>
      <c r="AE210" s="491"/>
      <c r="AF210" s="491"/>
      <c r="AG210" s="491"/>
      <c r="AH210" s="491"/>
      <c r="AI210" s="491"/>
      <c r="AJ210" s="491"/>
      <c r="AK210" s="491"/>
      <c r="AL210" s="491"/>
      <c r="AM210" s="491"/>
      <c r="AN210" s="491"/>
      <c r="AO210" s="491"/>
      <c r="AP210" s="491"/>
    </row>
    <row r="211" spans="25:42">
      <c r="Y211" s="491"/>
      <c r="Z211" s="491"/>
      <c r="AA211" s="491"/>
      <c r="AB211" s="491"/>
      <c r="AC211" s="491"/>
      <c r="AD211" s="491"/>
      <c r="AE211" s="491"/>
      <c r="AF211" s="491"/>
      <c r="AG211" s="491"/>
      <c r="AH211" s="491"/>
      <c r="AI211" s="491"/>
      <c r="AJ211" s="491"/>
      <c r="AK211" s="491"/>
      <c r="AL211" s="491"/>
      <c r="AM211" s="491"/>
      <c r="AN211" s="491"/>
      <c r="AO211" s="491"/>
      <c r="AP211" s="491"/>
    </row>
    <row r="212" spans="25:42">
      <c r="Y212" s="491"/>
      <c r="Z212" s="491"/>
      <c r="AA212" s="491"/>
      <c r="AB212" s="491"/>
      <c r="AC212" s="491"/>
      <c r="AD212" s="491"/>
      <c r="AE212" s="491"/>
      <c r="AF212" s="491"/>
      <c r="AG212" s="491"/>
      <c r="AH212" s="491"/>
      <c r="AI212" s="491"/>
      <c r="AJ212" s="491"/>
      <c r="AK212" s="491"/>
      <c r="AL212" s="491"/>
      <c r="AM212" s="491"/>
      <c r="AN212" s="491"/>
      <c r="AO212" s="491"/>
      <c r="AP212" s="491"/>
    </row>
    <row r="213" spans="25:42">
      <c r="Y213" s="491"/>
      <c r="Z213" s="491"/>
      <c r="AA213" s="491"/>
      <c r="AB213" s="491"/>
      <c r="AC213" s="491"/>
      <c r="AD213" s="491"/>
      <c r="AE213" s="491"/>
      <c r="AF213" s="491"/>
      <c r="AG213" s="491"/>
      <c r="AH213" s="491"/>
      <c r="AI213" s="491"/>
      <c r="AJ213" s="491"/>
      <c r="AK213" s="491"/>
      <c r="AL213" s="491"/>
      <c r="AM213" s="491"/>
      <c r="AN213" s="491"/>
      <c r="AO213" s="491"/>
      <c r="AP213" s="491"/>
    </row>
    <row r="214" spans="25:42">
      <c r="Y214" s="491"/>
      <c r="Z214" s="491"/>
      <c r="AA214" s="491"/>
      <c r="AB214" s="491"/>
      <c r="AC214" s="491"/>
      <c r="AD214" s="491"/>
      <c r="AE214" s="491"/>
      <c r="AF214" s="491"/>
      <c r="AG214" s="491"/>
      <c r="AH214" s="491"/>
      <c r="AI214" s="491"/>
      <c r="AJ214" s="491"/>
      <c r="AK214" s="491"/>
      <c r="AL214" s="491"/>
      <c r="AM214" s="491"/>
      <c r="AN214" s="491"/>
      <c r="AO214" s="491"/>
      <c r="AP214" s="491"/>
    </row>
    <row r="215" spans="25:42">
      <c r="Y215" s="491"/>
      <c r="Z215" s="491"/>
      <c r="AA215" s="491"/>
      <c r="AB215" s="491"/>
      <c r="AC215" s="491"/>
      <c r="AD215" s="491"/>
      <c r="AE215" s="491"/>
      <c r="AF215" s="491"/>
      <c r="AG215" s="491"/>
      <c r="AH215" s="491"/>
      <c r="AI215" s="491"/>
      <c r="AJ215" s="491"/>
      <c r="AK215" s="491"/>
      <c r="AL215" s="491"/>
      <c r="AM215" s="491"/>
      <c r="AN215" s="491"/>
      <c r="AO215" s="491"/>
      <c r="AP215" s="491"/>
    </row>
    <row r="216" spans="25:42">
      <c r="Y216" s="491"/>
      <c r="Z216" s="491"/>
      <c r="AA216" s="491"/>
      <c r="AB216" s="491"/>
      <c r="AC216" s="491"/>
      <c r="AD216" s="491"/>
      <c r="AE216" s="491"/>
      <c r="AF216" s="491"/>
      <c r="AG216" s="491"/>
      <c r="AH216" s="491"/>
      <c r="AI216" s="491"/>
      <c r="AJ216" s="491"/>
      <c r="AK216" s="491"/>
      <c r="AL216" s="491"/>
      <c r="AM216" s="491"/>
      <c r="AN216" s="491"/>
      <c r="AO216" s="491"/>
      <c r="AP216" s="491"/>
    </row>
    <row r="217" spans="25:42">
      <c r="Y217" s="491"/>
      <c r="Z217" s="491"/>
      <c r="AA217" s="491"/>
      <c r="AB217" s="491"/>
      <c r="AC217" s="491"/>
      <c r="AD217" s="491"/>
      <c r="AE217" s="491"/>
      <c r="AF217" s="491"/>
      <c r="AG217" s="491"/>
      <c r="AH217" s="491"/>
      <c r="AI217" s="491"/>
      <c r="AJ217" s="491"/>
      <c r="AK217" s="491"/>
      <c r="AL217" s="491"/>
      <c r="AM217" s="491"/>
      <c r="AN217" s="491"/>
      <c r="AO217" s="491"/>
      <c r="AP217" s="491"/>
    </row>
    <row r="218" spans="25:42">
      <c r="Y218" s="491"/>
      <c r="Z218" s="491"/>
      <c r="AA218" s="491"/>
      <c r="AB218" s="491"/>
      <c r="AC218" s="491"/>
      <c r="AD218" s="491"/>
      <c r="AE218" s="491"/>
      <c r="AF218" s="491"/>
      <c r="AG218" s="491"/>
      <c r="AH218" s="491"/>
      <c r="AI218" s="491"/>
      <c r="AJ218" s="491"/>
      <c r="AK218" s="491"/>
      <c r="AL218" s="491"/>
      <c r="AM218" s="491"/>
      <c r="AN218" s="491"/>
      <c r="AO218" s="491"/>
      <c r="AP218" s="491"/>
    </row>
    <row r="219" spans="25:42">
      <c r="Y219" s="491"/>
      <c r="Z219" s="491"/>
      <c r="AA219" s="491"/>
      <c r="AB219" s="491"/>
      <c r="AC219" s="491"/>
      <c r="AD219" s="491"/>
      <c r="AE219" s="491"/>
      <c r="AF219" s="491"/>
      <c r="AG219" s="491"/>
      <c r="AH219" s="491"/>
      <c r="AI219" s="491"/>
      <c r="AJ219" s="491"/>
      <c r="AK219" s="491"/>
      <c r="AL219" s="491"/>
      <c r="AM219" s="491"/>
      <c r="AN219" s="491"/>
      <c r="AO219" s="491"/>
      <c r="AP219" s="491"/>
    </row>
    <row r="220" spans="25:42">
      <c r="Y220" s="491"/>
      <c r="Z220" s="491"/>
      <c r="AA220" s="491"/>
      <c r="AB220" s="491"/>
      <c r="AC220" s="491"/>
      <c r="AD220" s="491"/>
      <c r="AE220" s="491"/>
      <c r="AF220" s="491"/>
      <c r="AG220" s="491"/>
      <c r="AH220" s="491"/>
      <c r="AI220" s="491"/>
      <c r="AJ220" s="491"/>
      <c r="AK220" s="491"/>
      <c r="AL220" s="491"/>
      <c r="AM220" s="491"/>
      <c r="AN220" s="491"/>
      <c r="AO220" s="491"/>
      <c r="AP220" s="491"/>
    </row>
    <row r="221" spans="25:42">
      <c r="Y221" s="491"/>
      <c r="Z221" s="491"/>
      <c r="AA221" s="491"/>
      <c r="AB221" s="491"/>
      <c r="AC221" s="491"/>
      <c r="AD221" s="491"/>
      <c r="AE221" s="491"/>
      <c r="AF221" s="491"/>
      <c r="AG221" s="491"/>
      <c r="AH221" s="491"/>
      <c r="AI221" s="491"/>
      <c r="AJ221" s="491"/>
      <c r="AK221" s="491"/>
      <c r="AL221" s="491"/>
      <c r="AM221" s="491"/>
      <c r="AN221" s="491"/>
      <c r="AO221" s="491"/>
      <c r="AP221" s="491"/>
    </row>
    <row r="222" spans="25:42">
      <c r="Y222" s="491"/>
      <c r="Z222" s="491"/>
      <c r="AA222" s="491"/>
      <c r="AB222" s="491"/>
      <c r="AC222" s="491"/>
      <c r="AD222" s="491"/>
      <c r="AE222" s="491"/>
      <c r="AF222" s="491"/>
      <c r="AG222" s="491"/>
      <c r="AH222" s="491"/>
      <c r="AI222" s="491"/>
      <c r="AJ222" s="491"/>
      <c r="AK222" s="491"/>
      <c r="AL222" s="491"/>
      <c r="AM222" s="491"/>
      <c r="AN222" s="491"/>
      <c r="AO222" s="491"/>
      <c r="AP222" s="491"/>
    </row>
    <row r="223" spans="25:42">
      <c r="Y223" s="491"/>
      <c r="Z223" s="491"/>
      <c r="AA223" s="491"/>
      <c r="AB223" s="491"/>
      <c r="AC223" s="491"/>
      <c r="AD223" s="491"/>
      <c r="AE223" s="491"/>
      <c r="AF223" s="491"/>
      <c r="AG223" s="491"/>
      <c r="AH223" s="491"/>
      <c r="AI223" s="491"/>
      <c r="AJ223" s="491"/>
      <c r="AK223" s="491"/>
      <c r="AL223" s="491"/>
      <c r="AM223" s="491"/>
      <c r="AN223" s="491"/>
      <c r="AO223" s="491"/>
      <c r="AP223" s="491"/>
    </row>
    <row r="224" spans="25:42">
      <c r="Y224" s="491"/>
      <c r="Z224" s="491"/>
      <c r="AA224" s="491"/>
      <c r="AB224" s="491"/>
      <c r="AC224" s="491"/>
      <c r="AD224" s="491"/>
      <c r="AE224" s="491"/>
      <c r="AF224" s="491"/>
      <c r="AG224" s="491"/>
      <c r="AH224" s="491"/>
      <c r="AI224" s="491"/>
      <c r="AJ224" s="491"/>
      <c r="AK224" s="491"/>
      <c r="AL224" s="491"/>
      <c r="AM224" s="491"/>
      <c r="AN224" s="491"/>
      <c r="AO224" s="491"/>
      <c r="AP224" s="491"/>
    </row>
    <row r="225" spans="25:42">
      <c r="Y225" s="491"/>
      <c r="Z225" s="491"/>
      <c r="AA225" s="491"/>
      <c r="AB225" s="491"/>
      <c r="AC225" s="491"/>
      <c r="AD225" s="491"/>
      <c r="AE225" s="491"/>
      <c r="AF225" s="491"/>
      <c r="AG225" s="491"/>
      <c r="AH225" s="491"/>
      <c r="AI225" s="491"/>
      <c r="AJ225" s="491"/>
      <c r="AK225" s="491"/>
      <c r="AL225" s="491"/>
      <c r="AM225" s="491"/>
      <c r="AN225" s="491"/>
      <c r="AO225" s="491"/>
      <c r="AP225" s="491"/>
    </row>
    <row r="226" spans="25:42">
      <c r="Y226" s="491"/>
      <c r="Z226" s="491"/>
      <c r="AA226" s="491"/>
      <c r="AB226" s="491"/>
      <c r="AC226" s="491"/>
      <c r="AD226" s="491"/>
      <c r="AE226" s="491"/>
      <c r="AF226" s="491"/>
      <c r="AG226" s="491"/>
      <c r="AH226" s="491"/>
      <c r="AI226" s="491"/>
      <c r="AJ226" s="491"/>
      <c r="AK226" s="491"/>
      <c r="AL226" s="491"/>
      <c r="AM226" s="491"/>
      <c r="AN226" s="491"/>
      <c r="AO226" s="491"/>
      <c r="AP226" s="491"/>
    </row>
    <row r="227" spans="25:42">
      <c r="Y227" s="491"/>
      <c r="Z227" s="491"/>
      <c r="AA227" s="491"/>
      <c r="AB227" s="491"/>
      <c r="AC227" s="491"/>
      <c r="AD227" s="491"/>
      <c r="AE227" s="491"/>
      <c r="AF227" s="491"/>
      <c r="AG227" s="491"/>
      <c r="AH227" s="491"/>
      <c r="AI227" s="491"/>
      <c r="AJ227" s="491"/>
      <c r="AK227" s="491"/>
      <c r="AL227" s="491"/>
      <c r="AM227" s="491"/>
      <c r="AN227" s="491"/>
      <c r="AO227" s="491"/>
      <c r="AP227" s="491"/>
    </row>
    <row r="228" spans="25:42">
      <c r="Y228" s="491"/>
      <c r="Z228" s="491"/>
      <c r="AA228" s="491"/>
      <c r="AB228" s="491"/>
      <c r="AC228" s="491"/>
      <c r="AD228" s="491"/>
      <c r="AE228" s="491"/>
      <c r="AF228" s="491"/>
      <c r="AG228" s="491"/>
      <c r="AH228" s="491"/>
      <c r="AI228" s="491"/>
      <c r="AJ228" s="491"/>
      <c r="AK228" s="491"/>
      <c r="AL228" s="491"/>
      <c r="AM228" s="491"/>
      <c r="AN228" s="491"/>
      <c r="AO228" s="491"/>
      <c r="AP228" s="491"/>
    </row>
    <row r="229" spans="25:42">
      <c r="Y229" s="491"/>
      <c r="Z229" s="491"/>
      <c r="AA229" s="491"/>
      <c r="AB229" s="491"/>
      <c r="AC229" s="491"/>
      <c r="AD229" s="491"/>
      <c r="AE229" s="491"/>
      <c r="AF229" s="491"/>
      <c r="AG229" s="491"/>
      <c r="AH229" s="491"/>
      <c r="AI229" s="491"/>
      <c r="AJ229" s="491"/>
      <c r="AK229" s="491"/>
      <c r="AL229" s="491"/>
      <c r="AM229" s="491"/>
      <c r="AN229" s="491"/>
      <c r="AO229" s="491"/>
      <c r="AP229" s="491"/>
    </row>
    <row r="230" spans="25:42">
      <c r="Y230" s="491"/>
      <c r="Z230" s="491"/>
      <c r="AA230" s="491"/>
      <c r="AB230" s="491"/>
      <c r="AC230" s="491"/>
      <c r="AD230" s="491"/>
      <c r="AE230" s="491"/>
      <c r="AF230" s="491"/>
      <c r="AG230" s="491"/>
      <c r="AH230" s="491"/>
      <c r="AI230" s="491"/>
      <c r="AJ230" s="491"/>
      <c r="AK230" s="491"/>
      <c r="AL230" s="491"/>
      <c r="AM230" s="491"/>
      <c r="AN230" s="491"/>
      <c r="AO230" s="491"/>
      <c r="AP230" s="491"/>
    </row>
    <row r="231" spans="25:42">
      <c r="Y231" s="491"/>
      <c r="Z231" s="491"/>
      <c r="AA231" s="491"/>
      <c r="AB231" s="491"/>
      <c r="AC231" s="491"/>
      <c r="AD231" s="491"/>
      <c r="AE231" s="491"/>
      <c r="AF231" s="491"/>
      <c r="AG231" s="491"/>
      <c r="AH231" s="491"/>
      <c r="AI231" s="491"/>
      <c r="AJ231" s="491"/>
      <c r="AK231" s="491"/>
      <c r="AL231" s="491"/>
      <c r="AM231" s="491"/>
      <c r="AN231" s="491"/>
      <c r="AO231" s="491"/>
      <c r="AP231" s="491"/>
    </row>
    <row r="232" spans="25:42">
      <c r="Y232" s="491"/>
      <c r="Z232" s="491"/>
      <c r="AA232" s="491"/>
      <c r="AB232" s="491"/>
      <c r="AC232" s="491"/>
      <c r="AD232" s="491"/>
      <c r="AE232" s="491"/>
      <c r="AF232" s="491"/>
      <c r="AG232" s="491"/>
      <c r="AH232" s="491"/>
      <c r="AI232" s="491"/>
      <c r="AJ232" s="491"/>
      <c r="AK232" s="491"/>
      <c r="AL232" s="491"/>
      <c r="AM232" s="491"/>
      <c r="AN232" s="491"/>
      <c r="AO232" s="491"/>
      <c r="AP232" s="491"/>
    </row>
    <row r="233" spans="25:42">
      <c r="Y233" s="491"/>
      <c r="Z233" s="491"/>
      <c r="AA233" s="491"/>
      <c r="AB233" s="491"/>
      <c r="AC233" s="491"/>
      <c r="AD233" s="491"/>
      <c r="AE233" s="491"/>
      <c r="AF233" s="491"/>
      <c r="AG233" s="491"/>
      <c r="AH233" s="491"/>
      <c r="AI233" s="491"/>
      <c r="AJ233" s="491"/>
      <c r="AK233" s="491"/>
      <c r="AL233" s="491"/>
      <c r="AM233" s="491"/>
      <c r="AN233" s="491"/>
      <c r="AO233" s="491"/>
      <c r="AP233" s="491"/>
    </row>
    <row r="234" spans="25:42">
      <c r="Y234" s="491"/>
      <c r="Z234" s="491"/>
      <c r="AA234" s="491"/>
      <c r="AB234" s="491"/>
      <c r="AC234" s="491"/>
      <c r="AD234" s="491"/>
      <c r="AE234" s="491"/>
      <c r="AF234" s="491"/>
      <c r="AG234" s="491"/>
      <c r="AH234" s="491"/>
      <c r="AI234" s="491"/>
      <c r="AJ234" s="491"/>
      <c r="AK234" s="491"/>
      <c r="AL234" s="491"/>
      <c r="AM234" s="491"/>
      <c r="AN234" s="491"/>
      <c r="AO234" s="491"/>
      <c r="AP234" s="491"/>
    </row>
    <row r="235" spans="25:42">
      <c r="Y235" s="491"/>
      <c r="Z235" s="491"/>
      <c r="AA235" s="491"/>
      <c r="AB235" s="491"/>
      <c r="AC235" s="491"/>
      <c r="AD235" s="491"/>
      <c r="AE235" s="491"/>
      <c r="AF235" s="491"/>
      <c r="AG235" s="491"/>
      <c r="AH235" s="491"/>
      <c r="AI235" s="491"/>
      <c r="AJ235" s="491"/>
      <c r="AK235" s="491"/>
      <c r="AL235" s="491"/>
      <c r="AM235" s="491"/>
      <c r="AN235" s="491"/>
      <c r="AO235" s="491"/>
      <c r="AP235" s="491"/>
    </row>
    <row r="236" spans="25:42">
      <c r="Y236" s="491"/>
      <c r="Z236" s="491"/>
      <c r="AA236" s="491"/>
      <c r="AB236" s="491"/>
      <c r="AC236" s="491"/>
      <c r="AD236" s="491"/>
      <c r="AE236" s="491"/>
      <c r="AF236" s="491"/>
      <c r="AG236" s="491"/>
      <c r="AH236" s="491"/>
      <c r="AI236" s="491"/>
      <c r="AJ236" s="491"/>
      <c r="AK236" s="491"/>
      <c r="AL236" s="491"/>
      <c r="AM236" s="491"/>
      <c r="AN236" s="491"/>
      <c r="AO236" s="491"/>
      <c r="AP236" s="491"/>
    </row>
    <row r="237" spans="25:42">
      <c r="Y237" s="491"/>
      <c r="Z237" s="491"/>
      <c r="AA237" s="491"/>
      <c r="AB237" s="491"/>
      <c r="AC237" s="491"/>
      <c r="AD237" s="491"/>
      <c r="AE237" s="491"/>
      <c r="AF237" s="491"/>
      <c r="AG237" s="491"/>
      <c r="AH237" s="491"/>
      <c r="AI237" s="491"/>
      <c r="AJ237" s="491"/>
      <c r="AK237" s="491"/>
      <c r="AL237" s="491"/>
      <c r="AM237" s="491"/>
      <c r="AN237" s="491"/>
      <c r="AO237" s="491"/>
      <c r="AP237" s="491"/>
    </row>
    <row r="238" spans="25:42">
      <c r="Y238" s="491"/>
      <c r="Z238" s="491"/>
      <c r="AA238" s="491"/>
      <c r="AB238" s="491"/>
      <c r="AC238" s="491"/>
      <c r="AD238" s="491"/>
      <c r="AE238" s="491"/>
      <c r="AF238" s="491"/>
      <c r="AG238" s="491"/>
      <c r="AH238" s="491"/>
      <c r="AI238" s="491"/>
      <c r="AJ238" s="491"/>
      <c r="AK238" s="491"/>
      <c r="AL238" s="491"/>
      <c r="AM238" s="491"/>
      <c r="AN238" s="491"/>
      <c r="AO238" s="491"/>
      <c r="AP238" s="491"/>
    </row>
    <row r="239" spans="25:42">
      <c r="Y239" s="491"/>
      <c r="Z239" s="491"/>
      <c r="AA239" s="491"/>
      <c r="AB239" s="491"/>
      <c r="AC239" s="491"/>
      <c r="AD239" s="491"/>
      <c r="AE239" s="491"/>
      <c r="AF239" s="491"/>
      <c r="AG239" s="491"/>
      <c r="AH239" s="491"/>
      <c r="AI239" s="491"/>
      <c r="AJ239" s="491"/>
      <c r="AK239" s="491"/>
      <c r="AL239" s="491"/>
      <c r="AM239" s="491"/>
      <c r="AN239" s="491"/>
      <c r="AO239" s="491"/>
      <c r="AP239" s="491"/>
    </row>
    <row r="240" spans="25:42">
      <c r="Y240" s="491"/>
      <c r="Z240" s="491"/>
      <c r="AA240" s="491"/>
      <c r="AB240" s="491"/>
      <c r="AC240" s="491"/>
      <c r="AD240" s="491"/>
      <c r="AE240" s="491"/>
      <c r="AF240" s="491"/>
      <c r="AG240" s="491"/>
      <c r="AH240" s="491"/>
      <c r="AI240" s="491"/>
      <c r="AJ240" s="491"/>
      <c r="AK240" s="491"/>
      <c r="AL240" s="491"/>
      <c r="AM240" s="491"/>
      <c r="AN240" s="491"/>
      <c r="AO240" s="491"/>
      <c r="AP240" s="491"/>
    </row>
    <row r="241" spans="25:42">
      <c r="Y241" s="491"/>
      <c r="Z241" s="491"/>
      <c r="AA241" s="491"/>
      <c r="AB241" s="491"/>
      <c r="AC241" s="491"/>
      <c r="AD241" s="491"/>
      <c r="AE241" s="491"/>
      <c r="AF241" s="491"/>
      <c r="AG241" s="491"/>
      <c r="AH241" s="491"/>
      <c r="AI241" s="491"/>
      <c r="AJ241" s="491"/>
      <c r="AK241" s="491"/>
      <c r="AL241" s="491"/>
      <c r="AM241" s="491"/>
      <c r="AN241" s="491"/>
      <c r="AO241" s="491"/>
      <c r="AP241" s="491"/>
    </row>
    <row r="242" spans="25:42">
      <c r="Y242" s="491"/>
      <c r="Z242" s="491"/>
      <c r="AA242" s="491"/>
      <c r="AB242" s="491"/>
      <c r="AC242" s="491"/>
      <c r="AD242" s="491"/>
      <c r="AE242" s="491"/>
      <c r="AF242" s="491"/>
      <c r="AG242" s="491"/>
      <c r="AH242" s="491"/>
      <c r="AI242" s="491"/>
      <c r="AJ242" s="491"/>
      <c r="AK242" s="491"/>
      <c r="AL242" s="491"/>
      <c r="AM242" s="491"/>
      <c r="AN242" s="491"/>
      <c r="AO242" s="491"/>
      <c r="AP242" s="491"/>
    </row>
    <row r="243" spans="25:42">
      <c r="Y243" s="491"/>
      <c r="Z243" s="491"/>
      <c r="AA243" s="491"/>
      <c r="AB243" s="491"/>
      <c r="AC243" s="491"/>
      <c r="AD243" s="491"/>
      <c r="AE243" s="491"/>
      <c r="AF243" s="491"/>
      <c r="AG243" s="491"/>
      <c r="AH243" s="491"/>
      <c r="AI243" s="491"/>
      <c r="AJ243" s="491"/>
      <c r="AK243" s="491"/>
      <c r="AL243" s="491"/>
      <c r="AM243" s="491"/>
      <c r="AN243" s="491"/>
      <c r="AO243" s="491"/>
      <c r="AP243" s="491"/>
    </row>
    <row r="244" spans="25:42">
      <c r="Y244" s="491"/>
      <c r="Z244" s="491"/>
      <c r="AA244" s="491"/>
      <c r="AB244" s="491"/>
      <c r="AC244" s="491"/>
      <c r="AD244" s="491"/>
      <c r="AE244" s="491"/>
      <c r="AF244" s="491"/>
      <c r="AG244" s="491"/>
      <c r="AH244" s="491"/>
      <c r="AI244" s="491"/>
      <c r="AJ244" s="491"/>
      <c r="AK244" s="491"/>
      <c r="AL244" s="491"/>
      <c r="AM244" s="491"/>
      <c r="AN244" s="491"/>
      <c r="AO244" s="491"/>
      <c r="AP244" s="491"/>
    </row>
    <row r="245" spans="25:42">
      <c r="Y245" s="491"/>
      <c r="Z245" s="491"/>
      <c r="AA245" s="491"/>
      <c r="AB245" s="491"/>
      <c r="AC245" s="491"/>
      <c r="AD245" s="491"/>
      <c r="AE245" s="491"/>
      <c r="AF245" s="491"/>
      <c r="AG245" s="491"/>
      <c r="AH245" s="491"/>
      <c r="AI245" s="491"/>
      <c r="AJ245" s="491"/>
      <c r="AK245" s="491"/>
      <c r="AL245" s="491"/>
      <c r="AM245" s="491"/>
      <c r="AN245" s="491"/>
      <c r="AO245" s="491"/>
      <c r="AP245" s="491"/>
    </row>
    <row r="246" spans="25:42">
      <c r="Y246" s="491"/>
      <c r="Z246" s="491"/>
      <c r="AA246" s="491"/>
      <c r="AB246" s="491"/>
      <c r="AC246" s="491"/>
      <c r="AD246" s="491"/>
      <c r="AE246" s="491"/>
      <c r="AF246" s="491"/>
      <c r="AG246" s="491"/>
      <c r="AH246" s="491"/>
      <c r="AI246" s="491"/>
      <c r="AJ246" s="491"/>
      <c r="AK246" s="491"/>
      <c r="AL246" s="491"/>
      <c r="AM246" s="491"/>
      <c r="AN246" s="491"/>
      <c r="AO246" s="491"/>
      <c r="AP246" s="491"/>
    </row>
    <row r="247" spans="25:42">
      <c r="Y247" s="491"/>
      <c r="Z247" s="491"/>
      <c r="AA247" s="491"/>
      <c r="AB247" s="491"/>
      <c r="AC247" s="491"/>
      <c r="AD247" s="491"/>
      <c r="AE247" s="491"/>
      <c r="AF247" s="491"/>
      <c r="AG247" s="491"/>
      <c r="AH247" s="491"/>
      <c r="AI247" s="491"/>
      <c r="AJ247" s="491"/>
      <c r="AK247" s="491"/>
      <c r="AL247" s="491"/>
      <c r="AM247" s="491"/>
      <c r="AN247" s="491"/>
      <c r="AO247" s="491"/>
      <c r="AP247" s="491"/>
    </row>
    <row r="248" spans="25:42">
      <c r="Y248" s="491"/>
      <c r="Z248" s="491"/>
      <c r="AA248" s="491"/>
      <c r="AB248" s="491"/>
      <c r="AC248" s="491"/>
      <c r="AD248" s="491"/>
      <c r="AE248" s="491"/>
      <c r="AF248" s="491"/>
      <c r="AG248" s="491"/>
      <c r="AH248" s="491"/>
      <c r="AI248" s="491"/>
      <c r="AJ248" s="491"/>
      <c r="AK248" s="491"/>
      <c r="AL248" s="491"/>
      <c r="AM248" s="491"/>
      <c r="AN248" s="491"/>
      <c r="AO248" s="491"/>
      <c r="AP248" s="491"/>
    </row>
    <row r="249" spans="25:42">
      <c r="Y249" s="491"/>
      <c r="Z249" s="491"/>
      <c r="AA249" s="491"/>
      <c r="AB249" s="491"/>
      <c r="AC249" s="491"/>
      <c r="AD249" s="491"/>
      <c r="AE249" s="491"/>
      <c r="AF249" s="491"/>
      <c r="AG249" s="491"/>
      <c r="AH249" s="491"/>
      <c r="AI249" s="491"/>
      <c r="AJ249" s="491"/>
      <c r="AK249" s="491"/>
      <c r="AL249" s="491"/>
      <c r="AM249" s="491"/>
      <c r="AN249" s="491"/>
      <c r="AO249" s="491"/>
      <c r="AP249" s="491"/>
    </row>
    <row r="250" spans="25:42">
      <c r="Y250" s="491"/>
      <c r="Z250" s="491"/>
      <c r="AA250" s="491"/>
      <c r="AB250" s="491"/>
      <c r="AC250" s="491"/>
      <c r="AD250" s="491"/>
      <c r="AE250" s="491"/>
      <c r="AF250" s="491"/>
      <c r="AG250" s="491"/>
      <c r="AH250" s="491"/>
      <c r="AI250" s="491"/>
      <c r="AJ250" s="491"/>
      <c r="AK250" s="491"/>
      <c r="AL250" s="491"/>
      <c r="AM250" s="491"/>
      <c r="AN250" s="491"/>
      <c r="AO250" s="491"/>
      <c r="AP250" s="491"/>
    </row>
    <row r="251" spans="25:42">
      <c r="Y251" s="491"/>
      <c r="Z251" s="491"/>
      <c r="AA251" s="491"/>
      <c r="AB251" s="491"/>
      <c r="AC251" s="491"/>
      <c r="AD251" s="491"/>
      <c r="AE251" s="491"/>
      <c r="AF251" s="491"/>
      <c r="AG251" s="491"/>
      <c r="AH251" s="491"/>
      <c r="AI251" s="491"/>
      <c r="AJ251" s="491"/>
      <c r="AK251" s="491"/>
      <c r="AL251" s="491"/>
      <c r="AM251" s="491"/>
      <c r="AN251" s="491"/>
      <c r="AO251" s="491"/>
      <c r="AP251" s="491"/>
    </row>
    <row r="252" spans="25:42">
      <c r="Y252" s="491"/>
      <c r="Z252" s="491"/>
      <c r="AA252" s="491"/>
      <c r="AB252" s="491"/>
      <c r="AC252" s="491"/>
      <c r="AD252" s="491"/>
      <c r="AE252" s="491"/>
      <c r="AF252" s="491"/>
      <c r="AG252" s="491"/>
      <c r="AH252" s="491"/>
      <c r="AI252" s="491"/>
      <c r="AJ252" s="491"/>
      <c r="AK252" s="491"/>
      <c r="AL252" s="491"/>
      <c r="AM252" s="491"/>
      <c r="AN252" s="491"/>
      <c r="AO252" s="491"/>
      <c r="AP252" s="491"/>
    </row>
    <row r="253" spans="25:42">
      <c r="Y253" s="491"/>
      <c r="Z253" s="491"/>
      <c r="AA253" s="491"/>
      <c r="AB253" s="491"/>
      <c r="AC253" s="491"/>
      <c r="AD253" s="491"/>
      <c r="AE253" s="491"/>
      <c r="AF253" s="491"/>
      <c r="AG253" s="491"/>
      <c r="AH253" s="491"/>
      <c r="AI253" s="491"/>
      <c r="AJ253" s="491"/>
      <c r="AK253" s="491"/>
      <c r="AL253" s="491"/>
      <c r="AM253" s="491"/>
      <c r="AN253" s="491"/>
      <c r="AO253" s="491"/>
      <c r="AP253" s="491"/>
    </row>
    <row r="254" spans="25:42">
      <c r="Y254" s="491"/>
      <c r="Z254" s="491"/>
      <c r="AA254" s="491"/>
      <c r="AB254" s="491"/>
      <c r="AC254" s="491"/>
      <c r="AD254" s="491"/>
      <c r="AE254" s="491"/>
      <c r="AF254" s="491"/>
      <c r="AG254" s="491"/>
      <c r="AH254" s="491"/>
      <c r="AI254" s="491"/>
      <c r="AJ254" s="491"/>
      <c r="AK254" s="491"/>
      <c r="AL254" s="491"/>
      <c r="AM254" s="491"/>
      <c r="AN254" s="491"/>
      <c r="AO254" s="491"/>
      <c r="AP254" s="491"/>
    </row>
    <row r="255" spans="25:42">
      <c r="Y255" s="491"/>
      <c r="Z255" s="491"/>
      <c r="AA255" s="491"/>
      <c r="AB255" s="491"/>
      <c r="AC255" s="491"/>
      <c r="AD255" s="491"/>
      <c r="AE255" s="491"/>
      <c r="AF255" s="491"/>
      <c r="AG255" s="491"/>
      <c r="AH255" s="491"/>
      <c r="AI255" s="491"/>
      <c r="AJ255" s="491"/>
      <c r="AK255" s="491"/>
      <c r="AL255" s="491"/>
      <c r="AM255" s="491"/>
      <c r="AN255" s="491"/>
      <c r="AO255" s="491"/>
      <c r="AP255" s="491"/>
    </row>
    <row r="256" spans="25:42">
      <c r="Y256" s="491"/>
      <c r="Z256" s="491"/>
      <c r="AA256" s="491"/>
      <c r="AB256" s="491"/>
      <c r="AC256" s="491"/>
      <c r="AD256" s="491"/>
      <c r="AE256" s="491"/>
      <c r="AF256" s="491"/>
      <c r="AG256" s="491"/>
      <c r="AH256" s="491"/>
      <c r="AI256" s="491"/>
      <c r="AJ256" s="491"/>
      <c r="AK256" s="491"/>
      <c r="AL256" s="491"/>
      <c r="AM256" s="491"/>
      <c r="AN256" s="491"/>
      <c r="AO256" s="491"/>
      <c r="AP256" s="491"/>
    </row>
    <row r="257" spans="25:42">
      <c r="Y257" s="491"/>
      <c r="Z257" s="491"/>
      <c r="AA257" s="491"/>
      <c r="AB257" s="491"/>
      <c r="AC257" s="491"/>
      <c r="AD257" s="491"/>
      <c r="AE257" s="491"/>
      <c r="AF257" s="491"/>
      <c r="AG257" s="491"/>
      <c r="AH257" s="491"/>
      <c r="AI257" s="491"/>
      <c r="AJ257" s="491"/>
      <c r="AK257" s="491"/>
      <c r="AL257" s="491"/>
      <c r="AM257" s="491"/>
      <c r="AN257" s="491"/>
      <c r="AO257" s="491"/>
      <c r="AP257" s="491"/>
    </row>
    <row r="258" spans="25:42">
      <c r="Y258" s="491"/>
      <c r="Z258" s="491"/>
      <c r="AA258" s="491"/>
      <c r="AB258" s="491"/>
      <c r="AC258" s="491"/>
      <c r="AD258" s="491"/>
      <c r="AE258" s="491"/>
      <c r="AF258" s="491"/>
      <c r="AG258" s="491"/>
      <c r="AH258" s="491"/>
      <c r="AI258" s="491"/>
      <c r="AJ258" s="491"/>
      <c r="AK258" s="491"/>
      <c r="AL258" s="491"/>
      <c r="AM258" s="491"/>
      <c r="AN258" s="491"/>
      <c r="AO258" s="491"/>
      <c r="AP258" s="491"/>
    </row>
    <row r="259" spans="25:42">
      <c r="Y259" s="491"/>
      <c r="Z259" s="491"/>
      <c r="AA259" s="491"/>
      <c r="AB259" s="491"/>
      <c r="AC259" s="491"/>
      <c r="AD259" s="491"/>
      <c r="AE259" s="491"/>
      <c r="AF259" s="491"/>
      <c r="AG259" s="491"/>
      <c r="AH259" s="491"/>
      <c r="AI259" s="491"/>
      <c r="AJ259" s="491"/>
      <c r="AK259" s="491"/>
      <c r="AL259" s="491"/>
      <c r="AM259" s="491"/>
      <c r="AN259" s="491"/>
      <c r="AO259" s="491"/>
      <c r="AP259" s="491"/>
    </row>
    <row r="260" spans="25:42">
      <c r="Y260" s="491"/>
      <c r="Z260" s="491"/>
      <c r="AA260" s="491"/>
      <c r="AB260" s="491"/>
      <c r="AC260" s="491"/>
      <c r="AD260" s="491"/>
      <c r="AE260" s="491"/>
      <c r="AF260" s="491"/>
      <c r="AG260" s="491"/>
      <c r="AH260" s="491"/>
      <c r="AI260" s="491"/>
      <c r="AJ260" s="491"/>
      <c r="AK260" s="491"/>
      <c r="AL260" s="491"/>
      <c r="AM260" s="491"/>
      <c r="AN260" s="491"/>
      <c r="AO260" s="491"/>
      <c r="AP260" s="491"/>
    </row>
    <row r="261" spans="25:42">
      <c r="Y261" s="491"/>
      <c r="Z261" s="491"/>
      <c r="AA261" s="491"/>
      <c r="AB261" s="491"/>
      <c r="AC261" s="491"/>
      <c r="AD261" s="491"/>
      <c r="AE261" s="491"/>
      <c r="AF261" s="491"/>
      <c r="AG261" s="491"/>
      <c r="AH261" s="491"/>
      <c r="AI261" s="491"/>
      <c r="AJ261" s="491"/>
      <c r="AK261" s="491"/>
      <c r="AL261" s="491"/>
      <c r="AM261" s="491"/>
      <c r="AN261" s="491"/>
      <c r="AO261" s="491"/>
      <c r="AP261" s="491"/>
    </row>
    <row r="262" spans="25:42">
      <c r="Y262" s="491"/>
      <c r="Z262" s="491"/>
      <c r="AA262" s="491"/>
      <c r="AB262" s="491"/>
      <c r="AC262" s="491"/>
      <c r="AD262" s="491"/>
      <c r="AE262" s="491"/>
      <c r="AF262" s="491"/>
      <c r="AG262" s="491"/>
      <c r="AH262" s="491"/>
      <c r="AI262" s="491"/>
      <c r="AJ262" s="491"/>
      <c r="AK262" s="491"/>
      <c r="AL262" s="491"/>
      <c r="AM262" s="491"/>
      <c r="AN262" s="491"/>
      <c r="AO262" s="491"/>
      <c r="AP262" s="491"/>
    </row>
    <row r="263" spans="25:42">
      <c r="Y263" s="491"/>
      <c r="Z263" s="491"/>
      <c r="AA263" s="491"/>
      <c r="AB263" s="491"/>
      <c r="AC263" s="491"/>
      <c r="AD263" s="491"/>
      <c r="AE263" s="491"/>
      <c r="AF263" s="491"/>
      <c r="AG263" s="491"/>
      <c r="AH263" s="491"/>
      <c r="AI263" s="491"/>
      <c r="AJ263" s="491"/>
      <c r="AK263" s="491"/>
      <c r="AL263" s="491"/>
      <c r="AM263" s="491"/>
      <c r="AN263" s="491"/>
      <c r="AO263" s="491"/>
      <c r="AP263" s="491"/>
    </row>
    <row r="264" spans="25:42">
      <c r="Y264" s="491"/>
      <c r="Z264" s="491"/>
      <c r="AA264" s="491"/>
      <c r="AB264" s="491"/>
      <c r="AC264" s="491"/>
      <c r="AD264" s="491"/>
      <c r="AE264" s="491"/>
      <c r="AF264" s="491"/>
      <c r="AG264" s="491"/>
      <c r="AH264" s="491"/>
      <c r="AI264" s="491"/>
      <c r="AJ264" s="491"/>
      <c r="AK264" s="491"/>
      <c r="AL264" s="491"/>
      <c r="AM264" s="491"/>
      <c r="AN264" s="491"/>
      <c r="AO264" s="491"/>
      <c r="AP264" s="491"/>
    </row>
    <row r="265" spans="25:42">
      <c r="Y265" s="491"/>
      <c r="Z265" s="491"/>
      <c r="AA265" s="491"/>
      <c r="AB265" s="491"/>
      <c r="AC265" s="491"/>
      <c r="AD265" s="491"/>
      <c r="AE265" s="491"/>
      <c r="AF265" s="491"/>
      <c r="AG265" s="491"/>
      <c r="AH265" s="491"/>
      <c r="AI265" s="491"/>
      <c r="AJ265" s="491"/>
      <c r="AK265" s="491"/>
      <c r="AL265" s="491"/>
      <c r="AM265" s="491"/>
      <c r="AN265" s="491"/>
      <c r="AO265" s="491"/>
      <c r="AP265" s="491"/>
    </row>
    <row r="266" spans="25:42">
      <c r="Y266" s="491"/>
      <c r="Z266" s="491"/>
      <c r="AA266" s="491"/>
      <c r="AB266" s="491"/>
      <c r="AC266" s="491"/>
      <c r="AD266" s="491"/>
      <c r="AE266" s="491"/>
      <c r="AF266" s="491"/>
      <c r="AG266" s="491"/>
      <c r="AH266" s="491"/>
      <c r="AI266" s="491"/>
      <c r="AJ266" s="491"/>
      <c r="AK266" s="491"/>
      <c r="AL266" s="491"/>
      <c r="AM266" s="491"/>
      <c r="AN266" s="491"/>
      <c r="AO266" s="491"/>
      <c r="AP266" s="491"/>
    </row>
    <row r="267" spans="25:42">
      <c r="Y267" s="491"/>
      <c r="Z267" s="491"/>
      <c r="AA267" s="491"/>
      <c r="AB267" s="491"/>
      <c r="AC267" s="491"/>
      <c r="AD267" s="491"/>
      <c r="AE267" s="491"/>
      <c r="AF267" s="491"/>
      <c r="AG267" s="491"/>
      <c r="AH267" s="491"/>
      <c r="AI267" s="491"/>
      <c r="AJ267" s="491"/>
      <c r="AK267" s="491"/>
      <c r="AL267" s="491"/>
      <c r="AM267" s="491"/>
      <c r="AN267" s="491"/>
      <c r="AO267" s="491"/>
      <c r="AP267" s="491"/>
    </row>
    <row r="268" spans="25:42">
      <c r="Y268" s="491"/>
      <c r="Z268" s="491"/>
      <c r="AA268" s="491"/>
      <c r="AB268" s="491"/>
      <c r="AC268" s="491"/>
      <c r="AD268" s="491"/>
      <c r="AE268" s="491"/>
      <c r="AF268" s="491"/>
      <c r="AG268" s="491"/>
      <c r="AH268" s="491"/>
      <c r="AI268" s="491"/>
      <c r="AJ268" s="491"/>
      <c r="AK268" s="491"/>
      <c r="AL268" s="491"/>
      <c r="AM268" s="491"/>
      <c r="AN268" s="491"/>
      <c r="AO268" s="491"/>
      <c r="AP268" s="491"/>
    </row>
    <row r="269" spans="25:42">
      <c r="Y269" s="491"/>
      <c r="Z269" s="491"/>
      <c r="AA269" s="491"/>
      <c r="AB269" s="491"/>
      <c r="AC269" s="491"/>
      <c r="AD269" s="491"/>
      <c r="AE269" s="491"/>
      <c r="AF269" s="491"/>
      <c r="AG269" s="491"/>
      <c r="AH269" s="491"/>
      <c r="AI269" s="491"/>
      <c r="AJ269" s="491"/>
      <c r="AK269" s="491"/>
      <c r="AL269" s="491"/>
      <c r="AM269" s="491"/>
      <c r="AN269" s="491"/>
      <c r="AO269" s="491"/>
      <c r="AP269" s="491"/>
    </row>
    <row r="270" spans="25:42">
      <c r="Y270" s="491"/>
      <c r="Z270" s="491"/>
      <c r="AA270" s="491"/>
      <c r="AB270" s="491"/>
      <c r="AC270" s="491"/>
      <c r="AD270" s="491"/>
      <c r="AE270" s="491"/>
      <c r="AF270" s="491"/>
      <c r="AG270" s="491"/>
      <c r="AH270" s="491"/>
      <c r="AI270" s="491"/>
      <c r="AJ270" s="491"/>
      <c r="AK270" s="491"/>
      <c r="AL270" s="491"/>
      <c r="AM270" s="491"/>
      <c r="AN270" s="491"/>
      <c r="AO270" s="491"/>
      <c r="AP270" s="491"/>
    </row>
    <row r="271" spans="25:42">
      <c r="Y271" s="491"/>
      <c r="Z271" s="491"/>
      <c r="AA271" s="491"/>
      <c r="AB271" s="491"/>
      <c r="AC271" s="491"/>
      <c r="AD271" s="491"/>
      <c r="AE271" s="491"/>
      <c r="AF271" s="491"/>
      <c r="AG271" s="491"/>
      <c r="AH271" s="491"/>
      <c r="AI271" s="491"/>
      <c r="AJ271" s="491"/>
      <c r="AK271" s="491"/>
      <c r="AL271" s="491"/>
      <c r="AM271" s="491"/>
      <c r="AN271" s="491"/>
      <c r="AO271" s="491"/>
      <c r="AP271" s="491"/>
    </row>
    <row r="272" spans="25:42">
      <c r="Y272" s="491"/>
      <c r="Z272" s="491"/>
      <c r="AA272" s="491"/>
      <c r="AB272" s="491"/>
      <c r="AC272" s="491"/>
      <c r="AD272" s="491"/>
      <c r="AE272" s="491"/>
      <c r="AF272" s="491"/>
      <c r="AG272" s="491"/>
      <c r="AH272" s="491"/>
      <c r="AI272" s="491"/>
      <c r="AJ272" s="491"/>
      <c r="AK272" s="491"/>
      <c r="AL272" s="491"/>
      <c r="AM272" s="491"/>
      <c r="AN272" s="491"/>
      <c r="AO272" s="491"/>
      <c r="AP272" s="491"/>
    </row>
    <row r="273" spans="25:42">
      <c r="Y273" s="491"/>
      <c r="Z273" s="491"/>
      <c r="AA273" s="491"/>
      <c r="AB273" s="491"/>
      <c r="AC273" s="491"/>
      <c r="AD273" s="491"/>
      <c r="AE273" s="491"/>
      <c r="AF273" s="491"/>
      <c r="AG273" s="491"/>
      <c r="AH273" s="491"/>
      <c r="AI273" s="491"/>
      <c r="AJ273" s="491"/>
      <c r="AK273" s="491"/>
      <c r="AL273" s="491"/>
      <c r="AM273" s="491"/>
      <c r="AN273" s="491"/>
      <c r="AO273" s="491"/>
      <c r="AP273" s="491"/>
    </row>
    <row r="274" spans="25:42">
      <c r="Y274" s="491"/>
      <c r="Z274" s="491"/>
      <c r="AA274" s="491"/>
      <c r="AB274" s="491"/>
      <c r="AC274" s="491"/>
      <c r="AD274" s="491"/>
      <c r="AE274" s="491"/>
      <c r="AF274" s="491"/>
      <c r="AG274" s="491"/>
      <c r="AH274" s="491"/>
      <c r="AI274" s="491"/>
      <c r="AJ274" s="491"/>
      <c r="AK274" s="491"/>
      <c r="AL274" s="491"/>
      <c r="AM274" s="491"/>
      <c r="AN274" s="491"/>
      <c r="AO274" s="491"/>
      <c r="AP274" s="491"/>
    </row>
    <row r="275" spans="25:42">
      <c r="Y275" s="491"/>
      <c r="Z275" s="491"/>
      <c r="AA275" s="491"/>
      <c r="AB275" s="491"/>
      <c r="AC275" s="491"/>
      <c r="AD275" s="491"/>
      <c r="AE275" s="491"/>
      <c r="AF275" s="491"/>
      <c r="AG275" s="491"/>
      <c r="AH275" s="491"/>
      <c r="AI275" s="491"/>
      <c r="AJ275" s="491"/>
      <c r="AK275" s="491"/>
      <c r="AL275" s="491"/>
      <c r="AM275" s="491"/>
      <c r="AN275" s="491"/>
      <c r="AO275" s="491"/>
      <c r="AP275" s="491"/>
    </row>
    <row r="276" spans="25:42">
      <c r="Y276" s="491"/>
      <c r="Z276" s="491"/>
      <c r="AA276" s="491"/>
      <c r="AB276" s="491"/>
      <c r="AC276" s="491"/>
      <c r="AD276" s="491"/>
      <c r="AE276" s="491"/>
      <c r="AF276" s="491"/>
      <c r="AG276" s="491"/>
      <c r="AH276" s="491"/>
      <c r="AI276" s="491"/>
      <c r="AJ276" s="491"/>
      <c r="AK276" s="491"/>
      <c r="AL276" s="491"/>
      <c r="AM276" s="491"/>
      <c r="AN276" s="491"/>
      <c r="AO276" s="491"/>
      <c r="AP276" s="491"/>
    </row>
    <row r="277" spans="25:42">
      <c r="Y277" s="491"/>
      <c r="Z277" s="491"/>
      <c r="AA277" s="491"/>
      <c r="AB277" s="491"/>
      <c r="AC277" s="491"/>
      <c r="AD277" s="491"/>
      <c r="AE277" s="491"/>
      <c r="AF277" s="491"/>
      <c r="AG277" s="491"/>
      <c r="AH277" s="491"/>
      <c r="AI277" s="491"/>
      <c r="AJ277" s="491"/>
      <c r="AK277" s="491"/>
      <c r="AL277" s="491"/>
      <c r="AM277" s="491"/>
      <c r="AN277" s="491"/>
      <c r="AO277" s="491"/>
      <c r="AP277" s="491"/>
    </row>
    <row r="278" spans="25:42">
      <c r="Y278" s="491"/>
      <c r="Z278" s="491"/>
      <c r="AA278" s="491"/>
      <c r="AB278" s="491"/>
      <c r="AC278" s="491"/>
      <c r="AD278" s="491"/>
      <c r="AE278" s="491"/>
      <c r="AF278" s="491"/>
      <c r="AG278" s="491"/>
      <c r="AH278" s="491"/>
      <c r="AI278" s="491"/>
      <c r="AJ278" s="491"/>
      <c r="AK278" s="491"/>
      <c r="AL278" s="491"/>
      <c r="AM278" s="491"/>
      <c r="AN278" s="491"/>
      <c r="AO278" s="491"/>
      <c r="AP278" s="491"/>
    </row>
    <row r="279" spans="25:42">
      <c r="Y279" s="491"/>
      <c r="Z279" s="491"/>
      <c r="AA279" s="491"/>
      <c r="AB279" s="491"/>
      <c r="AC279" s="491"/>
      <c r="AD279" s="491"/>
      <c r="AE279" s="491"/>
      <c r="AF279" s="491"/>
      <c r="AG279" s="491"/>
      <c r="AH279" s="491"/>
      <c r="AI279" s="491"/>
      <c r="AJ279" s="491"/>
      <c r="AK279" s="491"/>
      <c r="AL279" s="491"/>
      <c r="AM279" s="491"/>
      <c r="AN279" s="491"/>
      <c r="AO279" s="491"/>
      <c r="AP279" s="491"/>
    </row>
    <row r="280" spans="25:42">
      <c r="Y280" s="491"/>
      <c r="Z280" s="491"/>
      <c r="AA280" s="491"/>
      <c r="AB280" s="491"/>
      <c r="AC280" s="491"/>
      <c r="AD280" s="491"/>
      <c r="AE280" s="491"/>
      <c r="AF280" s="491"/>
      <c r="AG280" s="491"/>
      <c r="AH280" s="491"/>
      <c r="AI280" s="491"/>
      <c r="AJ280" s="491"/>
      <c r="AK280" s="491"/>
      <c r="AL280" s="491"/>
      <c r="AM280" s="491"/>
      <c r="AN280" s="491"/>
      <c r="AO280" s="491"/>
      <c r="AP280" s="491"/>
    </row>
    <row r="281" spans="25:42">
      <c r="Y281" s="491"/>
      <c r="Z281" s="491"/>
      <c r="AA281" s="491"/>
      <c r="AB281" s="491"/>
      <c r="AC281" s="491"/>
      <c r="AD281" s="491"/>
      <c r="AE281" s="491"/>
      <c r="AF281" s="491"/>
      <c r="AG281" s="491"/>
      <c r="AH281" s="491"/>
      <c r="AI281" s="491"/>
      <c r="AJ281" s="491"/>
      <c r="AK281" s="491"/>
      <c r="AL281" s="491"/>
      <c r="AM281" s="491"/>
      <c r="AN281" s="491"/>
      <c r="AO281" s="491"/>
      <c r="AP281" s="491"/>
    </row>
    <row r="282" spans="25:42">
      <c r="Y282" s="491"/>
      <c r="Z282" s="491"/>
      <c r="AA282" s="491"/>
      <c r="AB282" s="491"/>
      <c r="AC282" s="491"/>
      <c r="AD282" s="491"/>
      <c r="AE282" s="491"/>
      <c r="AF282" s="491"/>
      <c r="AG282" s="491"/>
      <c r="AH282" s="491"/>
      <c r="AI282" s="491"/>
      <c r="AJ282" s="491"/>
      <c r="AK282" s="491"/>
      <c r="AL282" s="491"/>
      <c r="AM282" s="491"/>
      <c r="AN282" s="491"/>
      <c r="AO282" s="491"/>
      <c r="AP282" s="491"/>
    </row>
    <row r="283" spans="25:42">
      <c r="Y283" s="491"/>
      <c r="Z283" s="491"/>
      <c r="AA283" s="491"/>
      <c r="AB283" s="491"/>
      <c r="AC283" s="491"/>
      <c r="AD283" s="491"/>
      <c r="AE283" s="491"/>
      <c r="AF283" s="491"/>
      <c r="AG283" s="491"/>
      <c r="AH283" s="491"/>
      <c r="AI283" s="491"/>
      <c r="AJ283" s="491"/>
      <c r="AK283" s="491"/>
      <c r="AL283" s="491"/>
      <c r="AM283" s="491"/>
      <c r="AN283" s="491"/>
      <c r="AO283" s="491"/>
      <c r="AP283" s="491"/>
    </row>
    <row r="284" spans="25:42">
      <c r="Y284" s="491"/>
      <c r="Z284" s="491"/>
      <c r="AA284" s="491"/>
      <c r="AB284" s="491"/>
      <c r="AC284" s="491"/>
      <c r="AD284" s="491"/>
      <c r="AE284" s="491"/>
      <c r="AF284" s="491"/>
      <c r="AG284" s="491"/>
      <c r="AH284" s="491"/>
      <c r="AI284" s="491"/>
      <c r="AJ284" s="491"/>
      <c r="AK284" s="491"/>
      <c r="AL284" s="491"/>
      <c r="AM284" s="491"/>
      <c r="AN284" s="491"/>
      <c r="AO284" s="491"/>
      <c r="AP284" s="491"/>
    </row>
    <row r="285" spans="25:42">
      <c r="Y285" s="491"/>
      <c r="Z285" s="491"/>
      <c r="AA285" s="491"/>
      <c r="AB285" s="491"/>
      <c r="AC285" s="491"/>
      <c r="AD285" s="491"/>
      <c r="AE285" s="491"/>
      <c r="AF285" s="491"/>
      <c r="AG285" s="491"/>
      <c r="AH285" s="491"/>
      <c r="AI285" s="491"/>
      <c r="AJ285" s="491"/>
      <c r="AK285" s="491"/>
      <c r="AL285" s="491"/>
      <c r="AM285" s="491"/>
      <c r="AN285" s="491"/>
      <c r="AO285" s="491"/>
      <c r="AP285" s="491"/>
    </row>
    <row r="286" spans="25:42">
      <c r="Y286" s="491"/>
      <c r="Z286" s="491"/>
      <c r="AA286" s="491"/>
      <c r="AB286" s="491"/>
      <c r="AC286" s="491"/>
      <c r="AD286" s="491"/>
      <c r="AE286" s="491"/>
      <c r="AF286" s="491"/>
      <c r="AG286" s="491"/>
      <c r="AH286" s="491"/>
      <c r="AI286" s="491"/>
      <c r="AJ286" s="491"/>
      <c r="AK286" s="491"/>
      <c r="AL286" s="491"/>
      <c r="AM286" s="491"/>
      <c r="AN286" s="491"/>
      <c r="AO286" s="491"/>
      <c r="AP286" s="491"/>
    </row>
    <row r="287" spans="25:42">
      <c r="Y287" s="491"/>
      <c r="Z287" s="491"/>
      <c r="AA287" s="491"/>
      <c r="AB287" s="491"/>
      <c r="AC287" s="491"/>
      <c r="AD287" s="491"/>
      <c r="AE287" s="491"/>
      <c r="AF287" s="491"/>
      <c r="AG287" s="491"/>
      <c r="AH287" s="491"/>
      <c r="AI287" s="491"/>
      <c r="AJ287" s="491"/>
      <c r="AK287" s="491"/>
      <c r="AL287" s="491"/>
      <c r="AM287" s="491"/>
      <c r="AN287" s="491"/>
      <c r="AO287" s="491"/>
      <c r="AP287" s="491"/>
    </row>
    <row r="288" spans="25:42">
      <c r="Y288" s="491"/>
      <c r="Z288" s="491"/>
      <c r="AA288" s="491"/>
      <c r="AB288" s="491"/>
      <c r="AC288" s="491"/>
      <c r="AD288" s="491"/>
      <c r="AE288" s="491"/>
      <c r="AF288" s="491"/>
      <c r="AG288" s="491"/>
      <c r="AH288" s="491"/>
      <c r="AI288" s="491"/>
      <c r="AJ288" s="491"/>
      <c r="AK288" s="491"/>
      <c r="AL288" s="491"/>
      <c r="AM288" s="491"/>
      <c r="AN288" s="491"/>
      <c r="AO288" s="491"/>
      <c r="AP288" s="491"/>
    </row>
    <row r="289" spans="25:42">
      <c r="Y289" s="491"/>
      <c r="Z289" s="491"/>
      <c r="AA289" s="491"/>
      <c r="AB289" s="491"/>
      <c r="AC289" s="491"/>
      <c r="AD289" s="491"/>
      <c r="AE289" s="491"/>
      <c r="AF289" s="491"/>
      <c r="AG289" s="491"/>
      <c r="AH289" s="491"/>
      <c r="AI289" s="491"/>
      <c r="AJ289" s="491"/>
      <c r="AK289" s="491"/>
      <c r="AL289" s="491"/>
      <c r="AM289" s="491"/>
      <c r="AN289" s="491"/>
      <c r="AO289" s="491"/>
      <c r="AP289" s="491"/>
    </row>
    <row r="290" spans="25:42">
      <c r="Y290" s="491"/>
      <c r="Z290" s="491"/>
      <c r="AA290" s="491"/>
      <c r="AB290" s="491"/>
      <c r="AC290" s="491"/>
      <c r="AD290" s="491"/>
      <c r="AE290" s="491"/>
      <c r="AF290" s="491"/>
      <c r="AG290" s="491"/>
      <c r="AH290" s="491"/>
      <c r="AI290" s="491"/>
      <c r="AJ290" s="491"/>
      <c r="AK290" s="491"/>
      <c r="AL290" s="491"/>
      <c r="AM290" s="491"/>
      <c r="AN290" s="491"/>
      <c r="AO290" s="491"/>
      <c r="AP290" s="491"/>
    </row>
    <row r="291" spans="25:42">
      <c r="Y291" s="491"/>
      <c r="Z291" s="491"/>
      <c r="AA291" s="491"/>
      <c r="AB291" s="491"/>
      <c r="AC291" s="491"/>
      <c r="AD291" s="491"/>
      <c r="AE291" s="491"/>
      <c r="AF291" s="491"/>
      <c r="AG291" s="491"/>
      <c r="AH291" s="491"/>
      <c r="AI291" s="491"/>
      <c r="AJ291" s="491"/>
      <c r="AK291" s="491"/>
      <c r="AL291" s="491"/>
      <c r="AM291" s="491"/>
      <c r="AN291" s="491"/>
      <c r="AO291" s="491"/>
      <c r="AP291" s="491"/>
    </row>
    <row r="292" spans="25:42">
      <c r="Y292" s="491"/>
      <c r="Z292" s="491"/>
      <c r="AA292" s="491"/>
      <c r="AB292" s="491"/>
      <c r="AC292" s="491"/>
      <c r="AD292" s="491"/>
      <c r="AE292" s="491"/>
      <c r="AF292" s="491"/>
      <c r="AG292" s="491"/>
      <c r="AH292" s="491"/>
      <c r="AI292" s="491"/>
      <c r="AJ292" s="491"/>
      <c r="AK292" s="491"/>
      <c r="AL292" s="491"/>
      <c r="AM292" s="491"/>
      <c r="AN292" s="491"/>
      <c r="AO292" s="491"/>
      <c r="AP292" s="491"/>
    </row>
    <row r="293" spans="25:42">
      <c r="Y293" s="491"/>
      <c r="Z293" s="491"/>
      <c r="AA293" s="491"/>
      <c r="AB293" s="491"/>
      <c r="AC293" s="491"/>
      <c r="AD293" s="491"/>
      <c r="AE293" s="491"/>
      <c r="AF293" s="491"/>
      <c r="AG293" s="491"/>
      <c r="AH293" s="491"/>
      <c r="AI293" s="491"/>
      <c r="AJ293" s="491"/>
      <c r="AK293" s="491"/>
      <c r="AL293" s="491"/>
      <c r="AM293" s="491"/>
      <c r="AN293" s="491"/>
      <c r="AO293" s="491"/>
      <c r="AP293" s="491"/>
    </row>
    <row r="294" spans="25:42">
      <c r="Y294" s="491"/>
      <c r="Z294" s="491"/>
      <c r="AA294" s="491"/>
      <c r="AB294" s="491"/>
      <c r="AC294" s="491"/>
      <c r="AD294" s="491"/>
      <c r="AE294" s="491"/>
      <c r="AF294" s="491"/>
      <c r="AG294" s="491"/>
      <c r="AH294" s="491"/>
      <c r="AI294" s="491"/>
      <c r="AJ294" s="491"/>
      <c r="AK294" s="491"/>
      <c r="AL294" s="491"/>
      <c r="AM294" s="491"/>
      <c r="AN294" s="491"/>
      <c r="AO294" s="491"/>
      <c r="AP294" s="491"/>
    </row>
    <row r="295" spans="25:42">
      <c r="Y295" s="491"/>
      <c r="Z295" s="491"/>
      <c r="AA295" s="491"/>
      <c r="AB295" s="491"/>
      <c r="AC295" s="491"/>
      <c r="AD295" s="491"/>
      <c r="AE295" s="491"/>
      <c r="AF295" s="491"/>
      <c r="AG295" s="491"/>
      <c r="AH295" s="491"/>
      <c r="AI295" s="491"/>
      <c r="AJ295" s="491"/>
      <c r="AK295" s="491"/>
      <c r="AL295" s="491"/>
      <c r="AM295" s="491"/>
      <c r="AN295" s="491"/>
      <c r="AO295" s="491"/>
      <c r="AP295" s="491"/>
    </row>
    <row r="296" spans="25:42">
      <c r="Y296" s="491"/>
      <c r="Z296" s="491"/>
      <c r="AA296" s="491"/>
      <c r="AB296" s="491"/>
      <c r="AC296" s="491"/>
      <c r="AD296" s="491"/>
      <c r="AE296" s="491"/>
      <c r="AF296" s="491"/>
      <c r="AG296" s="491"/>
      <c r="AH296" s="491"/>
      <c r="AI296" s="491"/>
      <c r="AJ296" s="491"/>
      <c r="AK296" s="491"/>
      <c r="AL296" s="491"/>
      <c r="AM296" s="491"/>
      <c r="AN296" s="491"/>
      <c r="AO296" s="491"/>
      <c r="AP296" s="491"/>
    </row>
    <row r="297" spans="25:42">
      <c r="Y297" s="491"/>
      <c r="Z297" s="491"/>
      <c r="AA297" s="491"/>
      <c r="AB297" s="491"/>
      <c r="AC297" s="491"/>
      <c r="AD297" s="491"/>
      <c r="AE297" s="491"/>
      <c r="AF297" s="491"/>
      <c r="AG297" s="491"/>
      <c r="AH297" s="491"/>
      <c r="AI297" s="491"/>
      <c r="AJ297" s="491"/>
      <c r="AK297" s="491"/>
      <c r="AL297" s="491"/>
      <c r="AM297" s="491"/>
      <c r="AN297" s="491"/>
      <c r="AO297" s="491"/>
      <c r="AP297" s="491"/>
    </row>
    <row r="298" spans="25:42">
      <c r="Y298" s="491"/>
      <c r="Z298" s="491"/>
      <c r="AA298" s="491"/>
      <c r="AB298" s="491"/>
      <c r="AC298" s="491"/>
      <c r="AD298" s="491"/>
      <c r="AE298" s="491"/>
      <c r="AF298" s="491"/>
      <c r="AG298" s="491"/>
      <c r="AH298" s="491"/>
      <c r="AI298" s="491"/>
      <c r="AJ298" s="491"/>
      <c r="AK298" s="491"/>
      <c r="AL298" s="491"/>
      <c r="AM298" s="491"/>
      <c r="AN298" s="491"/>
      <c r="AO298" s="491"/>
      <c r="AP298" s="491"/>
    </row>
    <row r="299" spans="25:42">
      <c r="Y299" s="491"/>
      <c r="Z299" s="491"/>
      <c r="AA299" s="491"/>
      <c r="AB299" s="491"/>
      <c r="AC299" s="491"/>
      <c r="AD299" s="491"/>
      <c r="AE299" s="491"/>
      <c r="AF299" s="491"/>
      <c r="AG299" s="491"/>
      <c r="AH299" s="491"/>
      <c r="AI299" s="491"/>
      <c r="AJ299" s="491"/>
      <c r="AK299" s="491"/>
      <c r="AL299" s="491"/>
      <c r="AM299" s="491"/>
      <c r="AN299" s="491"/>
      <c r="AO299" s="491"/>
      <c r="AP299" s="491"/>
    </row>
    <row r="300" spans="25:42">
      <c r="Y300" s="491"/>
      <c r="Z300" s="491"/>
      <c r="AA300" s="491"/>
      <c r="AB300" s="491"/>
      <c r="AC300" s="491"/>
      <c r="AD300" s="491"/>
      <c r="AE300" s="491"/>
      <c r="AF300" s="491"/>
      <c r="AG300" s="491"/>
      <c r="AH300" s="491"/>
      <c r="AI300" s="491"/>
      <c r="AJ300" s="491"/>
      <c r="AK300" s="491"/>
      <c r="AL300" s="491"/>
      <c r="AM300" s="491"/>
      <c r="AN300" s="491"/>
      <c r="AO300" s="491"/>
      <c r="AP300" s="491"/>
    </row>
    <row r="301" spans="25:42">
      <c r="Y301" s="491"/>
      <c r="Z301" s="491"/>
      <c r="AA301" s="491"/>
      <c r="AB301" s="491"/>
      <c r="AC301" s="491"/>
      <c r="AD301" s="491"/>
      <c r="AE301" s="491"/>
      <c r="AF301" s="491"/>
      <c r="AG301" s="491"/>
      <c r="AH301" s="491"/>
      <c r="AI301" s="491"/>
      <c r="AJ301" s="491"/>
      <c r="AK301" s="491"/>
      <c r="AL301" s="491"/>
      <c r="AM301" s="491"/>
      <c r="AN301" s="491"/>
      <c r="AO301" s="491"/>
      <c r="AP301" s="491"/>
    </row>
    <row r="302" spans="25:42">
      <c r="Y302" s="491"/>
      <c r="Z302" s="491"/>
      <c r="AA302" s="491"/>
      <c r="AB302" s="491"/>
      <c r="AC302" s="491"/>
      <c r="AD302" s="491"/>
      <c r="AE302" s="491"/>
      <c r="AF302" s="491"/>
      <c r="AG302" s="491"/>
      <c r="AH302" s="491"/>
      <c r="AI302" s="491"/>
      <c r="AJ302" s="491"/>
      <c r="AK302" s="491"/>
      <c r="AL302" s="491"/>
      <c r="AM302" s="491"/>
      <c r="AN302" s="491"/>
      <c r="AO302" s="491"/>
      <c r="AP302" s="491"/>
    </row>
    <row r="303" spans="25:42">
      <c r="Y303" s="491"/>
      <c r="Z303" s="491"/>
      <c r="AA303" s="491"/>
      <c r="AB303" s="491"/>
      <c r="AC303" s="491"/>
      <c r="AD303" s="491"/>
      <c r="AE303" s="491"/>
      <c r="AF303" s="491"/>
      <c r="AG303" s="491"/>
      <c r="AH303" s="491"/>
      <c r="AI303" s="491"/>
      <c r="AJ303" s="491"/>
      <c r="AK303" s="491"/>
      <c r="AL303" s="491"/>
      <c r="AM303" s="491"/>
      <c r="AN303" s="491"/>
      <c r="AO303" s="491"/>
      <c r="AP303" s="491"/>
    </row>
    <row r="304" spans="25:42">
      <c r="Y304" s="491"/>
      <c r="Z304" s="491"/>
      <c r="AA304" s="491"/>
      <c r="AB304" s="491"/>
      <c r="AC304" s="491"/>
      <c r="AD304" s="491"/>
      <c r="AE304" s="491"/>
      <c r="AF304" s="491"/>
      <c r="AG304" s="491"/>
      <c r="AH304" s="491"/>
      <c r="AI304" s="491"/>
      <c r="AJ304" s="491"/>
      <c r="AK304" s="491"/>
      <c r="AL304" s="491"/>
      <c r="AM304" s="491"/>
      <c r="AN304" s="491"/>
      <c r="AO304" s="491"/>
      <c r="AP304" s="491"/>
    </row>
    <row r="305" spans="25:42">
      <c r="Y305" s="491"/>
      <c r="Z305" s="491"/>
      <c r="AA305" s="491"/>
      <c r="AB305" s="491"/>
      <c r="AC305" s="491"/>
      <c r="AD305" s="491"/>
      <c r="AE305" s="491"/>
      <c r="AF305" s="491"/>
      <c r="AG305" s="491"/>
      <c r="AH305" s="491"/>
      <c r="AI305" s="491"/>
      <c r="AJ305" s="491"/>
      <c r="AK305" s="491"/>
      <c r="AL305" s="491"/>
      <c r="AM305" s="491"/>
      <c r="AN305" s="491"/>
      <c r="AO305" s="491"/>
      <c r="AP305" s="491"/>
    </row>
    <row r="306" spans="25:42">
      <c r="Y306" s="491"/>
      <c r="Z306" s="491"/>
      <c r="AA306" s="491"/>
      <c r="AB306" s="491"/>
      <c r="AC306" s="491"/>
      <c r="AD306" s="491"/>
      <c r="AE306" s="491"/>
      <c r="AF306" s="491"/>
      <c r="AG306" s="491"/>
      <c r="AH306" s="491"/>
      <c r="AI306" s="491"/>
      <c r="AJ306" s="491"/>
      <c r="AK306" s="491"/>
      <c r="AL306" s="491"/>
      <c r="AM306" s="491"/>
      <c r="AN306" s="491"/>
      <c r="AO306" s="491"/>
      <c r="AP306" s="491"/>
    </row>
    <row r="307" spans="25:42">
      <c r="Y307" s="491"/>
      <c r="Z307" s="491"/>
      <c r="AA307" s="491"/>
      <c r="AB307" s="491"/>
      <c r="AC307" s="491"/>
      <c r="AD307" s="491"/>
      <c r="AE307" s="491"/>
      <c r="AF307" s="491"/>
      <c r="AG307" s="491"/>
      <c r="AH307" s="491"/>
      <c r="AI307" s="491"/>
      <c r="AJ307" s="491"/>
      <c r="AK307" s="491"/>
      <c r="AL307" s="491"/>
      <c r="AM307" s="491"/>
      <c r="AN307" s="491"/>
      <c r="AO307" s="491"/>
      <c r="AP307" s="491"/>
    </row>
    <row r="308" spans="25:42">
      <c r="Y308" s="491"/>
      <c r="Z308" s="491"/>
      <c r="AA308" s="491"/>
      <c r="AB308" s="491"/>
      <c r="AC308" s="491"/>
      <c r="AD308" s="491"/>
      <c r="AE308" s="491"/>
      <c r="AF308" s="491"/>
      <c r="AG308" s="491"/>
      <c r="AH308" s="491"/>
      <c r="AI308" s="491"/>
      <c r="AJ308" s="491"/>
      <c r="AK308" s="491"/>
      <c r="AL308" s="491"/>
      <c r="AM308" s="491"/>
      <c r="AN308" s="491"/>
      <c r="AO308" s="491"/>
      <c r="AP308" s="491"/>
    </row>
    <row r="309" spans="25:42">
      <c r="Y309" s="491"/>
      <c r="Z309" s="491"/>
      <c r="AA309" s="491"/>
      <c r="AB309" s="491"/>
      <c r="AC309" s="491"/>
      <c r="AD309" s="491"/>
      <c r="AE309" s="491"/>
      <c r="AF309" s="491"/>
      <c r="AG309" s="491"/>
      <c r="AH309" s="491"/>
      <c r="AI309" s="491"/>
      <c r="AJ309" s="491"/>
      <c r="AK309" s="491"/>
      <c r="AL309" s="491"/>
      <c r="AM309" s="491"/>
      <c r="AN309" s="491"/>
      <c r="AO309" s="491"/>
      <c r="AP309" s="491"/>
    </row>
    <row r="310" spans="25:42">
      <c r="Y310" s="491"/>
      <c r="Z310" s="491"/>
      <c r="AA310" s="491"/>
      <c r="AB310" s="491"/>
      <c r="AC310" s="491"/>
      <c r="AD310" s="491"/>
      <c r="AE310" s="491"/>
      <c r="AF310" s="491"/>
      <c r="AG310" s="491"/>
      <c r="AH310" s="491"/>
      <c r="AI310" s="491"/>
      <c r="AJ310" s="491"/>
      <c r="AK310" s="491"/>
      <c r="AL310" s="491"/>
      <c r="AM310" s="491"/>
      <c r="AN310" s="491"/>
      <c r="AO310" s="491"/>
      <c r="AP310" s="491"/>
    </row>
    <row r="311" spans="25:42">
      <c r="Y311" s="491"/>
      <c r="Z311" s="491"/>
      <c r="AA311" s="491"/>
      <c r="AB311" s="491"/>
      <c r="AC311" s="491"/>
      <c r="AD311" s="491"/>
      <c r="AE311" s="491"/>
      <c r="AF311" s="491"/>
      <c r="AG311" s="491"/>
      <c r="AH311" s="491"/>
      <c r="AI311" s="491"/>
      <c r="AJ311" s="491"/>
      <c r="AK311" s="491"/>
      <c r="AL311" s="491"/>
      <c r="AM311" s="491"/>
      <c r="AN311" s="491"/>
      <c r="AO311" s="491"/>
      <c r="AP311" s="491"/>
    </row>
    <row r="312" spans="25:42">
      <c r="Y312" s="491"/>
      <c r="Z312" s="491"/>
      <c r="AA312" s="491"/>
      <c r="AB312" s="491"/>
      <c r="AC312" s="491"/>
      <c r="AD312" s="491"/>
      <c r="AE312" s="491"/>
      <c r="AF312" s="491"/>
      <c r="AG312" s="491"/>
      <c r="AH312" s="491"/>
      <c r="AI312" s="491"/>
      <c r="AJ312" s="491"/>
      <c r="AK312" s="491"/>
      <c r="AL312" s="491"/>
      <c r="AM312" s="491"/>
      <c r="AN312" s="491"/>
      <c r="AO312" s="491"/>
      <c r="AP312" s="491"/>
    </row>
    <row r="313" spans="25:42">
      <c r="Y313" s="491"/>
      <c r="Z313" s="491"/>
      <c r="AA313" s="491"/>
      <c r="AB313" s="491"/>
      <c r="AC313" s="491"/>
      <c r="AD313" s="491"/>
      <c r="AE313" s="491"/>
      <c r="AF313" s="491"/>
      <c r="AG313" s="491"/>
      <c r="AH313" s="491"/>
      <c r="AI313" s="491"/>
      <c r="AJ313" s="491"/>
      <c r="AK313" s="491"/>
      <c r="AL313" s="491"/>
      <c r="AM313" s="491"/>
      <c r="AN313" s="491"/>
      <c r="AO313" s="491"/>
      <c r="AP313" s="491"/>
    </row>
    <row r="314" spans="25:42">
      <c r="Y314" s="491"/>
      <c r="Z314" s="491"/>
      <c r="AA314" s="491"/>
      <c r="AB314" s="491"/>
      <c r="AC314" s="491"/>
      <c r="AD314" s="491"/>
      <c r="AE314" s="491"/>
      <c r="AF314" s="491"/>
      <c r="AG314" s="491"/>
      <c r="AH314" s="491"/>
      <c r="AI314" s="491"/>
      <c r="AJ314" s="491"/>
      <c r="AK314" s="491"/>
      <c r="AL314" s="491"/>
      <c r="AM314" s="491"/>
      <c r="AN314" s="491"/>
      <c r="AO314" s="491"/>
      <c r="AP314" s="491"/>
    </row>
    <row r="315" spans="25:42">
      <c r="Y315" s="491"/>
      <c r="Z315" s="491"/>
      <c r="AA315" s="491"/>
      <c r="AB315" s="491"/>
      <c r="AC315" s="491"/>
      <c r="AD315" s="491"/>
      <c r="AE315" s="491"/>
      <c r="AF315" s="491"/>
      <c r="AG315" s="491"/>
      <c r="AH315" s="491"/>
      <c r="AI315" s="491"/>
      <c r="AJ315" s="491"/>
      <c r="AK315" s="491"/>
      <c r="AL315" s="491"/>
      <c r="AM315" s="491"/>
      <c r="AN315" s="491"/>
      <c r="AO315" s="491"/>
      <c r="AP315" s="491"/>
    </row>
    <row r="316" spans="25:42">
      <c r="Y316" s="491"/>
      <c r="Z316" s="491"/>
      <c r="AA316" s="491"/>
      <c r="AB316" s="491"/>
      <c r="AC316" s="491"/>
      <c r="AD316" s="491"/>
      <c r="AE316" s="491"/>
      <c r="AF316" s="491"/>
      <c r="AG316" s="491"/>
      <c r="AH316" s="491"/>
      <c r="AI316" s="491"/>
      <c r="AJ316" s="491"/>
      <c r="AK316" s="491"/>
      <c r="AL316" s="491"/>
      <c r="AM316" s="491"/>
      <c r="AN316" s="491"/>
      <c r="AO316" s="491"/>
      <c r="AP316" s="491"/>
    </row>
    <row r="317" spans="25:42">
      <c r="Y317" s="491"/>
      <c r="Z317" s="491"/>
      <c r="AA317" s="491"/>
      <c r="AB317" s="491"/>
      <c r="AC317" s="491"/>
      <c r="AD317" s="491"/>
      <c r="AE317" s="491"/>
      <c r="AF317" s="491"/>
      <c r="AG317" s="491"/>
      <c r="AH317" s="491"/>
      <c r="AI317" s="491"/>
      <c r="AJ317" s="491"/>
      <c r="AK317" s="491"/>
      <c r="AL317" s="491"/>
      <c r="AM317" s="491"/>
      <c r="AN317" s="491"/>
      <c r="AO317" s="491"/>
      <c r="AP317" s="491"/>
    </row>
    <row r="318" spans="25:42">
      <c r="Y318" s="491"/>
      <c r="Z318" s="491"/>
      <c r="AA318" s="491"/>
      <c r="AB318" s="491"/>
      <c r="AC318" s="491"/>
      <c r="AD318" s="491"/>
      <c r="AE318" s="491"/>
      <c r="AF318" s="491"/>
      <c r="AG318" s="491"/>
      <c r="AH318" s="491"/>
      <c r="AI318" s="491"/>
      <c r="AJ318" s="491"/>
      <c r="AK318" s="491"/>
      <c r="AL318" s="491"/>
      <c r="AM318" s="491"/>
      <c r="AN318" s="491"/>
      <c r="AO318" s="491"/>
      <c r="AP318" s="491"/>
    </row>
    <row r="319" spans="25:42">
      <c r="Y319" s="491"/>
      <c r="Z319" s="491"/>
      <c r="AA319" s="491"/>
      <c r="AB319" s="491"/>
      <c r="AC319" s="491"/>
      <c r="AD319" s="491"/>
      <c r="AE319" s="491"/>
      <c r="AF319" s="491"/>
      <c r="AG319" s="491"/>
      <c r="AH319" s="491"/>
      <c r="AI319" s="491"/>
      <c r="AJ319" s="491"/>
      <c r="AK319" s="491"/>
      <c r="AL319" s="491"/>
      <c r="AM319" s="491"/>
      <c r="AN319" s="491"/>
      <c r="AO319" s="491"/>
      <c r="AP319" s="491"/>
    </row>
    <row r="320" spans="25:42">
      <c r="Y320" s="491"/>
      <c r="Z320" s="491"/>
      <c r="AA320" s="491"/>
      <c r="AB320" s="491"/>
      <c r="AC320" s="491"/>
      <c r="AD320" s="491"/>
      <c r="AE320" s="491"/>
      <c r="AF320" s="491"/>
      <c r="AG320" s="491"/>
      <c r="AH320" s="491"/>
      <c r="AI320" s="491"/>
      <c r="AJ320" s="491"/>
      <c r="AK320" s="491"/>
      <c r="AL320" s="491"/>
      <c r="AM320" s="491"/>
      <c r="AN320" s="491"/>
      <c r="AO320" s="491"/>
      <c r="AP320" s="491"/>
    </row>
    <row r="321" spans="25:42">
      <c r="Y321" s="491"/>
      <c r="Z321" s="491"/>
      <c r="AA321" s="491"/>
      <c r="AB321" s="491"/>
      <c r="AC321" s="491"/>
      <c r="AD321" s="491"/>
      <c r="AE321" s="491"/>
      <c r="AF321" s="491"/>
      <c r="AG321" s="491"/>
      <c r="AH321" s="491"/>
      <c r="AI321" s="491"/>
      <c r="AJ321" s="491"/>
      <c r="AK321" s="491"/>
      <c r="AL321" s="491"/>
      <c r="AM321" s="491"/>
      <c r="AN321" s="491"/>
      <c r="AO321" s="491"/>
      <c r="AP321" s="491"/>
    </row>
    <row r="322" spans="25:42">
      <c r="Y322" s="491"/>
      <c r="Z322" s="491"/>
      <c r="AA322" s="491"/>
      <c r="AB322" s="491"/>
      <c r="AC322" s="491"/>
      <c r="AD322" s="491"/>
      <c r="AE322" s="491"/>
      <c r="AF322" s="491"/>
      <c r="AG322" s="491"/>
      <c r="AH322" s="491"/>
      <c r="AI322" s="491"/>
      <c r="AJ322" s="491"/>
      <c r="AK322" s="491"/>
      <c r="AL322" s="491"/>
      <c r="AM322" s="491"/>
      <c r="AN322" s="491"/>
      <c r="AO322" s="491"/>
      <c r="AP322" s="491"/>
    </row>
    <row r="323" spans="25:42">
      <c r="Y323" s="491"/>
      <c r="Z323" s="491"/>
      <c r="AA323" s="491"/>
      <c r="AB323" s="491"/>
      <c r="AC323" s="491"/>
      <c r="AD323" s="491"/>
      <c r="AE323" s="491"/>
      <c r="AF323" s="491"/>
      <c r="AG323" s="491"/>
      <c r="AH323" s="491"/>
      <c r="AI323" s="491"/>
      <c r="AJ323" s="491"/>
      <c r="AK323" s="491"/>
      <c r="AL323" s="491"/>
      <c r="AM323" s="491"/>
      <c r="AN323" s="491"/>
      <c r="AO323" s="491"/>
      <c r="AP323" s="491"/>
    </row>
    <row r="324" spans="25:42">
      <c r="Y324" s="491"/>
      <c r="Z324" s="491"/>
      <c r="AA324" s="491"/>
      <c r="AB324" s="491"/>
      <c r="AC324" s="491"/>
      <c r="AD324" s="491"/>
      <c r="AE324" s="491"/>
      <c r="AF324" s="491"/>
      <c r="AG324" s="491"/>
      <c r="AH324" s="491"/>
      <c r="AI324" s="491"/>
      <c r="AJ324" s="491"/>
      <c r="AK324" s="491"/>
      <c r="AL324" s="491"/>
      <c r="AM324" s="491"/>
      <c r="AN324" s="491"/>
      <c r="AO324" s="491"/>
      <c r="AP324" s="491"/>
    </row>
    <row r="325" spans="25:42">
      <c r="Y325" s="491"/>
      <c r="Z325" s="491"/>
      <c r="AA325" s="491"/>
      <c r="AB325" s="491"/>
      <c r="AC325" s="491"/>
      <c r="AD325" s="491"/>
      <c r="AE325" s="491"/>
      <c r="AF325" s="491"/>
      <c r="AG325" s="491"/>
      <c r="AH325" s="491"/>
      <c r="AI325" s="491"/>
      <c r="AJ325" s="491"/>
      <c r="AK325" s="491"/>
      <c r="AL325" s="491"/>
      <c r="AM325" s="491"/>
      <c r="AN325" s="491"/>
      <c r="AO325" s="491"/>
      <c r="AP325" s="491"/>
    </row>
    <row r="326" spans="25:42">
      <c r="Y326" s="491"/>
      <c r="Z326" s="491"/>
      <c r="AA326" s="491"/>
      <c r="AB326" s="491"/>
      <c r="AC326" s="491"/>
      <c r="AD326" s="491"/>
      <c r="AE326" s="491"/>
      <c r="AF326" s="491"/>
      <c r="AG326" s="491"/>
      <c r="AH326" s="491"/>
      <c r="AI326" s="491"/>
      <c r="AJ326" s="491"/>
      <c r="AK326" s="491"/>
      <c r="AL326" s="491"/>
      <c r="AM326" s="491"/>
      <c r="AN326" s="491"/>
      <c r="AO326" s="491"/>
      <c r="AP326" s="491"/>
    </row>
    <row r="327" spans="25:42">
      <c r="Y327" s="491"/>
      <c r="Z327" s="491"/>
      <c r="AA327" s="491"/>
      <c r="AB327" s="491"/>
      <c r="AC327" s="491"/>
      <c r="AD327" s="491"/>
      <c r="AE327" s="491"/>
      <c r="AF327" s="491"/>
      <c r="AG327" s="491"/>
      <c r="AH327" s="491"/>
      <c r="AI327" s="491"/>
      <c r="AJ327" s="491"/>
      <c r="AK327" s="491"/>
      <c r="AL327" s="491"/>
      <c r="AM327" s="491"/>
      <c r="AN327" s="491"/>
      <c r="AO327" s="491"/>
      <c r="AP327" s="491"/>
    </row>
    <row r="328" spans="25:42">
      <c r="Y328" s="491"/>
      <c r="Z328" s="491"/>
      <c r="AA328" s="491"/>
      <c r="AB328" s="491"/>
      <c r="AC328" s="491"/>
      <c r="AD328" s="491"/>
      <c r="AE328" s="491"/>
      <c r="AF328" s="491"/>
      <c r="AG328" s="491"/>
      <c r="AH328" s="491"/>
      <c r="AI328" s="491"/>
      <c r="AJ328" s="491"/>
      <c r="AK328" s="491"/>
      <c r="AL328" s="491"/>
      <c r="AM328" s="491"/>
      <c r="AN328" s="491"/>
      <c r="AO328" s="491"/>
      <c r="AP328" s="491"/>
    </row>
    <row r="329" spans="25:42">
      <c r="Y329" s="491"/>
      <c r="Z329" s="491"/>
      <c r="AA329" s="491"/>
      <c r="AB329" s="491"/>
      <c r="AC329" s="491"/>
      <c r="AD329" s="491"/>
      <c r="AE329" s="491"/>
      <c r="AF329" s="491"/>
      <c r="AG329" s="491"/>
      <c r="AH329" s="491"/>
      <c r="AI329" s="491"/>
      <c r="AJ329" s="491"/>
      <c r="AK329" s="491"/>
      <c r="AL329" s="491"/>
      <c r="AM329" s="491"/>
      <c r="AN329" s="491"/>
      <c r="AO329" s="491"/>
      <c r="AP329" s="491"/>
    </row>
    <row r="330" spans="25:42">
      <c r="Y330" s="491"/>
      <c r="Z330" s="491"/>
      <c r="AA330" s="491"/>
      <c r="AB330" s="491"/>
      <c r="AC330" s="491"/>
      <c r="AD330" s="491"/>
      <c r="AE330" s="491"/>
      <c r="AF330" s="491"/>
      <c r="AG330" s="491"/>
      <c r="AH330" s="491"/>
      <c r="AI330" s="491"/>
      <c r="AJ330" s="491"/>
      <c r="AK330" s="491"/>
      <c r="AL330" s="491"/>
      <c r="AM330" s="491"/>
      <c r="AN330" s="491"/>
      <c r="AO330" s="491"/>
      <c r="AP330" s="491"/>
    </row>
    <row r="331" spans="25:42">
      <c r="Y331" s="491"/>
      <c r="Z331" s="491"/>
      <c r="AA331" s="491"/>
      <c r="AB331" s="491"/>
      <c r="AC331" s="491"/>
      <c r="AD331" s="491"/>
      <c r="AE331" s="491"/>
      <c r="AF331" s="491"/>
      <c r="AG331" s="491"/>
      <c r="AH331" s="491"/>
      <c r="AI331" s="491"/>
      <c r="AJ331" s="491"/>
      <c r="AK331" s="491"/>
      <c r="AL331" s="491"/>
      <c r="AM331" s="491"/>
      <c r="AN331" s="491"/>
      <c r="AO331" s="491"/>
      <c r="AP331" s="491"/>
    </row>
    <row r="332" spans="25:42">
      <c r="Y332" s="491"/>
      <c r="Z332" s="491"/>
      <c r="AA332" s="491"/>
      <c r="AB332" s="491"/>
      <c r="AC332" s="491"/>
      <c r="AD332" s="491"/>
      <c r="AE332" s="491"/>
      <c r="AF332" s="491"/>
      <c r="AG332" s="491"/>
      <c r="AH332" s="491"/>
      <c r="AI332" s="491"/>
      <c r="AJ332" s="491"/>
      <c r="AK332" s="491"/>
      <c r="AL332" s="491"/>
      <c r="AM332" s="491"/>
      <c r="AN332" s="491"/>
      <c r="AO332" s="491"/>
      <c r="AP332" s="491"/>
    </row>
    <row r="333" spans="25:42">
      <c r="Y333" s="491"/>
      <c r="Z333" s="491"/>
      <c r="AA333" s="491"/>
      <c r="AB333" s="491"/>
      <c r="AC333" s="491"/>
      <c r="AD333" s="491"/>
      <c r="AE333" s="491"/>
      <c r="AF333" s="491"/>
      <c r="AG333" s="491"/>
      <c r="AH333" s="491"/>
      <c r="AI333" s="491"/>
      <c r="AJ333" s="491"/>
      <c r="AK333" s="491"/>
      <c r="AL333" s="491"/>
      <c r="AM333" s="491"/>
      <c r="AN333" s="491"/>
      <c r="AO333" s="491"/>
      <c r="AP333" s="491"/>
    </row>
    <row r="334" spans="25:42">
      <c r="Y334" s="491"/>
      <c r="Z334" s="491"/>
      <c r="AA334" s="491"/>
      <c r="AB334" s="491"/>
      <c r="AC334" s="491"/>
      <c r="AD334" s="491"/>
      <c r="AE334" s="491"/>
      <c r="AF334" s="491"/>
      <c r="AG334" s="491"/>
      <c r="AH334" s="491"/>
      <c r="AI334" s="491"/>
      <c r="AJ334" s="491"/>
      <c r="AK334" s="491"/>
      <c r="AL334" s="491"/>
      <c r="AM334" s="491"/>
      <c r="AN334" s="491"/>
      <c r="AO334" s="491"/>
      <c r="AP334" s="491"/>
    </row>
    <row r="335" spans="25:42">
      <c r="Y335" s="491"/>
      <c r="Z335" s="491"/>
      <c r="AA335" s="491"/>
      <c r="AB335" s="491"/>
      <c r="AC335" s="491"/>
      <c r="AD335" s="491"/>
      <c r="AE335" s="491"/>
      <c r="AF335" s="491"/>
      <c r="AG335" s="491"/>
      <c r="AH335" s="491"/>
      <c r="AI335" s="491"/>
      <c r="AJ335" s="491"/>
      <c r="AK335" s="491"/>
      <c r="AL335" s="491"/>
      <c r="AM335" s="491"/>
      <c r="AN335" s="491"/>
      <c r="AO335" s="491"/>
      <c r="AP335" s="491"/>
    </row>
    <row r="336" spans="25:42">
      <c r="Y336" s="491"/>
      <c r="Z336" s="491"/>
      <c r="AA336" s="491"/>
      <c r="AB336" s="491"/>
      <c r="AC336" s="491"/>
      <c r="AD336" s="491"/>
      <c r="AE336" s="491"/>
      <c r="AF336" s="491"/>
      <c r="AG336" s="491"/>
      <c r="AH336" s="491"/>
      <c r="AI336" s="491"/>
      <c r="AJ336" s="491"/>
      <c r="AK336" s="491"/>
      <c r="AL336" s="491"/>
      <c r="AM336" s="491"/>
      <c r="AN336" s="491"/>
      <c r="AO336" s="491"/>
      <c r="AP336" s="491"/>
    </row>
    <row r="337" spans="25:42">
      <c r="Y337" s="491"/>
      <c r="Z337" s="491"/>
      <c r="AA337" s="491"/>
      <c r="AB337" s="491"/>
      <c r="AC337" s="491"/>
      <c r="AD337" s="491"/>
      <c r="AE337" s="491"/>
      <c r="AF337" s="491"/>
      <c r="AG337" s="491"/>
      <c r="AH337" s="491"/>
      <c r="AI337" s="491"/>
      <c r="AJ337" s="491"/>
      <c r="AK337" s="491"/>
      <c r="AL337" s="491"/>
      <c r="AM337" s="491"/>
      <c r="AN337" s="491"/>
      <c r="AO337" s="491"/>
      <c r="AP337" s="491"/>
    </row>
    <row r="338" spans="25:42">
      <c r="Y338" s="491"/>
      <c r="Z338" s="491"/>
      <c r="AA338" s="491"/>
      <c r="AB338" s="491"/>
      <c r="AC338" s="491"/>
      <c r="AD338" s="491"/>
      <c r="AE338" s="491"/>
      <c r="AF338" s="491"/>
      <c r="AG338" s="491"/>
      <c r="AH338" s="491"/>
      <c r="AI338" s="491"/>
      <c r="AJ338" s="491"/>
      <c r="AK338" s="491"/>
      <c r="AL338" s="491"/>
      <c r="AM338" s="491"/>
      <c r="AN338" s="491"/>
      <c r="AO338" s="491"/>
      <c r="AP338" s="491"/>
    </row>
    <row r="339" spans="25:42">
      <c r="Y339" s="491"/>
      <c r="Z339" s="491"/>
      <c r="AA339" s="491"/>
      <c r="AB339" s="491"/>
      <c r="AC339" s="491"/>
      <c r="AD339" s="491"/>
      <c r="AE339" s="491"/>
      <c r="AF339" s="491"/>
      <c r="AG339" s="491"/>
      <c r="AH339" s="491"/>
      <c r="AI339" s="491"/>
      <c r="AJ339" s="491"/>
      <c r="AK339" s="491"/>
      <c r="AL339" s="491"/>
      <c r="AM339" s="491"/>
      <c r="AN339" s="491"/>
      <c r="AO339" s="491"/>
      <c r="AP339" s="491"/>
    </row>
    <row r="340" spans="25:42">
      <c r="Y340" s="491"/>
      <c r="Z340" s="491"/>
      <c r="AA340" s="491"/>
      <c r="AB340" s="491"/>
      <c r="AC340" s="491"/>
      <c r="AD340" s="491"/>
      <c r="AE340" s="491"/>
      <c r="AF340" s="491"/>
      <c r="AG340" s="491"/>
      <c r="AH340" s="491"/>
      <c r="AI340" s="491"/>
      <c r="AJ340" s="491"/>
      <c r="AK340" s="491"/>
      <c r="AL340" s="491"/>
      <c r="AM340" s="491"/>
      <c r="AN340" s="491"/>
      <c r="AO340" s="491"/>
      <c r="AP340" s="491"/>
    </row>
    <row r="341" spans="25:42">
      <c r="Y341" s="491"/>
      <c r="Z341" s="491"/>
      <c r="AA341" s="491"/>
      <c r="AB341" s="491"/>
      <c r="AC341" s="491"/>
      <c r="AD341" s="491"/>
      <c r="AE341" s="491"/>
      <c r="AF341" s="491"/>
      <c r="AG341" s="491"/>
      <c r="AH341" s="491"/>
      <c r="AI341" s="491"/>
      <c r="AJ341" s="491"/>
      <c r="AK341" s="491"/>
      <c r="AL341" s="491"/>
      <c r="AM341" s="491"/>
      <c r="AN341" s="491"/>
      <c r="AO341" s="491"/>
      <c r="AP341" s="491"/>
    </row>
    <row r="342" spans="25:42">
      <c r="Y342" s="491"/>
      <c r="Z342" s="491"/>
      <c r="AA342" s="491"/>
      <c r="AB342" s="491"/>
      <c r="AC342" s="491"/>
      <c r="AD342" s="491"/>
      <c r="AE342" s="491"/>
      <c r="AF342" s="491"/>
      <c r="AG342" s="491"/>
      <c r="AH342" s="491"/>
      <c r="AI342" s="491"/>
      <c r="AJ342" s="491"/>
      <c r="AK342" s="491"/>
      <c r="AL342" s="491"/>
      <c r="AM342" s="491"/>
      <c r="AN342" s="491"/>
      <c r="AO342" s="491"/>
      <c r="AP342" s="491"/>
    </row>
    <row r="343" spans="25:42">
      <c r="Y343" s="491"/>
      <c r="Z343" s="491"/>
      <c r="AA343" s="491"/>
      <c r="AB343" s="491"/>
      <c r="AC343" s="491"/>
      <c r="AD343" s="491"/>
      <c r="AE343" s="491"/>
      <c r="AF343" s="491"/>
      <c r="AG343" s="491"/>
      <c r="AH343" s="491"/>
      <c r="AI343" s="491"/>
      <c r="AJ343" s="491"/>
      <c r="AK343" s="491"/>
      <c r="AL343" s="491"/>
      <c r="AM343" s="491"/>
      <c r="AN343" s="491"/>
      <c r="AO343" s="491"/>
      <c r="AP343" s="491"/>
    </row>
    <row r="344" spans="25:42">
      <c r="Y344" s="491"/>
      <c r="Z344" s="491"/>
      <c r="AA344" s="491"/>
      <c r="AB344" s="491"/>
      <c r="AC344" s="491"/>
      <c r="AD344" s="491"/>
      <c r="AE344" s="491"/>
      <c r="AF344" s="491"/>
      <c r="AG344" s="491"/>
      <c r="AH344" s="491"/>
      <c r="AI344" s="491"/>
      <c r="AJ344" s="491"/>
      <c r="AK344" s="491"/>
      <c r="AL344" s="491"/>
      <c r="AM344" s="491"/>
      <c r="AN344" s="491"/>
      <c r="AO344" s="491"/>
      <c r="AP344" s="491"/>
    </row>
    <row r="345" spans="25:42">
      <c r="Y345" s="491"/>
      <c r="Z345" s="491"/>
      <c r="AA345" s="491"/>
      <c r="AB345" s="491"/>
      <c r="AC345" s="491"/>
      <c r="AD345" s="491"/>
      <c r="AE345" s="491"/>
      <c r="AF345" s="491"/>
      <c r="AG345" s="491"/>
      <c r="AH345" s="491"/>
      <c r="AI345" s="491"/>
      <c r="AJ345" s="491"/>
      <c r="AK345" s="491"/>
      <c r="AL345" s="491"/>
      <c r="AM345" s="491"/>
      <c r="AN345" s="491"/>
      <c r="AO345" s="491"/>
      <c r="AP345" s="491"/>
    </row>
    <row r="346" spans="25:42">
      <c r="Y346" s="491"/>
      <c r="Z346" s="491"/>
      <c r="AA346" s="491"/>
      <c r="AB346" s="491"/>
      <c r="AC346" s="491"/>
      <c r="AD346" s="491"/>
      <c r="AE346" s="491"/>
      <c r="AF346" s="491"/>
      <c r="AG346" s="491"/>
      <c r="AH346" s="491"/>
      <c r="AI346" s="491"/>
      <c r="AJ346" s="491"/>
      <c r="AK346" s="491"/>
      <c r="AL346" s="491"/>
      <c r="AM346" s="491"/>
      <c r="AN346" s="491"/>
      <c r="AO346" s="491"/>
      <c r="AP346" s="491"/>
    </row>
    <row r="347" spans="25:42">
      <c r="Y347" s="491"/>
      <c r="Z347" s="491"/>
      <c r="AA347" s="491"/>
      <c r="AB347" s="491"/>
      <c r="AC347" s="491"/>
      <c r="AD347" s="491"/>
      <c r="AE347" s="491"/>
      <c r="AF347" s="491"/>
      <c r="AG347" s="491"/>
      <c r="AH347" s="491"/>
      <c r="AI347" s="491"/>
      <c r="AJ347" s="491"/>
      <c r="AK347" s="491"/>
      <c r="AL347" s="491"/>
      <c r="AM347" s="491"/>
      <c r="AN347" s="491"/>
      <c r="AO347" s="491"/>
      <c r="AP347" s="491"/>
    </row>
    <row r="348" spans="25:42">
      <c r="Y348" s="491"/>
      <c r="Z348" s="491"/>
      <c r="AA348" s="491"/>
      <c r="AB348" s="491"/>
      <c r="AC348" s="491"/>
      <c r="AD348" s="491"/>
      <c r="AE348" s="491"/>
      <c r="AF348" s="491"/>
      <c r="AG348" s="491"/>
      <c r="AH348" s="491"/>
      <c r="AI348" s="491"/>
      <c r="AJ348" s="491"/>
      <c r="AK348" s="491"/>
      <c r="AL348" s="491"/>
      <c r="AM348" s="491"/>
      <c r="AN348" s="491"/>
      <c r="AO348" s="491"/>
      <c r="AP348" s="491"/>
    </row>
    <row r="349" spans="25:42">
      <c r="Y349" s="491"/>
      <c r="Z349" s="491"/>
      <c r="AA349" s="491"/>
      <c r="AB349" s="491"/>
      <c r="AC349" s="491"/>
      <c r="AD349" s="491"/>
      <c r="AE349" s="491"/>
      <c r="AF349" s="491"/>
      <c r="AG349" s="491"/>
      <c r="AH349" s="491"/>
      <c r="AI349" s="491"/>
      <c r="AJ349" s="491"/>
      <c r="AK349" s="491"/>
      <c r="AL349" s="491"/>
      <c r="AM349" s="491"/>
      <c r="AN349" s="491"/>
      <c r="AO349" s="491"/>
      <c r="AP349" s="491"/>
    </row>
    <row r="350" spans="25:42">
      <c r="Y350" s="491"/>
      <c r="Z350" s="491"/>
      <c r="AA350" s="491"/>
      <c r="AB350" s="491"/>
      <c r="AC350" s="491"/>
      <c r="AD350" s="491"/>
      <c r="AE350" s="491"/>
      <c r="AF350" s="491"/>
      <c r="AG350" s="491"/>
      <c r="AH350" s="491"/>
      <c r="AI350" s="491"/>
      <c r="AJ350" s="491"/>
      <c r="AK350" s="491"/>
      <c r="AL350" s="491"/>
      <c r="AM350" s="491"/>
      <c r="AN350" s="491"/>
      <c r="AO350" s="491"/>
      <c r="AP350" s="491"/>
    </row>
    <row r="351" spans="25:42">
      <c r="Y351" s="491"/>
      <c r="Z351" s="491"/>
      <c r="AA351" s="491"/>
      <c r="AB351" s="491"/>
      <c r="AC351" s="491"/>
      <c r="AD351" s="491"/>
      <c r="AE351" s="491"/>
      <c r="AF351" s="491"/>
      <c r="AG351" s="491"/>
      <c r="AH351" s="491"/>
      <c r="AI351" s="491"/>
      <c r="AJ351" s="491"/>
      <c r="AK351" s="491"/>
      <c r="AL351" s="491"/>
      <c r="AM351" s="491"/>
      <c r="AN351" s="491"/>
      <c r="AO351" s="491"/>
      <c r="AP351" s="491"/>
    </row>
    <row r="352" spans="25:42">
      <c r="Y352" s="491"/>
      <c r="Z352" s="491"/>
      <c r="AA352" s="491"/>
      <c r="AB352" s="491"/>
      <c r="AC352" s="491"/>
      <c r="AD352" s="491"/>
      <c r="AE352" s="491"/>
      <c r="AF352" s="491"/>
      <c r="AG352" s="491"/>
      <c r="AH352" s="491"/>
      <c r="AI352" s="491"/>
      <c r="AJ352" s="491"/>
      <c r="AK352" s="491"/>
      <c r="AL352" s="491"/>
      <c r="AM352" s="491"/>
      <c r="AN352" s="491"/>
      <c r="AO352" s="491"/>
      <c r="AP352" s="491"/>
    </row>
    <row r="353" spans="25:42">
      <c r="Y353" s="491"/>
      <c r="Z353" s="491"/>
      <c r="AA353" s="491"/>
      <c r="AB353" s="491"/>
      <c r="AC353" s="491"/>
      <c r="AD353" s="491"/>
      <c r="AE353" s="491"/>
      <c r="AF353" s="491"/>
      <c r="AG353" s="491"/>
      <c r="AH353" s="491"/>
      <c r="AI353" s="491"/>
      <c r="AJ353" s="491"/>
      <c r="AK353" s="491"/>
      <c r="AL353" s="491"/>
      <c r="AM353" s="491"/>
      <c r="AN353" s="491"/>
      <c r="AO353" s="491"/>
      <c r="AP353" s="491"/>
    </row>
    <row r="354" spans="25:42">
      <c r="Y354" s="491"/>
      <c r="Z354" s="491"/>
      <c r="AA354" s="491"/>
      <c r="AB354" s="491"/>
      <c r="AC354" s="491"/>
      <c r="AD354" s="491"/>
      <c r="AE354" s="491"/>
      <c r="AF354" s="491"/>
      <c r="AG354" s="491"/>
      <c r="AH354" s="491"/>
      <c r="AI354" s="491"/>
      <c r="AJ354" s="491"/>
      <c r="AK354" s="491"/>
      <c r="AL354" s="491"/>
      <c r="AM354" s="491"/>
      <c r="AN354" s="491"/>
      <c r="AO354" s="491"/>
      <c r="AP354" s="491"/>
    </row>
    <row r="355" spans="25:42">
      <c r="Y355" s="491"/>
      <c r="Z355" s="491"/>
      <c r="AA355" s="491"/>
      <c r="AB355" s="491"/>
      <c r="AC355" s="491"/>
      <c r="AD355" s="491"/>
      <c r="AE355" s="491"/>
      <c r="AF355" s="491"/>
      <c r="AG355" s="491"/>
      <c r="AH355" s="491"/>
      <c r="AI355" s="491"/>
      <c r="AJ355" s="491"/>
      <c r="AK355" s="491"/>
      <c r="AL355" s="491"/>
      <c r="AM355" s="491"/>
      <c r="AN355" s="491"/>
      <c r="AO355" s="491"/>
      <c r="AP355" s="491"/>
    </row>
    <row r="356" spans="25:42">
      <c r="Y356" s="491"/>
      <c r="Z356" s="491"/>
      <c r="AA356" s="491"/>
      <c r="AB356" s="491"/>
      <c r="AC356" s="491"/>
      <c r="AD356" s="491"/>
      <c r="AE356" s="491"/>
      <c r="AF356" s="491"/>
      <c r="AG356" s="491"/>
      <c r="AH356" s="491"/>
      <c r="AI356" s="491"/>
      <c r="AJ356" s="491"/>
      <c r="AK356" s="491"/>
      <c r="AL356" s="491"/>
      <c r="AM356" s="491"/>
      <c r="AN356" s="491"/>
      <c r="AO356" s="491"/>
      <c r="AP356" s="491"/>
    </row>
    <row r="357" spans="25:42">
      <c r="Y357" s="491"/>
      <c r="Z357" s="491"/>
      <c r="AA357" s="491"/>
      <c r="AB357" s="491"/>
      <c r="AC357" s="491"/>
      <c r="AD357" s="491"/>
      <c r="AE357" s="491"/>
      <c r="AF357" s="491"/>
      <c r="AG357" s="491"/>
      <c r="AH357" s="491"/>
      <c r="AI357" s="491"/>
      <c r="AJ357" s="491"/>
      <c r="AK357" s="491"/>
      <c r="AL357" s="491"/>
      <c r="AM357" s="491"/>
      <c r="AN357" s="491"/>
      <c r="AO357" s="491"/>
      <c r="AP357" s="491"/>
    </row>
    <row r="358" spans="25:42">
      <c r="Y358" s="491"/>
      <c r="Z358" s="491"/>
      <c r="AA358" s="491"/>
      <c r="AB358" s="491"/>
      <c r="AC358" s="491"/>
      <c r="AD358" s="491"/>
      <c r="AE358" s="491"/>
      <c r="AF358" s="491"/>
      <c r="AG358" s="491"/>
      <c r="AH358" s="491"/>
      <c r="AI358" s="491"/>
      <c r="AJ358" s="491"/>
      <c r="AK358" s="491"/>
      <c r="AL358" s="491"/>
      <c r="AM358" s="491"/>
      <c r="AN358" s="491"/>
      <c r="AO358" s="491"/>
      <c r="AP358" s="491"/>
    </row>
    <row r="359" spans="25:42">
      <c r="Y359" s="491"/>
      <c r="Z359" s="491"/>
      <c r="AA359" s="491"/>
      <c r="AB359" s="491"/>
      <c r="AC359" s="491"/>
      <c r="AD359" s="491"/>
      <c r="AE359" s="491"/>
      <c r="AF359" s="491"/>
      <c r="AG359" s="491"/>
      <c r="AH359" s="491"/>
      <c r="AI359" s="491"/>
      <c r="AJ359" s="491"/>
      <c r="AK359" s="491"/>
      <c r="AL359" s="491"/>
      <c r="AM359" s="491"/>
      <c r="AN359" s="491"/>
      <c r="AO359" s="491"/>
      <c r="AP359" s="491"/>
    </row>
    <row r="360" spans="25:42">
      <c r="Y360" s="491"/>
      <c r="Z360" s="491"/>
      <c r="AA360" s="491"/>
      <c r="AB360" s="491"/>
      <c r="AC360" s="491"/>
      <c r="AD360" s="491"/>
      <c r="AE360" s="491"/>
      <c r="AF360" s="491"/>
      <c r="AG360" s="491"/>
      <c r="AH360" s="491"/>
      <c r="AI360" s="491"/>
      <c r="AJ360" s="491"/>
      <c r="AK360" s="491"/>
      <c r="AL360" s="491"/>
      <c r="AM360" s="491"/>
      <c r="AN360" s="491"/>
      <c r="AO360" s="491"/>
      <c r="AP360" s="491"/>
    </row>
    <row r="361" spans="25:42">
      <c r="Y361" s="491"/>
      <c r="Z361" s="491"/>
      <c r="AA361" s="491"/>
      <c r="AB361" s="491"/>
      <c r="AC361" s="491"/>
      <c r="AD361" s="491"/>
      <c r="AE361" s="491"/>
      <c r="AF361" s="491"/>
      <c r="AG361" s="491"/>
      <c r="AH361" s="491"/>
      <c r="AI361" s="491"/>
      <c r="AJ361" s="491"/>
      <c r="AK361" s="491"/>
      <c r="AL361" s="491"/>
      <c r="AM361" s="491"/>
      <c r="AN361" s="491"/>
      <c r="AO361" s="491"/>
      <c r="AP361" s="491"/>
    </row>
    <row r="362" spans="25:42">
      <c r="Y362" s="491"/>
      <c r="Z362" s="491"/>
      <c r="AA362" s="491"/>
      <c r="AB362" s="491"/>
      <c r="AC362" s="491"/>
      <c r="AD362" s="491"/>
      <c r="AE362" s="491"/>
      <c r="AF362" s="491"/>
      <c r="AG362" s="491"/>
      <c r="AH362" s="491"/>
      <c r="AI362" s="491"/>
      <c r="AJ362" s="491"/>
      <c r="AK362" s="491"/>
      <c r="AL362" s="491"/>
      <c r="AM362" s="491"/>
      <c r="AN362" s="491"/>
      <c r="AO362" s="491"/>
      <c r="AP362" s="491"/>
    </row>
    <row r="363" spans="25:42">
      <c r="Y363" s="491"/>
      <c r="Z363" s="491"/>
      <c r="AA363" s="491"/>
      <c r="AB363" s="491"/>
      <c r="AC363" s="491"/>
      <c r="AD363" s="491"/>
      <c r="AE363" s="491"/>
      <c r="AF363" s="491"/>
      <c r="AG363" s="491"/>
      <c r="AH363" s="491"/>
      <c r="AI363" s="491"/>
      <c r="AJ363" s="491"/>
      <c r="AK363" s="491"/>
      <c r="AL363" s="491"/>
      <c r="AM363" s="491"/>
      <c r="AN363" s="491"/>
      <c r="AO363" s="491"/>
      <c r="AP363" s="491"/>
    </row>
    <row r="364" spans="25:42">
      <c r="Y364" s="491"/>
      <c r="Z364" s="491"/>
      <c r="AA364" s="491"/>
      <c r="AB364" s="491"/>
      <c r="AC364" s="491"/>
      <c r="AD364" s="491"/>
      <c r="AE364" s="491"/>
      <c r="AF364" s="491"/>
      <c r="AG364" s="491"/>
      <c r="AH364" s="491"/>
      <c r="AI364" s="491"/>
      <c r="AJ364" s="491"/>
      <c r="AK364" s="491"/>
      <c r="AL364" s="491"/>
      <c r="AM364" s="491"/>
      <c r="AN364" s="491"/>
      <c r="AO364" s="491"/>
      <c r="AP364" s="491"/>
    </row>
    <row r="365" spans="25:42">
      <c r="Y365" s="491"/>
      <c r="Z365" s="491"/>
      <c r="AA365" s="491"/>
      <c r="AB365" s="491"/>
      <c r="AC365" s="491"/>
      <c r="AD365" s="491"/>
      <c r="AE365" s="491"/>
      <c r="AF365" s="491"/>
      <c r="AG365" s="491"/>
      <c r="AH365" s="491"/>
      <c r="AI365" s="491"/>
      <c r="AJ365" s="491"/>
      <c r="AK365" s="491"/>
      <c r="AL365" s="491"/>
      <c r="AM365" s="491"/>
      <c r="AN365" s="491"/>
      <c r="AO365" s="491"/>
      <c r="AP365" s="491"/>
    </row>
    <row r="366" spans="25:42">
      <c r="Y366" s="491"/>
      <c r="Z366" s="491"/>
      <c r="AA366" s="491"/>
      <c r="AB366" s="491"/>
      <c r="AC366" s="491"/>
      <c r="AD366" s="491"/>
      <c r="AE366" s="491"/>
      <c r="AF366" s="491"/>
      <c r="AG366" s="491"/>
      <c r="AH366" s="491"/>
      <c r="AI366" s="491"/>
      <c r="AJ366" s="491"/>
      <c r="AK366" s="491"/>
      <c r="AL366" s="491"/>
      <c r="AM366" s="491"/>
      <c r="AN366" s="491"/>
      <c r="AO366" s="491"/>
      <c r="AP366" s="491"/>
    </row>
    <row r="367" spans="25:42">
      <c r="Y367" s="491"/>
      <c r="Z367" s="491"/>
      <c r="AA367" s="491"/>
      <c r="AB367" s="491"/>
      <c r="AC367" s="491"/>
      <c r="AD367" s="491"/>
      <c r="AE367" s="491"/>
      <c r="AF367" s="491"/>
      <c r="AG367" s="491"/>
      <c r="AH367" s="491"/>
      <c r="AI367" s="491"/>
      <c r="AJ367" s="491"/>
      <c r="AK367" s="491"/>
      <c r="AL367" s="491"/>
      <c r="AM367" s="491"/>
      <c r="AN367" s="491"/>
      <c r="AO367" s="491"/>
      <c r="AP367" s="491"/>
    </row>
    <row r="368" spans="25:42">
      <c r="Y368" s="491"/>
      <c r="Z368" s="491"/>
      <c r="AA368" s="491"/>
      <c r="AB368" s="491"/>
      <c r="AC368" s="491"/>
      <c r="AD368" s="491"/>
      <c r="AE368" s="491"/>
      <c r="AF368" s="491"/>
      <c r="AG368" s="491"/>
      <c r="AH368" s="491"/>
      <c r="AI368" s="491"/>
      <c r="AJ368" s="491"/>
      <c r="AK368" s="491"/>
      <c r="AL368" s="491"/>
      <c r="AM368" s="491"/>
      <c r="AN368" s="491"/>
      <c r="AO368" s="491"/>
      <c r="AP368" s="491"/>
    </row>
    <row r="369" spans="25:42">
      <c r="Y369" s="491"/>
      <c r="Z369" s="491"/>
      <c r="AA369" s="491"/>
      <c r="AB369" s="491"/>
      <c r="AC369" s="491"/>
      <c r="AD369" s="491"/>
      <c r="AE369" s="491"/>
      <c r="AF369" s="491"/>
      <c r="AG369" s="491"/>
      <c r="AH369" s="491"/>
      <c r="AI369" s="491"/>
      <c r="AJ369" s="491"/>
      <c r="AK369" s="491"/>
      <c r="AL369" s="491"/>
      <c r="AM369" s="491"/>
      <c r="AN369" s="491"/>
      <c r="AO369" s="491"/>
      <c r="AP369" s="491"/>
    </row>
    <row r="370" spans="25:42">
      <c r="Y370" s="491"/>
      <c r="Z370" s="491"/>
      <c r="AA370" s="491"/>
      <c r="AB370" s="491"/>
      <c r="AC370" s="491"/>
      <c r="AD370" s="491"/>
      <c r="AE370" s="491"/>
      <c r="AF370" s="491"/>
      <c r="AG370" s="491"/>
      <c r="AH370" s="491"/>
      <c r="AI370" s="491"/>
      <c r="AJ370" s="491"/>
      <c r="AK370" s="491"/>
      <c r="AL370" s="491"/>
      <c r="AM370" s="491"/>
      <c r="AN370" s="491"/>
      <c r="AO370" s="491"/>
      <c r="AP370" s="491"/>
    </row>
    <row r="371" spans="25:42">
      <c r="Y371" s="491"/>
      <c r="Z371" s="491"/>
      <c r="AA371" s="491"/>
      <c r="AB371" s="491"/>
      <c r="AC371" s="491"/>
      <c r="AD371" s="491"/>
      <c r="AE371" s="491"/>
      <c r="AF371" s="491"/>
      <c r="AG371" s="491"/>
      <c r="AH371" s="491"/>
      <c r="AI371" s="491"/>
      <c r="AJ371" s="491"/>
      <c r="AK371" s="491"/>
      <c r="AL371" s="491"/>
      <c r="AM371" s="491"/>
      <c r="AN371" s="491"/>
      <c r="AO371" s="491"/>
      <c r="AP371" s="491"/>
    </row>
    <row r="372" spans="25:42">
      <c r="Y372" s="491"/>
      <c r="Z372" s="491"/>
      <c r="AA372" s="491"/>
      <c r="AB372" s="491"/>
      <c r="AC372" s="491"/>
      <c r="AD372" s="491"/>
      <c r="AE372" s="491"/>
      <c r="AF372" s="491"/>
      <c r="AG372" s="491"/>
      <c r="AH372" s="491"/>
      <c r="AI372" s="491"/>
      <c r="AJ372" s="491"/>
      <c r="AK372" s="491"/>
      <c r="AL372" s="491"/>
      <c r="AM372" s="491"/>
      <c r="AN372" s="491"/>
      <c r="AO372" s="491"/>
      <c r="AP372" s="491"/>
    </row>
    <row r="373" spans="25:42">
      <c r="Y373" s="491"/>
      <c r="Z373" s="491"/>
      <c r="AA373" s="491"/>
      <c r="AB373" s="491"/>
      <c r="AC373" s="491"/>
      <c r="AD373" s="491"/>
      <c r="AE373" s="491"/>
      <c r="AF373" s="491"/>
      <c r="AG373" s="491"/>
      <c r="AH373" s="491"/>
      <c r="AI373" s="491"/>
      <c r="AJ373" s="491"/>
      <c r="AK373" s="491"/>
      <c r="AL373" s="491"/>
      <c r="AM373" s="491"/>
      <c r="AN373" s="491"/>
      <c r="AO373" s="491"/>
      <c r="AP373" s="491"/>
    </row>
    <row r="374" spans="25:42">
      <c r="Y374" s="491"/>
      <c r="Z374" s="491"/>
      <c r="AA374" s="491"/>
      <c r="AB374" s="491"/>
      <c r="AC374" s="491"/>
      <c r="AD374" s="491"/>
      <c r="AE374" s="491"/>
      <c r="AF374" s="491"/>
      <c r="AG374" s="491"/>
      <c r="AH374" s="491"/>
      <c r="AI374" s="491"/>
      <c r="AJ374" s="491"/>
      <c r="AK374" s="491"/>
      <c r="AL374" s="491"/>
      <c r="AM374" s="491"/>
      <c r="AN374" s="491"/>
      <c r="AO374" s="491"/>
      <c r="AP374" s="491"/>
    </row>
    <row r="375" spans="25:42">
      <c r="Y375" s="491"/>
      <c r="Z375" s="491"/>
      <c r="AA375" s="491"/>
      <c r="AB375" s="491"/>
      <c r="AC375" s="491"/>
      <c r="AD375" s="491"/>
      <c r="AE375" s="491"/>
      <c r="AF375" s="491"/>
      <c r="AG375" s="491"/>
      <c r="AH375" s="491"/>
      <c r="AI375" s="491"/>
      <c r="AJ375" s="491"/>
      <c r="AK375" s="491"/>
      <c r="AL375" s="491"/>
      <c r="AM375" s="491"/>
      <c r="AN375" s="491"/>
      <c r="AO375" s="491"/>
      <c r="AP375" s="491"/>
    </row>
    <row r="376" spans="25:42">
      <c r="Y376" s="491"/>
      <c r="Z376" s="491"/>
      <c r="AA376" s="491"/>
      <c r="AB376" s="491"/>
      <c r="AC376" s="491"/>
      <c r="AD376" s="491"/>
      <c r="AE376" s="491"/>
      <c r="AF376" s="491"/>
      <c r="AG376" s="491"/>
      <c r="AH376" s="491"/>
      <c r="AI376" s="491"/>
      <c r="AJ376" s="491"/>
      <c r="AK376" s="491"/>
      <c r="AL376" s="491"/>
      <c r="AM376" s="491"/>
      <c r="AN376" s="491"/>
      <c r="AO376" s="491"/>
      <c r="AP376" s="491"/>
    </row>
    <row r="377" spans="25:42">
      <c r="Y377" s="491"/>
      <c r="Z377" s="491"/>
      <c r="AA377" s="491"/>
      <c r="AB377" s="491"/>
      <c r="AC377" s="491"/>
      <c r="AD377" s="491"/>
      <c r="AE377" s="491"/>
      <c r="AF377" s="491"/>
      <c r="AG377" s="491"/>
      <c r="AH377" s="491"/>
      <c r="AI377" s="491"/>
      <c r="AJ377" s="491"/>
      <c r="AK377" s="491"/>
      <c r="AL377" s="491"/>
      <c r="AM377" s="491"/>
      <c r="AN377" s="491"/>
      <c r="AO377" s="491"/>
      <c r="AP377" s="491"/>
    </row>
    <row r="378" spans="25:42">
      <c r="Y378" s="491"/>
      <c r="Z378" s="491"/>
      <c r="AA378" s="491"/>
      <c r="AB378" s="491"/>
      <c r="AC378" s="491"/>
      <c r="AD378" s="491"/>
      <c r="AE378" s="491"/>
      <c r="AF378" s="491"/>
      <c r="AG378" s="491"/>
      <c r="AH378" s="491"/>
      <c r="AI378" s="491"/>
      <c r="AJ378" s="491"/>
      <c r="AK378" s="491"/>
      <c r="AL378" s="491"/>
      <c r="AM378" s="491"/>
      <c r="AN378" s="491"/>
      <c r="AO378" s="491"/>
      <c r="AP378" s="491"/>
    </row>
    <row r="379" spans="25:42">
      <c r="Y379" s="491"/>
      <c r="Z379" s="491"/>
      <c r="AA379" s="491"/>
      <c r="AB379" s="491"/>
      <c r="AC379" s="491"/>
      <c r="AD379" s="491"/>
      <c r="AE379" s="491"/>
      <c r="AF379" s="491"/>
      <c r="AG379" s="491"/>
      <c r="AH379" s="491"/>
      <c r="AI379" s="491"/>
      <c r="AJ379" s="491"/>
      <c r="AK379" s="491"/>
      <c r="AL379" s="491"/>
      <c r="AM379" s="491"/>
      <c r="AN379" s="491"/>
      <c r="AO379" s="491"/>
      <c r="AP379" s="491"/>
    </row>
    <row r="380" spans="25:42">
      <c r="Y380" s="491"/>
      <c r="Z380" s="491"/>
      <c r="AA380" s="491"/>
      <c r="AB380" s="491"/>
      <c r="AC380" s="491"/>
      <c r="AD380" s="491"/>
      <c r="AE380" s="491"/>
      <c r="AF380" s="491"/>
      <c r="AG380" s="491"/>
      <c r="AH380" s="491"/>
      <c r="AI380" s="491"/>
      <c r="AJ380" s="491"/>
      <c r="AK380" s="491"/>
      <c r="AL380" s="491"/>
      <c r="AM380" s="491"/>
      <c r="AN380" s="491"/>
      <c r="AO380" s="491"/>
      <c r="AP380" s="491"/>
    </row>
    <row r="381" spans="25:42">
      <c r="Y381" s="491"/>
      <c r="Z381" s="491"/>
      <c r="AA381" s="491"/>
      <c r="AB381" s="491"/>
      <c r="AC381" s="491"/>
      <c r="AD381" s="491"/>
      <c r="AE381" s="491"/>
      <c r="AF381" s="491"/>
      <c r="AG381" s="491"/>
      <c r="AH381" s="491"/>
      <c r="AI381" s="491"/>
      <c r="AJ381" s="491"/>
      <c r="AK381" s="491"/>
      <c r="AL381" s="491"/>
      <c r="AM381" s="491"/>
      <c r="AN381" s="491"/>
      <c r="AO381" s="491"/>
      <c r="AP381" s="491"/>
    </row>
    <row r="382" spans="25:42">
      <c r="Y382" s="491"/>
      <c r="Z382" s="491"/>
      <c r="AA382" s="491"/>
      <c r="AB382" s="491"/>
      <c r="AC382" s="491"/>
      <c r="AD382" s="491"/>
      <c r="AE382" s="491"/>
      <c r="AF382" s="491"/>
      <c r="AG382" s="491"/>
      <c r="AH382" s="491"/>
      <c r="AI382" s="491"/>
      <c r="AJ382" s="491"/>
      <c r="AK382" s="491"/>
      <c r="AL382" s="491"/>
      <c r="AM382" s="491"/>
      <c r="AN382" s="491"/>
      <c r="AO382" s="491"/>
      <c r="AP382" s="491"/>
    </row>
    <row r="383" spans="25:42">
      <c r="Y383" s="491"/>
      <c r="Z383" s="491"/>
      <c r="AA383" s="491"/>
      <c r="AB383" s="491"/>
      <c r="AC383" s="491"/>
      <c r="AD383" s="491"/>
      <c r="AE383" s="491"/>
      <c r="AF383" s="491"/>
      <c r="AG383" s="491"/>
      <c r="AH383" s="491"/>
      <c r="AI383" s="491"/>
      <c r="AJ383" s="491"/>
      <c r="AK383" s="491"/>
      <c r="AL383" s="491"/>
      <c r="AM383" s="491"/>
      <c r="AN383" s="491"/>
      <c r="AO383" s="491"/>
      <c r="AP383" s="491"/>
    </row>
    <row r="384" spans="25:42">
      <c r="Y384" s="491"/>
      <c r="Z384" s="491"/>
      <c r="AA384" s="491"/>
      <c r="AB384" s="491"/>
      <c r="AC384" s="491"/>
      <c r="AD384" s="491"/>
      <c r="AE384" s="491"/>
      <c r="AF384" s="491"/>
      <c r="AG384" s="491"/>
      <c r="AH384" s="491"/>
      <c r="AI384" s="491"/>
      <c r="AJ384" s="491"/>
      <c r="AK384" s="491"/>
      <c r="AL384" s="491"/>
      <c r="AM384" s="491"/>
      <c r="AN384" s="491"/>
      <c r="AO384" s="491"/>
      <c r="AP384" s="491"/>
    </row>
    <row r="385" spans="25:42">
      <c r="Y385" s="491"/>
      <c r="Z385" s="491"/>
      <c r="AA385" s="491"/>
      <c r="AB385" s="491"/>
      <c r="AC385" s="491"/>
      <c r="AD385" s="491"/>
      <c r="AE385" s="491"/>
      <c r="AF385" s="491"/>
      <c r="AG385" s="491"/>
      <c r="AH385" s="491"/>
      <c r="AI385" s="491"/>
      <c r="AJ385" s="491"/>
      <c r="AK385" s="491"/>
      <c r="AL385" s="491"/>
      <c r="AM385" s="491"/>
      <c r="AN385" s="491"/>
      <c r="AO385" s="491"/>
      <c r="AP385" s="491"/>
    </row>
    <row r="386" spans="25:42">
      <c r="Y386" s="491"/>
      <c r="Z386" s="491"/>
      <c r="AA386" s="491"/>
      <c r="AB386" s="491"/>
      <c r="AC386" s="491"/>
      <c r="AD386" s="491"/>
      <c r="AE386" s="491"/>
      <c r="AF386" s="491"/>
      <c r="AG386" s="491"/>
      <c r="AH386" s="491"/>
      <c r="AI386" s="491"/>
      <c r="AJ386" s="491"/>
      <c r="AK386" s="491"/>
      <c r="AL386" s="491"/>
      <c r="AM386" s="491"/>
      <c r="AN386" s="491"/>
      <c r="AO386" s="491"/>
      <c r="AP386" s="491"/>
    </row>
    <row r="387" spans="25:42">
      <c r="Y387" s="491"/>
      <c r="Z387" s="491"/>
      <c r="AA387" s="491"/>
      <c r="AB387" s="491"/>
      <c r="AC387" s="491"/>
      <c r="AD387" s="491"/>
      <c r="AE387" s="491"/>
      <c r="AF387" s="491"/>
      <c r="AG387" s="491"/>
      <c r="AH387" s="491"/>
      <c r="AI387" s="491"/>
      <c r="AJ387" s="491"/>
      <c r="AK387" s="491"/>
      <c r="AL387" s="491"/>
      <c r="AM387" s="491"/>
      <c r="AN387" s="491"/>
      <c r="AO387" s="491"/>
      <c r="AP387" s="491"/>
    </row>
    <row r="388" spans="25:42">
      <c r="Y388" s="491"/>
      <c r="Z388" s="491"/>
      <c r="AA388" s="491"/>
      <c r="AB388" s="491"/>
      <c r="AC388" s="491"/>
      <c r="AD388" s="491"/>
      <c r="AE388" s="491"/>
      <c r="AF388" s="491"/>
      <c r="AG388" s="491"/>
      <c r="AH388" s="491"/>
      <c r="AI388" s="491"/>
      <c r="AJ388" s="491"/>
      <c r="AK388" s="491"/>
      <c r="AL388" s="491"/>
      <c r="AM388" s="491"/>
      <c r="AN388" s="491"/>
      <c r="AO388" s="491"/>
      <c r="AP388" s="491"/>
    </row>
    <row r="389" spans="25:42">
      <c r="Y389" s="491"/>
      <c r="Z389" s="491"/>
      <c r="AA389" s="491"/>
      <c r="AB389" s="491"/>
      <c r="AC389" s="491"/>
      <c r="AD389" s="491"/>
      <c r="AE389" s="491"/>
      <c r="AF389" s="491"/>
      <c r="AG389" s="491"/>
      <c r="AH389" s="491"/>
      <c r="AI389" s="491"/>
      <c r="AJ389" s="491"/>
      <c r="AK389" s="491"/>
      <c r="AL389" s="491"/>
      <c r="AM389" s="491"/>
      <c r="AN389" s="491"/>
      <c r="AO389" s="491"/>
      <c r="AP389" s="491"/>
    </row>
    <row r="390" spans="25:42">
      <c r="Y390" s="491"/>
      <c r="Z390" s="491"/>
      <c r="AA390" s="491"/>
      <c r="AB390" s="491"/>
      <c r="AC390" s="491"/>
      <c r="AD390" s="491"/>
      <c r="AE390" s="491"/>
      <c r="AF390" s="491"/>
      <c r="AG390" s="491"/>
      <c r="AH390" s="491"/>
      <c r="AI390" s="491"/>
      <c r="AJ390" s="491"/>
      <c r="AK390" s="491"/>
      <c r="AL390" s="491"/>
      <c r="AM390" s="491"/>
      <c r="AN390" s="491"/>
      <c r="AO390" s="491"/>
      <c r="AP390" s="491"/>
    </row>
    <row r="391" spans="25:42">
      <c r="Y391" s="491"/>
      <c r="Z391" s="491"/>
      <c r="AA391" s="491"/>
      <c r="AB391" s="491"/>
      <c r="AC391" s="491"/>
      <c r="AD391" s="491"/>
      <c r="AE391" s="491"/>
      <c r="AF391" s="491"/>
      <c r="AG391" s="491"/>
      <c r="AH391" s="491"/>
      <c r="AI391" s="491"/>
      <c r="AJ391" s="491"/>
      <c r="AK391" s="491"/>
      <c r="AL391" s="491"/>
      <c r="AM391" s="491"/>
      <c r="AN391" s="491"/>
      <c r="AO391" s="491"/>
      <c r="AP391" s="491"/>
    </row>
    <row r="392" spans="25:42">
      <c r="Y392" s="491"/>
      <c r="Z392" s="491"/>
      <c r="AA392" s="491"/>
      <c r="AB392" s="491"/>
      <c r="AC392" s="491"/>
      <c r="AD392" s="491"/>
      <c r="AE392" s="491"/>
      <c r="AF392" s="491"/>
      <c r="AG392" s="491"/>
      <c r="AH392" s="491"/>
      <c r="AI392" s="491"/>
      <c r="AJ392" s="491"/>
      <c r="AK392" s="491"/>
      <c r="AL392" s="491"/>
      <c r="AM392" s="491"/>
      <c r="AN392" s="491"/>
      <c r="AO392" s="491"/>
      <c r="AP392" s="491"/>
    </row>
    <row r="393" spans="25:42">
      <c r="Y393" s="491"/>
      <c r="Z393" s="491"/>
      <c r="AA393" s="491"/>
      <c r="AB393" s="491"/>
      <c r="AC393" s="491"/>
      <c r="AD393" s="491"/>
      <c r="AE393" s="491"/>
      <c r="AF393" s="491"/>
      <c r="AG393" s="491"/>
      <c r="AH393" s="491"/>
      <c r="AI393" s="491"/>
      <c r="AJ393" s="491"/>
      <c r="AK393" s="491"/>
      <c r="AL393" s="491"/>
      <c r="AM393" s="491"/>
      <c r="AN393" s="491"/>
      <c r="AO393" s="491"/>
      <c r="AP393" s="491"/>
    </row>
    <row r="394" spans="25:42">
      <c r="Y394" s="491"/>
      <c r="Z394" s="491"/>
      <c r="AA394" s="491"/>
      <c r="AB394" s="491"/>
      <c r="AC394" s="491"/>
      <c r="AD394" s="491"/>
      <c r="AE394" s="491"/>
      <c r="AF394" s="491"/>
      <c r="AG394" s="491"/>
      <c r="AH394" s="491"/>
      <c r="AI394" s="491"/>
      <c r="AJ394" s="491"/>
      <c r="AK394" s="491"/>
      <c r="AL394" s="491"/>
      <c r="AM394" s="491"/>
      <c r="AN394" s="491"/>
      <c r="AO394" s="491"/>
      <c r="AP394" s="491"/>
    </row>
    <row r="395" spans="25:42">
      <c r="Y395" s="491"/>
      <c r="Z395" s="491"/>
      <c r="AA395" s="491"/>
      <c r="AB395" s="491"/>
      <c r="AC395" s="491"/>
      <c r="AD395" s="491"/>
      <c r="AE395" s="491"/>
      <c r="AF395" s="491"/>
      <c r="AG395" s="491"/>
      <c r="AH395" s="491"/>
      <c r="AI395" s="491"/>
      <c r="AJ395" s="491"/>
      <c r="AK395" s="491"/>
      <c r="AL395" s="491"/>
      <c r="AM395" s="491"/>
      <c r="AN395" s="491"/>
      <c r="AO395" s="491"/>
      <c r="AP395" s="491"/>
    </row>
    <row r="396" spans="25:42">
      <c r="Y396" s="491"/>
      <c r="Z396" s="491"/>
      <c r="AA396" s="491"/>
      <c r="AB396" s="491"/>
      <c r="AC396" s="491"/>
      <c r="AD396" s="491"/>
      <c r="AE396" s="491"/>
      <c r="AF396" s="491"/>
      <c r="AG396" s="491"/>
      <c r="AH396" s="491"/>
      <c r="AI396" s="491"/>
      <c r="AJ396" s="491"/>
      <c r="AK396" s="491"/>
      <c r="AL396" s="491"/>
      <c r="AM396" s="491"/>
      <c r="AN396" s="491"/>
      <c r="AO396" s="491"/>
      <c r="AP396" s="491"/>
    </row>
    <row r="397" spans="25:42">
      <c r="Y397" s="491"/>
      <c r="Z397" s="491"/>
      <c r="AA397" s="491"/>
      <c r="AB397" s="491"/>
      <c r="AC397" s="491"/>
      <c r="AD397" s="491"/>
      <c r="AE397" s="491"/>
      <c r="AF397" s="491"/>
      <c r="AG397" s="491"/>
      <c r="AH397" s="491"/>
      <c r="AI397" s="491"/>
      <c r="AJ397" s="491"/>
      <c r="AK397" s="491"/>
      <c r="AL397" s="491"/>
      <c r="AM397" s="491"/>
      <c r="AN397" s="491"/>
      <c r="AO397" s="491"/>
      <c r="AP397" s="491"/>
    </row>
    <row r="398" spans="25:42">
      <c r="Y398" s="491"/>
      <c r="Z398" s="491"/>
      <c r="AA398" s="491"/>
      <c r="AB398" s="491"/>
      <c r="AC398" s="491"/>
      <c r="AD398" s="491"/>
      <c r="AE398" s="491"/>
      <c r="AF398" s="491"/>
      <c r="AG398" s="491"/>
      <c r="AH398" s="491"/>
      <c r="AI398" s="491"/>
      <c r="AJ398" s="491"/>
      <c r="AK398" s="491"/>
      <c r="AL398" s="491"/>
      <c r="AM398" s="491"/>
      <c r="AN398" s="491"/>
      <c r="AO398" s="491"/>
      <c r="AP398" s="491"/>
    </row>
    <row r="399" spans="25:42">
      <c r="Y399" s="491"/>
      <c r="Z399" s="491"/>
      <c r="AA399" s="491"/>
      <c r="AB399" s="491"/>
      <c r="AC399" s="491"/>
      <c r="AD399" s="491"/>
      <c r="AE399" s="491"/>
      <c r="AF399" s="491"/>
      <c r="AG399" s="491"/>
      <c r="AH399" s="491"/>
      <c r="AI399" s="491"/>
      <c r="AJ399" s="491"/>
      <c r="AK399" s="491"/>
      <c r="AL399" s="491"/>
      <c r="AM399" s="491"/>
      <c r="AN399" s="491"/>
      <c r="AO399" s="491"/>
      <c r="AP399" s="491"/>
    </row>
    <row r="400" spans="25:42">
      <c r="Y400" s="491"/>
      <c r="Z400" s="491"/>
      <c r="AA400" s="491"/>
      <c r="AB400" s="491"/>
      <c r="AC400" s="491"/>
      <c r="AD400" s="491"/>
      <c r="AE400" s="491"/>
      <c r="AF400" s="491"/>
      <c r="AG400" s="491"/>
      <c r="AH400" s="491"/>
      <c r="AI400" s="491"/>
      <c r="AJ400" s="491"/>
      <c r="AK400" s="491"/>
      <c r="AL400" s="491"/>
      <c r="AM400" s="491"/>
      <c r="AN400" s="491"/>
      <c r="AO400" s="491"/>
      <c r="AP400" s="491"/>
    </row>
    <row r="401" spans="25:42">
      <c r="Y401" s="491"/>
      <c r="Z401" s="491"/>
      <c r="AA401" s="491"/>
      <c r="AB401" s="491"/>
      <c r="AC401" s="491"/>
      <c r="AD401" s="491"/>
      <c r="AE401" s="491"/>
      <c r="AF401" s="491"/>
      <c r="AG401" s="491"/>
      <c r="AH401" s="491"/>
      <c r="AI401" s="491"/>
      <c r="AJ401" s="491"/>
      <c r="AK401" s="491"/>
      <c r="AL401" s="491"/>
      <c r="AM401" s="491"/>
      <c r="AN401" s="491"/>
      <c r="AO401" s="491"/>
      <c r="AP401" s="491"/>
    </row>
    <row r="402" spans="25:42">
      <c r="Y402" s="491"/>
      <c r="Z402" s="491"/>
      <c r="AA402" s="491"/>
      <c r="AB402" s="491"/>
      <c r="AC402" s="491"/>
      <c r="AD402" s="491"/>
      <c r="AE402" s="491"/>
      <c r="AF402" s="491"/>
      <c r="AG402" s="491"/>
      <c r="AH402" s="491"/>
      <c r="AI402" s="491"/>
      <c r="AJ402" s="491"/>
      <c r="AK402" s="491"/>
      <c r="AL402" s="491"/>
      <c r="AM402" s="491"/>
      <c r="AN402" s="491"/>
      <c r="AO402" s="491"/>
      <c r="AP402" s="491"/>
    </row>
    <row r="403" spans="25:42">
      <c r="Y403" s="491"/>
      <c r="Z403" s="491"/>
      <c r="AA403" s="491"/>
      <c r="AB403" s="491"/>
      <c r="AC403" s="491"/>
      <c r="AD403" s="491"/>
      <c r="AE403" s="491"/>
      <c r="AF403" s="491"/>
      <c r="AG403" s="491"/>
      <c r="AH403" s="491"/>
      <c r="AI403" s="491"/>
      <c r="AJ403" s="491"/>
      <c r="AK403" s="491"/>
      <c r="AL403" s="491"/>
      <c r="AM403" s="491"/>
      <c r="AN403" s="491"/>
      <c r="AO403" s="491"/>
      <c r="AP403" s="491"/>
    </row>
    <row r="404" spans="25:42">
      <c r="Y404" s="491"/>
      <c r="Z404" s="491"/>
      <c r="AA404" s="491"/>
      <c r="AB404" s="491"/>
      <c r="AC404" s="491"/>
      <c r="AD404" s="491"/>
      <c r="AE404" s="491"/>
      <c r="AF404" s="491"/>
      <c r="AG404" s="491"/>
      <c r="AH404" s="491"/>
      <c r="AI404" s="491"/>
      <c r="AJ404" s="491"/>
      <c r="AK404" s="491"/>
      <c r="AL404" s="491"/>
      <c r="AM404" s="491"/>
      <c r="AN404" s="491"/>
      <c r="AO404" s="491"/>
      <c r="AP404" s="491"/>
    </row>
    <row r="405" spans="25:42">
      <c r="Y405" s="491"/>
      <c r="Z405" s="491"/>
      <c r="AA405" s="491"/>
      <c r="AB405" s="491"/>
      <c r="AC405" s="491"/>
      <c r="AD405" s="491"/>
      <c r="AE405" s="491"/>
      <c r="AF405" s="491"/>
      <c r="AG405" s="491"/>
      <c r="AH405" s="491"/>
      <c r="AI405" s="491"/>
      <c r="AJ405" s="491"/>
      <c r="AK405" s="491"/>
      <c r="AL405" s="491"/>
      <c r="AM405" s="491"/>
      <c r="AN405" s="491"/>
      <c r="AO405" s="491"/>
      <c r="AP405" s="491"/>
    </row>
    <row r="406" spans="25:42">
      <c r="Y406" s="491"/>
      <c r="Z406" s="491"/>
      <c r="AA406" s="491"/>
      <c r="AB406" s="491"/>
      <c r="AC406" s="491"/>
      <c r="AD406" s="491"/>
      <c r="AE406" s="491"/>
      <c r="AF406" s="491"/>
      <c r="AG406" s="491"/>
      <c r="AH406" s="491"/>
      <c r="AI406" s="491"/>
      <c r="AJ406" s="491"/>
      <c r="AK406" s="491"/>
      <c r="AL406" s="491"/>
      <c r="AM406" s="491"/>
      <c r="AN406" s="491"/>
      <c r="AO406" s="491"/>
      <c r="AP406" s="491"/>
    </row>
    <row r="407" spans="25:42">
      <c r="Y407" s="491"/>
      <c r="Z407" s="491"/>
      <c r="AA407" s="491"/>
      <c r="AB407" s="491"/>
      <c r="AC407" s="491"/>
      <c r="AD407" s="491"/>
      <c r="AE407" s="491"/>
      <c r="AF407" s="491"/>
      <c r="AG407" s="491"/>
      <c r="AH407" s="491"/>
      <c r="AI407" s="491"/>
      <c r="AJ407" s="491"/>
      <c r="AK407" s="491"/>
      <c r="AL407" s="491"/>
      <c r="AM407" s="491"/>
      <c r="AN407" s="491"/>
      <c r="AO407" s="491"/>
      <c r="AP407" s="491"/>
    </row>
    <row r="408" spans="25:42">
      <c r="Y408" s="491"/>
      <c r="Z408" s="491"/>
      <c r="AA408" s="491"/>
      <c r="AB408" s="491"/>
      <c r="AC408" s="491"/>
      <c r="AD408" s="491"/>
      <c r="AE408" s="491"/>
      <c r="AF408" s="491"/>
      <c r="AG408" s="491"/>
      <c r="AH408" s="491"/>
      <c r="AI408" s="491"/>
      <c r="AJ408" s="491"/>
      <c r="AK408" s="491"/>
      <c r="AL408" s="491"/>
      <c r="AM408" s="491"/>
      <c r="AN408" s="491"/>
      <c r="AO408" s="491"/>
      <c r="AP408" s="491"/>
    </row>
    <row r="409" spans="25:42">
      <c r="Y409" s="491"/>
      <c r="Z409" s="491"/>
      <c r="AA409" s="491"/>
      <c r="AB409" s="491"/>
      <c r="AC409" s="491"/>
      <c r="AD409" s="491"/>
      <c r="AE409" s="491"/>
      <c r="AF409" s="491"/>
      <c r="AG409" s="491"/>
      <c r="AH409" s="491"/>
      <c r="AI409" s="491"/>
      <c r="AJ409" s="491"/>
      <c r="AK409" s="491"/>
      <c r="AL409" s="491"/>
      <c r="AM409" s="491"/>
      <c r="AN409" s="491"/>
      <c r="AO409" s="491"/>
      <c r="AP409" s="491"/>
    </row>
    <row r="410" spans="25:42">
      <c r="Y410" s="491"/>
      <c r="Z410" s="491"/>
      <c r="AA410" s="491"/>
      <c r="AB410" s="491"/>
      <c r="AC410" s="491"/>
      <c r="AD410" s="491"/>
      <c r="AE410" s="491"/>
      <c r="AF410" s="491"/>
      <c r="AG410" s="491"/>
      <c r="AH410" s="491"/>
      <c r="AI410" s="491"/>
      <c r="AJ410" s="491"/>
      <c r="AK410" s="491"/>
      <c r="AL410" s="491"/>
      <c r="AM410" s="491"/>
      <c r="AN410" s="491"/>
      <c r="AO410" s="491"/>
      <c r="AP410" s="491"/>
    </row>
    <row r="411" spans="25:42">
      <c r="Y411" s="491"/>
      <c r="Z411" s="491"/>
      <c r="AA411" s="491"/>
      <c r="AB411" s="491"/>
      <c r="AC411" s="491"/>
      <c r="AD411" s="491"/>
      <c r="AE411" s="491"/>
      <c r="AF411" s="491"/>
      <c r="AG411" s="491"/>
      <c r="AH411" s="491"/>
      <c r="AI411" s="491"/>
      <c r="AJ411" s="491"/>
      <c r="AK411" s="491"/>
      <c r="AL411" s="491"/>
      <c r="AM411" s="491"/>
      <c r="AN411" s="491"/>
      <c r="AO411" s="491"/>
      <c r="AP411" s="491"/>
    </row>
    <row r="412" spans="25:42">
      <c r="Y412" s="491"/>
      <c r="Z412" s="491"/>
      <c r="AA412" s="491"/>
      <c r="AB412" s="491"/>
      <c r="AC412" s="491"/>
      <c r="AD412" s="491"/>
      <c r="AE412" s="491"/>
      <c r="AF412" s="491"/>
      <c r="AG412" s="491"/>
      <c r="AH412" s="491"/>
      <c r="AI412" s="491"/>
      <c r="AJ412" s="491"/>
      <c r="AK412" s="491"/>
      <c r="AL412" s="491"/>
      <c r="AM412" s="491"/>
      <c r="AN412" s="491"/>
      <c r="AO412" s="491"/>
      <c r="AP412" s="491"/>
    </row>
    <row r="413" spans="25:42">
      <c r="Y413" s="491"/>
      <c r="Z413" s="491"/>
      <c r="AA413" s="491"/>
      <c r="AB413" s="491"/>
      <c r="AC413" s="491"/>
      <c r="AD413" s="491"/>
      <c r="AE413" s="491"/>
      <c r="AF413" s="491"/>
      <c r="AG413" s="491"/>
      <c r="AH413" s="491"/>
      <c r="AI413" s="491"/>
      <c r="AJ413" s="491"/>
      <c r="AK413" s="491"/>
      <c r="AL413" s="491"/>
      <c r="AM413" s="491"/>
      <c r="AN413" s="491"/>
      <c r="AO413" s="491"/>
      <c r="AP413" s="491"/>
    </row>
    <row r="414" spans="25:42">
      <c r="Y414" s="491"/>
      <c r="Z414" s="491"/>
      <c r="AA414" s="491"/>
      <c r="AB414" s="491"/>
      <c r="AC414" s="491"/>
      <c r="AD414" s="491"/>
      <c r="AE414" s="491"/>
      <c r="AF414" s="491"/>
      <c r="AG414" s="491"/>
      <c r="AH414" s="491"/>
      <c r="AI414" s="491"/>
      <c r="AJ414" s="491"/>
      <c r="AK414" s="491"/>
      <c r="AL414" s="491"/>
      <c r="AM414" s="491"/>
      <c r="AN414" s="491"/>
      <c r="AO414" s="491"/>
      <c r="AP414" s="491"/>
    </row>
    <row r="415" spans="25:42">
      <c r="Y415" s="491"/>
      <c r="Z415" s="491"/>
      <c r="AA415" s="491"/>
      <c r="AB415" s="491"/>
      <c r="AC415" s="491"/>
      <c r="AD415" s="491"/>
      <c r="AE415" s="491"/>
      <c r="AF415" s="491"/>
      <c r="AG415" s="491"/>
      <c r="AH415" s="491"/>
      <c r="AI415" s="491"/>
      <c r="AJ415" s="491"/>
      <c r="AK415" s="491"/>
      <c r="AL415" s="491"/>
      <c r="AM415" s="491"/>
      <c r="AN415" s="491"/>
      <c r="AO415" s="491"/>
      <c r="AP415" s="491"/>
    </row>
    <row r="416" spans="25:42">
      <c r="Y416" s="491"/>
      <c r="Z416" s="491"/>
      <c r="AA416" s="491"/>
      <c r="AB416" s="491"/>
      <c r="AC416" s="491"/>
      <c r="AD416" s="491"/>
      <c r="AE416" s="491"/>
      <c r="AF416" s="491"/>
      <c r="AG416" s="491"/>
      <c r="AH416" s="491"/>
      <c r="AI416" s="491"/>
      <c r="AJ416" s="491"/>
      <c r="AK416" s="491"/>
      <c r="AL416" s="491"/>
      <c r="AM416" s="491"/>
      <c r="AN416" s="491"/>
      <c r="AO416" s="491"/>
      <c r="AP416" s="491"/>
    </row>
    <row r="417" spans="25:42">
      <c r="Y417" s="491"/>
      <c r="Z417" s="491"/>
      <c r="AA417" s="491"/>
      <c r="AB417" s="491"/>
      <c r="AC417" s="491"/>
      <c r="AD417" s="491"/>
      <c r="AE417" s="491"/>
      <c r="AF417" s="491"/>
      <c r="AG417" s="491"/>
      <c r="AH417" s="491"/>
      <c r="AI417" s="491"/>
      <c r="AJ417" s="491"/>
      <c r="AK417" s="491"/>
      <c r="AL417" s="491"/>
      <c r="AM417" s="491"/>
      <c r="AN417" s="491"/>
      <c r="AO417" s="491"/>
      <c r="AP417" s="491"/>
    </row>
    <row r="418" spans="25:42">
      <c r="Y418" s="491"/>
      <c r="Z418" s="491"/>
      <c r="AA418" s="491"/>
      <c r="AB418" s="491"/>
      <c r="AC418" s="491"/>
      <c r="AD418" s="491"/>
      <c r="AE418" s="491"/>
      <c r="AF418" s="491"/>
      <c r="AG418" s="491"/>
      <c r="AH418" s="491"/>
      <c r="AI418" s="491"/>
      <c r="AJ418" s="491"/>
      <c r="AK418" s="491"/>
      <c r="AL418" s="491"/>
      <c r="AM418" s="491"/>
      <c r="AN418" s="491"/>
      <c r="AO418" s="491"/>
      <c r="AP418" s="491"/>
    </row>
    <row r="419" spans="25:42">
      <c r="Y419" s="491"/>
      <c r="Z419" s="491"/>
      <c r="AA419" s="491"/>
      <c r="AB419" s="491"/>
      <c r="AC419" s="491"/>
      <c r="AD419" s="491"/>
      <c r="AE419" s="491"/>
      <c r="AF419" s="491"/>
      <c r="AG419" s="491"/>
      <c r="AH419" s="491"/>
      <c r="AI419" s="491"/>
      <c r="AJ419" s="491"/>
      <c r="AK419" s="491"/>
      <c r="AL419" s="491"/>
      <c r="AM419" s="491"/>
      <c r="AN419" s="491"/>
      <c r="AO419" s="491"/>
      <c r="AP419" s="491"/>
    </row>
    <row r="420" spans="25:42">
      <c r="Y420" s="491"/>
      <c r="Z420" s="491"/>
      <c r="AA420" s="491"/>
      <c r="AB420" s="491"/>
      <c r="AC420" s="491"/>
      <c r="AD420" s="491"/>
      <c r="AE420" s="491"/>
      <c r="AF420" s="491"/>
      <c r="AG420" s="491"/>
      <c r="AH420" s="491"/>
      <c r="AI420" s="491"/>
      <c r="AJ420" s="491"/>
      <c r="AK420" s="491"/>
      <c r="AL420" s="491"/>
      <c r="AM420" s="491"/>
      <c r="AN420" s="491"/>
      <c r="AO420" s="491"/>
      <c r="AP420" s="491"/>
    </row>
    <row r="421" spans="25:42">
      <c r="Y421" s="491"/>
      <c r="Z421" s="491"/>
      <c r="AA421" s="491"/>
      <c r="AB421" s="491"/>
      <c r="AC421" s="491"/>
      <c r="AD421" s="491"/>
      <c r="AE421" s="491"/>
      <c r="AF421" s="491"/>
      <c r="AG421" s="491"/>
      <c r="AH421" s="491"/>
      <c r="AI421" s="491"/>
      <c r="AJ421" s="491"/>
      <c r="AK421" s="491"/>
      <c r="AL421" s="491"/>
      <c r="AM421" s="491"/>
      <c r="AN421" s="491"/>
      <c r="AO421" s="491"/>
      <c r="AP421" s="491"/>
    </row>
    <row r="422" spans="25:42">
      <c r="Y422" s="491"/>
      <c r="Z422" s="491"/>
      <c r="AA422" s="491"/>
      <c r="AB422" s="491"/>
      <c r="AC422" s="491"/>
      <c r="AD422" s="491"/>
      <c r="AE422" s="491"/>
      <c r="AF422" s="491"/>
      <c r="AG422" s="491"/>
      <c r="AH422" s="491"/>
      <c r="AI422" s="491"/>
      <c r="AJ422" s="491"/>
      <c r="AK422" s="491"/>
      <c r="AL422" s="491"/>
      <c r="AM422" s="491"/>
      <c r="AN422" s="491"/>
      <c r="AO422" s="491"/>
      <c r="AP422" s="491"/>
    </row>
    <row r="423" spans="25:42">
      <c r="Y423" s="491"/>
      <c r="Z423" s="491"/>
      <c r="AA423" s="491"/>
      <c r="AB423" s="491"/>
      <c r="AC423" s="491"/>
      <c r="AD423" s="491"/>
      <c r="AE423" s="491"/>
      <c r="AF423" s="491"/>
      <c r="AG423" s="491"/>
      <c r="AH423" s="491"/>
      <c r="AI423" s="491"/>
      <c r="AJ423" s="491"/>
      <c r="AK423" s="491"/>
      <c r="AL423" s="491"/>
      <c r="AM423" s="491"/>
      <c r="AN423" s="491"/>
      <c r="AO423" s="491"/>
      <c r="AP423" s="491"/>
    </row>
    <row r="424" spans="25:42">
      <c r="Y424" s="491"/>
      <c r="Z424" s="491"/>
      <c r="AA424" s="491"/>
      <c r="AB424" s="491"/>
      <c r="AC424" s="491"/>
      <c r="AD424" s="491"/>
      <c r="AE424" s="491"/>
      <c r="AF424" s="491"/>
      <c r="AG424" s="491"/>
      <c r="AH424" s="491"/>
      <c r="AI424" s="491"/>
      <c r="AJ424" s="491"/>
      <c r="AK424" s="491"/>
      <c r="AL424" s="491"/>
      <c r="AM424" s="491"/>
      <c r="AN424" s="491"/>
      <c r="AO424" s="491"/>
      <c r="AP424" s="491"/>
    </row>
    <row r="425" spans="25:42">
      <c r="Y425" s="491"/>
      <c r="Z425" s="491"/>
      <c r="AA425" s="491"/>
      <c r="AB425" s="491"/>
      <c r="AC425" s="491"/>
      <c r="AD425" s="491"/>
      <c r="AE425" s="491"/>
      <c r="AF425" s="491"/>
      <c r="AG425" s="491"/>
      <c r="AH425" s="491"/>
      <c r="AI425" s="491"/>
      <c r="AJ425" s="491"/>
      <c r="AK425" s="491"/>
      <c r="AL425" s="491"/>
      <c r="AM425" s="491"/>
      <c r="AN425" s="491"/>
      <c r="AO425" s="491"/>
      <c r="AP425" s="491"/>
    </row>
    <row r="426" spans="25:42">
      <c r="Y426" s="491"/>
      <c r="Z426" s="491"/>
      <c r="AA426" s="491"/>
      <c r="AB426" s="491"/>
      <c r="AC426" s="491"/>
      <c r="AD426" s="491"/>
      <c r="AE426" s="491"/>
      <c r="AF426" s="491"/>
      <c r="AG426" s="491"/>
      <c r="AH426" s="491"/>
      <c r="AI426" s="491"/>
      <c r="AJ426" s="491"/>
      <c r="AK426" s="491"/>
      <c r="AL426" s="491"/>
      <c r="AM426" s="491"/>
      <c r="AN426" s="491"/>
      <c r="AO426" s="491"/>
      <c r="AP426" s="491"/>
    </row>
    <row r="427" spans="25:42">
      <c r="Y427" s="491"/>
      <c r="Z427" s="491"/>
      <c r="AA427" s="491"/>
      <c r="AB427" s="491"/>
      <c r="AC427" s="491"/>
      <c r="AD427" s="491"/>
      <c r="AE427" s="491"/>
      <c r="AF427" s="491"/>
      <c r="AG427" s="491"/>
      <c r="AH427" s="491"/>
      <c r="AI427" s="491"/>
      <c r="AJ427" s="491"/>
      <c r="AK427" s="491"/>
      <c r="AL427" s="491"/>
      <c r="AM427" s="491"/>
      <c r="AN427" s="491"/>
      <c r="AO427" s="491"/>
      <c r="AP427" s="491"/>
    </row>
    <row r="428" spans="25:42">
      <c r="Y428" s="491"/>
      <c r="Z428" s="491"/>
      <c r="AA428" s="491"/>
      <c r="AB428" s="491"/>
      <c r="AC428" s="491"/>
      <c r="AD428" s="491"/>
      <c r="AE428" s="491"/>
      <c r="AF428" s="491"/>
      <c r="AG428" s="491"/>
      <c r="AH428" s="491"/>
      <c r="AI428" s="491"/>
      <c r="AJ428" s="491"/>
      <c r="AK428" s="491"/>
      <c r="AL428" s="491"/>
      <c r="AM428" s="491"/>
      <c r="AN428" s="491"/>
      <c r="AO428" s="491"/>
      <c r="AP428" s="491"/>
    </row>
    <row r="429" spans="25:42">
      <c r="Y429" s="491"/>
      <c r="Z429" s="491"/>
      <c r="AA429" s="491"/>
      <c r="AB429" s="491"/>
      <c r="AC429" s="491"/>
      <c r="AD429" s="491"/>
      <c r="AE429" s="491"/>
      <c r="AF429" s="491"/>
      <c r="AG429" s="491"/>
      <c r="AH429" s="491"/>
      <c r="AI429" s="491"/>
      <c r="AJ429" s="491"/>
      <c r="AK429" s="491"/>
      <c r="AL429" s="491"/>
      <c r="AM429" s="491"/>
      <c r="AN429" s="491"/>
      <c r="AO429" s="491"/>
      <c r="AP429" s="491"/>
    </row>
    <row r="430" spans="25:42">
      <c r="Y430" s="491"/>
      <c r="Z430" s="491"/>
      <c r="AA430" s="491"/>
      <c r="AB430" s="491"/>
      <c r="AC430" s="491"/>
      <c r="AD430" s="491"/>
      <c r="AE430" s="491"/>
      <c r="AF430" s="491"/>
      <c r="AG430" s="491"/>
      <c r="AH430" s="491"/>
      <c r="AI430" s="491"/>
      <c r="AJ430" s="491"/>
      <c r="AK430" s="491"/>
      <c r="AL430" s="491"/>
      <c r="AM430" s="491"/>
      <c r="AN430" s="491"/>
      <c r="AO430" s="491"/>
      <c r="AP430" s="491"/>
    </row>
    <row r="431" spans="25:42">
      <c r="Y431" s="491"/>
      <c r="Z431" s="491"/>
      <c r="AA431" s="491"/>
      <c r="AB431" s="491"/>
      <c r="AC431" s="491"/>
      <c r="AD431" s="491"/>
      <c r="AE431" s="491"/>
      <c r="AF431" s="491"/>
      <c r="AG431" s="491"/>
      <c r="AH431" s="491"/>
      <c r="AI431" s="491"/>
      <c r="AJ431" s="491"/>
      <c r="AK431" s="491"/>
      <c r="AL431" s="491"/>
      <c r="AM431" s="491"/>
      <c r="AN431" s="491"/>
      <c r="AO431" s="491"/>
      <c r="AP431" s="491"/>
    </row>
    <row r="432" spans="25:42">
      <c r="Y432" s="491"/>
      <c r="Z432" s="491"/>
      <c r="AA432" s="491"/>
      <c r="AB432" s="491"/>
      <c r="AC432" s="491"/>
      <c r="AD432" s="491"/>
      <c r="AE432" s="491"/>
      <c r="AF432" s="491"/>
      <c r="AG432" s="491"/>
      <c r="AH432" s="491"/>
      <c r="AI432" s="491"/>
      <c r="AJ432" s="491"/>
      <c r="AK432" s="491"/>
      <c r="AL432" s="491"/>
      <c r="AM432" s="491"/>
      <c r="AN432" s="491"/>
      <c r="AO432" s="491"/>
      <c r="AP432" s="491"/>
    </row>
    <row r="433" spans="25:42">
      <c r="Y433" s="491"/>
      <c r="Z433" s="491"/>
      <c r="AA433" s="491"/>
      <c r="AB433" s="491"/>
      <c r="AC433" s="491"/>
      <c r="AD433" s="491"/>
      <c r="AE433" s="491"/>
      <c r="AF433" s="491"/>
      <c r="AG433" s="491"/>
      <c r="AH433" s="491"/>
      <c r="AI433" s="491"/>
      <c r="AJ433" s="491"/>
      <c r="AK433" s="491"/>
      <c r="AL433" s="491"/>
      <c r="AM433" s="491"/>
      <c r="AN433" s="491"/>
      <c r="AO433" s="491"/>
      <c r="AP433" s="491"/>
    </row>
    <row r="434" spans="25:42">
      <c r="Y434" s="491"/>
      <c r="Z434" s="491"/>
      <c r="AA434" s="491"/>
      <c r="AB434" s="491"/>
      <c r="AC434" s="491"/>
      <c r="AD434" s="491"/>
      <c r="AE434" s="491"/>
      <c r="AF434" s="491"/>
      <c r="AG434" s="491"/>
      <c r="AH434" s="491"/>
      <c r="AI434" s="491"/>
      <c r="AJ434" s="491"/>
      <c r="AK434" s="491"/>
      <c r="AL434" s="491"/>
      <c r="AM434" s="491"/>
      <c r="AN434" s="491"/>
      <c r="AO434" s="491"/>
      <c r="AP434" s="491"/>
    </row>
    <row r="435" spans="25:42">
      <c r="Y435" s="491"/>
      <c r="Z435" s="491"/>
      <c r="AA435" s="491"/>
      <c r="AB435" s="491"/>
      <c r="AC435" s="491"/>
      <c r="AD435" s="491"/>
      <c r="AE435" s="491"/>
      <c r="AF435" s="491"/>
      <c r="AG435" s="491"/>
      <c r="AH435" s="491"/>
      <c r="AI435" s="491"/>
      <c r="AJ435" s="491"/>
      <c r="AK435" s="491"/>
      <c r="AL435" s="491"/>
      <c r="AM435" s="491"/>
      <c r="AN435" s="491"/>
      <c r="AO435" s="491"/>
      <c r="AP435" s="491"/>
    </row>
    <row r="436" spans="25:42">
      <c r="Y436" s="491"/>
      <c r="Z436" s="491"/>
      <c r="AA436" s="491"/>
      <c r="AB436" s="491"/>
      <c r="AC436" s="491"/>
      <c r="AD436" s="491"/>
      <c r="AE436" s="491"/>
      <c r="AF436" s="491"/>
      <c r="AG436" s="491"/>
      <c r="AH436" s="491"/>
      <c r="AI436" s="491"/>
      <c r="AJ436" s="491"/>
      <c r="AK436" s="491"/>
      <c r="AL436" s="491"/>
      <c r="AM436" s="491"/>
      <c r="AN436" s="491"/>
      <c r="AO436" s="491"/>
      <c r="AP436" s="491"/>
    </row>
    <row r="437" spans="25:42">
      <c r="Y437" s="491"/>
      <c r="Z437" s="491"/>
      <c r="AA437" s="491"/>
      <c r="AB437" s="491"/>
      <c r="AC437" s="491"/>
      <c r="AD437" s="491"/>
      <c r="AE437" s="491"/>
      <c r="AF437" s="491"/>
      <c r="AG437" s="491"/>
      <c r="AH437" s="491"/>
      <c r="AI437" s="491"/>
      <c r="AJ437" s="491"/>
      <c r="AK437" s="491"/>
      <c r="AL437" s="491"/>
      <c r="AM437" s="491"/>
      <c r="AN437" s="491"/>
      <c r="AO437" s="491"/>
      <c r="AP437" s="491"/>
    </row>
    <row r="438" spans="25:42">
      <c r="Y438" s="491"/>
      <c r="Z438" s="491"/>
      <c r="AA438" s="491"/>
      <c r="AB438" s="491"/>
      <c r="AC438" s="491"/>
      <c r="AD438" s="491"/>
      <c r="AE438" s="491"/>
      <c r="AF438" s="491"/>
      <c r="AG438" s="491"/>
      <c r="AH438" s="491"/>
      <c r="AI438" s="491"/>
      <c r="AJ438" s="491"/>
      <c r="AK438" s="491"/>
      <c r="AL438" s="491"/>
      <c r="AM438" s="491"/>
      <c r="AN438" s="491"/>
      <c r="AO438" s="491"/>
      <c r="AP438" s="491"/>
    </row>
    <row r="439" spans="25:42">
      <c r="Y439" s="491"/>
      <c r="Z439" s="491"/>
      <c r="AA439" s="491"/>
      <c r="AB439" s="491"/>
      <c r="AC439" s="491"/>
      <c r="AD439" s="491"/>
      <c r="AE439" s="491"/>
      <c r="AF439" s="491"/>
      <c r="AG439" s="491"/>
      <c r="AH439" s="491"/>
      <c r="AI439" s="491"/>
      <c r="AJ439" s="491"/>
      <c r="AK439" s="491"/>
      <c r="AL439" s="491"/>
      <c r="AM439" s="491"/>
      <c r="AN439" s="491"/>
      <c r="AO439" s="491"/>
      <c r="AP439" s="491"/>
    </row>
    <row r="440" spans="25:42">
      <c r="Y440" s="491"/>
      <c r="Z440" s="491"/>
      <c r="AA440" s="491"/>
      <c r="AB440" s="491"/>
      <c r="AC440" s="491"/>
      <c r="AD440" s="491"/>
      <c r="AE440" s="491"/>
      <c r="AF440" s="491"/>
      <c r="AG440" s="491"/>
      <c r="AH440" s="491"/>
      <c r="AI440" s="491"/>
      <c r="AJ440" s="491"/>
      <c r="AK440" s="491"/>
      <c r="AL440" s="491"/>
      <c r="AM440" s="491"/>
      <c r="AN440" s="491"/>
      <c r="AO440" s="491"/>
      <c r="AP440" s="491"/>
    </row>
    <row r="441" spans="25:42">
      <c r="Y441" s="491"/>
      <c r="Z441" s="491"/>
      <c r="AA441" s="491"/>
      <c r="AB441" s="491"/>
      <c r="AC441" s="491"/>
      <c r="AD441" s="491"/>
      <c r="AE441" s="491"/>
      <c r="AF441" s="491"/>
      <c r="AG441" s="491"/>
      <c r="AH441" s="491"/>
      <c r="AI441" s="491"/>
      <c r="AJ441" s="491"/>
      <c r="AK441" s="491"/>
      <c r="AL441" s="491"/>
      <c r="AM441" s="491"/>
      <c r="AN441" s="491"/>
      <c r="AO441" s="491"/>
      <c r="AP441" s="491"/>
    </row>
    <row r="442" spans="25:42">
      <c r="Y442" s="491"/>
      <c r="Z442" s="491"/>
      <c r="AA442" s="491"/>
      <c r="AB442" s="491"/>
      <c r="AC442" s="491"/>
      <c r="AD442" s="491"/>
      <c r="AE442" s="491"/>
      <c r="AF442" s="491"/>
      <c r="AG442" s="491"/>
      <c r="AH442" s="491"/>
      <c r="AI442" s="491"/>
      <c r="AJ442" s="491"/>
      <c r="AK442" s="491"/>
      <c r="AL442" s="491"/>
      <c r="AM442" s="491"/>
      <c r="AN442" s="491"/>
      <c r="AO442" s="491"/>
      <c r="AP442" s="491"/>
    </row>
    <row r="443" spans="25:42">
      <c r="Y443" s="491"/>
      <c r="Z443" s="491"/>
      <c r="AA443" s="491"/>
      <c r="AB443" s="491"/>
      <c r="AC443" s="491"/>
      <c r="AD443" s="491"/>
      <c r="AE443" s="491"/>
      <c r="AF443" s="491"/>
      <c r="AG443" s="491"/>
      <c r="AH443" s="491"/>
      <c r="AI443" s="491"/>
      <c r="AJ443" s="491"/>
      <c r="AK443" s="491"/>
      <c r="AL443" s="491"/>
      <c r="AM443" s="491"/>
      <c r="AN443" s="491"/>
      <c r="AO443" s="491"/>
      <c r="AP443" s="491"/>
    </row>
    <row r="444" spans="25:42">
      <c r="Y444" s="491"/>
      <c r="Z444" s="491"/>
      <c r="AA444" s="491"/>
      <c r="AB444" s="491"/>
      <c r="AC444" s="491"/>
      <c r="AD444" s="491"/>
      <c r="AE444" s="491"/>
      <c r="AF444" s="491"/>
      <c r="AG444" s="491"/>
      <c r="AH444" s="491"/>
      <c r="AI444" s="491"/>
      <c r="AJ444" s="491"/>
      <c r="AK444" s="491"/>
      <c r="AL444" s="491"/>
      <c r="AM444" s="491"/>
      <c r="AN444" s="491"/>
      <c r="AO444" s="491"/>
      <c r="AP444" s="491"/>
    </row>
    <row r="445" spans="25:42">
      <c r="Y445" s="491"/>
      <c r="Z445" s="491"/>
      <c r="AA445" s="491"/>
      <c r="AB445" s="491"/>
      <c r="AC445" s="491"/>
      <c r="AD445" s="491"/>
      <c r="AE445" s="491"/>
      <c r="AF445" s="491"/>
      <c r="AG445" s="491"/>
      <c r="AH445" s="491"/>
      <c r="AI445" s="491"/>
      <c r="AJ445" s="491"/>
      <c r="AK445" s="491"/>
      <c r="AL445" s="491"/>
      <c r="AM445" s="491"/>
      <c r="AN445" s="491"/>
      <c r="AO445" s="491"/>
      <c r="AP445" s="491"/>
    </row>
    <row r="446" spans="25:42">
      <c r="Y446" s="491"/>
      <c r="Z446" s="491"/>
      <c r="AA446" s="491"/>
      <c r="AB446" s="491"/>
      <c r="AC446" s="491"/>
      <c r="AD446" s="491"/>
      <c r="AE446" s="491"/>
      <c r="AF446" s="491"/>
      <c r="AG446" s="491"/>
      <c r="AH446" s="491"/>
      <c r="AI446" s="491"/>
      <c r="AJ446" s="491"/>
      <c r="AK446" s="491"/>
      <c r="AL446" s="491"/>
      <c r="AM446" s="491"/>
      <c r="AN446" s="491"/>
      <c r="AO446" s="491"/>
      <c r="AP446" s="491"/>
    </row>
    <row r="447" spans="25:42">
      <c r="Y447" s="491"/>
      <c r="Z447" s="491"/>
      <c r="AA447" s="491"/>
      <c r="AB447" s="491"/>
      <c r="AC447" s="491"/>
      <c r="AD447" s="491"/>
      <c r="AE447" s="491"/>
      <c r="AF447" s="491"/>
      <c r="AG447" s="491"/>
      <c r="AH447" s="491"/>
      <c r="AI447" s="491"/>
      <c r="AJ447" s="491"/>
      <c r="AK447" s="491"/>
      <c r="AL447" s="491"/>
      <c r="AM447" s="491"/>
      <c r="AN447" s="491"/>
      <c r="AO447" s="491"/>
      <c r="AP447" s="491"/>
    </row>
    <row r="448" spans="25:42">
      <c r="Y448" s="491"/>
      <c r="Z448" s="491"/>
      <c r="AA448" s="491"/>
      <c r="AB448" s="491"/>
      <c r="AC448" s="491"/>
      <c r="AD448" s="491"/>
      <c r="AE448" s="491"/>
      <c r="AF448" s="491"/>
      <c r="AG448" s="491"/>
      <c r="AH448" s="491"/>
      <c r="AI448" s="491"/>
      <c r="AJ448" s="491"/>
      <c r="AK448" s="491"/>
      <c r="AL448" s="491"/>
      <c r="AM448" s="491"/>
      <c r="AN448" s="491"/>
      <c r="AO448" s="491"/>
      <c r="AP448" s="491"/>
    </row>
    <row r="449" spans="25:42">
      <c r="Y449" s="491"/>
      <c r="Z449" s="491"/>
      <c r="AA449" s="491"/>
      <c r="AB449" s="491"/>
      <c r="AC449" s="491"/>
      <c r="AD449" s="491"/>
      <c r="AE449" s="491"/>
      <c r="AF449" s="491"/>
      <c r="AG449" s="491"/>
      <c r="AH449" s="491"/>
      <c r="AI449" s="491"/>
      <c r="AJ449" s="491"/>
      <c r="AK449" s="491"/>
      <c r="AL449" s="491"/>
      <c r="AM449" s="491"/>
      <c r="AN449" s="491"/>
      <c r="AO449" s="491"/>
      <c r="AP449" s="491"/>
    </row>
    <row r="450" spans="25:42">
      <c r="Y450" s="491"/>
      <c r="Z450" s="491"/>
      <c r="AA450" s="491"/>
      <c r="AB450" s="491"/>
      <c r="AC450" s="491"/>
      <c r="AD450" s="491"/>
      <c r="AE450" s="491"/>
      <c r="AF450" s="491"/>
      <c r="AG450" s="491"/>
      <c r="AH450" s="491"/>
      <c r="AI450" s="491"/>
      <c r="AJ450" s="491"/>
      <c r="AK450" s="491"/>
      <c r="AL450" s="491"/>
      <c r="AM450" s="491"/>
      <c r="AN450" s="491"/>
      <c r="AO450" s="491"/>
      <c r="AP450" s="491"/>
    </row>
    <row r="451" spans="25:42">
      <c r="Y451" s="491"/>
      <c r="Z451" s="491"/>
      <c r="AA451" s="491"/>
      <c r="AB451" s="491"/>
      <c r="AC451" s="491"/>
      <c r="AD451" s="491"/>
      <c r="AE451" s="491"/>
      <c r="AF451" s="491"/>
      <c r="AG451" s="491"/>
      <c r="AH451" s="491"/>
      <c r="AI451" s="491"/>
      <c r="AJ451" s="491"/>
      <c r="AK451" s="491"/>
      <c r="AL451" s="491"/>
      <c r="AM451" s="491"/>
      <c r="AN451" s="491"/>
      <c r="AO451" s="491"/>
      <c r="AP451" s="491"/>
    </row>
    <row r="452" spans="25:42">
      <c r="Y452" s="491"/>
      <c r="Z452" s="491"/>
      <c r="AA452" s="491"/>
      <c r="AB452" s="491"/>
      <c r="AC452" s="491"/>
      <c r="AD452" s="491"/>
      <c r="AE452" s="491"/>
      <c r="AF452" s="491"/>
      <c r="AG452" s="491"/>
      <c r="AH452" s="491"/>
      <c r="AI452" s="491"/>
      <c r="AJ452" s="491"/>
      <c r="AK452" s="491"/>
      <c r="AL452" s="491"/>
      <c r="AM452" s="491"/>
      <c r="AN452" s="491"/>
      <c r="AO452" s="491"/>
      <c r="AP452" s="491"/>
    </row>
    <row r="453" spans="25:42">
      <c r="Y453" s="491"/>
      <c r="Z453" s="491"/>
      <c r="AA453" s="491"/>
      <c r="AB453" s="491"/>
      <c r="AC453" s="491"/>
      <c r="AD453" s="491"/>
      <c r="AE453" s="491"/>
      <c r="AF453" s="491"/>
      <c r="AG453" s="491"/>
      <c r="AH453" s="491"/>
      <c r="AI453" s="491"/>
      <c r="AJ453" s="491"/>
      <c r="AK453" s="491"/>
      <c r="AL453" s="491"/>
      <c r="AM453" s="491"/>
      <c r="AN453" s="491"/>
      <c r="AO453" s="491"/>
      <c r="AP453" s="491"/>
    </row>
    <row r="454" spans="25:42">
      <c r="Y454" s="491"/>
      <c r="Z454" s="491"/>
      <c r="AA454" s="491"/>
      <c r="AB454" s="491"/>
      <c r="AC454" s="491"/>
      <c r="AD454" s="491"/>
      <c r="AE454" s="491"/>
      <c r="AF454" s="491"/>
      <c r="AG454" s="491"/>
      <c r="AH454" s="491"/>
      <c r="AI454" s="491"/>
      <c r="AJ454" s="491"/>
      <c r="AK454" s="491"/>
      <c r="AL454" s="491"/>
      <c r="AM454" s="491"/>
      <c r="AN454" s="491"/>
      <c r="AO454" s="491"/>
      <c r="AP454" s="491"/>
    </row>
    <row r="455" spans="25:42">
      <c r="Y455" s="491"/>
      <c r="Z455" s="491"/>
      <c r="AA455" s="491"/>
      <c r="AB455" s="491"/>
      <c r="AC455" s="491"/>
      <c r="AD455" s="491"/>
      <c r="AE455" s="491"/>
      <c r="AF455" s="491"/>
      <c r="AG455" s="491"/>
      <c r="AH455" s="491"/>
      <c r="AI455" s="491"/>
      <c r="AJ455" s="491"/>
      <c r="AK455" s="491"/>
      <c r="AL455" s="491"/>
      <c r="AM455" s="491"/>
      <c r="AN455" s="491"/>
      <c r="AO455" s="491"/>
      <c r="AP455" s="491"/>
    </row>
    <row r="456" spans="25:42">
      <c r="Y456" s="491"/>
      <c r="Z456" s="491"/>
      <c r="AA456" s="491"/>
      <c r="AB456" s="491"/>
      <c r="AC456" s="491"/>
      <c r="AD456" s="491"/>
      <c r="AE456" s="491"/>
      <c r="AF456" s="491"/>
      <c r="AG456" s="491"/>
      <c r="AH456" s="491"/>
      <c r="AI456" s="491"/>
      <c r="AJ456" s="491"/>
      <c r="AK456" s="491"/>
      <c r="AL456" s="491"/>
      <c r="AM456" s="491"/>
      <c r="AN456" s="491"/>
      <c r="AO456" s="491"/>
      <c r="AP456" s="491"/>
    </row>
    <row r="457" spans="25:42">
      <c r="Y457" s="491"/>
      <c r="Z457" s="491"/>
      <c r="AA457" s="491"/>
      <c r="AB457" s="491"/>
      <c r="AC457" s="491"/>
      <c r="AD457" s="491"/>
      <c r="AE457" s="491"/>
      <c r="AF457" s="491"/>
      <c r="AG457" s="491"/>
      <c r="AH457" s="491"/>
      <c r="AI457" s="491"/>
      <c r="AJ457" s="491"/>
      <c r="AK457" s="491"/>
      <c r="AL457" s="491"/>
      <c r="AM457" s="491"/>
      <c r="AN457" s="491"/>
      <c r="AO457" s="491"/>
      <c r="AP457" s="491"/>
    </row>
    <row r="458" spans="25:42">
      <c r="Y458" s="491"/>
      <c r="Z458" s="491"/>
      <c r="AA458" s="491"/>
      <c r="AB458" s="491"/>
      <c r="AC458" s="491"/>
      <c r="AD458" s="491"/>
      <c r="AE458" s="491"/>
      <c r="AF458" s="491"/>
      <c r="AG458" s="491"/>
      <c r="AH458" s="491"/>
      <c r="AI458" s="491"/>
      <c r="AJ458" s="491"/>
      <c r="AK458" s="491"/>
      <c r="AL458" s="491"/>
      <c r="AM458" s="491"/>
      <c r="AN458" s="491"/>
      <c r="AO458" s="491"/>
      <c r="AP458" s="491"/>
    </row>
    <row r="459" spans="25:42">
      <c r="Y459" s="491"/>
      <c r="Z459" s="491"/>
      <c r="AA459" s="491"/>
      <c r="AB459" s="491"/>
      <c r="AC459" s="491"/>
      <c r="AD459" s="491"/>
      <c r="AE459" s="491"/>
      <c r="AF459" s="491"/>
      <c r="AG459" s="491"/>
      <c r="AH459" s="491"/>
      <c r="AI459" s="491"/>
      <c r="AJ459" s="491"/>
      <c r="AK459" s="491"/>
      <c r="AL459" s="491"/>
      <c r="AM459" s="491"/>
      <c r="AN459" s="491"/>
      <c r="AO459" s="491"/>
      <c r="AP459" s="491"/>
    </row>
    <row r="460" spans="25:42">
      <c r="Y460" s="491"/>
      <c r="Z460" s="491"/>
      <c r="AA460" s="491"/>
      <c r="AB460" s="491"/>
      <c r="AC460" s="491"/>
      <c r="AD460" s="491"/>
      <c r="AE460" s="491"/>
      <c r="AF460" s="491"/>
      <c r="AG460" s="491"/>
      <c r="AH460" s="491"/>
      <c r="AI460" s="491"/>
      <c r="AJ460" s="491"/>
      <c r="AK460" s="491"/>
      <c r="AL460" s="491"/>
      <c r="AM460" s="491"/>
      <c r="AN460" s="491"/>
      <c r="AO460" s="491"/>
      <c r="AP460" s="491"/>
    </row>
    <row r="461" spans="25:42">
      <c r="Y461" s="491"/>
      <c r="Z461" s="491"/>
      <c r="AA461" s="491"/>
      <c r="AB461" s="491"/>
      <c r="AC461" s="491"/>
      <c r="AD461" s="491"/>
      <c r="AE461" s="491"/>
      <c r="AF461" s="491"/>
      <c r="AG461" s="491"/>
      <c r="AH461" s="491"/>
      <c r="AI461" s="491"/>
      <c r="AJ461" s="491"/>
      <c r="AK461" s="491"/>
      <c r="AL461" s="491"/>
      <c r="AM461" s="491"/>
      <c r="AN461" s="491"/>
      <c r="AO461" s="491"/>
      <c r="AP461" s="491"/>
    </row>
    <row r="462" spans="25:42">
      <c r="Y462" s="491"/>
      <c r="Z462" s="491"/>
      <c r="AA462" s="491"/>
      <c r="AB462" s="491"/>
      <c r="AC462" s="491"/>
      <c r="AD462" s="491"/>
      <c r="AE462" s="491"/>
      <c r="AF462" s="491"/>
      <c r="AG462" s="491"/>
      <c r="AH462" s="491"/>
      <c r="AI462" s="491"/>
      <c r="AJ462" s="491"/>
      <c r="AK462" s="491"/>
      <c r="AL462" s="491"/>
      <c r="AM462" s="491"/>
      <c r="AN462" s="491"/>
      <c r="AO462" s="491"/>
      <c r="AP462" s="491"/>
    </row>
    <row r="463" spans="25:42">
      <c r="Y463" s="491"/>
      <c r="Z463" s="491"/>
      <c r="AA463" s="491"/>
      <c r="AB463" s="491"/>
      <c r="AC463" s="491"/>
      <c r="AD463" s="491"/>
      <c r="AE463" s="491"/>
      <c r="AF463" s="491"/>
      <c r="AG463" s="491"/>
      <c r="AH463" s="491"/>
      <c r="AI463" s="491"/>
      <c r="AJ463" s="491"/>
      <c r="AK463" s="491"/>
      <c r="AL463" s="491"/>
      <c r="AM463" s="491"/>
      <c r="AN463" s="491"/>
      <c r="AO463" s="491"/>
      <c r="AP463" s="491"/>
    </row>
    <row r="464" spans="25:42">
      <c r="Y464" s="491"/>
      <c r="Z464" s="491"/>
      <c r="AA464" s="491"/>
      <c r="AB464" s="491"/>
      <c r="AC464" s="491"/>
      <c r="AD464" s="491"/>
      <c r="AE464" s="491"/>
      <c r="AF464" s="491"/>
      <c r="AG464" s="491"/>
      <c r="AH464" s="491"/>
      <c r="AI464" s="491"/>
      <c r="AJ464" s="491"/>
      <c r="AK464" s="491"/>
      <c r="AL464" s="491"/>
      <c r="AM464" s="491"/>
      <c r="AN464" s="491"/>
      <c r="AO464" s="491"/>
      <c r="AP464" s="491"/>
    </row>
    <row r="465" spans="25:42">
      <c r="Y465" s="491"/>
      <c r="Z465" s="491"/>
      <c r="AA465" s="491"/>
      <c r="AB465" s="491"/>
      <c r="AC465" s="491"/>
      <c r="AD465" s="491"/>
      <c r="AE465" s="491"/>
      <c r="AF465" s="491"/>
      <c r="AG465" s="491"/>
      <c r="AH465" s="491"/>
      <c r="AI465" s="491"/>
      <c r="AJ465" s="491"/>
      <c r="AK465" s="491"/>
      <c r="AL465" s="491"/>
      <c r="AM465" s="491"/>
      <c r="AN465" s="491"/>
      <c r="AO465" s="491"/>
      <c r="AP465" s="491"/>
    </row>
    <row r="466" spans="25:42">
      <c r="Y466" s="491"/>
      <c r="Z466" s="491"/>
      <c r="AA466" s="491"/>
      <c r="AB466" s="491"/>
      <c r="AC466" s="491"/>
      <c r="AD466" s="491"/>
      <c r="AE466" s="491"/>
      <c r="AF466" s="491"/>
      <c r="AG466" s="491"/>
      <c r="AH466" s="491"/>
      <c r="AI466" s="491"/>
      <c r="AJ466" s="491"/>
      <c r="AK466" s="491"/>
      <c r="AL466" s="491"/>
      <c r="AM466" s="491"/>
      <c r="AN466" s="491"/>
      <c r="AO466" s="491"/>
      <c r="AP466" s="491"/>
    </row>
    <row r="467" spans="25:42">
      <c r="Y467" s="491"/>
      <c r="Z467" s="491"/>
      <c r="AA467" s="491"/>
      <c r="AB467" s="491"/>
      <c r="AC467" s="491"/>
      <c r="AD467" s="491"/>
      <c r="AE467" s="491"/>
      <c r="AF467" s="491"/>
      <c r="AG467" s="491"/>
      <c r="AH467" s="491"/>
      <c r="AI467" s="491"/>
      <c r="AJ467" s="491"/>
      <c r="AK467" s="491"/>
      <c r="AL467" s="491"/>
      <c r="AM467" s="491"/>
      <c r="AN467" s="491"/>
      <c r="AO467" s="491"/>
      <c r="AP467" s="491"/>
    </row>
    <row r="468" spans="25:42">
      <c r="Y468" s="491"/>
      <c r="Z468" s="491"/>
      <c r="AA468" s="491"/>
      <c r="AB468" s="491"/>
      <c r="AC468" s="491"/>
      <c r="AD468" s="491"/>
      <c r="AE468" s="491"/>
      <c r="AF468" s="491"/>
      <c r="AG468" s="491"/>
      <c r="AH468" s="491"/>
      <c r="AI468" s="491"/>
      <c r="AJ468" s="491"/>
      <c r="AK468" s="491"/>
      <c r="AL468" s="491"/>
      <c r="AM468" s="491"/>
      <c r="AN468" s="491"/>
      <c r="AO468" s="491"/>
      <c r="AP468" s="491"/>
    </row>
    <row r="469" spans="25:42">
      <c r="Y469" s="491"/>
      <c r="Z469" s="491"/>
      <c r="AA469" s="491"/>
      <c r="AB469" s="491"/>
      <c r="AC469" s="491"/>
      <c r="AD469" s="491"/>
      <c r="AE469" s="491"/>
      <c r="AF469" s="491"/>
      <c r="AG469" s="491"/>
      <c r="AH469" s="491"/>
      <c r="AI469" s="491"/>
      <c r="AJ469" s="491"/>
      <c r="AK469" s="491"/>
      <c r="AL469" s="491"/>
      <c r="AM469" s="491"/>
      <c r="AN469" s="491"/>
      <c r="AO469" s="491"/>
      <c r="AP469" s="491"/>
    </row>
    <row r="470" spans="25:42">
      <c r="Y470" s="491"/>
      <c r="Z470" s="491"/>
      <c r="AA470" s="491"/>
      <c r="AB470" s="491"/>
      <c r="AC470" s="491"/>
      <c r="AD470" s="491"/>
      <c r="AE470" s="491"/>
      <c r="AF470" s="491"/>
      <c r="AG470" s="491"/>
      <c r="AH470" s="491"/>
      <c r="AI470" s="491"/>
      <c r="AJ470" s="491"/>
      <c r="AK470" s="491"/>
      <c r="AL470" s="491"/>
      <c r="AM470" s="491"/>
      <c r="AN470" s="491"/>
      <c r="AO470" s="491"/>
      <c r="AP470" s="491"/>
    </row>
    <row r="471" spans="25:42">
      <c r="Y471" s="491"/>
      <c r="Z471" s="491"/>
      <c r="AA471" s="491"/>
      <c r="AB471" s="491"/>
      <c r="AC471" s="491"/>
      <c r="AD471" s="491"/>
      <c r="AE471" s="491"/>
      <c r="AF471" s="491"/>
      <c r="AG471" s="491"/>
      <c r="AH471" s="491"/>
      <c r="AI471" s="491"/>
      <c r="AJ471" s="491"/>
      <c r="AK471" s="491"/>
      <c r="AL471" s="491"/>
      <c r="AM471" s="491"/>
      <c r="AN471" s="491"/>
      <c r="AO471" s="491"/>
      <c r="AP471" s="491"/>
    </row>
    <row r="472" spans="25:42">
      <c r="Y472" s="491"/>
      <c r="Z472" s="491"/>
      <c r="AA472" s="491"/>
      <c r="AB472" s="491"/>
      <c r="AC472" s="491"/>
      <c r="AD472" s="491"/>
      <c r="AE472" s="491"/>
      <c r="AF472" s="491"/>
      <c r="AG472" s="491"/>
      <c r="AH472" s="491"/>
      <c r="AI472" s="491"/>
      <c r="AJ472" s="491"/>
      <c r="AK472" s="491"/>
      <c r="AL472" s="491"/>
      <c r="AM472" s="491"/>
      <c r="AN472" s="491"/>
      <c r="AO472" s="491"/>
      <c r="AP472" s="491"/>
    </row>
    <row r="473" spans="25:42">
      <c r="Y473" s="491"/>
      <c r="Z473" s="491"/>
      <c r="AA473" s="491"/>
      <c r="AB473" s="491"/>
      <c r="AC473" s="491"/>
      <c r="AD473" s="491"/>
      <c r="AE473" s="491"/>
      <c r="AF473" s="491"/>
      <c r="AG473" s="491"/>
      <c r="AH473" s="491"/>
      <c r="AI473" s="491"/>
      <c r="AJ473" s="491"/>
      <c r="AK473" s="491"/>
      <c r="AL473" s="491"/>
      <c r="AM473" s="491"/>
      <c r="AN473" s="491"/>
      <c r="AO473" s="491"/>
      <c r="AP473" s="491"/>
    </row>
    <row r="474" spans="25:42">
      <c r="Y474" s="491"/>
      <c r="Z474" s="491"/>
      <c r="AA474" s="491"/>
      <c r="AB474" s="491"/>
      <c r="AC474" s="491"/>
      <c r="AD474" s="491"/>
      <c r="AE474" s="491"/>
      <c r="AF474" s="491"/>
      <c r="AG474" s="491"/>
      <c r="AH474" s="491"/>
      <c r="AI474" s="491"/>
      <c r="AJ474" s="491"/>
      <c r="AK474" s="491"/>
      <c r="AL474" s="491"/>
      <c r="AM474" s="491"/>
      <c r="AN474" s="491"/>
      <c r="AO474" s="491"/>
      <c r="AP474" s="491"/>
    </row>
    <row r="475" spans="25:42">
      <c r="Y475" s="491"/>
      <c r="Z475" s="491"/>
      <c r="AA475" s="491"/>
      <c r="AB475" s="491"/>
      <c r="AC475" s="491"/>
      <c r="AD475" s="491"/>
      <c r="AE475" s="491"/>
      <c r="AF475" s="491"/>
      <c r="AG475" s="491"/>
      <c r="AH475" s="491"/>
      <c r="AI475" s="491"/>
      <c r="AJ475" s="491"/>
      <c r="AK475" s="491"/>
      <c r="AL475" s="491"/>
      <c r="AM475" s="491"/>
      <c r="AN475" s="491"/>
      <c r="AO475" s="491"/>
      <c r="AP475" s="491"/>
    </row>
    <row r="476" spans="25:42">
      <c r="Y476" s="491"/>
      <c r="Z476" s="491"/>
      <c r="AA476" s="491"/>
      <c r="AB476" s="491"/>
      <c r="AC476" s="491"/>
      <c r="AD476" s="491"/>
      <c r="AE476" s="491"/>
      <c r="AF476" s="491"/>
      <c r="AG476" s="491"/>
      <c r="AH476" s="491"/>
      <c r="AI476" s="491"/>
      <c r="AJ476" s="491"/>
      <c r="AK476" s="491"/>
      <c r="AL476" s="491"/>
      <c r="AM476" s="491"/>
      <c r="AN476" s="491"/>
      <c r="AO476" s="491"/>
      <c r="AP476" s="491"/>
    </row>
    <row r="477" spans="25:42">
      <c r="Y477" s="491"/>
      <c r="Z477" s="491"/>
      <c r="AA477" s="491"/>
      <c r="AB477" s="491"/>
      <c r="AC477" s="491"/>
      <c r="AD477" s="491"/>
      <c r="AE477" s="491"/>
      <c r="AF477" s="491"/>
      <c r="AG477" s="491"/>
      <c r="AH477" s="491"/>
      <c r="AI477" s="491"/>
      <c r="AJ477" s="491"/>
      <c r="AK477" s="491"/>
      <c r="AL477" s="491"/>
      <c r="AM477" s="491"/>
      <c r="AN477" s="491"/>
      <c r="AO477" s="491"/>
      <c r="AP477" s="491"/>
    </row>
    <row r="478" spans="25:42">
      <c r="Y478" s="491"/>
      <c r="Z478" s="491"/>
      <c r="AA478" s="491"/>
      <c r="AB478" s="491"/>
      <c r="AC478" s="491"/>
      <c r="AD478" s="491"/>
      <c r="AE478" s="491"/>
      <c r="AF478" s="491"/>
      <c r="AG478" s="491"/>
      <c r="AH478" s="491"/>
      <c r="AI478" s="491"/>
      <c r="AJ478" s="491"/>
      <c r="AK478" s="491"/>
      <c r="AL478" s="491"/>
      <c r="AM478" s="491"/>
      <c r="AN478" s="491"/>
      <c r="AO478" s="491"/>
      <c r="AP478" s="491"/>
    </row>
    <row r="479" spans="25:42">
      <c r="Y479" s="491"/>
      <c r="Z479" s="491"/>
      <c r="AA479" s="491"/>
      <c r="AB479" s="491"/>
      <c r="AC479" s="491"/>
      <c r="AD479" s="491"/>
      <c r="AE479" s="491"/>
      <c r="AF479" s="491"/>
      <c r="AG479" s="491"/>
      <c r="AH479" s="491"/>
      <c r="AI479" s="491"/>
      <c r="AJ479" s="491"/>
      <c r="AK479" s="491"/>
      <c r="AL479" s="491"/>
      <c r="AM479" s="491"/>
      <c r="AN479" s="491"/>
      <c r="AO479" s="491"/>
      <c r="AP479" s="491"/>
    </row>
    <row r="480" spans="25:42">
      <c r="Y480" s="491"/>
      <c r="Z480" s="491"/>
      <c r="AA480" s="491"/>
      <c r="AB480" s="491"/>
      <c r="AC480" s="491"/>
      <c r="AD480" s="491"/>
      <c r="AE480" s="491"/>
      <c r="AF480" s="491"/>
      <c r="AG480" s="491"/>
      <c r="AH480" s="491"/>
      <c r="AI480" s="491"/>
      <c r="AJ480" s="491"/>
      <c r="AK480" s="491"/>
      <c r="AL480" s="491"/>
      <c r="AM480" s="491"/>
      <c r="AN480" s="491"/>
      <c r="AO480" s="491"/>
      <c r="AP480" s="491"/>
    </row>
    <row r="481" spans="25:42">
      <c r="Y481" s="491"/>
      <c r="Z481" s="491"/>
      <c r="AA481" s="491"/>
      <c r="AB481" s="491"/>
      <c r="AC481" s="491"/>
      <c r="AD481" s="491"/>
      <c r="AE481" s="491"/>
      <c r="AF481" s="491"/>
      <c r="AG481" s="491"/>
      <c r="AH481" s="491"/>
      <c r="AI481" s="491"/>
      <c r="AJ481" s="491"/>
      <c r="AK481" s="491"/>
      <c r="AL481" s="491"/>
      <c r="AM481" s="491"/>
      <c r="AN481" s="491"/>
      <c r="AO481" s="491"/>
      <c r="AP481" s="491"/>
    </row>
    <row r="482" spans="25:42">
      <c r="Y482" s="491"/>
      <c r="Z482" s="491"/>
      <c r="AA482" s="491"/>
      <c r="AB482" s="491"/>
      <c r="AC482" s="491"/>
      <c r="AD482" s="491"/>
      <c r="AE482" s="491"/>
      <c r="AF482" s="491"/>
      <c r="AG482" s="491"/>
      <c r="AH482" s="491"/>
      <c r="AI482" s="491"/>
      <c r="AJ482" s="491"/>
      <c r="AK482" s="491"/>
      <c r="AL482" s="491"/>
      <c r="AM482" s="491"/>
      <c r="AN482" s="491"/>
      <c r="AO482" s="491"/>
      <c r="AP482" s="491"/>
    </row>
    <row r="483" spans="25:42">
      <c r="Y483" s="491"/>
      <c r="Z483" s="491"/>
      <c r="AA483" s="491"/>
      <c r="AB483" s="491"/>
      <c r="AC483" s="491"/>
      <c r="AD483" s="491"/>
      <c r="AE483" s="491"/>
      <c r="AF483" s="491"/>
      <c r="AG483" s="491"/>
      <c r="AH483" s="491"/>
      <c r="AI483" s="491"/>
      <c r="AJ483" s="491"/>
      <c r="AK483" s="491"/>
      <c r="AL483" s="491"/>
      <c r="AM483" s="491"/>
      <c r="AN483" s="491"/>
      <c r="AO483" s="491"/>
      <c r="AP483" s="491"/>
    </row>
    <row r="484" spans="25:42">
      <c r="Y484" s="491"/>
      <c r="Z484" s="491"/>
      <c r="AA484" s="491"/>
      <c r="AB484" s="491"/>
      <c r="AC484" s="491"/>
      <c r="AD484" s="491"/>
      <c r="AE484" s="491"/>
      <c r="AF484" s="491"/>
      <c r="AG484" s="491"/>
      <c r="AH484" s="491"/>
      <c r="AI484" s="491"/>
      <c r="AJ484" s="491"/>
      <c r="AK484" s="491"/>
      <c r="AL484" s="491"/>
      <c r="AM484" s="491"/>
      <c r="AN484" s="491"/>
      <c r="AO484" s="491"/>
      <c r="AP484" s="491"/>
    </row>
    <row r="485" spans="25:42">
      <c r="Y485" s="491"/>
      <c r="Z485" s="491"/>
      <c r="AA485" s="491"/>
      <c r="AB485" s="491"/>
      <c r="AC485" s="491"/>
      <c r="AD485" s="491"/>
      <c r="AE485" s="491"/>
      <c r="AF485" s="491"/>
      <c r="AG485" s="491"/>
      <c r="AH485" s="491"/>
      <c r="AI485" s="491"/>
      <c r="AJ485" s="491"/>
      <c r="AK485" s="491"/>
      <c r="AL485" s="491"/>
      <c r="AM485" s="491"/>
      <c r="AN485" s="491"/>
      <c r="AO485" s="491"/>
      <c r="AP485" s="491"/>
    </row>
    <row r="486" spans="25:42">
      <c r="Y486" s="491"/>
      <c r="Z486" s="491"/>
      <c r="AA486" s="491"/>
      <c r="AB486" s="491"/>
      <c r="AC486" s="491"/>
      <c r="AD486" s="491"/>
      <c r="AE486" s="491"/>
      <c r="AF486" s="491"/>
      <c r="AG486" s="491"/>
      <c r="AH486" s="491"/>
      <c r="AI486" s="491"/>
      <c r="AJ486" s="491"/>
      <c r="AK486" s="491"/>
      <c r="AL486" s="491"/>
      <c r="AM486" s="491"/>
      <c r="AN486" s="491"/>
      <c r="AO486" s="491"/>
      <c r="AP486" s="491"/>
    </row>
    <row r="487" spans="25:42">
      <c r="Y487" s="491"/>
      <c r="Z487" s="491"/>
      <c r="AA487" s="491"/>
      <c r="AB487" s="491"/>
      <c r="AC487" s="491"/>
      <c r="AD487" s="491"/>
      <c r="AE487" s="491"/>
      <c r="AF487" s="491"/>
      <c r="AG487" s="491"/>
      <c r="AH487" s="491"/>
      <c r="AI487" s="491"/>
      <c r="AJ487" s="491"/>
      <c r="AK487" s="491"/>
      <c r="AL487" s="491"/>
      <c r="AM487" s="491"/>
      <c r="AN487" s="491"/>
      <c r="AO487" s="491"/>
      <c r="AP487" s="491"/>
    </row>
    <row r="488" spans="25:42">
      <c r="Y488" s="491"/>
      <c r="Z488" s="491"/>
      <c r="AA488" s="491"/>
      <c r="AB488" s="491"/>
      <c r="AC488" s="491"/>
      <c r="AD488" s="491"/>
      <c r="AE488" s="491"/>
      <c r="AF488" s="491"/>
      <c r="AG488" s="491"/>
      <c r="AH488" s="491"/>
      <c r="AI488" s="491"/>
      <c r="AJ488" s="491"/>
      <c r="AK488" s="491"/>
      <c r="AL488" s="491"/>
      <c r="AM488" s="491"/>
      <c r="AN488" s="491"/>
      <c r="AO488" s="491"/>
      <c r="AP488" s="491"/>
    </row>
    <row r="489" spans="25:42">
      <c r="Y489" s="491"/>
      <c r="Z489" s="491"/>
      <c r="AA489" s="491"/>
      <c r="AB489" s="491"/>
      <c r="AC489" s="491"/>
      <c r="AD489" s="491"/>
      <c r="AE489" s="491"/>
      <c r="AF489" s="491"/>
      <c r="AG489" s="491"/>
      <c r="AH489" s="491"/>
      <c r="AI489" s="491"/>
      <c r="AJ489" s="491"/>
      <c r="AK489" s="491"/>
      <c r="AL489" s="491"/>
      <c r="AM489" s="491"/>
      <c r="AN489" s="491"/>
      <c r="AO489" s="491"/>
      <c r="AP489" s="491"/>
    </row>
    <row r="490" spans="25:42">
      <c r="Y490" s="491"/>
      <c r="Z490" s="491"/>
      <c r="AA490" s="491"/>
      <c r="AB490" s="491"/>
      <c r="AC490" s="491"/>
      <c r="AD490" s="491"/>
      <c r="AE490" s="491"/>
      <c r="AF490" s="491"/>
      <c r="AG490" s="491"/>
      <c r="AH490" s="491"/>
      <c r="AI490" s="491"/>
      <c r="AJ490" s="491"/>
      <c r="AK490" s="491"/>
      <c r="AL490" s="491"/>
      <c r="AM490" s="491"/>
      <c r="AN490" s="491"/>
      <c r="AO490" s="491"/>
      <c r="AP490" s="491"/>
    </row>
    <row r="491" spans="25:42">
      <c r="Y491" s="491"/>
      <c r="Z491" s="491"/>
      <c r="AA491" s="491"/>
      <c r="AB491" s="491"/>
      <c r="AC491" s="491"/>
      <c r="AD491" s="491"/>
      <c r="AE491" s="491"/>
      <c r="AF491" s="491"/>
      <c r="AG491" s="491"/>
      <c r="AH491" s="491"/>
      <c r="AI491" s="491"/>
      <c r="AJ491" s="491"/>
      <c r="AK491" s="491"/>
      <c r="AL491" s="491"/>
      <c r="AM491" s="491"/>
      <c r="AN491" s="491"/>
      <c r="AO491" s="491"/>
      <c r="AP491" s="491"/>
    </row>
    <row r="492" spans="25:42">
      <c r="Y492" s="491"/>
      <c r="Z492" s="491"/>
      <c r="AA492" s="491"/>
      <c r="AB492" s="491"/>
      <c r="AC492" s="491"/>
      <c r="AD492" s="491"/>
      <c r="AE492" s="491"/>
      <c r="AF492" s="491"/>
      <c r="AG492" s="491"/>
      <c r="AH492" s="491"/>
      <c r="AI492" s="491"/>
      <c r="AJ492" s="491"/>
      <c r="AK492" s="491"/>
      <c r="AL492" s="491"/>
      <c r="AM492" s="491"/>
      <c r="AN492" s="491"/>
      <c r="AO492" s="491"/>
      <c r="AP492" s="491"/>
    </row>
    <row r="493" spans="25:42">
      <c r="Y493" s="491"/>
      <c r="Z493" s="491"/>
      <c r="AA493" s="491"/>
      <c r="AB493" s="491"/>
      <c r="AC493" s="491"/>
      <c r="AD493" s="491"/>
      <c r="AE493" s="491"/>
      <c r="AF493" s="491"/>
      <c r="AG493" s="491"/>
      <c r="AH493" s="491"/>
      <c r="AI493" s="491"/>
      <c r="AJ493" s="491"/>
      <c r="AK493" s="491"/>
      <c r="AL493" s="491"/>
      <c r="AM493" s="491"/>
      <c r="AN493" s="491"/>
      <c r="AO493" s="491"/>
      <c r="AP493" s="491"/>
    </row>
    <row r="494" spans="25:42">
      <c r="Y494" s="491"/>
      <c r="Z494" s="491"/>
      <c r="AA494" s="491"/>
      <c r="AB494" s="491"/>
      <c r="AC494" s="491"/>
      <c r="AD494" s="491"/>
      <c r="AE494" s="491"/>
      <c r="AF494" s="491"/>
      <c r="AG494" s="491"/>
      <c r="AH494" s="491"/>
      <c r="AI494" s="491"/>
      <c r="AJ494" s="491"/>
      <c r="AK494" s="491"/>
      <c r="AL494" s="491"/>
      <c r="AM494" s="491"/>
      <c r="AN494" s="491"/>
      <c r="AO494" s="491"/>
      <c r="AP494" s="491"/>
    </row>
    <row r="495" spans="25:42">
      <c r="Y495" s="491"/>
      <c r="Z495" s="491"/>
      <c r="AA495" s="491"/>
      <c r="AB495" s="491"/>
      <c r="AC495" s="491"/>
      <c r="AD495" s="491"/>
      <c r="AE495" s="491"/>
      <c r="AF495" s="491"/>
      <c r="AG495" s="491"/>
      <c r="AH495" s="491"/>
      <c r="AI495" s="491"/>
      <c r="AJ495" s="491"/>
      <c r="AK495" s="491"/>
      <c r="AL495" s="491"/>
      <c r="AM495" s="491"/>
      <c r="AN495" s="491"/>
      <c r="AO495" s="491"/>
      <c r="AP495" s="491"/>
    </row>
    <row r="496" spans="25:42">
      <c r="Y496" s="491"/>
      <c r="Z496" s="491"/>
      <c r="AA496" s="491"/>
      <c r="AB496" s="491"/>
      <c r="AC496" s="491"/>
      <c r="AD496" s="491"/>
      <c r="AE496" s="491"/>
      <c r="AF496" s="491"/>
      <c r="AG496" s="491"/>
      <c r="AH496" s="491"/>
      <c r="AI496" s="491"/>
      <c r="AJ496" s="491"/>
      <c r="AK496" s="491"/>
      <c r="AL496" s="491"/>
      <c r="AM496" s="491"/>
      <c r="AN496" s="491"/>
      <c r="AO496" s="491"/>
      <c r="AP496" s="491"/>
    </row>
    <row r="497" spans="25:42">
      <c r="Y497" s="491"/>
      <c r="Z497" s="491"/>
      <c r="AA497" s="491"/>
      <c r="AB497" s="491"/>
      <c r="AC497" s="491"/>
      <c r="AD497" s="491"/>
      <c r="AE497" s="491"/>
      <c r="AF497" s="491"/>
      <c r="AG497" s="491"/>
      <c r="AH497" s="491"/>
      <c r="AI497" s="491"/>
      <c r="AJ497" s="491"/>
      <c r="AK497" s="491"/>
      <c r="AL497" s="491"/>
      <c r="AM497" s="491"/>
      <c r="AN497" s="491"/>
      <c r="AO497" s="491"/>
      <c r="AP497" s="491"/>
    </row>
    <row r="498" spans="25:42">
      <c r="Y498" s="491"/>
      <c r="Z498" s="491"/>
      <c r="AA498" s="491"/>
      <c r="AB498" s="491"/>
      <c r="AC498" s="491"/>
      <c r="AD498" s="491"/>
      <c r="AE498" s="491"/>
      <c r="AF498" s="491"/>
      <c r="AG498" s="491"/>
      <c r="AH498" s="491"/>
      <c r="AI498" s="491"/>
      <c r="AJ498" s="491"/>
      <c r="AK498" s="491"/>
      <c r="AL498" s="491"/>
      <c r="AM498" s="491"/>
      <c r="AN498" s="491"/>
      <c r="AO498" s="491"/>
      <c r="AP498" s="491"/>
    </row>
    <row r="499" spans="25:42">
      <c r="Y499" s="491"/>
      <c r="Z499" s="491"/>
      <c r="AA499" s="491"/>
      <c r="AB499" s="491"/>
      <c r="AC499" s="491"/>
      <c r="AD499" s="491"/>
      <c r="AE499" s="491"/>
      <c r="AF499" s="491"/>
      <c r="AG499" s="491"/>
      <c r="AH499" s="491"/>
      <c r="AI499" s="491"/>
      <c r="AJ499" s="491"/>
      <c r="AK499" s="491"/>
      <c r="AL499" s="491"/>
      <c r="AM499" s="491"/>
      <c r="AN499" s="491"/>
      <c r="AO499" s="491"/>
      <c r="AP499" s="491"/>
    </row>
    <row r="500" spans="25:42">
      <c r="Y500" s="491"/>
      <c r="Z500" s="491"/>
      <c r="AA500" s="491"/>
      <c r="AB500" s="491"/>
      <c r="AC500" s="491"/>
      <c r="AD500" s="491"/>
      <c r="AE500" s="491"/>
      <c r="AF500" s="491"/>
      <c r="AG500" s="491"/>
      <c r="AH500" s="491"/>
      <c r="AI500" s="491"/>
      <c r="AJ500" s="491"/>
      <c r="AK500" s="491"/>
      <c r="AL500" s="491"/>
      <c r="AM500" s="491"/>
      <c r="AN500" s="491"/>
      <c r="AO500" s="491"/>
      <c r="AP500" s="491"/>
    </row>
    <row r="501" spans="25:42">
      <c r="Y501" s="491"/>
      <c r="Z501" s="491"/>
      <c r="AA501" s="491"/>
      <c r="AB501" s="491"/>
      <c r="AC501" s="491"/>
      <c r="AD501" s="491"/>
      <c r="AE501" s="491"/>
      <c r="AF501" s="491"/>
      <c r="AG501" s="491"/>
      <c r="AH501" s="491"/>
      <c r="AI501" s="491"/>
      <c r="AJ501" s="491"/>
      <c r="AK501" s="491"/>
      <c r="AL501" s="491"/>
      <c r="AM501" s="491"/>
      <c r="AN501" s="491"/>
      <c r="AO501" s="491"/>
      <c r="AP501" s="491"/>
    </row>
    <row r="502" spans="25:42">
      <c r="Y502" s="491"/>
      <c r="Z502" s="491"/>
      <c r="AA502" s="491"/>
      <c r="AB502" s="491"/>
      <c r="AC502" s="491"/>
      <c r="AD502" s="491"/>
      <c r="AE502" s="491"/>
      <c r="AF502" s="491"/>
      <c r="AG502" s="491"/>
      <c r="AH502" s="491"/>
      <c r="AI502" s="491"/>
      <c r="AJ502" s="491"/>
      <c r="AK502" s="491"/>
      <c r="AL502" s="491"/>
      <c r="AM502" s="491"/>
      <c r="AN502" s="491"/>
      <c r="AO502" s="491"/>
      <c r="AP502" s="491"/>
    </row>
    <row r="503" spans="25:42">
      <c r="Y503" s="491"/>
      <c r="Z503" s="491"/>
      <c r="AA503" s="491"/>
      <c r="AB503" s="491"/>
      <c r="AC503" s="491"/>
      <c r="AD503" s="491"/>
      <c r="AE503" s="491"/>
      <c r="AF503" s="491"/>
      <c r="AG503" s="491"/>
      <c r="AH503" s="491"/>
      <c r="AI503" s="491"/>
      <c r="AJ503" s="491"/>
      <c r="AK503" s="491"/>
      <c r="AL503" s="491"/>
      <c r="AM503" s="491"/>
      <c r="AN503" s="491"/>
      <c r="AO503" s="491"/>
      <c r="AP503" s="491"/>
    </row>
    <row r="504" spans="25:42">
      <c r="Y504" s="491"/>
      <c r="Z504" s="491"/>
      <c r="AA504" s="491"/>
      <c r="AB504" s="491"/>
      <c r="AC504" s="491"/>
      <c r="AD504" s="491"/>
      <c r="AE504" s="491"/>
      <c r="AF504" s="491"/>
      <c r="AG504" s="491"/>
      <c r="AH504" s="491"/>
      <c r="AI504" s="491"/>
      <c r="AJ504" s="491"/>
      <c r="AK504" s="491"/>
      <c r="AL504" s="491"/>
      <c r="AM504" s="491"/>
      <c r="AN504" s="491"/>
      <c r="AO504" s="491"/>
      <c r="AP504" s="491"/>
    </row>
  </sheetData>
  <mergeCells count="19">
    <mergeCell ref="F144:G144"/>
    <mergeCell ref="E80:E86"/>
    <mergeCell ref="E87:E103"/>
    <mergeCell ref="E105:E116"/>
    <mergeCell ref="E117:E126"/>
    <mergeCell ref="E127:E138"/>
    <mergeCell ref="E139:E143"/>
    <mergeCell ref="AB23:AD29"/>
    <mergeCell ref="E36:E67"/>
    <mergeCell ref="E68:E75"/>
    <mergeCell ref="W76:X76"/>
    <mergeCell ref="E78:E79"/>
    <mergeCell ref="F78:G79"/>
    <mergeCell ref="E7:E33"/>
    <mergeCell ref="E2:X2"/>
    <mergeCell ref="E3:X3"/>
    <mergeCell ref="E5:E6"/>
    <mergeCell ref="F5:G6"/>
    <mergeCell ref="H5:O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91"/>
  <sheetViews>
    <sheetView workbookViewId="0">
      <selection activeCell="AC44" sqref="AC44"/>
    </sheetView>
  </sheetViews>
  <sheetFormatPr baseColWidth="10" defaultRowHeight="12.75"/>
  <cols>
    <col min="1" max="1" width="2.7109375" style="694" customWidth="1"/>
    <col min="2" max="2" width="2" style="694" customWidth="1"/>
    <col min="3" max="3" width="2.5703125" style="694" customWidth="1"/>
    <col min="4" max="4" width="2.140625" style="694" customWidth="1"/>
    <col min="5" max="5" width="6.42578125" style="79" customWidth="1"/>
    <col min="6" max="6" width="1.140625" style="79" customWidth="1"/>
    <col min="7" max="7" width="64.5703125" style="79" customWidth="1"/>
    <col min="8" max="10" width="5.7109375" style="79" customWidth="1"/>
    <col min="11" max="11" width="0.42578125" style="79" customWidth="1"/>
    <col min="12" max="14" width="5.7109375" style="79" customWidth="1"/>
    <col min="15" max="15" width="0.42578125" style="79" customWidth="1"/>
    <col min="16" max="18" width="5.7109375" style="79" customWidth="1"/>
    <col min="19" max="19" width="0.42578125" style="305" customWidth="1"/>
    <col min="20" max="21" width="5.7109375" style="305" customWidth="1"/>
    <col min="22" max="22" width="5.7109375" style="562" customWidth="1"/>
    <col min="23" max="23" width="0.42578125" style="562" customWidth="1"/>
    <col min="24" max="26" width="5.7109375" style="562" customWidth="1"/>
    <col min="27" max="27" width="2.7109375" style="79" customWidth="1"/>
    <col min="28" max="28" width="11.42578125" style="79"/>
    <col min="29" max="29" width="4.7109375" style="79" customWidth="1"/>
    <col min="30" max="30" width="5" style="79" customWidth="1"/>
    <col min="31" max="31" width="4.42578125" style="79" customWidth="1"/>
    <col min="32" max="32" width="8.85546875" style="79" customWidth="1"/>
    <col min="33" max="33" width="8" style="79" customWidth="1"/>
    <col min="34" max="34" width="1" style="79" customWidth="1"/>
    <col min="35" max="35" width="8.28515625" style="79" customWidth="1"/>
    <col min="36" max="36" width="1" style="79" customWidth="1"/>
    <col min="37" max="37" width="6.7109375" style="79" customWidth="1"/>
    <col min="38" max="38" width="1" style="79" customWidth="1"/>
    <col min="39" max="39" width="6.7109375" style="79" customWidth="1"/>
    <col min="40" max="40" width="1" style="79" customWidth="1"/>
    <col min="41" max="41" width="6.7109375" style="79" customWidth="1"/>
    <col min="42" max="42" width="1" style="79" customWidth="1"/>
    <col min="43" max="43" width="6.7109375" style="79" customWidth="1"/>
    <col min="44" max="44" width="1" style="79" customWidth="1"/>
    <col min="45" max="46" width="6.7109375" style="79" customWidth="1"/>
    <col min="47" max="256" width="11.42578125" style="79"/>
    <col min="257" max="257" width="2.7109375" style="79" customWidth="1"/>
    <col min="258" max="258" width="2" style="79" customWidth="1"/>
    <col min="259" max="259" width="2.5703125" style="79" customWidth="1"/>
    <col min="260" max="260" width="2.140625" style="79" customWidth="1"/>
    <col min="261" max="261" width="6.42578125" style="79" customWidth="1"/>
    <col min="262" max="262" width="1.140625" style="79" customWidth="1"/>
    <col min="263" max="263" width="64.5703125" style="79" customWidth="1"/>
    <col min="264" max="266" width="5.7109375" style="79" customWidth="1"/>
    <col min="267" max="267" width="0.42578125" style="79" customWidth="1"/>
    <col min="268" max="270" width="5.7109375" style="79" customWidth="1"/>
    <col min="271" max="271" width="0.42578125" style="79" customWidth="1"/>
    <col min="272" max="274" width="5.7109375" style="79" customWidth="1"/>
    <col min="275" max="275" width="0.42578125" style="79" customWidth="1"/>
    <col min="276" max="278" width="5.7109375" style="79" customWidth="1"/>
    <col min="279" max="279" width="0.42578125" style="79" customWidth="1"/>
    <col min="280" max="282" width="5.7109375" style="79" customWidth="1"/>
    <col min="283" max="283" width="2.7109375" style="79" customWidth="1"/>
    <col min="284" max="284" width="11.42578125" style="79"/>
    <col min="285" max="285" width="4.7109375" style="79" customWidth="1"/>
    <col min="286" max="286" width="5" style="79" customWidth="1"/>
    <col min="287" max="287" width="4.42578125" style="79" customWidth="1"/>
    <col min="288" max="288" width="8.85546875" style="79" customWidth="1"/>
    <col min="289" max="289" width="8" style="79" customWidth="1"/>
    <col min="290" max="290" width="1" style="79" customWidth="1"/>
    <col min="291" max="291" width="8.28515625" style="79" customWidth="1"/>
    <col min="292" max="292" width="1" style="79" customWidth="1"/>
    <col min="293" max="293" width="6.7109375" style="79" customWidth="1"/>
    <col min="294" max="294" width="1" style="79" customWidth="1"/>
    <col min="295" max="295" width="6.7109375" style="79" customWidth="1"/>
    <col min="296" max="296" width="1" style="79" customWidth="1"/>
    <col min="297" max="297" width="6.7109375" style="79" customWidth="1"/>
    <col min="298" max="298" width="1" style="79" customWidth="1"/>
    <col min="299" max="299" width="6.7109375" style="79" customWidth="1"/>
    <col min="300" max="300" width="1" style="79" customWidth="1"/>
    <col min="301" max="302" width="6.7109375" style="79" customWidth="1"/>
    <col min="303" max="512" width="11.42578125" style="79"/>
    <col min="513" max="513" width="2.7109375" style="79" customWidth="1"/>
    <col min="514" max="514" width="2" style="79" customWidth="1"/>
    <col min="515" max="515" width="2.5703125" style="79" customWidth="1"/>
    <col min="516" max="516" width="2.140625" style="79" customWidth="1"/>
    <col min="517" max="517" width="6.42578125" style="79" customWidth="1"/>
    <col min="518" max="518" width="1.140625" style="79" customWidth="1"/>
    <col min="519" max="519" width="64.5703125" style="79" customWidth="1"/>
    <col min="520" max="522" width="5.7109375" style="79" customWidth="1"/>
    <col min="523" max="523" width="0.42578125" style="79" customWidth="1"/>
    <col min="524" max="526" width="5.7109375" style="79" customWidth="1"/>
    <col min="527" max="527" width="0.42578125" style="79" customWidth="1"/>
    <col min="528" max="530" width="5.7109375" style="79" customWidth="1"/>
    <col min="531" max="531" width="0.42578125" style="79" customWidth="1"/>
    <col min="532" max="534" width="5.7109375" style="79" customWidth="1"/>
    <col min="535" max="535" width="0.42578125" style="79" customWidth="1"/>
    <col min="536" max="538" width="5.7109375" style="79" customWidth="1"/>
    <col min="539" max="539" width="2.7109375" style="79" customWidth="1"/>
    <col min="540" max="540" width="11.42578125" style="79"/>
    <col min="541" max="541" width="4.7109375" style="79" customWidth="1"/>
    <col min="542" max="542" width="5" style="79" customWidth="1"/>
    <col min="543" max="543" width="4.42578125" style="79" customWidth="1"/>
    <col min="544" max="544" width="8.85546875" style="79" customWidth="1"/>
    <col min="545" max="545" width="8" style="79" customWidth="1"/>
    <col min="546" max="546" width="1" style="79" customWidth="1"/>
    <col min="547" max="547" width="8.28515625" style="79" customWidth="1"/>
    <col min="548" max="548" width="1" style="79" customWidth="1"/>
    <col min="549" max="549" width="6.7109375" style="79" customWidth="1"/>
    <col min="550" max="550" width="1" style="79" customWidth="1"/>
    <col min="551" max="551" width="6.7109375" style="79" customWidth="1"/>
    <col min="552" max="552" width="1" style="79" customWidth="1"/>
    <col min="553" max="553" width="6.7109375" style="79" customWidth="1"/>
    <col min="554" max="554" width="1" style="79" customWidth="1"/>
    <col min="555" max="555" width="6.7109375" style="79" customWidth="1"/>
    <col min="556" max="556" width="1" style="79" customWidth="1"/>
    <col min="557" max="558" width="6.7109375" style="79" customWidth="1"/>
    <col min="559" max="768" width="11.42578125" style="79"/>
    <col min="769" max="769" width="2.7109375" style="79" customWidth="1"/>
    <col min="770" max="770" width="2" style="79" customWidth="1"/>
    <col min="771" max="771" width="2.5703125" style="79" customWidth="1"/>
    <col min="772" max="772" width="2.140625" style="79" customWidth="1"/>
    <col min="773" max="773" width="6.42578125" style="79" customWidth="1"/>
    <col min="774" max="774" width="1.140625" style="79" customWidth="1"/>
    <col min="775" max="775" width="64.5703125" style="79" customWidth="1"/>
    <col min="776" max="778" width="5.7109375" style="79" customWidth="1"/>
    <col min="779" max="779" width="0.42578125" style="79" customWidth="1"/>
    <col min="780" max="782" width="5.7109375" style="79" customWidth="1"/>
    <col min="783" max="783" width="0.42578125" style="79" customWidth="1"/>
    <col min="784" max="786" width="5.7109375" style="79" customWidth="1"/>
    <col min="787" max="787" width="0.42578125" style="79" customWidth="1"/>
    <col min="788" max="790" width="5.7109375" style="79" customWidth="1"/>
    <col min="791" max="791" width="0.42578125" style="79" customWidth="1"/>
    <col min="792" max="794" width="5.7109375" style="79" customWidth="1"/>
    <col min="795" max="795" width="2.7109375" style="79" customWidth="1"/>
    <col min="796" max="796" width="11.42578125" style="79"/>
    <col min="797" max="797" width="4.7109375" style="79" customWidth="1"/>
    <col min="798" max="798" width="5" style="79" customWidth="1"/>
    <col min="799" max="799" width="4.42578125" style="79" customWidth="1"/>
    <col min="800" max="800" width="8.85546875" style="79" customWidth="1"/>
    <col min="801" max="801" width="8" style="79" customWidth="1"/>
    <col min="802" max="802" width="1" style="79" customWidth="1"/>
    <col min="803" max="803" width="8.28515625" style="79" customWidth="1"/>
    <col min="804" max="804" width="1" style="79" customWidth="1"/>
    <col min="805" max="805" width="6.7109375" style="79" customWidth="1"/>
    <col min="806" max="806" width="1" style="79" customWidth="1"/>
    <col min="807" max="807" width="6.7109375" style="79" customWidth="1"/>
    <col min="808" max="808" width="1" style="79" customWidth="1"/>
    <col min="809" max="809" width="6.7109375" style="79" customWidth="1"/>
    <col min="810" max="810" width="1" style="79" customWidth="1"/>
    <col min="811" max="811" width="6.7109375" style="79" customWidth="1"/>
    <col min="812" max="812" width="1" style="79" customWidth="1"/>
    <col min="813" max="814" width="6.7109375" style="79" customWidth="1"/>
    <col min="815" max="1024" width="11.42578125" style="79"/>
    <col min="1025" max="1025" width="2.7109375" style="79" customWidth="1"/>
    <col min="1026" max="1026" width="2" style="79" customWidth="1"/>
    <col min="1027" max="1027" width="2.5703125" style="79" customWidth="1"/>
    <col min="1028" max="1028" width="2.140625" style="79" customWidth="1"/>
    <col min="1029" max="1029" width="6.42578125" style="79" customWidth="1"/>
    <col min="1030" max="1030" width="1.140625" style="79" customWidth="1"/>
    <col min="1031" max="1031" width="64.5703125" style="79" customWidth="1"/>
    <col min="1032" max="1034" width="5.7109375" style="79" customWidth="1"/>
    <col min="1035" max="1035" width="0.42578125" style="79" customWidth="1"/>
    <col min="1036" max="1038" width="5.7109375" style="79" customWidth="1"/>
    <col min="1039" max="1039" width="0.42578125" style="79" customWidth="1"/>
    <col min="1040" max="1042" width="5.7109375" style="79" customWidth="1"/>
    <col min="1043" max="1043" width="0.42578125" style="79" customWidth="1"/>
    <col min="1044" max="1046" width="5.7109375" style="79" customWidth="1"/>
    <col min="1047" max="1047" width="0.42578125" style="79" customWidth="1"/>
    <col min="1048" max="1050" width="5.7109375" style="79" customWidth="1"/>
    <col min="1051" max="1051" width="2.7109375" style="79" customWidth="1"/>
    <col min="1052" max="1052" width="11.42578125" style="79"/>
    <col min="1053" max="1053" width="4.7109375" style="79" customWidth="1"/>
    <col min="1054" max="1054" width="5" style="79" customWidth="1"/>
    <col min="1055" max="1055" width="4.42578125" style="79" customWidth="1"/>
    <col min="1056" max="1056" width="8.85546875" style="79" customWidth="1"/>
    <col min="1057" max="1057" width="8" style="79" customWidth="1"/>
    <col min="1058" max="1058" width="1" style="79" customWidth="1"/>
    <col min="1059" max="1059" width="8.28515625" style="79" customWidth="1"/>
    <col min="1060" max="1060" width="1" style="79" customWidth="1"/>
    <col min="1061" max="1061" width="6.7109375" style="79" customWidth="1"/>
    <col min="1062" max="1062" width="1" style="79" customWidth="1"/>
    <col min="1063" max="1063" width="6.7109375" style="79" customWidth="1"/>
    <col min="1064" max="1064" width="1" style="79" customWidth="1"/>
    <col min="1065" max="1065" width="6.7109375" style="79" customWidth="1"/>
    <col min="1066" max="1066" width="1" style="79" customWidth="1"/>
    <col min="1067" max="1067" width="6.7109375" style="79" customWidth="1"/>
    <col min="1068" max="1068" width="1" style="79" customWidth="1"/>
    <col min="1069" max="1070" width="6.7109375" style="79" customWidth="1"/>
    <col min="1071" max="1280" width="11.42578125" style="79"/>
    <col min="1281" max="1281" width="2.7109375" style="79" customWidth="1"/>
    <col min="1282" max="1282" width="2" style="79" customWidth="1"/>
    <col min="1283" max="1283" width="2.5703125" style="79" customWidth="1"/>
    <col min="1284" max="1284" width="2.140625" style="79" customWidth="1"/>
    <col min="1285" max="1285" width="6.42578125" style="79" customWidth="1"/>
    <col min="1286" max="1286" width="1.140625" style="79" customWidth="1"/>
    <col min="1287" max="1287" width="64.5703125" style="79" customWidth="1"/>
    <col min="1288" max="1290" width="5.7109375" style="79" customWidth="1"/>
    <col min="1291" max="1291" width="0.42578125" style="79" customWidth="1"/>
    <col min="1292" max="1294" width="5.7109375" style="79" customWidth="1"/>
    <col min="1295" max="1295" width="0.42578125" style="79" customWidth="1"/>
    <col min="1296" max="1298" width="5.7109375" style="79" customWidth="1"/>
    <col min="1299" max="1299" width="0.42578125" style="79" customWidth="1"/>
    <col min="1300" max="1302" width="5.7109375" style="79" customWidth="1"/>
    <col min="1303" max="1303" width="0.42578125" style="79" customWidth="1"/>
    <col min="1304" max="1306" width="5.7109375" style="79" customWidth="1"/>
    <col min="1307" max="1307" width="2.7109375" style="79" customWidth="1"/>
    <col min="1308" max="1308" width="11.42578125" style="79"/>
    <col min="1309" max="1309" width="4.7109375" style="79" customWidth="1"/>
    <col min="1310" max="1310" width="5" style="79" customWidth="1"/>
    <col min="1311" max="1311" width="4.42578125" style="79" customWidth="1"/>
    <col min="1312" max="1312" width="8.85546875" style="79" customWidth="1"/>
    <col min="1313" max="1313" width="8" style="79" customWidth="1"/>
    <col min="1314" max="1314" width="1" style="79" customWidth="1"/>
    <col min="1315" max="1315" width="8.28515625" style="79" customWidth="1"/>
    <col min="1316" max="1316" width="1" style="79" customWidth="1"/>
    <col min="1317" max="1317" width="6.7109375" style="79" customWidth="1"/>
    <col min="1318" max="1318" width="1" style="79" customWidth="1"/>
    <col min="1319" max="1319" width="6.7109375" style="79" customWidth="1"/>
    <col min="1320" max="1320" width="1" style="79" customWidth="1"/>
    <col min="1321" max="1321" width="6.7109375" style="79" customWidth="1"/>
    <col min="1322" max="1322" width="1" style="79" customWidth="1"/>
    <col min="1323" max="1323" width="6.7109375" style="79" customWidth="1"/>
    <col min="1324" max="1324" width="1" style="79" customWidth="1"/>
    <col min="1325" max="1326" width="6.7109375" style="79" customWidth="1"/>
    <col min="1327" max="1536" width="11.42578125" style="79"/>
    <col min="1537" max="1537" width="2.7109375" style="79" customWidth="1"/>
    <col min="1538" max="1538" width="2" style="79" customWidth="1"/>
    <col min="1539" max="1539" width="2.5703125" style="79" customWidth="1"/>
    <col min="1540" max="1540" width="2.140625" style="79" customWidth="1"/>
    <col min="1541" max="1541" width="6.42578125" style="79" customWidth="1"/>
    <col min="1542" max="1542" width="1.140625" style="79" customWidth="1"/>
    <col min="1543" max="1543" width="64.5703125" style="79" customWidth="1"/>
    <col min="1544" max="1546" width="5.7109375" style="79" customWidth="1"/>
    <col min="1547" max="1547" width="0.42578125" style="79" customWidth="1"/>
    <col min="1548" max="1550" width="5.7109375" style="79" customWidth="1"/>
    <col min="1551" max="1551" width="0.42578125" style="79" customWidth="1"/>
    <col min="1552" max="1554" width="5.7109375" style="79" customWidth="1"/>
    <col min="1555" max="1555" width="0.42578125" style="79" customWidth="1"/>
    <col min="1556" max="1558" width="5.7109375" style="79" customWidth="1"/>
    <col min="1559" max="1559" width="0.42578125" style="79" customWidth="1"/>
    <col min="1560" max="1562" width="5.7109375" style="79" customWidth="1"/>
    <col min="1563" max="1563" width="2.7109375" style="79" customWidth="1"/>
    <col min="1564" max="1564" width="11.42578125" style="79"/>
    <col min="1565" max="1565" width="4.7109375" style="79" customWidth="1"/>
    <col min="1566" max="1566" width="5" style="79" customWidth="1"/>
    <col min="1567" max="1567" width="4.42578125" style="79" customWidth="1"/>
    <col min="1568" max="1568" width="8.85546875" style="79" customWidth="1"/>
    <col min="1569" max="1569" width="8" style="79" customWidth="1"/>
    <col min="1570" max="1570" width="1" style="79" customWidth="1"/>
    <col min="1571" max="1571" width="8.28515625" style="79" customWidth="1"/>
    <col min="1572" max="1572" width="1" style="79" customWidth="1"/>
    <col min="1573" max="1573" width="6.7109375" style="79" customWidth="1"/>
    <col min="1574" max="1574" width="1" style="79" customWidth="1"/>
    <col min="1575" max="1575" width="6.7109375" style="79" customWidth="1"/>
    <col min="1576" max="1576" width="1" style="79" customWidth="1"/>
    <col min="1577" max="1577" width="6.7109375" style="79" customWidth="1"/>
    <col min="1578" max="1578" width="1" style="79" customWidth="1"/>
    <col min="1579" max="1579" width="6.7109375" style="79" customWidth="1"/>
    <col min="1580" max="1580" width="1" style="79" customWidth="1"/>
    <col min="1581" max="1582" width="6.7109375" style="79" customWidth="1"/>
    <col min="1583" max="1792" width="11.42578125" style="79"/>
    <col min="1793" max="1793" width="2.7109375" style="79" customWidth="1"/>
    <col min="1794" max="1794" width="2" style="79" customWidth="1"/>
    <col min="1795" max="1795" width="2.5703125" style="79" customWidth="1"/>
    <col min="1796" max="1796" width="2.140625" style="79" customWidth="1"/>
    <col min="1797" max="1797" width="6.42578125" style="79" customWidth="1"/>
    <col min="1798" max="1798" width="1.140625" style="79" customWidth="1"/>
    <col min="1799" max="1799" width="64.5703125" style="79" customWidth="1"/>
    <col min="1800" max="1802" width="5.7109375" style="79" customWidth="1"/>
    <col min="1803" max="1803" width="0.42578125" style="79" customWidth="1"/>
    <col min="1804" max="1806" width="5.7109375" style="79" customWidth="1"/>
    <col min="1807" max="1807" width="0.42578125" style="79" customWidth="1"/>
    <col min="1808" max="1810" width="5.7109375" style="79" customWidth="1"/>
    <col min="1811" max="1811" width="0.42578125" style="79" customWidth="1"/>
    <col min="1812" max="1814" width="5.7109375" style="79" customWidth="1"/>
    <col min="1815" max="1815" width="0.42578125" style="79" customWidth="1"/>
    <col min="1816" max="1818" width="5.7109375" style="79" customWidth="1"/>
    <col min="1819" max="1819" width="2.7109375" style="79" customWidth="1"/>
    <col min="1820" max="1820" width="11.42578125" style="79"/>
    <col min="1821" max="1821" width="4.7109375" style="79" customWidth="1"/>
    <col min="1822" max="1822" width="5" style="79" customWidth="1"/>
    <col min="1823" max="1823" width="4.42578125" style="79" customWidth="1"/>
    <col min="1824" max="1824" width="8.85546875" style="79" customWidth="1"/>
    <col min="1825" max="1825" width="8" style="79" customWidth="1"/>
    <col min="1826" max="1826" width="1" style="79" customWidth="1"/>
    <col min="1827" max="1827" width="8.28515625" style="79" customWidth="1"/>
    <col min="1828" max="1828" width="1" style="79" customWidth="1"/>
    <col min="1829" max="1829" width="6.7109375" style="79" customWidth="1"/>
    <col min="1830" max="1830" width="1" style="79" customWidth="1"/>
    <col min="1831" max="1831" width="6.7109375" style="79" customWidth="1"/>
    <col min="1832" max="1832" width="1" style="79" customWidth="1"/>
    <col min="1833" max="1833" width="6.7109375" style="79" customWidth="1"/>
    <col min="1834" max="1834" width="1" style="79" customWidth="1"/>
    <col min="1835" max="1835" width="6.7109375" style="79" customWidth="1"/>
    <col min="1836" max="1836" width="1" style="79" customWidth="1"/>
    <col min="1837" max="1838" width="6.7109375" style="79" customWidth="1"/>
    <col min="1839" max="2048" width="11.42578125" style="79"/>
    <col min="2049" max="2049" width="2.7109375" style="79" customWidth="1"/>
    <col min="2050" max="2050" width="2" style="79" customWidth="1"/>
    <col min="2051" max="2051" width="2.5703125" style="79" customWidth="1"/>
    <col min="2052" max="2052" width="2.140625" style="79" customWidth="1"/>
    <col min="2053" max="2053" width="6.42578125" style="79" customWidth="1"/>
    <col min="2054" max="2054" width="1.140625" style="79" customWidth="1"/>
    <col min="2055" max="2055" width="64.5703125" style="79" customWidth="1"/>
    <col min="2056" max="2058" width="5.7109375" style="79" customWidth="1"/>
    <col min="2059" max="2059" width="0.42578125" style="79" customWidth="1"/>
    <col min="2060" max="2062" width="5.7109375" style="79" customWidth="1"/>
    <col min="2063" max="2063" width="0.42578125" style="79" customWidth="1"/>
    <col min="2064" max="2066" width="5.7109375" style="79" customWidth="1"/>
    <col min="2067" max="2067" width="0.42578125" style="79" customWidth="1"/>
    <col min="2068" max="2070" width="5.7109375" style="79" customWidth="1"/>
    <col min="2071" max="2071" width="0.42578125" style="79" customWidth="1"/>
    <col min="2072" max="2074" width="5.7109375" style="79" customWidth="1"/>
    <col min="2075" max="2075" width="2.7109375" style="79" customWidth="1"/>
    <col min="2076" max="2076" width="11.42578125" style="79"/>
    <col min="2077" max="2077" width="4.7109375" style="79" customWidth="1"/>
    <col min="2078" max="2078" width="5" style="79" customWidth="1"/>
    <col min="2079" max="2079" width="4.42578125" style="79" customWidth="1"/>
    <col min="2080" max="2080" width="8.85546875" style="79" customWidth="1"/>
    <col min="2081" max="2081" width="8" style="79" customWidth="1"/>
    <col min="2082" max="2082" width="1" style="79" customWidth="1"/>
    <col min="2083" max="2083" width="8.28515625" style="79" customWidth="1"/>
    <col min="2084" max="2084" width="1" style="79" customWidth="1"/>
    <col min="2085" max="2085" width="6.7109375" style="79" customWidth="1"/>
    <col min="2086" max="2086" width="1" style="79" customWidth="1"/>
    <col min="2087" max="2087" width="6.7109375" style="79" customWidth="1"/>
    <col min="2088" max="2088" width="1" style="79" customWidth="1"/>
    <col min="2089" max="2089" width="6.7109375" style="79" customWidth="1"/>
    <col min="2090" max="2090" width="1" style="79" customWidth="1"/>
    <col min="2091" max="2091" width="6.7109375" style="79" customWidth="1"/>
    <col min="2092" max="2092" width="1" style="79" customWidth="1"/>
    <col min="2093" max="2094" width="6.7109375" style="79" customWidth="1"/>
    <col min="2095" max="2304" width="11.42578125" style="79"/>
    <col min="2305" max="2305" width="2.7109375" style="79" customWidth="1"/>
    <col min="2306" max="2306" width="2" style="79" customWidth="1"/>
    <col min="2307" max="2307" width="2.5703125" style="79" customWidth="1"/>
    <col min="2308" max="2308" width="2.140625" style="79" customWidth="1"/>
    <col min="2309" max="2309" width="6.42578125" style="79" customWidth="1"/>
    <col min="2310" max="2310" width="1.140625" style="79" customWidth="1"/>
    <col min="2311" max="2311" width="64.5703125" style="79" customWidth="1"/>
    <col min="2312" max="2314" width="5.7109375" style="79" customWidth="1"/>
    <col min="2315" max="2315" width="0.42578125" style="79" customWidth="1"/>
    <col min="2316" max="2318" width="5.7109375" style="79" customWidth="1"/>
    <col min="2319" max="2319" width="0.42578125" style="79" customWidth="1"/>
    <col min="2320" max="2322" width="5.7109375" style="79" customWidth="1"/>
    <col min="2323" max="2323" width="0.42578125" style="79" customWidth="1"/>
    <col min="2324" max="2326" width="5.7109375" style="79" customWidth="1"/>
    <col min="2327" max="2327" width="0.42578125" style="79" customWidth="1"/>
    <col min="2328" max="2330" width="5.7109375" style="79" customWidth="1"/>
    <col min="2331" max="2331" width="2.7109375" style="79" customWidth="1"/>
    <col min="2332" max="2332" width="11.42578125" style="79"/>
    <col min="2333" max="2333" width="4.7109375" style="79" customWidth="1"/>
    <col min="2334" max="2334" width="5" style="79" customWidth="1"/>
    <col min="2335" max="2335" width="4.42578125" style="79" customWidth="1"/>
    <col min="2336" max="2336" width="8.85546875" style="79" customWidth="1"/>
    <col min="2337" max="2337" width="8" style="79" customWidth="1"/>
    <col min="2338" max="2338" width="1" style="79" customWidth="1"/>
    <col min="2339" max="2339" width="8.28515625" style="79" customWidth="1"/>
    <col min="2340" max="2340" width="1" style="79" customWidth="1"/>
    <col min="2341" max="2341" width="6.7109375" style="79" customWidth="1"/>
    <col min="2342" max="2342" width="1" style="79" customWidth="1"/>
    <col min="2343" max="2343" width="6.7109375" style="79" customWidth="1"/>
    <col min="2344" max="2344" width="1" style="79" customWidth="1"/>
    <col min="2345" max="2345" width="6.7109375" style="79" customWidth="1"/>
    <col min="2346" max="2346" width="1" style="79" customWidth="1"/>
    <col min="2347" max="2347" width="6.7109375" style="79" customWidth="1"/>
    <col min="2348" max="2348" width="1" style="79" customWidth="1"/>
    <col min="2349" max="2350" width="6.7109375" style="79" customWidth="1"/>
    <col min="2351" max="2560" width="11.42578125" style="79"/>
    <col min="2561" max="2561" width="2.7109375" style="79" customWidth="1"/>
    <col min="2562" max="2562" width="2" style="79" customWidth="1"/>
    <col min="2563" max="2563" width="2.5703125" style="79" customWidth="1"/>
    <col min="2564" max="2564" width="2.140625" style="79" customWidth="1"/>
    <col min="2565" max="2565" width="6.42578125" style="79" customWidth="1"/>
    <col min="2566" max="2566" width="1.140625" style="79" customWidth="1"/>
    <col min="2567" max="2567" width="64.5703125" style="79" customWidth="1"/>
    <col min="2568" max="2570" width="5.7109375" style="79" customWidth="1"/>
    <col min="2571" max="2571" width="0.42578125" style="79" customWidth="1"/>
    <col min="2572" max="2574" width="5.7109375" style="79" customWidth="1"/>
    <col min="2575" max="2575" width="0.42578125" style="79" customWidth="1"/>
    <col min="2576" max="2578" width="5.7109375" style="79" customWidth="1"/>
    <col min="2579" max="2579" width="0.42578125" style="79" customWidth="1"/>
    <col min="2580" max="2582" width="5.7109375" style="79" customWidth="1"/>
    <col min="2583" max="2583" width="0.42578125" style="79" customWidth="1"/>
    <col min="2584" max="2586" width="5.7109375" style="79" customWidth="1"/>
    <col min="2587" max="2587" width="2.7109375" style="79" customWidth="1"/>
    <col min="2588" max="2588" width="11.42578125" style="79"/>
    <col min="2589" max="2589" width="4.7109375" style="79" customWidth="1"/>
    <col min="2590" max="2590" width="5" style="79" customWidth="1"/>
    <col min="2591" max="2591" width="4.42578125" style="79" customWidth="1"/>
    <col min="2592" max="2592" width="8.85546875" style="79" customWidth="1"/>
    <col min="2593" max="2593" width="8" style="79" customWidth="1"/>
    <col min="2594" max="2594" width="1" style="79" customWidth="1"/>
    <col min="2595" max="2595" width="8.28515625" style="79" customWidth="1"/>
    <col min="2596" max="2596" width="1" style="79" customWidth="1"/>
    <col min="2597" max="2597" width="6.7109375" style="79" customWidth="1"/>
    <col min="2598" max="2598" width="1" style="79" customWidth="1"/>
    <col min="2599" max="2599" width="6.7109375" style="79" customWidth="1"/>
    <col min="2600" max="2600" width="1" style="79" customWidth="1"/>
    <col min="2601" max="2601" width="6.7109375" style="79" customWidth="1"/>
    <col min="2602" max="2602" width="1" style="79" customWidth="1"/>
    <col min="2603" max="2603" width="6.7109375" style="79" customWidth="1"/>
    <col min="2604" max="2604" width="1" style="79" customWidth="1"/>
    <col min="2605" max="2606" width="6.7109375" style="79" customWidth="1"/>
    <col min="2607" max="2816" width="11.42578125" style="79"/>
    <col min="2817" max="2817" width="2.7109375" style="79" customWidth="1"/>
    <col min="2818" max="2818" width="2" style="79" customWidth="1"/>
    <col min="2819" max="2819" width="2.5703125" style="79" customWidth="1"/>
    <col min="2820" max="2820" width="2.140625" style="79" customWidth="1"/>
    <col min="2821" max="2821" width="6.42578125" style="79" customWidth="1"/>
    <col min="2822" max="2822" width="1.140625" style="79" customWidth="1"/>
    <col min="2823" max="2823" width="64.5703125" style="79" customWidth="1"/>
    <col min="2824" max="2826" width="5.7109375" style="79" customWidth="1"/>
    <col min="2827" max="2827" width="0.42578125" style="79" customWidth="1"/>
    <col min="2828" max="2830" width="5.7109375" style="79" customWidth="1"/>
    <col min="2831" max="2831" width="0.42578125" style="79" customWidth="1"/>
    <col min="2832" max="2834" width="5.7109375" style="79" customWidth="1"/>
    <col min="2835" max="2835" width="0.42578125" style="79" customWidth="1"/>
    <col min="2836" max="2838" width="5.7109375" style="79" customWidth="1"/>
    <col min="2839" max="2839" width="0.42578125" style="79" customWidth="1"/>
    <col min="2840" max="2842" width="5.7109375" style="79" customWidth="1"/>
    <col min="2843" max="2843" width="2.7109375" style="79" customWidth="1"/>
    <col min="2844" max="2844" width="11.42578125" style="79"/>
    <col min="2845" max="2845" width="4.7109375" style="79" customWidth="1"/>
    <col min="2846" max="2846" width="5" style="79" customWidth="1"/>
    <col min="2847" max="2847" width="4.42578125" style="79" customWidth="1"/>
    <col min="2848" max="2848" width="8.85546875" style="79" customWidth="1"/>
    <col min="2849" max="2849" width="8" style="79" customWidth="1"/>
    <col min="2850" max="2850" width="1" style="79" customWidth="1"/>
    <col min="2851" max="2851" width="8.28515625" style="79" customWidth="1"/>
    <col min="2852" max="2852" width="1" style="79" customWidth="1"/>
    <col min="2853" max="2853" width="6.7109375" style="79" customWidth="1"/>
    <col min="2854" max="2854" width="1" style="79" customWidth="1"/>
    <col min="2855" max="2855" width="6.7109375" style="79" customWidth="1"/>
    <col min="2856" max="2856" width="1" style="79" customWidth="1"/>
    <col min="2857" max="2857" width="6.7109375" style="79" customWidth="1"/>
    <col min="2858" max="2858" width="1" style="79" customWidth="1"/>
    <col min="2859" max="2859" width="6.7109375" style="79" customWidth="1"/>
    <col min="2860" max="2860" width="1" style="79" customWidth="1"/>
    <col min="2861" max="2862" width="6.7109375" style="79" customWidth="1"/>
    <col min="2863" max="3072" width="11.42578125" style="79"/>
    <col min="3073" max="3073" width="2.7109375" style="79" customWidth="1"/>
    <col min="3074" max="3074" width="2" style="79" customWidth="1"/>
    <col min="3075" max="3075" width="2.5703125" style="79" customWidth="1"/>
    <col min="3076" max="3076" width="2.140625" style="79" customWidth="1"/>
    <col min="3077" max="3077" width="6.42578125" style="79" customWidth="1"/>
    <col min="3078" max="3078" width="1.140625" style="79" customWidth="1"/>
    <col min="3079" max="3079" width="64.5703125" style="79" customWidth="1"/>
    <col min="3080" max="3082" width="5.7109375" style="79" customWidth="1"/>
    <col min="3083" max="3083" width="0.42578125" style="79" customWidth="1"/>
    <col min="3084" max="3086" width="5.7109375" style="79" customWidth="1"/>
    <col min="3087" max="3087" width="0.42578125" style="79" customWidth="1"/>
    <col min="3088" max="3090" width="5.7109375" style="79" customWidth="1"/>
    <col min="3091" max="3091" width="0.42578125" style="79" customWidth="1"/>
    <col min="3092" max="3094" width="5.7109375" style="79" customWidth="1"/>
    <col min="3095" max="3095" width="0.42578125" style="79" customWidth="1"/>
    <col min="3096" max="3098" width="5.7109375" style="79" customWidth="1"/>
    <col min="3099" max="3099" width="2.7109375" style="79" customWidth="1"/>
    <col min="3100" max="3100" width="11.42578125" style="79"/>
    <col min="3101" max="3101" width="4.7109375" style="79" customWidth="1"/>
    <col min="3102" max="3102" width="5" style="79" customWidth="1"/>
    <col min="3103" max="3103" width="4.42578125" style="79" customWidth="1"/>
    <col min="3104" max="3104" width="8.85546875" style="79" customWidth="1"/>
    <col min="3105" max="3105" width="8" style="79" customWidth="1"/>
    <col min="3106" max="3106" width="1" style="79" customWidth="1"/>
    <col min="3107" max="3107" width="8.28515625" style="79" customWidth="1"/>
    <col min="3108" max="3108" width="1" style="79" customWidth="1"/>
    <col min="3109" max="3109" width="6.7109375" style="79" customWidth="1"/>
    <col min="3110" max="3110" width="1" style="79" customWidth="1"/>
    <col min="3111" max="3111" width="6.7109375" style="79" customWidth="1"/>
    <col min="3112" max="3112" width="1" style="79" customWidth="1"/>
    <col min="3113" max="3113" width="6.7109375" style="79" customWidth="1"/>
    <col min="3114" max="3114" width="1" style="79" customWidth="1"/>
    <col min="3115" max="3115" width="6.7109375" style="79" customWidth="1"/>
    <col min="3116" max="3116" width="1" style="79" customWidth="1"/>
    <col min="3117" max="3118" width="6.7109375" style="79" customWidth="1"/>
    <col min="3119" max="3328" width="11.42578125" style="79"/>
    <col min="3329" max="3329" width="2.7109375" style="79" customWidth="1"/>
    <col min="3330" max="3330" width="2" style="79" customWidth="1"/>
    <col min="3331" max="3331" width="2.5703125" style="79" customWidth="1"/>
    <col min="3332" max="3332" width="2.140625" style="79" customWidth="1"/>
    <col min="3333" max="3333" width="6.42578125" style="79" customWidth="1"/>
    <col min="3334" max="3334" width="1.140625" style="79" customWidth="1"/>
    <col min="3335" max="3335" width="64.5703125" style="79" customWidth="1"/>
    <col min="3336" max="3338" width="5.7109375" style="79" customWidth="1"/>
    <col min="3339" max="3339" width="0.42578125" style="79" customWidth="1"/>
    <col min="3340" max="3342" width="5.7109375" style="79" customWidth="1"/>
    <col min="3343" max="3343" width="0.42578125" style="79" customWidth="1"/>
    <col min="3344" max="3346" width="5.7109375" style="79" customWidth="1"/>
    <col min="3347" max="3347" width="0.42578125" style="79" customWidth="1"/>
    <col min="3348" max="3350" width="5.7109375" style="79" customWidth="1"/>
    <col min="3351" max="3351" width="0.42578125" style="79" customWidth="1"/>
    <col min="3352" max="3354" width="5.7109375" style="79" customWidth="1"/>
    <col min="3355" max="3355" width="2.7109375" style="79" customWidth="1"/>
    <col min="3356" max="3356" width="11.42578125" style="79"/>
    <col min="3357" max="3357" width="4.7109375" style="79" customWidth="1"/>
    <col min="3358" max="3358" width="5" style="79" customWidth="1"/>
    <col min="3359" max="3359" width="4.42578125" style="79" customWidth="1"/>
    <col min="3360" max="3360" width="8.85546875" style="79" customWidth="1"/>
    <col min="3361" max="3361" width="8" style="79" customWidth="1"/>
    <col min="3362" max="3362" width="1" style="79" customWidth="1"/>
    <col min="3363" max="3363" width="8.28515625" style="79" customWidth="1"/>
    <col min="3364" max="3364" width="1" style="79" customWidth="1"/>
    <col min="3365" max="3365" width="6.7109375" style="79" customWidth="1"/>
    <col min="3366" max="3366" width="1" style="79" customWidth="1"/>
    <col min="3367" max="3367" width="6.7109375" style="79" customWidth="1"/>
    <col min="3368" max="3368" width="1" style="79" customWidth="1"/>
    <col min="3369" max="3369" width="6.7109375" style="79" customWidth="1"/>
    <col min="3370" max="3370" width="1" style="79" customWidth="1"/>
    <col min="3371" max="3371" width="6.7109375" style="79" customWidth="1"/>
    <col min="3372" max="3372" width="1" style="79" customWidth="1"/>
    <col min="3373" max="3374" width="6.7109375" style="79" customWidth="1"/>
    <col min="3375" max="3584" width="11.42578125" style="79"/>
    <col min="3585" max="3585" width="2.7109375" style="79" customWidth="1"/>
    <col min="3586" max="3586" width="2" style="79" customWidth="1"/>
    <col min="3587" max="3587" width="2.5703125" style="79" customWidth="1"/>
    <col min="3588" max="3588" width="2.140625" style="79" customWidth="1"/>
    <col min="3589" max="3589" width="6.42578125" style="79" customWidth="1"/>
    <col min="3590" max="3590" width="1.140625" style="79" customWidth="1"/>
    <col min="3591" max="3591" width="64.5703125" style="79" customWidth="1"/>
    <col min="3592" max="3594" width="5.7109375" style="79" customWidth="1"/>
    <col min="3595" max="3595" width="0.42578125" style="79" customWidth="1"/>
    <col min="3596" max="3598" width="5.7109375" style="79" customWidth="1"/>
    <col min="3599" max="3599" width="0.42578125" style="79" customWidth="1"/>
    <col min="3600" max="3602" width="5.7109375" style="79" customWidth="1"/>
    <col min="3603" max="3603" width="0.42578125" style="79" customWidth="1"/>
    <col min="3604" max="3606" width="5.7109375" style="79" customWidth="1"/>
    <col min="3607" max="3607" width="0.42578125" style="79" customWidth="1"/>
    <col min="3608" max="3610" width="5.7109375" style="79" customWidth="1"/>
    <col min="3611" max="3611" width="2.7109375" style="79" customWidth="1"/>
    <col min="3612" max="3612" width="11.42578125" style="79"/>
    <col min="3613" max="3613" width="4.7109375" style="79" customWidth="1"/>
    <col min="3614" max="3614" width="5" style="79" customWidth="1"/>
    <col min="3615" max="3615" width="4.42578125" style="79" customWidth="1"/>
    <col min="3616" max="3616" width="8.85546875" style="79" customWidth="1"/>
    <col min="3617" max="3617" width="8" style="79" customWidth="1"/>
    <col min="3618" max="3618" width="1" style="79" customWidth="1"/>
    <col min="3619" max="3619" width="8.28515625" style="79" customWidth="1"/>
    <col min="3620" max="3620" width="1" style="79" customWidth="1"/>
    <col min="3621" max="3621" width="6.7109375" style="79" customWidth="1"/>
    <col min="3622" max="3622" width="1" style="79" customWidth="1"/>
    <col min="3623" max="3623" width="6.7109375" style="79" customWidth="1"/>
    <col min="3624" max="3624" width="1" style="79" customWidth="1"/>
    <col min="3625" max="3625" width="6.7109375" style="79" customWidth="1"/>
    <col min="3626" max="3626" width="1" style="79" customWidth="1"/>
    <col min="3627" max="3627" width="6.7109375" style="79" customWidth="1"/>
    <col min="3628" max="3628" width="1" style="79" customWidth="1"/>
    <col min="3629" max="3630" width="6.7109375" style="79" customWidth="1"/>
    <col min="3631" max="3840" width="11.42578125" style="79"/>
    <col min="3841" max="3841" width="2.7109375" style="79" customWidth="1"/>
    <col min="3842" max="3842" width="2" style="79" customWidth="1"/>
    <col min="3843" max="3843" width="2.5703125" style="79" customWidth="1"/>
    <col min="3844" max="3844" width="2.140625" style="79" customWidth="1"/>
    <col min="3845" max="3845" width="6.42578125" style="79" customWidth="1"/>
    <col min="3846" max="3846" width="1.140625" style="79" customWidth="1"/>
    <col min="3847" max="3847" width="64.5703125" style="79" customWidth="1"/>
    <col min="3848" max="3850" width="5.7109375" style="79" customWidth="1"/>
    <col min="3851" max="3851" width="0.42578125" style="79" customWidth="1"/>
    <col min="3852" max="3854" width="5.7109375" style="79" customWidth="1"/>
    <col min="3855" max="3855" width="0.42578125" style="79" customWidth="1"/>
    <col min="3856" max="3858" width="5.7109375" style="79" customWidth="1"/>
    <col min="3859" max="3859" width="0.42578125" style="79" customWidth="1"/>
    <col min="3860" max="3862" width="5.7109375" style="79" customWidth="1"/>
    <col min="3863" max="3863" width="0.42578125" style="79" customWidth="1"/>
    <col min="3864" max="3866" width="5.7109375" style="79" customWidth="1"/>
    <col min="3867" max="3867" width="2.7109375" style="79" customWidth="1"/>
    <col min="3868" max="3868" width="11.42578125" style="79"/>
    <col min="3869" max="3869" width="4.7109375" style="79" customWidth="1"/>
    <col min="3870" max="3870" width="5" style="79" customWidth="1"/>
    <col min="3871" max="3871" width="4.42578125" style="79" customWidth="1"/>
    <col min="3872" max="3872" width="8.85546875" style="79" customWidth="1"/>
    <col min="3873" max="3873" width="8" style="79" customWidth="1"/>
    <col min="3874" max="3874" width="1" style="79" customWidth="1"/>
    <col min="3875" max="3875" width="8.28515625" style="79" customWidth="1"/>
    <col min="3876" max="3876" width="1" style="79" customWidth="1"/>
    <col min="3877" max="3877" width="6.7109375" style="79" customWidth="1"/>
    <col min="3878" max="3878" width="1" style="79" customWidth="1"/>
    <col min="3879" max="3879" width="6.7109375" style="79" customWidth="1"/>
    <col min="3880" max="3880" width="1" style="79" customWidth="1"/>
    <col min="3881" max="3881" width="6.7109375" style="79" customWidth="1"/>
    <col min="3882" max="3882" width="1" style="79" customWidth="1"/>
    <col min="3883" max="3883" width="6.7109375" style="79" customWidth="1"/>
    <col min="3884" max="3884" width="1" style="79" customWidth="1"/>
    <col min="3885" max="3886" width="6.7109375" style="79" customWidth="1"/>
    <col min="3887" max="4096" width="11.42578125" style="79"/>
    <col min="4097" max="4097" width="2.7109375" style="79" customWidth="1"/>
    <col min="4098" max="4098" width="2" style="79" customWidth="1"/>
    <col min="4099" max="4099" width="2.5703125" style="79" customWidth="1"/>
    <col min="4100" max="4100" width="2.140625" style="79" customWidth="1"/>
    <col min="4101" max="4101" width="6.42578125" style="79" customWidth="1"/>
    <col min="4102" max="4102" width="1.140625" style="79" customWidth="1"/>
    <col min="4103" max="4103" width="64.5703125" style="79" customWidth="1"/>
    <col min="4104" max="4106" width="5.7109375" style="79" customWidth="1"/>
    <col min="4107" max="4107" width="0.42578125" style="79" customWidth="1"/>
    <col min="4108" max="4110" width="5.7109375" style="79" customWidth="1"/>
    <col min="4111" max="4111" width="0.42578125" style="79" customWidth="1"/>
    <col min="4112" max="4114" width="5.7109375" style="79" customWidth="1"/>
    <col min="4115" max="4115" width="0.42578125" style="79" customWidth="1"/>
    <col min="4116" max="4118" width="5.7109375" style="79" customWidth="1"/>
    <col min="4119" max="4119" width="0.42578125" style="79" customWidth="1"/>
    <col min="4120" max="4122" width="5.7109375" style="79" customWidth="1"/>
    <col min="4123" max="4123" width="2.7109375" style="79" customWidth="1"/>
    <col min="4124" max="4124" width="11.42578125" style="79"/>
    <col min="4125" max="4125" width="4.7109375" style="79" customWidth="1"/>
    <col min="4126" max="4126" width="5" style="79" customWidth="1"/>
    <col min="4127" max="4127" width="4.42578125" style="79" customWidth="1"/>
    <col min="4128" max="4128" width="8.85546875" style="79" customWidth="1"/>
    <col min="4129" max="4129" width="8" style="79" customWidth="1"/>
    <col min="4130" max="4130" width="1" style="79" customWidth="1"/>
    <col min="4131" max="4131" width="8.28515625" style="79" customWidth="1"/>
    <col min="4132" max="4132" width="1" style="79" customWidth="1"/>
    <col min="4133" max="4133" width="6.7109375" style="79" customWidth="1"/>
    <col min="4134" max="4134" width="1" style="79" customWidth="1"/>
    <col min="4135" max="4135" width="6.7109375" style="79" customWidth="1"/>
    <col min="4136" max="4136" width="1" style="79" customWidth="1"/>
    <col min="4137" max="4137" width="6.7109375" style="79" customWidth="1"/>
    <col min="4138" max="4138" width="1" style="79" customWidth="1"/>
    <col min="4139" max="4139" width="6.7109375" style="79" customWidth="1"/>
    <col min="4140" max="4140" width="1" style="79" customWidth="1"/>
    <col min="4141" max="4142" width="6.7109375" style="79" customWidth="1"/>
    <col min="4143" max="4352" width="11.42578125" style="79"/>
    <col min="4353" max="4353" width="2.7109375" style="79" customWidth="1"/>
    <col min="4354" max="4354" width="2" style="79" customWidth="1"/>
    <col min="4355" max="4355" width="2.5703125" style="79" customWidth="1"/>
    <col min="4356" max="4356" width="2.140625" style="79" customWidth="1"/>
    <col min="4357" max="4357" width="6.42578125" style="79" customWidth="1"/>
    <col min="4358" max="4358" width="1.140625" style="79" customWidth="1"/>
    <col min="4359" max="4359" width="64.5703125" style="79" customWidth="1"/>
    <col min="4360" max="4362" width="5.7109375" style="79" customWidth="1"/>
    <col min="4363" max="4363" width="0.42578125" style="79" customWidth="1"/>
    <col min="4364" max="4366" width="5.7109375" style="79" customWidth="1"/>
    <col min="4367" max="4367" width="0.42578125" style="79" customWidth="1"/>
    <col min="4368" max="4370" width="5.7109375" style="79" customWidth="1"/>
    <col min="4371" max="4371" width="0.42578125" style="79" customWidth="1"/>
    <col min="4372" max="4374" width="5.7109375" style="79" customWidth="1"/>
    <col min="4375" max="4375" width="0.42578125" style="79" customWidth="1"/>
    <col min="4376" max="4378" width="5.7109375" style="79" customWidth="1"/>
    <col min="4379" max="4379" width="2.7109375" style="79" customWidth="1"/>
    <col min="4380" max="4380" width="11.42578125" style="79"/>
    <col min="4381" max="4381" width="4.7109375" style="79" customWidth="1"/>
    <col min="4382" max="4382" width="5" style="79" customWidth="1"/>
    <col min="4383" max="4383" width="4.42578125" style="79" customWidth="1"/>
    <col min="4384" max="4384" width="8.85546875" style="79" customWidth="1"/>
    <col min="4385" max="4385" width="8" style="79" customWidth="1"/>
    <col min="4386" max="4386" width="1" style="79" customWidth="1"/>
    <col min="4387" max="4387" width="8.28515625" style="79" customWidth="1"/>
    <col min="4388" max="4388" width="1" style="79" customWidth="1"/>
    <col min="4389" max="4389" width="6.7109375" style="79" customWidth="1"/>
    <col min="4390" max="4390" width="1" style="79" customWidth="1"/>
    <col min="4391" max="4391" width="6.7109375" style="79" customWidth="1"/>
    <col min="4392" max="4392" width="1" style="79" customWidth="1"/>
    <col min="4393" max="4393" width="6.7109375" style="79" customWidth="1"/>
    <col min="4394" max="4394" width="1" style="79" customWidth="1"/>
    <col min="4395" max="4395" width="6.7109375" style="79" customWidth="1"/>
    <col min="4396" max="4396" width="1" style="79" customWidth="1"/>
    <col min="4397" max="4398" width="6.7109375" style="79" customWidth="1"/>
    <col min="4399" max="4608" width="11.42578125" style="79"/>
    <col min="4609" max="4609" width="2.7109375" style="79" customWidth="1"/>
    <col min="4610" max="4610" width="2" style="79" customWidth="1"/>
    <col min="4611" max="4611" width="2.5703125" style="79" customWidth="1"/>
    <col min="4612" max="4612" width="2.140625" style="79" customWidth="1"/>
    <col min="4613" max="4613" width="6.42578125" style="79" customWidth="1"/>
    <col min="4614" max="4614" width="1.140625" style="79" customWidth="1"/>
    <col min="4615" max="4615" width="64.5703125" style="79" customWidth="1"/>
    <col min="4616" max="4618" width="5.7109375" style="79" customWidth="1"/>
    <col min="4619" max="4619" width="0.42578125" style="79" customWidth="1"/>
    <col min="4620" max="4622" width="5.7109375" style="79" customWidth="1"/>
    <col min="4623" max="4623" width="0.42578125" style="79" customWidth="1"/>
    <col min="4624" max="4626" width="5.7109375" style="79" customWidth="1"/>
    <col min="4627" max="4627" width="0.42578125" style="79" customWidth="1"/>
    <col min="4628" max="4630" width="5.7109375" style="79" customWidth="1"/>
    <col min="4631" max="4631" width="0.42578125" style="79" customWidth="1"/>
    <col min="4632" max="4634" width="5.7109375" style="79" customWidth="1"/>
    <col min="4635" max="4635" width="2.7109375" style="79" customWidth="1"/>
    <col min="4636" max="4636" width="11.42578125" style="79"/>
    <col min="4637" max="4637" width="4.7109375" style="79" customWidth="1"/>
    <col min="4638" max="4638" width="5" style="79" customWidth="1"/>
    <col min="4639" max="4639" width="4.42578125" style="79" customWidth="1"/>
    <col min="4640" max="4640" width="8.85546875" style="79" customWidth="1"/>
    <col min="4641" max="4641" width="8" style="79" customWidth="1"/>
    <col min="4642" max="4642" width="1" style="79" customWidth="1"/>
    <col min="4643" max="4643" width="8.28515625" style="79" customWidth="1"/>
    <col min="4644" max="4644" width="1" style="79" customWidth="1"/>
    <col min="4645" max="4645" width="6.7109375" style="79" customWidth="1"/>
    <col min="4646" max="4646" width="1" style="79" customWidth="1"/>
    <col min="4647" max="4647" width="6.7109375" style="79" customWidth="1"/>
    <col min="4648" max="4648" width="1" style="79" customWidth="1"/>
    <col min="4649" max="4649" width="6.7109375" style="79" customWidth="1"/>
    <col min="4650" max="4650" width="1" style="79" customWidth="1"/>
    <col min="4651" max="4651" width="6.7109375" style="79" customWidth="1"/>
    <col min="4652" max="4652" width="1" style="79" customWidth="1"/>
    <col min="4653" max="4654" width="6.7109375" style="79" customWidth="1"/>
    <col min="4655" max="4864" width="11.42578125" style="79"/>
    <col min="4865" max="4865" width="2.7109375" style="79" customWidth="1"/>
    <col min="4866" max="4866" width="2" style="79" customWidth="1"/>
    <col min="4867" max="4867" width="2.5703125" style="79" customWidth="1"/>
    <col min="4868" max="4868" width="2.140625" style="79" customWidth="1"/>
    <col min="4869" max="4869" width="6.42578125" style="79" customWidth="1"/>
    <col min="4870" max="4870" width="1.140625" style="79" customWidth="1"/>
    <col min="4871" max="4871" width="64.5703125" style="79" customWidth="1"/>
    <col min="4872" max="4874" width="5.7109375" style="79" customWidth="1"/>
    <col min="4875" max="4875" width="0.42578125" style="79" customWidth="1"/>
    <col min="4876" max="4878" width="5.7109375" style="79" customWidth="1"/>
    <col min="4879" max="4879" width="0.42578125" style="79" customWidth="1"/>
    <col min="4880" max="4882" width="5.7109375" style="79" customWidth="1"/>
    <col min="4883" max="4883" width="0.42578125" style="79" customWidth="1"/>
    <col min="4884" max="4886" width="5.7109375" style="79" customWidth="1"/>
    <col min="4887" max="4887" width="0.42578125" style="79" customWidth="1"/>
    <col min="4888" max="4890" width="5.7109375" style="79" customWidth="1"/>
    <col min="4891" max="4891" width="2.7109375" style="79" customWidth="1"/>
    <col min="4892" max="4892" width="11.42578125" style="79"/>
    <col min="4893" max="4893" width="4.7109375" style="79" customWidth="1"/>
    <col min="4894" max="4894" width="5" style="79" customWidth="1"/>
    <col min="4895" max="4895" width="4.42578125" style="79" customWidth="1"/>
    <col min="4896" max="4896" width="8.85546875" style="79" customWidth="1"/>
    <col min="4897" max="4897" width="8" style="79" customWidth="1"/>
    <col min="4898" max="4898" width="1" style="79" customWidth="1"/>
    <col min="4899" max="4899" width="8.28515625" style="79" customWidth="1"/>
    <col min="4900" max="4900" width="1" style="79" customWidth="1"/>
    <col min="4901" max="4901" width="6.7109375" style="79" customWidth="1"/>
    <col min="4902" max="4902" width="1" style="79" customWidth="1"/>
    <col min="4903" max="4903" width="6.7109375" style="79" customWidth="1"/>
    <col min="4904" max="4904" width="1" style="79" customWidth="1"/>
    <col min="4905" max="4905" width="6.7109375" style="79" customWidth="1"/>
    <col min="4906" max="4906" width="1" style="79" customWidth="1"/>
    <col min="4907" max="4907" width="6.7109375" style="79" customWidth="1"/>
    <col min="4908" max="4908" width="1" style="79" customWidth="1"/>
    <col min="4909" max="4910" width="6.7109375" style="79" customWidth="1"/>
    <col min="4911" max="5120" width="11.42578125" style="79"/>
    <col min="5121" max="5121" width="2.7109375" style="79" customWidth="1"/>
    <col min="5122" max="5122" width="2" style="79" customWidth="1"/>
    <col min="5123" max="5123" width="2.5703125" style="79" customWidth="1"/>
    <col min="5124" max="5124" width="2.140625" style="79" customWidth="1"/>
    <col min="5125" max="5125" width="6.42578125" style="79" customWidth="1"/>
    <col min="5126" max="5126" width="1.140625" style="79" customWidth="1"/>
    <col min="5127" max="5127" width="64.5703125" style="79" customWidth="1"/>
    <col min="5128" max="5130" width="5.7109375" style="79" customWidth="1"/>
    <col min="5131" max="5131" width="0.42578125" style="79" customWidth="1"/>
    <col min="5132" max="5134" width="5.7109375" style="79" customWidth="1"/>
    <col min="5135" max="5135" width="0.42578125" style="79" customWidth="1"/>
    <col min="5136" max="5138" width="5.7109375" style="79" customWidth="1"/>
    <col min="5139" max="5139" width="0.42578125" style="79" customWidth="1"/>
    <col min="5140" max="5142" width="5.7109375" style="79" customWidth="1"/>
    <col min="5143" max="5143" width="0.42578125" style="79" customWidth="1"/>
    <col min="5144" max="5146" width="5.7109375" style="79" customWidth="1"/>
    <col min="5147" max="5147" width="2.7109375" style="79" customWidth="1"/>
    <col min="5148" max="5148" width="11.42578125" style="79"/>
    <col min="5149" max="5149" width="4.7109375" style="79" customWidth="1"/>
    <col min="5150" max="5150" width="5" style="79" customWidth="1"/>
    <col min="5151" max="5151" width="4.42578125" style="79" customWidth="1"/>
    <col min="5152" max="5152" width="8.85546875" style="79" customWidth="1"/>
    <col min="5153" max="5153" width="8" style="79" customWidth="1"/>
    <col min="5154" max="5154" width="1" style="79" customWidth="1"/>
    <col min="5155" max="5155" width="8.28515625" style="79" customWidth="1"/>
    <col min="5156" max="5156" width="1" style="79" customWidth="1"/>
    <col min="5157" max="5157" width="6.7109375" style="79" customWidth="1"/>
    <col min="5158" max="5158" width="1" style="79" customWidth="1"/>
    <col min="5159" max="5159" width="6.7109375" style="79" customWidth="1"/>
    <col min="5160" max="5160" width="1" style="79" customWidth="1"/>
    <col min="5161" max="5161" width="6.7109375" style="79" customWidth="1"/>
    <col min="5162" max="5162" width="1" style="79" customWidth="1"/>
    <col min="5163" max="5163" width="6.7109375" style="79" customWidth="1"/>
    <col min="5164" max="5164" width="1" style="79" customWidth="1"/>
    <col min="5165" max="5166" width="6.7109375" style="79" customWidth="1"/>
    <col min="5167" max="5376" width="11.42578125" style="79"/>
    <col min="5377" max="5377" width="2.7109375" style="79" customWidth="1"/>
    <col min="5378" max="5378" width="2" style="79" customWidth="1"/>
    <col min="5379" max="5379" width="2.5703125" style="79" customWidth="1"/>
    <col min="5380" max="5380" width="2.140625" style="79" customWidth="1"/>
    <col min="5381" max="5381" width="6.42578125" style="79" customWidth="1"/>
    <col min="5382" max="5382" width="1.140625" style="79" customWidth="1"/>
    <col min="5383" max="5383" width="64.5703125" style="79" customWidth="1"/>
    <col min="5384" max="5386" width="5.7109375" style="79" customWidth="1"/>
    <col min="5387" max="5387" width="0.42578125" style="79" customWidth="1"/>
    <col min="5388" max="5390" width="5.7109375" style="79" customWidth="1"/>
    <col min="5391" max="5391" width="0.42578125" style="79" customWidth="1"/>
    <col min="5392" max="5394" width="5.7109375" style="79" customWidth="1"/>
    <col min="5395" max="5395" width="0.42578125" style="79" customWidth="1"/>
    <col min="5396" max="5398" width="5.7109375" style="79" customWidth="1"/>
    <col min="5399" max="5399" width="0.42578125" style="79" customWidth="1"/>
    <col min="5400" max="5402" width="5.7109375" style="79" customWidth="1"/>
    <col min="5403" max="5403" width="2.7109375" style="79" customWidth="1"/>
    <col min="5404" max="5404" width="11.42578125" style="79"/>
    <col min="5405" max="5405" width="4.7109375" style="79" customWidth="1"/>
    <col min="5406" max="5406" width="5" style="79" customWidth="1"/>
    <col min="5407" max="5407" width="4.42578125" style="79" customWidth="1"/>
    <col min="5408" max="5408" width="8.85546875" style="79" customWidth="1"/>
    <col min="5409" max="5409" width="8" style="79" customWidth="1"/>
    <col min="5410" max="5410" width="1" style="79" customWidth="1"/>
    <col min="5411" max="5411" width="8.28515625" style="79" customWidth="1"/>
    <col min="5412" max="5412" width="1" style="79" customWidth="1"/>
    <col min="5413" max="5413" width="6.7109375" style="79" customWidth="1"/>
    <col min="5414" max="5414" width="1" style="79" customWidth="1"/>
    <col min="5415" max="5415" width="6.7109375" style="79" customWidth="1"/>
    <col min="5416" max="5416" width="1" style="79" customWidth="1"/>
    <col min="5417" max="5417" width="6.7109375" style="79" customWidth="1"/>
    <col min="5418" max="5418" width="1" style="79" customWidth="1"/>
    <col min="5419" max="5419" width="6.7109375" style="79" customWidth="1"/>
    <col min="5420" max="5420" width="1" style="79" customWidth="1"/>
    <col min="5421" max="5422" width="6.7109375" style="79" customWidth="1"/>
    <col min="5423" max="5632" width="11.42578125" style="79"/>
    <col min="5633" max="5633" width="2.7109375" style="79" customWidth="1"/>
    <col min="5634" max="5634" width="2" style="79" customWidth="1"/>
    <col min="5635" max="5635" width="2.5703125" style="79" customWidth="1"/>
    <col min="5636" max="5636" width="2.140625" style="79" customWidth="1"/>
    <col min="5637" max="5637" width="6.42578125" style="79" customWidth="1"/>
    <col min="5638" max="5638" width="1.140625" style="79" customWidth="1"/>
    <col min="5639" max="5639" width="64.5703125" style="79" customWidth="1"/>
    <col min="5640" max="5642" width="5.7109375" style="79" customWidth="1"/>
    <col min="5643" max="5643" width="0.42578125" style="79" customWidth="1"/>
    <col min="5644" max="5646" width="5.7109375" style="79" customWidth="1"/>
    <col min="5647" max="5647" width="0.42578125" style="79" customWidth="1"/>
    <col min="5648" max="5650" width="5.7109375" style="79" customWidth="1"/>
    <col min="5651" max="5651" width="0.42578125" style="79" customWidth="1"/>
    <col min="5652" max="5654" width="5.7109375" style="79" customWidth="1"/>
    <col min="5655" max="5655" width="0.42578125" style="79" customWidth="1"/>
    <col min="5656" max="5658" width="5.7109375" style="79" customWidth="1"/>
    <col min="5659" max="5659" width="2.7109375" style="79" customWidth="1"/>
    <col min="5660" max="5660" width="11.42578125" style="79"/>
    <col min="5661" max="5661" width="4.7109375" style="79" customWidth="1"/>
    <col min="5662" max="5662" width="5" style="79" customWidth="1"/>
    <col min="5663" max="5663" width="4.42578125" style="79" customWidth="1"/>
    <col min="5664" max="5664" width="8.85546875" style="79" customWidth="1"/>
    <col min="5665" max="5665" width="8" style="79" customWidth="1"/>
    <col min="5666" max="5666" width="1" style="79" customWidth="1"/>
    <col min="5667" max="5667" width="8.28515625" style="79" customWidth="1"/>
    <col min="5668" max="5668" width="1" style="79" customWidth="1"/>
    <col min="5669" max="5669" width="6.7109375" style="79" customWidth="1"/>
    <col min="5670" max="5670" width="1" style="79" customWidth="1"/>
    <col min="5671" max="5671" width="6.7109375" style="79" customWidth="1"/>
    <col min="5672" max="5672" width="1" style="79" customWidth="1"/>
    <col min="5673" max="5673" width="6.7109375" style="79" customWidth="1"/>
    <col min="5674" max="5674" width="1" style="79" customWidth="1"/>
    <col min="5675" max="5675" width="6.7109375" style="79" customWidth="1"/>
    <col min="5676" max="5676" width="1" style="79" customWidth="1"/>
    <col min="5677" max="5678" width="6.7109375" style="79" customWidth="1"/>
    <col min="5679" max="5888" width="11.42578125" style="79"/>
    <col min="5889" max="5889" width="2.7109375" style="79" customWidth="1"/>
    <col min="5890" max="5890" width="2" style="79" customWidth="1"/>
    <col min="5891" max="5891" width="2.5703125" style="79" customWidth="1"/>
    <col min="5892" max="5892" width="2.140625" style="79" customWidth="1"/>
    <col min="5893" max="5893" width="6.42578125" style="79" customWidth="1"/>
    <col min="5894" max="5894" width="1.140625" style="79" customWidth="1"/>
    <col min="5895" max="5895" width="64.5703125" style="79" customWidth="1"/>
    <col min="5896" max="5898" width="5.7109375" style="79" customWidth="1"/>
    <col min="5899" max="5899" width="0.42578125" style="79" customWidth="1"/>
    <col min="5900" max="5902" width="5.7109375" style="79" customWidth="1"/>
    <col min="5903" max="5903" width="0.42578125" style="79" customWidth="1"/>
    <col min="5904" max="5906" width="5.7109375" style="79" customWidth="1"/>
    <col min="5907" max="5907" width="0.42578125" style="79" customWidth="1"/>
    <col min="5908" max="5910" width="5.7109375" style="79" customWidth="1"/>
    <col min="5911" max="5911" width="0.42578125" style="79" customWidth="1"/>
    <col min="5912" max="5914" width="5.7109375" style="79" customWidth="1"/>
    <col min="5915" max="5915" width="2.7109375" style="79" customWidth="1"/>
    <col min="5916" max="5916" width="11.42578125" style="79"/>
    <col min="5917" max="5917" width="4.7109375" style="79" customWidth="1"/>
    <col min="5918" max="5918" width="5" style="79" customWidth="1"/>
    <col min="5919" max="5919" width="4.42578125" style="79" customWidth="1"/>
    <col min="5920" max="5920" width="8.85546875" style="79" customWidth="1"/>
    <col min="5921" max="5921" width="8" style="79" customWidth="1"/>
    <col min="5922" max="5922" width="1" style="79" customWidth="1"/>
    <col min="5923" max="5923" width="8.28515625" style="79" customWidth="1"/>
    <col min="5924" max="5924" width="1" style="79" customWidth="1"/>
    <col min="5925" max="5925" width="6.7109375" style="79" customWidth="1"/>
    <col min="5926" max="5926" width="1" style="79" customWidth="1"/>
    <col min="5927" max="5927" width="6.7109375" style="79" customWidth="1"/>
    <col min="5928" max="5928" width="1" style="79" customWidth="1"/>
    <col min="5929" max="5929" width="6.7109375" style="79" customWidth="1"/>
    <col min="5930" max="5930" width="1" style="79" customWidth="1"/>
    <col min="5931" max="5931" width="6.7109375" style="79" customWidth="1"/>
    <col min="5932" max="5932" width="1" style="79" customWidth="1"/>
    <col min="5933" max="5934" width="6.7109375" style="79" customWidth="1"/>
    <col min="5935" max="6144" width="11.42578125" style="79"/>
    <col min="6145" max="6145" width="2.7109375" style="79" customWidth="1"/>
    <col min="6146" max="6146" width="2" style="79" customWidth="1"/>
    <col min="6147" max="6147" width="2.5703125" style="79" customWidth="1"/>
    <col min="6148" max="6148" width="2.140625" style="79" customWidth="1"/>
    <col min="6149" max="6149" width="6.42578125" style="79" customWidth="1"/>
    <col min="6150" max="6150" width="1.140625" style="79" customWidth="1"/>
    <col min="6151" max="6151" width="64.5703125" style="79" customWidth="1"/>
    <col min="6152" max="6154" width="5.7109375" style="79" customWidth="1"/>
    <col min="6155" max="6155" width="0.42578125" style="79" customWidth="1"/>
    <col min="6156" max="6158" width="5.7109375" style="79" customWidth="1"/>
    <col min="6159" max="6159" width="0.42578125" style="79" customWidth="1"/>
    <col min="6160" max="6162" width="5.7109375" style="79" customWidth="1"/>
    <col min="6163" max="6163" width="0.42578125" style="79" customWidth="1"/>
    <col min="6164" max="6166" width="5.7109375" style="79" customWidth="1"/>
    <col min="6167" max="6167" width="0.42578125" style="79" customWidth="1"/>
    <col min="6168" max="6170" width="5.7109375" style="79" customWidth="1"/>
    <col min="6171" max="6171" width="2.7109375" style="79" customWidth="1"/>
    <col min="6172" max="6172" width="11.42578125" style="79"/>
    <col min="6173" max="6173" width="4.7109375" style="79" customWidth="1"/>
    <col min="6174" max="6174" width="5" style="79" customWidth="1"/>
    <col min="6175" max="6175" width="4.42578125" style="79" customWidth="1"/>
    <col min="6176" max="6176" width="8.85546875" style="79" customWidth="1"/>
    <col min="6177" max="6177" width="8" style="79" customWidth="1"/>
    <col min="6178" max="6178" width="1" style="79" customWidth="1"/>
    <col min="6179" max="6179" width="8.28515625" style="79" customWidth="1"/>
    <col min="6180" max="6180" width="1" style="79" customWidth="1"/>
    <col min="6181" max="6181" width="6.7109375" style="79" customWidth="1"/>
    <col min="6182" max="6182" width="1" style="79" customWidth="1"/>
    <col min="6183" max="6183" width="6.7109375" style="79" customWidth="1"/>
    <col min="6184" max="6184" width="1" style="79" customWidth="1"/>
    <col min="6185" max="6185" width="6.7109375" style="79" customWidth="1"/>
    <col min="6186" max="6186" width="1" style="79" customWidth="1"/>
    <col min="6187" max="6187" width="6.7109375" style="79" customWidth="1"/>
    <col min="6188" max="6188" width="1" style="79" customWidth="1"/>
    <col min="6189" max="6190" width="6.7109375" style="79" customWidth="1"/>
    <col min="6191" max="6400" width="11.42578125" style="79"/>
    <col min="6401" max="6401" width="2.7109375" style="79" customWidth="1"/>
    <col min="6402" max="6402" width="2" style="79" customWidth="1"/>
    <col min="6403" max="6403" width="2.5703125" style="79" customWidth="1"/>
    <col min="6404" max="6404" width="2.140625" style="79" customWidth="1"/>
    <col min="6405" max="6405" width="6.42578125" style="79" customWidth="1"/>
    <col min="6406" max="6406" width="1.140625" style="79" customWidth="1"/>
    <col min="6407" max="6407" width="64.5703125" style="79" customWidth="1"/>
    <col min="6408" max="6410" width="5.7109375" style="79" customWidth="1"/>
    <col min="6411" max="6411" width="0.42578125" style="79" customWidth="1"/>
    <col min="6412" max="6414" width="5.7109375" style="79" customWidth="1"/>
    <col min="6415" max="6415" width="0.42578125" style="79" customWidth="1"/>
    <col min="6416" max="6418" width="5.7109375" style="79" customWidth="1"/>
    <col min="6419" max="6419" width="0.42578125" style="79" customWidth="1"/>
    <col min="6420" max="6422" width="5.7109375" style="79" customWidth="1"/>
    <col min="6423" max="6423" width="0.42578125" style="79" customWidth="1"/>
    <col min="6424" max="6426" width="5.7109375" style="79" customWidth="1"/>
    <col min="6427" max="6427" width="2.7109375" style="79" customWidth="1"/>
    <col min="6428" max="6428" width="11.42578125" style="79"/>
    <col min="6429" max="6429" width="4.7109375" style="79" customWidth="1"/>
    <col min="6430" max="6430" width="5" style="79" customWidth="1"/>
    <col min="6431" max="6431" width="4.42578125" style="79" customWidth="1"/>
    <col min="6432" max="6432" width="8.85546875" style="79" customWidth="1"/>
    <col min="6433" max="6433" width="8" style="79" customWidth="1"/>
    <col min="6434" max="6434" width="1" style="79" customWidth="1"/>
    <col min="6435" max="6435" width="8.28515625" style="79" customWidth="1"/>
    <col min="6436" max="6436" width="1" style="79" customWidth="1"/>
    <col min="6437" max="6437" width="6.7109375" style="79" customWidth="1"/>
    <col min="6438" max="6438" width="1" style="79" customWidth="1"/>
    <col min="6439" max="6439" width="6.7109375" style="79" customWidth="1"/>
    <col min="6440" max="6440" width="1" style="79" customWidth="1"/>
    <col min="6441" max="6441" width="6.7109375" style="79" customWidth="1"/>
    <col min="6442" max="6442" width="1" style="79" customWidth="1"/>
    <col min="6443" max="6443" width="6.7109375" style="79" customWidth="1"/>
    <col min="6444" max="6444" width="1" style="79" customWidth="1"/>
    <col min="6445" max="6446" width="6.7109375" style="79" customWidth="1"/>
    <col min="6447" max="6656" width="11.42578125" style="79"/>
    <col min="6657" max="6657" width="2.7109375" style="79" customWidth="1"/>
    <col min="6658" max="6658" width="2" style="79" customWidth="1"/>
    <col min="6659" max="6659" width="2.5703125" style="79" customWidth="1"/>
    <col min="6660" max="6660" width="2.140625" style="79" customWidth="1"/>
    <col min="6661" max="6661" width="6.42578125" style="79" customWidth="1"/>
    <col min="6662" max="6662" width="1.140625" style="79" customWidth="1"/>
    <col min="6663" max="6663" width="64.5703125" style="79" customWidth="1"/>
    <col min="6664" max="6666" width="5.7109375" style="79" customWidth="1"/>
    <col min="6667" max="6667" width="0.42578125" style="79" customWidth="1"/>
    <col min="6668" max="6670" width="5.7109375" style="79" customWidth="1"/>
    <col min="6671" max="6671" width="0.42578125" style="79" customWidth="1"/>
    <col min="6672" max="6674" width="5.7109375" style="79" customWidth="1"/>
    <col min="6675" max="6675" width="0.42578125" style="79" customWidth="1"/>
    <col min="6676" max="6678" width="5.7109375" style="79" customWidth="1"/>
    <col min="6679" max="6679" width="0.42578125" style="79" customWidth="1"/>
    <col min="6680" max="6682" width="5.7109375" style="79" customWidth="1"/>
    <col min="6683" max="6683" width="2.7109375" style="79" customWidth="1"/>
    <col min="6684" max="6684" width="11.42578125" style="79"/>
    <col min="6685" max="6685" width="4.7109375" style="79" customWidth="1"/>
    <col min="6686" max="6686" width="5" style="79" customWidth="1"/>
    <col min="6687" max="6687" width="4.42578125" style="79" customWidth="1"/>
    <col min="6688" max="6688" width="8.85546875" style="79" customWidth="1"/>
    <col min="6689" max="6689" width="8" style="79" customWidth="1"/>
    <col min="6690" max="6690" width="1" style="79" customWidth="1"/>
    <col min="6691" max="6691" width="8.28515625" style="79" customWidth="1"/>
    <col min="6692" max="6692" width="1" style="79" customWidth="1"/>
    <col min="6693" max="6693" width="6.7109375" style="79" customWidth="1"/>
    <col min="6694" max="6694" width="1" style="79" customWidth="1"/>
    <col min="6695" max="6695" width="6.7109375" style="79" customWidth="1"/>
    <col min="6696" max="6696" width="1" style="79" customWidth="1"/>
    <col min="6697" max="6697" width="6.7109375" style="79" customWidth="1"/>
    <col min="6698" max="6698" width="1" style="79" customWidth="1"/>
    <col min="6699" max="6699" width="6.7109375" style="79" customWidth="1"/>
    <col min="6700" max="6700" width="1" style="79" customWidth="1"/>
    <col min="6701" max="6702" width="6.7109375" style="79" customWidth="1"/>
    <col min="6703" max="6912" width="11.42578125" style="79"/>
    <col min="6913" max="6913" width="2.7109375" style="79" customWidth="1"/>
    <col min="6914" max="6914" width="2" style="79" customWidth="1"/>
    <col min="6915" max="6915" width="2.5703125" style="79" customWidth="1"/>
    <col min="6916" max="6916" width="2.140625" style="79" customWidth="1"/>
    <col min="6917" max="6917" width="6.42578125" style="79" customWidth="1"/>
    <col min="6918" max="6918" width="1.140625" style="79" customWidth="1"/>
    <col min="6919" max="6919" width="64.5703125" style="79" customWidth="1"/>
    <col min="6920" max="6922" width="5.7109375" style="79" customWidth="1"/>
    <col min="6923" max="6923" width="0.42578125" style="79" customWidth="1"/>
    <col min="6924" max="6926" width="5.7109375" style="79" customWidth="1"/>
    <col min="6927" max="6927" width="0.42578125" style="79" customWidth="1"/>
    <col min="6928" max="6930" width="5.7109375" style="79" customWidth="1"/>
    <col min="6931" max="6931" width="0.42578125" style="79" customWidth="1"/>
    <col min="6932" max="6934" width="5.7109375" style="79" customWidth="1"/>
    <col min="6935" max="6935" width="0.42578125" style="79" customWidth="1"/>
    <col min="6936" max="6938" width="5.7109375" style="79" customWidth="1"/>
    <col min="6939" max="6939" width="2.7109375" style="79" customWidth="1"/>
    <col min="6940" max="6940" width="11.42578125" style="79"/>
    <col min="6941" max="6941" width="4.7109375" style="79" customWidth="1"/>
    <col min="6942" max="6942" width="5" style="79" customWidth="1"/>
    <col min="6943" max="6943" width="4.42578125" style="79" customWidth="1"/>
    <col min="6944" max="6944" width="8.85546875" style="79" customWidth="1"/>
    <col min="6945" max="6945" width="8" style="79" customWidth="1"/>
    <col min="6946" max="6946" width="1" style="79" customWidth="1"/>
    <col min="6947" max="6947" width="8.28515625" style="79" customWidth="1"/>
    <col min="6948" max="6948" width="1" style="79" customWidth="1"/>
    <col min="6949" max="6949" width="6.7109375" style="79" customWidth="1"/>
    <col min="6950" max="6950" width="1" style="79" customWidth="1"/>
    <col min="6951" max="6951" width="6.7109375" style="79" customWidth="1"/>
    <col min="6952" max="6952" width="1" style="79" customWidth="1"/>
    <col min="6953" max="6953" width="6.7109375" style="79" customWidth="1"/>
    <col min="6954" max="6954" width="1" style="79" customWidth="1"/>
    <col min="6955" max="6955" width="6.7109375" style="79" customWidth="1"/>
    <col min="6956" max="6956" width="1" style="79" customWidth="1"/>
    <col min="6957" max="6958" width="6.7109375" style="79" customWidth="1"/>
    <col min="6959" max="7168" width="11.42578125" style="79"/>
    <col min="7169" max="7169" width="2.7109375" style="79" customWidth="1"/>
    <col min="7170" max="7170" width="2" style="79" customWidth="1"/>
    <col min="7171" max="7171" width="2.5703125" style="79" customWidth="1"/>
    <col min="7172" max="7172" width="2.140625" style="79" customWidth="1"/>
    <col min="7173" max="7173" width="6.42578125" style="79" customWidth="1"/>
    <col min="7174" max="7174" width="1.140625" style="79" customWidth="1"/>
    <col min="7175" max="7175" width="64.5703125" style="79" customWidth="1"/>
    <col min="7176" max="7178" width="5.7109375" style="79" customWidth="1"/>
    <col min="7179" max="7179" width="0.42578125" style="79" customWidth="1"/>
    <col min="7180" max="7182" width="5.7109375" style="79" customWidth="1"/>
    <col min="7183" max="7183" width="0.42578125" style="79" customWidth="1"/>
    <col min="7184" max="7186" width="5.7109375" style="79" customWidth="1"/>
    <col min="7187" max="7187" width="0.42578125" style="79" customWidth="1"/>
    <col min="7188" max="7190" width="5.7109375" style="79" customWidth="1"/>
    <col min="7191" max="7191" width="0.42578125" style="79" customWidth="1"/>
    <col min="7192" max="7194" width="5.7109375" style="79" customWidth="1"/>
    <col min="7195" max="7195" width="2.7109375" style="79" customWidth="1"/>
    <col min="7196" max="7196" width="11.42578125" style="79"/>
    <col min="7197" max="7197" width="4.7109375" style="79" customWidth="1"/>
    <col min="7198" max="7198" width="5" style="79" customWidth="1"/>
    <col min="7199" max="7199" width="4.42578125" style="79" customWidth="1"/>
    <col min="7200" max="7200" width="8.85546875" style="79" customWidth="1"/>
    <col min="7201" max="7201" width="8" style="79" customWidth="1"/>
    <col min="7202" max="7202" width="1" style="79" customWidth="1"/>
    <col min="7203" max="7203" width="8.28515625" style="79" customWidth="1"/>
    <col min="7204" max="7204" width="1" style="79" customWidth="1"/>
    <col min="7205" max="7205" width="6.7109375" style="79" customWidth="1"/>
    <col min="7206" max="7206" width="1" style="79" customWidth="1"/>
    <col min="7207" max="7207" width="6.7109375" style="79" customWidth="1"/>
    <col min="7208" max="7208" width="1" style="79" customWidth="1"/>
    <col min="7209" max="7209" width="6.7109375" style="79" customWidth="1"/>
    <col min="7210" max="7210" width="1" style="79" customWidth="1"/>
    <col min="7211" max="7211" width="6.7109375" style="79" customWidth="1"/>
    <col min="7212" max="7212" width="1" style="79" customWidth="1"/>
    <col min="7213" max="7214" width="6.7109375" style="79" customWidth="1"/>
    <col min="7215" max="7424" width="11.42578125" style="79"/>
    <col min="7425" max="7425" width="2.7109375" style="79" customWidth="1"/>
    <col min="7426" max="7426" width="2" style="79" customWidth="1"/>
    <col min="7427" max="7427" width="2.5703125" style="79" customWidth="1"/>
    <col min="7428" max="7428" width="2.140625" style="79" customWidth="1"/>
    <col min="7429" max="7429" width="6.42578125" style="79" customWidth="1"/>
    <col min="7430" max="7430" width="1.140625" style="79" customWidth="1"/>
    <col min="7431" max="7431" width="64.5703125" style="79" customWidth="1"/>
    <col min="7432" max="7434" width="5.7109375" style="79" customWidth="1"/>
    <col min="7435" max="7435" width="0.42578125" style="79" customWidth="1"/>
    <col min="7436" max="7438" width="5.7109375" style="79" customWidth="1"/>
    <col min="7439" max="7439" width="0.42578125" style="79" customWidth="1"/>
    <col min="7440" max="7442" width="5.7109375" style="79" customWidth="1"/>
    <col min="7443" max="7443" width="0.42578125" style="79" customWidth="1"/>
    <col min="7444" max="7446" width="5.7109375" style="79" customWidth="1"/>
    <col min="7447" max="7447" width="0.42578125" style="79" customWidth="1"/>
    <col min="7448" max="7450" width="5.7109375" style="79" customWidth="1"/>
    <col min="7451" max="7451" width="2.7109375" style="79" customWidth="1"/>
    <col min="7452" max="7452" width="11.42578125" style="79"/>
    <col min="7453" max="7453" width="4.7109375" style="79" customWidth="1"/>
    <col min="7454" max="7454" width="5" style="79" customWidth="1"/>
    <col min="7455" max="7455" width="4.42578125" style="79" customWidth="1"/>
    <col min="7456" max="7456" width="8.85546875" style="79" customWidth="1"/>
    <col min="7457" max="7457" width="8" style="79" customWidth="1"/>
    <col min="7458" max="7458" width="1" style="79" customWidth="1"/>
    <col min="7459" max="7459" width="8.28515625" style="79" customWidth="1"/>
    <col min="7460" max="7460" width="1" style="79" customWidth="1"/>
    <col min="7461" max="7461" width="6.7109375" style="79" customWidth="1"/>
    <col min="7462" max="7462" width="1" style="79" customWidth="1"/>
    <col min="7463" max="7463" width="6.7109375" style="79" customWidth="1"/>
    <col min="7464" max="7464" width="1" style="79" customWidth="1"/>
    <col min="7465" max="7465" width="6.7109375" style="79" customWidth="1"/>
    <col min="7466" max="7466" width="1" style="79" customWidth="1"/>
    <col min="7467" max="7467" width="6.7109375" style="79" customWidth="1"/>
    <col min="7468" max="7468" width="1" style="79" customWidth="1"/>
    <col min="7469" max="7470" width="6.7109375" style="79" customWidth="1"/>
    <col min="7471" max="7680" width="11.42578125" style="79"/>
    <col min="7681" max="7681" width="2.7109375" style="79" customWidth="1"/>
    <col min="7682" max="7682" width="2" style="79" customWidth="1"/>
    <col min="7683" max="7683" width="2.5703125" style="79" customWidth="1"/>
    <col min="7684" max="7684" width="2.140625" style="79" customWidth="1"/>
    <col min="7685" max="7685" width="6.42578125" style="79" customWidth="1"/>
    <col min="7686" max="7686" width="1.140625" style="79" customWidth="1"/>
    <col min="7687" max="7687" width="64.5703125" style="79" customWidth="1"/>
    <col min="7688" max="7690" width="5.7109375" style="79" customWidth="1"/>
    <col min="7691" max="7691" width="0.42578125" style="79" customWidth="1"/>
    <col min="7692" max="7694" width="5.7109375" style="79" customWidth="1"/>
    <col min="7695" max="7695" width="0.42578125" style="79" customWidth="1"/>
    <col min="7696" max="7698" width="5.7109375" style="79" customWidth="1"/>
    <col min="7699" max="7699" width="0.42578125" style="79" customWidth="1"/>
    <col min="7700" max="7702" width="5.7109375" style="79" customWidth="1"/>
    <col min="7703" max="7703" width="0.42578125" style="79" customWidth="1"/>
    <col min="7704" max="7706" width="5.7109375" style="79" customWidth="1"/>
    <col min="7707" max="7707" width="2.7109375" style="79" customWidth="1"/>
    <col min="7708" max="7708" width="11.42578125" style="79"/>
    <col min="7709" max="7709" width="4.7109375" style="79" customWidth="1"/>
    <col min="7710" max="7710" width="5" style="79" customWidth="1"/>
    <col min="7711" max="7711" width="4.42578125" style="79" customWidth="1"/>
    <col min="7712" max="7712" width="8.85546875" style="79" customWidth="1"/>
    <col min="7713" max="7713" width="8" style="79" customWidth="1"/>
    <col min="7714" max="7714" width="1" style="79" customWidth="1"/>
    <col min="7715" max="7715" width="8.28515625" style="79" customWidth="1"/>
    <col min="7716" max="7716" width="1" style="79" customWidth="1"/>
    <col min="7717" max="7717" width="6.7109375" style="79" customWidth="1"/>
    <col min="7718" max="7718" width="1" style="79" customWidth="1"/>
    <col min="7719" max="7719" width="6.7109375" style="79" customWidth="1"/>
    <col min="7720" max="7720" width="1" style="79" customWidth="1"/>
    <col min="7721" max="7721" width="6.7109375" style="79" customWidth="1"/>
    <col min="7722" max="7722" width="1" style="79" customWidth="1"/>
    <col min="7723" max="7723" width="6.7109375" style="79" customWidth="1"/>
    <col min="7724" max="7724" width="1" style="79" customWidth="1"/>
    <col min="7725" max="7726" width="6.7109375" style="79" customWidth="1"/>
    <col min="7727" max="7936" width="11.42578125" style="79"/>
    <col min="7937" max="7937" width="2.7109375" style="79" customWidth="1"/>
    <col min="7938" max="7938" width="2" style="79" customWidth="1"/>
    <col min="7939" max="7939" width="2.5703125" style="79" customWidth="1"/>
    <col min="7940" max="7940" width="2.140625" style="79" customWidth="1"/>
    <col min="7941" max="7941" width="6.42578125" style="79" customWidth="1"/>
    <col min="7942" max="7942" width="1.140625" style="79" customWidth="1"/>
    <col min="7943" max="7943" width="64.5703125" style="79" customWidth="1"/>
    <col min="7944" max="7946" width="5.7109375" style="79" customWidth="1"/>
    <col min="7947" max="7947" width="0.42578125" style="79" customWidth="1"/>
    <col min="7948" max="7950" width="5.7109375" style="79" customWidth="1"/>
    <col min="7951" max="7951" width="0.42578125" style="79" customWidth="1"/>
    <col min="7952" max="7954" width="5.7109375" style="79" customWidth="1"/>
    <col min="7955" max="7955" width="0.42578125" style="79" customWidth="1"/>
    <col min="7956" max="7958" width="5.7109375" style="79" customWidth="1"/>
    <col min="7959" max="7959" width="0.42578125" style="79" customWidth="1"/>
    <col min="7960" max="7962" width="5.7109375" style="79" customWidth="1"/>
    <col min="7963" max="7963" width="2.7109375" style="79" customWidth="1"/>
    <col min="7964" max="7964" width="11.42578125" style="79"/>
    <col min="7965" max="7965" width="4.7109375" style="79" customWidth="1"/>
    <col min="7966" max="7966" width="5" style="79" customWidth="1"/>
    <col min="7967" max="7967" width="4.42578125" style="79" customWidth="1"/>
    <col min="7968" max="7968" width="8.85546875" style="79" customWidth="1"/>
    <col min="7969" max="7969" width="8" style="79" customWidth="1"/>
    <col min="7970" max="7970" width="1" style="79" customWidth="1"/>
    <col min="7971" max="7971" width="8.28515625" style="79" customWidth="1"/>
    <col min="7972" max="7972" width="1" style="79" customWidth="1"/>
    <col min="7973" max="7973" width="6.7109375" style="79" customWidth="1"/>
    <col min="7974" max="7974" width="1" style="79" customWidth="1"/>
    <col min="7975" max="7975" width="6.7109375" style="79" customWidth="1"/>
    <col min="7976" max="7976" width="1" style="79" customWidth="1"/>
    <col min="7977" max="7977" width="6.7109375" style="79" customWidth="1"/>
    <col min="7978" max="7978" width="1" style="79" customWidth="1"/>
    <col min="7979" max="7979" width="6.7109375" style="79" customWidth="1"/>
    <col min="7980" max="7980" width="1" style="79" customWidth="1"/>
    <col min="7981" max="7982" width="6.7109375" style="79" customWidth="1"/>
    <col min="7983" max="8192" width="11.42578125" style="79"/>
    <col min="8193" max="8193" width="2.7109375" style="79" customWidth="1"/>
    <col min="8194" max="8194" width="2" style="79" customWidth="1"/>
    <col min="8195" max="8195" width="2.5703125" style="79" customWidth="1"/>
    <col min="8196" max="8196" width="2.140625" style="79" customWidth="1"/>
    <col min="8197" max="8197" width="6.42578125" style="79" customWidth="1"/>
    <col min="8198" max="8198" width="1.140625" style="79" customWidth="1"/>
    <col min="8199" max="8199" width="64.5703125" style="79" customWidth="1"/>
    <col min="8200" max="8202" width="5.7109375" style="79" customWidth="1"/>
    <col min="8203" max="8203" width="0.42578125" style="79" customWidth="1"/>
    <col min="8204" max="8206" width="5.7109375" style="79" customWidth="1"/>
    <col min="8207" max="8207" width="0.42578125" style="79" customWidth="1"/>
    <col min="8208" max="8210" width="5.7109375" style="79" customWidth="1"/>
    <col min="8211" max="8211" width="0.42578125" style="79" customWidth="1"/>
    <col min="8212" max="8214" width="5.7109375" style="79" customWidth="1"/>
    <col min="8215" max="8215" width="0.42578125" style="79" customWidth="1"/>
    <col min="8216" max="8218" width="5.7109375" style="79" customWidth="1"/>
    <col min="8219" max="8219" width="2.7109375" style="79" customWidth="1"/>
    <col min="8220" max="8220" width="11.42578125" style="79"/>
    <col min="8221" max="8221" width="4.7109375" style="79" customWidth="1"/>
    <col min="8222" max="8222" width="5" style="79" customWidth="1"/>
    <col min="8223" max="8223" width="4.42578125" style="79" customWidth="1"/>
    <col min="8224" max="8224" width="8.85546875" style="79" customWidth="1"/>
    <col min="8225" max="8225" width="8" style="79" customWidth="1"/>
    <col min="8226" max="8226" width="1" style="79" customWidth="1"/>
    <col min="8227" max="8227" width="8.28515625" style="79" customWidth="1"/>
    <col min="8228" max="8228" width="1" style="79" customWidth="1"/>
    <col min="8229" max="8229" width="6.7109375" style="79" customWidth="1"/>
    <col min="8230" max="8230" width="1" style="79" customWidth="1"/>
    <col min="8231" max="8231" width="6.7109375" style="79" customWidth="1"/>
    <col min="8232" max="8232" width="1" style="79" customWidth="1"/>
    <col min="8233" max="8233" width="6.7109375" style="79" customWidth="1"/>
    <col min="8234" max="8234" width="1" style="79" customWidth="1"/>
    <col min="8235" max="8235" width="6.7109375" style="79" customWidth="1"/>
    <col min="8236" max="8236" width="1" style="79" customWidth="1"/>
    <col min="8237" max="8238" width="6.7109375" style="79" customWidth="1"/>
    <col min="8239" max="8448" width="11.42578125" style="79"/>
    <col min="8449" max="8449" width="2.7109375" style="79" customWidth="1"/>
    <col min="8450" max="8450" width="2" style="79" customWidth="1"/>
    <col min="8451" max="8451" width="2.5703125" style="79" customWidth="1"/>
    <col min="8452" max="8452" width="2.140625" style="79" customWidth="1"/>
    <col min="8453" max="8453" width="6.42578125" style="79" customWidth="1"/>
    <col min="8454" max="8454" width="1.140625" style="79" customWidth="1"/>
    <col min="8455" max="8455" width="64.5703125" style="79" customWidth="1"/>
    <col min="8456" max="8458" width="5.7109375" style="79" customWidth="1"/>
    <col min="8459" max="8459" width="0.42578125" style="79" customWidth="1"/>
    <col min="8460" max="8462" width="5.7109375" style="79" customWidth="1"/>
    <col min="8463" max="8463" width="0.42578125" style="79" customWidth="1"/>
    <col min="8464" max="8466" width="5.7109375" style="79" customWidth="1"/>
    <col min="8467" max="8467" width="0.42578125" style="79" customWidth="1"/>
    <col min="8468" max="8470" width="5.7109375" style="79" customWidth="1"/>
    <col min="8471" max="8471" width="0.42578125" style="79" customWidth="1"/>
    <col min="8472" max="8474" width="5.7109375" style="79" customWidth="1"/>
    <col min="8475" max="8475" width="2.7109375" style="79" customWidth="1"/>
    <col min="8476" max="8476" width="11.42578125" style="79"/>
    <col min="8477" max="8477" width="4.7109375" style="79" customWidth="1"/>
    <col min="8478" max="8478" width="5" style="79" customWidth="1"/>
    <col min="8479" max="8479" width="4.42578125" style="79" customWidth="1"/>
    <col min="8480" max="8480" width="8.85546875" style="79" customWidth="1"/>
    <col min="8481" max="8481" width="8" style="79" customWidth="1"/>
    <col min="8482" max="8482" width="1" style="79" customWidth="1"/>
    <col min="8483" max="8483" width="8.28515625" style="79" customWidth="1"/>
    <col min="8484" max="8484" width="1" style="79" customWidth="1"/>
    <col min="8485" max="8485" width="6.7109375" style="79" customWidth="1"/>
    <col min="8486" max="8486" width="1" style="79" customWidth="1"/>
    <col min="8487" max="8487" width="6.7109375" style="79" customWidth="1"/>
    <col min="8488" max="8488" width="1" style="79" customWidth="1"/>
    <col min="8489" max="8489" width="6.7109375" style="79" customWidth="1"/>
    <col min="8490" max="8490" width="1" style="79" customWidth="1"/>
    <col min="8491" max="8491" width="6.7109375" style="79" customWidth="1"/>
    <col min="8492" max="8492" width="1" style="79" customWidth="1"/>
    <col min="8493" max="8494" width="6.7109375" style="79" customWidth="1"/>
    <col min="8495" max="8704" width="11.42578125" style="79"/>
    <col min="8705" max="8705" width="2.7109375" style="79" customWidth="1"/>
    <col min="8706" max="8706" width="2" style="79" customWidth="1"/>
    <col min="8707" max="8707" width="2.5703125" style="79" customWidth="1"/>
    <col min="8708" max="8708" width="2.140625" style="79" customWidth="1"/>
    <col min="8709" max="8709" width="6.42578125" style="79" customWidth="1"/>
    <col min="8710" max="8710" width="1.140625" style="79" customWidth="1"/>
    <col min="8711" max="8711" width="64.5703125" style="79" customWidth="1"/>
    <col min="8712" max="8714" width="5.7109375" style="79" customWidth="1"/>
    <col min="8715" max="8715" width="0.42578125" style="79" customWidth="1"/>
    <col min="8716" max="8718" width="5.7109375" style="79" customWidth="1"/>
    <col min="8719" max="8719" width="0.42578125" style="79" customWidth="1"/>
    <col min="8720" max="8722" width="5.7109375" style="79" customWidth="1"/>
    <col min="8723" max="8723" width="0.42578125" style="79" customWidth="1"/>
    <col min="8724" max="8726" width="5.7109375" style="79" customWidth="1"/>
    <col min="8727" max="8727" width="0.42578125" style="79" customWidth="1"/>
    <col min="8728" max="8730" width="5.7109375" style="79" customWidth="1"/>
    <col min="8731" max="8731" width="2.7109375" style="79" customWidth="1"/>
    <col min="8732" max="8732" width="11.42578125" style="79"/>
    <col min="8733" max="8733" width="4.7109375" style="79" customWidth="1"/>
    <col min="8734" max="8734" width="5" style="79" customWidth="1"/>
    <col min="8735" max="8735" width="4.42578125" style="79" customWidth="1"/>
    <col min="8736" max="8736" width="8.85546875" style="79" customWidth="1"/>
    <col min="8737" max="8737" width="8" style="79" customWidth="1"/>
    <col min="8738" max="8738" width="1" style="79" customWidth="1"/>
    <col min="8739" max="8739" width="8.28515625" style="79" customWidth="1"/>
    <col min="8740" max="8740" width="1" style="79" customWidth="1"/>
    <col min="8741" max="8741" width="6.7109375" style="79" customWidth="1"/>
    <col min="8742" max="8742" width="1" style="79" customWidth="1"/>
    <col min="8743" max="8743" width="6.7109375" style="79" customWidth="1"/>
    <col min="8744" max="8744" width="1" style="79" customWidth="1"/>
    <col min="8745" max="8745" width="6.7109375" style="79" customWidth="1"/>
    <col min="8746" max="8746" width="1" style="79" customWidth="1"/>
    <col min="8747" max="8747" width="6.7109375" style="79" customWidth="1"/>
    <col min="8748" max="8748" width="1" style="79" customWidth="1"/>
    <col min="8749" max="8750" width="6.7109375" style="79" customWidth="1"/>
    <col min="8751" max="8960" width="11.42578125" style="79"/>
    <col min="8961" max="8961" width="2.7109375" style="79" customWidth="1"/>
    <col min="8962" max="8962" width="2" style="79" customWidth="1"/>
    <col min="8963" max="8963" width="2.5703125" style="79" customWidth="1"/>
    <col min="8964" max="8964" width="2.140625" style="79" customWidth="1"/>
    <col min="8965" max="8965" width="6.42578125" style="79" customWidth="1"/>
    <col min="8966" max="8966" width="1.140625" style="79" customWidth="1"/>
    <col min="8967" max="8967" width="64.5703125" style="79" customWidth="1"/>
    <col min="8968" max="8970" width="5.7109375" style="79" customWidth="1"/>
    <col min="8971" max="8971" width="0.42578125" style="79" customWidth="1"/>
    <col min="8972" max="8974" width="5.7109375" style="79" customWidth="1"/>
    <col min="8975" max="8975" width="0.42578125" style="79" customWidth="1"/>
    <col min="8976" max="8978" width="5.7109375" style="79" customWidth="1"/>
    <col min="8979" max="8979" width="0.42578125" style="79" customWidth="1"/>
    <col min="8980" max="8982" width="5.7109375" style="79" customWidth="1"/>
    <col min="8983" max="8983" width="0.42578125" style="79" customWidth="1"/>
    <col min="8984" max="8986" width="5.7109375" style="79" customWidth="1"/>
    <col min="8987" max="8987" width="2.7109375" style="79" customWidth="1"/>
    <col min="8988" max="8988" width="11.42578125" style="79"/>
    <col min="8989" max="8989" width="4.7109375" style="79" customWidth="1"/>
    <col min="8990" max="8990" width="5" style="79" customWidth="1"/>
    <col min="8991" max="8991" width="4.42578125" style="79" customWidth="1"/>
    <col min="8992" max="8992" width="8.85546875" style="79" customWidth="1"/>
    <col min="8993" max="8993" width="8" style="79" customWidth="1"/>
    <col min="8994" max="8994" width="1" style="79" customWidth="1"/>
    <col min="8995" max="8995" width="8.28515625" style="79" customWidth="1"/>
    <col min="8996" max="8996" width="1" style="79" customWidth="1"/>
    <col min="8997" max="8997" width="6.7109375" style="79" customWidth="1"/>
    <col min="8998" max="8998" width="1" style="79" customWidth="1"/>
    <col min="8999" max="8999" width="6.7109375" style="79" customWidth="1"/>
    <col min="9000" max="9000" width="1" style="79" customWidth="1"/>
    <col min="9001" max="9001" width="6.7109375" style="79" customWidth="1"/>
    <col min="9002" max="9002" width="1" style="79" customWidth="1"/>
    <col min="9003" max="9003" width="6.7109375" style="79" customWidth="1"/>
    <col min="9004" max="9004" width="1" style="79" customWidth="1"/>
    <col min="9005" max="9006" width="6.7109375" style="79" customWidth="1"/>
    <col min="9007" max="9216" width="11.42578125" style="79"/>
    <col min="9217" max="9217" width="2.7109375" style="79" customWidth="1"/>
    <col min="9218" max="9218" width="2" style="79" customWidth="1"/>
    <col min="9219" max="9219" width="2.5703125" style="79" customWidth="1"/>
    <col min="9220" max="9220" width="2.140625" style="79" customWidth="1"/>
    <col min="9221" max="9221" width="6.42578125" style="79" customWidth="1"/>
    <col min="9222" max="9222" width="1.140625" style="79" customWidth="1"/>
    <col min="9223" max="9223" width="64.5703125" style="79" customWidth="1"/>
    <col min="9224" max="9226" width="5.7109375" style="79" customWidth="1"/>
    <col min="9227" max="9227" width="0.42578125" style="79" customWidth="1"/>
    <col min="9228" max="9230" width="5.7109375" style="79" customWidth="1"/>
    <col min="9231" max="9231" width="0.42578125" style="79" customWidth="1"/>
    <col min="9232" max="9234" width="5.7109375" style="79" customWidth="1"/>
    <col min="9235" max="9235" width="0.42578125" style="79" customWidth="1"/>
    <col min="9236" max="9238" width="5.7109375" style="79" customWidth="1"/>
    <col min="9239" max="9239" width="0.42578125" style="79" customWidth="1"/>
    <col min="9240" max="9242" width="5.7109375" style="79" customWidth="1"/>
    <col min="9243" max="9243" width="2.7109375" style="79" customWidth="1"/>
    <col min="9244" max="9244" width="11.42578125" style="79"/>
    <col min="9245" max="9245" width="4.7109375" style="79" customWidth="1"/>
    <col min="9246" max="9246" width="5" style="79" customWidth="1"/>
    <col min="9247" max="9247" width="4.42578125" style="79" customWidth="1"/>
    <col min="9248" max="9248" width="8.85546875" style="79" customWidth="1"/>
    <col min="9249" max="9249" width="8" style="79" customWidth="1"/>
    <col min="9250" max="9250" width="1" style="79" customWidth="1"/>
    <col min="9251" max="9251" width="8.28515625" style="79" customWidth="1"/>
    <col min="9252" max="9252" width="1" style="79" customWidth="1"/>
    <col min="9253" max="9253" width="6.7109375" style="79" customWidth="1"/>
    <col min="9254" max="9254" width="1" style="79" customWidth="1"/>
    <col min="9255" max="9255" width="6.7109375" style="79" customWidth="1"/>
    <col min="9256" max="9256" width="1" style="79" customWidth="1"/>
    <col min="9257" max="9257" width="6.7109375" style="79" customWidth="1"/>
    <col min="9258" max="9258" width="1" style="79" customWidth="1"/>
    <col min="9259" max="9259" width="6.7109375" style="79" customWidth="1"/>
    <col min="9260" max="9260" width="1" style="79" customWidth="1"/>
    <col min="9261" max="9262" width="6.7109375" style="79" customWidth="1"/>
    <col min="9263" max="9472" width="11.42578125" style="79"/>
    <col min="9473" max="9473" width="2.7109375" style="79" customWidth="1"/>
    <col min="9474" max="9474" width="2" style="79" customWidth="1"/>
    <col min="9475" max="9475" width="2.5703125" style="79" customWidth="1"/>
    <col min="9476" max="9476" width="2.140625" style="79" customWidth="1"/>
    <col min="9477" max="9477" width="6.42578125" style="79" customWidth="1"/>
    <col min="9478" max="9478" width="1.140625" style="79" customWidth="1"/>
    <col min="9479" max="9479" width="64.5703125" style="79" customWidth="1"/>
    <col min="9480" max="9482" width="5.7109375" style="79" customWidth="1"/>
    <col min="9483" max="9483" width="0.42578125" style="79" customWidth="1"/>
    <col min="9484" max="9486" width="5.7109375" style="79" customWidth="1"/>
    <col min="9487" max="9487" width="0.42578125" style="79" customWidth="1"/>
    <col min="9488" max="9490" width="5.7109375" style="79" customWidth="1"/>
    <col min="9491" max="9491" width="0.42578125" style="79" customWidth="1"/>
    <col min="9492" max="9494" width="5.7109375" style="79" customWidth="1"/>
    <col min="9495" max="9495" width="0.42578125" style="79" customWidth="1"/>
    <col min="9496" max="9498" width="5.7109375" style="79" customWidth="1"/>
    <col min="9499" max="9499" width="2.7109375" style="79" customWidth="1"/>
    <col min="9500" max="9500" width="11.42578125" style="79"/>
    <col min="9501" max="9501" width="4.7109375" style="79" customWidth="1"/>
    <col min="9502" max="9502" width="5" style="79" customWidth="1"/>
    <col min="9503" max="9503" width="4.42578125" style="79" customWidth="1"/>
    <col min="9504" max="9504" width="8.85546875" style="79" customWidth="1"/>
    <col min="9505" max="9505" width="8" style="79" customWidth="1"/>
    <col min="9506" max="9506" width="1" style="79" customWidth="1"/>
    <col min="9507" max="9507" width="8.28515625" style="79" customWidth="1"/>
    <col min="9508" max="9508" width="1" style="79" customWidth="1"/>
    <col min="9509" max="9509" width="6.7109375" style="79" customWidth="1"/>
    <col min="9510" max="9510" width="1" style="79" customWidth="1"/>
    <col min="9511" max="9511" width="6.7109375" style="79" customWidth="1"/>
    <col min="9512" max="9512" width="1" style="79" customWidth="1"/>
    <col min="9513" max="9513" width="6.7109375" style="79" customWidth="1"/>
    <col min="9514" max="9514" width="1" style="79" customWidth="1"/>
    <col min="9515" max="9515" width="6.7109375" style="79" customWidth="1"/>
    <col min="9516" max="9516" width="1" style="79" customWidth="1"/>
    <col min="9517" max="9518" width="6.7109375" style="79" customWidth="1"/>
    <col min="9519" max="9728" width="11.42578125" style="79"/>
    <col min="9729" max="9729" width="2.7109375" style="79" customWidth="1"/>
    <col min="9730" max="9730" width="2" style="79" customWidth="1"/>
    <col min="9731" max="9731" width="2.5703125" style="79" customWidth="1"/>
    <col min="9732" max="9732" width="2.140625" style="79" customWidth="1"/>
    <col min="9733" max="9733" width="6.42578125" style="79" customWidth="1"/>
    <col min="9734" max="9734" width="1.140625" style="79" customWidth="1"/>
    <col min="9735" max="9735" width="64.5703125" style="79" customWidth="1"/>
    <col min="9736" max="9738" width="5.7109375" style="79" customWidth="1"/>
    <col min="9739" max="9739" width="0.42578125" style="79" customWidth="1"/>
    <col min="9740" max="9742" width="5.7109375" style="79" customWidth="1"/>
    <col min="9743" max="9743" width="0.42578125" style="79" customWidth="1"/>
    <col min="9744" max="9746" width="5.7109375" style="79" customWidth="1"/>
    <col min="9747" max="9747" width="0.42578125" style="79" customWidth="1"/>
    <col min="9748" max="9750" width="5.7109375" style="79" customWidth="1"/>
    <col min="9751" max="9751" width="0.42578125" style="79" customWidth="1"/>
    <col min="9752" max="9754" width="5.7109375" style="79" customWidth="1"/>
    <col min="9755" max="9755" width="2.7109375" style="79" customWidth="1"/>
    <col min="9756" max="9756" width="11.42578125" style="79"/>
    <col min="9757" max="9757" width="4.7109375" style="79" customWidth="1"/>
    <col min="9758" max="9758" width="5" style="79" customWidth="1"/>
    <col min="9759" max="9759" width="4.42578125" style="79" customWidth="1"/>
    <col min="9760" max="9760" width="8.85546875" style="79" customWidth="1"/>
    <col min="9761" max="9761" width="8" style="79" customWidth="1"/>
    <col min="9762" max="9762" width="1" style="79" customWidth="1"/>
    <col min="9763" max="9763" width="8.28515625" style="79" customWidth="1"/>
    <col min="9764" max="9764" width="1" style="79" customWidth="1"/>
    <col min="9765" max="9765" width="6.7109375" style="79" customWidth="1"/>
    <col min="9766" max="9766" width="1" style="79" customWidth="1"/>
    <col min="9767" max="9767" width="6.7109375" style="79" customWidth="1"/>
    <col min="9768" max="9768" width="1" style="79" customWidth="1"/>
    <col min="9769" max="9769" width="6.7109375" style="79" customWidth="1"/>
    <col min="9770" max="9770" width="1" style="79" customWidth="1"/>
    <col min="9771" max="9771" width="6.7109375" style="79" customWidth="1"/>
    <col min="9772" max="9772" width="1" style="79" customWidth="1"/>
    <col min="9773" max="9774" width="6.7109375" style="79" customWidth="1"/>
    <col min="9775" max="9984" width="11.42578125" style="79"/>
    <col min="9985" max="9985" width="2.7109375" style="79" customWidth="1"/>
    <col min="9986" max="9986" width="2" style="79" customWidth="1"/>
    <col min="9987" max="9987" width="2.5703125" style="79" customWidth="1"/>
    <col min="9988" max="9988" width="2.140625" style="79" customWidth="1"/>
    <col min="9989" max="9989" width="6.42578125" style="79" customWidth="1"/>
    <col min="9990" max="9990" width="1.140625" style="79" customWidth="1"/>
    <col min="9991" max="9991" width="64.5703125" style="79" customWidth="1"/>
    <col min="9992" max="9994" width="5.7109375" style="79" customWidth="1"/>
    <col min="9995" max="9995" width="0.42578125" style="79" customWidth="1"/>
    <col min="9996" max="9998" width="5.7109375" style="79" customWidth="1"/>
    <col min="9999" max="9999" width="0.42578125" style="79" customWidth="1"/>
    <col min="10000" max="10002" width="5.7109375" style="79" customWidth="1"/>
    <col min="10003" max="10003" width="0.42578125" style="79" customWidth="1"/>
    <col min="10004" max="10006" width="5.7109375" style="79" customWidth="1"/>
    <col min="10007" max="10007" width="0.42578125" style="79" customWidth="1"/>
    <col min="10008" max="10010" width="5.7109375" style="79" customWidth="1"/>
    <col min="10011" max="10011" width="2.7109375" style="79" customWidth="1"/>
    <col min="10012" max="10012" width="11.42578125" style="79"/>
    <col min="10013" max="10013" width="4.7109375" style="79" customWidth="1"/>
    <col min="10014" max="10014" width="5" style="79" customWidth="1"/>
    <col min="10015" max="10015" width="4.42578125" style="79" customWidth="1"/>
    <col min="10016" max="10016" width="8.85546875" style="79" customWidth="1"/>
    <col min="10017" max="10017" width="8" style="79" customWidth="1"/>
    <col min="10018" max="10018" width="1" style="79" customWidth="1"/>
    <col min="10019" max="10019" width="8.28515625" style="79" customWidth="1"/>
    <col min="10020" max="10020" width="1" style="79" customWidth="1"/>
    <col min="10021" max="10021" width="6.7109375" style="79" customWidth="1"/>
    <col min="10022" max="10022" width="1" style="79" customWidth="1"/>
    <col min="10023" max="10023" width="6.7109375" style="79" customWidth="1"/>
    <col min="10024" max="10024" width="1" style="79" customWidth="1"/>
    <col min="10025" max="10025" width="6.7109375" style="79" customWidth="1"/>
    <col min="10026" max="10026" width="1" style="79" customWidth="1"/>
    <col min="10027" max="10027" width="6.7109375" style="79" customWidth="1"/>
    <col min="10028" max="10028" width="1" style="79" customWidth="1"/>
    <col min="10029" max="10030" width="6.7109375" style="79" customWidth="1"/>
    <col min="10031" max="10240" width="11.42578125" style="79"/>
    <col min="10241" max="10241" width="2.7109375" style="79" customWidth="1"/>
    <col min="10242" max="10242" width="2" style="79" customWidth="1"/>
    <col min="10243" max="10243" width="2.5703125" style="79" customWidth="1"/>
    <col min="10244" max="10244" width="2.140625" style="79" customWidth="1"/>
    <col min="10245" max="10245" width="6.42578125" style="79" customWidth="1"/>
    <col min="10246" max="10246" width="1.140625" style="79" customWidth="1"/>
    <col min="10247" max="10247" width="64.5703125" style="79" customWidth="1"/>
    <col min="10248" max="10250" width="5.7109375" style="79" customWidth="1"/>
    <col min="10251" max="10251" width="0.42578125" style="79" customWidth="1"/>
    <col min="10252" max="10254" width="5.7109375" style="79" customWidth="1"/>
    <col min="10255" max="10255" width="0.42578125" style="79" customWidth="1"/>
    <col min="10256" max="10258" width="5.7109375" style="79" customWidth="1"/>
    <col min="10259" max="10259" width="0.42578125" style="79" customWidth="1"/>
    <col min="10260" max="10262" width="5.7109375" style="79" customWidth="1"/>
    <col min="10263" max="10263" width="0.42578125" style="79" customWidth="1"/>
    <col min="10264" max="10266" width="5.7109375" style="79" customWidth="1"/>
    <col min="10267" max="10267" width="2.7109375" style="79" customWidth="1"/>
    <col min="10268" max="10268" width="11.42578125" style="79"/>
    <col min="10269" max="10269" width="4.7109375" style="79" customWidth="1"/>
    <col min="10270" max="10270" width="5" style="79" customWidth="1"/>
    <col min="10271" max="10271" width="4.42578125" style="79" customWidth="1"/>
    <col min="10272" max="10272" width="8.85546875" style="79" customWidth="1"/>
    <col min="10273" max="10273" width="8" style="79" customWidth="1"/>
    <col min="10274" max="10274" width="1" style="79" customWidth="1"/>
    <col min="10275" max="10275" width="8.28515625" style="79" customWidth="1"/>
    <col min="10276" max="10276" width="1" style="79" customWidth="1"/>
    <col min="10277" max="10277" width="6.7109375" style="79" customWidth="1"/>
    <col min="10278" max="10278" width="1" style="79" customWidth="1"/>
    <col min="10279" max="10279" width="6.7109375" style="79" customWidth="1"/>
    <col min="10280" max="10280" width="1" style="79" customWidth="1"/>
    <col min="10281" max="10281" width="6.7109375" style="79" customWidth="1"/>
    <col min="10282" max="10282" width="1" style="79" customWidth="1"/>
    <col min="10283" max="10283" width="6.7109375" style="79" customWidth="1"/>
    <col min="10284" max="10284" width="1" style="79" customWidth="1"/>
    <col min="10285" max="10286" width="6.7109375" style="79" customWidth="1"/>
    <col min="10287" max="10496" width="11.42578125" style="79"/>
    <col min="10497" max="10497" width="2.7109375" style="79" customWidth="1"/>
    <col min="10498" max="10498" width="2" style="79" customWidth="1"/>
    <col min="10499" max="10499" width="2.5703125" style="79" customWidth="1"/>
    <col min="10500" max="10500" width="2.140625" style="79" customWidth="1"/>
    <col min="10501" max="10501" width="6.42578125" style="79" customWidth="1"/>
    <col min="10502" max="10502" width="1.140625" style="79" customWidth="1"/>
    <col min="10503" max="10503" width="64.5703125" style="79" customWidth="1"/>
    <col min="10504" max="10506" width="5.7109375" style="79" customWidth="1"/>
    <col min="10507" max="10507" width="0.42578125" style="79" customWidth="1"/>
    <col min="10508" max="10510" width="5.7109375" style="79" customWidth="1"/>
    <col min="10511" max="10511" width="0.42578125" style="79" customWidth="1"/>
    <col min="10512" max="10514" width="5.7109375" style="79" customWidth="1"/>
    <col min="10515" max="10515" width="0.42578125" style="79" customWidth="1"/>
    <col min="10516" max="10518" width="5.7109375" style="79" customWidth="1"/>
    <col min="10519" max="10519" width="0.42578125" style="79" customWidth="1"/>
    <col min="10520" max="10522" width="5.7109375" style="79" customWidth="1"/>
    <col min="10523" max="10523" width="2.7109375" style="79" customWidth="1"/>
    <col min="10524" max="10524" width="11.42578125" style="79"/>
    <col min="10525" max="10525" width="4.7109375" style="79" customWidth="1"/>
    <col min="10526" max="10526" width="5" style="79" customWidth="1"/>
    <col min="10527" max="10527" width="4.42578125" style="79" customWidth="1"/>
    <col min="10528" max="10528" width="8.85546875" style="79" customWidth="1"/>
    <col min="10529" max="10529" width="8" style="79" customWidth="1"/>
    <col min="10530" max="10530" width="1" style="79" customWidth="1"/>
    <col min="10531" max="10531" width="8.28515625" style="79" customWidth="1"/>
    <col min="10532" max="10532" width="1" style="79" customWidth="1"/>
    <col min="10533" max="10533" width="6.7109375" style="79" customWidth="1"/>
    <col min="10534" max="10534" width="1" style="79" customWidth="1"/>
    <col min="10535" max="10535" width="6.7109375" style="79" customWidth="1"/>
    <col min="10536" max="10536" width="1" style="79" customWidth="1"/>
    <col min="10537" max="10537" width="6.7109375" style="79" customWidth="1"/>
    <col min="10538" max="10538" width="1" style="79" customWidth="1"/>
    <col min="10539" max="10539" width="6.7109375" style="79" customWidth="1"/>
    <col min="10540" max="10540" width="1" style="79" customWidth="1"/>
    <col min="10541" max="10542" width="6.7109375" style="79" customWidth="1"/>
    <col min="10543" max="10752" width="11.42578125" style="79"/>
    <col min="10753" max="10753" width="2.7109375" style="79" customWidth="1"/>
    <col min="10754" max="10754" width="2" style="79" customWidth="1"/>
    <col min="10755" max="10755" width="2.5703125" style="79" customWidth="1"/>
    <col min="10756" max="10756" width="2.140625" style="79" customWidth="1"/>
    <col min="10757" max="10757" width="6.42578125" style="79" customWidth="1"/>
    <col min="10758" max="10758" width="1.140625" style="79" customWidth="1"/>
    <col min="10759" max="10759" width="64.5703125" style="79" customWidth="1"/>
    <col min="10760" max="10762" width="5.7109375" style="79" customWidth="1"/>
    <col min="10763" max="10763" width="0.42578125" style="79" customWidth="1"/>
    <col min="10764" max="10766" width="5.7109375" style="79" customWidth="1"/>
    <col min="10767" max="10767" width="0.42578125" style="79" customWidth="1"/>
    <col min="10768" max="10770" width="5.7109375" style="79" customWidth="1"/>
    <col min="10771" max="10771" width="0.42578125" style="79" customWidth="1"/>
    <col min="10772" max="10774" width="5.7109375" style="79" customWidth="1"/>
    <col min="10775" max="10775" width="0.42578125" style="79" customWidth="1"/>
    <col min="10776" max="10778" width="5.7109375" style="79" customWidth="1"/>
    <col min="10779" max="10779" width="2.7109375" style="79" customWidth="1"/>
    <col min="10780" max="10780" width="11.42578125" style="79"/>
    <col min="10781" max="10781" width="4.7109375" style="79" customWidth="1"/>
    <col min="10782" max="10782" width="5" style="79" customWidth="1"/>
    <col min="10783" max="10783" width="4.42578125" style="79" customWidth="1"/>
    <col min="10784" max="10784" width="8.85546875" style="79" customWidth="1"/>
    <col min="10785" max="10785" width="8" style="79" customWidth="1"/>
    <col min="10786" max="10786" width="1" style="79" customWidth="1"/>
    <col min="10787" max="10787" width="8.28515625" style="79" customWidth="1"/>
    <col min="10788" max="10788" width="1" style="79" customWidth="1"/>
    <col min="10789" max="10789" width="6.7109375" style="79" customWidth="1"/>
    <col min="10790" max="10790" width="1" style="79" customWidth="1"/>
    <col min="10791" max="10791" width="6.7109375" style="79" customWidth="1"/>
    <col min="10792" max="10792" width="1" style="79" customWidth="1"/>
    <col min="10793" max="10793" width="6.7109375" style="79" customWidth="1"/>
    <col min="10794" max="10794" width="1" style="79" customWidth="1"/>
    <col min="10795" max="10795" width="6.7109375" style="79" customWidth="1"/>
    <col min="10796" max="10796" width="1" style="79" customWidth="1"/>
    <col min="10797" max="10798" width="6.7109375" style="79" customWidth="1"/>
    <col min="10799" max="11008" width="11.42578125" style="79"/>
    <col min="11009" max="11009" width="2.7109375" style="79" customWidth="1"/>
    <col min="11010" max="11010" width="2" style="79" customWidth="1"/>
    <col min="11011" max="11011" width="2.5703125" style="79" customWidth="1"/>
    <col min="11012" max="11012" width="2.140625" style="79" customWidth="1"/>
    <col min="11013" max="11013" width="6.42578125" style="79" customWidth="1"/>
    <col min="11014" max="11014" width="1.140625" style="79" customWidth="1"/>
    <col min="11015" max="11015" width="64.5703125" style="79" customWidth="1"/>
    <col min="11016" max="11018" width="5.7109375" style="79" customWidth="1"/>
    <col min="11019" max="11019" width="0.42578125" style="79" customWidth="1"/>
    <col min="11020" max="11022" width="5.7109375" style="79" customWidth="1"/>
    <col min="11023" max="11023" width="0.42578125" style="79" customWidth="1"/>
    <col min="11024" max="11026" width="5.7109375" style="79" customWidth="1"/>
    <col min="11027" max="11027" width="0.42578125" style="79" customWidth="1"/>
    <col min="11028" max="11030" width="5.7109375" style="79" customWidth="1"/>
    <col min="11031" max="11031" width="0.42578125" style="79" customWidth="1"/>
    <col min="11032" max="11034" width="5.7109375" style="79" customWidth="1"/>
    <col min="11035" max="11035" width="2.7109375" style="79" customWidth="1"/>
    <col min="11036" max="11036" width="11.42578125" style="79"/>
    <col min="11037" max="11037" width="4.7109375" style="79" customWidth="1"/>
    <col min="11038" max="11038" width="5" style="79" customWidth="1"/>
    <col min="11039" max="11039" width="4.42578125" style="79" customWidth="1"/>
    <col min="11040" max="11040" width="8.85546875" style="79" customWidth="1"/>
    <col min="11041" max="11041" width="8" style="79" customWidth="1"/>
    <col min="11042" max="11042" width="1" style="79" customWidth="1"/>
    <col min="11043" max="11043" width="8.28515625" style="79" customWidth="1"/>
    <col min="11044" max="11044" width="1" style="79" customWidth="1"/>
    <col min="11045" max="11045" width="6.7109375" style="79" customWidth="1"/>
    <col min="11046" max="11046" width="1" style="79" customWidth="1"/>
    <col min="11047" max="11047" width="6.7109375" style="79" customWidth="1"/>
    <col min="11048" max="11048" width="1" style="79" customWidth="1"/>
    <col min="11049" max="11049" width="6.7109375" style="79" customWidth="1"/>
    <col min="11050" max="11050" width="1" style="79" customWidth="1"/>
    <col min="11051" max="11051" width="6.7109375" style="79" customWidth="1"/>
    <col min="11052" max="11052" width="1" style="79" customWidth="1"/>
    <col min="11053" max="11054" width="6.7109375" style="79" customWidth="1"/>
    <col min="11055" max="11264" width="11.42578125" style="79"/>
    <col min="11265" max="11265" width="2.7109375" style="79" customWidth="1"/>
    <col min="11266" max="11266" width="2" style="79" customWidth="1"/>
    <col min="11267" max="11267" width="2.5703125" style="79" customWidth="1"/>
    <col min="11268" max="11268" width="2.140625" style="79" customWidth="1"/>
    <col min="11269" max="11269" width="6.42578125" style="79" customWidth="1"/>
    <col min="11270" max="11270" width="1.140625" style="79" customWidth="1"/>
    <col min="11271" max="11271" width="64.5703125" style="79" customWidth="1"/>
    <col min="11272" max="11274" width="5.7109375" style="79" customWidth="1"/>
    <col min="11275" max="11275" width="0.42578125" style="79" customWidth="1"/>
    <col min="11276" max="11278" width="5.7109375" style="79" customWidth="1"/>
    <col min="11279" max="11279" width="0.42578125" style="79" customWidth="1"/>
    <col min="11280" max="11282" width="5.7109375" style="79" customWidth="1"/>
    <col min="11283" max="11283" width="0.42578125" style="79" customWidth="1"/>
    <col min="11284" max="11286" width="5.7109375" style="79" customWidth="1"/>
    <col min="11287" max="11287" width="0.42578125" style="79" customWidth="1"/>
    <col min="11288" max="11290" width="5.7109375" style="79" customWidth="1"/>
    <col min="11291" max="11291" width="2.7109375" style="79" customWidth="1"/>
    <col min="11292" max="11292" width="11.42578125" style="79"/>
    <col min="11293" max="11293" width="4.7109375" style="79" customWidth="1"/>
    <col min="11294" max="11294" width="5" style="79" customWidth="1"/>
    <col min="11295" max="11295" width="4.42578125" style="79" customWidth="1"/>
    <col min="11296" max="11296" width="8.85546875" style="79" customWidth="1"/>
    <col min="11297" max="11297" width="8" style="79" customWidth="1"/>
    <col min="11298" max="11298" width="1" style="79" customWidth="1"/>
    <col min="11299" max="11299" width="8.28515625" style="79" customWidth="1"/>
    <col min="11300" max="11300" width="1" style="79" customWidth="1"/>
    <col min="11301" max="11301" width="6.7109375" style="79" customWidth="1"/>
    <col min="11302" max="11302" width="1" style="79" customWidth="1"/>
    <col min="11303" max="11303" width="6.7109375" style="79" customWidth="1"/>
    <col min="11304" max="11304" width="1" style="79" customWidth="1"/>
    <col min="11305" max="11305" width="6.7109375" style="79" customWidth="1"/>
    <col min="11306" max="11306" width="1" style="79" customWidth="1"/>
    <col min="11307" max="11307" width="6.7109375" style="79" customWidth="1"/>
    <col min="11308" max="11308" width="1" style="79" customWidth="1"/>
    <col min="11309" max="11310" width="6.7109375" style="79" customWidth="1"/>
    <col min="11311" max="11520" width="11.42578125" style="79"/>
    <col min="11521" max="11521" width="2.7109375" style="79" customWidth="1"/>
    <col min="11522" max="11522" width="2" style="79" customWidth="1"/>
    <col min="11523" max="11523" width="2.5703125" style="79" customWidth="1"/>
    <col min="11524" max="11524" width="2.140625" style="79" customWidth="1"/>
    <col min="11525" max="11525" width="6.42578125" style="79" customWidth="1"/>
    <col min="11526" max="11526" width="1.140625" style="79" customWidth="1"/>
    <col min="11527" max="11527" width="64.5703125" style="79" customWidth="1"/>
    <col min="11528" max="11530" width="5.7109375" style="79" customWidth="1"/>
    <col min="11531" max="11531" width="0.42578125" style="79" customWidth="1"/>
    <col min="11532" max="11534" width="5.7109375" style="79" customWidth="1"/>
    <col min="11535" max="11535" width="0.42578125" style="79" customWidth="1"/>
    <col min="11536" max="11538" width="5.7109375" style="79" customWidth="1"/>
    <col min="11539" max="11539" width="0.42578125" style="79" customWidth="1"/>
    <col min="11540" max="11542" width="5.7109375" style="79" customWidth="1"/>
    <col min="11543" max="11543" width="0.42578125" style="79" customWidth="1"/>
    <col min="11544" max="11546" width="5.7109375" style="79" customWidth="1"/>
    <col min="11547" max="11547" width="2.7109375" style="79" customWidth="1"/>
    <col min="11548" max="11548" width="11.42578125" style="79"/>
    <col min="11549" max="11549" width="4.7109375" style="79" customWidth="1"/>
    <col min="11550" max="11550" width="5" style="79" customWidth="1"/>
    <col min="11551" max="11551" width="4.42578125" style="79" customWidth="1"/>
    <col min="11552" max="11552" width="8.85546875" style="79" customWidth="1"/>
    <col min="11553" max="11553" width="8" style="79" customWidth="1"/>
    <col min="11554" max="11554" width="1" style="79" customWidth="1"/>
    <col min="11555" max="11555" width="8.28515625" style="79" customWidth="1"/>
    <col min="11556" max="11556" width="1" style="79" customWidth="1"/>
    <col min="11557" max="11557" width="6.7109375" style="79" customWidth="1"/>
    <col min="11558" max="11558" width="1" style="79" customWidth="1"/>
    <col min="11559" max="11559" width="6.7109375" style="79" customWidth="1"/>
    <col min="11560" max="11560" width="1" style="79" customWidth="1"/>
    <col min="11561" max="11561" width="6.7109375" style="79" customWidth="1"/>
    <col min="11562" max="11562" width="1" style="79" customWidth="1"/>
    <col min="11563" max="11563" width="6.7109375" style="79" customWidth="1"/>
    <col min="11564" max="11564" width="1" style="79" customWidth="1"/>
    <col min="11565" max="11566" width="6.7109375" style="79" customWidth="1"/>
    <col min="11567" max="11776" width="11.42578125" style="79"/>
    <col min="11777" max="11777" width="2.7109375" style="79" customWidth="1"/>
    <col min="11778" max="11778" width="2" style="79" customWidth="1"/>
    <col min="11779" max="11779" width="2.5703125" style="79" customWidth="1"/>
    <col min="11780" max="11780" width="2.140625" style="79" customWidth="1"/>
    <col min="11781" max="11781" width="6.42578125" style="79" customWidth="1"/>
    <col min="11782" max="11782" width="1.140625" style="79" customWidth="1"/>
    <col min="11783" max="11783" width="64.5703125" style="79" customWidth="1"/>
    <col min="11784" max="11786" width="5.7109375" style="79" customWidth="1"/>
    <col min="11787" max="11787" width="0.42578125" style="79" customWidth="1"/>
    <col min="11788" max="11790" width="5.7109375" style="79" customWidth="1"/>
    <col min="11791" max="11791" width="0.42578125" style="79" customWidth="1"/>
    <col min="11792" max="11794" width="5.7109375" style="79" customWidth="1"/>
    <col min="11795" max="11795" width="0.42578125" style="79" customWidth="1"/>
    <col min="11796" max="11798" width="5.7109375" style="79" customWidth="1"/>
    <col min="11799" max="11799" width="0.42578125" style="79" customWidth="1"/>
    <col min="11800" max="11802" width="5.7109375" style="79" customWidth="1"/>
    <col min="11803" max="11803" width="2.7109375" style="79" customWidth="1"/>
    <col min="11804" max="11804" width="11.42578125" style="79"/>
    <col min="11805" max="11805" width="4.7109375" style="79" customWidth="1"/>
    <col min="11806" max="11806" width="5" style="79" customWidth="1"/>
    <col min="11807" max="11807" width="4.42578125" style="79" customWidth="1"/>
    <col min="11808" max="11808" width="8.85546875" style="79" customWidth="1"/>
    <col min="11809" max="11809" width="8" style="79" customWidth="1"/>
    <col min="11810" max="11810" width="1" style="79" customWidth="1"/>
    <col min="11811" max="11811" width="8.28515625" style="79" customWidth="1"/>
    <col min="11812" max="11812" width="1" style="79" customWidth="1"/>
    <col min="11813" max="11813" width="6.7109375" style="79" customWidth="1"/>
    <col min="11814" max="11814" width="1" style="79" customWidth="1"/>
    <col min="11815" max="11815" width="6.7109375" style="79" customWidth="1"/>
    <col min="11816" max="11816" width="1" style="79" customWidth="1"/>
    <col min="11817" max="11817" width="6.7109375" style="79" customWidth="1"/>
    <col min="11818" max="11818" width="1" style="79" customWidth="1"/>
    <col min="11819" max="11819" width="6.7109375" style="79" customWidth="1"/>
    <col min="11820" max="11820" width="1" style="79" customWidth="1"/>
    <col min="11821" max="11822" width="6.7109375" style="79" customWidth="1"/>
    <col min="11823" max="12032" width="11.42578125" style="79"/>
    <col min="12033" max="12033" width="2.7109375" style="79" customWidth="1"/>
    <col min="12034" max="12034" width="2" style="79" customWidth="1"/>
    <col min="12035" max="12035" width="2.5703125" style="79" customWidth="1"/>
    <col min="12036" max="12036" width="2.140625" style="79" customWidth="1"/>
    <col min="12037" max="12037" width="6.42578125" style="79" customWidth="1"/>
    <col min="12038" max="12038" width="1.140625" style="79" customWidth="1"/>
    <col min="12039" max="12039" width="64.5703125" style="79" customWidth="1"/>
    <col min="12040" max="12042" width="5.7109375" style="79" customWidth="1"/>
    <col min="12043" max="12043" width="0.42578125" style="79" customWidth="1"/>
    <col min="12044" max="12046" width="5.7109375" style="79" customWidth="1"/>
    <col min="12047" max="12047" width="0.42578125" style="79" customWidth="1"/>
    <col min="12048" max="12050" width="5.7109375" style="79" customWidth="1"/>
    <col min="12051" max="12051" width="0.42578125" style="79" customWidth="1"/>
    <col min="12052" max="12054" width="5.7109375" style="79" customWidth="1"/>
    <col min="12055" max="12055" width="0.42578125" style="79" customWidth="1"/>
    <col min="12056" max="12058" width="5.7109375" style="79" customWidth="1"/>
    <col min="12059" max="12059" width="2.7109375" style="79" customWidth="1"/>
    <col min="12060" max="12060" width="11.42578125" style="79"/>
    <col min="12061" max="12061" width="4.7109375" style="79" customWidth="1"/>
    <col min="12062" max="12062" width="5" style="79" customWidth="1"/>
    <col min="12063" max="12063" width="4.42578125" style="79" customWidth="1"/>
    <col min="12064" max="12064" width="8.85546875" style="79" customWidth="1"/>
    <col min="12065" max="12065" width="8" style="79" customWidth="1"/>
    <col min="12066" max="12066" width="1" style="79" customWidth="1"/>
    <col min="12067" max="12067" width="8.28515625" style="79" customWidth="1"/>
    <col min="12068" max="12068" width="1" style="79" customWidth="1"/>
    <col min="12069" max="12069" width="6.7109375" style="79" customWidth="1"/>
    <col min="12070" max="12070" width="1" style="79" customWidth="1"/>
    <col min="12071" max="12071" width="6.7109375" style="79" customWidth="1"/>
    <col min="12072" max="12072" width="1" style="79" customWidth="1"/>
    <col min="12073" max="12073" width="6.7109375" style="79" customWidth="1"/>
    <col min="12074" max="12074" width="1" style="79" customWidth="1"/>
    <col min="12075" max="12075" width="6.7109375" style="79" customWidth="1"/>
    <col min="12076" max="12076" width="1" style="79" customWidth="1"/>
    <col min="12077" max="12078" width="6.7109375" style="79" customWidth="1"/>
    <col min="12079" max="12288" width="11.42578125" style="79"/>
    <col min="12289" max="12289" width="2.7109375" style="79" customWidth="1"/>
    <col min="12290" max="12290" width="2" style="79" customWidth="1"/>
    <col min="12291" max="12291" width="2.5703125" style="79" customWidth="1"/>
    <col min="12292" max="12292" width="2.140625" style="79" customWidth="1"/>
    <col min="12293" max="12293" width="6.42578125" style="79" customWidth="1"/>
    <col min="12294" max="12294" width="1.140625" style="79" customWidth="1"/>
    <col min="12295" max="12295" width="64.5703125" style="79" customWidth="1"/>
    <col min="12296" max="12298" width="5.7109375" style="79" customWidth="1"/>
    <col min="12299" max="12299" width="0.42578125" style="79" customWidth="1"/>
    <col min="12300" max="12302" width="5.7109375" style="79" customWidth="1"/>
    <col min="12303" max="12303" width="0.42578125" style="79" customWidth="1"/>
    <col min="12304" max="12306" width="5.7109375" style="79" customWidth="1"/>
    <col min="12307" max="12307" width="0.42578125" style="79" customWidth="1"/>
    <col min="12308" max="12310" width="5.7109375" style="79" customWidth="1"/>
    <col min="12311" max="12311" width="0.42578125" style="79" customWidth="1"/>
    <col min="12312" max="12314" width="5.7109375" style="79" customWidth="1"/>
    <col min="12315" max="12315" width="2.7109375" style="79" customWidth="1"/>
    <col min="12316" max="12316" width="11.42578125" style="79"/>
    <col min="12317" max="12317" width="4.7109375" style="79" customWidth="1"/>
    <col min="12318" max="12318" width="5" style="79" customWidth="1"/>
    <col min="12319" max="12319" width="4.42578125" style="79" customWidth="1"/>
    <col min="12320" max="12320" width="8.85546875" style="79" customWidth="1"/>
    <col min="12321" max="12321" width="8" style="79" customWidth="1"/>
    <col min="12322" max="12322" width="1" style="79" customWidth="1"/>
    <col min="12323" max="12323" width="8.28515625" style="79" customWidth="1"/>
    <col min="12324" max="12324" width="1" style="79" customWidth="1"/>
    <col min="12325" max="12325" width="6.7109375" style="79" customWidth="1"/>
    <col min="12326" max="12326" width="1" style="79" customWidth="1"/>
    <col min="12327" max="12327" width="6.7109375" style="79" customWidth="1"/>
    <col min="12328" max="12328" width="1" style="79" customWidth="1"/>
    <col min="12329" max="12329" width="6.7109375" style="79" customWidth="1"/>
    <col min="12330" max="12330" width="1" style="79" customWidth="1"/>
    <col min="12331" max="12331" width="6.7109375" style="79" customWidth="1"/>
    <col min="12332" max="12332" width="1" style="79" customWidth="1"/>
    <col min="12333" max="12334" width="6.7109375" style="79" customWidth="1"/>
    <col min="12335" max="12544" width="11.42578125" style="79"/>
    <col min="12545" max="12545" width="2.7109375" style="79" customWidth="1"/>
    <col min="12546" max="12546" width="2" style="79" customWidth="1"/>
    <col min="12547" max="12547" width="2.5703125" style="79" customWidth="1"/>
    <col min="12548" max="12548" width="2.140625" style="79" customWidth="1"/>
    <col min="12549" max="12549" width="6.42578125" style="79" customWidth="1"/>
    <col min="12550" max="12550" width="1.140625" style="79" customWidth="1"/>
    <col min="12551" max="12551" width="64.5703125" style="79" customWidth="1"/>
    <col min="12552" max="12554" width="5.7109375" style="79" customWidth="1"/>
    <col min="12555" max="12555" width="0.42578125" style="79" customWidth="1"/>
    <col min="12556" max="12558" width="5.7109375" style="79" customWidth="1"/>
    <col min="12559" max="12559" width="0.42578125" style="79" customWidth="1"/>
    <col min="12560" max="12562" width="5.7109375" style="79" customWidth="1"/>
    <col min="12563" max="12563" width="0.42578125" style="79" customWidth="1"/>
    <col min="12564" max="12566" width="5.7109375" style="79" customWidth="1"/>
    <col min="12567" max="12567" width="0.42578125" style="79" customWidth="1"/>
    <col min="12568" max="12570" width="5.7109375" style="79" customWidth="1"/>
    <col min="12571" max="12571" width="2.7109375" style="79" customWidth="1"/>
    <col min="12572" max="12572" width="11.42578125" style="79"/>
    <col min="12573" max="12573" width="4.7109375" style="79" customWidth="1"/>
    <col min="12574" max="12574" width="5" style="79" customWidth="1"/>
    <col min="12575" max="12575" width="4.42578125" style="79" customWidth="1"/>
    <col min="12576" max="12576" width="8.85546875" style="79" customWidth="1"/>
    <col min="12577" max="12577" width="8" style="79" customWidth="1"/>
    <col min="12578" max="12578" width="1" style="79" customWidth="1"/>
    <col min="12579" max="12579" width="8.28515625" style="79" customWidth="1"/>
    <col min="12580" max="12580" width="1" style="79" customWidth="1"/>
    <col min="12581" max="12581" width="6.7109375" style="79" customWidth="1"/>
    <col min="12582" max="12582" width="1" style="79" customWidth="1"/>
    <col min="12583" max="12583" width="6.7109375" style="79" customWidth="1"/>
    <col min="12584" max="12584" width="1" style="79" customWidth="1"/>
    <col min="12585" max="12585" width="6.7109375" style="79" customWidth="1"/>
    <col min="12586" max="12586" width="1" style="79" customWidth="1"/>
    <col min="12587" max="12587" width="6.7109375" style="79" customWidth="1"/>
    <col min="12588" max="12588" width="1" style="79" customWidth="1"/>
    <col min="12589" max="12590" width="6.7109375" style="79" customWidth="1"/>
    <col min="12591" max="12800" width="11.42578125" style="79"/>
    <col min="12801" max="12801" width="2.7109375" style="79" customWidth="1"/>
    <col min="12802" max="12802" width="2" style="79" customWidth="1"/>
    <col min="12803" max="12803" width="2.5703125" style="79" customWidth="1"/>
    <col min="12804" max="12804" width="2.140625" style="79" customWidth="1"/>
    <col min="12805" max="12805" width="6.42578125" style="79" customWidth="1"/>
    <col min="12806" max="12806" width="1.140625" style="79" customWidth="1"/>
    <col min="12807" max="12807" width="64.5703125" style="79" customWidth="1"/>
    <col min="12808" max="12810" width="5.7109375" style="79" customWidth="1"/>
    <col min="12811" max="12811" width="0.42578125" style="79" customWidth="1"/>
    <col min="12812" max="12814" width="5.7109375" style="79" customWidth="1"/>
    <col min="12815" max="12815" width="0.42578125" style="79" customWidth="1"/>
    <col min="12816" max="12818" width="5.7109375" style="79" customWidth="1"/>
    <col min="12819" max="12819" width="0.42578125" style="79" customWidth="1"/>
    <col min="12820" max="12822" width="5.7109375" style="79" customWidth="1"/>
    <col min="12823" max="12823" width="0.42578125" style="79" customWidth="1"/>
    <col min="12824" max="12826" width="5.7109375" style="79" customWidth="1"/>
    <col min="12827" max="12827" width="2.7109375" style="79" customWidth="1"/>
    <col min="12828" max="12828" width="11.42578125" style="79"/>
    <col min="12829" max="12829" width="4.7109375" style="79" customWidth="1"/>
    <col min="12830" max="12830" width="5" style="79" customWidth="1"/>
    <col min="12831" max="12831" width="4.42578125" style="79" customWidth="1"/>
    <col min="12832" max="12832" width="8.85546875" style="79" customWidth="1"/>
    <col min="12833" max="12833" width="8" style="79" customWidth="1"/>
    <col min="12834" max="12834" width="1" style="79" customWidth="1"/>
    <col min="12835" max="12835" width="8.28515625" style="79" customWidth="1"/>
    <col min="12836" max="12836" width="1" style="79" customWidth="1"/>
    <col min="12837" max="12837" width="6.7109375" style="79" customWidth="1"/>
    <col min="12838" max="12838" width="1" style="79" customWidth="1"/>
    <col min="12839" max="12839" width="6.7109375" style="79" customWidth="1"/>
    <col min="12840" max="12840" width="1" style="79" customWidth="1"/>
    <col min="12841" max="12841" width="6.7109375" style="79" customWidth="1"/>
    <col min="12842" max="12842" width="1" style="79" customWidth="1"/>
    <col min="12843" max="12843" width="6.7109375" style="79" customWidth="1"/>
    <col min="12844" max="12844" width="1" style="79" customWidth="1"/>
    <col min="12845" max="12846" width="6.7109375" style="79" customWidth="1"/>
    <col min="12847" max="13056" width="11.42578125" style="79"/>
    <col min="13057" max="13057" width="2.7109375" style="79" customWidth="1"/>
    <col min="13058" max="13058" width="2" style="79" customWidth="1"/>
    <col min="13059" max="13059" width="2.5703125" style="79" customWidth="1"/>
    <col min="13060" max="13060" width="2.140625" style="79" customWidth="1"/>
    <col min="13061" max="13061" width="6.42578125" style="79" customWidth="1"/>
    <col min="13062" max="13062" width="1.140625" style="79" customWidth="1"/>
    <col min="13063" max="13063" width="64.5703125" style="79" customWidth="1"/>
    <col min="13064" max="13066" width="5.7109375" style="79" customWidth="1"/>
    <col min="13067" max="13067" width="0.42578125" style="79" customWidth="1"/>
    <col min="13068" max="13070" width="5.7109375" style="79" customWidth="1"/>
    <col min="13071" max="13071" width="0.42578125" style="79" customWidth="1"/>
    <col min="13072" max="13074" width="5.7109375" style="79" customWidth="1"/>
    <col min="13075" max="13075" width="0.42578125" style="79" customWidth="1"/>
    <col min="13076" max="13078" width="5.7109375" style="79" customWidth="1"/>
    <col min="13079" max="13079" width="0.42578125" style="79" customWidth="1"/>
    <col min="13080" max="13082" width="5.7109375" style="79" customWidth="1"/>
    <col min="13083" max="13083" width="2.7109375" style="79" customWidth="1"/>
    <col min="13084" max="13084" width="11.42578125" style="79"/>
    <col min="13085" max="13085" width="4.7109375" style="79" customWidth="1"/>
    <col min="13086" max="13086" width="5" style="79" customWidth="1"/>
    <col min="13087" max="13087" width="4.42578125" style="79" customWidth="1"/>
    <col min="13088" max="13088" width="8.85546875" style="79" customWidth="1"/>
    <col min="13089" max="13089" width="8" style="79" customWidth="1"/>
    <col min="13090" max="13090" width="1" style="79" customWidth="1"/>
    <col min="13091" max="13091" width="8.28515625" style="79" customWidth="1"/>
    <col min="13092" max="13092" width="1" style="79" customWidth="1"/>
    <col min="13093" max="13093" width="6.7109375" style="79" customWidth="1"/>
    <col min="13094" max="13094" width="1" style="79" customWidth="1"/>
    <col min="13095" max="13095" width="6.7109375" style="79" customWidth="1"/>
    <col min="13096" max="13096" width="1" style="79" customWidth="1"/>
    <col min="13097" max="13097" width="6.7109375" style="79" customWidth="1"/>
    <col min="13098" max="13098" width="1" style="79" customWidth="1"/>
    <col min="13099" max="13099" width="6.7109375" style="79" customWidth="1"/>
    <col min="13100" max="13100" width="1" style="79" customWidth="1"/>
    <col min="13101" max="13102" width="6.7109375" style="79" customWidth="1"/>
    <col min="13103" max="13312" width="11.42578125" style="79"/>
    <col min="13313" max="13313" width="2.7109375" style="79" customWidth="1"/>
    <col min="13314" max="13314" width="2" style="79" customWidth="1"/>
    <col min="13315" max="13315" width="2.5703125" style="79" customWidth="1"/>
    <col min="13316" max="13316" width="2.140625" style="79" customWidth="1"/>
    <col min="13317" max="13317" width="6.42578125" style="79" customWidth="1"/>
    <col min="13318" max="13318" width="1.140625" style="79" customWidth="1"/>
    <col min="13319" max="13319" width="64.5703125" style="79" customWidth="1"/>
    <col min="13320" max="13322" width="5.7109375" style="79" customWidth="1"/>
    <col min="13323" max="13323" width="0.42578125" style="79" customWidth="1"/>
    <col min="13324" max="13326" width="5.7109375" style="79" customWidth="1"/>
    <col min="13327" max="13327" width="0.42578125" style="79" customWidth="1"/>
    <col min="13328" max="13330" width="5.7109375" style="79" customWidth="1"/>
    <col min="13331" max="13331" width="0.42578125" style="79" customWidth="1"/>
    <col min="13332" max="13334" width="5.7109375" style="79" customWidth="1"/>
    <col min="13335" max="13335" width="0.42578125" style="79" customWidth="1"/>
    <col min="13336" max="13338" width="5.7109375" style="79" customWidth="1"/>
    <col min="13339" max="13339" width="2.7109375" style="79" customWidth="1"/>
    <col min="13340" max="13340" width="11.42578125" style="79"/>
    <col min="13341" max="13341" width="4.7109375" style="79" customWidth="1"/>
    <col min="13342" max="13342" width="5" style="79" customWidth="1"/>
    <col min="13343" max="13343" width="4.42578125" style="79" customWidth="1"/>
    <col min="13344" max="13344" width="8.85546875" style="79" customWidth="1"/>
    <col min="13345" max="13345" width="8" style="79" customWidth="1"/>
    <col min="13346" max="13346" width="1" style="79" customWidth="1"/>
    <col min="13347" max="13347" width="8.28515625" style="79" customWidth="1"/>
    <col min="13348" max="13348" width="1" style="79" customWidth="1"/>
    <col min="13349" max="13349" width="6.7109375" style="79" customWidth="1"/>
    <col min="13350" max="13350" width="1" style="79" customWidth="1"/>
    <col min="13351" max="13351" width="6.7109375" style="79" customWidth="1"/>
    <col min="13352" max="13352" width="1" style="79" customWidth="1"/>
    <col min="13353" max="13353" width="6.7109375" style="79" customWidth="1"/>
    <col min="13354" max="13354" width="1" style="79" customWidth="1"/>
    <col min="13355" max="13355" width="6.7109375" style="79" customWidth="1"/>
    <col min="13356" max="13356" width="1" style="79" customWidth="1"/>
    <col min="13357" max="13358" width="6.7109375" style="79" customWidth="1"/>
    <col min="13359" max="13568" width="11.42578125" style="79"/>
    <col min="13569" max="13569" width="2.7109375" style="79" customWidth="1"/>
    <col min="13570" max="13570" width="2" style="79" customWidth="1"/>
    <col min="13571" max="13571" width="2.5703125" style="79" customWidth="1"/>
    <col min="13572" max="13572" width="2.140625" style="79" customWidth="1"/>
    <col min="13573" max="13573" width="6.42578125" style="79" customWidth="1"/>
    <col min="13574" max="13574" width="1.140625" style="79" customWidth="1"/>
    <col min="13575" max="13575" width="64.5703125" style="79" customWidth="1"/>
    <col min="13576" max="13578" width="5.7109375" style="79" customWidth="1"/>
    <col min="13579" max="13579" width="0.42578125" style="79" customWidth="1"/>
    <col min="13580" max="13582" width="5.7109375" style="79" customWidth="1"/>
    <col min="13583" max="13583" width="0.42578125" style="79" customWidth="1"/>
    <col min="13584" max="13586" width="5.7109375" style="79" customWidth="1"/>
    <col min="13587" max="13587" width="0.42578125" style="79" customWidth="1"/>
    <col min="13588" max="13590" width="5.7109375" style="79" customWidth="1"/>
    <col min="13591" max="13591" width="0.42578125" style="79" customWidth="1"/>
    <col min="13592" max="13594" width="5.7109375" style="79" customWidth="1"/>
    <col min="13595" max="13595" width="2.7109375" style="79" customWidth="1"/>
    <col min="13596" max="13596" width="11.42578125" style="79"/>
    <col min="13597" max="13597" width="4.7109375" style="79" customWidth="1"/>
    <col min="13598" max="13598" width="5" style="79" customWidth="1"/>
    <col min="13599" max="13599" width="4.42578125" style="79" customWidth="1"/>
    <col min="13600" max="13600" width="8.85546875" style="79" customWidth="1"/>
    <col min="13601" max="13601" width="8" style="79" customWidth="1"/>
    <col min="13602" max="13602" width="1" style="79" customWidth="1"/>
    <col min="13603" max="13603" width="8.28515625" style="79" customWidth="1"/>
    <col min="13604" max="13604" width="1" style="79" customWidth="1"/>
    <col min="13605" max="13605" width="6.7109375" style="79" customWidth="1"/>
    <col min="13606" max="13606" width="1" style="79" customWidth="1"/>
    <col min="13607" max="13607" width="6.7109375" style="79" customWidth="1"/>
    <col min="13608" max="13608" width="1" style="79" customWidth="1"/>
    <col min="13609" max="13609" width="6.7109375" style="79" customWidth="1"/>
    <col min="13610" max="13610" width="1" style="79" customWidth="1"/>
    <col min="13611" max="13611" width="6.7109375" style="79" customWidth="1"/>
    <col min="13612" max="13612" width="1" style="79" customWidth="1"/>
    <col min="13613" max="13614" width="6.7109375" style="79" customWidth="1"/>
    <col min="13615" max="13824" width="11.42578125" style="79"/>
    <col min="13825" max="13825" width="2.7109375" style="79" customWidth="1"/>
    <col min="13826" max="13826" width="2" style="79" customWidth="1"/>
    <col min="13827" max="13827" width="2.5703125" style="79" customWidth="1"/>
    <col min="13828" max="13828" width="2.140625" style="79" customWidth="1"/>
    <col min="13829" max="13829" width="6.42578125" style="79" customWidth="1"/>
    <col min="13830" max="13830" width="1.140625" style="79" customWidth="1"/>
    <col min="13831" max="13831" width="64.5703125" style="79" customWidth="1"/>
    <col min="13832" max="13834" width="5.7109375" style="79" customWidth="1"/>
    <col min="13835" max="13835" width="0.42578125" style="79" customWidth="1"/>
    <col min="13836" max="13838" width="5.7109375" style="79" customWidth="1"/>
    <col min="13839" max="13839" width="0.42578125" style="79" customWidth="1"/>
    <col min="13840" max="13842" width="5.7109375" style="79" customWidth="1"/>
    <col min="13843" max="13843" width="0.42578125" style="79" customWidth="1"/>
    <col min="13844" max="13846" width="5.7109375" style="79" customWidth="1"/>
    <col min="13847" max="13847" width="0.42578125" style="79" customWidth="1"/>
    <col min="13848" max="13850" width="5.7109375" style="79" customWidth="1"/>
    <col min="13851" max="13851" width="2.7109375" style="79" customWidth="1"/>
    <col min="13852" max="13852" width="11.42578125" style="79"/>
    <col min="13853" max="13853" width="4.7109375" style="79" customWidth="1"/>
    <col min="13854" max="13854" width="5" style="79" customWidth="1"/>
    <col min="13855" max="13855" width="4.42578125" style="79" customWidth="1"/>
    <col min="13856" max="13856" width="8.85546875" style="79" customWidth="1"/>
    <col min="13857" max="13857" width="8" style="79" customWidth="1"/>
    <col min="13858" max="13858" width="1" style="79" customWidth="1"/>
    <col min="13859" max="13859" width="8.28515625" style="79" customWidth="1"/>
    <col min="13860" max="13860" width="1" style="79" customWidth="1"/>
    <col min="13861" max="13861" width="6.7109375" style="79" customWidth="1"/>
    <col min="13862" max="13862" width="1" style="79" customWidth="1"/>
    <col min="13863" max="13863" width="6.7109375" style="79" customWidth="1"/>
    <col min="13864" max="13864" width="1" style="79" customWidth="1"/>
    <col min="13865" max="13865" width="6.7109375" style="79" customWidth="1"/>
    <col min="13866" max="13866" width="1" style="79" customWidth="1"/>
    <col min="13867" max="13867" width="6.7109375" style="79" customWidth="1"/>
    <col min="13868" max="13868" width="1" style="79" customWidth="1"/>
    <col min="13869" max="13870" width="6.7109375" style="79" customWidth="1"/>
    <col min="13871" max="14080" width="11.42578125" style="79"/>
    <col min="14081" max="14081" width="2.7109375" style="79" customWidth="1"/>
    <col min="14082" max="14082" width="2" style="79" customWidth="1"/>
    <col min="14083" max="14083" width="2.5703125" style="79" customWidth="1"/>
    <col min="14084" max="14084" width="2.140625" style="79" customWidth="1"/>
    <col min="14085" max="14085" width="6.42578125" style="79" customWidth="1"/>
    <col min="14086" max="14086" width="1.140625" style="79" customWidth="1"/>
    <col min="14087" max="14087" width="64.5703125" style="79" customWidth="1"/>
    <col min="14088" max="14090" width="5.7109375" style="79" customWidth="1"/>
    <col min="14091" max="14091" width="0.42578125" style="79" customWidth="1"/>
    <col min="14092" max="14094" width="5.7109375" style="79" customWidth="1"/>
    <col min="14095" max="14095" width="0.42578125" style="79" customWidth="1"/>
    <col min="14096" max="14098" width="5.7109375" style="79" customWidth="1"/>
    <col min="14099" max="14099" width="0.42578125" style="79" customWidth="1"/>
    <col min="14100" max="14102" width="5.7109375" style="79" customWidth="1"/>
    <col min="14103" max="14103" width="0.42578125" style="79" customWidth="1"/>
    <col min="14104" max="14106" width="5.7109375" style="79" customWidth="1"/>
    <col min="14107" max="14107" width="2.7109375" style="79" customWidth="1"/>
    <col min="14108" max="14108" width="11.42578125" style="79"/>
    <col min="14109" max="14109" width="4.7109375" style="79" customWidth="1"/>
    <col min="14110" max="14110" width="5" style="79" customWidth="1"/>
    <col min="14111" max="14111" width="4.42578125" style="79" customWidth="1"/>
    <col min="14112" max="14112" width="8.85546875" style="79" customWidth="1"/>
    <col min="14113" max="14113" width="8" style="79" customWidth="1"/>
    <col min="14114" max="14114" width="1" style="79" customWidth="1"/>
    <col min="14115" max="14115" width="8.28515625" style="79" customWidth="1"/>
    <col min="14116" max="14116" width="1" style="79" customWidth="1"/>
    <col min="14117" max="14117" width="6.7109375" style="79" customWidth="1"/>
    <col min="14118" max="14118" width="1" style="79" customWidth="1"/>
    <col min="14119" max="14119" width="6.7109375" style="79" customWidth="1"/>
    <col min="14120" max="14120" width="1" style="79" customWidth="1"/>
    <col min="14121" max="14121" width="6.7109375" style="79" customWidth="1"/>
    <col min="14122" max="14122" width="1" style="79" customWidth="1"/>
    <col min="14123" max="14123" width="6.7109375" style="79" customWidth="1"/>
    <col min="14124" max="14124" width="1" style="79" customWidth="1"/>
    <col min="14125" max="14126" width="6.7109375" style="79" customWidth="1"/>
    <col min="14127" max="14336" width="11.42578125" style="79"/>
    <col min="14337" max="14337" width="2.7109375" style="79" customWidth="1"/>
    <col min="14338" max="14338" width="2" style="79" customWidth="1"/>
    <col min="14339" max="14339" width="2.5703125" style="79" customWidth="1"/>
    <col min="14340" max="14340" width="2.140625" style="79" customWidth="1"/>
    <col min="14341" max="14341" width="6.42578125" style="79" customWidth="1"/>
    <col min="14342" max="14342" width="1.140625" style="79" customWidth="1"/>
    <col min="14343" max="14343" width="64.5703125" style="79" customWidth="1"/>
    <col min="14344" max="14346" width="5.7109375" style="79" customWidth="1"/>
    <col min="14347" max="14347" width="0.42578125" style="79" customWidth="1"/>
    <col min="14348" max="14350" width="5.7109375" style="79" customWidth="1"/>
    <col min="14351" max="14351" width="0.42578125" style="79" customWidth="1"/>
    <col min="14352" max="14354" width="5.7109375" style="79" customWidth="1"/>
    <col min="14355" max="14355" width="0.42578125" style="79" customWidth="1"/>
    <col min="14356" max="14358" width="5.7109375" style="79" customWidth="1"/>
    <col min="14359" max="14359" width="0.42578125" style="79" customWidth="1"/>
    <col min="14360" max="14362" width="5.7109375" style="79" customWidth="1"/>
    <col min="14363" max="14363" width="2.7109375" style="79" customWidth="1"/>
    <col min="14364" max="14364" width="11.42578125" style="79"/>
    <col min="14365" max="14365" width="4.7109375" style="79" customWidth="1"/>
    <col min="14366" max="14366" width="5" style="79" customWidth="1"/>
    <col min="14367" max="14367" width="4.42578125" style="79" customWidth="1"/>
    <col min="14368" max="14368" width="8.85546875" style="79" customWidth="1"/>
    <col min="14369" max="14369" width="8" style="79" customWidth="1"/>
    <col min="14370" max="14370" width="1" style="79" customWidth="1"/>
    <col min="14371" max="14371" width="8.28515625" style="79" customWidth="1"/>
    <col min="14372" max="14372" width="1" style="79" customWidth="1"/>
    <col min="14373" max="14373" width="6.7109375" style="79" customWidth="1"/>
    <col min="14374" max="14374" width="1" style="79" customWidth="1"/>
    <col min="14375" max="14375" width="6.7109375" style="79" customWidth="1"/>
    <col min="14376" max="14376" width="1" style="79" customWidth="1"/>
    <col min="14377" max="14377" width="6.7109375" style="79" customWidth="1"/>
    <col min="14378" max="14378" width="1" style="79" customWidth="1"/>
    <col min="14379" max="14379" width="6.7109375" style="79" customWidth="1"/>
    <col min="14380" max="14380" width="1" style="79" customWidth="1"/>
    <col min="14381" max="14382" width="6.7109375" style="79" customWidth="1"/>
    <col min="14383" max="14592" width="11.42578125" style="79"/>
    <col min="14593" max="14593" width="2.7109375" style="79" customWidth="1"/>
    <col min="14594" max="14594" width="2" style="79" customWidth="1"/>
    <col min="14595" max="14595" width="2.5703125" style="79" customWidth="1"/>
    <col min="14596" max="14596" width="2.140625" style="79" customWidth="1"/>
    <col min="14597" max="14597" width="6.42578125" style="79" customWidth="1"/>
    <col min="14598" max="14598" width="1.140625" style="79" customWidth="1"/>
    <col min="14599" max="14599" width="64.5703125" style="79" customWidth="1"/>
    <col min="14600" max="14602" width="5.7109375" style="79" customWidth="1"/>
    <col min="14603" max="14603" width="0.42578125" style="79" customWidth="1"/>
    <col min="14604" max="14606" width="5.7109375" style="79" customWidth="1"/>
    <col min="14607" max="14607" width="0.42578125" style="79" customWidth="1"/>
    <col min="14608" max="14610" width="5.7109375" style="79" customWidth="1"/>
    <col min="14611" max="14611" width="0.42578125" style="79" customWidth="1"/>
    <col min="14612" max="14614" width="5.7109375" style="79" customWidth="1"/>
    <col min="14615" max="14615" width="0.42578125" style="79" customWidth="1"/>
    <col min="14616" max="14618" width="5.7109375" style="79" customWidth="1"/>
    <col min="14619" max="14619" width="2.7109375" style="79" customWidth="1"/>
    <col min="14620" max="14620" width="11.42578125" style="79"/>
    <col min="14621" max="14621" width="4.7109375" style="79" customWidth="1"/>
    <col min="14622" max="14622" width="5" style="79" customWidth="1"/>
    <col min="14623" max="14623" width="4.42578125" style="79" customWidth="1"/>
    <col min="14624" max="14624" width="8.85546875" style="79" customWidth="1"/>
    <col min="14625" max="14625" width="8" style="79" customWidth="1"/>
    <col min="14626" max="14626" width="1" style="79" customWidth="1"/>
    <col min="14627" max="14627" width="8.28515625" style="79" customWidth="1"/>
    <col min="14628" max="14628" width="1" style="79" customWidth="1"/>
    <col min="14629" max="14629" width="6.7109375" style="79" customWidth="1"/>
    <col min="14630" max="14630" width="1" style="79" customWidth="1"/>
    <col min="14631" max="14631" width="6.7109375" style="79" customWidth="1"/>
    <col min="14632" max="14632" width="1" style="79" customWidth="1"/>
    <col min="14633" max="14633" width="6.7109375" style="79" customWidth="1"/>
    <col min="14634" max="14634" width="1" style="79" customWidth="1"/>
    <col min="14635" max="14635" width="6.7109375" style="79" customWidth="1"/>
    <col min="14636" max="14636" width="1" style="79" customWidth="1"/>
    <col min="14637" max="14638" width="6.7109375" style="79" customWidth="1"/>
    <col min="14639" max="14848" width="11.42578125" style="79"/>
    <col min="14849" max="14849" width="2.7109375" style="79" customWidth="1"/>
    <col min="14850" max="14850" width="2" style="79" customWidth="1"/>
    <col min="14851" max="14851" width="2.5703125" style="79" customWidth="1"/>
    <col min="14852" max="14852" width="2.140625" style="79" customWidth="1"/>
    <col min="14853" max="14853" width="6.42578125" style="79" customWidth="1"/>
    <col min="14854" max="14854" width="1.140625" style="79" customWidth="1"/>
    <col min="14855" max="14855" width="64.5703125" style="79" customWidth="1"/>
    <col min="14856" max="14858" width="5.7109375" style="79" customWidth="1"/>
    <col min="14859" max="14859" width="0.42578125" style="79" customWidth="1"/>
    <col min="14860" max="14862" width="5.7109375" style="79" customWidth="1"/>
    <col min="14863" max="14863" width="0.42578125" style="79" customWidth="1"/>
    <col min="14864" max="14866" width="5.7109375" style="79" customWidth="1"/>
    <col min="14867" max="14867" width="0.42578125" style="79" customWidth="1"/>
    <col min="14868" max="14870" width="5.7109375" style="79" customWidth="1"/>
    <col min="14871" max="14871" width="0.42578125" style="79" customWidth="1"/>
    <col min="14872" max="14874" width="5.7109375" style="79" customWidth="1"/>
    <col min="14875" max="14875" width="2.7109375" style="79" customWidth="1"/>
    <col min="14876" max="14876" width="11.42578125" style="79"/>
    <col min="14877" max="14877" width="4.7109375" style="79" customWidth="1"/>
    <col min="14878" max="14878" width="5" style="79" customWidth="1"/>
    <col min="14879" max="14879" width="4.42578125" style="79" customWidth="1"/>
    <col min="14880" max="14880" width="8.85546875" style="79" customWidth="1"/>
    <col min="14881" max="14881" width="8" style="79" customWidth="1"/>
    <col min="14882" max="14882" width="1" style="79" customWidth="1"/>
    <col min="14883" max="14883" width="8.28515625" style="79" customWidth="1"/>
    <col min="14884" max="14884" width="1" style="79" customWidth="1"/>
    <col min="14885" max="14885" width="6.7109375" style="79" customWidth="1"/>
    <col min="14886" max="14886" width="1" style="79" customWidth="1"/>
    <col min="14887" max="14887" width="6.7109375" style="79" customWidth="1"/>
    <col min="14888" max="14888" width="1" style="79" customWidth="1"/>
    <col min="14889" max="14889" width="6.7109375" style="79" customWidth="1"/>
    <col min="14890" max="14890" width="1" style="79" customWidth="1"/>
    <col min="14891" max="14891" width="6.7109375" style="79" customWidth="1"/>
    <col min="14892" max="14892" width="1" style="79" customWidth="1"/>
    <col min="14893" max="14894" width="6.7109375" style="79" customWidth="1"/>
    <col min="14895" max="15104" width="11.42578125" style="79"/>
    <col min="15105" max="15105" width="2.7109375" style="79" customWidth="1"/>
    <col min="15106" max="15106" width="2" style="79" customWidth="1"/>
    <col min="15107" max="15107" width="2.5703125" style="79" customWidth="1"/>
    <col min="15108" max="15108" width="2.140625" style="79" customWidth="1"/>
    <col min="15109" max="15109" width="6.42578125" style="79" customWidth="1"/>
    <col min="15110" max="15110" width="1.140625" style="79" customWidth="1"/>
    <col min="15111" max="15111" width="64.5703125" style="79" customWidth="1"/>
    <col min="15112" max="15114" width="5.7109375" style="79" customWidth="1"/>
    <col min="15115" max="15115" width="0.42578125" style="79" customWidth="1"/>
    <col min="15116" max="15118" width="5.7109375" style="79" customWidth="1"/>
    <col min="15119" max="15119" width="0.42578125" style="79" customWidth="1"/>
    <col min="15120" max="15122" width="5.7109375" style="79" customWidth="1"/>
    <col min="15123" max="15123" width="0.42578125" style="79" customWidth="1"/>
    <col min="15124" max="15126" width="5.7109375" style="79" customWidth="1"/>
    <col min="15127" max="15127" width="0.42578125" style="79" customWidth="1"/>
    <col min="15128" max="15130" width="5.7109375" style="79" customWidth="1"/>
    <col min="15131" max="15131" width="2.7109375" style="79" customWidth="1"/>
    <col min="15132" max="15132" width="11.42578125" style="79"/>
    <col min="15133" max="15133" width="4.7109375" style="79" customWidth="1"/>
    <col min="15134" max="15134" width="5" style="79" customWidth="1"/>
    <col min="15135" max="15135" width="4.42578125" style="79" customWidth="1"/>
    <col min="15136" max="15136" width="8.85546875" style="79" customWidth="1"/>
    <col min="15137" max="15137" width="8" style="79" customWidth="1"/>
    <col min="15138" max="15138" width="1" style="79" customWidth="1"/>
    <col min="15139" max="15139" width="8.28515625" style="79" customWidth="1"/>
    <col min="15140" max="15140" width="1" style="79" customWidth="1"/>
    <col min="15141" max="15141" width="6.7109375" style="79" customWidth="1"/>
    <col min="15142" max="15142" width="1" style="79" customWidth="1"/>
    <col min="15143" max="15143" width="6.7109375" style="79" customWidth="1"/>
    <col min="15144" max="15144" width="1" style="79" customWidth="1"/>
    <col min="15145" max="15145" width="6.7109375" style="79" customWidth="1"/>
    <col min="15146" max="15146" width="1" style="79" customWidth="1"/>
    <col min="15147" max="15147" width="6.7109375" style="79" customWidth="1"/>
    <col min="15148" max="15148" width="1" style="79" customWidth="1"/>
    <col min="15149" max="15150" width="6.7109375" style="79" customWidth="1"/>
    <col min="15151" max="15360" width="11.42578125" style="79"/>
    <col min="15361" max="15361" width="2.7109375" style="79" customWidth="1"/>
    <col min="15362" max="15362" width="2" style="79" customWidth="1"/>
    <col min="15363" max="15363" width="2.5703125" style="79" customWidth="1"/>
    <col min="15364" max="15364" width="2.140625" style="79" customWidth="1"/>
    <col min="15365" max="15365" width="6.42578125" style="79" customWidth="1"/>
    <col min="15366" max="15366" width="1.140625" style="79" customWidth="1"/>
    <col min="15367" max="15367" width="64.5703125" style="79" customWidth="1"/>
    <col min="15368" max="15370" width="5.7109375" style="79" customWidth="1"/>
    <col min="15371" max="15371" width="0.42578125" style="79" customWidth="1"/>
    <col min="15372" max="15374" width="5.7109375" style="79" customWidth="1"/>
    <col min="15375" max="15375" width="0.42578125" style="79" customWidth="1"/>
    <col min="15376" max="15378" width="5.7109375" style="79" customWidth="1"/>
    <col min="15379" max="15379" width="0.42578125" style="79" customWidth="1"/>
    <col min="15380" max="15382" width="5.7109375" style="79" customWidth="1"/>
    <col min="15383" max="15383" width="0.42578125" style="79" customWidth="1"/>
    <col min="15384" max="15386" width="5.7109375" style="79" customWidth="1"/>
    <col min="15387" max="15387" width="2.7109375" style="79" customWidth="1"/>
    <col min="15388" max="15388" width="11.42578125" style="79"/>
    <col min="15389" max="15389" width="4.7109375" style="79" customWidth="1"/>
    <col min="15390" max="15390" width="5" style="79" customWidth="1"/>
    <col min="15391" max="15391" width="4.42578125" style="79" customWidth="1"/>
    <col min="15392" max="15392" width="8.85546875" style="79" customWidth="1"/>
    <col min="15393" max="15393" width="8" style="79" customWidth="1"/>
    <col min="15394" max="15394" width="1" style="79" customWidth="1"/>
    <col min="15395" max="15395" width="8.28515625" style="79" customWidth="1"/>
    <col min="15396" max="15396" width="1" style="79" customWidth="1"/>
    <col min="15397" max="15397" width="6.7109375" style="79" customWidth="1"/>
    <col min="15398" max="15398" width="1" style="79" customWidth="1"/>
    <col min="15399" max="15399" width="6.7109375" style="79" customWidth="1"/>
    <col min="15400" max="15400" width="1" style="79" customWidth="1"/>
    <col min="15401" max="15401" width="6.7109375" style="79" customWidth="1"/>
    <col min="15402" max="15402" width="1" style="79" customWidth="1"/>
    <col min="15403" max="15403" width="6.7109375" style="79" customWidth="1"/>
    <col min="15404" max="15404" width="1" style="79" customWidth="1"/>
    <col min="15405" max="15406" width="6.7109375" style="79" customWidth="1"/>
    <col min="15407" max="15616" width="11.42578125" style="79"/>
    <col min="15617" max="15617" width="2.7109375" style="79" customWidth="1"/>
    <col min="15618" max="15618" width="2" style="79" customWidth="1"/>
    <col min="15619" max="15619" width="2.5703125" style="79" customWidth="1"/>
    <col min="15620" max="15620" width="2.140625" style="79" customWidth="1"/>
    <col min="15621" max="15621" width="6.42578125" style="79" customWidth="1"/>
    <col min="15622" max="15622" width="1.140625" style="79" customWidth="1"/>
    <col min="15623" max="15623" width="64.5703125" style="79" customWidth="1"/>
    <col min="15624" max="15626" width="5.7109375" style="79" customWidth="1"/>
    <col min="15627" max="15627" width="0.42578125" style="79" customWidth="1"/>
    <col min="15628" max="15630" width="5.7109375" style="79" customWidth="1"/>
    <col min="15631" max="15631" width="0.42578125" style="79" customWidth="1"/>
    <col min="15632" max="15634" width="5.7109375" style="79" customWidth="1"/>
    <col min="15635" max="15635" width="0.42578125" style="79" customWidth="1"/>
    <col min="15636" max="15638" width="5.7109375" style="79" customWidth="1"/>
    <col min="15639" max="15639" width="0.42578125" style="79" customWidth="1"/>
    <col min="15640" max="15642" width="5.7109375" style="79" customWidth="1"/>
    <col min="15643" max="15643" width="2.7109375" style="79" customWidth="1"/>
    <col min="15644" max="15644" width="11.42578125" style="79"/>
    <col min="15645" max="15645" width="4.7109375" style="79" customWidth="1"/>
    <col min="15646" max="15646" width="5" style="79" customWidth="1"/>
    <col min="15647" max="15647" width="4.42578125" style="79" customWidth="1"/>
    <col min="15648" max="15648" width="8.85546875" style="79" customWidth="1"/>
    <col min="15649" max="15649" width="8" style="79" customWidth="1"/>
    <col min="15650" max="15650" width="1" style="79" customWidth="1"/>
    <col min="15651" max="15651" width="8.28515625" style="79" customWidth="1"/>
    <col min="15652" max="15652" width="1" style="79" customWidth="1"/>
    <col min="15653" max="15653" width="6.7109375" style="79" customWidth="1"/>
    <col min="15654" max="15654" width="1" style="79" customWidth="1"/>
    <col min="15655" max="15655" width="6.7109375" style="79" customWidth="1"/>
    <col min="15656" max="15656" width="1" style="79" customWidth="1"/>
    <col min="15657" max="15657" width="6.7109375" style="79" customWidth="1"/>
    <col min="15658" max="15658" width="1" style="79" customWidth="1"/>
    <col min="15659" max="15659" width="6.7109375" style="79" customWidth="1"/>
    <col min="15660" max="15660" width="1" style="79" customWidth="1"/>
    <col min="15661" max="15662" width="6.7109375" style="79" customWidth="1"/>
    <col min="15663" max="15872" width="11.42578125" style="79"/>
    <col min="15873" max="15873" width="2.7109375" style="79" customWidth="1"/>
    <col min="15874" max="15874" width="2" style="79" customWidth="1"/>
    <col min="15875" max="15875" width="2.5703125" style="79" customWidth="1"/>
    <col min="15876" max="15876" width="2.140625" style="79" customWidth="1"/>
    <col min="15877" max="15877" width="6.42578125" style="79" customWidth="1"/>
    <col min="15878" max="15878" width="1.140625" style="79" customWidth="1"/>
    <col min="15879" max="15879" width="64.5703125" style="79" customWidth="1"/>
    <col min="15880" max="15882" width="5.7109375" style="79" customWidth="1"/>
    <col min="15883" max="15883" width="0.42578125" style="79" customWidth="1"/>
    <col min="15884" max="15886" width="5.7109375" style="79" customWidth="1"/>
    <col min="15887" max="15887" width="0.42578125" style="79" customWidth="1"/>
    <col min="15888" max="15890" width="5.7109375" style="79" customWidth="1"/>
    <col min="15891" max="15891" width="0.42578125" style="79" customWidth="1"/>
    <col min="15892" max="15894" width="5.7109375" style="79" customWidth="1"/>
    <col min="15895" max="15895" width="0.42578125" style="79" customWidth="1"/>
    <col min="15896" max="15898" width="5.7109375" style="79" customWidth="1"/>
    <col min="15899" max="15899" width="2.7109375" style="79" customWidth="1"/>
    <col min="15900" max="15900" width="11.42578125" style="79"/>
    <col min="15901" max="15901" width="4.7109375" style="79" customWidth="1"/>
    <col min="15902" max="15902" width="5" style="79" customWidth="1"/>
    <col min="15903" max="15903" width="4.42578125" style="79" customWidth="1"/>
    <col min="15904" max="15904" width="8.85546875" style="79" customWidth="1"/>
    <col min="15905" max="15905" width="8" style="79" customWidth="1"/>
    <col min="15906" max="15906" width="1" style="79" customWidth="1"/>
    <col min="15907" max="15907" width="8.28515625" style="79" customWidth="1"/>
    <col min="15908" max="15908" width="1" style="79" customWidth="1"/>
    <col min="15909" max="15909" width="6.7109375" style="79" customWidth="1"/>
    <col min="15910" max="15910" width="1" style="79" customWidth="1"/>
    <col min="15911" max="15911" width="6.7109375" style="79" customWidth="1"/>
    <col min="15912" max="15912" width="1" style="79" customWidth="1"/>
    <col min="15913" max="15913" width="6.7109375" style="79" customWidth="1"/>
    <col min="15914" max="15914" width="1" style="79" customWidth="1"/>
    <col min="15915" max="15915" width="6.7109375" style="79" customWidth="1"/>
    <col min="15916" max="15916" width="1" style="79" customWidth="1"/>
    <col min="15917" max="15918" width="6.7109375" style="79" customWidth="1"/>
    <col min="15919" max="16128" width="11.42578125" style="79"/>
    <col min="16129" max="16129" width="2.7109375" style="79" customWidth="1"/>
    <col min="16130" max="16130" width="2" style="79" customWidth="1"/>
    <col min="16131" max="16131" width="2.5703125" style="79" customWidth="1"/>
    <col min="16132" max="16132" width="2.140625" style="79" customWidth="1"/>
    <col min="16133" max="16133" width="6.42578125" style="79" customWidth="1"/>
    <col min="16134" max="16134" width="1.140625" style="79" customWidth="1"/>
    <col min="16135" max="16135" width="64.5703125" style="79" customWidth="1"/>
    <col min="16136" max="16138" width="5.7109375" style="79" customWidth="1"/>
    <col min="16139" max="16139" width="0.42578125" style="79" customWidth="1"/>
    <col min="16140" max="16142" width="5.7109375" style="79" customWidth="1"/>
    <col min="16143" max="16143" width="0.42578125" style="79" customWidth="1"/>
    <col min="16144" max="16146" width="5.7109375" style="79" customWidth="1"/>
    <col min="16147" max="16147" width="0.42578125" style="79" customWidth="1"/>
    <col min="16148" max="16150" width="5.7109375" style="79" customWidth="1"/>
    <col min="16151" max="16151" width="0.42578125" style="79" customWidth="1"/>
    <col min="16152" max="16154" width="5.7109375" style="79" customWidth="1"/>
    <col min="16155" max="16155" width="2.7109375" style="79" customWidth="1"/>
    <col min="16156" max="16156" width="11.42578125" style="79"/>
    <col min="16157" max="16157" width="4.7109375" style="79" customWidth="1"/>
    <col min="16158" max="16158" width="5" style="79" customWidth="1"/>
    <col min="16159" max="16159" width="4.42578125" style="79" customWidth="1"/>
    <col min="16160" max="16160" width="8.85546875" style="79" customWidth="1"/>
    <col min="16161" max="16161" width="8" style="79" customWidth="1"/>
    <col min="16162" max="16162" width="1" style="79" customWidth="1"/>
    <col min="16163" max="16163" width="8.28515625" style="79" customWidth="1"/>
    <col min="16164" max="16164" width="1" style="79" customWidth="1"/>
    <col min="16165" max="16165" width="6.7109375" style="79" customWidth="1"/>
    <col min="16166" max="16166" width="1" style="79" customWidth="1"/>
    <col min="16167" max="16167" width="6.7109375" style="79" customWidth="1"/>
    <col min="16168" max="16168" width="1" style="79" customWidth="1"/>
    <col min="16169" max="16169" width="6.7109375" style="79" customWidth="1"/>
    <col min="16170" max="16170" width="1" style="79" customWidth="1"/>
    <col min="16171" max="16171" width="6.7109375" style="79" customWidth="1"/>
    <col min="16172" max="16172" width="1" style="79" customWidth="1"/>
    <col min="16173" max="16174" width="6.7109375" style="79" customWidth="1"/>
    <col min="16175" max="16384" width="11.42578125" style="79"/>
  </cols>
  <sheetData>
    <row r="1" spans="1:47" ht="12.75" customHeight="1">
      <c r="A1" s="605"/>
      <c r="B1" s="605"/>
      <c r="C1" s="605"/>
      <c r="D1" s="605"/>
      <c r="E1" s="2293" t="s">
        <v>266</v>
      </c>
      <c r="F1" s="2293"/>
      <c r="G1" s="2293"/>
      <c r="H1" s="2293"/>
      <c r="I1" s="2293"/>
      <c r="J1" s="2293"/>
      <c r="K1" s="2293"/>
      <c r="L1" s="2293"/>
      <c r="M1" s="2293"/>
      <c r="N1" s="2293"/>
      <c r="O1" s="2293"/>
      <c r="P1" s="2293"/>
      <c r="Q1" s="2293"/>
      <c r="R1" s="2293"/>
      <c r="S1" s="2293"/>
      <c r="T1" s="2293"/>
      <c r="U1" s="2293"/>
      <c r="V1" s="2293"/>
      <c r="W1" s="2293"/>
      <c r="X1" s="2293"/>
      <c r="Y1" s="2293"/>
      <c r="Z1" s="2293"/>
      <c r="AA1" s="78"/>
      <c r="AB1" s="83"/>
      <c r="AC1" s="83"/>
      <c r="AD1" s="2281"/>
      <c r="AE1" s="2281"/>
      <c r="AF1" s="2281"/>
      <c r="AG1" s="2281"/>
      <c r="AH1" s="2281"/>
      <c r="AI1" s="2281"/>
      <c r="AJ1" s="2281"/>
      <c r="AK1" s="2281"/>
      <c r="AL1" s="2281"/>
      <c r="AM1" s="2281"/>
      <c r="AN1" s="2281"/>
      <c r="AO1" s="2281"/>
      <c r="AP1" s="2281"/>
      <c r="AQ1" s="2281"/>
      <c r="AR1" s="2281"/>
    </row>
    <row r="2" spans="1:47" s="83" customFormat="1" ht="11.25" customHeight="1">
      <c r="A2" s="606"/>
      <c r="B2" s="606"/>
      <c r="C2" s="606"/>
      <c r="D2" s="606"/>
      <c r="E2" s="2281" t="s">
        <v>1</v>
      </c>
      <c r="F2" s="2281"/>
      <c r="G2" s="2281"/>
      <c r="H2" s="2281"/>
      <c r="I2" s="2281"/>
      <c r="J2" s="2281"/>
      <c r="K2" s="2281"/>
      <c r="L2" s="2281"/>
      <c r="M2" s="2281"/>
      <c r="N2" s="2281"/>
      <c r="O2" s="2281"/>
      <c r="P2" s="2281"/>
      <c r="Q2" s="2281"/>
      <c r="R2" s="2281"/>
      <c r="S2" s="2281"/>
      <c r="T2" s="2281"/>
      <c r="U2" s="2281"/>
      <c r="V2" s="2281"/>
      <c r="W2" s="2281"/>
      <c r="X2" s="2281"/>
      <c r="Y2" s="2281"/>
      <c r="Z2" s="2281"/>
      <c r="AA2" s="278"/>
      <c r="AB2" s="86"/>
      <c r="AC2" s="86"/>
      <c r="AD2" s="87"/>
      <c r="AT2" s="88"/>
      <c r="AU2" s="88"/>
    </row>
    <row r="3" spans="1:47" s="83" customFormat="1" ht="3" customHeight="1">
      <c r="A3" s="605"/>
      <c r="B3" s="605"/>
      <c r="C3" s="605"/>
      <c r="D3" s="605"/>
      <c r="E3" s="313"/>
      <c r="F3" s="314"/>
      <c r="G3" s="314"/>
      <c r="H3" s="314"/>
      <c r="I3" s="314"/>
      <c r="J3" s="314"/>
      <c r="K3" s="314"/>
      <c r="L3" s="314"/>
      <c r="M3" s="314"/>
      <c r="N3" s="314"/>
      <c r="O3" s="314"/>
      <c r="P3" s="92"/>
      <c r="Q3" s="92"/>
      <c r="R3" s="92"/>
      <c r="S3" s="607"/>
      <c r="T3" s="96"/>
      <c r="U3" s="608"/>
      <c r="V3" s="608"/>
      <c r="W3" s="609"/>
      <c r="X3" s="609"/>
      <c r="Y3" s="609"/>
      <c r="Z3" s="609"/>
      <c r="AA3" s="278"/>
      <c r="AD3" s="92"/>
    </row>
    <row r="4" spans="1:47" ht="15" customHeight="1">
      <c r="A4" s="605"/>
      <c r="B4" s="605"/>
      <c r="C4" s="605"/>
      <c r="D4" s="605"/>
      <c r="E4" s="2263" t="s">
        <v>122</v>
      </c>
      <c r="F4" s="2219" t="s">
        <v>184</v>
      </c>
      <c r="G4" s="2219"/>
      <c r="H4" s="2318" t="s">
        <v>185</v>
      </c>
      <c r="I4" s="2318"/>
      <c r="J4" s="2318"/>
      <c r="K4" s="134"/>
      <c r="L4" s="2269" t="s">
        <v>267</v>
      </c>
      <c r="M4" s="2269"/>
      <c r="N4" s="2269"/>
      <c r="O4" s="134"/>
      <c r="P4" s="2269" t="s">
        <v>186</v>
      </c>
      <c r="Q4" s="2269"/>
      <c r="R4" s="2269"/>
      <c r="S4" s="611"/>
      <c r="T4" s="2254" t="s">
        <v>268</v>
      </c>
      <c r="U4" s="2254"/>
      <c r="V4" s="2254"/>
      <c r="W4" s="612"/>
      <c r="X4" s="2254" t="s">
        <v>269</v>
      </c>
      <c r="Y4" s="2254"/>
      <c r="Z4" s="2319"/>
      <c r="AA4" s="78"/>
      <c r="AB4" s="96"/>
    </row>
    <row r="5" spans="1:47" ht="15" customHeight="1">
      <c r="A5" s="605"/>
      <c r="B5" s="605"/>
      <c r="C5" s="605"/>
      <c r="D5" s="605"/>
      <c r="E5" s="2218"/>
      <c r="F5" s="2221"/>
      <c r="G5" s="2221"/>
      <c r="H5" s="97" t="s">
        <v>18</v>
      </c>
      <c r="I5" s="97" t="s">
        <v>19</v>
      </c>
      <c r="J5" s="97" t="s">
        <v>8</v>
      </c>
      <c r="K5" s="9"/>
      <c r="L5" s="97" t="s">
        <v>18</v>
      </c>
      <c r="M5" s="97" t="s">
        <v>19</v>
      </c>
      <c r="N5" s="97" t="s">
        <v>8</v>
      </c>
      <c r="O5" s="9"/>
      <c r="P5" s="97" t="s">
        <v>18</v>
      </c>
      <c r="Q5" s="97" t="s">
        <v>19</v>
      </c>
      <c r="R5" s="97" t="s">
        <v>8</v>
      </c>
      <c r="S5" s="613"/>
      <c r="T5" s="97" t="s">
        <v>18</v>
      </c>
      <c r="U5" s="97" t="s">
        <v>19</v>
      </c>
      <c r="V5" s="97" t="s">
        <v>8</v>
      </c>
      <c r="W5" s="97"/>
      <c r="X5" s="97" t="s">
        <v>18</v>
      </c>
      <c r="Y5" s="97" t="s">
        <v>19</v>
      </c>
      <c r="Z5" s="614" t="s">
        <v>8</v>
      </c>
      <c r="AA5" s="78"/>
      <c r="AB5" s="83"/>
    </row>
    <row r="6" spans="1:47">
      <c r="A6" s="605" t="s">
        <v>9</v>
      </c>
      <c r="B6" s="605" t="s">
        <v>10</v>
      </c>
      <c r="C6" s="605" t="s">
        <v>11</v>
      </c>
      <c r="D6" s="605"/>
      <c r="E6" s="2211">
        <v>1401</v>
      </c>
      <c r="F6" s="318" t="s">
        <v>20</v>
      </c>
      <c r="G6" s="492"/>
      <c r="H6" s="615">
        <f>H7+H10+H14+H18+H27+H31+H33</f>
        <v>161</v>
      </c>
      <c r="I6" s="615">
        <f>I7+I10+I14+I18+I27+I31+I33</f>
        <v>65</v>
      </c>
      <c r="J6" s="616">
        <f t="shared" ref="J6:J69" si="0">SUM(H6:I6)</f>
        <v>226</v>
      </c>
      <c r="K6" s="617"/>
      <c r="L6" s="618">
        <f>SUM(L7+L10+L14+L18+L27+L31+L33)</f>
        <v>155</v>
      </c>
      <c r="M6" s="618">
        <f>SUM(M7+M10+M14+M18+M27+M31+M33)</f>
        <v>64</v>
      </c>
      <c r="N6" s="618">
        <f t="shared" ref="N6:N11" si="1">SUM(L6:M6)</f>
        <v>219</v>
      </c>
      <c r="O6" s="617"/>
      <c r="P6" s="619">
        <f>SUM(P7+P10+P14+P18+P27+P31+P33)</f>
        <v>143</v>
      </c>
      <c r="Q6" s="619">
        <f>SUM(Q7+Q10+Q14+Q18+Q27+Q31+Q33)</f>
        <v>61</v>
      </c>
      <c r="R6" s="619">
        <f t="shared" ref="R6:R32" si="2">SUM(P6:Q6)</f>
        <v>204</v>
      </c>
      <c r="S6" s="619">
        <f>SUM(S7+S10+S14+S18+S27+S31)</f>
        <v>0</v>
      </c>
      <c r="T6" s="616">
        <f>SUM(T7+T10+T14+T18+T27+T31+T33)</f>
        <v>79</v>
      </c>
      <c r="U6" s="616">
        <f>SUM(U7+U10+U14+U18+U27+U31+U33)</f>
        <v>47</v>
      </c>
      <c r="V6" s="616">
        <f>SUM(T6:U6)</f>
        <v>126</v>
      </c>
      <c r="W6" s="620"/>
      <c r="X6" s="621">
        <f>X7+X10+X14+X18+X27+X31+X33</f>
        <v>0</v>
      </c>
      <c r="Y6" s="621">
        <f>Y7+Y10+Y14+Y18+Y27+Y31+Y33</f>
        <v>0</v>
      </c>
      <c r="Z6" s="622">
        <f t="shared" ref="Z6:Z24" si="3">SUM(X6:Y6)</f>
        <v>0</v>
      </c>
      <c r="AA6" s="78"/>
      <c r="AB6" s="78"/>
      <c r="AD6" s="83"/>
    </row>
    <row r="7" spans="1:47" ht="11.25" customHeight="1">
      <c r="A7" s="605"/>
      <c r="B7" s="605"/>
      <c r="C7" s="605"/>
      <c r="D7" s="605"/>
      <c r="E7" s="2212"/>
      <c r="F7" s="623" t="s">
        <v>21</v>
      </c>
      <c r="G7" s="624"/>
      <c r="H7" s="625">
        <f>H8+H9</f>
        <v>91</v>
      </c>
      <c r="I7" s="625">
        <f>I8+I9</f>
        <v>50</v>
      </c>
      <c r="J7" s="626">
        <f t="shared" si="0"/>
        <v>141</v>
      </c>
      <c r="K7" s="627"/>
      <c r="L7" s="625">
        <f>SUM(L8:L9)</f>
        <v>88</v>
      </c>
      <c r="M7" s="625">
        <f>SUM(M8:M9)</f>
        <v>49</v>
      </c>
      <c r="N7" s="625">
        <f t="shared" si="1"/>
        <v>137</v>
      </c>
      <c r="O7" s="627"/>
      <c r="P7" s="625">
        <f>SUM(P8:P9)</f>
        <v>88</v>
      </c>
      <c r="Q7" s="625">
        <f>SUM(Q8:Q9)</f>
        <v>49</v>
      </c>
      <c r="R7" s="625">
        <f t="shared" si="2"/>
        <v>137</v>
      </c>
      <c r="S7" s="625">
        <f>SUM(S8:S9)</f>
        <v>0</v>
      </c>
      <c r="T7" s="628">
        <f>SUM(T8:T9)</f>
        <v>79</v>
      </c>
      <c r="U7" s="628">
        <f>SUM(U8:U9)</f>
        <v>47</v>
      </c>
      <c r="V7" s="629">
        <f>SUM(S7:U7)</f>
        <v>126</v>
      </c>
      <c r="W7" s="626"/>
      <c r="X7" s="626">
        <f>X8+X9</f>
        <v>0</v>
      </c>
      <c r="Y7" s="626">
        <f>Y8+Y9</f>
        <v>0</v>
      </c>
      <c r="Z7" s="630">
        <f t="shared" si="3"/>
        <v>0</v>
      </c>
      <c r="AA7" s="78"/>
      <c r="AB7" s="78"/>
    </row>
    <row r="8" spans="1:47" ht="11.25" customHeight="1">
      <c r="A8" s="605">
        <v>1</v>
      </c>
      <c r="B8" s="605">
        <v>1</v>
      </c>
      <c r="C8" s="605">
        <v>11</v>
      </c>
      <c r="D8" s="605"/>
      <c r="E8" s="2316"/>
      <c r="F8" s="631"/>
      <c r="G8" s="89" t="s">
        <v>193</v>
      </c>
      <c r="H8" s="632">
        <v>81</v>
      </c>
      <c r="I8" s="632">
        <v>48</v>
      </c>
      <c r="J8" s="632">
        <f t="shared" si="0"/>
        <v>129</v>
      </c>
      <c r="K8" s="632"/>
      <c r="L8" s="632">
        <v>79</v>
      </c>
      <c r="M8" s="632">
        <v>47</v>
      </c>
      <c r="N8" s="632">
        <f t="shared" si="1"/>
        <v>126</v>
      </c>
      <c r="O8" s="632"/>
      <c r="P8" s="632">
        <v>79</v>
      </c>
      <c r="Q8" s="632">
        <v>47</v>
      </c>
      <c r="R8" s="632">
        <f t="shared" si="2"/>
        <v>126</v>
      </c>
      <c r="S8" s="632"/>
      <c r="T8" s="633">
        <v>79</v>
      </c>
      <c r="U8" s="633">
        <v>47</v>
      </c>
      <c r="V8" s="634">
        <f>SUM(S8:U8)</f>
        <v>126</v>
      </c>
      <c r="W8" s="632"/>
      <c r="X8" s="632">
        <v>0</v>
      </c>
      <c r="Y8" s="632">
        <v>0</v>
      </c>
      <c r="Z8" s="635">
        <f t="shared" si="3"/>
        <v>0</v>
      </c>
      <c r="AA8" s="78"/>
      <c r="AB8" s="78"/>
    </row>
    <row r="9" spans="1:47" ht="11.25" customHeight="1">
      <c r="A9" s="605">
        <v>1</v>
      </c>
      <c r="B9" s="605">
        <v>1</v>
      </c>
      <c r="C9" s="605">
        <v>7</v>
      </c>
      <c r="D9" s="605"/>
      <c r="E9" s="2212"/>
      <c r="F9" s="631"/>
      <c r="G9" s="89" t="s">
        <v>194</v>
      </c>
      <c r="H9" s="632">
        <v>10</v>
      </c>
      <c r="I9" s="632">
        <v>2</v>
      </c>
      <c r="J9" s="632">
        <f t="shared" si="0"/>
        <v>12</v>
      </c>
      <c r="K9" s="632"/>
      <c r="L9" s="632">
        <v>9</v>
      </c>
      <c r="M9" s="632">
        <v>2</v>
      </c>
      <c r="N9" s="632">
        <f t="shared" si="1"/>
        <v>11</v>
      </c>
      <c r="O9" s="632"/>
      <c r="P9" s="632">
        <v>9</v>
      </c>
      <c r="Q9" s="632">
        <v>2</v>
      </c>
      <c r="R9" s="632">
        <f t="shared" si="2"/>
        <v>11</v>
      </c>
      <c r="S9" s="632"/>
      <c r="T9" s="633">
        <v>0</v>
      </c>
      <c r="U9" s="633">
        <v>0</v>
      </c>
      <c r="V9" s="634">
        <f>SUM(S9:U9)</f>
        <v>0</v>
      </c>
      <c r="W9" s="632"/>
      <c r="X9" s="632">
        <v>0</v>
      </c>
      <c r="Y9" s="632">
        <v>0</v>
      </c>
      <c r="Z9" s="635">
        <f t="shared" si="3"/>
        <v>0</v>
      </c>
      <c r="AA9" s="78"/>
      <c r="AB9" s="78"/>
    </row>
    <row r="10" spans="1:47" ht="11.25" customHeight="1">
      <c r="A10" s="605"/>
      <c r="B10" s="605"/>
      <c r="C10" s="605"/>
      <c r="D10" s="605"/>
      <c r="E10" s="2212"/>
      <c r="F10" s="636" t="s">
        <v>22</v>
      </c>
      <c r="G10" s="36"/>
      <c r="H10" s="626">
        <f>SUM(H11:H13)</f>
        <v>31</v>
      </c>
      <c r="I10" s="626">
        <f>SUM(I11:I13)</f>
        <v>5</v>
      </c>
      <c r="J10" s="626">
        <f t="shared" si="0"/>
        <v>36</v>
      </c>
      <c r="K10" s="626"/>
      <c r="L10" s="626">
        <f>SUM(L11:L13)</f>
        <v>31</v>
      </c>
      <c r="M10" s="626">
        <f>SUM(M11:M13)</f>
        <v>5</v>
      </c>
      <c r="N10" s="626">
        <f t="shared" si="1"/>
        <v>36</v>
      </c>
      <c r="O10" s="626"/>
      <c r="P10" s="626">
        <f>SUM(P11:P13)</f>
        <v>28</v>
      </c>
      <c r="Q10" s="626">
        <f>SUM(Q11:Q13)</f>
        <v>5</v>
      </c>
      <c r="R10" s="626">
        <f t="shared" si="2"/>
        <v>33</v>
      </c>
      <c r="S10" s="626">
        <f>SUM(S11:S13)</f>
        <v>0</v>
      </c>
      <c r="T10" s="628">
        <f>SUM(T11:T13)</f>
        <v>0</v>
      </c>
      <c r="U10" s="628">
        <f>SUM(U11:U13)</f>
        <v>0</v>
      </c>
      <c r="V10" s="629">
        <f>SUM(S10:U10)</f>
        <v>0</v>
      </c>
      <c r="W10" s="626"/>
      <c r="X10" s="626">
        <f>SUM(X11:X13)</f>
        <v>0</v>
      </c>
      <c r="Y10" s="626">
        <f>SUM(Y11:Y13)</f>
        <v>0</v>
      </c>
      <c r="Z10" s="637">
        <f t="shared" si="3"/>
        <v>0</v>
      </c>
      <c r="AA10" s="78"/>
      <c r="AB10" s="78"/>
    </row>
    <row r="11" spans="1:47" ht="11.25" customHeight="1">
      <c r="A11" s="605">
        <v>1</v>
      </c>
      <c r="B11" s="605">
        <v>1</v>
      </c>
      <c r="C11" s="605">
        <v>5</v>
      </c>
      <c r="D11" s="605"/>
      <c r="E11" s="2212"/>
      <c r="F11" s="631"/>
      <c r="G11" s="89" t="s">
        <v>195</v>
      </c>
      <c r="H11" s="632">
        <v>28</v>
      </c>
      <c r="I11" s="632">
        <v>5</v>
      </c>
      <c r="J11" s="632">
        <f t="shared" si="0"/>
        <v>33</v>
      </c>
      <c r="K11" s="632"/>
      <c r="L11" s="632">
        <v>28</v>
      </c>
      <c r="M11" s="632">
        <v>5</v>
      </c>
      <c r="N11" s="632">
        <f t="shared" si="1"/>
        <v>33</v>
      </c>
      <c r="O11" s="632"/>
      <c r="P11" s="632">
        <v>28</v>
      </c>
      <c r="Q11" s="632">
        <v>5</v>
      </c>
      <c r="R11" s="632">
        <f t="shared" si="2"/>
        <v>33</v>
      </c>
      <c r="S11" s="632"/>
      <c r="T11" s="633">
        <v>0</v>
      </c>
      <c r="U11" s="633">
        <v>0</v>
      </c>
      <c r="V11" s="634">
        <f>SUM(S11:U11)</f>
        <v>0</v>
      </c>
      <c r="W11" s="632"/>
      <c r="X11" s="633">
        <v>0</v>
      </c>
      <c r="Y11" s="633">
        <v>0</v>
      </c>
      <c r="Z11" s="635">
        <f t="shared" si="3"/>
        <v>0</v>
      </c>
      <c r="AA11" s="78"/>
      <c r="AB11" s="78"/>
    </row>
    <row r="12" spans="1:47" ht="11.25" customHeight="1">
      <c r="A12" s="605">
        <v>1</v>
      </c>
      <c r="B12" s="605">
        <v>1</v>
      </c>
      <c r="C12" s="605">
        <v>5</v>
      </c>
      <c r="D12" s="605"/>
      <c r="E12" s="2212"/>
      <c r="F12" s="631"/>
      <c r="G12" s="89" t="s">
        <v>196</v>
      </c>
      <c r="H12" s="632">
        <v>0</v>
      </c>
      <c r="I12" s="632">
        <v>0</v>
      </c>
      <c r="J12" s="632">
        <f t="shared" si="0"/>
        <v>0</v>
      </c>
      <c r="K12" s="632"/>
      <c r="L12" s="632">
        <v>0</v>
      </c>
      <c r="M12" s="632">
        <v>0</v>
      </c>
      <c r="N12" s="632">
        <f t="shared" ref="N12:N36" si="4">SUM(L12:M12)</f>
        <v>0</v>
      </c>
      <c r="O12" s="632"/>
      <c r="P12" s="632">
        <v>0</v>
      </c>
      <c r="Q12" s="632">
        <v>0</v>
      </c>
      <c r="R12" s="632">
        <f t="shared" si="2"/>
        <v>0</v>
      </c>
      <c r="S12" s="632"/>
      <c r="T12" s="633">
        <v>0</v>
      </c>
      <c r="U12" s="633">
        <v>0</v>
      </c>
      <c r="V12" s="634">
        <f t="shared" ref="V12:V32" si="5">SUM(S12:U12)</f>
        <v>0</v>
      </c>
      <c r="W12" s="632"/>
      <c r="X12" s="633">
        <v>0</v>
      </c>
      <c r="Y12" s="633">
        <v>0</v>
      </c>
      <c r="Z12" s="635">
        <f t="shared" si="3"/>
        <v>0</v>
      </c>
      <c r="AA12" s="78"/>
      <c r="AB12" s="78"/>
    </row>
    <row r="13" spans="1:47" ht="11.25" customHeight="1">
      <c r="A13" s="605">
        <v>1</v>
      </c>
      <c r="B13" s="605">
        <v>1</v>
      </c>
      <c r="C13" s="605">
        <v>5</v>
      </c>
      <c r="D13" s="605"/>
      <c r="E13" s="2212"/>
      <c r="F13" s="631"/>
      <c r="G13" s="89" t="s">
        <v>197</v>
      </c>
      <c r="H13" s="632">
        <v>3</v>
      </c>
      <c r="I13" s="632">
        <v>0</v>
      </c>
      <c r="J13" s="632">
        <f t="shared" si="0"/>
        <v>3</v>
      </c>
      <c r="K13" s="632"/>
      <c r="L13" s="632">
        <v>3</v>
      </c>
      <c r="M13" s="632">
        <v>0</v>
      </c>
      <c r="N13" s="632">
        <f t="shared" si="4"/>
        <v>3</v>
      </c>
      <c r="O13" s="632"/>
      <c r="P13" s="632">
        <v>0</v>
      </c>
      <c r="Q13" s="632">
        <v>0</v>
      </c>
      <c r="R13" s="632">
        <f t="shared" si="2"/>
        <v>0</v>
      </c>
      <c r="S13" s="632"/>
      <c r="T13" s="633">
        <v>0</v>
      </c>
      <c r="U13" s="633">
        <v>0</v>
      </c>
      <c r="V13" s="634">
        <f t="shared" si="5"/>
        <v>0</v>
      </c>
      <c r="W13" s="632"/>
      <c r="X13" s="633">
        <v>0</v>
      </c>
      <c r="Y13" s="633">
        <v>0</v>
      </c>
      <c r="Z13" s="635">
        <f t="shared" si="3"/>
        <v>0</v>
      </c>
      <c r="AA13" s="78"/>
      <c r="AB13" s="78"/>
    </row>
    <row r="14" spans="1:47" ht="11.25" customHeight="1">
      <c r="A14" s="605"/>
      <c r="B14" s="605"/>
      <c r="C14" s="605"/>
      <c r="D14" s="605"/>
      <c r="E14" s="2212"/>
      <c r="F14" s="636" t="s">
        <v>23</v>
      </c>
      <c r="G14" s="36"/>
      <c r="H14" s="626">
        <f>SUM(H15:H17)</f>
        <v>22</v>
      </c>
      <c r="I14" s="626">
        <f>SUM(I15:I17)</f>
        <v>1</v>
      </c>
      <c r="J14" s="626">
        <f t="shared" si="0"/>
        <v>23</v>
      </c>
      <c r="K14" s="626"/>
      <c r="L14" s="626">
        <f>SUM(L15:L17)</f>
        <v>20</v>
      </c>
      <c r="M14" s="626">
        <f>SUM(M15:M17)</f>
        <v>1</v>
      </c>
      <c r="N14" s="626">
        <f t="shared" si="4"/>
        <v>21</v>
      </c>
      <c r="O14" s="626"/>
      <c r="P14" s="626">
        <f>SUM(P15:P17)</f>
        <v>12</v>
      </c>
      <c r="Q14" s="626">
        <f>SUM(Q15:Q17)</f>
        <v>1</v>
      </c>
      <c r="R14" s="626">
        <f t="shared" si="2"/>
        <v>13</v>
      </c>
      <c r="S14" s="626"/>
      <c r="T14" s="628">
        <f>SUM(T15:T17)</f>
        <v>0</v>
      </c>
      <c r="U14" s="628">
        <f>SUM(U15:U17)</f>
        <v>0</v>
      </c>
      <c r="V14" s="629">
        <f t="shared" si="5"/>
        <v>0</v>
      </c>
      <c r="W14" s="626"/>
      <c r="X14" s="626">
        <f>SUM(X15:X17)</f>
        <v>0</v>
      </c>
      <c r="Y14" s="626">
        <f>SUM(Y15:Y17)</f>
        <v>0</v>
      </c>
      <c r="Z14" s="637">
        <f t="shared" si="3"/>
        <v>0</v>
      </c>
      <c r="AA14" s="78"/>
      <c r="AB14" s="78"/>
    </row>
    <row r="15" spans="1:47" ht="11.25" customHeight="1">
      <c r="A15" s="605">
        <v>1</v>
      </c>
      <c r="B15" s="605">
        <v>1</v>
      </c>
      <c r="C15" s="605">
        <v>12</v>
      </c>
      <c r="D15" s="605"/>
      <c r="E15" s="2212"/>
      <c r="F15" s="638"/>
      <c r="G15" s="89" t="s">
        <v>195</v>
      </c>
      <c r="H15" s="632">
        <v>14</v>
      </c>
      <c r="I15" s="632">
        <v>1</v>
      </c>
      <c r="J15" s="632">
        <f t="shared" si="0"/>
        <v>15</v>
      </c>
      <c r="K15" s="632"/>
      <c r="L15" s="632">
        <v>12</v>
      </c>
      <c r="M15" s="632">
        <v>1</v>
      </c>
      <c r="N15" s="632">
        <f t="shared" si="4"/>
        <v>13</v>
      </c>
      <c r="O15" s="632"/>
      <c r="P15" s="632">
        <v>12</v>
      </c>
      <c r="Q15" s="632">
        <v>1</v>
      </c>
      <c r="R15" s="632">
        <f t="shared" si="2"/>
        <v>13</v>
      </c>
      <c r="S15" s="632"/>
      <c r="T15" s="633">
        <v>0</v>
      </c>
      <c r="U15" s="633">
        <v>0</v>
      </c>
      <c r="V15" s="634">
        <f t="shared" si="5"/>
        <v>0</v>
      </c>
      <c r="W15" s="632"/>
      <c r="X15" s="633">
        <v>0</v>
      </c>
      <c r="Y15" s="633">
        <v>0</v>
      </c>
      <c r="Z15" s="635">
        <f t="shared" si="3"/>
        <v>0</v>
      </c>
      <c r="AA15" s="78"/>
      <c r="AB15" s="78"/>
    </row>
    <row r="16" spans="1:47" ht="11.25" customHeight="1">
      <c r="A16" s="605">
        <v>1</v>
      </c>
      <c r="B16" s="605">
        <v>1</v>
      </c>
      <c r="C16" s="605">
        <v>12</v>
      </c>
      <c r="D16" s="605"/>
      <c r="E16" s="2212"/>
      <c r="F16" s="638"/>
      <c r="G16" s="89" t="s">
        <v>198</v>
      </c>
      <c r="H16" s="632">
        <v>7</v>
      </c>
      <c r="I16" s="632">
        <v>0</v>
      </c>
      <c r="J16" s="632">
        <f t="shared" si="0"/>
        <v>7</v>
      </c>
      <c r="K16" s="632"/>
      <c r="L16" s="632">
        <v>7</v>
      </c>
      <c r="M16" s="632">
        <v>0</v>
      </c>
      <c r="N16" s="632">
        <f t="shared" si="4"/>
        <v>7</v>
      </c>
      <c r="O16" s="632"/>
      <c r="P16" s="632">
        <v>0</v>
      </c>
      <c r="Q16" s="632">
        <v>0</v>
      </c>
      <c r="R16" s="632">
        <f t="shared" si="2"/>
        <v>0</v>
      </c>
      <c r="S16" s="632"/>
      <c r="T16" s="633">
        <v>0</v>
      </c>
      <c r="U16" s="633">
        <v>0</v>
      </c>
      <c r="V16" s="634">
        <f t="shared" si="5"/>
        <v>0</v>
      </c>
      <c r="W16" s="632"/>
      <c r="X16" s="633">
        <v>0</v>
      </c>
      <c r="Y16" s="633">
        <v>0</v>
      </c>
      <c r="Z16" s="635">
        <f t="shared" si="3"/>
        <v>0</v>
      </c>
      <c r="AA16" s="78"/>
      <c r="AB16" s="78"/>
    </row>
    <row r="17" spans="1:36" ht="11.25" customHeight="1">
      <c r="A17" s="605">
        <v>1</v>
      </c>
      <c r="B17" s="605">
        <v>1</v>
      </c>
      <c r="C17" s="605">
        <v>12</v>
      </c>
      <c r="D17" s="605"/>
      <c r="E17" s="2212"/>
      <c r="F17" s="638"/>
      <c r="G17" s="89" t="s">
        <v>270</v>
      </c>
      <c r="H17" s="632">
        <v>1</v>
      </c>
      <c r="I17" s="632">
        <v>0</v>
      </c>
      <c r="J17" s="632">
        <f t="shared" si="0"/>
        <v>1</v>
      </c>
      <c r="K17" s="632"/>
      <c r="L17" s="632">
        <v>1</v>
      </c>
      <c r="M17" s="632">
        <v>0</v>
      </c>
      <c r="N17" s="632">
        <f t="shared" si="4"/>
        <v>1</v>
      </c>
      <c r="O17" s="632"/>
      <c r="P17" s="632">
        <v>0</v>
      </c>
      <c r="Q17" s="632">
        <v>0</v>
      </c>
      <c r="R17" s="632">
        <f t="shared" si="2"/>
        <v>0</v>
      </c>
      <c r="S17" s="632"/>
      <c r="T17" s="633">
        <v>0</v>
      </c>
      <c r="U17" s="633">
        <v>0</v>
      </c>
      <c r="V17" s="634">
        <f t="shared" si="5"/>
        <v>0</v>
      </c>
      <c r="W17" s="632"/>
      <c r="X17" s="633">
        <v>0</v>
      </c>
      <c r="Y17" s="633">
        <v>0</v>
      </c>
      <c r="Z17" s="635">
        <f t="shared" si="3"/>
        <v>0</v>
      </c>
      <c r="AA17" s="78"/>
      <c r="AB17" s="78"/>
    </row>
    <row r="18" spans="1:36" ht="11.25" customHeight="1">
      <c r="A18" s="605"/>
      <c r="B18" s="605"/>
      <c r="C18" s="605"/>
      <c r="D18" s="605"/>
      <c r="E18" s="2212"/>
      <c r="F18" s="639" t="s">
        <v>24</v>
      </c>
      <c r="G18" s="36"/>
      <c r="H18" s="626">
        <f>SUM(H19:H26)</f>
        <v>6</v>
      </c>
      <c r="I18" s="626">
        <f>SUM(I19:I26)</f>
        <v>4</v>
      </c>
      <c r="J18" s="626">
        <f t="shared" si="0"/>
        <v>10</v>
      </c>
      <c r="K18" s="626"/>
      <c r="L18" s="626">
        <f>SUM(L19:L26)</f>
        <v>6</v>
      </c>
      <c r="M18" s="626">
        <f>SUM(M19:M26)</f>
        <v>4</v>
      </c>
      <c r="N18" s="626">
        <f t="shared" si="4"/>
        <v>10</v>
      </c>
      <c r="O18" s="626"/>
      <c r="P18" s="626">
        <f>SUM(P19:P26)</f>
        <v>6</v>
      </c>
      <c r="Q18" s="626">
        <f>SUM(Q19:Q26)</f>
        <v>4</v>
      </c>
      <c r="R18" s="626">
        <f t="shared" si="2"/>
        <v>10</v>
      </c>
      <c r="S18" s="626"/>
      <c r="T18" s="628">
        <f>SUM(T19:T26)</f>
        <v>0</v>
      </c>
      <c r="U18" s="628">
        <f>SUM(U19:U26)</f>
        <v>0</v>
      </c>
      <c r="V18" s="629">
        <f t="shared" si="5"/>
        <v>0</v>
      </c>
      <c r="W18" s="626"/>
      <c r="X18" s="626">
        <f>SUM(X19:X26)</f>
        <v>0</v>
      </c>
      <c r="Y18" s="626">
        <f>SUM(Y19:Y26)</f>
        <v>0</v>
      </c>
      <c r="Z18" s="637">
        <f t="shared" si="3"/>
        <v>0</v>
      </c>
      <c r="AA18" s="78"/>
      <c r="AB18" s="78"/>
    </row>
    <row r="19" spans="1:36" ht="11.25" customHeight="1">
      <c r="A19" s="605">
        <v>1</v>
      </c>
      <c r="B19" s="605">
        <v>1</v>
      </c>
      <c r="C19" s="605">
        <v>2</v>
      </c>
      <c r="D19" s="605"/>
      <c r="E19" s="2212"/>
      <c r="F19" s="638"/>
      <c r="G19" s="89" t="s">
        <v>195</v>
      </c>
      <c r="H19" s="632">
        <v>0</v>
      </c>
      <c r="I19" s="632">
        <v>0</v>
      </c>
      <c r="J19" s="632">
        <f t="shared" si="0"/>
        <v>0</v>
      </c>
      <c r="K19" s="632"/>
      <c r="L19" s="632">
        <v>0</v>
      </c>
      <c r="M19" s="632">
        <v>0</v>
      </c>
      <c r="N19" s="632">
        <f t="shared" si="4"/>
        <v>0</v>
      </c>
      <c r="O19" s="632"/>
      <c r="P19" s="632">
        <v>0</v>
      </c>
      <c r="Q19" s="632">
        <v>0</v>
      </c>
      <c r="R19" s="632">
        <f t="shared" si="2"/>
        <v>0</v>
      </c>
      <c r="S19" s="632"/>
      <c r="T19" s="633">
        <v>0</v>
      </c>
      <c r="U19" s="633">
        <v>0</v>
      </c>
      <c r="V19" s="634">
        <f t="shared" si="5"/>
        <v>0</v>
      </c>
      <c r="W19" s="632"/>
      <c r="X19" s="632">
        <v>0</v>
      </c>
      <c r="Y19" s="632">
        <v>0</v>
      </c>
      <c r="Z19" s="635">
        <f t="shared" si="3"/>
        <v>0</v>
      </c>
      <c r="AA19" s="78"/>
      <c r="AB19" s="78"/>
    </row>
    <row r="20" spans="1:36" ht="11.25" customHeight="1">
      <c r="A20" s="605">
        <v>1</v>
      </c>
      <c r="B20" s="605">
        <v>1</v>
      </c>
      <c r="C20" s="605">
        <v>2</v>
      </c>
      <c r="D20" s="605"/>
      <c r="E20" s="2212"/>
      <c r="F20" s="638"/>
      <c r="G20" s="89" t="s">
        <v>200</v>
      </c>
      <c r="H20" s="632">
        <v>0</v>
      </c>
      <c r="I20" s="632">
        <v>0</v>
      </c>
      <c r="J20" s="632">
        <f t="shared" si="0"/>
        <v>0</v>
      </c>
      <c r="K20" s="632"/>
      <c r="L20" s="632">
        <v>0</v>
      </c>
      <c r="M20" s="632">
        <v>0</v>
      </c>
      <c r="N20" s="632">
        <f t="shared" si="4"/>
        <v>0</v>
      </c>
      <c r="O20" s="632"/>
      <c r="P20" s="632">
        <v>0</v>
      </c>
      <c r="Q20" s="632">
        <v>0</v>
      </c>
      <c r="R20" s="632">
        <f t="shared" si="2"/>
        <v>0</v>
      </c>
      <c r="S20" s="632"/>
      <c r="T20" s="632">
        <v>0</v>
      </c>
      <c r="U20" s="632">
        <v>0</v>
      </c>
      <c r="V20" s="634">
        <f t="shared" si="5"/>
        <v>0</v>
      </c>
      <c r="W20" s="632"/>
      <c r="X20" s="632">
        <v>0</v>
      </c>
      <c r="Y20" s="632">
        <v>0</v>
      </c>
      <c r="Z20" s="635">
        <f t="shared" si="3"/>
        <v>0</v>
      </c>
      <c r="AA20" s="78"/>
      <c r="AB20" s="78"/>
    </row>
    <row r="21" spans="1:36" ht="11.25" customHeight="1">
      <c r="A21" s="605">
        <v>1</v>
      </c>
      <c r="B21" s="605">
        <v>1</v>
      </c>
      <c r="C21" s="605">
        <v>2</v>
      </c>
      <c r="D21" s="605"/>
      <c r="E21" s="2212"/>
      <c r="F21" s="631"/>
      <c r="G21" s="89" t="s">
        <v>201</v>
      </c>
      <c r="H21" s="632">
        <v>0</v>
      </c>
      <c r="I21" s="632">
        <v>0</v>
      </c>
      <c r="J21" s="632">
        <f t="shared" si="0"/>
        <v>0</v>
      </c>
      <c r="K21" s="632"/>
      <c r="L21" s="632">
        <v>0</v>
      </c>
      <c r="M21" s="632">
        <v>0</v>
      </c>
      <c r="N21" s="632">
        <f t="shared" si="4"/>
        <v>0</v>
      </c>
      <c r="O21" s="632"/>
      <c r="P21" s="632">
        <v>0</v>
      </c>
      <c r="Q21" s="632">
        <v>0</v>
      </c>
      <c r="R21" s="632">
        <f t="shared" si="2"/>
        <v>0</v>
      </c>
      <c r="S21" s="632"/>
      <c r="T21" s="632">
        <v>0</v>
      </c>
      <c r="U21" s="632">
        <v>0</v>
      </c>
      <c r="V21" s="634">
        <f t="shared" si="5"/>
        <v>0</v>
      </c>
      <c r="W21" s="632"/>
      <c r="X21" s="632">
        <v>0</v>
      </c>
      <c r="Y21" s="632">
        <v>0</v>
      </c>
      <c r="Z21" s="635">
        <f t="shared" si="3"/>
        <v>0</v>
      </c>
      <c r="AA21" s="78"/>
      <c r="AB21" s="78"/>
    </row>
    <row r="22" spans="1:36" ht="11.25" customHeight="1">
      <c r="A22" s="605">
        <v>1</v>
      </c>
      <c r="B22" s="605">
        <v>1</v>
      </c>
      <c r="C22" s="605">
        <v>2</v>
      </c>
      <c r="D22" s="605"/>
      <c r="E22" s="2212"/>
      <c r="F22" s="638"/>
      <c r="G22" s="89" t="s">
        <v>202</v>
      </c>
      <c r="H22" s="632">
        <v>0</v>
      </c>
      <c r="I22" s="632">
        <v>0</v>
      </c>
      <c r="J22" s="632">
        <f t="shared" si="0"/>
        <v>0</v>
      </c>
      <c r="K22" s="632"/>
      <c r="L22" s="632">
        <v>0</v>
      </c>
      <c r="M22" s="632">
        <v>0</v>
      </c>
      <c r="N22" s="632">
        <f t="shared" si="4"/>
        <v>0</v>
      </c>
      <c r="O22" s="632"/>
      <c r="P22" s="632">
        <v>0</v>
      </c>
      <c r="Q22" s="632">
        <v>0</v>
      </c>
      <c r="R22" s="632">
        <f t="shared" si="2"/>
        <v>0</v>
      </c>
      <c r="S22" s="632"/>
      <c r="T22" s="632">
        <v>0</v>
      </c>
      <c r="U22" s="632">
        <v>0</v>
      </c>
      <c r="V22" s="634">
        <f t="shared" si="5"/>
        <v>0</v>
      </c>
      <c r="W22" s="632"/>
      <c r="X22" s="632">
        <v>0</v>
      </c>
      <c r="Y22" s="632">
        <v>0</v>
      </c>
      <c r="Z22" s="635">
        <f t="shared" si="3"/>
        <v>0</v>
      </c>
      <c r="AA22" s="78"/>
      <c r="AB22" s="78"/>
    </row>
    <row r="23" spans="1:36" ht="11.25" customHeight="1">
      <c r="A23" s="605">
        <v>1</v>
      </c>
      <c r="B23" s="605">
        <v>1</v>
      </c>
      <c r="C23" s="605">
        <v>2</v>
      </c>
      <c r="D23" s="605"/>
      <c r="E23" s="2212"/>
      <c r="F23" s="631"/>
      <c r="G23" s="89" t="s">
        <v>203</v>
      </c>
      <c r="H23" s="632">
        <v>0</v>
      </c>
      <c r="I23" s="632">
        <v>0</v>
      </c>
      <c r="J23" s="632">
        <f t="shared" si="0"/>
        <v>0</v>
      </c>
      <c r="K23" s="632"/>
      <c r="L23" s="632">
        <v>0</v>
      </c>
      <c r="M23" s="632">
        <v>0</v>
      </c>
      <c r="N23" s="632">
        <f t="shared" si="4"/>
        <v>0</v>
      </c>
      <c r="O23" s="632"/>
      <c r="P23" s="632">
        <v>0</v>
      </c>
      <c r="Q23" s="632">
        <v>0</v>
      </c>
      <c r="R23" s="632">
        <f t="shared" si="2"/>
        <v>0</v>
      </c>
      <c r="S23" s="632"/>
      <c r="T23" s="632">
        <v>0</v>
      </c>
      <c r="U23" s="632">
        <v>0</v>
      </c>
      <c r="V23" s="634">
        <f t="shared" si="5"/>
        <v>0</v>
      </c>
      <c r="W23" s="632"/>
      <c r="X23" s="632">
        <v>0</v>
      </c>
      <c r="Y23" s="632">
        <v>0</v>
      </c>
      <c r="Z23" s="635">
        <f t="shared" si="3"/>
        <v>0</v>
      </c>
      <c r="AA23" s="78"/>
      <c r="AB23" s="78"/>
    </row>
    <row r="24" spans="1:36" ht="11.25" customHeight="1">
      <c r="A24" s="605">
        <v>1</v>
      </c>
      <c r="B24" s="605">
        <v>1</v>
      </c>
      <c r="C24" s="605">
        <v>2</v>
      </c>
      <c r="D24" s="605"/>
      <c r="E24" s="2212"/>
      <c r="F24" s="631"/>
      <c r="G24" s="89" t="s">
        <v>197</v>
      </c>
      <c r="H24" s="632">
        <v>0</v>
      </c>
      <c r="I24" s="632">
        <v>0</v>
      </c>
      <c r="J24" s="632">
        <f t="shared" si="0"/>
        <v>0</v>
      </c>
      <c r="K24" s="632"/>
      <c r="L24" s="632">
        <v>0</v>
      </c>
      <c r="M24" s="632">
        <v>0</v>
      </c>
      <c r="N24" s="632">
        <f t="shared" si="4"/>
        <v>0</v>
      </c>
      <c r="O24" s="632"/>
      <c r="P24" s="632">
        <v>0</v>
      </c>
      <c r="Q24" s="632">
        <v>0</v>
      </c>
      <c r="R24" s="632">
        <f t="shared" si="2"/>
        <v>0</v>
      </c>
      <c r="S24" s="632"/>
      <c r="T24" s="632">
        <v>0</v>
      </c>
      <c r="U24" s="632">
        <v>0</v>
      </c>
      <c r="V24" s="634">
        <f t="shared" si="5"/>
        <v>0</v>
      </c>
      <c r="W24" s="632"/>
      <c r="X24" s="632">
        <v>0</v>
      </c>
      <c r="Y24" s="632">
        <v>0</v>
      </c>
      <c r="Z24" s="635">
        <f t="shared" si="3"/>
        <v>0</v>
      </c>
      <c r="AA24" s="78"/>
      <c r="AB24" s="78"/>
    </row>
    <row r="25" spans="1:36" ht="11.25" customHeight="1">
      <c r="A25" s="605">
        <v>1</v>
      </c>
      <c r="B25" s="605">
        <v>1</v>
      </c>
      <c r="C25" s="605">
        <v>2</v>
      </c>
      <c r="D25" s="605"/>
      <c r="E25" s="2212"/>
      <c r="F25" s="631"/>
      <c r="G25" s="89" t="s">
        <v>204</v>
      </c>
      <c r="H25" s="632">
        <v>0</v>
      </c>
      <c r="I25" s="632">
        <v>0</v>
      </c>
      <c r="J25" s="632">
        <f t="shared" si="0"/>
        <v>0</v>
      </c>
      <c r="K25" s="632"/>
      <c r="L25" s="632">
        <v>0</v>
      </c>
      <c r="M25" s="632">
        <v>0</v>
      </c>
      <c r="N25" s="632">
        <f t="shared" si="4"/>
        <v>0</v>
      </c>
      <c r="O25" s="632"/>
      <c r="P25" s="632">
        <v>0</v>
      </c>
      <c r="Q25" s="632">
        <v>0</v>
      </c>
      <c r="R25" s="632">
        <f t="shared" si="2"/>
        <v>0</v>
      </c>
      <c r="S25" s="632"/>
      <c r="T25" s="632">
        <v>0</v>
      </c>
      <c r="U25" s="632">
        <v>0</v>
      </c>
      <c r="V25" s="634">
        <f t="shared" si="5"/>
        <v>0</v>
      </c>
      <c r="W25" s="632"/>
      <c r="X25" s="632">
        <v>0</v>
      </c>
      <c r="Y25" s="632">
        <v>0</v>
      </c>
      <c r="Z25" s="635">
        <f>SUM(X25:Y25)</f>
        <v>0</v>
      </c>
      <c r="AA25" s="78"/>
      <c r="AB25" s="78"/>
    </row>
    <row r="26" spans="1:36" ht="11.25" customHeight="1">
      <c r="A26" s="605">
        <v>1</v>
      </c>
      <c r="B26" s="605">
        <v>1</v>
      </c>
      <c r="C26" s="605">
        <v>2</v>
      </c>
      <c r="D26" s="605"/>
      <c r="E26" s="2212"/>
      <c r="F26" s="631"/>
      <c r="G26" s="89" t="s">
        <v>205</v>
      </c>
      <c r="H26" s="632">
        <v>6</v>
      </c>
      <c r="I26" s="632">
        <v>4</v>
      </c>
      <c r="J26" s="632">
        <f t="shared" si="0"/>
        <v>10</v>
      </c>
      <c r="K26" s="632"/>
      <c r="L26" s="632">
        <v>6</v>
      </c>
      <c r="M26" s="632">
        <v>4</v>
      </c>
      <c r="N26" s="632">
        <f t="shared" si="4"/>
        <v>10</v>
      </c>
      <c r="O26" s="632"/>
      <c r="P26" s="632">
        <v>6</v>
      </c>
      <c r="Q26" s="632">
        <v>4</v>
      </c>
      <c r="R26" s="632">
        <f t="shared" si="2"/>
        <v>10</v>
      </c>
      <c r="S26" s="632"/>
      <c r="T26" s="633">
        <v>0</v>
      </c>
      <c r="U26" s="633">
        <v>0</v>
      </c>
      <c r="V26" s="634">
        <f t="shared" si="5"/>
        <v>0</v>
      </c>
      <c r="W26" s="632"/>
      <c r="X26" s="632">
        <v>0</v>
      </c>
      <c r="Y26" s="632">
        <v>0</v>
      </c>
      <c r="Z26" s="635">
        <f>SUM(X26:Y26)</f>
        <v>0</v>
      </c>
      <c r="AA26" s="78"/>
      <c r="AB26" s="78"/>
    </row>
    <row r="27" spans="1:36" ht="11.25" customHeight="1">
      <c r="A27" s="605"/>
      <c r="B27" s="605"/>
      <c r="C27" s="605"/>
      <c r="D27" s="605"/>
      <c r="E27" s="2212"/>
      <c r="F27" s="639" t="s">
        <v>25</v>
      </c>
      <c r="G27" s="89"/>
      <c r="H27" s="626">
        <f>SUM(H28:H30)</f>
        <v>0</v>
      </c>
      <c r="I27" s="626">
        <f>SUM(I28:I30)</f>
        <v>0</v>
      </c>
      <c r="J27" s="626">
        <f t="shared" si="0"/>
        <v>0</v>
      </c>
      <c r="K27" s="632"/>
      <c r="L27" s="626">
        <f>SUM(L28:L30)</f>
        <v>0</v>
      </c>
      <c r="M27" s="626">
        <f>SUM(M28:M30)</f>
        <v>0</v>
      </c>
      <c r="N27" s="626">
        <f t="shared" si="4"/>
        <v>0</v>
      </c>
      <c r="O27" s="632"/>
      <c r="P27" s="626">
        <f>SUM(P28:P30)</f>
        <v>0</v>
      </c>
      <c r="Q27" s="626">
        <f>SUM(Q28:Q30)</f>
        <v>0</v>
      </c>
      <c r="R27" s="626">
        <f t="shared" si="2"/>
        <v>0</v>
      </c>
      <c r="S27" s="626">
        <f>SUM(S28:S30)</f>
        <v>0</v>
      </c>
      <c r="T27" s="628">
        <f>SUM(T28:T30)</f>
        <v>0</v>
      </c>
      <c r="U27" s="628">
        <f>SUM(U28:U30)</f>
        <v>0</v>
      </c>
      <c r="V27" s="629">
        <f t="shared" si="5"/>
        <v>0</v>
      </c>
      <c r="W27" s="626"/>
      <c r="X27" s="626">
        <f>SUM(X28:X30)</f>
        <v>0</v>
      </c>
      <c r="Y27" s="626">
        <f>SUM(Y28:Y30)</f>
        <v>0</v>
      </c>
      <c r="Z27" s="637">
        <f t="shared" ref="Z27:Z72" si="6">SUM(X27:Y27)</f>
        <v>0</v>
      </c>
      <c r="AA27" s="78"/>
      <c r="AB27" s="78"/>
    </row>
    <row r="28" spans="1:36" ht="11.25" customHeight="1">
      <c r="A28" s="605">
        <v>1</v>
      </c>
      <c r="B28" s="605">
        <v>1</v>
      </c>
      <c r="C28" s="605">
        <v>4</v>
      </c>
      <c r="D28" s="605"/>
      <c r="E28" s="2212"/>
      <c r="F28" s="631"/>
      <c r="G28" s="89" t="s">
        <v>195</v>
      </c>
      <c r="H28" s="632">
        <v>0</v>
      </c>
      <c r="I28" s="632">
        <v>0</v>
      </c>
      <c r="J28" s="632">
        <f t="shared" si="0"/>
        <v>0</v>
      </c>
      <c r="K28" s="632"/>
      <c r="L28" s="632">
        <v>0</v>
      </c>
      <c r="M28" s="632">
        <v>0</v>
      </c>
      <c r="N28" s="632">
        <f t="shared" si="4"/>
        <v>0</v>
      </c>
      <c r="O28" s="632"/>
      <c r="P28" s="632">
        <v>0</v>
      </c>
      <c r="Q28" s="632">
        <v>0</v>
      </c>
      <c r="R28" s="632">
        <f t="shared" si="2"/>
        <v>0</v>
      </c>
      <c r="S28" s="632"/>
      <c r="T28" s="632">
        <v>0</v>
      </c>
      <c r="U28" s="632">
        <v>0</v>
      </c>
      <c r="V28" s="634">
        <f t="shared" si="5"/>
        <v>0</v>
      </c>
      <c r="W28" s="632"/>
      <c r="X28" s="632">
        <v>0</v>
      </c>
      <c r="Y28" s="632">
        <v>0</v>
      </c>
      <c r="Z28" s="635">
        <f t="shared" si="6"/>
        <v>0</v>
      </c>
      <c r="AA28" s="78"/>
      <c r="AB28" s="78"/>
    </row>
    <row r="29" spans="1:36" ht="11.25" customHeight="1">
      <c r="A29" s="605">
        <v>1</v>
      </c>
      <c r="B29" s="605">
        <v>1</v>
      </c>
      <c r="C29" s="605">
        <v>4</v>
      </c>
      <c r="D29" s="605"/>
      <c r="E29" s="2212"/>
      <c r="F29" s="631"/>
      <c r="G29" s="89" t="s">
        <v>200</v>
      </c>
      <c r="H29" s="632">
        <v>0</v>
      </c>
      <c r="I29" s="632">
        <v>0</v>
      </c>
      <c r="J29" s="632">
        <f>SUM(H29:I29)</f>
        <v>0</v>
      </c>
      <c r="K29" s="632"/>
      <c r="L29" s="632">
        <v>0</v>
      </c>
      <c r="M29" s="632">
        <v>0</v>
      </c>
      <c r="N29" s="632">
        <f t="shared" si="4"/>
        <v>0</v>
      </c>
      <c r="O29" s="632"/>
      <c r="P29" s="632">
        <v>0</v>
      </c>
      <c r="Q29" s="632">
        <v>0</v>
      </c>
      <c r="R29" s="632">
        <f>SUM(P29:Q29)</f>
        <v>0</v>
      </c>
      <c r="S29" s="632"/>
      <c r="T29" s="632">
        <v>0</v>
      </c>
      <c r="U29" s="632">
        <v>0</v>
      </c>
      <c r="V29" s="634">
        <f t="shared" si="5"/>
        <v>0</v>
      </c>
      <c r="W29" s="632"/>
      <c r="X29" s="632">
        <v>0</v>
      </c>
      <c r="Y29" s="632">
        <v>0</v>
      </c>
      <c r="Z29" s="635">
        <f>SUM(X29:Y29)</f>
        <v>0</v>
      </c>
      <c r="AA29" s="78"/>
      <c r="AB29" s="78"/>
    </row>
    <row r="30" spans="1:36" ht="11.25" customHeight="1">
      <c r="A30" s="605">
        <v>1</v>
      </c>
      <c r="B30" s="605">
        <v>1</v>
      </c>
      <c r="C30" s="605">
        <v>4</v>
      </c>
      <c r="D30" s="605"/>
      <c r="E30" s="2212"/>
      <c r="F30" s="631"/>
      <c r="G30" s="89" t="s">
        <v>193</v>
      </c>
      <c r="H30" s="632">
        <v>0</v>
      </c>
      <c r="I30" s="632">
        <v>0</v>
      </c>
      <c r="J30" s="632">
        <f t="shared" si="0"/>
        <v>0</v>
      </c>
      <c r="K30" s="632"/>
      <c r="L30" s="632">
        <v>0</v>
      </c>
      <c r="M30" s="632">
        <v>0</v>
      </c>
      <c r="N30" s="632">
        <f t="shared" si="4"/>
        <v>0</v>
      </c>
      <c r="O30" s="632"/>
      <c r="P30" s="632">
        <v>0</v>
      </c>
      <c r="Q30" s="632">
        <v>0</v>
      </c>
      <c r="R30" s="632">
        <f t="shared" si="2"/>
        <v>0</v>
      </c>
      <c r="S30" s="632"/>
      <c r="T30" s="632">
        <v>0</v>
      </c>
      <c r="U30" s="632">
        <v>0</v>
      </c>
      <c r="V30" s="634">
        <f t="shared" si="5"/>
        <v>0</v>
      </c>
      <c r="W30" s="632"/>
      <c r="X30" s="632">
        <v>0</v>
      </c>
      <c r="Y30" s="632">
        <v>0</v>
      </c>
      <c r="Z30" s="635">
        <f t="shared" si="6"/>
        <v>0</v>
      </c>
      <c r="AA30" s="78"/>
      <c r="AB30" s="78"/>
    </row>
    <row r="31" spans="1:36" ht="11.25" customHeight="1">
      <c r="A31" s="605"/>
      <c r="B31" s="605"/>
      <c r="C31" s="605"/>
      <c r="D31" s="605"/>
      <c r="E31" s="2212"/>
      <c r="F31" s="640" t="s">
        <v>26</v>
      </c>
      <c r="G31" s="89"/>
      <c r="H31" s="626">
        <f>H32</f>
        <v>2</v>
      </c>
      <c r="I31" s="626">
        <f>I32</f>
        <v>3</v>
      </c>
      <c r="J31" s="626">
        <f t="shared" si="0"/>
        <v>5</v>
      </c>
      <c r="K31" s="632"/>
      <c r="L31" s="626">
        <f>SUM(L32)</f>
        <v>1</v>
      </c>
      <c r="M31" s="626">
        <f>SUM(M32)</f>
        <v>3</v>
      </c>
      <c r="N31" s="626">
        <f t="shared" si="4"/>
        <v>4</v>
      </c>
      <c r="O31" s="632"/>
      <c r="P31" s="626">
        <f>SUM(P32)</f>
        <v>0</v>
      </c>
      <c r="Q31" s="626">
        <f>SUM(Q32)</f>
        <v>0</v>
      </c>
      <c r="R31" s="626">
        <f t="shared" si="2"/>
        <v>0</v>
      </c>
      <c r="S31" s="626">
        <f>SUM(S32)</f>
        <v>0</v>
      </c>
      <c r="T31" s="628">
        <f>SUM(T32)</f>
        <v>0</v>
      </c>
      <c r="U31" s="628">
        <f>SUM(U32)</f>
        <v>0</v>
      </c>
      <c r="V31" s="629">
        <f t="shared" si="5"/>
        <v>0</v>
      </c>
      <c r="W31" s="626"/>
      <c r="X31" s="626">
        <f>X32</f>
        <v>0</v>
      </c>
      <c r="Y31" s="626">
        <f>Y32</f>
        <v>0</v>
      </c>
      <c r="Z31" s="637">
        <f t="shared" si="6"/>
        <v>0</v>
      </c>
      <c r="AA31" s="78"/>
      <c r="AB31" s="78"/>
    </row>
    <row r="32" spans="1:36" ht="11.25" customHeight="1">
      <c r="A32" s="605">
        <v>1</v>
      </c>
      <c r="B32" s="605">
        <v>1</v>
      </c>
      <c r="C32" s="605">
        <v>1</v>
      </c>
      <c r="D32" s="605"/>
      <c r="E32" s="2212"/>
      <c r="F32" s="638"/>
      <c r="G32" s="89" t="s">
        <v>206</v>
      </c>
      <c r="H32" s="632">
        <v>2</v>
      </c>
      <c r="I32" s="632">
        <v>3</v>
      </c>
      <c r="J32" s="632">
        <f t="shared" si="0"/>
        <v>5</v>
      </c>
      <c r="K32" s="632"/>
      <c r="L32" s="632">
        <v>1</v>
      </c>
      <c r="M32" s="632">
        <v>3</v>
      </c>
      <c r="N32" s="632">
        <f t="shared" si="4"/>
        <v>4</v>
      </c>
      <c r="O32" s="632"/>
      <c r="P32" s="641">
        <v>0</v>
      </c>
      <c r="Q32" s="632">
        <v>0</v>
      </c>
      <c r="R32" s="632">
        <f t="shared" si="2"/>
        <v>0</v>
      </c>
      <c r="S32" s="632"/>
      <c r="T32" s="633">
        <v>0</v>
      </c>
      <c r="U32" s="633">
        <v>0</v>
      </c>
      <c r="V32" s="634">
        <f t="shared" si="5"/>
        <v>0</v>
      </c>
      <c r="W32" s="632"/>
      <c r="X32" s="632">
        <v>0</v>
      </c>
      <c r="Y32" s="632">
        <v>0</v>
      </c>
      <c r="Z32" s="635">
        <f t="shared" si="6"/>
        <v>0</v>
      </c>
      <c r="AA32" s="78"/>
      <c r="AB32" s="78"/>
      <c r="AE32" s="2301"/>
      <c r="AF32" s="2301"/>
      <c r="AG32" s="2301"/>
      <c r="AH32" s="2301"/>
      <c r="AI32" s="2301"/>
      <c r="AJ32" s="2301"/>
    </row>
    <row r="33" spans="1:36" ht="11.25" customHeight="1">
      <c r="A33" s="605"/>
      <c r="B33" s="605"/>
      <c r="C33" s="605"/>
      <c r="D33" s="605"/>
      <c r="E33" s="17"/>
      <c r="F33" s="640" t="s">
        <v>27</v>
      </c>
      <c r="G33" s="89"/>
      <c r="H33" s="626">
        <f>SUM(H34)</f>
        <v>9</v>
      </c>
      <c r="I33" s="626">
        <f>SUM(I34)</f>
        <v>2</v>
      </c>
      <c r="J33" s="626">
        <f t="shared" si="0"/>
        <v>11</v>
      </c>
      <c r="K33" s="626"/>
      <c r="L33" s="626">
        <f>SUM(L34)</f>
        <v>9</v>
      </c>
      <c r="M33" s="626">
        <f>SUM(M34)</f>
        <v>2</v>
      </c>
      <c r="N33" s="626">
        <f t="shared" si="4"/>
        <v>11</v>
      </c>
      <c r="O33" s="626"/>
      <c r="P33" s="626">
        <f>SUM(P34)</f>
        <v>9</v>
      </c>
      <c r="Q33" s="626">
        <f>SUM(Q34)</f>
        <v>2</v>
      </c>
      <c r="R33" s="626">
        <f>SUM(P33:Q33)</f>
        <v>11</v>
      </c>
      <c r="S33" s="626"/>
      <c r="T33" s="628">
        <f>SUM(T34)</f>
        <v>0</v>
      </c>
      <c r="U33" s="628">
        <f>SUM(U34)</f>
        <v>0</v>
      </c>
      <c r="V33" s="629">
        <f>SUM(T33:U33)</f>
        <v>0</v>
      </c>
      <c r="W33" s="626"/>
      <c r="X33" s="626">
        <f>SUM(X34)</f>
        <v>0</v>
      </c>
      <c r="Y33" s="626">
        <f>SUM(Y34)</f>
        <v>0</v>
      </c>
      <c r="Z33" s="637">
        <f t="shared" si="6"/>
        <v>0</v>
      </c>
      <c r="AA33" s="78"/>
      <c r="AB33" s="78"/>
      <c r="AE33" s="2301"/>
      <c r="AF33" s="2301"/>
      <c r="AG33" s="2301"/>
      <c r="AH33" s="2301"/>
      <c r="AI33" s="2301"/>
      <c r="AJ33" s="2301"/>
    </row>
    <row r="34" spans="1:36" ht="11.25" customHeight="1">
      <c r="A34" s="605">
        <v>1</v>
      </c>
      <c r="B34" s="605">
        <v>1</v>
      </c>
      <c r="C34" s="605">
        <v>14</v>
      </c>
      <c r="D34" s="605"/>
      <c r="E34" s="17"/>
      <c r="F34" s="638"/>
      <c r="G34" s="89" t="s">
        <v>207</v>
      </c>
      <c r="H34" s="632">
        <v>9</v>
      </c>
      <c r="I34" s="632">
        <v>2</v>
      </c>
      <c r="J34" s="632">
        <f t="shared" si="0"/>
        <v>11</v>
      </c>
      <c r="K34" s="632"/>
      <c r="L34" s="632">
        <v>9</v>
      </c>
      <c r="M34" s="632">
        <v>2</v>
      </c>
      <c r="N34" s="632">
        <f t="shared" si="4"/>
        <v>11</v>
      </c>
      <c r="O34" s="632"/>
      <c r="P34" s="641">
        <v>9</v>
      </c>
      <c r="Q34" s="632">
        <v>2</v>
      </c>
      <c r="R34" s="632">
        <f>SUM(P34:Q34)</f>
        <v>11</v>
      </c>
      <c r="S34" s="632"/>
      <c r="T34" s="633">
        <v>0</v>
      </c>
      <c r="U34" s="633">
        <v>0</v>
      </c>
      <c r="V34" s="634">
        <f>SUM(T34:U34)</f>
        <v>0</v>
      </c>
      <c r="W34" s="632"/>
      <c r="X34" s="632">
        <v>0</v>
      </c>
      <c r="Y34" s="632">
        <v>0</v>
      </c>
      <c r="Z34" s="635">
        <f t="shared" si="6"/>
        <v>0</v>
      </c>
      <c r="AA34" s="78"/>
      <c r="AB34" s="78"/>
      <c r="AE34" s="2301"/>
      <c r="AF34" s="2301"/>
      <c r="AG34" s="2301"/>
      <c r="AH34" s="2301"/>
      <c r="AI34" s="2301"/>
      <c r="AJ34" s="2301"/>
    </row>
    <row r="35" spans="1:36">
      <c r="A35" s="605"/>
      <c r="B35" s="605"/>
      <c r="C35" s="605"/>
      <c r="D35" s="605"/>
      <c r="E35" s="2211">
        <v>1402</v>
      </c>
      <c r="F35" s="29" t="s">
        <v>29</v>
      </c>
      <c r="G35" s="30"/>
      <c r="H35" s="621">
        <f>H36+H42+H46+H51+H54+H58+H61+H65</f>
        <v>408</v>
      </c>
      <c r="I35" s="621">
        <f>I36+I42+I46+I51+I54+I58+I61+I65</f>
        <v>311</v>
      </c>
      <c r="J35" s="621">
        <f t="shared" si="0"/>
        <v>719</v>
      </c>
      <c r="K35" s="621"/>
      <c r="L35" s="621">
        <f>SUM(L36+L42+L46+L51+L54+L58+L61+L65)</f>
        <v>398</v>
      </c>
      <c r="M35" s="621">
        <f>SUM(M36+M42+M46+M51+M54+M58+M61+M65)</f>
        <v>305</v>
      </c>
      <c r="N35" s="621">
        <f t="shared" si="4"/>
        <v>703</v>
      </c>
      <c r="O35" s="621"/>
      <c r="P35" s="621">
        <f>SUM(P36+P42+P46+P51+P54+P58+P61+P65)</f>
        <v>389</v>
      </c>
      <c r="Q35" s="621">
        <f>SUM(Q36+Q42+Q46+Q51+Q54+Q58+Q61+Q65)</f>
        <v>302</v>
      </c>
      <c r="R35" s="621">
        <f>SUM(P35:Q35)</f>
        <v>691</v>
      </c>
      <c r="S35" s="621">
        <f>SUM(S36+S42+S46+S51+S54+S58+S61+S65)</f>
        <v>0</v>
      </c>
      <c r="T35" s="621">
        <f>SUM(T36+T42+T46+T51+T54+T58+T61+T65)</f>
        <v>183</v>
      </c>
      <c r="U35" s="621">
        <f>SUM(U36+U42+U46+U51+U54+U58+U61+U65)</f>
        <v>125</v>
      </c>
      <c r="V35" s="621">
        <f>SUM(S35:U35)</f>
        <v>308</v>
      </c>
      <c r="W35" s="621"/>
      <c r="X35" s="621">
        <f>X36+X42+X46+X51+X54+X58+X61+X65</f>
        <v>0</v>
      </c>
      <c r="Y35" s="621">
        <f>Y36+Y42+Y46+Y51+Y54+Y58+Y61+Y65</f>
        <v>0</v>
      </c>
      <c r="Z35" s="642">
        <f t="shared" si="6"/>
        <v>0</v>
      </c>
      <c r="AA35" s="78"/>
      <c r="AB35" s="78"/>
      <c r="AE35" s="2301"/>
      <c r="AF35" s="2301"/>
      <c r="AG35" s="2301"/>
      <c r="AH35" s="2301"/>
      <c r="AI35" s="2301"/>
      <c r="AJ35" s="2301"/>
    </row>
    <row r="36" spans="1:36" ht="11.25" customHeight="1">
      <c r="A36" s="605"/>
      <c r="B36" s="605"/>
      <c r="C36" s="605"/>
      <c r="D36" s="605"/>
      <c r="E36" s="2212"/>
      <c r="F36" s="636" t="s">
        <v>114</v>
      </c>
      <c r="G36" s="89"/>
      <c r="H36" s="643">
        <f>SUM(H37:H41)</f>
        <v>292</v>
      </c>
      <c r="I36" s="643">
        <f>SUM(I37:I41)</f>
        <v>212</v>
      </c>
      <c r="J36" s="643">
        <f t="shared" si="0"/>
        <v>504</v>
      </c>
      <c r="K36" s="644"/>
      <c r="L36" s="643">
        <f>SUM(L37:L41)</f>
        <v>288</v>
      </c>
      <c r="M36" s="643">
        <f>SUM(M37:M41)</f>
        <v>206</v>
      </c>
      <c r="N36" s="643">
        <f t="shared" si="4"/>
        <v>494</v>
      </c>
      <c r="O36" s="644"/>
      <c r="P36" s="643">
        <f>SUM(P37:P41)</f>
        <v>288</v>
      </c>
      <c r="Q36" s="643">
        <f>SUM(Q37:Q41)</f>
        <v>206</v>
      </c>
      <c r="R36" s="643">
        <f>SUM(P36:Q36)</f>
        <v>494</v>
      </c>
      <c r="S36" s="643">
        <f>SUM(S37:S41)</f>
        <v>0</v>
      </c>
      <c r="T36" s="628">
        <f>SUM(T37:T41)</f>
        <v>183</v>
      </c>
      <c r="U36" s="628">
        <f>SUM(U37:U41)</f>
        <v>125</v>
      </c>
      <c r="V36" s="629">
        <f>SUM(S36:U36)</f>
        <v>308</v>
      </c>
      <c r="W36" s="643"/>
      <c r="X36" s="643">
        <f>SUM(X37:X41)</f>
        <v>0</v>
      </c>
      <c r="Y36" s="643">
        <f>SUM(Y37:Y41)</f>
        <v>0</v>
      </c>
      <c r="Z36" s="645">
        <f t="shared" si="6"/>
        <v>0</v>
      </c>
      <c r="AA36" s="78"/>
      <c r="AB36" s="78"/>
      <c r="AE36" s="2301"/>
      <c r="AF36" s="2301"/>
      <c r="AG36" s="2301"/>
      <c r="AH36" s="2301"/>
      <c r="AI36" s="2301"/>
      <c r="AJ36" s="2301"/>
    </row>
    <row r="37" spans="1:36" ht="11.25" customHeight="1">
      <c r="A37" s="605">
        <v>2</v>
      </c>
      <c r="B37" s="605">
        <v>4</v>
      </c>
      <c r="C37" s="605">
        <v>11</v>
      </c>
      <c r="D37" s="605"/>
      <c r="E37" s="2212"/>
      <c r="F37" s="631"/>
      <c r="G37" s="89" t="s">
        <v>208</v>
      </c>
      <c r="H37" s="644">
        <v>115</v>
      </c>
      <c r="I37" s="644">
        <v>87</v>
      </c>
      <c r="J37" s="644">
        <f t="shared" si="0"/>
        <v>202</v>
      </c>
      <c r="K37" s="644"/>
      <c r="L37" s="644">
        <v>113</v>
      </c>
      <c r="M37" s="644">
        <v>83</v>
      </c>
      <c r="N37" s="644">
        <f t="shared" ref="N37:N66" si="7">SUM(L37:M37)</f>
        <v>196</v>
      </c>
      <c r="O37" s="644"/>
      <c r="P37" s="646">
        <v>113</v>
      </c>
      <c r="Q37" s="644">
        <v>83</v>
      </c>
      <c r="R37" s="644">
        <f>SUM(P37:Q37)</f>
        <v>196</v>
      </c>
      <c r="S37" s="644"/>
      <c r="T37" s="633">
        <v>89</v>
      </c>
      <c r="U37" s="633">
        <v>70</v>
      </c>
      <c r="V37" s="634">
        <f>SUM(T37:U37)</f>
        <v>159</v>
      </c>
      <c r="W37" s="644"/>
      <c r="X37" s="644">
        <v>0</v>
      </c>
      <c r="Y37" s="644">
        <v>0</v>
      </c>
      <c r="Z37" s="647">
        <f t="shared" si="6"/>
        <v>0</v>
      </c>
      <c r="AA37" s="78"/>
      <c r="AB37" s="78"/>
      <c r="AE37" s="2301"/>
      <c r="AF37" s="2301"/>
      <c r="AG37" s="2301"/>
      <c r="AH37" s="2301"/>
      <c r="AI37" s="2301"/>
      <c r="AJ37" s="2301"/>
    </row>
    <row r="38" spans="1:36" ht="11.25" customHeight="1">
      <c r="A38" s="605">
        <v>2</v>
      </c>
      <c r="B38" s="605">
        <v>4</v>
      </c>
      <c r="C38" s="605">
        <v>11</v>
      </c>
      <c r="D38" s="605"/>
      <c r="E38" s="2212"/>
      <c r="F38" s="631"/>
      <c r="G38" s="89" t="s">
        <v>209</v>
      </c>
      <c r="H38" s="644">
        <v>119</v>
      </c>
      <c r="I38" s="644">
        <v>69</v>
      </c>
      <c r="J38" s="644">
        <f t="shared" si="0"/>
        <v>188</v>
      </c>
      <c r="K38" s="644"/>
      <c r="L38" s="644">
        <v>117</v>
      </c>
      <c r="M38" s="644">
        <v>69</v>
      </c>
      <c r="N38" s="644">
        <f t="shared" si="7"/>
        <v>186</v>
      </c>
      <c r="O38" s="644"/>
      <c r="P38" s="646">
        <v>117</v>
      </c>
      <c r="Q38" s="644">
        <v>69</v>
      </c>
      <c r="R38" s="644">
        <f t="shared" ref="R38:R66" si="8">SUM(P38:Q38)</f>
        <v>186</v>
      </c>
      <c r="S38" s="644"/>
      <c r="T38" s="633">
        <v>94</v>
      </c>
      <c r="U38" s="633">
        <v>55</v>
      </c>
      <c r="V38" s="634">
        <f t="shared" ref="V38:V66" si="9">SUM(T38:U38)</f>
        <v>149</v>
      </c>
      <c r="W38" s="644"/>
      <c r="X38" s="644">
        <v>0</v>
      </c>
      <c r="Y38" s="644">
        <v>0</v>
      </c>
      <c r="Z38" s="647">
        <f t="shared" si="6"/>
        <v>0</v>
      </c>
      <c r="AA38" s="78"/>
      <c r="AB38" s="78"/>
      <c r="AE38" s="2301"/>
      <c r="AF38" s="2301"/>
      <c r="AG38" s="2301"/>
      <c r="AH38" s="2301"/>
      <c r="AI38" s="2301"/>
      <c r="AJ38" s="2301"/>
    </row>
    <row r="39" spans="1:36" ht="11.25" customHeight="1">
      <c r="A39" s="605">
        <v>2</v>
      </c>
      <c r="B39" s="605">
        <v>4</v>
      </c>
      <c r="C39" s="605">
        <v>11</v>
      </c>
      <c r="D39" s="605"/>
      <c r="E39" s="2212"/>
      <c r="F39" s="631"/>
      <c r="G39" s="89" t="s">
        <v>210</v>
      </c>
      <c r="H39" s="644">
        <v>13</v>
      </c>
      <c r="I39" s="644">
        <v>47</v>
      </c>
      <c r="J39" s="644">
        <f t="shared" si="0"/>
        <v>60</v>
      </c>
      <c r="K39" s="644"/>
      <c r="L39" s="644">
        <v>13</v>
      </c>
      <c r="M39" s="644">
        <v>45</v>
      </c>
      <c r="N39" s="644">
        <f t="shared" si="7"/>
        <v>58</v>
      </c>
      <c r="O39" s="644"/>
      <c r="P39" s="646">
        <v>13</v>
      </c>
      <c r="Q39" s="644">
        <v>45</v>
      </c>
      <c r="R39" s="644">
        <f t="shared" si="8"/>
        <v>58</v>
      </c>
      <c r="S39" s="644"/>
      <c r="T39" s="633">
        <v>0</v>
      </c>
      <c r="U39" s="633">
        <v>0</v>
      </c>
      <c r="V39" s="634">
        <f t="shared" si="9"/>
        <v>0</v>
      </c>
      <c r="W39" s="644"/>
      <c r="X39" s="644">
        <v>0</v>
      </c>
      <c r="Y39" s="644">
        <v>0</v>
      </c>
      <c r="Z39" s="647">
        <f>SUM(X39:Y39)</f>
        <v>0</v>
      </c>
      <c r="AA39" s="78"/>
      <c r="AB39" s="78"/>
    </row>
    <row r="40" spans="1:36" ht="11.25" customHeight="1">
      <c r="A40" s="605">
        <v>2</v>
      </c>
      <c r="B40" s="605">
        <v>6</v>
      </c>
      <c r="C40" s="605">
        <v>11</v>
      </c>
      <c r="D40" s="605"/>
      <c r="E40" s="2212"/>
      <c r="F40" s="631"/>
      <c r="G40" s="89" t="s">
        <v>211</v>
      </c>
      <c r="H40" s="644">
        <v>18</v>
      </c>
      <c r="I40" s="644">
        <v>4</v>
      </c>
      <c r="J40" s="644">
        <f t="shared" si="0"/>
        <v>22</v>
      </c>
      <c r="K40" s="644"/>
      <c r="L40" s="644">
        <v>18</v>
      </c>
      <c r="M40" s="644">
        <v>4</v>
      </c>
      <c r="N40" s="644">
        <f t="shared" si="7"/>
        <v>22</v>
      </c>
      <c r="O40" s="644"/>
      <c r="P40" s="646">
        <v>18</v>
      </c>
      <c r="Q40" s="644">
        <v>4</v>
      </c>
      <c r="R40" s="644">
        <f t="shared" si="8"/>
        <v>22</v>
      </c>
      <c r="S40" s="644"/>
      <c r="T40" s="633">
        <v>0</v>
      </c>
      <c r="U40" s="633">
        <v>0</v>
      </c>
      <c r="V40" s="634">
        <f t="shared" si="9"/>
        <v>0</v>
      </c>
      <c r="W40" s="644"/>
      <c r="X40" s="644">
        <v>0</v>
      </c>
      <c r="Y40" s="644">
        <v>0</v>
      </c>
      <c r="Z40" s="647">
        <f>SUM(X40:Y40)</f>
        <v>0</v>
      </c>
      <c r="AA40" s="78"/>
      <c r="AB40" s="78"/>
    </row>
    <row r="41" spans="1:36" ht="11.25" customHeight="1">
      <c r="A41" s="605">
        <v>2</v>
      </c>
      <c r="B41" s="605">
        <v>6</v>
      </c>
      <c r="C41" s="605">
        <v>11</v>
      </c>
      <c r="D41" s="605"/>
      <c r="E41" s="2212"/>
      <c r="F41" s="638"/>
      <c r="G41" s="89" t="s">
        <v>212</v>
      </c>
      <c r="H41" s="644">
        <v>27</v>
      </c>
      <c r="I41" s="644">
        <v>5</v>
      </c>
      <c r="J41" s="644">
        <f t="shared" si="0"/>
        <v>32</v>
      </c>
      <c r="K41" s="644"/>
      <c r="L41" s="644">
        <v>27</v>
      </c>
      <c r="M41" s="644">
        <v>5</v>
      </c>
      <c r="N41" s="644">
        <f t="shared" si="7"/>
        <v>32</v>
      </c>
      <c r="O41" s="644"/>
      <c r="P41" s="646">
        <v>27</v>
      </c>
      <c r="Q41" s="644">
        <v>5</v>
      </c>
      <c r="R41" s="644">
        <f t="shared" si="8"/>
        <v>32</v>
      </c>
      <c r="S41" s="644"/>
      <c r="T41" s="633">
        <v>0</v>
      </c>
      <c r="U41" s="633">
        <v>0</v>
      </c>
      <c r="V41" s="634">
        <f t="shared" si="9"/>
        <v>0</v>
      </c>
      <c r="W41" s="644"/>
      <c r="X41" s="644">
        <v>0</v>
      </c>
      <c r="Y41" s="644">
        <v>0</v>
      </c>
      <c r="Z41" s="647">
        <f t="shared" si="6"/>
        <v>0</v>
      </c>
      <c r="AA41" s="78"/>
      <c r="AB41" s="78"/>
    </row>
    <row r="42" spans="1:36" ht="11.25" customHeight="1">
      <c r="A42" s="605"/>
      <c r="B42" s="605"/>
      <c r="C42" s="605"/>
      <c r="D42" s="605"/>
      <c r="E42" s="2212"/>
      <c r="F42" s="636" t="s">
        <v>31</v>
      </c>
      <c r="G42" s="89"/>
      <c r="H42" s="643">
        <f>SUM(H43:H45)</f>
        <v>36</v>
      </c>
      <c r="I42" s="643">
        <f>SUM(I43:I45)</f>
        <v>19</v>
      </c>
      <c r="J42" s="643">
        <f t="shared" si="0"/>
        <v>55</v>
      </c>
      <c r="K42" s="644"/>
      <c r="L42" s="643">
        <f>SUM(L43:L45)</f>
        <v>34</v>
      </c>
      <c r="M42" s="643">
        <f>SUM(M43:M45)</f>
        <v>19</v>
      </c>
      <c r="N42" s="643">
        <f t="shared" si="7"/>
        <v>53</v>
      </c>
      <c r="O42" s="644"/>
      <c r="P42" s="643">
        <f>SUM(P43:P45)</f>
        <v>34</v>
      </c>
      <c r="Q42" s="643">
        <f>SUM(Q43:Q45)</f>
        <v>19</v>
      </c>
      <c r="R42" s="643">
        <f t="shared" si="8"/>
        <v>53</v>
      </c>
      <c r="S42" s="643">
        <f>SUM(S43:S45)</f>
        <v>0</v>
      </c>
      <c r="T42" s="628">
        <f>SUM(T43:T45)</f>
        <v>0</v>
      </c>
      <c r="U42" s="628">
        <f>SUM(U43:U45)</f>
        <v>0</v>
      </c>
      <c r="V42" s="629">
        <f t="shared" si="9"/>
        <v>0</v>
      </c>
      <c r="W42" s="643"/>
      <c r="X42" s="643">
        <f>SUM(X43:X45)</f>
        <v>0</v>
      </c>
      <c r="Y42" s="643">
        <f>SUM(Y43:Y45)</f>
        <v>0</v>
      </c>
      <c r="Z42" s="645">
        <f t="shared" si="6"/>
        <v>0</v>
      </c>
      <c r="AA42" s="78"/>
      <c r="AB42" s="78"/>
    </row>
    <row r="43" spans="1:36" ht="11.25" customHeight="1">
      <c r="A43" s="605">
        <v>2</v>
      </c>
      <c r="B43" s="605">
        <v>4</v>
      </c>
      <c r="C43" s="605">
        <v>10</v>
      </c>
      <c r="D43" s="605"/>
      <c r="E43" s="2212"/>
      <c r="F43" s="631"/>
      <c r="G43" s="89" t="s">
        <v>209</v>
      </c>
      <c r="H43" s="644">
        <v>25</v>
      </c>
      <c r="I43" s="644">
        <v>15</v>
      </c>
      <c r="J43" s="644">
        <f t="shared" si="0"/>
        <v>40</v>
      </c>
      <c r="K43" s="644"/>
      <c r="L43" s="644">
        <v>23</v>
      </c>
      <c r="M43" s="644">
        <v>15</v>
      </c>
      <c r="N43" s="644">
        <f t="shared" si="7"/>
        <v>38</v>
      </c>
      <c r="O43" s="644"/>
      <c r="P43" s="646">
        <v>23</v>
      </c>
      <c r="Q43" s="644">
        <v>15</v>
      </c>
      <c r="R43" s="644">
        <f t="shared" si="8"/>
        <v>38</v>
      </c>
      <c r="S43" s="644"/>
      <c r="T43" s="633">
        <v>0</v>
      </c>
      <c r="U43" s="633">
        <v>0</v>
      </c>
      <c r="V43" s="634">
        <f t="shared" si="9"/>
        <v>0</v>
      </c>
      <c r="W43" s="644"/>
      <c r="X43" s="633">
        <v>0</v>
      </c>
      <c r="Y43" s="633">
        <v>0</v>
      </c>
      <c r="Z43" s="647">
        <f>SUM(X43:Y43)</f>
        <v>0</v>
      </c>
      <c r="AA43" s="78"/>
      <c r="AB43" s="78"/>
    </row>
    <row r="44" spans="1:36" ht="11.25" customHeight="1">
      <c r="A44" s="605">
        <v>2</v>
      </c>
      <c r="B44" s="605">
        <v>6</v>
      </c>
      <c r="C44" s="605">
        <v>10</v>
      </c>
      <c r="D44" s="605"/>
      <c r="E44" s="2212"/>
      <c r="F44" s="631"/>
      <c r="G44" s="89" t="s">
        <v>211</v>
      </c>
      <c r="H44" s="644">
        <v>11</v>
      </c>
      <c r="I44" s="644">
        <v>4</v>
      </c>
      <c r="J44" s="644">
        <f>SUM(H44:I44)</f>
        <v>15</v>
      </c>
      <c r="K44" s="644"/>
      <c r="L44" s="644">
        <v>11</v>
      </c>
      <c r="M44" s="644">
        <v>4</v>
      </c>
      <c r="N44" s="644">
        <f>SUM(L44:M44)</f>
        <v>15</v>
      </c>
      <c r="O44" s="644"/>
      <c r="P44" s="646">
        <v>11</v>
      </c>
      <c r="Q44" s="644">
        <v>4</v>
      </c>
      <c r="R44" s="644">
        <f>SUM(P44:Q44)</f>
        <v>15</v>
      </c>
      <c r="S44" s="644"/>
      <c r="T44" s="633">
        <v>0</v>
      </c>
      <c r="U44" s="633">
        <v>0</v>
      </c>
      <c r="V44" s="634">
        <f>SUM(T44:U44)</f>
        <v>0</v>
      </c>
      <c r="W44" s="644"/>
      <c r="X44" s="633">
        <v>0</v>
      </c>
      <c r="Y44" s="633">
        <v>0</v>
      </c>
      <c r="Z44" s="647">
        <f>SUM(X44:Y44)</f>
        <v>0</v>
      </c>
      <c r="AA44" s="78"/>
      <c r="AB44" s="78"/>
    </row>
    <row r="45" spans="1:36" ht="11.25" customHeight="1">
      <c r="A45" s="605">
        <v>2</v>
      </c>
      <c r="B45" s="605">
        <v>6</v>
      </c>
      <c r="C45" s="605">
        <v>10</v>
      </c>
      <c r="D45" s="605"/>
      <c r="E45" s="2212"/>
      <c r="F45" s="631"/>
      <c r="G45" s="89" t="s">
        <v>212</v>
      </c>
      <c r="H45" s="644">
        <v>0</v>
      </c>
      <c r="I45" s="644">
        <v>0</v>
      </c>
      <c r="J45" s="644">
        <f t="shared" si="0"/>
        <v>0</v>
      </c>
      <c r="K45" s="644"/>
      <c r="L45" s="644">
        <v>0</v>
      </c>
      <c r="M45" s="644">
        <v>0</v>
      </c>
      <c r="N45" s="644">
        <f t="shared" si="7"/>
        <v>0</v>
      </c>
      <c r="O45" s="644"/>
      <c r="P45" s="646">
        <v>0</v>
      </c>
      <c r="Q45" s="644">
        <v>0</v>
      </c>
      <c r="R45" s="644">
        <f t="shared" si="8"/>
        <v>0</v>
      </c>
      <c r="S45" s="644"/>
      <c r="T45" s="633">
        <v>0</v>
      </c>
      <c r="U45" s="633">
        <v>0</v>
      </c>
      <c r="V45" s="634">
        <f t="shared" si="9"/>
        <v>0</v>
      </c>
      <c r="W45" s="644"/>
      <c r="X45" s="633">
        <v>0</v>
      </c>
      <c r="Y45" s="633">
        <v>0</v>
      </c>
      <c r="Z45" s="647">
        <f t="shared" si="6"/>
        <v>0</v>
      </c>
      <c r="AA45" s="78"/>
      <c r="AB45" s="78"/>
    </row>
    <row r="46" spans="1:36" ht="11.25" customHeight="1">
      <c r="A46" s="605"/>
      <c r="B46" s="605"/>
      <c r="C46" s="605"/>
      <c r="D46" s="605"/>
      <c r="E46" s="2212"/>
      <c r="F46" s="636" t="s">
        <v>32</v>
      </c>
      <c r="G46" s="89"/>
      <c r="H46" s="643">
        <f>H47+H48+H49+H50</f>
        <v>38</v>
      </c>
      <c r="I46" s="643">
        <f>I47+I48+I49+I50</f>
        <v>49</v>
      </c>
      <c r="J46" s="643">
        <f t="shared" si="0"/>
        <v>87</v>
      </c>
      <c r="K46" s="644"/>
      <c r="L46" s="643">
        <f>SUM(L47:L50)</f>
        <v>36</v>
      </c>
      <c r="M46" s="643">
        <f>SUM(M47:M50)</f>
        <v>49</v>
      </c>
      <c r="N46" s="643">
        <f t="shared" si="7"/>
        <v>85</v>
      </c>
      <c r="O46" s="644"/>
      <c r="P46" s="643">
        <f>SUM(P47:P50)</f>
        <v>35</v>
      </c>
      <c r="Q46" s="643">
        <f>SUM(Q47:Q50)</f>
        <v>47</v>
      </c>
      <c r="R46" s="643">
        <f t="shared" si="8"/>
        <v>82</v>
      </c>
      <c r="S46" s="643">
        <f>SUM(S47:S50)</f>
        <v>0</v>
      </c>
      <c r="T46" s="628">
        <f>SUM(T47:T50)</f>
        <v>0</v>
      </c>
      <c r="U46" s="628">
        <f>SUM(U47:U50)</f>
        <v>0</v>
      </c>
      <c r="V46" s="629">
        <f t="shared" si="9"/>
        <v>0</v>
      </c>
      <c r="W46" s="643"/>
      <c r="X46" s="643">
        <f>X47+X48+X49+X50</f>
        <v>0</v>
      </c>
      <c r="Y46" s="643">
        <f>Y47+Y48+Y49+Y50</f>
        <v>0</v>
      </c>
      <c r="Z46" s="645">
        <f t="shared" si="6"/>
        <v>0</v>
      </c>
      <c r="AA46" s="78"/>
      <c r="AB46" s="78"/>
    </row>
    <row r="47" spans="1:36" ht="11.25" customHeight="1">
      <c r="A47" s="605">
        <v>2</v>
      </c>
      <c r="B47" s="605">
        <v>4</v>
      </c>
      <c r="C47" s="605">
        <v>10</v>
      </c>
      <c r="D47" s="605"/>
      <c r="E47" s="2212"/>
      <c r="F47" s="631"/>
      <c r="G47" s="356" t="s">
        <v>208</v>
      </c>
      <c r="H47" s="644">
        <v>26</v>
      </c>
      <c r="I47" s="644">
        <v>19</v>
      </c>
      <c r="J47" s="644">
        <f t="shared" si="0"/>
        <v>45</v>
      </c>
      <c r="K47" s="646"/>
      <c r="L47" s="646">
        <v>25</v>
      </c>
      <c r="M47" s="646">
        <v>19</v>
      </c>
      <c r="N47" s="644">
        <f t="shared" si="7"/>
        <v>44</v>
      </c>
      <c r="O47" s="646"/>
      <c r="P47" s="644">
        <v>25</v>
      </c>
      <c r="Q47" s="644">
        <v>19</v>
      </c>
      <c r="R47" s="644">
        <f t="shared" si="8"/>
        <v>44</v>
      </c>
      <c r="S47" s="644"/>
      <c r="T47" s="633">
        <v>0</v>
      </c>
      <c r="U47" s="633">
        <v>0</v>
      </c>
      <c r="V47" s="634">
        <f t="shared" si="9"/>
        <v>0</v>
      </c>
      <c r="W47" s="644"/>
      <c r="X47" s="633">
        <v>0</v>
      </c>
      <c r="Y47" s="633">
        <v>0</v>
      </c>
      <c r="Z47" s="647">
        <f t="shared" si="6"/>
        <v>0</v>
      </c>
      <c r="AA47" s="78"/>
      <c r="AB47" s="78"/>
    </row>
    <row r="48" spans="1:36" ht="11.25" customHeight="1">
      <c r="A48" s="605">
        <v>2</v>
      </c>
      <c r="B48" s="605">
        <v>4</v>
      </c>
      <c r="C48" s="605">
        <v>10</v>
      </c>
      <c r="D48" s="605"/>
      <c r="E48" s="2212"/>
      <c r="F48" s="631"/>
      <c r="G48" s="356" t="s">
        <v>213</v>
      </c>
      <c r="H48" s="644">
        <v>1</v>
      </c>
      <c r="I48" s="644">
        <v>2</v>
      </c>
      <c r="J48" s="644">
        <f t="shared" si="0"/>
        <v>3</v>
      </c>
      <c r="K48" s="646"/>
      <c r="L48" s="646">
        <v>1</v>
      </c>
      <c r="M48" s="646">
        <v>2</v>
      </c>
      <c r="N48" s="644">
        <f t="shared" si="7"/>
        <v>3</v>
      </c>
      <c r="O48" s="646"/>
      <c r="P48" s="644">
        <v>0</v>
      </c>
      <c r="Q48" s="644">
        <v>0</v>
      </c>
      <c r="R48" s="644">
        <f t="shared" si="8"/>
        <v>0</v>
      </c>
      <c r="S48" s="644"/>
      <c r="T48" s="633">
        <v>0</v>
      </c>
      <c r="U48" s="633">
        <v>0</v>
      </c>
      <c r="V48" s="634">
        <f t="shared" si="9"/>
        <v>0</v>
      </c>
      <c r="W48" s="644"/>
      <c r="X48" s="633">
        <v>0</v>
      </c>
      <c r="Y48" s="633">
        <v>0</v>
      </c>
      <c r="Z48" s="647">
        <f t="shared" si="6"/>
        <v>0</v>
      </c>
      <c r="AA48" s="78"/>
      <c r="AB48" s="78"/>
    </row>
    <row r="49" spans="1:28" ht="11.25" customHeight="1">
      <c r="A49" s="605">
        <v>2</v>
      </c>
      <c r="B49" s="605">
        <v>4</v>
      </c>
      <c r="C49" s="605">
        <v>10</v>
      </c>
      <c r="D49" s="605"/>
      <c r="E49" s="2212"/>
      <c r="F49" s="631"/>
      <c r="G49" s="356" t="s">
        <v>214</v>
      </c>
      <c r="H49" s="644">
        <v>3</v>
      </c>
      <c r="I49" s="644">
        <v>7</v>
      </c>
      <c r="J49" s="644">
        <f t="shared" si="0"/>
        <v>10</v>
      </c>
      <c r="K49" s="646"/>
      <c r="L49" s="646">
        <v>3</v>
      </c>
      <c r="M49" s="646">
        <v>7</v>
      </c>
      <c r="N49" s="644">
        <f t="shared" si="7"/>
        <v>10</v>
      </c>
      <c r="O49" s="646"/>
      <c r="P49" s="644">
        <v>3</v>
      </c>
      <c r="Q49" s="644">
        <v>7</v>
      </c>
      <c r="R49" s="644">
        <f t="shared" si="8"/>
        <v>10</v>
      </c>
      <c r="S49" s="644"/>
      <c r="T49" s="633">
        <v>0</v>
      </c>
      <c r="U49" s="633">
        <v>0</v>
      </c>
      <c r="V49" s="634">
        <f t="shared" si="9"/>
        <v>0</v>
      </c>
      <c r="W49" s="644"/>
      <c r="X49" s="633">
        <v>0</v>
      </c>
      <c r="Y49" s="633">
        <v>0</v>
      </c>
      <c r="Z49" s="647">
        <f>SUM(X49:Y49)</f>
        <v>0</v>
      </c>
      <c r="AA49" s="78"/>
      <c r="AB49" s="78"/>
    </row>
    <row r="50" spans="1:28" ht="11.25" customHeight="1">
      <c r="A50" s="605">
        <v>2</v>
      </c>
      <c r="B50" s="605">
        <v>4</v>
      </c>
      <c r="C50" s="605">
        <v>10</v>
      </c>
      <c r="D50" s="605"/>
      <c r="E50" s="2212"/>
      <c r="F50" s="631"/>
      <c r="G50" s="356" t="s">
        <v>215</v>
      </c>
      <c r="H50" s="644">
        <v>8</v>
      </c>
      <c r="I50" s="644">
        <v>21</v>
      </c>
      <c r="J50" s="644">
        <f t="shared" si="0"/>
        <v>29</v>
      </c>
      <c r="K50" s="646"/>
      <c r="L50" s="646">
        <v>7</v>
      </c>
      <c r="M50" s="646">
        <v>21</v>
      </c>
      <c r="N50" s="644">
        <f t="shared" si="7"/>
        <v>28</v>
      </c>
      <c r="O50" s="646"/>
      <c r="P50" s="644">
        <v>7</v>
      </c>
      <c r="Q50" s="644">
        <v>21</v>
      </c>
      <c r="R50" s="644">
        <f t="shared" si="8"/>
        <v>28</v>
      </c>
      <c r="S50" s="644"/>
      <c r="T50" s="633">
        <v>0</v>
      </c>
      <c r="U50" s="633">
        <v>0</v>
      </c>
      <c r="V50" s="634">
        <f t="shared" si="9"/>
        <v>0</v>
      </c>
      <c r="W50" s="644"/>
      <c r="X50" s="644">
        <v>0</v>
      </c>
      <c r="Y50" s="644">
        <v>0</v>
      </c>
      <c r="Z50" s="647">
        <f t="shared" si="6"/>
        <v>0</v>
      </c>
      <c r="AA50" s="78"/>
      <c r="AB50" s="78"/>
    </row>
    <row r="51" spans="1:28" ht="11.25" customHeight="1">
      <c r="A51" s="605"/>
      <c r="B51" s="605"/>
      <c r="C51" s="605"/>
      <c r="D51" s="605"/>
      <c r="E51" s="2212"/>
      <c r="F51" s="636" t="s">
        <v>131</v>
      </c>
      <c r="G51" s="89"/>
      <c r="H51" s="643">
        <f>H52+H53</f>
        <v>11</v>
      </c>
      <c r="I51" s="643">
        <f>I52+I53</f>
        <v>15</v>
      </c>
      <c r="J51" s="643">
        <f t="shared" si="0"/>
        <v>26</v>
      </c>
      <c r="K51" s="644"/>
      <c r="L51" s="643">
        <f>SUM(L52:L53)</f>
        <v>11</v>
      </c>
      <c r="M51" s="643">
        <f>SUM(M52:M53)</f>
        <v>15</v>
      </c>
      <c r="N51" s="643">
        <f t="shared" si="7"/>
        <v>26</v>
      </c>
      <c r="O51" s="644"/>
      <c r="P51" s="643">
        <f>SUM(P52:P53)</f>
        <v>11</v>
      </c>
      <c r="Q51" s="643">
        <f>SUM(Q52:Q53)</f>
        <v>15</v>
      </c>
      <c r="R51" s="643">
        <f t="shared" si="8"/>
        <v>26</v>
      </c>
      <c r="S51" s="643">
        <f>SUM(S52:S53)</f>
        <v>0</v>
      </c>
      <c r="T51" s="628">
        <f>SUM(T52:T53)</f>
        <v>0</v>
      </c>
      <c r="U51" s="628">
        <f>SUM(U52:U53)</f>
        <v>0</v>
      </c>
      <c r="V51" s="629">
        <f t="shared" si="9"/>
        <v>0</v>
      </c>
      <c r="W51" s="643"/>
      <c r="X51" s="643">
        <f>X52+X53</f>
        <v>0</v>
      </c>
      <c r="Y51" s="643">
        <f>Y52+Y53</f>
        <v>0</v>
      </c>
      <c r="Z51" s="645">
        <f t="shared" si="6"/>
        <v>0</v>
      </c>
      <c r="AA51" s="78"/>
      <c r="AB51" s="78"/>
    </row>
    <row r="52" spans="1:28" ht="11.25" customHeight="1">
      <c r="A52" s="605">
        <v>2</v>
      </c>
      <c r="B52" s="605">
        <v>4</v>
      </c>
      <c r="C52" s="605">
        <v>3</v>
      </c>
      <c r="D52" s="605"/>
      <c r="E52" s="2212"/>
      <c r="F52" s="638"/>
      <c r="G52" s="356" t="s">
        <v>208</v>
      </c>
      <c r="H52" s="644">
        <v>6</v>
      </c>
      <c r="I52" s="644">
        <v>4</v>
      </c>
      <c r="J52" s="644">
        <f t="shared" si="0"/>
        <v>10</v>
      </c>
      <c r="K52" s="646"/>
      <c r="L52" s="646">
        <v>6</v>
      </c>
      <c r="M52" s="646">
        <v>4</v>
      </c>
      <c r="N52" s="644">
        <f t="shared" si="7"/>
        <v>10</v>
      </c>
      <c r="O52" s="646"/>
      <c r="P52" s="646">
        <v>6</v>
      </c>
      <c r="Q52" s="644">
        <v>4</v>
      </c>
      <c r="R52" s="644">
        <f t="shared" si="8"/>
        <v>10</v>
      </c>
      <c r="S52" s="644"/>
      <c r="T52" s="633">
        <v>0</v>
      </c>
      <c r="U52" s="633">
        <v>0</v>
      </c>
      <c r="V52" s="634">
        <f t="shared" si="9"/>
        <v>0</v>
      </c>
      <c r="W52" s="644"/>
      <c r="X52" s="644">
        <v>0</v>
      </c>
      <c r="Y52" s="644">
        <v>0</v>
      </c>
      <c r="Z52" s="647">
        <f>SUM(X52:Y52)</f>
        <v>0</v>
      </c>
      <c r="AA52" s="78"/>
      <c r="AB52" s="78"/>
    </row>
    <row r="53" spans="1:28" ht="11.25" customHeight="1">
      <c r="A53" s="605">
        <v>2</v>
      </c>
      <c r="B53" s="605">
        <v>4</v>
      </c>
      <c r="C53" s="605">
        <v>3</v>
      </c>
      <c r="D53" s="605"/>
      <c r="E53" s="2212"/>
      <c r="F53" s="638"/>
      <c r="G53" s="356" t="s">
        <v>209</v>
      </c>
      <c r="H53" s="644">
        <v>5</v>
      </c>
      <c r="I53" s="644">
        <v>11</v>
      </c>
      <c r="J53" s="644">
        <f t="shared" si="0"/>
        <v>16</v>
      </c>
      <c r="K53" s="646"/>
      <c r="L53" s="646">
        <v>5</v>
      </c>
      <c r="M53" s="646">
        <v>11</v>
      </c>
      <c r="N53" s="644">
        <f t="shared" si="7"/>
        <v>16</v>
      </c>
      <c r="O53" s="646"/>
      <c r="P53" s="646">
        <v>5</v>
      </c>
      <c r="Q53" s="644">
        <v>11</v>
      </c>
      <c r="R53" s="644">
        <f t="shared" si="8"/>
        <v>16</v>
      </c>
      <c r="S53" s="644"/>
      <c r="T53" s="633">
        <v>0</v>
      </c>
      <c r="U53" s="633">
        <v>0</v>
      </c>
      <c r="V53" s="634">
        <f t="shared" si="9"/>
        <v>0</v>
      </c>
      <c r="W53" s="644"/>
      <c r="X53" s="644">
        <v>0</v>
      </c>
      <c r="Y53" s="644">
        <v>0</v>
      </c>
      <c r="Z53" s="647">
        <f t="shared" si="6"/>
        <v>0</v>
      </c>
      <c r="AA53" s="78"/>
      <c r="AB53" s="78"/>
    </row>
    <row r="54" spans="1:28" ht="11.25" customHeight="1">
      <c r="A54" s="605"/>
      <c r="B54" s="605"/>
      <c r="C54" s="605"/>
      <c r="D54" s="605"/>
      <c r="E54" s="2212"/>
      <c r="F54" s="636" t="s">
        <v>132</v>
      </c>
      <c r="G54" s="36"/>
      <c r="H54" s="643">
        <f>H55+H56+H57</f>
        <v>8</v>
      </c>
      <c r="I54" s="643">
        <f>I55+I56+I57</f>
        <v>1</v>
      </c>
      <c r="J54" s="643">
        <f t="shared" si="0"/>
        <v>9</v>
      </c>
      <c r="K54" s="643"/>
      <c r="L54" s="643">
        <f>SUM(L55:L57)</f>
        <v>8</v>
      </c>
      <c r="M54" s="643">
        <f>SUM(M55:M57)</f>
        <v>1</v>
      </c>
      <c r="N54" s="643">
        <f t="shared" si="7"/>
        <v>9</v>
      </c>
      <c r="O54" s="643"/>
      <c r="P54" s="643">
        <f>SUM(P55:P57)</f>
        <v>0</v>
      </c>
      <c r="Q54" s="643">
        <f>SUM(Q55:Q57)</f>
        <v>0</v>
      </c>
      <c r="R54" s="643">
        <f t="shared" si="8"/>
        <v>0</v>
      </c>
      <c r="S54" s="643">
        <f>SUM(S55:S57)</f>
        <v>0</v>
      </c>
      <c r="T54" s="628">
        <f>SUM(T55:T57)</f>
        <v>0</v>
      </c>
      <c r="U54" s="628">
        <f>SUM(U55:U57)</f>
        <v>0</v>
      </c>
      <c r="V54" s="629">
        <f t="shared" si="9"/>
        <v>0</v>
      </c>
      <c r="W54" s="643"/>
      <c r="X54" s="643">
        <f>X55+X56+X57</f>
        <v>0</v>
      </c>
      <c r="Y54" s="643">
        <f>Y55+Y56+Y57</f>
        <v>0</v>
      </c>
      <c r="Z54" s="645">
        <f t="shared" si="6"/>
        <v>0</v>
      </c>
      <c r="AA54" s="78"/>
      <c r="AB54" s="78"/>
    </row>
    <row r="55" spans="1:28" ht="11.25" customHeight="1">
      <c r="A55" s="605">
        <v>2</v>
      </c>
      <c r="B55" s="605">
        <v>4</v>
      </c>
      <c r="C55" s="605">
        <v>7</v>
      </c>
      <c r="D55" s="605"/>
      <c r="E55" s="2212"/>
      <c r="F55" s="631"/>
      <c r="G55" s="356" t="s">
        <v>208</v>
      </c>
      <c r="H55" s="644">
        <v>5</v>
      </c>
      <c r="I55" s="644">
        <v>0</v>
      </c>
      <c r="J55" s="644">
        <f t="shared" si="0"/>
        <v>5</v>
      </c>
      <c r="K55" s="646"/>
      <c r="L55" s="646">
        <v>5</v>
      </c>
      <c r="M55" s="646">
        <v>0</v>
      </c>
      <c r="N55" s="644">
        <f t="shared" si="7"/>
        <v>5</v>
      </c>
      <c r="O55" s="646"/>
      <c r="P55" s="644">
        <v>0</v>
      </c>
      <c r="Q55" s="644">
        <v>0</v>
      </c>
      <c r="R55" s="644">
        <f t="shared" si="8"/>
        <v>0</v>
      </c>
      <c r="S55" s="644"/>
      <c r="T55" s="633">
        <v>0</v>
      </c>
      <c r="U55" s="633">
        <v>0</v>
      </c>
      <c r="V55" s="634">
        <f t="shared" si="9"/>
        <v>0</v>
      </c>
      <c r="W55" s="644"/>
      <c r="X55" s="633">
        <v>0</v>
      </c>
      <c r="Y55" s="633">
        <v>0</v>
      </c>
      <c r="Z55" s="647">
        <f t="shared" si="6"/>
        <v>0</v>
      </c>
      <c r="AA55" s="78"/>
      <c r="AB55" s="78"/>
    </row>
    <row r="56" spans="1:28" ht="11.25" customHeight="1">
      <c r="A56" s="605">
        <v>2</v>
      </c>
      <c r="B56" s="605">
        <v>4</v>
      </c>
      <c r="C56" s="605">
        <v>7</v>
      </c>
      <c r="D56" s="605"/>
      <c r="E56" s="2212"/>
      <c r="F56" s="631"/>
      <c r="G56" s="356" t="s">
        <v>216</v>
      </c>
      <c r="H56" s="644">
        <v>0</v>
      </c>
      <c r="I56" s="644">
        <v>0</v>
      </c>
      <c r="J56" s="644">
        <f t="shared" si="0"/>
        <v>0</v>
      </c>
      <c r="K56" s="646"/>
      <c r="L56" s="646">
        <v>0</v>
      </c>
      <c r="M56" s="646">
        <v>0</v>
      </c>
      <c r="N56" s="644">
        <f t="shared" si="7"/>
        <v>0</v>
      </c>
      <c r="O56" s="646"/>
      <c r="P56" s="644">
        <v>0</v>
      </c>
      <c r="Q56" s="644">
        <v>0</v>
      </c>
      <c r="R56" s="644">
        <f t="shared" si="8"/>
        <v>0</v>
      </c>
      <c r="S56" s="644"/>
      <c r="T56" s="633">
        <v>0</v>
      </c>
      <c r="U56" s="633">
        <v>0</v>
      </c>
      <c r="V56" s="634">
        <f t="shared" si="9"/>
        <v>0</v>
      </c>
      <c r="W56" s="644"/>
      <c r="X56" s="633">
        <v>0</v>
      </c>
      <c r="Y56" s="633">
        <v>0</v>
      </c>
      <c r="Z56" s="647">
        <f t="shared" si="6"/>
        <v>0</v>
      </c>
      <c r="AA56" s="78"/>
      <c r="AB56" s="78"/>
    </row>
    <row r="57" spans="1:28" ht="11.25" customHeight="1">
      <c r="A57" s="605">
        <v>2</v>
      </c>
      <c r="B57" s="605">
        <v>4</v>
      </c>
      <c r="C57" s="605">
        <v>7</v>
      </c>
      <c r="D57" s="605"/>
      <c r="E57" s="2212"/>
      <c r="F57" s="631"/>
      <c r="G57" s="356" t="s">
        <v>209</v>
      </c>
      <c r="H57" s="644">
        <v>3</v>
      </c>
      <c r="I57" s="644">
        <v>1</v>
      </c>
      <c r="J57" s="644">
        <f t="shared" si="0"/>
        <v>4</v>
      </c>
      <c r="K57" s="646"/>
      <c r="L57" s="646">
        <v>3</v>
      </c>
      <c r="M57" s="646">
        <v>1</v>
      </c>
      <c r="N57" s="644">
        <f t="shared" si="7"/>
        <v>4</v>
      </c>
      <c r="O57" s="646"/>
      <c r="P57" s="644">
        <v>0</v>
      </c>
      <c r="Q57" s="644">
        <v>0</v>
      </c>
      <c r="R57" s="644">
        <f t="shared" si="8"/>
        <v>0</v>
      </c>
      <c r="S57" s="644"/>
      <c r="T57" s="633">
        <v>0</v>
      </c>
      <c r="U57" s="633">
        <v>0</v>
      </c>
      <c r="V57" s="634">
        <f t="shared" si="9"/>
        <v>0</v>
      </c>
      <c r="W57" s="644"/>
      <c r="X57" s="633">
        <v>0</v>
      </c>
      <c r="Y57" s="633">
        <v>0</v>
      </c>
      <c r="Z57" s="647">
        <f>SUM(X57:Y57)</f>
        <v>0</v>
      </c>
      <c r="AA57" s="78"/>
      <c r="AB57" s="78"/>
    </row>
    <row r="58" spans="1:28" ht="11.25" customHeight="1">
      <c r="A58" s="605"/>
      <c r="B58" s="605"/>
      <c r="C58" s="605"/>
      <c r="D58" s="605"/>
      <c r="E58" s="2212"/>
      <c r="F58" s="636" t="s">
        <v>35</v>
      </c>
      <c r="G58" s="36"/>
      <c r="H58" s="643">
        <f>H59+H60</f>
        <v>0</v>
      </c>
      <c r="I58" s="643">
        <f>I59+I60</f>
        <v>0</v>
      </c>
      <c r="J58" s="643">
        <f t="shared" si="0"/>
        <v>0</v>
      </c>
      <c r="K58" s="643"/>
      <c r="L58" s="643">
        <f>SUM(L59:L60)</f>
        <v>0</v>
      </c>
      <c r="M58" s="643">
        <f>SUM(M59:M60)</f>
        <v>0</v>
      </c>
      <c r="N58" s="643">
        <f t="shared" si="7"/>
        <v>0</v>
      </c>
      <c r="O58" s="643"/>
      <c r="P58" s="643">
        <f>SUM(P59:P60)</f>
        <v>0</v>
      </c>
      <c r="Q58" s="643">
        <f>SUM(Q59:Q60)</f>
        <v>0</v>
      </c>
      <c r="R58" s="643">
        <f t="shared" si="8"/>
        <v>0</v>
      </c>
      <c r="S58" s="643">
        <f>SUM(S59:S60)</f>
        <v>0</v>
      </c>
      <c r="T58" s="628">
        <f>SUM(T59:T60)</f>
        <v>0</v>
      </c>
      <c r="U58" s="628">
        <f>SUM(U59:U60)</f>
        <v>0</v>
      </c>
      <c r="V58" s="629">
        <f t="shared" si="9"/>
        <v>0</v>
      </c>
      <c r="W58" s="643"/>
      <c r="X58" s="643">
        <f>X59+X60</f>
        <v>0</v>
      </c>
      <c r="Y58" s="643">
        <f>Y59+Y60</f>
        <v>0</v>
      </c>
      <c r="Z58" s="645">
        <f t="shared" si="6"/>
        <v>0</v>
      </c>
      <c r="AA58" s="78"/>
      <c r="AB58" s="78"/>
    </row>
    <row r="59" spans="1:28" ht="11.25" customHeight="1">
      <c r="A59" s="605">
        <v>2</v>
      </c>
      <c r="B59" s="605">
        <v>4</v>
      </c>
      <c r="C59" s="605">
        <v>1</v>
      </c>
      <c r="D59" s="605"/>
      <c r="E59" s="2212"/>
      <c r="F59" s="638"/>
      <c r="G59" s="89" t="s">
        <v>208</v>
      </c>
      <c r="H59" s="644">
        <v>0</v>
      </c>
      <c r="I59" s="644">
        <v>0</v>
      </c>
      <c r="J59" s="644">
        <f t="shared" si="0"/>
        <v>0</v>
      </c>
      <c r="K59" s="644"/>
      <c r="L59" s="644">
        <v>0</v>
      </c>
      <c r="M59" s="644">
        <v>0</v>
      </c>
      <c r="N59" s="644">
        <f t="shared" si="7"/>
        <v>0</v>
      </c>
      <c r="O59" s="644"/>
      <c r="P59" s="644">
        <v>0</v>
      </c>
      <c r="Q59" s="644">
        <v>0</v>
      </c>
      <c r="R59" s="644">
        <f t="shared" si="8"/>
        <v>0</v>
      </c>
      <c r="S59" s="644"/>
      <c r="T59" s="644">
        <v>0</v>
      </c>
      <c r="U59" s="644">
        <v>0</v>
      </c>
      <c r="V59" s="634">
        <f t="shared" si="9"/>
        <v>0</v>
      </c>
      <c r="W59" s="644"/>
      <c r="X59" s="644">
        <v>0</v>
      </c>
      <c r="Y59" s="644">
        <v>0</v>
      </c>
      <c r="Z59" s="647">
        <f t="shared" si="6"/>
        <v>0</v>
      </c>
      <c r="AA59" s="78"/>
      <c r="AB59" s="78"/>
    </row>
    <row r="60" spans="1:28" ht="11.25" customHeight="1">
      <c r="A60" s="605">
        <v>2</v>
      </c>
      <c r="B60" s="605">
        <v>4</v>
      </c>
      <c r="C60" s="605">
        <v>1</v>
      </c>
      <c r="D60" s="605"/>
      <c r="E60" s="2212"/>
      <c r="F60" s="638"/>
      <c r="G60" s="89" t="s">
        <v>209</v>
      </c>
      <c r="H60" s="644">
        <v>0</v>
      </c>
      <c r="I60" s="644">
        <v>0</v>
      </c>
      <c r="J60" s="644">
        <f t="shared" si="0"/>
        <v>0</v>
      </c>
      <c r="K60" s="644"/>
      <c r="L60" s="644">
        <v>0</v>
      </c>
      <c r="M60" s="644">
        <v>0</v>
      </c>
      <c r="N60" s="644">
        <f t="shared" si="7"/>
        <v>0</v>
      </c>
      <c r="O60" s="644"/>
      <c r="P60" s="644">
        <v>0</v>
      </c>
      <c r="Q60" s="644">
        <v>0</v>
      </c>
      <c r="R60" s="644">
        <f t="shared" si="8"/>
        <v>0</v>
      </c>
      <c r="S60" s="644"/>
      <c r="T60" s="644">
        <v>0</v>
      </c>
      <c r="U60" s="644">
        <v>0</v>
      </c>
      <c r="V60" s="634">
        <f t="shared" si="9"/>
        <v>0</v>
      </c>
      <c r="W60" s="644"/>
      <c r="X60" s="644">
        <v>0</v>
      </c>
      <c r="Y60" s="644">
        <v>0</v>
      </c>
      <c r="Z60" s="647">
        <f>SUM(X60:Y60)</f>
        <v>0</v>
      </c>
      <c r="AA60" s="78"/>
      <c r="AB60" s="78"/>
    </row>
    <row r="61" spans="1:28" ht="11.25" customHeight="1">
      <c r="A61" s="605"/>
      <c r="B61" s="605"/>
      <c r="C61" s="605"/>
      <c r="D61" s="605"/>
      <c r="E61" s="2212"/>
      <c r="F61" s="636" t="s">
        <v>133</v>
      </c>
      <c r="G61" s="36"/>
      <c r="H61" s="643">
        <f>H62+H63+H64</f>
        <v>0</v>
      </c>
      <c r="I61" s="643">
        <f>I62+I63+I64</f>
        <v>0</v>
      </c>
      <c r="J61" s="643">
        <f t="shared" si="0"/>
        <v>0</v>
      </c>
      <c r="K61" s="643"/>
      <c r="L61" s="643">
        <f>SUM(L62:L64)</f>
        <v>0</v>
      </c>
      <c r="M61" s="643">
        <f>SUM(M62:M64)</f>
        <v>0</v>
      </c>
      <c r="N61" s="643">
        <f t="shared" si="7"/>
        <v>0</v>
      </c>
      <c r="O61" s="643"/>
      <c r="P61" s="643">
        <f>SUM(P62:P64)</f>
        <v>0</v>
      </c>
      <c r="Q61" s="643">
        <f>SUM(Q62:Q64)</f>
        <v>0</v>
      </c>
      <c r="R61" s="643">
        <f t="shared" si="8"/>
        <v>0</v>
      </c>
      <c r="S61" s="643">
        <f>SUM(S62:S64)</f>
        <v>0</v>
      </c>
      <c r="T61" s="628">
        <f>SUM(T62:T64)</f>
        <v>0</v>
      </c>
      <c r="U61" s="628">
        <f>SUM(U62:U64)</f>
        <v>0</v>
      </c>
      <c r="V61" s="629">
        <f t="shared" si="9"/>
        <v>0</v>
      </c>
      <c r="W61" s="643"/>
      <c r="X61" s="643">
        <f>X62+X63+X64</f>
        <v>0</v>
      </c>
      <c r="Y61" s="643">
        <f>Y62+Y63+Y64</f>
        <v>0</v>
      </c>
      <c r="Z61" s="645">
        <f t="shared" si="6"/>
        <v>0</v>
      </c>
      <c r="AA61" s="78"/>
      <c r="AB61" s="78"/>
    </row>
    <row r="62" spans="1:28" ht="11.25" customHeight="1">
      <c r="A62" s="605">
        <v>2</v>
      </c>
      <c r="B62" s="605">
        <v>4</v>
      </c>
      <c r="C62" s="605">
        <v>9</v>
      </c>
      <c r="D62" s="605"/>
      <c r="E62" s="2212"/>
      <c r="F62" s="348"/>
      <c r="G62" s="356" t="s">
        <v>208</v>
      </c>
      <c r="H62" s="644">
        <v>0</v>
      </c>
      <c r="I62" s="644">
        <v>0</v>
      </c>
      <c r="J62" s="644">
        <f t="shared" si="0"/>
        <v>0</v>
      </c>
      <c r="K62" s="646"/>
      <c r="L62" s="644">
        <v>0</v>
      </c>
      <c r="M62" s="644">
        <v>0</v>
      </c>
      <c r="N62" s="644">
        <f t="shared" si="7"/>
        <v>0</v>
      </c>
      <c r="O62" s="646"/>
      <c r="P62" s="644">
        <v>0</v>
      </c>
      <c r="Q62" s="644">
        <v>0</v>
      </c>
      <c r="R62" s="644">
        <f t="shared" si="8"/>
        <v>0</v>
      </c>
      <c r="S62" s="644"/>
      <c r="T62" s="644">
        <v>0</v>
      </c>
      <c r="U62" s="644">
        <v>0</v>
      </c>
      <c r="V62" s="634">
        <f t="shared" si="9"/>
        <v>0</v>
      </c>
      <c r="W62" s="644"/>
      <c r="X62" s="644">
        <v>0</v>
      </c>
      <c r="Y62" s="644">
        <v>0</v>
      </c>
      <c r="Z62" s="647">
        <f t="shared" si="6"/>
        <v>0</v>
      </c>
      <c r="AA62" s="78"/>
      <c r="AB62" s="78"/>
    </row>
    <row r="63" spans="1:28" ht="11.25" customHeight="1">
      <c r="A63" s="605">
        <v>2</v>
      </c>
      <c r="B63" s="605">
        <v>4</v>
      </c>
      <c r="C63" s="605">
        <v>9</v>
      </c>
      <c r="D63" s="605"/>
      <c r="E63" s="2212"/>
      <c r="F63" s="348"/>
      <c r="G63" s="356" t="s">
        <v>209</v>
      </c>
      <c r="H63" s="644">
        <v>0</v>
      </c>
      <c r="I63" s="644">
        <v>0</v>
      </c>
      <c r="J63" s="644">
        <f t="shared" si="0"/>
        <v>0</v>
      </c>
      <c r="K63" s="646"/>
      <c r="L63" s="644">
        <v>0</v>
      </c>
      <c r="M63" s="644">
        <v>0</v>
      </c>
      <c r="N63" s="644">
        <f t="shared" si="7"/>
        <v>0</v>
      </c>
      <c r="O63" s="646"/>
      <c r="P63" s="644">
        <v>0</v>
      </c>
      <c r="Q63" s="644">
        <v>0</v>
      </c>
      <c r="R63" s="644">
        <f t="shared" si="8"/>
        <v>0</v>
      </c>
      <c r="S63" s="644"/>
      <c r="T63" s="644">
        <v>0</v>
      </c>
      <c r="U63" s="644">
        <v>0</v>
      </c>
      <c r="V63" s="634">
        <f t="shared" si="9"/>
        <v>0</v>
      </c>
      <c r="W63" s="644"/>
      <c r="X63" s="644">
        <v>0</v>
      </c>
      <c r="Y63" s="644">
        <v>0</v>
      </c>
      <c r="Z63" s="647">
        <f>SUM(X63:Y63)</f>
        <v>0</v>
      </c>
      <c r="AA63" s="78"/>
      <c r="AB63" s="78"/>
    </row>
    <row r="64" spans="1:28" ht="11.25" customHeight="1">
      <c r="A64" s="605">
        <v>2</v>
      </c>
      <c r="B64" s="605">
        <v>4</v>
      </c>
      <c r="C64" s="605">
        <v>9</v>
      </c>
      <c r="D64" s="605"/>
      <c r="E64" s="2212"/>
      <c r="F64" s="348"/>
      <c r="G64" s="356" t="s">
        <v>215</v>
      </c>
      <c r="H64" s="644">
        <v>0</v>
      </c>
      <c r="I64" s="644">
        <v>0</v>
      </c>
      <c r="J64" s="644">
        <f t="shared" si="0"/>
        <v>0</v>
      </c>
      <c r="K64" s="646"/>
      <c r="L64" s="646">
        <v>0</v>
      </c>
      <c r="M64" s="646">
        <v>0</v>
      </c>
      <c r="N64" s="644">
        <f t="shared" si="7"/>
        <v>0</v>
      </c>
      <c r="O64" s="646"/>
      <c r="P64" s="644">
        <v>0</v>
      </c>
      <c r="Q64" s="644">
        <v>0</v>
      </c>
      <c r="R64" s="644">
        <f t="shared" si="8"/>
        <v>0</v>
      </c>
      <c r="S64" s="644"/>
      <c r="T64" s="633">
        <v>0</v>
      </c>
      <c r="U64" s="633">
        <v>0</v>
      </c>
      <c r="V64" s="634">
        <f t="shared" si="9"/>
        <v>0</v>
      </c>
      <c r="W64" s="644"/>
      <c r="X64" s="644">
        <v>0</v>
      </c>
      <c r="Y64" s="644">
        <v>0</v>
      </c>
      <c r="Z64" s="647">
        <f t="shared" si="6"/>
        <v>0</v>
      </c>
      <c r="AA64" s="78"/>
      <c r="AB64" s="78"/>
    </row>
    <row r="65" spans="1:28" ht="11.25" customHeight="1">
      <c r="A65" s="605"/>
      <c r="B65" s="605"/>
      <c r="C65" s="605"/>
      <c r="D65" s="605"/>
      <c r="E65" s="2212"/>
      <c r="F65" s="640" t="s">
        <v>37</v>
      </c>
      <c r="G65" s="36"/>
      <c r="H65" s="643">
        <f>H66</f>
        <v>23</v>
      </c>
      <c r="I65" s="643">
        <f>I66</f>
        <v>15</v>
      </c>
      <c r="J65" s="643">
        <f t="shared" si="0"/>
        <v>38</v>
      </c>
      <c r="K65" s="643"/>
      <c r="L65" s="643">
        <f>SUM(L66)</f>
        <v>21</v>
      </c>
      <c r="M65" s="643">
        <f>SUM(M66)</f>
        <v>15</v>
      </c>
      <c r="N65" s="643">
        <f t="shared" si="7"/>
        <v>36</v>
      </c>
      <c r="O65" s="643"/>
      <c r="P65" s="643">
        <f>SUM(P66)</f>
        <v>21</v>
      </c>
      <c r="Q65" s="643">
        <f>SUM(Q66)</f>
        <v>15</v>
      </c>
      <c r="R65" s="643">
        <f t="shared" si="8"/>
        <v>36</v>
      </c>
      <c r="S65" s="643">
        <f>SUM(S66)</f>
        <v>0</v>
      </c>
      <c r="T65" s="628">
        <f>SUM(T66)</f>
        <v>0</v>
      </c>
      <c r="U65" s="628">
        <f>SUM(U66)</f>
        <v>0</v>
      </c>
      <c r="V65" s="629">
        <f t="shared" si="9"/>
        <v>0</v>
      </c>
      <c r="W65" s="643"/>
      <c r="X65" s="643">
        <f>X66</f>
        <v>0</v>
      </c>
      <c r="Y65" s="643">
        <f>Y66</f>
        <v>0</v>
      </c>
      <c r="Z65" s="645">
        <f t="shared" si="6"/>
        <v>0</v>
      </c>
      <c r="AA65" s="78"/>
      <c r="AB65" s="78"/>
    </row>
    <row r="66" spans="1:28" ht="11.25" customHeight="1">
      <c r="A66" s="605">
        <v>2</v>
      </c>
      <c r="B66" s="605">
        <v>4</v>
      </c>
      <c r="C66" s="605">
        <v>11</v>
      </c>
      <c r="D66" s="605"/>
      <c r="E66" s="2213"/>
      <c r="F66" s="638"/>
      <c r="G66" s="89" t="s">
        <v>217</v>
      </c>
      <c r="H66" s="644">
        <v>23</v>
      </c>
      <c r="I66" s="644">
        <v>15</v>
      </c>
      <c r="J66" s="644">
        <f t="shared" si="0"/>
        <v>38</v>
      </c>
      <c r="K66" s="644"/>
      <c r="L66" s="644">
        <v>21</v>
      </c>
      <c r="M66" s="644">
        <v>15</v>
      </c>
      <c r="N66" s="644">
        <f t="shared" si="7"/>
        <v>36</v>
      </c>
      <c r="O66" s="644"/>
      <c r="P66" s="646">
        <v>21</v>
      </c>
      <c r="Q66" s="644">
        <v>15</v>
      </c>
      <c r="R66" s="644">
        <f t="shared" si="8"/>
        <v>36</v>
      </c>
      <c r="S66" s="644"/>
      <c r="T66" s="633">
        <v>0</v>
      </c>
      <c r="U66" s="633">
        <v>0</v>
      </c>
      <c r="V66" s="634">
        <f t="shared" si="9"/>
        <v>0</v>
      </c>
      <c r="W66" s="644"/>
      <c r="X66" s="644">
        <v>0</v>
      </c>
      <c r="Y66" s="644">
        <v>0</v>
      </c>
      <c r="Z66" s="647">
        <f>SUM(X66:Y66)</f>
        <v>0</v>
      </c>
      <c r="AA66" s="78"/>
      <c r="AB66" s="78"/>
    </row>
    <row r="67" spans="1:28">
      <c r="A67" s="605"/>
      <c r="B67" s="605"/>
      <c r="C67" s="605"/>
      <c r="D67" s="605"/>
      <c r="E67" s="2211">
        <v>1403</v>
      </c>
      <c r="F67" s="29" t="s">
        <v>39</v>
      </c>
      <c r="G67" s="123"/>
      <c r="H67" s="621">
        <f>H68+H70+H72</f>
        <v>40</v>
      </c>
      <c r="I67" s="621">
        <f>I68+I70+I72</f>
        <v>68</v>
      </c>
      <c r="J67" s="621">
        <f t="shared" si="0"/>
        <v>108</v>
      </c>
      <c r="K67" s="620"/>
      <c r="L67" s="621">
        <f>SUM(L68+L70+L72)</f>
        <v>40</v>
      </c>
      <c r="M67" s="621">
        <f>SUM(M68+M70+M72)</f>
        <v>67</v>
      </c>
      <c r="N67" s="621">
        <f t="shared" ref="N67:N74" si="10">SUM(L67:M67)</f>
        <v>107</v>
      </c>
      <c r="O67" s="620"/>
      <c r="P67" s="621">
        <f>SUM(P68+P70+P72)</f>
        <v>40</v>
      </c>
      <c r="Q67" s="621">
        <f>SUM(Q68+Q70+Q72)</f>
        <v>67</v>
      </c>
      <c r="R67" s="621">
        <f>SUM(P67:Q67)</f>
        <v>107</v>
      </c>
      <c r="S67" s="621">
        <f>SUM(S68+S70+S72)</f>
        <v>0</v>
      </c>
      <c r="T67" s="621">
        <f>SUM(T68+T70+T72)</f>
        <v>0</v>
      </c>
      <c r="U67" s="621">
        <f>SUM(U68+U70+U72)</f>
        <v>0</v>
      </c>
      <c r="V67" s="621">
        <f>SUM(S67:U67)</f>
        <v>0</v>
      </c>
      <c r="W67" s="621"/>
      <c r="X67" s="621">
        <f>X68+X70+X72</f>
        <v>0</v>
      </c>
      <c r="Y67" s="621">
        <f>Y68+Y70+Y72</f>
        <v>0</v>
      </c>
      <c r="Z67" s="642">
        <f t="shared" si="6"/>
        <v>0</v>
      </c>
      <c r="AA67" s="78"/>
      <c r="AB67" s="78"/>
    </row>
    <row r="68" spans="1:28" ht="11.25" customHeight="1">
      <c r="A68" s="605"/>
      <c r="B68" s="605"/>
      <c r="C68" s="605"/>
      <c r="D68" s="605"/>
      <c r="E68" s="2212"/>
      <c r="F68" s="640" t="s">
        <v>40</v>
      </c>
      <c r="G68" s="89"/>
      <c r="H68" s="643">
        <f>SUM(H69)</f>
        <v>11</v>
      </c>
      <c r="I68" s="643">
        <f>SUM(I69)</f>
        <v>21</v>
      </c>
      <c r="J68" s="643">
        <f t="shared" si="0"/>
        <v>32</v>
      </c>
      <c r="K68" s="644"/>
      <c r="L68" s="643">
        <f>SUM(L69)</f>
        <v>11</v>
      </c>
      <c r="M68" s="643">
        <f>SUM(M69)</f>
        <v>21</v>
      </c>
      <c r="N68" s="643">
        <f t="shared" si="10"/>
        <v>32</v>
      </c>
      <c r="O68" s="644"/>
      <c r="P68" s="643">
        <f>SUM(P69)</f>
        <v>11</v>
      </c>
      <c r="Q68" s="643">
        <f>SUM(Q69)</f>
        <v>21</v>
      </c>
      <c r="R68" s="643">
        <f>SUM(P68:Q68)</f>
        <v>32</v>
      </c>
      <c r="S68" s="643">
        <f>SUM(S69:S69)</f>
        <v>0</v>
      </c>
      <c r="T68" s="628">
        <f>SUM(T69)</f>
        <v>0</v>
      </c>
      <c r="U68" s="628">
        <f>SUM(U69)</f>
        <v>0</v>
      </c>
      <c r="V68" s="629">
        <f>SUM(S68:U68)</f>
        <v>0</v>
      </c>
      <c r="W68" s="643"/>
      <c r="X68" s="643">
        <f>SUM(X69)</f>
        <v>0</v>
      </c>
      <c r="Y68" s="643">
        <f>SUM(Y69)</f>
        <v>0</v>
      </c>
      <c r="Z68" s="645">
        <f t="shared" si="6"/>
        <v>0</v>
      </c>
      <c r="AA68" s="78"/>
      <c r="AB68" s="78"/>
    </row>
    <row r="69" spans="1:28" ht="11.25" customHeight="1">
      <c r="A69" s="605">
        <v>3</v>
      </c>
      <c r="B69" s="605">
        <v>5</v>
      </c>
      <c r="C69" s="605">
        <v>11</v>
      </c>
      <c r="D69" s="605"/>
      <c r="E69" s="2212"/>
      <c r="F69" s="638"/>
      <c r="G69" s="356" t="s">
        <v>218</v>
      </c>
      <c r="H69" s="644">
        <v>11</v>
      </c>
      <c r="I69" s="644">
        <v>21</v>
      </c>
      <c r="J69" s="644">
        <f t="shared" si="0"/>
        <v>32</v>
      </c>
      <c r="K69" s="646"/>
      <c r="L69" s="646">
        <v>11</v>
      </c>
      <c r="M69" s="646">
        <v>21</v>
      </c>
      <c r="N69" s="646">
        <f t="shared" si="10"/>
        <v>32</v>
      </c>
      <c r="O69" s="646"/>
      <c r="P69" s="646">
        <v>11</v>
      </c>
      <c r="Q69" s="644">
        <v>21</v>
      </c>
      <c r="R69" s="644">
        <f t="shared" ref="R69:R74" si="11">SUM(P69:Q69)</f>
        <v>32</v>
      </c>
      <c r="S69" s="644"/>
      <c r="T69" s="633">
        <v>0</v>
      </c>
      <c r="U69" s="633">
        <v>0</v>
      </c>
      <c r="V69" s="634">
        <f t="shared" ref="V69:V74" si="12">SUM(S69:U69)</f>
        <v>0</v>
      </c>
      <c r="W69" s="644"/>
      <c r="X69" s="644">
        <v>0</v>
      </c>
      <c r="Y69" s="644">
        <v>0</v>
      </c>
      <c r="Z69" s="647">
        <f>SUM(X69:Y69)</f>
        <v>0</v>
      </c>
      <c r="AA69" s="78"/>
      <c r="AB69" s="78"/>
    </row>
    <row r="70" spans="1:28" ht="11.25" customHeight="1">
      <c r="A70" s="605"/>
      <c r="B70" s="605"/>
      <c r="C70" s="605"/>
      <c r="D70" s="605"/>
      <c r="E70" s="2212"/>
      <c r="F70" s="640" t="s">
        <v>41</v>
      </c>
      <c r="G70" s="36"/>
      <c r="H70" s="643">
        <f>H71</f>
        <v>9</v>
      </c>
      <c r="I70" s="643">
        <f>I71</f>
        <v>9</v>
      </c>
      <c r="J70" s="643">
        <f t="shared" ref="J70:J74" si="13">SUM(H70:I70)</f>
        <v>18</v>
      </c>
      <c r="K70" s="643"/>
      <c r="L70" s="643">
        <f>SUM(L71)</f>
        <v>9</v>
      </c>
      <c r="M70" s="643">
        <f>SUM(M71)</f>
        <v>9</v>
      </c>
      <c r="N70" s="643">
        <f t="shared" si="10"/>
        <v>18</v>
      </c>
      <c r="O70" s="643"/>
      <c r="P70" s="643">
        <f>SUM(P71)</f>
        <v>9</v>
      </c>
      <c r="Q70" s="643">
        <f>SUM(Q71)</f>
        <v>9</v>
      </c>
      <c r="R70" s="643">
        <f t="shared" si="11"/>
        <v>18</v>
      </c>
      <c r="S70" s="643">
        <f>SUM(S71)</f>
        <v>0</v>
      </c>
      <c r="T70" s="628">
        <f>SUM(T71)</f>
        <v>0</v>
      </c>
      <c r="U70" s="628">
        <f>SUM(U71)</f>
        <v>0</v>
      </c>
      <c r="V70" s="629">
        <f t="shared" si="12"/>
        <v>0</v>
      </c>
      <c r="W70" s="643"/>
      <c r="X70" s="643">
        <f>X71</f>
        <v>0</v>
      </c>
      <c r="Y70" s="643">
        <f>Y71</f>
        <v>0</v>
      </c>
      <c r="Z70" s="645">
        <f t="shared" si="6"/>
        <v>0</v>
      </c>
      <c r="AA70" s="78"/>
      <c r="AB70" s="78"/>
    </row>
    <row r="71" spans="1:28" ht="11.25" customHeight="1">
      <c r="A71" s="605">
        <v>3</v>
      </c>
      <c r="B71" s="605">
        <v>5</v>
      </c>
      <c r="C71" s="605">
        <v>8</v>
      </c>
      <c r="D71" s="605"/>
      <c r="E71" s="2212"/>
      <c r="F71" s="638"/>
      <c r="G71" s="356" t="s">
        <v>218</v>
      </c>
      <c r="H71" s="644">
        <v>9</v>
      </c>
      <c r="I71" s="644">
        <v>9</v>
      </c>
      <c r="J71" s="644">
        <f t="shared" si="13"/>
        <v>18</v>
      </c>
      <c r="K71" s="646"/>
      <c r="L71" s="646">
        <v>9</v>
      </c>
      <c r="M71" s="646">
        <v>9</v>
      </c>
      <c r="N71" s="646">
        <f t="shared" si="10"/>
        <v>18</v>
      </c>
      <c r="O71" s="646"/>
      <c r="P71" s="646">
        <v>9</v>
      </c>
      <c r="Q71" s="644">
        <v>9</v>
      </c>
      <c r="R71" s="644">
        <f t="shared" si="11"/>
        <v>18</v>
      </c>
      <c r="S71" s="644"/>
      <c r="T71" s="633">
        <v>0</v>
      </c>
      <c r="U71" s="633">
        <v>0</v>
      </c>
      <c r="V71" s="634">
        <f t="shared" si="12"/>
        <v>0</v>
      </c>
      <c r="W71" s="644"/>
      <c r="X71" s="644">
        <v>0</v>
      </c>
      <c r="Y71" s="644">
        <v>0</v>
      </c>
      <c r="Z71" s="647">
        <f>SUM(X71:Y71)</f>
        <v>0</v>
      </c>
      <c r="AA71" s="78"/>
      <c r="AB71" s="78"/>
    </row>
    <row r="72" spans="1:28" ht="11.25" customHeight="1">
      <c r="A72" s="605"/>
      <c r="B72" s="605"/>
      <c r="C72" s="605"/>
      <c r="D72" s="605"/>
      <c r="E72" s="2212"/>
      <c r="F72" s="640" t="s">
        <v>42</v>
      </c>
      <c r="G72" s="89"/>
      <c r="H72" s="643">
        <f>SUM(H73:H74)</f>
        <v>20</v>
      </c>
      <c r="I72" s="643">
        <f>SUM(I73:I74)</f>
        <v>38</v>
      </c>
      <c r="J72" s="643">
        <f t="shared" si="13"/>
        <v>58</v>
      </c>
      <c r="K72" s="644"/>
      <c r="L72" s="643">
        <f>SUM(L73:L74)</f>
        <v>20</v>
      </c>
      <c r="M72" s="643">
        <f>SUM(M73:M74)</f>
        <v>37</v>
      </c>
      <c r="N72" s="643">
        <f t="shared" si="10"/>
        <v>57</v>
      </c>
      <c r="O72" s="644"/>
      <c r="P72" s="643">
        <f>SUM(P73:P74)</f>
        <v>20</v>
      </c>
      <c r="Q72" s="643">
        <f>SUM(Q73:Q74)</f>
        <v>37</v>
      </c>
      <c r="R72" s="643">
        <f t="shared" si="11"/>
        <v>57</v>
      </c>
      <c r="S72" s="643">
        <f>SUM(S73:S74)</f>
        <v>0</v>
      </c>
      <c r="T72" s="628">
        <f>SUM(T73:T74)</f>
        <v>0</v>
      </c>
      <c r="U72" s="628">
        <f>SUM(U73:U74)</f>
        <v>0</v>
      </c>
      <c r="V72" s="629">
        <f t="shared" si="12"/>
        <v>0</v>
      </c>
      <c r="W72" s="643"/>
      <c r="X72" s="643">
        <f>SUM(X73:X74)</f>
        <v>0</v>
      </c>
      <c r="Y72" s="643">
        <f>SUM(Y73:Y74)</f>
        <v>0</v>
      </c>
      <c r="Z72" s="645">
        <f t="shared" si="6"/>
        <v>0</v>
      </c>
      <c r="AA72" s="78"/>
      <c r="AB72" s="78"/>
    </row>
    <row r="73" spans="1:28" ht="11.25" customHeight="1">
      <c r="A73" s="605">
        <v>3</v>
      </c>
      <c r="B73" s="605">
        <v>5</v>
      </c>
      <c r="C73" s="605">
        <v>10</v>
      </c>
      <c r="D73" s="605"/>
      <c r="E73" s="2316"/>
      <c r="F73" s="638"/>
      <c r="G73" s="89" t="s">
        <v>218</v>
      </c>
      <c r="H73" s="644">
        <v>8</v>
      </c>
      <c r="I73" s="644">
        <v>18</v>
      </c>
      <c r="J73" s="644">
        <f t="shared" si="13"/>
        <v>26</v>
      </c>
      <c r="K73" s="644"/>
      <c r="L73" s="644">
        <v>8</v>
      </c>
      <c r="M73" s="644">
        <v>17</v>
      </c>
      <c r="N73" s="646">
        <f t="shared" si="10"/>
        <v>25</v>
      </c>
      <c r="O73" s="644"/>
      <c r="P73" s="646">
        <v>8</v>
      </c>
      <c r="Q73" s="644">
        <v>17</v>
      </c>
      <c r="R73" s="644">
        <f t="shared" si="11"/>
        <v>25</v>
      </c>
      <c r="S73" s="644"/>
      <c r="T73" s="633">
        <v>0</v>
      </c>
      <c r="U73" s="633">
        <v>0</v>
      </c>
      <c r="V73" s="634">
        <f t="shared" si="12"/>
        <v>0</v>
      </c>
      <c r="W73" s="644"/>
      <c r="X73" s="644">
        <v>0</v>
      </c>
      <c r="Y73" s="644">
        <v>0</v>
      </c>
      <c r="Z73" s="647">
        <f>SUM(X73:Y73)</f>
        <v>0</v>
      </c>
      <c r="AA73" s="78"/>
      <c r="AB73" s="78"/>
    </row>
    <row r="74" spans="1:28" ht="11.25" customHeight="1">
      <c r="A74" s="605">
        <v>3</v>
      </c>
      <c r="B74" s="605">
        <v>5</v>
      </c>
      <c r="C74" s="605">
        <v>10</v>
      </c>
      <c r="D74" s="605"/>
      <c r="E74" s="2274"/>
      <c r="F74" s="648"/>
      <c r="G74" s="516" t="s">
        <v>219</v>
      </c>
      <c r="H74" s="649">
        <v>12</v>
      </c>
      <c r="I74" s="649">
        <v>20</v>
      </c>
      <c r="J74" s="649">
        <f t="shared" si="13"/>
        <v>32</v>
      </c>
      <c r="K74" s="649"/>
      <c r="L74" s="649">
        <v>12</v>
      </c>
      <c r="M74" s="649">
        <v>20</v>
      </c>
      <c r="N74" s="650">
        <f t="shared" si="10"/>
        <v>32</v>
      </c>
      <c r="O74" s="649"/>
      <c r="P74" s="650">
        <v>12</v>
      </c>
      <c r="Q74" s="649">
        <v>20</v>
      </c>
      <c r="R74" s="649">
        <f t="shared" si="11"/>
        <v>32</v>
      </c>
      <c r="S74" s="649"/>
      <c r="T74" s="649">
        <v>0</v>
      </c>
      <c r="U74" s="649">
        <v>0</v>
      </c>
      <c r="V74" s="649">
        <f t="shared" si="12"/>
        <v>0</v>
      </c>
      <c r="W74" s="649"/>
      <c r="X74" s="649">
        <v>0</v>
      </c>
      <c r="Y74" s="644">
        <v>0</v>
      </c>
      <c r="Z74" s="651">
        <f>SUM(X74:Y74)</f>
        <v>0</v>
      </c>
      <c r="AA74" s="78"/>
      <c r="AB74" s="78"/>
    </row>
    <row r="75" spans="1:28" ht="12" customHeight="1">
      <c r="A75" s="605"/>
      <c r="B75" s="605"/>
      <c r="C75" s="605"/>
      <c r="D75" s="605"/>
      <c r="E75" s="652"/>
      <c r="F75" s="653"/>
      <c r="G75" s="92"/>
      <c r="H75" s="654"/>
      <c r="I75" s="654"/>
      <c r="J75" s="654"/>
      <c r="K75" s="654"/>
      <c r="L75" s="654"/>
      <c r="M75" s="654"/>
      <c r="N75" s="654"/>
      <c r="O75" s="654"/>
      <c r="P75" s="654"/>
      <c r="Q75" s="654"/>
      <c r="R75" s="654"/>
      <c r="S75" s="655"/>
      <c r="T75" s="656"/>
      <c r="U75" s="656"/>
      <c r="V75" s="656"/>
      <c r="W75" s="656"/>
      <c r="X75" s="656"/>
      <c r="Y75" s="657"/>
      <c r="Z75" s="658" t="s">
        <v>220</v>
      </c>
      <c r="AA75" s="78"/>
      <c r="AB75" s="78"/>
    </row>
    <row r="76" spans="1:28" ht="12" customHeight="1">
      <c r="A76" s="605"/>
      <c r="B76" s="605"/>
      <c r="C76" s="605"/>
      <c r="D76" s="605"/>
      <c r="E76" s="652"/>
      <c r="F76" s="92"/>
      <c r="G76" s="92"/>
      <c r="H76" s="654"/>
      <c r="I76" s="654"/>
      <c r="J76" s="654"/>
      <c r="K76" s="654"/>
      <c r="L76" s="654"/>
      <c r="M76" s="654"/>
      <c r="N76" s="654"/>
      <c r="O76" s="654"/>
      <c r="P76" s="654"/>
      <c r="Q76" s="654"/>
      <c r="R76" s="654"/>
      <c r="S76" s="655"/>
      <c r="T76" s="656"/>
      <c r="U76" s="659"/>
      <c r="V76" s="656"/>
      <c r="W76" s="656"/>
      <c r="X76" s="656"/>
      <c r="Y76" s="660"/>
      <c r="Z76" s="661" t="s">
        <v>271</v>
      </c>
    </row>
    <row r="77" spans="1:28" ht="3" customHeight="1">
      <c r="A77" s="605"/>
      <c r="B77" s="605"/>
      <c r="C77" s="605"/>
      <c r="D77" s="605"/>
      <c r="E77" s="652"/>
      <c r="F77" s="92"/>
      <c r="G77" s="92"/>
      <c r="H77" s="654"/>
      <c r="I77" s="654"/>
      <c r="J77" s="654"/>
      <c r="K77" s="654"/>
      <c r="L77" s="654"/>
      <c r="M77" s="654"/>
      <c r="N77" s="654"/>
      <c r="O77" s="654"/>
      <c r="P77" s="654"/>
      <c r="Q77" s="654"/>
      <c r="R77" s="654"/>
      <c r="S77" s="655"/>
      <c r="T77" s="656"/>
      <c r="U77" s="659"/>
      <c r="V77" s="656"/>
      <c r="W77" s="656"/>
      <c r="X77" s="656"/>
      <c r="Y77" s="660"/>
      <c r="Z77" s="661"/>
    </row>
    <row r="78" spans="1:28" ht="15" customHeight="1">
      <c r="A78" s="605"/>
      <c r="B78" s="605"/>
      <c r="C78" s="605"/>
      <c r="D78" s="605"/>
      <c r="E78" s="2263" t="s">
        <v>122</v>
      </c>
      <c r="F78" s="2219" t="s">
        <v>184</v>
      </c>
      <c r="G78" s="2219"/>
      <c r="H78" s="2320" t="s">
        <v>185</v>
      </c>
      <c r="I78" s="2320"/>
      <c r="J78" s="2320"/>
      <c r="K78" s="662"/>
      <c r="L78" s="2321" t="s">
        <v>267</v>
      </c>
      <c r="M78" s="2321"/>
      <c r="N78" s="2321"/>
      <c r="O78" s="662"/>
      <c r="P78" s="2320" t="s">
        <v>186</v>
      </c>
      <c r="Q78" s="2320"/>
      <c r="R78" s="2320"/>
      <c r="S78" s="663"/>
      <c r="T78" s="2254" t="s">
        <v>268</v>
      </c>
      <c r="U78" s="2254"/>
      <c r="V78" s="2254"/>
      <c r="W78" s="612"/>
      <c r="X78" s="2254" t="s">
        <v>269</v>
      </c>
      <c r="Y78" s="2254"/>
      <c r="Z78" s="2319"/>
      <c r="AA78" s="78"/>
      <c r="AB78" s="96"/>
    </row>
    <row r="79" spans="1:28" ht="15" customHeight="1">
      <c r="A79" s="605"/>
      <c r="B79" s="605"/>
      <c r="C79" s="605"/>
      <c r="D79" s="605"/>
      <c r="E79" s="2218"/>
      <c r="F79" s="2221"/>
      <c r="G79" s="2221"/>
      <c r="H79" s="664" t="s">
        <v>18</v>
      </c>
      <c r="I79" s="664" t="s">
        <v>19</v>
      </c>
      <c r="J79" s="664" t="s">
        <v>8</v>
      </c>
      <c r="K79" s="665"/>
      <c r="L79" s="664" t="s">
        <v>18</v>
      </c>
      <c r="M79" s="664" t="s">
        <v>19</v>
      </c>
      <c r="N79" s="664" t="s">
        <v>8</v>
      </c>
      <c r="O79" s="665"/>
      <c r="P79" s="664" t="s">
        <v>18</v>
      </c>
      <c r="Q79" s="664" t="s">
        <v>19</v>
      </c>
      <c r="R79" s="664" t="s">
        <v>8</v>
      </c>
      <c r="S79" s="666"/>
      <c r="T79" s="664" t="s">
        <v>18</v>
      </c>
      <c r="U79" s="664" t="s">
        <v>19</v>
      </c>
      <c r="V79" s="664" t="s">
        <v>8</v>
      </c>
      <c r="W79" s="664"/>
      <c r="X79" s="664" t="s">
        <v>18</v>
      </c>
      <c r="Y79" s="664" t="s">
        <v>19</v>
      </c>
      <c r="Z79" s="667" t="s">
        <v>8</v>
      </c>
      <c r="AA79" s="78"/>
      <c r="AB79" s="83"/>
    </row>
    <row r="80" spans="1:28">
      <c r="A80" s="605"/>
      <c r="B80" s="605"/>
      <c r="C80" s="605"/>
      <c r="D80" s="605"/>
      <c r="E80" s="2204">
        <v>1404</v>
      </c>
      <c r="F80" s="29" t="s">
        <v>43</v>
      </c>
      <c r="G80" s="123"/>
      <c r="H80" s="668">
        <f>SUM(H81+H85)</f>
        <v>298</v>
      </c>
      <c r="I80" s="668">
        <f>SUM(I81+I85)</f>
        <v>64</v>
      </c>
      <c r="J80" s="668">
        <f t="shared" ref="J80:J88" si="14">SUM(H80:I80)</f>
        <v>362</v>
      </c>
      <c r="K80" s="669"/>
      <c r="L80" s="670">
        <f>SUM(L81+L85)</f>
        <v>291</v>
      </c>
      <c r="M80" s="670">
        <f t="shared" ref="M80:Y80" si="15">SUM(M81+M85)</f>
        <v>62</v>
      </c>
      <c r="N80" s="670">
        <f t="shared" ref="N80:N86" si="16">SUM(L80:M80)</f>
        <v>353</v>
      </c>
      <c r="O80" s="670">
        <f t="shared" si="15"/>
        <v>0</v>
      </c>
      <c r="P80" s="670">
        <f t="shared" si="15"/>
        <v>291</v>
      </c>
      <c r="Q80" s="670">
        <f t="shared" si="15"/>
        <v>62</v>
      </c>
      <c r="R80" s="670">
        <f>SUM(P80:Q80)</f>
        <v>353</v>
      </c>
      <c r="S80" s="670">
        <f t="shared" si="15"/>
        <v>0</v>
      </c>
      <c r="T80" s="670">
        <f t="shared" si="15"/>
        <v>291</v>
      </c>
      <c r="U80" s="670">
        <f t="shared" si="15"/>
        <v>62</v>
      </c>
      <c r="V80" s="670">
        <f>SUM(T80:U80)</f>
        <v>353</v>
      </c>
      <c r="W80" s="670">
        <f t="shared" si="15"/>
        <v>0</v>
      </c>
      <c r="X80" s="670">
        <f t="shared" si="15"/>
        <v>0</v>
      </c>
      <c r="Y80" s="670">
        <f t="shared" si="15"/>
        <v>0</v>
      </c>
      <c r="Z80" s="671">
        <f>SUM(W80:Y80)</f>
        <v>0</v>
      </c>
    </row>
    <row r="81" spans="1:26" ht="12" customHeight="1">
      <c r="A81" s="605"/>
      <c r="B81" s="605"/>
      <c r="C81" s="605"/>
      <c r="D81" s="605"/>
      <c r="E81" s="2205"/>
      <c r="F81" s="636" t="s">
        <v>128</v>
      </c>
      <c r="G81" s="89"/>
      <c r="H81" s="626">
        <f>SUM(H82:H84)</f>
        <v>161</v>
      </c>
      <c r="I81" s="626">
        <f>SUM(I82:I84)</f>
        <v>20</v>
      </c>
      <c r="J81" s="626">
        <f t="shared" si="14"/>
        <v>181</v>
      </c>
      <c r="K81" s="626"/>
      <c r="L81" s="626">
        <f>SUM(L82:L84)</f>
        <v>158</v>
      </c>
      <c r="M81" s="626">
        <f>SUM(M82:M84)</f>
        <v>19</v>
      </c>
      <c r="N81" s="626">
        <f t="shared" si="16"/>
        <v>177</v>
      </c>
      <c r="O81" s="632"/>
      <c r="P81" s="626">
        <f>SUM(P82:P84)</f>
        <v>158</v>
      </c>
      <c r="Q81" s="626">
        <f>SUM(Q82:Q84)</f>
        <v>19</v>
      </c>
      <c r="R81" s="626">
        <f t="shared" ref="R81:R86" si="17">SUM(P81:Q81)</f>
        <v>177</v>
      </c>
      <c r="S81" s="626">
        <f>SUM(S82)</f>
        <v>0</v>
      </c>
      <c r="T81" s="626">
        <f>SUM(T82:T84)</f>
        <v>158</v>
      </c>
      <c r="U81" s="626">
        <f>SUM(U82:U84)</f>
        <v>19</v>
      </c>
      <c r="V81" s="626">
        <f>SUM(T81:U81)</f>
        <v>177</v>
      </c>
      <c r="W81" s="626"/>
      <c r="X81" s="626">
        <f>SUM(X82:X84)</f>
        <v>0</v>
      </c>
      <c r="Y81" s="626">
        <f>SUM(Y82:Y84)</f>
        <v>0</v>
      </c>
      <c r="Z81" s="637">
        <f>SUM(X81:Y81)</f>
        <v>0</v>
      </c>
    </row>
    <row r="82" spans="1:26" ht="12" customHeight="1">
      <c r="A82" s="605">
        <v>4</v>
      </c>
      <c r="B82" s="605">
        <v>6</v>
      </c>
      <c r="C82" s="605">
        <v>11</v>
      </c>
      <c r="D82" s="605"/>
      <c r="E82" s="2206"/>
      <c r="F82" s="631"/>
      <c r="G82" s="89" t="s">
        <v>222</v>
      </c>
      <c r="H82" s="632">
        <v>161</v>
      </c>
      <c r="I82" s="632">
        <v>20</v>
      </c>
      <c r="J82" s="632">
        <f t="shared" si="14"/>
        <v>181</v>
      </c>
      <c r="K82" s="632"/>
      <c r="L82" s="632">
        <v>158</v>
      </c>
      <c r="M82" s="632">
        <v>19</v>
      </c>
      <c r="N82" s="632">
        <f t="shared" si="16"/>
        <v>177</v>
      </c>
      <c r="O82" s="632"/>
      <c r="P82" s="641">
        <v>158</v>
      </c>
      <c r="Q82" s="632">
        <v>19</v>
      </c>
      <c r="R82" s="632">
        <f t="shared" si="17"/>
        <v>177</v>
      </c>
      <c r="S82" s="632"/>
      <c r="T82" s="632">
        <v>158</v>
      </c>
      <c r="U82" s="632">
        <v>19</v>
      </c>
      <c r="V82" s="632">
        <f>SUM(T82:U82)</f>
        <v>177</v>
      </c>
      <c r="W82" s="632"/>
      <c r="X82" s="632">
        <v>0</v>
      </c>
      <c r="Y82" s="632">
        <v>0</v>
      </c>
      <c r="Z82" s="635">
        <f>SUM(X82:Y82)</f>
        <v>0</v>
      </c>
    </row>
    <row r="83" spans="1:26" ht="12" customHeight="1">
      <c r="A83" s="605">
        <v>4</v>
      </c>
      <c r="B83" s="605">
        <v>6</v>
      </c>
      <c r="C83" s="605">
        <v>11</v>
      </c>
      <c r="D83" s="605"/>
      <c r="E83" s="2206"/>
      <c r="F83" s="631"/>
      <c r="G83" s="89" t="s">
        <v>223</v>
      </c>
      <c r="H83" s="632">
        <v>0</v>
      </c>
      <c r="I83" s="632">
        <v>0</v>
      </c>
      <c r="J83" s="632">
        <f t="shared" si="14"/>
        <v>0</v>
      </c>
      <c r="K83" s="632"/>
      <c r="L83" s="632">
        <v>0</v>
      </c>
      <c r="M83" s="632">
        <v>0</v>
      </c>
      <c r="N83" s="632">
        <f t="shared" si="16"/>
        <v>0</v>
      </c>
      <c r="O83" s="632"/>
      <c r="P83" s="632">
        <v>0</v>
      </c>
      <c r="Q83" s="632">
        <v>0</v>
      </c>
      <c r="R83" s="632">
        <f t="shared" si="17"/>
        <v>0</v>
      </c>
      <c r="S83" s="632"/>
      <c r="T83" s="632">
        <v>0</v>
      </c>
      <c r="U83" s="632">
        <v>0</v>
      </c>
      <c r="V83" s="632">
        <f>SUM(T83:U83)</f>
        <v>0</v>
      </c>
      <c r="W83" s="632"/>
      <c r="X83" s="632">
        <v>0</v>
      </c>
      <c r="Y83" s="632">
        <v>0</v>
      </c>
      <c r="Z83" s="635">
        <f>SUM(X83:Y83)</f>
        <v>0</v>
      </c>
    </row>
    <row r="84" spans="1:26" ht="12" customHeight="1">
      <c r="A84" s="605">
        <v>4</v>
      </c>
      <c r="B84" s="605">
        <v>6</v>
      </c>
      <c r="C84" s="605">
        <v>11</v>
      </c>
      <c r="D84" s="605"/>
      <c r="E84" s="2206"/>
      <c r="F84" s="631"/>
      <c r="G84" s="89" t="s">
        <v>224</v>
      </c>
      <c r="H84" s="632">
        <v>0</v>
      </c>
      <c r="I84" s="632">
        <v>0</v>
      </c>
      <c r="J84" s="632">
        <f t="shared" si="14"/>
        <v>0</v>
      </c>
      <c r="K84" s="632"/>
      <c r="L84" s="632">
        <v>0</v>
      </c>
      <c r="M84" s="632">
        <v>0</v>
      </c>
      <c r="N84" s="632">
        <f t="shared" si="16"/>
        <v>0</v>
      </c>
      <c r="O84" s="632"/>
      <c r="P84" s="632">
        <v>0</v>
      </c>
      <c r="Q84" s="632">
        <v>0</v>
      </c>
      <c r="R84" s="632">
        <f t="shared" si="17"/>
        <v>0</v>
      </c>
      <c r="S84" s="632"/>
      <c r="T84" s="632">
        <v>0</v>
      </c>
      <c r="U84" s="632">
        <v>0</v>
      </c>
      <c r="V84" s="632">
        <f>SUM(T84:U84)</f>
        <v>0</v>
      </c>
      <c r="W84" s="632"/>
      <c r="X84" s="632">
        <v>0</v>
      </c>
      <c r="Y84" s="632">
        <v>0</v>
      </c>
      <c r="Z84" s="635">
        <f>SUM(X84:Y84)</f>
        <v>0</v>
      </c>
    </row>
    <row r="85" spans="1:26" ht="12" customHeight="1">
      <c r="A85" s="605"/>
      <c r="B85" s="605"/>
      <c r="C85" s="605"/>
      <c r="D85" s="605"/>
      <c r="E85" s="2205"/>
      <c r="F85" s="636" t="s">
        <v>45</v>
      </c>
      <c r="G85" s="89"/>
      <c r="H85" s="626">
        <f>SUM(H86)</f>
        <v>137</v>
      </c>
      <c r="I85" s="626">
        <f>SUM(I86)</f>
        <v>44</v>
      </c>
      <c r="J85" s="626">
        <f t="shared" si="14"/>
        <v>181</v>
      </c>
      <c r="K85" s="626"/>
      <c r="L85" s="626">
        <f>SUM(L86)</f>
        <v>133</v>
      </c>
      <c r="M85" s="626">
        <f>SUM(M86)</f>
        <v>43</v>
      </c>
      <c r="N85" s="626">
        <f t="shared" si="16"/>
        <v>176</v>
      </c>
      <c r="O85" s="632"/>
      <c r="P85" s="626">
        <f>SUM(P86)</f>
        <v>133</v>
      </c>
      <c r="Q85" s="626">
        <f>SUM(Q86)</f>
        <v>43</v>
      </c>
      <c r="R85" s="626">
        <f t="shared" si="17"/>
        <v>176</v>
      </c>
      <c r="S85" s="626">
        <f>SUM(S86)</f>
        <v>0</v>
      </c>
      <c r="T85" s="672">
        <f>T86</f>
        <v>133</v>
      </c>
      <c r="U85" s="672">
        <f>U86</f>
        <v>43</v>
      </c>
      <c r="V85" s="626">
        <f t="shared" ref="V85:V117" si="18">SUM(T85:U85)</f>
        <v>176</v>
      </c>
      <c r="W85" s="626"/>
      <c r="X85" s="626">
        <f>X86</f>
        <v>0</v>
      </c>
      <c r="Y85" s="626">
        <f>Y86</f>
        <v>0</v>
      </c>
      <c r="Z85" s="637">
        <f t="shared" ref="Z85:Z143" si="19">SUM(X85:Y85)</f>
        <v>0</v>
      </c>
    </row>
    <row r="86" spans="1:26" ht="12" customHeight="1">
      <c r="A86" s="605">
        <v>4</v>
      </c>
      <c r="B86" s="605">
        <v>6</v>
      </c>
      <c r="C86" s="605">
        <v>11</v>
      </c>
      <c r="D86" s="605"/>
      <c r="E86" s="2206"/>
      <c r="F86" s="631"/>
      <c r="G86" s="89" t="s">
        <v>225</v>
      </c>
      <c r="H86" s="632">
        <v>137</v>
      </c>
      <c r="I86" s="632">
        <v>44</v>
      </c>
      <c r="J86" s="632">
        <f t="shared" si="14"/>
        <v>181</v>
      </c>
      <c r="K86" s="632"/>
      <c r="L86" s="632">
        <v>133</v>
      </c>
      <c r="M86" s="632">
        <v>43</v>
      </c>
      <c r="N86" s="632">
        <f t="shared" si="16"/>
        <v>176</v>
      </c>
      <c r="O86" s="632"/>
      <c r="P86" s="641">
        <v>133</v>
      </c>
      <c r="Q86" s="632">
        <v>43</v>
      </c>
      <c r="R86" s="632">
        <f t="shared" si="17"/>
        <v>176</v>
      </c>
      <c r="S86" s="632"/>
      <c r="T86" s="632">
        <v>133</v>
      </c>
      <c r="U86" s="632">
        <v>43</v>
      </c>
      <c r="V86" s="632">
        <f>SUM(T86:U86)</f>
        <v>176</v>
      </c>
      <c r="W86" s="632"/>
      <c r="X86" s="632">
        <v>0</v>
      </c>
      <c r="Y86" s="632">
        <v>0</v>
      </c>
      <c r="Z86" s="635">
        <f>SUM(X86:Y86)</f>
        <v>0</v>
      </c>
    </row>
    <row r="87" spans="1:26" ht="12" customHeight="1">
      <c r="A87" s="605"/>
      <c r="B87" s="605"/>
      <c r="C87" s="605"/>
      <c r="D87" s="605"/>
      <c r="E87" s="2211">
        <v>1405</v>
      </c>
      <c r="F87" s="127" t="s">
        <v>46</v>
      </c>
      <c r="G87" s="14"/>
      <c r="H87" s="673">
        <f>SUM(H88+H93+H100+H102)</f>
        <v>150</v>
      </c>
      <c r="I87" s="673">
        <f t="shared" ref="I87:Y87" si="20">SUM(I88+I93+I100+I102)</f>
        <v>182</v>
      </c>
      <c r="J87" s="673">
        <f t="shared" si="14"/>
        <v>332</v>
      </c>
      <c r="K87" s="673">
        <f t="shared" si="20"/>
        <v>0</v>
      </c>
      <c r="L87" s="673">
        <f t="shared" si="20"/>
        <v>149</v>
      </c>
      <c r="M87" s="673">
        <f t="shared" si="20"/>
        <v>180</v>
      </c>
      <c r="N87" s="673">
        <f>SUM(K87:M87)</f>
        <v>329</v>
      </c>
      <c r="O87" s="673">
        <f t="shared" si="20"/>
        <v>0</v>
      </c>
      <c r="P87" s="673">
        <f t="shared" si="20"/>
        <v>145</v>
      </c>
      <c r="Q87" s="673">
        <f t="shared" si="20"/>
        <v>173</v>
      </c>
      <c r="R87" s="673">
        <f t="shared" si="20"/>
        <v>318</v>
      </c>
      <c r="S87" s="673">
        <f t="shared" si="20"/>
        <v>0</v>
      </c>
      <c r="T87" s="673">
        <f t="shared" si="20"/>
        <v>56</v>
      </c>
      <c r="U87" s="673">
        <f t="shared" si="20"/>
        <v>100</v>
      </c>
      <c r="V87" s="673">
        <f>SUM(T87:U87)</f>
        <v>156</v>
      </c>
      <c r="W87" s="673">
        <f t="shared" si="20"/>
        <v>0</v>
      </c>
      <c r="X87" s="673">
        <f t="shared" si="20"/>
        <v>0</v>
      </c>
      <c r="Y87" s="673">
        <f t="shared" si="20"/>
        <v>0</v>
      </c>
      <c r="Z87" s="674">
        <f>SUM(X87:Y87)</f>
        <v>0</v>
      </c>
    </row>
    <row r="88" spans="1:26" ht="12" customHeight="1">
      <c r="A88" s="605"/>
      <c r="B88" s="605"/>
      <c r="C88" s="605"/>
      <c r="D88" s="605"/>
      <c r="E88" s="2212"/>
      <c r="F88" s="636" t="s">
        <v>47</v>
      </c>
      <c r="G88" s="89"/>
      <c r="H88" s="626">
        <f>SUM(H89:H92)</f>
        <v>27</v>
      </c>
      <c r="I88" s="626">
        <f>SUM(I89:I92)</f>
        <v>18</v>
      </c>
      <c r="J88" s="626">
        <f t="shared" si="14"/>
        <v>45</v>
      </c>
      <c r="K88" s="626"/>
      <c r="L88" s="626">
        <f>SUM(K89:L92)</f>
        <v>26</v>
      </c>
      <c r="M88" s="626">
        <f>SUM(M89:M92)</f>
        <v>17</v>
      </c>
      <c r="N88" s="626">
        <f>SUM(L88:M88)</f>
        <v>43</v>
      </c>
      <c r="O88" s="632"/>
      <c r="P88" s="626">
        <f>SUM(P89:P92)</f>
        <v>25</v>
      </c>
      <c r="Q88" s="626">
        <f>SUM(Q89:Q92)</f>
        <v>17</v>
      </c>
      <c r="R88" s="626">
        <f>R89+R90+R91+R92</f>
        <v>42</v>
      </c>
      <c r="S88" s="626">
        <f>SUM(S89)</f>
        <v>0</v>
      </c>
      <c r="T88" s="626">
        <f>T89+T90+T91+T92</f>
        <v>0</v>
      </c>
      <c r="U88" s="626">
        <f>U89+U90+U91+U92</f>
        <v>0</v>
      </c>
      <c r="V88" s="626">
        <f>SUM(T88:U88)</f>
        <v>0</v>
      </c>
      <c r="W88" s="626"/>
      <c r="X88" s="626">
        <f>X89+X90+X91+X92</f>
        <v>0</v>
      </c>
      <c r="Y88" s="626">
        <f>Y89+Y90+Y91+Y92</f>
        <v>0</v>
      </c>
      <c r="Z88" s="637">
        <f t="shared" si="19"/>
        <v>0</v>
      </c>
    </row>
    <row r="89" spans="1:26" ht="12" customHeight="1">
      <c r="A89" s="605">
        <v>5</v>
      </c>
      <c r="B89" s="605">
        <v>4</v>
      </c>
      <c r="C89" s="605">
        <v>8</v>
      </c>
      <c r="D89" s="605"/>
      <c r="E89" s="2212"/>
      <c r="F89" s="638"/>
      <c r="G89" s="92" t="s">
        <v>226</v>
      </c>
      <c r="H89" s="632">
        <v>7</v>
      </c>
      <c r="I89" s="632">
        <v>4</v>
      </c>
      <c r="J89" s="632">
        <f t="shared" ref="J89:J104" si="21">SUM(H89:I89)</f>
        <v>11</v>
      </c>
      <c r="K89" s="632"/>
      <c r="L89" s="632">
        <v>7</v>
      </c>
      <c r="M89" s="632">
        <v>4</v>
      </c>
      <c r="N89" s="632">
        <f t="shared" ref="N89:N104" si="22">SUM(L89:M89)</f>
        <v>11</v>
      </c>
      <c r="O89" s="632"/>
      <c r="P89" s="632">
        <v>7</v>
      </c>
      <c r="Q89" s="632">
        <v>4</v>
      </c>
      <c r="R89" s="632">
        <f t="shared" ref="R89:R104" si="23">SUM(P89:Q89)</f>
        <v>11</v>
      </c>
      <c r="S89" s="632"/>
      <c r="T89" s="675">
        <v>0</v>
      </c>
      <c r="U89" s="675">
        <v>0</v>
      </c>
      <c r="V89" s="641">
        <f>SUM(T89:U89)</f>
        <v>0</v>
      </c>
      <c r="W89" s="641"/>
      <c r="X89" s="675">
        <v>0</v>
      </c>
      <c r="Y89" s="675">
        <v>0</v>
      </c>
      <c r="Z89" s="676">
        <f>SUM(X89:Y89)</f>
        <v>0</v>
      </c>
    </row>
    <row r="90" spans="1:26" ht="12" customHeight="1">
      <c r="A90" s="605">
        <v>5</v>
      </c>
      <c r="B90" s="605">
        <v>4</v>
      </c>
      <c r="C90" s="605">
        <v>8</v>
      </c>
      <c r="D90" s="605"/>
      <c r="E90" s="2212"/>
      <c r="F90" s="631"/>
      <c r="G90" s="92" t="s">
        <v>227</v>
      </c>
      <c r="H90" s="632">
        <v>12</v>
      </c>
      <c r="I90" s="632">
        <v>10</v>
      </c>
      <c r="J90" s="632">
        <f t="shared" si="21"/>
        <v>22</v>
      </c>
      <c r="K90" s="632"/>
      <c r="L90" s="632">
        <v>11</v>
      </c>
      <c r="M90" s="632">
        <v>10</v>
      </c>
      <c r="N90" s="632">
        <f t="shared" si="22"/>
        <v>21</v>
      </c>
      <c r="O90" s="632"/>
      <c r="P90" s="641">
        <v>11</v>
      </c>
      <c r="Q90" s="641">
        <v>10</v>
      </c>
      <c r="R90" s="641">
        <f t="shared" si="23"/>
        <v>21</v>
      </c>
      <c r="S90" s="641">
        <f>SUM(S91:S94)</f>
        <v>0</v>
      </c>
      <c r="T90" s="675">
        <v>0</v>
      </c>
      <c r="U90" s="675">
        <v>0</v>
      </c>
      <c r="V90" s="641">
        <f t="shared" si="18"/>
        <v>0</v>
      </c>
      <c r="W90" s="641"/>
      <c r="X90" s="675">
        <v>0</v>
      </c>
      <c r="Y90" s="675">
        <v>0</v>
      </c>
      <c r="Z90" s="676">
        <f t="shared" si="19"/>
        <v>0</v>
      </c>
    </row>
    <row r="91" spans="1:26" ht="12" customHeight="1">
      <c r="A91" s="605">
        <v>5</v>
      </c>
      <c r="B91" s="605">
        <v>4</v>
      </c>
      <c r="C91" s="605">
        <v>8</v>
      </c>
      <c r="D91" s="605"/>
      <c r="E91" s="2212"/>
      <c r="F91" s="631"/>
      <c r="G91" s="92" t="s">
        <v>228</v>
      </c>
      <c r="H91" s="632">
        <v>1</v>
      </c>
      <c r="I91" s="632">
        <v>1</v>
      </c>
      <c r="J91" s="632">
        <f t="shared" si="21"/>
        <v>2</v>
      </c>
      <c r="K91" s="632"/>
      <c r="L91" s="632">
        <v>1</v>
      </c>
      <c r="M91" s="632">
        <v>0</v>
      </c>
      <c r="N91" s="632">
        <f t="shared" si="22"/>
        <v>1</v>
      </c>
      <c r="O91" s="632"/>
      <c r="P91" s="632">
        <v>0</v>
      </c>
      <c r="Q91" s="632">
        <v>0</v>
      </c>
      <c r="R91" s="632">
        <f t="shared" si="23"/>
        <v>0</v>
      </c>
      <c r="S91" s="632"/>
      <c r="T91" s="675">
        <v>0</v>
      </c>
      <c r="U91" s="675">
        <v>0</v>
      </c>
      <c r="V91" s="641">
        <f>SUM(T91:U91)</f>
        <v>0</v>
      </c>
      <c r="W91" s="641"/>
      <c r="X91" s="675">
        <v>0</v>
      </c>
      <c r="Y91" s="675">
        <v>0</v>
      </c>
      <c r="Z91" s="676">
        <f t="shared" si="19"/>
        <v>0</v>
      </c>
    </row>
    <row r="92" spans="1:26" s="83" customFormat="1" ht="12" customHeight="1">
      <c r="A92" s="605">
        <v>5</v>
      </c>
      <c r="B92" s="605">
        <v>4</v>
      </c>
      <c r="C92" s="605">
        <v>8</v>
      </c>
      <c r="D92" s="605"/>
      <c r="E92" s="2212"/>
      <c r="F92" s="631"/>
      <c r="G92" s="92" t="s">
        <v>229</v>
      </c>
      <c r="H92" s="632">
        <v>7</v>
      </c>
      <c r="I92" s="632">
        <v>3</v>
      </c>
      <c r="J92" s="632">
        <f t="shared" si="21"/>
        <v>10</v>
      </c>
      <c r="K92" s="632"/>
      <c r="L92" s="632">
        <v>7</v>
      </c>
      <c r="M92" s="632">
        <v>3</v>
      </c>
      <c r="N92" s="632">
        <f t="shared" si="22"/>
        <v>10</v>
      </c>
      <c r="O92" s="632"/>
      <c r="P92" s="641">
        <v>7</v>
      </c>
      <c r="Q92" s="641">
        <v>3</v>
      </c>
      <c r="R92" s="632">
        <f>SUM(P92:Q92)</f>
        <v>10</v>
      </c>
      <c r="S92" s="632"/>
      <c r="T92" s="675">
        <v>0</v>
      </c>
      <c r="U92" s="675">
        <v>0</v>
      </c>
      <c r="V92" s="641">
        <f t="shared" si="18"/>
        <v>0</v>
      </c>
      <c r="W92" s="641"/>
      <c r="X92" s="675">
        <v>0</v>
      </c>
      <c r="Y92" s="675">
        <v>0</v>
      </c>
      <c r="Z92" s="676">
        <f t="shared" si="19"/>
        <v>0</v>
      </c>
    </row>
    <row r="93" spans="1:26" s="83" customFormat="1" ht="12" customHeight="1">
      <c r="A93" s="605"/>
      <c r="B93" s="605"/>
      <c r="C93" s="605"/>
      <c r="D93" s="605"/>
      <c r="E93" s="2212"/>
      <c r="F93" s="636" t="s">
        <v>48</v>
      </c>
      <c r="G93" s="89"/>
      <c r="H93" s="626">
        <f>SUM(H94:H99)</f>
        <v>101</v>
      </c>
      <c r="I93" s="626">
        <f>SUM(I94:I99)</f>
        <v>102</v>
      </c>
      <c r="J93" s="626">
        <f t="shared" si="21"/>
        <v>203</v>
      </c>
      <c r="K93" s="626">
        <f>SUM(K94:K99)</f>
        <v>0</v>
      </c>
      <c r="L93" s="626">
        <f>SUM(L94:L99)</f>
        <v>101</v>
      </c>
      <c r="M93" s="626">
        <f>SUM(M94:M99)</f>
        <v>101</v>
      </c>
      <c r="N93" s="626">
        <f t="shared" si="22"/>
        <v>202</v>
      </c>
      <c r="O93" s="632"/>
      <c r="P93" s="626">
        <f>SUM(P94:P99)</f>
        <v>101</v>
      </c>
      <c r="Q93" s="626">
        <f>SUM(Q94:Q99)</f>
        <v>101</v>
      </c>
      <c r="R93" s="626">
        <f>SUM(P93:Q93)</f>
        <v>202</v>
      </c>
      <c r="S93" s="626">
        <f>SUM(S94:S99)</f>
        <v>0</v>
      </c>
      <c r="T93" s="626">
        <f>SUM(T94:T99)</f>
        <v>37</v>
      </c>
      <c r="U93" s="626">
        <f>SUM(U94:U99)</f>
        <v>45</v>
      </c>
      <c r="V93" s="626">
        <f t="shared" si="18"/>
        <v>82</v>
      </c>
      <c r="W93" s="626">
        <f>SUM(W94:W99)</f>
        <v>0</v>
      </c>
      <c r="X93" s="626">
        <f>SUM(X94:X99)</f>
        <v>0</v>
      </c>
      <c r="Y93" s="626">
        <f>SUM(Y94:Y99)</f>
        <v>0</v>
      </c>
      <c r="Z93" s="637">
        <f>SUM(X93:Y93)</f>
        <v>0</v>
      </c>
    </row>
    <row r="94" spans="1:26" ht="12" customHeight="1">
      <c r="A94" s="605">
        <v>5</v>
      </c>
      <c r="B94" s="605">
        <v>5</v>
      </c>
      <c r="C94" s="605">
        <v>11</v>
      </c>
      <c r="D94" s="605"/>
      <c r="E94" s="2212"/>
      <c r="F94" s="638"/>
      <c r="G94" s="92" t="s">
        <v>230</v>
      </c>
      <c r="H94" s="632">
        <v>0</v>
      </c>
      <c r="I94" s="632">
        <v>0</v>
      </c>
      <c r="J94" s="632">
        <f t="shared" si="21"/>
        <v>0</v>
      </c>
      <c r="K94" s="632"/>
      <c r="L94" s="632">
        <v>0</v>
      </c>
      <c r="M94" s="632">
        <v>0</v>
      </c>
      <c r="N94" s="632">
        <f t="shared" si="22"/>
        <v>0</v>
      </c>
      <c r="O94" s="632"/>
      <c r="P94" s="641">
        <v>0</v>
      </c>
      <c r="Q94" s="641">
        <v>0</v>
      </c>
      <c r="R94" s="632">
        <f t="shared" si="23"/>
        <v>0</v>
      </c>
      <c r="S94" s="632"/>
      <c r="T94" s="675">
        <v>0</v>
      </c>
      <c r="U94" s="675">
        <v>0</v>
      </c>
      <c r="V94" s="641">
        <f t="shared" si="18"/>
        <v>0</v>
      </c>
      <c r="W94" s="641"/>
      <c r="X94" s="641">
        <v>0</v>
      </c>
      <c r="Y94" s="641">
        <v>0</v>
      </c>
      <c r="Z94" s="676">
        <f t="shared" si="19"/>
        <v>0</v>
      </c>
    </row>
    <row r="95" spans="1:26" ht="12" customHeight="1">
      <c r="A95" s="605">
        <v>5</v>
      </c>
      <c r="B95" s="605">
        <v>5</v>
      </c>
      <c r="C95" s="605">
        <v>11</v>
      </c>
      <c r="D95" s="605"/>
      <c r="E95" s="2212"/>
      <c r="F95" s="638"/>
      <c r="G95" s="92" t="s">
        <v>231</v>
      </c>
      <c r="H95" s="632">
        <v>46</v>
      </c>
      <c r="I95" s="632">
        <v>27</v>
      </c>
      <c r="J95" s="632">
        <f t="shared" si="21"/>
        <v>73</v>
      </c>
      <c r="K95" s="632"/>
      <c r="L95" s="632">
        <v>46</v>
      </c>
      <c r="M95" s="632">
        <v>27</v>
      </c>
      <c r="N95" s="632">
        <f t="shared" si="22"/>
        <v>73</v>
      </c>
      <c r="O95" s="632"/>
      <c r="P95" s="641">
        <v>46</v>
      </c>
      <c r="Q95" s="641">
        <v>27</v>
      </c>
      <c r="R95" s="641">
        <f t="shared" si="23"/>
        <v>73</v>
      </c>
      <c r="S95" s="641">
        <f>SUM(S96:S101)</f>
        <v>0</v>
      </c>
      <c r="T95" s="675">
        <v>21</v>
      </c>
      <c r="U95" s="675">
        <v>14</v>
      </c>
      <c r="V95" s="641">
        <f t="shared" si="18"/>
        <v>35</v>
      </c>
      <c r="W95" s="641"/>
      <c r="X95" s="641">
        <v>0</v>
      </c>
      <c r="Y95" s="641">
        <v>0</v>
      </c>
      <c r="Z95" s="676">
        <f>SUM(X95:Y95)</f>
        <v>0</v>
      </c>
    </row>
    <row r="96" spans="1:26" ht="12" customHeight="1">
      <c r="A96" s="605">
        <v>5</v>
      </c>
      <c r="B96" s="605">
        <v>5</v>
      </c>
      <c r="C96" s="605">
        <v>11</v>
      </c>
      <c r="D96" s="605"/>
      <c r="E96" s="2212"/>
      <c r="F96" s="638"/>
      <c r="G96" s="92" t="s">
        <v>232</v>
      </c>
      <c r="H96" s="632">
        <v>3</v>
      </c>
      <c r="I96" s="632">
        <v>3</v>
      </c>
      <c r="J96" s="632">
        <f t="shared" si="21"/>
        <v>6</v>
      </c>
      <c r="K96" s="632"/>
      <c r="L96" s="632">
        <v>3</v>
      </c>
      <c r="M96" s="632">
        <v>3</v>
      </c>
      <c r="N96" s="632">
        <f t="shared" si="22"/>
        <v>6</v>
      </c>
      <c r="O96" s="632"/>
      <c r="P96" s="632">
        <v>3</v>
      </c>
      <c r="Q96" s="632">
        <v>3</v>
      </c>
      <c r="R96" s="632">
        <f t="shared" si="23"/>
        <v>6</v>
      </c>
      <c r="S96" s="632"/>
      <c r="T96" s="675">
        <v>0</v>
      </c>
      <c r="U96" s="675">
        <v>0</v>
      </c>
      <c r="V96" s="641">
        <f t="shared" si="18"/>
        <v>0</v>
      </c>
      <c r="W96" s="641"/>
      <c r="X96" s="675">
        <v>0</v>
      </c>
      <c r="Y96" s="675">
        <v>0</v>
      </c>
      <c r="Z96" s="676">
        <f t="shared" si="19"/>
        <v>0</v>
      </c>
    </row>
    <row r="97" spans="1:26" ht="12" customHeight="1">
      <c r="A97" s="605">
        <v>5</v>
      </c>
      <c r="B97" s="605">
        <v>5</v>
      </c>
      <c r="C97" s="605">
        <v>11</v>
      </c>
      <c r="D97" s="605"/>
      <c r="E97" s="2212"/>
      <c r="F97" s="638"/>
      <c r="G97" s="92" t="s">
        <v>233</v>
      </c>
      <c r="H97" s="632">
        <v>0</v>
      </c>
      <c r="I97" s="632">
        <v>0</v>
      </c>
      <c r="J97" s="632">
        <f t="shared" si="21"/>
        <v>0</v>
      </c>
      <c r="K97" s="632"/>
      <c r="L97" s="632">
        <v>0</v>
      </c>
      <c r="M97" s="632">
        <v>0</v>
      </c>
      <c r="N97" s="632">
        <f t="shared" si="22"/>
        <v>0</v>
      </c>
      <c r="O97" s="632"/>
      <c r="P97" s="641">
        <v>0</v>
      </c>
      <c r="Q97" s="641">
        <v>0</v>
      </c>
      <c r="R97" s="632">
        <f t="shared" si="23"/>
        <v>0</v>
      </c>
      <c r="S97" s="632"/>
      <c r="T97" s="675">
        <v>0</v>
      </c>
      <c r="U97" s="675">
        <v>0</v>
      </c>
      <c r="V97" s="641">
        <f>SUM(T97:U97)</f>
        <v>0</v>
      </c>
      <c r="W97" s="641"/>
      <c r="X97" s="675">
        <v>0</v>
      </c>
      <c r="Y97" s="675">
        <v>0</v>
      </c>
      <c r="Z97" s="676">
        <f t="shared" si="19"/>
        <v>0</v>
      </c>
    </row>
    <row r="98" spans="1:26" ht="12" customHeight="1">
      <c r="A98" s="605">
        <v>5</v>
      </c>
      <c r="B98" s="605">
        <v>5</v>
      </c>
      <c r="C98" s="605">
        <v>11</v>
      </c>
      <c r="D98" s="605"/>
      <c r="E98" s="2212"/>
      <c r="F98" s="638"/>
      <c r="G98" s="92" t="s">
        <v>234</v>
      </c>
      <c r="H98" s="632">
        <v>35</v>
      </c>
      <c r="I98" s="632">
        <v>52</v>
      </c>
      <c r="J98" s="632">
        <f t="shared" si="21"/>
        <v>87</v>
      </c>
      <c r="K98" s="632"/>
      <c r="L98" s="632">
        <v>35</v>
      </c>
      <c r="M98" s="632">
        <v>51</v>
      </c>
      <c r="N98" s="632">
        <f t="shared" si="22"/>
        <v>86</v>
      </c>
      <c r="O98" s="632"/>
      <c r="P98" s="632">
        <v>35</v>
      </c>
      <c r="Q98" s="632">
        <v>51</v>
      </c>
      <c r="R98" s="632">
        <f t="shared" si="23"/>
        <v>86</v>
      </c>
      <c r="S98" s="632"/>
      <c r="T98" s="641">
        <v>16</v>
      </c>
      <c r="U98" s="641">
        <v>31</v>
      </c>
      <c r="V98" s="641">
        <f t="shared" si="18"/>
        <v>47</v>
      </c>
      <c r="W98" s="641"/>
      <c r="X98" s="675">
        <v>0</v>
      </c>
      <c r="Y98" s="675">
        <v>0</v>
      </c>
      <c r="Z98" s="676">
        <f t="shared" si="19"/>
        <v>0</v>
      </c>
    </row>
    <row r="99" spans="1:26" ht="12" customHeight="1">
      <c r="A99" s="605">
        <v>5</v>
      </c>
      <c r="B99" s="605">
        <v>5</v>
      </c>
      <c r="C99" s="605">
        <v>11</v>
      </c>
      <c r="D99" s="605"/>
      <c r="E99" s="2212"/>
      <c r="F99" s="638"/>
      <c r="G99" s="195" t="s">
        <v>235</v>
      </c>
      <c r="H99" s="677">
        <v>17</v>
      </c>
      <c r="I99" s="677">
        <v>20</v>
      </c>
      <c r="J99" s="632">
        <f t="shared" si="21"/>
        <v>37</v>
      </c>
      <c r="K99" s="677"/>
      <c r="L99" s="677">
        <v>17</v>
      </c>
      <c r="M99" s="677">
        <v>20</v>
      </c>
      <c r="N99" s="632">
        <f t="shared" si="22"/>
        <v>37</v>
      </c>
      <c r="O99" s="677"/>
      <c r="P99" s="632">
        <v>17</v>
      </c>
      <c r="Q99" s="632">
        <v>20</v>
      </c>
      <c r="R99" s="632">
        <f t="shared" si="23"/>
        <v>37</v>
      </c>
      <c r="S99" s="632"/>
      <c r="T99" s="675">
        <v>0</v>
      </c>
      <c r="U99" s="675">
        <v>0</v>
      </c>
      <c r="V99" s="641">
        <f t="shared" si="18"/>
        <v>0</v>
      </c>
      <c r="W99" s="641"/>
      <c r="X99" s="675">
        <v>0</v>
      </c>
      <c r="Y99" s="675">
        <v>0</v>
      </c>
      <c r="Z99" s="676">
        <f t="shared" si="19"/>
        <v>0</v>
      </c>
    </row>
    <row r="100" spans="1:26" ht="12" customHeight="1">
      <c r="A100" s="605"/>
      <c r="B100" s="605"/>
      <c r="C100" s="605"/>
      <c r="D100" s="605"/>
      <c r="E100" s="2212"/>
      <c r="F100" s="678" t="s">
        <v>166</v>
      </c>
      <c r="G100" s="89"/>
      <c r="H100" s="626">
        <f>SUM(H101)</f>
        <v>19</v>
      </c>
      <c r="I100" s="626">
        <f>SUM(I101)</f>
        <v>55</v>
      </c>
      <c r="J100" s="626">
        <f t="shared" si="21"/>
        <v>74</v>
      </c>
      <c r="K100" s="626"/>
      <c r="L100" s="626">
        <f>SUM(L101)</f>
        <v>19</v>
      </c>
      <c r="M100" s="626">
        <f>SUM(M101)</f>
        <v>55</v>
      </c>
      <c r="N100" s="626">
        <f t="shared" si="22"/>
        <v>74</v>
      </c>
      <c r="O100" s="632"/>
      <c r="P100" s="626">
        <f>SUM(P101)</f>
        <v>19</v>
      </c>
      <c r="Q100" s="626">
        <f>SUM(Q101:Q101)</f>
        <v>55</v>
      </c>
      <c r="R100" s="626">
        <f t="shared" si="23"/>
        <v>74</v>
      </c>
      <c r="S100" s="626">
        <f>SUM(S101)</f>
        <v>0</v>
      </c>
      <c r="T100" s="626">
        <f>SUM(T101)</f>
        <v>19</v>
      </c>
      <c r="U100" s="626">
        <f>SUM(U101)</f>
        <v>55</v>
      </c>
      <c r="V100" s="626">
        <f t="shared" si="18"/>
        <v>74</v>
      </c>
      <c r="W100" s="626">
        <f>SUM(W101)</f>
        <v>0</v>
      </c>
      <c r="X100" s="626">
        <f>SUM(X101)</f>
        <v>0</v>
      </c>
      <c r="Y100" s="626">
        <f>SUM(Y101)</f>
        <v>0</v>
      </c>
      <c r="Z100" s="637">
        <f t="shared" si="19"/>
        <v>0</v>
      </c>
    </row>
    <row r="101" spans="1:26" ht="12" customHeight="1">
      <c r="A101" s="605">
        <v>5</v>
      </c>
      <c r="B101" s="605">
        <v>5</v>
      </c>
      <c r="C101" s="605">
        <v>10</v>
      </c>
      <c r="D101" s="605"/>
      <c r="E101" s="2212"/>
      <c r="F101" s="678"/>
      <c r="G101" s="89" t="s">
        <v>234</v>
      </c>
      <c r="H101" s="632">
        <v>19</v>
      </c>
      <c r="I101" s="632">
        <v>55</v>
      </c>
      <c r="J101" s="632">
        <f t="shared" si="21"/>
        <v>74</v>
      </c>
      <c r="K101" s="632"/>
      <c r="L101" s="632">
        <v>19</v>
      </c>
      <c r="M101" s="632">
        <v>55</v>
      </c>
      <c r="N101" s="632">
        <f t="shared" si="22"/>
        <v>74</v>
      </c>
      <c r="O101" s="632"/>
      <c r="P101" s="641">
        <v>19</v>
      </c>
      <c r="Q101" s="632">
        <v>55</v>
      </c>
      <c r="R101" s="632">
        <f t="shared" si="23"/>
        <v>74</v>
      </c>
      <c r="S101" s="632"/>
      <c r="T101" s="641">
        <v>19</v>
      </c>
      <c r="U101" s="641">
        <v>55</v>
      </c>
      <c r="V101" s="641">
        <f>SUM(T101:U101)</f>
        <v>74</v>
      </c>
      <c r="W101" s="641"/>
      <c r="X101" s="641">
        <v>0</v>
      </c>
      <c r="Y101" s="641">
        <v>0</v>
      </c>
      <c r="Z101" s="676">
        <f t="shared" si="19"/>
        <v>0</v>
      </c>
    </row>
    <row r="102" spans="1:26" ht="12" customHeight="1">
      <c r="A102" s="605"/>
      <c r="B102" s="605"/>
      <c r="C102" s="605"/>
      <c r="D102" s="605"/>
      <c r="E102" s="2212"/>
      <c r="F102" s="679" t="s">
        <v>50</v>
      </c>
      <c r="G102" s="89"/>
      <c r="H102" s="626">
        <f>SUM(H103:H104)</f>
        <v>3</v>
      </c>
      <c r="I102" s="626">
        <f>SUM(I103:I104)</f>
        <v>7</v>
      </c>
      <c r="J102" s="626">
        <f t="shared" si="21"/>
        <v>10</v>
      </c>
      <c r="K102" s="626"/>
      <c r="L102" s="626">
        <f>SUM(L103:L104)</f>
        <v>3</v>
      </c>
      <c r="M102" s="626">
        <f>SUM(M103:M104)</f>
        <v>7</v>
      </c>
      <c r="N102" s="626">
        <f t="shared" si="22"/>
        <v>10</v>
      </c>
      <c r="O102" s="632"/>
      <c r="P102" s="626">
        <f>SUM(P103:P104)</f>
        <v>0</v>
      </c>
      <c r="Q102" s="626">
        <f>SUM(Q103:Q104)</f>
        <v>0</v>
      </c>
      <c r="R102" s="626">
        <f t="shared" si="23"/>
        <v>0</v>
      </c>
      <c r="S102" s="626">
        <f>S103</f>
        <v>0</v>
      </c>
      <c r="T102" s="626">
        <f>SUM(T103:T104)</f>
        <v>0</v>
      </c>
      <c r="U102" s="626">
        <f>SUM(U103:U104)</f>
        <v>0</v>
      </c>
      <c r="V102" s="626">
        <f t="shared" si="18"/>
        <v>0</v>
      </c>
      <c r="W102" s="626">
        <f>W103</f>
        <v>0</v>
      </c>
      <c r="X102" s="626">
        <f>SUM(X103:X104)</f>
        <v>0</v>
      </c>
      <c r="Y102" s="626">
        <f>SUM(Y103:Y104)</f>
        <v>0</v>
      </c>
      <c r="Z102" s="637">
        <f>SUM(X102:Y102)</f>
        <v>0</v>
      </c>
    </row>
    <row r="103" spans="1:26" ht="12" customHeight="1">
      <c r="A103" s="605">
        <v>5</v>
      </c>
      <c r="B103" s="605">
        <v>5</v>
      </c>
      <c r="C103" s="605">
        <v>13</v>
      </c>
      <c r="D103" s="605"/>
      <c r="E103" s="2212"/>
      <c r="F103" s="679"/>
      <c r="G103" s="89" t="s">
        <v>234</v>
      </c>
      <c r="H103" s="632">
        <v>3</v>
      </c>
      <c r="I103" s="632">
        <v>2</v>
      </c>
      <c r="J103" s="632">
        <f t="shared" si="21"/>
        <v>5</v>
      </c>
      <c r="K103" s="632"/>
      <c r="L103" s="632">
        <v>3</v>
      </c>
      <c r="M103" s="632">
        <v>2</v>
      </c>
      <c r="N103" s="632">
        <f t="shared" si="22"/>
        <v>5</v>
      </c>
      <c r="O103" s="632"/>
      <c r="P103" s="632">
        <v>0</v>
      </c>
      <c r="Q103" s="632">
        <v>0</v>
      </c>
      <c r="R103" s="641">
        <f t="shared" si="23"/>
        <v>0</v>
      </c>
      <c r="S103" s="632"/>
      <c r="T103" s="675">
        <v>0</v>
      </c>
      <c r="U103" s="675">
        <v>0</v>
      </c>
      <c r="V103" s="641">
        <f t="shared" si="18"/>
        <v>0</v>
      </c>
      <c r="W103" s="632"/>
      <c r="X103" s="675">
        <v>0</v>
      </c>
      <c r="Y103" s="675">
        <v>0</v>
      </c>
      <c r="Z103" s="676">
        <f>SUM(X103:Y103)</f>
        <v>0</v>
      </c>
    </row>
    <row r="104" spans="1:26" ht="12" customHeight="1">
      <c r="A104" s="605">
        <v>5</v>
      </c>
      <c r="B104" s="605">
        <v>5</v>
      </c>
      <c r="C104" s="605">
        <v>13</v>
      </c>
      <c r="D104" s="605"/>
      <c r="E104" s="2213"/>
      <c r="F104" s="679"/>
      <c r="G104" s="89" t="s">
        <v>236</v>
      </c>
      <c r="H104" s="632">
        <v>0</v>
      </c>
      <c r="I104" s="632">
        <v>5</v>
      </c>
      <c r="J104" s="632">
        <f t="shared" si="21"/>
        <v>5</v>
      </c>
      <c r="K104" s="632"/>
      <c r="L104" s="632">
        <v>0</v>
      </c>
      <c r="M104" s="632">
        <v>5</v>
      </c>
      <c r="N104" s="632">
        <f t="shared" si="22"/>
        <v>5</v>
      </c>
      <c r="O104" s="632"/>
      <c r="P104" s="632">
        <v>0</v>
      </c>
      <c r="Q104" s="632">
        <v>0</v>
      </c>
      <c r="R104" s="641">
        <f t="shared" si="23"/>
        <v>0</v>
      </c>
      <c r="S104" s="632"/>
      <c r="T104" s="675">
        <v>0</v>
      </c>
      <c r="U104" s="675">
        <v>0</v>
      </c>
      <c r="V104" s="641">
        <f t="shared" si="18"/>
        <v>0</v>
      </c>
      <c r="W104" s="632"/>
      <c r="X104" s="675">
        <v>0</v>
      </c>
      <c r="Y104" s="675">
        <v>0</v>
      </c>
      <c r="Z104" s="676">
        <f>SUM(X104:Y104)</f>
        <v>0</v>
      </c>
    </row>
    <row r="105" spans="1:26" ht="12" customHeight="1">
      <c r="A105" s="605"/>
      <c r="B105" s="605"/>
      <c r="C105" s="605"/>
      <c r="D105" s="605"/>
      <c r="E105" s="2211">
        <v>1406</v>
      </c>
      <c r="F105" s="29" t="s">
        <v>51</v>
      </c>
      <c r="G105" s="123"/>
      <c r="H105" s="673">
        <f>SUM(H106+H109+H113+H115+H111)</f>
        <v>753</v>
      </c>
      <c r="I105" s="673">
        <f>SUM(I106+I109+I113+I115+I111)</f>
        <v>934</v>
      </c>
      <c r="J105" s="673">
        <f>SUM(H105:I105)</f>
        <v>1687</v>
      </c>
      <c r="K105" s="673"/>
      <c r="L105" s="673">
        <f>SUM(L106+L109+L113+L115+L111)</f>
        <v>737</v>
      </c>
      <c r="M105" s="673">
        <f>SUM(M106+M109+M113+M115+M111)</f>
        <v>910</v>
      </c>
      <c r="N105" s="673">
        <f>SUM(L105:M105)</f>
        <v>1647</v>
      </c>
      <c r="O105" s="680"/>
      <c r="P105" s="673">
        <f>SUM(P106+P109+P113+P115+P111)</f>
        <v>467</v>
      </c>
      <c r="Q105" s="673">
        <f>SUM(Q106+Q109+Q113+Q115+Q111)</f>
        <v>514</v>
      </c>
      <c r="R105" s="673">
        <f>SUM(P105:Q105)</f>
        <v>981</v>
      </c>
      <c r="S105" s="673">
        <f>SUM(S106+S109+S113+S115)</f>
        <v>0</v>
      </c>
      <c r="T105" s="668">
        <f>T106+T109+T113+T115+T111</f>
        <v>369</v>
      </c>
      <c r="U105" s="668">
        <f>U106+U109+U113+U115+U111</f>
        <v>433</v>
      </c>
      <c r="V105" s="668">
        <f t="shared" si="18"/>
        <v>802</v>
      </c>
      <c r="W105" s="680"/>
      <c r="X105" s="673">
        <f>X106+X109+X113+X115+X111</f>
        <v>84</v>
      </c>
      <c r="Y105" s="673">
        <f>Y106+Y109+Y113+Y115+Y111</f>
        <v>60</v>
      </c>
      <c r="Z105" s="674">
        <f>X105+Y105</f>
        <v>144</v>
      </c>
    </row>
    <row r="106" spans="1:26" ht="12" customHeight="1">
      <c r="A106" s="605"/>
      <c r="B106" s="605"/>
      <c r="C106" s="605"/>
      <c r="D106" s="605"/>
      <c r="E106" s="2212"/>
      <c r="F106" s="636" t="s">
        <v>52</v>
      </c>
      <c r="G106" s="36"/>
      <c r="H106" s="626">
        <f>SUM(H107:H108)</f>
        <v>503</v>
      </c>
      <c r="I106" s="626">
        <f>SUM(I107:I108)</f>
        <v>683</v>
      </c>
      <c r="J106" s="626">
        <f>SUM(H106:I106)</f>
        <v>1186</v>
      </c>
      <c r="K106" s="626"/>
      <c r="L106" s="626">
        <f>SUM(L107:L108)</f>
        <v>493</v>
      </c>
      <c r="M106" s="626">
        <f>SUM(M107:M108)</f>
        <v>668</v>
      </c>
      <c r="N106" s="626">
        <f>SUM(L106:M106)</f>
        <v>1161</v>
      </c>
      <c r="O106" s="626"/>
      <c r="P106" s="626">
        <f>SUM(P107:P108)</f>
        <v>282</v>
      </c>
      <c r="Q106" s="626">
        <f>SUM(Q107:Q108)</f>
        <v>353</v>
      </c>
      <c r="R106" s="626">
        <f>SUM(P106:Q106)</f>
        <v>635</v>
      </c>
      <c r="S106" s="626">
        <f>SUM(S107:S108)</f>
        <v>0</v>
      </c>
      <c r="T106" s="672">
        <f>T107+T108</f>
        <v>268</v>
      </c>
      <c r="U106" s="672">
        <f>U107+U108</f>
        <v>332</v>
      </c>
      <c r="V106" s="626">
        <f>SUM(T106:U106)</f>
        <v>600</v>
      </c>
      <c r="W106" s="626"/>
      <c r="X106" s="626">
        <f>X107+X108</f>
        <v>0</v>
      </c>
      <c r="Y106" s="626">
        <f>Y107+Y108</f>
        <v>0</v>
      </c>
      <c r="Z106" s="637">
        <f t="shared" si="19"/>
        <v>0</v>
      </c>
    </row>
    <row r="107" spans="1:26" ht="12" customHeight="1">
      <c r="A107" s="605">
        <v>6</v>
      </c>
      <c r="B107" s="605">
        <v>2</v>
      </c>
      <c r="C107" s="605">
        <v>11</v>
      </c>
      <c r="D107" s="605"/>
      <c r="E107" s="2212"/>
      <c r="F107" s="681"/>
      <c r="G107" s="89" t="s">
        <v>237</v>
      </c>
      <c r="H107" s="632">
        <v>14</v>
      </c>
      <c r="I107" s="632">
        <v>21</v>
      </c>
      <c r="J107" s="632">
        <f>SUM(H107:I107)</f>
        <v>35</v>
      </c>
      <c r="K107" s="632"/>
      <c r="L107" s="632">
        <v>14</v>
      </c>
      <c r="M107" s="632">
        <v>21</v>
      </c>
      <c r="N107" s="632">
        <f>SUM(L107:M107)</f>
        <v>35</v>
      </c>
      <c r="O107" s="632"/>
      <c r="P107" s="632">
        <v>14</v>
      </c>
      <c r="Q107" s="632">
        <v>21</v>
      </c>
      <c r="R107" s="641">
        <f t="shared" ref="R107:R139" si="24">SUM(P107:Q107)</f>
        <v>35</v>
      </c>
      <c r="S107" s="632"/>
      <c r="T107" s="675">
        <v>0</v>
      </c>
      <c r="U107" s="675">
        <v>0</v>
      </c>
      <c r="V107" s="641">
        <f t="shared" si="18"/>
        <v>0</v>
      </c>
      <c r="W107" s="641"/>
      <c r="X107" s="641">
        <v>0</v>
      </c>
      <c r="Y107" s="641">
        <v>0</v>
      </c>
      <c r="Z107" s="676">
        <f>SUM(X107:Y107)</f>
        <v>0</v>
      </c>
    </row>
    <row r="108" spans="1:26" ht="13.5" customHeight="1">
      <c r="A108" s="605">
        <v>6</v>
      </c>
      <c r="B108" s="605">
        <v>2</v>
      </c>
      <c r="C108" s="605">
        <v>11</v>
      </c>
      <c r="D108" s="605"/>
      <c r="E108" s="2212"/>
      <c r="F108" s="681"/>
      <c r="G108" s="89" t="s">
        <v>238</v>
      </c>
      <c r="H108" s="632">
        <v>489</v>
      </c>
      <c r="I108" s="632">
        <v>662</v>
      </c>
      <c r="J108" s="632">
        <f t="shared" ref="J108:J116" si="25">SUM(H108:I108)</f>
        <v>1151</v>
      </c>
      <c r="K108" s="632"/>
      <c r="L108" s="632">
        <v>479</v>
      </c>
      <c r="M108" s="632">
        <v>647</v>
      </c>
      <c r="N108" s="632">
        <f t="shared" ref="N108:N116" si="26">SUM(L108:M108)</f>
        <v>1126</v>
      </c>
      <c r="O108" s="632"/>
      <c r="P108" s="632">
        <v>268</v>
      </c>
      <c r="Q108" s="632">
        <v>332</v>
      </c>
      <c r="R108" s="641">
        <f t="shared" si="24"/>
        <v>600</v>
      </c>
      <c r="S108" s="632"/>
      <c r="T108" s="675">
        <v>268</v>
      </c>
      <c r="U108" s="675">
        <v>332</v>
      </c>
      <c r="V108" s="641">
        <f>SUM(T108:U108)</f>
        <v>600</v>
      </c>
      <c r="W108" s="641"/>
      <c r="X108" s="641">
        <v>0</v>
      </c>
      <c r="Y108" s="641">
        <v>0</v>
      </c>
      <c r="Z108" s="676">
        <f t="shared" si="19"/>
        <v>0</v>
      </c>
    </row>
    <row r="109" spans="1:26" ht="12" customHeight="1">
      <c r="A109" s="605"/>
      <c r="B109" s="605"/>
      <c r="C109" s="605"/>
      <c r="D109" s="605"/>
      <c r="E109" s="2212"/>
      <c r="F109" s="636" t="s">
        <v>53</v>
      </c>
      <c r="G109" s="36"/>
      <c r="H109" s="626">
        <f>SUM(H110)</f>
        <v>40</v>
      </c>
      <c r="I109" s="626">
        <f>SUM(I110)</f>
        <v>31</v>
      </c>
      <c r="J109" s="626">
        <f t="shared" si="25"/>
        <v>71</v>
      </c>
      <c r="K109" s="626"/>
      <c r="L109" s="626">
        <f>SUM(L110)</f>
        <v>38</v>
      </c>
      <c r="M109" s="626">
        <f>SUM(M110)</f>
        <v>29</v>
      </c>
      <c r="N109" s="626">
        <f t="shared" si="26"/>
        <v>67</v>
      </c>
      <c r="O109" s="626"/>
      <c r="P109" s="626">
        <f>SUM(P110)</f>
        <v>38</v>
      </c>
      <c r="Q109" s="626">
        <f>SUM(Q110)</f>
        <v>29</v>
      </c>
      <c r="R109" s="626">
        <f t="shared" si="24"/>
        <v>67</v>
      </c>
      <c r="S109" s="626">
        <f>SUM(S110:S112)</f>
        <v>0</v>
      </c>
      <c r="T109" s="626">
        <f>T110</f>
        <v>0</v>
      </c>
      <c r="U109" s="626">
        <f>U110</f>
        <v>0</v>
      </c>
      <c r="V109" s="626">
        <f t="shared" si="18"/>
        <v>0</v>
      </c>
      <c r="W109" s="626"/>
      <c r="X109" s="626">
        <f>X110</f>
        <v>38</v>
      </c>
      <c r="Y109" s="626">
        <f>Y110</f>
        <v>29</v>
      </c>
      <c r="Z109" s="637">
        <f t="shared" si="19"/>
        <v>67</v>
      </c>
    </row>
    <row r="110" spans="1:26" ht="12" customHeight="1">
      <c r="A110" s="605">
        <v>6</v>
      </c>
      <c r="B110" s="605">
        <v>2</v>
      </c>
      <c r="C110" s="605">
        <v>10</v>
      </c>
      <c r="D110" s="605"/>
      <c r="E110" s="2212"/>
      <c r="F110" s="631"/>
      <c r="G110" s="89" t="s">
        <v>239</v>
      </c>
      <c r="H110" s="632">
        <v>40</v>
      </c>
      <c r="I110" s="632">
        <v>31</v>
      </c>
      <c r="J110" s="632">
        <f t="shared" si="25"/>
        <v>71</v>
      </c>
      <c r="K110" s="632"/>
      <c r="L110" s="632">
        <v>38</v>
      </c>
      <c r="M110" s="632">
        <v>29</v>
      </c>
      <c r="N110" s="632">
        <f t="shared" si="26"/>
        <v>67</v>
      </c>
      <c r="O110" s="632"/>
      <c r="P110" s="632">
        <v>38</v>
      </c>
      <c r="Q110" s="632">
        <v>29</v>
      </c>
      <c r="R110" s="641">
        <f t="shared" si="24"/>
        <v>67</v>
      </c>
      <c r="S110" s="632"/>
      <c r="T110" s="675">
        <v>0</v>
      </c>
      <c r="U110" s="675">
        <v>0</v>
      </c>
      <c r="V110" s="641">
        <f>SUM(T110:U110)</f>
        <v>0</v>
      </c>
      <c r="W110" s="641"/>
      <c r="X110" s="641">
        <v>38</v>
      </c>
      <c r="Y110" s="641">
        <v>29</v>
      </c>
      <c r="Z110" s="676">
        <f t="shared" si="19"/>
        <v>67</v>
      </c>
    </row>
    <row r="111" spans="1:26" s="683" customFormat="1" ht="12" customHeight="1">
      <c r="A111" s="682"/>
      <c r="B111" s="682"/>
      <c r="C111" s="682"/>
      <c r="D111" s="682"/>
      <c r="E111" s="2212"/>
      <c r="F111" s="636" t="s">
        <v>96</v>
      </c>
      <c r="G111" s="36"/>
      <c r="H111" s="626">
        <f>SUM(H112)</f>
        <v>48</v>
      </c>
      <c r="I111" s="626">
        <f>SUM(I112)</f>
        <v>34</v>
      </c>
      <c r="J111" s="626">
        <f>SUM(H111:I111)</f>
        <v>82</v>
      </c>
      <c r="K111" s="626"/>
      <c r="L111" s="626">
        <f>SUM(L112)</f>
        <v>46</v>
      </c>
      <c r="M111" s="626">
        <f>SUM(M112)</f>
        <v>31</v>
      </c>
      <c r="N111" s="626">
        <f>SUM(L111:M111)</f>
        <v>77</v>
      </c>
      <c r="O111" s="626"/>
      <c r="P111" s="626">
        <f>SUM(P112)</f>
        <v>46</v>
      </c>
      <c r="Q111" s="626">
        <f>SUM(Q112)</f>
        <v>31</v>
      </c>
      <c r="R111" s="626">
        <f>SUM(P111:Q111)</f>
        <v>77</v>
      </c>
      <c r="S111" s="626"/>
      <c r="T111" s="672">
        <f>SUM(T112)</f>
        <v>0</v>
      </c>
      <c r="U111" s="672">
        <f>SUM(U112)</f>
        <v>0</v>
      </c>
      <c r="V111" s="626">
        <f>SUM(T111:U111)</f>
        <v>0</v>
      </c>
      <c r="W111" s="626"/>
      <c r="X111" s="626">
        <f>SUM(X112)</f>
        <v>46</v>
      </c>
      <c r="Y111" s="626">
        <f>SUM(Y112)</f>
        <v>31</v>
      </c>
      <c r="Z111" s="637">
        <f>SUM(X111:Y111)</f>
        <v>77</v>
      </c>
    </row>
    <row r="112" spans="1:26" ht="12" customHeight="1">
      <c r="A112" s="605">
        <v>6</v>
      </c>
      <c r="B112" s="605">
        <v>2</v>
      </c>
      <c r="C112" s="605">
        <v>6</v>
      </c>
      <c r="D112" s="605"/>
      <c r="E112" s="2212"/>
      <c r="F112" s="631"/>
      <c r="G112" s="89" t="s">
        <v>264</v>
      </c>
      <c r="H112" s="632">
        <v>48</v>
      </c>
      <c r="I112" s="632">
        <v>34</v>
      </c>
      <c r="J112" s="632">
        <f>SUM(H112:I112)</f>
        <v>82</v>
      </c>
      <c r="K112" s="632"/>
      <c r="L112" s="632">
        <v>46</v>
      </c>
      <c r="M112" s="632">
        <v>31</v>
      </c>
      <c r="N112" s="632">
        <f>SUM(L112:M112)</f>
        <v>77</v>
      </c>
      <c r="O112" s="632"/>
      <c r="P112" s="632">
        <v>46</v>
      </c>
      <c r="Q112" s="632">
        <v>31</v>
      </c>
      <c r="R112" s="641">
        <f>SUM(P112:Q112)</f>
        <v>77</v>
      </c>
      <c r="S112" s="632"/>
      <c r="T112" s="675">
        <v>0</v>
      </c>
      <c r="U112" s="675">
        <v>0</v>
      </c>
      <c r="V112" s="641">
        <f>SUM(T112:U112)</f>
        <v>0</v>
      </c>
      <c r="W112" s="641"/>
      <c r="X112" s="641">
        <v>46</v>
      </c>
      <c r="Y112" s="641">
        <v>31</v>
      </c>
      <c r="Z112" s="676">
        <f>SUM(X112:Y112)</f>
        <v>77</v>
      </c>
    </row>
    <row r="113" spans="1:26" ht="12" customHeight="1">
      <c r="A113" s="605"/>
      <c r="B113" s="605"/>
      <c r="C113" s="605"/>
      <c r="D113" s="605"/>
      <c r="E113" s="2212"/>
      <c r="F113" s="636" t="s">
        <v>240</v>
      </c>
      <c r="G113" s="89"/>
      <c r="H113" s="626">
        <f>SUM(H114)</f>
        <v>162</v>
      </c>
      <c r="I113" s="626">
        <f>SUM(I114)</f>
        <v>186</v>
      </c>
      <c r="J113" s="626">
        <f>SUM(H113:I113)</f>
        <v>348</v>
      </c>
      <c r="K113" s="626"/>
      <c r="L113" s="626">
        <f>SUM(L114)</f>
        <v>160</v>
      </c>
      <c r="M113" s="626">
        <f>SUM(M114)</f>
        <v>182</v>
      </c>
      <c r="N113" s="626">
        <f>SUM(L113:M113)</f>
        <v>342</v>
      </c>
      <c r="O113" s="632"/>
      <c r="P113" s="626">
        <f>SUM(P114)</f>
        <v>101</v>
      </c>
      <c r="Q113" s="626">
        <f>SUM(Q114)</f>
        <v>101</v>
      </c>
      <c r="R113" s="626">
        <f>SUM(P113:Q113)</f>
        <v>202</v>
      </c>
      <c r="S113" s="626">
        <f>SUM(S114)</f>
        <v>0</v>
      </c>
      <c r="T113" s="626">
        <f>T114</f>
        <v>101</v>
      </c>
      <c r="U113" s="626">
        <f>U114</f>
        <v>101</v>
      </c>
      <c r="V113" s="626">
        <f>SUM(T113:U113)</f>
        <v>202</v>
      </c>
      <c r="W113" s="626"/>
      <c r="X113" s="626">
        <f>X114</f>
        <v>0</v>
      </c>
      <c r="Y113" s="626">
        <f>Y114</f>
        <v>0</v>
      </c>
      <c r="Z113" s="637">
        <f>SUM(X113:Y113)</f>
        <v>0</v>
      </c>
    </row>
    <row r="114" spans="1:26" ht="12" customHeight="1">
      <c r="A114" s="605">
        <v>6</v>
      </c>
      <c r="B114" s="605">
        <v>2</v>
      </c>
      <c r="C114" s="605">
        <v>10</v>
      </c>
      <c r="D114" s="605"/>
      <c r="E114" s="2212"/>
      <c r="F114" s="681"/>
      <c r="G114" s="89" t="s">
        <v>241</v>
      </c>
      <c r="H114" s="632">
        <v>162</v>
      </c>
      <c r="I114" s="632">
        <v>186</v>
      </c>
      <c r="J114" s="632">
        <f>SUM(H114:I114)</f>
        <v>348</v>
      </c>
      <c r="K114" s="632"/>
      <c r="L114" s="632">
        <v>160</v>
      </c>
      <c r="M114" s="632">
        <v>182</v>
      </c>
      <c r="N114" s="632">
        <f>SUM(L114:M114)</f>
        <v>342</v>
      </c>
      <c r="O114" s="632"/>
      <c r="P114" s="632">
        <v>101</v>
      </c>
      <c r="Q114" s="632">
        <v>101</v>
      </c>
      <c r="R114" s="641">
        <f>SUM(P114:Q114)</f>
        <v>202</v>
      </c>
      <c r="S114" s="632"/>
      <c r="T114" s="675">
        <v>101</v>
      </c>
      <c r="U114" s="675">
        <v>101</v>
      </c>
      <c r="V114" s="641">
        <f>SUM(T114:U114)</f>
        <v>202</v>
      </c>
      <c r="W114" s="641"/>
      <c r="X114" s="641">
        <v>0</v>
      </c>
      <c r="Y114" s="641">
        <v>0</v>
      </c>
      <c r="Z114" s="676">
        <f>SUM(X114:Y114)</f>
        <v>0</v>
      </c>
    </row>
    <row r="115" spans="1:26" ht="12" customHeight="1">
      <c r="A115" s="605"/>
      <c r="B115" s="605"/>
      <c r="C115" s="605"/>
      <c r="D115" s="605"/>
      <c r="E115" s="2212"/>
      <c r="F115" s="636" t="s">
        <v>56</v>
      </c>
      <c r="G115" s="89"/>
      <c r="H115" s="626">
        <f>SUM(H116)</f>
        <v>0</v>
      </c>
      <c r="I115" s="626">
        <f>SUM(I116)</f>
        <v>0</v>
      </c>
      <c r="J115" s="626">
        <f t="shared" si="25"/>
        <v>0</v>
      </c>
      <c r="K115" s="626"/>
      <c r="L115" s="626">
        <f>SUM(L116)</f>
        <v>0</v>
      </c>
      <c r="M115" s="626">
        <f>SUM(M116)</f>
        <v>0</v>
      </c>
      <c r="N115" s="626">
        <f t="shared" si="26"/>
        <v>0</v>
      </c>
      <c r="O115" s="632"/>
      <c r="P115" s="626">
        <f>SUM(P116)</f>
        <v>0</v>
      </c>
      <c r="Q115" s="626">
        <f>SUM(Q116)</f>
        <v>0</v>
      </c>
      <c r="R115" s="626">
        <f t="shared" si="24"/>
        <v>0</v>
      </c>
      <c r="S115" s="626">
        <f>SUM(S116)</f>
        <v>0</v>
      </c>
      <c r="T115" s="672">
        <f>T116</f>
        <v>0</v>
      </c>
      <c r="U115" s="672">
        <f>U116</f>
        <v>0</v>
      </c>
      <c r="V115" s="626">
        <f t="shared" si="18"/>
        <v>0</v>
      </c>
      <c r="W115" s="626"/>
      <c r="X115" s="626">
        <f>X116</f>
        <v>0</v>
      </c>
      <c r="Y115" s="626">
        <f>Y116</f>
        <v>0</v>
      </c>
      <c r="Z115" s="637">
        <f t="shared" si="19"/>
        <v>0</v>
      </c>
    </row>
    <row r="116" spans="1:26" ht="12" customHeight="1">
      <c r="A116" s="605">
        <v>6</v>
      </c>
      <c r="B116" s="605">
        <v>4</v>
      </c>
      <c r="C116" s="605">
        <v>11</v>
      </c>
      <c r="D116" s="605"/>
      <c r="E116" s="2213"/>
      <c r="F116" s="631"/>
      <c r="G116" s="89" t="s">
        <v>272</v>
      </c>
      <c r="H116" s="632">
        <v>0</v>
      </c>
      <c r="I116" s="632">
        <v>0</v>
      </c>
      <c r="J116" s="632">
        <f t="shared" si="25"/>
        <v>0</v>
      </c>
      <c r="K116" s="632"/>
      <c r="L116" s="632">
        <v>0</v>
      </c>
      <c r="M116" s="632">
        <v>0</v>
      </c>
      <c r="N116" s="632">
        <f t="shared" si="26"/>
        <v>0</v>
      </c>
      <c r="O116" s="632"/>
      <c r="P116" s="632">
        <v>0</v>
      </c>
      <c r="Q116" s="632">
        <v>0</v>
      </c>
      <c r="R116" s="641">
        <f t="shared" si="24"/>
        <v>0</v>
      </c>
      <c r="S116" s="632"/>
      <c r="T116" s="684">
        <v>0</v>
      </c>
      <c r="U116" s="684">
        <v>0</v>
      </c>
      <c r="V116" s="641">
        <f t="shared" si="18"/>
        <v>0</v>
      </c>
      <c r="W116" s="632"/>
      <c r="X116" s="632">
        <v>0</v>
      </c>
      <c r="Y116" s="632">
        <v>0</v>
      </c>
      <c r="Z116" s="676">
        <f>SUM(X116:Y116)</f>
        <v>0</v>
      </c>
    </row>
    <row r="117" spans="1:26" ht="12" customHeight="1">
      <c r="A117" s="605"/>
      <c r="B117" s="605"/>
      <c r="C117" s="605"/>
      <c r="D117" s="605"/>
      <c r="E117" s="2204">
        <v>1407</v>
      </c>
      <c r="F117" s="13" t="s">
        <v>58</v>
      </c>
      <c r="G117" s="123"/>
      <c r="H117" s="673">
        <f>SUM(H118+H123+H125)</f>
        <v>6</v>
      </c>
      <c r="I117" s="673">
        <f>SUM(I118+I123+I125)</f>
        <v>7</v>
      </c>
      <c r="J117" s="673">
        <f>SUM(H117:I117)</f>
        <v>13</v>
      </c>
      <c r="K117" s="673"/>
      <c r="L117" s="673">
        <f>SUM(L118+L123+L125)</f>
        <v>6</v>
      </c>
      <c r="M117" s="673">
        <f>SUM(M118+M123+M125)</f>
        <v>7</v>
      </c>
      <c r="N117" s="673">
        <f>SUM(L117:M117)</f>
        <v>13</v>
      </c>
      <c r="O117" s="680"/>
      <c r="P117" s="673">
        <f>SUM(P118+P123+P125)</f>
        <v>6</v>
      </c>
      <c r="Q117" s="673">
        <f>SUM(Q118+Q123+Q125)</f>
        <v>7</v>
      </c>
      <c r="R117" s="673">
        <f t="shared" si="24"/>
        <v>13</v>
      </c>
      <c r="S117" s="673">
        <f>SUM(S118+S123)</f>
        <v>0</v>
      </c>
      <c r="T117" s="673">
        <f>SUM(T118+T123)+T125</f>
        <v>0</v>
      </c>
      <c r="U117" s="673">
        <f>SUM(U118+U123)+U125</f>
        <v>0</v>
      </c>
      <c r="V117" s="668">
        <f t="shared" si="18"/>
        <v>0</v>
      </c>
      <c r="W117" s="680"/>
      <c r="X117" s="673">
        <f>SUM(X118+X123+X125)</f>
        <v>0</v>
      </c>
      <c r="Y117" s="673">
        <f>SUM(Y118+Y123+Y125)</f>
        <v>0</v>
      </c>
      <c r="Z117" s="671">
        <f t="shared" si="19"/>
        <v>0</v>
      </c>
    </row>
    <row r="118" spans="1:26" ht="12" customHeight="1">
      <c r="A118" s="605"/>
      <c r="B118" s="605"/>
      <c r="C118" s="605"/>
      <c r="D118" s="605"/>
      <c r="E118" s="2205"/>
      <c r="F118" s="636" t="s">
        <v>59</v>
      </c>
      <c r="G118" s="89"/>
      <c r="H118" s="626">
        <f>SUM(H119:H122)</f>
        <v>0</v>
      </c>
      <c r="I118" s="626">
        <f>SUM(I119:I122)</f>
        <v>0</v>
      </c>
      <c r="J118" s="626">
        <f>SUM(H118:I118)</f>
        <v>0</v>
      </c>
      <c r="K118" s="626"/>
      <c r="L118" s="626">
        <f>SUM(L119:L122)</f>
        <v>0</v>
      </c>
      <c r="M118" s="626">
        <f>SUM(M119:M122)</f>
        <v>0</v>
      </c>
      <c r="N118" s="626">
        <f>SUM(L118:M118)</f>
        <v>0</v>
      </c>
      <c r="O118" s="632"/>
      <c r="P118" s="626">
        <f>SUM(P119:P122)</f>
        <v>0</v>
      </c>
      <c r="Q118" s="626">
        <f>SUM(Q119:Q122)</f>
        <v>0</v>
      </c>
      <c r="R118" s="626">
        <f t="shared" si="24"/>
        <v>0</v>
      </c>
      <c r="S118" s="626">
        <f>SUM(S119:S121)</f>
        <v>0</v>
      </c>
      <c r="T118" s="626">
        <f>SUM(T119:T122)</f>
        <v>0</v>
      </c>
      <c r="U118" s="626">
        <f>SUM(U119:U122)</f>
        <v>0</v>
      </c>
      <c r="V118" s="626">
        <f>SUM(T118:U118)</f>
        <v>0</v>
      </c>
      <c r="W118" s="626"/>
      <c r="X118" s="626">
        <f>SUM(X119:X122)</f>
        <v>0</v>
      </c>
      <c r="Y118" s="626">
        <f>SUM(Y119:Y122)</f>
        <v>0</v>
      </c>
      <c r="Z118" s="637">
        <f>SUM(X118:Y118)</f>
        <v>0</v>
      </c>
    </row>
    <row r="119" spans="1:26" ht="12" customHeight="1">
      <c r="A119" s="605">
        <v>7</v>
      </c>
      <c r="B119" s="605">
        <v>3</v>
      </c>
      <c r="C119" s="605">
        <v>11</v>
      </c>
      <c r="D119" s="605"/>
      <c r="E119" s="2205"/>
      <c r="F119" s="640"/>
      <c r="G119" s="89" t="s">
        <v>243</v>
      </c>
      <c r="H119" s="675">
        <v>0</v>
      </c>
      <c r="I119" s="675">
        <v>0</v>
      </c>
      <c r="J119" s="632">
        <f t="shared" ref="J119:J126" si="27">SUM(H119:I119)</f>
        <v>0</v>
      </c>
      <c r="K119" s="632"/>
      <c r="L119" s="675">
        <v>0</v>
      </c>
      <c r="M119" s="675">
        <v>0</v>
      </c>
      <c r="N119" s="632">
        <f t="shared" ref="N119:N126" si="28">SUM(L119:M119)</f>
        <v>0</v>
      </c>
      <c r="O119" s="632"/>
      <c r="P119" s="675">
        <v>0</v>
      </c>
      <c r="Q119" s="675">
        <v>0</v>
      </c>
      <c r="R119" s="632">
        <f t="shared" si="24"/>
        <v>0</v>
      </c>
      <c r="S119" s="632"/>
      <c r="T119" s="675">
        <v>0</v>
      </c>
      <c r="U119" s="675">
        <v>0</v>
      </c>
      <c r="V119" s="641">
        <f t="shared" ref="V119:V143" si="29">SUM(T119:U119)</f>
        <v>0</v>
      </c>
      <c r="W119" s="641"/>
      <c r="X119" s="675">
        <v>0</v>
      </c>
      <c r="Y119" s="675">
        <v>0</v>
      </c>
      <c r="Z119" s="676">
        <f>SUM(X119:Y119)</f>
        <v>0</v>
      </c>
    </row>
    <row r="120" spans="1:26" ht="12" customHeight="1">
      <c r="A120" s="605">
        <v>7</v>
      </c>
      <c r="B120" s="605">
        <v>3</v>
      </c>
      <c r="C120" s="605">
        <v>11</v>
      </c>
      <c r="D120" s="605"/>
      <c r="E120" s="2205"/>
      <c r="F120" s="640"/>
      <c r="G120" s="89" t="s">
        <v>244</v>
      </c>
      <c r="H120" s="675">
        <v>0</v>
      </c>
      <c r="I120" s="675">
        <v>0</v>
      </c>
      <c r="J120" s="632">
        <f t="shared" si="27"/>
        <v>0</v>
      </c>
      <c r="K120" s="632"/>
      <c r="L120" s="675">
        <v>0</v>
      </c>
      <c r="M120" s="675">
        <v>0</v>
      </c>
      <c r="N120" s="632">
        <f t="shared" si="28"/>
        <v>0</v>
      </c>
      <c r="O120" s="632"/>
      <c r="P120" s="675">
        <v>0</v>
      </c>
      <c r="Q120" s="675">
        <v>0</v>
      </c>
      <c r="R120" s="632">
        <f t="shared" si="24"/>
        <v>0</v>
      </c>
      <c r="S120" s="632"/>
      <c r="T120" s="675">
        <v>0</v>
      </c>
      <c r="U120" s="675">
        <v>0</v>
      </c>
      <c r="V120" s="641">
        <f t="shared" si="29"/>
        <v>0</v>
      </c>
      <c r="W120" s="641"/>
      <c r="X120" s="675">
        <v>0</v>
      </c>
      <c r="Y120" s="675">
        <v>0</v>
      </c>
      <c r="Z120" s="676">
        <f>SUM(X120:Y120)</f>
        <v>0</v>
      </c>
    </row>
    <row r="121" spans="1:26" ht="12" customHeight="1">
      <c r="A121" s="605">
        <v>7</v>
      </c>
      <c r="B121" s="605">
        <v>3</v>
      </c>
      <c r="C121" s="605">
        <v>11</v>
      </c>
      <c r="D121" s="605"/>
      <c r="E121" s="2205"/>
      <c r="F121" s="631"/>
      <c r="G121" s="89" t="s">
        <v>273</v>
      </c>
      <c r="H121" s="675">
        <v>0</v>
      </c>
      <c r="I121" s="675">
        <v>0</v>
      </c>
      <c r="J121" s="632">
        <f t="shared" si="27"/>
        <v>0</v>
      </c>
      <c r="K121" s="632"/>
      <c r="L121" s="675">
        <v>0</v>
      </c>
      <c r="M121" s="675">
        <v>0</v>
      </c>
      <c r="N121" s="632">
        <f t="shared" si="28"/>
        <v>0</v>
      </c>
      <c r="O121" s="632"/>
      <c r="P121" s="675">
        <v>0</v>
      </c>
      <c r="Q121" s="675">
        <v>0</v>
      </c>
      <c r="R121" s="632">
        <f t="shared" si="24"/>
        <v>0</v>
      </c>
      <c r="S121" s="632"/>
      <c r="T121" s="675">
        <v>0</v>
      </c>
      <c r="U121" s="675">
        <v>0</v>
      </c>
      <c r="V121" s="641">
        <f t="shared" si="29"/>
        <v>0</v>
      </c>
      <c r="W121" s="641"/>
      <c r="X121" s="675">
        <v>0</v>
      </c>
      <c r="Y121" s="675">
        <v>0</v>
      </c>
      <c r="Z121" s="676">
        <f>SUM(X121:Y121)</f>
        <v>0</v>
      </c>
    </row>
    <row r="122" spans="1:26" ht="12" customHeight="1">
      <c r="A122" s="605">
        <v>7</v>
      </c>
      <c r="B122" s="605">
        <v>3</v>
      </c>
      <c r="C122" s="605">
        <v>11</v>
      </c>
      <c r="D122" s="605"/>
      <c r="E122" s="2205"/>
      <c r="F122" s="631"/>
      <c r="G122" s="89" t="s">
        <v>246</v>
      </c>
      <c r="H122" s="675">
        <v>0</v>
      </c>
      <c r="I122" s="675">
        <v>0</v>
      </c>
      <c r="J122" s="632">
        <f t="shared" si="27"/>
        <v>0</v>
      </c>
      <c r="K122" s="632"/>
      <c r="L122" s="675">
        <v>0</v>
      </c>
      <c r="M122" s="675">
        <v>0</v>
      </c>
      <c r="N122" s="632">
        <f t="shared" si="28"/>
        <v>0</v>
      </c>
      <c r="O122" s="632"/>
      <c r="P122" s="675">
        <v>0</v>
      </c>
      <c r="Q122" s="675">
        <v>0</v>
      </c>
      <c r="R122" s="632">
        <f t="shared" si="24"/>
        <v>0</v>
      </c>
      <c r="S122" s="632"/>
      <c r="T122" s="675">
        <v>0</v>
      </c>
      <c r="U122" s="675">
        <v>0</v>
      </c>
      <c r="V122" s="641">
        <f t="shared" si="29"/>
        <v>0</v>
      </c>
      <c r="W122" s="641"/>
      <c r="X122" s="675">
        <v>0</v>
      </c>
      <c r="Y122" s="675">
        <v>0</v>
      </c>
      <c r="Z122" s="676">
        <f>SUM(X122:Y122)</f>
        <v>0</v>
      </c>
    </row>
    <row r="123" spans="1:26" ht="12" customHeight="1">
      <c r="A123" s="605"/>
      <c r="B123" s="605"/>
      <c r="C123" s="605"/>
      <c r="D123" s="605"/>
      <c r="E123" s="2205"/>
      <c r="F123" s="640" t="s">
        <v>60</v>
      </c>
      <c r="G123" s="36"/>
      <c r="H123" s="626">
        <f>SUM(H124)</f>
        <v>6</v>
      </c>
      <c r="I123" s="626">
        <f>SUM(I124)</f>
        <v>7</v>
      </c>
      <c r="J123" s="626">
        <f t="shared" si="27"/>
        <v>13</v>
      </c>
      <c r="K123" s="626"/>
      <c r="L123" s="626">
        <f>SUM(L124)</f>
        <v>6</v>
      </c>
      <c r="M123" s="626">
        <f>SUM(M124)</f>
        <v>7</v>
      </c>
      <c r="N123" s="626">
        <f t="shared" si="28"/>
        <v>13</v>
      </c>
      <c r="O123" s="626"/>
      <c r="P123" s="626">
        <f>SUM(P124)</f>
        <v>6</v>
      </c>
      <c r="Q123" s="626">
        <f>SUM(Q124)</f>
        <v>7</v>
      </c>
      <c r="R123" s="626">
        <f t="shared" si="24"/>
        <v>13</v>
      </c>
      <c r="S123" s="626">
        <f>SUM(S124:S126)</f>
        <v>0</v>
      </c>
      <c r="T123" s="626">
        <f>T124</f>
        <v>0</v>
      </c>
      <c r="U123" s="626">
        <f>U124</f>
        <v>0</v>
      </c>
      <c r="V123" s="626">
        <f t="shared" si="29"/>
        <v>0</v>
      </c>
      <c r="W123" s="626"/>
      <c r="X123" s="626">
        <f>X124</f>
        <v>0</v>
      </c>
      <c r="Y123" s="626">
        <f>Y124</f>
        <v>0</v>
      </c>
      <c r="Z123" s="637">
        <f t="shared" si="19"/>
        <v>0</v>
      </c>
    </row>
    <row r="124" spans="1:26" ht="12" customHeight="1">
      <c r="A124" s="605">
        <v>7</v>
      </c>
      <c r="B124" s="605">
        <v>6</v>
      </c>
      <c r="C124" s="605">
        <v>10</v>
      </c>
      <c r="D124" s="605"/>
      <c r="E124" s="2205"/>
      <c r="F124" s="638"/>
      <c r="G124" s="89" t="s">
        <v>247</v>
      </c>
      <c r="H124" s="632">
        <v>6</v>
      </c>
      <c r="I124" s="632">
        <v>7</v>
      </c>
      <c r="J124" s="632">
        <f t="shared" si="27"/>
        <v>13</v>
      </c>
      <c r="K124" s="632"/>
      <c r="L124" s="632">
        <v>6</v>
      </c>
      <c r="M124" s="632">
        <v>7</v>
      </c>
      <c r="N124" s="632">
        <f t="shared" si="28"/>
        <v>13</v>
      </c>
      <c r="O124" s="632"/>
      <c r="P124" s="632">
        <v>6</v>
      </c>
      <c r="Q124" s="632">
        <v>7</v>
      </c>
      <c r="R124" s="632">
        <f t="shared" si="24"/>
        <v>13</v>
      </c>
      <c r="S124" s="632"/>
      <c r="T124" s="641">
        <v>0</v>
      </c>
      <c r="U124" s="675">
        <v>0</v>
      </c>
      <c r="V124" s="641">
        <f t="shared" si="29"/>
        <v>0</v>
      </c>
      <c r="W124" s="641"/>
      <c r="X124" s="641">
        <v>0</v>
      </c>
      <c r="Y124" s="641">
        <v>0</v>
      </c>
      <c r="Z124" s="676">
        <f t="shared" si="19"/>
        <v>0</v>
      </c>
    </row>
    <row r="125" spans="1:26" s="683" customFormat="1" ht="12" customHeight="1">
      <c r="A125" s="682"/>
      <c r="B125" s="682"/>
      <c r="C125" s="682"/>
      <c r="D125" s="682"/>
      <c r="E125" s="2205"/>
      <c r="F125" s="640" t="s">
        <v>84</v>
      </c>
      <c r="G125" s="36"/>
      <c r="H125" s="626">
        <f>SUM(H126)</f>
        <v>0</v>
      </c>
      <c r="I125" s="626">
        <f>SUM(I126)</f>
        <v>0</v>
      </c>
      <c r="J125" s="626">
        <f>SUM(H125:I125)</f>
        <v>0</v>
      </c>
      <c r="K125" s="626"/>
      <c r="L125" s="626">
        <f>SUM(L126)</f>
        <v>0</v>
      </c>
      <c r="M125" s="626">
        <f>SUM(M126)</f>
        <v>0</v>
      </c>
      <c r="N125" s="626">
        <f>SUM(L125:M125)</f>
        <v>0</v>
      </c>
      <c r="O125" s="626"/>
      <c r="P125" s="626">
        <f>SUM(P126)</f>
        <v>0</v>
      </c>
      <c r="Q125" s="626">
        <f>SUM(Q126)</f>
        <v>0</v>
      </c>
      <c r="R125" s="626">
        <f>SUM(P125:Q125)</f>
        <v>0</v>
      </c>
      <c r="S125" s="626"/>
      <c r="T125" s="626">
        <f>SUM(T126)</f>
        <v>0</v>
      </c>
      <c r="U125" s="626">
        <f>SUM(U126)</f>
        <v>0</v>
      </c>
      <c r="V125" s="626">
        <f>SUM(T125:U125)</f>
        <v>0</v>
      </c>
      <c r="W125" s="626"/>
      <c r="X125" s="626">
        <f>SUM(X126)</f>
        <v>0</v>
      </c>
      <c r="Y125" s="626">
        <f>SUM(Y126)</f>
        <v>0</v>
      </c>
      <c r="Z125" s="637">
        <f>SUM(X125:Y125)</f>
        <v>0</v>
      </c>
    </row>
    <row r="126" spans="1:26" ht="12" customHeight="1">
      <c r="A126" s="605">
        <v>7</v>
      </c>
      <c r="B126" s="605">
        <v>6</v>
      </c>
      <c r="C126" s="605">
        <v>10</v>
      </c>
      <c r="D126" s="605"/>
      <c r="E126" s="2205"/>
      <c r="F126" s="631"/>
      <c r="G126" s="89" t="s">
        <v>248</v>
      </c>
      <c r="H126" s="632">
        <v>0</v>
      </c>
      <c r="I126" s="632">
        <v>0</v>
      </c>
      <c r="J126" s="632">
        <f t="shared" si="27"/>
        <v>0</v>
      </c>
      <c r="K126" s="632"/>
      <c r="L126" s="632">
        <v>0</v>
      </c>
      <c r="M126" s="632">
        <v>0</v>
      </c>
      <c r="N126" s="632">
        <f t="shared" si="28"/>
        <v>0</v>
      </c>
      <c r="O126" s="632"/>
      <c r="P126" s="641">
        <v>0</v>
      </c>
      <c r="Q126" s="641">
        <v>0</v>
      </c>
      <c r="R126" s="632">
        <f t="shared" si="24"/>
        <v>0</v>
      </c>
      <c r="S126" s="632"/>
      <c r="T126" s="641">
        <v>0</v>
      </c>
      <c r="U126" s="675">
        <v>0</v>
      </c>
      <c r="V126" s="685">
        <f t="shared" si="29"/>
        <v>0</v>
      </c>
      <c r="W126" s="641"/>
      <c r="X126" s="641">
        <v>0</v>
      </c>
      <c r="Y126" s="641">
        <v>0</v>
      </c>
      <c r="Z126" s="676">
        <f>SUM(X126:Y126)</f>
        <v>0</v>
      </c>
    </row>
    <row r="127" spans="1:26" ht="12" customHeight="1">
      <c r="A127" s="605"/>
      <c r="B127" s="605"/>
      <c r="C127" s="605"/>
      <c r="D127" s="605"/>
      <c r="E127" s="2204">
        <v>1408</v>
      </c>
      <c r="F127" s="13" t="s">
        <v>63</v>
      </c>
      <c r="G127" s="40"/>
      <c r="H127" s="673">
        <f>SUM(H128+H130+H133+H137)</f>
        <v>105</v>
      </c>
      <c r="I127" s="673">
        <f>SUM(I128+I130+I133+I137)</f>
        <v>71</v>
      </c>
      <c r="J127" s="673">
        <f>SUM(H127:I127)</f>
        <v>176</v>
      </c>
      <c r="K127" s="673"/>
      <c r="L127" s="673">
        <f>SUM(L128+L130+L133+L137)</f>
        <v>103</v>
      </c>
      <c r="M127" s="673">
        <f>SUM(M128+M130+M133+M137)</f>
        <v>70</v>
      </c>
      <c r="N127" s="673">
        <f>SUM(L127:M127)</f>
        <v>173</v>
      </c>
      <c r="O127" s="686"/>
      <c r="P127" s="673">
        <f>SUM(P128+P130+P133+P137)</f>
        <v>103</v>
      </c>
      <c r="Q127" s="673">
        <f>SUM(Q128+Q130+Q133+Q137)</f>
        <v>70</v>
      </c>
      <c r="R127" s="673">
        <f t="shared" si="24"/>
        <v>173</v>
      </c>
      <c r="S127" s="673">
        <f>SUM(S130+S135+S137)</f>
        <v>0</v>
      </c>
      <c r="T127" s="687">
        <f>T128+T130+T133+T137</f>
        <v>0</v>
      </c>
      <c r="U127" s="687">
        <f>U128+U130+U133+U137</f>
        <v>0</v>
      </c>
      <c r="V127" s="673">
        <f t="shared" si="29"/>
        <v>0</v>
      </c>
      <c r="W127" s="680"/>
      <c r="X127" s="673">
        <f>X128+X130+X133+X137</f>
        <v>0</v>
      </c>
      <c r="Y127" s="673">
        <f>Y128+Y130+Y133+Y137</f>
        <v>0</v>
      </c>
      <c r="Z127" s="671">
        <f>SUM(X127:Y127)</f>
        <v>0</v>
      </c>
    </row>
    <row r="128" spans="1:26" ht="12" customHeight="1">
      <c r="A128" s="605"/>
      <c r="B128" s="605"/>
      <c r="C128" s="605"/>
      <c r="D128" s="605"/>
      <c r="E128" s="2205"/>
      <c r="F128" s="688" t="s">
        <v>249</v>
      </c>
      <c r="G128" s="370"/>
      <c r="H128" s="626">
        <f>SUM(H129)</f>
        <v>0</v>
      </c>
      <c r="I128" s="626">
        <f>SUM(I129)</f>
        <v>0</v>
      </c>
      <c r="J128" s="626">
        <f>SUM(H128:I128)</f>
        <v>0</v>
      </c>
      <c r="K128" s="626"/>
      <c r="L128" s="626">
        <f>SUM(L129)</f>
        <v>0</v>
      </c>
      <c r="M128" s="626">
        <f>SUM(M129)</f>
        <v>0</v>
      </c>
      <c r="N128" s="626">
        <f>SUM(L128:M128)</f>
        <v>0</v>
      </c>
      <c r="O128" s="689"/>
      <c r="P128" s="626">
        <f>P129</f>
        <v>0</v>
      </c>
      <c r="Q128" s="626">
        <f>Q129</f>
        <v>0</v>
      </c>
      <c r="R128" s="625">
        <f t="shared" si="24"/>
        <v>0</v>
      </c>
      <c r="S128" s="626"/>
      <c r="T128" s="672">
        <f>T129</f>
        <v>0</v>
      </c>
      <c r="U128" s="672">
        <f>U129</f>
        <v>0</v>
      </c>
      <c r="V128" s="625">
        <f t="shared" si="29"/>
        <v>0</v>
      </c>
      <c r="W128" s="632"/>
      <c r="X128" s="626">
        <f>X129</f>
        <v>0</v>
      </c>
      <c r="Y128" s="626">
        <f>Y129</f>
        <v>0</v>
      </c>
      <c r="Z128" s="690">
        <f t="shared" si="19"/>
        <v>0</v>
      </c>
    </row>
    <row r="129" spans="1:26" ht="12" customHeight="1">
      <c r="A129" s="605">
        <v>8</v>
      </c>
      <c r="B129" s="605">
        <v>4</v>
      </c>
      <c r="C129" s="605">
        <v>8</v>
      </c>
      <c r="D129" s="605"/>
      <c r="E129" s="2205"/>
      <c r="F129" s="691"/>
      <c r="G129" s="356" t="s">
        <v>250</v>
      </c>
      <c r="H129" s="641">
        <v>0</v>
      </c>
      <c r="I129" s="641">
        <v>0</v>
      </c>
      <c r="J129" s="641">
        <f>SUM(H129:I129)</f>
        <v>0</v>
      </c>
      <c r="K129" s="641"/>
      <c r="L129" s="641">
        <v>0</v>
      </c>
      <c r="M129" s="641">
        <v>0</v>
      </c>
      <c r="N129" s="641">
        <f>SUM(L129:M129)</f>
        <v>0</v>
      </c>
      <c r="O129" s="641"/>
      <c r="P129" s="641">
        <v>0</v>
      </c>
      <c r="Q129" s="641">
        <v>0</v>
      </c>
      <c r="R129" s="641">
        <f t="shared" si="24"/>
        <v>0</v>
      </c>
      <c r="S129" s="641"/>
      <c r="T129" s="675">
        <v>0</v>
      </c>
      <c r="U129" s="675">
        <v>0</v>
      </c>
      <c r="V129" s="641">
        <f t="shared" si="29"/>
        <v>0</v>
      </c>
      <c r="W129" s="641"/>
      <c r="X129" s="641">
        <v>0</v>
      </c>
      <c r="Y129" s="641">
        <v>0</v>
      </c>
      <c r="Z129" s="676">
        <f t="shared" si="19"/>
        <v>0</v>
      </c>
    </row>
    <row r="130" spans="1:26" ht="12" customHeight="1">
      <c r="A130" s="605"/>
      <c r="B130" s="605"/>
      <c r="C130" s="605"/>
      <c r="D130" s="605"/>
      <c r="E130" s="2205"/>
      <c r="F130" s="688" t="s">
        <v>141</v>
      </c>
      <c r="G130" s="370"/>
      <c r="H130" s="626">
        <f>SUM(H131:H132)</f>
        <v>32</v>
      </c>
      <c r="I130" s="626">
        <f>SUM(I131:I132)</f>
        <v>21</v>
      </c>
      <c r="J130" s="626">
        <f t="shared" ref="J130:J138" si="30">SUM(H130:I130)</f>
        <v>53</v>
      </c>
      <c r="K130" s="626"/>
      <c r="L130" s="626">
        <f>SUM(L131:L132)</f>
        <v>31</v>
      </c>
      <c r="M130" s="626">
        <f>SUM(M131:M132)</f>
        <v>21</v>
      </c>
      <c r="N130" s="626">
        <f t="shared" ref="N130:N138" si="31">SUM(L130:M130)</f>
        <v>52</v>
      </c>
      <c r="O130" s="689"/>
      <c r="P130" s="626">
        <f>SUM(P131:P132)</f>
        <v>31</v>
      </c>
      <c r="Q130" s="626">
        <f>SUM(Q131:Q132)</f>
        <v>21</v>
      </c>
      <c r="R130" s="626">
        <f t="shared" si="24"/>
        <v>52</v>
      </c>
      <c r="S130" s="626">
        <f>SUM(S132)</f>
        <v>0</v>
      </c>
      <c r="T130" s="626">
        <f>SUM(T131:T132)</f>
        <v>0</v>
      </c>
      <c r="U130" s="626">
        <f>SUM(U131:U132)</f>
        <v>0</v>
      </c>
      <c r="V130" s="626">
        <f t="shared" si="29"/>
        <v>0</v>
      </c>
      <c r="W130" s="626">
        <f>SUM(W132)</f>
        <v>0</v>
      </c>
      <c r="X130" s="626">
        <f>SUM(X131:X132)</f>
        <v>0</v>
      </c>
      <c r="Y130" s="626">
        <f>SUM(Y131:Y132)</f>
        <v>0</v>
      </c>
      <c r="Z130" s="692">
        <f t="shared" si="19"/>
        <v>0</v>
      </c>
    </row>
    <row r="131" spans="1:26" ht="12" customHeight="1">
      <c r="A131" s="605">
        <v>8</v>
      </c>
      <c r="B131" s="605">
        <v>4</v>
      </c>
      <c r="C131" s="605">
        <v>6</v>
      </c>
      <c r="D131" s="605"/>
      <c r="E131" s="2205"/>
      <c r="F131" s="688"/>
      <c r="G131" s="356" t="s">
        <v>251</v>
      </c>
      <c r="H131" s="641">
        <v>32</v>
      </c>
      <c r="I131" s="641">
        <v>21</v>
      </c>
      <c r="J131" s="641">
        <f t="shared" si="30"/>
        <v>53</v>
      </c>
      <c r="K131" s="641"/>
      <c r="L131" s="641">
        <v>31</v>
      </c>
      <c r="M131" s="641">
        <v>21</v>
      </c>
      <c r="N131" s="641">
        <f t="shared" si="31"/>
        <v>52</v>
      </c>
      <c r="O131" s="693"/>
      <c r="P131" s="641">
        <v>31</v>
      </c>
      <c r="Q131" s="641">
        <v>21</v>
      </c>
      <c r="R131" s="641">
        <f t="shared" si="24"/>
        <v>52</v>
      </c>
      <c r="S131" s="641"/>
      <c r="T131" s="641">
        <v>0</v>
      </c>
      <c r="U131" s="641">
        <v>0</v>
      </c>
      <c r="V131" s="641">
        <f t="shared" si="29"/>
        <v>0</v>
      </c>
      <c r="W131" s="641"/>
      <c r="X131" s="641">
        <v>0</v>
      </c>
      <c r="Y131" s="641">
        <v>0</v>
      </c>
      <c r="Z131" s="676">
        <f t="shared" si="19"/>
        <v>0</v>
      </c>
    </row>
    <row r="132" spans="1:26" ht="12" customHeight="1">
      <c r="A132" s="605">
        <v>8</v>
      </c>
      <c r="B132" s="605">
        <v>4</v>
      </c>
      <c r="C132" s="605">
        <v>6</v>
      </c>
      <c r="D132" s="605"/>
      <c r="E132" s="2205"/>
      <c r="F132" s="691"/>
      <c r="G132" s="356" t="s">
        <v>252</v>
      </c>
      <c r="H132" s="641">
        <v>0</v>
      </c>
      <c r="I132" s="641">
        <v>0</v>
      </c>
      <c r="J132" s="641">
        <f t="shared" si="30"/>
        <v>0</v>
      </c>
      <c r="K132" s="641"/>
      <c r="L132" s="641">
        <v>0</v>
      </c>
      <c r="M132" s="641">
        <v>0</v>
      </c>
      <c r="N132" s="641">
        <f t="shared" si="31"/>
        <v>0</v>
      </c>
      <c r="O132" s="641"/>
      <c r="P132" s="632">
        <v>0</v>
      </c>
      <c r="Q132" s="632">
        <v>0</v>
      </c>
      <c r="R132" s="632">
        <f t="shared" si="24"/>
        <v>0</v>
      </c>
      <c r="S132" s="632"/>
      <c r="T132" s="641">
        <v>0</v>
      </c>
      <c r="U132" s="641">
        <v>0</v>
      </c>
      <c r="V132" s="641">
        <f t="shared" si="29"/>
        <v>0</v>
      </c>
      <c r="W132" s="641"/>
      <c r="X132" s="641">
        <v>0</v>
      </c>
      <c r="Y132" s="641">
        <v>0</v>
      </c>
      <c r="Z132" s="676">
        <f t="shared" si="19"/>
        <v>0</v>
      </c>
    </row>
    <row r="133" spans="1:26" ht="12" customHeight="1">
      <c r="E133" s="2205"/>
      <c r="F133" s="640" t="s">
        <v>66</v>
      </c>
      <c r="G133" s="92"/>
      <c r="H133" s="626">
        <f>SUM(H134:H136)</f>
        <v>36</v>
      </c>
      <c r="I133" s="626">
        <f>SUM(I134:I136)</f>
        <v>16</v>
      </c>
      <c r="J133" s="626">
        <f t="shared" si="30"/>
        <v>52</v>
      </c>
      <c r="K133" s="626"/>
      <c r="L133" s="626">
        <f>SUM(L134:L136)</f>
        <v>36</v>
      </c>
      <c r="M133" s="626">
        <f>SUM(M134:M136)</f>
        <v>16</v>
      </c>
      <c r="N133" s="626">
        <f t="shared" si="31"/>
        <v>52</v>
      </c>
      <c r="O133" s="632"/>
      <c r="P133" s="626">
        <f>P134+P135+P136</f>
        <v>36</v>
      </c>
      <c r="Q133" s="626">
        <f>Q134+Q135+Q136</f>
        <v>16</v>
      </c>
      <c r="R133" s="626">
        <f t="shared" si="24"/>
        <v>52</v>
      </c>
      <c r="S133" s="626">
        <f t="shared" ref="S133:X133" si="32">S134+S135+S136</f>
        <v>0</v>
      </c>
      <c r="T133" s="626">
        <f t="shared" si="32"/>
        <v>0</v>
      </c>
      <c r="U133" s="626">
        <f t="shared" si="32"/>
        <v>0</v>
      </c>
      <c r="V133" s="626">
        <f t="shared" si="29"/>
        <v>0</v>
      </c>
      <c r="W133" s="626">
        <f t="shared" si="32"/>
        <v>0</v>
      </c>
      <c r="X133" s="626">
        <f t="shared" si="32"/>
        <v>0</v>
      </c>
      <c r="Y133" s="626">
        <f>Y134+Y135+Y136</f>
        <v>0</v>
      </c>
      <c r="Z133" s="637">
        <f>SUM(X133:Y133)</f>
        <v>0</v>
      </c>
    </row>
    <row r="134" spans="1:26" ht="12" customHeight="1">
      <c r="A134" s="694">
        <v>8</v>
      </c>
      <c r="B134" s="694">
        <v>4</v>
      </c>
      <c r="C134" s="694">
        <v>11</v>
      </c>
      <c r="E134" s="2205"/>
      <c r="F134" s="640"/>
      <c r="G134" s="92" t="s">
        <v>253</v>
      </c>
      <c r="H134" s="641">
        <v>13</v>
      </c>
      <c r="I134" s="641">
        <v>7</v>
      </c>
      <c r="J134" s="641">
        <f t="shared" si="30"/>
        <v>20</v>
      </c>
      <c r="K134" s="641"/>
      <c r="L134" s="641">
        <v>13</v>
      </c>
      <c r="M134" s="641">
        <v>7</v>
      </c>
      <c r="N134" s="641">
        <f t="shared" si="31"/>
        <v>20</v>
      </c>
      <c r="O134" s="632"/>
      <c r="P134" s="632">
        <v>13</v>
      </c>
      <c r="Q134" s="632">
        <v>7</v>
      </c>
      <c r="R134" s="632">
        <f t="shared" si="24"/>
        <v>20</v>
      </c>
      <c r="S134" s="632"/>
      <c r="T134" s="641">
        <v>0</v>
      </c>
      <c r="U134" s="641">
        <v>0</v>
      </c>
      <c r="V134" s="641">
        <f t="shared" si="29"/>
        <v>0</v>
      </c>
      <c r="W134" s="641"/>
      <c r="X134" s="641">
        <v>0</v>
      </c>
      <c r="Y134" s="641">
        <v>0</v>
      </c>
      <c r="Z134" s="676">
        <f>SUM(X134:Y134)</f>
        <v>0</v>
      </c>
    </row>
    <row r="135" spans="1:26" ht="10.5" customHeight="1">
      <c r="A135" s="694">
        <v>8</v>
      </c>
      <c r="B135" s="694">
        <v>3</v>
      </c>
      <c r="C135" s="694">
        <v>11</v>
      </c>
      <c r="E135" s="2205"/>
      <c r="F135" s="640"/>
      <c r="G135" s="92" t="s">
        <v>254</v>
      </c>
      <c r="H135" s="641">
        <v>17</v>
      </c>
      <c r="I135" s="641">
        <v>6</v>
      </c>
      <c r="J135" s="641">
        <f t="shared" si="30"/>
        <v>23</v>
      </c>
      <c r="K135" s="641"/>
      <c r="L135" s="641">
        <v>17</v>
      </c>
      <c r="M135" s="641">
        <v>6</v>
      </c>
      <c r="N135" s="641">
        <f t="shared" si="31"/>
        <v>23</v>
      </c>
      <c r="O135" s="632"/>
      <c r="P135" s="641">
        <v>17</v>
      </c>
      <c r="Q135" s="641">
        <v>6</v>
      </c>
      <c r="R135" s="641">
        <f t="shared" si="24"/>
        <v>23</v>
      </c>
      <c r="S135" s="626">
        <f>SUM(S136)</f>
        <v>0</v>
      </c>
      <c r="T135" s="641">
        <v>0</v>
      </c>
      <c r="U135" s="641">
        <v>0</v>
      </c>
      <c r="V135" s="641">
        <f t="shared" si="29"/>
        <v>0</v>
      </c>
      <c r="W135" s="641"/>
      <c r="X135" s="641">
        <v>0</v>
      </c>
      <c r="Y135" s="641">
        <v>0</v>
      </c>
      <c r="Z135" s="676">
        <f t="shared" si="19"/>
        <v>0</v>
      </c>
    </row>
    <row r="136" spans="1:26" ht="12" customHeight="1">
      <c r="A136" s="694">
        <v>8</v>
      </c>
      <c r="B136" s="694">
        <v>4</v>
      </c>
      <c r="C136" s="694">
        <v>11</v>
      </c>
      <c r="E136" s="2205"/>
      <c r="F136" s="640"/>
      <c r="G136" s="92" t="s">
        <v>255</v>
      </c>
      <c r="H136" s="641">
        <v>6</v>
      </c>
      <c r="I136" s="641">
        <v>3</v>
      </c>
      <c r="J136" s="641">
        <f t="shared" si="30"/>
        <v>9</v>
      </c>
      <c r="K136" s="641"/>
      <c r="L136" s="641">
        <v>6</v>
      </c>
      <c r="M136" s="641">
        <v>3</v>
      </c>
      <c r="N136" s="641">
        <f t="shared" si="31"/>
        <v>9</v>
      </c>
      <c r="O136" s="632"/>
      <c r="P136" s="632">
        <v>6</v>
      </c>
      <c r="Q136" s="632">
        <v>3</v>
      </c>
      <c r="R136" s="632">
        <f t="shared" si="24"/>
        <v>9</v>
      </c>
      <c r="S136" s="632"/>
      <c r="T136" s="641">
        <v>0</v>
      </c>
      <c r="U136" s="641">
        <v>0</v>
      </c>
      <c r="V136" s="641">
        <f t="shared" si="29"/>
        <v>0</v>
      </c>
      <c r="W136" s="641"/>
      <c r="X136" s="641">
        <v>0</v>
      </c>
      <c r="Y136" s="641">
        <v>0</v>
      </c>
      <c r="Z136" s="676">
        <f>X136+Y136</f>
        <v>0</v>
      </c>
    </row>
    <row r="137" spans="1:26" ht="12" customHeight="1">
      <c r="E137" s="2205"/>
      <c r="F137" s="640" t="s">
        <v>67</v>
      </c>
      <c r="G137" s="36"/>
      <c r="H137" s="626">
        <f>SUM(H138)</f>
        <v>37</v>
      </c>
      <c r="I137" s="626">
        <f>SUM(I138)</f>
        <v>34</v>
      </c>
      <c r="J137" s="626">
        <f t="shared" si="30"/>
        <v>71</v>
      </c>
      <c r="K137" s="626"/>
      <c r="L137" s="626">
        <f>SUM(L138)</f>
        <v>36</v>
      </c>
      <c r="M137" s="626">
        <f>SUM(M138)</f>
        <v>33</v>
      </c>
      <c r="N137" s="626">
        <f t="shared" si="31"/>
        <v>69</v>
      </c>
      <c r="O137" s="626"/>
      <c r="P137" s="626">
        <f>SUM(P138)</f>
        <v>36</v>
      </c>
      <c r="Q137" s="626">
        <f>SUM(Q138)</f>
        <v>33</v>
      </c>
      <c r="R137" s="626">
        <f t="shared" si="24"/>
        <v>69</v>
      </c>
      <c r="S137" s="626">
        <f>SUM(S138)</f>
        <v>0</v>
      </c>
      <c r="T137" s="626">
        <f>T138</f>
        <v>0</v>
      </c>
      <c r="U137" s="626">
        <f>U138</f>
        <v>0</v>
      </c>
      <c r="V137" s="626">
        <f t="shared" si="29"/>
        <v>0</v>
      </c>
      <c r="W137" s="626"/>
      <c r="X137" s="626">
        <f>X138</f>
        <v>0</v>
      </c>
      <c r="Y137" s="626">
        <f>Y138</f>
        <v>0</v>
      </c>
      <c r="Z137" s="637">
        <f t="shared" si="19"/>
        <v>0</v>
      </c>
    </row>
    <row r="138" spans="1:26" ht="12" customHeight="1">
      <c r="A138" s="694">
        <v>8</v>
      </c>
      <c r="B138" s="694">
        <v>4</v>
      </c>
      <c r="C138" s="694">
        <v>11</v>
      </c>
      <c r="E138" s="2207"/>
      <c r="F138" s="638"/>
      <c r="G138" s="92" t="s">
        <v>256</v>
      </c>
      <c r="H138" s="641">
        <v>37</v>
      </c>
      <c r="I138" s="641">
        <v>34</v>
      </c>
      <c r="J138" s="641">
        <f t="shared" si="30"/>
        <v>71</v>
      </c>
      <c r="K138" s="641"/>
      <c r="L138" s="641">
        <v>36</v>
      </c>
      <c r="M138" s="641">
        <v>33</v>
      </c>
      <c r="N138" s="641">
        <f t="shared" si="31"/>
        <v>69</v>
      </c>
      <c r="O138" s="632"/>
      <c r="P138" s="695">
        <v>36</v>
      </c>
      <c r="Q138" s="695">
        <v>33</v>
      </c>
      <c r="R138" s="632">
        <f t="shared" si="24"/>
        <v>69</v>
      </c>
      <c r="S138" s="695"/>
      <c r="T138" s="685">
        <v>0</v>
      </c>
      <c r="U138" s="685">
        <v>0</v>
      </c>
      <c r="V138" s="685">
        <f t="shared" si="29"/>
        <v>0</v>
      </c>
      <c r="W138" s="685"/>
      <c r="X138" s="685">
        <v>0</v>
      </c>
      <c r="Y138" s="685">
        <v>0</v>
      </c>
      <c r="Z138" s="696">
        <f t="shared" si="19"/>
        <v>0</v>
      </c>
    </row>
    <row r="139" spans="1:26" ht="12" customHeight="1">
      <c r="E139" s="2204">
        <v>1624</v>
      </c>
      <c r="F139" s="13" t="s">
        <v>142</v>
      </c>
      <c r="G139" s="123"/>
      <c r="H139" s="673">
        <f>SUM(H140+H142)</f>
        <v>4</v>
      </c>
      <c r="I139" s="673">
        <f>SUM(I140+I142)</f>
        <v>15</v>
      </c>
      <c r="J139" s="673">
        <f>SUM(H139:I139)</f>
        <v>19</v>
      </c>
      <c r="K139" s="673"/>
      <c r="L139" s="673">
        <f>SUM(L140+L142)</f>
        <v>4</v>
      </c>
      <c r="M139" s="673">
        <f>SUM(M140+M142)</f>
        <v>15</v>
      </c>
      <c r="N139" s="673">
        <f>SUM(L139:M139)</f>
        <v>19</v>
      </c>
      <c r="O139" s="680"/>
      <c r="P139" s="673">
        <f>SUM(P140+P142)</f>
        <v>4</v>
      </c>
      <c r="Q139" s="673">
        <f>SUM(Q140+Q142)</f>
        <v>15</v>
      </c>
      <c r="R139" s="673">
        <f t="shared" si="24"/>
        <v>19</v>
      </c>
      <c r="S139" s="673" t="e">
        <f>SUM(S140+#REF!+S142)</f>
        <v>#REF!</v>
      </c>
      <c r="T139" s="673">
        <f>SUM(T140+T142)</f>
        <v>0</v>
      </c>
      <c r="U139" s="673">
        <f>SUM(U140+U142)</f>
        <v>0</v>
      </c>
      <c r="V139" s="697">
        <f t="shared" si="29"/>
        <v>0</v>
      </c>
      <c r="W139" s="673" t="e">
        <f>SUM(W140+#REF!+W142)</f>
        <v>#REF!</v>
      </c>
      <c r="X139" s="673">
        <f>SUM(X140+X142)</f>
        <v>0</v>
      </c>
      <c r="Y139" s="673">
        <f>SUM(Y140+Y142)</f>
        <v>0</v>
      </c>
      <c r="Z139" s="698">
        <f>SUM(X139:Y139)</f>
        <v>0</v>
      </c>
    </row>
    <row r="140" spans="1:26" ht="12" customHeight="1">
      <c r="E140" s="2205"/>
      <c r="F140" s="699" t="s">
        <v>257</v>
      </c>
      <c r="G140" s="624"/>
      <c r="H140" s="626">
        <f>SUM(H141)</f>
        <v>0</v>
      </c>
      <c r="I140" s="626">
        <f>SUM(I141)</f>
        <v>0</v>
      </c>
      <c r="J140" s="626">
        <f>SUM(H140:I140)</f>
        <v>0</v>
      </c>
      <c r="K140" s="626"/>
      <c r="L140" s="626">
        <f>SUM(L141)</f>
        <v>0</v>
      </c>
      <c r="M140" s="626">
        <f>SUM(M141)</f>
        <v>0</v>
      </c>
      <c r="N140" s="626">
        <f>SUM(L140:M140)</f>
        <v>0</v>
      </c>
      <c r="O140" s="632"/>
      <c r="P140" s="626">
        <f>SUM(P141)</f>
        <v>0</v>
      </c>
      <c r="Q140" s="626">
        <f>SUM(Q141)</f>
        <v>0</v>
      </c>
      <c r="R140" s="625">
        <f>SUM(P140:Q140)</f>
        <v>0</v>
      </c>
      <c r="S140" s="626">
        <f t="shared" ref="S140:Y140" si="33">SUM(S141)</f>
        <v>0</v>
      </c>
      <c r="T140" s="626">
        <f t="shared" si="33"/>
        <v>0</v>
      </c>
      <c r="U140" s="626">
        <f t="shared" si="33"/>
        <v>0</v>
      </c>
      <c r="V140" s="625">
        <f t="shared" si="29"/>
        <v>0</v>
      </c>
      <c r="W140" s="626">
        <f t="shared" si="33"/>
        <v>0</v>
      </c>
      <c r="X140" s="626">
        <f t="shared" si="33"/>
        <v>0</v>
      </c>
      <c r="Y140" s="626">
        <f t="shared" si="33"/>
        <v>0</v>
      </c>
      <c r="Z140" s="630">
        <f>SUM(X140:Y140)</f>
        <v>0</v>
      </c>
    </row>
    <row r="141" spans="1:26" ht="12" customHeight="1">
      <c r="A141" s="694">
        <v>9</v>
      </c>
      <c r="B141" s="694">
        <v>4</v>
      </c>
      <c r="C141" s="694">
        <v>8</v>
      </c>
      <c r="E141" s="2205"/>
      <c r="F141" s="691"/>
      <c r="G141" s="92" t="s">
        <v>274</v>
      </c>
      <c r="H141" s="641">
        <v>0</v>
      </c>
      <c r="I141" s="641">
        <v>0</v>
      </c>
      <c r="J141" s="641">
        <f>SUM(H141:I141)</f>
        <v>0</v>
      </c>
      <c r="K141" s="641"/>
      <c r="L141" s="641">
        <v>0</v>
      </c>
      <c r="M141" s="641">
        <v>0</v>
      </c>
      <c r="N141" s="641">
        <f>SUM(L141:M141)</f>
        <v>0</v>
      </c>
      <c r="O141" s="632"/>
      <c r="P141" s="641">
        <v>0</v>
      </c>
      <c r="Q141" s="641">
        <v>0</v>
      </c>
      <c r="R141" s="641">
        <f>SUM(P141:Q141)</f>
        <v>0</v>
      </c>
      <c r="S141" s="641"/>
      <c r="T141" s="641">
        <v>0</v>
      </c>
      <c r="U141" s="641">
        <v>0</v>
      </c>
      <c r="V141" s="641">
        <f t="shared" si="29"/>
        <v>0</v>
      </c>
      <c r="W141" s="641"/>
      <c r="X141" s="641">
        <v>0</v>
      </c>
      <c r="Y141" s="641">
        <v>0</v>
      </c>
      <c r="Z141" s="676">
        <f t="shared" si="19"/>
        <v>0</v>
      </c>
    </row>
    <row r="142" spans="1:26" ht="12" customHeight="1">
      <c r="E142" s="2205"/>
      <c r="F142" s="19" t="s">
        <v>71</v>
      </c>
      <c r="G142" s="59"/>
      <c r="H142" s="700">
        <f>SUM(H143)</f>
        <v>4</v>
      </c>
      <c r="I142" s="700">
        <f>SUM(I143)</f>
        <v>15</v>
      </c>
      <c r="J142" s="626">
        <f>SUM(H142:I142)</f>
        <v>19</v>
      </c>
      <c r="K142" s="700"/>
      <c r="L142" s="700">
        <f>SUM(L143)</f>
        <v>4</v>
      </c>
      <c r="M142" s="700">
        <f>SUM(M143)</f>
        <v>15</v>
      </c>
      <c r="N142" s="626">
        <f>SUM(L142:M142)</f>
        <v>19</v>
      </c>
      <c r="O142" s="701"/>
      <c r="P142" s="626">
        <f>SUM(P143)</f>
        <v>4</v>
      </c>
      <c r="Q142" s="626">
        <f>SUM(Q143)</f>
        <v>15</v>
      </c>
      <c r="R142" s="626">
        <f>SUM(P142:Q142)</f>
        <v>19</v>
      </c>
      <c r="S142" s="626">
        <f>SUM(S147)</f>
        <v>0</v>
      </c>
      <c r="T142" s="626">
        <f>SUM(T143)</f>
        <v>0</v>
      </c>
      <c r="U142" s="626">
        <f>SUM(U143)</f>
        <v>0</v>
      </c>
      <c r="V142" s="626">
        <f t="shared" si="29"/>
        <v>0</v>
      </c>
      <c r="W142" s="626">
        <f>SUM(W147)</f>
        <v>0</v>
      </c>
      <c r="X142" s="626">
        <f>SUM(X143)</f>
        <v>0</v>
      </c>
      <c r="Y142" s="626">
        <f>SUM(Y143)</f>
        <v>0</v>
      </c>
      <c r="Z142" s="637">
        <f t="shared" si="19"/>
        <v>0</v>
      </c>
    </row>
    <row r="143" spans="1:26" ht="12" customHeight="1">
      <c r="A143" s="694">
        <v>9</v>
      </c>
      <c r="B143" s="694">
        <v>5</v>
      </c>
      <c r="C143" s="694">
        <v>11</v>
      </c>
      <c r="E143" s="2207"/>
      <c r="F143" s="653"/>
      <c r="G143" s="92" t="s">
        <v>275</v>
      </c>
      <c r="H143" s="641">
        <v>4</v>
      </c>
      <c r="I143" s="641">
        <v>15</v>
      </c>
      <c r="J143" s="641">
        <f>SUM(H143:I143)</f>
        <v>19</v>
      </c>
      <c r="K143" s="641"/>
      <c r="L143" s="641">
        <v>4</v>
      </c>
      <c r="M143" s="641">
        <v>15</v>
      </c>
      <c r="N143" s="641">
        <f>SUM(L143:M143)</f>
        <v>19</v>
      </c>
      <c r="O143" s="632"/>
      <c r="P143" s="641">
        <v>4</v>
      </c>
      <c r="Q143" s="641">
        <v>15</v>
      </c>
      <c r="R143" s="641">
        <f>SUM(P143:Q143)</f>
        <v>19</v>
      </c>
      <c r="S143" s="641"/>
      <c r="T143" s="641">
        <v>0</v>
      </c>
      <c r="U143" s="641">
        <v>0</v>
      </c>
      <c r="V143" s="641">
        <f t="shared" si="29"/>
        <v>0</v>
      </c>
      <c r="W143" s="641"/>
      <c r="X143" s="641">
        <v>0</v>
      </c>
      <c r="Y143" s="641">
        <v>0</v>
      </c>
      <c r="Z143" s="676">
        <f t="shared" si="19"/>
        <v>0</v>
      </c>
    </row>
    <row r="144" spans="1:26" ht="12" customHeight="1">
      <c r="F144" s="2208" t="s">
        <v>8</v>
      </c>
      <c r="G144" s="2209"/>
      <c r="H144" s="673">
        <f>SUM(H6+H35+H67+H80+H87+H105+H117+H127+H139)</f>
        <v>1925</v>
      </c>
      <c r="I144" s="673">
        <f>SUM(I6+I35+I67+I80+I87+I105+I117+I127+I139)</f>
        <v>1717</v>
      </c>
      <c r="J144" s="673">
        <f>SUM(J6+J35+J67+J80+J87+J105+J117+J127+J139)</f>
        <v>3642</v>
      </c>
      <c r="K144" s="673"/>
      <c r="L144" s="673">
        <f>SUM(L6+L35+L67+L80+L87+L105+L117+L127+L139)</f>
        <v>1883</v>
      </c>
      <c r="M144" s="673">
        <f>SUM(M6+M35+M67+M80+M87+M105+M117+M127+M139)</f>
        <v>1680</v>
      </c>
      <c r="N144" s="673">
        <f>SUM(N6+N35+N67+N80+N87+N105+N117+N127+N139)</f>
        <v>3563</v>
      </c>
      <c r="O144" s="686"/>
      <c r="P144" s="673">
        <f>SUM(P6+P35+P67+P80+P87+P105+P117+P127+P139)</f>
        <v>1588</v>
      </c>
      <c r="Q144" s="673">
        <f>SUM(Q6+Q35+Q67+Q80+Q87+Q105+Q117+Q127+Q139)</f>
        <v>1271</v>
      </c>
      <c r="R144" s="673">
        <f>SUM(R6+R35+R67+R80+R87+R105+R117+R127+R139)</f>
        <v>2859</v>
      </c>
      <c r="S144" s="673"/>
      <c r="T144" s="673">
        <f>SUM(T6+T35+T67+T80+T87+T105+T117+T127+T139)</f>
        <v>978</v>
      </c>
      <c r="U144" s="673">
        <f>SUM(U6+U35+U67+U80+U87+U105+U117+U127+U139)</f>
        <v>767</v>
      </c>
      <c r="V144" s="673">
        <f>SUM(V6+V35+V67+V80+V87+V105+V117+V127+V139)</f>
        <v>1745</v>
      </c>
      <c r="W144" s="673"/>
      <c r="X144" s="673">
        <f>SUM(X6+X35+X67+X80+X87+X105+X117+X127+X139)</f>
        <v>84</v>
      </c>
      <c r="Y144" s="673">
        <f>SUM(Y6+Y35+Y67+Y80+Y87+Y105+Y117+Y127+Y139)</f>
        <v>60</v>
      </c>
      <c r="Z144" s="674">
        <f>SUM(Z6+Z35+Z67+Z80+Z87+Z105+Z117+Z127+Z139)</f>
        <v>144</v>
      </c>
    </row>
    <row r="145" spans="6:6" ht="10.5" customHeight="1">
      <c r="F145" s="702" t="s">
        <v>260</v>
      </c>
    </row>
    <row r="146" spans="6:6" ht="9" customHeight="1">
      <c r="F146" s="702" t="s">
        <v>276</v>
      </c>
    </row>
    <row r="147" spans="6:6" ht="9" customHeight="1"/>
    <row r="148" spans="6:6" ht="9" customHeight="1"/>
    <row r="149" spans="6:6" ht="9" customHeight="1"/>
    <row r="150" spans="6:6" ht="9" customHeight="1"/>
    <row r="151" spans="6:6" ht="9" customHeight="1"/>
    <row r="152" spans="6:6" ht="9" customHeight="1"/>
    <row r="153" spans="6:6" ht="9" customHeight="1"/>
    <row r="154" spans="6:6" ht="9" customHeight="1"/>
    <row r="155" spans="6:6" ht="9" customHeight="1"/>
    <row r="156" spans="6:6" ht="9" customHeight="1"/>
    <row r="157" spans="6:6" ht="9" customHeight="1"/>
    <row r="158" spans="6:6" ht="9" customHeight="1"/>
    <row r="159" spans="6:6" ht="9" customHeight="1"/>
    <row r="160" spans="6: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26" ht="9" customHeight="1"/>
    <row r="226" spans="6:26" ht="9" customHeight="1">
      <c r="F226" s="92"/>
      <c r="G226" s="92"/>
      <c r="H226" s="92"/>
      <c r="I226" s="92"/>
      <c r="J226" s="92"/>
      <c r="K226" s="92"/>
      <c r="L226" s="92"/>
      <c r="M226" s="92"/>
      <c r="N226" s="92"/>
      <c r="O226" s="92"/>
      <c r="P226" s="92"/>
      <c r="Q226" s="92"/>
      <c r="R226" s="92"/>
      <c r="S226" s="96"/>
      <c r="T226" s="703"/>
      <c r="U226" s="703"/>
      <c r="V226" s="704"/>
      <c r="W226" s="703"/>
      <c r="X226" s="703"/>
      <c r="Y226" s="703"/>
      <c r="Z226" s="704"/>
    </row>
    <row r="227" spans="6:26" ht="9" customHeight="1"/>
    <row r="228" spans="6:26" ht="9" customHeight="1"/>
    <row r="229" spans="6:26" ht="9" customHeight="1"/>
    <row r="230" spans="6:26" ht="9" customHeight="1"/>
    <row r="231" spans="6:26" ht="9" customHeight="1"/>
    <row r="232" spans="6:26" ht="9" customHeight="1"/>
    <row r="233" spans="6:26" ht="9" customHeight="1"/>
    <row r="234" spans="6:26" ht="9" customHeight="1"/>
    <row r="235" spans="6:26" ht="9" customHeight="1"/>
    <row r="236" spans="6:26" ht="9" customHeight="1"/>
    <row r="237" spans="6:26" ht="9" customHeight="1"/>
    <row r="238" spans="6:26" ht="9" customHeight="1"/>
    <row r="239" spans="6:26" ht="9" customHeight="1"/>
    <row r="240" spans="6:26"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sheetData>
  <mergeCells count="28">
    <mergeCell ref="E139:E143"/>
    <mergeCell ref="F144:G144"/>
    <mergeCell ref="X78:Z78"/>
    <mergeCell ref="E80:E86"/>
    <mergeCell ref="E87:E104"/>
    <mergeCell ref="E105:E116"/>
    <mergeCell ref="E117:E126"/>
    <mergeCell ref="E127:E138"/>
    <mergeCell ref="E6:E32"/>
    <mergeCell ref="AE32:AJ38"/>
    <mergeCell ref="E35:E66"/>
    <mergeCell ref="E67:E74"/>
    <mergeCell ref="E78:E79"/>
    <mergeCell ref="F78:G79"/>
    <mergeCell ref="H78:J78"/>
    <mergeCell ref="L78:N78"/>
    <mergeCell ref="P78:R78"/>
    <mergeCell ref="T78:V78"/>
    <mergeCell ref="E1:Z1"/>
    <mergeCell ref="AD1:AR1"/>
    <mergeCell ref="E2:Z2"/>
    <mergeCell ref="E4:E5"/>
    <mergeCell ref="F4:G5"/>
    <mergeCell ref="H4:J4"/>
    <mergeCell ref="L4:N4"/>
    <mergeCell ref="P4:R4"/>
    <mergeCell ref="T4:V4"/>
    <mergeCell ref="X4:Z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91"/>
  <sheetViews>
    <sheetView workbookViewId="0">
      <selection activeCell="AE43" sqref="AE43"/>
    </sheetView>
  </sheetViews>
  <sheetFormatPr baseColWidth="10" defaultRowHeight="12.75"/>
  <cols>
    <col min="1" max="1" width="2.5703125" style="694" customWidth="1"/>
    <col min="2" max="2" width="2.7109375" style="694" customWidth="1"/>
    <col min="3" max="3" width="2.28515625" style="694" customWidth="1"/>
    <col min="4" max="4" width="2.140625" style="694" customWidth="1"/>
    <col min="5" max="5" width="6.42578125" style="75" customWidth="1"/>
    <col min="6" max="6" width="1.140625" style="75" customWidth="1"/>
    <col min="7" max="7" width="64.5703125" style="75" customWidth="1"/>
    <col min="8" max="10" width="5.7109375" style="75" customWidth="1"/>
    <col min="11" max="11" width="0.42578125" style="75" customWidth="1"/>
    <col min="12" max="14" width="5.7109375" style="75" customWidth="1"/>
    <col min="15" max="15" width="0.42578125" style="75" customWidth="1"/>
    <col min="16" max="18" width="5.7109375" style="75" customWidth="1"/>
    <col min="19" max="19" width="0.42578125" style="562" customWidth="1"/>
    <col min="20" max="22" width="5.7109375" style="562" customWidth="1"/>
    <col min="23" max="23" width="0.42578125" style="562" customWidth="1"/>
    <col min="24" max="26" width="5.7109375" style="562" customWidth="1"/>
    <col min="27" max="27" width="2.7109375" style="75" customWidth="1"/>
    <col min="28" max="28" width="11.42578125" style="75"/>
    <col min="29" max="29" width="4.7109375" style="75" customWidth="1"/>
    <col min="30" max="30" width="5" style="75" customWidth="1"/>
    <col min="31" max="31" width="4.42578125" style="75" customWidth="1"/>
    <col min="32" max="32" width="8.85546875" style="75" customWidth="1"/>
    <col min="33" max="33" width="8" style="75" customWidth="1"/>
    <col min="34" max="34" width="1" style="75" customWidth="1"/>
    <col min="35" max="35" width="8.28515625" style="75" customWidth="1"/>
    <col min="36" max="36" width="1" style="75" customWidth="1"/>
    <col min="37" max="37" width="6.7109375" style="75" customWidth="1"/>
    <col min="38" max="38" width="1" style="75" customWidth="1"/>
    <col min="39" max="39" width="6.7109375" style="75" customWidth="1"/>
    <col min="40" max="40" width="1" style="75" customWidth="1"/>
    <col min="41" max="41" width="6.7109375" style="75" customWidth="1"/>
    <col min="42" max="42" width="1" style="75" customWidth="1"/>
    <col min="43" max="43" width="6.7109375" style="75" customWidth="1"/>
    <col min="44" max="44" width="1" style="75" customWidth="1"/>
    <col min="45" max="46" width="6.7109375" style="75" customWidth="1"/>
    <col min="47" max="256" width="11.42578125" style="75"/>
    <col min="257" max="257" width="2.5703125" style="75" customWidth="1"/>
    <col min="258" max="258" width="2.7109375" style="75" customWidth="1"/>
    <col min="259" max="259" width="2.28515625" style="75" customWidth="1"/>
    <col min="260" max="260" width="2.140625" style="75" customWidth="1"/>
    <col min="261" max="261" width="6.42578125" style="75" customWidth="1"/>
    <col min="262" max="262" width="1.140625" style="75" customWidth="1"/>
    <col min="263" max="263" width="64.5703125" style="75" customWidth="1"/>
    <col min="264" max="266" width="5.7109375" style="75" customWidth="1"/>
    <col min="267" max="267" width="0.42578125" style="75" customWidth="1"/>
    <col min="268" max="270" width="5.7109375" style="75" customWidth="1"/>
    <col min="271" max="271" width="0.42578125" style="75" customWidth="1"/>
    <col min="272" max="274" width="5.7109375" style="75" customWidth="1"/>
    <col min="275" max="275" width="0.42578125" style="75" customWidth="1"/>
    <col min="276" max="278" width="5.7109375" style="75" customWidth="1"/>
    <col min="279" max="279" width="0.42578125" style="75" customWidth="1"/>
    <col min="280" max="282" width="5.7109375" style="75" customWidth="1"/>
    <col min="283" max="283" width="2.7109375" style="75" customWidth="1"/>
    <col min="284" max="284" width="11.42578125" style="75"/>
    <col min="285" max="285" width="4.7109375" style="75" customWidth="1"/>
    <col min="286" max="286" width="5" style="75" customWidth="1"/>
    <col min="287" max="287" width="4.42578125" style="75" customWidth="1"/>
    <col min="288" max="288" width="8.85546875" style="75" customWidth="1"/>
    <col min="289" max="289" width="8" style="75" customWidth="1"/>
    <col min="290" max="290" width="1" style="75" customWidth="1"/>
    <col min="291" max="291" width="8.28515625" style="75" customWidth="1"/>
    <col min="292" max="292" width="1" style="75" customWidth="1"/>
    <col min="293" max="293" width="6.7109375" style="75" customWidth="1"/>
    <col min="294" max="294" width="1" style="75" customWidth="1"/>
    <col min="295" max="295" width="6.7109375" style="75" customWidth="1"/>
    <col min="296" max="296" width="1" style="75" customWidth="1"/>
    <col min="297" max="297" width="6.7109375" style="75" customWidth="1"/>
    <col min="298" max="298" width="1" style="75" customWidth="1"/>
    <col min="299" max="299" width="6.7109375" style="75" customWidth="1"/>
    <col min="300" max="300" width="1" style="75" customWidth="1"/>
    <col min="301" max="302" width="6.7109375" style="75" customWidth="1"/>
    <col min="303" max="512" width="11.42578125" style="75"/>
    <col min="513" max="513" width="2.5703125" style="75" customWidth="1"/>
    <col min="514" max="514" width="2.7109375" style="75" customWidth="1"/>
    <col min="515" max="515" width="2.28515625" style="75" customWidth="1"/>
    <col min="516" max="516" width="2.140625" style="75" customWidth="1"/>
    <col min="517" max="517" width="6.42578125" style="75" customWidth="1"/>
    <col min="518" max="518" width="1.140625" style="75" customWidth="1"/>
    <col min="519" max="519" width="64.5703125" style="75" customWidth="1"/>
    <col min="520" max="522" width="5.7109375" style="75" customWidth="1"/>
    <col min="523" max="523" width="0.42578125" style="75" customWidth="1"/>
    <col min="524" max="526" width="5.7109375" style="75" customWidth="1"/>
    <col min="527" max="527" width="0.42578125" style="75" customWidth="1"/>
    <col min="528" max="530" width="5.7109375" style="75" customWidth="1"/>
    <col min="531" max="531" width="0.42578125" style="75" customWidth="1"/>
    <col min="532" max="534" width="5.7109375" style="75" customWidth="1"/>
    <col min="535" max="535" width="0.42578125" style="75" customWidth="1"/>
    <col min="536" max="538" width="5.7109375" style="75" customWidth="1"/>
    <col min="539" max="539" width="2.7109375" style="75" customWidth="1"/>
    <col min="540" max="540" width="11.42578125" style="75"/>
    <col min="541" max="541" width="4.7109375" style="75" customWidth="1"/>
    <col min="542" max="542" width="5" style="75" customWidth="1"/>
    <col min="543" max="543" width="4.42578125" style="75" customWidth="1"/>
    <col min="544" max="544" width="8.85546875" style="75" customWidth="1"/>
    <col min="545" max="545" width="8" style="75" customWidth="1"/>
    <col min="546" max="546" width="1" style="75" customWidth="1"/>
    <col min="547" max="547" width="8.28515625" style="75" customWidth="1"/>
    <col min="548" max="548" width="1" style="75" customWidth="1"/>
    <col min="549" max="549" width="6.7109375" style="75" customWidth="1"/>
    <col min="550" max="550" width="1" style="75" customWidth="1"/>
    <col min="551" max="551" width="6.7109375" style="75" customWidth="1"/>
    <col min="552" max="552" width="1" style="75" customWidth="1"/>
    <col min="553" max="553" width="6.7109375" style="75" customWidth="1"/>
    <col min="554" max="554" width="1" style="75" customWidth="1"/>
    <col min="555" max="555" width="6.7109375" style="75" customWidth="1"/>
    <col min="556" max="556" width="1" style="75" customWidth="1"/>
    <col min="557" max="558" width="6.7109375" style="75" customWidth="1"/>
    <col min="559" max="768" width="11.42578125" style="75"/>
    <col min="769" max="769" width="2.5703125" style="75" customWidth="1"/>
    <col min="770" max="770" width="2.7109375" style="75" customWidth="1"/>
    <col min="771" max="771" width="2.28515625" style="75" customWidth="1"/>
    <col min="772" max="772" width="2.140625" style="75" customWidth="1"/>
    <col min="773" max="773" width="6.42578125" style="75" customWidth="1"/>
    <col min="774" max="774" width="1.140625" style="75" customWidth="1"/>
    <col min="775" max="775" width="64.5703125" style="75" customWidth="1"/>
    <col min="776" max="778" width="5.7109375" style="75" customWidth="1"/>
    <col min="779" max="779" width="0.42578125" style="75" customWidth="1"/>
    <col min="780" max="782" width="5.7109375" style="75" customWidth="1"/>
    <col min="783" max="783" width="0.42578125" style="75" customWidth="1"/>
    <col min="784" max="786" width="5.7109375" style="75" customWidth="1"/>
    <col min="787" max="787" width="0.42578125" style="75" customWidth="1"/>
    <col min="788" max="790" width="5.7109375" style="75" customWidth="1"/>
    <col min="791" max="791" width="0.42578125" style="75" customWidth="1"/>
    <col min="792" max="794" width="5.7109375" style="75" customWidth="1"/>
    <col min="795" max="795" width="2.7109375" style="75" customWidth="1"/>
    <col min="796" max="796" width="11.42578125" style="75"/>
    <col min="797" max="797" width="4.7109375" style="75" customWidth="1"/>
    <col min="798" max="798" width="5" style="75" customWidth="1"/>
    <col min="799" max="799" width="4.42578125" style="75" customWidth="1"/>
    <col min="800" max="800" width="8.85546875" style="75" customWidth="1"/>
    <col min="801" max="801" width="8" style="75" customWidth="1"/>
    <col min="802" max="802" width="1" style="75" customWidth="1"/>
    <col min="803" max="803" width="8.28515625" style="75" customWidth="1"/>
    <col min="804" max="804" width="1" style="75" customWidth="1"/>
    <col min="805" max="805" width="6.7109375" style="75" customWidth="1"/>
    <col min="806" max="806" width="1" style="75" customWidth="1"/>
    <col min="807" max="807" width="6.7109375" style="75" customWidth="1"/>
    <col min="808" max="808" width="1" style="75" customWidth="1"/>
    <col min="809" max="809" width="6.7109375" style="75" customWidth="1"/>
    <col min="810" max="810" width="1" style="75" customWidth="1"/>
    <col min="811" max="811" width="6.7109375" style="75" customWidth="1"/>
    <col min="812" max="812" width="1" style="75" customWidth="1"/>
    <col min="813" max="814" width="6.7109375" style="75" customWidth="1"/>
    <col min="815" max="1024" width="11.42578125" style="75"/>
    <col min="1025" max="1025" width="2.5703125" style="75" customWidth="1"/>
    <col min="1026" max="1026" width="2.7109375" style="75" customWidth="1"/>
    <col min="1027" max="1027" width="2.28515625" style="75" customWidth="1"/>
    <col min="1028" max="1028" width="2.140625" style="75" customWidth="1"/>
    <col min="1029" max="1029" width="6.42578125" style="75" customWidth="1"/>
    <col min="1030" max="1030" width="1.140625" style="75" customWidth="1"/>
    <col min="1031" max="1031" width="64.5703125" style="75" customWidth="1"/>
    <col min="1032" max="1034" width="5.7109375" style="75" customWidth="1"/>
    <col min="1035" max="1035" width="0.42578125" style="75" customWidth="1"/>
    <col min="1036" max="1038" width="5.7109375" style="75" customWidth="1"/>
    <col min="1039" max="1039" width="0.42578125" style="75" customWidth="1"/>
    <col min="1040" max="1042" width="5.7109375" style="75" customWidth="1"/>
    <col min="1043" max="1043" width="0.42578125" style="75" customWidth="1"/>
    <col min="1044" max="1046" width="5.7109375" style="75" customWidth="1"/>
    <col min="1047" max="1047" width="0.42578125" style="75" customWidth="1"/>
    <col min="1048" max="1050" width="5.7109375" style="75" customWidth="1"/>
    <col min="1051" max="1051" width="2.7109375" style="75" customWidth="1"/>
    <col min="1052" max="1052" width="11.42578125" style="75"/>
    <col min="1053" max="1053" width="4.7109375" style="75" customWidth="1"/>
    <col min="1054" max="1054" width="5" style="75" customWidth="1"/>
    <col min="1055" max="1055" width="4.42578125" style="75" customWidth="1"/>
    <col min="1056" max="1056" width="8.85546875" style="75" customWidth="1"/>
    <col min="1057" max="1057" width="8" style="75" customWidth="1"/>
    <col min="1058" max="1058" width="1" style="75" customWidth="1"/>
    <col min="1059" max="1059" width="8.28515625" style="75" customWidth="1"/>
    <col min="1060" max="1060" width="1" style="75" customWidth="1"/>
    <col min="1061" max="1061" width="6.7109375" style="75" customWidth="1"/>
    <col min="1062" max="1062" width="1" style="75" customWidth="1"/>
    <col min="1063" max="1063" width="6.7109375" style="75" customWidth="1"/>
    <col min="1064" max="1064" width="1" style="75" customWidth="1"/>
    <col min="1065" max="1065" width="6.7109375" style="75" customWidth="1"/>
    <col min="1066" max="1066" width="1" style="75" customWidth="1"/>
    <col min="1067" max="1067" width="6.7109375" style="75" customWidth="1"/>
    <col min="1068" max="1068" width="1" style="75" customWidth="1"/>
    <col min="1069" max="1070" width="6.7109375" style="75" customWidth="1"/>
    <col min="1071" max="1280" width="11.42578125" style="75"/>
    <col min="1281" max="1281" width="2.5703125" style="75" customWidth="1"/>
    <col min="1282" max="1282" width="2.7109375" style="75" customWidth="1"/>
    <col min="1283" max="1283" width="2.28515625" style="75" customWidth="1"/>
    <col min="1284" max="1284" width="2.140625" style="75" customWidth="1"/>
    <col min="1285" max="1285" width="6.42578125" style="75" customWidth="1"/>
    <col min="1286" max="1286" width="1.140625" style="75" customWidth="1"/>
    <col min="1287" max="1287" width="64.5703125" style="75" customWidth="1"/>
    <col min="1288" max="1290" width="5.7109375" style="75" customWidth="1"/>
    <col min="1291" max="1291" width="0.42578125" style="75" customWidth="1"/>
    <col min="1292" max="1294" width="5.7109375" style="75" customWidth="1"/>
    <col min="1295" max="1295" width="0.42578125" style="75" customWidth="1"/>
    <col min="1296" max="1298" width="5.7109375" style="75" customWidth="1"/>
    <col min="1299" max="1299" width="0.42578125" style="75" customWidth="1"/>
    <col min="1300" max="1302" width="5.7109375" style="75" customWidth="1"/>
    <col min="1303" max="1303" width="0.42578125" style="75" customWidth="1"/>
    <col min="1304" max="1306" width="5.7109375" style="75" customWidth="1"/>
    <col min="1307" max="1307" width="2.7109375" style="75" customWidth="1"/>
    <col min="1308" max="1308" width="11.42578125" style="75"/>
    <col min="1309" max="1309" width="4.7109375" style="75" customWidth="1"/>
    <col min="1310" max="1310" width="5" style="75" customWidth="1"/>
    <col min="1311" max="1311" width="4.42578125" style="75" customWidth="1"/>
    <col min="1312" max="1312" width="8.85546875" style="75" customWidth="1"/>
    <col min="1313" max="1313" width="8" style="75" customWidth="1"/>
    <col min="1314" max="1314" width="1" style="75" customWidth="1"/>
    <col min="1315" max="1315" width="8.28515625" style="75" customWidth="1"/>
    <col min="1316" max="1316" width="1" style="75" customWidth="1"/>
    <col min="1317" max="1317" width="6.7109375" style="75" customWidth="1"/>
    <col min="1318" max="1318" width="1" style="75" customWidth="1"/>
    <col min="1319" max="1319" width="6.7109375" style="75" customWidth="1"/>
    <col min="1320" max="1320" width="1" style="75" customWidth="1"/>
    <col min="1321" max="1321" width="6.7109375" style="75" customWidth="1"/>
    <col min="1322" max="1322" width="1" style="75" customWidth="1"/>
    <col min="1323" max="1323" width="6.7109375" style="75" customWidth="1"/>
    <col min="1324" max="1324" width="1" style="75" customWidth="1"/>
    <col min="1325" max="1326" width="6.7109375" style="75" customWidth="1"/>
    <col min="1327" max="1536" width="11.42578125" style="75"/>
    <col min="1537" max="1537" width="2.5703125" style="75" customWidth="1"/>
    <col min="1538" max="1538" width="2.7109375" style="75" customWidth="1"/>
    <col min="1539" max="1539" width="2.28515625" style="75" customWidth="1"/>
    <col min="1540" max="1540" width="2.140625" style="75" customWidth="1"/>
    <col min="1541" max="1541" width="6.42578125" style="75" customWidth="1"/>
    <col min="1542" max="1542" width="1.140625" style="75" customWidth="1"/>
    <col min="1543" max="1543" width="64.5703125" style="75" customWidth="1"/>
    <col min="1544" max="1546" width="5.7109375" style="75" customWidth="1"/>
    <col min="1547" max="1547" width="0.42578125" style="75" customWidth="1"/>
    <col min="1548" max="1550" width="5.7109375" style="75" customWidth="1"/>
    <col min="1551" max="1551" width="0.42578125" style="75" customWidth="1"/>
    <col min="1552" max="1554" width="5.7109375" style="75" customWidth="1"/>
    <col min="1555" max="1555" width="0.42578125" style="75" customWidth="1"/>
    <col min="1556" max="1558" width="5.7109375" style="75" customWidth="1"/>
    <col min="1559" max="1559" width="0.42578125" style="75" customWidth="1"/>
    <col min="1560" max="1562" width="5.7109375" style="75" customWidth="1"/>
    <col min="1563" max="1563" width="2.7109375" style="75" customWidth="1"/>
    <col min="1564" max="1564" width="11.42578125" style="75"/>
    <col min="1565" max="1565" width="4.7109375" style="75" customWidth="1"/>
    <col min="1566" max="1566" width="5" style="75" customWidth="1"/>
    <col min="1567" max="1567" width="4.42578125" style="75" customWidth="1"/>
    <col min="1568" max="1568" width="8.85546875" style="75" customWidth="1"/>
    <col min="1569" max="1569" width="8" style="75" customWidth="1"/>
    <col min="1570" max="1570" width="1" style="75" customWidth="1"/>
    <col min="1571" max="1571" width="8.28515625" style="75" customWidth="1"/>
    <col min="1572" max="1572" width="1" style="75" customWidth="1"/>
    <col min="1573" max="1573" width="6.7109375" style="75" customWidth="1"/>
    <col min="1574" max="1574" width="1" style="75" customWidth="1"/>
    <col min="1575" max="1575" width="6.7109375" style="75" customWidth="1"/>
    <col min="1576" max="1576" width="1" style="75" customWidth="1"/>
    <col min="1577" max="1577" width="6.7109375" style="75" customWidth="1"/>
    <col min="1578" max="1578" width="1" style="75" customWidth="1"/>
    <col min="1579" max="1579" width="6.7109375" style="75" customWidth="1"/>
    <col min="1580" max="1580" width="1" style="75" customWidth="1"/>
    <col min="1581" max="1582" width="6.7109375" style="75" customWidth="1"/>
    <col min="1583" max="1792" width="11.42578125" style="75"/>
    <col min="1793" max="1793" width="2.5703125" style="75" customWidth="1"/>
    <col min="1794" max="1794" width="2.7109375" style="75" customWidth="1"/>
    <col min="1795" max="1795" width="2.28515625" style="75" customWidth="1"/>
    <col min="1796" max="1796" width="2.140625" style="75" customWidth="1"/>
    <col min="1797" max="1797" width="6.42578125" style="75" customWidth="1"/>
    <col min="1798" max="1798" width="1.140625" style="75" customWidth="1"/>
    <col min="1799" max="1799" width="64.5703125" style="75" customWidth="1"/>
    <col min="1800" max="1802" width="5.7109375" style="75" customWidth="1"/>
    <col min="1803" max="1803" width="0.42578125" style="75" customWidth="1"/>
    <col min="1804" max="1806" width="5.7109375" style="75" customWidth="1"/>
    <col min="1807" max="1807" width="0.42578125" style="75" customWidth="1"/>
    <col min="1808" max="1810" width="5.7109375" style="75" customWidth="1"/>
    <col min="1811" max="1811" width="0.42578125" style="75" customWidth="1"/>
    <col min="1812" max="1814" width="5.7109375" style="75" customWidth="1"/>
    <col min="1815" max="1815" width="0.42578125" style="75" customWidth="1"/>
    <col min="1816" max="1818" width="5.7109375" style="75" customWidth="1"/>
    <col min="1819" max="1819" width="2.7109375" style="75" customWidth="1"/>
    <col min="1820" max="1820" width="11.42578125" style="75"/>
    <col min="1821" max="1821" width="4.7109375" style="75" customWidth="1"/>
    <col min="1822" max="1822" width="5" style="75" customWidth="1"/>
    <col min="1823" max="1823" width="4.42578125" style="75" customWidth="1"/>
    <col min="1824" max="1824" width="8.85546875" style="75" customWidth="1"/>
    <col min="1825" max="1825" width="8" style="75" customWidth="1"/>
    <col min="1826" max="1826" width="1" style="75" customWidth="1"/>
    <col min="1827" max="1827" width="8.28515625" style="75" customWidth="1"/>
    <col min="1828" max="1828" width="1" style="75" customWidth="1"/>
    <col min="1829" max="1829" width="6.7109375" style="75" customWidth="1"/>
    <col min="1830" max="1830" width="1" style="75" customWidth="1"/>
    <col min="1831" max="1831" width="6.7109375" style="75" customWidth="1"/>
    <col min="1832" max="1832" width="1" style="75" customWidth="1"/>
    <col min="1833" max="1833" width="6.7109375" style="75" customWidth="1"/>
    <col min="1834" max="1834" width="1" style="75" customWidth="1"/>
    <col min="1835" max="1835" width="6.7109375" style="75" customWidth="1"/>
    <col min="1836" max="1836" width="1" style="75" customWidth="1"/>
    <col min="1837" max="1838" width="6.7109375" style="75" customWidth="1"/>
    <col min="1839" max="2048" width="11.42578125" style="75"/>
    <col min="2049" max="2049" width="2.5703125" style="75" customWidth="1"/>
    <col min="2050" max="2050" width="2.7109375" style="75" customWidth="1"/>
    <col min="2051" max="2051" width="2.28515625" style="75" customWidth="1"/>
    <col min="2052" max="2052" width="2.140625" style="75" customWidth="1"/>
    <col min="2053" max="2053" width="6.42578125" style="75" customWidth="1"/>
    <col min="2054" max="2054" width="1.140625" style="75" customWidth="1"/>
    <col min="2055" max="2055" width="64.5703125" style="75" customWidth="1"/>
    <col min="2056" max="2058" width="5.7109375" style="75" customWidth="1"/>
    <col min="2059" max="2059" width="0.42578125" style="75" customWidth="1"/>
    <col min="2060" max="2062" width="5.7109375" style="75" customWidth="1"/>
    <col min="2063" max="2063" width="0.42578125" style="75" customWidth="1"/>
    <col min="2064" max="2066" width="5.7109375" style="75" customWidth="1"/>
    <col min="2067" max="2067" width="0.42578125" style="75" customWidth="1"/>
    <col min="2068" max="2070" width="5.7109375" style="75" customWidth="1"/>
    <col min="2071" max="2071" width="0.42578125" style="75" customWidth="1"/>
    <col min="2072" max="2074" width="5.7109375" style="75" customWidth="1"/>
    <col min="2075" max="2075" width="2.7109375" style="75" customWidth="1"/>
    <col min="2076" max="2076" width="11.42578125" style="75"/>
    <col min="2077" max="2077" width="4.7109375" style="75" customWidth="1"/>
    <col min="2078" max="2078" width="5" style="75" customWidth="1"/>
    <col min="2079" max="2079" width="4.42578125" style="75" customWidth="1"/>
    <col min="2080" max="2080" width="8.85546875" style="75" customWidth="1"/>
    <col min="2081" max="2081" width="8" style="75" customWidth="1"/>
    <col min="2082" max="2082" width="1" style="75" customWidth="1"/>
    <col min="2083" max="2083" width="8.28515625" style="75" customWidth="1"/>
    <col min="2084" max="2084" width="1" style="75" customWidth="1"/>
    <col min="2085" max="2085" width="6.7109375" style="75" customWidth="1"/>
    <col min="2086" max="2086" width="1" style="75" customWidth="1"/>
    <col min="2087" max="2087" width="6.7109375" style="75" customWidth="1"/>
    <col min="2088" max="2088" width="1" style="75" customWidth="1"/>
    <col min="2089" max="2089" width="6.7109375" style="75" customWidth="1"/>
    <col min="2090" max="2090" width="1" style="75" customWidth="1"/>
    <col min="2091" max="2091" width="6.7109375" style="75" customWidth="1"/>
    <col min="2092" max="2092" width="1" style="75" customWidth="1"/>
    <col min="2093" max="2094" width="6.7109375" style="75" customWidth="1"/>
    <col min="2095" max="2304" width="11.42578125" style="75"/>
    <col min="2305" max="2305" width="2.5703125" style="75" customWidth="1"/>
    <col min="2306" max="2306" width="2.7109375" style="75" customWidth="1"/>
    <col min="2307" max="2307" width="2.28515625" style="75" customWidth="1"/>
    <col min="2308" max="2308" width="2.140625" style="75" customWidth="1"/>
    <col min="2309" max="2309" width="6.42578125" style="75" customWidth="1"/>
    <col min="2310" max="2310" width="1.140625" style="75" customWidth="1"/>
    <col min="2311" max="2311" width="64.5703125" style="75" customWidth="1"/>
    <col min="2312" max="2314" width="5.7109375" style="75" customWidth="1"/>
    <col min="2315" max="2315" width="0.42578125" style="75" customWidth="1"/>
    <col min="2316" max="2318" width="5.7109375" style="75" customWidth="1"/>
    <col min="2319" max="2319" width="0.42578125" style="75" customWidth="1"/>
    <col min="2320" max="2322" width="5.7109375" style="75" customWidth="1"/>
    <col min="2323" max="2323" width="0.42578125" style="75" customWidth="1"/>
    <col min="2324" max="2326" width="5.7109375" style="75" customWidth="1"/>
    <col min="2327" max="2327" width="0.42578125" style="75" customWidth="1"/>
    <col min="2328" max="2330" width="5.7109375" style="75" customWidth="1"/>
    <col min="2331" max="2331" width="2.7109375" style="75" customWidth="1"/>
    <col min="2332" max="2332" width="11.42578125" style="75"/>
    <col min="2333" max="2333" width="4.7109375" style="75" customWidth="1"/>
    <col min="2334" max="2334" width="5" style="75" customWidth="1"/>
    <col min="2335" max="2335" width="4.42578125" style="75" customWidth="1"/>
    <col min="2336" max="2336" width="8.85546875" style="75" customWidth="1"/>
    <col min="2337" max="2337" width="8" style="75" customWidth="1"/>
    <col min="2338" max="2338" width="1" style="75" customWidth="1"/>
    <col min="2339" max="2339" width="8.28515625" style="75" customWidth="1"/>
    <col min="2340" max="2340" width="1" style="75" customWidth="1"/>
    <col min="2341" max="2341" width="6.7109375" style="75" customWidth="1"/>
    <col min="2342" max="2342" width="1" style="75" customWidth="1"/>
    <col min="2343" max="2343" width="6.7109375" style="75" customWidth="1"/>
    <col min="2344" max="2344" width="1" style="75" customWidth="1"/>
    <col min="2345" max="2345" width="6.7109375" style="75" customWidth="1"/>
    <col min="2346" max="2346" width="1" style="75" customWidth="1"/>
    <col min="2347" max="2347" width="6.7109375" style="75" customWidth="1"/>
    <col min="2348" max="2348" width="1" style="75" customWidth="1"/>
    <col min="2349" max="2350" width="6.7109375" style="75" customWidth="1"/>
    <col min="2351" max="2560" width="11.42578125" style="75"/>
    <col min="2561" max="2561" width="2.5703125" style="75" customWidth="1"/>
    <col min="2562" max="2562" width="2.7109375" style="75" customWidth="1"/>
    <col min="2563" max="2563" width="2.28515625" style="75" customWidth="1"/>
    <col min="2564" max="2564" width="2.140625" style="75" customWidth="1"/>
    <col min="2565" max="2565" width="6.42578125" style="75" customWidth="1"/>
    <col min="2566" max="2566" width="1.140625" style="75" customWidth="1"/>
    <col min="2567" max="2567" width="64.5703125" style="75" customWidth="1"/>
    <col min="2568" max="2570" width="5.7109375" style="75" customWidth="1"/>
    <col min="2571" max="2571" width="0.42578125" style="75" customWidth="1"/>
    <col min="2572" max="2574" width="5.7109375" style="75" customWidth="1"/>
    <col min="2575" max="2575" width="0.42578125" style="75" customWidth="1"/>
    <col min="2576" max="2578" width="5.7109375" style="75" customWidth="1"/>
    <col min="2579" max="2579" width="0.42578125" style="75" customWidth="1"/>
    <col min="2580" max="2582" width="5.7109375" style="75" customWidth="1"/>
    <col min="2583" max="2583" width="0.42578125" style="75" customWidth="1"/>
    <col min="2584" max="2586" width="5.7109375" style="75" customWidth="1"/>
    <col min="2587" max="2587" width="2.7109375" style="75" customWidth="1"/>
    <col min="2588" max="2588" width="11.42578125" style="75"/>
    <col min="2589" max="2589" width="4.7109375" style="75" customWidth="1"/>
    <col min="2590" max="2590" width="5" style="75" customWidth="1"/>
    <col min="2591" max="2591" width="4.42578125" style="75" customWidth="1"/>
    <col min="2592" max="2592" width="8.85546875" style="75" customWidth="1"/>
    <col min="2593" max="2593" width="8" style="75" customWidth="1"/>
    <col min="2594" max="2594" width="1" style="75" customWidth="1"/>
    <col min="2595" max="2595" width="8.28515625" style="75" customWidth="1"/>
    <col min="2596" max="2596" width="1" style="75" customWidth="1"/>
    <col min="2597" max="2597" width="6.7109375" style="75" customWidth="1"/>
    <col min="2598" max="2598" width="1" style="75" customWidth="1"/>
    <col min="2599" max="2599" width="6.7109375" style="75" customWidth="1"/>
    <col min="2600" max="2600" width="1" style="75" customWidth="1"/>
    <col min="2601" max="2601" width="6.7109375" style="75" customWidth="1"/>
    <col min="2602" max="2602" width="1" style="75" customWidth="1"/>
    <col min="2603" max="2603" width="6.7109375" style="75" customWidth="1"/>
    <col min="2604" max="2604" width="1" style="75" customWidth="1"/>
    <col min="2605" max="2606" width="6.7109375" style="75" customWidth="1"/>
    <col min="2607" max="2816" width="11.42578125" style="75"/>
    <col min="2817" max="2817" width="2.5703125" style="75" customWidth="1"/>
    <col min="2818" max="2818" width="2.7109375" style="75" customWidth="1"/>
    <col min="2819" max="2819" width="2.28515625" style="75" customWidth="1"/>
    <col min="2820" max="2820" width="2.140625" style="75" customWidth="1"/>
    <col min="2821" max="2821" width="6.42578125" style="75" customWidth="1"/>
    <col min="2822" max="2822" width="1.140625" style="75" customWidth="1"/>
    <col min="2823" max="2823" width="64.5703125" style="75" customWidth="1"/>
    <col min="2824" max="2826" width="5.7109375" style="75" customWidth="1"/>
    <col min="2827" max="2827" width="0.42578125" style="75" customWidth="1"/>
    <col min="2828" max="2830" width="5.7109375" style="75" customWidth="1"/>
    <col min="2831" max="2831" width="0.42578125" style="75" customWidth="1"/>
    <col min="2832" max="2834" width="5.7109375" style="75" customWidth="1"/>
    <col min="2835" max="2835" width="0.42578125" style="75" customWidth="1"/>
    <col min="2836" max="2838" width="5.7109375" style="75" customWidth="1"/>
    <col min="2839" max="2839" width="0.42578125" style="75" customWidth="1"/>
    <col min="2840" max="2842" width="5.7109375" style="75" customWidth="1"/>
    <col min="2843" max="2843" width="2.7109375" style="75" customWidth="1"/>
    <col min="2844" max="2844" width="11.42578125" style="75"/>
    <col min="2845" max="2845" width="4.7109375" style="75" customWidth="1"/>
    <col min="2846" max="2846" width="5" style="75" customWidth="1"/>
    <col min="2847" max="2847" width="4.42578125" style="75" customWidth="1"/>
    <col min="2848" max="2848" width="8.85546875" style="75" customWidth="1"/>
    <col min="2849" max="2849" width="8" style="75" customWidth="1"/>
    <col min="2850" max="2850" width="1" style="75" customWidth="1"/>
    <col min="2851" max="2851" width="8.28515625" style="75" customWidth="1"/>
    <col min="2852" max="2852" width="1" style="75" customWidth="1"/>
    <col min="2853" max="2853" width="6.7109375" style="75" customWidth="1"/>
    <col min="2854" max="2854" width="1" style="75" customWidth="1"/>
    <col min="2855" max="2855" width="6.7109375" style="75" customWidth="1"/>
    <col min="2856" max="2856" width="1" style="75" customWidth="1"/>
    <col min="2857" max="2857" width="6.7109375" style="75" customWidth="1"/>
    <col min="2858" max="2858" width="1" style="75" customWidth="1"/>
    <col min="2859" max="2859" width="6.7109375" style="75" customWidth="1"/>
    <col min="2860" max="2860" width="1" style="75" customWidth="1"/>
    <col min="2861" max="2862" width="6.7109375" style="75" customWidth="1"/>
    <col min="2863" max="3072" width="11.42578125" style="75"/>
    <col min="3073" max="3073" width="2.5703125" style="75" customWidth="1"/>
    <col min="3074" max="3074" width="2.7109375" style="75" customWidth="1"/>
    <col min="3075" max="3075" width="2.28515625" style="75" customWidth="1"/>
    <col min="3076" max="3076" width="2.140625" style="75" customWidth="1"/>
    <col min="3077" max="3077" width="6.42578125" style="75" customWidth="1"/>
    <col min="3078" max="3078" width="1.140625" style="75" customWidth="1"/>
    <col min="3079" max="3079" width="64.5703125" style="75" customWidth="1"/>
    <col min="3080" max="3082" width="5.7109375" style="75" customWidth="1"/>
    <col min="3083" max="3083" width="0.42578125" style="75" customWidth="1"/>
    <col min="3084" max="3086" width="5.7109375" style="75" customWidth="1"/>
    <col min="3087" max="3087" width="0.42578125" style="75" customWidth="1"/>
    <col min="3088" max="3090" width="5.7109375" style="75" customWidth="1"/>
    <col min="3091" max="3091" width="0.42578125" style="75" customWidth="1"/>
    <col min="3092" max="3094" width="5.7109375" style="75" customWidth="1"/>
    <col min="3095" max="3095" width="0.42578125" style="75" customWidth="1"/>
    <col min="3096" max="3098" width="5.7109375" style="75" customWidth="1"/>
    <col min="3099" max="3099" width="2.7109375" style="75" customWidth="1"/>
    <col min="3100" max="3100" width="11.42578125" style="75"/>
    <col min="3101" max="3101" width="4.7109375" style="75" customWidth="1"/>
    <col min="3102" max="3102" width="5" style="75" customWidth="1"/>
    <col min="3103" max="3103" width="4.42578125" style="75" customWidth="1"/>
    <col min="3104" max="3104" width="8.85546875" style="75" customWidth="1"/>
    <col min="3105" max="3105" width="8" style="75" customWidth="1"/>
    <col min="3106" max="3106" width="1" style="75" customWidth="1"/>
    <col min="3107" max="3107" width="8.28515625" style="75" customWidth="1"/>
    <col min="3108" max="3108" width="1" style="75" customWidth="1"/>
    <col min="3109" max="3109" width="6.7109375" style="75" customWidth="1"/>
    <col min="3110" max="3110" width="1" style="75" customWidth="1"/>
    <col min="3111" max="3111" width="6.7109375" style="75" customWidth="1"/>
    <col min="3112" max="3112" width="1" style="75" customWidth="1"/>
    <col min="3113" max="3113" width="6.7109375" style="75" customWidth="1"/>
    <col min="3114" max="3114" width="1" style="75" customWidth="1"/>
    <col min="3115" max="3115" width="6.7109375" style="75" customWidth="1"/>
    <col min="3116" max="3116" width="1" style="75" customWidth="1"/>
    <col min="3117" max="3118" width="6.7109375" style="75" customWidth="1"/>
    <col min="3119" max="3328" width="11.42578125" style="75"/>
    <col min="3329" max="3329" width="2.5703125" style="75" customWidth="1"/>
    <col min="3330" max="3330" width="2.7109375" style="75" customWidth="1"/>
    <col min="3331" max="3331" width="2.28515625" style="75" customWidth="1"/>
    <col min="3332" max="3332" width="2.140625" style="75" customWidth="1"/>
    <col min="3333" max="3333" width="6.42578125" style="75" customWidth="1"/>
    <col min="3334" max="3334" width="1.140625" style="75" customWidth="1"/>
    <col min="3335" max="3335" width="64.5703125" style="75" customWidth="1"/>
    <col min="3336" max="3338" width="5.7109375" style="75" customWidth="1"/>
    <col min="3339" max="3339" width="0.42578125" style="75" customWidth="1"/>
    <col min="3340" max="3342" width="5.7109375" style="75" customWidth="1"/>
    <col min="3343" max="3343" width="0.42578125" style="75" customWidth="1"/>
    <col min="3344" max="3346" width="5.7109375" style="75" customWidth="1"/>
    <col min="3347" max="3347" width="0.42578125" style="75" customWidth="1"/>
    <col min="3348" max="3350" width="5.7109375" style="75" customWidth="1"/>
    <col min="3351" max="3351" width="0.42578125" style="75" customWidth="1"/>
    <col min="3352" max="3354" width="5.7109375" style="75" customWidth="1"/>
    <col min="3355" max="3355" width="2.7109375" style="75" customWidth="1"/>
    <col min="3356" max="3356" width="11.42578125" style="75"/>
    <col min="3357" max="3357" width="4.7109375" style="75" customWidth="1"/>
    <col min="3358" max="3358" width="5" style="75" customWidth="1"/>
    <col min="3359" max="3359" width="4.42578125" style="75" customWidth="1"/>
    <col min="3360" max="3360" width="8.85546875" style="75" customWidth="1"/>
    <col min="3361" max="3361" width="8" style="75" customWidth="1"/>
    <col min="3362" max="3362" width="1" style="75" customWidth="1"/>
    <col min="3363" max="3363" width="8.28515625" style="75" customWidth="1"/>
    <col min="3364" max="3364" width="1" style="75" customWidth="1"/>
    <col min="3365" max="3365" width="6.7109375" style="75" customWidth="1"/>
    <col min="3366" max="3366" width="1" style="75" customWidth="1"/>
    <col min="3367" max="3367" width="6.7109375" style="75" customWidth="1"/>
    <col min="3368" max="3368" width="1" style="75" customWidth="1"/>
    <col min="3369" max="3369" width="6.7109375" style="75" customWidth="1"/>
    <col min="3370" max="3370" width="1" style="75" customWidth="1"/>
    <col min="3371" max="3371" width="6.7109375" style="75" customWidth="1"/>
    <col min="3372" max="3372" width="1" style="75" customWidth="1"/>
    <col min="3373" max="3374" width="6.7109375" style="75" customWidth="1"/>
    <col min="3375" max="3584" width="11.42578125" style="75"/>
    <col min="3585" max="3585" width="2.5703125" style="75" customWidth="1"/>
    <col min="3586" max="3586" width="2.7109375" style="75" customWidth="1"/>
    <col min="3587" max="3587" width="2.28515625" style="75" customWidth="1"/>
    <col min="3588" max="3588" width="2.140625" style="75" customWidth="1"/>
    <col min="3589" max="3589" width="6.42578125" style="75" customWidth="1"/>
    <col min="3590" max="3590" width="1.140625" style="75" customWidth="1"/>
    <col min="3591" max="3591" width="64.5703125" style="75" customWidth="1"/>
    <col min="3592" max="3594" width="5.7109375" style="75" customWidth="1"/>
    <col min="3595" max="3595" width="0.42578125" style="75" customWidth="1"/>
    <col min="3596" max="3598" width="5.7109375" style="75" customWidth="1"/>
    <col min="3599" max="3599" width="0.42578125" style="75" customWidth="1"/>
    <col min="3600" max="3602" width="5.7109375" style="75" customWidth="1"/>
    <col min="3603" max="3603" width="0.42578125" style="75" customWidth="1"/>
    <col min="3604" max="3606" width="5.7109375" style="75" customWidth="1"/>
    <col min="3607" max="3607" width="0.42578125" style="75" customWidth="1"/>
    <col min="3608" max="3610" width="5.7109375" style="75" customWidth="1"/>
    <col min="3611" max="3611" width="2.7109375" style="75" customWidth="1"/>
    <col min="3612" max="3612" width="11.42578125" style="75"/>
    <col min="3613" max="3613" width="4.7109375" style="75" customWidth="1"/>
    <col min="3614" max="3614" width="5" style="75" customWidth="1"/>
    <col min="3615" max="3615" width="4.42578125" style="75" customWidth="1"/>
    <col min="3616" max="3616" width="8.85546875" style="75" customWidth="1"/>
    <col min="3617" max="3617" width="8" style="75" customWidth="1"/>
    <col min="3618" max="3618" width="1" style="75" customWidth="1"/>
    <col min="3619" max="3619" width="8.28515625" style="75" customWidth="1"/>
    <col min="3620" max="3620" width="1" style="75" customWidth="1"/>
    <col min="3621" max="3621" width="6.7109375" style="75" customWidth="1"/>
    <col min="3622" max="3622" width="1" style="75" customWidth="1"/>
    <col min="3623" max="3623" width="6.7109375" style="75" customWidth="1"/>
    <col min="3624" max="3624" width="1" style="75" customWidth="1"/>
    <col min="3625" max="3625" width="6.7109375" style="75" customWidth="1"/>
    <col min="3626" max="3626" width="1" style="75" customWidth="1"/>
    <col min="3627" max="3627" width="6.7109375" style="75" customWidth="1"/>
    <col min="3628" max="3628" width="1" style="75" customWidth="1"/>
    <col min="3629" max="3630" width="6.7109375" style="75" customWidth="1"/>
    <col min="3631" max="3840" width="11.42578125" style="75"/>
    <col min="3841" max="3841" width="2.5703125" style="75" customWidth="1"/>
    <col min="3842" max="3842" width="2.7109375" style="75" customWidth="1"/>
    <col min="3843" max="3843" width="2.28515625" style="75" customWidth="1"/>
    <col min="3844" max="3844" width="2.140625" style="75" customWidth="1"/>
    <col min="3845" max="3845" width="6.42578125" style="75" customWidth="1"/>
    <col min="3846" max="3846" width="1.140625" style="75" customWidth="1"/>
    <col min="3847" max="3847" width="64.5703125" style="75" customWidth="1"/>
    <col min="3848" max="3850" width="5.7109375" style="75" customWidth="1"/>
    <col min="3851" max="3851" width="0.42578125" style="75" customWidth="1"/>
    <col min="3852" max="3854" width="5.7109375" style="75" customWidth="1"/>
    <col min="3855" max="3855" width="0.42578125" style="75" customWidth="1"/>
    <col min="3856" max="3858" width="5.7109375" style="75" customWidth="1"/>
    <col min="3859" max="3859" width="0.42578125" style="75" customWidth="1"/>
    <col min="3860" max="3862" width="5.7109375" style="75" customWidth="1"/>
    <col min="3863" max="3863" width="0.42578125" style="75" customWidth="1"/>
    <col min="3864" max="3866" width="5.7109375" style="75" customWidth="1"/>
    <col min="3867" max="3867" width="2.7109375" style="75" customWidth="1"/>
    <col min="3868" max="3868" width="11.42578125" style="75"/>
    <col min="3869" max="3869" width="4.7109375" style="75" customWidth="1"/>
    <col min="3870" max="3870" width="5" style="75" customWidth="1"/>
    <col min="3871" max="3871" width="4.42578125" style="75" customWidth="1"/>
    <col min="3872" max="3872" width="8.85546875" style="75" customWidth="1"/>
    <col min="3873" max="3873" width="8" style="75" customWidth="1"/>
    <col min="3874" max="3874" width="1" style="75" customWidth="1"/>
    <col min="3875" max="3875" width="8.28515625" style="75" customWidth="1"/>
    <col min="3876" max="3876" width="1" style="75" customWidth="1"/>
    <col min="3877" max="3877" width="6.7109375" style="75" customWidth="1"/>
    <col min="3878" max="3878" width="1" style="75" customWidth="1"/>
    <col min="3879" max="3879" width="6.7109375" style="75" customWidth="1"/>
    <col min="3880" max="3880" width="1" style="75" customWidth="1"/>
    <col min="3881" max="3881" width="6.7109375" style="75" customWidth="1"/>
    <col min="3882" max="3882" width="1" style="75" customWidth="1"/>
    <col min="3883" max="3883" width="6.7109375" style="75" customWidth="1"/>
    <col min="3884" max="3884" width="1" style="75" customWidth="1"/>
    <col min="3885" max="3886" width="6.7109375" style="75" customWidth="1"/>
    <col min="3887" max="4096" width="11.42578125" style="75"/>
    <col min="4097" max="4097" width="2.5703125" style="75" customWidth="1"/>
    <col min="4098" max="4098" width="2.7109375" style="75" customWidth="1"/>
    <col min="4099" max="4099" width="2.28515625" style="75" customWidth="1"/>
    <col min="4100" max="4100" width="2.140625" style="75" customWidth="1"/>
    <col min="4101" max="4101" width="6.42578125" style="75" customWidth="1"/>
    <col min="4102" max="4102" width="1.140625" style="75" customWidth="1"/>
    <col min="4103" max="4103" width="64.5703125" style="75" customWidth="1"/>
    <col min="4104" max="4106" width="5.7109375" style="75" customWidth="1"/>
    <col min="4107" max="4107" width="0.42578125" style="75" customWidth="1"/>
    <col min="4108" max="4110" width="5.7109375" style="75" customWidth="1"/>
    <col min="4111" max="4111" width="0.42578125" style="75" customWidth="1"/>
    <col min="4112" max="4114" width="5.7109375" style="75" customWidth="1"/>
    <col min="4115" max="4115" width="0.42578125" style="75" customWidth="1"/>
    <col min="4116" max="4118" width="5.7109375" style="75" customWidth="1"/>
    <col min="4119" max="4119" width="0.42578125" style="75" customWidth="1"/>
    <col min="4120" max="4122" width="5.7109375" style="75" customWidth="1"/>
    <col min="4123" max="4123" width="2.7109375" style="75" customWidth="1"/>
    <col min="4124" max="4124" width="11.42578125" style="75"/>
    <col min="4125" max="4125" width="4.7109375" style="75" customWidth="1"/>
    <col min="4126" max="4126" width="5" style="75" customWidth="1"/>
    <col min="4127" max="4127" width="4.42578125" style="75" customWidth="1"/>
    <col min="4128" max="4128" width="8.85546875" style="75" customWidth="1"/>
    <col min="4129" max="4129" width="8" style="75" customWidth="1"/>
    <col min="4130" max="4130" width="1" style="75" customWidth="1"/>
    <col min="4131" max="4131" width="8.28515625" style="75" customWidth="1"/>
    <col min="4132" max="4132" width="1" style="75" customWidth="1"/>
    <col min="4133" max="4133" width="6.7109375" style="75" customWidth="1"/>
    <col min="4134" max="4134" width="1" style="75" customWidth="1"/>
    <col min="4135" max="4135" width="6.7109375" style="75" customWidth="1"/>
    <col min="4136" max="4136" width="1" style="75" customWidth="1"/>
    <col min="4137" max="4137" width="6.7109375" style="75" customWidth="1"/>
    <col min="4138" max="4138" width="1" style="75" customWidth="1"/>
    <col min="4139" max="4139" width="6.7109375" style="75" customWidth="1"/>
    <col min="4140" max="4140" width="1" style="75" customWidth="1"/>
    <col min="4141" max="4142" width="6.7109375" style="75" customWidth="1"/>
    <col min="4143" max="4352" width="11.42578125" style="75"/>
    <col min="4353" max="4353" width="2.5703125" style="75" customWidth="1"/>
    <col min="4354" max="4354" width="2.7109375" style="75" customWidth="1"/>
    <col min="4355" max="4355" width="2.28515625" style="75" customWidth="1"/>
    <col min="4356" max="4356" width="2.140625" style="75" customWidth="1"/>
    <col min="4357" max="4357" width="6.42578125" style="75" customWidth="1"/>
    <col min="4358" max="4358" width="1.140625" style="75" customWidth="1"/>
    <col min="4359" max="4359" width="64.5703125" style="75" customWidth="1"/>
    <col min="4360" max="4362" width="5.7109375" style="75" customWidth="1"/>
    <col min="4363" max="4363" width="0.42578125" style="75" customWidth="1"/>
    <col min="4364" max="4366" width="5.7109375" style="75" customWidth="1"/>
    <col min="4367" max="4367" width="0.42578125" style="75" customWidth="1"/>
    <col min="4368" max="4370" width="5.7109375" style="75" customWidth="1"/>
    <col min="4371" max="4371" width="0.42578125" style="75" customWidth="1"/>
    <col min="4372" max="4374" width="5.7109375" style="75" customWidth="1"/>
    <col min="4375" max="4375" width="0.42578125" style="75" customWidth="1"/>
    <col min="4376" max="4378" width="5.7109375" style="75" customWidth="1"/>
    <col min="4379" max="4379" width="2.7109375" style="75" customWidth="1"/>
    <col min="4380" max="4380" width="11.42578125" style="75"/>
    <col min="4381" max="4381" width="4.7109375" style="75" customWidth="1"/>
    <col min="4382" max="4382" width="5" style="75" customWidth="1"/>
    <col min="4383" max="4383" width="4.42578125" style="75" customWidth="1"/>
    <col min="4384" max="4384" width="8.85546875" style="75" customWidth="1"/>
    <col min="4385" max="4385" width="8" style="75" customWidth="1"/>
    <col min="4386" max="4386" width="1" style="75" customWidth="1"/>
    <col min="4387" max="4387" width="8.28515625" style="75" customWidth="1"/>
    <col min="4388" max="4388" width="1" style="75" customWidth="1"/>
    <col min="4389" max="4389" width="6.7109375" style="75" customWidth="1"/>
    <col min="4390" max="4390" width="1" style="75" customWidth="1"/>
    <col min="4391" max="4391" width="6.7109375" style="75" customWidth="1"/>
    <col min="4392" max="4392" width="1" style="75" customWidth="1"/>
    <col min="4393" max="4393" width="6.7109375" style="75" customWidth="1"/>
    <col min="4394" max="4394" width="1" style="75" customWidth="1"/>
    <col min="4395" max="4395" width="6.7109375" style="75" customWidth="1"/>
    <col min="4396" max="4396" width="1" style="75" customWidth="1"/>
    <col min="4397" max="4398" width="6.7109375" style="75" customWidth="1"/>
    <col min="4399" max="4608" width="11.42578125" style="75"/>
    <col min="4609" max="4609" width="2.5703125" style="75" customWidth="1"/>
    <col min="4610" max="4610" width="2.7109375" style="75" customWidth="1"/>
    <col min="4611" max="4611" width="2.28515625" style="75" customWidth="1"/>
    <col min="4612" max="4612" width="2.140625" style="75" customWidth="1"/>
    <col min="4613" max="4613" width="6.42578125" style="75" customWidth="1"/>
    <col min="4614" max="4614" width="1.140625" style="75" customWidth="1"/>
    <col min="4615" max="4615" width="64.5703125" style="75" customWidth="1"/>
    <col min="4616" max="4618" width="5.7109375" style="75" customWidth="1"/>
    <col min="4619" max="4619" width="0.42578125" style="75" customWidth="1"/>
    <col min="4620" max="4622" width="5.7109375" style="75" customWidth="1"/>
    <col min="4623" max="4623" width="0.42578125" style="75" customWidth="1"/>
    <col min="4624" max="4626" width="5.7109375" style="75" customWidth="1"/>
    <col min="4627" max="4627" width="0.42578125" style="75" customWidth="1"/>
    <col min="4628" max="4630" width="5.7109375" style="75" customWidth="1"/>
    <col min="4631" max="4631" width="0.42578125" style="75" customWidth="1"/>
    <col min="4632" max="4634" width="5.7109375" style="75" customWidth="1"/>
    <col min="4635" max="4635" width="2.7109375" style="75" customWidth="1"/>
    <col min="4636" max="4636" width="11.42578125" style="75"/>
    <col min="4637" max="4637" width="4.7109375" style="75" customWidth="1"/>
    <col min="4638" max="4638" width="5" style="75" customWidth="1"/>
    <col min="4639" max="4639" width="4.42578125" style="75" customWidth="1"/>
    <col min="4640" max="4640" width="8.85546875" style="75" customWidth="1"/>
    <col min="4641" max="4641" width="8" style="75" customWidth="1"/>
    <col min="4642" max="4642" width="1" style="75" customWidth="1"/>
    <col min="4643" max="4643" width="8.28515625" style="75" customWidth="1"/>
    <col min="4644" max="4644" width="1" style="75" customWidth="1"/>
    <col min="4645" max="4645" width="6.7109375" style="75" customWidth="1"/>
    <col min="4646" max="4646" width="1" style="75" customWidth="1"/>
    <col min="4647" max="4647" width="6.7109375" style="75" customWidth="1"/>
    <col min="4648" max="4648" width="1" style="75" customWidth="1"/>
    <col min="4649" max="4649" width="6.7109375" style="75" customWidth="1"/>
    <col min="4650" max="4650" width="1" style="75" customWidth="1"/>
    <col min="4651" max="4651" width="6.7109375" style="75" customWidth="1"/>
    <col min="4652" max="4652" width="1" style="75" customWidth="1"/>
    <col min="4653" max="4654" width="6.7109375" style="75" customWidth="1"/>
    <col min="4655" max="4864" width="11.42578125" style="75"/>
    <col min="4865" max="4865" width="2.5703125" style="75" customWidth="1"/>
    <col min="4866" max="4866" width="2.7109375" style="75" customWidth="1"/>
    <col min="4867" max="4867" width="2.28515625" style="75" customWidth="1"/>
    <col min="4868" max="4868" width="2.140625" style="75" customWidth="1"/>
    <col min="4869" max="4869" width="6.42578125" style="75" customWidth="1"/>
    <col min="4870" max="4870" width="1.140625" style="75" customWidth="1"/>
    <col min="4871" max="4871" width="64.5703125" style="75" customWidth="1"/>
    <col min="4872" max="4874" width="5.7109375" style="75" customWidth="1"/>
    <col min="4875" max="4875" width="0.42578125" style="75" customWidth="1"/>
    <col min="4876" max="4878" width="5.7109375" style="75" customWidth="1"/>
    <col min="4879" max="4879" width="0.42578125" style="75" customWidth="1"/>
    <col min="4880" max="4882" width="5.7109375" style="75" customWidth="1"/>
    <col min="4883" max="4883" width="0.42578125" style="75" customWidth="1"/>
    <col min="4884" max="4886" width="5.7109375" style="75" customWidth="1"/>
    <col min="4887" max="4887" width="0.42578125" style="75" customWidth="1"/>
    <col min="4888" max="4890" width="5.7109375" style="75" customWidth="1"/>
    <col min="4891" max="4891" width="2.7109375" style="75" customWidth="1"/>
    <col min="4892" max="4892" width="11.42578125" style="75"/>
    <col min="4893" max="4893" width="4.7109375" style="75" customWidth="1"/>
    <col min="4894" max="4894" width="5" style="75" customWidth="1"/>
    <col min="4895" max="4895" width="4.42578125" style="75" customWidth="1"/>
    <col min="4896" max="4896" width="8.85546875" style="75" customWidth="1"/>
    <col min="4897" max="4897" width="8" style="75" customWidth="1"/>
    <col min="4898" max="4898" width="1" style="75" customWidth="1"/>
    <col min="4899" max="4899" width="8.28515625" style="75" customWidth="1"/>
    <col min="4900" max="4900" width="1" style="75" customWidth="1"/>
    <col min="4901" max="4901" width="6.7109375" style="75" customWidth="1"/>
    <col min="4902" max="4902" width="1" style="75" customWidth="1"/>
    <col min="4903" max="4903" width="6.7109375" style="75" customWidth="1"/>
    <col min="4904" max="4904" width="1" style="75" customWidth="1"/>
    <col min="4905" max="4905" width="6.7109375" style="75" customWidth="1"/>
    <col min="4906" max="4906" width="1" style="75" customWidth="1"/>
    <col min="4907" max="4907" width="6.7109375" style="75" customWidth="1"/>
    <col min="4908" max="4908" width="1" style="75" customWidth="1"/>
    <col min="4909" max="4910" width="6.7109375" style="75" customWidth="1"/>
    <col min="4911" max="5120" width="11.42578125" style="75"/>
    <col min="5121" max="5121" width="2.5703125" style="75" customWidth="1"/>
    <col min="5122" max="5122" width="2.7109375" style="75" customWidth="1"/>
    <col min="5123" max="5123" width="2.28515625" style="75" customWidth="1"/>
    <col min="5124" max="5124" width="2.140625" style="75" customWidth="1"/>
    <col min="5125" max="5125" width="6.42578125" style="75" customWidth="1"/>
    <col min="5126" max="5126" width="1.140625" style="75" customWidth="1"/>
    <col min="5127" max="5127" width="64.5703125" style="75" customWidth="1"/>
    <col min="5128" max="5130" width="5.7109375" style="75" customWidth="1"/>
    <col min="5131" max="5131" width="0.42578125" style="75" customWidth="1"/>
    <col min="5132" max="5134" width="5.7109375" style="75" customWidth="1"/>
    <col min="5135" max="5135" width="0.42578125" style="75" customWidth="1"/>
    <col min="5136" max="5138" width="5.7109375" style="75" customWidth="1"/>
    <col min="5139" max="5139" width="0.42578125" style="75" customWidth="1"/>
    <col min="5140" max="5142" width="5.7109375" style="75" customWidth="1"/>
    <col min="5143" max="5143" width="0.42578125" style="75" customWidth="1"/>
    <col min="5144" max="5146" width="5.7109375" style="75" customWidth="1"/>
    <col min="5147" max="5147" width="2.7109375" style="75" customWidth="1"/>
    <col min="5148" max="5148" width="11.42578125" style="75"/>
    <col min="5149" max="5149" width="4.7109375" style="75" customWidth="1"/>
    <col min="5150" max="5150" width="5" style="75" customWidth="1"/>
    <col min="5151" max="5151" width="4.42578125" style="75" customWidth="1"/>
    <col min="5152" max="5152" width="8.85546875" style="75" customWidth="1"/>
    <col min="5153" max="5153" width="8" style="75" customWidth="1"/>
    <col min="5154" max="5154" width="1" style="75" customWidth="1"/>
    <col min="5155" max="5155" width="8.28515625" style="75" customWidth="1"/>
    <col min="5156" max="5156" width="1" style="75" customWidth="1"/>
    <col min="5157" max="5157" width="6.7109375" style="75" customWidth="1"/>
    <col min="5158" max="5158" width="1" style="75" customWidth="1"/>
    <col min="5159" max="5159" width="6.7109375" style="75" customWidth="1"/>
    <col min="5160" max="5160" width="1" style="75" customWidth="1"/>
    <col min="5161" max="5161" width="6.7109375" style="75" customWidth="1"/>
    <col min="5162" max="5162" width="1" style="75" customWidth="1"/>
    <col min="5163" max="5163" width="6.7109375" style="75" customWidth="1"/>
    <col min="5164" max="5164" width="1" style="75" customWidth="1"/>
    <col min="5165" max="5166" width="6.7109375" style="75" customWidth="1"/>
    <col min="5167" max="5376" width="11.42578125" style="75"/>
    <col min="5377" max="5377" width="2.5703125" style="75" customWidth="1"/>
    <col min="5378" max="5378" width="2.7109375" style="75" customWidth="1"/>
    <col min="5379" max="5379" width="2.28515625" style="75" customWidth="1"/>
    <col min="5380" max="5380" width="2.140625" style="75" customWidth="1"/>
    <col min="5381" max="5381" width="6.42578125" style="75" customWidth="1"/>
    <col min="5382" max="5382" width="1.140625" style="75" customWidth="1"/>
    <col min="5383" max="5383" width="64.5703125" style="75" customWidth="1"/>
    <col min="5384" max="5386" width="5.7109375" style="75" customWidth="1"/>
    <col min="5387" max="5387" width="0.42578125" style="75" customWidth="1"/>
    <col min="5388" max="5390" width="5.7109375" style="75" customWidth="1"/>
    <col min="5391" max="5391" width="0.42578125" style="75" customWidth="1"/>
    <col min="5392" max="5394" width="5.7109375" style="75" customWidth="1"/>
    <col min="5395" max="5395" width="0.42578125" style="75" customWidth="1"/>
    <col min="5396" max="5398" width="5.7109375" style="75" customWidth="1"/>
    <col min="5399" max="5399" width="0.42578125" style="75" customWidth="1"/>
    <col min="5400" max="5402" width="5.7109375" style="75" customWidth="1"/>
    <col min="5403" max="5403" width="2.7109375" style="75" customWidth="1"/>
    <col min="5404" max="5404" width="11.42578125" style="75"/>
    <col min="5405" max="5405" width="4.7109375" style="75" customWidth="1"/>
    <col min="5406" max="5406" width="5" style="75" customWidth="1"/>
    <col min="5407" max="5407" width="4.42578125" style="75" customWidth="1"/>
    <col min="5408" max="5408" width="8.85546875" style="75" customWidth="1"/>
    <col min="5409" max="5409" width="8" style="75" customWidth="1"/>
    <col min="5410" max="5410" width="1" style="75" customWidth="1"/>
    <col min="5411" max="5411" width="8.28515625" style="75" customWidth="1"/>
    <col min="5412" max="5412" width="1" style="75" customWidth="1"/>
    <col min="5413" max="5413" width="6.7109375" style="75" customWidth="1"/>
    <col min="5414" max="5414" width="1" style="75" customWidth="1"/>
    <col min="5415" max="5415" width="6.7109375" style="75" customWidth="1"/>
    <col min="5416" max="5416" width="1" style="75" customWidth="1"/>
    <col min="5417" max="5417" width="6.7109375" style="75" customWidth="1"/>
    <col min="5418" max="5418" width="1" style="75" customWidth="1"/>
    <col min="5419" max="5419" width="6.7109375" style="75" customWidth="1"/>
    <col min="5420" max="5420" width="1" style="75" customWidth="1"/>
    <col min="5421" max="5422" width="6.7109375" style="75" customWidth="1"/>
    <col min="5423" max="5632" width="11.42578125" style="75"/>
    <col min="5633" max="5633" width="2.5703125" style="75" customWidth="1"/>
    <col min="5634" max="5634" width="2.7109375" style="75" customWidth="1"/>
    <col min="5635" max="5635" width="2.28515625" style="75" customWidth="1"/>
    <col min="5636" max="5636" width="2.140625" style="75" customWidth="1"/>
    <col min="5637" max="5637" width="6.42578125" style="75" customWidth="1"/>
    <col min="5638" max="5638" width="1.140625" style="75" customWidth="1"/>
    <col min="5639" max="5639" width="64.5703125" style="75" customWidth="1"/>
    <col min="5640" max="5642" width="5.7109375" style="75" customWidth="1"/>
    <col min="5643" max="5643" width="0.42578125" style="75" customWidth="1"/>
    <col min="5644" max="5646" width="5.7109375" style="75" customWidth="1"/>
    <col min="5647" max="5647" width="0.42578125" style="75" customWidth="1"/>
    <col min="5648" max="5650" width="5.7109375" style="75" customWidth="1"/>
    <col min="5651" max="5651" width="0.42578125" style="75" customWidth="1"/>
    <col min="5652" max="5654" width="5.7109375" style="75" customWidth="1"/>
    <col min="5655" max="5655" width="0.42578125" style="75" customWidth="1"/>
    <col min="5656" max="5658" width="5.7109375" style="75" customWidth="1"/>
    <col min="5659" max="5659" width="2.7109375" style="75" customWidth="1"/>
    <col min="5660" max="5660" width="11.42578125" style="75"/>
    <col min="5661" max="5661" width="4.7109375" style="75" customWidth="1"/>
    <col min="5662" max="5662" width="5" style="75" customWidth="1"/>
    <col min="5663" max="5663" width="4.42578125" style="75" customWidth="1"/>
    <col min="5664" max="5664" width="8.85546875" style="75" customWidth="1"/>
    <col min="5665" max="5665" width="8" style="75" customWidth="1"/>
    <col min="5666" max="5666" width="1" style="75" customWidth="1"/>
    <col min="5667" max="5667" width="8.28515625" style="75" customWidth="1"/>
    <col min="5668" max="5668" width="1" style="75" customWidth="1"/>
    <col min="5669" max="5669" width="6.7109375" style="75" customWidth="1"/>
    <col min="5670" max="5670" width="1" style="75" customWidth="1"/>
    <col min="5671" max="5671" width="6.7109375" style="75" customWidth="1"/>
    <col min="5672" max="5672" width="1" style="75" customWidth="1"/>
    <col min="5673" max="5673" width="6.7109375" style="75" customWidth="1"/>
    <col min="5674" max="5674" width="1" style="75" customWidth="1"/>
    <col min="5675" max="5675" width="6.7109375" style="75" customWidth="1"/>
    <col min="5676" max="5676" width="1" style="75" customWidth="1"/>
    <col min="5677" max="5678" width="6.7109375" style="75" customWidth="1"/>
    <col min="5679" max="5888" width="11.42578125" style="75"/>
    <col min="5889" max="5889" width="2.5703125" style="75" customWidth="1"/>
    <col min="5890" max="5890" width="2.7109375" style="75" customWidth="1"/>
    <col min="5891" max="5891" width="2.28515625" style="75" customWidth="1"/>
    <col min="5892" max="5892" width="2.140625" style="75" customWidth="1"/>
    <col min="5893" max="5893" width="6.42578125" style="75" customWidth="1"/>
    <col min="5894" max="5894" width="1.140625" style="75" customWidth="1"/>
    <col min="5895" max="5895" width="64.5703125" style="75" customWidth="1"/>
    <col min="5896" max="5898" width="5.7109375" style="75" customWidth="1"/>
    <col min="5899" max="5899" width="0.42578125" style="75" customWidth="1"/>
    <col min="5900" max="5902" width="5.7109375" style="75" customWidth="1"/>
    <col min="5903" max="5903" width="0.42578125" style="75" customWidth="1"/>
    <col min="5904" max="5906" width="5.7109375" style="75" customWidth="1"/>
    <col min="5907" max="5907" width="0.42578125" style="75" customWidth="1"/>
    <col min="5908" max="5910" width="5.7109375" style="75" customWidth="1"/>
    <col min="5911" max="5911" width="0.42578125" style="75" customWidth="1"/>
    <col min="5912" max="5914" width="5.7109375" style="75" customWidth="1"/>
    <col min="5915" max="5915" width="2.7109375" style="75" customWidth="1"/>
    <col min="5916" max="5916" width="11.42578125" style="75"/>
    <col min="5917" max="5917" width="4.7109375" style="75" customWidth="1"/>
    <col min="5918" max="5918" width="5" style="75" customWidth="1"/>
    <col min="5919" max="5919" width="4.42578125" style="75" customWidth="1"/>
    <col min="5920" max="5920" width="8.85546875" style="75" customWidth="1"/>
    <col min="5921" max="5921" width="8" style="75" customWidth="1"/>
    <col min="5922" max="5922" width="1" style="75" customWidth="1"/>
    <col min="5923" max="5923" width="8.28515625" style="75" customWidth="1"/>
    <col min="5924" max="5924" width="1" style="75" customWidth="1"/>
    <col min="5925" max="5925" width="6.7109375" style="75" customWidth="1"/>
    <col min="5926" max="5926" width="1" style="75" customWidth="1"/>
    <col min="5927" max="5927" width="6.7109375" style="75" customWidth="1"/>
    <col min="5928" max="5928" width="1" style="75" customWidth="1"/>
    <col min="5929" max="5929" width="6.7109375" style="75" customWidth="1"/>
    <col min="5930" max="5930" width="1" style="75" customWidth="1"/>
    <col min="5931" max="5931" width="6.7109375" style="75" customWidth="1"/>
    <col min="5932" max="5932" width="1" style="75" customWidth="1"/>
    <col min="5933" max="5934" width="6.7109375" style="75" customWidth="1"/>
    <col min="5935" max="6144" width="11.42578125" style="75"/>
    <col min="6145" max="6145" width="2.5703125" style="75" customWidth="1"/>
    <col min="6146" max="6146" width="2.7109375" style="75" customWidth="1"/>
    <col min="6147" max="6147" width="2.28515625" style="75" customWidth="1"/>
    <col min="6148" max="6148" width="2.140625" style="75" customWidth="1"/>
    <col min="6149" max="6149" width="6.42578125" style="75" customWidth="1"/>
    <col min="6150" max="6150" width="1.140625" style="75" customWidth="1"/>
    <col min="6151" max="6151" width="64.5703125" style="75" customWidth="1"/>
    <col min="6152" max="6154" width="5.7109375" style="75" customWidth="1"/>
    <col min="6155" max="6155" width="0.42578125" style="75" customWidth="1"/>
    <col min="6156" max="6158" width="5.7109375" style="75" customWidth="1"/>
    <col min="6159" max="6159" width="0.42578125" style="75" customWidth="1"/>
    <col min="6160" max="6162" width="5.7109375" style="75" customWidth="1"/>
    <col min="6163" max="6163" width="0.42578125" style="75" customWidth="1"/>
    <col min="6164" max="6166" width="5.7109375" style="75" customWidth="1"/>
    <col min="6167" max="6167" width="0.42578125" style="75" customWidth="1"/>
    <col min="6168" max="6170" width="5.7109375" style="75" customWidth="1"/>
    <col min="6171" max="6171" width="2.7109375" style="75" customWidth="1"/>
    <col min="6172" max="6172" width="11.42578125" style="75"/>
    <col min="6173" max="6173" width="4.7109375" style="75" customWidth="1"/>
    <col min="6174" max="6174" width="5" style="75" customWidth="1"/>
    <col min="6175" max="6175" width="4.42578125" style="75" customWidth="1"/>
    <col min="6176" max="6176" width="8.85546875" style="75" customWidth="1"/>
    <col min="6177" max="6177" width="8" style="75" customWidth="1"/>
    <col min="6178" max="6178" width="1" style="75" customWidth="1"/>
    <col min="6179" max="6179" width="8.28515625" style="75" customWidth="1"/>
    <col min="6180" max="6180" width="1" style="75" customWidth="1"/>
    <col min="6181" max="6181" width="6.7109375" style="75" customWidth="1"/>
    <col min="6182" max="6182" width="1" style="75" customWidth="1"/>
    <col min="6183" max="6183" width="6.7109375" style="75" customWidth="1"/>
    <col min="6184" max="6184" width="1" style="75" customWidth="1"/>
    <col min="6185" max="6185" width="6.7109375" style="75" customWidth="1"/>
    <col min="6186" max="6186" width="1" style="75" customWidth="1"/>
    <col min="6187" max="6187" width="6.7109375" style="75" customWidth="1"/>
    <col min="6188" max="6188" width="1" style="75" customWidth="1"/>
    <col min="6189" max="6190" width="6.7109375" style="75" customWidth="1"/>
    <col min="6191" max="6400" width="11.42578125" style="75"/>
    <col min="6401" max="6401" width="2.5703125" style="75" customWidth="1"/>
    <col min="6402" max="6402" width="2.7109375" style="75" customWidth="1"/>
    <col min="6403" max="6403" width="2.28515625" style="75" customWidth="1"/>
    <col min="6404" max="6404" width="2.140625" style="75" customWidth="1"/>
    <col min="6405" max="6405" width="6.42578125" style="75" customWidth="1"/>
    <col min="6406" max="6406" width="1.140625" style="75" customWidth="1"/>
    <col min="6407" max="6407" width="64.5703125" style="75" customWidth="1"/>
    <col min="6408" max="6410" width="5.7109375" style="75" customWidth="1"/>
    <col min="6411" max="6411" width="0.42578125" style="75" customWidth="1"/>
    <col min="6412" max="6414" width="5.7109375" style="75" customWidth="1"/>
    <col min="6415" max="6415" width="0.42578125" style="75" customWidth="1"/>
    <col min="6416" max="6418" width="5.7109375" style="75" customWidth="1"/>
    <col min="6419" max="6419" width="0.42578125" style="75" customWidth="1"/>
    <col min="6420" max="6422" width="5.7109375" style="75" customWidth="1"/>
    <col min="6423" max="6423" width="0.42578125" style="75" customWidth="1"/>
    <col min="6424" max="6426" width="5.7109375" style="75" customWidth="1"/>
    <col min="6427" max="6427" width="2.7109375" style="75" customWidth="1"/>
    <col min="6428" max="6428" width="11.42578125" style="75"/>
    <col min="6429" max="6429" width="4.7109375" style="75" customWidth="1"/>
    <col min="6430" max="6430" width="5" style="75" customWidth="1"/>
    <col min="6431" max="6431" width="4.42578125" style="75" customWidth="1"/>
    <col min="6432" max="6432" width="8.85546875" style="75" customWidth="1"/>
    <col min="6433" max="6433" width="8" style="75" customWidth="1"/>
    <col min="6434" max="6434" width="1" style="75" customWidth="1"/>
    <col min="6435" max="6435" width="8.28515625" style="75" customWidth="1"/>
    <col min="6436" max="6436" width="1" style="75" customWidth="1"/>
    <col min="6437" max="6437" width="6.7109375" style="75" customWidth="1"/>
    <col min="6438" max="6438" width="1" style="75" customWidth="1"/>
    <col min="6439" max="6439" width="6.7109375" style="75" customWidth="1"/>
    <col min="6440" max="6440" width="1" style="75" customWidth="1"/>
    <col min="6441" max="6441" width="6.7109375" style="75" customWidth="1"/>
    <col min="6442" max="6442" width="1" style="75" customWidth="1"/>
    <col min="6443" max="6443" width="6.7109375" style="75" customWidth="1"/>
    <col min="6444" max="6444" width="1" style="75" customWidth="1"/>
    <col min="6445" max="6446" width="6.7109375" style="75" customWidth="1"/>
    <col min="6447" max="6656" width="11.42578125" style="75"/>
    <col min="6657" max="6657" width="2.5703125" style="75" customWidth="1"/>
    <col min="6658" max="6658" width="2.7109375" style="75" customWidth="1"/>
    <col min="6659" max="6659" width="2.28515625" style="75" customWidth="1"/>
    <col min="6660" max="6660" width="2.140625" style="75" customWidth="1"/>
    <col min="6661" max="6661" width="6.42578125" style="75" customWidth="1"/>
    <col min="6662" max="6662" width="1.140625" style="75" customWidth="1"/>
    <col min="6663" max="6663" width="64.5703125" style="75" customWidth="1"/>
    <col min="6664" max="6666" width="5.7109375" style="75" customWidth="1"/>
    <col min="6667" max="6667" width="0.42578125" style="75" customWidth="1"/>
    <col min="6668" max="6670" width="5.7109375" style="75" customWidth="1"/>
    <col min="6671" max="6671" width="0.42578125" style="75" customWidth="1"/>
    <col min="6672" max="6674" width="5.7109375" style="75" customWidth="1"/>
    <col min="6675" max="6675" width="0.42578125" style="75" customWidth="1"/>
    <col min="6676" max="6678" width="5.7109375" style="75" customWidth="1"/>
    <col min="6679" max="6679" width="0.42578125" style="75" customWidth="1"/>
    <col min="6680" max="6682" width="5.7109375" style="75" customWidth="1"/>
    <col min="6683" max="6683" width="2.7109375" style="75" customWidth="1"/>
    <col min="6684" max="6684" width="11.42578125" style="75"/>
    <col min="6685" max="6685" width="4.7109375" style="75" customWidth="1"/>
    <col min="6686" max="6686" width="5" style="75" customWidth="1"/>
    <col min="6687" max="6687" width="4.42578125" style="75" customWidth="1"/>
    <col min="6688" max="6688" width="8.85546875" style="75" customWidth="1"/>
    <col min="6689" max="6689" width="8" style="75" customWidth="1"/>
    <col min="6690" max="6690" width="1" style="75" customWidth="1"/>
    <col min="6691" max="6691" width="8.28515625" style="75" customWidth="1"/>
    <col min="6692" max="6692" width="1" style="75" customWidth="1"/>
    <col min="6693" max="6693" width="6.7109375" style="75" customWidth="1"/>
    <col min="6694" max="6694" width="1" style="75" customWidth="1"/>
    <col min="6695" max="6695" width="6.7109375" style="75" customWidth="1"/>
    <col min="6696" max="6696" width="1" style="75" customWidth="1"/>
    <col min="6697" max="6697" width="6.7109375" style="75" customWidth="1"/>
    <col min="6698" max="6698" width="1" style="75" customWidth="1"/>
    <col min="6699" max="6699" width="6.7109375" style="75" customWidth="1"/>
    <col min="6700" max="6700" width="1" style="75" customWidth="1"/>
    <col min="6701" max="6702" width="6.7109375" style="75" customWidth="1"/>
    <col min="6703" max="6912" width="11.42578125" style="75"/>
    <col min="6913" max="6913" width="2.5703125" style="75" customWidth="1"/>
    <col min="6914" max="6914" width="2.7109375" style="75" customWidth="1"/>
    <col min="6915" max="6915" width="2.28515625" style="75" customWidth="1"/>
    <col min="6916" max="6916" width="2.140625" style="75" customWidth="1"/>
    <col min="6917" max="6917" width="6.42578125" style="75" customWidth="1"/>
    <col min="6918" max="6918" width="1.140625" style="75" customWidth="1"/>
    <col min="6919" max="6919" width="64.5703125" style="75" customWidth="1"/>
    <col min="6920" max="6922" width="5.7109375" style="75" customWidth="1"/>
    <col min="6923" max="6923" width="0.42578125" style="75" customWidth="1"/>
    <col min="6924" max="6926" width="5.7109375" style="75" customWidth="1"/>
    <col min="6927" max="6927" width="0.42578125" style="75" customWidth="1"/>
    <col min="6928" max="6930" width="5.7109375" style="75" customWidth="1"/>
    <col min="6931" max="6931" width="0.42578125" style="75" customWidth="1"/>
    <col min="6932" max="6934" width="5.7109375" style="75" customWidth="1"/>
    <col min="6935" max="6935" width="0.42578125" style="75" customWidth="1"/>
    <col min="6936" max="6938" width="5.7109375" style="75" customWidth="1"/>
    <col min="6939" max="6939" width="2.7109375" style="75" customWidth="1"/>
    <col min="6940" max="6940" width="11.42578125" style="75"/>
    <col min="6941" max="6941" width="4.7109375" style="75" customWidth="1"/>
    <col min="6942" max="6942" width="5" style="75" customWidth="1"/>
    <col min="6943" max="6943" width="4.42578125" style="75" customWidth="1"/>
    <col min="6944" max="6944" width="8.85546875" style="75" customWidth="1"/>
    <col min="6945" max="6945" width="8" style="75" customWidth="1"/>
    <col min="6946" max="6946" width="1" style="75" customWidth="1"/>
    <col min="6947" max="6947" width="8.28515625" style="75" customWidth="1"/>
    <col min="6948" max="6948" width="1" style="75" customWidth="1"/>
    <col min="6949" max="6949" width="6.7109375" style="75" customWidth="1"/>
    <col min="6950" max="6950" width="1" style="75" customWidth="1"/>
    <col min="6951" max="6951" width="6.7109375" style="75" customWidth="1"/>
    <col min="6952" max="6952" width="1" style="75" customWidth="1"/>
    <col min="6953" max="6953" width="6.7109375" style="75" customWidth="1"/>
    <col min="6954" max="6954" width="1" style="75" customWidth="1"/>
    <col min="6955" max="6955" width="6.7109375" style="75" customWidth="1"/>
    <col min="6956" max="6956" width="1" style="75" customWidth="1"/>
    <col min="6957" max="6958" width="6.7109375" style="75" customWidth="1"/>
    <col min="6959" max="7168" width="11.42578125" style="75"/>
    <col min="7169" max="7169" width="2.5703125" style="75" customWidth="1"/>
    <col min="7170" max="7170" width="2.7109375" style="75" customWidth="1"/>
    <col min="7171" max="7171" width="2.28515625" style="75" customWidth="1"/>
    <col min="7172" max="7172" width="2.140625" style="75" customWidth="1"/>
    <col min="7173" max="7173" width="6.42578125" style="75" customWidth="1"/>
    <col min="7174" max="7174" width="1.140625" style="75" customWidth="1"/>
    <col min="7175" max="7175" width="64.5703125" style="75" customWidth="1"/>
    <col min="7176" max="7178" width="5.7109375" style="75" customWidth="1"/>
    <col min="7179" max="7179" width="0.42578125" style="75" customWidth="1"/>
    <col min="7180" max="7182" width="5.7109375" style="75" customWidth="1"/>
    <col min="7183" max="7183" width="0.42578125" style="75" customWidth="1"/>
    <col min="7184" max="7186" width="5.7109375" style="75" customWidth="1"/>
    <col min="7187" max="7187" width="0.42578125" style="75" customWidth="1"/>
    <col min="7188" max="7190" width="5.7109375" style="75" customWidth="1"/>
    <col min="7191" max="7191" width="0.42578125" style="75" customWidth="1"/>
    <col min="7192" max="7194" width="5.7109375" style="75" customWidth="1"/>
    <col min="7195" max="7195" width="2.7109375" style="75" customWidth="1"/>
    <col min="7196" max="7196" width="11.42578125" style="75"/>
    <col min="7197" max="7197" width="4.7109375" style="75" customWidth="1"/>
    <col min="7198" max="7198" width="5" style="75" customWidth="1"/>
    <col min="7199" max="7199" width="4.42578125" style="75" customWidth="1"/>
    <col min="7200" max="7200" width="8.85546875" style="75" customWidth="1"/>
    <col min="7201" max="7201" width="8" style="75" customWidth="1"/>
    <col min="7202" max="7202" width="1" style="75" customWidth="1"/>
    <col min="7203" max="7203" width="8.28515625" style="75" customWidth="1"/>
    <col min="7204" max="7204" width="1" style="75" customWidth="1"/>
    <col min="7205" max="7205" width="6.7109375" style="75" customWidth="1"/>
    <col min="7206" max="7206" width="1" style="75" customWidth="1"/>
    <col min="7207" max="7207" width="6.7109375" style="75" customWidth="1"/>
    <col min="7208" max="7208" width="1" style="75" customWidth="1"/>
    <col min="7209" max="7209" width="6.7109375" style="75" customWidth="1"/>
    <col min="7210" max="7210" width="1" style="75" customWidth="1"/>
    <col min="7211" max="7211" width="6.7109375" style="75" customWidth="1"/>
    <col min="7212" max="7212" width="1" style="75" customWidth="1"/>
    <col min="7213" max="7214" width="6.7109375" style="75" customWidth="1"/>
    <col min="7215" max="7424" width="11.42578125" style="75"/>
    <col min="7425" max="7425" width="2.5703125" style="75" customWidth="1"/>
    <col min="7426" max="7426" width="2.7109375" style="75" customWidth="1"/>
    <col min="7427" max="7427" width="2.28515625" style="75" customWidth="1"/>
    <col min="7428" max="7428" width="2.140625" style="75" customWidth="1"/>
    <col min="7429" max="7429" width="6.42578125" style="75" customWidth="1"/>
    <col min="7430" max="7430" width="1.140625" style="75" customWidth="1"/>
    <col min="7431" max="7431" width="64.5703125" style="75" customWidth="1"/>
    <col min="7432" max="7434" width="5.7109375" style="75" customWidth="1"/>
    <col min="7435" max="7435" width="0.42578125" style="75" customWidth="1"/>
    <col min="7436" max="7438" width="5.7109375" style="75" customWidth="1"/>
    <col min="7439" max="7439" width="0.42578125" style="75" customWidth="1"/>
    <col min="7440" max="7442" width="5.7109375" style="75" customWidth="1"/>
    <col min="7443" max="7443" width="0.42578125" style="75" customWidth="1"/>
    <col min="7444" max="7446" width="5.7109375" style="75" customWidth="1"/>
    <col min="7447" max="7447" width="0.42578125" style="75" customWidth="1"/>
    <col min="7448" max="7450" width="5.7109375" style="75" customWidth="1"/>
    <col min="7451" max="7451" width="2.7109375" style="75" customWidth="1"/>
    <col min="7452" max="7452" width="11.42578125" style="75"/>
    <col min="7453" max="7453" width="4.7109375" style="75" customWidth="1"/>
    <col min="7454" max="7454" width="5" style="75" customWidth="1"/>
    <col min="7455" max="7455" width="4.42578125" style="75" customWidth="1"/>
    <col min="7456" max="7456" width="8.85546875" style="75" customWidth="1"/>
    <col min="7457" max="7457" width="8" style="75" customWidth="1"/>
    <col min="7458" max="7458" width="1" style="75" customWidth="1"/>
    <col min="7459" max="7459" width="8.28515625" style="75" customWidth="1"/>
    <col min="7460" max="7460" width="1" style="75" customWidth="1"/>
    <col min="7461" max="7461" width="6.7109375" style="75" customWidth="1"/>
    <col min="7462" max="7462" width="1" style="75" customWidth="1"/>
    <col min="7463" max="7463" width="6.7109375" style="75" customWidth="1"/>
    <col min="7464" max="7464" width="1" style="75" customWidth="1"/>
    <col min="7465" max="7465" width="6.7109375" style="75" customWidth="1"/>
    <col min="7466" max="7466" width="1" style="75" customWidth="1"/>
    <col min="7467" max="7467" width="6.7109375" style="75" customWidth="1"/>
    <col min="7468" max="7468" width="1" style="75" customWidth="1"/>
    <col min="7469" max="7470" width="6.7109375" style="75" customWidth="1"/>
    <col min="7471" max="7680" width="11.42578125" style="75"/>
    <col min="7681" max="7681" width="2.5703125" style="75" customWidth="1"/>
    <col min="7682" max="7682" width="2.7109375" style="75" customWidth="1"/>
    <col min="7683" max="7683" width="2.28515625" style="75" customWidth="1"/>
    <col min="7684" max="7684" width="2.140625" style="75" customWidth="1"/>
    <col min="7685" max="7685" width="6.42578125" style="75" customWidth="1"/>
    <col min="7686" max="7686" width="1.140625" style="75" customWidth="1"/>
    <col min="7687" max="7687" width="64.5703125" style="75" customWidth="1"/>
    <col min="7688" max="7690" width="5.7109375" style="75" customWidth="1"/>
    <col min="7691" max="7691" width="0.42578125" style="75" customWidth="1"/>
    <col min="7692" max="7694" width="5.7109375" style="75" customWidth="1"/>
    <col min="7695" max="7695" width="0.42578125" style="75" customWidth="1"/>
    <col min="7696" max="7698" width="5.7109375" style="75" customWidth="1"/>
    <col min="7699" max="7699" width="0.42578125" style="75" customWidth="1"/>
    <col min="7700" max="7702" width="5.7109375" style="75" customWidth="1"/>
    <col min="7703" max="7703" width="0.42578125" style="75" customWidth="1"/>
    <col min="7704" max="7706" width="5.7109375" style="75" customWidth="1"/>
    <col min="7707" max="7707" width="2.7109375" style="75" customWidth="1"/>
    <col min="7708" max="7708" width="11.42578125" style="75"/>
    <col min="7709" max="7709" width="4.7109375" style="75" customWidth="1"/>
    <col min="7710" max="7710" width="5" style="75" customWidth="1"/>
    <col min="7711" max="7711" width="4.42578125" style="75" customWidth="1"/>
    <col min="7712" max="7712" width="8.85546875" style="75" customWidth="1"/>
    <col min="7713" max="7713" width="8" style="75" customWidth="1"/>
    <col min="7714" max="7714" width="1" style="75" customWidth="1"/>
    <col min="7715" max="7715" width="8.28515625" style="75" customWidth="1"/>
    <col min="7716" max="7716" width="1" style="75" customWidth="1"/>
    <col min="7717" max="7717" width="6.7109375" style="75" customWidth="1"/>
    <col min="7718" max="7718" width="1" style="75" customWidth="1"/>
    <col min="7719" max="7719" width="6.7109375" style="75" customWidth="1"/>
    <col min="7720" max="7720" width="1" style="75" customWidth="1"/>
    <col min="7721" max="7721" width="6.7109375" style="75" customWidth="1"/>
    <col min="7722" max="7722" width="1" style="75" customWidth="1"/>
    <col min="7723" max="7723" width="6.7109375" style="75" customWidth="1"/>
    <col min="7724" max="7724" width="1" style="75" customWidth="1"/>
    <col min="7725" max="7726" width="6.7109375" style="75" customWidth="1"/>
    <col min="7727" max="7936" width="11.42578125" style="75"/>
    <col min="7937" max="7937" width="2.5703125" style="75" customWidth="1"/>
    <col min="7938" max="7938" width="2.7109375" style="75" customWidth="1"/>
    <col min="7939" max="7939" width="2.28515625" style="75" customWidth="1"/>
    <col min="7940" max="7940" width="2.140625" style="75" customWidth="1"/>
    <col min="7941" max="7941" width="6.42578125" style="75" customWidth="1"/>
    <col min="7942" max="7942" width="1.140625" style="75" customWidth="1"/>
    <col min="7943" max="7943" width="64.5703125" style="75" customWidth="1"/>
    <col min="7944" max="7946" width="5.7109375" style="75" customWidth="1"/>
    <col min="7947" max="7947" width="0.42578125" style="75" customWidth="1"/>
    <col min="7948" max="7950" width="5.7109375" style="75" customWidth="1"/>
    <col min="7951" max="7951" width="0.42578125" style="75" customWidth="1"/>
    <col min="7952" max="7954" width="5.7109375" style="75" customWidth="1"/>
    <col min="7955" max="7955" width="0.42578125" style="75" customWidth="1"/>
    <col min="7956" max="7958" width="5.7109375" style="75" customWidth="1"/>
    <col min="7959" max="7959" width="0.42578125" style="75" customWidth="1"/>
    <col min="7960" max="7962" width="5.7109375" style="75" customWidth="1"/>
    <col min="7963" max="7963" width="2.7109375" style="75" customWidth="1"/>
    <col min="7964" max="7964" width="11.42578125" style="75"/>
    <col min="7965" max="7965" width="4.7109375" style="75" customWidth="1"/>
    <col min="7966" max="7966" width="5" style="75" customWidth="1"/>
    <col min="7967" max="7967" width="4.42578125" style="75" customWidth="1"/>
    <col min="7968" max="7968" width="8.85546875" style="75" customWidth="1"/>
    <col min="7969" max="7969" width="8" style="75" customWidth="1"/>
    <col min="7970" max="7970" width="1" style="75" customWidth="1"/>
    <col min="7971" max="7971" width="8.28515625" style="75" customWidth="1"/>
    <col min="7972" max="7972" width="1" style="75" customWidth="1"/>
    <col min="7973" max="7973" width="6.7109375" style="75" customWidth="1"/>
    <col min="7974" max="7974" width="1" style="75" customWidth="1"/>
    <col min="7975" max="7975" width="6.7109375" style="75" customWidth="1"/>
    <col min="7976" max="7976" width="1" style="75" customWidth="1"/>
    <col min="7977" max="7977" width="6.7109375" style="75" customWidth="1"/>
    <col min="7978" max="7978" width="1" style="75" customWidth="1"/>
    <col min="7979" max="7979" width="6.7109375" style="75" customWidth="1"/>
    <col min="7980" max="7980" width="1" style="75" customWidth="1"/>
    <col min="7981" max="7982" width="6.7109375" style="75" customWidth="1"/>
    <col min="7983" max="8192" width="11.42578125" style="75"/>
    <col min="8193" max="8193" width="2.5703125" style="75" customWidth="1"/>
    <col min="8194" max="8194" width="2.7109375" style="75" customWidth="1"/>
    <col min="8195" max="8195" width="2.28515625" style="75" customWidth="1"/>
    <col min="8196" max="8196" width="2.140625" style="75" customWidth="1"/>
    <col min="8197" max="8197" width="6.42578125" style="75" customWidth="1"/>
    <col min="8198" max="8198" width="1.140625" style="75" customWidth="1"/>
    <col min="8199" max="8199" width="64.5703125" style="75" customWidth="1"/>
    <col min="8200" max="8202" width="5.7109375" style="75" customWidth="1"/>
    <col min="8203" max="8203" width="0.42578125" style="75" customWidth="1"/>
    <col min="8204" max="8206" width="5.7109375" style="75" customWidth="1"/>
    <col min="8207" max="8207" width="0.42578125" style="75" customWidth="1"/>
    <col min="8208" max="8210" width="5.7109375" style="75" customWidth="1"/>
    <col min="8211" max="8211" width="0.42578125" style="75" customWidth="1"/>
    <col min="8212" max="8214" width="5.7109375" style="75" customWidth="1"/>
    <col min="8215" max="8215" width="0.42578125" style="75" customWidth="1"/>
    <col min="8216" max="8218" width="5.7109375" style="75" customWidth="1"/>
    <col min="8219" max="8219" width="2.7109375" style="75" customWidth="1"/>
    <col min="8220" max="8220" width="11.42578125" style="75"/>
    <col min="8221" max="8221" width="4.7109375" style="75" customWidth="1"/>
    <col min="8222" max="8222" width="5" style="75" customWidth="1"/>
    <col min="8223" max="8223" width="4.42578125" style="75" customWidth="1"/>
    <col min="8224" max="8224" width="8.85546875" style="75" customWidth="1"/>
    <col min="8225" max="8225" width="8" style="75" customWidth="1"/>
    <col min="8226" max="8226" width="1" style="75" customWidth="1"/>
    <col min="8227" max="8227" width="8.28515625" style="75" customWidth="1"/>
    <col min="8228" max="8228" width="1" style="75" customWidth="1"/>
    <col min="8229" max="8229" width="6.7109375" style="75" customWidth="1"/>
    <col min="8230" max="8230" width="1" style="75" customWidth="1"/>
    <col min="8231" max="8231" width="6.7109375" style="75" customWidth="1"/>
    <col min="8232" max="8232" width="1" style="75" customWidth="1"/>
    <col min="8233" max="8233" width="6.7109375" style="75" customWidth="1"/>
    <col min="8234" max="8234" width="1" style="75" customWidth="1"/>
    <col min="8235" max="8235" width="6.7109375" style="75" customWidth="1"/>
    <col min="8236" max="8236" width="1" style="75" customWidth="1"/>
    <col min="8237" max="8238" width="6.7109375" style="75" customWidth="1"/>
    <col min="8239" max="8448" width="11.42578125" style="75"/>
    <col min="8449" max="8449" width="2.5703125" style="75" customWidth="1"/>
    <col min="8450" max="8450" width="2.7109375" style="75" customWidth="1"/>
    <col min="8451" max="8451" width="2.28515625" style="75" customWidth="1"/>
    <col min="8452" max="8452" width="2.140625" style="75" customWidth="1"/>
    <col min="8453" max="8453" width="6.42578125" style="75" customWidth="1"/>
    <col min="8454" max="8454" width="1.140625" style="75" customWidth="1"/>
    <col min="8455" max="8455" width="64.5703125" style="75" customWidth="1"/>
    <col min="8456" max="8458" width="5.7109375" style="75" customWidth="1"/>
    <col min="8459" max="8459" width="0.42578125" style="75" customWidth="1"/>
    <col min="8460" max="8462" width="5.7109375" style="75" customWidth="1"/>
    <col min="8463" max="8463" width="0.42578125" style="75" customWidth="1"/>
    <col min="8464" max="8466" width="5.7109375" style="75" customWidth="1"/>
    <col min="8467" max="8467" width="0.42578125" style="75" customWidth="1"/>
    <col min="8468" max="8470" width="5.7109375" style="75" customWidth="1"/>
    <col min="8471" max="8471" width="0.42578125" style="75" customWidth="1"/>
    <col min="8472" max="8474" width="5.7109375" style="75" customWidth="1"/>
    <col min="8475" max="8475" width="2.7109375" style="75" customWidth="1"/>
    <col min="8476" max="8476" width="11.42578125" style="75"/>
    <col min="8477" max="8477" width="4.7109375" style="75" customWidth="1"/>
    <col min="8478" max="8478" width="5" style="75" customWidth="1"/>
    <col min="8479" max="8479" width="4.42578125" style="75" customWidth="1"/>
    <col min="8480" max="8480" width="8.85546875" style="75" customWidth="1"/>
    <col min="8481" max="8481" width="8" style="75" customWidth="1"/>
    <col min="8482" max="8482" width="1" style="75" customWidth="1"/>
    <col min="8483" max="8483" width="8.28515625" style="75" customWidth="1"/>
    <col min="8484" max="8484" width="1" style="75" customWidth="1"/>
    <col min="8485" max="8485" width="6.7109375" style="75" customWidth="1"/>
    <col min="8486" max="8486" width="1" style="75" customWidth="1"/>
    <col min="8487" max="8487" width="6.7109375" style="75" customWidth="1"/>
    <col min="8488" max="8488" width="1" style="75" customWidth="1"/>
    <col min="8489" max="8489" width="6.7109375" style="75" customWidth="1"/>
    <col min="8490" max="8490" width="1" style="75" customWidth="1"/>
    <col min="8491" max="8491" width="6.7109375" style="75" customWidth="1"/>
    <col min="8492" max="8492" width="1" style="75" customWidth="1"/>
    <col min="8493" max="8494" width="6.7109375" style="75" customWidth="1"/>
    <col min="8495" max="8704" width="11.42578125" style="75"/>
    <col min="8705" max="8705" width="2.5703125" style="75" customWidth="1"/>
    <col min="8706" max="8706" width="2.7109375" style="75" customWidth="1"/>
    <col min="8707" max="8707" width="2.28515625" style="75" customWidth="1"/>
    <col min="8708" max="8708" width="2.140625" style="75" customWidth="1"/>
    <col min="8709" max="8709" width="6.42578125" style="75" customWidth="1"/>
    <col min="8710" max="8710" width="1.140625" style="75" customWidth="1"/>
    <col min="8711" max="8711" width="64.5703125" style="75" customWidth="1"/>
    <col min="8712" max="8714" width="5.7109375" style="75" customWidth="1"/>
    <col min="8715" max="8715" width="0.42578125" style="75" customWidth="1"/>
    <col min="8716" max="8718" width="5.7109375" style="75" customWidth="1"/>
    <col min="8719" max="8719" width="0.42578125" style="75" customWidth="1"/>
    <col min="8720" max="8722" width="5.7109375" style="75" customWidth="1"/>
    <col min="8723" max="8723" width="0.42578125" style="75" customWidth="1"/>
    <col min="8724" max="8726" width="5.7109375" style="75" customWidth="1"/>
    <col min="8727" max="8727" width="0.42578125" style="75" customWidth="1"/>
    <col min="8728" max="8730" width="5.7109375" style="75" customWidth="1"/>
    <col min="8731" max="8731" width="2.7109375" style="75" customWidth="1"/>
    <col min="8732" max="8732" width="11.42578125" style="75"/>
    <col min="8733" max="8733" width="4.7109375" style="75" customWidth="1"/>
    <col min="8734" max="8734" width="5" style="75" customWidth="1"/>
    <col min="8735" max="8735" width="4.42578125" style="75" customWidth="1"/>
    <col min="8736" max="8736" width="8.85546875" style="75" customWidth="1"/>
    <col min="8737" max="8737" width="8" style="75" customWidth="1"/>
    <col min="8738" max="8738" width="1" style="75" customWidth="1"/>
    <col min="8739" max="8739" width="8.28515625" style="75" customWidth="1"/>
    <col min="8740" max="8740" width="1" style="75" customWidth="1"/>
    <col min="8741" max="8741" width="6.7109375" style="75" customWidth="1"/>
    <col min="8742" max="8742" width="1" style="75" customWidth="1"/>
    <col min="8743" max="8743" width="6.7109375" style="75" customWidth="1"/>
    <col min="8744" max="8744" width="1" style="75" customWidth="1"/>
    <col min="8745" max="8745" width="6.7109375" style="75" customWidth="1"/>
    <col min="8746" max="8746" width="1" style="75" customWidth="1"/>
    <col min="8747" max="8747" width="6.7109375" style="75" customWidth="1"/>
    <col min="8748" max="8748" width="1" style="75" customWidth="1"/>
    <col min="8749" max="8750" width="6.7109375" style="75" customWidth="1"/>
    <col min="8751" max="8960" width="11.42578125" style="75"/>
    <col min="8961" max="8961" width="2.5703125" style="75" customWidth="1"/>
    <col min="8962" max="8962" width="2.7109375" style="75" customWidth="1"/>
    <col min="8963" max="8963" width="2.28515625" style="75" customWidth="1"/>
    <col min="8964" max="8964" width="2.140625" style="75" customWidth="1"/>
    <col min="8965" max="8965" width="6.42578125" style="75" customWidth="1"/>
    <col min="8966" max="8966" width="1.140625" style="75" customWidth="1"/>
    <col min="8967" max="8967" width="64.5703125" style="75" customWidth="1"/>
    <col min="8968" max="8970" width="5.7109375" style="75" customWidth="1"/>
    <col min="8971" max="8971" width="0.42578125" style="75" customWidth="1"/>
    <col min="8972" max="8974" width="5.7109375" style="75" customWidth="1"/>
    <col min="8975" max="8975" width="0.42578125" style="75" customWidth="1"/>
    <col min="8976" max="8978" width="5.7109375" style="75" customWidth="1"/>
    <col min="8979" max="8979" width="0.42578125" style="75" customWidth="1"/>
    <col min="8980" max="8982" width="5.7109375" style="75" customWidth="1"/>
    <col min="8983" max="8983" width="0.42578125" style="75" customWidth="1"/>
    <col min="8984" max="8986" width="5.7109375" style="75" customWidth="1"/>
    <col min="8987" max="8987" width="2.7109375" style="75" customWidth="1"/>
    <col min="8988" max="8988" width="11.42578125" style="75"/>
    <col min="8989" max="8989" width="4.7109375" style="75" customWidth="1"/>
    <col min="8990" max="8990" width="5" style="75" customWidth="1"/>
    <col min="8991" max="8991" width="4.42578125" style="75" customWidth="1"/>
    <col min="8992" max="8992" width="8.85546875" style="75" customWidth="1"/>
    <col min="8993" max="8993" width="8" style="75" customWidth="1"/>
    <col min="8994" max="8994" width="1" style="75" customWidth="1"/>
    <col min="8995" max="8995" width="8.28515625" style="75" customWidth="1"/>
    <col min="8996" max="8996" width="1" style="75" customWidth="1"/>
    <col min="8997" max="8997" width="6.7109375" style="75" customWidth="1"/>
    <col min="8998" max="8998" width="1" style="75" customWidth="1"/>
    <col min="8999" max="8999" width="6.7109375" style="75" customWidth="1"/>
    <col min="9000" max="9000" width="1" style="75" customWidth="1"/>
    <col min="9001" max="9001" width="6.7109375" style="75" customWidth="1"/>
    <col min="9002" max="9002" width="1" style="75" customWidth="1"/>
    <col min="9003" max="9003" width="6.7109375" style="75" customWidth="1"/>
    <col min="9004" max="9004" width="1" style="75" customWidth="1"/>
    <col min="9005" max="9006" width="6.7109375" style="75" customWidth="1"/>
    <col min="9007" max="9216" width="11.42578125" style="75"/>
    <col min="9217" max="9217" width="2.5703125" style="75" customWidth="1"/>
    <col min="9218" max="9218" width="2.7109375" style="75" customWidth="1"/>
    <col min="9219" max="9219" width="2.28515625" style="75" customWidth="1"/>
    <col min="9220" max="9220" width="2.140625" style="75" customWidth="1"/>
    <col min="9221" max="9221" width="6.42578125" style="75" customWidth="1"/>
    <col min="9222" max="9222" width="1.140625" style="75" customWidth="1"/>
    <col min="9223" max="9223" width="64.5703125" style="75" customWidth="1"/>
    <col min="9224" max="9226" width="5.7109375" style="75" customWidth="1"/>
    <col min="9227" max="9227" width="0.42578125" style="75" customWidth="1"/>
    <col min="9228" max="9230" width="5.7109375" style="75" customWidth="1"/>
    <col min="9231" max="9231" width="0.42578125" style="75" customWidth="1"/>
    <col min="9232" max="9234" width="5.7109375" style="75" customWidth="1"/>
    <col min="9235" max="9235" width="0.42578125" style="75" customWidth="1"/>
    <col min="9236" max="9238" width="5.7109375" style="75" customWidth="1"/>
    <col min="9239" max="9239" width="0.42578125" style="75" customWidth="1"/>
    <col min="9240" max="9242" width="5.7109375" style="75" customWidth="1"/>
    <col min="9243" max="9243" width="2.7109375" style="75" customWidth="1"/>
    <col min="9244" max="9244" width="11.42578125" style="75"/>
    <col min="9245" max="9245" width="4.7109375" style="75" customWidth="1"/>
    <col min="9246" max="9246" width="5" style="75" customWidth="1"/>
    <col min="9247" max="9247" width="4.42578125" style="75" customWidth="1"/>
    <col min="9248" max="9248" width="8.85546875" style="75" customWidth="1"/>
    <col min="9249" max="9249" width="8" style="75" customWidth="1"/>
    <col min="9250" max="9250" width="1" style="75" customWidth="1"/>
    <col min="9251" max="9251" width="8.28515625" style="75" customWidth="1"/>
    <col min="9252" max="9252" width="1" style="75" customWidth="1"/>
    <col min="9253" max="9253" width="6.7109375" style="75" customWidth="1"/>
    <col min="9254" max="9254" width="1" style="75" customWidth="1"/>
    <col min="9255" max="9255" width="6.7109375" style="75" customWidth="1"/>
    <col min="9256" max="9256" width="1" style="75" customWidth="1"/>
    <col min="9257" max="9257" width="6.7109375" style="75" customWidth="1"/>
    <col min="9258" max="9258" width="1" style="75" customWidth="1"/>
    <col min="9259" max="9259" width="6.7109375" style="75" customWidth="1"/>
    <col min="9260" max="9260" width="1" style="75" customWidth="1"/>
    <col min="9261" max="9262" width="6.7109375" style="75" customWidth="1"/>
    <col min="9263" max="9472" width="11.42578125" style="75"/>
    <col min="9473" max="9473" width="2.5703125" style="75" customWidth="1"/>
    <col min="9474" max="9474" width="2.7109375" style="75" customWidth="1"/>
    <col min="9475" max="9475" width="2.28515625" style="75" customWidth="1"/>
    <col min="9476" max="9476" width="2.140625" style="75" customWidth="1"/>
    <col min="9477" max="9477" width="6.42578125" style="75" customWidth="1"/>
    <col min="9478" max="9478" width="1.140625" style="75" customWidth="1"/>
    <col min="9479" max="9479" width="64.5703125" style="75" customWidth="1"/>
    <col min="9480" max="9482" width="5.7109375" style="75" customWidth="1"/>
    <col min="9483" max="9483" width="0.42578125" style="75" customWidth="1"/>
    <col min="9484" max="9486" width="5.7109375" style="75" customWidth="1"/>
    <col min="9487" max="9487" width="0.42578125" style="75" customWidth="1"/>
    <col min="9488" max="9490" width="5.7109375" style="75" customWidth="1"/>
    <col min="9491" max="9491" width="0.42578125" style="75" customWidth="1"/>
    <col min="9492" max="9494" width="5.7109375" style="75" customWidth="1"/>
    <col min="9495" max="9495" width="0.42578125" style="75" customWidth="1"/>
    <col min="9496" max="9498" width="5.7109375" style="75" customWidth="1"/>
    <col min="9499" max="9499" width="2.7109375" style="75" customWidth="1"/>
    <col min="9500" max="9500" width="11.42578125" style="75"/>
    <col min="9501" max="9501" width="4.7109375" style="75" customWidth="1"/>
    <col min="9502" max="9502" width="5" style="75" customWidth="1"/>
    <col min="9503" max="9503" width="4.42578125" style="75" customWidth="1"/>
    <col min="9504" max="9504" width="8.85546875" style="75" customWidth="1"/>
    <col min="9505" max="9505" width="8" style="75" customWidth="1"/>
    <col min="9506" max="9506" width="1" style="75" customWidth="1"/>
    <col min="9507" max="9507" width="8.28515625" style="75" customWidth="1"/>
    <col min="9508" max="9508" width="1" style="75" customWidth="1"/>
    <col min="9509" max="9509" width="6.7109375" style="75" customWidth="1"/>
    <col min="9510" max="9510" width="1" style="75" customWidth="1"/>
    <col min="9511" max="9511" width="6.7109375" style="75" customWidth="1"/>
    <col min="9512" max="9512" width="1" style="75" customWidth="1"/>
    <col min="9513" max="9513" width="6.7109375" style="75" customWidth="1"/>
    <col min="9514" max="9514" width="1" style="75" customWidth="1"/>
    <col min="9515" max="9515" width="6.7109375" style="75" customWidth="1"/>
    <col min="9516" max="9516" width="1" style="75" customWidth="1"/>
    <col min="9517" max="9518" width="6.7109375" style="75" customWidth="1"/>
    <col min="9519" max="9728" width="11.42578125" style="75"/>
    <col min="9729" max="9729" width="2.5703125" style="75" customWidth="1"/>
    <col min="9730" max="9730" width="2.7109375" style="75" customWidth="1"/>
    <col min="9731" max="9731" width="2.28515625" style="75" customWidth="1"/>
    <col min="9732" max="9732" width="2.140625" style="75" customWidth="1"/>
    <col min="9733" max="9733" width="6.42578125" style="75" customWidth="1"/>
    <col min="9734" max="9734" width="1.140625" style="75" customWidth="1"/>
    <col min="9735" max="9735" width="64.5703125" style="75" customWidth="1"/>
    <col min="9736" max="9738" width="5.7109375" style="75" customWidth="1"/>
    <col min="9739" max="9739" width="0.42578125" style="75" customWidth="1"/>
    <col min="9740" max="9742" width="5.7109375" style="75" customWidth="1"/>
    <col min="9743" max="9743" width="0.42578125" style="75" customWidth="1"/>
    <col min="9744" max="9746" width="5.7109375" style="75" customWidth="1"/>
    <col min="9747" max="9747" width="0.42578125" style="75" customWidth="1"/>
    <col min="9748" max="9750" width="5.7109375" style="75" customWidth="1"/>
    <col min="9751" max="9751" width="0.42578125" style="75" customWidth="1"/>
    <col min="9752" max="9754" width="5.7109375" style="75" customWidth="1"/>
    <col min="9755" max="9755" width="2.7109375" style="75" customWidth="1"/>
    <col min="9756" max="9756" width="11.42578125" style="75"/>
    <col min="9757" max="9757" width="4.7109375" style="75" customWidth="1"/>
    <col min="9758" max="9758" width="5" style="75" customWidth="1"/>
    <col min="9759" max="9759" width="4.42578125" style="75" customWidth="1"/>
    <col min="9760" max="9760" width="8.85546875" style="75" customWidth="1"/>
    <col min="9761" max="9761" width="8" style="75" customWidth="1"/>
    <col min="9762" max="9762" width="1" style="75" customWidth="1"/>
    <col min="9763" max="9763" width="8.28515625" style="75" customWidth="1"/>
    <col min="9764" max="9764" width="1" style="75" customWidth="1"/>
    <col min="9765" max="9765" width="6.7109375" style="75" customWidth="1"/>
    <col min="9766" max="9766" width="1" style="75" customWidth="1"/>
    <col min="9767" max="9767" width="6.7109375" style="75" customWidth="1"/>
    <col min="9768" max="9768" width="1" style="75" customWidth="1"/>
    <col min="9769" max="9769" width="6.7109375" style="75" customWidth="1"/>
    <col min="9770" max="9770" width="1" style="75" customWidth="1"/>
    <col min="9771" max="9771" width="6.7109375" style="75" customWidth="1"/>
    <col min="9772" max="9772" width="1" style="75" customWidth="1"/>
    <col min="9773" max="9774" width="6.7109375" style="75" customWidth="1"/>
    <col min="9775" max="9984" width="11.42578125" style="75"/>
    <col min="9985" max="9985" width="2.5703125" style="75" customWidth="1"/>
    <col min="9986" max="9986" width="2.7109375" style="75" customWidth="1"/>
    <col min="9987" max="9987" width="2.28515625" style="75" customWidth="1"/>
    <col min="9988" max="9988" width="2.140625" style="75" customWidth="1"/>
    <col min="9989" max="9989" width="6.42578125" style="75" customWidth="1"/>
    <col min="9990" max="9990" width="1.140625" style="75" customWidth="1"/>
    <col min="9991" max="9991" width="64.5703125" style="75" customWidth="1"/>
    <col min="9992" max="9994" width="5.7109375" style="75" customWidth="1"/>
    <col min="9995" max="9995" width="0.42578125" style="75" customWidth="1"/>
    <col min="9996" max="9998" width="5.7109375" style="75" customWidth="1"/>
    <col min="9999" max="9999" width="0.42578125" style="75" customWidth="1"/>
    <col min="10000" max="10002" width="5.7109375" style="75" customWidth="1"/>
    <col min="10003" max="10003" width="0.42578125" style="75" customWidth="1"/>
    <col min="10004" max="10006" width="5.7109375" style="75" customWidth="1"/>
    <col min="10007" max="10007" width="0.42578125" style="75" customWidth="1"/>
    <col min="10008" max="10010" width="5.7109375" style="75" customWidth="1"/>
    <col min="10011" max="10011" width="2.7109375" style="75" customWidth="1"/>
    <col min="10012" max="10012" width="11.42578125" style="75"/>
    <col min="10013" max="10013" width="4.7109375" style="75" customWidth="1"/>
    <col min="10014" max="10014" width="5" style="75" customWidth="1"/>
    <col min="10015" max="10015" width="4.42578125" style="75" customWidth="1"/>
    <col min="10016" max="10016" width="8.85546875" style="75" customWidth="1"/>
    <col min="10017" max="10017" width="8" style="75" customWidth="1"/>
    <col min="10018" max="10018" width="1" style="75" customWidth="1"/>
    <col min="10019" max="10019" width="8.28515625" style="75" customWidth="1"/>
    <col min="10020" max="10020" width="1" style="75" customWidth="1"/>
    <col min="10021" max="10021" width="6.7109375" style="75" customWidth="1"/>
    <col min="10022" max="10022" width="1" style="75" customWidth="1"/>
    <col min="10023" max="10023" width="6.7109375" style="75" customWidth="1"/>
    <col min="10024" max="10024" width="1" style="75" customWidth="1"/>
    <col min="10025" max="10025" width="6.7109375" style="75" customWidth="1"/>
    <col min="10026" max="10026" width="1" style="75" customWidth="1"/>
    <col min="10027" max="10027" width="6.7109375" style="75" customWidth="1"/>
    <col min="10028" max="10028" width="1" style="75" customWidth="1"/>
    <col min="10029" max="10030" width="6.7109375" style="75" customWidth="1"/>
    <col min="10031" max="10240" width="11.42578125" style="75"/>
    <col min="10241" max="10241" width="2.5703125" style="75" customWidth="1"/>
    <col min="10242" max="10242" width="2.7109375" style="75" customWidth="1"/>
    <col min="10243" max="10243" width="2.28515625" style="75" customWidth="1"/>
    <col min="10244" max="10244" width="2.140625" style="75" customWidth="1"/>
    <col min="10245" max="10245" width="6.42578125" style="75" customWidth="1"/>
    <col min="10246" max="10246" width="1.140625" style="75" customWidth="1"/>
    <col min="10247" max="10247" width="64.5703125" style="75" customWidth="1"/>
    <col min="10248" max="10250" width="5.7109375" style="75" customWidth="1"/>
    <col min="10251" max="10251" width="0.42578125" style="75" customWidth="1"/>
    <col min="10252" max="10254" width="5.7109375" style="75" customWidth="1"/>
    <col min="10255" max="10255" width="0.42578125" style="75" customWidth="1"/>
    <col min="10256" max="10258" width="5.7109375" style="75" customWidth="1"/>
    <col min="10259" max="10259" width="0.42578125" style="75" customWidth="1"/>
    <col min="10260" max="10262" width="5.7109375" style="75" customWidth="1"/>
    <col min="10263" max="10263" width="0.42578125" style="75" customWidth="1"/>
    <col min="10264" max="10266" width="5.7109375" style="75" customWidth="1"/>
    <col min="10267" max="10267" width="2.7109375" style="75" customWidth="1"/>
    <col min="10268" max="10268" width="11.42578125" style="75"/>
    <col min="10269" max="10269" width="4.7109375" style="75" customWidth="1"/>
    <col min="10270" max="10270" width="5" style="75" customWidth="1"/>
    <col min="10271" max="10271" width="4.42578125" style="75" customWidth="1"/>
    <col min="10272" max="10272" width="8.85546875" style="75" customWidth="1"/>
    <col min="10273" max="10273" width="8" style="75" customWidth="1"/>
    <col min="10274" max="10274" width="1" style="75" customWidth="1"/>
    <col min="10275" max="10275" width="8.28515625" style="75" customWidth="1"/>
    <col min="10276" max="10276" width="1" style="75" customWidth="1"/>
    <col min="10277" max="10277" width="6.7109375" style="75" customWidth="1"/>
    <col min="10278" max="10278" width="1" style="75" customWidth="1"/>
    <col min="10279" max="10279" width="6.7109375" style="75" customWidth="1"/>
    <col min="10280" max="10280" width="1" style="75" customWidth="1"/>
    <col min="10281" max="10281" width="6.7109375" style="75" customWidth="1"/>
    <col min="10282" max="10282" width="1" style="75" customWidth="1"/>
    <col min="10283" max="10283" width="6.7109375" style="75" customWidth="1"/>
    <col min="10284" max="10284" width="1" style="75" customWidth="1"/>
    <col min="10285" max="10286" width="6.7109375" style="75" customWidth="1"/>
    <col min="10287" max="10496" width="11.42578125" style="75"/>
    <col min="10497" max="10497" width="2.5703125" style="75" customWidth="1"/>
    <col min="10498" max="10498" width="2.7109375" style="75" customWidth="1"/>
    <col min="10499" max="10499" width="2.28515625" style="75" customWidth="1"/>
    <col min="10500" max="10500" width="2.140625" style="75" customWidth="1"/>
    <col min="10501" max="10501" width="6.42578125" style="75" customWidth="1"/>
    <col min="10502" max="10502" width="1.140625" style="75" customWidth="1"/>
    <col min="10503" max="10503" width="64.5703125" style="75" customWidth="1"/>
    <col min="10504" max="10506" width="5.7109375" style="75" customWidth="1"/>
    <col min="10507" max="10507" width="0.42578125" style="75" customWidth="1"/>
    <col min="10508" max="10510" width="5.7109375" style="75" customWidth="1"/>
    <col min="10511" max="10511" width="0.42578125" style="75" customWidth="1"/>
    <col min="10512" max="10514" width="5.7109375" style="75" customWidth="1"/>
    <col min="10515" max="10515" width="0.42578125" style="75" customWidth="1"/>
    <col min="10516" max="10518" width="5.7109375" style="75" customWidth="1"/>
    <col min="10519" max="10519" width="0.42578125" style="75" customWidth="1"/>
    <col min="10520" max="10522" width="5.7109375" style="75" customWidth="1"/>
    <col min="10523" max="10523" width="2.7109375" style="75" customWidth="1"/>
    <col min="10524" max="10524" width="11.42578125" style="75"/>
    <col min="10525" max="10525" width="4.7109375" style="75" customWidth="1"/>
    <col min="10526" max="10526" width="5" style="75" customWidth="1"/>
    <col min="10527" max="10527" width="4.42578125" style="75" customWidth="1"/>
    <col min="10528" max="10528" width="8.85546875" style="75" customWidth="1"/>
    <col min="10529" max="10529" width="8" style="75" customWidth="1"/>
    <col min="10530" max="10530" width="1" style="75" customWidth="1"/>
    <col min="10531" max="10531" width="8.28515625" style="75" customWidth="1"/>
    <col min="10532" max="10532" width="1" style="75" customWidth="1"/>
    <col min="10533" max="10533" width="6.7109375" style="75" customWidth="1"/>
    <col min="10534" max="10534" width="1" style="75" customWidth="1"/>
    <col min="10535" max="10535" width="6.7109375" style="75" customWidth="1"/>
    <col min="10536" max="10536" width="1" style="75" customWidth="1"/>
    <col min="10537" max="10537" width="6.7109375" style="75" customWidth="1"/>
    <col min="10538" max="10538" width="1" style="75" customWidth="1"/>
    <col min="10539" max="10539" width="6.7109375" style="75" customWidth="1"/>
    <col min="10540" max="10540" width="1" style="75" customWidth="1"/>
    <col min="10541" max="10542" width="6.7109375" style="75" customWidth="1"/>
    <col min="10543" max="10752" width="11.42578125" style="75"/>
    <col min="10753" max="10753" width="2.5703125" style="75" customWidth="1"/>
    <col min="10754" max="10754" width="2.7109375" style="75" customWidth="1"/>
    <col min="10755" max="10755" width="2.28515625" style="75" customWidth="1"/>
    <col min="10756" max="10756" width="2.140625" style="75" customWidth="1"/>
    <col min="10757" max="10757" width="6.42578125" style="75" customWidth="1"/>
    <col min="10758" max="10758" width="1.140625" style="75" customWidth="1"/>
    <col min="10759" max="10759" width="64.5703125" style="75" customWidth="1"/>
    <col min="10760" max="10762" width="5.7109375" style="75" customWidth="1"/>
    <col min="10763" max="10763" width="0.42578125" style="75" customWidth="1"/>
    <col min="10764" max="10766" width="5.7109375" style="75" customWidth="1"/>
    <col min="10767" max="10767" width="0.42578125" style="75" customWidth="1"/>
    <col min="10768" max="10770" width="5.7109375" style="75" customWidth="1"/>
    <col min="10771" max="10771" width="0.42578125" style="75" customWidth="1"/>
    <col min="10772" max="10774" width="5.7109375" style="75" customWidth="1"/>
    <col min="10775" max="10775" width="0.42578125" style="75" customWidth="1"/>
    <col min="10776" max="10778" width="5.7109375" style="75" customWidth="1"/>
    <col min="10779" max="10779" width="2.7109375" style="75" customWidth="1"/>
    <col min="10780" max="10780" width="11.42578125" style="75"/>
    <col min="10781" max="10781" width="4.7109375" style="75" customWidth="1"/>
    <col min="10782" max="10782" width="5" style="75" customWidth="1"/>
    <col min="10783" max="10783" width="4.42578125" style="75" customWidth="1"/>
    <col min="10784" max="10784" width="8.85546875" style="75" customWidth="1"/>
    <col min="10785" max="10785" width="8" style="75" customWidth="1"/>
    <col min="10786" max="10786" width="1" style="75" customWidth="1"/>
    <col min="10787" max="10787" width="8.28515625" style="75" customWidth="1"/>
    <col min="10788" max="10788" width="1" style="75" customWidth="1"/>
    <col min="10789" max="10789" width="6.7109375" style="75" customWidth="1"/>
    <col min="10790" max="10790" width="1" style="75" customWidth="1"/>
    <col min="10791" max="10791" width="6.7109375" style="75" customWidth="1"/>
    <col min="10792" max="10792" width="1" style="75" customWidth="1"/>
    <col min="10793" max="10793" width="6.7109375" style="75" customWidth="1"/>
    <col min="10794" max="10794" width="1" style="75" customWidth="1"/>
    <col min="10795" max="10795" width="6.7109375" style="75" customWidth="1"/>
    <col min="10796" max="10796" width="1" style="75" customWidth="1"/>
    <col min="10797" max="10798" width="6.7109375" style="75" customWidth="1"/>
    <col min="10799" max="11008" width="11.42578125" style="75"/>
    <col min="11009" max="11009" width="2.5703125" style="75" customWidth="1"/>
    <col min="11010" max="11010" width="2.7109375" style="75" customWidth="1"/>
    <col min="11011" max="11011" width="2.28515625" style="75" customWidth="1"/>
    <col min="11012" max="11012" width="2.140625" style="75" customWidth="1"/>
    <col min="11013" max="11013" width="6.42578125" style="75" customWidth="1"/>
    <col min="11014" max="11014" width="1.140625" style="75" customWidth="1"/>
    <col min="11015" max="11015" width="64.5703125" style="75" customWidth="1"/>
    <col min="11016" max="11018" width="5.7109375" style="75" customWidth="1"/>
    <col min="11019" max="11019" width="0.42578125" style="75" customWidth="1"/>
    <col min="11020" max="11022" width="5.7109375" style="75" customWidth="1"/>
    <col min="11023" max="11023" width="0.42578125" style="75" customWidth="1"/>
    <col min="11024" max="11026" width="5.7109375" style="75" customWidth="1"/>
    <col min="11027" max="11027" width="0.42578125" style="75" customWidth="1"/>
    <col min="11028" max="11030" width="5.7109375" style="75" customWidth="1"/>
    <col min="11031" max="11031" width="0.42578125" style="75" customWidth="1"/>
    <col min="11032" max="11034" width="5.7109375" style="75" customWidth="1"/>
    <col min="11035" max="11035" width="2.7109375" style="75" customWidth="1"/>
    <col min="11036" max="11036" width="11.42578125" style="75"/>
    <col min="11037" max="11037" width="4.7109375" style="75" customWidth="1"/>
    <col min="11038" max="11038" width="5" style="75" customWidth="1"/>
    <col min="11039" max="11039" width="4.42578125" style="75" customWidth="1"/>
    <col min="11040" max="11040" width="8.85546875" style="75" customWidth="1"/>
    <col min="11041" max="11041" width="8" style="75" customWidth="1"/>
    <col min="11042" max="11042" width="1" style="75" customWidth="1"/>
    <col min="11043" max="11043" width="8.28515625" style="75" customWidth="1"/>
    <col min="11044" max="11044" width="1" style="75" customWidth="1"/>
    <col min="11045" max="11045" width="6.7109375" style="75" customWidth="1"/>
    <col min="11046" max="11046" width="1" style="75" customWidth="1"/>
    <col min="11047" max="11047" width="6.7109375" style="75" customWidth="1"/>
    <col min="11048" max="11048" width="1" style="75" customWidth="1"/>
    <col min="11049" max="11049" width="6.7109375" style="75" customWidth="1"/>
    <col min="11050" max="11050" width="1" style="75" customWidth="1"/>
    <col min="11051" max="11051" width="6.7109375" style="75" customWidth="1"/>
    <col min="11052" max="11052" width="1" style="75" customWidth="1"/>
    <col min="11053" max="11054" width="6.7109375" style="75" customWidth="1"/>
    <col min="11055" max="11264" width="11.42578125" style="75"/>
    <col min="11265" max="11265" width="2.5703125" style="75" customWidth="1"/>
    <col min="11266" max="11266" width="2.7109375" style="75" customWidth="1"/>
    <col min="11267" max="11267" width="2.28515625" style="75" customWidth="1"/>
    <col min="11268" max="11268" width="2.140625" style="75" customWidth="1"/>
    <col min="11269" max="11269" width="6.42578125" style="75" customWidth="1"/>
    <col min="11270" max="11270" width="1.140625" style="75" customWidth="1"/>
    <col min="11271" max="11271" width="64.5703125" style="75" customWidth="1"/>
    <col min="11272" max="11274" width="5.7109375" style="75" customWidth="1"/>
    <col min="11275" max="11275" width="0.42578125" style="75" customWidth="1"/>
    <col min="11276" max="11278" width="5.7109375" style="75" customWidth="1"/>
    <col min="11279" max="11279" width="0.42578125" style="75" customWidth="1"/>
    <col min="11280" max="11282" width="5.7109375" style="75" customWidth="1"/>
    <col min="11283" max="11283" width="0.42578125" style="75" customWidth="1"/>
    <col min="11284" max="11286" width="5.7109375" style="75" customWidth="1"/>
    <col min="11287" max="11287" width="0.42578125" style="75" customWidth="1"/>
    <col min="11288" max="11290" width="5.7109375" style="75" customWidth="1"/>
    <col min="11291" max="11291" width="2.7109375" style="75" customWidth="1"/>
    <col min="11292" max="11292" width="11.42578125" style="75"/>
    <col min="11293" max="11293" width="4.7109375" style="75" customWidth="1"/>
    <col min="11294" max="11294" width="5" style="75" customWidth="1"/>
    <col min="11295" max="11295" width="4.42578125" style="75" customWidth="1"/>
    <col min="11296" max="11296" width="8.85546875" style="75" customWidth="1"/>
    <col min="11297" max="11297" width="8" style="75" customWidth="1"/>
    <col min="11298" max="11298" width="1" style="75" customWidth="1"/>
    <col min="11299" max="11299" width="8.28515625" style="75" customWidth="1"/>
    <col min="11300" max="11300" width="1" style="75" customWidth="1"/>
    <col min="11301" max="11301" width="6.7109375" style="75" customWidth="1"/>
    <col min="11302" max="11302" width="1" style="75" customWidth="1"/>
    <col min="11303" max="11303" width="6.7109375" style="75" customWidth="1"/>
    <col min="11304" max="11304" width="1" style="75" customWidth="1"/>
    <col min="11305" max="11305" width="6.7109375" style="75" customWidth="1"/>
    <col min="11306" max="11306" width="1" style="75" customWidth="1"/>
    <col min="11307" max="11307" width="6.7109375" style="75" customWidth="1"/>
    <col min="11308" max="11308" width="1" style="75" customWidth="1"/>
    <col min="11309" max="11310" width="6.7109375" style="75" customWidth="1"/>
    <col min="11311" max="11520" width="11.42578125" style="75"/>
    <col min="11521" max="11521" width="2.5703125" style="75" customWidth="1"/>
    <col min="11522" max="11522" width="2.7109375" style="75" customWidth="1"/>
    <col min="11523" max="11523" width="2.28515625" style="75" customWidth="1"/>
    <col min="11524" max="11524" width="2.140625" style="75" customWidth="1"/>
    <col min="11525" max="11525" width="6.42578125" style="75" customWidth="1"/>
    <col min="11526" max="11526" width="1.140625" style="75" customWidth="1"/>
    <col min="11527" max="11527" width="64.5703125" style="75" customWidth="1"/>
    <col min="11528" max="11530" width="5.7109375" style="75" customWidth="1"/>
    <col min="11531" max="11531" width="0.42578125" style="75" customWidth="1"/>
    <col min="11532" max="11534" width="5.7109375" style="75" customWidth="1"/>
    <col min="11535" max="11535" width="0.42578125" style="75" customWidth="1"/>
    <col min="11536" max="11538" width="5.7109375" style="75" customWidth="1"/>
    <col min="11539" max="11539" width="0.42578125" style="75" customWidth="1"/>
    <col min="11540" max="11542" width="5.7109375" style="75" customWidth="1"/>
    <col min="11543" max="11543" width="0.42578125" style="75" customWidth="1"/>
    <col min="11544" max="11546" width="5.7109375" style="75" customWidth="1"/>
    <col min="11547" max="11547" width="2.7109375" style="75" customWidth="1"/>
    <col min="11548" max="11548" width="11.42578125" style="75"/>
    <col min="11549" max="11549" width="4.7109375" style="75" customWidth="1"/>
    <col min="11550" max="11550" width="5" style="75" customWidth="1"/>
    <col min="11551" max="11551" width="4.42578125" style="75" customWidth="1"/>
    <col min="11552" max="11552" width="8.85546875" style="75" customWidth="1"/>
    <col min="11553" max="11553" width="8" style="75" customWidth="1"/>
    <col min="11554" max="11554" width="1" style="75" customWidth="1"/>
    <col min="11555" max="11555" width="8.28515625" style="75" customWidth="1"/>
    <col min="11556" max="11556" width="1" style="75" customWidth="1"/>
    <col min="11557" max="11557" width="6.7109375" style="75" customWidth="1"/>
    <col min="11558" max="11558" width="1" style="75" customWidth="1"/>
    <col min="11559" max="11559" width="6.7109375" style="75" customWidth="1"/>
    <col min="11560" max="11560" width="1" style="75" customWidth="1"/>
    <col min="11561" max="11561" width="6.7109375" style="75" customWidth="1"/>
    <col min="11562" max="11562" width="1" style="75" customWidth="1"/>
    <col min="11563" max="11563" width="6.7109375" style="75" customWidth="1"/>
    <col min="11564" max="11564" width="1" style="75" customWidth="1"/>
    <col min="11565" max="11566" width="6.7109375" style="75" customWidth="1"/>
    <col min="11567" max="11776" width="11.42578125" style="75"/>
    <col min="11777" max="11777" width="2.5703125" style="75" customWidth="1"/>
    <col min="11778" max="11778" width="2.7109375" style="75" customWidth="1"/>
    <col min="11779" max="11779" width="2.28515625" style="75" customWidth="1"/>
    <col min="11780" max="11780" width="2.140625" style="75" customWidth="1"/>
    <col min="11781" max="11781" width="6.42578125" style="75" customWidth="1"/>
    <col min="11782" max="11782" width="1.140625" style="75" customWidth="1"/>
    <col min="11783" max="11783" width="64.5703125" style="75" customWidth="1"/>
    <col min="11784" max="11786" width="5.7109375" style="75" customWidth="1"/>
    <col min="11787" max="11787" width="0.42578125" style="75" customWidth="1"/>
    <col min="11788" max="11790" width="5.7109375" style="75" customWidth="1"/>
    <col min="11791" max="11791" width="0.42578125" style="75" customWidth="1"/>
    <col min="11792" max="11794" width="5.7109375" style="75" customWidth="1"/>
    <col min="11795" max="11795" width="0.42578125" style="75" customWidth="1"/>
    <col min="11796" max="11798" width="5.7109375" style="75" customWidth="1"/>
    <col min="11799" max="11799" width="0.42578125" style="75" customWidth="1"/>
    <col min="11800" max="11802" width="5.7109375" style="75" customWidth="1"/>
    <col min="11803" max="11803" width="2.7109375" style="75" customWidth="1"/>
    <col min="11804" max="11804" width="11.42578125" style="75"/>
    <col min="11805" max="11805" width="4.7109375" style="75" customWidth="1"/>
    <col min="11806" max="11806" width="5" style="75" customWidth="1"/>
    <col min="11807" max="11807" width="4.42578125" style="75" customWidth="1"/>
    <col min="11808" max="11808" width="8.85546875" style="75" customWidth="1"/>
    <col min="11809" max="11809" width="8" style="75" customWidth="1"/>
    <col min="11810" max="11810" width="1" style="75" customWidth="1"/>
    <col min="11811" max="11811" width="8.28515625" style="75" customWidth="1"/>
    <col min="11812" max="11812" width="1" style="75" customWidth="1"/>
    <col min="11813" max="11813" width="6.7109375" style="75" customWidth="1"/>
    <col min="11814" max="11814" width="1" style="75" customWidth="1"/>
    <col min="11815" max="11815" width="6.7109375" style="75" customWidth="1"/>
    <col min="11816" max="11816" width="1" style="75" customWidth="1"/>
    <col min="11817" max="11817" width="6.7109375" style="75" customWidth="1"/>
    <col min="11818" max="11818" width="1" style="75" customWidth="1"/>
    <col min="11819" max="11819" width="6.7109375" style="75" customWidth="1"/>
    <col min="11820" max="11820" width="1" style="75" customWidth="1"/>
    <col min="11821" max="11822" width="6.7109375" style="75" customWidth="1"/>
    <col min="11823" max="12032" width="11.42578125" style="75"/>
    <col min="12033" max="12033" width="2.5703125" style="75" customWidth="1"/>
    <col min="12034" max="12034" width="2.7109375" style="75" customWidth="1"/>
    <col min="12035" max="12035" width="2.28515625" style="75" customWidth="1"/>
    <col min="12036" max="12036" width="2.140625" style="75" customWidth="1"/>
    <col min="12037" max="12037" width="6.42578125" style="75" customWidth="1"/>
    <col min="12038" max="12038" width="1.140625" style="75" customWidth="1"/>
    <col min="12039" max="12039" width="64.5703125" style="75" customWidth="1"/>
    <col min="12040" max="12042" width="5.7109375" style="75" customWidth="1"/>
    <col min="12043" max="12043" width="0.42578125" style="75" customWidth="1"/>
    <col min="12044" max="12046" width="5.7109375" style="75" customWidth="1"/>
    <col min="12047" max="12047" width="0.42578125" style="75" customWidth="1"/>
    <col min="12048" max="12050" width="5.7109375" style="75" customWidth="1"/>
    <col min="12051" max="12051" width="0.42578125" style="75" customWidth="1"/>
    <col min="12052" max="12054" width="5.7109375" style="75" customWidth="1"/>
    <col min="12055" max="12055" width="0.42578125" style="75" customWidth="1"/>
    <col min="12056" max="12058" width="5.7109375" style="75" customWidth="1"/>
    <col min="12059" max="12059" width="2.7109375" style="75" customWidth="1"/>
    <col min="12060" max="12060" width="11.42578125" style="75"/>
    <col min="12061" max="12061" width="4.7109375" style="75" customWidth="1"/>
    <col min="12062" max="12062" width="5" style="75" customWidth="1"/>
    <col min="12063" max="12063" width="4.42578125" style="75" customWidth="1"/>
    <col min="12064" max="12064" width="8.85546875" style="75" customWidth="1"/>
    <col min="12065" max="12065" width="8" style="75" customWidth="1"/>
    <col min="12066" max="12066" width="1" style="75" customWidth="1"/>
    <col min="12067" max="12067" width="8.28515625" style="75" customWidth="1"/>
    <col min="12068" max="12068" width="1" style="75" customWidth="1"/>
    <col min="12069" max="12069" width="6.7109375" style="75" customWidth="1"/>
    <col min="12070" max="12070" width="1" style="75" customWidth="1"/>
    <col min="12071" max="12071" width="6.7109375" style="75" customWidth="1"/>
    <col min="12072" max="12072" width="1" style="75" customWidth="1"/>
    <col min="12073" max="12073" width="6.7109375" style="75" customWidth="1"/>
    <col min="12074" max="12074" width="1" style="75" customWidth="1"/>
    <col min="12075" max="12075" width="6.7109375" style="75" customWidth="1"/>
    <col min="12076" max="12076" width="1" style="75" customWidth="1"/>
    <col min="12077" max="12078" width="6.7109375" style="75" customWidth="1"/>
    <col min="12079" max="12288" width="11.42578125" style="75"/>
    <col min="12289" max="12289" width="2.5703125" style="75" customWidth="1"/>
    <col min="12290" max="12290" width="2.7109375" style="75" customWidth="1"/>
    <col min="12291" max="12291" width="2.28515625" style="75" customWidth="1"/>
    <col min="12292" max="12292" width="2.140625" style="75" customWidth="1"/>
    <col min="12293" max="12293" width="6.42578125" style="75" customWidth="1"/>
    <col min="12294" max="12294" width="1.140625" style="75" customWidth="1"/>
    <col min="12295" max="12295" width="64.5703125" style="75" customWidth="1"/>
    <col min="12296" max="12298" width="5.7109375" style="75" customWidth="1"/>
    <col min="12299" max="12299" width="0.42578125" style="75" customWidth="1"/>
    <col min="12300" max="12302" width="5.7109375" style="75" customWidth="1"/>
    <col min="12303" max="12303" width="0.42578125" style="75" customWidth="1"/>
    <col min="12304" max="12306" width="5.7109375" style="75" customWidth="1"/>
    <col min="12307" max="12307" width="0.42578125" style="75" customWidth="1"/>
    <col min="12308" max="12310" width="5.7109375" style="75" customWidth="1"/>
    <col min="12311" max="12311" width="0.42578125" style="75" customWidth="1"/>
    <col min="12312" max="12314" width="5.7109375" style="75" customWidth="1"/>
    <col min="12315" max="12315" width="2.7109375" style="75" customWidth="1"/>
    <col min="12316" max="12316" width="11.42578125" style="75"/>
    <col min="12317" max="12317" width="4.7109375" style="75" customWidth="1"/>
    <col min="12318" max="12318" width="5" style="75" customWidth="1"/>
    <col min="12319" max="12319" width="4.42578125" style="75" customWidth="1"/>
    <col min="12320" max="12320" width="8.85546875" style="75" customWidth="1"/>
    <col min="12321" max="12321" width="8" style="75" customWidth="1"/>
    <col min="12322" max="12322" width="1" style="75" customWidth="1"/>
    <col min="12323" max="12323" width="8.28515625" style="75" customWidth="1"/>
    <col min="12324" max="12324" width="1" style="75" customWidth="1"/>
    <col min="12325" max="12325" width="6.7109375" style="75" customWidth="1"/>
    <col min="12326" max="12326" width="1" style="75" customWidth="1"/>
    <col min="12327" max="12327" width="6.7109375" style="75" customWidth="1"/>
    <col min="12328" max="12328" width="1" style="75" customWidth="1"/>
    <col min="12329" max="12329" width="6.7109375" style="75" customWidth="1"/>
    <col min="12330" max="12330" width="1" style="75" customWidth="1"/>
    <col min="12331" max="12331" width="6.7109375" style="75" customWidth="1"/>
    <col min="12332" max="12332" width="1" style="75" customWidth="1"/>
    <col min="12333" max="12334" width="6.7109375" style="75" customWidth="1"/>
    <col min="12335" max="12544" width="11.42578125" style="75"/>
    <col min="12545" max="12545" width="2.5703125" style="75" customWidth="1"/>
    <col min="12546" max="12546" width="2.7109375" style="75" customWidth="1"/>
    <col min="12547" max="12547" width="2.28515625" style="75" customWidth="1"/>
    <col min="12548" max="12548" width="2.140625" style="75" customWidth="1"/>
    <col min="12549" max="12549" width="6.42578125" style="75" customWidth="1"/>
    <col min="12550" max="12550" width="1.140625" style="75" customWidth="1"/>
    <col min="12551" max="12551" width="64.5703125" style="75" customWidth="1"/>
    <col min="12552" max="12554" width="5.7109375" style="75" customWidth="1"/>
    <col min="12555" max="12555" width="0.42578125" style="75" customWidth="1"/>
    <col min="12556" max="12558" width="5.7109375" style="75" customWidth="1"/>
    <col min="12559" max="12559" width="0.42578125" style="75" customWidth="1"/>
    <col min="12560" max="12562" width="5.7109375" style="75" customWidth="1"/>
    <col min="12563" max="12563" width="0.42578125" style="75" customWidth="1"/>
    <col min="12564" max="12566" width="5.7109375" style="75" customWidth="1"/>
    <col min="12567" max="12567" width="0.42578125" style="75" customWidth="1"/>
    <col min="12568" max="12570" width="5.7109375" style="75" customWidth="1"/>
    <col min="12571" max="12571" width="2.7109375" style="75" customWidth="1"/>
    <col min="12572" max="12572" width="11.42578125" style="75"/>
    <col min="12573" max="12573" width="4.7109375" style="75" customWidth="1"/>
    <col min="12574" max="12574" width="5" style="75" customWidth="1"/>
    <col min="12575" max="12575" width="4.42578125" style="75" customWidth="1"/>
    <col min="12576" max="12576" width="8.85546875" style="75" customWidth="1"/>
    <col min="12577" max="12577" width="8" style="75" customWidth="1"/>
    <col min="12578" max="12578" width="1" style="75" customWidth="1"/>
    <col min="12579" max="12579" width="8.28515625" style="75" customWidth="1"/>
    <col min="12580" max="12580" width="1" style="75" customWidth="1"/>
    <col min="12581" max="12581" width="6.7109375" style="75" customWidth="1"/>
    <col min="12582" max="12582" width="1" style="75" customWidth="1"/>
    <col min="12583" max="12583" width="6.7109375" style="75" customWidth="1"/>
    <col min="12584" max="12584" width="1" style="75" customWidth="1"/>
    <col min="12585" max="12585" width="6.7109375" style="75" customWidth="1"/>
    <col min="12586" max="12586" width="1" style="75" customWidth="1"/>
    <col min="12587" max="12587" width="6.7109375" style="75" customWidth="1"/>
    <col min="12588" max="12588" width="1" style="75" customWidth="1"/>
    <col min="12589" max="12590" width="6.7109375" style="75" customWidth="1"/>
    <col min="12591" max="12800" width="11.42578125" style="75"/>
    <col min="12801" max="12801" width="2.5703125" style="75" customWidth="1"/>
    <col min="12802" max="12802" width="2.7109375" style="75" customWidth="1"/>
    <col min="12803" max="12803" width="2.28515625" style="75" customWidth="1"/>
    <col min="12804" max="12804" width="2.140625" style="75" customWidth="1"/>
    <col min="12805" max="12805" width="6.42578125" style="75" customWidth="1"/>
    <col min="12806" max="12806" width="1.140625" style="75" customWidth="1"/>
    <col min="12807" max="12807" width="64.5703125" style="75" customWidth="1"/>
    <col min="12808" max="12810" width="5.7109375" style="75" customWidth="1"/>
    <col min="12811" max="12811" width="0.42578125" style="75" customWidth="1"/>
    <col min="12812" max="12814" width="5.7109375" style="75" customWidth="1"/>
    <col min="12815" max="12815" width="0.42578125" style="75" customWidth="1"/>
    <col min="12816" max="12818" width="5.7109375" style="75" customWidth="1"/>
    <col min="12819" max="12819" width="0.42578125" style="75" customWidth="1"/>
    <col min="12820" max="12822" width="5.7109375" style="75" customWidth="1"/>
    <col min="12823" max="12823" width="0.42578125" style="75" customWidth="1"/>
    <col min="12824" max="12826" width="5.7109375" style="75" customWidth="1"/>
    <col min="12827" max="12827" width="2.7109375" style="75" customWidth="1"/>
    <col min="12828" max="12828" width="11.42578125" style="75"/>
    <col min="12829" max="12829" width="4.7109375" style="75" customWidth="1"/>
    <col min="12830" max="12830" width="5" style="75" customWidth="1"/>
    <col min="12831" max="12831" width="4.42578125" style="75" customWidth="1"/>
    <col min="12832" max="12832" width="8.85546875" style="75" customWidth="1"/>
    <col min="12833" max="12833" width="8" style="75" customWidth="1"/>
    <col min="12834" max="12834" width="1" style="75" customWidth="1"/>
    <col min="12835" max="12835" width="8.28515625" style="75" customWidth="1"/>
    <col min="12836" max="12836" width="1" style="75" customWidth="1"/>
    <col min="12837" max="12837" width="6.7109375" style="75" customWidth="1"/>
    <col min="12838" max="12838" width="1" style="75" customWidth="1"/>
    <col min="12839" max="12839" width="6.7109375" style="75" customWidth="1"/>
    <col min="12840" max="12840" width="1" style="75" customWidth="1"/>
    <col min="12841" max="12841" width="6.7109375" style="75" customWidth="1"/>
    <col min="12842" max="12842" width="1" style="75" customWidth="1"/>
    <col min="12843" max="12843" width="6.7109375" style="75" customWidth="1"/>
    <col min="12844" max="12844" width="1" style="75" customWidth="1"/>
    <col min="12845" max="12846" width="6.7109375" style="75" customWidth="1"/>
    <col min="12847" max="13056" width="11.42578125" style="75"/>
    <col min="13057" max="13057" width="2.5703125" style="75" customWidth="1"/>
    <col min="13058" max="13058" width="2.7109375" style="75" customWidth="1"/>
    <col min="13059" max="13059" width="2.28515625" style="75" customWidth="1"/>
    <col min="13060" max="13060" width="2.140625" style="75" customWidth="1"/>
    <col min="13061" max="13061" width="6.42578125" style="75" customWidth="1"/>
    <col min="13062" max="13062" width="1.140625" style="75" customWidth="1"/>
    <col min="13063" max="13063" width="64.5703125" style="75" customWidth="1"/>
    <col min="13064" max="13066" width="5.7109375" style="75" customWidth="1"/>
    <col min="13067" max="13067" width="0.42578125" style="75" customWidth="1"/>
    <col min="13068" max="13070" width="5.7109375" style="75" customWidth="1"/>
    <col min="13071" max="13071" width="0.42578125" style="75" customWidth="1"/>
    <col min="13072" max="13074" width="5.7109375" style="75" customWidth="1"/>
    <col min="13075" max="13075" width="0.42578125" style="75" customWidth="1"/>
    <col min="13076" max="13078" width="5.7109375" style="75" customWidth="1"/>
    <col min="13079" max="13079" width="0.42578125" style="75" customWidth="1"/>
    <col min="13080" max="13082" width="5.7109375" style="75" customWidth="1"/>
    <col min="13083" max="13083" width="2.7109375" style="75" customWidth="1"/>
    <col min="13084" max="13084" width="11.42578125" style="75"/>
    <col min="13085" max="13085" width="4.7109375" style="75" customWidth="1"/>
    <col min="13086" max="13086" width="5" style="75" customWidth="1"/>
    <col min="13087" max="13087" width="4.42578125" style="75" customWidth="1"/>
    <col min="13088" max="13088" width="8.85546875" style="75" customWidth="1"/>
    <col min="13089" max="13089" width="8" style="75" customWidth="1"/>
    <col min="13090" max="13090" width="1" style="75" customWidth="1"/>
    <col min="13091" max="13091" width="8.28515625" style="75" customWidth="1"/>
    <col min="13092" max="13092" width="1" style="75" customWidth="1"/>
    <col min="13093" max="13093" width="6.7109375" style="75" customWidth="1"/>
    <col min="13094" max="13094" width="1" style="75" customWidth="1"/>
    <col min="13095" max="13095" width="6.7109375" style="75" customWidth="1"/>
    <col min="13096" max="13096" width="1" style="75" customWidth="1"/>
    <col min="13097" max="13097" width="6.7109375" style="75" customWidth="1"/>
    <col min="13098" max="13098" width="1" style="75" customWidth="1"/>
    <col min="13099" max="13099" width="6.7109375" style="75" customWidth="1"/>
    <col min="13100" max="13100" width="1" style="75" customWidth="1"/>
    <col min="13101" max="13102" width="6.7109375" style="75" customWidth="1"/>
    <col min="13103" max="13312" width="11.42578125" style="75"/>
    <col min="13313" max="13313" width="2.5703125" style="75" customWidth="1"/>
    <col min="13314" max="13314" width="2.7109375" style="75" customWidth="1"/>
    <col min="13315" max="13315" width="2.28515625" style="75" customWidth="1"/>
    <col min="13316" max="13316" width="2.140625" style="75" customWidth="1"/>
    <col min="13317" max="13317" width="6.42578125" style="75" customWidth="1"/>
    <col min="13318" max="13318" width="1.140625" style="75" customWidth="1"/>
    <col min="13319" max="13319" width="64.5703125" style="75" customWidth="1"/>
    <col min="13320" max="13322" width="5.7109375" style="75" customWidth="1"/>
    <col min="13323" max="13323" width="0.42578125" style="75" customWidth="1"/>
    <col min="13324" max="13326" width="5.7109375" style="75" customWidth="1"/>
    <col min="13327" max="13327" width="0.42578125" style="75" customWidth="1"/>
    <col min="13328" max="13330" width="5.7109375" style="75" customWidth="1"/>
    <col min="13331" max="13331" width="0.42578125" style="75" customWidth="1"/>
    <col min="13332" max="13334" width="5.7109375" style="75" customWidth="1"/>
    <col min="13335" max="13335" width="0.42578125" style="75" customWidth="1"/>
    <col min="13336" max="13338" width="5.7109375" style="75" customWidth="1"/>
    <col min="13339" max="13339" width="2.7109375" style="75" customWidth="1"/>
    <col min="13340" max="13340" width="11.42578125" style="75"/>
    <col min="13341" max="13341" width="4.7109375" style="75" customWidth="1"/>
    <col min="13342" max="13342" width="5" style="75" customWidth="1"/>
    <col min="13343" max="13343" width="4.42578125" style="75" customWidth="1"/>
    <col min="13344" max="13344" width="8.85546875" style="75" customWidth="1"/>
    <col min="13345" max="13345" width="8" style="75" customWidth="1"/>
    <col min="13346" max="13346" width="1" style="75" customWidth="1"/>
    <col min="13347" max="13347" width="8.28515625" style="75" customWidth="1"/>
    <col min="13348" max="13348" width="1" style="75" customWidth="1"/>
    <col min="13349" max="13349" width="6.7109375" style="75" customWidth="1"/>
    <col min="13350" max="13350" width="1" style="75" customWidth="1"/>
    <col min="13351" max="13351" width="6.7109375" style="75" customWidth="1"/>
    <col min="13352" max="13352" width="1" style="75" customWidth="1"/>
    <col min="13353" max="13353" width="6.7109375" style="75" customWidth="1"/>
    <col min="13354" max="13354" width="1" style="75" customWidth="1"/>
    <col min="13355" max="13355" width="6.7109375" style="75" customWidth="1"/>
    <col min="13356" max="13356" width="1" style="75" customWidth="1"/>
    <col min="13357" max="13358" width="6.7109375" style="75" customWidth="1"/>
    <col min="13359" max="13568" width="11.42578125" style="75"/>
    <col min="13569" max="13569" width="2.5703125" style="75" customWidth="1"/>
    <col min="13570" max="13570" width="2.7109375" style="75" customWidth="1"/>
    <col min="13571" max="13571" width="2.28515625" style="75" customWidth="1"/>
    <col min="13572" max="13572" width="2.140625" style="75" customWidth="1"/>
    <col min="13573" max="13573" width="6.42578125" style="75" customWidth="1"/>
    <col min="13574" max="13574" width="1.140625" style="75" customWidth="1"/>
    <col min="13575" max="13575" width="64.5703125" style="75" customWidth="1"/>
    <col min="13576" max="13578" width="5.7109375" style="75" customWidth="1"/>
    <col min="13579" max="13579" width="0.42578125" style="75" customWidth="1"/>
    <col min="13580" max="13582" width="5.7109375" style="75" customWidth="1"/>
    <col min="13583" max="13583" width="0.42578125" style="75" customWidth="1"/>
    <col min="13584" max="13586" width="5.7109375" style="75" customWidth="1"/>
    <col min="13587" max="13587" width="0.42578125" style="75" customWidth="1"/>
    <col min="13588" max="13590" width="5.7109375" style="75" customWidth="1"/>
    <col min="13591" max="13591" width="0.42578125" style="75" customWidth="1"/>
    <col min="13592" max="13594" width="5.7109375" style="75" customWidth="1"/>
    <col min="13595" max="13595" width="2.7109375" style="75" customWidth="1"/>
    <col min="13596" max="13596" width="11.42578125" style="75"/>
    <col min="13597" max="13597" width="4.7109375" style="75" customWidth="1"/>
    <col min="13598" max="13598" width="5" style="75" customWidth="1"/>
    <col min="13599" max="13599" width="4.42578125" style="75" customWidth="1"/>
    <col min="13600" max="13600" width="8.85546875" style="75" customWidth="1"/>
    <col min="13601" max="13601" width="8" style="75" customWidth="1"/>
    <col min="13602" max="13602" width="1" style="75" customWidth="1"/>
    <col min="13603" max="13603" width="8.28515625" style="75" customWidth="1"/>
    <col min="13604" max="13604" width="1" style="75" customWidth="1"/>
    <col min="13605" max="13605" width="6.7109375" style="75" customWidth="1"/>
    <col min="13606" max="13606" width="1" style="75" customWidth="1"/>
    <col min="13607" max="13607" width="6.7109375" style="75" customWidth="1"/>
    <col min="13608" max="13608" width="1" style="75" customWidth="1"/>
    <col min="13609" max="13609" width="6.7109375" style="75" customWidth="1"/>
    <col min="13610" max="13610" width="1" style="75" customWidth="1"/>
    <col min="13611" max="13611" width="6.7109375" style="75" customWidth="1"/>
    <col min="13612" max="13612" width="1" style="75" customWidth="1"/>
    <col min="13613" max="13614" width="6.7109375" style="75" customWidth="1"/>
    <col min="13615" max="13824" width="11.42578125" style="75"/>
    <col min="13825" max="13825" width="2.5703125" style="75" customWidth="1"/>
    <col min="13826" max="13826" width="2.7109375" style="75" customWidth="1"/>
    <col min="13827" max="13827" width="2.28515625" style="75" customWidth="1"/>
    <col min="13828" max="13828" width="2.140625" style="75" customWidth="1"/>
    <col min="13829" max="13829" width="6.42578125" style="75" customWidth="1"/>
    <col min="13830" max="13830" width="1.140625" style="75" customWidth="1"/>
    <col min="13831" max="13831" width="64.5703125" style="75" customWidth="1"/>
    <col min="13832" max="13834" width="5.7109375" style="75" customWidth="1"/>
    <col min="13835" max="13835" width="0.42578125" style="75" customWidth="1"/>
    <col min="13836" max="13838" width="5.7109375" style="75" customWidth="1"/>
    <col min="13839" max="13839" width="0.42578125" style="75" customWidth="1"/>
    <col min="13840" max="13842" width="5.7109375" style="75" customWidth="1"/>
    <col min="13843" max="13843" width="0.42578125" style="75" customWidth="1"/>
    <col min="13844" max="13846" width="5.7109375" style="75" customWidth="1"/>
    <col min="13847" max="13847" width="0.42578125" style="75" customWidth="1"/>
    <col min="13848" max="13850" width="5.7109375" style="75" customWidth="1"/>
    <col min="13851" max="13851" width="2.7109375" style="75" customWidth="1"/>
    <col min="13852" max="13852" width="11.42578125" style="75"/>
    <col min="13853" max="13853" width="4.7109375" style="75" customWidth="1"/>
    <col min="13854" max="13854" width="5" style="75" customWidth="1"/>
    <col min="13855" max="13855" width="4.42578125" style="75" customWidth="1"/>
    <col min="13856" max="13856" width="8.85546875" style="75" customWidth="1"/>
    <col min="13857" max="13857" width="8" style="75" customWidth="1"/>
    <col min="13858" max="13858" width="1" style="75" customWidth="1"/>
    <col min="13859" max="13859" width="8.28515625" style="75" customWidth="1"/>
    <col min="13860" max="13860" width="1" style="75" customWidth="1"/>
    <col min="13861" max="13861" width="6.7109375" style="75" customWidth="1"/>
    <col min="13862" max="13862" width="1" style="75" customWidth="1"/>
    <col min="13863" max="13863" width="6.7109375" style="75" customWidth="1"/>
    <col min="13864" max="13864" width="1" style="75" customWidth="1"/>
    <col min="13865" max="13865" width="6.7109375" style="75" customWidth="1"/>
    <col min="13866" max="13866" width="1" style="75" customWidth="1"/>
    <col min="13867" max="13867" width="6.7109375" style="75" customWidth="1"/>
    <col min="13868" max="13868" width="1" style="75" customWidth="1"/>
    <col min="13869" max="13870" width="6.7109375" style="75" customWidth="1"/>
    <col min="13871" max="14080" width="11.42578125" style="75"/>
    <col min="14081" max="14081" width="2.5703125" style="75" customWidth="1"/>
    <col min="14082" max="14082" width="2.7109375" style="75" customWidth="1"/>
    <col min="14083" max="14083" width="2.28515625" style="75" customWidth="1"/>
    <col min="14084" max="14084" width="2.140625" style="75" customWidth="1"/>
    <col min="14085" max="14085" width="6.42578125" style="75" customWidth="1"/>
    <col min="14086" max="14086" width="1.140625" style="75" customWidth="1"/>
    <col min="14087" max="14087" width="64.5703125" style="75" customWidth="1"/>
    <col min="14088" max="14090" width="5.7109375" style="75" customWidth="1"/>
    <col min="14091" max="14091" width="0.42578125" style="75" customWidth="1"/>
    <col min="14092" max="14094" width="5.7109375" style="75" customWidth="1"/>
    <col min="14095" max="14095" width="0.42578125" style="75" customWidth="1"/>
    <col min="14096" max="14098" width="5.7109375" style="75" customWidth="1"/>
    <col min="14099" max="14099" width="0.42578125" style="75" customWidth="1"/>
    <col min="14100" max="14102" width="5.7109375" style="75" customWidth="1"/>
    <col min="14103" max="14103" width="0.42578125" style="75" customWidth="1"/>
    <col min="14104" max="14106" width="5.7109375" style="75" customWidth="1"/>
    <col min="14107" max="14107" width="2.7109375" style="75" customWidth="1"/>
    <col min="14108" max="14108" width="11.42578125" style="75"/>
    <col min="14109" max="14109" width="4.7109375" style="75" customWidth="1"/>
    <col min="14110" max="14110" width="5" style="75" customWidth="1"/>
    <col min="14111" max="14111" width="4.42578125" style="75" customWidth="1"/>
    <col min="14112" max="14112" width="8.85546875" style="75" customWidth="1"/>
    <col min="14113" max="14113" width="8" style="75" customWidth="1"/>
    <col min="14114" max="14114" width="1" style="75" customWidth="1"/>
    <col min="14115" max="14115" width="8.28515625" style="75" customWidth="1"/>
    <col min="14116" max="14116" width="1" style="75" customWidth="1"/>
    <col min="14117" max="14117" width="6.7109375" style="75" customWidth="1"/>
    <col min="14118" max="14118" width="1" style="75" customWidth="1"/>
    <col min="14119" max="14119" width="6.7109375" style="75" customWidth="1"/>
    <col min="14120" max="14120" width="1" style="75" customWidth="1"/>
    <col min="14121" max="14121" width="6.7109375" style="75" customWidth="1"/>
    <col min="14122" max="14122" width="1" style="75" customWidth="1"/>
    <col min="14123" max="14123" width="6.7109375" style="75" customWidth="1"/>
    <col min="14124" max="14124" width="1" style="75" customWidth="1"/>
    <col min="14125" max="14126" width="6.7109375" style="75" customWidth="1"/>
    <col min="14127" max="14336" width="11.42578125" style="75"/>
    <col min="14337" max="14337" width="2.5703125" style="75" customWidth="1"/>
    <col min="14338" max="14338" width="2.7109375" style="75" customWidth="1"/>
    <col min="14339" max="14339" width="2.28515625" style="75" customWidth="1"/>
    <col min="14340" max="14340" width="2.140625" style="75" customWidth="1"/>
    <col min="14341" max="14341" width="6.42578125" style="75" customWidth="1"/>
    <col min="14342" max="14342" width="1.140625" style="75" customWidth="1"/>
    <col min="14343" max="14343" width="64.5703125" style="75" customWidth="1"/>
    <col min="14344" max="14346" width="5.7109375" style="75" customWidth="1"/>
    <col min="14347" max="14347" width="0.42578125" style="75" customWidth="1"/>
    <col min="14348" max="14350" width="5.7109375" style="75" customWidth="1"/>
    <col min="14351" max="14351" width="0.42578125" style="75" customWidth="1"/>
    <col min="14352" max="14354" width="5.7109375" style="75" customWidth="1"/>
    <col min="14355" max="14355" width="0.42578125" style="75" customWidth="1"/>
    <col min="14356" max="14358" width="5.7109375" style="75" customWidth="1"/>
    <col min="14359" max="14359" width="0.42578125" style="75" customWidth="1"/>
    <col min="14360" max="14362" width="5.7109375" style="75" customWidth="1"/>
    <col min="14363" max="14363" width="2.7109375" style="75" customWidth="1"/>
    <col min="14364" max="14364" width="11.42578125" style="75"/>
    <col min="14365" max="14365" width="4.7109375" style="75" customWidth="1"/>
    <col min="14366" max="14366" width="5" style="75" customWidth="1"/>
    <col min="14367" max="14367" width="4.42578125" style="75" customWidth="1"/>
    <col min="14368" max="14368" width="8.85546875" style="75" customWidth="1"/>
    <col min="14369" max="14369" width="8" style="75" customWidth="1"/>
    <col min="14370" max="14370" width="1" style="75" customWidth="1"/>
    <col min="14371" max="14371" width="8.28515625" style="75" customWidth="1"/>
    <col min="14372" max="14372" width="1" style="75" customWidth="1"/>
    <col min="14373" max="14373" width="6.7109375" style="75" customWidth="1"/>
    <col min="14374" max="14374" width="1" style="75" customWidth="1"/>
    <col min="14375" max="14375" width="6.7109375" style="75" customWidth="1"/>
    <col min="14376" max="14376" width="1" style="75" customWidth="1"/>
    <col min="14377" max="14377" width="6.7109375" style="75" customWidth="1"/>
    <col min="14378" max="14378" width="1" style="75" customWidth="1"/>
    <col min="14379" max="14379" width="6.7109375" style="75" customWidth="1"/>
    <col min="14380" max="14380" width="1" style="75" customWidth="1"/>
    <col min="14381" max="14382" width="6.7109375" style="75" customWidth="1"/>
    <col min="14383" max="14592" width="11.42578125" style="75"/>
    <col min="14593" max="14593" width="2.5703125" style="75" customWidth="1"/>
    <col min="14594" max="14594" width="2.7109375" style="75" customWidth="1"/>
    <col min="14595" max="14595" width="2.28515625" style="75" customWidth="1"/>
    <col min="14596" max="14596" width="2.140625" style="75" customWidth="1"/>
    <col min="14597" max="14597" width="6.42578125" style="75" customWidth="1"/>
    <col min="14598" max="14598" width="1.140625" style="75" customWidth="1"/>
    <col min="14599" max="14599" width="64.5703125" style="75" customWidth="1"/>
    <col min="14600" max="14602" width="5.7109375" style="75" customWidth="1"/>
    <col min="14603" max="14603" width="0.42578125" style="75" customWidth="1"/>
    <col min="14604" max="14606" width="5.7109375" style="75" customWidth="1"/>
    <col min="14607" max="14607" width="0.42578125" style="75" customWidth="1"/>
    <col min="14608" max="14610" width="5.7109375" style="75" customWidth="1"/>
    <col min="14611" max="14611" width="0.42578125" style="75" customWidth="1"/>
    <col min="14612" max="14614" width="5.7109375" style="75" customWidth="1"/>
    <col min="14615" max="14615" width="0.42578125" style="75" customWidth="1"/>
    <col min="14616" max="14618" width="5.7109375" style="75" customWidth="1"/>
    <col min="14619" max="14619" width="2.7109375" style="75" customWidth="1"/>
    <col min="14620" max="14620" width="11.42578125" style="75"/>
    <col min="14621" max="14621" width="4.7109375" style="75" customWidth="1"/>
    <col min="14622" max="14622" width="5" style="75" customWidth="1"/>
    <col min="14623" max="14623" width="4.42578125" style="75" customWidth="1"/>
    <col min="14624" max="14624" width="8.85546875" style="75" customWidth="1"/>
    <col min="14625" max="14625" width="8" style="75" customWidth="1"/>
    <col min="14626" max="14626" width="1" style="75" customWidth="1"/>
    <col min="14627" max="14627" width="8.28515625" style="75" customWidth="1"/>
    <col min="14628" max="14628" width="1" style="75" customWidth="1"/>
    <col min="14629" max="14629" width="6.7109375" style="75" customWidth="1"/>
    <col min="14630" max="14630" width="1" style="75" customWidth="1"/>
    <col min="14631" max="14631" width="6.7109375" style="75" customWidth="1"/>
    <col min="14632" max="14632" width="1" style="75" customWidth="1"/>
    <col min="14633" max="14633" width="6.7109375" style="75" customWidth="1"/>
    <col min="14634" max="14634" width="1" style="75" customWidth="1"/>
    <col min="14635" max="14635" width="6.7109375" style="75" customWidth="1"/>
    <col min="14636" max="14636" width="1" style="75" customWidth="1"/>
    <col min="14637" max="14638" width="6.7109375" style="75" customWidth="1"/>
    <col min="14639" max="14848" width="11.42578125" style="75"/>
    <col min="14849" max="14849" width="2.5703125" style="75" customWidth="1"/>
    <col min="14850" max="14850" width="2.7109375" style="75" customWidth="1"/>
    <col min="14851" max="14851" width="2.28515625" style="75" customWidth="1"/>
    <col min="14852" max="14852" width="2.140625" style="75" customWidth="1"/>
    <col min="14853" max="14853" width="6.42578125" style="75" customWidth="1"/>
    <col min="14854" max="14854" width="1.140625" style="75" customWidth="1"/>
    <col min="14855" max="14855" width="64.5703125" style="75" customWidth="1"/>
    <col min="14856" max="14858" width="5.7109375" style="75" customWidth="1"/>
    <col min="14859" max="14859" width="0.42578125" style="75" customWidth="1"/>
    <col min="14860" max="14862" width="5.7109375" style="75" customWidth="1"/>
    <col min="14863" max="14863" width="0.42578125" style="75" customWidth="1"/>
    <col min="14864" max="14866" width="5.7109375" style="75" customWidth="1"/>
    <col min="14867" max="14867" width="0.42578125" style="75" customWidth="1"/>
    <col min="14868" max="14870" width="5.7109375" style="75" customWidth="1"/>
    <col min="14871" max="14871" width="0.42578125" style="75" customWidth="1"/>
    <col min="14872" max="14874" width="5.7109375" style="75" customWidth="1"/>
    <col min="14875" max="14875" width="2.7109375" style="75" customWidth="1"/>
    <col min="14876" max="14876" width="11.42578125" style="75"/>
    <col min="14877" max="14877" width="4.7109375" style="75" customWidth="1"/>
    <col min="14878" max="14878" width="5" style="75" customWidth="1"/>
    <col min="14879" max="14879" width="4.42578125" style="75" customWidth="1"/>
    <col min="14880" max="14880" width="8.85546875" style="75" customWidth="1"/>
    <col min="14881" max="14881" width="8" style="75" customWidth="1"/>
    <col min="14882" max="14882" width="1" style="75" customWidth="1"/>
    <col min="14883" max="14883" width="8.28515625" style="75" customWidth="1"/>
    <col min="14884" max="14884" width="1" style="75" customWidth="1"/>
    <col min="14885" max="14885" width="6.7109375" style="75" customWidth="1"/>
    <col min="14886" max="14886" width="1" style="75" customWidth="1"/>
    <col min="14887" max="14887" width="6.7109375" style="75" customWidth="1"/>
    <col min="14888" max="14888" width="1" style="75" customWidth="1"/>
    <col min="14889" max="14889" width="6.7109375" style="75" customWidth="1"/>
    <col min="14890" max="14890" width="1" style="75" customWidth="1"/>
    <col min="14891" max="14891" width="6.7109375" style="75" customWidth="1"/>
    <col min="14892" max="14892" width="1" style="75" customWidth="1"/>
    <col min="14893" max="14894" width="6.7109375" style="75" customWidth="1"/>
    <col min="14895" max="15104" width="11.42578125" style="75"/>
    <col min="15105" max="15105" width="2.5703125" style="75" customWidth="1"/>
    <col min="15106" max="15106" width="2.7109375" style="75" customWidth="1"/>
    <col min="15107" max="15107" width="2.28515625" style="75" customWidth="1"/>
    <col min="15108" max="15108" width="2.140625" style="75" customWidth="1"/>
    <col min="15109" max="15109" width="6.42578125" style="75" customWidth="1"/>
    <col min="15110" max="15110" width="1.140625" style="75" customWidth="1"/>
    <col min="15111" max="15111" width="64.5703125" style="75" customWidth="1"/>
    <col min="15112" max="15114" width="5.7109375" style="75" customWidth="1"/>
    <col min="15115" max="15115" width="0.42578125" style="75" customWidth="1"/>
    <col min="15116" max="15118" width="5.7109375" style="75" customWidth="1"/>
    <col min="15119" max="15119" width="0.42578125" style="75" customWidth="1"/>
    <col min="15120" max="15122" width="5.7109375" style="75" customWidth="1"/>
    <col min="15123" max="15123" width="0.42578125" style="75" customWidth="1"/>
    <col min="15124" max="15126" width="5.7109375" style="75" customWidth="1"/>
    <col min="15127" max="15127" width="0.42578125" style="75" customWidth="1"/>
    <col min="15128" max="15130" width="5.7109375" style="75" customWidth="1"/>
    <col min="15131" max="15131" width="2.7109375" style="75" customWidth="1"/>
    <col min="15132" max="15132" width="11.42578125" style="75"/>
    <col min="15133" max="15133" width="4.7109375" style="75" customWidth="1"/>
    <col min="15134" max="15134" width="5" style="75" customWidth="1"/>
    <col min="15135" max="15135" width="4.42578125" style="75" customWidth="1"/>
    <col min="15136" max="15136" width="8.85546875" style="75" customWidth="1"/>
    <col min="15137" max="15137" width="8" style="75" customWidth="1"/>
    <col min="15138" max="15138" width="1" style="75" customWidth="1"/>
    <col min="15139" max="15139" width="8.28515625" style="75" customWidth="1"/>
    <col min="15140" max="15140" width="1" style="75" customWidth="1"/>
    <col min="15141" max="15141" width="6.7109375" style="75" customWidth="1"/>
    <col min="15142" max="15142" width="1" style="75" customWidth="1"/>
    <col min="15143" max="15143" width="6.7109375" style="75" customWidth="1"/>
    <col min="15144" max="15144" width="1" style="75" customWidth="1"/>
    <col min="15145" max="15145" width="6.7109375" style="75" customWidth="1"/>
    <col min="15146" max="15146" width="1" style="75" customWidth="1"/>
    <col min="15147" max="15147" width="6.7109375" style="75" customWidth="1"/>
    <col min="15148" max="15148" width="1" style="75" customWidth="1"/>
    <col min="15149" max="15150" width="6.7109375" style="75" customWidth="1"/>
    <col min="15151" max="15360" width="11.42578125" style="75"/>
    <col min="15361" max="15361" width="2.5703125" style="75" customWidth="1"/>
    <col min="15362" max="15362" width="2.7109375" style="75" customWidth="1"/>
    <col min="15363" max="15363" width="2.28515625" style="75" customWidth="1"/>
    <col min="15364" max="15364" width="2.140625" style="75" customWidth="1"/>
    <col min="15365" max="15365" width="6.42578125" style="75" customWidth="1"/>
    <col min="15366" max="15366" width="1.140625" style="75" customWidth="1"/>
    <col min="15367" max="15367" width="64.5703125" style="75" customWidth="1"/>
    <col min="15368" max="15370" width="5.7109375" style="75" customWidth="1"/>
    <col min="15371" max="15371" width="0.42578125" style="75" customWidth="1"/>
    <col min="15372" max="15374" width="5.7109375" style="75" customWidth="1"/>
    <col min="15375" max="15375" width="0.42578125" style="75" customWidth="1"/>
    <col min="15376" max="15378" width="5.7109375" style="75" customWidth="1"/>
    <col min="15379" max="15379" width="0.42578125" style="75" customWidth="1"/>
    <col min="15380" max="15382" width="5.7109375" style="75" customWidth="1"/>
    <col min="15383" max="15383" width="0.42578125" style="75" customWidth="1"/>
    <col min="15384" max="15386" width="5.7109375" style="75" customWidth="1"/>
    <col min="15387" max="15387" width="2.7109375" style="75" customWidth="1"/>
    <col min="15388" max="15388" width="11.42578125" style="75"/>
    <col min="15389" max="15389" width="4.7109375" style="75" customWidth="1"/>
    <col min="15390" max="15390" width="5" style="75" customWidth="1"/>
    <col min="15391" max="15391" width="4.42578125" style="75" customWidth="1"/>
    <col min="15392" max="15392" width="8.85546875" style="75" customWidth="1"/>
    <col min="15393" max="15393" width="8" style="75" customWidth="1"/>
    <col min="15394" max="15394" width="1" style="75" customWidth="1"/>
    <col min="15395" max="15395" width="8.28515625" style="75" customWidth="1"/>
    <col min="15396" max="15396" width="1" style="75" customWidth="1"/>
    <col min="15397" max="15397" width="6.7109375" style="75" customWidth="1"/>
    <col min="15398" max="15398" width="1" style="75" customWidth="1"/>
    <col min="15399" max="15399" width="6.7109375" style="75" customWidth="1"/>
    <col min="15400" max="15400" width="1" style="75" customWidth="1"/>
    <col min="15401" max="15401" width="6.7109375" style="75" customWidth="1"/>
    <col min="15402" max="15402" width="1" style="75" customWidth="1"/>
    <col min="15403" max="15403" width="6.7109375" style="75" customWidth="1"/>
    <col min="15404" max="15404" width="1" style="75" customWidth="1"/>
    <col min="15405" max="15406" width="6.7109375" style="75" customWidth="1"/>
    <col min="15407" max="15616" width="11.42578125" style="75"/>
    <col min="15617" max="15617" width="2.5703125" style="75" customWidth="1"/>
    <col min="15618" max="15618" width="2.7109375" style="75" customWidth="1"/>
    <col min="15619" max="15619" width="2.28515625" style="75" customWidth="1"/>
    <col min="15620" max="15620" width="2.140625" style="75" customWidth="1"/>
    <col min="15621" max="15621" width="6.42578125" style="75" customWidth="1"/>
    <col min="15622" max="15622" width="1.140625" style="75" customWidth="1"/>
    <col min="15623" max="15623" width="64.5703125" style="75" customWidth="1"/>
    <col min="15624" max="15626" width="5.7109375" style="75" customWidth="1"/>
    <col min="15627" max="15627" width="0.42578125" style="75" customWidth="1"/>
    <col min="15628" max="15630" width="5.7109375" style="75" customWidth="1"/>
    <col min="15631" max="15631" width="0.42578125" style="75" customWidth="1"/>
    <col min="15632" max="15634" width="5.7109375" style="75" customWidth="1"/>
    <col min="15635" max="15635" width="0.42578125" style="75" customWidth="1"/>
    <col min="15636" max="15638" width="5.7109375" style="75" customWidth="1"/>
    <col min="15639" max="15639" width="0.42578125" style="75" customWidth="1"/>
    <col min="15640" max="15642" width="5.7109375" style="75" customWidth="1"/>
    <col min="15643" max="15643" width="2.7109375" style="75" customWidth="1"/>
    <col min="15644" max="15644" width="11.42578125" style="75"/>
    <col min="15645" max="15645" width="4.7109375" style="75" customWidth="1"/>
    <col min="15646" max="15646" width="5" style="75" customWidth="1"/>
    <col min="15647" max="15647" width="4.42578125" style="75" customWidth="1"/>
    <col min="15648" max="15648" width="8.85546875" style="75" customWidth="1"/>
    <col min="15649" max="15649" width="8" style="75" customWidth="1"/>
    <col min="15650" max="15650" width="1" style="75" customWidth="1"/>
    <col min="15651" max="15651" width="8.28515625" style="75" customWidth="1"/>
    <col min="15652" max="15652" width="1" style="75" customWidth="1"/>
    <col min="15653" max="15653" width="6.7109375" style="75" customWidth="1"/>
    <col min="15654" max="15654" width="1" style="75" customWidth="1"/>
    <col min="15655" max="15655" width="6.7109375" style="75" customWidth="1"/>
    <col min="15656" max="15656" width="1" style="75" customWidth="1"/>
    <col min="15657" max="15657" width="6.7109375" style="75" customWidth="1"/>
    <col min="15658" max="15658" width="1" style="75" customWidth="1"/>
    <col min="15659" max="15659" width="6.7109375" style="75" customWidth="1"/>
    <col min="15660" max="15660" width="1" style="75" customWidth="1"/>
    <col min="15661" max="15662" width="6.7109375" style="75" customWidth="1"/>
    <col min="15663" max="15872" width="11.42578125" style="75"/>
    <col min="15873" max="15873" width="2.5703125" style="75" customWidth="1"/>
    <col min="15874" max="15874" width="2.7109375" style="75" customWidth="1"/>
    <col min="15875" max="15875" width="2.28515625" style="75" customWidth="1"/>
    <col min="15876" max="15876" width="2.140625" style="75" customWidth="1"/>
    <col min="15877" max="15877" width="6.42578125" style="75" customWidth="1"/>
    <col min="15878" max="15878" width="1.140625" style="75" customWidth="1"/>
    <col min="15879" max="15879" width="64.5703125" style="75" customWidth="1"/>
    <col min="15880" max="15882" width="5.7109375" style="75" customWidth="1"/>
    <col min="15883" max="15883" width="0.42578125" style="75" customWidth="1"/>
    <col min="15884" max="15886" width="5.7109375" style="75" customWidth="1"/>
    <col min="15887" max="15887" width="0.42578125" style="75" customWidth="1"/>
    <col min="15888" max="15890" width="5.7109375" style="75" customWidth="1"/>
    <col min="15891" max="15891" width="0.42578125" style="75" customWidth="1"/>
    <col min="15892" max="15894" width="5.7109375" style="75" customWidth="1"/>
    <col min="15895" max="15895" width="0.42578125" style="75" customWidth="1"/>
    <col min="15896" max="15898" width="5.7109375" style="75" customWidth="1"/>
    <col min="15899" max="15899" width="2.7109375" style="75" customWidth="1"/>
    <col min="15900" max="15900" width="11.42578125" style="75"/>
    <col min="15901" max="15901" width="4.7109375" style="75" customWidth="1"/>
    <col min="15902" max="15902" width="5" style="75" customWidth="1"/>
    <col min="15903" max="15903" width="4.42578125" style="75" customWidth="1"/>
    <col min="15904" max="15904" width="8.85546875" style="75" customWidth="1"/>
    <col min="15905" max="15905" width="8" style="75" customWidth="1"/>
    <col min="15906" max="15906" width="1" style="75" customWidth="1"/>
    <col min="15907" max="15907" width="8.28515625" style="75" customWidth="1"/>
    <col min="15908" max="15908" width="1" style="75" customWidth="1"/>
    <col min="15909" max="15909" width="6.7109375" style="75" customWidth="1"/>
    <col min="15910" max="15910" width="1" style="75" customWidth="1"/>
    <col min="15911" max="15911" width="6.7109375" style="75" customWidth="1"/>
    <col min="15912" max="15912" width="1" style="75" customWidth="1"/>
    <col min="15913" max="15913" width="6.7109375" style="75" customWidth="1"/>
    <col min="15914" max="15914" width="1" style="75" customWidth="1"/>
    <col min="15915" max="15915" width="6.7109375" style="75" customWidth="1"/>
    <col min="15916" max="15916" width="1" style="75" customWidth="1"/>
    <col min="15917" max="15918" width="6.7109375" style="75" customWidth="1"/>
    <col min="15919" max="16128" width="11.42578125" style="75"/>
    <col min="16129" max="16129" width="2.5703125" style="75" customWidth="1"/>
    <col min="16130" max="16130" width="2.7109375" style="75" customWidth="1"/>
    <col min="16131" max="16131" width="2.28515625" style="75" customWidth="1"/>
    <col min="16132" max="16132" width="2.140625" style="75" customWidth="1"/>
    <col min="16133" max="16133" width="6.42578125" style="75" customWidth="1"/>
    <col min="16134" max="16134" width="1.140625" style="75" customWidth="1"/>
    <col min="16135" max="16135" width="64.5703125" style="75" customWidth="1"/>
    <col min="16136" max="16138" width="5.7109375" style="75" customWidth="1"/>
    <col min="16139" max="16139" width="0.42578125" style="75" customWidth="1"/>
    <col min="16140" max="16142" width="5.7109375" style="75" customWidth="1"/>
    <col min="16143" max="16143" width="0.42578125" style="75" customWidth="1"/>
    <col min="16144" max="16146" width="5.7109375" style="75" customWidth="1"/>
    <col min="16147" max="16147" width="0.42578125" style="75" customWidth="1"/>
    <col min="16148" max="16150" width="5.7109375" style="75" customWidth="1"/>
    <col min="16151" max="16151" width="0.42578125" style="75" customWidth="1"/>
    <col min="16152" max="16154" width="5.7109375" style="75" customWidth="1"/>
    <col min="16155" max="16155" width="2.7109375" style="75" customWidth="1"/>
    <col min="16156" max="16156" width="11.42578125" style="75"/>
    <col min="16157" max="16157" width="4.7109375" style="75" customWidth="1"/>
    <col min="16158" max="16158" width="5" style="75" customWidth="1"/>
    <col min="16159" max="16159" width="4.42578125" style="75" customWidth="1"/>
    <col min="16160" max="16160" width="8.85546875" style="75" customWidth="1"/>
    <col min="16161" max="16161" width="8" style="75" customWidth="1"/>
    <col min="16162" max="16162" width="1" style="75" customWidth="1"/>
    <col min="16163" max="16163" width="8.28515625" style="75" customWidth="1"/>
    <col min="16164" max="16164" width="1" style="75" customWidth="1"/>
    <col min="16165" max="16165" width="6.7109375" style="75" customWidth="1"/>
    <col min="16166" max="16166" width="1" style="75" customWidth="1"/>
    <col min="16167" max="16167" width="6.7109375" style="75" customWidth="1"/>
    <col min="16168" max="16168" width="1" style="75" customWidth="1"/>
    <col min="16169" max="16169" width="6.7109375" style="75" customWidth="1"/>
    <col min="16170" max="16170" width="1" style="75" customWidth="1"/>
    <col min="16171" max="16171" width="6.7109375" style="75" customWidth="1"/>
    <col min="16172" max="16172" width="1" style="75" customWidth="1"/>
    <col min="16173" max="16174" width="6.7109375" style="75" customWidth="1"/>
    <col min="16175" max="16384" width="11.42578125" style="75"/>
  </cols>
  <sheetData>
    <row r="1" spans="1:47" ht="12.75" customHeight="1">
      <c r="A1" s="605"/>
      <c r="B1" s="605"/>
      <c r="C1" s="605"/>
      <c r="D1" s="605"/>
      <c r="E1" s="2293" t="s">
        <v>266</v>
      </c>
      <c r="F1" s="2293"/>
      <c r="G1" s="2293"/>
      <c r="H1" s="2293"/>
      <c r="I1" s="2293"/>
      <c r="J1" s="2293"/>
      <c r="K1" s="2293"/>
      <c r="L1" s="2293"/>
      <c r="M1" s="2293"/>
      <c r="N1" s="2293"/>
      <c r="O1" s="2293"/>
      <c r="P1" s="2293"/>
      <c r="Q1" s="2293"/>
      <c r="R1" s="2293"/>
      <c r="S1" s="2293"/>
      <c r="T1" s="2293"/>
      <c r="U1" s="2293"/>
      <c r="V1" s="2293"/>
      <c r="W1" s="2293"/>
      <c r="X1" s="2293"/>
      <c r="Y1" s="2293"/>
      <c r="Z1" s="2293"/>
      <c r="AA1" s="78"/>
      <c r="AB1" s="80"/>
      <c r="AC1" s="80"/>
      <c r="AD1" s="2247"/>
      <c r="AE1" s="2247"/>
      <c r="AF1" s="2247"/>
      <c r="AG1" s="2247"/>
      <c r="AH1" s="2247"/>
      <c r="AI1" s="2247"/>
      <c r="AJ1" s="2247"/>
      <c r="AK1" s="2247"/>
      <c r="AL1" s="2247"/>
      <c r="AM1" s="2247"/>
      <c r="AN1" s="2247"/>
      <c r="AO1" s="2247"/>
      <c r="AP1" s="2247"/>
      <c r="AQ1" s="2247"/>
      <c r="AR1" s="2247"/>
    </row>
    <row r="2" spans="1:47" s="80" customFormat="1" ht="11.25" customHeight="1">
      <c r="A2" s="606"/>
      <c r="B2" s="606"/>
      <c r="C2" s="606"/>
      <c r="D2" s="606"/>
      <c r="E2" s="2247" t="s">
        <v>77</v>
      </c>
      <c r="F2" s="2247"/>
      <c r="G2" s="2247"/>
      <c r="H2" s="2247"/>
      <c r="I2" s="2247"/>
      <c r="J2" s="2247"/>
      <c r="K2" s="2247"/>
      <c r="L2" s="2247"/>
      <c r="M2" s="2247"/>
      <c r="N2" s="2247"/>
      <c r="O2" s="2247"/>
      <c r="P2" s="2247"/>
      <c r="Q2" s="2247"/>
      <c r="R2" s="2247"/>
      <c r="S2" s="2247"/>
      <c r="T2" s="2247"/>
      <c r="U2" s="2247"/>
      <c r="V2" s="2247"/>
      <c r="W2" s="2247"/>
      <c r="X2" s="2247"/>
      <c r="Y2" s="2247"/>
      <c r="Z2" s="2247"/>
      <c r="AA2" s="278"/>
      <c r="AB2" s="86"/>
      <c r="AC2" s="86"/>
      <c r="AD2" s="480"/>
      <c r="AT2" s="88"/>
      <c r="AU2" s="88"/>
    </row>
    <row r="3" spans="1:47" s="80" customFormat="1" ht="3" customHeight="1">
      <c r="A3" s="605"/>
      <c r="B3" s="605"/>
      <c r="C3" s="605"/>
      <c r="D3" s="605"/>
      <c r="E3" s="313"/>
      <c r="F3" s="516"/>
      <c r="G3" s="516"/>
      <c r="H3" s="516"/>
      <c r="I3" s="516"/>
      <c r="J3" s="516"/>
      <c r="K3" s="516"/>
      <c r="L3" s="516"/>
      <c r="M3" s="516"/>
      <c r="N3" s="516"/>
      <c r="O3" s="516"/>
      <c r="P3" s="89"/>
      <c r="Q3" s="89"/>
      <c r="R3" s="89"/>
      <c r="S3" s="607"/>
      <c r="T3" s="96"/>
      <c r="U3" s="608"/>
      <c r="V3" s="608"/>
      <c r="W3" s="609"/>
      <c r="X3" s="609"/>
      <c r="Y3" s="609"/>
      <c r="Z3" s="609"/>
      <c r="AA3" s="278"/>
      <c r="AD3" s="89"/>
    </row>
    <row r="4" spans="1:47" ht="15" customHeight="1">
      <c r="A4" s="605"/>
      <c r="B4" s="605"/>
      <c r="C4" s="605"/>
      <c r="D4" s="605"/>
      <c r="E4" s="2263" t="s">
        <v>122</v>
      </c>
      <c r="F4" s="2219" t="s">
        <v>184</v>
      </c>
      <c r="G4" s="2219"/>
      <c r="H4" s="2318" t="s">
        <v>185</v>
      </c>
      <c r="I4" s="2318"/>
      <c r="J4" s="2318"/>
      <c r="K4" s="134"/>
      <c r="L4" s="2322" t="s">
        <v>267</v>
      </c>
      <c r="M4" s="2322"/>
      <c r="N4" s="2322"/>
      <c r="O4" s="134"/>
      <c r="P4" s="2269" t="s">
        <v>186</v>
      </c>
      <c r="Q4" s="2269"/>
      <c r="R4" s="2269"/>
      <c r="S4" s="611"/>
      <c r="T4" s="2254" t="s">
        <v>268</v>
      </c>
      <c r="U4" s="2254"/>
      <c r="V4" s="2254"/>
      <c r="W4" s="612"/>
      <c r="X4" s="2254" t="s">
        <v>269</v>
      </c>
      <c r="Y4" s="2254"/>
      <c r="Z4" s="2319"/>
      <c r="AA4" s="78"/>
      <c r="AB4" s="96"/>
    </row>
    <row r="5" spans="1:47" ht="15" customHeight="1">
      <c r="A5" s="605"/>
      <c r="B5" s="605"/>
      <c r="C5" s="605"/>
      <c r="D5" s="605"/>
      <c r="E5" s="2218"/>
      <c r="F5" s="2221"/>
      <c r="G5" s="2221"/>
      <c r="H5" s="97" t="s">
        <v>18</v>
      </c>
      <c r="I5" s="97" t="s">
        <v>19</v>
      </c>
      <c r="J5" s="97" t="s">
        <v>8</v>
      </c>
      <c r="K5" s="9"/>
      <c r="L5" s="97" t="s">
        <v>18</v>
      </c>
      <c r="M5" s="97" t="s">
        <v>19</v>
      </c>
      <c r="N5" s="97" t="s">
        <v>8</v>
      </c>
      <c r="O5" s="9"/>
      <c r="P5" s="97" t="s">
        <v>18</v>
      </c>
      <c r="Q5" s="97" t="s">
        <v>19</v>
      </c>
      <c r="R5" s="97" t="s">
        <v>8</v>
      </c>
      <c r="S5" s="613"/>
      <c r="T5" s="97" t="s">
        <v>18</v>
      </c>
      <c r="U5" s="97" t="s">
        <v>19</v>
      </c>
      <c r="V5" s="97" t="s">
        <v>8</v>
      </c>
      <c r="W5" s="97"/>
      <c r="X5" s="97" t="s">
        <v>18</v>
      </c>
      <c r="Y5" s="97" t="s">
        <v>19</v>
      </c>
      <c r="Z5" s="614" t="s">
        <v>8</v>
      </c>
      <c r="AA5" s="78"/>
      <c r="AB5" s="80"/>
    </row>
    <row r="6" spans="1:47">
      <c r="A6" s="605" t="s">
        <v>9</v>
      </c>
      <c r="B6" s="605" t="s">
        <v>10</v>
      </c>
      <c r="C6" s="605" t="s">
        <v>11</v>
      </c>
      <c r="D6" s="605"/>
      <c r="E6" s="2211">
        <v>1401</v>
      </c>
      <c r="F6" s="318" t="s">
        <v>20</v>
      </c>
      <c r="G6" s="492"/>
      <c r="H6" s="705">
        <f>H7+H10+H14+H18+H27+H31+H33</f>
        <v>780</v>
      </c>
      <c r="I6" s="705">
        <f>I7+I10+I14+I18+I27+I31+I33</f>
        <v>340</v>
      </c>
      <c r="J6" s="668">
        <f t="shared" ref="J6:J74" si="0">SUM(H6:I6)</f>
        <v>1120</v>
      </c>
      <c r="K6" s="617"/>
      <c r="L6" s="618">
        <f>SUM(L7+L10+L14+L18+L27+L31+L33)</f>
        <v>755</v>
      </c>
      <c r="M6" s="618">
        <f>SUM(M7+M10+M14+M18+M27+M31+M33)</f>
        <v>332</v>
      </c>
      <c r="N6" s="618">
        <f>SUM(L6:M6)</f>
        <v>1087</v>
      </c>
      <c r="O6" s="617"/>
      <c r="P6" s="618">
        <f>SUM(P7+P10+P14+P18+P27+P31+P33)</f>
        <v>558</v>
      </c>
      <c r="Q6" s="618">
        <f>SUM(Q7+Q10+Q14+Q18+Q27+Q31+Q33)</f>
        <v>262</v>
      </c>
      <c r="R6" s="618">
        <f t="shared" ref="R6:R32" si="1">SUM(P6:Q6)</f>
        <v>820</v>
      </c>
      <c r="S6" s="618">
        <f>SUM(S7+S10+S14+S18+S27+S31)</f>
        <v>0</v>
      </c>
      <c r="T6" s="668">
        <f>SUM(T7+T10+T14+T18+T27+T31+T33)</f>
        <v>139</v>
      </c>
      <c r="U6" s="668">
        <f>SUM(U7+U10+U14+U18+U27+U31+U33)</f>
        <v>88</v>
      </c>
      <c r="V6" s="668">
        <f>SUM(T6:U6)</f>
        <v>227</v>
      </c>
      <c r="W6" s="680"/>
      <c r="X6" s="673">
        <f>X7+X10+X14+X18+X27+X31+X33</f>
        <v>0</v>
      </c>
      <c r="Y6" s="673">
        <f>Y7+Y10+Y14+Y18+Y27+Y31+Y33</f>
        <v>0</v>
      </c>
      <c r="Z6" s="671">
        <f>SUM(X6:Y6)</f>
        <v>0</v>
      </c>
      <c r="AA6" s="78"/>
      <c r="AB6" s="78"/>
      <c r="AD6" s="80"/>
    </row>
    <row r="7" spans="1:47" ht="11.25" customHeight="1">
      <c r="A7" s="605"/>
      <c r="B7" s="605"/>
      <c r="C7" s="605"/>
      <c r="D7" s="605"/>
      <c r="E7" s="2212"/>
      <c r="F7" s="496" t="s">
        <v>21</v>
      </c>
      <c r="G7" s="474"/>
      <c r="H7" s="625">
        <f>H8+H9</f>
        <v>308</v>
      </c>
      <c r="I7" s="625">
        <f>I8+I9</f>
        <v>159</v>
      </c>
      <c r="J7" s="626">
        <f t="shared" si="0"/>
        <v>467</v>
      </c>
      <c r="K7" s="627"/>
      <c r="L7" s="625">
        <f>SUM(L8:L9)</f>
        <v>299</v>
      </c>
      <c r="M7" s="625">
        <f>SUM(M8:M9)</f>
        <v>155</v>
      </c>
      <c r="N7" s="625">
        <f>SUM(L7:M7)</f>
        <v>454</v>
      </c>
      <c r="O7" s="627"/>
      <c r="P7" s="625">
        <f>SUM(P8:P9)</f>
        <v>178</v>
      </c>
      <c r="Q7" s="625">
        <f>SUM(Q8:Q9)</f>
        <v>95</v>
      </c>
      <c r="R7" s="625">
        <f t="shared" si="1"/>
        <v>273</v>
      </c>
      <c r="S7" s="625">
        <f>SUM(S8:S9)</f>
        <v>0</v>
      </c>
      <c r="T7" s="706">
        <f>SUM(T8:T9)</f>
        <v>125</v>
      </c>
      <c r="U7" s="706">
        <f>SUM(U8:U9)</f>
        <v>76</v>
      </c>
      <c r="V7" s="707">
        <f>SUM(S7:U7)</f>
        <v>201</v>
      </c>
      <c r="W7" s="626"/>
      <c r="X7" s="626">
        <f>X8+X9</f>
        <v>0</v>
      </c>
      <c r="Y7" s="626">
        <f>Y8+Y9</f>
        <v>0</v>
      </c>
      <c r="Z7" s="630">
        <f t="shared" ref="Z7:Z72" si="2">SUM(X7:Y7)</f>
        <v>0</v>
      </c>
      <c r="AA7" s="78"/>
      <c r="AB7" s="78"/>
    </row>
    <row r="8" spans="1:47" ht="11.25" customHeight="1">
      <c r="A8" s="605">
        <v>1</v>
      </c>
      <c r="B8" s="605">
        <v>1</v>
      </c>
      <c r="C8" s="605">
        <v>11</v>
      </c>
      <c r="D8" s="605"/>
      <c r="E8" s="2316"/>
      <c r="F8" s="289"/>
      <c r="G8" s="89" t="s">
        <v>193</v>
      </c>
      <c r="H8" s="632">
        <v>253</v>
      </c>
      <c r="I8" s="632">
        <v>140</v>
      </c>
      <c r="J8" s="632">
        <f t="shared" si="0"/>
        <v>393</v>
      </c>
      <c r="K8" s="632"/>
      <c r="L8" s="632">
        <v>246</v>
      </c>
      <c r="M8" s="632">
        <v>136</v>
      </c>
      <c r="N8" s="632">
        <f>SUM(L8:M8)</f>
        <v>382</v>
      </c>
      <c r="O8" s="632"/>
      <c r="P8" s="632">
        <v>125</v>
      </c>
      <c r="Q8" s="632">
        <v>76</v>
      </c>
      <c r="R8" s="632">
        <f t="shared" si="1"/>
        <v>201</v>
      </c>
      <c r="S8" s="632"/>
      <c r="T8" s="708">
        <v>125</v>
      </c>
      <c r="U8" s="708">
        <v>76</v>
      </c>
      <c r="V8" s="709">
        <f t="shared" ref="V8:V32" si="3">SUM(S8:U8)</f>
        <v>201</v>
      </c>
      <c r="W8" s="632"/>
      <c r="X8" s="632">
        <v>0</v>
      </c>
      <c r="Y8" s="632">
        <v>0</v>
      </c>
      <c r="Z8" s="635">
        <f t="shared" si="2"/>
        <v>0</v>
      </c>
      <c r="AA8" s="78"/>
      <c r="AB8" s="78"/>
    </row>
    <row r="9" spans="1:47" ht="11.25" customHeight="1">
      <c r="A9" s="605">
        <v>1</v>
      </c>
      <c r="B9" s="605">
        <v>1</v>
      </c>
      <c r="C9" s="605">
        <v>7</v>
      </c>
      <c r="D9" s="605"/>
      <c r="E9" s="2212"/>
      <c r="F9" s="289"/>
      <c r="G9" s="89" t="s">
        <v>194</v>
      </c>
      <c r="H9" s="632">
        <v>55</v>
      </c>
      <c r="I9" s="632">
        <v>19</v>
      </c>
      <c r="J9" s="632">
        <f t="shared" si="0"/>
        <v>74</v>
      </c>
      <c r="K9" s="632"/>
      <c r="L9" s="632">
        <v>53</v>
      </c>
      <c r="M9" s="632">
        <v>19</v>
      </c>
      <c r="N9" s="632">
        <f t="shared" ref="N9:N32" si="4">SUM(L9:M9)</f>
        <v>72</v>
      </c>
      <c r="O9" s="632"/>
      <c r="P9" s="632">
        <v>53</v>
      </c>
      <c r="Q9" s="632">
        <v>19</v>
      </c>
      <c r="R9" s="632">
        <f t="shared" si="1"/>
        <v>72</v>
      </c>
      <c r="S9" s="632"/>
      <c r="T9" s="708">
        <v>0</v>
      </c>
      <c r="U9" s="708">
        <v>0</v>
      </c>
      <c r="V9" s="709">
        <f t="shared" si="3"/>
        <v>0</v>
      </c>
      <c r="W9" s="632"/>
      <c r="X9" s="632">
        <v>0</v>
      </c>
      <c r="Y9" s="632">
        <v>0</v>
      </c>
      <c r="Z9" s="635">
        <f t="shared" si="2"/>
        <v>0</v>
      </c>
      <c r="AA9" s="78"/>
      <c r="AB9" s="78"/>
    </row>
    <row r="10" spans="1:47" ht="11.25" customHeight="1">
      <c r="A10" s="605"/>
      <c r="B10" s="605"/>
      <c r="C10" s="605"/>
      <c r="D10" s="605"/>
      <c r="E10" s="2212"/>
      <c r="F10" s="504" t="s">
        <v>22</v>
      </c>
      <c r="G10" s="36"/>
      <c r="H10" s="626">
        <f>SUM(H11:H13)</f>
        <v>149</v>
      </c>
      <c r="I10" s="626">
        <f>SUM(I11:I13)</f>
        <v>59</v>
      </c>
      <c r="J10" s="626">
        <f t="shared" si="0"/>
        <v>208</v>
      </c>
      <c r="K10" s="626"/>
      <c r="L10" s="626">
        <f>SUM(L11:L13)</f>
        <v>145</v>
      </c>
      <c r="M10" s="626">
        <f>SUM(M11:M13)</f>
        <v>58</v>
      </c>
      <c r="N10" s="626">
        <f t="shared" si="4"/>
        <v>203</v>
      </c>
      <c r="O10" s="626"/>
      <c r="P10" s="626">
        <f>SUM(P11:P13)</f>
        <v>145</v>
      </c>
      <c r="Q10" s="626">
        <f>SUM(Q11:Q13)</f>
        <v>58</v>
      </c>
      <c r="R10" s="626">
        <f t="shared" si="1"/>
        <v>203</v>
      </c>
      <c r="S10" s="626">
        <f>SUM(S11:S13)</f>
        <v>0</v>
      </c>
      <c r="T10" s="706">
        <f>SUM(T11:T13)</f>
        <v>0</v>
      </c>
      <c r="U10" s="706">
        <f>SUM(U11:U13)</f>
        <v>0</v>
      </c>
      <c r="V10" s="707">
        <f t="shared" si="3"/>
        <v>0</v>
      </c>
      <c r="W10" s="626"/>
      <c r="X10" s="626">
        <f>SUM(X11:X13)</f>
        <v>0</v>
      </c>
      <c r="Y10" s="626">
        <f>SUM(Y11:Y13)</f>
        <v>0</v>
      </c>
      <c r="Z10" s="637">
        <f t="shared" si="2"/>
        <v>0</v>
      </c>
      <c r="AA10" s="78"/>
      <c r="AB10" s="78"/>
    </row>
    <row r="11" spans="1:47" ht="11.25" customHeight="1">
      <c r="A11" s="605">
        <v>1</v>
      </c>
      <c r="B11" s="605">
        <v>1</v>
      </c>
      <c r="C11" s="605">
        <v>5</v>
      </c>
      <c r="D11" s="605"/>
      <c r="E11" s="2212"/>
      <c r="F11" s="289"/>
      <c r="G11" s="89" t="s">
        <v>195</v>
      </c>
      <c r="H11" s="632">
        <v>133</v>
      </c>
      <c r="I11" s="632">
        <v>51</v>
      </c>
      <c r="J11" s="632">
        <f t="shared" si="0"/>
        <v>184</v>
      </c>
      <c r="K11" s="632"/>
      <c r="L11" s="632">
        <v>130</v>
      </c>
      <c r="M11" s="632">
        <v>51</v>
      </c>
      <c r="N11" s="632">
        <f t="shared" si="4"/>
        <v>181</v>
      </c>
      <c r="O11" s="632"/>
      <c r="P11" s="632">
        <v>130</v>
      </c>
      <c r="Q11" s="632">
        <v>51</v>
      </c>
      <c r="R11" s="632">
        <f t="shared" si="1"/>
        <v>181</v>
      </c>
      <c r="S11" s="632"/>
      <c r="T11" s="708">
        <v>0</v>
      </c>
      <c r="U11" s="708">
        <v>0</v>
      </c>
      <c r="V11" s="709">
        <f t="shared" si="3"/>
        <v>0</v>
      </c>
      <c r="W11" s="632"/>
      <c r="X11" s="708">
        <v>0</v>
      </c>
      <c r="Y11" s="708">
        <v>0</v>
      </c>
      <c r="Z11" s="635">
        <f t="shared" si="2"/>
        <v>0</v>
      </c>
      <c r="AA11" s="78"/>
      <c r="AB11" s="78"/>
    </row>
    <row r="12" spans="1:47" ht="11.25" customHeight="1">
      <c r="A12" s="605">
        <v>1</v>
      </c>
      <c r="B12" s="605">
        <v>1</v>
      </c>
      <c r="C12" s="605">
        <v>5</v>
      </c>
      <c r="D12" s="605"/>
      <c r="E12" s="2212"/>
      <c r="F12" s="289"/>
      <c r="G12" s="89" t="s">
        <v>196</v>
      </c>
      <c r="H12" s="632">
        <v>0</v>
      </c>
      <c r="I12" s="632">
        <v>0</v>
      </c>
      <c r="J12" s="632">
        <f>SUM(H12:I12)</f>
        <v>0</v>
      </c>
      <c r="K12" s="632"/>
      <c r="L12" s="632">
        <v>0</v>
      </c>
      <c r="M12" s="632">
        <v>0</v>
      </c>
      <c r="N12" s="632">
        <f>SUM(L12:M12)</f>
        <v>0</v>
      </c>
      <c r="O12" s="632"/>
      <c r="P12" s="632">
        <v>0</v>
      </c>
      <c r="Q12" s="632">
        <v>0</v>
      </c>
      <c r="R12" s="632">
        <f>SUM(P12:Q12)</f>
        <v>0</v>
      </c>
      <c r="S12" s="632"/>
      <c r="T12" s="708">
        <v>0</v>
      </c>
      <c r="U12" s="708">
        <v>0</v>
      </c>
      <c r="V12" s="709">
        <f>SUM(S12:U12)</f>
        <v>0</v>
      </c>
      <c r="W12" s="632"/>
      <c r="X12" s="708">
        <v>0</v>
      </c>
      <c r="Y12" s="708">
        <v>0</v>
      </c>
      <c r="Z12" s="635">
        <f>SUM(X12:Y12)</f>
        <v>0</v>
      </c>
      <c r="AA12" s="78"/>
      <c r="AB12" s="78"/>
    </row>
    <row r="13" spans="1:47" ht="11.25" customHeight="1">
      <c r="A13" s="605">
        <v>1</v>
      </c>
      <c r="B13" s="605">
        <v>1</v>
      </c>
      <c r="C13" s="605">
        <v>5</v>
      </c>
      <c r="D13" s="605"/>
      <c r="E13" s="2212"/>
      <c r="F13" s="289"/>
      <c r="G13" s="89" t="s">
        <v>197</v>
      </c>
      <c r="H13" s="632">
        <v>16</v>
      </c>
      <c r="I13" s="632">
        <v>8</v>
      </c>
      <c r="J13" s="632">
        <f t="shared" si="0"/>
        <v>24</v>
      </c>
      <c r="K13" s="632"/>
      <c r="L13" s="632">
        <v>15</v>
      </c>
      <c r="M13" s="632">
        <v>7</v>
      </c>
      <c r="N13" s="632">
        <f t="shared" si="4"/>
        <v>22</v>
      </c>
      <c r="O13" s="632"/>
      <c r="P13" s="632">
        <v>15</v>
      </c>
      <c r="Q13" s="632">
        <v>7</v>
      </c>
      <c r="R13" s="632">
        <f t="shared" si="1"/>
        <v>22</v>
      </c>
      <c r="S13" s="632"/>
      <c r="T13" s="708">
        <v>0</v>
      </c>
      <c r="U13" s="708">
        <v>0</v>
      </c>
      <c r="V13" s="709">
        <f t="shared" si="3"/>
        <v>0</v>
      </c>
      <c r="W13" s="632"/>
      <c r="X13" s="708">
        <v>0</v>
      </c>
      <c r="Y13" s="708">
        <v>0</v>
      </c>
      <c r="Z13" s="635">
        <f t="shared" si="2"/>
        <v>0</v>
      </c>
      <c r="AA13" s="78"/>
      <c r="AB13" s="78"/>
    </row>
    <row r="14" spans="1:47" ht="11.25" customHeight="1">
      <c r="A14" s="605"/>
      <c r="B14" s="605"/>
      <c r="C14" s="605"/>
      <c r="D14" s="605"/>
      <c r="E14" s="2212"/>
      <c r="F14" s="504" t="s">
        <v>23</v>
      </c>
      <c r="G14" s="36"/>
      <c r="H14" s="626">
        <f>SUM(H15:H17)</f>
        <v>92</v>
      </c>
      <c r="I14" s="626">
        <f>SUM(I15:I17)</f>
        <v>23</v>
      </c>
      <c r="J14" s="626">
        <f t="shared" si="0"/>
        <v>115</v>
      </c>
      <c r="K14" s="626"/>
      <c r="L14" s="626">
        <f>SUM(L15:L17)</f>
        <v>90</v>
      </c>
      <c r="M14" s="626">
        <f>SUM(M15:M17)</f>
        <v>23</v>
      </c>
      <c r="N14" s="626">
        <f t="shared" si="4"/>
        <v>113</v>
      </c>
      <c r="O14" s="626"/>
      <c r="P14" s="626">
        <f>SUM(P15:P17)</f>
        <v>84</v>
      </c>
      <c r="Q14" s="626">
        <f>SUM(Q15:Q17)</f>
        <v>22</v>
      </c>
      <c r="R14" s="626">
        <f t="shared" si="1"/>
        <v>106</v>
      </c>
      <c r="S14" s="626">
        <f>SUM(S15:S15)</f>
        <v>0</v>
      </c>
      <c r="T14" s="706">
        <f>SUM(T15:T17)</f>
        <v>0</v>
      </c>
      <c r="U14" s="706">
        <f>SUM(U15:U17)</f>
        <v>0</v>
      </c>
      <c r="V14" s="707">
        <f t="shared" si="3"/>
        <v>0</v>
      </c>
      <c r="W14" s="626"/>
      <c r="X14" s="626">
        <f>SUM(X15:X17)</f>
        <v>0</v>
      </c>
      <c r="Y14" s="626">
        <f>SUM(Y15:Y17)</f>
        <v>0</v>
      </c>
      <c r="Z14" s="637">
        <f t="shared" si="2"/>
        <v>0</v>
      </c>
      <c r="AA14" s="78"/>
      <c r="AB14" s="78"/>
    </row>
    <row r="15" spans="1:47" ht="11.25" customHeight="1">
      <c r="A15" s="605">
        <v>1</v>
      </c>
      <c r="B15" s="605">
        <v>1</v>
      </c>
      <c r="C15" s="605">
        <v>12</v>
      </c>
      <c r="D15" s="605"/>
      <c r="E15" s="2212"/>
      <c r="F15" s="287"/>
      <c r="G15" s="89" t="s">
        <v>195</v>
      </c>
      <c r="H15" s="632">
        <v>64</v>
      </c>
      <c r="I15" s="632">
        <v>17</v>
      </c>
      <c r="J15" s="632">
        <f t="shared" si="0"/>
        <v>81</v>
      </c>
      <c r="K15" s="632"/>
      <c r="L15" s="632">
        <v>62</v>
      </c>
      <c r="M15" s="632">
        <v>17</v>
      </c>
      <c r="N15" s="632">
        <f t="shared" si="4"/>
        <v>79</v>
      </c>
      <c r="O15" s="632"/>
      <c r="P15" s="632">
        <v>62</v>
      </c>
      <c r="Q15" s="632">
        <v>17</v>
      </c>
      <c r="R15" s="632">
        <f t="shared" si="1"/>
        <v>79</v>
      </c>
      <c r="S15" s="632"/>
      <c r="T15" s="708">
        <v>0</v>
      </c>
      <c r="U15" s="708">
        <v>0</v>
      </c>
      <c r="V15" s="709">
        <f t="shared" si="3"/>
        <v>0</v>
      </c>
      <c r="W15" s="632"/>
      <c r="X15" s="708">
        <v>0</v>
      </c>
      <c r="Y15" s="708">
        <v>0</v>
      </c>
      <c r="Z15" s="635">
        <f t="shared" si="2"/>
        <v>0</v>
      </c>
      <c r="AA15" s="78"/>
      <c r="AB15" s="78"/>
    </row>
    <row r="16" spans="1:47" ht="11.25" customHeight="1">
      <c r="A16" s="605">
        <v>1</v>
      </c>
      <c r="B16" s="605">
        <v>1</v>
      </c>
      <c r="C16" s="605">
        <v>12</v>
      </c>
      <c r="D16" s="605"/>
      <c r="E16" s="2212"/>
      <c r="F16" s="287"/>
      <c r="G16" s="89" t="s">
        <v>198</v>
      </c>
      <c r="H16" s="632">
        <v>22</v>
      </c>
      <c r="I16" s="632">
        <v>5</v>
      </c>
      <c r="J16" s="632">
        <f t="shared" si="0"/>
        <v>27</v>
      </c>
      <c r="K16" s="632"/>
      <c r="L16" s="632">
        <v>22</v>
      </c>
      <c r="M16" s="632">
        <v>5</v>
      </c>
      <c r="N16" s="632">
        <f t="shared" si="4"/>
        <v>27</v>
      </c>
      <c r="O16" s="632"/>
      <c r="P16" s="632">
        <v>22</v>
      </c>
      <c r="Q16" s="632">
        <v>5</v>
      </c>
      <c r="R16" s="632">
        <f t="shared" si="1"/>
        <v>27</v>
      </c>
      <c r="S16" s="632"/>
      <c r="T16" s="708">
        <v>0</v>
      </c>
      <c r="U16" s="708">
        <v>0</v>
      </c>
      <c r="V16" s="709">
        <f t="shared" si="3"/>
        <v>0</v>
      </c>
      <c r="W16" s="632"/>
      <c r="X16" s="708">
        <v>0</v>
      </c>
      <c r="Y16" s="708">
        <v>0</v>
      </c>
      <c r="Z16" s="635">
        <f t="shared" si="2"/>
        <v>0</v>
      </c>
      <c r="AA16" s="78"/>
      <c r="AB16" s="78"/>
    </row>
    <row r="17" spans="1:35" ht="11.25" customHeight="1">
      <c r="A17" s="605">
        <v>1</v>
      </c>
      <c r="B17" s="605">
        <v>1</v>
      </c>
      <c r="C17" s="605">
        <v>12</v>
      </c>
      <c r="D17" s="605"/>
      <c r="E17" s="2212"/>
      <c r="F17" s="287"/>
      <c r="G17" s="89" t="s">
        <v>270</v>
      </c>
      <c r="H17" s="632">
        <v>6</v>
      </c>
      <c r="I17" s="632">
        <v>1</v>
      </c>
      <c r="J17" s="632">
        <f t="shared" si="0"/>
        <v>7</v>
      </c>
      <c r="K17" s="632"/>
      <c r="L17" s="632">
        <v>6</v>
      </c>
      <c r="M17" s="632">
        <v>1</v>
      </c>
      <c r="N17" s="632">
        <f t="shared" si="4"/>
        <v>7</v>
      </c>
      <c r="O17" s="632"/>
      <c r="P17" s="632">
        <v>0</v>
      </c>
      <c r="Q17" s="632">
        <v>0</v>
      </c>
      <c r="R17" s="632">
        <f t="shared" si="1"/>
        <v>0</v>
      </c>
      <c r="S17" s="632"/>
      <c r="T17" s="708">
        <v>0</v>
      </c>
      <c r="U17" s="708">
        <v>0</v>
      </c>
      <c r="V17" s="709">
        <f t="shared" si="3"/>
        <v>0</v>
      </c>
      <c r="W17" s="632"/>
      <c r="X17" s="708">
        <v>0</v>
      </c>
      <c r="Y17" s="708">
        <v>0</v>
      </c>
      <c r="Z17" s="635">
        <f t="shared" si="2"/>
        <v>0</v>
      </c>
      <c r="AA17" s="78"/>
      <c r="AB17" s="78"/>
    </row>
    <row r="18" spans="1:35" ht="11.25" customHeight="1">
      <c r="A18" s="605"/>
      <c r="B18" s="605"/>
      <c r="C18" s="605"/>
      <c r="D18" s="605"/>
      <c r="E18" s="2212"/>
      <c r="F18" s="507" t="s">
        <v>24</v>
      </c>
      <c r="G18" s="36"/>
      <c r="H18" s="626">
        <f>SUM(H19:H26)</f>
        <v>149</v>
      </c>
      <c r="I18" s="626">
        <f>SUM(I19:I26)</f>
        <v>49</v>
      </c>
      <c r="J18" s="626">
        <f t="shared" si="0"/>
        <v>198</v>
      </c>
      <c r="K18" s="626"/>
      <c r="L18" s="626">
        <f>SUM(L19:L26)</f>
        <v>146</v>
      </c>
      <c r="M18" s="626">
        <f>SUM(M19:M26)</f>
        <v>48</v>
      </c>
      <c r="N18" s="626">
        <f t="shared" si="4"/>
        <v>194</v>
      </c>
      <c r="O18" s="626"/>
      <c r="P18" s="626">
        <f>SUM(P19:P26)</f>
        <v>86</v>
      </c>
      <c r="Q18" s="626">
        <f>SUM(Q19:Q26)</f>
        <v>41</v>
      </c>
      <c r="R18" s="626">
        <f t="shared" si="1"/>
        <v>127</v>
      </c>
      <c r="S18" s="626">
        <f>SUM(S19:S26)</f>
        <v>0</v>
      </c>
      <c r="T18" s="706">
        <f>SUM(T19:T26)</f>
        <v>0</v>
      </c>
      <c r="U18" s="706">
        <f>SUM(U19:U26)</f>
        <v>0</v>
      </c>
      <c r="V18" s="707">
        <f t="shared" si="3"/>
        <v>0</v>
      </c>
      <c r="W18" s="626"/>
      <c r="X18" s="626">
        <f>SUM(X19:X26)</f>
        <v>0</v>
      </c>
      <c r="Y18" s="626">
        <f>SUM(Y19:Y26)</f>
        <v>0</v>
      </c>
      <c r="Z18" s="637">
        <f t="shared" si="2"/>
        <v>0</v>
      </c>
      <c r="AA18" s="78"/>
      <c r="AB18" s="78"/>
    </row>
    <row r="19" spans="1:35" ht="11.25" customHeight="1">
      <c r="A19" s="605">
        <v>1</v>
      </c>
      <c r="B19" s="605">
        <v>1</v>
      </c>
      <c r="C19" s="605">
        <v>2</v>
      </c>
      <c r="D19" s="605"/>
      <c r="E19" s="2212"/>
      <c r="F19" s="287"/>
      <c r="G19" s="89" t="s">
        <v>277</v>
      </c>
      <c r="H19" s="632">
        <v>24</v>
      </c>
      <c r="I19" s="632">
        <v>4</v>
      </c>
      <c r="J19" s="632">
        <f t="shared" si="0"/>
        <v>28</v>
      </c>
      <c r="K19" s="632"/>
      <c r="L19" s="632">
        <v>24</v>
      </c>
      <c r="M19" s="632">
        <v>4</v>
      </c>
      <c r="N19" s="632">
        <f t="shared" si="4"/>
        <v>28</v>
      </c>
      <c r="O19" s="632"/>
      <c r="P19" s="632">
        <v>24</v>
      </c>
      <c r="Q19" s="632">
        <v>4</v>
      </c>
      <c r="R19" s="632">
        <f t="shared" si="1"/>
        <v>28</v>
      </c>
      <c r="S19" s="632"/>
      <c r="T19" s="708">
        <v>0</v>
      </c>
      <c r="U19" s="708">
        <v>0</v>
      </c>
      <c r="V19" s="709">
        <f t="shared" si="3"/>
        <v>0</v>
      </c>
      <c r="W19" s="632"/>
      <c r="X19" s="708">
        <v>0</v>
      </c>
      <c r="Y19" s="708">
        <v>0</v>
      </c>
      <c r="Z19" s="635">
        <f t="shared" si="2"/>
        <v>0</v>
      </c>
      <c r="AA19" s="78"/>
      <c r="AB19" s="78"/>
    </row>
    <row r="20" spans="1:35" ht="11.25" customHeight="1">
      <c r="A20" s="605">
        <v>1</v>
      </c>
      <c r="B20" s="605">
        <v>1</v>
      </c>
      <c r="C20" s="605">
        <v>2</v>
      </c>
      <c r="D20" s="605"/>
      <c r="E20" s="2212"/>
      <c r="F20" s="287"/>
      <c r="G20" s="89" t="s">
        <v>200</v>
      </c>
      <c r="H20" s="632">
        <v>0</v>
      </c>
      <c r="I20" s="632">
        <v>0</v>
      </c>
      <c r="J20" s="632">
        <f>SUM(H20:I20)</f>
        <v>0</v>
      </c>
      <c r="K20" s="632"/>
      <c r="L20" s="632">
        <v>0</v>
      </c>
      <c r="M20" s="632">
        <v>0</v>
      </c>
      <c r="N20" s="632">
        <f>SUM(L20:M20)</f>
        <v>0</v>
      </c>
      <c r="O20" s="632"/>
      <c r="P20" s="632">
        <v>0</v>
      </c>
      <c r="Q20" s="632">
        <v>0</v>
      </c>
      <c r="R20" s="632">
        <f>SUM(P20:Q20)</f>
        <v>0</v>
      </c>
      <c r="S20" s="632"/>
      <c r="T20" s="708">
        <v>0</v>
      </c>
      <c r="U20" s="708">
        <v>0</v>
      </c>
      <c r="V20" s="709">
        <f>SUM(S20:U20)</f>
        <v>0</v>
      </c>
      <c r="W20" s="632"/>
      <c r="X20" s="708">
        <v>0</v>
      </c>
      <c r="Y20" s="708">
        <v>0</v>
      </c>
      <c r="Z20" s="635">
        <f>SUM(X20:Y20)</f>
        <v>0</v>
      </c>
      <c r="AA20" s="78"/>
      <c r="AB20" s="78"/>
    </row>
    <row r="21" spans="1:35" ht="11.25" customHeight="1">
      <c r="A21" s="605">
        <v>1</v>
      </c>
      <c r="B21" s="605">
        <v>1</v>
      </c>
      <c r="C21" s="605">
        <v>2</v>
      </c>
      <c r="D21" s="605"/>
      <c r="E21" s="2212"/>
      <c r="F21" s="289"/>
      <c r="G21" s="89" t="s">
        <v>201</v>
      </c>
      <c r="H21" s="632">
        <v>3</v>
      </c>
      <c r="I21" s="632">
        <v>0</v>
      </c>
      <c r="J21" s="632">
        <f>SUM(H21:I21)</f>
        <v>3</v>
      </c>
      <c r="K21" s="632"/>
      <c r="L21" s="632">
        <v>3</v>
      </c>
      <c r="M21" s="632">
        <v>0</v>
      </c>
      <c r="N21" s="632">
        <f>SUM(L21:M21)</f>
        <v>3</v>
      </c>
      <c r="O21" s="632"/>
      <c r="P21" s="632">
        <v>0</v>
      </c>
      <c r="Q21" s="632">
        <v>0</v>
      </c>
      <c r="R21" s="632">
        <f>SUM(P21:Q21)</f>
        <v>0</v>
      </c>
      <c r="S21" s="632"/>
      <c r="T21" s="708">
        <v>0</v>
      </c>
      <c r="U21" s="708">
        <v>0</v>
      </c>
      <c r="V21" s="709">
        <f>SUM(S21:U21)</f>
        <v>0</v>
      </c>
      <c r="W21" s="632"/>
      <c r="X21" s="708">
        <v>0</v>
      </c>
      <c r="Y21" s="708">
        <v>0</v>
      </c>
      <c r="Z21" s="635">
        <f>SUM(X21:Y21)</f>
        <v>0</v>
      </c>
      <c r="AA21" s="78"/>
      <c r="AB21" s="78"/>
    </row>
    <row r="22" spans="1:35" ht="11.25" customHeight="1">
      <c r="A22" s="605">
        <v>1</v>
      </c>
      <c r="B22" s="605">
        <v>1</v>
      </c>
      <c r="C22" s="605">
        <v>2</v>
      </c>
      <c r="D22" s="605"/>
      <c r="E22" s="2212"/>
      <c r="F22" s="287"/>
      <c r="G22" s="89" t="s">
        <v>202</v>
      </c>
      <c r="H22" s="632">
        <v>1</v>
      </c>
      <c r="I22" s="632">
        <v>5</v>
      </c>
      <c r="J22" s="632">
        <f>SUM(H22:I22)</f>
        <v>6</v>
      </c>
      <c r="K22" s="632"/>
      <c r="L22" s="632">
        <v>1</v>
      </c>
      <c r="M22" s="632">
        <v>5</v>
      </c>
      <c r="N22" s="632">
        <f>SUM(L22:M22)</f>
        <v>6</v>
      </c>
      <c r="O22" s="632"/>
      <c r="P22" s="632">
        <v>1</v>
      </c>
      <c r="Q22" s="632">
        <v>5</v>
      </c>
      <c r="R22" s="632">
        <f>SUM(P22:Q22)</f>
        <v>6</v>
      </c>
      <c r="S22" s="632"/>
      <c r="T22" s="708">
        <v>0</v>
      </c>
      <c r="U22" s="708">
        <v>0</v>
      </c>
      <c r="V22" s="709">
        <f>SUM(S22:U22)</f>
        <v>0</v>
      </c>
      <c r="W22" s="632"/>
      <c r="X22" s="708">
        <v>0</v>
      </c>
      <c r="Y22" s="708">
        <v>0</v>
      </c>
      <c r="Z22" s="635">
        <f>SUM(X22:Y22)</f>
        <v>0</v>
      </c>
      <c r="AA22" s="78"/>
      <c r="AB22" s="78"/>
    </row>
    <row r="23" spans="1:35" ht="11.25" customHeight="1">
      <c r="A23" s="605">
        <v>1</v>
      </c>
      <c r="B23" s="605">
        <v>1</v>
      </c>
      <c r="C23" s="605">
        <v>2</v>
      </c>
      <c r="D23" s="605"/>
      <c r="E23" s="2212"/>
      <c r="F23" s="289"/>
      <c r="G23" s="89" t="s">
        <v>203</v>
      </c>
      <c r="H23" s="632">
        <v>0</v>
      </c>
      <c r="I23" s="632">
        <v>0</v>
      </c>
      <c r="J23" s="632">
        <f>SUM(H23:I23)</f>
        <v>0</v>
      </c>
      <c r="K23" s="632"/>
      <c r="L23" s="632">
        <v>0</v>
      </c>
      <c r="M23" s="632">
        <v>0</v>
      </c>
      <c r="N23" s="632">
        <f>SUM(L23:M23)</f>
        <v>0</v>
      </c>
      <c r="O23" s="632"/>
      <c r="P23" s="632">
        <v>0</v>
      </c>
      <c r="Q23" s="632">
        <v>0</v>
      </c>
      <c r="R23" s="632">
        <f>SUM(P23:Q23)</f>
        <v>0</v>
      </c>
      <c r="S23" s="632"/>
      <c r="T23" s="708">
        <v>0</v>
      </c>
      <c r="U23" s="708">
        <v>0</v>
      </c>
      <c r="V23" s="709">
        <f>SUM(S23:U23)</f>
        <v>0</v>
      </c>
      <c r="W23" s="632"/>
      <c r="X23" s="708">
        <v>0</v>
      </c>
      <c r="Y23" s="708">
        <v>0</v>
      </c>
      <c r="Z23" s="635">
        <f>SUM(X23:Y23)</f>
        <v>0</v>
      </c>
      <c r="AA23" s="78"/>
      <c r="AB23" s="78"/>
    </row>
    <row r="24" spans="1:35" ht="11.25" customHeight="1">
      <c r="A24" s="605">
        <v>1</v>
      </c>
      <c r="B24" s="605">
        <v>1</v>
      </c>
      <c r="C24" s="605">
        <v>2</v>
      </c>
      <c r="D24" s="605"/>
      <c r="E24" s="2212"/>
      <c r="F24" s="289"/>
      <c r="G24" s="89" t="s">
        <v>197</v>
      </c>
      <c r="H24" s="632">
        <v>10</v>
      </c>
      <c r="I24" s="632">
        <v>6</v>
      </c>
      <c r="J24" s="632">
        <f>SUM(H24:I24)</f>
        <v>16</v>
      </c>
      <c r="K24" s="632"/>
      <c r="L24" s="632">
        <v>10</v>
      </c>
      <c r="M24" s="632">
        <v>6</v>
      </c>
      <c r="N24" s="632">
        <f>SUM(L24:M24)</f>
        <v>16</v>
      </c>
      <c r="O24" s="632"/>
      <c r="P24" s="632">
        <v>10</v>
      </c>
      <c r="Q24" s="632">
        <v>6</v>
      </c>
      <c r="R24" s="632">
        <f>SUM(P24:Q24)</f>
        <v>16</v>
      </c>
      <c r="S24" s="632"/>
      <c r="T24" s="708">
        <v>0</v>
      </c>
      <c r="U24" s="708">
        <v>0</v>
      </c>
      <c r="V24" s="709">
        <f>SUM(S24:U24)</f>
        <v>0</v>
      </c>
      <c r="W24" s="632"/>
      <c r="X24" s="708">
        <v>0</v>
      </c>
      <c r="Y24" s="708">
        <v>0</v>
      </c>
      <c r="Z24" s="635">
        <f>SUM(X24:Y24)</f>
        <v>0</v>
      </c>
      <c r="AA24" s="78"/>
      <c r="AB24" s="78"/>
    </row>
    <row r="25" spans="1:35" ht="11.25" customHeight="1">
      <c r="A25" s="605">
        <v>1</v>
      </c>
      <c r="B25" s="605">
        <v>1</v>
      </c>
      <c r="C25" s="605">
        <v>2</v>
      </c>
      <c r="D25" s="605"/>
      <c r="E25" s="2212"/>
      <c r="F25" s="289"/>
      <c r="G25" s="89" t="s">
        <v>204</v>
      </c>
      <c r="H25" s="632">
        <v>100</v>
      </c>
      <c r="I25" s="632">
        <v>27</v>
      </c>
      <c r="J25" s="632">
        <f t="shared" si="0"/>
        <v>127</v>
      </c>
      <c r="K25" s="632"/>
      <c r="L25" s="632">
        <v>98</v>
      </c>
      <c r="M25" s="632">
        <v>26</v>
      </c>
      <c r="N25" s="632">
        <f t="shared" si="4"/>
        <v>124</v>
      </c>
      <c r="O25" s="632"/>
      <c r="P25" s="632">
        <v>41</v>
      </c>
      <c r="Q25" s="632">
        <v>19</v>
      </c>
      <c r="R25" s="632">
        <f t="shared" si="1"/>
        <v>60</v>
      </c>
      <c r="S25" s="632"/>
      <c r="T25" s="708">
        <v>0</v>
      </c>
      <c r="U25" s="708">
        <v>0</v>
      </c>
      <c r="V25" s="709">
        <f t="shared" si="3"/>
        <v>0</v>
      </c>
      <c r="W25" s="632"/>
      <c r="X25" s="708">
        <v>0</v>
      </c>
      <c r="Y25" s="708">
        <v>0</v>
      </c>
      <c r="Z25" s="635">
        <f t="shared" si="2"/>
        <v>0</v>
      </c>
      <c r="AA25" s="78"/>
      <c r="AB25" s="78"/>
    </row>
    <row r="26" spans="1:35" ht="11.25" customHeight="1">
      <c r="A26" s="605">
        <v>1</v>
      </c>
      <c r="B26" s="605">
        <v>1</v>
      </c>
      <c r="C26" s="605">
        <v>2</v>
      </c>
      <c r="D26" s="605"/>
      <c r="E26" s="2212"/>
      <c r="F26" s="289"/>
      <c r="G26" s="89" t="s">
        <v>205</v>
      </c>
      <c r="H26" s="632">
        <v>11</v>
      </c>
      <c r="I26" s="632">
        <v>7</v>
      </c>
      <c r="J26" s="632">
        <f t="shared" si="0"/>
        <v>18</v>
      </c>
      <c r="K26" s="632"/>
      <c r="L26" s="632">
        <v>10</v>
      </c>
      <c r="M26" s="632">
        <v>7</v>
      </c>
      <c r="N26" s="632">
        <f t="shared" si="4"/>
        <v>17</v>
      </c>
      <c r="O26" s="632"/>
      <c r="P26" s="632">
        <v>10</v>
      </c>
      <c r="Q26" s="632">
        <v>7</v>
      </c>
      <c r="R26" s="632">
        <f t="shared" si="1"/>
        <v>17</v>
      </c>
      <c r="S26" s="632"/>
      <c r="T26" s="708">
        <v>0</v>
      </c>
      <c r="U26" s="708">
        <v>0</v>
      </c>
      <c r="V26" s="709">
        <f t="shared" si="3"/>
        <v>0</v>
      </c>
      <c r="W26" s="632"/>
      <c r="X26" s="708">
        <v>0</v>
      </c>
      <c r="Y26" s="708">
        <v>0</v>
      </c>
      <c r="Z26" s="635">
        <f t="shared" si="2"/>
        <v>0</v>
      </c>
      <c r="AA26" s="78"/>
      <c r="AB26" s="78"/>
    </row>
    <row r="27" spans="1:35" ht="11.25" customHeight="1">
      <c r="A27" s="605"/>
      <c r="B27" s="605"/>
      <c r="C27" s="605"/>
      <c r="D27" s="605"/>
      <c r="E27" s="2212"/>
      <c r="F27" s="507" t="s">
        <v>25</v>
      </c>
      <c r="G27" s="89"/>
      <c r="H27" s="626">
        <f>SUM(H28:H30)</f>
        <v>51</v>
      </c>
      <c r="I27" s="626">
        <f>SUM(I28:I30)</f>
        <v>14</v>
      </c>
      <c r="J27" s="626">
        <f t="shared" si="0"/>
        <v>65</v>
      </c>
      <c r="K27" s="632"/>
      <c r="L27" s="626">
        <f>SUM(L28:L30)</f>
        <v>45</v>
      </c>
      <c r="M27" s="626">
        <f>SUM(M28:M30)</f>
        <v>14</v>
      </c>
      <c r="N27" s="626">
        <f t="shared" si="4"/>
        <v>59</v>
      </c>
      <c r="O27" s="632"/>
      <c r="P27" s="626">
        <f>SUM(P28:P30)</f>
        <v>35</v>
      </c>
      <c r="Q27" s="626">
        <f>SUM(Q28:Q30)</f>
        <v>12</v>
      </c>
      <c r="R27" s="626">
        <f t="shared" si="1"/>
        <v>47</v>
      </c>
      <c r="S27" s="626">
        <f>SUM(S28:S30)</f>
        <v>0</v>
      </c>
      <c r="T27" s="706">
        <f>SUM(T28:T30)</f>
        <v>0</v>
      </c>
      <c r="U27" s="706">
        <f>SUM(U28:U30)</f>
        <v>0</v>
      </c>
      <c r="V27" s="707">
        <f t="shared" si="3"/>
        <v>0</v>
      </c>
      <c r="W27" s="626"/>
      <c r="X27" s="626">
        <f>SUM(X28:X30)</f>
        <v>0</v>
      </c>
      <c r="Y27" s="626">
        <f>SUM(Y28:Y30)</f>
        <v>0</v>
      </c>
      <c r="Z27" s="637">
        <f t="shared" si="2"/>
        <v>0</v>
      </c>
      <c r="AA27" s="78"/>
      <c r="AB27" s="78"/>
    </row>
    <row r="28" spans="1:35" ht="11.25" customHeight="1">
      <c r="A28" s="605">
        <v>1</v>
      </c>
      <c r="B28" s="605">
        <v>1</v>
      </c>
      <c r="C28" s="605">
        <v>4</v>
      </c>
      <c r="D28" s="605"/>
      <c r="E28" s="2212"/>
      <c r="F28" s="289"/>
      <c r="G28" s="89" t="s">
        <v>277</v>
      </c>
      <c r="H28" s="632">
        <v>14</v>
      </c>
      <c r="I28" s="632">
        <v>4</v>
      </c>
      <c r="J28" s="632">
        <f t="shared" si="0"/>
        <v>18</v>
      </c>
      <c r="K28" s="632"/>
      <c r="L28" s="632">
        <v>13</v>
      </c>
      <c r="M28" s="632">
        <v>4</v>
      </c>
      <c r="N28" s="632">
        <f t="shared" si="4"/>
        <v>17</v>
      </c>
      <c r="O28" s="632"/>
      <c r="P28" s="632">
        <v>13</v>
      </c>
      <c r="Q28" s="632">
        <v>4</v>
      </c>
      <c r="R28" s="632">
        <f t="shared" si="1"/>
        <v>17</v>
      </c>
      <c r="S28" s="632"/>
      <c r="T28" s="708">
        <v>0</v>
      </c>
      <c r="U28" s="708">
        <v>0</v>
      </c>
      <c r="V28" s="709">
        <f t="shared" si="3"/>
        <v>0</v>
      </c>
      <c r="W28" s="632"/>
      <c r="X28" s="708">
        <v>0</v>
      </c>
      <c r="Y28" s="708">
        <v>0</v>
      </c>
      <c r="Z28" s="635">
        <f t="shared" si="2"/>
        <v>0</v>
      </c>
      <c r="AA28" s="78"/>
      <c r="AB28" s="78"/>
    </row>
    <row r="29" spans="1:35" ht="11.25" customHeight="1">
      <c r="A29" s="605">
        <v>1</v>
      </c>
      <c r="B29" s="605">
        <v>1</v>
      </c>
      <c r="C29" s="605">
        <v>4</v>
      </c>
      <c r="D29" s="605"/>
      <c r="E29" s="2212"/>
      <c r="F29" s="289"/>
      <c r="G29" s="89" t="s">
        <v>200</v>
      </c>
      <c r="H29" s="632">
        <v>0</v>
      </c>
      <c r="I29" s="632">
        <v>0</v>
      </c>
      <c r="J29" s="632">
        <f>SUM(H29:I29)</f>
        <v>0</v>
      </c>
      <c r="K29" s="632"/>
      <c r="L29" s="632">
        <v>0</v>
      </c>
      <c r="M29" s="632">
        <v>0</v>
      </c>
      <c r="N29" s="632">
        <f>SUM(L29:M29)</f>
        <v>0</v>
      </c>
      <c r="O29" s="632"/>
      <c r="P29" s="632">
        <v>0</v>
      </c>
      <c r="Q29" s="632">
        <v>0</v>
      </c>
      <c r="R29" s="632">
        <f>SUM(P29:Q29)</f>
        <v>0</v>
      </c>
      <c r="S29" s="632"/>
      <c r="T29" s="708">
        <v>0</v>
      </c>
      <c r="U29" s="708">
        <v>0</v>
      </c>
      <c r="V29" s="709">
        <f>SUM(S29:U29)</f>
        <v>0</v>
      </c>
      <c r="W29" s="632"/>
      <c r="X29" s="708">
        <v>0</v>
      </c>
      <c r="Y29" s="708">
        <v>0</v>
      </c>
      <c r="Z29" s="635">
        <f>SUM(X29:Y29)</f>
        <v>0</v>
      </c>
      <c r="AA29" s="78"/>
      <c r="AB29" s="78"/>
    </row>
    <row r="30" spans="1:35" ht="11.25" customHeight="1">
      <c r="A30" s="605">
        <v>1</v>
      </c>
      <c r="B30" s="605">
        <v>1</v>
      </c>
      <c r="C30" s="605">
        <v>4</v>
      </c>
      <c r="D30" s="605"/>
      <c r="E30" s="2212"/>
      <c r="F30" s="289"/>
      <c r="G30" s="89" t="s">
        <v>193</v>
      </c>
      <c r="H30" s="632">
        <v>37</v>
      </c>
      <c r="I30" s="632">
        <v>10</v>
      </c>
      <c r="J30" s="632">
        <f>SUM(H30:I30)</f>
        <v>47</v>
      </c>
      <c r="K30" s="632"/>
      <c r="L30" s="632">
        <v>32</v>
      </c>
      <c r="M30" s="632">
        <v>10</v>
      </c>
      <c r="N30" s="632">
        <f>SUM(L30:M30)</f>
        <v>42</v>
      </c>
      <c r="O30" s="632"/>
      <c r="P30" s="632">
        <v>22</v>
      </c>
      <c r="Q30" s="632">
        <v>8</v>
      </c>
      <c r="R30" s="632">
        <f>SUM(P30:Q30)</f>
        <v>30</v>
      </c>
      <c r="S30" s="632"/>
      <c r="T30" s="708">
        <v>0</v>
      </c>
      <c r="U30" s="708">
        <v>0</v>
      </c>
      <c r="V30" s="709">
        <f>SUM(S30:U30)</f>
        <v>0</v>
      </c>
      <c r="W30" s="632"/>
      <c r="X30" s="708">
        <v>0</v>
      </c>
      <c r="Y30" s="708">
        <v>0</v>
      </c>
      <c r="Z30" s="635">
        <f>SUM(X30:Y30)</f>
        <v>0</v>
      </c>
      <c r="AA30" s="78"/>
      <c r="AB30" s="78"/>
      <c r="AD30" s="2301"/>
      <c r="AE30" s="2301"/>
      <c r="AF30" s="2301"/>
      <c r="AG30" s="2301"/>
      <c r="AH30" s="2301"/>
      <c r="AI30" s="2301"/>
    </row>
    <row r="31" spans="1:35" ht="11.25" customHeight="1">
      <c r="A31" s="605"/>
      <c r="B31" s="605"/>
      <c r="C31" s="605"/>
      <c r="D31" s="605"/>
      <c r="E31" s="2212"/>
      <c r="F31" s="509" t="s">
        <v>26</v>
      </c>
      <c r="G31" s="89"/>
      <c r="H31" s="626">
        <f>H32</f>
        <v>16</v>
      </c>
      <c r="I31" s="626">
        <f>I32</f>
        <v>24</v>
      </c>
      <c r="J31" s="626">
        <f t="shared" si="0"/>
        <v>40</v>
      </c>
      <c r="K31" s="632"/>
      <c r="L31" s="626">
        <f>SUM(L32)</f>
        <v>16</v>
      </c>
      <c r="M31" s="626">
        <f>SUM(M32)</f>
        <v>22</v>
      </c>
      <c r="N31" s="626">
        <f t="shared" si="4"/>
        <v>38</v>
      </c>
      <c r="O31" s="632"/>
      <c r="P31" s="626">
        <f>SUM(P32)</f>
        <v>16</v>
      </c>
      <c r="Q31" s="626">
        <f>SUM(Q32)</f>
        <v>22</v>
      </c>
      <c r="R31" s="626">
        <f t="shared" si="1"/>
        <v>38</v>
      </c>
      <c r="S31" s="626">
        <f>SUM(S32)</f>
        <v>0</v>
      </c>
      <c r="T31" s="706">
        <f>SUM(T32)</f>
        <v>0</v>
      </c>
      <c r="U31" s="706">
        <f>SUM(U32)</f>
        <v>0</v>
      </c>
      <c r="V31" s="707">
        <f t="shared" si="3"/>
        <v>0</v>
      </c>
      <c r="W31" s="626"/>
      <c r="X31" s="626">
        <f>X32</f>
        <v>0</v>
      </c>
      <c r="Y31" s="626">
        <f>Y32</f>
        <v>0</v>
      </c>
      <c r="Z31" s="637">
        <f t="shared" si="2"/>
        <v>0</v>
      </c>
      <c r="AA31" s="78"/>
      <c r="AB31" s="78"/>
      <c r="AD31" s="2301"/>
      <c r="AE31" s="2301"/>
      <c r="AF31" s="2301"/>
      <c r="AG31" s="2301"/>
      <c r="AH31" s="2301"/>
      <c r="AI31" s="2301"/>
    </row>
    <row r="32" spans="1:35" ht="11.25" customHeight="1">
      <c r="A32" s="605">
        <v>1</v>
      </c>
      <c r="B32" s="605">
        <v>1</v>
      </c>
      <c r="C32" s="605">
        <v>1</v>
      </c>
      <c r="D32" s="605"/>
      <c r="E32" s="2212"/>
      <c r="F32" s="287"/>
      <c r="G32" s="89" t="s">
        <v>206</v>
      </c>
      <c r="H32" s="632">
        <v>16</v>
      </c>
      <c r="I32" s="632">
        <v>24</v>
      </c>
      <c r="J32" s="632">
        <f t="shared" si="0"/>
        <v>40</v>
      </c>
      <c r="K32" s="632"/>
      <c r="L32" s="632">
        <v>16</v>
      </c>
      <c r="M32" s="632">
        <v>22</v>
      </c>
      <c r="N32" s="632">
        <f t="shared" si="4"/>
        <v>38</v>
      </c>
      <c r="O32" s="632"/>
      <c r="P32" s="641">
        <v>16</v>
      </c>
      <c r="Q32" s="632">
        <v>22</v>
      </c>
      <c r="R32" s="632">
        <f t="shared" si="1"/>
        <v>38</v>
      </c>
      <c r="S32" s="632"/>
      <c r="T32" s="708">
        <v>0</v>
      </c>
      <c r="U32" s="708">
        <v>0</v>
      </c>
      <c r="V32" s="709">
        <f t="shared" si="3"/>
        <v>0</v>
      </c>
      <c r="W32" s="632"/>
      <c r="X32" s="632">
        <v>0</v>
      </c>
      <c r="Y32" s="632">
        <v>0</v>
      </c>
      <c r="Z32" s="635">
        <f t="shared" si="2"/>
        <v>0</v>
      </c>
      <c r="AA32" s="78"/>
      <c r="AB32" s="78"/>
      <c r="AD32" s="2301"/>
      <c r="AE32" s="2301"/>
      <c r="AF32" s="2301"/>
      <c r="AG32" s="2301"/>
      <c r="AH32" s="2301"/>
      <c r="AI32" s="2301"/>
    </row>
    <row r="33" spans="1:35" ht="11.25" customHeight="1">
      <c r="A33" s="605"/>
      <c r="B33" s="605"/>
      <c r="C33" s="605"/>
      <c r="D33" s="605"/>
      <c r="E33" s="17"/>
      <c r="F33" s="509" t="s">
        <v>27</v>
      </c>
      <c r="G33" s="89"/>
      <c r="H33" s="626">
        <f>SUM(H34)</f>
        <v>15</v>
      </c>
      <c r="I33" s="626">
        <f>SUM(I34)</f>
        <v>12</v>
      </c>
      <c r="J33" s="626">
        <f t="shared" si="0"/>
        <v>27</v>
      </c>
      <c r="K33" s="626"/>
      <c r="L33" s="626">
        <f>SUM(L34)</f>
        <v>14</v>
      </c>
      <c r="M33" s="626">
        <f>SUM(M34)</f>
        <v>12</v>
      </c>
      <c r="N33" s="626">
        <f>SUM(L33:M33)</f>
        <v>26</v>
      </c>
      <c r="O33" s="626"/>
      <c r="P33" s="626">
        <f>SUM(P34)</f>
        <v>14</v>
      </c>
      <c r="Q33" s="626">
        <f>SUM(Q34)</f>
        <v>12</v>
      </c>
      <c r="R33" s="626">
        <f>SUM(P33:Q33)</f>
        <v>26</v>
      </c>
      <c r="S33" s="626"/>
      <c r="T33" s="706">
        <f>SUM(T34)</f>
        <v>14</v>
      </c>
      <c r="U33" s="706">
        <f>SUM(U34)</f>
        <v>12</v>
      </c>
      <c r="V33" s="707">
        <f>SUM(T33:U33)</f>
        <v>26</v>
      </c>
      <c r="W33" s="626"/>
      <c r="X33" s="626">
        <f>SUM(X34)</f>
        <v>0</v>
      </c>
      <c r="Y33" s="626">
        <f>SUM(Y34)</f>
        <v>0</v>
      </c>
      <c r="Z33" s="637">
        <f t="shared" si="2"/>
        <v>0</v>
      </c>
      <c r="AA33" s="78"/>
      <c r="AB33" s="78"/>
      <c r="AD33" s="2301"/>
      <c r="AE33" s="2301"/>
      <c r="AF33" s="2301"/>
      <c r="AG33" s="2301"/>
      <c r="AH33" s="2301"/>
      <c r="AI33" s="2301"/>
    </row>
    <row r="34" spans="1:35" ht="11.25" customHeight="1">
      <c r="A34" s="605">
        <v>1</v>
      </c>
      <c r="B34" s="605">
        <v>1</v>
      </c>
      <c r="C34" s="605">
        <v>14</v>
      </c>
      <c r="D34" s="605"/>
      <c r="E34" s="17"/>
      <c r="F34" s="287"/>
      <c r="G34" s="89" t="s">
        <v>207</v>
      </c>
      <c r="H34" s="632">
        <v>15</v>
      </c>
      <c r="I34" s="632">
        <v>12</v>
      </c>
      <c r="J34" s="632">
        <f t="shared" si="0"/>
        <v>27</v>
      </c>
      <c r="K34" s="632"/>
      <c r="L34" s="632">
        <v>14</v>
      </c>
      <c r="M34" s="632">
        <v>12</v>
      </c>
      <c r="N34" s="632">
        <f>SUM(L34:M34)</f>
        <v>26</v>
      </c>
      <c r="O34" s="632"/>
      <c r="P34" s="641">
        <v>14</v>
      </c>
      <c r="Q34" s="632">
        <v>12</v>
      </c>
      <c r="R34" s="632">
        <f>SUM(P34:Q34)</f>
        <v>26</v>
      </c>
      <c r="S34" s="632"/>
      <c r="T34" s="708">
        <v>14</v>
      </c>
      <c r="U34" s="708">
        <v>12</v>
      </c>
      <c r="V34" s="709">
        <f>SUM(T34:U34)</f>
        <v>26</v>
      </c>
      <c r="W34" s="632"/>
      <c r="X34" s="632">
        <v>0</v>
      </c>
      <c r="Y34" s="632">
        <v>0</v>
      </c>
      <c r="Z34" s="635">
        <f t="shared" si="2"/>
        <v>0</v>
      </c>
      <c r="AA34" s="78"/>
      <c r="AB34" s="78"/>
      <c r="AD34" s="2301"/>
      <c r="AE34" s="2301"/>
      <c r="AF34" s="2301"/>
      <c r="AG34" s="2301"/>
      <c r="AH34" s="2301"/>
      <c r="AI34" s="2301"/>
    </row>
    <row r="35" spans="1:35">
      <c r="A35" s="605"/>
      <c r="B35" s="605"/>
      <c r="C35" s="605"/>
      <c r="D35" s="605"/>
      <c r="E35" s="2211">
        <v>1402</v>
      </c>
      <c r="F35" s="29" t="s">
        <v>29</v>
      </c>
      <c r="G35" s="30"/>
      <c r="H35" s="673">
        <f>H36+H42+H46+H51+H54+H58+H61+H65</f>
        <v>1399</v>
      </c>
      <c r="I35" s="673">
        <f>I36+I42+I46+I51+I54+I58+I61+I65</f>
        <v>1275</v>
      </c>
      <c r="J35" s="673">
        <f t="shared" si="0"/>
        <v>2674</v>
      </c>
      <c r="K35" s="673"/>
      <c r="L35" s="673">
        <f>SUM(L36+L42+L46+L51+L54+L58+L61+L65)</f>
        <v>1372</v>
      </c>
      <c r="M35" s="673">
        <f>SUM(M36+M42+M46+M51+M54+M58+M61+M65)</f>
        <v>1241</v>
      </c>
      <c r="N35" s="673">
        <f>SUM(L35:M35)</f>
        <v>2613</v>
      </c>
      <c r="O35" s="673"/>
      <c r="P35" s="673">
        <f>SUM(P36+P42+P46+P51+P54+P58+P61+P65)</f>
        <v>1124</v>
      </c>
      <c r="Q35" s="673">
        <f>SUM(Q36+Q42+Q46+Q51+Q54+Q58+Q61+Q65)</f>
        <v>1043</v>
      </c>
      <c r="R35" s="673">
        <f>SUM(P35:Q35)</f>
        <v>2167</v>
      </c>
      <c r="S35" s="673">
        <f>SUM(S36+S42+S46+S51+S54+S58+S61+S65)</f>
        <v>0</v>
      </c>
      <c r="T35" s="673">
        <f>SUM(T36+T42+T46+T51+T54+T58+T61+T65)</f>
        <v>428</v>
      </c>
      <c r="U35" s="673">
        <f>SUM(U36+U42+U46+U51+U54+U58+U61+U65)</f>
        <v>461</v>
      </c>
      <c r="V35" s="673">
        <f>SUM(S35:U35)</f>
        <v>889</v>
      </c>
      <c r="W35" s="673"/>
      <c r="X35" s="673">
        <f>X36+X42+X46+X51+X54+X58+X61+X65</f>
        <v>0</v>
      </c>
      <c r="Y35" s="673">
        <f>Y36+Y42+Y46+Y51+Y54+Y58+Y61+Y65</f>
        <v>0</v>
      </c>
      <c r="Z35" s="674">
        <f t="shared" si="2"/>
        <v>0</v>
      </c>
      <c r="AA35" s="78"/>
      <c r="AB35" s="78"/>
      <c r="AD35" s="2301"/>
      <c r="AE35" s="2301"/>
      <c r="AF35" s="2301"/>
      <c r="AG35" s="2301"/>
      <c r="AH35" s="2301"/>
      <c r="AI35" s="2301"/>
    </row>
    <row r="36" spans="1:35" ht="11.25" customHeight="1">
      <c r="A36" s="605"/>
      <c r="B36" s="605"/>
      <c r="C36" s="605"/>
      <c r="D36" s="605"/>
      <c r="E36" s="2212"/>
      <c r="F36" s="504" t="s">
        <v>114</v>
      </c>
      <c r="G36" s="89"/>
      <c r="H36" s="626">
        <f>SUM(H37:H41)</f>
        <v>785</v>
      </c>
      <c r="I36" s="626">
        <f>SUM(I37:I41)</f>
        <v>606</v>
      </c>
      <c r="J36" s="626">
        <f t="shared" si="0"/>
        <v>1391</v>
      </c>
      <c r="K36" s="632"/>
      <c r="L36" s="626">
        <f>SUM(L37:L41)</f>
        <v>772</v>
      </c>
      <c r="M36" s="626">
        <f>SUM(M37:M41)</f>
        <v>590</v>
      </c>
      <c r="N36" s="626">
        <f>SUM(L36:M36)</f>
        <v>1362</v>
      </c>
      <c r="O36" s="632"/>
      <c r="P36" s="626">
        <f>SUM(P37:P41)</f>
        <v>527</v>
      </c>
      <c r="Q36" s="626">
        <f>SUM(Q37:Q41)</f>
        <v>392</v>
      </c>
      <c r="R36" s="626">
        <f>SUM(P36:Q36)</f>
        <v>919</v>
      </c>
      <c r="S36" s="626">
        <f>SUM(S37:S41)</f>
        <v>0</v>
      </c>
      <c r="T36" s="706">
        <f>SUM(T37:T41)</f>
        <v>282</v>
      </c>
      <c r="U36" s="706">
        <f>SUM(U37:U41)</f>
        <v>274</v>
      </c>
      <c r="V36" s="707">
        <f>SUM(S36:U36)</f>
        <v>556</v>
      </c>
      <c r="W36" s="626"/>
      <c r="X36" s="626">
        <f>SUM(X37:X41)</f>
        <v>0</v>
      </c>
      <c r="Y36" s="626">
        <f>SUM(Y37:Y41)</f>
        <v>0</v>
      </c>
      <c r="Z36" s="637">
        <f t="shared" si="2"/>
        <v>0</v>
      </c>
      <c r="AA36" s="78"/>
      <c r="AB36" s="78"/>
      <c r="AD36" s="2301"/>
      <c r="AE36" s="2301"/>
      <c r="AF36" s="2301"/>
      <c r="AG36" s="2301"/>
      <c r="AH36" s="2301"/>
      <c r="AI36" s="2301"/>
    </row>
    <row r="37" spans="1:35" ht="11.25" customHeight="1">
      <c r="A37" s="605">
        <v>2</v>
      </c>
      <c r="B37" s="605">
        <v>4</v>
      </c>
      <c r="C37" s="605">
        <v>11</v>
      </c>
      <c r="D37" s="605"/>
      <c r="E37" s="2212"/>
      <c r="F37" s="289"/>
      <c r="G37" s="89" t="s">
        <v>208</v>
      </c>
      <c r="H37" s="632">
        <v>262</v>
      </c>
      <c r="I37" s="632">
        <v>220</v>
      </c>
      <c r="J37" s="632">
        <f t="shared" si="0"/>
        <v>482</v>
      </c>
      <c r="K37" s="632"/>
      <c r="L37" s="632">
        <v>259</v>
      </c>
      <c r="M37" s="632">
        <v>217</v>
      </c>
      <c r="N37" s="632">
        <f t="shared" ref="N37:N66" si="5">SUM(L37:M37)</f>
        <v>476</v>
      </c>
      <c r="O37" s="632"/>
      <c r="P37" s="641">
        <v>152</v>
      </c>
      <c r="Q37" s="632">
        <v>108</v>
      </c>
      <c r="R37" s="632">
        <f>SUM(P37:Q37)</f>
        <v>260</v>
      </c>
      <c r="S37" s="632"/>
      <c r="T37" s="708">
        <v>123</v>
      </c>
      <c r="U37" s="708">
        <v>96</v>
      </c>
      <c r="V37" s="709">
        <f>SUM(T37:U37)</f>
        <v>219</v>
      </c>
      <c r="W37" s="632"/>
      <c r="X37" s="632">
        <v>0</v>
      </c>
      <c r="Y37" s="632">
        <v>0</v>
      </c>
      <c r="Z37" s="635">
        <f t="shared" si="2"/>
        <v>0</v>
      </c>
      <c r="AA37" s="78"/>
      <c r="AB37" s="78"/>
    </row>
    <row r="38" spans="1:35" ht="11.25" customHeight="1">
      <c r="A38" s="605">
        <v>2</v>
      </c>
      <c r="B38" s="605">
        <v>4</v>
      </c>
      <c r="C38" s="605">
        <v>11</v>
      </c>
      <c r="D38" s="605"/>
      <c r="E38" s="2212"/>
      <c r="F38" s="289"/>
      <c r="G38" s="89" t="s">
        <v>209</v>
      </c>
      <c r="H38" s="632">
        <v>289</v>
      </c>
      <c r="I38" s="632">
        <v>212</v>
      </c>
      <c r="J38" s="632">
        <f t="shared" si="0"/>
        <v>501</v>
      </c>
      <c r="K38" s="632"/>
      <c r="L38" s="632">
        <v>283</v>
      </c>
      <c r="M38" s="632">
        <v>204</v>
      </c>
      <c r="N38" s="632">
        <f t="shared" si="5"/>
        <v>487</v>
      </c>
      <c r="O38" s="632"/>
      <c r="P38" s="641">
        <v>145</v>
      </c>
      <c r="Q38" s="632">
        <v>115</v>
      </c>
      <c r="R38" s="632">
        <f t="shared" ref="R38:R66" si="6">SUM(P38:Q38)</f>
        <v>260</v>
      </c>
      <c r="S38" s="632"/>
      <c r="T38" s="708">
        <v>121</v>
      </c>
      <c r="U38" s="708">
        <v>99</v>
      </c>
      <c r="V38" s="709">
        <f t="shared" ref="V38:V66" si="7">SUM(T38:U38)</f>
        <v>220</v>
      </c>
      <c r="W38" s="632"/>
      <c r="X38" s="632">
        <v>0</v>
      </c>
      <c r="Y38" s="632">
        <v>0</v>
      </c>
      <c r="Z38" s="635">
        <f t="shared" si="2"/>
        <v>0</v>
      </c>
      <c r="AA38" s="78"/>
      <c r="AB38" s="78"/>
    </row>
    <row r="39" spans="1:35" ht="11.25" customHeight="1">
      <c r="A39" s="605">
        <v>2</v>
      </c>
      <c r="B39" s="605">
        <v>4</v>
      </c>
      <c r="C39" s="605">
        <v>11</v>
      </c>
      <c r="D39" s="605"/>
      <c r="E39" s="2212"/>
      <c r="F39" s="289"/>
      <c r="G39" s="89" t="s">
        <v>210</v>
      </c>
      <c r="H39" s="632">
        <v>64</v>
      </c>
      <c r="I39" s="632">
        <v>147</v>
      </c>
      <c r="J39" s="632">
        <f t="shared" si="0"/>
        <v>211</v>
      </c>
      <c r="K39" s="632"/>
      <c r="L39" s="632">
        <v>64</v>
      </c>
      <c r="M39" s="632">
        <v>144</v>
      </c>
      <c r="N39" s="632">
        <f t="shared" si="5"/>
        <v>208</v>
      </c>
      <c r="O39" s="632"/>
      <c r="P39" s="641">
        <v>64</v>
      </c>
      <c r="Q39" s="632">
        <v>144</v>
      </c>
      <c r="R39" s="632">
        <f t="shared" si="6"/>
        <v>208</v>
      </c>
      <c r="S39" s="632"/>
      <c r="T39" s="708">
        <v>38</v>
      </c>
      <c r="U39" s="708">
        <v>79</v>
      </c>
      <c r="V39" s="709">
        <f t="shared" si="7"/>
        <v>117</v>
      </c>
      <c r="W39" s="632"/>
      <c r="X39" s="632">
        <v>0</v>
      </c>
      <c r="Y39" s="632">
        <v>0</v>
      </c>
      <c r="Z39" s="635">
        <f>SUM(X39:Y39)</f>
        <v>0</v>
      </c>
      <c r="AA39" s="78"/>
      <c r="AB39" s="78"/>
    </row>
    <row r="40" spans="1:35" ht="11.25" customHeight="1">
      <c r="A40" s="605">
        <v>2</v>
      </c>
      <c r="B40" s="605">
        <v>6</v>
      </c>
      <c r="C40" s="605">
        <v>11</v>
      </c>
      <c r="D40" s="605"/>
      <c r="E40" s="2212"/>
      <c r="F40" s="289"/>
      <c r="G40" s="89" t="s">
        <v>211</v>
      </c>
      <c r="H40" s="632">
        <v>80</v>
      </c>
      <c r="I40" s="632">
        <v>4</v>
      </c>
      <c r="J40" s="632">
        <f t="shared" si="0"/>
        <v>84</v>
      </c>
      <c r="K40" s="632"/>
      <c r="L40" s="632">
        <v>79</v>
      </c>
      <c r="M40" s="632">
        <v>4</v>
      </c>
      <c r="N40" s="632">
        <f t="shared" si="5"/>
        <v>83</v>
      </c>
      <c r="O40" s="632"/>
      <c r="P40" s="641">
        <v>79</v>
      </c>
      <c r="Q40" s="632">
        <v>4</v>
      </c>
      <c r="R40" s="632">
        <f t="shared" si="6"/>
        <v>83</v>
      </c>
      <c r="S40" s="632"/>
      <c r="T40" s="708">
        <v>0</v>
      </c>
      <c r="U40" s="708">
        <v>0</v>
      </c>
      <c r="V40" s="709">
        <f t="shared" si="7"/>
        <v>0</v>
      </c>
      <c r="W40" s="632"/>
      <c r="X40" s="632">
        <v>0</v>
      </c>
      <c r="Y40" s="632">
        <v>0</v>
      </c>
      <c r="Z40" s="635">
        <f>SUM(X40:Y40)</f>
        <v>0</v>
      </c>
      <c r="AA40" s="78"/>
      <c r="AB40" s="78"/>
    </row>
    <row r="41" spans="1:35" ht="11.25" customHeight="1">
      <c r="A41" s="605">
        <v>2</v>
      </c>
      <c r="B41" s="605">
        <v>6</v>
      </c>
      <c r="C41" s="605">
        <v>11</v>
      </c>
      <c r="D41" s="605"/>
      <c r="E41" s="2212"/>
      <c r="F41" s="287"/>
      <c r="G41" s="89" t="s">
        <v>212</v>
      </c>
      <c r="H41" s="632">
        <v>90</v>
      </c>
      <c r="I41" s="632">
        <v>23</v>
      </c>
      <c r="J41" s="632">
        <f t="shared" si="0"/>
        <v>113</v>
      </c>
      <c r="K41" s="632"/>
      <c r="L41" s="632">
        <v>87</v>
      </c>
      <c r="M41" s="632">
        <v>21</v>
      </c>
      <c r="N41" s="632">
        <f t="shared" si="5"/>
        <v>108</v>
      </c>
      <c r="O41" s="632"/>
      <c r="P41" s="641">
        <v>87</v>
      </c>
      <c r="Q41" s="632">
        <v>21</v>
      </c>
      <c r="R41" s="632">
        <f t="shared" si="6"/>
        <v>108</v>
      </c>
      <c r="S41" s="632"/>
      <c r="T41" s="708">
        <v>0</v>
      </c>
      <c r="U41" s="708">
        <v>0</v>
      </c>
      <c r="V41" s="709">
        <f t="shared" si="7"/>
        <v>0</v>
      </c>
      <c r="W41" s="632"/>
      <c r="X41" s="632">
        <v>0</v>
      </c>
      <c r="Y41" s="632">
        <v>0</v>
      </c>
      <c r="Z41" s="635">
        <f t="shared" si="2"/>
        <v>0</v>
      </c>
      <c r="AA41" s="78"/>
      <c r="AB41" s="78"/>
    </row>
    <row r="42" spans="1:35" ht="11.25" customHeight="1">
      <c r="A42" s="605"/>
      <c r="B42" s="605"/>
      <c r="C42" s="605"/>
      <c r="D42" s="605"/>
      <c r="E42" s="2212"/>
      <c r="F42" s="504" t="s">
        <v>31</v>
      </c>
      <c r="G42" s="89"/>
      <c r="H42" s="626">
        <f>SUM(H43:H45)</f>
        <v>146</v>
      </c>
      <c r="I42" s="626">
        <f>SUM(I43:I45)</f>
        <v>128</v>
      </c>
      <c r="J42" s="626">
        <f t="shared" si="0"/>
        <v>274</v>
      </c>
      <c r="K42" s="632"/>
      <c r="L42" s="626">
        <f>SUM(L43:L45)</f>
        <v>146</v>
      </c>
      <c r="M42" s="626">
        <f>SUM(M43:M45)</f>
        <v>125</v>
      </c>
      <c r="N42" s="626">
        <f t="shared" si="5"/>
        <v>271</v>
      </c>
      <c r="O42" s="632"/>
      <c r="P42" s="626">
        <f>SUM(P43:P45)</f>
        <v>146</v>
      </c>
      <c r="Q42" s="626">
        <f>SUM(Q43:Q45)</f>
        <v>125</v>
      </c>
      <c r="R42" s="626">
        <f t="shared" si="6"/>
        <v>271</v>
      </c>
      <c r="S42" s="626">
        <f>SUM(S43:S45)</f>
        <v>0</v>
      </c>
      <c r="T42" s="706">
        <f>SUM(T43:T45)</f>
        <v>54</v>
      </c>
      <c r="U42" s="706">
        <f>SUM(U43:U45)</f>
        <v>49</v>
      </c>
      <c r="V42" s="707">
        <f t="shared" si="7"/>
        <v>103</v>
      </c>
      <c r="W42" s="626"/>
      <c r="X42" s="626">
        <f>X43+X45</f>
        <v>0</v>
      </c>
      <c r="Y42" s="626">
        <f>Y43+Y45</f>
        <v>0</v>
      </c>
      <c r="Z42" s="637">
        <f t="shared" si="2"/>
        <v>0</v>
      </c>
      <c r="AA42" s="78"/>
      <c r="AB42" s="78"/>
    </row>
    <row r="43" spans="1:35" ht="11.25" customHeight="1">
      <c r="A43" s="605">
        <v>2</v>
      </c>
      <c r="B43" s="605">
        <v>4</v>
      </c>
      <c r="C43" s="605">
        <v>10</v>
      </c>
      <c r="D43" s="605"/>
      <c r="E43" s="2212"/>
      <c r="F43" s="289"/>
      <c r="G43" s="89" t="s">
        <v>209</v>
      </c>
      <c r="H43" s="632">
        <v>89</v>
      </c>
      <c r="I43" s="632">
        <v>111</v>
      </c>
      <c r="J43" s="632">
        <f t="shared" si="0"/>
        <v>200</v>
      </c>
      <c r="K43" s="632"/>
      <c r="L43" s="632">
        <v>89</v>
      </c>
      <c r="M43" s="632">
        <v>108</v>
      </c>
      <c r="N43" s="632">
        <f t="shared" si="5"/>
        <v>197</v>
      </c>
      <c r="O43" s="632"/>
      <c r="P43" s="641">
        <v>89</v>
      </c>
      <c r="Q43" s="632">
        <v>108</v>
      </c>
      <c r="R43" s="632">
        <f t="shared" si="6"/>
        <v>197</v>
      </c>
      <c r="S43" s="632"/>
      <c r="T43" s="708">
        <v>42</v>
      </c>
      <c r="U43" s="708">
        <v>43</v>
      </c>
      <c r="V43" s="709">
        <f t="shared" si="7"/>
        <v>85</v>
      </c>
      <c r="W43" s="632"/>
      <c r="X43" s="632">
        <v>0</v>
      </c>
      <c r="Y43" s="632">
        <v>0</v>
      </c>
      <c r="Z43" s="635">
        <f>SUM(X43:Y43)</f>
        <v>0</v>
      </c>
      <c r="AA43" s="78"/>
      <c r="AB43" s="78"/>
    </row>
    <row r="44" spans="1:35" ht="11.25" customHeight="1">
      <c r="A44" s="605">
        <v>2</v>
      </c>
      <c r="B44" s="605">
        <v>6</v>
      </c>
      <c r="C44" s="605">
        <v>10</v>
      </c>
      <c r="D44" s="605"/>
      <c r="E44" s="2212"/>
      <c r="F44" s="289"/>
      <c r="G44" s="89" t="s">
        <v>211</v>
      </c>
      <c r="H44" s="632">
        <v>57</v>
      </c>
      <c r="I44" s="632">
        <v>17</v>
      </c>
      <c r="J44" s="632">
        <f>SUM(H44:I44)</f>
        <v>74</v>
      </c>
      <c r="K44" s="632"/>
      <c r="L44" s="632">
        <v>57</v>
      </c>
      <c r="M44" s="632">
        <v>17</v>
      </c>
      <c r="N44" s="632">
        <f>SUM(L44:M44)</f>
        <v>74</v>
      </c>
      <c r="O44" s="632"/>
      <c r="P44" s="641">
        <v>57</v>
      </c>
      <c r="Q44" s="632">
        <v>17</v>
      </c>
      <c r="R44" s="632">
        <f>SUM(P44:Q44)</f>
        <v>74</v>
      </c>
      <c r="S44" s="632"/>
      <c r="T44" s="708">
        <v>12</v>
      </c>
      <c r="U44" s="708">
        <v>6</v>
      </c>
      <c r="V44" s="709">
        <f>SUM(T44:U44)</f>
        <v>18</v>
      </c>
      <c r="W44" s="632"/>
      <c r="X44" s="632">
        <v>0</v>
      </c>
      <c r="Y44" s="632">
        <v>0</v>
      </c>
      <c r="Z44" s="635">
        <f>SUM(X44:Y44)</f>
        <v>0</v>
      </c>
      <c r="AA44" s="78"/>
      <c r="AB44" s="78"/>
    </row>
    <row r="45" spans="1:35" ht="11.25" customHeight="1">
      <c r="A45" s="605">
        <v>2</v>
      </c>
      <c r="B45" s="605">
        <v>6</v>
      </c>
      <c r="C45" s="605">
        <v>10</v>
      </c>
      <c r="D45" s="605"/>
      <c r="E45" s="2212"/>
      <c r="F45" s="289"/>
      <c r="G45" s="89" t="s">
        <v>212</v>
      </c>
      <c r="H45" s="632">
        <v>0</v>
      </c>
      <c r="I45" s="632">
        <v>0</v>
      </c>
      <c r="J45" s="632">
        <f t="shared" si="0"/>
        <v>0</v>
      </c>
      <c r="K45" s="632"/>
      <c r="L45" s="632">
        <v>0</v>
      </c>
      <c r="M45" s="632">
        <v>0</v>
      </c>
      <c r="N45" s="632">
        <f t="shared" si="5"/>
        <v>0</v>
      </c>
      <c r="O45" s="632"/>
      <c r="P45" s="641">
        <v>0</v>
      </c>
      <c r="Q45" s="632">
        <v>0</v>
      </c>
      <c r="R45" s="632">
        <f t="shared" si="6"/>
        <v>0</v>
      </c>
      <c r="S45" s="632"/>
      <c r="T45" s="708">
        <v>0</v>
      </c>
      <c r="U45" s="708">
        <v>0</v>
      </c>
      <c r="V45" s="709">
        <f t="shared" si="7"/>
        <v>0</v>
      </c>
      <c r="W45" s="632"/>
      <c r="X45" s="632">
        <v>0</v>
      </c>
      <c r="Y45" s="632">
        <v>0</v>
      </c>
      <c r="Z45" s="635">
        <f t="shared" si="2"/>
        <v>0</v>
      </c>
      <c r="AA45" s="78"/>
      <c r="AB45" s="78"/>
    </row>
    <row r="46" spans="1:35" ht="11.25" customHeight="1">
      <c r="A46" s="605"/>
      <c r="B46" s="605"/>
      <c r="C46" s="605"/>
      <c r="D46" s="605"/>
      <c r="E46" s="2212"/>
      <c r="F46" s="504" t="s">
        <v>32</v>
      </c>
      <c r="G46" s="89"/>
      <c r="H46" s="626">
        <f>H47+H48+H49+H50</f>
        <v>176</v>
      </c>
      <c r="I46" s="626">
        <f>I47+I48+I49+I50</f>
        <v>245</v>
      </c>
      <c r="J46" s="626">
        <f t="shared" si="0"/>
        <v>421</v>
      </c>
      <c r="K46" s="632"/>
      <c r="L46" s="626">
        <f>SUM(L47:L50)</f>
        <v>172</v>
      </c>
      <c r="M46" s="626">
        <f>SUM(M47:M50)</f>
        <v>237</v>
      </c>
      <c r="N46" s="626">
        <f t="shared" si="5"/>
        <v>409</v>
      </c>
      <c r="O46" s="632"/>
      <c r="P46" s="626">
        <f>SUM(P47:P50)</f>
        <v>172</v>
      </c>
      <c r="Q46" s="626">
        <f>SUM(Q47:Q50)</f>
        <v>237</v>
      </c>
      <c r="R46" s="626">
        <f t="shared" si="6"/>
        <v>409</v>
      </c>
      <c r="S46" s="626">
        <f>SUM(S47:S50)</f>
        <v>0</v>
      </c>
      <c r="T46" s="706">
        <f>SUM(T47:T50)</f>
        <v>68</v>
      </c>
      <c r="U46" s="706">
        <f>SUM(U47:U50)</f>
        <v>107</v>
      </c>
      <c r="V46" s="707">
        <f t="shared" si="7"/>
        <v>175</v>
      </c>
      <c r="W46" s="626"/>
      <c r="X46" s="626">
        <f>X47+X48+X49+X50</f>
        <v>0</v>
      </c>
      <c r="Y46" s="626">
        <f>Y47+Y48+Y49+Y50</f>
        <v>0</v>
      </c>
      <c r="Z46" s="637">
        <f t="shared" si="2"/>
        <v>0</v>
      </c>
      <c r="AA46" s="78"/>
      <c r="AB46" s="78"/>
    </row>
    <row r="47" spans="1:35" ht="11.25" customHeight="1">
      <c r="A47" s="605">
        <v>2</v>
      </c>
      <c r="B47" s="605">
        <v>4</v>
      </c>
      <c r="C47" s="605">
        <v>10</v>
      </c>
      <c r="D47" s="605"/>
      <c r="E47" s="2212"/>
      <c r="F47" s="289"/>
      <c r="G47" s="356" t="s">
        <v>208</v>
      </c>
      <c r="H47" s="632">
        <v>97</v>
      </c>
      <c r="I47" s="632">
        <v>97</v>
      </c>
      <c r="J47" s="632">
        <f t="shared" si="0"/>
        <v>194</v>
      </c>
      <c r="K47" s="641"/>
      <c r="L47" s="641">
        <v>94</v>
      </c>
      <c r="M47" s="641">
        <v>93</v>
      </c>
      <c r="N47" s="632">
        <f t="shared" si="5"/>
        <v>187</v>
      </c>
      <c r="O47" s="641">
        <v>54</v>
      </c>
      <c r="P47" s="632">
        <v>94</v>
      </c>
      <c r="Q47" s="632">
        <v>93</v>
      </c>
      <c r="R47" s="632">
        <f t="shared" si="6"/>
        <v>187</v>
      </c>
      <c r="S47" s="632"/>
      <c r="T47" s="708">
        <v>47</v>
      </c>
      <c r="U47" s="708">
        <v>60</v>
      </c>
      <c r="V47" s="709">
        <f t="shared" si="7"/>
        <v>107</v>
      </c>
      <c r="W47" s="632"/>
      <c r="X47" s="632">
        <v>0</v>
      </c>
      <c r="Y47" s="632">
        <v>0</v>
      </c>
      <c r="Z47" s="635">
        <f t="shared" si="2"/>
        <v>0</v>
      </c>
      <c r="AA47" s="78"/>
      <c r="AB47" s="78"/>
    </row>
    <row r="48" spans="1:35" ht="11.25" customHeight="1">
      <c r="A48" s="605">
        <v>2</v>
      </c>
      <c r="B48" s="605">
        <v>4</v>
      </c>
      <c r="C48" s="605">
        <v>10</v>
      </c>
      <c r="D48" s="605"/>
      <c r="E48" s="2212"/>
      <c r="F48" s="289"/>
      <c r="G48" s="356" t="s">
        <v>213</v>
      </c>
      <c r="H48" s="632">
        <v>20</v>
      </c>
      <c r="I48" s="632">
        <v>10</v>
      </c>
      <c r="J48" s="632">
        <f t="shared" si="0"/>
        <v>30</v>
      </c>
      <c r="K48" s="641"/>
      <c r="L48" s="641">
        <v>19</v>
      </c>
      <c r="M48" s="641">
        <v>10</v>
      </c>
      <c r="N48" s="632">
        <f t="shared" si="5"/>
        <v>29</v>
      </c>
      <c r="O48" s="641"/>
      <c r="P48" s="632">
        <v>19</v>
      </c>
      <c r="Q48" s="632">
        <v>10</v>
      </c>
      <c r="R48" s="632">
        <f t="shared" si="6"/>
        <v>29</v>
      </c>
      <c r="S48" s="632"/>
      <c r="T48" s="708">
        <v>0</v>
      </c>
      <c r="U48" s="708">
        <v>0</v>
      </c>
      <c r="V48" s="709">
        <f t="shared" si="7"/>
        <v>0</v>
      </c>
      <c r="W48" s="632"/>
      <c r="X48" s="632">
        <v>0</v>
      </c>
      <c r="Y48" s="632">
        <v>0</v>
      </c>
      <c r="Z48" s="635">
        <f t="shared" si="2"/>
        <v>0</v>
      </c>
      <c r="AA48" s="78"/>
      <c r="AB48" s="78"/>
    </row>
    <row r="49" spans="1:28" ht="11.25" customHeight="1">
      <c r="A49" s="605">
        <v>2</v>
      </c>
      <c r="B49" s="605">
        <v>4</v>
      </c>
      <c r="C49" s="605">
        <v>10</v>
      </c>
      <c r="D49" s="605"/>
      <c r="E49" s="2212"/>
      <c r="F49" s="289"/>
      <c r="G49" s="356" t="s">
        <v>214</v>
      </c>
      <c r="H49" s="632">
        <v>33</v>
      </c>
      <c r="I49" s="632">
        <v>74</v>
      </c>
      <c r="J49" s="632">
        <f t="shared" si="0"/>
        <v>107</v>
      </c>
      <c r="K49" s="641"/>
      <c r="L49" s="641">
        <v>33</v>
      </c>
      <c r="M49" s="641">
        <v>70</v>
      </c>
      <c r="N49" s="632">
        <f t="shared" si="5"/>
        <v>103</v>
      </c>
      <c r="O49" s="641"/>
      <c r="P49" s="632">
        <v>33</v>
      </c>
      <c r="Q49" s="632">
        <v>70</v>
      </c>
      <c r="R49" s="632">
        <f t="shared" si="6"/>
        <v>103</v>
      </c>
      <c r="S49" s="632"/>
      <c r="T49" s="708">
        <v>21</v>
      </c>
      <c r="U49" s="708">
        <v>47</v>
      </c>
      <c r="V49" s="709">
        <f t="shared" si="7"/>
        <v>68</v>
      </c>
      <c r="W49" s="632"/>
      <c r="X49" s="632">
        <v>0</v>
      </c>
      <c r="Y49" s="632">
        <v>0</v>
      </c>
      <c r="Z49" s="635">
        <f>SUM(X49:Y49)</f>
        <v>0</v>
      </c>
      <c r="AA49" s="78"/>
      <c r="AB49" s="78"/>
    </row>
    <row r="50" spans="1:28" ht="11.25" customHeight="1">
      <c r="A50" s="605">
        <v>2</v>
      </c>
      <c r="B50" s="605">
        <v>4</v>
      </c>
      <c r="C50" s="605">
        <v>10</v>
      </c>
      <c r="D50" s="605"/>
      <c r="E50" s="2212"/>
      <c r="F50" s="289"/>
      <c r="G50" s="356" t="s">
        <v>215</v>
      </c>
      <c r="H50" s="632">
        <v>26</v>
      </c>
      <c r="I50" s="632">
        <v>64</v>
      </c>
      <c r="J50" s="632">
        <f t="shared" si="0"/>
        <v>90</v>
      </c>
      <c r="K50" s="641"/>
      <c r="L50" s="641">
        <v>26</v>
      </c>
      <c r="M50" s="641">
        <v>64</v>
      </c>
      <c r="N50" s="632">
        <f t="shared" si="5"/>
        <v>90</v>
      </c>
      <c r="O50" s="641"/>
      <c r="P50" s="632">
        <v>26</v>
      </c>
      <c r="Q50" s="632">
        <v>64</v>
      </c>
      <c r="R50" s="632">
        <f t="shared" si="6"/>
        <v>90</v>
      </c>
      <c r="S50" s="632"/>
      <c r="T50" s="708">
        <v>0</v>
      </c>
      <c r="U50" s="708">
        <v>0</v>
      </c>
      <c r="V50" s="709">
        <f t="shared" si="7"/>
        <v>0</v>
      </c>
      <c r="W50" s="632"/>
      <c r="X50" s="632">
        <v>0</v>
      </c>
      <c r="Y50" s="632">
        <v>0</v>
      </c>
      <c r="Z50" s="635">
        <f t="shared" si="2"/>
        <v>0</v>
      </c>
      <c r="AA50" s="78"/>
      <c r="AB50" s="78"/>
    </row>
    <row r="51" spans="1:28" ht="11.25" customHeight="1">
      <c r="A51" s="605"/>
      <c r="B51" s="605"/>
      <c r="C51" s="605"/>
      <c r="D51" s="605"/>
      <c r="E51" s="2212"/>
      <c r="F51" s="504" t="s">
        <v>131</v>
      </c>
      <c r="G51" s="89"/>
      <c r="H51" s="626">
        <f>H52+H53</f>
        <v>91</v>
      </c>
      <c r="I51" s="626">
        <f>I52+I53</f>
        <v>104</v>
      </c>
      <c r="J51" s="626">
        <f t="shared" si="0"/>
        <v>195</v>
      </c>
      <c r="K51" s="632"/>
      <c r="L51" s="626">
        <f>SUM(L52:L53)</f>
        <v>90</v>
      </c>
      <c r="M51" s="626">
        <f>SUM(M52:M53)</f>
        <v>103</v>
      </c>
      <c r="N51" s="626">
        <f t="shared" si="5"/>
        <v>193</v>
      </c>
      <c r="O51" s="632"/>
      <c r="P51" s="626">
        <f>SUM(P52:P53)</f>
        <v>90</v>
      </c>
      <c r="Q51" s="626">
        <f>SUM(Q52:Q53)</f>
        <v>103</v>
      </c>
      <c r="R51" s="626">
        <f t="shared" si="6"/>
        <v>193</v>
      </c>
      <c r="S51" s="626">
        <f>SUM(S52:S53)</f>
        <v>0</v>
      </c>
      <c r="T51" s="706">
        <f>SUM(T52:T53)</f>
        <v>24</v>
      </c>
      <c r="U51" s="706">
        <f>SUM(U52:U53)</f>
        <v>31</v>
      </c>
      <c r="V51" s="707">
        <f t="shared" si="7"/>
        <v>55</v>
      </c>
      <c r="W51" s="626"/>
      <c r="X51" s="626">
        <f>X52+X53</f>
        <v>0</v>
      </c>
      <c r="Y51" s="626">
        <f>Y52+Y53</f>
        <v>0</v>
      </c>
      <c r="Z51" s="637">
        <f t="shared" si="2"/>
        <v>0</v>
      </c>
      <c r="AA51" s="78"/>
      <c r="AB51" s="78"/>
    </row>
    <row r="52" spans="1:28" ht="11.25" customHeight="1">
      <c r="A52" s="605">
        <v>2</v>
      </c>
      <c r="B52" s="605">
        <v>4</v>
      </c>
      <c r="C52" s="605">
        <v>3</v>
      </c>
      <c r="D52" s="605"/>
      <c r="E52" s="2212"/>
      <c r="F52" s="287"/>
      <c r="G52" s="356" t="s">
        <v>208</v>
      </c>
      <c r="H52" s="632">
        <v>39</v>
      </c>
      <c r="I52" s="632">
        <v>44</v>
      </c>
      <c r="J52" s="632">
        <f t="shared" si="0"/>
        <v>83</v>
      </c>
      <c r="K52" s="641"/>
      <c r="L52" s="641">
        <v>38</v>
      </c>
      <c r="M52" s="641">
        <v>43</v>
      </c>
      <c r="N52" s="632">
        <f t="shared" si="5"/>
        <v>81</v>
      </c>
      <c r="O52" s="641"/>
      <c r="P52" s="641">
        <v>38</v>
      </c>
      <c r="Q52" s="632">
        <v>43</v>
      </c>
      <c r="R52" s="632">
        <f t="shared" si="6"/>
        <v>81</v>
      </c>
      <c r="S52" s="632"/>
      <c r="T52" s="708">
        <v>3</v>
      </c>
      <c r="U52" s="708">
        <v>9</v>
      </c>
      <c r="V52" s="709">
        <f t="shared" si="7"/>
        <v>12</v>
      </c>
      <c r="W52" s="632"/>
      <c r="X52" s="632">
        <v>0</v>
      </c>
      <c r="Y52" s="632">
        <v>0</v>
      </c>
      <c r="Z52" s="635">
        <f>SUM(X52:Y52)</f>
        <v>0</v>
      </c>
      <c r="AA52" s="78"/>
      <c r="AB52" s="78"/>
    </row>
    <row r="53" spans="1:28" ht="11.25" customHeight="1">
      <c r="A53" s="605">
        <v>2</v>
      </c>
      <c r="B53" s="605">
        <v>4</v>
      </c>
      <c r="C53" s="605">
        <v>3</v>
      </c>
      <c r="D53" s="605"/>
      <c r="E53" s="2212"/>
      <c r="F53" s="287"/>
      <c r="G53" s="356" t="s">
        <v>209</v>
      </c>
      <c r="H53" s="632">
        <v>52</v>
      </c>
      <c r="I53" s="632">
        <v>60</v>
      </c>
      <c r="J53" s="632">
        <f t="shared" si="0"/>
        <v>112</v>
      </c>
      <c r="K53" s="641"/>
      <c r="L53" s="641">
        <v>52</v>
      </c>
      <c r="M53" s="641">
        <v>60</v>
      </c>
      <c r="N53" s="632">
        <f t="shared" si="5"/>
        <v>112</v>
      </c>
      <c r="O53" s="641"/>
      <c r="P53" s="641">
        <v>52</v>
      </c>
      <c r="Q53" s="632">
        <v>60</v>
      </c>
      <c r="R53" s="632">
        <f t="shared" si="6"/>
        <v>112</v>
      </c>
      <c r="S53" s="632"/>
      <c r="T53" s="708">
        <v>21</v>
      </c>
      <c r="U53" s="708">
        <v>22</v>
      </c>
      <c r="V53" s="709">
        <f t="shared" si="7"/>
        <v>43</v>
      </c>
      <c r="W53" s="632"/>
      <c r="X53" s="632">
        <v>0</v>
      </c>
      <c r="Y53" s="632">
        <v>0</v>
      </c>
      <c r="Z53" s="635">
        <f t="shared" si="2"/>
        <v>0</v>
      </c>
      <c r="AA53" s="78"/>
      <c r="AB53" s="78"/>
    </row>
    <row r="54" spans="1:28" ht="11.25" customHeight="1">
      <c r="A54" s="605"/>
      <c r="B54" s="605"/>
      <c r="C54" s="605"/>
      <c r="D54" s="605"/>
      <c r="E54" s="2212"/>
      <c r="F54" s="504" t="s">
        <v>132</v>
      </c>
      <c r="G54" s="36"/>
      <c r="H54" s="626">
        <f>H55+H56+H57</f>
        <v>52</v>
      </c>
      <c r="I54" s="626">
        <f>I55+I56+I57</f>
        <v>65</v>
      </c>
      <c r="J54" s="626">
        <f t="shared" si="0"/>
        <v>117</v>
      </c>
      <c r="K54" s="626"/>
      <c r="L54" s="626">
        <f>SUM(L55:L57)</f>
        <v>52</v>
      </c>
      <c r="M54" s="626">
        <f>SUM(M55:M57)</f>
        <v>65</v>
      </c>
      <c r="N54" s="626">
        <f t="shared" si="5"/>
        <v>117</v>
      </c>
      <c r="O54" s="626"/>
      <c r="P54" s="626">
        <f>SUM(P55:P57)</f>
        <v>49</v>
      </c>
      <c r="Q54" s="626">
        <f>SUM(Q55:Q57)</f>
        <v>65</v>
      </c>
      <c r="R54" s="626">
        <f t="shared" si="6"/>
        <v>114</v>
      </c>
      <c r="S54" s="626">
        <f>SUM(S55:S57)</f>
        <v>0</v>
      </c>
      <c r="T54" s="706">
        <f>SUM(T55:T57)</f>
        <v>0</v>
      </c>
      <c r="U54" s="706">
        <f>SUM(U55:U57)</f>
        <v>0</v>
      </c>
      <c r="V54" s="707">
        <f t="shared" si="7"/>
        <v>0</v>
      </c>
      <c r="W54" s="626"/>
      <c r="X54" s="626">
        <f>X55+X56+X57</f>
        <v>0</v>
      </c>
      <c r="Y54" s="626">
        <f>Y55+Y56+Y57</f>
        <v>0</v>
      </c>
      <c r="Z54" s="637">
        <f t="shared" si="2"/>
        <v>0</v>
      </c>
      <c r="AA54" s="78"/>
      <c r="AB54" s="78"/>
    </row>
    <row r="55" spans="1:28" ht="11.25" customHeight="1">
      <c r="A55" s="605">
        <v>2</v>
      </c>
      <c r="B55" s="605">
        <v>4</v>
      </c>
      <c r="C55" s="605">
        <v>7</v>
      </c>
      <c r="D55" s="605"/>
      <c r="E55" s="2212"/>
      <c r="F55" s="289"/>
      <c r="G55" s="356" t="s">
        <v>208</v>
      </c>
      <c r="H55" s="632">
        <v>14</v>
      </c>
      <c r="I55" s="632">
        <v>29</v>
      </c>
      <c r="J55" s="632">
        <f t="shared" si="0"/>
        <v>43</v>
      </c>
      <c r="K55" s="641"/>
      <c r="L55" s="641">
        <v>14</v>
      </c>
      <c r="M55" s="641">
        <v>29</v>
      </c>
      <c r="N55" s="632">
        <f t="shared" si="5"/>
        <v>43</v>
      </c>
      <c r="O55" s="641"/>
      <c r="P55" s="632">
        <v>14</v>
      </c>
      <c r="Q55" s="632">
        <v>29</v>
      </c>
      <c r="R55" s="632">
        <f t="shared" si="6"/>
        <v>43</v>
      </c>
      <c r="S55" s="632"/>
      <c r="T55" s="632">
        <v>0</v>
      </c>
      <c r="U55" s="632">
        <v>0</v>
      </c>
      <c r="V55" s="709">
        <f t="shared" si="7"/>
        <v>0</v>
      </c>
      <c r="W55" s="632"/>
      <c r="X55" s="632">
        <v>0</v>
      </c>
      <c r="Y55" s="632">
        <v>0</v>
      </c>
      <c r="Z55" s="635">
        <f t="shared" si="2"/>
        <v>0</v>
      </c>
      <c r="AA55" s="78"/>
      <c r="AB55" s="78"/>
    </row>
    <row r="56" spans="1:28" ht="11.25" customHeight="1">
      <c r="A56" s="605">
        <v>2</v>
      </c>
      <c r="B56" s="605">
        <v>4</v>
      </c>
      <c r="C56" s="605">
        <v>7</v>
      </c>
      <c r="D56" s="605"/>
      <c r="E56" s="2212"/>
      <c r="F56" s="289"/>
      <c r="G56" s="356" t="s">
        <v>216</v>
      </c>
      <c r="H56" s="632">
        <v>3</v>
      </c>
      <c r="I56" s="632">
        <v>0</v>
      </c>
      <c r="J56" s="632">
        <f t="shared" si="0"/>
        <v>3</v>
      </c>
      <c r="K56" s="641"/>
      <c r="L56" s="641">
        <v>3</v>
      </c>
      <c r="M56" s="641">
        <v>0</v>
      </c>
      <c r="N56" s="632">
        <f t="shared" si="5"/>
        <v>3</v>
      </c>
      <c r="O56" s="641"/>
      <c r="P56" s="632">
        <v>0</v>
      </c>
      <c r="Q56" s="632">
        <v>0</v>
      </c>
      <c r="R56" s="632">
        <f t="shared" si="6"/>
        <v>0</v>
      </c>
      <c r="S56" s="632"/>
      <c r="T56" s="632">
        <v>0</v>
      </c>
      <c r="U56" s="632">
        <v>0</v>
      </c>
      <c r="V56" s="709">
        <f t="shared" si="7"/>
        <v>0</v>
      </c>
      <c r="W56" s="632"/>
      <c r="X56" s="632">
        <v>0</v>
      </c>
      <c r="Y56" s="632">
        <v>0</v>
      </c>
      <c r="Z56" s="635">
        <f t="shared" si="2"/>
        <v>0</v>
      </c>
      <c r="AA56" s="78"/>
      <c r="AB56" s="78"/>
    </row>
    <row r="57" spans="1:28" ht="11.25" customHeight="1">
      <c r="A57" s="605">
        <v>2</v>
      </c>
      <c r="B57" s="605">
        <v>4</v>
      </c>
      <c r="C57" s="605">
        <v>7</v>
      </c>
      <c r="D57" s="605"/>
      <c r="E57" s="2212"/>
      <c r="F57" s="289"/>
      <c r="G57" s="356" t="s">
        <v>209</v>
      </c>
      <c r="H57" s="632">
        <v>35</v>
      </c>
      <c r="I57" s="632">
        <v>36</v>
      </c>
      <c r="J57" s="632">
        <f t="shared" si="0"/>
        <v>71</v>
      </c>
      <c r="K57" s="641"/>
      <c r="L57" s="641">
        <v>35</v>
      </c>
      <c r="M57" s="641">
        <v>36</v>
      </c>
      <c r="N57" s="632">
        <f t="shared" si="5"/>
        <v>71</v>
      </c>
      <c r="O57" s="641"/>
      <c r="P57" s="632">
        <v>35</v>
      </c>
      <c r="Q57" s="632">
        <v>36</v>
      </c>
      <c r="R57" s="632">
        <f t="shared" si="6"/>
        <v>71</v>
      </c>
      <c r="S57" s="632"/>
      <c r="T57" s="632">
        <v>0</v>
      </c>
      <c r="U57" s="632">
        <v>0</v>
      </c>
      <c r="V57" s="709">
        <f t="shared" si="7"/>
        <v>0</v>
      </c>
      <c r="W57" s="632"/>
      <c r="X57" s="632">
        <v>0</v>
      </c>
      <c r="Y57" s="632">
        <v>0</v>
      </c>
      <c r="Z57" s="635">
        <f>SUM(X57:Y57)</f>
        <v>0</v>
      </c>
      <c r="AA57" s="78"/>
      <c r="AB57" s="78"/>
    </row>
    <row r="58" spans="1:28" ht="11.25" customHeight="1">
      <c r="A58" s="605"/>
      <c r="B58" s="605"/>
      <c r="C58" s="605"/>
      <c r="D58" s="605"/>
      <c r="E58" s="2212"/>
      <c r="F58" s="504" t="s">
        <v>35</v>
      </c>
      <c r="G58" s="36"/>
      <c r="H58" s="626">
        <f>H59+H60</f>
        <v>23</v>
      </c>
      <c r="I58" s="626">
        <f>I59+I60</f>
        <v>38</v>
      </c>
      <c r="J58" s="626">
        <f t="shared" si="0"/>
        <v>61</v>
      </c>
      <c r="K58" s="626"/>
      <c r="L58" s="626">
        <f>SUM(L59:L60)</f>
        <v>22</v>
      </c>
      <c r="M58" s="626">
        <f>SUM(M59:M60)</f>
        <v>38</v>
      </c>
      <c r="N58" s="626">
        <f t="shared" si="5"/>
        <v>60</v>
      </c>
      <c r="O58" s="626"/>
      <c r="P58" s="626">
        <f>SUM(P59:P60)</f>
        <v>22</v>
      </c>
      <c r="Q58" s="626">
        <f>SUM(Q59:Q60)</f>
        <v>38</v>
      </c>
      <c r="R58" s="626">
        <f t="shared" si="6"/>
        <v>60</v>
      </c>
      <c r="S58" s="626">
        <f>SUM(S59:S60)</f>
        <v>0</v>
      </c>
      <c r="T58" s="706">
        <f>SUM(T59:T60)</f>
        <v>0</v>
      </c>
      <c r="U58" s="706">
        <f>SUM(U59:U60)</f>
        <v>0</v>
      </c>
      <c r="V58" s="707">
        <f t="shared" si="7"/>
        <v>0</v>
      </c>
      <c r="W58" s="626"/>
      <c r="X58" s="626">
        <f>X59+X60</f>
        <v>0</v>
      </c>
      <c r="Y58" s="626">
        <f>Y59+Y60</f>
        <v>0</v>
      </c>
      <c r="Z58" s="637">
        <f t="shared" si="2"/>
        <v>0</v>
      </c>
      <c r="AA58" s="78"/>
      <c r="AB58" s="78"/>
    </row>
    <row r="59" spans="1:28" ht="11.25" customHeight="1">
      <c r="A59" s="605">
        <v>2</v>
      </c>
      <c r="B59" s="605">
        <v>4</v>
      </c>
      <c r="C59" s="605">
        <v>1</v>
      </c>
      <c r="D59" s="605"/>
      <c r="E59" s="2212"/>
      <c r="F59" s="287"/>
      <c r="G59" s="89" t="s">
        <v>208</v>
      </c>
      <c r="H59" s="632">
        <v>11</v>
      </c>
      <c r="I59" s="632">
        <v>23</v>
      </c>
      <c r="J59" s="632">
        <f t="shared" si="0"/>
        <v>34</v>
      </c>
      <c r="K59" s="632"/>
      <c r="L59" s="632">
        <v>11</v>
      </c>
      <c r="M59" s="632">
        <v>23</v>
      </c>
      <c r="N59" s="632">
        <f t="shared" si="5"/>
        <v>34</v>
      </c>
      <c r="O59" s="632"/>
      <c r="P59" s="632">
        <v>11</v>
      </c>
      <c r="Q59" s="632">
        <v>23</v>
      </c>
      <c r="R59" s="632">
        <f t="shared" si="6"/>
        <v>34</v>
      </c>
      <c r="S59" s="632"/>
      <c r="T59" s="632">
        <v>0</v>
      </c>
      <c r="U59" s="632">
        <v>0</v>
      </c>
      <c r="V59" s="709">
        <f t="shared" si="7"/>
        <v>0</v>
      </c>
      <c r="W59" s="632"/>
      <c r="X59" s="632">
        <v>0</v>
      </c>
      <c r="Y59" s="632">
        <v>0</v>
      </c>
      <c r="Z59" s="635">
        <f t="shared" si="2"/>
        <v>0</v>
      </c>
      <c r="AA59" s="78"/>
      <c r="AB59" s="78"/>
    </row>
    <row r="60" spans="1:28" ht="11.25" customHeight="1">
      <c r="A60" s="605">
        <v>2</v>
      </c>
      <c r="B60" s="605">
        <v>4</v>
      </c>
      <c r="C60" s="605">
        <v>1</v>
      </c>
      <c r="D60" s="605"/>
      <c r="E60" s="2212"/>
      <c r="F60" s="287"/>
      <c r="G60" s="89" t="s">
        <v>209</v>
      </c>
      <c r="H60" s="632">
        <v>12</v>
      </c>
      <c r="I60" s="632">
        <v>15</v>
      </c>
      <c r="J60" s="632">
        <f t="shared" si="0"/>
        <v>27</v>
      </c>
      <c r="K60" s="632"/>
      <c r="L60" s="632">
        <v>11</v>
      </c>
      <c r="M60" s="632">
        <v>15</v>
      </c>
      <c r="N60" s="632">
        <f t="shared" si="5"/>
        <v>26</v>
      </c>
      <c r="O60" s="632"/>
      <c r="P60" s="632">
        <v>11</v>
      </c>
      <c r="Q60" s="632">
        <v>15</v>
      </c>
      <c r="R60" s="632">
        <f t="shared" si="6"/>
        <v>26</v>
      </c>
      <c r="S60" s="632"/>
      <c r="T60" s="632">
        <v>0</v>
      </c>
      <c r="U60" s="632">
        <v>0</v>
      </c>
      <c r="V60" s="709">
        <f t="shared" si="7"/>
        <v>0</v>
      </c>
      <c r="W60" s="632"/>
      <c r="X60" s="632">
        <v>0</v>
      </c>
      <c r="Y60" s="632">
        <v>0</v>
      </c>
      <c r="Z60" s="635">
        <f>SUM(X60:Y60)</f>
        <v>0</v>
      </c>
      <c r="AA60" s="78"/>
      <c r="AB60" s="78"/>
    </row>
    <row r="61" spans="1:28" ht="11.25" customHeight="1">
      <c r="A61" s="605"/>
      <c r="B61" s="605"/>
      <c r="C61" s="605"/>
      <c r="D61" s="605"/>
      <c r="E61" s="2212"/>
      <c r="F61" s="504" t="s">
        <v>133</v>
      </c>
      <c r="G61" s="36"/>
      <c r="H61" s="626">
        <f>H62+H63+H64</f>
        <v>51</v>
      </c>
      <c r="I61" s="626">
        <f>I62+I63+I64</f>
        <v>54</v>
      </c>
      <c r="J61" s="626">
        <f t="shared" si="0"/>
        <v>105</v>
      </c>
      <c r="K61" s="626"/>
      <c r="L61" s="626">
        <f>SUM(L62:L64)</f>
        <v>46</v>
      </c>
      <c r="M61" s="626">
        <f>SUM(M62:M64)</f>
        <v>53</v>
      </c>
      <c r="N61" s="626">
        <f t="shared" si="5"/>
        <v>99</v>
      </c>
      <c r="O61" s="626"/>
      <c r="P61" s="626">
        <f>SUM(P62:P64)</f>
        <v>46</v>
      </c>
      <c r="Q61" s="626">
        <f>SUM(Q62:Q64)</f>
        <v>53</v>
      </c>
      <c r="R61" s="626">
        <f t="shared" si="6"/>
        <v>99</v>
      </c>
      <c r="S61" s="626">
        <f>SUM(S62:S64)</f>
        <v>0</v>
      </c>
      <c r="T61" s="706">
        <f>SUM(T62:T64)</f>
        <v>0</v>
      </c>
      <c r="U61" s="706">
        <f>SUM(U62:U64)</f>
        <v>0</v>
      </c>
      <c r="V61" s="707">
        <f t="shared" si="7"/>
        <v>0</v>
      </c>
      <c r="W61" s="626"/>
      <c r="X61" s="626">
        <f>X62+X63+X64</f>
        <v>0</v>
      </c>
      <c r="Y61" s="626">
        <f>Y62+Y63+Y64</f>
        <v>0</v>
      </c>
      <c r="Z61" s="637">
        <f t="shared" si="2"/>
        <v>0</v>
      </c>
      <c r="AA61" s="78"/>
      <c r="AB61" s="78"/>
    </row>
    <row r="62" spans="1:28" ht="11.25" customHeight="1">
      <c r="A62" s="605">
        <v>2</v>
      </c>
      <c r="B62" s="605">
        <v>4</v>
      </c>
      <c r="C62" s="605">
        <v>9</v>
      </c>
      <c r="D62" s="605"/>
      <c r="E62" s="2212"/>
      <c r="F62" s="514"/>
      <c r="G62" s="356" t="s">
        <v>208</v>
      </c>
      <c r="H62" s="632">
        <v>24</v>
      </c>
      <c r="I62" s="632">
        <v>24</v>
      </c>
      <c r="J62" s="632">
        <f t="shared" si="0"/>
        <v>48</v>
      </c>
      <c r="K62" s="641"/>
      <c r="L62" s="641">
        <v>19</v>
      </c>
      <c r="M62" s="641">
        <v>23</v>
      </c>
      <c r="N62" s="632">
        <f t="shared" si="5"/>
        <v>42</v>
      </c>
      <c r="O62" s="641"/>
      <c r="P62" s="632">
        <v>19</v>
      </c>
      <c r="Q62" s="632">
        <v>23</v>
      </c>
      <c r="R62" s="632">
        <f t="shared" si="6"/>
        <v>42</v>
      </c>
      <c r="S62" s="632"/>
      <c r="T62" s="632">
        <v>0</v>
      </c>
      <c r="U62" s="632">
        <v>0</v>
      </c>
      <c r="V62" s="709">
        <f t="shared" si="7"/>
        <v>0</v>
      </c>
      <c r="W62" s="632"/>
      <c r="X62" s="632">
        <v>0</v>
      </c>
      <c r="Y62" s="632">
        <v>0</v>
      </c>
      <c r="Z62" s="635">
        <f t="shared" si="2"/>
        <v>0</v>
      </c>
      <c r="AA62" s="78"/>
      <c r="AB62" s="78"/>
    </row>
    <row r="63" spans="1:28" ht="11.25" customHeight="1">
      <c r="A63" s="605">
        <v>2</v>
      </c>
      <c r="B63" s="605">
        <v>4</v>
      </c>
      <c r="C63" s="605">
        <v>9</v>
      </c>
      <c r="D63" s="605"/>
      <c r="E63" s="2212"/>
      <c r="F63" s="514"/>
      <c r="G63" s="356" t="s">
        <v>209</v>
      </c>
      <c r="H63" s="632">
        <v>21</v>
      </c>
      <c r="I63" s="632">
        <v>22</v>
      </c>
      <c r="J63" s="632">
        <f t="shared" si="0"/>
        <v>43</v>
      </c>
      <c r="K63" s="641"/>
      <c r="L63" s="641">
        <v>21</v>
      </c>
      <c r="M63" s="641">
        <v>22</v>
      </c>
      <c r="N63" s="632">
        <f t="shared" si="5"/>
        <v>43</v>
      </c>
      <c r="O63" s="641"/>
      <c r="P63" s="632">
        <v>21</v>
      </c>
      <c r="Q63" s="632">
        <v>22</v>
      </c>
      <c r="R63" s="632">
        <f t="shared" si="6"/>
        <v>43</v>
      </c>
      <c r="S63" s="632"/>
      <c r="T63" s="632">
        <v>0</v>
      </c>
      <c r="U63" s="632">
        <v>0</v>
      </c>
      <c r="V63" s="709">
        <f t="shared" si="7"/>
        <v>0</v>
      </c>
      <c r="W63" s="632"/>
      <c r="X63" s="632">
        <v>0</v>
      </c>
      <c r="Y63" s="632">
        <v>0</v>
      </c>
      <c r="Z63" s="635">
        <f>SUM(X63:Y63)</f>
        <v>0</v>
      </c>
      <c r="AA63" s="78"/>
      <c r="AB63" s="78"/>
    </row>
    <row r="64" spans="1:28" ht="11.25" customHeight="1">
      <c r="A64" s="605">
        <v>2</v>
      </c>
      <c r="B64" s="605">
        <v>4</v>
      </c>
      <c r="C64" s="605">
        <v>9</v>
      </c>
      <c r="D64" s="605"/>
      <c r="E64" s="2212"/>
      <c r="F64" s="514"/>
      <c r="G64" s="356" t="s">
        <v>215</v>
      </c>
      <c r="H64" s="632">
        <v>6</v>
      </c>
      <c r="I64" s="632">
        <v>8</v>
      </c>
      <c r="J64" s="632">
        <f t="shared" si="0"/>
        <v>14</v>
      </c>
      <c r="K64" s="641"/>
      <c r="L64" s="641">
        <v>6</v>
      </c>
      <c r="M64" s="641">
        <v>8</v>
      </c>
      <c r="N64" s="632">
        <f t="shared" si="5"/>
        <v>14</v>
      </c>
      <c r="O64" s="641"/>
      <c r="P64" s="632">
        <v>6</v>
      </c>
      <c r="Q64" s="632">
        <v>8</v>
      </c>
      <c r="R64" s="632">
        <f t="shared" si="6"/>
        <v>14</v>
      </c>
      <c r="S64" s="632"/>
      <c r="T64" s="632">
        <v>0</v>
      </c>
      <c r="U64" s="632">
        <v>0</v>
      </c>
      <c r="V64" s="709">
        <f t="shared" si="7"/>
        <v>0</v>
      </c>
      <c r="W64" s="632"/>
      <c r="X64" s="632">
        <v>0</v>
      </c>
      <c r="Y64" s="632">
        <v>0</v>
      </c>
      <c r="Z64" s="635">
        <f t="shared" si="2"/>
        <v>0</v>
      </c>
      <c r="AA64" s="78"/>
      <c r="AB64" s="78"/>
    </row>
    <row r="65" spans="1:28" ht="11.25" customHeight="1">
      <c r="A65" s="605"/>
      <c r="B65" s="605"/>
      <c r="C65" s="605"/>
      <c r="D65" s="605"/>
      <c r="E65" s="2212"/>
      <c r="F65" s="509" t="s">
        <v>37</v>
      </c>
      <c r="G65" s="36"/>
      <c r="H65" s="626">
        <f>H66</f>
        <v>75</v>
      </c>
      <c r="I65" s="626">
        <f>I66</f>
        <v>35</v>
      </c>
      <c r="J65" s="626">
        <f t="shared" si="0"/>
        <v>110</v>
      </c>
      <c r="K65" s="626"/>
      <c r="L65" s="626">
        <f>SUM(L66)</f>
        <v>72</v>
      </c>
      <c r="M65" s="626">
        <f>SUM(M66)</f>
        <v>30</v>
      </c>
      <c r="N65" s="626">
        <f t="shared" si="5"/>
        <v>102</v>
      </c>
      <c r="O65" s="626"/>
      <c r="P65" s="626">
        <f>SUM(P66)</f>
        <v>72</v>
      </c>
      <c r="Q65" s="626">
        <f>SUM(Q66)</f>
        <v>30</v>
      </c>
      <c r="R65" s="626">
        <f t="shared" si="6"/>
        <v>102</v>
      </c>
      <c r="S65" s="626">
        <f>SUM(S66)</f>
        <v>0</v>
      </c>
      <c r="T65" s="706">
        <f>SUM(T66)</f>
        <v>0</v>
      </c>
      <c r="U65" s="706">
        <f>SUM(U66)</f>
        <v>0</v>
      </c>
      <c r="V65" s="707">
        <f t="shared" si="7"/>
        <v>0</v>
      </c>
      <c r="W65" s="626"/>
      <c r="X65" s="626">
        <f>X66</f>
        <v>0</v>
      </c>
      <c r="Y65" s="626">
        <f>Y66</f>
        <v>0</v>
      </c>
      <c r="Z65" s="637">
        <f t="shared" si="2"/>
        <v>0</v>
      </c>
      <c r="AA65" s="78"/>
      <c r="AB65" s="78"/>
    </row>
    <row r="66" spans="1:28" ht="11.25" customHeight="1">
      <c r="A66" s="605">
        <v>2</v>
      </c>
      <c r="B66" s="605">
        <v>4</v>
      </c>
      <c r="C66" s="605">
        <v>11</v>
      </c>
      <c r="D66" s="605"/>
      <c r="E66" s="2213"/>
      <c r="F66" s="287"/>
      <c r="G66" s="89" t="s">
        <v>217</v>
      </c>
      <c r="H66" s="632">
        <v>75</v>
      </c>
      <c r="I66" s="632">
        <v>35</v>
      </c>
      <c r="J66" s="632">
        <f t="shared" si="0"/>
        <v>110</v>
      </c>
      <c r="K66" s="632"/>
      <c r="L66" s="632">
        <v>72</v>
      </c>
      <c r="M66" s="632">
        <v>30</v>
      </c>
      <c r="N66" s="632">
        <f t="shared" si="5"/>
        <v>102</v>
      </c>
      <c r="O66" s="632"/>
      <c r="P66" s="641">
        <v>72</v>
      </c>
      <c r="Q66" s="632">
        <v>30</v>
      </c>
      <c r="R66" s="632">
        <f t="shared" si="6"/>
        <v>102</v>
      </c>
      <c r="S66" s="632"/>
      <c r="T66" s="632">
        <v>0</v>
      </c>
      <c r="U66" s="632">
        <v>0</v>
      </c>
      <c r="V66" s="709">
        <f t="shared" si="7"/>
        <v>0</v>
      </c>
      <c r="W66" s="632"/>
      <c r="X66" s="632">
        <v>0</v>
      </c>
      <c r="Y66" s="632">
        <v>0</v>
      </c>
      <c r="Z66" s="635">
        <f>SUM(X66:Y66)</f>
        <v>0</v>
      </c>
      <c r="AA66" s="78"/>
      <c r="AB66" s="78"/>
    </row>
    <row r="67" spans="1:28">
      <c r="A67" s="605"/>
      <c r="B67" s="605"/>
      <c r="C67" s="605"/>
      <c r="D67" s="605"/>
      <c r="E67" s="2211">
        <v>1403</v>
      </c>
      <c r="F67" s="29" t="s">
        <v>39</v>
      </c>
      <c r="G67" s="123"/>
      <c r="H67" s="673">
        <f>H68+H70+H72</f>
        <v>134</v>
      </c>
      <c r="I67" s="673">
        <f>I68+I70+I72</f>
        <v>203</v>
      </c>
      <c r="J67" s="673">
        <f t="shared" si="0"/>
        <v>337</v>
      </c>
      <c r="K67" s="680"/>
      <c r="L67" s="673">
        <f>SUM(L68+L70+L72)</f>
        <v>131</v>
      </c>
      <c r="M67" s="673">
        <f>SUM(M68+M70+M72)</f>
        <v>196</v>
      </c>
      <c r="N67" s="673">
        <f t="shared" ref="N67:N74" si="8">SUM(L67:M67)</f>
        <v>327</v>
      </c>
      <c r="O67" s="680"/>
      <c r="P67" s="673">
        <f>SUM(P68+P70+P72)</f>
        <v>79</v>
      </c>
      <c r="Q67" s="673">
        <f>SUM(Q68+Q70+Q72)</f>
        <v>92</v>
      </c>
      <c r="R67" s="673">
        <f>SUM(P67:Q67)</f>
        <v>171</v>
      </c>
      <c r="S67" s="673">
        <f>SUM(S68+S70+S72)</f>
        <v>0</v>
      </c>
      <c r="T67" s="673">
        <f>SUM(T68+T70+T72)</f>
        <v>0</v>
      </c>
      <c r="U67" s="673">
        <f>SUM(U68+U70+U72)</f>
        <v>0</v>
      </c>
      <c r="V67" s="673">
        <f>SUM(S67:U67)</f>
        <v>0</v>
      </c>
      <c r="W67" s="673"/>
      <c r="X67" s="673">
        <f>X68+X70+X72</f>
        <v>0</v>
      </c>
      <c r="Y67" s="673">
        <f>Y68+Y70+Y72</f>
        <v>0</v>
      </c>
      <c r="Z67" s="674">
        <f t="shared" si="2"/>
        <v>0</v>
      </c>
      <c r="AA67" s="78"/>
      <c r="AB67" s="78"/>
    </row>
    <row r="68" spans="1:28" ht="11.25" customHeight="1">
      <c r="A68" s="605"/>
      <c r="B68" s="605"/>
      <c r="C68" s="605"/>
      <c r="D68" s="605"/>
      <c r="E68" s="2212"/>
      <c r="F68" s="509" t="s">
        <v>40</v>
      </c>
      <c r="G68" s="89"/>
      <c r="H68" s="626">
        <f>SUM(H69)</f>
        <v>33</v>
      </c>
      <c r="I68" s="626">
        <f>SUM(I69)</f>
        <v>76</v>
      </c>
      <c r="J68" s="626">
        <f t="shared" si="0"/>
        <v>109</v>
      </c>
      <c r="K68" s="632"/>
      <c r="L68" s="626">
        <f>SUM(L69)</f>
        <v>32</v>
      </c>
      <c r="M68" s="626">
        <f>SUM(M69)</f>
        <v>74</v>
      </c>
      <c r="N68" s="626">
        <f t="shared" si="8"/>
        <v>106</v>
      </c>
      <c r="O68" s="632"/>
      <c r="P68" s="626">
        <f>SUM(P69)</f>
        <v>11</v>
      </c>
      <c r="Q68" s="626">
        <f>SUM(Q69)</f>
        <v>19</v>
      </c>
      <c r="R68" s="626">
        <f>SUM(P68:Q68)</f>
        <v>30</v>
      </c>
      <c r="S68" s="626">
        <f>SUM(S69:S69)</f>
        <v>0</v>
      </c>
      <c r="T68" s="706">
        <f>SUM(T69)</f>
        <v>0</v>
      </c>
      <c r="U68" s="706">
        <f>SUM(U69)</f>
        <v>0</v>
      </c>
      <c r="V68" s="707">
        <f>SUM(S68:U68)</f>
        <v>0</v>
      </c>
      <c r="W68" s="626"/>
      <c r="X68" s="626">
        <f>SUM(X69)</f>
        <v>0</v>
      </c>
      <c r="Y68" s="626">
        <f>SUM(Y69)</f>
        <v>0</v>
      </c>
      <c r="Z68" s="637">
        <f t="shared" si="2"/>
        <v>0</v>
      </c>
      <c r="AA68" s="78"/>
      <c r="AB68" s="78"/>
    </row>
    <row r="69" spans="1:28" ht="11.25" customHeight="1">
      <c r="A69" s="605">
        <v>3</v>
      </c>
      <c r="B69" s="605">
        <v>5</v>
      </c>
      <c r="C69" s="605">
        <v>11</v>
      </c>
      <c r="D69" s="605"/>
      <c r="E69" s="2212"/>
      <c r="F69" s="287"/>
      <c r="G69" s="356" t="s">
        <v>218</v>
      </c>
      <c r="H69" s="632">
        <v>33</v>
      </c>
      <c r="I69" s="632">
        <v>76</v>
      </c>
      <c r="J69" s="632">
        <f t="shared" si="0"/>
        <v>109</v>
      </c>
      <c r="K69" s="641"/>
      <c r="L69" s="641">
        <v>32</v>
      </c>
      <c r="M69" s="641">
        <v>74</v>
      </c>
      <c r="N69" s="641">
        <f t="shared" si="8"/>
        <v>106</v>
      </c>
      <c r="O69" s="641"/>
      <c r="P69" s="641">
        <v>11</v>
      </c>
      <c r="Q69" s="632">
        <v>19</v>
      </c>
      <c r="R69" s="632">
        <f t="shared" ref="R69:R74" si="9">SUM(P69:Q69)</f>
        <v>30</v>
      </c>
      <c r="S69" s="632"/>
      <c r="T69" s="632">
        <v>0</v>
      </c>
      <c r="U69" s="632">
        <v>0</v>
      </c>
      <c r="V69" s="709">
        <f t="shared" ref="V69:V74" si="10">SUM(S69:U69)</f>
        <v>0</v>
      </c>
      <c r="W69" s="632"/>
      <c r="X69" s="632">
        <v>0</v>
      </c>
      <c r="Y69" s="632">
        <v>0</v>
      </c>
      <c r="Z69" s="635">
        <f>SUM(X69:Y69)</f>
        <v>0</v>
      </c>
      <c r="AA69" s="78"/>
      <c r="AB69" s="78"/>
    </row>
    <row r="70" spans="1:28" ht="11.25" customHeight="1">
      <c r="A70" s="605"/>
      <c r="B70" s="605"/>
      <c r="C70" s="605"/>
      <c r="D70" s="605"/>
      <c r="E70" s="2212"/>
      <c r="F70" s="509" t="s">
        <v>41</v>
      </c>
      <c r="G70" s="36"/>
      <c r="H70" s="626">
        <f>H71</f>
        <v>40</v>
      </c>
      <c r="I70" s="626">
        <f>I71</f>
        <v>28</v>
      </c>
      <c r="J70" s="626">
        <f t="shared" si="0"/>
        <v>68</v>
      </c>
      <c r="K70" s="626"/>
      <c r="L70" s="626">
        <f>SUM(L71)</f>
        <v>38</v>
      </c>
      <c r="M70" s="626">
        <f>SUM(M71)</f>
        <v>26</v>
      </c>
      <c r="N70" s="626">
        <f t="shared" si="8"/>
        <v>64</v>
      </c>
      <c r="O70" s="626"/>
      <c r="P70" s="626">
        <f>SUM(P71)</f>
        <v>20</v>
      </c>
      <c r="Q70" s="626">
        <f>SUM(Q71)</f>
        <v>10</v>
      </c>
      <c r="R70" s="626">
        <f t="shared" si="9"/>
        <v>30</v>
      </c>
      <c r="S70" s="626">
        <f>SUM(S71)</f>
        <v>0</v>
      </c>
      <c r="T70" s="706">
        <f>SUM(T71)</f>
        <v>0</v>
      </c>
      <c r="U70" s="706">
        <f>SUM(U71)</f>
        <v>0</v>
      </c>
      <c r="V70" s="707">
        <f t="shared" si="10"/>
        <v>0</v>
      </c>
      <c r="W70" s="626"/>
      <c r="X70" s="626">
        <f>X71</f>
        <v>0</v>
      </c>
      <c r="Y70" s="626">
        <f>Y71</f>
        <v>0</v>
      </c>
      <c r="Z70" s="637">
        <f t="shared" si="2"/>
        <v>0</v>
      </c>
      <c r="AA70" s="78"/>
      <c r="AB70" s="78"/>
    </row>
    <row r="71" spans="1:28" ht="11.25" customHeight="1">
      <c r="A71" s="605">
        <v>3</v>
      </c>
      <c r="B71" s="605">
        <v>5</v>
      </c>
      <c r="C71" s="605">
        <v>8</v>
      </c>
      <c r="D71" s="605"/>
      <c r="E71" s="2212"/>
      <c r="F71" s="287"/>
      <c r="G71" s="356" t="s">
        <v>218</v>
      </c>
      <c r="H71" s="632">
        <v>40</v>
      </c>
      <c r="I71" s="632">
        <v>28</v>
      </c>
      <c r="J71" s="632">
        <f t="shared" si="0"/>
        <v>68</v>
      </c>
      <c r="K71" s="641"/>
      <c r="L71" s="641">
        <v>38</v>
      </c>
      <c r="M71" s="641">
        <v>26</v>
      </c>
      <c r="N71" s="641">
        <f t="shared" si="8"/>
        <v>64</v>
      </c>
      <c r="O71" s="641"/>
      <c r="P71" s="641">
        <v>20</v>
      </c>
      <c r="Q71" s="632">
        <v>10</v>
      </c>
      <c r="R71" s="632">
        <f t="shared" si="9"/>
        <v>30</v>
      </c>
      <c r="S71" s="632"/>
      <c r="T71" s="632">
        <v>0</v>
      </c>
      <c r="U71" s="632">
        <v>0</v>
      </c>
      <c r="V71" s="709">
        <f t="shared" si="10"/>
        <v>0</v>
      </c>
      <c r="W71" s="632"/>
      <c r="X71" s="632">
        <v>0</v>
      </c>
      <c r="Y71" s="632">
        <v>0</v>
      </c>
      <c r="Z71" s="635">
        <f>SUM(X71:Y71)</f>
        <v>0</v>
      </c>
      <c r="AA71" s="78"/>
      <c r="AB71" s="78"/>
    </row>
    <row r="72" spans="1:28" ht="11.25" customHeight="1">
      <c r="A72" s="605"/>
      <c r="B72" s="605"/>
      <c r="C72" s="605"/>
      <c r="D72" s="605"/>
      <c r="E72" s="2212"/>
      <c r="F72" s="509" t="s">
        <v>42</v>
      </c>
      <c r="G72" s="89"/>
      <c r="H72" s="626">
        <f>SUM(H73:H74)</f>
        <v>61</v>
      </c>
      <c r="I72" s="626">
        <f>SUM(I73:I74)</f>
        <v>99</v>
      </c>
      <c r="J72" s="626">
        <f t="shared" si="0"/>
        <v>160</v>
      </c>
      <c r="K72" s="632"/>
      <c r="L72" s="626">
        <f>SUM(L73:L74)</f>
        <v>61</v>
      </c>
      <c r="M72" s="626">
        <f>SUM(M73:M74)</f>
        <v>96</v>
      </c>
      <c r="N72" s="626">
        <f t="shared" si="8"/>
        <v>157</v>
      </c>
      <c r="O72" s="632"/>
      <c r="P72" s="626">
        <f>SUM(P73:P74)</f>
        <v>48</v>
      </c>
      <c r="Q72" s="626">
        <f>SUM(Q73:Q74)</f>
        <v>63</v>
      </c>
      <c r="R72" s="626">
        <f t="shared" si="9"/>
        <v>111</v>
      </c>
      <c r="S72" s="626">
        <f>SUM(S73:S74)</f>
        <v>0</v>
      </c>
      <c r="T72" s="706">
        <f>SUM(T73:T74)</f>
        <v>0</v>
      </c>
      <c r="U72" s="706">
        <f>SUM(U73:U74)</f>
        <v>0</v>
      </c>
      <c r="V72" s="707">
        <f t="shared" si="10"/>
        <v>0</v>
      </c>
      <c r="W72" s="626"/>
      <c r="X72" s="626">
        <f>SUM(X73:X74)</f>
        <v>0</v>
      </c>
      <c r="Y72" s="626">
        <f>SUM(Y73:Y74)</f>
        <v>0</v>
      </c>
      <c r="Z72" s="637">
        <f t="shared" si="2"/>
        <v>0</v>
      </c>
      <c r="AA72" s="78"/>
      <c r="AB72" s="78"/>
    </row>
    <row r="73" spans="1:28" ht="11.25" customHeight="1">
      <c r="A73" s="605">
        <v>3</v>
      </c>
      <c r="B73" s="605">
        <v>5</v>
      </c>
      <c r="C73" s="605">
        <v>10</v>
      </c>
      <c r="D73" s="605"/>
      <c r="E73" s="2316"/>
      <c r="F73" s="287"/>
      <c r="G73" s="89" t="s">
        <v>218</v>
      </c>
      <c r="H73" s="632">
        <v>42</v>
      </c>
      <c r="I73" s="632">
        <v>74</v>
      </c>
      <c r="J73" s="632">
        <f t="shared" si="0"/>
        <v>116</v>
      </c>
      <c r="K73" s="632"/>
      <c r="L73" s="632">
        <v>42</v>
      </c>
      <c r="M73" s="632">
        <v>74</v>
      </c>
      <c r="N73" s="641">
        <f t="shared" si="8"/>
        <v>116</v>
      </c>
      <c r="O73" s="632"/>
      <c r="P73" s="641">
        <v>29</v>
      </c>
      <c r="Q73" s="632">
        <v>41</v>
      </c>
      <c r="R73" s="632">
        <f t="shared" si="9"/>
        <v>70</v>
      </c>
      <c r="S73" s="632"/>
      <c r="T73" s="632">
        <v>0</v>
      </c>
      <c r="U73" s="632">
        <v>0</v>
      </c>
      <c r="V73" s="709">
        <f t="shared" si="10"/>
        <v>0</v>
      </c>
      <c r="W73" s="632"/>
      <c r="X73" s="632">
        <v>0</v>
      </c>
      <c r="Y73" s="632">
        <v>0</v>
      </c>
      <c r="Z73" s="635">
        <f>SUM(X73:Y73)</f>
        <v>0</v>
      </c>
      <c r="AA73" s="78"/>
      <c r="AB73" s="78"/>
    </row>
    <row r="74" spans="1:28" ht="11.25" customHeight="1">
      <c r="A74" s="605">
        <v>3</v>
      </c>
      <c r="B74" s="605">
        <v>5</v>
      </c>
      <c r="C74" s="605">
        <v>10</v>
      </c>
      <c r="D74" s="605"/>
      <c r="E74" s="2274"/>
      <c r="F74" s="515"/>
      <c r="G74" s="516" t="s">
        <v>219</v>
      </c>
      <c r="H74" s="695">
        <v>19</v>
      </c>
      <c r="I74" s="695">
        <v>25</v>
      </c>
      <c r="J74" s="695">
        <f t="shared" si="0"/>
        <v>44</v>
      </c>
      <c r="K74" s="695"/>
      <c r="L74" s="695">
        <v>19</v>
      </c>
      <c r="M74" s="695">
        <v>22</v>
      </c>
      <c r="N74" s="685">
        <f t="shared" si="8"/>
        <v>41</v>
      </c>
      <c r="O74" s="695"/>
      <c r="P74" s="685">
        <v>19</v>
      </c>
      <c r="Q74" s="695">
        <v>22</v>
      </c>
      <c r="R74" s="695">
        <f t="shared" si="9"/>
        <v>41</v>
      </c>
      <c r="S74" s="695"/>
      <c r="T74" s="695">
        <v>0</v>
      </c>
      <c r="U74" s="695">
        <v>0</v>
      </c>
      <c r="V74" s="695">
        <f t="shared" si="10"/>
        <v>0</v>
      </c>
      <c r="W74" s="695"/>
      <c r="X74" s="695">
        <v>0</v>
      </c>
      <c r="Y74" s="632">
        <v>0</v>
      </c>
      <c r="Z74" s="710">
        <f>SUM(X74:Y74)</f>
        <v>0</v>
      </c>
      <c r="AA74" s="78"/>
      <c r="AB74" s="78"/>
    </row>
    <row r="75" spans="1:28" ht="12" customHeight="1">
      <c r="A75" s="605"/>
      <c r="B75" s="605"/>
      <c r="C75" s="605"/>
      <c r="D75" s="605"/>
      <c r="E75" s="652"/>
      <c r="F75" s="653"/>
      <c r="G75" s="89"/>
      <c r="H75" s="711"/>
      <c r="I75" s="711"/>
      <c r="J75" s="711"/>
      <c r="K75" s="711"/>
      <c r="L75" s="711"/>
      <c r="M75" s="711"/>
      <c r="N75" s="711"/>
      <c r="O75" s="711"/>
      <c r="P75" s="711"/>
      <c r="Q75" s="711"/>
      <c r="R75" s="711"/>
      <c r="S75" s="655"/>
      <c r="T75" s="656"/>
      <c r="U75" s="656"/>
      <c r="V75" s="656"/>
      <c r="W75" s="656"/>
      <c r="X75" s="656"/>
      <c r="Y75" s="657"/>
      <c r="Z75" s="658" t="s">
        <v>220</v>
      </c>
      <c r="AA75" s="78"/>
      <c r="AB75" s="78"/>
    </row>
    <row r="76" spans="1:28" ht="12" customHeight="1">
      <c r="A76" s="605"/>
      <c r="B76" s="605"/>
      <c r="C76" s="605"/>
      <c r="D76" s="605"/>
      <c r="E76" s="652"/>
      <c r="F76" s="89"/>
      <c r="G76" s="89"/>
      <c r="H76" s="711"/>
      <c r="I76" s="711"/>
      <c r="J76" s="711"/>
      <c r="K76" s="711"/>
      <c r="L76" s="711"/>
      <c r="M76" s="711"/>
      <c r="N76" s="711"/>
      <c r="O76" s="711"/>
      <c r="P76" s="711"/>
      <c r="Q76" s="711"/>
      <c r="R76" s="711"/>
      <c r="S76" s="655"/>
      <c r="T76" s="656"/>
      <c r="U76" s="659"/>
      <c r="V76" s="656"/>
      <c r="W76" s="656"/>
      <c r="X76" s="656"/>
      <c r="Y76" s="660"/>
      <c r="Z76" s="661" t="s">
        <v>271</v>
      </c>
    </row>
    <row r="77" spans="1:28" ht="3" customHeight="1">
      <c r="A77" s="605"/>
      <c r="B77" s="605"/>
      <c r="C77" s="605"/>
      <c r="D77" s="605"/>
      <c r="E77" s="652"/>
      <c r="F77" s="89"/>
      <c r="G77" s="89"/>
      <c r="H77" s="711"/>
      <c r="I77" s="711"/>
      <c r="J77" s="711"/>
      <c r="K77" s="711"/>
      <c r="L77" s="711"/>
      <c r="M77" s="711"/>
      <c r="N77" s="711"/>
      <c r="O77" s="711"/>
      <c r="P77" s="711"/>
      <c r="Q77" s="711"/>
      <c r="R77" s="711"/>
      <c r="S77" s="655"/>
      <c r="T77" s="656"/>
      <c r="U77" s="659"/>
      <c r="V77" s="656"/>
      <c r="W77" s="656"/>
      <c r="X77" s="656"/>
      <c r="Y77" s="660"/>
      <c r="Z77" s="661"/>
    </row>
    <row r="78" spans="1:28" ht="15" customHeight="1">
      <c r="A78" s="605"/>
      <c r="B78" s="605"/>
      <c r="C78" s="605"/>
      <c r="D78" s="605"/>
      <c r="E78" s="2263" t="s">
        <v>122</v>
      </c>
      <c r="F78" s="2219" t="s">
        <v>184</v>
      </c>
      <c r="G78" s="2219"/>
      <c r="H78" s="2320" t="s">
        <v>185</v>
      </c>
      <c r="I78" s="2320"/>
      <c r="J78" s="2320"/>
      <c r="K78" s="662"/>
      <c r="L78" s="2321" t="s">
        <v>267</v>
      </c>
      <c r="M78" s="2321"/>
      <c r="N78" s="2321"/>
      <c r="O78" s="662"/>
      <c r="P78" s="2320" t="s">
        <v>186</v>
      </c>
      <c r="Q78" s="2320"/>
      <c r="R78" s="2320"/>
      <c r="S78" s="663"/>
      <c r="T78" s="2323" t="s">
        <v>268</v>
      </c>
      <c r="U78" s="2323"/>
      <c r="V78" s="2323"/>
      <c r="W78" s="712"/>
      <c r="X78" s="2323" t="s">
        <v>269</v>
      </c>
      <c r="Y78" s="2323"/>
      <c r="Z78" s="2324"/>
      <c r="AA78" s="78"/>
      <c r="AB78" s="96"/>
    </row>
    <row r="79" spans="1:28" ht="15" customHeight="1">
      <c r="A79" s="605"/>
      <c r="B79" s="605"/>
      <c r="C79" s="605"/>
      <c r="D79" s="605"/>
      <c r="E79" s="2218"/>
      <c r="F79" s="2221"/>
      <c r="G79" s="2221"/>
      <c r="H79" s="664" t="s">
        <v>18</v>
      </c>
      <c r="I79" s="664" t="s">
        <v>19</v>
      </c>
      <c r="J79" s="664" t="s">
        <v>8</v>
      </c>
      <c r="K79" s="665"/>
      <c r="L79" s="664" t="s">
        <v>18</v>
      </c>
      <c r="M79" s="664" t="s">
        <v>19</v>
      </c>
      <c r="N79" s="664" t="s">
        <v>8</v>
      </c>
      <c r="O79" s="665"/>
      <c r="P79" s="664" t="s">
        <v>18</v>
      </c>
      <c r="Q79" s="664" t="s">
        <v>19</v>
      </c>
      <c r="R79" s="664" t="s">
        <v>8</v>
      </c>
      <c r="S79" s="666"/>
      <c r="T79" s="664" t="s">
        <v>18</v>
      </c>
      <c r="U79" s="664" t="s">
        <v>19</v>
      </c>
      <c r="V79" s="664" t="s">
        <v>8</v>
      </c>
      <c r="W79" s="664"/>
      <c r="X79" s="664" t="s">
        <v>18</v>
      </c>
      <c r="Y79" s="664" t="s">
        <v>19</v>
      </c>
      <c r="Z79" s="667" t="s">
        <v>8</v>
      </c>
      <c r="AA79" s="78"/>
      <c r="AB79" s="80"/>
    </row>
    <row r="80" spans="1:28">
      <c r="A80" s="605"/>
      <c r="B80" s="605"/>
      <c r="C80" s="605"/>
      <c r="D80" s="605"/>
      <c r="E80" s="2204">
        <v>1404</v>
      </c>
      <c r="F80" s="29" t="s">
        <v>43</v>
      </c>
      <c r="G80" s="123"/>
      <c r="H80" s="668">
        <f>SUM(H81+H85)</f>
        <v>780</v>
      </c>
      <c r="I80" s="668">
        <f>SUM(I81+I85)</f>
        <v>279</v>
      </c>
      <c r="J80" s="668">
        <f t="shared" ref="J80:J88" si="11">SUM(H80:I80)</f>
        <v>1059</v>
      </c>
      <c r="K80" s="669"/>
      <c r="L80" s="670">
        <f>SUM(L81+L85)</f>
        <v>765</v>
      </c>
      <c r="M80" s="670">
        <f t="shared" ref="M80:Y80" si="12">SUM(M81+M85)</f>
        <v>274</v>
      </c>
      <c r="N80" s="670">
        <f t="shared" ref="N80:N86" si="13">SUM(L80:M80)</f>
        <v>1039</v>
      </c>
      <c r="O80" s="670">
        <f t="shared" si="12"/>
        <v>0</v>
      </c>
      <c r="P80" s="670">
        <f t="shared" si="12"/>
        <v>692</v>
      </c>
      <c r="Q80" s="670">
        <f t="shared" si="12"/>
        <v>264</v>
      </c>
      <c r="R80" s="670">
        <f>SUM(P80:Q80)</f>
        <v>956</v>
      </c>
      <c r="S80" s="670">
        <f t="shared" si="12"/>
        <v>0</v>
      </c>
      <c r="T80" s="670">
        <f t="shared" si="12"/>
        <v>692</v>
      </c>
      <c r="U80" s="670">
        <f t="shared" si="12"/>
        <v>264</v>
      </c>
      <c r="V80" s="670">
        <f>SUM(T80:U80)</f>
        <v>956</v>
      </c>
      <c r="W80" s="670">
        <f t="shared" si="12"/>
        <v>0</v>
      </c>
      <c r="X80" s="670">
        <f t="shared" si="12"/>
        <v>0</v>
      </c>
      <c r="Y80" s="670">
        <f t="shared" si="12"/>
        <v>0</v>
      </c>
      <c r="Z80" s="671">
        <f>SUM(W80:Y80)</f>
        <v>0</v>
      </c>
    </row>
    <row r="81" spans="1:26" ht="12" customHeight="1">
      <c r="A81" s="605"/>
      <c r="B81" s="605"/>
      <c r="C81" s="605"/>
      <c r="D81" s="605"/>
      <c r="E81" s="2205"/>
      <c r="F81" s="504" t="s">
        <v>128</v>
      </c>
      <c r="G81" s="89"/>
      <c r="H81" s="626">
        <f>SUM(H82:H84)</f>
        <v>494</v>
      </c>
      <c r="I81" s="626">
        <f>SUM(I82:I84)</f>
        <v>97</v>
      </c>
      <c r="J81" s="626">
        <f t="shared" si="11"/>
        <v>591</v>
      </c>
      <c r="K81" s="626"/>
      <c r="L81" s="626">
        <f>SUM(L82:L84)</f>
        <v>485</v>
      </c>
      <c r="M81" s="626">
        <f>SUM(M82:M84)</f>
        <v>96</v>
      </c>
      <c r="N81" s="626">
        <f t="shared" si="13"/>
        <v>581</v>
      </c>
      <c r="O81" s="632"/>
      <c r="P81" s="626">
        <f>SUM(P82:P84)</f>
        <v>412</v>
      </c>
      <c r="Q81" s="626">
        <f>SUM(Q82:Q84)</f>
        <v>86</v>
      </c>
      <c r="R81" s="626">
        <f t="shared" ref="R81:R86" si="14">SUM(P81:Q81)</f>
        <v>498</v>
      </c>
      <c r="S81" s="626">
        <f>SUM(S82)</f>
        <v>0</v>
      </c>
      <c r="T81" s="626">
        <f>SUM(T82:T84)</f>
        <v>412</v>
      </c>
      <c r="U81" s="626">
        <f>SUM(U82:U84)</f>
        <v>86</v>
      </c>
      <c r="V81" s="626">
        <f>SUM(T81:U81)</f>
        <v>498</v>
      </c>
      <c r="W81" s="626"/>
      <c r="X81" s="626">
        <f>SUM(X82:X84)</f>
        <v>0</v>
      </c>
      <c r="Y81" s="626">
        <f>SUM(Y82:Y84)</f>
        <v>0</v>
      </c>
      <c r="Z81" s="637">
        <f>SUM(X81:Y81)</f>
        <v>0</v>
      </c>
    </row>
    <row r="82" spans="1:26" ht="12" customHeight="1">
      <c r="A82" s="605">
        <v>4</v>
      </c>
      <c r="B82" s="605">
        <v>6</v>
      </c>
      <c r="C82" s="605">
        <v>11</v>
      </c>
      <c r="D82" s="605"/>
      <c r="E82" s="2206"/>
      <c r="F82" s="289"/>
      <c r="G82" s="89" t="s">
        <v>222</v>
      </c>
      <c r="H82" s="632">
        <v>494</v>
      </c>
      <c r="I82" s="632">
        <v>97</v>
      </c>
      <c r="J82" s="632">
        <f t="shared" si="11"/>
        <v>591</v>
      </c>
      <c r="K82" s="632"/>
      <c r="L82" s="632">
        <v>485</v>
      </c>
      <c r="M82" s="632">
        <v>96</v>
      </c>
      <c r="N82" s="632">
        <f t="shared" si="13"/>
        <v>581</v>
      </c>
      <c r="O82" s="632"/>
      <c r="P82" s="641">
        <v>412</v>
      </c>
      <c r="Q82" s="632">
        <v>86</v>
      </c>
      <c r="R82" s="632">
        <f t="shared" si="14"/>
        <v>498</v>
      </c>
      <c r="S82" s="632"/>
      <c r="T82" s="632">
        <v>412</v>
      </c>
      <c r="U82" s="632">
        <v>86</v>
      </c>
      <c r="V82" s="632">
        <f>SUM(T82:U82)</f>
        <v>498</v>
      </c>
      <c r="W82" s="632"/>
      <c r="X82" s="632">
        <v>0</v>
      </c>
      <c r="Y82" s="632">
        <v>0</v>
      </c>
      <c r="Z82" s="635">
        <f>SUM(X82:Y82)</f>
        <v>0</v>
      </c>
    </row>
    <row r="83" spans="1:26" ht="12" customHeight="1">
      <c r="A83" s="605">
        <v>4</v>
      </c>
      <c r="B83" s="605">
        <v>6</v>
      </c>
      <c r="C83" s="605">
        <v>11</v>
      </c>
      <c r="D83" s="605"/>
      <c r="E83" s="2206"/>
      <c r="F83" s="289"/>
      <c r="G83" s="89" t="s">
        <v>223</v>
      </c>
      <c r="H83" s="632">
        <v>0</v>
      </c>
      <c r="I83" s="632">
        <v>0</v>
      </c>
      <c r="J83" s="632">
        <f t="shared" si="11"/>
        <v>0</v>
      </c>
      <c r="K83" s="632"/>
      <c r="L83" s="632">
        <v>0</v>
      </c>
      <c r="M83" s="632">
        <v>0</v>
      </c>
      <c r="N83" s="632">
        <f t="shared" si="13"/>
        <v>0</v>
      </c>
      <c r="O83" s="632"/>
      <c r="P83" s="641">
        <v>0</v>
      </c>
      <c r="Q83" s="632">
        <v>0</v>
      </c>
      <c r="R83" s="632">
        <f t="shared" si="14"/>
        <v>0</v>
      </c>
      <c r="S83" s="632"/>
      <c r="T83" s="632">
        <v>0</v>
      </c>
      <c r="U83" s="632">
        <v>0</v>
      </c>
      <c r="V83" s="632">
        <f>SUM(T83:U83)</f>
        <v>0</v>
      </c>
      <c r="W83" s="632"/>
      <c r="X83" s="632">
        <v>0</v>
      </c>
      <c r="Y83" s="632">
        <v>0</v>
      </c>
      <c r="Z83" s="635">
        <f>SUM(X83:Y83)</f>
        <v>0</v>
      </c>
    </row>
    <row r="84" spans="1:26" ht="12" customHeight="1">
      <c r="A84" s="605">
        <v>4</v>
      </c>
      <c r="B84" s="605">
        <v>6</v>
      </c>
      <c r="C84" s="605">
        <v>11</v>
      </c>
      <c r="D84" s="605"/>
      <c r="E84" s="2206"/>
      <c r="F84" s="289"/>
      <c r="G84" s="89" t="s">
        <v>224</v>
      </c>
      <c r="H84" s="632">
        <v>0</v>
      </c>
      <c r="I84" s="632">
        <v>0</v>
      </c>
      <c r="J84" s="632">
        <f t="shared" si="11"/>
        <v>0</v>
      </c>
      <c r="K84" s="632"/>
      <c r="L84" s="632">
        <v>0</v>
      </c>
      <c r="M84" s="632">
        <v>0</v>
      </c>
      <c r="N84" s="632">
        <f t="shared" si="13"/>
        <v>0</v>
      </c>
      <c r="O84" s="632"/>
      <c r="P84" s="641">
        <v>0</v>
      </c>
      <c r="Q84" s="632">
        <v>0</v>
      </c>
      <c r="R84" s="632">
        <f t="shared" si="14"/>
        <v>0</v>
      </c>
      <c r="S84" s="632"/>
      <c r="T84" s="632">
        <v>0</v>
      </c>
      <c r="U84" s="632">
        <v>0</v>
      </c>
      <c r="V84" s="632">
        <f>SUM(T84:U84)</f>
        <v>0</v>
      </c>
      <c r="W84" s="632"/>
      <c r="X84" s="632">
        <v>0</v>
      </c>
      <c r="Y84" s="632">
        <v>0</v>
      </c>
      <c r="Z84" s="635">
        <f>SUM(X84:Y84)</f>
        <v>0</v>
      </c>
    </row>
    <row r="85" spans="1:26" ht="12" customHeight="1">
      <c r="A85" s="605"/>
      <c r="B85" s="605"/>
      <c r="C85" s="605"/>
      <c r="D85" s="605"/>
      <c r="E85" s="2205"/>
      <c r="F85" s="504" t="s">
        <v>45</v>
      </c>
      <c r="G85" s="89"/>
      <c r="H85" s="626">
        <f>SUM(H86)</f>
        <v>286</v>
      </c>
      <c r="I85" s="626">
        <f>SUM(I86)</f>
        <v>182</v>
      </c>
      <c r="J85" s="626">
        <f t="shared" si="11"/>
        <v>468</v>
      </c>
      <c r="K85" s="626"/>
      <c r="L85" s="626">
        <f>SUM(L86)</f>
        <v>280</v>
      </c>
      <c r="M85" s="626">
        <f>SUM(M86)</f>
        <v>178</v>
      </c>
      <c r="N85" s="626">
        <f t="shared" si="13"/>
        <v>458</v>
      </c>
      <c r="O85" s="632"/>
      <c r="P85" s="626">
        <f>SUM(P86)</f>
        <v>280</v>
      </c>
      <c r="Q85" s="626">
        <f>SUM(Q86)</f>
        <v>178</v>
      </c>
      <c r="R85" s="626">
        <f t="shared" si="14"/>
        <v>458</v>
      </c>
      <c r="S85" s="626">
        <f>SUM(S86)</f>
        <v>0</v>
      </c>
      <c r="T85" s="672">
        <f>T86</f>
        <v>280</v>
      </c>
      <c r="U85" s="672">
        <f>U86</f>
        <v>178</v>
      </c>
      <c r="V85" s="626">
        <f t="shared" ref="V85:V117" si="15">SUM(T85:U85)</f>
        <v>458</v>
      </c>
      <c r="W85" s="626"/>
      <c r="X85" s="626">
        <f>X86</f>
        <v>0</v>
      </c>
      <c r="Y85" s="626">
        <f>Y86</f>
        <v>0</v>
      </c>
      <c r="Z85" s="637">
        <f t="shared" ref="Z85:Z143" si="16">SUM(X85:Y85)</f>
        <v>0</v>
      </c>
    </row>
    <row r="86" spans="1:26" ht="12" customHeight="1">
      <c r="A86" s="605">
        <v>4</v>
      </c>
      <c r="B86" s="605">
        <v>6</v>
      </c>
      <c r="C86" s="605">
        <v>11</v>
      </c>
      <c r="D86" s="605"/>
      <c r="E86" s="2206"/>
      <c r="F86" s="289"/>
      <c r="G86" s="89" t="s">
        <v>225</v>
      </c>
      <c r="H86" s="632">
        <v>286</v>
      </c>
      <c r="I86" s="632">
        <v>182</v>
      </c>
      <c r="J86" s="632">
        <f t="shared" si="11"/>
        <v>468</v>
      </c>
      <c r="K86" s="632"/>
      <c r="L86" s="632">
        <v>280</v>
      </c>
      <c r="M86" s="632">
        <v>178</v>
      </c>
      <c r="N86" s="632">
        <f t="shared" si="13"/>
        <v>458</v>
      </c>
      <c r="O86" s="632"/>
      <c r="P86" s="641">
        <v>280</v>
      </c>
      <c r="Q86" s="632">
        <v>178</v>
      </c>
      <c r="R86" s="632">
        <f t="shared" si="14"/>
        <v>458</v>
      </c>
      <c r="S86" s="632"/>
      <c r="T86" s="632">
        <v>280</v>
      </c>
      <c r="U86" s="632">
        <v>178</v>
      </c>
      <c r="V86" s="632">
        <f>SUM(T86:U86)</f>
        <v>458</v>
      </c>
      <c r="W86" s="632"/>
      <c r="X86" s="632">
        <v>0</v>
      </c>
      <c r="Y86" s="632">
        <v>0</v>
      </c>
      <c r="Z86" s="635">
        <f>SUM(X86:Y86)</f>
        <v>0</v>
      </c>
    </row>
    <row r="87" spans="1:26" ht="12" customHeight="1">
      <c r="A87" s="605"/>
      <c r="B87" s="605"/>
      <c r="C87" s="605"/>
      <c r="D87" s="605"/>
      <c r="E87" s="2211">
        <v>1405</v>
      </c>
      <c r="F87" s="127" t="s">
        <v>46</v>
      </c>
      <c r="G87" s="14"/>
      <c r="H87" s="673">
        <f>SUM(H88+H93+H100+H102)</f>
        <v>450</v>
      </c>
      <c r="I87" s="673">
        <f t="shared" ref="I87:Y87" si="17">SUM(I88+I93+I100+I102)</f>
        <v>666</v>
      </c>
      <c r="J87" s="673">
        <f t="shared" si="11"/>
        <v>1116</v>
      </c>
      <c r="K87" s="673">
        <f t="shared" si="17"/>
        <v>0</v>
      </c>
      <c r="L87" s="673">
        <f t="shared" si="17"/>
        <v>437</v>
      </c>
      <c r="M87" s="673">
        <f t="shared" si="17"/>
        <v>648</v>
      </c>
      <c r="N87" s="673">
        <f>SUM(K87:M87)</f>
        <v>1085</v>
      </c>
      <c r="O87" s="673">
        <f t="shared" si="17"/>
        <v>0</v>
      </c>
      <c r="P87" s="673">
        <f t="shared" si="17"/>
        <v>434</v>
      </c>
      <c r="Q87" s="673">
        <f t="shared" si="17"/>
        <v>647</v>
      </c>
      <c r="R87" s="673">
        <f t="shared" si="17"/>
        <v>1081</v>
      </c>
      <c r="S87" s="673">
        <f t="shared" si="17"/>
        <v>0</v>
      </c>
      <c r="T87" s="673">
        <f t="shared" si="17"/>
        <v>188</v>
      </c>
      <c r="U87" s="673">
        <f t="shared" si="17"/>
        <v>356</v>
      </c>
      <c r="V87" s="673">
        <f>SUM(T87:U87)</f>
        <v>544</v>
      </c>
      <c r="W87" s="673">
        <f t="shared" si="17"/>
        <v>0</v>
      </c>
      <c r="X87" s="673">
        <f t="shared" si="17"/>
        <v>0</v>
      </c>
      <c r="Y87" s="673">
        <f t="shared" si="17"/>
        <v>0</v>
      </c>
      <c r="Z87" s="674">
        <f>SUM(X87:Y87)</f>
        <v>0</v>
      </c>
    </row>
    <row r="88" spans="1:26" ht="12" customHeight="1">
      <c r="A88" s="605"/>
      <c r="B88" s="605"/>
      <c r="C88" s="605"/>
      <c r="D88" s="605"/>
      <c r="E88" s="2212"/>
      <c r="F88" s="504" t="s">
        <v>47</v>
      </c>
      <c r="G88" s="89"/>
      <c r="H88" s="626">
        <f>SUM(H89:H92)</f>
        <v>96</v>
      </c>
      <c r="I88" s="626">
        <f>SUM(I89:I92)</f>
        <v>78</v>
      </c>
      <c r="J88" s="626">
        <f t="shared" si="11"/>
        <v>174</v>
      </c>
      <c r="K88" s="626"/>
      <c r="L88" s="626">
        <f>SUM(K89:L92)</f>
        <v>90</v>
      </c>
      <c r="M88" s="626">
        <f>SUM(M89:M92)</f>
        <v>76</v>
      </c>
      <c r="N88" s="626">
        <f>SUM(L88:M88)</f>
        <v>166</v>
      </c>
      <c r="O88" s="632"/>
      <c r="P88" s="626">
        <f>SUM(P89:P92)</f>
        <v>90</v>
      </c>
      <c r="Q88" s="626">
        <f>SUM(Q89:Q92)</f>
        <v>76</v>
      </c>
      <c r="R88" s="626">
        <f>R89+R90+R91+R92</f>
        <v>166</v>
      </c>
      <c r="S88" s="626">
        <f>SUM(S89)</f>
        <v>0</v>
      </c>
      <c r="T88" s="626">
        <f>T89+T90+T91+T92</f>
        <v>0</v>
      </c>
      <c r="U88" s="626">
        <f>U89+U90+U91+U92</f>
        <v>0</v>
      </c>
      <c r="V88" s="626">
        <f>SUM(T88:U88)</f>
        <v>0</v>
      </c>
      <c r="W88" s="626"/>
      <c r="X88" s="626">
        <f>X89+X90+X91+X92</f>
        <v>0</v>
      </c>
      <c r="Y88" s="626">
        <f>Y89+Y90+Y91+Y92</f>
        <v>0</v>
      </c>
      <c r="Z88" s="637">
        <f t="shared" si="16"/>
        <v>0</v>
      </c>
    </row>
    <row r="89" spans="1:26" ht="12" customHeight="1">
      <c r="A89" s="605">
        <v>5</v>
      </c>
      <c r="B89" s="605">
        <v>4</v>
      </c>
      <c r="C89" s="605">
        <v>8</v>
      </c>
      <c r="D89" s="605"/>
      <c r="E89" s="2212"/>
      <c r="F89" s="287"/>
      <c r="G89" s="89" t="s">
        <v>226</v>
      </c>
      <c r="H89" s="632">
        <v>5</v>
      </c>
      <c r="I89" s="632">
        <v>10</v>
      </c>
      <c r="J89" s="632">
        <f t="shared" ref="J89:J104" si="18">SUM(H89:I89)</f>
        <v>15</v>
      </c>
      <c r="K89" s="632"/>
      <c r="L89" s="632">
        <v>5</v>
      </c>
      <c r="M89" s="632">
        <v>10</v>
      </c>
      <c r="N89" s="632">
        <f t="shared" ref="N89:N104" si="19">SUM(L89:M89)</f>
        <v>15</v>
      </c>
      <c r="O89" s="632"/>
      <c r="P89" s="632">
        <v>5</v>
      </c>
      <c r="Q89" s="632">
        <v>10</v>
      </c>
      <c r="R89" s="632">
        <f t="shared" ref="R89:R104" si="20">SUM(P89:Q89)</f>
        <v>15</v>
      </c>
      <c r="S89" s="632"/>
      <c r="T89" s="632">
        <v>0</v>
      </c>
      <c r="U89" s="632">
        <v>0</v>
      </c>
      <c r="V89" s="641">
        <f>SUM(T89:U89)</f>
        <v>0</v>
      </c>
      <c r="W89" s="641"/>
      <c r="X89" s="632">
        <v>0</v>
      </c>
      <c r="Y89" s="632">
        <v>0</v>
      </c>
      <c r="Z89" s="676">
        <f>SUM(X89:Y89)</f>
        <v>0</v>
      </c>
    </row>
    <row r="90" spans="1:26" ht="12" customHeight="1">
      <c r="A90" s="605">
        <v>5</v>
      </c>
      <c r="B90" s="605">
        <v>4</v>
      </c>
      <c r="C90" s="605">
        <v>8</v>
      </c>
      <c r="D90" s="605"/>
      <c r="E90" s="2212"/>
      <c r="F90" s="289"/>
      <c r="G90" s="89" t="s">
        <v>227</v>
      </c>
      <c r="H90" s="632">
        <v>65</v>
      </c>
      <c r="I90" s="632">
        <v>47</v>
      </c>
      <c r="J90" s="632">
        <f t="shared" si="18"/>
        <v>112</v>
      </c>
      <c r="K90" s="632"/>
      <c r="L90" s="632">
        <v>63</v>
      </c>
      <c r="M90" s="632">
        <v>45</v>
      </c>
      <c r="N90" s="632">
        <f t="shared" si="19"/>
        <v>108</v>
      </c>
      <c r="O90" s="632"/>
      <c r="P90" s="641">
        <v>63</v>
      </c>
      <c r="Q90" s="641">
        <v>45</v>
      </c>
      <c r="R90" s="641">
        <f t="shared" si="20"/>
        <v>108</v>
      </c>
      <c r="S90" s="641">
        <f>SUM(S91:S94)</f>
        <v>0</v>
      </c>
      <c r="T90" s="632">
        <v>0</v>
      </c>
      <c r="U90" s="632">
        <v>0</v>
      </c>
      <c r="V90" s="641">
        <f t="shared" si="15"/>
        <v>0</v>
      </c>
      <c r="W90" s="641"/>
      <c r="X90" s="632">
        <v>0</v>
      </c>
      <c r="Y90" s="632">
        <v>0</v>
      </c>
      <c r="Z90" s="676">
        <f t="shared" si="16"/>
        <v>0</v>
      </c>
    </row>
    <row r="91" spans="1:26" ht="12" customHeight="1">
      <c r="A91" s="605">
        <v>5</v>
      </c>
      <c r="B91" s="605">
        <v>4</v>
      </c>
      <c r="C91" s="605">
        <v>8</v>
      </c>
      <c r="D91" s="605"/>
      <c r="E91" s="2212"/>
      <c r="F91" s="289"/>
      <c r="G91" s="89" t="s">
        <v>228</v>
      </c>
      <c r="H91" s="632">
        <v>12</v>
      </c>
      <c r="I91" s="632">
        <v>8</v>
      </c>
      <c r="J91" s="632">
        <f t="shared" si="18"/>
        <v>20</v>
      </c>
      <c r="K91" s="632"/>
      <c r="L91" s="632">
        <v>10</v>
      </c>
      <c r="M91" s="632">
        <v>8</v>
      </c>
      <c r="N91" s="632">
        <f t="shared" si="19"/>
        <v>18</v>
      </c>
      <c r="O91" s="632"/>
      <c r="P91" s="632">
        <v>10</v>
      </c>
      <c r="Q91" s="632">
        <v>8</v>
      </c>
      <c r="R91" s="632">
        <f t="shared" si="20"/>
        <v>18</v>
      </c>
      <c r="S91" s="632"/>
      <c r="T91" s="632">
        <v>0</v>
      </c>
      <c r="U91" s="632">
        <v>0</v>
      </c>
      <c r="V91" s="641">
        <f>SUM(T91:U91)</f>
        <v>0</v>
      </c>
      <c r="W91" s="641"/>
      <c r="X91" s="632">
        <v>0</v>
      </c>
      <c r="Y91" s="632">
        <v>0</v>
      </c>
      <c r="Z91" s="676">
        <f t="shared" si="16"/>
        <v>0</v>
      </c>
    </row>
    <row r="92" spans="1:26" s="80" customFormat="1" ht="12" customHeight="1">
      <c r="A92" s="605">
        <v>5</v>
      </c>
      <c r="B92" s="605">
        <v>4</v>
      </c>
      <c r="C92" s="605">
        <v>8</v>
      </c>
      <c r="D92" s="605"/>
      <c r="E92" s="2212"/>
      <c r="F92" s="289"/>
      <c r="G92" s="89" t="s">
        <v>229</v>
      </c>
      <c r="H92" s="632">
        <v>14</v>
      </c>
      <c r="I92" s="632">
        <v>13</v>
      </c>
      <c r="J92" s="632">
        <f t="shared" si="18"/>
        <v>27</v>
      </c>
      <c r="K92" s="632"/>
      <c r="L92" s="632">
        <v>12</v>
      </c>
      <c r="M92" s="632">
        <v>13</v>
      </c>
      <c r="N92" s="632">
        <f t="shared" si="19"/>
        <v>25</v>
      </c>
      <c r="O92" s="632"/>
      <c r="P92" s="641">
        <v>12</v>
      </c>
      <c r="Q92" s="641">
        <v>13</v>
      </c>
      <c r="R92" s="632">
        <f>SUM(P92:Q92)</f>
        <v>25</v>
      </c>
      <c r="S92" s="632"/>
      <c r="T92" s="632">
        <v>0</v>
      </c>
      <c r="U92" s="632">
        <v>0</v>
      </c>
      <c r="V92" s="641">
        <f t="shared" si="15"/>
        <v>0</v>
      </c>
      <c r="W92" s="641"/>
      <c r="X92" s="632">
        <v>0</v>
      </c>
      <c r="Y92" s="632">
        <v>0</v>
      </c>
      <c r="Z92" s="676">
        <f t="shared" si="16"/>
        <v>0</v>
      </c>
    </row>
    <row r="93" spans="1:26" s="80" customFormat="1" ht="12" customHeight="1">
      <c r="A93" s="605"/>
      <c r="B93" s="605"/>
      <c r="C93" s="605"/>
      <c r="D93" s="605"/>
      <c r="E93" s="2212"/>
      <c r="F93" s="504" t="s">
        <v>48</v>
      </c>
      <c r="G93" s="89"/>
      <c r="H93" s="626">
        <f>SUM(H94:H99)</f>
        <v>259</v>
      </c>
      <c r="I93" s="626">
        <f>SUM(I94:I99)</f>
        <v>360</v>
      </c>
      <c r="J93" s="626">
        <f t="shared" si="18"/>
        <v>619</v>
      </c>
      <c r="K93" s="626">
        <f>SUM(K94:K99)</f>
        <v>0</v>
      </c>
      <c r="L93" s="626">
        <f>SUM(L94:L99)</f>
        <v>256</v>
      </c>
      <c r="M93" s="626">
        <f>SUM(M94:M99)</f>
        <v>353</v>
      </c>
      <c r="N93" s="626">
        <f t="shared" si="19"/>
        <v>609</v>
      </c>
      <c r="O93" s="632"/>
      <c r="P93" s="626">
        <f>SUM(P94:P99)</f>
        <v>253</v>
      </c>
      <c r="Q93" s="626">
        <f>SUM(Q94:Q99)</f>
        <v>352</v>
      </c>
      <c r="R93" s="626">
        <f>SUM(P93:Q93)</f>
        <v>605</v>
      </c>
      <c r="S93" s="626">
        <f>SUM(S94:S99)</f>
        <v>0</v>
      </c>
      <c r="T93" s="626">
        <f>SUM(T94:T99)</f>
        <v>125</v>
      </c>
      <c r="U93" s="626">
        <f>SUM(U94:U99)</f>
        <v>223</v>
      </c>
      <c r="V93" s="626">
        <f t="shared" si="15"/>
        <v>348</v>
      </c>
      <c r="W93" s="626">
        <f>SUM(W94:W99)</f>
        <v>0</v>
      </c>
      <c r="X93" s="626">
        <f>SUM(X94:X99)</f>
        <v>0</v>
      </c>
      <c r="Y93" s="626">
        <f>SUM(Y94:Y99)</f>
        <v>0</v>
      </c>
      <c r="Z93" s="637">
        <f>SUM(X93:Y93)</f>
        <v>0</v>
      </c>
    </row>
    <row r="94" spans="1:26" ht="12" customHeight="1">
      <c r="A94" s="605">
        <v>5</v>
      </c>
      <c r="B94" s="605">
        <v>5</v>
      </c>
      <c r="C94" s="605">
        <v>11</v>
      </c>
      <c r="D94" s="605"/>
      <c r="E94" s="2212"/>
      <c r="F94" s="287"/>
      <c r="G94" s="89" t="s">
        <v>230</v>
      </c>
      <c r="H94" s="632">
        <v>3</v>
      </c>
      <c r="I94" s="632">
        <v>2</v>
      </c>
      <c r="J94" s="632">
        <f t="shared" si="18"/>
        <v>5</v>
      </c>
      <c r="K94" s="632"/>
      <c r="L94" s="632">
        <v>3</v>
      </c>
      <c r="M94" s="632">
        <v>1</v>
      </c>
      <c r="N94" s="632">
        <f t="shared" si="19"/>
        <v>4</v>
      </c>
      <c r="O94" s="632"/>
      <c r="P94" s="641">
        <v>0</v>
      </c>
      <c r="Q94" s="641">
        <v>0</v>
      </c>
      <c r="R94" s="632">
        <f t="shared" si="20"/>
        <v>0</v>
      </c>
      <c r="S94" s="632"/>
      <c r="T94" s="632">
        <v>0</v>
      </c>
      <c r="U94" s="632">
        <v>0</v>
      </c>
      <c r="V94" s="641">
        <f t="shared" si="15"/>
        <v>0</v>
      </c>
      <c r="W94" s="641"/>
      <c r="X94" s="632">
        <v>0</v>
      </c>
      <c r="Y94" s="632">
        <v>0</v>
      </c>
      <c r="Z94" s="676">
        <f t="shared" si="16"/>
        <v>0</v>
      </c>
    </row>
    <row r="95" spans="1:26" ht="12" customHeight="1">
      <c r="A95" s="605">
        <v>5</v>
      </c>
      <c r="B95" s="605">
        <v>5</v>
      </c>
      <c r="C95" s="605">
        <v>11</v>
      </c>
      <c r="D95" s="605"/>
      <c r="E95" s="2212"/>
      <c r="F95" s="287"/>
      <c r="G95" s="89" t="s">
        <v>231</v>
      </c>
      <c r="H95" s="632">
        <v>102</v>
      </c>
      <c r="I95" s="632">
        <v>84</v>
      </c>
      <c r="J95" s="632">
        <f t="shared" si="18"/>
        <v>186</v>
      </c>
      <c r="K95" s="632"/>
      <c r="L95" s="632">
        <v>101</v>
      </c>
      <c r="M95" s="632">
        <v>83</v>
      </c>
      <c r="N95" s="632">
        <f t="shared" si="19"/>
        <v>184</v>
      </c>
      <c r="O95" s="632"/>
      <c r="P95" s="641">
        <v>101</v>
      </c>
      <c r="Q95" s="641">
        <v>83</v>
      </c>
      <c r="R95" s="641">
        <f t="shared" si="20"/>
        <v>184</v>
      </c>
      <c r="S95" s="641">
        <f>SUM(S96:S101)</f>
        <v>0</v>
      </c>
      <c r="T95" s="675">
        <v>71</v>
      </c>
      <c r="U95" s="675">
        <v>63</v>
      </c>
      <c r="V95" s="641">
        <f t="shared" si="15"/>
        <v>134</v>
      </c>
      <c r="W95" s="641"/>
      <c r="X95" s="632">
        <v>0</v>
      </c>
      <c r="Y95" s="632">
        <v>0</v>
      </c>
      <c r="Z95" s="676">
        <f>SUM(X95:Y95)</f>
        <v>0</v>
      </c>
    </row>
    <row r="96" spans="1:26" ht="12" customHeight="1">
      <c r="A96" s="605">
        <v>5</v>
      </c>
      <c r="B96" s="605">
        <v>5</v>
      </c>
      <c r="C96" s="605">
        <v>11</v>
      </c>
      <c r="D96" s="605"/>
      <c r="E96" s="2212"/>
      <c r="F96" s="287"/>
      <c r="G96" s="89" t="s">
        <v>232</v>
      </c>
      <c r="H96" s="632">
        <v>6</v>
      </c>
      <c r="I96" s="632">
        <v>3</v>
      </c>
      <c r="J96" s="632">
        <f t="shared" si="18"/>
        <v>9</v>
      </c>
      <c r="K96" s="632"/>
      <c r="L96" s="632">
        <v>6</v>
      </c>
      <c r="M96" s="632">
        <v>3</v>
      </c>
      <c r="N96" s="632">
        <f t="shared" si="19"/>
        <v>9</v>
      </c>
      <c r="O96" s="632"/>
      <c r="P96" s="632">
        <v>6</v>
      </c>
      <c r="Q96" s="632">
        <v>3</v>
      </c>
      <c r="R96" s="632">
        <f t="shared" si="20"/>
        <v>9</v>
      </c>
      <c r="S96" s="632"/>
      <c r="T96" s="632">
        <v>0</v>
      </c>
      <c r="U96" s="632">
        <v>0</v>
      </c>
      <c r="V96" s="641">
        <f t="shared" si="15"/>
        <v>0</v>
      </c>
      <c r="W96" s="641"/>
      <c r="X96" s="632">
        <v>0</v>
      </c>
      <c r="Y96" s="632">
        <v>0</v>
      </c>
      <c r="Z96" s="676">
        <f t="shared" si="16"/>
        <v>0</v>
      </c>
    </row>
    <row r="97" spans="1:26" ht="12" customHeight="1">
      <c r="A97" s="605">
        <v>5</v>
      </c>
      <c r="B97" s="605">
        <v>5</v>
      </c>
      <c r="C97" s="605">
        <v>11</v>
      </c>
      <c r="D97" s="605"/>
      <c r="E97" s="2212"/>
      <c r="F97" s="287"/>
      <c r="G97" s="89" t="s">
        <v>233</v>
      </c>
      <c r="H97" s="632">
        <v>13</v>
      </c>
      <c r="I97" s="632">
        <v>22</v>
      </c>
      <c r="J97" s="632">
        <f t="shared" si="18"/>
        <v>35</v>
      </c>
      <c r="K97" s="632"/>
      <c r="L97" s="632">
        <v>13</v>
      </c>
      <c r="M97" s="632">
        <v>22</v>
      </c>
      <c r="N97" s="632">
        <f t="shared" si="19"/>
        <v>35</v>
      </c>
      <c r="O97" s="632"/>
      <c r="P97" s="641">
        <v>13</v>
      </c>
      <c r="Q97" s="641">
        <v>22</v>
      </c>
      <c r="R97" s="632">
        <f t="shared" si="20"/>
        <v>35</v>
      </c>
      <c r="S97" s="632"/>
      <c r="T97" s="632">
        <v>0</v>
      </c>
      <c r="U97" s="632">
        <v>0</v>
      </c>
      <c r="V97" s="641">
        <f>SUM(T97:U97)</f>
        <v>0</v>
      </c>
      <c r="W97" s="641"/>
      <c r="X97" s="632">
        <v>0</v>
      </c>
      <c r="Y97" s="632">
        <v>0</v>
      </c>
      <c r="Z97" s="676">
        <f t="shared" si="16"/>
        <v>0</v>
      </c>
    </row>
    <row r="98" spans="1:26" ht="12" customHeight="1">
      <c r="A98" s="605">
        <v>5</v>
      </c>
      <c r="B98" s="605">
        <v>5</v>
      </c>
      <c r="C98" s="605">
        <v>11</v>
      </c>
      <c r="D98" s="605"/>
      <c r="E98" s="2212"/>
      <c r="F98" s="287"/>
      <c r="G98" s="89" t="s">
        <v>234</v>
      </c>
      <c r="H98" s="632">
        <v>92</v>
      </c>
      <c r="I98" s="632">
        <v>234</v>
      </c>
      <c r="J98" s="632">
        <f t="shared" si="18"/>
        <v>326</v>
      </c>
      <c r="K98" s="632"/>
      <c r="L98" s="632">
        <v>90</v>
      </c>
      <c r="M98" s="632">
        <v>229</v>
      </c>
      <c r="N98" s="632">
        <f t="shared" si="19"/>
        <v>319</v>
      </c>
      <c r="O98" s="632"/>
      <c r="P98" s="632">
        <v>90</v>
      </c>
      <c r="Q98" s="632">
        <v>229</v>
      </c>
      <c r="R98" s="632">
        <f t="shared" si="20"/>
        <v>319</v>
      </c>
      <c r="S98" s="632"/>
      <c r="T98" s="641">
        <v>54</v>
      </c>
      <c r="U98" s="641">
        <v>160</v>
      </c>
      <c r="V98" s="641">
        <f t="shared" si="15"/>
        <v>214</v>
      </c>
      <c r="W98" s="641"/>
      <c r="X98" s="632">
        <v>0</v>
      </c>
      <c r="Y98" s="632">
        <v>0</v>
      </c>
      <c r="Z98" s="676">
        <f t="shared" si="16"/>
        <v>0</v>
      </c>
    </row>
    <row r="99" spans="1:26" ht="12" customHeight="1">
      <c r="A99" s="605">
        <v>5</v>
      </c>
      <c r="B99" s="605">
        <v>5</v>
      </c>
      <c r="C99" s="605">
        <v>11</v>
      </c>
      <c r="D99" s="605"/>
      <c r="E99" s="2212"/>
      <c r="F99" s="287"/>
      <c r="G99" s="195" t="s">
        <v>235</v>
      </c>
      <c r="H99" s="677">
        <v>43</v>
      </c>
      <c r="I99" s="677">
        <v>15</v>
      </c>
      <c r="J99" s="632">
        <f t="shared" si="18"/>
        <v>58</v>
      </c>
      <c r="K99" s="677"/>
      <c r="L99" s="677">
        <v>43</v>
      </c>
      <c r="M99" s="677">
        <v>15</v>
      </c>
      <c r="N99" s="632">
        <f t="shared" si="19"/>
        <v>58</v>
      </c>
      <c r="O99" s="677"/>
      <c r="P99" s="632">
        <v>43</v>
      </c>
      <c r="Q99" s="632">
        <v>15</v>
      </c>
      <c r="R99" s="632">
        <f t="shared" si="20"/>
        <v>58</v>
      </c>
      <c r="S99" s="632"/>
      <c r="T99" s="632">
        <v>0</v>
      </c>
      <c r="U99" s="632">
        <v>0</v>
      </c>
      <c r="V99" s="641">
        <f t="shared" si="15"/>
        <v>0</v>
      </c>
      <c r="W99" s="641"/>
      <c r="X99" s="632">
        <v>0</v>
      </c>
      <c r="Y99" s="632">
        <v>0</v>
      </c>
      <c r="Z99" s="676">
        <f t="shared" si="16"/>
        <v>0</v>
      </c>
    </row>
    <row r="100" spans="1:26" ht="12" customHeight="1">
      <c r="A100" s="605"/>
      <c r="B100" s="605"/>
      <c r="C100" s="605"/>
      <c r="D100" s="605"/>
      <c r="E100" s="2212"/>
      <c r="F100" s="678" t="s">
        <v>166</v>
      </c>
      <c r="G100" s="89"/>
      <c r="H100" s="626">
        <f>SUM(H101)</f>
        <v>77</v>
      </c>
      <c r="I100" s="626">
        <f>SUM(I101)</f>
        <v>170</v>
      </c>
      <c r="J100" s="626">
        <f t="shared" si="18"/>
        <v>247</v>
      </c>
      <c r="K100" s="626"/>
      <c r="L100" s="626">
        <f>SUM(L101)</f>
        <v>75</v>
      </c>
      <c r="M100" s="626">
        <f>SUM(M101)</f>
        <v>162</v>
      </c>
      <c r="N100" s="626">
        <f t="shared" si="19"/>
        <v>237</v>
      </c>
      <c r="O100" s="632"/>
      <c r="P100" s="626">
        <f>SUM(P101)</f>
        <v>75</v>
      </c>
      <c r="Q100" s="626">
        <f>SUM(Q101:Q101)</f>
        <v>162</v>
      </c>
      <c r="R100" s="626">
        <f t="shared" si="20"/>
        <v>237</v>
      </c>
      <c r="S100" s="626">
        <f>SUM(S101)</f>
        <v>0</v>
      </c>
      <c r="T100" s="626">
        <f>SUM(T101)</f>
        <v>63</v>
      </c>
      <c r="U100" s="626">
        <f>SUM(U101)</f>
        <v>133</v>
      </c>
      <c r="V100" s="626">
        <f t="shared" si="15"/>
        <v>196</v>
      </c>
      <c r="W100" s="626">
        <f>SUM(W101)</f>
        <v>0</v>
      </c>
      <c r="X100" s="626">
        <f>SUM(X101)</f>
        <v>0</v>
      </c>
      <c r="Y100" s="626">
        <f>SUM(Y101)</f>
        <v>0</v>
      </c>
      <c r="Z100" s="637">
        <f t="shared" si="16"/>
        <v>0</v>
      </c>
    </row>
    <row r="101" spans="1:26" ht="12" customHeight="1">
      <c r="A101" s="605">
        <v>5</v>
      </c>
      <c r="B101" s="605">
        <v>5</v>
      </c>
      <c r="C101" s="605">
        <v>10</v>
      </c>
      <c r="D101" s="605"/>
      <c r="E101" s="2212"/>
      <c r="F101" s="678"/>
      <c r="G101" s="89" t="s">
        <v>234</v>
      </c>
      <c r="H101" s="632">
        <v>77</v>
      </c>
      <c r="I101" s="632">
        <v>170</v>
      </c>
      <c r="J101" s="632">
        <f t="shared" si="18"/>
        <v>247</v>
      </c>
      <c r="K101" s="632"/>
      <c r="L101" s="632">
        <v>75</v>
      </c>
      <c r="M101" s="632">
        <v>162</v>
      </c>
      <c r="N101" s="632">
        <f t="shared" si="19"/>
        <v>237</v>
      </c>
      <c r="O101" s="632"/>
      <c r="P101" s="641">
        <v>75</v>
      </c>
      <c r="Q101" s="632">
        <v>162</v>
      </c>
      <c r="R101" s="632">
        <f t="shared" si="20"/>
        <v>237</v>
      </c>
      <c r="S101" s="632"/>
      <c r="T101" s="641">
        <v>63</v>
      </c>
      <c r="U101" s="641">
        <v>133</v>
      </c>
      <c r="V101" s="641">
        <f>SUM(T101:U101)</f>
        <v>196</v>
      </c>
      <c r="W101" s="641"/>
      <c r="X101" s="632">
        <v>0</v>
      </c>
      <c r="Y101" s="632">
        <v>0</v>
      </c>
      <c r="Z101" s="676">
        <f t="shared" si="16"/>
        <v>0</v>
      </c>
    </row>
    <row r="102" spans="1:26" ht="12" customHeight="1">
      <c r="A102" s="605"/>
      <c r="B102" s="605"/>
      <c r="C102" s="605"/>
      <c r="D102" s="605"/>
      <c r="E102" s="2212"/>
      <c r="F102" s="679" t="s">
        <v>50</v>
      </c>
      <c r="G102" s="89"/>
      <c r="H102" s="626">
        <f>SUM(H103:H104)</f>
        <v>18</v>
      </c>
      <c r="I102" s="626">
        <f>SUM(I103:I104)</f>
        <v>58</v>
      </c>
      <c r="J102" s="626">
        <f t="shared" si="18"/>
        <v>76</v>
      </c>
      <c r="K102" s="626"/>
      <c r="L102" s="626">
        <f>SUM(L103:L104)</f>
        <v>16</v>
      </c>
      <c r="M102" s="626">
        <f>SUM(M103:M104)</f>
        <v>57</v>
      </c>
      <c r="N102" s="626">
        <f t="shared" si="19"/>
        <v>73</v>
      </c>
      <c r="O102" s="632"/>
      <c r="P102" s="626">
        <f>SUM(P103:P104)</f>
        <v>16</v>
      </c>
      <c r="Q102" s="626">
        <f>SUM(Q103:Q104)</f>
        <v>57</v>
      </c>
      <c r="R102" s="626">
        <f t="shared" si="20"/>
        <v>73</v>
      </c>
      <c r="S102" s="626">
        <f>S103</f>
        <v>0</v>
      </c>
      <c r="T102" s="626">
        <f>SUM(T103:T104)</f>
        <v>0</v>
      </c>
      <c r="U102" s="626">
        <f>SUM(U103:U104)</f>
        <v>0</v>
      </c>
      <c r="V102" s="626">
        <f t="shared" si="15"/>
        <v>0</v>
      </c>
      <c r="W102" s="626">
        <f>W103</f>
        <v>0</v>
      </c>
      <c r="X102" s="626">
        <f>SUM(X103:X104)</f>
        <v>0</v>
      </c>
      <c r="Y102" s="626">
        <f>SUM(Y103:Y104)</f>
        <v>0</v>
      </c>
      <c r="Z102" s="637">
        <f>SUM(X102:Y102)</f>
        <v>0</v>
      </c>
    </row>
    <row r="103" spans="1:26" ht="12" customHeight="1">
      <c r="A103" s="605">
        <v>5</v>
      </c>
      <c r="B103" s="605">
        <v>5</v>
      </c>
      <c r="C103" s="605">
        <v>13</v>
      </c>
      <c r="D103" s="605"/>
      <c r="E103" s="2212"/>
      <c r="F103" s="679"/>
      <c r="G103" s="89" t="s">
        <v>234</v>
      </c>
      <c r="H103" s="632">
        <v>17</v>
      </c>
      <c r="I103" s="632">
        <v>29</v>
      </c>
      <c r="J103" s="632">
        <f t="shared" si="18"/>
        <v>46</v>
      </c>
      <c r="K103" s="632"/>
      <c r="L103" s="632">
        <v>15</v>
      </c>
      <c r="M103" s="632">
        <v>28</v>
      </c>
      <c r="N103" s="632">
        <f t="shared" si="19"/>
        <v>43</v>
      </c>
      <c r="O103" s="632"/>
      <c r="P103" s="632">
        <v>15</v>
      </c>
      <c r="Q103" s="632">
        <v>28</v>
      </c>
      <c r="R103" s="641">
        <f t="shared" si="20"/>
        <v>43</v>
      </c>
      <c r="S103" s="632"/>
      <c r="T103" s="632">
        <v>0</v>
      </c>
      <c r="U103" s="632">
        <v>0</v>
      </c>
      <c r="V103" s="641">
        <f t="shared" si="15"/>
        <v>0</v>
      </c>
      <c r="W103" s="632"/>
      <c r="X103" s="632">
        <v>0</v>
      </c>
      <c r="Y103" s="632">
        <v>0</v>
      </c>
      <c r="Z103" s="676">
        <f>SUM(X103:Y103)</f>
        <v>0</v>
      </c>
    </row>
    <row r="104" spans="1:26" ht="12" customHeight="1">
      <c r="A104" s="605">
        <v>5</v>
      </c>
      <c r="B104" s="605">
        <v>5</v>
      </c>
      <c r="C104" s="605">
        <v>13</v>
      </c>
      <c r="D104" s="605"/>
      <c r="E104" s="2213"/>
      <c r="F104" s="679"/>
      <c r="G104" s="89" t="s">
        <v>236</v>
      </c>
      <c r="H104" s="632">
        <v>1</v>
      </c>
      <c r="I104" s="632">
        <v>29</v>
      </c>
      <c r="J104" s="632">
        <f t="shared" si="18"/>
        <v>30</v>
      </c>
      <c r="K104" s="632"/>
      <c r="L104" s="632">
        <v>1</v>
      </c>
      <c r="M104" s="632">
        <v>29</v>
      </c>
      <c r="N104" s="632">
        <f t="shared" si="19"/>
        <v>30</v>
      </c>
      <c r="O104" s="632"/>
      <c r="P104" s="632">
        <v>1</v>
      </c>
      <c r="Q104" s="632">
        <v>29</v>
      </c>
      <c r="R104" s="641">
        <f t="shared" si="20"/>
        <v>30</v>
      </c>
      <c r="S104" s="632"/>
      <c r="T104" s="632">
        <v>0</v>
      </c>
      <c r="U104" s="632">
        <v>0</v>
      </c>
      <c r="V104" s="641">
        <f t="shared" si="15"/>
        <v>0</v>
      </c>
      <c r="W104" s="632"/>
      <c r="X104" s="632">
        <v>0</v>
      </c>
      <c r="Y104" s="632">
        <v>0</v>
      </c>
      <c r="Z104" s="676">
        <f>SUM(X104:Y104)</f>
        <v>0</v>
      </c>
    </row>
    <row r="105" spans="1:26" ht="12" customHeight="1">
      <c r="A105" s="605"/>
      <c r="B105" s="605"/>
      <c r="C105" s="605"/>
      <c r="D105" s="605"/>
      <c r="E105" s="2211">
        <v>1406</v>
      </c>
      <c r="F105" s="29" t="s">
        <v>51</v>
      </c>
      <c r="G105" s="123"/>
      <c r="H105" s="673">
        <f>SUM(H106+H111+H113+H109+H115)</f>
        <v>1653</v>
      </c>
      <c r="I105" s="673">
        <f>SUM(I106+I111+I113+I109+I115)</f>
        <v>2181</v>
      </c>
      <c r="J105" s="673">
        <f>SUM(H105:I105)</f>
        <v>3834</v>
      </c>
      <c r="K105" s="673"/>
      <c r="L105" s="673">
        <f>SUM(L106+L111+L113+L109+L115)</f>
        <v>1621</v>
      </c>
      <c r="M105" s="673">
        <f>SUM(M106+M111+M113+M109+M115)</f>
        <v>2143</v>
      </c>
      <c r="N105" s="673">
        <f>SUM(L105:M105)</f>
        <v>3764</v>
      </c>
      <c r="O105" s="680"/>
      <c r="P105" s="673">
        <f>SUM(P106+P111+P113+P109+P115)</f>
        <v>562</v>
      </c>
      <c r="Q105" s="673">
        <f>SUM(Q106+Q111+Q113+Q109+Q115)</f>
        <v>637</v>
      </c>
      <c r="R105" s="673">
        <f>SUM(P105:Q105)</f>
        <v>1199</v>
      </c>
      <c r="S105" s="673">
        <f>SUM(S106+S111+S109+S115)</f>
        <v>0</v>
      </c>
      <c r="T105" s="668">
        <f>SUM(T106+T111+T113+T109+T115)</f>
        <v>448</v>
      </c>
      <c r="U105" s="668">
        <f>SUM(U106+U111+U113+U109+U115)</f>
        <v>520</v>
      </c>
      <c r="V105" s="668">
        <f t="shared" si="15"/>
        <v>968</v>
      </c>
      <c r="W105" s="680"/>
      <c r="X105" s="673">
        <f>SUM(X106+X111+X113+X109+X115)</f>
        <v>105</v>
      </c>
      <c r="Y105" s="673">
        <f>SUM(Y106+Y111+Y113+Y109+Y115)</f>
        <v>96</v>
      </c>
      <c r="Z105" s="674">
        <f>X105+Y105</f>
        <v>201</v>
      </c>
    </row>
    <row r="106" spans="1:26" ht="12" customHeight="1">
      <c r="A106" s="605"/>
      <c r="B106" s="605"/>
      <c r="C106" s="605"/>
      <c r="D106" s="605"/>
      <c r="E106" s="2212"/>
      <c r="F106" s="504" t="s">
        <v>52</v>
      </c>
      <c r="G106" s="36"/>
      <c r="H106" s="626">
        <f>SUM(H107:H108)</f>
        <v>1068</v>
      </c>
      <c r="I106" s="626">
        <f>SUM(I107:I108)</f>
        <v>1421</v>
      </c>
      <c r="J106" s="626">
        <f>SUM(H106:I106)</f>
        <v>2489</v>
      </c>
      <c r="K106" s="626"/>
      <c r="L106" s="626">
        <f>SUM(L107:L108)</f>
        <v>1048</v>
      </c>
      <c r="M106" s="626">
        <f>SUM(M107:M108)</f>
        <v>1394</v>
      </c>
      <c r="N106" s="626">
        <f>SUM(L106:M106)</f>
        <v>2442</v>
      </c>
      <c r="O106" s="626"/>
      <c r="P106" s="626">
        <f>SUM(P107:P108)</f>
        <v>352</v>
      </c>
      <c r="Q106" s="626">
        <f>SUM(Q107:Q108)</f>
        <v>425</v>
      </c>
      <c r="R106" s="626">
        <f>SUM(P106:Q106)</f>
        <v>777</v>
      </c>
      <c r="S106" s="626">
        <f>SUM(S107:S108)</f>
        <v>0</v>
      </c>
      <c r="T106" s="672">
        <f>T107+T108</f>
        <v>343</v>
      </c>
      <c r="U106" s="672">
        <f>U107+U108</f>
        <v>404</v>
      </c>
      <c r="V106" s="626">
        <f>SUM(T106:U106)</f>
        <v>747</v>
      </c>
      <c r="W106" s="626"/>
      <c r="X106" s="626">
        <f>X107+X108</f>
        <v>0</v>
      </c>
      <c r="Y106" s="626">
        <f>Y107+Y108</f>
        <v>0</v>
      </c>
      <c r="Z106" s="637">
        <f t="shared" si="16"/>
        <v>0</v>
      </c>
    </row>
    <row r="107" spans="1:26" ht="12" customHeight="1">
      <c r="A107" s="605">
        <v>6</v>
      </c>
      <c r="B107" s="605">
        <v>2</v>
      </c>
      <c r="C107" s="605">
        <v>11</v>
      </c>
      <c r="D107" s="605"/>
      <c r="E107" s="2212"/>
      <c r="F107" s="681"/>
      <c r="G107" s="89" t="s">
        <v>237</v>
      </c>
      <c r="H107" s="632">
        <v>16</v>
      </c>
      <c r="I107" s="632">
        <v>44</v>
      </c>
      <c r="J107" s="632">
        <f>SUM(H107:I107)</f>
        <v>60</v>
      </c>
      <c r="K107" s="632"/>
      <c r="L107" s="632">
        <v>15</v>
      </c>
      <c r="M107" s="632">
        <v>43</v>
      </c>
      <c r="N107" s="632">
        <f>SUM(L107:M107)</f>
        <v>58</v>
      </c>
      <c r="O107" s="632"/>
      <c r="P107" s="632">
        <v>9</v>
      </c>
      <c r="Q107" s="632">
        <v>21</v>
      </c>
      <c r="R107" s="641">
        <f t="shared" ref="R107:R139" si="21">SUM(P107:Q107)</f>
        <v>30</v>
      </c>
      <c r="S107" s="632"/>
      <c r="T107" s="632">
        <v>0</v>
      </c>
      <c r="U107" s="632">
        <v>0</v>
      </c>
      <c r="V107" s="641">
        <f t="shared" si="15"/>
        <v>0</v>
      </c>
      <c r="W107" s="641"/>
      <c r="X107" s="632">
        <v>0</v>
      </c>
      <c r="Y107" s="632">
        <v>0</v>
      </c>
      <c r="Z107" s="676">
        <f>SUM(X107:Y107)</f>
        <v>0</v>
      </c>
    </row>
    <row r="108" spans="1:26" ht="13.5" customHeight="1">
      <c r="A108" s="605">
        <v>6</v>
      </c>
      <c r="B108" s="605">
        <v>2</v>
      </c>
      <c r="C108" s="605">
        <v>11</v>
      </c>
      <c r="D108" s="605"/>
      <c r="E108" s="2212"/>
      <c r="F108" s="681"/>
      <c r="G108" s="89" t="s">
        <v>238</v>
      </c>
      <c r="H108" s="632">
        <v>1052</v>
      </c>
      <c r="I108" s="632">
        <v>1377</v>
      </c>
      <c r="J108" s="632">
        <f t="shared" ref="J108:J116" si="22">SUM(H108:I108)</f>
        <v>2429</v>
      </c>
      <c r="K108" s="632"/>
      <c r="L108" s="632">
        <v>1033</v>
      </c>
      <c r="M108" s="632">
        <v>1351</v>
      </c>
      <c r="N108" s="632">
        <f t="shared" ref="N108:N116" si="23">SUM(L108:M108)</f>
        <v>2384</v>
      </c>
      <c r="O108" s="632"/>
      <c r="P108" s="632">
        <v>343</v>
      </c>
      <c r="Q108" s="632">
        <v>404</v>
      </c>
      <c r="R108" s="641">
        <f t="shared" si="21"/>
        <v>747</v>
      </c>
      <c r="S108" s="632"/>
      <c r="T108" s="675">
        <v>343</v>
      </c>
      <c r="U108" s="675">
        <v>404</v>
      </c>
      <c r="V108" s="641">
        <f>SUM(T108:U108)</f>
        <v>747</v>
      </c>
      <c r="W108" s="641"/>
      <c r="X108" s="632">
        <v>0</v>
      </c>
      <c r="Y108" s="632">
        <v>0</v>
      </c>
      <c r="Z108" s="676">
        <f t="shared" si="16"/>
        <v>0</v>
      </c>
    </row>
    <row r="109" spans="1:26" ht="13.5" customHeight="1">
      <c r="A109" s="605"/>
      <c r="B109" s="605"/>
      <c r="C109" s="605"/>
      <c r="D109" s="605"/>
      <c r="E109" s="2212"/>
      <c r="F109" s="504" t="s">
        <v>263</v>
      </c>
      <c r="G109" s="89"/>
      <c r="H109" s="626">
        <f>SUM(H110)</f>
        <v>363</v>
      </c>
      <c r="I109" s="626">
        <f>SUM(I110)</f>
        <v>483</v>
      </c>
      <c r="J109" s="626">
        <f>SUM(H109:I109)</f>
        <v>846</v>
      </c>
      <c r="K109" s="626"/>
      <c r="L109" s="626">
        <f>SUM(L110)</f>
        <v>355</v>
      </c>
      <c r="M109" s="626">
        <f>SUM(M110)</f>
        <v>475</v>
      </c>
      <c r="N109" s="626">
        <f>SUM(L109:M109)</f>
        <v>830</v>
      </c>
      <c r="O109" s="632"/>
      <c r="P109" s="626">
        <f>SUM(P110)</f>
        <v>105</v>
      </c>
      <c r="Q109" s="626">
        <f>SUM(Q110)</f>
        <v>116</v>
      </c>
      <c r="R109" s="626">
        <f>SUM(P109:Q109)</f>
        <v>221</v>
      </c>
      <c r="S109" s="626">
        <f>SUM(S110)</f>
        <v>0</v>
      </c>
      <c r="T109" s="626">
        <f>T110</f>
        <v>105</v>
      </c>
      <c r="U109" s="626">
        <f>U110</f>
        <v>116</v>
      </c>
      <c r="V109" s="626">
        <f>SUM(T109:U109)</f>
        <v>221</v>
      </c>
      <c r="W109" s="626"/>
      <c r="X109" s="626">
        <f>X110</f>
        <v>0</v>
      </c>
      <c r="Y109" s="626">
        <f>Y110</f>
        <v>0</v>
      </c>
      <c r="Z109" s="637">
        <f>SUM(X109:Y109)</f>
        <v>0</v>
      </c>
    </row>
    <row r="110" spans="1:26" ht="13.5" customHeight="1">
      <c r="A110" s="605">
        <v>6</v>
      </c>
      <c r="B110" s="605">
        <v>2</v>
      </c>
      <c r="C110" s="605">
        <v>10</v>
      </c>
      <c r="D110" s="605"/>
      <c r="E110" s="2212"/>
      <c r="F110" s="681"/>
      <c r="G110" s="89" t="s">
        <v>241</v>
      </c>
      <c r="H110" s="632">
        <v>363</v>
      </c>
      <c r="I110" s="632">
        <v>483</v>
      </c>
      <c r="J110" s="632">
        <f>SUM(H110:I110)</f>
        <v>846</v>
      </c>
      <c r="K110" s="632"/>
      <c r="L110" s="632">
        <v>355</v>
      </c>
      <c r="M110" s="632">
        <v>475</v>
      </c>
      <c r="N110" s="632">
        <f>SUM(L110:M110)</f>
        <v>830</v>
      </c>
      <c r="O110" s="632"/>
      <c r="P110" s="632">
        <v>105</v>
      </c>
      <c r="Q110" s="632">
        <v>116</v>
      </c>
      <c r="R110" s="641">
        <f>SUM(P110:Q110)</f>
        <v>221</v>
      </c>
      <c r="S110" s="632"/>
      <c r="T110" s="675">
        <v>105</v>
      </c>
      <c r="U110" s="675">
        <v>116</v>
      </c>
      <c r="V110" s="641">
        <f>SUM(T110:U110)</f>
        <v>221</v>
      </c>
      <c r="W110" s="641"/>
      <c r="X110" s="632">
        <v>0</v>
      </c>
      <c r="Y110" s="632">
        <v>0</v>
      </c>
      <c r="Z110" s="676">
        <f>SUM(X110:Y110)</f>
        <v>0</v>
      </c>
    </row>
    <row r="111" spans="1:26" ht="12" customHeight="1">
      <c r="A111" s="605"/>
      <c r="B111" s="605"/>
      <c r="C111" s="605"/>
      <c r="D111" s="605"/>
      <c r="E111" s="2212"/>
      <c r="F111" s="504" t="s">
        <v>53</v>
      </c>
      <c r="G111" s="36"/>
      <c r="H111" s="626">
        <f>SUM(H112)</f>
        <v>124</v>
      </c>
      <c r="I111" s="626">
        <f>SUM(I112)</f>
        <v>146</v>
      </c>
      <c r="J111" s="626">
        <f t="shared" si="22"/>
        <v>270</v>
      </c>
      <c r="K111" s="626"/>
      <c r="L111" s="626">
        <f>SUM(L112)</f>
        <v>123</v>
      </c>
      <c r="M111" s="626">
        <f>SUM(M112)</f>
        <v>144</v>
      </c>
      <c r="N111" s="626">
        <f t="shared" si="23"/>
        <v>267</v>
      </c>
      <c r="O111" s="626"/>
      <c r="P111" s="626">
        <f>SUM(P112)</f>
        <v>61</v>
      </c>
      <c r="Q111" s="626">
        <f>SUM(Q112)</f>
        <v>50</v>
      </c>
      <c r="R111" s="626">
        <f t="shared" si="21"/>
        <v>111</v>
      </c>
      <c r="S111" s="626">
        <f>SUM(S112:S112)</f>
        <v>0</v>
      </c>
      <c r="T111" s="626">
        <f>SUM(T112)</f>
        <v>0</v>
      </c>
      <c r="U111" s="626">
        <f>SUM(U112)</f>
        <v>0</v>
      </c>
      <c r="V111" s="626">
        <f t="shared" si="15"/>
        <v>0</v>
      </c>
      <c r="W111" s="626"/>
      <c r="X111" s="626">
        <f>SUM(X112)</f>
        <v>61</v>
      </c>
      <c r="Y111" s="626">
        <f>SUM(Y112)</f>
        <v>50</v>
      </c>
      <c r="Z111" s="637">
        <f t="shared" si="16"/>
        <v>111</v>
      </c>
    </row>
    <row r="112" spans="1:26" ht="12" customHeight="1">
      <c r="A112" s="605">
        <v>6</v>
      </c>
      <c r="B112" s="605">
        <v>2</v>
      </c>
      <c r="C112" s="605">
        <v>10</v>
      </c>
      <c r="D112" s="605"/>
      <c r="E112" s="2212"/>
      <c r="F112" s="289"/>
      <c r="G112" s="89" t="s">
        <v>264</v>
      </c>
      <c r="H112" s="632">
        <v>124</v>
      </c>
      <c r="I112" s="632">
        <v>146</v>
      </c>
      <c r="J112" s="632">
        <f t="shared" si="22"/>
        <v>270</v>
      </c>
      <c r="K112" s="632"/>
      <c r="L112" s="632">
        <v>123</v>
      </c>
      <c r="M112" s="632">
        <v>144</v>
      </c>
      <c r="N112" s="632">
        <f t="shared" si="23"/>
        <v>267</v>
      </c>
      <c r="O112" s="632"/>
      <c r="P112" s="641">
        <v>61</v>
      </c>
      <c r="Q112" s="641">
        <v>50</v>
      </c>
      <c r="R112" s="641">
        <f t="shared" si="21"/>
        <v>111</v>
      </c>
      <c r="S112" s="632"/>
      <c r="T112" s="675">
        <v>0</v>
      </c>
      <c r="U112" s="675">
        <v>0</v>
      </c>
      <c r="V112" s="641">
        <f t="shared" si="15"/>
        <v>0</v>
      </c>
      <c r="W112" s="641"/>
      <c r="X112" s="641">
        <v>61</v>
      </c>
      <c r="Y112" s="641">
        <v>50</v>
      </c>
      <c r="Z112" s="676">
        <f>SUM(X112:Y112)</f>
        <v>111</v>
      </c>
    </row>
    <row r="113" spans="1:26" ht="12" customHeight="1">
      <c r="A113" s="605"/>
      <c r="B113" s="605"/>
      <c r="C113" s="605"/>
      <c r="D113" s="605"/>
      <c r="E113" s="2212"/>
      <c r="F113" s="504" t="s">
        <v>96</v>
      </c>
      <c r="G113" s="89"/>
      <c r="H113" s="626">
        <f>SUM(H114)</f>
        <v>98</v>
      </c>
      <c r="I113" s="626">
        <f>SUM(I114)</f>
        <v>131</v>
      </c>
      <c r="J113" s="626">
        <f t="shared" si="22"/>
        <v>229</v>
      </c>
      <c r="K113" s="626"/>
      <c r="L113" s="626">
        <f>SUM(L114)</f>
        <v>95</v>
      </c>
      <c r="M113" s="626">
        <f>SUM(M114)</f>
        <v>130</v>
      </c>
      <c r="N113" s="626">
        <f>SUM(L113:M113)</f>
        <v>225</v>
      </c>
      <c r="O113" s="626"/>
      <c r="P113" s="626">
        <f>SUM(P114)</f>
        <v>44</v>
      </c>
      <c r="Q113" s="626">
        <f>SUM(Q114)</f>
        <v>46</v>
      </c>
      <c r="R113" s="626">
        <f>SUM(P113:Q113)</f>
        <v>90</v>
      </c>
      <c r="S113" s="626"/>
      <c r="T113" s="672">
        <f>SUM(T114)</f>
        <v>0</v>
      </c>
      <c r="U113" s="672">
        <f>SUM(U114)</f>
        <v>0</v>
      </c>
      <c r="V113" s="626">
        <f>SUM(T113:U113)</f>
        <v>0</v>
      </c>
      <c r="W113" s="626"/>
      <c r="X113" s="626">
        <f>SUM(X114)</f>
        <v>44</v>
      </c>
      <c r="Y113" s="626">
        <f>SUM(Y114)</f>
        <v>46</v>
      </c>
      <c r="Z113" s="637">
        <f>SUM(X113:Y113)</f>
        <v>90</v>
      </c>
    </row>
    <row r="114" spans="1:26" ht="12" customHeight="1">
      <c r="A114" s="605">
        <v>6</v>
      </c>
      <c r="B114" s="605">
        <v>2</v>
      </c>
      <c r="C114" s="605">
        <v>6</v>
      </c>
      <c r="D114" s="605"/>
      <c r="E114" s="2212"/>
      <c r="F114" s="289"/>
      <c r="G114" s="89" t="s">
        <v>239</v>
      </c>
      <c r="H114" s="632">
        <v>98</v>
      </c>
      <c r="I114" s="632">
        <v>131</v>
      </c>
      <c r="J114" s="632">
        <f t="shared" si="22"/>
        <v>229</v>
      </c>
      <c r="K114" s="632"/>
      <c r="L114" s="632">
        <v>95</v>
      </c>
      <c r="M114" s="632">
        <v>130</v>
      </c>
      <c r="N114" s="632">
        <f>SUM(L114:M114)</f>
        <v>225</v>
      </c>
      <c r="O114" s="632"/>
      <c r="P114" s="641">
        <v>44</v>
      </c>
      <c r="Q114" s="641">
        <v>46</v>
      </c>
      <c r="R114" s="641">
        <f>SUM(P114:Q114)</f>
        <v>90</v>
      </c>
      <c r="S114" s="632"/>
      <c r="T114" s="675">
        <v>0</v>
      </c>
      <c r="U114" s="675">
        <v>0</v>
      </c>
      <c r="V114" s="641">
        <f>SUM(T114:U114)</f>
        <v>0</v>
      </c>
      <c r="W114" s="641"/>
      <c r="X114" s="641">
        <v>44</v>
      </c>
      <c r="Y114" s="641">
        <v>46</v>
      </c>
      <c r="Z114" s="676">
        <f>SUM(X114:Y114)</f>
        <v>90</v>
      </c>
    </row>
    <row r="115" spans="1:26" ht="12" customHeight="1">
      <c r="A115" s="605"/>
      <c r="B115" s="605"/>
      <c r="C115" s="605"/>
      <c r="D115" s="605"/>
      <c r="E115" s="2212"/>
      <c r="F115" s="504" t="s">
        <v>56</v>
      </c>
      <c r="G115" s="89"/>
      <c r="H115" s="626">
        <f>SUM(H116)</f>
        <v>0</v>
      </c>
      <c r="I115" s="626">
        <f>SUM(I116)</f>
        <v>0</v>
      </c>
      <c r="J115" s="626">
        <f t="shared" si="22"/>
        <v>0</v>
      </c>
      <c r="K115" s="626"/>
      <c r="L115" s="626">
        <f>SUM(L116)</f>
        <v>0</v>
      </c>
      <c r="M115" s="626">
        <f>SUM(M116)</f>
        <v>0</v>
      </c>
      <c r="N115" s="626">
        <f t="shared" si="23"/>
        <v>0</v>
      </c>
      <c r="O115" s="632"/>
      <c r="P115" s="626">
        <f>SUM(P116)</f>
        <v>0</v>
      </c>
      <c r="Q115" s="626">
        <f>SUM(Q116)</f>
        <v>0</v>
      </c>
      <c r="R115" s="626">
        <f t="shared" si="21"/>
        <v>0</v>
      </c>
      <c r="S115" s="626">
        <f>SUM(S116)</f>
        <v>0</v>
      </c>
      <c r="T115" s="672">
        <f>T116</f>
        <v>0</v>
      </c>
      <c r="U115" s="672">
        <f>U116</f>
        <v>0</v>
      </c>
      <c r="V115" s="626">
        <f t="shared" si="15"/>
        <v>0</v>
      </c>
      <c r="W115" s="626"/>
      <c r="X115" s="626">
        <f>X116</f>
        <v>0</v>
      </c>
      <c r="Y115" s="626">
        <f>Y116</f>
        <v>0</v>
      </c>
      <c r="Z115" s="637">
        <f t="shared" si="16"/>
        <v>0</v>
      </c>
    </row>
    <row r="116" spans="1:26" ht="12" customHeight="1">
      <c r="A116" s="605">
        <v>6</v>
      </c>
      <c r="B116" s="605">
        <v>4</v>
      </c>
      <c r="C116" s="605">
        <v>11</v>
      </c>
      <c r="D116" s="605"/>
      <c r="E116" s="2213"/>
      <c r="F116" s="289"/>
      <c r="G116" s="89" t="s">
        <v>272</v>
      </c>
      <c r="H116" s="632">
        <v>0</v>
      </c>
      <c r="I116" s="632">
        <v>0</v>
      </c>
      <c r="J116" s="632">
        <f t="shared" si="22"/>
        <v>0</v>
      </c>
      <c r="K116" s="632"/>
      <c r="L116" s="632">
        <v>0</v>
      </c>
      <c r="M116" s="632">
        <v>0</v>
      </c>
      <c r="N116" s="632">
        <f t="shared" si="23"/>
        <v>0</v>
      </c>
      <c r="O116" s="632"/>
      <c r="P116" s="632">
        <v>0</v>
      </c>
      <c r="Q116" s="632">
        <v>0</v>
      </c>
      <c r="R116" s="641">
        <f t="shared" si="21"/>
        <v>0</v>
      </c>
      <c r="S116" s="632"/>
      <c r="T116" s="632">
        <v>0</v>
      </c>
      <c r="U116" s="632">
        <v>0</v>
      </c>
      <c r="V116" s="641">
        <f t="shared" si="15"/>
        <v>0</v>
      </c>
      <c r="W116" s="632"/>
      <c r="X116" s="632">
        <v>0</v>
      </c>
      <c r="Y116" s="632">
        <v>0</v>
      </c>
      <c r="Z116" s="676">
        <f>SUM(X116:Y116)</f>
        <v>0</v>
      </c>
    </row>
    <row r="117" spans="1:26" ht="12" customHeight="1">
      <c r="A117" s="605"/>
      <c r="B117" s="605"/>
      <c r="C117" s="605"/>
      <c r="D117" s="605"/>
      <c r="E117" s="2204">
        <v>1407</v>
      </c>
      <c r="F117" s="13" t="s">
        <v>58</v>
      </c>
      <c r="G117" s="123"/>
      <c r="H117" s="673">
        <f>SUM(H118+H123+H125)</f>
        <v>141</v>
      </c>
      <c r="I117" s="673">
        <f>SUM(I118+I123+I125)</f>
        <v>82</v>
      </c>
      <c r="J117" s="673">
        <f>SUM(H117:I117)</f>
        <v>223</v>
      </c>
      <c r="K117" s="673"/>
      <c r="L117" s="673">
        <f>SUM(L118+L123+L125)</f>
        <v>137</v>
      </c>
      <c r="M117" s="673">
        <f>SUM(M118+M123+M125)</f>
        <v>80</v>
      </c>
      <c r="N117" s="673">
        <f>SUM(L117:M117)</f>
        <v>217</v>
      </c>
      <c r="O117" s="680"/>
      <c r="P117" s="673">
        <f>SUM(P118+P123+P125)</f>
        <v>120</v>
      </c>
      <c r="Q117" s="673">
        <f>SUM(Q118+Q123+Q125)</f>
        <v>74</v>
      </c>
      <c r="R117" s="673">
        <f t="shared" si="21"/>
        <v>194</v>
      </c>
      <c r="S117" s="673">
        <f>SUM(S118+S123)</f>
        <v>0</v>
      </c>
      <c r="T117" s="673">
        <f>SUM(T118+T123+T125)</f>
        <v>0</v>
      </c>
      <c r="U117" s="673">
        <f>SUM(U118+U123+U125)</f>
        <v>0</v>
      </c>
      <c r="V117" s="668">
        <f t="shared" si="15"/>
        <v>0</v>
      </c>
      <c r="W117" s="680"/>
      <c r="X117" s="673">
        <f>SUM(X118+X123+X125)</f>
        <v>0</v>
      </c>
      <c r="Y117" s="673">
        <f>SUM(Y118+Y123+Y125)</f>
        <v>0</v>
      </c>
      <c r="Z117" s="671">
        <f t="shared" si="16"/>
        <v>0</v>
      </c>
    </row>
    <row r="118" spans="1:26" ht="12" customHeight="1">
      <c r="A118" s="605"/>
      <c r="B118" s="605"/>
      <c r="C118" s="605"/>
      <c r="D118" s="605"/>
      <c r="E118" s="2205"/>
      <c r="F118" s="504" t="s">
        <v>59</v>
      </c>
      <c r="G118" s="89"/>
      <c r="H118" s="626">
        <f>SUM(H119:H122)</f>
        <v>107</v>
      </c>
      <c r="I118" s="626">
        <f>SUM(I119:I122)</f>
        <v>41</v>
      </c>
      <c r="J118" s="626">
        <f>SUM(H118:I118)</f>
        <v>148</v>
      </c>
      <c r="K118" s="626"/>
      <c r="L118" s="626">
        <f>SUM(L119:L122)</f>
        <v>103</v>
      </c>
      <c r="M118" s="626">
        <f>SUM(M119:M122)</f>
        <v>41</v>
      </c>
      <c r="N118" s="626">
        <f>SUM(L118:M118)</f>
        <v>144</v>
      </c>
      <c r="O118" s="632"/>
      <c r="P118" s="626">
        <f>SUM(P119:P122)</f>
        <v>86</v>
      </c>
      <c r="Q118" s="626">
        <f>SUM(Q119:Q122)</f>
        <v>35</v>
      </c>
      <c r="R118" s="626">
        <f t="shared" si="21"/>
        <v>121</v>
      </c>
      <c r="S118" s="626">
        <f>SUM(S119:S121)</f>
        <v>0</v>
      </c>
      <c r="T118" s="626">
        <f>SUM(T119:T122)</f>
        <v>0</v>
      </c>
      <c r="U118" s="626">
        <f>SUM(U119:U122)</f>
        <v>0</v>
      </c>
      <c r="V118" s="626">
        <f>SUM(T118:U118)</f>
        <v>0</v>
      </c>
      <c r="W118" s="626"/>
      <c r="X118" s="626">
        <f>SUM(X119:X122)</f>
        <v>0</v>
      </c>
      <c r="Y118" s="626">
        <f>SUM(Y119:Y122)</f>
        <v>0</v>
      </c>
      <c r="Z118" s="637">
        <f t="shared" si="16"/>
        <v>0</v>
      </c>
    </row>
    <row r="119" spans="1:26" ht="12" customHeight="1">
      <c r="A119" s="605">
        <v>7</v>
      </c>
      <c r="B119" s="605">
        <v>3</v>
      </c>
      <c r="C119" s="605">
        <v>11</v>
      </c>
      <c r="D119" s="605"/>
      <c r="E119" s="2205"/>
      <c r="F119" s="509"/>
      <c r="G119" s="89" t="s">
        <v>243</v>
      </c>
      <c r="H119" s="632">
        <v>41</v>
      </c>
      <c r="I119" s="632">
        <v>11</v>
      </c>
      <c r="J119" s="632">
        <f t="shared" ref="J119:J126" si="24">SUM(H119:I119)</f>
        <v>52</v>
      </c>
      <c r="K119" s="632"/>
      <c r="L119" s="632">
        <v>40</v>
      </c>
      <c r="M119" s="632">
        <v>11</v>
      </c>
      <c r="N119" s="632">
        <f t="shared" ref="N119:N126" si="25">SUM(L119:M119)</f>
        <v>51</v>
      </c>
      <c r="O119" s="632"/>
      <c r="P119" s="632">
        <v>33</v>
      </c>
      <c r="Q119" s="632">
        <v>7</v>
      </c>
      <c r="R119" s="632">
        <f t="shared" si="21"/>
        <v>40</v>
      </c>
      <c r="S119" s="632"/>
      <c r="T119" s="632">
        <v>0</v>
      </c>
      <c r="U119" s="632">
        <v>0</v>
      </c>
      <c r="V119" s="641">
        <f t="shared" ref="V119:V143" si="26">SUM(T119:U119)</f>
        <v>0</v>
      </c>
      <c r="W119" s="641"/>
      <c r="X119" s="632">
        <v>0</v>
      </c>
      <c r="Y119" s="632">
        <v>0</v>
      </c>
      <c r="Z119" s="676">
        <f t="shared" si="16"/>
        <v>0</v>
      </c>
    </row>
    <row r="120" spans="1:26" ht="12" customHeight="1">
      <c r="A120" s="605">
        <v>7</v>
      </c>
      <c r="B120" s="605">
        <v>3</v>
      </c>
      <c r="C120" s="605">
        <v>11</v>
      </c>
      <c r="D120" s="605"/>
      <c r="E120" s="2205"/>
      <c r="F120" s="509"/>
      <c r="G120" s="89" t="s">
        <v>244</v>
      </c>
      <c r="H120" s="632">
        <v>38</v>
      </c>
      <c r="I120" s="632">
        <v>9</v>
      </c>
      <c r="J120" s="632">
        <f t="shared" si="24"/>
        <v>47</v>
      </c>
      <c r="K120" s="632"/>
      <c r="L120" s="632">
        <v>38</v>
      </c>
      <c r="M120" s="632">
        <v>9</v>
      </c>
      <c r="N120" s="632">
        <f t="shared" si="25"/>
        <v>47</v>
      </c>
      <c r="O120" s="632"/>
      <c r="P120" s="632">
        <v>28</v>
      </c>
      <c r="Q120" s="632">
        <v>7</v>
      </c>
      <c r="R120" s="632">
        <f t="shared" si="21"/>
        <v>35</v>
      </c>
      <c r="S120" s="632"/>
      <c r="T120" s="632">
        <v>0</v>
      </c>
      <c r="U120" s="632">
        <v>0</v>
      </c>
      <c r="V120" s="641">
        <f t="shared" si="26"/>
        <v>0</v>
      </c>
      <c r="W120" s="641"/>
      <c r="X120" s="632">
        <v>0</v>
      </c>
      <c r="Y120" s="632">
        <v>0</v>
      </c>
      <c r="Z120" s="676">
        <f t="shared" si="16"/>
        <v>0</v>
      </c>
    </row>
    <row r="121" spans="1:26" ht="12" customHeight="1">
      <c r="A121" s="605">
        <v>7</v>
      </c>
      <c r="B121" s="605">
        <v>3</v>
      </c>
      <c r="C121" s="605">
        <v>11</v>
      </c>
      <c r="D121" s="605"/>
      <c r="E121" s="2205"/>
      <c r="F121" s="289"/>
      <c r="G121" s="89" t="s">
        <v>273</v>
      </c>
      <c r="H121" s="632">
        <v>13</v>
      </c>
      <c r="I121" s="632">
        <v>9</v>
      </c>
      <c r="J121" s="632">
        <f t="shared" si="24"/>
        <v>22</v>
      </c>
      <c r="K121" s="632"/>
      <c r="L121" s="632">
        <v>11</v>
      </c>
      <c r="M121" s="632">
        <v>9</v>
      </c>
      <c r="N121" s="632">
        <f t="shared" si="25"/>
        <v>20</v>
      </c>
      <c r="O121" s="632"/>
      <c r="P121" s="632">
        <v>11</v>
      </c>
      <c r="Q121" s="632">
        <v>9</v>
      </c>
      <c r="R121" s="632">
        <f t="shared" si="21"/>
        <v>20</v>
      </c>
      <c r="S121" s="632"/>
      <c r="T121" s="632">
        <v>0</v>
      </c>
      <c r="U121" s="632">
        <v>0</v>
      </c>
      <c r="V121" s="641">
        <f t="shared" si="26"/>
        <v>0</v>
      </c>
      <c r="W121" s="641"/>
      <c r="X121" s="632">
        <v>0</v>
      </c>
      <c r="Y121" s="632">
        <v>0</v>
      </c>
      <c r="Z121" s="676">
        <f t="shared" si="16"/>
        <v>0</v>
      </c>
    </row>
    <row r="122" spans="1:26" ht="12" customHeight="1">
      <c r="A122" s="605">
        <v>7</v>
      </c>
      <c r="B122" s="605">
        <v>3</v>
      </c>
      <c r="C122" s="605">
        <v>11</v>
      </c>
      <c r="D122" s="605"/>
      <c r="E122" s="2205"/>
      <c r="F122" s="289"/>
      <c r="G122" s="89" t="s">
        <v>246</v>
      </c>
      <c r="H122" s="632">
        <v>15</v>
      </c>
      <c r="I122" s="632">
        <v>12</v>
      </c>
      <c r="J122" s="632">
        <f t="shared" si="24"/>
        <v>27</v>
      </c>
      <c r="K122" s="632"/>
      <c r="L122" s="632">
        <v>14</v>
      </c>
      <c r="M122" s="632">
        <v>12</v>
      </c>
      <c r="N122" s="632">
        <f t="shared" si="25"/>
        <v>26</v>
      </c>
      <c r="O122" s="632"/>
      <c r="P122" s="632">
        <v>14</v>
      </c>
      <c r="Q122" s="632">
        <v>12</v>
      </c>
      <c r="R122" s="632">
        <f t="shared" si="21"/>
        <v>26</v>
      </c>
      <c r="S122" s="632"/>
      <c r="T122" s="632">
        <v>0</v>
      </c>
      <c r="U122" s="632">
        <v>0</v>
      </c>
      <c r="V122" s="641">
        <f t="shared" si="26"/>
        <v>0</v>
      </c>
      <c r="W122" s="641"/>
      <c r="X122" s="632">
        <v>0</v>
      </c>
      <c r="Y122" s="632">
        <v>0</v>
      </c>
      <c r="Z122" s="676">
        <f t="shared" si="16"/>
        <v>0</v>
      </c>
    </row>
    <row r="123" spans="1:26" ht="12" customHeight="1">
      <c r="A123" s="605"/>
      <c r="B123" s="605"/>
      <c r="C123" s="605"/>
      <c r="D123" s="605"/>
      <c r="E123" s="2205"/>
      <c r="F123" s="509" t="s">
        <v>60</v>
      </c>
      <c r="G123" s="36"/>
      <c r="H123" s="626">
        <f>SUM(H124)</f>
        <v>25</v>
      </c>
      <c r="I123" s="626">
        <f>SUM(I124)</f>
        <v>27</v>
      </c>
      <c r="J123" s="626">
        <f t="shared" si="24"/>
        <v>52</v>
      </c>
      <c r="K123" s="626"/>
      <c r="L123" s="626">
        <f>SUM(L124)</f>
        <v>25</v>
      </c>
      <c r="M123" s="626">
        <f>SUM(M124)</f>
        <v>25</v>
      </c>
      <c r="N123" s="626">
        <f t="shared" si="25"/>
        <v>50</v>
      </c>
      <c r="O123" s="626"/>
      <c r="P123" s="626">
        <f>SUM(P124)</f>
        <v>25</v>
      </c>
      <c r="Q123" s="626">
        <f>SUM(Q124)</f>
        <v>25</v>
      </c>
      <c r="R123" s="626">
        <f t="shared" si="21"/>
        <v>50</v>
      </c>
      <c r="S123" s="626">
        <f>SUM(S124:S126)</f>
        <v>0</v>
      </c>
      <c r="T123" s="626">
        <f>T124</f>
        <v>0</v>
      </c>
      <c r="U123" s="626">
        <f>U124</f>
        <v>0</v>
      </c>
      <c r="V123" s="626">
        <f t="shared" si="26"/>
        <v>0</v>
      </c>
      <c r="W123" s="626"/>
      <c r="X123" s="626">
        <f>X124</f>
        <v>0</v>
      </c>
      <c r="Y123" s="626">
        <f>Y124</f>
        <v>0</v>
      </c>
      <c r="Z123" s="637">
        <f t="shared" si="16"/>
        <v>0</v>
      </c>
    </row>
    <row r="124" spans="1:26" ht="12" customHeight="1">
      <c r="A124" s="605">
        <v>7</v>
      </c>
      <c r="B124" s="605">
        <v>6</v>
      </c>
      <c r="C124" s="605">
        <v>10</v>
      </c>
      <c r="D124" s="605"/>
      <c r="E124" s="2205"/>
      <c r="F124" s="287"/>
      <c r="G124" s="89" t="s">
        <v>247</v>
      </c>
      <c r="H124" s="632">
        <v>25</v>
      </c>
      <c r="I124" s="632">
        <v>27</v>
      </c>
      <c r="J124" s="632">
        <f t="shared" si="24"/>
        <v>52</v>
      </c>
      <c r="K124" s="632"/>
      <c r="L124" s="632">
        <v>25</v>
      </c>
      <c r="M124" s="632">
        <v>25</v>
      </c>
      <c r="N124" s="632">
        <f t="shared" si="25"/>
        <v>50</v>
      </c>
      <c r="O124" s="632"/>
      <c r="P124" s="632">
        <v>25</v>
      </c>
      <c r="Q124" s="632">
        <v>25</v>
      </c>
      <c r="R124" s="632">
        <f t="shared" si="21"/>
        <v>50</v>
      </c>
      <c r="S124" s="632"/>
      <c r="T124" s="632">
        <v>0</v>
      </c>
      <c r="U124" s="632">
        <v>0</v>
      </c>
      <c r="V124" s="641">
        <f t="shared" si="26"/>
        <v>0</v>
      </c>
      <c r="W124" s="641"/>
      <c r="X124" s="632">
        <v>0</v>
      </c>
      <c r="Y124" s="632">
        <v>0</v>
      </c>
      <c r="Z124" s="676">
        <f t="shared" si="16"/>
        <v>0</v>
      </c>
    </row>
    <row r="125" spans="1:26" ht="12" customHeight="1">
      <c r="A125" s="605"/>
      <c r="B125" s="605"/>
      <c r="C125" s="605"/>
      <c r="D125" s="605"/>
      <c r="E125" s="2205"/>
      <c r="F125" s="509" t="s">
        <v>84</v>
      </c>
      <c r="G125" s="36"/>
      <c r="H125" s="626">
        <f>SUM(H126)</f>
        <v>9</v>
      </c>
      <c r="I125" s="626">
        <f>SUM(I126)</f>
        <v>14</v>
      </c>
      <c r="J125" s="626">
        <f t="shared" si="24"/>
        <v>23</v>
      </c>
      <c r="K125" s="626"/>
      <c r="L125" s="626">
        <f>SUM(L126)</f>
        <v>9</v>
      </c>
      <c r="M125" s="626">
        <f>SUM(M126)</f>
        <v>14</v>
      </c>
      <c r="N125" s="626">
        <f t="shared" si="25"/>
        <v>23</v>
      </c>
      <c r="O125" s="626"/>
      <c r="P125" s="626">
        <f>SUM(P126)</f>
        <v>9</v>
      </c>
      <c r="Q125" s="626">
        <f>SUM(Q126)</f>
        <v>14</v>
      </c>
      <c r="R125" s="626">
        <f t="shared" si="21"/>
        <v>23</v>
      </c>
      <c r="S125" s="626"/>
      <c r="T125" s="626">
        <f>SUM(T126)</f>
        <v>0</v>
      </c>
      <c r="U125" s="626">
        <f>SUM(U126)</f>
        <v>0</v>
      </c>
      <c r="V125" s="626">
        <f t="shared" si="26"/>
        <v>0</v>
      </c>
      <c r="W125" s="626"/>
      <c r="X125" s="626">
        <f>SUM(X126)</f>
        <v>0</v>
      </c>
      <c r="Y125" s="626">
        <f>SUM(Y126)</f>
        <v>0</v>
      </c>
      <c r="Z125" s="637">
        <f t="shared" si="16"/>
        <v>0</v>
      </c>
    </row>
    <row r="126" spans="1:26" ht="12" customHeight="1">
      <c r="A126" s="605">
        <v>7</v>
      </c>
      <c r="B126" s="605">
        <v>6</v>
      </c>
      <c r="C126" s="605">
        <v>10</v>
      </c>
      <c r="D126" s="605"/>
      <c r="E126" s="2205"/>
      <c r="F126" s="289"/>
      <c r="G126" s="89" t="s">
        <v>248</v>
      </c>
      <c r="H126" s="632">
        <v>9</v>
      </c>
      <c r="I126" s="632">
        <v>14</v>
      </c>
      <c r="J126" s="632">
        <f t="shared" si="24"/>
        <v>23</v>
      </c>
      <c r="K126" s="632"/>
      <c r="L126" s="632">
        <v>9</v>
      </c>
      <c r="M126" s="632">
        <v>14</v>
      </c>
      <c r="N126" s="632">
        <f t="shared" si="25"/>
        <v>23</v>
      </c>
      <c r="O126" s="632"/>
      <c r="P126" s="641">
        <v>9</v>
      </c>
      <c r="Q126" s="641">
        <v>14</v>
      </c>
      <c r="R126" s="632">
        <f t="shared" si="21"/>
        <v>23</v>
      </c>
      <c r="S126" s="632"/>
      <c r="T126" s="632">
        <v>0</v>
      </c>
      <c r="U126" s="632">
        <v>0</v>
      </c>
      <c r="V126" s="685">
        <f t="shared" si="26"/>
        <v>0</v>
      </c>
      <c r="W126" s="641"/>
      <c r="X126" s="632">
        <v>0</v>
      </c>
      <c r="Y126" s="632">
        <v>0</v>
      </c>
      <c r="Z126" s="676">
        <f t="shared" si="16"/>
        <v>0</v>
      </c>
    </row>
    <row r="127" spans="1:26" ht="12" customHeight="1">
      <c r="A127" s="605"/>
      <c r="B127" s="605"/>
      <c r="C127" s="605"/>
      <c r="D127" s="605"/>
      <c r="E127" s="2204">
        <v>1408</v>
      </c>
      <c r="F127" s="13" t="s">
        <v>63</v>
      </c>
      <c r="G127" s="40"/>
      <c r="H127" s="673">
        <f>SUM(H128+H130+H133+H137)</f>
        <v>413</v>
      </c>
      <c r="I127" s="673">
        <f>SUM(I128+I130+I133+I137)</f>
        <v>414</v>
      </c>
      <c r="J127" s="673">
        <f>SUM(H127:I127)</f>
        <v>827</v>
      </c>
      <c r="K127" s="673"/>
      <c r="L127" s="673">
        <f>SUM(L128+L130+L133+L137)</f>
        <v>398</v>
      </c>
      <c r="M127" s="673">
        <f>SUM(M128+M130+M133+M137)</f>
        <v>404</v>
      </c>
      <c r="N127" s="673">
        <f>SUM(L127:M127)</f>
        <v>802</v>
      </c>
      <c r="O127" s="686"/>
      <c r="P127" s="673">
        <f>SUM(P128+P130+P133+P137)</f>
        <v>247</v>
      </c>
      <c r="Q127" s="673">
        <f>SUM(Q128+Q130+Q133+Q137)</f>
        <v>198</v>
      </c>
      <c r="R127" s="673">
        <f t="shared" si="21"/>
        <v>445</v>
      </c>
      <c r="S127" s="673">
        <f>SUM(S130+S135+S137)</f>
        <v>0</v>
      </c>
      <c r="T127" s="687">
        <f>T128+T130+T133+T137</f>
        <v>68</v>
      </c>
      <c r="U127" s="687">
        <f>U128+U130+U133+U137</f>
        <v>84</v>
      </c>
      <c r="V127" s="673">
        <f t="shared" si="26"/>
        <v>152</v>
      </c>
      <c r="W127" s="680"/>
      <c r="X127" s="673">
        <f>X128+X130+X133+X137</f>
        <v>0</v>
      </c>
      <c r="Y127" s="673">
        <f>Y128+Y130+Y133+Y137</f>
        <v>0</v>
      </c>
      <c r="Z127" s="671">
        <f t="shared" si="16"/>
        <v>0</v>
      </c>
    </row>
    <row r="128" spans="1:26" ht="12" customHeight="1">
      <c r="A128" s="605"/>
      <c r="B128" s="605"/>
      <c r="C128" s="605"/>
      <c r="D128" s="605"/>
      <c r="E128" s="2205"/>
      <c r="F128" s="688" t="s">
        <v>249</v>
      </c>
      <c r="G128" s="370"/>
      <c r="H128" s="626">
        <f>SUM(H129)</f>
        <v>253</v>
      </c>
      <c r="I128" s="626">
        <f>SUM(I129)</f>
        <v>314</v>
      </c>
      <c r="J128" s="626">
        <f>SUM(H128:I128)</f>
        <v>567</v>
      </c>
      <c r="K128" s="626"/>
      <c r="L128" s="626">
        <f>SUM(L129)</f>
        <v>245</v>
      </c>
      <c r="M128" s="626">
        <f>SUM(M129)</f>
        <v>310</v>
      </c>
      <c r="N128" s="626">
        <f>SUM(L128:M128)</f>
        <v>555</v>
      </c>
      <c r="O128" s="689"/>
      <c r="P128" s="626">
        <f>P129</f>
        <v>126</v>
      </c>
      <c r="Q128" s="626">
        <f>Q129</f>
        <v>126</v>
      </c>
      <c r="R128" s="625">
        <f t="shared" si="21"/>
        <v>252</v>
      </c>
      <c r="S128" s="626"/>
      <c r="T128" s="672">
        <f>T129</f>
        <v>68</v>
      </c>
      <c r="U128" s="672">
        <f>U129</f>
        <v>84</v>
      </c>
      <c r="V128" s="625">
        <f t="shared" si="26"/>
        <v>152</v>
      </c>
      <c r="W128" s="632"/>
      <c r="X128" s="626">
        <f>X129</f>
        <v>0</v>
      </c>
      <c r="Y128" s="626">
        <f>Y129</f>
        <v>0</v>
      </c>
      <c r="Z128" s="690">
        <f t="shared" si="16"/>
        <v>0</v>
      </c>
    </row>
    <row r="129" spans="1:26" ht="12" customHeight="1">
      <c r="A129" s="605">
        <v>8</v>
      </c>
      <c r="B129" s="605">
        <v>4</v>
      </c>
      <c r="C129" s="605">
        <v>8</v>
      </c>
      <c r="D129" s="605"/>
      <c r="E129" s="2205"/>
      <c r="F129" s="555"/>
      <c r="G129" s="356" t="s">
        <v>250</v>
      </c>
      <c r="H129" s="641">
        <v>253</v>
      </c>
      <c r="I129" s="641">
        <v>314</v>
      </c>
      <c r="J129" s="641">
        <f>SUM(H129:I129)</f>
        <v>567</v>
      </c>
      <c r="K129" s="641"/>
      <c r="L129" s="641">
        <v>245</v>
      </c>
      <c r="M129" s="641">
        <v>310</v>
      </c>
      <c r="N129" s="641">
        <f>SUM(L129:M129)</f>
        <v>555</v>
      </c>
      <c r="O129" s="641"/>
      <c r="P129" s="641">
        <v>126</v>
      </c>
      <c r="Q129" s="641">
        <v>126</v>
      </c>
      <c r="R129" s="641">
        <f t="shared" si="21"/>
        <v>252</v>
      </c>
      <c r="S129" s="641"/>
      <c r="T129" s="675">
        <v>68</v>
      </c>
      <c r="U129" s="675">
        <v>84</v>
      </c>
      <c r="V129" s="641">
        <f t="shared" si="26"/>
        <v>152</v>
      </c>
      <c r="W129" s="641"/>
      <c r="X129" s="632">
        <v>0</v>
      </c>
      <c r="Y129" s="632">
        <v>0</v>
      </c>
      <c r="Z129" s="676">
        <f t="shared" si="16"/>
        <v>0</v>
      </c>
    </row>
    <row r="130" spans="1:26" ht="12" customHeight="1">
      <c r="A130" s="605"/>
      <c r="B130" s="605"/>
      <c r="C130" s="605"/>
      <c r="D130" s="605"/>
      <c r="E130" s="2205"/>
      <c r="F130" s="688" t="s">
        <v>141</v>
      </c>
      <c r="G130" s="370"/>
      <c r="H130" s="626">
        <f>SUM(H131:H132)</f>
        <v>45</v>
      </c>
      <c r="I130" s="626">
        <f>SUM(I131:I132)</f>
        <v>42</v>
      </c>
      <c r="J130" s="626">
        <f t="shared" ref="J130:J138" si="27">SUM(H130:I130)</f>
        <v>87</v>
      </c>
      <c r="K130" s="626"/>
      <c r="L130" s="626">
        <f>SUM(L131:L132)</f>
        <v>45</v>
      </c>
      <c r="M130" s="626">
        <f>SUM(M131:M132)</f>
        <v>39</v>
      </c>
      <c r="N130" s="626">
        <f t="shared" ref="N130:N138" si="28">SUM(L130:M130)</f>
        <v>84</v>
      </c>
      <c r="O130" s="689"/>
      <c r="P130" s="626">
        <f>SUM(P131:P132)</f>
        <v>13</v>
      </c>
      <c r="Q130" s="626">
        <f>SUM(Q131:Q132)</f>
        <v>17</v>
      </c>
      <c r="R130" s="626">
        <f t="shared" si="21"/>
        <v>30</v>
      </c>
      <c r="S130" s="626">
        <f>SUM(S132)</f>
        <v>0</v>
      </c>
      <c r="T130" s="626">
        <f>SUM(T131:T132)</f>
        <v>0</v>
      </c>
      <c r="U130" s="626">
        <f>SUM(U131:U132)</f>
        <v>0</v>
      </c>
      <c r="V130" s="626">
        <f t="shared" si="26"/>
        <v>0</v>
      </c>
      <c r="W130" s="626">
        <f>SUM(W132)</f>
        <v>0</v>
      </c>
      <c r="X130" s="626">
        <f>SUM(X131:X132)</f>
        <v>0</v>
      </c>
      <c r="Y130" s="626">
        <f>SUM(Y131:Y132)</f>
        <v>0</v>
      </c>
      <c r="Z130" s="692">
        <f t="shared" si="16"/>
        <v>0</v>
      </c>
    </row>
    <row r="131" spans="1:26" ht="12" customHeight="1">
      <c r="A131" s="605">
        <v>8</v>
      </c>
      <c r="B131" s="605">
        <v>4</v>
      </c>
      <c r="C131" s="605">
        <v>6</v>
      </c>
      <c r="D131" s="605"/>
      <c r="E131" s="2205"/>
      <c r="F131" s="688"/>
      <c r="G131" s="356" t="s">
        <v>251</v>
      </c>
      <c r="H131" s="641">
        <v>45</v>
      </c>
      <c r="I131" s="641">
        <v>42</v>
      </c>
      <c r="J131" s="641">
        <f t="shared" si="27"/>
        <v>87</v>
      </c>
      <c r="K131" s="641"/>
      <c r="L131" s="641">
        <v>45</v>
      </c>
      <c r="M131" s="641">
        <v>39</v>
      </c>
      <c r="N131" s="641">
        <f t="shared" si="28"/>
        <v>84</v>
      </c>
      <c r="O131" s="693"/>
      <c r="P131" s="641">
        <v>13</v>
      </c>
      <c r="Q131" s="641">
        <v>17</v>
      </c>
      <c r="R131" s="641">
        <f t="shared" si="21"/>
        <v>30</v>
      </c>
      <c r="S131" s="641"/>
      <c r="T131" s="632">
        <v>0</v>
      </c>
      <c r="U131" s="632">
        <v>0</v>
      </c>
      <c r="V131" s="641">
        <f t="shared" si="26"/>
        <v>0</v>
      </c>
      <c r="W131" s="641"/>
      <c r="X131" s="632">
        <v>0</v>
      </c>
      <c r="Y131" s="632">
        <v>0</v>
      </c>
      <c r="Z131" s="676">
        <f t="shared" si="16"/>
        <v>0</v>
      </c>
    </row>
    <row r="132" spans="1:26" ht="12" customHeight="1">
      <c r="A132" s="605">
        <v>8</v>
      </c>
      <c r="B132" s="605">
        <v>4</v>
      </c>
      <c r="C132" s="605">
        <v>6</v>
      </c>
      <c r="D132" s="605"/>
      <c r="E132" s="2205"/>
      <c r="F132" s="555"/>
      <c r="G132" s="356" t="s">
        <v>252</v>
      </c>
      <c r="H132" s="641">
        <v>0</v>
      </c>
      <c r="I132" s="641">
        <v>0</v>
      </c>
      <c r="J132" s="641">
        <f t="shared" si="27"/>
        <v>0</v>
      </c>
      <c r="K132" s="641"/>
      <c r="L132" s="641">
        <v>0</v>
      </c>
      <c r="M132" s="641">
        <v>0</v>
      </c>
      <c r="N132" s="641">
        <f t="shared" si="28"/>
        <v>0</v>
      </c>
      <c r="O132" s="641"/>
      <c r="P132" s="632">
        <v>0</v>
      </c>
      <c r="Q132" s="632">
        <v>0</v>
      </c>
      <c r="R132" s="632">
        <f t="shared" si="21"/>
        <v>0</v>
      </c>
      <c r="S132" s="632"/>
      <c r="T132" s="632">
        <v>0</v>
      </c>
      <c r="U132" s="632">
        <v>0</v>
      </c>
      <c r="V132" s="641">
        <f t="shared" si="26"/>
        <v>0</v>
      </c>
      <c r="W132" s="641"/>
      <c r="X132" s="632">
        <v>0</v>
      </c>
      <c r="Y132" s="632">
        <v>0</v>
      </c>
      <c r="Z132" s="676">
        <f t="shared" si="16"/>
        <v>0</v>
      </c>
    </row>
    <row r="133" spans="1:26" ht="12" customHeight="1">
      <c r="E133" s="2205"/>
      <c r="F133" s="509" t="s">
        <v>66</v>
      </c>
      <c r="G133" s="89"/>
      <c r="H133" s="626">
        <f>SUM(H134:H136)</f>
        <v>45</v>
      </c>
      <c r="I133" s="626">
        <f>SUM(I134:I136)</f>
        <v>24</v>
      </c>
      <c r="J133" s="626">
        <f t="shared" si="27"/>
        <v>69</v>
      </c>
      <c r="K133" s="626"/>
      <c r="L133" s="626">
        <f>SUM(L134:L136)</f>
        <v>44</v>
      </c>
      <c r="M133" s="626">
        <f>SUM(M134:M136)</f>
        <v>21</v>
      </c>
      <c r="N133" s="626">
        <f t="shared" si="28"/>
        <v>65</v>
      </c>
      <c r="O133" s="632"/>
      <c r="P133" s="626">
        <f>P134+P135+P136</f>
        <v>44</v>
      </c>
      <c r="Q133" s="626">
        <f>Q134+Q135+Q136</f>
        <v>21</v>
      </c>
      <c r="R133" s="626">
        <f t="shared" si="21"/>
        <v>65</v>
      </c>
      <c r="S133" s="626">
        <f t="shared" ref="S133:X133" si="29">S134+S135+S136</f>
        <v>0</v>
      </c>
      <c r="T133" s="626">
        <f t="shared" si="29"/>
        <v>0</v>
      </c>
      <c r="U133" s="626">
        <f t="shared" si="29"/>
        <v>0</v>
      </c>
      <c r="V133" s="626">
        <f t="shared" si="26"/>
        <v>0</v>
      </c>
      <c r="W133" s="626">
        <f t="shared" si="29"/>
        <v>0</v>
      </c>
      <c r="X133" s="626">
        <f t="shared" si="29"/>
        <v>0</v>
      </c>
      <c r="Y133" s="626">
        <f>Y134+Y135+Y136</f>
        <v>0</v>
      </c>
      <c r="Z133" s="637">
        <f>SUM(X133:Y133)</f>
        <v>0</v>
      </c>
    </row>
    <row r="134" spans="1:26" ht="12" customHeight="1">
      <c r="A134" s="694">
        <v>8</v>
      </c>
      <c r="B134" s="694">
        <v>4</v>
      </c>
      <c r="C134" s="694">
        <v>11</v>
      </c>
      <c r="E134" s="2205"/>
      <c r="F134" s="509"/>
      <c r="G134" s="89" t="s">
        <v>253</v>
      </c>
      <c r="H134" s="641">
        <v>10</v>
      </c>
      <c r="I134" s="641">
        <v>7</v>
      </c>
      <c r="J134" s="641">
        <f t="shared" si="27"/>
        <v>17</v>
      </c>
      <c r="K134" s="641"/>
      <c r="L134" s="641">
        <v>9</v>
      </c>
      <c r="M134" s="641">
        <v>7</v>
      </c>
      <c r="N134" s="641">
        <f t="shared" si="28"/>
        <v>16</v>
      </c>
      <c r="O134" s="632"/>
      <c r="P134" s="632">
        <v>9</v>
      </c>
      <c r="Q134" s="632">
        <v>7</v>
      </c>
      <c r="R134" s="632">
        <f t="shared" si="21"/>
        <v>16</v>
      </c>
      <c r="S134" s="632"/>
      <c r="T134" s="632">
        <v>0</v>
      </c>
      <c r="U134" s="632">
        <v>0</v>
      </c>
      <c r="V134" s="641">
        <f t="shared" si="26"/>
        <v>0</v>
      </c>
      <c r="W134" s="641"/>
      <c r="X134" s="632">
        <v>0</v>
      </c>
      <c r="Y134" s="632">
        <v>0</v>
      </c>
      <c r="Z134" s="676">
        <f>SUM(X134:Y134)</f>
        <v>0</v>
      </c>
    </row>
    <row r="135" spans="1:26" ht="10.5" customHeight="1">
      <c r="A135" s="694">
        <v>8</v>
      </c>
      <c r="B135" s="694">
        <v>3</v>
      </c>
      <c r="C135" s="694">
        <v>11</v>
      </c>
      <c r="E135" s="2205"/>
      <c r="F135" s="509"/>
      <c r="G135" s="89" t="s">
        <v>254</v>
      </c>
      <c r="H135" s="641">
        <v>24</v>
      </c>
      <c r="I135" s="641">
        <v>10</v>
      </c>
      <c r="J135" s="641">
        <f t="shared" si="27"/>
        <v>34</v>
      </c>
      <c r="K135" s="641"/>
      <c r="L135" s="641">
        <v>24</v>
      </c>
      <c r="M135" s="641">
        <v>7</v>
      </c>
      <c r="N135" s="641">
        <f t="shared" si="28"/>
        <v>31</v>
      </c>
      <c r="O135" s="632"/>
      <c r="P135" s="641">
        <v>24</v>
      </c>
      <c r="Q135" s="641">
        <v>7</v>
      </c>
      <c r="R135" s="641">
        <f t="shared" si="21"/>
        <v>31</v>
      </c>
      <c r="S135" s="626">
        <f>SUM(S136)</f>
        <v>0</v>
      </c>
      <c r="T135" s="632">
        <v>0</v>
      </c>
      <c r="U135" s="632">
        <v>0</v>
      </c>
      <c r="V135" s="641">
        <f t="shared" si="26"/>
        <v>0</v>
      </c>
      <c r="W135" s="641"/>
      <c r="X135" s="632">
        <v>0</v>
      </c>
      <c r="Y135" s="632">
        <v>0</v>
      </c>
      <c r="Z135" s="676">
        <f t="shared" si="16"/>
        <v>0</v>
      </c>
    </row>
    <row r="136" spans="1:26" ht="12" customHeight="1">
      <c r="A136" s="694">
        <v>8</v>
      </c>
      <c r="B136" s="694">
        <v>4</v>
      </c>
      <c r="C136" s="694">
        <v>11</v>
      </c>
      <c r="E136" s="2205"/>
      <c r="F136" s="509"/>
      <c r="G136" s="89" t="s">
        <v>255</v>
      </c>
      <c r="H136" s="641">
        <v>11</v>
      </c>
      <c r="I136" s="641">
        <v>7</v>
      </c>
      <c r="J136" s="641">
        <f t="shared" si="27"/>
        <v>18</v>
      </c>
      <c r="K136" s="641"/>
      <c r="L136" s="641">
        <v>11</v>
      </c>
      <c r="M136" s="641">
        <v>7</v>
      </c>
      <c r="N136" s="641">
        <f t="shared" si="28"/>
        <v>18</v>
      </c>
      <c r="O136" s="632"/>
      <c r="P136" s="632">
        <v>11</v>
      </c>
      <c r="Q136" s="632">
        <v>7</v>
      </c>
      <c r="R136" s="632">
        <f t="shared" si="21"/>
        <v>18</v>
      </c>
      <c r="S136" s="632"/>
      <c r="T136" s="632">
        <v>0</v>
      </c>
      <c r="U136" s="632">
        <v>0</v>
      </c>
      <c r="V136" s="641">
        <f t="shared" si="26"/>
        <v>0</v>
      </c>
      <c r="W136" s="641"/>
      <c r="X136" s="632">
        <v>0</v>
      </c>
      <c r="Y136" s="632">
        <v>0</v>
      </c>
      <c r="Z136" s="676">
        <f t="shared" si="16"/>
        <v>0</v>
      </c>
    </row>
    <row r="137" spans="1:26" ht="12" customHeight="1">
      <c r="E137" s="2205"/>
      <c r="F137" s="509" t="s">
        <v>67</v>
      </c>
      <c r="G137" s="36"/>
      <c r="H137" s="626">
        <f>SUM(H138)</f>
        <v>70</v>
      </c>
      <c r="I137" s="626">
        <f>SUM(I138)</f>
        <v>34</v>
      </c>
      <c r="J137" s="626">
        <f t="shared" si="27"/>
        <v>104</v>
      </c>
      <c r="K137" s="626"/>
      <c r="L137" s="626">
        <f>SUM(L138)</f>
        <v>64</v>
      </c>
      <c r="M137" s="626">
        <f>SUM(M138)</f>
        <v>34</v>
      </c>
      <c r="N137" s="626">
        <f t="shared" si="28"/>
        <v>98</v>
      </c>
      <c r="O137" s="626"/>
      <c r="P137" s="626">
        <f>SUM(P138)</f>
        <v>64</v>
      </c>
      <c r="Q137" s="626">
        <f>SUM(Q138)</f>
        <v>34</v>
      </c>
      <c r="R137" s="626">
        <f t="shared" si="21"/>
        <v>98</v>
      </c>
      <c r="S137" s="626">
        <f>SUM(S138)</f>
        <v>0</v>
      </c>
      <c r="T137" s="626">
        <f>T138</f>
        <v>0</v>
      </c>
      <c r="U137" s="626">
        <f>U138</f>
        <v>0</v>
      </c>
      <c r="V137" s="626">
        <f t="shared" si="26"/>
        <v>0</v>
      </c>
      <c r="W137" s="626"/>
      <c r="X137" s="626">
        <f>X138</f>
        <v>0</v>
      </c>
      <c r="Y137" s="626">
        <f>Y138</f>
        <v>0</v>
      </c>
      <c r="Z137" s="637">
        <f t="shared" si="16"/>
        <v>0</v>
      </c>
    </row>
    <row r="138" spans="1:26" ht="12" customHeight="1">
      <c r="A138" s="694">
        <v>8</v>
      </c>
      <c r="B138" s="694">
        <v>4</v>
      </c>
      <c r="C138" s="694">
        <v>11</v>
      </c>
      <c r="E138" s="2207"/>
      <c r="F138" s="287"/>
      <c r="G138" s="89" t="s">
        <v>256</v>
      </c>
      <c r="H138" s="641">
        <v>70</v>
      </c>
      <c r="I138" s="641">
        <v>34</v>
      </c>
      <c r="J138" s="641">
        <f t="shared" si="27"/>
        <v>104</v>
      </c>
      <c r="K138" s="641"/>
      <c r="L138" s="641">
        <v>64</v>
      </c>
      <c r="M138" s="641">
        <v>34</v>
      </c>
      <c r="N138" s="641">
        <f t="shared" si="28"/>
        <v>98</v>
      </c>
      <c r="O138" s="632"/>
      <c r="P138" s="695">
        <v>64</v>
      </c>
      <c r="Q138" s="695">
        <v>34</v>
      </c>
      <c r="R138" s="632">
        <f t="shared" si="21"/>
        <v>98</v>
      </c>
      <c r="S138" s="695"/>
      <c r="T138" s="632">
        <v>0</v>
      </c>
      <c r="U138" s="632">
        <v>0</v>
      </c>
      <c r="V138" s="685">
        <f t="shared" si="26"/>
        <v>0</v>
      </c>
      <c r="W138" s="685"/>
      <c r="X138" s="632">
        <v>0</v>
      </c>
      <c r="Y138" s="632">
        <v>0</v>
      </c>
      <c r="Z138" s="696">
        <f t="shared" si="16"/>
        <v>0</v>
      </c>
    </row>
    <row r="139" spans="1:26" ht="12" customHeight="1">
      <c r="E139" s="2204">
        <v>1624</v>
      </c>
      <c r="F139" s="13" t="s">
        <v>142</v>
      </c>
      <c r="G139" s="123"/>
      <c r="H139" s="673">
        <f>SUM(H140+H142)</f>
        <v>9</v>
      </c>
      <c r="I139" s="673">
        <f>SUM(I140+I142)</f>
        <v>19</v>
      </c>
      <c r="J139" s="673">
        <f>SUM(H139:I139)</f>
        <v>28</v>
      </c>
      <c r="K139" s="673"/>
      <c r="L139" s="673">
        <f>SUM(L140+L142)</f>
        <v>9</v>
      </c>
      <c r="M139" s="673">
        <f>SUM(M140+M142)</f>
        <v>18</v>
      </c>
      <c r="N139" s="673">
        <f>SUM(L139:M139)</f>
        <v>27</v>
      </c>
      <c r="O139" s="680"/>
      <c r="P139" s="673">
        <f>SUM(P140+P142)</f>
        <v>7</v>
      </c>
      <c r="Q139" s="673">
        <f>SUM(Q140+Q142)</f>
        <v>11</v>
      </c>
      <c r="R139" s="673">
        <f t="shared" si="21"/>
        <v>18</v>
      </c>
      <c r="S139" s="673" t="e">
        <f>SUM(S140+#REF!+S142)</f>
        <v>#REF!</v>
      </c>
      <c r="T139" s="673">
        <f>SUM(T140+T142)</f>
        <v>0</v>
      </c>
      <c r="U139" s="673">
        <f>SUM(U140+U142)</f>
        <v>0</v>
      </c>
      <c r="V139" s="697">
        <f t="shared" si="26"/>
        <v>0</v>
      </c>
      <c r="W139" s="673" t="e">
        <f>SUM(W140+#REF!+W142)</f>
        <v>#REF!</v>
      </c>
      <c r="X139" s="673">
        <f>SUM(X140+X142)</f>
        <v>0</v>
      </c>
      <c r="Y139" s="673">
        <f>SUM(Y140+Y142)</f>
        <v>0</v>
      </c>
      <c r="Z139" s="698">
        <f>SUM(X139:Y139)</f>
        <v>0</v>
      </c>
    </row>
    <row r="140" spans="1:26" ht="12" customHeight="1">
      <c r="E140" s="2205"/>
      <c r="F140" s="699" t="s">
        <v>257</v>
      </c>
      <c r="G140" s="474"/>
      <c r="H140" s="626">
        <f>SUM(H141)</f>
        <v>2</v>
      </c>
      <c r="I140" s="626">
        <f>SUM(I141)</f>
        <v>3</v>
      </c>
      <c r="J140" s="626">
        <f>SUM(H140:I140)</f>
        <v>5</v>
      </c>
      <c r="K140" s="626"/>
      <c r="L140" s="626">
        <f>SUM(L141)</f>
        <v>2</v>
      </c>
      <c r="M140" s="626">
        <f>SUM(M141)</f>
        <v>3</v>
      </c>
      <c r="N140" s="626">
        <f>SUM(L140:M140)</f>
        <v>5</v>
      </c>
      <c r="O140" s="632"/>
      <c r="P140" s="626">
        <f>SUM(P141)</f>
        <v>0</v>
      </c>
      <c r="Q140" s="626">
        <f>SUM(Q141)</f>
        <v>0</v>
      </c>
      <c r="R140" s="625">
        <f>SUM(P140:Q140)</f>
        <v>0</v>
      </c>
      <c r="S140" s="626">
        <f t="shared" ref="S140:Y140" si="30">SUM(S141)</f>
        <v>0</v>
      </c>
      <c r="T140" s="626">
        <f t="shared" si="30"/>
        <v>0</v>
      </c>
      <c r="U140" s="626">
        <f t="shared" si="30"/>
        <v>0</v>
      </c>
      <c r="V140" s="625">
        <f t="shared" si="26"/>
        <v>0</v>
      </c>
      <c r="W140" s="626">
        <f t="shared" si="30"/>
        <v>0</v>
      </c>
      <c r="X140" s="626">
        <f t="shared" si="30"/>
        <v>0</v>
      </c>
      <c r="Y140" s="626">
        <f t="shared" si="30"/>
        <v>0</v>
      </c>
      <c r="Z140" s="630">
        <f>SUM(X140:Y140)</f>
        <v>0</v>
      </c>
    </row>
    <row r="141" spans="1:26" ht="12" customHeight="1">
      <c r="A141" s="694">
        <v>9</v>
      </c>
      <c r="B141" s="694">
        <v>4</v>
      </c>
      <c r="C141" s="694">
        <v>8</v>
      </c>
      <c r="E141" s="2205"/>
      <c r="F141" s="555"/>
      <c r="G141" s="89" t="s">
        <v>274</v>
      </c>
      <c r="H141" s="641">
        <v>2</v>
      </c>
      <c r="I141" s="641">
        <v>3</v>
      </c>
      <c r="J141" s="641">
        <f>SUM(H141:I141)</f>
        <v>5</v>
      </c>
      <c r="K141" s="641"/>
      <c r="L141" s="641">
        <v>2</v>
      </c>
      <c r="M141" s="641">
        <v>3</v>
      </c>
      <c r="N141" s="641">
        <f>SUM(L141:M141)</f>
        <v>5</v>
      </c>
      <c r="O141" s="632"/>
      <c r="P141" s="641">
        <v>0</v>
      </c>
      <c r="Q141" s="641">
        <v>0</v>
      </c>
      <c r="R141" s="641">
        <f>SUM(P141:Q141)</f>
        <v>0</v>
      </c>
      <c r="S141" s="641"/>
      <c r="T141" s="632">
        <v>0</v>
      </c>
      <c r="U141" s="632">
        <v>0</v>
      </c>
      <c r="V141" s="641">
        <f t="shared" si="26"/>
        <v>0</v>
      </c>
      <c r="W141" s="641"/>
      <c r="X141" s="632">
        <v>0</v>
      </c>
      <c r="Y141" s="632">
        <v>0</v>
      </c>
      <c r="Z141" s="676">
        <f t="shared" si="16"/>
        <v>0</v>
      </c>
    </row>
    <row r="142" spans="1:26" ht="12" customHeight="1">
      <c r="E142" s="2205"/>
      <c r="F142" s="19" t="s">
        <v>71</v>
      </c>
      <c r="G142" s="59"/>
      <c r="H142" s="700">
        <f>SUM(H143)</f>
        <v>7</v>
      </c>
      <c r="I142" s="700">
        <f>SUM(I143)</f>
        <v>16</v>
      </c>
      <c r="J142" s="626">
        <f>SUM(H142:I142)</f>
        <v>23</v>
      </c>
      <c r="K142" s="700"/>
      <c r="L142" s="700">
        <f>SUM(L143)</f>
        <v>7</v>
      </c>
      <c r="M142" s="700">
        <f>SUM(M143)</f>
        <v>15</v>
      </c>
      <c r="N142" s="626">
        <f>SUM(L142:M142)</f>
        <v>22</v>
      </c>
      <c r="O142" s="701"/>
      <c r="P142" s="626">
        <f>SUM(P143)</f>
        <v>7</v>
      </c>
      <c r="Q142" s="626">
        <f>SUM(Q143)</f>
        <v>11</v>
      </c>
      <c r="R142" s="626">
        <f>SUM(P142:Q142)</f>
        <v>18</v>
      </c>
      <c r="S142" s="626">
        <f>SUM(S147)</f>
        <v>0</v>
      </c>
      <c r="T142" s="626">
        <f>SUM(T143)</f>
        <v>0</v>
      </c>
      <c r="U142" s="626">
        <f>SUM(U143)</f>
        <v>0</v>
      </c>
      <c r="V142" s="626">
        <f t="shared" si="26"/>
        <v>0</v>
      </c>
      <c r="W142" s="626">
        <f>SUM(W147)</f>
        <v>0</v>
      </c>
      <c r="X142" s="626">
        <f>SUM(X143)</f>
        <v>0</v>
      </c>
      <c r="Y142" s="626">
        <f>SUM(Y143)</f>
        <v>0</v>
      </c>
      <c r="Z142" s="637">
        <f t="shared" si="16"/>
        <v>0</v>
      </c>
    </row>
    <row r="143" spans="1:26" ht="12" customHeight="1">
      <c r="A143" s="694">
        <v>9</v>
      </c>
      <c r="B143" s="694">
        <v>5</v>
      </c>
      <c r="C143" s="694">
        <v>11</v>
      </c>
      <c r="E143" s="2207"/>
      <c r="F143" s="653"/>
      <c r="G143" s="89" t="s">
        <v>275</v>
      </c>
      <c r="H143" s="641">
        <v>7</v>
      </c>
      <c r="I143" s="641">
        <v>16</v>
      </c>
      <c r="J143" s="641">
        <f>SUM(H143:I143)</f>
        <v>23</v>
      </c>
      <c r="K143" s="641"/>
      <c r="L143" s="641">
        <v>7</v>
      </c>
      <c r="M143" s="641">
        <v>15</v>
      </c>
      <c r="N143" s="641">
        <f>SUM(L143:M143)</f>
        <v>22</v>
      </c>
      <c r="O143" s="632"/>
      <c r="P143" s="641">
        <v>7</v>
      </c>
      <c r="Q143" s="641">
        <v>11</v>
      </c>
      <c r="R143" s="641">
        <f>SUM(P143:Q143)</f>
        <v>18</v>
      </c>
      <c r="S143" s="641"/>
      <c r="T143" s="632">
        <v>0</v>
      </c>
      <c r="U143" s="632">
        <v>0</v>
      </c>
      <c r="V143" s="641">
        <f t="shared" si="26"/>
        <v>0</v>
      </c>
      <c r="W143" s="641"/>
      <c r="X143" s="632">
        <v>0</v>
      </c>
      <c r="Y143" s="632">
        <v>0</v>
      </c>
      <c r="Z143" s="676">
        <f t="shared" si="16"/>
        <v>0</v>
      </c>
    </row>
    <row r="144" spans="1:26" ht="12" customHeight="1">
      <c r="F144" s="2208" t="s">
        <v>8</v>
      </c>
      <c r="G144" s="2209"/>
      <c r="H144" s="673">
        <f t="shared" ref="H144:Z144" si="31">SUM(H6+H35+H67+H80+H87+H105+H117+H127+H139)</f>
        <v>5759</v>
      </c>
      <c r="I144" s="673">
        <f t="shared" si="31"/>
        <v>5459</v>
      </c>
      <c r="J144" s="673">
        <f t="shared" si="31"/>
        <v>11218</v>
      </c>
      <c r="K144" s="673">
        <f t="shared" si="31"/>
        <v>0</v>
      </c>
      <c r="L144" s="673">
        <f t="shared" si="31"/>
        <v>5625</v>
      </c>
      <c r="M144" s="673">
        <f t="shared" si="31"/>
        <v>5336</v>
      </c>
      <c r="N144" s="673">
        <f t="shared" si="31"/>
        <v>10961</v>
      </c>
      <c r="O144" s="673">
        <f t="shared" si="31"/>
        <v>0</v>
      </c>
      <c r="P144" s="673">
        <f t="shared" si="31"/>
        <v>3823</v>
      </c>
      <c r="Q144" s="673">
        <f t="shared" si="31"/>
        <v>3228</v>
      </c>
      <c r="R144" s="673">
        <f t="shared" si="31"/>
        <v>7051</v>
      </c>
      <c r="S144" s="673" t="e">
        <f t="shared" si="31"/>
        <v>#REF!</v>
      </c>
      <c r="T144" s="673">
        <f t="shared" si="31"/>
        <v>1963</v>
      </c>
      <c r="U144" s="673">
        <f t="shared" si="31"/>
        <v>1773</v>
      </c>
      <c r="V144" s="673">
        <f t="shared" si="31"/>
        <v>3736</v>
      </c>
      <c r="W144" s="673" t="e">
        <f t="shared" si="31"/>
        <v>#REF!</v>
      </c>
      <c r="X144" s="673">
        <f t="shared" si="31"/>
        <v>105</v>
      </c>
      <c r="Y144" s="673">
        <f t="shared" si="31"/>
        <v>96</v>
      </c>
      <c r="Z144" s="674">
        <f t="shared" si="31"/>
        <v>201</v>
      </c>
    </row>
    <row r="145" spans="6:6" ht="10.5" customHeight="1">
      <c r="F145" s="491" t="s">
        <v>260</v>
      </c>
    </row>
    <row r="146" spans="6:6" ht="9" customHeight="1">
      <c r="F146" s="491" t="s">
        <v>276</v>
      </c>
    </row>
    <row r="147" spans="6:6" ht="9" customHeight="1"/>
    <row r="148" spans="6:6" ht="9" customHeight="1"/>
    <row r="149" spans="6:6" ht="9" customHeight="1"/>
    <row r="150" spans="6:6" ht="9" customHeight="1"/>
    <row r="151" spans="6:6" ht="9" customHeight="1"/>
    <row r="152" spans="6:6" ht="9" customHeight="1"/>
    <row r="153" spans="6:6" ht="9" customHeight="1"/>
    <row r="154" spans="6:6" ht="9" customHeight="1"/>
    <row r="155" spans="6:6" ht="9" customHeight="1"/>
    <row r="156" spans="6:6" ht="9" customHeight="1"/>
    <row r="157" spans="6:6" ht="9" customHeight="1"/>
    <row r="158" spans="6:6" ht="9" customHeight="1"/>
    <row r="159" spans="6:6" ht="9" customHeight="1"/>
    <row r="160" spans="6: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26" ht="9" customHeight="1"/>
    <row r="226" spans="6:26" ht="9" customHeight="1">
      <c r="F226" s="89"/>
      <c r="G226" s="89"/>
      <c r="H226" s="89"/>
      <c r="I226" s="89"/>
      <c r="J226" s="89"/>
      <c r="K226" s="89"/>
      <c r="L226" s="89"/>
      <c r="M226" s="89"/>
      <c r="N226" s="89"/>
      <c r="O226" s="89"/>
      <c r="P226" s="89"/>
      <c r="Q226" s="89"/>
      <c r="R226" s="89"/>
      <c r="S226" s="96"/>
      <c r="T226" s="703"/>
      <c r="U226" s="703"/>
      <c r="V226" s="704"/>
      <c r="W226" s="703"/>
      <c r="X226" s="703"/>
      <c r="Y226" s="703"/>
      <c r="Z226" s="704"/>
    </row>
    <row r="227" spans="6:26" ht="9" customHeight="1"/>
    <row r="228" spans="6:26" ht="9" customHeight="1"/>
    <row r="229" spans="6:26" ht="9" customHeight="1"/>
    <row r="230" spans="6:26" ht="9" customHeight="1"/>
    <row r="231" spans="6:26" ht="9" customHeight="1"/>
    <row r="232" spans="6:26" ht="9" customHeight="1"/>
    <row r="233" spans="6:26" ht="9" customHeight="1"/>
    <row r="234" spans="6:26" ht="9" customHeight="1"/>
    <row r="235" spans="6:26" ht="9" customHeight="1"/>
    <row r="236" spans="6:26" ht="9" customHeight="1"/>
    <row r="237" spans="6:26" ht="9" customHeight="1"/>
    <row r="238" spans="6:26" ht="9" customHeight="1"/>
    <row r="239" spans="6:26" ht="9" customHeight="1"/>
    <row r="240" spans="6:26"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sheetData>
  <mergeCells count="28">
    <mergeCell ref="E139:E143"/>
    <mergeCell ref="F144:G144"/>
    <mergeCell ref="X78:Z78"/>
    <mergeCell ref="E80:E86"/>
    <mergeCell ref="E87:E104"/>
    <mergeCell ref="E105:E116"/>
    <mergeCell ref="E117:E126"/>
    <mergeCell ref="E127:E138"/>
    <mergeCell ref="E6:E32"/>
    <mergeCell ref="AD30:AI36"/>
    <mergeCell ref="E35:E66"/>
    <mergeCell ref="E67:E74"/>
    <mergeCell ref="E78:E79"/>
    <mergeCell ref="F78:G79"/>
    <mergeCell ref="H78:J78"/>
    <mergeCell ref="L78:N78"/>
    <mergeCell ref="P78:R78"/>
    <mergeCell ref="T78:V78"/>
    <mergeCell ref="E1:Z1"/>
    <mergeCell ref="AD1:AR1"/>
    <mergeCell ref="E2:Z2"/>
    <mergeCell ref="E4:E5"/>
    <mergeCell ref="F4:G5"/>
    <mergeCell ref="H4:J4"/>
    <mergeCell ref="L4:N4"/>
    <mergeCell ref="P4:R4"/>
    <mergeCell ref="T4:V4"/>
    <mergeCell ref="X4:Z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64"/>
  <sheetViews>
    <sheetView workbookViewId="0">
      <selection activeCell="F30" sqref="F30"/>
    </sheetView>
  </sheetViews>
  <sheetFormatPr baseColWidth="10" defaultRowHeight="12.75"/>
  <cols>
    <col min="1" max="1" width="3" style="713" customWidth="1"/>
    <col min="2" max="3" width="3.42578125" style="713" customWidth="1"/>
    <col min="4" max="4" width="2.7109375" style="713" customWidth="1"/>
    <col min="5" max="5" width="5.42578125" style="683" customWidth="1"/>
    <col min="6" max="6" width="59.7109375" style="683" customWidth="1"/>
    <col min="7" max="7" width="49.5703125" style="683" hidden="1" customWidth="1"/>
    <col min="8" max="10" width="6.7109375" style="469" customWidth="1"/>
    <col min="11" max="11" width="0.42578125" style="469" customWidth="1"/>
    <col min="12" max="14" width="6.7109375" style="469" customWidth="1"/>
    <col min="15" max="15" width="0.28515625" style="469" customWidth="1"/>
    <col min="16" max="18" width="6.7109375" style="469" customWidth="1"/>
    <col min="19" max="19" width="0.42578125" style="469" customWidth="1"/>
    <col min="20" max="22" width="6.7109375" style="469" customWidth="1"/>
    <col min="23" max="23" width="0.85546875" style="83" customWidth="1"/>
    <col min="24" max="256" width="11.42578125" style="79"/>
    <col min="257" max="257" width="3" style="79" customWidth="1"/>
    <col min="258" max="259" width="3.42578125" style="79" customWidth="1"/>
    <col min="260" max="260" width="2.7109375" style="79" customWidth="1"/>
    <col min="261" max="261" width="5.42578125" style="79" customWidth="1"/>
    <col min="262" max="262" width="59.7109375" style="79" customWidth="1"/>
    <col min="263" max="263" width="0" style="79" hidden="1" customWidth="1"/>
    <col min="264" max="266" width="6.7109375" style="79" customWidth="1"/>
    <col min="267" max="267" width="0.42578125" style="79" customWidth="1"/>
    <col min="268" max="270" width="6.7109375" style="79" customWidth="1"/>
    <col min="271" max="271" width="0.28515625" style="79" customWidth="1"/>
    <col min="272" max="274" width="6.7109375" style="79" customWidth="1"/>
    <col min="275" max="275" width="0.42578125" style="79" customWidth="1"/>
    <col min="276" max="278" width="6.7109375" style="79" customWidth="1"/>
    <col min="279" max="279" width="0.85546875" style="79" customWidth="1"/>
    <col min="280" max="512" width="11.42578125" style="79"/>
    <col min="513" max="513" width="3" style="79" customWidth="1"/>
    <col min="514" max="515" width="3.42578125" style="79" customWidth="1"/>
    <col min="516" max="516" width="2.7109375" style="79" customWidth="1"/>
    <col min="517" max="517" width="5.42578125" style="79" customWidth="1"/>
    <col min="518" max="518" width="59.7109375" style="79" customWidth="1"/>
    <col min="519" max="519" width="0" style="79" hidden="1" customWidth="1"/>
    <col min="520" max="522" width="6.7109375" style="79" customWidth="1"/>
    <col min="523" max="523" width="0.42578125" style="79" customWidth="1"/>
    <col min="524" max="526" width="6.7109375" style="79" customWidth="1"/>
    <col min="527" max="527" width="0.28515625" style="79" customWidth="1"/>
    <col min="528" max="530" width="6.7109375" style="79" customWidth="1"/>
    <col min="531" max="531" width="0.42578125" style="79" customWidth="1"/>
    <col min="532" max="534" width="6.7109375" style="79" customWidth="1"/>
    <col min="535" max="535" width="0.85546875" style="79" customWidth="1"/>
    <col min="536" max="768" width="11.42578125" style="79"/>
    <col min="769" max="769" width="3" style="79" customWidth="1"/>
    <col min="770" max="771" width="3.42578125" style="79" customWidth="1"/>
    <col min="772" max="772" width="2.7109375" style="79" customWidth="1"/>
    <col min="773" max="773" width="5.42578125" style="79" customWidth="1"/>
    <col min="774" max="774" width="59.7109375" style="79" customWidth="1"/>
    <col min="775" max="775" width="0" style="79" hidden="1" customWidth="1"/>
    <col min="776" max="778" width="6.7109375" style="79" customWidth="1"/>
    <col min="779" max="779" width="0.42578125" style="79" customWidth="1"/>
    <col min="780" max="782" width="6.7109375" style="79" customWidth="1"/>
    <col min="783" max="783" width="0.28515625" style="79" customWidth="1"/>
    <col min="784" max="786" width="6.7109375" style="79" customWidth="1"/>
    <col min="787" max="787" width="0.42578125" style="79" customWidth="1"/>
    <col min="788" max="790" width="6.7109375" style="79" customWidth="1"/>
    <col min="791" max="791" width="0.85546875" style="79" customWidth="1"/>
    <col min="792" max="1024" width="11.42578125" style="79"/>
    <col min="1025" max="1025" width="3" style="79" customWidth="1"/>
    <col min="1026" max="1027" width="3.42578125" style="79" customWidth="1"/>
    <col min="1028" max="1028" width="2.7109375" style="79" customWidth="1"/>
    <col min="1029" max="1029" width="5.42578125" style="79" customWidth="1"/>
    <col min="1030" max="1030" width="59.7109375" style="79" customWidth="1"/>
    <col min="1031" max="1031" width="0" style="79" hidden="1" customWidth="1"/>
    <col min="1032" max="1034" width="6.7109375" style="79" customWidth="1"/>
    <col min="1035" max="1035" width="0.42578125" style="79" customWidth="1"/>
    <col min="1036" max="1038" width="6.7109375" style="79" customWidth="1"/>
    <col min="1039" max="1039" width="0.28515625" style="79" customWidth="1"/>
    <col min="1040" max="1042" width="6.7109375" style="79" customWidth="1"/>
    <col min="1043" max="1043" width="0.42578125" style="79" customWidth="1"/>
    <col min="1044" max="1046" width="6.7109375" style="79" customWidth="1"/>
    <col min="1047" max="1047" width="0.85546875" style="79" customWidth="1"/>
    <col min="1048" max="1280" width="11.42578125" style="79"/>
    <col min="1281" max="1281" width="3" style="79" customWidth="1"/>
    <col min="1282" max="1283" width="3.42578125" style="79" customWidth="1"/>
    <col min="1284" max="1284" width="2.7109375" style="79" customWidth="1"/>
    <col min="1285" max="1285" width="5.42578125" style="79" customWidth="1"/>
    <col min="1286" max="1286" width="59.7109375" style="79" customWidth="1"/>
    <col min="1287" max="1287" width="0" style="79" hidden="1" customWidth="1"/>
    <col min="1288" max="1290" width="6.7109375" style="79" customWidth="1"/>
    <col min="1291" max="1291" width="0.42578125" style="79" customWidth="1"/>
    <col min="1292" max="1294" width="6.7109375" style="79" customWidth="1"/>
    <col min="1295" max="1295" width="0.28515625" style="79" customWidth="1"/>
    <col min="1296" max="1298" width="6.7109375" style="79" customWidth="1"/>
    <col min="1299" max="1299" width="0.42578125" style="79" customWidth="1"/>
    <col min="1300" max="1302" width="6.7109375" style="79" customWidth="1"/>
    <col min="1303" max="1303" width="0.85546875" style="79" customWidth="1"/>
    <col min="1304" max="1536" width="11.42578125" style="79"/>
    <col min="1537" max="1537" width="3" style="79" customWidth="1"/>
    <col min="1538" max="1539" width="3.42578125" style="79" customWidth="1"/>
    <col min="1540" max="1540" width="2.7109375" style="79" customWidth="1"/>
    <col min="1541" max="1541" width="5.42578125" style="79" customWidth="1"/>
    <col min="1542" max="1542" width="59.7109375" style="79" customWidth="1"/>
    <col min="1543" max="1543" width="0" style="79" hidden="1" customWidth="1"/>
    <col min="1544" max="1546" width="6.7109375" style="79" customWidth="1"/>
    <col min="1547" max="1547" width="0.42578125" style="79" customWidth="1"/>
    <col min="1548" max="1550" width="6.7109375" style="79" customWidth="1"/>
    <col min="1551" max="1551" width="0.28515625" style="79" customWidth="1"/>
    <col min="1552" max="1554" width="6.7109375" style="79" customWidth="1"/>
    <col min="1555" max="1555" width="0.42578125" style="79" customWidth="1"/>
    <col min="1556" max="1558" width="6.7109375" style="79" customWidth="1"/>
    <col min="1559" max="1559" width="0.85546875" style="79" customWidth="1"/>
    <col min="1560" max="1792" width="11.42578125" style="79"/>
    <col min="1793" max="1793" width="3" style="79" customWidth="1"/>
    <col min="1794" max="1795" width="3.42578125" style="79" customWidth="1"/>
    <col min="1796" max="1796" width="2.7109375" style="79" customWidth="1"/>
    <col min="1797" max="1797" width="5.42578125" style="79" customWidth="1"/>
    <col min="1798" max="1798" width="59.7109375" style="79" customWidth="1"/>
    <col min="1799" max="1799" width="0" style="79" hidden="1" customWidth="1"/>
    <col min="1800" max="1802" width="6.7109375" style="79" customWidth="1"/>
    <col min="1803" max="1803" width="0.42578125" style="79" customWidth="1"/>
    <col min="1804" max="1806" width="6.7109375" style="79" customWidth="1"/>
    <col min="1807" max="1807" width="0.28515625" style="79" customWidth="1"/>
    <col min="1808" max="1810" width="6.7109375" style="79" customWidth="1"/>
    <col min="1811" max="1811" width="0.42578125" style="79" customWidth="1"/>
    <col min="1812" max="1814" width="6.7109375" style="79" customWidth="1"/>
    <col min="1815" max="1815" width="0.85546875" style="79" customWidth="1"/>
    <col min="1816" max="2048" width="11.42578125" style="79"/>
    <col min="2049" max="2049" width="3" style="79" customWidth="1"/>
    <col min="2050" max="2051" width="3.42578125" style="79" customWidth="1"/>
    <col min="2052" max="2052" width="2.7109375" style="79" customWidth="1"/>
    <col min="2053" max="2053" width="5.42578125" style="79" customWidth="1"/>
    <col min="2054" max="2054" width="59.7109375" style="79" customWidth="1"/>
    <col min="2055" max="2055" width="0" style="79" hidden="1" customWidth="1"/>
    <col min="2056" max="2058" width="6.7109375" style="79" customWidth="1"/>
    <col min="2059" max="2059" width="0.42578125" style="79" customWidth="1"/>
    <col min="2060" max="2062" width="6.7109375" style="79" customWidth="1"/>
    <col min="2063" max="2063" width="0.28515625" style="79" customWidth="1"/>
    <col min="2064" max="2066" width="6.7109375" style="79" customWidth="1"/>
    <col min="2067" max="2067" width="0.42578125" style="79" customWidth="1"/>
    <col min="2068" max="2070" width="6.7109375" style="79" customWidth="1"/>
    <col min="2071" max="2071" width="0.85546875" style="79" customWidth="1"/>
    <col min="2072" max="2304" width="11.42578125" style="79"/>
    <col min="2305" max="2305" width="3" style="79" customWidth="1"/>
    <col min="2306" max="2307" width="3.42578125" style="79" customWidth="1"/>
    <col min="2308" max="2308" width="2.7109375" style="79" customWidth="1"/>
    <col min="2309" max="2309" width="5.42578125" style="79" customWidth="1"/>
    <col min="2310" max="2310" width="59.7109375" style="79" customWidth="1"/>
    <col min="2311" max="2311" width="0" style="79" hidden="1" customWidth="1"/>
    <col min="2312" max="2314" width="6.7109375" style="79" customWidth="1"/>
    <col min="2315" max="2315" width="0.42578125" style="79" customWidth="1"/>
    <col min="2316" max="2318" width="6.7109375" style="79" customWidth="1"/>
    <col min="2319" max="2319" width="0.28515625" style="79" customWidth="1"/>
    <col min="2320" max="2322" width="6.7109375" style="79" customWidth="1"/>
    <col min="2323" max="2323" width="0.42578125" style="79" customWidth="1"/>
    <col min="2324" max="2326" width="6.7109375" style="79" customWidth="1"/>
    <col min="2327" max="2327" width="0.85546875" style="79" customWidth="1"/>
    <col min="2328" max="2560" width="11.42578125" style="79"/>
    <col min="2561" max="2561" width="3" style="79" customWidth="1"/>
    <col min="2562" max="2563" width="3.42578125" style="79" customWidth="1"/>
    <col min="2564" max="2564" width="2.7109375" style="79" customWidth="1"/>
    <col min="2565" max="2565" width="5.42578125" style="79" customWidth="1"/>
    <col min="2566" max="2566" width="59.7109375" style="79" customWidth="1"/>
    <col min="2567" max="2567" width="0" style="79" hidden="1" customWidth="1"/>
    <col min="2568" max="2570" width="6.7109375" style="79" customWidth="1"/>
    <col min="2571" max="2571" width="0.42578125" style="79" customWidth="1"/>
    <col min="2572" max="2574" width="6.7109375" style="79" customWidth="1"/>
    <col min="2575" max="2575" width="0.28515625" style="79" customWidth="1"/>
    <col min="2576" max="2578" width="6.7109375" style="79" customWidth="1"/>
    <col min="2579" max="2579" width="0.42578125" style="79" customWidth="1"/>
    <col min="2580" max="2582" width="6.7109375" style="79" customWidth="1"/>
    <col min="2583" max="2583" width="0.85546875" style="79" customWidth="1"/>
    <col min="2584" max="2816" width="11.42578125" style="79"/>
    <col min="2817" max="2817" width="3" style="79" customWidth="1"/>
    <col min="2818" max="2819" width="3.42578125" style="79" customWidth="1"/>
    <col min="2820" max="2820" width="2.7109375" style="79" customWidth="1"/>
    <col min="2821" max="2821" width="5.42578125" style="79" customWidth="1"/>
    <col min="2822" max="2822" width="59.7109375" style="79" customWidth="1"/>
    <col min="2823" max="2823" width="0" style="79" hidden="1" customWidth="1"/>
    <col min="2824" max="2826" width="6.7109375" style="79" customWidth="1"/>
    <col min="2827" max="2827" width="0.42578125" style="79" customWidth="1"/>
    <col min="2828" max="2830" width="6.7109375" style="79" customWidth="1"/>
    <col min="2831" max="2831" width="0.28515625" style="79" customWidth="1"/>
    <col min="2832" max="2834" width="6.7109375" style="79" customWidth="1"/>
    <col min="2835" max="2835" width="0.42578125" style="79" customWidth="1"/>
    <col min="2836" max="2838" width="6.7109375" style="79" customWidth="1"/>
    <col min="2839" max="2839" width="0.85546875" style="79" customWidth="1"/>
    <col min="2840" max="3072" width="11.42578125" style="79"/>
    <col min="3073" max="3073" width="3" style="79" customWidth="1"/>
    <col min="3074" max="3075" width="3.42578125" style="79" customWidth="1"/>
    <col min="3076" max="3076" width="2.7109375" style="79" customWidth="1"/>
    <col min="3077" max="3077" width="5.42578125" style="79" customWidth="1"/>
    <col min="3078" max="3078" width="59.7109375" style="79" customWidth="1"/>
    <col min="3079" max="3079" width="0" style="79" hidden="1" customWidth="1"/>
    <col min="3080" max="3082" width="6.7109375" style="79" customWidth="1"/>
    <col min="3083" max="3083" width="0.42578125" style="79" customWidth="1"/>
    <col min="3084" max="3086" width="6.7109375" style="79" customWidth="1"/>
    <col min="3087" max="3087" width="0.28515625" style="79" customWidth="1"/>
    <col min="3088" max="3090" width="6.7109375" style="79" customWidth="1"/>
    <col min="3091" max="3091" width="0.42578125" style="79" customWidth="1"/>
    <col min="3092" max="3094" width="6.7109375" style="79" customWidth="1"/>
    <col min="3095" max="3095" width="0.85546875" style="79" customWidth="1"/>
    <col min="3096" max="3328" width="11.42578125" style="79"/>
    <col min="3329" max="3329" width="3" style="79" customWidth="1"/>
    <col min="3330" max="3331" width="3.42578125" style="79" customWidth="1"/>
    <col min="3332" max="3332" width="2.7109375" style="79" customWidth="1"/>
    <col min="3333" max="3333" width="5.42578125" style="79" customWidth="1"/>
    <col min="3334" max="3334" width="59.7109375" style="79" customWidth="1"/>
    <col min="3335" max="3335" width="0" style="79" hidden="1" customWidth="1"/>
    <col min="3336" max="3338" width="6.7109375" style="79" customWidth="1"/>
    <col min="3339" max="3339" width="0.42578125" style="79" customWidth="1"/>
    <col min="3340" max="3342" width="6.7109375" style="79" customWidth="1"/>
    <col min="3343" max="3343" width="0.28515625" style="79" customWidth="1"/>
    <col min="3344" max="3346" width="6.7109375" style="79" customWidth="1"/>
    <col min="3347" max="3347" width="0.42578125" style="79" customWidth="1"/>
    <col min="3348" max="3350" width="6.7109375" style="79" customWidth="1"/>
    <col min="3351" max="3351" width="0.85546875" style="79" customWidth="1"/>
    <col min="3352" max="3584" width="11.42578125" style="79"/>
    <col min="3585" max="3585" width="3" style="79" customWidth="1"/>
    <col min="3586" max="3587" width="3.42578125" style="79" customWidth="1"/>
    <col min="3588" max="3588" width="2.7109375" style="79" customWidth="1"/>
    <col min="3589" max="3589" width="5.42578125" style="79" customWidth="1"/>
    <col min="3590" max="3590" width="59.7109375" style="79" customWidth="1"/>
    <col min="3591" max="3591" width="0" style="79" hidden="1" customWidth="1"/>
    <col min="3592" max="3594" width="6.7109375" style="79" customWidth="1"/>
    <col min="3595" max="3595" width="0.42578125" style="79" customWidth="1"/>
    <col min="3596" max="3598" width="6.7109375" style="79" customWidth="1"/>
    <col min="3599" max="3599" width="0.28515625" style="79" customWidth="1"/>
    <col min="3600" max="3602" width="6.7109375" style="79" customWidth="1"/>
    <col min="3603" max="3603" width="0.42578125" style="79" customWidth="1"/>
    <col min="3604" max="3606" width="6.7109375" style="79" customWidth="1"/>
    <col min="3607" max="3607" width="0.85546875" style="79" customWidth="1"/>
    <col min="3608" max="3840" width="11.42578125" style="79"/>
    <col min="3841" max="3841" width="3" style="79" customWidth="1"/>
    <col min="3842" max="3843" width="3.42578125" style="79" customWidth="1"/>
    <col min="3844" max="3844" width="2.7109375" style="79" customWidth="1"/>
    <col min="3845" max="3845" width="5.42578125" style="79" customWidth="1"/>
    <col min="3846" max="3846" width="59.7109375" style="79" customWidth="1"/>
    <col min="3847" max="3847" width="0" style="79" hidden="1" customWidth="1"/>
    <col min="3848" max="3850" width="6.7109375" style="79" customWidth="1"/>
    <col min="3851" max="3851" width="0.42578125" style="79" customWidth="1"/>
    <col min="3852" max="3854" width="6.7109375" style="79" customWidth="1"/>
    <col min="3855" max="3855" width="0.28515625" style="79" customWidth="1"/>
    <col min="3856" max="3858" width="6.7109375" style="79" customWidth="1"/>
    <col min="3859" max="3859" width="0.42578125" style="79" customWidth="1"/>
    <col min="3860" max="3862" width="6.7109375" style="79" customWidth="1"/>
    <col min="3863" max="3863" width="0.85546875" style="79" customWidth="1"/>
    <col min="3864" max="4096" width="11.42578125" style="79"/>
    <col min="4097" max="4097" width="3" style="79" customWidth="1"/>
    <col min="4098" max="4099" width="3.42578125" style="79" customWidth="1"/>
    <col min="4100" max="4100" width="2.7109375" style="79" customWidth="1"/>
    <col min="4101" max="4101" width="5.42578125" style="79" customWidth="1"/>
    <col min="4102" max="4102" width="59.7109375" style="79" customWidth="1"/>
    <col min="4103" max="4103" width="0" style="79" hidden="1" customWidth="1"/>
    <col min="4104" max="4106" width="6.7109375" style="79" customWidth="1"/>
    <col min="4107" max="4107" width="0.42578125" style="79" customWidth="1"/>
    <col min="4108" max="4110" width="6.7109375" style="79" customWidth="1"/>
    <col min="4111" max="4111" width="0.28515625" style="79" customWidth="1"/>
    <col min="4112" max="4114" width="6.7109375" style="79" customWidth="1"/>
    <col min="4115" max="4115" width="0.42578125" style="79" customWidth="1"/>
    <col min="4116" max="4118" width="6.7109375" style="79" customWidth="1"/>
    <col min="4119" max="4119" width="0.85546875" style="79" customWidth="1"/>
    <col min="4120" max="4352" width="11.42578125" style="79"/>
    <col min="4353" max="4353" width="3" style="79" customWidth="1"/>
    <col min="4354" max="4355" width="3.42578125" style="79" customWidth="1"/>
    <col min="4356" max="4356" width="2.7109375" style="79" customWidth="1"/>
    <col min="4357" max="4357" width="5.42578125" style="79" customWidth="1"/>
    <col min="4358" max="4358" width="59.7109375" style="79" customWidth="1"/>
    <col min="4359" max="4359" width="0" style="79" hidden="1" customWidth="1"/>
    <col min="4360" max="4362" width="6.7109375" style="79" customWidth="1"/>
    <col min="4363" max="4363" width="0.42578125" style="79" customWidth="1"/>
    <col min="4364" max="4366" width="6.7109375" style="79" customWidth="1"/>
    <col min="4367" max="4367" width="0.28515625" style="79" customWidth="1"/>
    <col min="4368" max="4370" width="6.7109375" style="79" customWidth="1"/>
    <col min="4371" max="4371" width="0.42578125" style="79" customWidth="1"/>
    <col min="4372" max="4374" width="6.7109375" style="79" customWidth="1"/>
    <col min="4375" max="4375" width="0.85546875" style="79" customWidth="1"/>
    <col min="4376" max="4608" width="11.42578125" style="79"/>
    <col min="4609" max="4609" width="3" style="79" customWidth="1"/>
    <col min="4610" max="4611" width="3.42578125" style="79" customWidth="1"/>
    <col min="4612" max="4612" width="2.7109375" style="79" customWidth="1"/>
    <col min="4613" max="4613" width="5.42578125" style="79" customWidth="1"/>
    <col min="4614" max="4614" width="59.7109375" style="79" customWidth="1"/>
    <col min="4615" max="4615" width="0" style="79" hidden="1" customWidth="1"/>
    <col min="4616" max="4618" width="6.7109375" style="79" customWidth="1"/>
    <col min="4619" max="4619" width="0.42578125" style="79" customWidth="1"/>
    <col min="4620" max="4622" width="6.7109375" style="79" customWidth="1"/>
    <col min="4623" max="4623" width="0.28515625" style="79" customWidth="1"/>
    <col min="4624" max="4626" width="6.7109375" style="79" customWidth="1"/>
    <col min="4627" max="4627" width="0.42578125" style="79" customWidth="1"/>
    <col min="4628" max="4630" width="6.7109375" style="79" customWidth="1"/>
    <col min="4631" max="4631" width="0.85546875" style="79" customWidth="1"/>
    <col min="4632" max="4864" width="11.42578125" style="79"/>
    <col min="4865" max="4865" width="3" style="79" customWidth="1"/>
    <col min="4866" max="4867" width="3.42578125" style="79" customWidth="1"/>
    <col min="4868" max="4868" width="2.7109375" style="79" customWidth="1"/>
    <col min="4869" max="4869" width="5.42578125" style="79" customWidth="1"/>
    <col min="4870" max="4870" width="59.7109375" style="79" customWidth="1"/>
    <col min="4871" max="4871" width="0" style="79" hidden="1" customWidth="1"/>
    <col min="4872" max="4874" width="6.7109375" style="79" customWidth="1"/>
    <col min="4875" max="4875" width="0.42578125" style="79" customWidth="1"/>
    <col min="4876" max="4878" width="6.7109375" style="79" customWidth="1"/>
    <col min="4879" max="4879" width="0.28515625" style="79" customWidth="1"/>
    <col min="4880" max="4882" width="6.7109375" style="79" customWidth="1"/>
    <col min="4883" max="4883" width="0.42578125" style="79" customWidth="1"/>
    <col min="4884" max="4886" width="6.7109375" style="79" customWidth="1"/>
    <col min="4887" max="4887" width="0.85546875" style="79" customWidth="1"/>
    <col min="4888" max="5120" width="11.42578125" style="79"/>
    <col min="5121" max="5121" width="3" style="79" customWidth="1"/>
    <col min="5122" max="5123" width="3.42578125" style="79" customWidth="1"/>
    <col min="5124" max="5124" width="2.7109375" style="79" customWidth="1"/>
    <col min="5125" max="5125" width="5.42578125" style="79" customWidth="1"/>
    <col min="5126" max="5126" width="59.7109375" style="79" customWidth="1"/>
    <col min="5127" max="5127" width="0" style="79" hidden="1" customWidth="1"/>
    <col min="5128" max="5130" width="6.7109375" style="79" customWidth="1"/>
    <col min="5131" max="5131" width="0.42578125" style="79" customWidth="1"/>
    <col min="5132" max="5134" width="6.7109375" style="79" customWidth="1"/>
    <col min="5135" max="5135" width="0.28515625" style="79" customWidth="1"/>
    <col min="5136" max="5138" width="6.7109375" style="79" customWidth="1"/>
    <col min="5139" max="5139" width="0.42578125" style="79" customWidth="1"/>
    <col min="5140" max="5142" width="6.7109375" style="79" customWidth="1"/>
    <col min="5143" max="5143" width="0.85546875" style="79" customWidth="1"/>
    <col min="5144" max="5376" width="11.42578125" style="79"/>
    <col min="5377" max="5377" width="3" style="79" customWidth="1"/>
    <col min="5378" max="5379" width="3.42578125" style="79" customWidth="1"/>
    <col min="5380" max="5380" width="2.7109375" style="79" customWidth="1"/>
    <col min="5381" max="5381" width="5.42578125" style="79" customWidth="1"/>
    <col min="5382" max="5382" width="59.7109375" style="79" customWidth="1"/>
    <col min="5383" max="5383" width="0" style="79" hidden="1" customWidth="1"/>
    <col min="5384" max="5386" width="6.7109375" style="79" customWidth="1"/>
    <col min="5387" max="5387" width="0.42578125" style="79" customWidth="1"/>
    <col min="5388" max="5390" width="6.7109375" style="79" customWidth="1"/>
    <col min="5391" max="5391" width="0.28515625" style="79" customWidth="1"/>
    <col min="5392" max="5394" width="6.7109375" style="79" customWidth="1"/>
    <col min="5395" max="5395" width="0.42578125" style="79" customWidth="1"/>
    <col min="5396" max="5398" width="6.7109375" style="79" customWidth="1"/>
    <col min="5399" max="5399" width="0.85546875" style="79" customWidth="1"/>
    <col min="5400" max="5632" width="11.42578125" style="79"/>
    <col min="5633" max="5633" width="3" style="79" customWidth="1"/>
    <col min="5634" max="5635" width="3.42578125" style="79" customWidth="1"/>
    <col min="5636" max="5636" width="2.7109375" style="79" customWidth="1"/>
    <col min="5637" max="5637" width="5.42578125" style="79" customWidth="1"/>
    <col min="5638" max="5638" width="59.7109375" style="79" customWidth="1"/>
    <col min="5639" max="5639" width="0" style="79" hidden="1" customWidth="1"/>
    <col min="5640" max="5642" width="6.7109375" style="79" customWidth="1"/>
    <col min="5643" max="5643" width="0.42578125" style="79" customWidth="1"/>
    <col min="5644" max="5646" width="6.7109375" style="79" customWidth="1"/>
    <col min="5647" max="5647" width="0.28515625" style="79" customWidth="1"/>
    <col min="5648" max="5650" width="6.7109375" style="79" customWidth="1"/>
    <col min="5651" max="5651" width="0.42578125" style="79" customWidth="1"/>
    <col min="5652" max="5654" width="6.7109375" style="79" customWidth="1"/>
    <col min="5655" max="5655" width="0.85546875" style="79" customWidth="1"/>
    <col min="5656" max="5888" width="11.42578125" style="79"/>
    <col min="5889" max="5889" width="3" style="79" customWidth="1"/>
    <col min="5890" max="5891" width="3.42578125" style="79" customWidth="1"/>
    <col min="5892" max="5892" width="2.7109375" style="79" customWidth="1"/>
    <col min="5893" max="5893" width="5.42578125" style="79" customWidth="1"/>
    <col min="5894" max="5894" width="59.7109375" style="79" customWidth="1"/>
    <col min="5895" max="5895" width="0" style="79" hidden="1" customWidth="1"/>
    <col min="5896" max="5898" width="6.7109375" style="79" customWidth="1"/>
    <col min="5899" max="5899" width="0.42578125" style="79" customWidth="1"/>
    <col min="5900" max="5902" width="6.7109375" style="79" customWidth="1"/>
    <col min="5903" max="5903" width="0.28515625" style="79" customWidth="1"/>
    <col min="5904" max="5906" width="6.7109375" style="79" customWidth="1"/>
    <col min="5907" max="5907" width="0.42578125" style="79" customWidth="1"/>
    <col min="5908" max="5910" width="6.7109375" style="79" customWidth="1"/>
    <col min="5911" max="5911" width="0.85546875" style="79" customWidth="1"/>
    <col min="5912" max="6144" width="11.42578125" style="79"/>
    <col min="6145" max="6145" width="3" style="79" customWidth="1"/>
    <col min="6146" max="6147" width="3.42578125" style="79" customWidth="1"/>
    <col min="6148" max="6148" width="2.7109375" style="79" customWidth="1"/>
    <col min="6149" max="6149" width="5.42578125" style="79" customWidth="1"/>
    <col min="6150" max="6150" width="59.7109375" style="79" customWidth="1"/>
    <col min="6151" max="6151" width="0" style="79" hidden="1" customWidth="1"/>
    <col min="6152" max="6154" width="6.7109375" style="79" customWidth="1"/>
    <col min="6155" max="6155" width="0.42578125" style="79" customWidth="1"/>
    <col min="6156" max="6158" width="6.7109375" style="79" customWidth="1"/>
    <col min="6159" max="6159" width="0.28515625" style="79" customWidth="1"/>
    <col min="6160" max="6162" width="6.7109375" style="79" customWidth="1"/>
    <col min="6163" max="6163" width="0.42578125" style="79" customWidth="1"/>
    <col min="6164" max="6166" width="6.7109375" style="79" customWidth="1"/>
    <col min="6167" max="6167" width="0.85546875" style="79" customWidth="1"/>
    <col min="6168" max="6400" width="11.42578125" style="79"/>
    <col min="6401" max="6401" width="3" style="79" customWidth="1"/>
    <col min="6402" max="6403" width="3.42578125" style="79" customWidth="1"/>
    <col min="6404" max="6404" width="2.7109375" style="79" customWidth="1"/>
    <col min="6405" max="6405" width="5.42578125" style="79" customWidth="1"/>
    <col min="6406" max="6406" width="59.7109375" style="79" customWidth="1"/>
    <col min="6407" max="6407" width="0" style="79" hidden="1" customWidth="1"/>
    <col min="6408" max="6410" width="6.7109375" style="79" customWidth="1"/>
    <col min="6411" max="6411" width="0.42578125" style="79" customWidth="1"/>
    <col min="6412" max="6414" width="6.7109375" style="79" customWidth="1"/>
    <col min="6415" max="6415" width="0.28515625" style="79" customWidth="1"/>
    <col min="6416" max="6418" width="6.7109375" style="79" customWidth="1"/>
    <col min="6419" max="6419" width="0.42578125" style="79" customWidth="1"/>
    <col min="6420" max="6422" width="6.7109375" style="79" customWidth="1"/>
    <col min="6423" max="6423" width="0.85546875" style="79" customWidth="1"/>
    <col min="6424" max="6656" width="11.42578125" style="79"/>
    <col min="6657" max="6657" width="3" style="79" customWidth="1"/>
    <col min="6658" max="6659" width="3.42578125" style="79" customWidth="1"/>
    <col min="6660" max="6660" width="2.7109375" style="79" customWidth="1"/>
    <col min="6661" max="6661" width="5.42578125" style="79" customWidth="1"/>
    <col min="6662" max="6662" width="59.7109375" style="79" customWidth="1"/>
    <col min="6663" max="6663" width="0" style="79" hidden="1" customWidth="1"/>
    <col min="6664" max="6666" width="6.7109375" style="79" customWidth="1"/>
    <col min="6667" max="6667" width="0.42578125" style="79" customWidth="1"/>
    <col min="6668" max="6670" width="6.7109375" style="79" customWidth="1"/>
    <col min="6671" max="6671" width="0.28515625" style="79" customWidth="1"/>
    <col min="6672" max="6674" width="6.7109375" style="79" customWidth="1"/>
    <col min="6675" max="6675" width="0.42578125" style="79" customWidth="1"/>
    <col min="6676" max="6678" width="6.7109375" style="79" customWidth="1"/>
    <col min="6679" max="6679" width="0.85546875" style="79" customWidth="1"/>
    <col min="6680" max="6912" width="11.42578125" style="79"/>
    <col min="6913" max="6913" width="3" style="79" customWidth="1"/>
    <col min="6914" max="6915" width="3.42578125" style="79" customWidth="1"/>
    <col min="6916" max="6916" width="2.7109375" style="79" customWidth="1"/>
    <col min="6917" max="6917" width="5.42578125" style="79" customWidth="1"/>
    <col min="6918" max="6918" width="59.7109375" style="79" customWidth="1"/>
    <col min="6919" max="6919" width="0" style="79" hidden="1" customWidth="1"/>
    <col min="6920" max="6922" width="6.7109375" style="79" customWidth="1"/>
    <col min="6923" max="6923" width="0.42578125" style="79" customWidth="1"/>
    <col min="6924" max="6926" width="6.7109375" style="79" customWidth="1"/>
    <col min="6927" max="6927" width="0.28515625" style="79" customWidth="1"/>
    <col min="6928" max="6930" width="6.7109375" style="79" customWidth="1"/>
    <col min="6931" max="6931" width="0.42578125" style="79" customWidth="1"/>
    <col min="6932" max="6934" width="6.7109375" style="79" customWidth="1"/>
    <col min="6935" max="6935" width="0.85546875" style="79" customWidth="1"/>
    <col min="6936" max="7168" width="11.42578125" style="79"/>
    <col min="7169" max="7169" width="3" style="79" customWidth="1"/>
    <col min="7170" max="7171" width="3.42578125" style="79" customWidth="1"/>
    <col min="7172" max="7172" width="2.7109375" style="79" customWidth="1"/>
    <col min="7173" max="7173" width="5.42578125" style="79" customWidth="1"/>
    <col min="7174" max="7174" width="59.7109375" style="79" customWidth="1"/>
    <col min="7175" max="7175" width="0" style="79" hidden="1" customWidth="1"/>
    <col min="7176" max="7178" width="6.7109375" style="79" customWidth="1"/>
    <col min="7179" max="7179" width="0.42578125" style="79" customWidth="1"/>
    <col min="7180" max="7182" width="6.7109375" style="79" customWidth="1"/>
    <col min="7183" max="7183" width="0.28515625" style="79" customWidth="1"/>
    <col min="7184" max="7186" width="6.7109375" style="79" customWidth="1"/>
    <col min="7187" max="7187" width="0.42578125" style="79" customWidth="1"/>
    <col min="7188" max="7190" width="6.7109375" style="79" customWidth="1"/>
    <col min="7191" max="7191" width="0.85546875" style="79" customWidth="1"/>
    <col min="7192" max="7424" width="11.42578125" style="79"/>
    <col min="7425" max="7425" width="3" style="79" customWidth="1"/>
    <col min="7426" max="7427" width="3.42578125" style="79" customWidth="1"/>
    <col min="7428" max="7428" width="2.7109375" style="79" customWidth="1"/>
    <col min="7429" max="7429" width="5.42578125" style="79" customWidth="1"/>
    <col min="7430" max="7430" width="59.7109375" style="79" customWidth="1"/>
    <col min="7431" max="7431" width="0" style="79" hidden="1" customWidth="1"/>
    <col min="7432" max="7434" width="6.7109375" style="79" customWidth="1"/>
    <col min="7435" max="7435" width="0.42578125" style="79" customWidth="1"/>
    <col min="7436" max="7438" width="6.7109375" style="79" customWidth="1"/>
    <col min="7439" max="7439" width="0.28515625" style="79" customWidth="1"/>
    <col min="7440" max="7442" width="6.7109375" style="79" customWidth="1"/>
    <col min="7443" max="7443" width="0.42578125" style="79" customWidth="1"/>
    <col min="7444" max="7446" width="6.7109375" style="79" customWidth="1"/>
    <col min="7447" max="7447" width="0.85546875" style="79" customWidth="1"/>
    <col min="7448" max="7680" width="11.42578125" style="79"/>
    <col min="7681" max="7681" width="3" style="79" customWidth="1"/>
    <col min="7682" max="7683" width="3.42578125" style="79" customWidth="1"/>
    <col min="7684" max="7684" width="2.7109375" style="79" customWidth="1"/>
    <col min="7685" max="7685" width="5.42578125" style="79" customWidth="1"/>
    <col min="7686" max="7686" width="59.7109375" style="79" customWidth="1"/>
    <col min="7687" max="7687" width="0" style="79" hidden="1" customWidth="1"/>
    <col min="7688" max="7690" width="6.7109375" style="79" customWidth="1"/>
    <col min="7691" max="7691" width="0.42578125" style="79" customWidth="1"/>
    <col min="7692" max="7694" width="6.7109375" style="79" customWidth="1"/>
    <col min="7695" max="7695" width="0.28515625" style="79" customWidth="1"/>
    <col min="7696" max="7698" width="6.7109375" style="79" customWidth="1"/>
    <col min="7699" max="7699" width="0.42578125" style="79" customWidth="1"/>
    <col min="7700" max="7702" width="6.7109375" style="79" customWidth="1"/>
    <col min="7703" max="7703" width="0.85546875" style="79" customWidth="1"/>
    <col min="7704" max="7936" width="11.42578125" style="79"/>
    <col min="7937" max="7937" width="3" style="79" customWidth="1"/>
    <col min="7938" max="7939" width="3.42578125" style="79" customWidth="1"/>
    <col min="7940" max="7940" width="2.7109375" style="79" customWidth="1"/>
    <col min="7941" max="7941" width="5.42578125" style="79" customWidth="1"/>
    <col min="7942" max="7942" width="59.7109375" style="79" customWidth="1"/>
    <col min="7943" max="7943" width="0" style="79" hidden="1" customWidth="1"/>
    <col min="7944" max="7946" width="6.7109375" style="79" customWidth="1"/>
    <col min="7947" max="7947" width="0.42578125" style="79" customWidth="1"/>
    <col min="7948" max="7950" width="6.7109375" style="79" customWidth="1"/>
    <col min="7951" max="7951" width="0.28515625" style="79" customWidth="1"/>
    <col min="7952" max="7954" width="6.7109375" style="79" customWidth="1"/>
    <col min="7955" max="7955" width="0.42578125" style="79" customWidth="1"/>
    <col min="7956" max="7958" width="6.7109375" style="79" customWidth="1"/>
    <col min="7959" max="7959" width="0.85546875" style="79" customWidth="1"/>
    <col min="7960" max="8192" width="11.42578125" style="79"/>
    <col min="8193" max="8193" width="3" style="79" customWidth="1"/>
    <col min="8194" max="8195" width="3.42578125" style="79" customWidth="1"/>
    <col min="8196" max="8196" width="2.7109375" style="79" customWidth="1"/>
    <col min="8197" max="8197" width="5.42578125" style="79" customWidth="1"/>
    <col min="8198" max="8198" width="59.7109375" style="79" customWidth="1"/>
    <col min="8199" max="8199" width="0" style="79" hidden="1" customWidth="1"/>
    <col min="8200" max="8202" width="6.7109375" style="79" customWidth="1"/>
    <col min="8203" max="8203" width="0.42578125" style="79" customWidth="1"/>
    <col min="8204" max="8206" width="6.7109375" style="79" customWidth="1"/>
    <col min="8207" max="8207" width="0.28515625" style="79" customWidth="1"/>
    <col min="8208" max="8210" width="6.7109375" style="79" customWidth="1"/>
    <col min="8211" max="8211" width="0.42578125" style="79" customWidth="1"/>
    <col min="8212" max="8214" width="6.7109375" style="79" customWidth="1"/>
    <col min="8215" max="8215" width="0.85546875" style="79" customWidth="1"/>
    <col min="8216" max="8448" width="11.42578125" style="79"/>
    <col min="8449" max="8449" width="3" style="79" customWidth="1"/>
    <col min="8450" max="8451" width="3.42578125" style="79" customWidth="1"/>
    <col min="8452" max="8452" width="2.7109375" style="79" customWidth="1"/>
    <col min="8453" max="8453" width="5.42578125" style="79" customWidth="1"/>
    <col min="8454" max="8454" width="59.7109375" style="79" customWidth="1"/>
    <col min="8455" max="8455" width="0" style="79" hidden="1" customWidth="1"/>
    <col min="8456" max="8458" width="6.7109375" style="79" customWidth="1"/>
    <col min="8459" max="8459" width="0.42578125" style="79" customWidth="1"/>
    <col min="8460" max="8462" width="6.7109375" style="79" customWidth="1"/>
    <col min="8463" max="8463" width="0.28515625" style="79" customWidth="1"/>
    <col min="8464" max="8466" width="6.7109375" style="79" customWidth="1"/>
    <col min="8467" max="8467" width="0.42578125" style="79" customWidth="1"/>
    <col min="8468" max="8470" width="6.7109375" style="79" customWidth="1"/>
    <col min="8471" max="8471" width="0.85546875" style="79" customWidth="1"/>
    <col min="8472" max="8704" width="11.42578125" style="79"/>
    <col min="8705" max="8705" width="3" style="79" customWidth="1"/>
    <col min="8706" max="8707" width="3.42578125" style="79" customWidth="1"/>
    <col min="8708" max="8708" width="2.7109375" style="79" customWidth="1"/>
    <col min="8709" max="8709" width="5.42578125" style="79" customWidth="1"/>
    <col min="8710" max="8710" width="59.7109375" style="79" customWidth="1"/>
    <col min="8711" max="8711" width="0" style="79" hidden="1" customWidth="1"/>
    <col min="8712" max="8714" width="6.7109375" style="79" customWidth="1"/>
    <col min="8715" max="8715" width="0.42578125" style="79" customWidth="1"/>
    <col min="8716" max="8718" width="6.7109375" style="79" customWidth="1"/>
    <col min="8719" max="8719" width="0.28515625" style="79" customWidth="1"/>
    <col min="8720" max="8722" width="6.7109375" style="79" customWidth="1"/>
    <col min="8723" max="8723" width="0.42578125" style="79" customWidth="1"/>
    <col min="8724" max="8726" width="6.7109375" style="79" customWidth="1"/>
    <col min="8727" max="8727" width="0.85546875" style="79" customWidth="1"/>
    <col min="8728" max="8960" width="11.42578125" style="79"/>
    <col min="8961" max="8961" width="3" style="79" customWidth="1"/>
    <col min="8962" max="8963" width="3.42578125" style="79" customWidth="1"/>
    <col min="8964" max="8964" width="2.7109375" style="79" customWidth="1"/>
    <col min="8965" max="8965" width="5.42578125" style="79" customWidth="1"/>
    <col min="8966" max="8966" width="59.7109375" style="79" customWidth="1"/>
    <col min="8967" max="8967" width="0" style="79" hidden="1" customWidth="1"/>
    <col min="8968" max="8970" width="6.7109375" style="79" customWidth="1"/>
    <col min="8971" max="8971" width="0.42578125" style="79" customWidth="1"/>
    <col min="8972" max="8974" width="6.7109375" style="79" customWidth="1"/>
    <col min="8975" max="8975" width="0.28515625" style="79" customWidth="1"/>
    <col min="8976" max="8978" width="6.7109375" style="79" customWidth="1"/>
    <col min="8979" max="8979" width="0.42578125" style="79" customWidth="1"/>
    <col min="8980" max="8982" width="6.7109375" style="79" customWidth="1"/>
    <col min="8983" max="8983" width="0.85546875" style="79" customWidth="1"/>
    <col min="8984" max="9216" width="11.42578125" style="79"/>
    <col min="9217" max="9217" width="3" style="79" customWidth="1"/>
    <col min="9218" max="9219" width="3.42578125" style="79" customWidth="1"/>
    <col min="9220" max="9220" width="2.7109375" style="79" customWidth="1"/>
    <col min="9221" max="9221" width="5.42578125" style="79" customWidth="1"/>
    <col min="9222" max="9222" width="59.7109375" style="79" customWidth="1"/>
    <col min="9223" max="9223" width="0" style="79" hidden="1" customWidth="1"/>
    <col min="9224" max="9226" width="6.7109375" style="79" customWidth="1"/>
    <col min="9227" max="9227" width="0.42578125" style="79" customWidth="1"/>
    <col min="9228" max="9230" width="6.7109375" style="79" customWidth="1"/>
    <col min="9231" max="9231" width="0.28515625" style="79" customWidth="1"/>
    <col min="9232" max="9234" width="6.7109375" style="79" customWidth="1"/>
    <col min="9235" max="9235" width="0.42578125" style="79" customWidth="1"/>
    <col min="9236" max="9238" width="6.7109375" style="79" customWidth="1"/>
    <col min="9239" max="9239" width="0.85546875" style="79" customWidth="1"/>
    <col min="9240" max="9472" width="11.42578125" style="79"/>
    <col min="9473" max="9473" width="3" style="79" customWidth="1"/>
    <col min="9474" max="9475" width="3.42578125" style="79" customWidth="1"/>
    <col min="9476" max="9476" width="2.7109375" style="79" customWidth="1"/>
    <col min="9477" max="9477" width="5.42578125" style="79" customWidth="1"/>
    <col min="9478" max="9478" width="59.7109375" style="79" customWidth="1"/>
    <col min="9479" max="9479" width="0" style="79" hidden="1" customWidth="1"/>
    <col min="9480" max="9482" width="6.7109375" style="79" customWidth="1"/>
    <col min="9483" max="9483" width="0.42578125" style="79" customWidth="1"/>
    <col min="9484" max="9486" width="6.7109375" style="79" customWidth="1"/>
    <col min="9487" max="9487" width="0.28515625" style="79" customWidth="1"/>
    <col min="9488" max="9490" width="6.7109375" style="79" customWidth="1"/>
    <col min="9491" max="9491" width="0.42578125" style="79" customWidth="1"/>
    <col min="9492" max="9494" width="6.7109375" style="79" customWidth="1"/>
    <col min="9495" max="9495" width="0.85546875" style="79" customWidth="1"/>
    <col min="9496" max="9728" width="11.42578125" style="79"/>
    <col min="9729" max="9729" width="3" style="79" customWidth="1"/>
    <col min="9730" max="9731" width="3.42578125" style="79" customWidth="1"/>
    <col min="9732" max="9732" width="2.7109375" style="79" customWidth="1"/>
    <col min="9733" max="9733" width="5.42578125" style="79" customWidth="1"/>
    <col min="9734" max="9734" width="59.7109375" style="79" customWidth="1"/>
    <col min="9735" max="9735" width="0" style="79" hidden="1" customWidth="1"/>
    <col min="9736" max="9738" width="6.7109375" style="79" customWidth="1"/>
    <col min="9739" max="9739" width="0.42578125" style="79" customWidth="1"/>
    <col min="9740" max="9742" width="6.7109375" style="79" customWidth="1"/>
    <col min="9743" max="9743" width="0.28515625" style="79" customWidth="1"/>
    <col min="9744" max="9746" width="6.7109375" style="79" customWidth="1"/>
    <col min="9747" max="9747" width="0.42578125" style="79" customWidth="1"/>
    <col min="9748" max="9750" width="6.7109375" style="79" customWidth="1"/>
    <col min="9751" max="9751" width="0.85546875" style="79" customWidth="1"/>
    <col min="9752" max="9984" width="11.42578125" style="79"/>
    <col min="9985" max="9985" width="3" style="79" customWidth="1"/>
    <col min="9986" max="9987" width="3.42578125" style="79" customWidth="1"/>
    <col min="9988" max="9988" width="2.7109375" style="79" customWidth="1"/>
    <col min="9989" max="9989" width="5.42578125" style="79" customWidth="1"/>
    <col min="9990" max="9990" width="59.7109375" style="79" customWidth="1"/>
    <col min="9991" max="9991" width="0" style="79" hidden="1" customWidth="1"/>
    <col min="9992" max="9994" width="6.7109375" style="79" customWidth="1"/>
    <col min="9995" max="9995" width="0.42578125" style="79" customWidth="1"/>
    <col min="9996" max="9998" width="6.7109375" style="79" customWidth="1"/>
    <col min="9999" max="9999" width="0.28515625" style="79" customWidth="1"/>
    <col min="10000" max="10002" width="6.7109375" style="79" customWidth="1"/>
    <col min="10003" max="10003" width="0.42578125" style="79" customWidth="1"/>
    <col min="10004" max="10006" width="6.7109375" style="79" customWidth="1"/>
    <col min="10007" max="10007" width="0.85546875" style="79" customWidth="1"/>
    <col min="10008" max="10240" width="11.42578125" style="79"/>
    <col min="10241" max="10241" width="3" style="79" customWidth="1"/>
    <col min="10242" max="10243" width="3.42578125" style="79" customWidth="1"/>
    <col min="10244" max="10244" width="2.7109375" style="79" customWidth="1"/>
    <col min="10245" max="10245" width="5.42578125" style="79" customWidth="1"/>
    <col min="10246" max="10246" width="59.7109375" style="79" customWidth="1"/>
    <col min="10247" max="10247" width="0" style="79" hidden="1" customWidth="1"/>
    <col min="10248" max="10250" width="6.7109375" style="79" customWidth="1"/>
    <col min="10251" max="10251" width="0.42578125" style="79" customWidth="1"/>
    <col min="10252" max="10254" width="6.7109375" style="79" customWidth="1"/>
    <col min="10255" max="10255" width="0.28515625" style="79" customWidth="1"/>
    <col min="10256" max="10258" width="6.7109375" style="79" customWidth="1"/>
    <col min="10259" max="10259" width="0.42578125" style="79" customWidth="1"/>
    <col min="10260" max="10262" width="6.7109375" style="79" customWidth="1"/>
    <col min="10263" max="10263" width="0.85546875" style="79" customWidth="1"/>
    <col min="10264" max="10496" width="11.42578125" style="79"/>
    <col min="10497" max="10497" width="3" style="79" customWidth="1"/>
    <col min="10498" max="10499" width="3.42578125" style="79" customWidth="1"/>
    <col min="10500" max="10500" width="2.7109375" style="79" customWidth="1"/>
    <col min="10501" max="10501" width="5.42578125" style="79" customWidth="1"/>
    <col min="10502" max="10502" width="59.7109375" style="79" customWidth="1"/>
    <col min="10503" max="10503" width="0" style="79" hidden="1" customWidth="1"/>
    <col min="10504" max="10506" width="6.7109375" style="79" customWidth="1"/>
    <col min="10507" max="10507" width="0.42578125" style="79" customWidth="1"/>
    <col min="10508" max="10510" width="6.7109375" style="79" customWidth="1"/>
    <col min="10511" max="10511" width="0.28515625" style="79" customWidth="1"/>
    <col min="10512" max="10514" width="6.7109375" style="79" customWidth="1"/>
    <col min="10515" max="10515" width="0.42578125" style="79" customWidth="1"/>
    <col min="10516" max="10518" width="6.7109375" style="79" customWidth="1"/>
    <col min="10519" max="10519" width="0.85546875" style="79" customWidth="1"/>
    <col min="10520" max="10752" width="11.42578125" style="79"/>
    <col min="10753" max="10753" width="3" style="79" customWidth="1"/>
    <col min="10754" max="10755" width="3.42578125" style="79" customWidth="1"/>
    <col min="10756" max="10756" width="2.7109375" style="79" customWidth="1"/>
    <col min="10757" max="10757" width="5.42578125" style="79" customWidth="1"/>
    <col min="10758" max="10758" width="59.7109375" style="79" customWidth="1"/>
    <col min="10759" max="10759" width="0" style="79" hidden="1" customWidth="1"/>
    <col min="10760" max="10762" width="6.7109375" style="79" customWidth="1"/>
    <col min="10763" max="10763" width="0.42578125" style="79" customWidth="1"/>
    <col min="10764" max="10766" width="6.7109375" style="79" customWidth="1"/>
    <col min="10767" max="10767" width="0.28515625" style="79" customWidth="1"/>
    <col min="10768" max="10770" width="6.7109375" style="79" customWidth="1"/>
    <col min="10771" max="10771" width="0.42578125" style="79" customWidth="1"/>
    <col min="10772" max="10774" width="6.7109375" style="79" customWidth="1"/>
    <col min="10775" max="10775" width="0.85546875" style="79" customWidth="1"/>
    <col min="10776" max="11008" width="11.42578125" style="79"/>
    <col min="11009" max="11009" width="3" style="79" customWidth="1"/>
    <col min="11010" max="11011" width="3.42578125" style="79" customWidth="1"/>
    <col min="11012" max="11012" width="2.7109375" style="79" customWidth="1"/>
    <col min="11013" max="11013" width="5.42578125" style="79" customWidth="1"/>
    <col min="11014" max="11014" width="59.7109375" style="79" customWidth="1"/>
    <col min="11015" max="11015" width="0" style="79" hidden="1" customWidth="1"/>
    <col min="11016" max="11018" width="6.7109375" style="79" customWidth="1"/>
    <col min="11019" max="11019" width="0.42578125" style="79" customWidth="1"/>
    <col min="11020" max="11022" width="6.7109375" style="79" customWidth="1"/>
    <col min="11023" max="11023" width="0.28515625" style="79" customWidth="1"/>
    <col min="11024" max="11026" width="6.7109375" style="79" customWidth="1"/>
    <col min="11027" max="11027" width="0.42578125" style="79" customWidth="1"/>
    <col min="11028" max="11030" width="6.7109375" style="79" customWidth="1"/>
    <col min="11031" max="11031" width="0.85546875" style="79" customWidth="1"/>
    <col min="11032" max="11264" width="11.42578125" style="79"/>
    <col min="11265" max="11265" width="3" style="79" customWidth="1"/>
    <col min="11266" max="11267" width="3.42578125" style="79" customWidth="1"/>
    <col min="11268" max="11268" width="2.7109375" style="79" customWidth="1"/>
    <col min="11269" max="11269" width="5.42578125" style="79" customWidth="1"/>
    <col min="11270" max="11270" width="59.7109375" style="79" customWidth="1"/>
    <col min="11271" max="11271" width="0" style="79" hidden="1" customWidth="1"/>
    <col min="11272" max="11274" width="6.7109375" style="79" customWidth="1"/>
    <col min="11275" max="11275" width="0.42578125" style="79" customWidth="1"/>
    <col min="11276" max="11278" width="6.7109375" style="79" customWidth="1"/>
    <col min="11279" max="11279" width="0.28515625" style="79" customWidth="1"/>
    <col min="11280" max="11282" width="6.7109375" style="79" customWidth="1"/>
    <col min="11283" max="11283" width="0.42578125" style="79" customWidth="1"/>
    <col min="11284" max="11286" width="6.7109375" style="79" customWidth="1"/>
    <col min="11287" max="11287" width="0.85546875" style="79" customWidth="1"/>
    <col min="11288" max="11520" width="11.42578125" style="79"/>
    <col min="11521" max="11521" width="3" style="79" customWidth="1"/>
    <col min="11522" max="11523" width="3.42578125" style="79" customWidth="1"/>
    <col min="11524" max="11524" width="2.7109375" style="79" customWidth="1"/>
    <col min="11525" max="11525" width="5.42578125" style="79" customWidth="1"/>
    <col min="11526" max="11526" width="59.7109375" style="79" customWidth="1"/>
    <col min="11527" max="11527" width="0" style="79" hidden="1" customWidth="1"/>
    <col min="11528" max="11530" width="6.7109375" style="79" customWidth="1"/>
    <col min="11531" max="11531" width="0.42578125" style="79" customWidth="1"/>
    <col min="11532" max="11534" width="6.7109375" style="79" customWidth="1"/>
    <col min="11535" max="11535" width="0.28515625" style="79" customWidth="1"/>
    <col min="11536" max="11538" width="6.7109375" style="79" customWidth="1"/>
    <col min="11539" max="11539" width="0.42578125" style="79" customWidth="1"/>
    <col min="11540" max="11542" width="6.7109375" style="79" customWidth="1"/>
    <col min="11543" max="11543" width="0.85546875" style="79" customWidth="1"/>
    <col min="11544" max="11776" width="11.42578125" style="79"/>
    <col min="11777" max="11777" width="3" style="79" customWidth="1"/>
    <col min="11778" max="11779" width="3.42578125" style="79" customWidth="1"/>
    <col min="11780" max="11780" width="2.7109375" style="79" customWidth="1"/>
    <col min="11781" max="11781" width="5.42578125" style="79" customWidth="1"/>
    <col min="11782" max="11782" width="59.7109375" style="79" customWidth="1"/>
    <col min="11783" max="11783" width="0" style="79" hidden="1" customWidth="1"/>
    <col min="11784" max="11786" width="6.7109375" style="79" customWidth="1"/>
    <col min="11787" max="11787" width="0.42578125" style="79" customWidth="1"/>
    <col min="11788" max="11790" width="6.7109375" style="79" customWidth="1"/>
    <col min="11791" max="11791" width="0.28515625" style="79" customWidth="1"/>
    <col min="11792" max="11794" width="6.7109375" style="79" customWidth="1"/>
    <col min="11795" max="11795" width="0.42578125" style="79" customWidth="1"/>
    <col min="11796" max="11798" width="6.7109375" style="79" customWidth="1"/>
    <col min="11799" max="11799" width="0.85546875" style="79" customWidth="1"/>
    <col min="11800" max="12032" width="11.42578125" style="79"/>
    <col min="12033" max="12033" width="3" style="79" customWidth="1"/>
    <col min="12034" max="12035" width="3.42578125" style="79" customWidth="1"/>
    <col min="12036" max="12036" width="2.7109375" style="79" customWidth="1"/>
    <col min="12037" max="12037" width="5.42578125" style="79" customWidth="1"/>
    <col min="12038" max="12038" width="59.7109375" style="79" customWidth="1"/>
    <col min="12039" max="12039" width="0" style="79" hidden="1" customWidth="1"/>
    <col min="12040" max="12042" width="6.7109375" style="79" customWidth="1"/>
    <col min="12043" max="12043" width="0.42578125" style="79" customWidth="1"/>
    <col min="12044" max="12046" width="6.7109375" style="79" customWidth="1"/>
    <col min="12047" max="12047" width="0.28515625" style="79" customWidth="1"/>
    <col min="12048" max="12050" width="6.7109375" style="79" customWidth="1"/>
    <col min="12051" max="12051" width="0.42578125" style="79" customWidth="1"/>
    <col min="12052" max="12054" width="6.7109375" style="79" customWidth="1"/>
    <col min="12055" max="12055" width="0.85546875" style="79" customWidth="1"/>
    <col min="12056" max="12288" width="11.42578125" style="79"/>
    <col min="12289" max="12289" width="3" style="79" customWidth="1"/>
    <col min="12290" max="12291" width="3.42578125" style="79" customWidth="1"/>
    <col min="12292" max="12292" width="2.7109375" style="79" customWidth="1"/>
    <col min="12293" max="12293" width="5.42578125" style="79" customWidth="1"/>
    <col min="12294" max="12294" width="59.7109375" style="79" customWidth="1"/>
    <col min="12295" max="12295" width="0" style="79" hidden="1" customWidth="1"/>
    <col min="12296" max="12298" width="6.7109375" style="79" customWidth="1"/>
    <col min="12299" max="12299" width="0.42578125" style="79" customWidth="1"/>
    <col min="12300" max="12302" width="6.7109375" style="79" customWidth="1"/>
    <col min="12303" max="12303" width="0.28515625" style="79" customWidth="1"/>
    <col min="12304" max="12306" width="6.7109375" style="79" customWidth="1"/>
    <col min="12307" max="12307" width="0.42578125" style="79" customWidth="1"/>
    <col min="12308" max="12310" width="6.7109375" style="79" customWidth="1"/>
    <col min="12311" max="12311" width="0.85546875" style="79" customWidth="1"/>
    <col min="12312" max="12544" width="11.42578125" style="79"/>
    <col min="12545" max="12545" width="3" style="79" customWidth="1"/>
    <col min="12546" max="12547" width="3.42578125" style="79" customWidth="1"/>
    <col min="12548" max="12548" width="2.7109375" style="79" customWidth="1"/>
    <col min="12549" max="12549" width="5.42578125" style="79" customWidth="1"/>
    <col min="12550" max="12550" width="59.7109375" style="79" customWidth="1"/>
    <col min="12551" max="12551" width="0" style="79" hidden="1" customWidth="1"/>
    <col min="12552" max="12554" width="6.7109375" style="79" customWidth="1"/>
    <col min="12555" max="12555" width="0.42578125" style="79" customWidth="1"/>
    <col min="12556" max="12558" width="6.7109375" style="79" customWidth="1"/>
    <col min="12559" max="12559" width="0.28515625" style="79" customWidth="1"/>
    <col min="12560" max="12562" width="6.7109375" style="79" customWidth="1"/>
    <col min="12563" max="12563" width="0.42578125" style="79" customWidth="1"/>
    <col min="12564" max="12566" width="6.7109375" style="79" customWidth="1"/>
    <col min="12567" max="12567" width="0.85546875" style="79" customWidth="1"/>
    <col min="12568" max="12800" width="11.42578125" style="79"/>
    <col min="12801" max="12801" width="3" style="79" customWidth="1"/>
    <col min="12802" max="12803" width="3.42578125" style="79" customWidth="1"/>
    <col min="12804" max="12804" width="2.7109375" style="79" customWidth="1"/>
    <col min="12805" max="12805" width="5.42578125" style="79" customWidth="1"/>
    <col min="12806" max="12806" width="59.7109375" style="79" customWidth="1"/>
    <col min="12807" max="12807" width="0" style="79" hidden="1" customWidth="1"/>
    <col min="12808" max="12810" width="6.7109375" style="79" customWidth="1"/>
    <col min="12811" max="12811" width="0.42578125" style="79" customWidth="1"/>
    <col min="12812" max="12814" width="6.7109375" style="79" customWidth="1"/>
    <col min="12815" max="12815" width="0.28515625" style="79" customWidth="1"/>
    <col min="12816" max="12818" width="6.7109375" style="79" customWidth="1"/>
    <col min="12819" max="12819" width="0.42578125" style="79" customWidth="1"/>
    <col min="12820" max="12822" width="6.7109375" style="79" customWidth="1"/>
    <col min="12823" max="12823" width="0.85546875" style="79" customWidth="1"/>
    <col min="12824" max="13056" width="11.42578125" style="79"/>
    <col min="13057" max="13057" width="3" style="79" customWidth="1"/>
    <col min="13058" max="13059" width="3.42578125" style="79" customWidth="1"/>
    <col min="13060" max="13060" width="2.7109375" style="79" customWidth="1"/>
    <col min="13061" max="13061" width="5.42578125" style="79" customWidth="1"/>
    <col min="13062" max="13062" width="59.7109375" style="79" customWidth="1"/>
    <col min="13063" max="13063" width="0" style="79" hidden="1" customWidth="1"/>
    <col min="13064" max="13066" width="6.7109375" style="79" customWidth="1"/>
    <col min="13067" max="13067" width="0.42578125" style="79" customWidth="1"/>
    <col min="13068" max="13070" width="6.7109375" style="79" customWidth="1"/>
    <col min="13071" max="13071" width="0.28515625" style="79" customWidth="1"/>
    <col min="13072" max="13074" width="6.7109375" style="79" customWidth="1"/>
    <col min="13075" max="13075" width="0.42578125" style="79" customWidth="1"/>
    <col min="13076" max="13078" width="6.7109375" style="79" customWidth="1"/>
    <col min="13079" max="13079" width="0.85546875" style="79" customWidth="1"/>
    <col min="13080" max="13312" width="11.42578125" style="79"/>
    <col min="13313" max="13313" width="3" style="79" customWidth="1"/>
    <col min="13314" max="13315" width="3.42578125" style="79" customWidth="1"/>
    <col min="13316" max="13316" width="2.7109375" style="79" customWidth="1"/>
    <col min="13317" max="13317" width="5.42578125" style="79" customWidth="1"/>
    <col min="13318" max="13318" width="59.7109375" style="79" customWidth="1"/>
    <col min="13319" max="13319" width="0" style="79" hidden="1" customWidth="1"/>
    <col min="13320" max="13322" width="6.7109375" style="79" customWidth="1"/>
    <col min="13323" max="13323" width="0.42578125" style="79" customWidth="1"/>
    <col min="13324" max="13326" width="6.7109375" style="79" customWidth="1"/>
    <col min="13327" max="13327" width="0.28515625" style="79" customWidth="1"/>
    <col min="13328" max="13330" width="6.7109375" style="79" customWidth="1"/>
    <col min="13331" max="13331" width="0.42578125" style="79" customWidth="1"/>
    <col min="13332" max="13334" width="6.7109375" style="79" customWidth="1"/>
    <col min="13335" max="13335" width="0.85546875" style="79" customWidth="1"/>
    <col min="13336" max="13568" width="11.42578125" style="79"/>
    <col min="13569" max="13569" width="3" style="79" customWidth="1"/>
    <col min="13570" max="13571" width="3.42578125" style="79" customWidth="1"/>
    <col min="13572" max="13572" width="2.7109375" style="79" customWidth="1"/>
    <col min="13573" max="13573" width="5.42578125" style="79" customWidth="1"/>
    <col min="13574" max="13574" width="59.7109375" style="79" customWidth="1"/>
    <col min="13575" max="13575" width="0" style="79" hidden="1" customWidth="1"/>
    <col min="13576" max="13578" width="6.7109375" style="79" customWidth="1"/>
    <col min="13579" max="13579" width="0.42578125" style="79" customWidth="1"/>
    <col min="13580" max="13582" width="6.7109375" style="79" customWidth="1"/>
    <col min="13583" max="13583" width="0.28515625" style="79" customWidth="1"/>
    <col min="13584" max="13586" width="6.7109375" style="79" customWidth="1"/>
    <col min="13587" max="13587" width="0.42578125" style="79" customWidth="1"/>
    <col min="13588" max="13590" width="6.7109375" style="79" customWidth="1"/>
    <col min="13591" max="13591" width="0.85546875" style="79" customWidth="1"/>
    <col min="13592" max="13824" width="11.42578125" style="79"/>
    <col min="13825" max="13825" width="3" style="79" customWidth="1"/>
    <col min="13826" max="13827" width="3.42578125" style="79" customWidth="1"/>
    <col min="13828" max="13828" width="2.7109375" style="79" customWidth="1"/>
    <col min="13829" max="13829" width="5.42578125" style="79" customWidth="1"/>
    <col min="13830" max="13830" width="59.7109375" style="79" customWidth="1"/>
    <col min="13831" max="13831" width="0" style="79" hidden="1" customWidth="1"/>
    <col min="13832" max="13834" width="6.7109375" style="79" customWidth="1"/>
    <col min="13835" max="13835" width="0.42578125" style="79" customWidth="1"/>
    <col min="13836" max="13838" width="6.7109375" style="79" customWidth="1"/>
    <col min="13839" max="13839" width="0.28515625" style="79" customWidth="1"/>
    <col min="13840" max="13842" width="6.7109375" style="79" customWidth="1"/>
    <col min="13843" max="13843" width="0.42578125" style="79" customWidth="1"/>
    <col min="13844" max="13846" width="6.7109375" style="79" customWidth="1"/>
    <col min="13847" max="13847" width="0.85546875" style="79" customWidth="1"/>
    <col min="13848" max="14080" width="11.42578125" style="79"/>
    <col min="14081" max="14081" width="3" style="79" customWidth="1"/>
    <col min="14082" max="14083" width="3.42578125" style="79" customWidth="1"/>
    <col min="14084" max="14084" width="2.7109375" style="79" customWidth="1"/>
    <col min="14085" max="14085" width="5.42578125" style="79" customWidth="1"/>
    <col min="14086" max="14086" width="59.7109375" style="79" customWidth="1"/>
    <col min="14087" max="14087" width="0" style="79" hidden="1" customWidth="1"/>
    <col min="14088" max="14090" width="6.7109375" style="79" customWidth="1"/>
    <col min="14091" max="14091" width="0.42578125" style="79" customWidth="1"/>
    <col min="14092" max="14094" width="6.7109375" style="79" customWidth="1"/>
    <col min="14095" max="14095" width="0.28515625" style="79" customWidth="1"/>
    <col min="14096" max="14098" width="6.7109375" style="79" customWidth="1"/>
    <col min="14099" max="14099" width="0.42578125" style="79" customWidth="1"/>
    <col min="14100" max="14102" width="6.7109375" style="79" customWidth="1"/>
    <col min="14103" max="14103" width="0.85546875" style="79" customWidth="1"/>
    <col min="14104" max="14336" width="11.42578125" style="79"/>
    <col min="14337" max="14337" width="3" style="79" customWidth="1"/>
    <col min="14338" max="14339" width="3.42578125" style="79" customWidth="1"/>
    <col min="14340" max="14340" width="2.7109375" style="79" customWidth="1"/>
    <col min="14341" max="14341" width="5.42578125" style="79" customWidth="1"/>
    <col min="14342" max="14342" width="59.7109375" style="79" customWidth="1"/>
    <col min="14343" max="14343" width="0" style="79" hidden="1" customWidth="1"/>
    <col min="14344" max="14346" width="6.7109375" style="79" customWidth="1"/>
    <col min="14347" max="14347" width="0.42578125" style="79" customWidth="1"/>
    <col min="14348" max="14350" width="6.7109375" style="79" customWidth="1"/>
    <col min="14351" max="14351" width="0.28515625" style="79" customWidth="1"/>
    <col min="14352" max="14354" width="6.7109375" style="79" customWidth="1"/>
    <col min="14355" max="14355" width="0.42578125" style="79" customWidth="1"/>
    <col min="14356" max="14358" width="6.7109375" style="79" customWidth="1"/>
    <col min="14359" max="14359" width="0.85546875" style="79" customWidth="1"/>
    <col min="14360" max="14592" width="11.42578125" style="79"/>
    <col min="14593" max="14593" width="3" style="79" customWidth="1"/>
    <col min="14594" max="14595" width="3.42578125" style="79" customWidth="1"/>
    <col min="14596" max="14596" width="2.7109375" style="79" customWidth="1"/>
    <col min="14597" max="14597" width="5.42578125" style="79" customWidth="1"/>
    <col min="14598" max="14598" width="59.7109375" style="79" customWidth="1"/>
    <col min="14599" max="14599" width="0" style="79" hidden="1" customWidth="1"/>
    <col min="14600" max="14602" width="6.7109375" style="79" customWidth="1"/>
    <col min="14603" max="14603" width="0.42578125" style="79" customWidth="1"/>
    <col min="14604" max="14606" width="6.7109375" style="79" customWidth="1"/>
    <col min="14607" max="14607" width="0.28515625" style="79" customWidth="1"/>
    <col min="14608" max="14610" width="6.7109375" style="79" customWidth="1"/>
    <col min="14611" max="14611" width="0.42578125" style="79" customWidth="1"/>
    <col min="14612" max="14614" width="6.7109375" style="79" customWidth="1"/>
    <col min="14615" max="14615" width="0.85546875" style="79" customWidth="1"/>
    <col min="14616" max="14848" width="11.42578125" style="79"/>
    <col min="14849" max="14849" width="3" style="79" customWidth="1"/>
    <col min="14850" max="14851" width="3.42578125" style="79" customWidth="1"/>
    <col min="14852" max="14852" width="2.7109375" style="79" customWidth="1"/>
    <col min="14853" max="14853" width="5.42578125" style="79" customWidth="1"/>
    <col min="14854" max="14854" width="59.7109375" style="79" customWidth="1"/>
    <col min="14855" max="14855" width="0" style="79" hidden="1" customWidth="1"/>
    <col min="14856" max="14858" width="6.7109375" style="79" customWidth="1"/>
    <col min="14859" max="14859" width="0.42578125" style="79" customWidth="1"/>
    <col min="14860" max="14862" width="6.7109375" style="79" customWidth="1"/>
    <col min="14863" max="14863" width="0.28515625" style="79" customWidth="1"/>
    <col min="14864" max="14866" width="6.7109375" style="79" customWidth="1"/>
    <col min="14867" max="14867" width="0.42578125" style="79" customWidth="1"/>
    <col min="14868" max="14870" width="6.7109375" style="79" customWidth="1"/>
    <col min="14871" max="14871" width="0.85546875" style="79" customWidth="1"/>
    <col min="14872" max="15104" width="11.42578125" style="79"/>
    <col min="15105" max="15105" width="3" style="79" customWidth="1"/>
    <col min="15106" max="15107" width="3.42578125" style="79" customWidth="1"/>
    <col min="15108" max="15108" width="2.7109375" style="79" customWidth="1"/>
    <col min="15109" max="15109" width="5.42578125" style="79" customWidth="1"/>
    <col min="15110" max="15110" width="59.7109375" style="79" customWidth="1"/>
    <col min="15111" max="15111" width="0" style="79" hidden="1" customWidth="1"/>
    <col min="15112" max="15114" width="6.7109375" style="79" customWidth="1"/>
    <col min="15115" max="15115" width="0.42578125" style="79" customWidth="1"/>
    <col min="15116" max="15118" width="6.7109375" style="79" customWidth="1"/>
    <col min="15119" max="15119" width="0.28515625" style="79" customWidth="1"/>
    <col min="15120" max="15122" width="6.7109375" style="79" customWidth="1"/>
    <col min="15123" max="15123" width="0.42578125" style="79" customWidth="1"/>
    <col min="15124" max="15126" width="6.7109375" style="79" customWidth="1"/>
    <col min="15127" max="15127" width="0.85546875" style="79" customWidth="1"/>
    <col min="15128" max="15360" width="11.42578125" style="79"/>
    <col min="15361" max="15361" width="3" style="79" customWidth="1"/>
    <col min="15362" max="15363" width="3.42578125" style="79" customWidth="1"/>
    <col min="15364" max="15364" width="2.7109375" style="79" customWidth="1"/>
    <col min="15365" max="15365" width="5.42578125" style="79" customWidth="1"/>
    <col min="15366" max="15366" width="59.7109375" style="79" customWidth="1"/>
    <col min="15367" max="15367" width="0" style="79" hidden="1" customWidth="1"/>
    <col min="15368" max="15370" width="6.7109375" style="79" customWidth="1"/>
    <col min="15371" max="15371" width="0.42578125" style="79" customWidth="1"/>
    <col min="15372" max="15374" width="6.7109375" style="79" customWidth="1"/>
    <col min="15375" max="15375" width="0.28515625" style="79" customWidth="1"/>
    <col min="15376" max="15378" width="6.7109375" style="79" customWidth="1"/>
    <col min="15379" max="15379" width="0.42578125" style="79" customWidth="1"/>
    <col min="15380" max="15382" width="6.7109375" style="79" customWidth="1"/>
    <col min="15383" max="15383" width="0.85546875" style="79" customWidth="1"/>
    <col min="15384" max="15616" width="11.42578125" style="79"/>
    <col min="15617" max="15617" width="3" style="79" customWidth="1"/>
    <col min="15618" max="15619" width="3.42578125" style="79" customWidth="1"/>
    <col min="15620" max="15620" width="2.7109375" style="79" customWidth="1"/>
    <col min="15621" max="15621" width="5.42578125" style="79" customWidth="1"/>
    <col min="15622" max="15622" width="59.7109375" style="79" customWidth="1"/>
    <col min="15623" max="15623" width="0" style="79" hidden="1" customWidth="1"/>
    <col min="15624" max="15626" width="6.7109375" style="79" customWidth="1"/>
    <col min="15627" max="15627" width="0.42578125" style="79" customWidth="1"/>
    <col min="15628" max="15630" width="6.7109375" style="79" customWidth="1"/>
    <col min="15631" max="15631" width="0.28515625" style="79" customWidth="1"/>
    <col min="15632" max="15634" width="6.7109375" style="79" customWidth="1"/>
    <col min="15635" max="15635" width="0.42578125" style="79" customWidth="1"/>
    <col min="15636" max="15638" width="6.7109375" style="79" customWidth="1"/>
    <col min="15639" max="15639" width="0.85546875" style="79" customWidth="1"/>
    <col min="15640" max="15872" width="11.42578125" style="79"/>
    <col min="15873" max="15873" width="3" style="79" customWidth="1"/>
    <col min="15874" max="15875" width="3.42578125" style="79" customWidth="1"/>
    <col min="15876" max="15876" width="2.7109375" style="79" customWidth="1"/>
    <col min="15877" max="15877" width="5.42578125" style="79" customWidth="1"/>
    <col min="15878" max="15878" width="59.7109375" style="79" customWidth="1"/>
    <col min="15879" max="15879" width="0" style="79" hidden="1" customWidth="1"/>
    <col min="15880" max="15882" width="6.7109375" style="79" customWidth="1"/>
    <col min="15883" max="15883" width="0.42578125" style="79" customWidth="1"/>
    <col min="15884" max="15886" width="6.7109375" style="79" customWidth="1"/>
    <col min="15887" max="15887" width="0.28515625" style="79" customWidth="1"/>
    <col min="15888" max="15890" width="6.7109375" style="79" customWidth="1"/>
    <col min="15891" max="15891" width="0.42578125" style="79" customWidth="1"/>
    <col min="15892" max="15894" width="6.7109375" style="79" customWidth="1"/>
    <col min="15895" max="15895" width="0.85546875" style="79" customWidth="1"/>
    <col min="15896" max="16128" width="11.42578125" style="79"/>
    <col min="16129" max="16129" width="3" style="79" customWidth="1"/>
    <col min="16130" max="16131" width="3.42578125" style="79" customWidth="1"/>
    <col min="16132" max="16132" width="2.7109375" style="79" customWidth="1"/>
    <col min="16133" max="16133" width="5.42578125" style="79" customWidth="1"/>
    <col min="16134" max="16134" width="59.7109375" style="79" customWidth="1"/>
    <col min="16135" max="16135" width="0" style="79" hidden="1" customWidth="1"/>
    <col min="16136" max="16138" width="6.7109375" style="79" customWidth="1"/>
    <col min="16139" max="16139" width="0.42578125" style="79" customWidth="1"/>
    <col min="16140" max="16142" width="6.7109375" style="79" customWidth="1"/>
    <col min="16143" max="16143" width="0.28515625" style="79" customWidth="1"/>
    <col min="16144" max="16146" width="6.7109375" style="79" customWidth="1"/>
    <col min="16147" max="16147" width="0.42578125" style="79" customWidth="1"/>
    <col min="16148" max="16150" width="6.7109375" style="79" customWidth="1"/>
    <col min="16151" max="16151" width="0.85546875" style="79" customWidth="1"/>
    <col min="16152" max="16384" width="11.42578125" style="79"/>
  </cols>
  <sheetData>
    <row r="2" spans="1:30" ht="11.25" customHeight="1">
      <c r="E2" s="2325" t="s">
        <v>278</v>
      </c>
      <c r="F2" s="2325"/>
      <c r="G2" s="2325"/>
      <c r="H2" s="2325"/>
      <c r="I2" s="2325"/>
      <c r="J2" s="2325"/>
      <c r="K2" s="2325"/>
      <c r="L2" s="2325"/>
      <c r="M2" s="2325"/>
      <c r="N2" s="2325"/>
      <c r="O2" s="2325"/>
      <c r="P2" s="2325"/>
      <c r="Q2" s="2325"/>
      <c r="R2" s="2325"/>
      <c r="S2" s="2325"/>
      <c r="T2" s="2325"/>
      <c r="U2" s="2325"/>
      <c r="V2" s="2325"/>
      <c r="W2" s="714"/>
    </row>
    <row r="3" spans="1:30" ht="11.25" customHeight="1">
      <c r="E3" s="2325">
        <v>2018</v>
      </c>
      <c r="F3" s="2325"/>
      <c r="G3" s="2325"/>
      <c r="H3" s="2325"/>
      <c r="I3" s="2325"/>
      <c r="J3" s="2325"/>
      <c r="K3" s="2325"/>
      <c r="L3" s="2325"/>
      <c r="M3" s="2325"/>
      <c r="N3" s="2325"/>
      <c r="O3" s="2325"/>
      <c r="P3" s="2325"/>
      <c r="Q3" s="2325"/>
      <c r="R3" s="2325"/>
      <c r="S3" s="2325"/>
      <c r="T3" s="2325"/>
      <c r="U3" s="2325"/>
      <c r="V3" s="2325"/>
      <c r="W3" s="714"/>
    </row>
    <row r="4" spans="1:30" ht="3.75" customHeight="1" thickBot="1">
      <c r="E4" s="715"/>
      <c r="F4" s="715"/>
      <c r="G4" s="715"/>
      <c r="H4" s="716"/>
      <c r="I4" s="716"/>
      <c r="J4" s="716"/>
      <c r="K4" s="716"/>
      <c r="L4" s="716"/>
      <c r="M4" s="716"/>
      <c r="N4" s="716"/>
      <c r="O4" s="716"/>
      <c r="P4" s="716"/>
      <c r="Q4" s="716"/>
      <c r="R4" s="716"/>
      <c r="S4" s="716"/>
      <c r="T4" s="716"/>
      <c r="U4" s="716"/>
      <c r="V4" s="716"/>
    </row>
    <row r="5" spans="1:30" ht="10.5" customHeight="1">
      <c r="E5" s="2263" t="s">
        <v>2</v>
      </c>
      <c r="F5" s="2328" t="s">
        <v>78</v>
      </c>
      <c r="G5" s="717"/>
      <c r="H5" s="718" t="s">
        <v>279</v>
      </c>
      <c r="I5" s="718"/>
      <c r="J5" s="718"/>
      <c r="K5" s="718"/>
      <c r="L5" s="718"/>
      <c r="M5" s="718"/>
      <c r="N5" s="718"/>
      <c r="O5" s="719"/>
      <c r="P5" s="718" t="s">
        <v>280</v>
      </c>
      <c r="Q5" s="718"/>
      <c r="R5" s="718"/>
      <c r="S5" s="718"/>
      <c r="T5" s="718"/>
      <c r="U5" s="718" t="s">
        <v>174</v>
      </c>
      <c r="V5" s="720"/>
    </row>
    <row r="6" spans="1:30" ht="10.5" customHeight="1">
      <c r="E6" s="2326"/>
      <c r="F6" s="2220"/>
      <c r="G6" s="449"/>
      <c r="H6" s="721" t="s">
        <v>281</v>
      </c>
      <c r="I6" s="721"/>
      <c r="J6" s="721"/>
      <c r="K6" s="722"/>
      <c r="L6" s="721" t="s">
        <v>282</v>
      </c>
      <c r="M6" s="721"/>
      <c r="N6" s="721"/>
      <c r="O6" s="722"/>
      <c r="P6" s="721" t="s">
        <v>281</v>
      </c>
      <c r="Q6" s="721"/>
      <c r="R6" s="721"/>
      <c r="S6" s="722"/>
      <c r="T6" s="721" t="s">
        <v>282</v>
      </c>
      <c r="U6" s="721"/>
      <c r="V6" s="723"/>
      <c r="W6" s="92"/>
    </row>
    <row r="7" spans="1:30" ht="10.5" customHeight="1">
      <c r="A7" s="713" t="s">
        <v>9</v>
      </c>
      <c r="B7" s="713" t="s">
        <v>10</v>
      </c>
      <c r="C7" s="713" t="s">
        <v>11</v>
      </c>
      <c r="E7" s="2327"/>
      <c r="F7" s="2221"/>
      <c r="G7" s="383"/>
      <c r="H7" s="724" t="s">
        <v>283</v>
      </c>
      <c r="I7" s="724" t="s">
        <v>284</v>
      </c>
      <c r="J7" s="724" t="s">
        <v>285</v>
      </c>
      <c r="K7" s="724"/>
      <c r="L7" s="724" t="s">
        <v>283</v>
      </c>
      <c r="M7" s="724" t="s">
        <v>284</v>
      </c>
      <c r="N7" s="724" t="s">
        <v>285</v>
      </c>
      <c r="O7" s="724"/>
      <c r="P7" s="724" t="s">
        <v>283</v>
      </c>
      <c r="Q7" s="724" t="s">
        <v>284</v>
      </c>
      <c r="R7" s="724" t="s">
        <v>285</v>
      </c>
      <c r="S7" s="724"/>
      <c r="T7" s="724" t="s">
        <v>283</v>
      </c>
      <c r="U7" s="724" t="s">
        <v>284</v>
      </c>
      <c r="V7" s="725" t="s">
        <v>285</v>
      </c>
      <c r="W7" s="726"/>
      <c r="X7" s="452"/>
      <c r="Y7" s="452"/>
      <c r="Z7" s="452"/>
      <c r="AA7" s="452"/>
      <c r="AB7" s="452"/>
      <c r="AC7" s="452"/>
      <c r="AD7" s="452"/>
    </row>
    <row r="8" spans="1:30" s="461" customFormat="1" ht="12.75" customHeight="1">
      <c r="A8" s="713"/>
      <c r="B8" s="713"/>
      <c r="C8" s="713"/>
      <c r="D8" s="713"/>
      <c r="E8" s="2211">
        <v>1401</v>
      </c>
      <c r="F8" s="727" t="s">
        <v>20</v>
      </c>
      <c r="G8" s="14"/>
      <c r="H8" s="728">
        <f>SUM(H9:H16)</f>
        <v>319</v>
      </c>
      <c r="I8" s="728">
        <f t="shared" ref="I8:V8" si="0">SUM(I9:I16)</f>
        <v>0</v>
      </c>
      <c r="J8" s="728">
        <f t="shared" si="0"/>
        <v>0</v>
      </c>
      <c r="K8" s="728">
        <f t="shared" si="0"/>
        <v>0</v>
      </c>
      <c r="L8" s="728">
        <f t="shared" si="0"/>
        <v>616</v>
      </c>
      <c r="M8" s="728">
        <f t="shared" si="0"/>
        <v>0</v>
      </c>
      <c r="N8" s="728">
        <f t="shared" si="0"/>
        <v>0</v>
      </c>
      <c r="O8" s="728">
        <f t="shared" si="0"/>
        <v>0</v>
      </c>
      <c r="P8" s="728">
        <f t="shared" si="0"/>
        <v>14776</v>
      </c>
      <c r="Q8" s="728">
        <f t="shared" si="0"/>
        <v>0</v>
      </c>
      <c r="R8" s="728">
        <f t="shared" si="0"/>
        <v>0</v>
      </c>
      <c r="S8" s="728">
        <f t="shared" si="0"/>
        <v>0</v>
      </c>
      <c r="T8" s="728">
        <f t="shared" si="0"/>
        <v>28976</v>
      </c>
      <c r="U8" s="728">
        <f t="shared" si="0"/>
        <v>0</v>
      </c>
      <c r="V8" s="729">
        <f t="shared" si="0"/>
        <v>0</v>
      </c>
      <c r="W8" s="730"/>
    </row>
    <row r="9" spans="1:30" s="461" customFormat="1" ht="12" customHeight="1">
      <c r="A9" s="713">
        <v>1</v>
      </c>
      <c r="B9" s="713">
        <v>1</v>
      </c>
      <c r="C9" s="713">
        <v>11</v>
      </c>
      <c r="D9" s="713"/>
      <c r="E9" s="2212"/>
      <c r="F9" s="282" t="s">
        <v>21</v>
      </c>
      <c r="G9" s="92"/>
      <c r="H9" s="731">
        <v>2</v>
      </c>
      <c r="I9" s="731">
        <v>0</v>
      </c>
      <c r="J9" s="731">
        <v>0</v>
      </c>
      <c r="K9" s="731"/>
      <c r="L9" s="731">
        <v>3</v>
      </c>
      <c r="M9" s="731">
        <v>0</v>
      </c>
      <c r="N9" s="731">
        <v>0</v>
      </c>
      <c r="O9" s="731"/>
      <c r="P9" s="731">
        <v>3226</v>
      </c>
      <c r="Q9" s="731">
        <v>0</v>
      </c>
      <c r="R9" s="731">
        <v>0</v>
      </c>
      <c r="S9" s="731"/>
      <c r="T9" s="731">
        <v>7053</v>
      </c>
      <c r="U9" s="731">
        <v>0</v>
      </c>
      <c r="V9" s="732">
        <v>0</v>
      </c>
      <c r="W9" s="730"/>
    </row>
    <row r="10" spans="1:30" s="461" customFormat="1" ht="12" customHeight="1">
      <c r="A10" s="713">
        <v>1</v>
      </c>
      <c r="B10" s="713">
        <v>1</v>
      </c>
      <c r="C10" s="713">
        <v>7</v>
      </c>
      <c r="D10" s="713"/>
      <c r="E10" s="2316"/>
      <c r="F10" s="287" t="s">
        <v>126</v>
      </c>
      <c r="G10" s="92"/>
      <c r="H10" s="731">
        <v>15</v>
      </c>
      <c r="I10" s="731">
        <v>0</v>
      </c>
      <c r="J10" s="731">
        <v>0</v>
      </c>
      <c r="K10" s="731"/>
      <c r="L10" s="731">
        <v>46</v>
      </c>
      <c r="M10" s="731">
        <v>0</v>
      </c>
      <c r="N10" s="731">
        <v>0</v>
      </c>
      <c r="O10" s="731"/>
      <c r="P10" s="731">
        <v>0</v>
      </c>
      <c r="Q10" s="731">
        <v>0</v>
      </c>
      <c r="R10" s="731">
        <v>0</v>
      </c>
      <c r="S10" s="731"/>
      <c r="T10" s="731">
        <v>0</v>
      </c>
      <c r="U10" s="731">
        <v>0</v>
      </c>
      <c r="V10" s="732">
        <v>0</v>
      </c>
      <c r="W10" s="730"/>
    </row>
    <row r="11" spans="1:30" s="466" customFormat="1" ht="12" customHeight="1">
      <c r="A11" s="733">
        <v>1</v>
      </c>
      <c r="B11" s="733">
        <v>1</v>
      </c>
      <c r="C11" s="733">
        <v>5</v>
      </c>
      <c r="D11" s="733"/>
      <c r="E11" s="2212"/>
      <c r="F11" s="289" t="s">
        <v>22</v>
      </c>
      <c r="G11" s="92"/>
      <c r="H11" s="734">
        <v>11</v>
      </c>
      <c r="I11" s="734">
        <v>0</v>
      </c>
      <c r="J11" s="734">
        <v>0</v>
      </c>
      <c r="K11" s="734"/>
      <c r="L11" s="734">
        <v>25</v>
      </c>
      <c r="M11" s="734">
        <v>0</v>
      </c>
      <c r="N11" s="734">
        <v>0</v>
      </c>
      <c r="O11" s="734"/>
      <c r="P11" s="734">
        <v>5003</v>
      </c>
      <c r="Q11" s="734">
        <v>0</v>
      </c>
      <c r="R11" s="734">
        <v>0</v>
      </c>
      <c r="S11" s="734"/>
      <c r="T11" s="734">
        <v>9620</v>
      </c>
      <c r="U11" s="734">
        <v>0</v>
      </c>
      <c r="V11" s="735">
        <v>0</v>
      </c>
      <c r="W11" s="736"/>
    </row>
    <row r="12" spans="1:30" s="466" customFormat="1" ht="12" customHeight="1">
      <c r="A12" s="733">
        <v>1</v>
      </c>
      <c r="B12" s="733">
        <v>1</v>
      </c>
      <c r="C12" s="733">
        <v>12</v>
      </c>
      <c r="D12" s="733"/>
      <c r="E12" s="2212"/>
      <c r="F12" s="289" t="s">
        <v>23</v>
      </c>
      <c r="G12" s="92"/>
      <c r="H12" s="734">
        <v>107</v>
      </c>
      <c r="I12" s="734">
        <v>0</v>
      </c>
      <c r="J12" s="734">
        <v>0</v>
      </c>
      <c r="K12" s="734"/>
      <c r="L12" s="734">
        <v>137</v>
      </c>
      <c r="M12" s="734">
        <v>0</v>
      </c>
      <c r="N12" s="734">
        <v>0</v>
      </c>
      <c r="O12" s="734"/>
      <c r="P12" s="734">
        <v>4902</v>
      </c>
      <c r="Q12" s="734">
        <v>0</v>
      </c>
      <c r="R12" s="734">
        <v>0</v>
      </c>
      <c r="S12" s="734"/>
      <c r="T12" s="734">
        <v>9306</v>
      </c>
      <c r="U12" s="734">
        <v>0</v>
      </c>
      <c r="V12" s="735">
        <v>0</v>
      </c>
      <c r="W12" s="736"/>
    </row>
    <row r="13" spans="1:30" ht="12" customHeight="1">
      <c r="A13" s="713">
        <v>1</v>
      </c>
      <c r="B13" s="713">
        <v>1</v>
      </c>
      <c r="C13" s="713">
        <v>2</v>
      </c>
      <c r="E13" s="2212"/>
      <c r="F13" s="287" t="s">
        <v>24</v>
      </c>
      <c r="G13" s="167"/>
      <c r="H13" s="731">
        <v>39</v>
      </c>
      <c r="I13" s="731">
        <v>0</v>
      </c>
      <c r="J13" s="731">
        <v>0</v>
      </c>
      <c r="K13" s="731"/>
      <c r="L13" s="731">
        <v>112</v>
      </c>
      <c r="M13" s="731">
        <v>0</v>
      </c>
      <c r="N13" s="731">
        <v>0</v>
      </c>
      <c r="O13" s="731"/>
      <c r="P13" s="731">
        <v>708</v>
      </c>
      <c r="Q13" s="731">
        <v>0</v>
      </c>
      <c r="R13" s="731">
        <v>0</v>
      </c>
      <c r="S13" s="731"/>
      <c r="T13" s="731">
        <v>1298</v>
      </c>
      <c r="U13" s="731">
        <v>0</v>
      </c>
      <c r="V13" s="732">
        <v>0</v>
      </c>
      <c r="W13" s="155"/>
    </row>
    <row r="14" spans="1:30" s="461" customFormat="1" ht="12" customHeight="1">
      <c r="A14" s="713">
        <v>1</v>
      </c>
      <c r="B14" s="713">
        <v>1</v>
      </c>
      <c r="C14" s="713">
        <v>4</v>
      </c>
      <c r="D14" s="713"/>
      <c r="E14" s="2212"/>
      <c r="F14" s="287" t="s">
        <v>25</v>
      </c>
      <c r="G14" s="92"/>
      <c r="H14" s="731">
        <v>95</v>
      </c>
      <c r="I14" s="731">
        <v>0</v>
      </c>
      <c r="J14" s="731">
        <v>0</v>
      </c>
      <c r="K14" s="731"/>
      <c r="L14" s="731">
        <v>144</v>
      </c>
      <c r="M14" s="731">
        <v>0</v>
      </c>
      <c r="N14" s="731">
        <v>0</v>
      </c>
      <c r="O14" s="731"/>
      <c r="P14" s="731">
        <v>465</v>
      </c>
      <c r="Q14" s="731">
        <v>0</v>
      </c>
      <c r="R14" s="731">
        <v>0</v>
      </c>
      <c r="S14" s="731"/>
      <c r="T14" s="731">
        <v>670</v>
      </c>
      <c r="U14" s="731">
        <v>0</v>
      </c>
      <c r="V14" s="732">
        <v>0</v>
      </c>
      <c r="W14" s="730"/>
      <c r="X14" s="79"/>
      <c r="Y14" s="460"/>
      <c r="Z14" s="460"/>
      <c r="AA14" s="460"/>
    </row>
    <row r="15" spans="1:30" ht="12" customHeight="1">
      <c r="A15" s="713">
        <v>1</v>
      </c>
      <c r="B15" s="713">
        <v>1</v>
      </c>
      <c r="C15" s="713">
        <v>1</v>
      </c>
      <c r="E15" s="2212"/>
      <c r="F15" s="287" t="s">
        <v>26</v>
      </c>
      <c r="G15" s="92"/>
      <c r="H15" s="731">
        <v>25</v>
      </c>
      <c r="I15" s="734">
        <v>0</v>
      </c>
      <c r="J15" s="734">
        <v>0</v>
      </c>
      <c r="K15" s="731"/>
      <c r="L15" s="731">
        <v>75</v>
      </c>
      <c r="M15" s="734">
        <v>0</v>
      </c>
      <c r="N15" s="734">
        <v>0</v>
      </c>
      <c r="O15" s="731"/>
      <c r="P15" s="731">
        <v>406</v>
      </c>
      <c r="Q15" s="734">
        <v>0</v>
      </c>
      <c r="R15" s="734">
        <v>0</v>
      </c>
      <c r="S15" s="731"/>
      <c r="T15" s="731">
        <v>866</v>
      </c>
      <c r="U15" s="734">
        <v>0</v>
      </c>
      <c r="V15" s="735">
        <v>0</v>
      </c>
      <c r="W15" s="155"/>
    </row>
    <row r="16" spans="1:30" ht="12" customHeight="1">
      <c r="A16" s="713">
        <v>1</v>
      </c>
      <c r="B16" s="713">
        <v>1</v>
      </c>
      <c r="C16" s="713">
        <v>14</v>
      </c>
      <c r="E16" s="17"/>
      <c r="F16" s="287" t="s">
        <v>27</v>
      </c>
      <c r="G16" s="92"/>
      <c r="H16" s="731">
        <v>25</v>
      </c>
      <c r="I16" s="734">
        <v>0</v>
      </c>
      <c r="J16" s="734">
        <v>0</v>
      </c>
      <c r="K16" s="731"/>
      <c r="L16" s="731">
        <v>74</v>
      </c>
      <c r="M16" s="734">
        <v>0</v>
      </c>
      <c r="N16" s="734">
        <v>0</v>
      </c>
      <c r="O16" s="731"/>
      <c r="P16" s="731">
        <v>66</v>
      </c>
      <c r="Q16" s="734">
        <v>0</v>
      </c>
      <c r="R16" s="734">
        <v>0</v>
      </c>
      <c r="S16" s="731"/>
      <c r="T16" s="731">
        <v>163</v>
      </c>
      <c r="U16" s="734">
        <v>0</v>
      </c>
      <c r="V16" s="735">
        <v>0</v>
      </c>
      <c r="W16" s="155"/>
    </row>
    <row r="17" spans="1:23" s="461" customFormat="1" ht="12.75" customHeight="1">
      <c r="A17" s="713"/>
      <c r="B17" s="713"/>
      <c r="C17" s="713"/>
      <c r="D17" s="713"/>
      <c r="E17" s="2204">
        <v>1402</v>
      </c>
      <c r="F17" s="122" t="s">
        <v>29</v>
      </c>
      <c r="G17" s="123"/>
      <c r="H17" s="673">
        <f>SUM(H18:H26)</f>
        <v>799</v>
      </c>
      <c r="I17" s="673">
        <f>SUM(I18:I26)</f>
        <v>0</v>
      </c>
      <c r="J17" s="673">
        <f>SUM(J18:J26)</f>
        <v>12</v>
      </c>
      <c r="K17" s="673"/>
      <c r="L17" s="673">
        <f>SUM(L18:L26)</f>
        <v>1954</v>
      </c>
      <c r="M17" s="673">
        <f>SUM(M18:M26)</f>
        <v>0</v>
      </c>
      <c r="N17" s="673">
        <f>SUM(N18:N26)</f>
        <v>0</v>
      </c>
      <c r="O17" s="673"/>
      <c r="P17" s="673">
        <f>SUM(P18:P26)</f>
        <v>26425</v>
      </c>
      <c r="Q17" s="673">
        <f>SUM(Q18:Q26)</f>
        <v>0</v>
      </c>
      <c r="R17" s="673">
        <f>SUM(R18:R26)</f>
        <v>0</v>
      </c>
      <c r="S17" s="673"/>
      <c r="T17" s="673">
        <f>SUM(T18:T26)</f>
        <v>54657</v>
      </c>
      <c r="U17" s="673">
        <f>SUM(U18:U26)</f>
        <v>0</v>
      </c>
      <c r="V17" s="674">
        <f>SUM(V18:V26)</f>
        <v>0</v>
      </c>
      <c r="W17" s="730"/>
    </row>
    <row r="18" spans="1:23" ht="12" customHeight="1">
      <c r="A18" s="713">
        <v>2</v>
      </c>
      <c r="B18" s="713">
        <v>4</v>
      </c>
      <c r="C18" s="713">
        <v>11</v>
      </c>
      <c r="E18" s="2205"/>
      <c r="F18" s="289" t="s">
        <v>114</v>
      </c>
      <c r="G18" s="92"/>
      <c r="H18" s="734">
        <v>422</v>
      </c>
      <c r="I18" s="734">
        <v>0</v>
      </c>
      <c r="J18" s="734">
        <v>12</v>
      </c>
      <c r="K18" s="734"/>
      <c r="L18" s="734">
        <v>1182</v>
      </c>
      <c r="M18" s="731">
        <v>0</v>
      </c>
      <c r="N18" s="731">
        <v>0</v>
      </c>
      <c r="O18" s="734"/>
      <c r="P18" s="734">
        <v>10009</v>
      </c>
      <c r="Q18" s="731">
        <v>0</v>
      </c>
      <c r="R18" s="731">
        <v>0</v>
      </c>
      <c r="S18" s="734"/>
      <c r="T18" s="734">
        <v>18271</v>
      </c>
      <c r="U18" s="731">
        <v>0</v>
      </c>
      <c r="V18" s="732">
        <v>0</v>
      </c>
    </row>
    <row r="19" spans="1:23" ht="12" customHeight="1">
      <c r="A19" s="713">
        <v>2</v>
      </c>
      <c r="B19" s="713">
        <v>4</v>
      </c>
      <c r="C19" s="713">
        <v>10</v>
      </c>
      <c r="E19" s="2205"/>
      <c r="F19" s="289" t="s">
        <v>31</v>
      </c>
      <c r="G19" s="92"/>
      <c r="H19" s="734">
        <v>37</v>
      </c>
      <c r="I19" s="731">
        <v>0</v>
      </c>
      <c r="J19" s="731">
        <v>0</v>
      </c>
      <c r="K19" s="734"/>
      <c r="L19" s="734">
        <v>78</v>
      </c>
      <c r="M19" s="731">
        <v>0</v>
      </c>
      <c r="N19" s="731">
        <v>0</v>
      </c>
      <c r="O19" s="734"/>
      <c r="P19" s="734">
        <v>4957</v>
      </c>
      <c r="Q19" s="731">
        <v>0</v>
      </c>
      <c r="R19" s="731">
        <v>0</v>
      </c>
      <c r="S19" s="734"/>
      <c r="T19" s="734">
        <v>9253</v>
      </c>
      <c r="U19" s="731">
        <v>0</v>
      </c>
      <c r="V19" s="732">
        <v>0</v>
      </c>
    </row>
    <row r="20" spans="1:23" ht="12" customHeight="1">
      <c r="A20" s="713">
        <v>2</v>
      </c>
      <c r="B20" s="713">
        <v>4</v>
      </c>
      <c r="C20" s="713">
        <v>10</v>
      </c>
      <c r="E20" s="2205"/>
      <c r="F20" s="289" t="s">
        <v>32</v>
      </c>
      <c r="G20" s="92"/>
      <c r="H20" s="734">
        <v>0</v>
      </c>
      <c r="I20" s="731">
        <v>0</v>
      </c>
      <c r="J20" s="731">
        <v>0</v>
      </c>
      <c r="K20" s="734"/>
      <c r="L20" s="734">
        <v>0</v>
      </c>
      <c r="M20" s="734">
        <v>0</v>
      </c>
      <c r="N20" s="734">
        <v>0</v>
      </c>
      <c r="O20" s="734"/>
      <c r="P20" s="734">
        <v>3180</v>
      </c>
      <c r="Q20" s="734">
        <v>0</v>
      </c>
      <c r="R20" s="734">
        <v>0</v>
      </c>
      <c r="S20" s="734"/>
      <c r="T20" s="734">
        <v>6328</v>
      </c>
      <c r="U20" s="734">
        <v>0</v>
      </c>
      <c r="V20" s="735">
        <v>0</v>
      </c>
    </row>
    <row r="21" spans="1:23" ht="12" customHeight="1">
      <c r="A21" s="713">
        <v>2</v>
      </c>
      <c r="B21" s="713">
        <v>4</v>
      </c>
      <c r="C21" s="713">
        <v>3</v>
      </c>
      <c r="E21" s="2205"/>
      <c r="F21" s="289" t="s">
        <v>131</v>
      </c>
      <c r="G21" s="92"/>
      <c r="H21" s="734">
        <v>98</v>
      </c>
      <c r="I21" s="734">
        <v>0</v>
      </c>
      <c r="J21" s="734">
        <v>0</v>
      </c>
      <c r="K21" s="734"/>
      <c r="L21" s="734">
        <v>203</v>
      </c>
      <c r="M21" s="734">
        <v>0</v>
      </c>
      <c r="N21" s="734">
        <v>0</v>
      </c>
      <c r="O21" s="734"/>
      <c r="P21" s="734">
        <v>2428</v>
      </c>
      <c r="Q21" s="734">
        <v>0</v>
      </c>
      <c r="R21" s="734">
        <v>0</v>
      </c>
      <c r="S21" s="734"/>
      <c r="T21" s="734">
        <v>7157</v>
      </c>
      <c r="U21" s="734">
        <v>0</v>
      </c>
      <c r="V21" s="735">
        <v>0</v>
      </c>
    </row>
    <row r="22" spans="1:23" ht="12" customHeight="1">
      <c r="A22" s="713">
        <v>2</v>
      </c>
      <c r="B22" s="713">
        <v>4</v>
      </c>
      <c r="C22" s="713">
        <v>7</v>
      </c>
      <c r="E22" s="2205"/>
      <c r="F22" s="289" t="s">
        <v>132</v>
      </c>
      <c r="G22" s="92"/>
      <c r="H22" s="734">
        <v>32</v>
      </c>
      <c r="I22" s="734">
        <v>0</v>
      </c>
      <c r="J22" s="734">
        <v>0</v>
      </c>
      <c r="K22" s="734"/>
      <c r="L22" s="734">
        <v>135</v>
      </c>
      <c r="M22" s="731">
        <v>0</v>
      </c>
      <c r="N22" s="731">
        <v>0</v>
      </c>
      <c r="O22" s="734"/>
      <c r="P22" s="734">
        <v>1891</v>
      </c>
      <c r="Q22" s="731">
        <v>0</v>
      </c>
      <c r="R22" s="731">
        <v>0</v>
      </c>
      <c r="S22" s="734"/>
      <c r="T22" s="734">
        <v>4263</v>
      </c>
      <c r="U22" s="731">
        <v>0</v>
      </c>
      <c r="V22" s="732">
        <v>0</v>
      </c>
    </row>
    <row r="23" spans="1:23" ht="12" customHeight="1">
      <c r="A23" s="713">
        <v>2</v>
      </c>
      <c r="B23" s="713">
        <v>4</v>
      </c>
      <c r="C23" s="713">
        <v>1</v>
      </c>
      <c r="E23" s="2205"/>
      <c r="F23" s="289" t="s">
        <v>35</v>
      </c>
      <c r="G23" s="92"/>
      <c r="H23" s="734">
        <v>100</v>
      </c>
      <c r="I23" s="731">
        <v>0</v>
      </c>
      <c r="J23" s="731">
        <v>0</v>
      </c>
      <c r="K23" s="734"/>
      <c r="L23" s="734">
        <v>159</v>
      </c>
      <c r="M23" s="731">
        <v>0</v>
      </c>
      <c r="N23" s="731">
        <v>0</v>
      </c>
      <c r="O23" s="734"/>
      <c r="P23" s="734">
        <v>1431</v>
      </c>
      <c r="Q23" s="731">
        <v>0</v>
      </c>
      <c r="R23" s="731">
        <v>0</v>
      </c>
      <c r="S23" s="734"/>
      <c r="T23" s="734">
        <v>3340</v>
      </c>
      <c r="U23" s="731">
        <v>0</v>
      </c>
      <c r="V23" s="732">
        <v>0</v>
      </c>
    </row>
    <row r="24" spans="1:23" ht="12" customHeight="1">
      <c r="A24" s="713">
        <v>2</v>
      </c>
      <c r="B24" s="713">
        <v>4</v>
      </c>
      <c r="C24" s="713">
        <v>9</v>
      </c>
      <c r="E24" s="2205"/>
      <c r="F24" s="289" t="s">
        <v>133</v>
      </c>
      <c r="G24" s="92"/>
      <c r="H24" s="734">
        <v>110</v>
      </c>
      <c r="I24" s="731">
        <v>0</v>
      </c>
      <c r="J24" s="731">
        <v>0</v>
      </c>
      <c r="K24" s="734"/>
      <c r="L24" s="734">
        <v>197</v>
      </c>
      <c r="M24" s="734">
        <v>0</v>
      </c>
      <c r="N24" s="734">
        <v>0</v>
      </c>
      <c r="O24" s="734"/>
      <c r="P24" s="734">
        <v>2529</v>
      </c>
      <c r="Q24" s="734">
        <v>0</v>
      </c>
      <c r="R24" s="734">
        <v>0</v>
      </c>
      <c r="S24" s="734"/>
      <c r="T24" s="734">
        <v>6045</v>
      </c>
      <c r="U24" s="734">
        <v>0</v>
      </c>
      <c r="V24" s="735">
        <v>0</v>
      </c>
    </row>
    <row r="25" spans="1:23" ht="12" customHeight="1">
      <c r="A25" s="713">
        <v>2</v>
      </c>
      <c r="B25" s="713">
        <v>4</v>
      </c>
      <c r="C25" s="713">
        <v>11</v>
      </c>
      <c r="E25" s="2205"/>
      <c r="F25" s="287" t="s">
        <v>37</v>
      </c>
      <c r="G25" s="175"/>
      <c r="H25" s="731">
        <v>0</v>
      </c>
      <c r="I25" s="734">
        <v>0</v>
      </c>
      <c r="J25" s="734">
        <v>0</v>
      </c>
      <c r="K25" s="731"/>
      <c r="L25" s="731">
        <v>0</v>
      </c>
      <c r="M25" s="734">
        <v>0</v>
      </c>
      <c r="N25" s="734">
        <v>0</v>
      </c>
      <c r="O25" s="731"/>
      <c r="P25" s="731">
        <v>0</v>
      </c>
      <c r="Q25" s="734">
        <v>0</v>
      </c>
      <c r="R25" s="734">
        <v>0</v>
      </c>
      <c r="S25" s="731"/>
      <c r="T25" s="731">
        <v>0</v>
      </c>
      <c r="U25" s="734">
        <v>0</v>
      </c>
      <c r="V25" s="735">
        <v>0</v>
      </c>
    </row>
    <row r="26" spans="1:23" ht="12" customHeight="1">
      <c r="A26" s="713">
        <v>2</v>
      </c>
      <c r="B26" s="713">
        <v>4</v>
      </c>
      <c r="C26" s="713">
        <v>11</v>
      </c>
      <c r="E26" s="2207"/>
      <c r="F26" s="287" t="s">
        <v>134</v>
      </c>
      <c r="G26" s="92"/>
      <c r="H26" s="731">
        <v>0</v>
      </c>
      <c r="I26" s="734">
        <v>0</v>
      </c>
      <c r="J26" s="734">
        <v>0</v>
      </c>
      <c r="K26" s="734"/>
      <c r="L26" s="731">
        <v>0</v>
      </c>
      <c r="M26" s="734">
        <v>0</v>
      </c>
      <c r="N26" s="734">
        <v>0</v>
      </c>
      <c r="O26" s="734"/>
      <c r="P26" s="731">
        <v>0</v>
      </c>
      <c r="Q26" s="731">
        <v>0</v>
      </c>
      <c r="R26" s="731">
        <v>0</v>
      </c>
      <c r="S26" s="731"/>
      <c r="T26" s="731">
        <v>0</v>
      </c>
      <c r="U26" s="731">
        <v>0</v>
      </c>
      <c r="V26" s="732">
        <v>0</v>
      </c>
    </row>
    <row r="27" spans="1:23" ht="12.75" customHeight="1">
      <c r="E27" s="2211">
        <v>1403</v>
      </c>
      <c r="F27" s="122" t="s">
        <v>39</v>
      </c>
      <c r="G27" s="30"/>
      <c r="H27" s="673">
        <f>SUM(H28:H30)</f>
        <v>6</v>
      </c>
      <c r="I27" s="673">
        <f t="shared" ref="I27:V27" si="1">SUM(I28:I30)</f>
        <v>0</v>
      </c>
      <c r="J27" s="673">
        <f t="shared" si="1"/>
        <v>0</v>
      </c>
      <c r="K27" s="673"/>
      <c r="L27" s="673">
        <f t="shared" si="1"/>
        <v>11</v>
      </c>
      <c r="M27" s="673">
        <f t="shared" si="1"/>
        <v>0</v>
      </c>
      <c r="N27" s="673">
        <f t="shared" si="1"/>
        <v>0</v>
      </c>
      <c r="O27" s="673"/>
      <c r="P27" s="673">
        <f t="shared" si="1"/>
        <v>6446</v>
      </c>
      <c r="Q27" s="673">
        <f t="shared" si="1"/>
        <v>0</v>
      </c>
      <c r="R27" s="673">
        <f t="shared" si="1"/>
        <v>0</v>
      </c>
      <c r="S27" s="673"/>
      <c r="T27" s="673">
        <f t="shared" si="1"/>
        <v>12070</v>
      </c>
      <c r="U27" s="673">
        <f t="shared" si="1"/>
        <v>0</v>
      </c>
      <c r="V27" s="674">
        <f t="shared" si="1"/>
        <v>0</v>
      </c>
    </row>
    <row r="28" spans="1:23" ht="12" customHeight="1">
      <c r="A28" s="713">
        <v>3</v>
      </c>
      <c r="B28" s="713">
        <v>5</v>
      </c>
      <c r="C28" s="713">
        <v>11</v>
      </c>
      <c r="E28" s="2212"/>
      <c r="F28" s="287" t="s">
        <v>40</v>
      </c>
      <c r="G28" s="92"/>
      <c r="H28" s="731">
        <v>2</v>
      </c>
      <c r="I28" s="731">
        <v>0</v>
      </c>
      <c r="J28" s="731">
        <v>0</v>
      </c>
      <c r="K28" s="731"/>
      <c r="L28" s="731">
        <v>4</v>
      </c>
      <c r="M28" s="731">
        <v>0</v>
      </c>
      <c r="N28" s="731">
        <v>0</v>
      </c>
      <c r="O28" s="731"/>
      <c r="P28" s="731">
        <v>4260</v>
      </c>
      <c r="Q28" s="731">
        <v>0</v>
      </c>
      <c r="R28" s="731">
        <v>0</v>
      </c>
      <c r="S28" s="731"/>
      <c r="T28" s="731">
        <v>7515</v>
      </c>
      <c r="U28" s="731">
        <v>0</v>
      </c>
      <c r="V28" s="732">
        <v>0</v>
      </c>
    </row>
    <row r="29" spans="1:23" ht="12" customHeight="1">
      <c r="A29" s="713">
        <v>3</v>
      </c>
      <c r="B29" s="713">
        <v>5</v>
      </c>
      <c r="C29" s="713">
        <v>8</v>
      </c>
      <c r="E29" s="2212"/>
      <c r="F29" s="287" t="s">
        <v>41</v>
      </c>
      <c r="G29" s="92"/>
      <c r="H29" s="731">
        <v>2</v>
      </c>
      <c r="I29" s="731">
        <v>0</v>
      </c>
      <c r="J29" s="731">
        <v>0</v>
      </c>
      <c r="K29" s="731"/>
      <c r="L29" s="731">
        <v>3</v>
      </c>
      <c r="M29" s="731">
        <v>0</v>
      </c>
      <c r="N29" s="731">
        <v>0</v>
      </c>
      <c r="O29" s="731"/>
      <c r="P29" s="731">
        <v>1684</v>
      </c>
      <c r="Q29" s="731">
        <v>0</v>
      </c>
      <c r="R29" s="731">
        <v>0</v>
      </c>
      <c r="S29" s="731"/>
      <c r="T29" s="731">
        <v>3684</v>
      </c>
      <c r="U29" s="731">
        <v>0</v>
      </c>
      <c r="V29" s="732">
        <v>0</v>
      </c>
    </row>
    <row r="30" spans="1:23" ht="12" customHeight="1">
      <c r="A30" s="713">
        <v>3</v>
      </c>
      <c r="B30" s="713">
        <v>5</v>
      </c>
      <c r="C30" s="713">
        <v>10</v>
      </c>
      <c r="E30" s="2212"/>
      <c r="F30" s="287" t="s">
        <v>42</v>
      </c>
      <c r="G30" s="92"/>
      <c r="H30" s="731">
        <v>2</v>
      </c>
      <c r="I30" s="731">
        <v>0</v>
      </c>
      <c r="J30" s="731">
        <v>0</v>
      </c>
      <c r="K30" s="731"/>
      <c r="L30" s="731">
        <v>4</v>
      </c>
      <c r="M30" s="731">
        <v>0</v>
      </c>
      <c r="N30" s="731">
        <v>0</v>
      </c>
      <c r="O30" s="731"/>
      <c r="P30" s="731">
        <v>502</v>
      </c>
      <c r="Q30" s="731">
        <v>0</v>
      </c>
      <c r="R30" s="731">
        <v>0</v>
      </c>
      <c r="S30" s="731"/>
      <c r="T30" s="731">
        <v>871</v>
      </c>
      <c r="U30" s="731">
        <v>0</v>
      </c>
      <c r="V30" s="732">
        <v>0</v>
      </c>
    </row>
    <row r="31" spans="1:23" ht="12.75" customHeight="1">
      <c r="E31" s="2204">
        <v>1404</v>
      </c>
      <c r="F31" s="122" t="s">
        <v>43</v>
      </c>
      <c r="G31" s="123"/>
      <c r="H31" s="673">
        <f>SUM(H32:H33)</f>
        <v>8</v>
      </c>
      <c r="I31" s="673">
        <f t="shared" ref="I31:N31" si="2">SUM(I32:I33)</f>
        <v>0</v>
      </c>
      <c r="J31" s="673">
        <f t="shared" si="2"/>
        <v>0</v>
      </c>
      <c r="K31" s="673"/>
      <c r="L31" s="673">
        <f>SUM(L32:L33)</f>
        <v>16</v>
      </c>
      <c r="M31" s="673">
        <f t="shared" si="2"/>
        <v>0</v>
      </c>
      <c r="N31" s="673">
        <f t="shared" si="2"/>
        <v>0</v>
      </c>
      <c r="O31" s="673"/>
      <c r="P31" s="673">
        <f>SUM(P32:P33)</f>
        <v>10054</v>
      </c>
      <c r="Q31" s="673">
        <f>SUM(Q32:Q33)</f>
        <v>0</v>
      </c>
      <c r="R31" s="673">
        <f>SUM(R32:R33)</f>
        <v>0</v>
      </c>
      <c r="S31" s="673"/>
      <c r="T31" s="673">
        <f>SUM(T32:T33)</f>
        <v>21094</v>
      </c>
      <c r="U31" s="673">
        <f>SUM(U32:U33)</f>
        <v>0</v>
      </c>
      <c r="V31" s="674">
        <f>SUM(V32:V33)</f>
        <v>0</v>
      </c>
    </row>
    <row r="32" spans="1:23" ht="12" customHeight="1">
      <c r="A32" s="713">
        <v>4</v>
      </c>
      <c r="B32" s="713">
        <v>6</v>
      </c>
      <c r="C32" s="713">
        <v>11</v>
      </c>
      <c r="E32" s="2205"/>
      <c r="F32" s="289" t="s">
        <v>128</v>
      </c>
      <c r="G32" s="92"/>
      <c r="H32" s="734">
        <v>5</v>
      </c>
      <c r="I32" s="734">
        <v>0</v>
      </c>
      <c r="J32" s="734">
        <v>0</v>
      </c>
      <c r="K32" s="734"/>
      <c r="L32" s="734">
        <v>10</v>
      </c>
      <c r="M32" s="734">
        <v>0</v>
      </c>
      <c r="N32" s="734">
        <v>0</v>
      </c>
      <c r="O32" s="734"/>
      <c r="P32" s="734">
        <v>4798</v>
      </c>
      <c r="Q32" s="734">
        <v>0</v>
      </c>
      <c r="R32" s="734">
        <v>0</v>
      </c>
      <c r="S32" s="734"/>
      <c r="T32" s="734">
        <v>10500</v>
      </c>
      <c r="U32" s="734">
        <v>0</v>
      </c>
      <c r="V32" s="735">
        <v>0</v>
      </c>
    </row>
    <row r="33" spans="1:25" ht="12" customHeight="1">
      <c r="A33" s="713">
        <v>4</v>
      </c>
      <c r="B33" s="713">
        <v>6</v>
      </c>
      <c r="C33" s="713">
        <v>11</v>
      </c>
      <c r="E33" s="2205"/>
      <c r="F33" s="289" t="s">
        <v>45</v>
      </c>
      <c r="G33" s="92"/>
      <c r="H33" s="734">
        <v>3</v>
      </c>
      <c r="I33" s="731">
        <v>0</v>
      </c>
      <c r="J33" s="731">
        <v>0</v>
      </c>
      <c r="K33" s="734"/>
      <c r="L33" s="734">
        <v>6</v>
      </c>
      <c r="M33" s="731">
        <v>0</v>
      </c>
      <c r="N33" s="731">
        <v>0</v>
      </c>
      <c r="O33" s="734"/>
      <c r="P33" s="734">
        <v>5256</v>
      </c>
      <c r="Q33" s="731">
        <v>0</v>
      </c>
      <c r="R33" s="731">
        <v>0</v>
      </c>
      <c r="S33" s="734"/>
      <c r="T33" s="734">
        <v>10594</v>
      </c>
      <c r="U33" s="731">
        <v>0</v>
      </c>
      <c r="V33" s="732">
        <v>0</v>
      </c>
    </row>
    <row r="34" spans="1:25" ht="12.75" customHeight="1">
      <c r="E34" s="2211">
        <v>1405</v>
      </c>
      <c r="F34" s="98" t="s">
        <v>46</v>
      </c>
      <c r="G34" s="176"/>
      <c r="H34" s="728">
        <f>SUM(H35:H38)</f>
        <v>317</v>
      </c>
      <c r="I34" s="728">
        <f>SUM(I35:I38)</f>
        <v>0</v>
      </c>
      <c r="J34" s="728">
        <f>SUM(J35:J38)</f>
        <v>0</v>
      </c>
      <c r="K34" s="728"/>
      <c r="L34" s="728">
        <f>SUM(L35:L38)</f>
        <v>673</v>
      </c>
      <c r="M34" s="728">
        <f>SUM(M35:M38)</f>
        <v>0</v>
      </c>
      <c r="N34" s="728">
        <f>SUM(N35:N38)</f>
        <v>0</v>
      </c>
      <c r="O34" s="728"/>
      <c r="P34" s="728">
        <f>SUM(P35:P38)</f>
        <v>23931</v>
      </c>
      <c r="Q34" s="728">
        <f>SUM(Q35:Q38)</f>
        <v>0</v>
      </c>
      <c r="R34" s="728">
        <f>SUM(R35:R38)</f>
        <v>0</v>
      </c>
      <c r="S34" s="728"/>
      <c r="T34" s="728">
        <f>SUM(T35:T38)</f>
        <v>42091</v>
      </c>
      <c r="U34" s="728">
        <f>SUM(U35:U38)</f>
        <v>0</v>
      </c>
      <c r="V34" s="729">
        <f>SUM(V35:V38)</f>
        <v>0</v>
      </c>
    </row>
    <row r="35" spans="1:25" ht="12" customHeight="1">
      <c r="A35" s="713">
        <v>5</v>
      </c>
      <c r="B35" s="713">
        <v>4</v>
      </c>
      <c r="C35" s="713">
        <v>8</v>
      </c>
      <c r="E35" s="2212"/>
      <c r="F35" s="289" t="s">
        <v>47</v>
      </c>
      <c r="G35" s="92"/>
      <c r="H35" s="731">
        <v>101</v>
      </c>
      <c r="I35" s="731">
        <v>0</v>
      </c>
      <c r="J35" s="731">
        <v>0</v>
      </c>
      <c r="K35" s="731"/>
      <c r="L35" s="731">
        <v>170</v>
      </c>
      <c r="M35" s="731">
        <v>0</v>
      </c>
      <c r="N35" s="731">
        <v>0</v>
      </c>
      <c r="O35" s="734"/>
      <c r="P35" s="734">
        <v>11475</v>
      </c>
      <c r="Q35" s="731">
        <v>0</v>
      </c>
      <c r="R35" s="731">
        <v>0</v>
      </c>
      <c r="S35" s="734"/>
      <c r="T35" s="734">
        <v>21035</v>
      </c>
      <c r="U35" s="731">
        <v>0</v>
      </c>
      <c r="V35" s="732">
        <v>0</v>
      </c>
    </row>
    <row r="36" spans="1:25" ht="12" customHeight="1">
      <c r="A36" s="713">
        <v>5</v>
      </c>
      <c r="B36" s="713">
        <v>5</v>
      </c>
      <c r="C36" s="713">
        <v>11</v>
      </c>
      <c r="E36" s="2212"/>
      <c r="F36" s="289" t="s">
        <v>48</v>
      </c>
      <c r="G36" s="79"/>
      <c r="H36" s="177">
        <v>56</v>
      </c>
      <c r="I36" s="731">
        <v>0</v>
      </c>
      <c r="J36" s="731">
        <v>0</v>
      </c>
      <c r="K36" s="177"/>
      <c r="L36" s="177">
        <v>128</v>
      </c>
      <c r="M36" s="731">
        <v>0</v>
      </c>
      <c r="N36" s="731">
        <v>0</v>
      </c>
      <c r="O36" s="734"/>
      <c r="P36" s="734">
        <v>10896</v>
      </c>
      <c r="Q36" s="731">
        <v>0</v>
      </c>
      <c r="R36" s="731">
        <v>0</v>
      </c>
      <c r="S36" s="734"/>
      <c r="T36" s="734">
        <v>18401</v>
      </c>
      <c r="U36" s="731">
        <v>0</v>
      </c>
      <c r="V36" s="732">
        <v>0</v>
      </c>
      <c r="W36" s="737"/>
    </row>
    <row r="37" spans="1:25" ht="12" customHeight="1">
      <c r="A37" s="713">
        <v>5</v>
      </c>
      <c r="B37" s="713">
        <v>5</v>
      </c>
      <c r="C37" s="713">
        <v>10</v>
      </c>
      <c r="E37" s="2212"/>
      <c r="F37" s="289" t="s">
        <v>49</v>
      </c>
      <c r="G37" s="92"/>
      <c r="H37" s="734">
        <v>40</v>
      </c>
      <c r="I37" s="734">
        <v>0</v>
      </c>
      <c r="J37" s="734">
        <v>0</v>
      </c>
      <c r="K37" s="734"/>
      <c r="L37" s="734">
        <v>106</v>
      </c>
      <c r="M37" s="734">
        <v>0</v>
      </c>
      <c r="N37" s="734">
        <v>0</v>
      </c>
      <c r="O37" s="734"/>
      <c r="P37" s="731">
        <v>850</v>
      </c>
      <c r="Q37" s="734">
        <v>0</v>
      </c>
      <c r="R37" s="734">
        <v>0</v>
      </c>
      <c r="S37" s="731"/>
      <c r="T37" s="731">
        <v>1602</v>
      </c>
      <c r="U37" s="734">
        <v>0</v>
      </c>
      <c r="V37" s="735">
        <v>0</v>
      </c>
      <c r="W37" s="737"/>
    </row>
    <row r="38" spans="1:25" ht="12" customHeight="1">
      <c r="A38" s="713">
        <v>5</v>
      </c>
      <c r="B38" s="713">
        <v>5</v>
      </c>
      <c r="C38" s="713">
        <v>13</v>
      </c>
      <c r="E38" s="2212"/>
      <c r="F38" s="289" t="s">
        <v>50</v>
      </c>
      <c r="G38" s="92"/>
      <c r="H38" s="734">
        <v>120</v>
      </c>
      <c r="I38" s="734">
        <v>0</v>
      </c>
      <c r="J38" s="734">
        <v>0</v>
      </c>
      <c r="K38" s="734"/>
      <c r="L38" s="734">
        <v>269</v>
      </c>
      <c r="M38" s="734">
        <v>0</v>
      </c>
      <c r="N38" s="734">
        <v>0</v>
      </c>
      <c r="O38" s="731"/>
      <c r="P38" s="731">
        <v>710</v>
      </c>
      <c r="Q38" s="734">
        <v>0</v>
      </c>
      <c r="R38" s="734">
        <v>0</v>
      </c>
      <c r="S38" s="731"/>
      <c r="T38" s="731">
        <v>1053</v>
      </c>
      <c r="U38" s="734">
        <v>0</v>
      </c>
      <c r="V38" s="735">
        <v>0</v>
      </c>
    </row>
    <row r="39" spans="1:25" ht="12.75" customHeight="1">
      <c r="E39" s="2211">
        <v>1406</v>
      </c>
      <c r="F39" s="122" t="s">
        <v>51</v>
      </c>
      <c r="G39" s="123"/>
      <c r="H39" s="673">
        <f>SUM(H40:H44)</f>
        <v>76</v>
      </c>
      <c r="I39" s="673">
        <f>SUM(I40:I44)</f>
        <v>0</v>
      </c>
      <c r="J39" s="673">
        <f>SUM(J40:J44)</f>
        <v>0</v>
      </c>
      <c r="K39" s="673"/>
      <c r="L39" s="673">
        <f>SUM(L40:L44)</f>
        <v>320</v>
      </c>
      <c r="M39" s="673">
        <f>SUM(M40:M44)</f>
        <v>0</v>
      </c>
      <c r="N39" s="673">
        <f>SUM(N40:N44)</f>
        <v>0</v>
      </c>
      <c r="O39" s="673"/>
      <c r="P39" s="673">
        <f>SUM(P40:P44)</f>
        <v>6698</v>
      </c>
      <c r="Q39" s="673">
        <f>SUM(Q40:Q44)</f>
        <v>0</v>
      </c>
      <c r="R39" s="673">
        <f>SUM(R40:R44)</f>
        <v>0</v>
      </c>
      <c r="S39" s="673"/>
      <c r="T39" s="673">
        <f>SUM(T40:T44)</f>
        <v>13984</v>
      </c>
      <c r="U39" s="673">
        <f>SUM(U40:U44)</f>
        <v>0</v>
      </c>
      <c r="V39" s="674">
        <f>SUM(V40:V44)</f>
        <v>0</v>
      </c>
    </row>
    <row r="40" spans="1:25" ht="12" customHeight="1">
      <c r="A40" s="713">
        <v>6</v>
      </c>
      <c r="B40" s="713">
        <v>2</v>
      </c>
      <c r="C40" s="713">
        <v>11</v>
      </c>
      <c r="E40" s="2212"/>
      <c r="F40" s="289" t="s">
        <v>52</v>
      </c>
      <c r="G40" s="92"/>
      <c r="H40" s="734">
        <v>37</v>
      </c>
      <c r="I40" s="731">
        <v>0</v>
      </c>
      <c r="J40" s="731">
        <v>0</v>
      </c>
      <c r="K40" s="734"/>
      <c r="L40" s="734">
        <v>102</v>
      </c>
      <c r="M40" s="731">
        <v>0</v>
      </c>
      <c r="N40" s="731">
        <v>0</v>
      </c>
      <c r="O40" s="734"/>
      <c r="P40" s="734">
        <v>4312</v>
      </c>
      <c r="Q40" s="731">
        <v>0</v>
      </c>
      <c r="R40" s="731">
        <v>0</v>
      </c>
      <c r="S40" s="734"/>
      <c r="T40" s="734">
        <v>9658</v>
      </c>
      <c r="U40" s="731">
        <v>0</v>
      </c>
      <c r="V40" s="732">
        <v>0</v>
      </c>
    </row>
    <row r="41" spans="1:25" ht="12" customHeight="1">
      <c r="A41" s="713">
        <v>6</v>
      </c>
      <c r="B41" s="713">
        <v>2</v>
      </c>
      <c r="C41" s="713">
        <v>10</v>
      </c>
      <c r="E41" s="2212"/>
      <c r="F41" s="289" t="s">
        <v>95</v>
      </c>
      <c r="G41" s="92"/>
      <c r="H41" s="734">
        <v>12</v>
      </c>
      <c r="I41" s="734">
        <v>0</v>
      </c>
      <c r="J41" s="734">
        <v>0</v>
      </c>
      <c r="K41" s="734"/>
      <c r="L41" s="734">
        <v>78</v>
      </c>
      <c r="M41" s="734">
        <v>0</v>
      </c>
      <c r="N41" s="734">
        <v>0</v>
      </c>
      <c r="O41" s="734"/>
      <c r="P41" s="734">
        <v>58</v>
      </c>
      <c r="Q41" s="734">
        <v>0</v>
      </c>
      <c r="R41" s="734">
        <v>0</v>
      </c>
      <c r="S41" s="734"/>
      <c r="T41" s="734">
        <v>271</v>
      </c>
      <c r="U41" s="734">
        <v>0</v>
      </c>
      <c r="V41" s="735">
        <v>0</v>
      </c>
    </row>
    <row r="42" spans="1:25" ht="12" customHeight="1">
      <c r="A42" s="713">
        <v>6</v>
      </c>
      <c r="B42" s="713">
        <v>2</v>
      </c>
      <c r="C42" s="713">
        <v>10</v>
      </c>
      <c r="E42" s="2212"/>
      <c r="F42" s="289" t="s">
        <v>53</v>
      </c>
      <c r="G42" s="92"/>
      <c r="H42" s="734">
        <v>0</v>
      </c>
      <c r="I42" s="731">
        <v>0</v>
      </c>
      <c r="J42" s="731">
        <v>0</v>
      </c>
      <c r="K42" s="734"/>
      <c r="L42" s="734">
        <v>0</v>
      </c>
      <c r="M42" s="731">
        <v>0</v>
      </c>
      <c r="N42" s="731">
        <v>0</v>
      </c>
      <c r="O42" s="734"/>
      <c r="P42" s="734">
        <v>2177</v>
      </c>
      <c r="Q42" s="731">
        <v>0</v>
      </c>
      <c r="R42" s="731">
        <v>0</v>
      </c>
      <c r="S42" s="734"/>
      <c r="T42" s="734">
        <v>3739</v>
      </c>
      <c r="U42" s="731">
        <v>0</v>
      </c>
      <c r="V42" s="732">
        <v>0</v>
      </c>
    </row>
    <row r="43" spans="1:25" ht="12" customHeight="1">
      <c r="A43" s="713">
        <v>6</v>
      </c>
      <c r="B43" s="713">
        <v>2</v>
      </c>
      <c r="C43" s="713">
        <v>6</v>
      </c>
      <c r="E43" s="2212"/>
      <c r="F43" s="289" t="s">
        <v>96</v>
      </c>
      <c r="G43" s="92"/>
      <c r="H43" s="734">
        <v>27</v>
      </c>
      <c r="I43" s="734">
        <v>0</v>
      </c>
      <c r="J43" s="734">
        <v>0</v>
      </c>
      <c r="K43" s="734"/>
      <c r="L43" s="734">
        <v>140</v>
      </c>
      <c r="M43" s="734">
        <v>0</v>
      </c>
      <c r="N43" s="734">
        <v>0</v>
      </c>
      <c r="O43" s="734"/>
      <c r="P43" s="734">
        <v>127</v>
      </c>
      <c r="Q43" s="734">
        <v>0</v>
      </c>
      <c r="R43" s="734">
        <v>0</v>
      </c>
      <c r="S43" s="734"/>
      <c r="T43" s="734">
        <v>316</v>
      </c>
      <c r="U43" s="734">
        <v>0</v>
      </c>
      <c r="V43" s="735">
        <v>0</v>
      </c>
    </row>
    <row r="44" spans="1:25" ht="12" customHeight="1">
      <c r="A44" s="713">
        <v>6</v>
      </c>
      <c r="B44" s="713">
        <v>2</v>
      </c>
      <c r="C44" s="713">
        <v>11</v>
      </c>
      <c r="E44" s="2212"/>
      <c r="F44" s="289" t="s">
        <v>56</v>
      </c>
      <c r="G44" s="92"/>
      <c r="H44" s="734">
        <v>0</v>
      </c>
      <c r="I44" s="734">
        <v>0</v>
      </c>
      <c r="J44" s="734">
        <v>0</v>
      </c>
      <c r="K44" s="734"/>
      <c r="L44" s="734">
        <v>0</v>
      </c>
      <c r="M44" s="734">
        <v>0</v>
      </c>
      <c r="N44" s="734">
        <v>0</v>
      </c>
      <c r="O44" s="734"/>
      <c r="P44" s="734">
        <v>24</v>
      </c>
      <c r="Q44" s="734">
        <v>0</v>
      </c>
      <c r="R44" s="734">
        <v>0</v>
      </c>
      <c r="S44" s="734"/>
      <c r="T44" s="734">
        <v>0</v>
      </c>
      <c r="U44" s="734">
        <v>0</v>
      </c>
      <c r="V44" s="735">
        <v>0</v>
      </c>
    </row>
    <row r="45" spans="1:25" ht="12.75" customHeight="1">
      <c r="E45" s="2204">
        <v>1407</v>
      </c>
      <c r="F45" s="113" t="s">
        <v>58</v>
      </c>
      <c r="G45" s="123"/>
      <c r="H45" s="728">
        <f>SUM(H46:H48)</f>
        <v>12</v>
      </c>
      <c r="I45" s="728">
        <f>SUM(I46:I48)</f>
        <v>0</v>
      </c>
      <c r="J45" s="728">
        <f>SUM(J46:J48)</f>
        <v>0</v>
      </c>
      <c r="K45" s="728"/>
      <c r="L45" s="728">
        <f>SUM(L46:L48)</f>
        <v>36</v>
      </c>
      <c r="M45" s="728">
        <f>SUM(M46:M48)</f>
        <v>0</v>
      </c>
      <c r="N45" s="728">
        <f>SUM(N46:N48)</f>
        <v>0</v>
      </c>
      <c r="O45" s="728"/>
      <c r="P45" s="728">
        <f>SUM(P46:P48)</f>
        <v>1389</v>
      </c>
      <c r="Q45" s="728">
        <f>SUM(Q46:Q48)</f>
        <v>0</v>
      </c>
      <c r="R45" s="728">
        <f>SUM(R46:R48)</f>
        <v>0</v>
      </c>
      <c r="S45" s="728"/>
      <c r="T45" s="728">
        <f>SUM(T46:T48)</f>
        <v>3285</v>
      </c>
      <c r="U45" s="728">
        <f>SUM(U46:U48)</f>
        <v>0</v>
      </c>
      <c r="V45" s="729">
        <f>SUM(V46:V48)</f>
        <v>0</v>
      </c>
    </row>
    <row r="46" spans="1:25" ht="12" customHeight="1">
      <c r="A46" s="713">
        <v>7</v>
      </c>
      <c r="B46" s="713">
        <v>3</v>
      </c>
      <c r="C46" s="713">
        <v>11</v>
      </c>
      <c r="E46" s="2205"/>
      <c r="F46" s="89" t="s">
        <v>59</v>
      </c>
      <c r="G46" s="92"/>
      <c r="H46" s="734">
        <v>0</v>
      </c>
      <c r="I46" s="734">
        <v>0</v>
      </c>
      <c r="J46" s="734">
        <v>0</v>
      </c>
      <c r="K46" s="734"/>
      <c r="L46" s="734">
        <v>0</v>
      </c>
      <c r="M46" s="734">
        <v>0</v>
      </c>
      <c r="N46" s="734">
        <v>0</v>
      </c>
      <c r="O46" s="734"/>
      <c r="P46" s="734">
        <v>991</v>
      </c>
      <c r="Q46" s="734">
        <v>0</v>
      </c>
      <c r="R46" s="734">
        <v>0</v>
      </c>
      <c r="S46" s="734"/>
      <c r="T46" s="734">
        <v>2540</v>
      </c>
      <c r="U46" s="734">
        <v>0</v>
      </c>
      <c r="V46" s="735">
        <v>0</v>
      </c>
    </row>
    <row r="47" spans="1:25" ht="12" customHeight="1">
      <c r="A47" s="713">
        <v>7</v>
      </c>
      <c r="B47" s="713">
        <v>6</v>
      </c>
      <c r="C47" s="713">
        <v>10</v>
      </c>
      <c r="E47" s="2205"/>
      <c r="F47" s="294" t="s">
        <v>60</v>
      </c>
      <c r="G47" s="92"/>
      <c r="H47" s="731">
        <v>0</v>
      </c>
      <c r="I47" s="731">
        <v>0</v>
      </c>
      <c r="J47" s="731">
        <v>0</v>
      </c>
      <c r="K47" s="734"/>
      <c r="L47" s="731">
        <v>0</v>
      </c>
      <c r="M47" s="731">
        <v>0</v>
      </c>
      <c r="N47" s="734">
        <v>0</v>
      </c>
      <c r="O47" s="734"/>
      <c r="P47" s="734">
        <v>375</v>
      </c>
      <c r="Q47" s="731">
        <v>0</v>
      </c>
      <c r="R47" s="731">
        <v>0</v>
      </c>
      <c r="S47" s="734"/>
      <c r="T47" s="734">
        <v>689</v>
      </c>
      <c r="U47" s="731">
        <v>0</v>
      </c>
      <c r="V47" s="732">
        <v>0</v>
      </c>
    </row>
    <row r="48" spans="1:25" ht="12" customHeight="1">
      <c r="A48" s="713">
        <v>7</v>
      </c>
      <c r="B48" s="713">
        <v>6</v>
      </c>
      <c r="C48" s="713">
        <v>10</v>
      </c>
      <c r="E48" s="2205"/>
      <c r="F48" s="177" t="s">
        <v>84</v>
      </c>
      <c r="G48" s="175"/>
      <c r="H48" s="731">
        <v>12</v>
      </c>
      <c r="I48" s="731">
        <v>0</v>
      </c>
      <c r="J48" s="731">
        <v>0</v>
      </c>
      <c r="K48" s="731"/>
      <c r="L48" s="731">
        <v>36</v>
      </c>
      <c r="M48" s="731">
        <v>0</v>
      </c>
      <c r="N48" s="731">
        <v>0</v>
      </c>
      <c r="O48" s="731"/>
      <c r="P48" s="731">
        <v>23</v>
      </c>
      <c r="Q48" s="731">
        <v>0</v>
      </c>
      <c r="R48" s="731">
        <v>0</v>
      </c>
      <c r="S48" s="731"/>
      <c r="T48" s="731">
        <v>56</v>
      </c>
      <c r="U48" s="731">
        <v>0</v>
      </c>
      <c r="V48" s="732">
        <v>0</v>
      </c>
      <c r="Y48" s="469"/>
    </row>
    <row r="49" spans="1:25" ht="12.75" customHeight="1">
      <c r="E49" s="2204">
        <v>1408</v>
      </c>
      <c r="F49" s="98" t="s">
        <v>63</v>
      </c>
      <c r="G49" s="123"/>
      <c r="H49" s="728">
        <f>SUM(H50:H53)</f>
        <v>51</v>
      </c>
      <c r="I49" s="728">
        <f t="shared" ref="I49:V49" si="3">SUM(I50:I53)</f>
        <v>0</v>
      </c>
      <c r="J49" s="728">
        <f t="shared" si="3"/>
        <v>0</v>
      </c>
      <c r="K49" s="728"/>
      <c r="L49" s="728">
        <f t="shared" si="3"/>
        <v>165</v>
      </c>
      <c r="M49" s="728">
        <f t="shared" si="3"/>
        <v>0</v>
      </c>
      <c r="N49" s="728">
        <f t="shared" si="3"/>
        <v>0</v>
      </c>
      <c r="O49" s="728"/>
      <c r="P49" s="728">
        <f>SUM(P50:P53)</f>
        <v>11880</v>
      </c>
      <c r="Q49" s="728">
        <f t="shared" si="3"/>
        <v>0</v>
      </c>
      <c r="R49" s="728">
        <f t="shared" si="3"/>
        <v>0</v>
      </c>
      <c r="S49" s="728"/>
      <c r="T49" s="728">
        <f t="shared" si="3"/>
        <v>20539</v>
      </c>
      <c r="U49" s="728">
        <f t="shared" si="3"/>
        <v>0</v>
      </c>
      <c r="V49" s="729">
        <f t="shared" si="3"/>
        <v>0</v>
      </c>
      <c r="Y49" s="469"/>
    </row>
    <row r="50" spans="1:25" ht="12" customHeight="1">
      <c r="A50" s="713">
        <v>8</v>
      </c>
      <c r="B50" s="713">
        <v>4</v>
      </c>
      <c r="C50" s="713">
        <v>8</v>
      </c>
      <c r="E50" s="2205"/>
      <c r="F50" s="289" t="s">
        <v>64</v>
      </c>
      <c r="G50" s="92"/>
      <c r="H50" s="734">
        <v>51</v>
      </c>
      <c r="I50" s="734">
        <v>0</v>
      </c>
      <c r="J50" s="734">
        <v>0</v>
      </c>
      <c r="K50" s="734"/>
      <c r="L50" s="734">
        <v>165</v>
      </c>
      <c r="M50" s="734">
        <v>0</v>
      </c>
      <c r="N50" s="734">
        <v>0</v>
      </c>
      <c r="O50" s="734"/>
      <c r="P50" s="734">
        <v>11008</v>
      </c>
      <c r="Q50" s="734">
        <v>0</v>
      </c>
      <c r="R50" s="734">
        <v>0</v>
      </c>
      <c r="S50" s="734"/>
      <c r="T50" s="734">
        <v>19429</v>
      </c>
      <c r="U50" s="734">
        <v>0</v>
      </c>
      <c r="V50" s="735">
        <v>0</v>
      </c>
    </row>
    <row r="51" spans="1:25" ht="12" customHeight="1">
      <c r="A51" s="713">
        <v>8</v>
      </c>
      <c r="B51" s="713">
        <v>4</v>
      </c>
      <c r="C51" s="713">
        <v>6</v>
      </c>
      <c r="E51" s="2205"/>
      <c r="F51" s="89" t="s">
        <v>65</v>
      </c>
      <c r="G51" s="175"/>
      <c r="H51" s="734">
        <v>0</v>
      </c>
      <c r="I51" s="734">
        <v>0</v>
      </c>
      <c r="J51" s="734">
        <v>0</v>
      </c>
      <c r="K51" s="734">
        <v>0</v>
      </c>
      <c r="L51" s="734">
        <v>0</v>
      </c>
      <c r="M51" s="731">
        <v>0</v>
      </c>
      <c r="N51" s="731">
        <v>0</v>
      </c>
      <c r="O51" s="731"/>
      <c r="P51" s="731">
        <v>14</v>
      </c>
      <c r="Q51" s="731">
        <v>0</v>
      </c>
      <c r="R51" s="731">
        <v>0</v>
      </c>
      <c r="S51" s="731"/>
      <c r="T51" s="731">
        <v>14</v>
      </c>
      <c r="U51" s="731">
        <v>0</v>
      </c>
      <c r="V51" s="732">
        <v>0</v>
      </c>
    </row>
    <row r="52" spans="1:25" ht="12" customHeight="1">
      <c r="A52" s="713">
        <v>8</v>
      </c>
      <c r="B52" s="713">
        <v>4</v>
      </c>
      <c r="C52" s="713">
        <v>11</v>
      </c>
      <c r="E52" s="2205"/>
      <c r="F52" s="89" t="s">
        <v>66</v>
      </c>
      <c r="G52" s="314"/>
      <c r="H52" s="734">
        <v>0</v>
      </c>
      <c r="I52" s="734">
        <v>0</v>
      </c>
      <c r="J52" s="731">
        <v>0</v>
      </c>
      <c r="K52" s="731">
        <v>0</v>
      </c>
      <c r="L52" s="731">
        <v>0</v>
      </c>
      <c r="M52" s="734">
        <v>0</v>
      </c>
      <c r="N52" s="734">
        <v>0</v>
      </c>
      <c r="O52" s="734"/>
      <c r="P52" s="731">
        <v>858</v>
      </c>
      <c r="Q52" s="734">
        <v>0</v>
      </c>
      <c r="R52" s="734">
        <v>0</v>
      </c>
      <c r="S52" s="731"/>
      <c r="T52" s="731">
        <v>1096</v>
      </c>
      <c r="U52" s="734">
        <v>0</v>
      </c>
      <c r="V52" s="735">
        <v>0</v>
      </c>
    </row>
    <row r="53" spans="1:25" ht="12" customHeight="1">
      <c r="A53" s="713">
        <v>8</v>
      </c>
      <c r="B53" s="713">
        <v>4</v>
      </c>
      <c r="C53" s="713">
        <v>11</v>
      </c>
      <c r="E53" s="2207"/>
      <c r="F53" s="89" t="s">
        <v>136</v>
      </c>
      <c r="G53" s="92"/>
      <c r="H53" s="731">
        <v>0</v>
      </c>
      <c r="I53" s="731">
        <v>0</v>
      </c>
      <c r="J53" s="734">
        <v>0</v>
      </c>
      <c r="K53" s="734"/>
      <c r="L53" s="734">
        <v>0</v>
      </c>
      <c r="M53" s="731">
        <v>0</v>
      </c>
      <c r="N53" s="731">
        <v>0</v>
      </c>
      <c r="O53" s="734"/>
      <c r="P53" s="734">
        <v>0</v>
      </c>
      <c r="Q53" s="731">
        <v>0</v>
      </c>
      <c r="R53" s="731">
        <v>0</v>
      </c>
      <c r="S53" s="734"/>
      <c r="T53" s="734">
        <v>0</v>
      </c>
      <c r="U53" s="731">
        <v>0</v>
      </c>
      <c r="V53" s="732">
        <v>0</v>
      </c>
    </row>
    <row r="54" spans="1:25" ht="12.75" customHeight="1">
      <c r="E54" s="2204">
        <v>1624</v>
      </c>
      <c r="F54" s="113" t="s">
        <v>68</v>
      </c>
      <c r="G54" s="123"/>
      <c r="H54" s="728">
        <f>SUM(H55:H57)</f>
        <v>24</v>
      </c>
      <c r="I54" s="728">
        <f t="shared" ref="I54:V54" si="4">SUM(I55:I57)</f>
        <v>0</v>
      </c>
      <c r="J54" s="728">
        <f t="shared" si="4"/>
        <v>0</v>
      </c>
      <c r="K54" s="728"/>
      <c r="L54" s="728">
        <f>SUM(L55:L57)</f>
        <v>66</v>
      </c>
      <c r="M54" s="728">
        <f t="shared" si="4"/>
        <v>0</v>
      </c>
      <c r="N54" s="728">
        <f t="shared" si="4"/>
        <v>0</v>
      </c>
      <c r="O54" s="728"/>
      <c r="P54" s="728">
        <f>SUM(P55:P57)</f>
        <v>3446</v>
      </c>
      <c r="Q54" s="728">
        <f t="shared" si="4"/>
        <v>0</v>
      </c>
      <c r="R54" s="728">
        <f t="shared" si="4"/>
        <v>0</v>
      </c>
      <c r="S54" s="728"/>
      <c r="T54" s="728">
        <f t="shared" si="4"/>
        <v>4718</v>
      </c>
      <c r="U54" s="728">
        <f t="shared" si="4"/>
        <v>0</v>
      </c>
      <c r="V54" s="729">
        <f t="shared" si="4"/>
        <v>0</v>
      </c>
      <c r="W54" s="738">
        <f>SUM(W55:W55)</f>
        <v>0</v>
      </c>
    </row>
    <row r="55" spans="1:25" ht="12" customHeight="1">
      <c r="A55" s="713">
        <v>9</v>
      </c>
      <c r="B55" s="713">
        <v>4</v>
      </c>
      <c r="C55" s="713">
        <v>8</v>
      </c>
      <c r="E55" s="2205"/>
      <c r="F55" s="289" t="s">
        <v>286</v>
      </c>
      <c r="G55" s="92"/>
      <c r="H55" s="734">
        <v>0</v>
      </c>
      <c r="I55" s="734">
        <v>0</v>
      </c>
      <c r="J55" s="734">
        <v>0</v>
      </c>
      <c r="K55" s="734"/>
      <c r="L55" s="734">
        <v>0</v>
      </c>
      <c r="M55" s="734">
        <v>0</v>
      </c>
      <c r="N55" s="734">
        <v>0</v>
      </c>
      <c r="O55" s="734"/>
      <c r="P55" s="731">
        <v>0</v>
      </c>
      <c r="Q55" s="734">
        <v>0</v>
      </c>
      <c r="R55" s="734">
        <v>0</v>
      </c>
      <c r="S55" s="731"/>
      <c r="T55" s="731"/>
      <c r="U55" s="734">
        <v>0</v>
      </c>
      <c r="V55" s="735">
        <v>0</v>
      </c>
      <c r="W55" s="737"/>
    </row>
    <row r="56" spans="1:25" ht="12" customHeight="1">
      <c r="A56" s="713">
        <v>9</v>
      </c>
      <c r="B56" s="713">
        <v>4</v>
      </c>
      <c r="C56" s="713">
        <v>8</v>
      </c>
      <c r="E56" s="2205"/>
      <c r="F56" s="89" t="s">
        <v>138</v>
      </c>
      <c r="G56" s="92"/>
      <c r="H56" s="731">
        <v>5</v>
      </c>
      <c r="I56" s="731">
        <v>0</v>
      </c>
      <c r="J56" s="731">
        <v>0</v>
      </c>
      <c r="K56" s="731"/>
      <c r="L56" s="731">
        <v>10</v>
      </c>
      <c r="M56" s="731">
        <v>0</v>
      </c>
      <c r="N56" s="731">
        <v>0</v>
      </c>
      <c r="O56" s="731"/>
      <c r="P56" s="734">
        <v>3056</v>
      </c>
      <c r="Q56" s="731">
        <v>0</v>
      </c>
      <c r="R56" s="731">
        <v>0</v>
      </c>
      <c r="S56" s="734"/>
      <c r="T56" s="734">
        <v>4162</v>
      </c>
      <c r="U56" s="731">
        <v>0</v>
      </c>
      <c r="V56" s="732">
        <v>0</v>
      </c>
    </row>
    <row r="57" spans="1:25" ht="12" customHeight="1">
      <c r="A57" s="713">
        <v>9</v>
      </c>
      <c r="B57" s="713">
        <v>5</v>
      </c>
      <c r="C57" s="713">
        <v>11</v>
      </c>
      <c r="E57" s="2207"/>
      <c r="F57" s="89" t="s">
        <v>71</v>
      </c>
      <c r="G57" s="322"/>
      <c r="H57" s="734">
        <v>19</v>
      </c>
      <c r="I57" s="734">
        <v>0</v>
      </c>
      <c r="J57" s="734">
        <v>0</v>
      </c>
      <c r="K57" s="734"/>
      <c r="L57" s="734">
        <v>56</v>
      </c>
      <c r="M57" s="734">
        <v>0</v>
      </c>
      <c r="N57" s="734">
        <v>0</v>
      </c>
      <c r="O57" s="734"/>
      <c r="P57" s="734">
        <v>390</v>
      </c>
      <c r="Q57" s="734">
        <v>0</v>
      </c>
      <c r="R57" s="734">
        <v>0</v>
      </c>
      <c r="S57" s="734"/>
      <c r="T57" s="734">
        <v>556</v>
      </c>
      <c r="U57" s="734">
        <v>0</v>
      </c>
      <c r="V57" s="735">
        <v>0</v>
      </c>
    </row>
    <row r="58" spans="1:25" ht="12" customHeight="1">
      <c r="E58" s="2204"/>
      <c r="F58" s="318" t="s">
        <v>73</v>
      </c>
      <c r="G58" s="739"/>
      <c r="H58" s="740">
        <f>SUM(H59:H60)</f>
        <v>1039</v>
      </c>
      <c r="I58" s="740">
        <f t="shared" ref="I58:V58" si="5">SUM(I59:I60)</f>
        <v>79</v>
      </c>
      <c r="J58" s="740">
        <f t="shared" si="5"/>
        <v>1363</v>
      </c>
      <c r="K58" s="740"/>
      <c r="L58" s="740">
        <f t="shared" si="5"/>
        <v>1738</v>
      </c>
      <c r="M58" s="740">
        <f t="shared" si="5"/>
        <v>624</v>
      </c>
      <c r="N58" s="740">
        <f t="shared" si="5"/>
        <v>1363</v>
      </c>
      <c r="O58" s="740"/>
      <c r="P58" s="740">
        <f>SUM(P59:P60)</f>
        <v>83255</v>
      </c>
      <c r="Q58" s="728">
        <f t="shared" si="5"/>
        <v>0</v>
      </c>
      <c r="R58" s="728">
        <f t="shared" si="5"/>
        <v>0</v>
      </c>
      <c r="S58" s="740"/>
      <c r="T58" s="740">
        <f t="shared" si="5"/>
        <v>135752</v>
      </c>
      <c r="U58" s="728">
        <f t="shared" si="5"/>
        <v>0</v>
      </c>
      <c r="V58" s="729">
        <f t="shared" si="5"/>
        <v>0</v>
      </c>
    </row>
    <row r="59" spans="1:25" ht="12.75" customHeight="1">
      <c r="B59" s="713" t="s">
        <v>72</v>
      </c>
      <c r="C59" s="713">
        <v>11</v>
      </c>
      <c r="E59" s="2205"/>
      <c r="F59" s="413" t="s">
        <v>287</v>
      </c>
      <c r="G59" s="741"/>
      <c r="H59" s="742">
        <v>1018</v>
      </c>
      <c r="I59" s="742">
        <v>79</v>
      </c>
      <c r="J59" s="742">
        <v>1363</v>
      </c>
      <c r="K59" s="742"/>
      <c r="L59" s="742">
        <v>1700</v>
      </c>
      <c r="M59" s="742">
        <v>312</v>
      </c>
      <c r="N59" s="742">
        <v>1363</v>
      </c>
      <c r="O59" s="742"/>
      <c r="P59" s="742">
        <v>76135</v>
      </c>
      <c r="Q59" s="734">
        <v>0</v>
      </c>
      <c r="R59" s="734">
        <v>0</v>
      </c>
      <c r="S59" s="742"/>
      <c r="T59" s="742">
        <v>123720</v>
      </c>
      <c r="U59" s="734">
        <v>0</v>
      </c>
      <c r="V59" s="735">
        <v>0</v>
      </c>
    </row>
    <row r="60" spans="1:25" ht="12" customHeight="1">
      <c r="B60" s="713" t="s">
        <v>72</v>
      </c>
      <c r="C60" s="713">
        <v>10</v>
      </c>
      <c r="E60" s="2207"/>
      <c r="F60" s="743" t="s">
        <v>288</v>
      </c>
      <c r="G60" s="314"/>
      <c r="H60" s="744">
        <v>21</v>
      </c>
      <c r="I60" s="744">
        <v>0</v>
      </c>
      <c r="J60" s="744">
        <v>0</v>
      </c>
      <c r="K60" s="744"/>
      <c r="L60" s="744">
        <v>38</v>
      </c>
      <c r="M60" s="744">
        <v>312</v>
      </c>
      <c r="N60" s="744">
        <v>0</v>
      </c>
      <c r="O60" s="744"/>
      <c r="P60" s="745">
        <v>7120</v>
      </c>
      <c r="Q60" s="744">
        <v>0</v>
      </c>
      <c r="R60" s="744">
        <v>0</v>
      </c>
      <c r="S60" s="745"/>
      <c r="T60" s="745">
        <v>12032</v>
      </c>
      <c r="U60" s="744">
        <v>0</v>
      </c>
      <c r="V60" s="746">
        <v>0</v>
      </c>
    </row>
    <row r="61" spans="1:25" ht="12" customHeight="1">
      <c r="F61" s="152" t="s">
        <v>8</v>
      </c>
      <c r="G61" s="747"/>
      <c r="H61" s="748">
        <f t="shared" ref="H61:V61" si="6">SUM(H8+H17+H27+H31+H34+H39+H45+H49+H54+H58)</f>
        <v>2651</v>
      </c>
      <c r="I61" s="748">
        <f t="shared" si="6"/>
        <v>79</v>
      </c>
      <c r="J61" s="748">
        <f t="shared" si="6"/>
        <v>1375</v>
      </c>
      <c r="K61" s="748">
        <f t="shared" si="6"/>
        <v>0</v>
      </c>
      <c r="L61" s="748">
        <f t="shared" si="6"/>
        <v>5595</v>
      </c>
      <c r="M61" s="748">
        <f t="shared" si="6"/>
        <v>624</v>
      </c>
      <c r="N61" s="748">
        <f t="shared" si="6"/>
        <v>1363</v>
      </c>
      <c r="O61" s="748">
        <f t="shared" si="6"/>
        <v>0</v>
      </c>
      <c r="P61" s="748">
        <f t="shared" si="6"/>
        <v>188300</v>
      </c>
      <c r="Q61" s="748">
        <f t="shared" si="6"/>
        <v>0</v>
      </c>
      <c r="R61" s="748">
        <f t="shared" si="6"/>
        <v>0</v>
      </c>
      <c r="S61" s="748">
        <f t="shared" si="6"/>
        <v>0</v>
      </c>
      <c r="T61" s="748">
        <f t="shared" si="6"/>
        <v>337166</v>
      </c>
      <c r="U61" s="748">
        <f t="shared" si="6"/>
        <v>0</v>
      </c>
      <c r="V61" s="749">
        <f t="shared" si="6"/>
        <v>0</v>
      </c>
    </row>
    <row r="62" spans="1:25" ht="10.5" customHeight="1">
      <c r="E62" s="322"/>
      <c r="F62" s="750" t="s">
        <v>289</v>
      </c>
    </row>
    <row r="63" spans="1:25" ht="10.5" customHeight="1">
      <c r="F63" s="751"/>
    </row>
    <row r="64" spans="1:25">
      <c r="F64" s="751"/>
    </row>
  </sheetData>
  <mergeCells count="14">
    <mergeCell ref="E54:E57"/>
    <mergeCell ref="E58:E60"/>
    <mergeCell ref="E27:E30"/>
    <mergeCell ref="E31:E33"/>
    <mergeCell ref="E34:E38"/>
    <mergeCell ref="E39:E44"/>
    <mergeCell ref="E45:E48"/>
    <mergeCell ref="E49:E53"/>
    <mergeCell ref="E17:E26"/>
    <mergeCell ref="E2:V2"/>
    <mergeCell ref="E3:V3"/>
    <mergeCell ref="E5:E7"/>
    <mergeCell ref="F5:F7"/>
    <mergeCell ref="E8:E1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65"/>
  <sheetViews>
    <sheetView workbookViewId="0">
      <selection activeCell="S13" sqref="S13:U19"/>
    </sheetView>
  </sheetViews>
  <sheetFormatPr baseColWidth="10" defaultRowHeight="12.75"/>
  <cols>
    <col min="1" max="1" width="1.7109375" style="713" customWidth="1"/>
    <col min="2" max="2" width="2" style="713" customWidth="1"/>
    <col min="3" max="3" width="3.140625" style="713" customWidth="1"/>
    <col min="4" max="4" width="1.7109375" style="713" customWidth="1"/>
    <col min="5" max="5" width="6.42578125" style="683" bestFit="1" customWidth="1"/>
    <col min="6" max="6" width="58.28515625" style="683" customWidth="1"/>
    <col min="7" max="7" width="0.85546875" style="683" customWidth="1"/>
    <col min="8" max="8" width="7.7109375" style="786" customWidth="1"/>
    <col min="9" max="9" width="7.7109375" style="786" bestFit="1" customWidth="1"/>
    <col min="10" max="14" width="7.7109375" style="786" customWidth="1"/>
    <col min="15" max="15" width="10.7109375" style="786" customWidth="1"/>
    <col min="16" max="16" width="0.85546875" style="83" customWidth="1"/>
    <col min="17" max="17" width="7.140625" style="79" customWidth="1"/>
    <col min="18" max="256" width="11.42578125" style="79"/>
    <col min="257" max="257" width="1.7109375" style="79" customWidth="1"/>
    <col min="258" max="258" width="2" style="79" customWidth="1"/>
    <col min="259" max="259" width="3.140625" style="79" customWidth="1"/>
    <col min="260" max="260" width="1.7109375" style="79" customWidth="1"/>
    <col min="261" max="261" width="6.42578125" style="79" bestFit="1" customWidth="1"/>
    <col min="262" max="262" width="58.28515625" style="79" customWidth="1"/>
    <col min="263" max="263" width="0.85546875" style="79" customWidth="1"/>
    <col min="264" max="264" width="7.7109375" style="79" customWidth="1"/>
    <col min="265" max="265" width="7.7109375" style="79" bestFit="1" customWidth="1"/>
    <col min="266" max="270" width="7.7109375" style="79" customWidth="1"/>
    <col min="271" max="271" width="10.7109375" style="79" customWidth="1"/>
    <col min="272" max="272" width="0.85546875" style="79" customWidth="1"/>
    <col min="273" max="273" width="7.140625" style="79" customWidth="1"/>
    <col min="274" max="512" width="11.42578125" style="79"/>
    <col min="513" max="513" width="1.7109375" style="79" customWidth="1"/>
    <col min="514" max="514" width="2" style="79" customWidth="1"/>
    <col min="515" max="515" width="3.140625" style="79" customWidth="1"/>
    <col min="516" max="516" width="1.7109375" style="79" customWidth="1"/>
    <col min="517" max="517" width="6.42578125" style="79" bestFit="1" customWidth="1"/>
    <col min="518" max="518" width="58.28515625" style="79" customWidth="1"/>
    <col min="519" max="519" width="0.85546875" style="79" customWidth="1"/>
    <col min="520" max="520" width="7.7109375" style="79" customWidth="1"/>
    <col min="521" max="521" width="7.7109375" style="79" bestFit="1" customWidth="1"/>
    <col min="522" max="526" width="7.7109375" style="79" customWidth="1"/>
    <col min="527" max="527" width="10.7109375" style="79" customWidth="1"/>
    <col min="528" max="528" width="0.85546875" style="79" customWidth="1"/>
    <col min="529" max="529" width="7.140625" style="79" customWidth="1"/>
    <col min="530" max="768" width="11.42578125" style="79"/>
    <col min="769" max="769" width="1.7109375" style="79" customWidth="1"/>
    <col min="770" max="770" width="2" style="79" customWidth="1"/>
    <col min="771" max="771" width="3.140625" style="79" customWidth="1"/>
    <col min="772" max="772" width="1.7109375" style="79" customWidth="1"/>
    <col min="773" max="773" width="6.42578125" style="79" bestFit="1" customWidth="1"/>
    <col min="774" max="774" width="58.28515625" style="79" customWidth="1"/>
    <col min="775" max="775" width="0.85546875" style="79" customWidth="1"/>
    <col min="776" max="776" width="7.7109375" style="79" customWidth="1"/>
    <col min="777" max="777" width="7.7109375" style="79" bestFit="1" customWidth="1"/>
    <col min="778" max="782" width="7.7109375" style="79" customWidth="1"/>
    <col min="783" max="783" width="10.7109375" style="79" customWidth="1"/>
    <col min="784" max="784" width="0.85546875" style="79" customWidth="1"/>
    <col min="785" max="785" width="7.140625" style="79" customWidth="1"/>
    <col min="786" max="1024" width="11.42578125" style="79"/>
    <col min="1025" max="1025" width="1.7109375" style="79" customWidth="1"/>
    <col min="1026" max="1026" width="2" style="79" customWidth="1"/>
    <col min="1027" max="1027" width="3.140625" style="79" customWidth="1"/>
    <col min="1028" max="1028" width="1.7109375" style="79" customWidth="1"/>
    <col min="1029" max="1029" width="6.42578125" style="79" bestFit="1" customWidth="1"/>
    <col min="1030" max="1030" width="58.28515625" style="79" customWidth="1"/>
    <col min="1031" max="1031" width="0.85546875" style="79" customWidth="1"/>
    <col min="1032" max="1032" width="7.7109375" style="79" customWidth="1"/>
    <col min="1033" max="1033" width="7.7109375" style="79" bestFit="1" customWidth="1"/>
    <col min="1034" max="1038" width="7.7109375" style="79" customWidth="1"/>
    <col min="1039" max="1039" width="10.7109375" style="79" customWidth="1"/>
    <col min="1040" max="1040" width="0.85546875" style="79" customWidth="1"/>
    <col min="1041" max="1041" width="7.140625" style="79" customWidth="1"/>
    <col min="1042" max="1280" width="11.42578125" style="79"/>
    <col min="1281" max="1281" width="1.7109375" style="79" customWidth="1"/>
    <col min="1282" max="1282" width="2" style="79" customWidth="1"/>
    <col min="1283" max="1283" width="3.140625" style="79" customWidth="1"/>
    <col min="1284" max="1284" width="1.7109375" style="79" customWidth="1"/>
    <col min="1285" max="1285" width="6.42578125" style="79" bestFit="1" customWidth="1"/>
    <col min="1286" max="1286" width="58.28515625" style="79" customWidth="1"/>
    <col min="1287" max="1287" width="0.85546875" style="79" customWidth="1"/>
    <col min="1288" max="1288" width="7.7109375" style="79" customWidth="1"/>
    <col min="1289" max="1289" width="7.7109375" style="79" bestFit="1" customWidth="1"/>
    <col min="1290" max="1294" width="7.7109375" style="79" customWidth="1"/>
    <col min="1295" max="1295" width="10.7109375" style="79" customWidth="1"/>
    <col min="1296" max="1296" width="0.85546875" style="79" customWidth="1"/>
    <col min="1297" max="1297" width="7.140625" style="79" customWidth="1"/>
    <col min="1298" max="1536" width="11.42578125" style="79"/>
    <col min="1537" max="1537" width="1.7109375" style="79" customWidth="1"/>
    <col min="1538" max="1538" width="2" style="79" customWidth="1"/>
    <col min="1539" max="1539" width="3.140625" style="79" customWidth="1"/>
    <col min="1540" max="1540" width="1.7109375" style="79" customWidth="1"/>
    <col min="1541" max="1541" width="6.42578125" style="79" bestFit="1" customWidth="1"/>
    <col min="1542" max="1542" width="58.28515625" style="79" customWidth="1"/>
    <col min="1543" max="1543" width="0.85546875" style="79" customWidth="1"/>
    <col min="1544" max="1544" width="7.7109375" style="79" customWidth="1"/>
    <col min="1545" max="1545" width="7.7109375" style="79" bestFit="1" customWidth="1"/>
    <col min="1546" max="1550" width="7.7109375" style="79" customWidth="1"/>
    <col min="1551" max="1551" width="10.7109375" style="79" customWidth="1"/>
    <col min="1552" max="1552" width="0.85546875" style="79" customWidth="1"/>
    <col min="1553" max="1553" width="7.140625" style="79" customWidth="1"/>
    <col min="1554" max="1792" width="11.42578125" style="79"/>
    <col min="1793" max="1793" width="1.7109375" style="79" customWidth="1"/>
    <col min="1794" max="1794" width="2" style="79" customWidth="1"/>
    <col min="1795" max="1795" width="3.140625" style="79" customWidth="1"/>
    <col min="1796" max="1796" width="1.7109375" style="79" customWidth="1"/>
    <col min="1797" max="1797" width="6.42578125" style="79" bestFit="1" customWidth="1"/>
    <col min="1798" max="1798" width="58.28515625" style="79" customWidth="1"/>
    <col min="1799" max="1799" width="0.85546875" style="79" customWidth="1"/>
    <col min="1800" max="1800" width="7.7109375" style="79" customWidth="1"/>
    <col min="1801" max="1801" width="7.7109375" style="79" bestFit="1" customWidth="1"/>
    <col min="1802" max="1806" width="7.7109375" style="79" customWidth="1"/>
    <col min="1807" max="1807" width="10.7109375" style="79" customWidth="1"/>
    <col min="1808" max="1808" width="0.85546875" style="79" customWidth="1"/>
    <col min="1809" max="1809" width="7.140625" style="79" customWidth="1"/>
    <col min="1810" max="2048" width="11.42578125" style="79"/>
    <col min="2049" max="2049" width="1.7109375" style="79" customWidth="1"/>
    <col min="2050" max="2050" width="2" style="79" customWidth="1"/>
    <col min="2051" max="2051" width="3.140625" style="79" customWidth="1"/>
    <col min="2052" max="2052" width="1.7109375" style="79" customWidth="1"/>
    <col min="2053" max="2053" width="6.42578125" style="79" bestFit="1" customWidth="1"/>
    <col min="2054" max="2054" width="58.28515625" style="79" customWidth="1"/>
    <col min="2055" max="2055" width="0.85546875" style="79" customWidth="1"/>
    <col min="2056" max="2056" width="7.7109375" style="79" customWidth="1"/>
    <col min="2057" max="2057" width="7.7109375" style="79" bestFit="1" customWidth="1"/>
    <col min="2058" max="2062" width="7.7109375" style="79" customWidth="1"/>
    <col min="2063" max="2063" width="10.7109375" style="79" customWidth="1"/>
    <col min="2064" max="2064" width="0.85546875" style="79" customWidth="1"/>
    <col min="2065" max="2065" width="7.140625" style="79" customWidth="1"/>
    <col min="2066" max="2304" width="11.42578125" style="79"/>
    <col min="2305" max="2305" width="1.7109375" style="79" customWidth="1"/>
    <col min="2306" max="2306" width="2" style="79" customWidth="1"/>
    <col min="2307" max="2307" width="3.140625" style="79" customWidth="1"/>
    <col min="2308" max="2308" width="1.7109375" style="79" customWidth="1"/>
    <col min="2309" max="2309" width="6.42578125" style="79" bestFit="1" customWidth="1"/>
    <col min="2310" max="2310" width="58.28515625" style="79" customWidth="1"/>
    <col min="2311" max="2311" width="0.85546875" style="79" customWidth="1"/>
    <col min="2312" max="2312" width="7.7109375" style="79" customWidth="1"/>
    <col min="2313" max="2313" width="7.7109375" style="79" bestFit="1" customWidth="1"/>
    <col min="2314" max="2318" width="7.7109375" style="79" customWidth="1"/>
    <col min="2319" max="2319" width="10.7109375" style="79" customWidth="1"/>
    <col min="2320" max="2320" width="0.85546875" style="79" customWidth="1"/>
    <col min="2321" max="2321" width="7.140625" style="79" customWidth="1"/>
    <col min="2322" max="2560" width="11.42578125" style="79"/>
    <col min="2561" max="2561" width="1.7109375" style="79" customWidth="1"/>
    <col min="2562" max="2562" width="2" style="79" customWidth="1"/>
    <col min="2563" max="2563" width="3.140625" style="79" customWidth="1"/>
    <col min="2564" max="2564" width="1.7109375" style="79" customWidth="1"/>
    <col min="2565" max="2565" width="6.42578125" style="79" bestFit="1" customWidth="1"/>
    <col min="2566" max="2566" width="58.28515625" style="79" customWidth="1"/>
    <col min="2567" max="2567" width="0.85546875" style="79" customWidth="1"/>
    <col min="2568" max="2568" width="7.7109375" style="79" customWidth="1"/>
    <col min="2569" max="2569" width="7.7109375" style="79" bestFit="1" customWidth="1"/>
    <col min="2570" max="2574" width="7.7109375" style="79" customWidth="1"/>
    <col min="2575" max="2575" width="10.7109375" style="79" customWidth="1"/>
    <col min="2576" max="2576" width="0.85546875" style="79" customWidth="1"/>
    <col min="2577" max="2577" width="7.140625" style="79" customWidth="1"/>
    <col min="2578" max="2816" width="11.42578125" style="79"/>
    <col min="2817" max="2817" width="1.7109375" style="79" customWidth="1"/>
    <col min="2818" max="2818" width="2" style="79" customWidth="1"/>
    <col min="2819" max="2819" width="3.140625" style="79" customWidth="1"/>
    <col min="2820" max="2820" width="1.7109375" style="79" customWidth="1"/>
    <col min="2821" max="2821" width="6.42578125" style="79" bestFit="1" customWidth="1"/>
    <col min="2822" max="2822" width="58.28515625" style="79" customWidth="1"/>
    <col min="2823" max="2823" width="0.85546875" style="79" customWidth="1"/>
    <col min="2824" max="2824" width="7.7109375" style="79" customWidth="1"/>
    <col min="2825" max="2825" width="7.7109375" style="79" bestFit="1" customWidth="1"/>
    <col min="2826" max="2830" width="7.7109375" style="79" customWidth="1"/>
    <col min="2831" max="2831" width="10.7109375" style="79" customWidth="1"/>
    <col min="2832" max="2832" width="0.85546875" style="79" customWidth="1"/>
    <col min="2833" max="2833" width="7.140625" style="79" customWidth="1"/>
    <col min="2834" max="3072" width="11.42578125" style="79"/>
    <col min="3073" max="3073" width="1.7109375" style="79" customWidth="1"/>
    <col min="3074" max="3074" width="2" style="79" customWidth="1"/>
    <col min="3075" max="3075" width="3.140625" style="79" customWidth="1"/>
    <col min="3076" max="3076" width="1.7109375" style="79" customWidth="1"/>
    <col min="3077" max="3077" width="6.42578125" style="79" bestFit="1" customWidth="1"/>
    <col min="3078" max="3078" width="58.28515625" style="79" customWidth="1"/>
    <col min="3079" max="3079" width="0.85546875" style="79" customWidth="1"/>
    <col min="3080" max="3080" width="7.7109375" style="79" customWidth="1"/>
    <col min="3081" max="3081" width="7.7109375" style="79" bestFit="1" customWidth="1"/>
    <col min="3082" max="3086" width="7.7109375" style="79" customWidth="1"/>
    <col min="3087" max="3087" width="10.7109375" style="79" customWidth="1"/>
    <col min="3088" max="3088" width="0.85546875" style="79" customWidth="1"/>
    <col min="3089" max="3089" width="7.140625" style="79" customWidth="1"/>
    <col min="3090" max="3328" width="11.42578125" style="79"/>
    <col min="3329" max="3329" width="1.7109375" style="79" customWidth="1"/>
    <col min="3330" max="3330" width="2" style="79" customWidth="1"/>
    <col min="3331" max="3331" width="3.140625" style="79" customWidth="1"/>
    <col min="3332" max="3332" width="1.7109375" style="79" customWidth="1"/>
    <col min="3333" max="3333" width="6.42578125" style="79" bestFit="1" customWidth="1"/>
    <col min="3334" max="3334" width="58.28515625" style="79" customWidth="1"/>
    <col min="3335" max="3335" width="0.85546875" style="79" customWidth="1"/>
    <col min="3336" max="3336" width="7.7109375" style="79" customWidth="1"/>
    <col min="3337" max="3337" width="7.7109375" style="79" bestFit="1" customWidth="1"/>
    <col min="3338" max="3342" width="7.7109375" style="79" customWidth="1"/>
    <col min="3343" max="3343" width="10.7109375" style="79" customWidth="1"/>
    <col min="3344" max="3344" width="0.85546875" style="79" customWidth="1"/>
    <col min="3345" max="3345" width="7.140625" style="79" customWidth="1"/>
    <col min="3346" max="3584" width="11.42578125" style="79"/>
    <col min="3585" max="3585" width="1.7109375" style="79" customWidth="1"/>
    <col min="3586" max="3586" width="2" style="79" customWidth="1"/>
    <col min="3587" max="3587" width="3.140625" style="79" customWidth="1"/>
    <col min="3588" max="3588" width="1.7109375" style="79" customWidth="1"/>
    <col min="3589" max="3589" width="6.42578125" style="79" bestFit="1" customWidth="1"/>
    <col min="3590" max="3590" width="58.28515625" style="79" customWidth="1"/>
    <col min="3591" max="3591" width="0.85546875" style="79" customWidth="1"/>
    <col min="3592" max="3592" width="7.7109375" style="79" customWidth="1"/>
    <col min="3593" max="3593" width="7.7109375" style="79" bestFit="1" customWidth="1"/>
    <col min="3594" max="3598" width="7.7109375" style="79" customWidth="1"/>
    <col min="3599" max="3599" width="10.7109375" style="79" customWidth="1"/>
    <col min="3600" max="3600" width="0.85546875" style="79" customWidth="1"/>
    <col min="3601" max="3601" width="7.140625" style="79" customWidth="1"/>
    <col min="3602" max="3840" width="11.42578125" style="79"/>
    <col min="3841" max="3841" width="1.7109375" style="79" customWidth="1"/>
    <col min="3842" max="3842" width="2" style="79" customWidth="1"/>
    <col min="3843" max="3843" width="3.140625" style="79" customWidth="1"/>
    <col min="3844" max="3844" width="1.7109375" style="79" customWidth="1"/>
    <col min="3845" max="3845" width="6.42578125" style="79" bestFit="1" customWidth="1"/>
    <col min="3846" max="3846" width="58.28515625" style="79" customWidth="1"/>
    <col min="3847" max="3847" width="0.85546875" style="79" customWidth="1"/>
    <col min="3848" max="3848" width="7.7109375" style="79" customWidth="1"/>
    <col min="3849" max="3849" width="7.7109375" style="79" bestFit="1" customWidth="1"/>
    <col min="3850" max="3854" width="7.7109375" style="79" customWidth="1"/>
    <col min="3855" max="3855" width="10.7109375" style="79" customWidth="1"/>
    <col min="3856" max="3856" width="0.85546875" style="79" customWidth="1"/>
    <col min="3857" max="3857" width="7.140625" style="79" customWidth="1"/>
    <col min="3858" max="4096" width="11.42578125" style="79"/>
    <col min="4097" max="4097" width="1.7109375" style="79" customWidth="1"/>
    <col min="4098" max="4098" width="2" style="79" customWidth="1"/>
    <col min="4099" max="4099" width="3.140625" style="79" customWidth="1"/>
    <col min="4100" max="4100" width="1.7109375" style="79" customWidth="1"/>
    <col min="4101" max="4101" width="6.42578125" style="79" bestFit="1" customWidth="1"/>
    <col min="4102" max="4102" width="58.28515625" style="79" customWidth="1"/>
    <col min="4103" max="4103" width="0.85546875" style="79" customWidth="1"/>
    <col min="4104" max="4104" width="7.7109375" style="79" customWidth="1"/>
    <col min="4105" max="4105" width="7.7109375" style="79" bestFit="1" customWidth="1"/>
    <col min="4106" max="4110" width="7.7109375" style="79" customWidth="1"/>
    <col min="4111" max="4111" width="10.7109375" style="79" customWidth="1"/>
    <col min="4112" max="4112" width="0.85546875" style="79" customWidth="1"/>
    <col min="4113" max="4113" width="7.140625" style="79" customWidth="1"/>
    <col min="4114" max="4352" width="11.42578125" style="79"/>
    <col min="4353" max="4353" width="1.7109375" style="79" customWidth="1"/>
    <col min="4354" max="4354" width="2" style="79" customWidth="1"/>
    <col min="4355" max="4355" width="3.140625" style="79" customWidth="1"/>
    <col min="4356" max="4356" width="1.7109375" style="79" customWidth="1"/>
    <col min="4357" max="4357" width="6.42578125" style="79" bestFit="1" customWidth="1"/>
    <col min="4358" max="4358" width="58.28515625" style="79" customWidth="1"/>
    <col min="4359" max="4359" width="0.85546875" style="79" customWidth="1"/>
    <col min="4360" max="4360" width="7.7109375" style="79" customWidth="1"/>
    <col min="4361" max="4361" width="7.7109375" style="79" bestFit="1" customWidth="1"/>
    <col min="4362" max="4366" width="7.7109375" style="79" customWidth="1"/>
    <col min="4367" max="4367" width="10.7109375" style="79" customWidth="1"/>
    <col min="4368" max="4368" width="0.85546875" style="79" customWidth="1"/>
    <col min="4369" max="4369" width="7.140625" style="79" customWidth="1"/>
    <col min="4370" max="4608" width="11.42578125" style="79"/>
    <col min="4609" max="4609" width="1.7109375" style="79" customWidth="1"/>
    <col min="4610" max="4610" width="2" style="79" customWidth="1"/>
    <col min="4611" max="4611" width="3.140625" style="79" customWidth="1"/>
    <col min="4612" max="4612" width="1.7109375" style="79" customWidth="1"/>
    <col min="4613" max="4613" width="6.42578125" style="79" bestFit="1" customWidth="1"/>
    <col min="4614" max="4614" width="58.28515625" style="79" customWidth="1"/>
    <col min="4615" max="4615" width="0.85546875" style="79" customWidth="1"/>
    <col min="4616" max="4616" width="7.7109375" style="79" customWidth="1"/>
    <col min="4617" max="4617" width="7.7109375" style="79" bestFit="1" customWidth="1"/>
    <col min="4618" max="4622" width="7.7109375" style="79" customWidth="1"/>
    <col min="4623" max="4623" width="10.7109375" style="79" customWidth="1"/>
    <col min="4624" max="4624" width="0.85546875" style="79" customWidth="1"/>
    <col min="4625" max="4625" width="7.140625" style="79" customWidth="1"/>
    <col min="4626" max="4864" width="11.42578125" style="79"/>
    <col min="4865" max="4865" width="1.7109375" style="79" customWidth="1"/>
    <col min="4866" max="4866" width="2" style="79" customWidth="1"/>
    <col min="4867" max="4867" width="3.140625" style="79" customWidth="1"/>
    <col min="4868" max="4868" width="1.7109375" style="79" customWidth="1"/>
    <col min="4869" max="4869" width="6.42578125" style="79" bestFit="1" customWidth="1"/>
    <col min="4870" max="4870" width="58.28515625" style="79" customWidth="1"/>
    <col min="4871" max="4871" width="0.85546875" style="79" customWidth="1"/>
    <col min="4872" max="4872" width="7.7109375" style="79" customWidth="1"/>
    <col min="4873" max="4873" width="7.7109375" style="79" bestFit="1" customWidth="1"/>
    <col min="4874" max="4878" width="7.7109375" style="79" customWidth="1"/>
    <col min="4879" max="4879" width="10.7109375" style="79" customWidth="1"/>
    <col min="4880" max="4880" width="0.85546875" style="79" customWidth="1"/>
    <col min="4881" max="4881" width="7.140625" style="79" customWidth="1"/>
    <col min="4882" max="5120" width="11.42578125" style="79"/>
    <col min="5121" max="5121" width="1.7109375" style="79" customWidth="1"/>
    <col min="5122" max="5122" width="2" style="79" customWidth="1"/>
    <col min="5123" max="5123" width="3.140625" style="79" customWidth="1"/>
    <col min="5124" max="5124" width="1.7109375" style="79" customWidth="1"/>
    <col min="5125" max="5125" width="6.42578125" style="79" bestFit="1" customWidth="1"/>
    <col min="5126" max="5126" width="58.28515625" style="79" customWidth="1"/>
    <col min="5127" max="5127" width="0.85546875" style="79" customWidth="1"/>
    <col min="5128" max="5128" width="7.7109375" style="79" customWidth="1"/>
    <col min="5129" max="5129" width="7.7109375" style="79" bestFit="1" customWidth="1"/>
    <col min="5130" max="5134" width="7.7109375" style="79" customWidth="1"/>
    <col min="5135" max="5135" width="10.7109375" style="79" customWidth="1"/>
    <col min="5136" max="5136" width="0.85546875" style="79" customWidth="1"/>
    <col min="5137" max="5137" width="7.140625" style="79" customWidth="1"/>
    <col min="5138" max="5376" width="11.42578125" style="79"/>
    <col min="5377" max="5377" width="1.7109375" style="79" customWidth="1"/>
    <col min="5378" max="5378" width="2" style="79" customWidth="1"/>
    <col min="5379" max="5379" width="3.140625" style="79" customWidth="1"/>
    <col min="5380" max="5380" width="1.7109375" style="79" customWidth="1"/>
    <col min="5381" max="5381" width="6.42578125" style="79" bestFit="1" customWidth="1"/>
    <col min="5382" max="5382" width="58.28515625" style="79" customWidth="1"/>
    <col min="5383" max="5383" width="0.85546875" style="79" customWidth="1"/>
    <col min="5384" max="5384" width="7.7109375" style="79" customWidth="1"/>
    <col min="5385" max="5385" width="7.7109375" style="79" bestFit="1" customWidth="1"/>
    <col min="5386" max="5390" width="7.7109375" style="79" customWidth="1"/>
    <col min="5391" max="5391" width="10.7109375" style="79" customWidth="1"/>
    <col min="5392" max="5392" width="0.85546875" style="79" customWidth="1"/>
    <col min="5393" max="5393" width="7.140625" style="79" customWidth="1"/>
    <col min="5394" max="5632" width="11.42578125" style="79"/>
    <col min="5633" max="5633" width="1.7109375" style="79" customWidth="1"/>
    <col min="5634" max="5634" width="2" style="79" customWidth="1"/>
    <col min="5635" max="5635" width="3.140625" style="79" customWidth="1"/>
    <col min="5636" max="5636" width="1.7109375" style="79" customWidth="1"/>
    <col min="5637" max="5637" width="6.42578125" style="79" bestFit="1" customWidth="1"/>
    <col min="5638" max="5638" width="58.28515625" style="79" customWidth="1"/>
    <col min="5639" max="5639" width="0.85546875" style="79" customWidth="1"/>
    <col min="5640" max="5640" width="7.7109375" style="79" customWidth="1"/>
    <col min="5641" max="5641" width="7.7109375" style="79" bestFit="1" customWidth="1"/>
    <col min="5642" max="5646" width="7.7109375" style="79" customWidth="1"/>
    <col min="5647" max="5647" width="10.7109375" style="79" customWidth="1"/>
    <col min="5648" max="5648" width="0.85546875" style="79" customWidth="1"/>
    <col min="5649" max="5649" width="7.140625" style="79" customWidth="1"/>
    <col min="5650" max="5888" width="11.42578125" style="79"/>
    <col min="5889" max="5889" width="1.7109375" style="79" customWidth="1"/>
    <col min="5890" max="5890" width="2" style="79" customWidth="1"/>
    <col min="5891" max="5891" width="3.140625" style="79" customWidth="1"/>
    <col min="5892" max="5892" width="1.7109375" style="79" customWidth="1"/>
    <col min="5893" max="5893" width="6.42578125" style="79" bestFit="1" customWidth="1"/>
    <col min="5894" max="5894" width="58.28515625" style="79" customWidth="1"/>
    <col min="5895" max="5895" width="0.85546875" style="79" customWidth="1"/>
    <col min="5896" max="5896" width="7.7109375" style="79" customWidth="1"/>
    <col min="5897" max="5897" width="7.7109375" style="79" bestFit="1" customWidth="1"/>
    <col min="5898" max="5902" width="7.7109375" style="79" customWidth="1"/>
    <col min="5903" max="5903" width="10.7109375" style="79" customWidth="1"/>
    <col min="5904" max="5904" width="0.85546875" style="79" customWidth="1"/>
    <col min="5905" max="5905" width="7.140625" style="79" customWidth="1"/>
    <col min="5906" max="6144" width="11.42578125" style="79"/>
    <col min="6145" max="6145" width="1.7109375" style="79" customWidth="1"/>
    <col min="6146" max="6146" width="2" style="79" customWidth="1"/>
    <col min="6147" max="6147" width="3.140625" style="79" customWidth="1"/>
    <col min="6148" max="6148" width="1.7109375" style="79" customWidth="1"/>
    <col min="6149" max="6149" width="6.42578125" style="79" bestFit="1" customWidth="1"/>
    <col min="6150" max="6150" width="58.28515625" style="79" customWidth="1"/>
    <col min="6151" max="6151" width="0.85546875" style="79" customWidth="1"/>
    <col min="6152" max="6152" width="7.7109375" style="79" customWidth="1"/>
    <col min="6153" max="6153" width="7.7109375" style="79" bestFit="1" customWidth="1"/>
    <col min="6154" max="6158" width="7.7109375" style="79" customWidth="1"/>
    <col min="6159" max="6159" width="10.7109375" style="79" customWidth="1"/>
    <col min="6160" max="6160" width="0.85546875" style="79" customWidth="1"/>
    <col min="6161" max="6161" width="7.140625" style="79" customWidth="1"/>
    <col min="6162" max="6400" width="11.42578125" style="79"/>
    <col min="6401" max="6401" width="1.7109375" style="79" customWidth="1"/>
    <col min="6402" max="6402" width="2" style="79" customWidth="1"/>
    <col min="6403" max="6403" width="3.140625" style="79" customWidth="1"/>
    <col min="6404" max="6404" width="1.7109375" style="79" customWidth="1"/>
    <col min="6405" max="6405" width="6.42578125" style="79" bestFit="1" customWidth="1"/>
    <col min="6406" max="6406" width="58.28515625" style="79" customWidth="1"/>
    <col min="6407" max="6407" width="0.85546875" style="79" customWidth="1"/>
    <col min="6408" max="6408" width="7.7109375" style="79" customWidth="1"/>
    <col min="6409" max="6409" width="7.7109375" style="79" bestFit="1" customWidth="1"/>
    <col min="6410" max="6414" width="7.7109375" style="79" customWidth="1"/>
    <col min="6415" max="6415" width="10.7109375" style="79" customWidth="1"/>
    <col min="6416" max="6416" width="0.85546875" style="79" customWidth="1"/>
    <col min="6417" max="6417" width="7.140625" style="79" customWidth="1"/>
    <col min="6418" max="6656" width="11.42578125" style="79"/>
    <col min="6657" max="6657" width="1.7109375" style="79" customWidth="1"/>
    <col min="6658" max="6658" width="2" style="79" customWidth="1"/>
    <col min="6659" max="6659" width="3.140625" style="79" customWidth="1"/>
    <col min="6660" max="6660" width="1.7109375" style="79" customWidth="1"/>
    <col min="6661" max="6661" width="6.42578125" style="79" bestFit="1" customWidth="1"/>
    <col min="6662" max="6662" width="58.28515625" style="79" customWidth="1"/>
    <col min="6663" max="6663" width="0.85546875" style="79" customWidth="1"/>
    <col min="6664" max="6664" width="7.7109375" style="79" customWidth="1"/>
    <col min="6665" max="6665" width="7.7109375" style="79" bestFit="1" customWidth="1"/>
    <col min="6666" max="6670" width="7.7109375" style="79" customWidth="1"/>
    <col min="6671" max="6671" width="10.7109375" style="79" customWidth="1"/>
    <col min="6672" max="6672" width="0.85546875" style="79" customWidth="1"/>
    <col min="6673" max="6673" width="7.140625" style="79" customWidth="1"/>
    <col min="6674" max="6912" width="11.42578125" style="79"/>
    <col min="6913" max="6913" width="1.7109375" style="79" customWidth="1"/>
    <col min="6914" max="6914" width="2" style="79" customWidth="1"/>
    <col min="6915" max="6915" width="3.140625" style="79" customWidth="1"/>
    <col min="6916" max="6916" width="1.7109375" style="79" customWidth="1"/>
    <col min="6917" max="6917" width="6.42578125" style="79" bestFit="1" customWidth="1"/>
    <col min="6918" max="6918" width="58.28515625" style="79" customWidth="1"/>
    <col min="6919" max="6919" width="0.85546875" style="79" customWidth="1"/>
    <col min="6920" max="6920" width="7.7109375" style="79" customWidth="1"/>
    <col min="6921" max="6921" width="7.7109375" style="79" bestFit="1" customWidth="1"/>
    <col min="6922" max="6926" width="7.7109375" style="79" customWidth="1"/>
    <col min="6927" max="6927" width="10.7109375" style="79" customWidth="1"/>
    <col min="6928" max="6928" width="0.85546875" style="79" customWidth="1"/>
    <col min="6929" max="6929" width="7.140625" style="79" customWidth="1"/>
    <col min="6930" max="7168" width="11.42578125" style="79"/>
    <col min="7169" max="7169" width="1.7109375" style="79" customWidth="1"/>
    <col min="7170" max="7170" width="2" style="79" customWidth="1"/>
    <col min="7171" max="7171" width="3.140625" style="79" customWidth="1"/>
    <col min="7172" max="7172" width="1.7109375" style="79" customWidth="1"/>
    <col min="7173" max="7173" width="6.42578125" style="79" bestFit="1" customWidth="1"/>
    <col min="7174" max="7174" width="58.28515625" style="79" customWidth="1"/>
    <col min="7175" max="7175" width="0.85546875" style="79" customWidth="1"/>
    <col min="7176" max="7176" width="7.7109375" style="79" customWidth="1"/>
    <col min="7177" max="7177" width="7.7109375" style="79" bestFit="1" customWidth="1"/>
    <col min="7178" max="7182" width="7.7109375" style="79" customWidth="1"/>
    <col min="7183" max="7183" width="10.7109375" style="79" customWidth="1"/>
    <col min="7184" max="7184" width="0.85546875" style="79" customWidth="1"/>
    <col min="7185" max="7185" width="7.140625" style="79" customWidth="1"/>
    <col min="7186" max="7424" width="11.42578125" style="79"/>
    <col min="7425" max="7425" width="1.7109375" style="79" customWidth="1"/>
    <col min="7426" max="7426" width="2" style="79" customWidth="1"/>
    <col min="7427" max="7427" width="3.140625" style="79" customWidth="1"/>
    <col min="7428" max="7428" width="1.7109375" style="79" customWidth="1"/>
    <col min="7429" max="7429" width="6.42578125" style="79" bestFit="1" customWidth="1"/>
    <col min="7430" max="7430" width="58.28515625" style="79" customWidth="1"/>
    <col min="7431" max="7431" width="0.85546875" style="79" customWidth="1"/>
    <col min="7432" max="7432" width="7.7109375" style="79" customWidth="1"/>
    <col min="7433" max="7433" width="7.7109375" style="79" bestFit="1" customWidth="1"/>
    <col min="7434" max="7438" width="7.7109375" style="79" customWidth="1"/>
    <col min="7439" max="7439" width="10.7109375" style="79" customWidth="1"/>
    <col min="7440" max="7440" width="0.85546875" style="79" customWidth="1"/>
    <col min="7441" max="7441" width="7.140625" style="79" customWidth="1"/>
    <col min="7442" max="7680" width="11.42578125" style="79"/>
    <col min="7681" max="7681" width="1.7109375" style="79" customWidth="1"/>
    <col min="7682" max="7682" width="2" style="79" customWidth="1"/>
    <col min="7683" max="7683" width="3.140625" style="79" customWidth="1"/>
    <col min="7684" max="7684" width="1.7109375" style="79" customWidth="1"/>
    <col min="7685" max="7685" width="6.42578125" style="79" bestFit="1" customWidth="1"/>
    <col min="7686" max="7686" width="58.28515625" style="79" customWidth="1"/>
    <col min="7687" max="7687" width="0.85546875" style="79" customWidth="1"/>
    <col min="7688" max="7688" width="7.7109375" style="79" customWidth="1"/>
    <col min="7689" max="7689" width="7.7109375" style="79" bestFit="1" customWidth="1"/>
    <col min="7690" max="7694" width="7.7109375" style="79" customWidth="1"/>
    <col min="7695" max="7695" width="10.7109375" style="79" customWidth="1"/>
    <col min="7696" max="7696" width="0.85546875" style="79" customWidth="1"/>
    <col min="7697" max="7697" width="7.140625" style="79" customWidth="1"/>
    <col min="7698" max="7936" width="11.42578125" style="79"/>
    <col min="7937" max="7937" width="1.7109375" style="79" customWidth="1"/>
    <col min="7938" max="7938" width="2" style="79" customWidth="1"/>
    <col min="7939" max="7939" width="3.140625" style="79" customWidth="1"/>
    <col min="7940" max="7940" width="1.7109375" style="79" customWidth="1"/>
    <col min="7941" max="7941" width="6.42578125" style="79" bestFit="1" customWidth="1"/>
    <col min="7942" max="7942" width="58.28515625" style="79" customWidth="1"/>
    <col min="7943" max="7943" width="0.85546875" style="79" customWidth="1"/>
    <col min="7944" max="7944" width="7.7109375" style="79" customWidth="1"/>
    <col min="7945" max="7945" width="7.7109375" style="79" bestFit="1" customWidth="1"/>
    <col min="7946" max="7950" width="7.7109375" style="79" customWidth="1"/>
    <col min="7951" max="7951" width="10.7109375" style="79" customWidth="1"/>
    <col min="7952" max="7952" width="0.85546875" style="79" customWidth="1"/>
    <col min="7953" max="7953" width="7.140625" style="79" customWidth="1"/>
    <col min="7954" max="8192" width="11.42578125" style="79"/>
    <col min="8193" max="8193" width="1.7109375" style="79" customWidth="1"/>
    <col min="8194" max="8194" width="2" style="79" customWidth="1"/>
    <col min="8195" max="8195" width="3.140625" style="79" customWidth="1"/>
    <col min="8196" max="8196" width="1.7109375" style="79" customWidth="1"/>
    <col min="8197" max="8197" width="6.42578125" style="79" bestFit="1" customWidth="1"/>
    <col min="8198" max="8198" width="58.28515625" style="79" customWidth="1"/>
    <col min="8199" max="8199" width="0.85546875" style="79" customWidth="1"/>
    <col min="8200" max="8200" width="7.7109375" style="79" customWidth="1"/>
    <col min="8201" max="8201" width="7.7109375" style="79" bestFit="1" customWidth="1"/>
    <col min="8202" max="8206" width="7.7109375" style="79" customWidth="1"/>
    <col min="8207" max="8207" width="10.7109375" style="79" customWidth="1"/>
    <col min="8208" max="8208" width="0.85546875" style="79" customWidth="1"/>
    <col min="8209" max="8209" width="7.140625" style="79" customWidth="1"/>
    <col min="8210" max="8448" width="11.42578125" style="79"/>
    <col min="8449" max="8449" width="1.7109375" style="79" customWidth="1"/>
    <col min="8450" max="8450" width="2" style="79" customWidth="1"/>
    <col min="8451" max="8451" width="3.140625" style="79" customWidth="1"/>
    <col min="8452" max="8452" width="1.7109375" style="79" customWidth="1"/>
    <col min="8453" max="8453" width="6.42578125" style="79" bestFit="1" customWidth="1"/>
    <col min="8454" max="8454" width="58.28515625" style="79" customWidth="1"/>
    <col min="8455" max="8455" width="0.85546875" style="79" customWidth="1"/>
    <col min="8456" max="8456" width="7.7109375" style="79" customWidth="1"/>
    <col min="8457" max="8457" width="7.7109375" style="79" bestFit="1" customWidth="1"/>
    <col min="8458" max="8462" width="7.7109375" style="79" customWidth="1"/>
    <col min="8463" max="8463" width="10.7109375" style="79" customWidth="1"/>
    <col min="8464" max="8464" width="0.85546875" style="79" customWidth="1"/>
    <col min="8465" max="8465" width="7.140625" style="79" customWidth="1"/>
    <col min="8466" max="8704" width="11.42578125" style="79"/>
    <col min="8705" max="8705" width="1.7109375" style="79" customWidth="1"/>
    <col min="8706" max="8706" width="2" style="79" customWidth="1"/>
    <col min="8707" max="8707" width="3.140625" style="79" customWidth="1"/>
    <col min="8708" max="8708" width="1.7109375" style="79" customWidth="1"/>
    <col min="8709" max="8709" width="6.42578125" style="79" bestFit="1" customWidth="1"/>
    <col min="8710" max="8710" width="58.28515625" style="79" customWidth="1"/>
    <col min="8711" max="8711" width="0.85546875" style="79" customWidth="1"/>
    <col min="8712" max="8712" width="7.7109375" style="79" customWidth="1"/>
    <col min="8713" max="8713" width="7.7109375" style="79" bestFit="1" customWidth="1"/>
    <col min="8714" max="8718" width="7.7109375" style="79" customWidth="1"/>
    <col min="8719" max="8719" width="10.7109375" style="79" customWidth="1"/>
    <col min="8720" max="8720" width="0.85546875" style="79" customWidth="1"/>
    <col min="8721" max="8721" width="7.140625" style="79" customWidth="1"/>
    <col min="8722" max="8960" width="11.42578125" style="79"/>
    <col min="8961" max="8961" width="1.7109375" style="79" customWidth="1"/>
    <col min="8962" max="8962" width="2" style="79" customWidth="1"/>
    <col min="8963" max="8963" width="3.140625" style="79" customWidth="1"/>
    <col min="8964" max="8964" width="1.7109375" style="79" customWidth="1"/>
    <col min="8965" max="8965" width="6.42578125" style="79" bestFit="1" customWidth="1"/>
    <col min="8966" max="8966" width="58.28515625" style="79" customWidth="1"/>
    <col min="8967" max="8967" width="0.85546875" style="79" customWidth="1"/>
    <col min="8968" max="8968" width="7.7109375" style="79" customWidth="1"/>
    <col min="8969" max="8969" width="7.7109375" style="79" bestFit="1" customWidth="1"/>
    <col min="8970" max="8974" width="7.7109375" style="79" customWidth="1"/>
    <col min="8975" max="8975" width="10.7109375" style="79" customWidth="1"/>
    <col min="8976" max="8976" width="0.85546875" style="79" customWidth="1"/>
    <col min="8977" max="8977" width="7.140625" style="79" customWidth="1"/>
    <col min="8978" max="9216" width="11.42578125" style="79"/>
    <col min="9217" max="9217" width="1.7109375" style="79" customWidth="1"/>
    <col min="9218" max="9218" width="2" style="79" customWidth="1"/>
    <col min="9219" max="9219" width="3.140625" style="79" customWidth="1"/>
    <col min="9220" max="9220" width="1.7109375" style="79" customWidth="1"/>
    <col min="9221" max="9221" width="6.42578125" style="79" bestFit="1" customWidth="1"/>
    <col min="9222" max="9222" width="58.28515625" style="79" customWidth="1"/>
    <col min="9223" max="9223" width="0.85546875" style="79" customWidth="1"/>
    <col min="9224" max="9224" width="7.7109375" style="79" customWidth="1"/>
    <col min="9225" max="9225" width="7.7109375" style="79" bestFit="1" customWidth="1"/>
    <col min="9226" max="9230" width="7.7109375" style="79" customWidth="1"/>
    <col min="9231" max="9231" width="10.7109375" style="79" customWidth="1"/>
    <col min="9232" max="9232" width="0.85546875" style="79" customWidth="1"/>
    <col min="9233" max="9233" width="7.140625" style="79" customWidth="1"/>
    <col min="9234" max="9472" width="11.42578125" style="79"/>
    <col min="9473" max="9473" width="1.7109375" style="79" customWidth="1"/>
    <col min="9474" max="9474" width="2" style="79" customWidth="1"/>
    <col min="9475" max="9475" width="3.140625" style="79" customWidth="1"/>
    <col min="9476" max="9476" width="1.7109375" style="79" customWidth="1"/>
    <col min="9477" max="9477" width="6.42578125" style="79" bestFit="1" customWidth="1"/>
    <col min="9478" max="9478" width="58.28515625" style="79" customWidth="1"/>
    <col min="9479" max="9479" width="0.85546875" style="79" customWidth="1"/>
    <col min="9480" max="9480" width="7.7109375" style="79" customWidth="1"/>
    <col min="9481" max="9481" width="7.7109375" style="79" bestFit="1" customWidth="1"/>
    <col min="9482" max="9486" width="7.7109375" style="79" customWidth="1"/>
    <col min="9487" max="9487" width="10.7109375" style="79" customWidth="1"/>
    <col min="9488" max="9488" width="0.85546875" style="79" customWidth="1"/>
    <col min="9489" max="9489" width="7.140625" style="79" customWidth="1"/>
    <col min="9490" max="9728" width="11.42578125" style="79"/>
    <col min="9729" max="9729" width="1.7109375" style="79" customWidth="1"/>
    <col min="9730" max="9730" width="2" style="79" customWidth="1"/>
    <col min="9731" max="9731" width="3.140625" style="79" customWidth="1"/>
    <col min="9732" max="9732" width="1.7109375" style="79" customWidth="1"/>
    <col min="9733" max="9733" width="6.42578125" style="79" bestFit="1" customWidth="1"/>
    <col min="9734" max="9734" width="58.28515625" style="79" customWidth="1"/>
    <col min="9735" max="9735" width="0.85546875" style="79" customWidth="1"/>
    <col min="9736" max="9736" width="7.7109375" style="79" customWidth="1"/>
    <col min="9737" max="9737" width="7.7109375" style="79" bestFit="1" customWidth="1"/>
    <col min="9738" max="9742" width="7.7109375" style="79" customWidth="1"/>
    <col min="9743" max="9743" width="10.7109375" style="79" customWidth="1"/>
    <col min="9744" max="9744" width="0.85546875" style="79" customWidth="1"/>
    <col min="9745" max="9745" width="7.140625" style="79" customWidth="1"/>
    <col min="9746" max="9984" width="11.42578125" style="79"/>
    <col min="9985" max="9985" width="1.7109375" style="79" customWidth="1"/>
    <col min="9986" max="9986" width="2" style="79" customWidth="1"/>
    <col min="9987" max="9987" width="3.140625" style="79" customWidth="1"/>
    <col min="9988" max="9988" width="1.7109375" style="79" customWidth="1"/>
    <col min="9989" max="9989" width="6.42578125" style="79" bestFit="1" customWidth="1"/>
    <col min="9990" max="9990" width="58.28515625" style="79" customWidth="1"/>
    <col min="9991" max="9991" width="0.85546875" style="79" customWidth="1"/>
    <col min="9992" max="9992" width="7.7109375" style="79" customWidth="1"/>
    <col min="9993" max="9993" width="7.7109375" style="79" bestFit="1" customWidth="1"/>
    <col min="9994" max="9998" width="7.7109375" style="79" customWidth="1"/>
    <col min="9999" max="9999" width="10.7109375" style="79" customWidth="1"/>
    <col min="10000" max="10000" width="0.85546875" style="79" customWidth="1"/>
    <col min="10001" max="10001" width="7.140625" style="79" customWidth="1"/>
    <col min="10002" max="10240" width="11.42578125" style="79"/>
    <col min="10241" max="10241" width="1.7109375" style="79" customWidth="1"/>
    <col min="10242" max="10242" width="2" style="79" customWidth="1"/>
    <col min="10243" max="10243" width="3.140625" style="79" customWidth="1"/>
    <col min="10244" max="10244" width="1.7109375" style="79" customWidth="1"/>
    <col min="10245" max="10245" width="6.42578125" style="79" bestFit="1" customWidth="1"/>
    <col min="10246" max="10246" width="58.28515625" style="79" customWidth="1"/>
    <col min="10247" max="10247" width="0.85546875" style="79" customWidth="1"/>
    <col min="10248" max="10248" width="7.7109375" style="79" customWidth="1"/>
    <col min="10249" max="10249" width="7.7109375" style="79" bestFit="1" customWidth="1"/>
    <col min="10250" max="10254" width="7.7109375" style="79" customWidth="1"/>
    <col min="10255" max="10255" width="10.7109375" style="79" customWidth="1"/>
    <col min="10256" max="10256" width="0.85546875" style="79" customWidth="1"/>
    <col min="10257" max="10257" width="7.140625" style="79" customWidth="1"/>
    <col min="10258" max="10496" width="11.42578125" style="79"/>
    <col min="10497" max="10497" width="1.7109375" style="79" customWidth="1"/>
    <col min="10498" max="10498" width="2" style="79" customWidth="1"/>
    <col min="10499" max="10499" width="3.140625" style="79" customWidth="1"/>
    <col min="10500" max="10500" width="1.7109375" style="79" customWidth="1"/>
    <col min="10501" max="10501" width="6.42578125" style="79" bestFit="1" customWidth="1"/>
    <col min="10502" max="10502" width="58.28515625" style="79" customWidth="1"/>
    <col min="10503" max="10503" width="0.85546875" style="79" customWidth="1"/>
    <col min="10504" max="10504" width="7.7109375" style="79" customWidth="1"/>
    <col min="10505" max="10505" width="7.7109375" style="79" bestFit="1" customWidth="1"/>
    <col min="10506" max="10510" width="7.7109375" style="79" customWidth="1"/>
    <col min="10511" max="10511" width="10.7109375" style="79" customWidth="1"/>
    <col min="10512" max="10512" width="0.85546875" style="79" customWidth="1"/>
    <col min="10513" max="10513" width="7.140625" style="79" customWidth="1"/>
    <col min="10514" max="10752" width="11.42578125" style="79"/>
    <col min="10753" max="10753" width="1.7109375" style="79" customWidth="1"/>
    <col min="10754" max="10754" width="2" style="79" customWidth="1"/>
    <col min="10755" max="10755" width="3.140625" style="79" customWidth="1"/>
    <col min="10756" max="10756" width="1.7109375" style="79" customWidth="1"/>
    <col min="10757" max="10757" width="6.42578125" style="79" bestFit="1" customWidth="1"/>
    <col min="10758" max="10758" width="58.28515625" style="79" customWidth="1"/>
    <col min="10759" max="10759" width="0.85546875" style="79" customWidth="1"/>
    <col min="10760" max="10760" width="7.7109375" style="79" customWidth="1"/>
    <col min="10761" max="10761" width="7.7109375" style="79" bestFit="1" customWidth="1"/>
    <col min="10762" max="10766" width="7.7109375" style="79" customWidth="1"/>
    <col min="10767" max="10767" width="10.7109375" style="79" customWidth="1"/>
    <col min="10768" max="10768" width="0.85546875" style="79" customWidth="1"/>
    <col min="10769" max="10769" width="7.140625" style="79" customWidth="1"/>
    <col min="10770" max="11008" width="11.42578125" style="79"/>
    <col min="11009" max="11009" width="1.7109375" style="79" customWidth="1"/>
    <col min="11010" max="11010" width="2" style="79" customWidth="1"/>
    <col min="11011" max="11011" width="3.140625" style="79" customWidth="1"/>
    <col min="11012" max="11012" width="1.7109375" style="79" customWidth="1"/>
    <col min="11013" max="11013" width="6.42578125" style="79" bestFit="1" customWidth="1"/>
    <col min="11014" max="11014" width="58.28515625" style="79" customWidth="1"/>
    <col min="11015" max="11015" width="0.85546875" style="79" customWidth="1"/>
    <col min="11016" max="11016" width="7.7109375" style="79" customWidth="1"/>
    <col min="11017" max="11017" width="7.7109375" style="79" bestFit="1" customWidth="1"/>
    <col min="11018" max="11022" width="7.7109375" style="79" customWidth="1"/>
    <col min="11023" max="11023" width="10.7109375" style="79" customWidth="1"/>
    <col min="11024" max="11024" width="0.85546875" style="79" customWidth="1"/>
    <col min="11025" max="11025" width="7.140625" style="79" customWidth="1"/>
    <col min="11026" max="11264" width="11.42578125" style="79"/>
    <col min="11265" max="11265" width="1.7109375" style="79" customWidth="1"/>
    <col min="11266" max="11266" width="2" style="79" customWidth="1"/>
    <col min="11267" max="11267" width="3.140625" style="79" customWidth="1"/>
    <col min="11268" max="11268" width="1.7109375" style="79" customWidth="1"/>
    <col min="11269" max="11269" width="6.42578125" style="79" bestFit="1" customWidth="1"/>
    <col min="11270" max="11270" width="58.28515625" style="79" customWidth="1"/>
    <col min="11271" max="11271" width="0.85546875" style="79" customWidth="1"/>
    <col min="11272" max="11272" width="7.7109375" style="79" customWidth="1"/>
    <col min="11273" max="11273" width="7.7109375" style="79" bestFit="1" customWidth="1"/>
    <col min="11274" max="11278" width="7.7109375" style="79" customWidth="1"/>
    <col min="11279" max="11279" width="10.7109375" style="79" customWidth="1"/>
    <col min="11280" max="11280" width="0.85546875" style="79" customWidth="1"/>
    <col min="11281" max="11281" width="7.140625" style="79" customWidth="1"/>
    <col min="11282" max="11520" width="11.42578125" style="79"/>
    <col min="11521" max="11521" width="1.7109375" style="79" customWidth="1"/>
    <col min="11522" max="11522" width="2" style="79" customWidth="1"/>
    <col min="11523" max="11523" width="3.140625" style="79" customWidth="1"/>
    <col min="11524" max="11524" width="1.7109375" style="79" customWidth="1"/>
    <col min="11525" max="11525" width="6.42578125" style="79" bestFit="1" customWidth="1"/>
    <col min="11526" max="11526" width="58.28515625" style="79" customWidth="1"/>
    <col min="11527" max="11527" width="0.85546875" style="79" customWidth="1"/>
    <col min="11528" max="11528" width="7.7109375" style="79" customWidth="1"/>
    <col min="11529" max="11529" width="7.7109375" style="79" bestFit="1" customWidth="1"/>
    <col min="11530" max="11534" width="7.7109375" style="79" customWidth="1"/>
    <col min="11535" max="11535" width="10.7109375" style="79" customWidth="1"/>
    <col min="11536" max="11536" width="0.85546875" style="79" customWidth="1"/>
    <col min="11537" max="11537" width="7.140625" style="79" customWidth="1"/>
    <col min="11538" max="11776" width="11.42578125" style="79"/>
    <col min="11777" max="11777" width="1.7109375" style="79" customWidth="1"/>
    <col min="11778" max="11778" width="2" style="79" customWidth="1"/>
    <col min="11779" max="11779" width="3.140625" style="79" customWidth="1"/>
    <col min="11780" max="11780" width="1.7109375" style="79" customWidth="1"/>
    <col min="11781" max="11781" width="6.42578125" style="79" bestFit="1" customWidth="1"/>
    <col min="11782" max="11782" width="58.28515625" style="79" customWidth="1"/>
    <col min="11783" max="11783" width="0.85546875" style="79" customWidth="1"/>
    <col min="11784" max="11784" width="7.7109375" style="79" customWidth="1"/>
    <col min="11785" max="11785" width="7.7109375" style="79" bestFit="1" customWidth="1"/>
    <col min="11786" max="11790" width="7.7109375" style="79" customWidth="1"/>
    <col min="11791" max="11791" width="10.7109375" style="79" customWidth="1"/>
    <col min="11792" max="11792" width="0.85546875" style="79" customWidth="1"/>
    <col min="11793" max="11793" width="7.140625" style="79" customWidth="1"/>
    <col min="11794" max="12032" width="11.42578125" style="79"/>
    <col min="12033" max="12033" width="1.7109375" style="79" customWidth="1"/>
    <col min="12034" max="12034" width="2" style="79" customWidth="1"/>
    <col min="12035" max="12035" width="3.140625" style="79" customWidth="1"/>
    <col min="12036" max="12036" width="1.7109375" style="79" customWidth="1"/>
    <col min="12037" max="12037" width="6.42578125" style="79" bestFit="1" customWidth="1"/>
    <col min="12038" max="12038" width="58.28515625" style="79" customWidth="1"/>
    <col min="12039" max="12039" width="0.85546875" style="79" customWidth="1"/>
    <col min="12040" max="12040" width="7.7109375" style="79" customWidth="1"/>
    <col min="12041" max="12041" width="7.7109375" style="79" bestFit="1" customWidth="1"/>
    <col min="12042" max="12046" width="7.7109375" style="79" customWidth="1"/>
    <col min="12047" max="12047" width="10.7109375" style="79" customWidth="1"/>
    <col min="12048" max="12048" width="0.85546875" style="79" customWidth="1"/>
    <col min="12049" max="12049" width="7.140625" style="79" customWidth="1"/>
    <col min="12050" max="12288" width="11.42578125" style="79"/>
    <col min="12289" max="12289" width="1.7109375" style="79" customWidth="1"/>
    <col min="12290" max="12290" width="2" style="79" customWidth="1"/>
    <col min="12291" max="12291" width="3.140625" style="79" customWidth="1"/>
    <col min="12292" max="12292" width="1.7109375" style="79" customWidth="1"/>
    <col min="12293" max="12293" width="6.42578125" style="79" bestFit="1" customWidth="1"/>
    <col min="12294" max="12294" width="58.28515625" style="79" customWidth="1"/>
    <col min="12295" max="12295" width="0.85546875" style="79" customWidth="1"/>
    <col min="12296" max="12296" width="7.7109375" style="79" customWidth="1"/>
    <col min="12297" max="12297" width="7.7109375" style="79" bestFit="1" customWidth="1"/>
    <col min="12298" max="12302" width="7.7109375" style="79" customWidth="1"/>
    <col min="12303" max="12303" width="10.7109375" style="79" customWidth="1"/>
    <col min="12304" max="12304" width="0.85546875" style="79" customWidth="1"/>
    <col min="12305" max="12305" width="7.140625" style="79" customWidth="1"/>
    <col min="12306" max="12544" width="11.42578125" style="79"/>
    <col min="12545" max="12545" width="1.7109375" style="79" customWidth="1"/>
    <col min="12546" max="12546" width="2" style="79" customWidth="1"/>
    <col min="12547" max="12547" width="3.140625" style="79" customWidth="1"/>
    <col min="12548" max="12548" width="1.7109375" style="79" customWidth="1"/>
    <col min="12549" max="12549" width="6.42578125" style="79" bestFit="1" customWidth="1"/>
    <col min="12550" max="12550" width="58.28515625" style="79" customWidth="1"/>
    <col min="12551" max="12551" width="0.85546875" style="79" customWidth="1"/>
    <col min="12552" max="12552" width="7.7109375" style="79" customWidth="1"/>
    <col min="12553" max="12553" width="7.7109375" style="79" bestFit="1" customWidth="1"/>
    <col min="12554" max="12558" width="7.7109375" style="79" customWidth="1"/>
    <col min="12559" max="12559" width="10.7109375" style="79" customWidth="1"/>
    <col min="12560" max="12560" width="0.85546875" style="79" customWidth="1"/>
    <col min="12561" max="12561" width="7.140625" style="79" customWidth="1"/>
    <col min="12562" max="12800" width="11.42578125" style="79"/>
    <col min="12801" max="12801" width="1.7109375" style="79" customWidth="1"/>
    <col min="12802" max="12802" width="2" style="79" customWidth="1"/>
    <col min="12803" max="12803" width="3.140625" style="79" customWidth="1"/>
    <col min="12804" max="12804" width="1.7109375" style="79" customWidth="1"/>
    <col min="12805" max="12805" width="6.42578125" style="79" bestFit="1" customWidth="1"/>
    <col min="12806" max="12806" width="58.28515625" style="79" customWidth="1"/>
    <col min="12807" max="12807" width="0.85546875" style="79" customWidth="1"/>
    <col min="12808" max="12808" width="7.7109375" style="79" customWidth="1"/>
    <col min="12809" max="12809" width="7.7109375" style="79" bestFit="1" customWidth="1"/>
    <col min="12810" max="12814" width="7.7109375" style="79" customWidth="1"/>
    <col min="12815" max="12815" width="10.7109375" style="79" customWidth="1"/>
    <col min="12816" max="12816" width="0.85546875" style="79" customWidth="1"/>
    <col min="12817" max="12817" width="7.140625" style="79" customWidth="1"/>
    <col min="12818" max="13056" width="11.42578125" style="79"/>
    <col min="13057" max="13057" width="1.7109375" style="79" customWidth="1"/>
    <col min="13058" max="13058" width="2" style="79" customWidth="1"/>
    <col min="13059" max="13059" width="3.140625" style="79" customWidth="1"/>
    <col min="13060" max="13060" width="1.7109375" style="79" customWidth="1"/>
    <col min="13061" max="13061" width="6.42578125" style="79" bestFit="1" customWidth="1"/>
    <col min="13062" max="13062" width="58.28515625" style="79" customWidth="1"/>
    <col min="13063" max="13063" width="0.85546875" style="79" customWidth="1"/>
    <col min="13064" max="13064" width="7.7109375" style="79" customWidth="1"/>
    <col min="13065" max="13065" width="7.7109375" style="79" bestFit="1" customWidth="1"/>
    <col min="13066" max="13070" width="7.7109375" style="79" customWidth="1"/>
    <col min="13071" max="13071" width="10.7109375" style="79" customWidth="1"/>
    <col min="13072" max="13072" width="0.85546875" style="79" customWidth="1"/>
    <col min="13073" max="13073" width="7.140625" style="79" customWidth="1"/>
    <col min="13074" max="13312" width="11.42578125" style="79"/>
    <col min="13313" max="13313" width="1.7109375" style="79" customWidth="1"/>
    <col min="13314" max="13314" width="2" style="79" customWidth="1"/>
    <col min="13315" max="13315" width="3.140625" style="79" customWidth="1"/>
    <col min="13316" max="13316" width="1.7109375" style="79" customWidth="1"/>
    <col min="13317" max="13317" width="6.42578125" style="79" bestFit="1" customWidth="1"/>
    <col min="13318" max="13318" width="58.28515625" style="79" customWidth="1"/>
    <col min="13319" max="13319" width="0.85546875" style="79" customWidth="1"/>
    <col min="13320" max="13320" width="7.7109375" style="79" customWidth="1"/>
    <col min="13321" max="13321" width="7.7109375" style="79" bestFit="1" customWidth="1"/>
    <col min="13322" max="13326" width="7.7109375" style="79" customWidth="1"/>
    <col min="13327" max="13327" width="10.7109375" style="79" customWidth="1"/>
    <col min="13328" max="13328" width="0.85546875" style="79" customWidth="1"/>
    <col min="13329" max="13329" width="7.140625" style="79" customWidth="1"/>
    <col min="13330" max="13568" width="11.42578125" style="79"/>
    <col min="13569" max="13569" width="1.7109375" style="79" customWidth="1"/>
    <col min="13570" max="13570" width="2" style="79" customWidth="1"/>
    <col min="13571" max="13571" width="3.140625" style="79" customWidth="1"/>
    <col min="13572" max="13572" width="1.7109375" style="79" customWidth="1"/>
    <col min="13573" max="13573" width="6.42578125" style="79" bestFit="1" customWidth="1"/>
    <col min="13574" max="13574" width="58.28515625" style="79" customWidth="1"/>
    <col min="13575" max="13575" width="0.85546875" style="79" customWidth="1"/>
    <col min="13576" max="13576" width="7.7109375" style="79" customWidth="1"/>
    <col min="13577" max="13577" width="7.7109375" style="79" bestFit="1" customWidth="1"/>
    <col min="13578" max="13582" width="7.7109375" style="79" customWidth="1"/>
    <col min="13583" max="13583" width="10.7109375" style="79" customWidth="1"/>
    <col min="13584" max="13584" width="0.85546875" style="79" customWidth="1"/>
    <col min="13585" max="13585" width="7.140625" style="79" customWidth="1"/>
    <col min="13586" max="13824" width="11.42578125" style="79"/>
    <col min="13825" max="13825" width="1.7109375" style="79" customWidth="1"/>
    <col min="13826" max="13826" width="2" style="79" customWidth="1"/>
    <col min="13827" max="13827" width="3.140625" style="79" customWidth="1"/>
    <col min="13828" max="13828" width="1.7109375" style="79" customWidth="1"/>
    <col min="13829" max="13829" width="6.42578125" style="79" bestFit="1" customWidth="1"/>
    <col min="13830" max="13830" width="58.28515625" style="79" customWidth="1"/>
    <col min="13831" max="13831" width="0.85546875" style="79" customWidth="1"/>
    <col min="13832" max="13832" width="7.7109375" style="79" customWidth="1"/>
    <col min="13833" max="13833" width="7.7109375" style="79" bestFit="1" customWidth="1"/>
    <col min="13834" max="13838" width="7.7109375" style="79" customWidth="1"/>
    <col min="13839" max="13839" width="10.7109375" style="79" customWidth="1"/>
    <col min="13840" max="13840" width="0.85546875" style="79" customWidth="1"/>
    <col min="13841" max="13841" width="7.140625" style="79" customWidth="1"/>
    <col min="13842" max="14080" width="11.42578125" style="79"/>
    <col min="14081" max="14081" width="1.7109375" style="79" customWidth="1"/>
    <col min="14082" max="14082" width="2" style="79" customWidth="1"/>
    <col min="14083" max="14083" width="3.140625" style="79" customWidth="1"/>
    <col min="14084" max="14084" width="1.7109375" style="79" customWidth="1"/>
    <col min="14085" max="14085" width="6.42578125" style="79" bestFit="1" customWidth="1"/>
    <col min="14086" max="14086" width="58.28515625" style="79" customWidth="1"/>
    <col min="14087" max="14087" width="0.85546875" style="79" customWidth="1"/>
    <col min="14088" max="14088" width="7.7109375" style="79" customWidth="1"/>
    <col min="14089" max="14089" width="7.7109375" style="79" bestFit="1" customWidth="1"/>
    <col min="14090" max="14094" width="7.7109375" style="79" customWidth="1"/>
    <col min="14095" max="14095" width="10.7109375" style="79" customWidth="1"/>
    <col min="14096" max="14096" width="0.85546875" style="79" customWidth="1"/>
    <col min="14097" max="14097" width="7.140625" style="79" customWidth="1"/>
    <col min="14098" max="14336" width="11.42578125" style="79"/>
    <col min="14337" max="14337" width="1.7109375" style="79" customWidth="1"/>
    <col min="14338" max="14338" width="2" style="79" customWidth="1"/>
    <col min="14339" max="14339" width="3.140625" style="79" customWidth="1"/>
    <col min="14340" max="14340" width="1.7109375" style="79" customWidth="1"/>
    <col min="14341" max="14341" width="6.42578125" style="79" bestFit="1" customWidth="1"/>
    <col min="14342" max="14342" width="58.28515625" style="79" customWidth="1"/>
    <col min="14343" max="14343" width="0.85546875" style="79" customWidth="1"/>
    <col min="14344" max="14344" width="7.7109375" style="79" customWidth="1"/>
    <col min="14345" max="14345" width="7.7109375" style="79" bestFit="1" customWidth="1"/>
    <col min="14346" max="14350" width="7.7109375" style="79" customWidth="1"/>
    <col min="14351" max="14351" width="10.7109375" style="79" customWidth="1"/>
    <col min="14352" max="14352" width="0.85546875" style="79" customWidth="1"/>
    <col min="14353" max="14353" width="7.140625" style="79" customWidth="1"/>
    <col min="14354" max="14592" width="11.42578125" style="79"/>
    <col min="14593" max="14593" width="1.7109375" style="79" customWidth="1"/>
    <col min="14594" max="14594" width="2" style="79" customWidth="1"/>
    <col min="14595" max="14595" width="3.140625" style="79" customWidth="1"/>
    <col min="14596" max="14596" width="1.7109375" style="79" customWidth="1"/>
    <col min="14597" max="14597" width="6.42578125" style="79" bestFit="1" customWidth="1"/>
    <col min="14598" max="14598" width="58.28515625" style="79" customWidth="1"/>
    <col min="14599" max="14599" width="0.85546875" style="79" customWidth="1"/>
    <col min="14600" max="14600" width="7.7109375" style="79" customWidth="1"/>
    <col min="14601" max="14601" width="7.7109375" style="79" bestFit="1" customWidth="1"/>
    <col min="14602" max="14606" width="7.7109375" style="79" customWidth="1"/>
    <col min="14607" max="14607" width="10.7109375" style="79" customWidth="1"/>
    <col min="14608" max="14608" width="0.85546875" style="79" customWidth="1"/>
    <col min="14609" max="14609" width="7.140625" style="79" customWidth="1"/>
    <col min="14610" max="14848" width="11.42578125" style="79"/>
    <col min="14849" max="14849" width="1.7109375" style="79" customWidth="1"/>
    <col min="14850" max="14850" width="2" style="79" customWidth="1"/>
    <col min="14851" max="14851" width="3.140625" style="79" customWidth="1"/>
    <col min="14852" max="14852" width="1.7109375" style="79" customWidth="1"/>
    <col min="14853" max="14853" width="6.42578125" style="79" bestFit="1" customWidth="1"/>
    <col min="14854" max="14854" width="58.28515625" style="79" customWidth="1"/>
    <col min="14855" max="14855" width="0.85546875" style="79" customWidth="1"/>
    <col min="14856" max="14856" width="7.7109375" style="79" customWidth="1"/>
    <col min="14857" max="14857" width="7.7109375" style="79" bestFit="1" customWidth="1"/>
    <col min="14858" max="14862" width="7.7109375" style="79" customWidth="1"/>
    <col min="14863" max="14863" width="10.7109375" style="79" customWidth="1"/>
    <col min="14864" max="14864" width="0.85546875" style="79" customWidth="1"/>
    <col min="14865" max="14865" width="7.140625" style="79" customWidth="1"/>
    <col min="14866" max="15104" width="11.42578125" style="79"/>
    <col min="15105" max="15105" width="1.7109375" style="79" customWidth="1"/>
    <col min="15106" max="15106" width="2" style="79" customWidth="1"/>
    <col min="15107" max="15107" width="3.140625" style="79" customWidth="1"/>
    <col min="15108" max="15108" width="1.7109375" style="79" customWidth="1"/>
    <col min="15109" max="15109" width="6.42578125" style="79" bestFit="1" customWidth="1"/>
    <col min="15110" max="15110" width="58.28515625" style="79" customWidth="1"/>
    <col min="15111" max="15111" width="0.85546875" style="79" customWidth="1"/>
    <col min="15112" max="15112" width="7.7109375" style="79" customWidth="1"/>
    <col min="15113" max="15113" width="7.7109375" style="79" bestFit="1" customWidth="1"/>
    <col min="15114" max="15118" width="7.7109375" style="79" customWidth="1"/>
    <col min="15119" max="15119" width="10.7109375" style="79" customWidth="1"/>
    <col min="15120" max="15120" width="0.85546875" style="79" customWidth="1"/>
    <col min="15121" max="15121" width="7.140625" style="79" customWidth="1"/>
    <col min="15122" max="15360" width="11.42578125" style="79"/>
    <col min="15361" max="15361" width="1.7109375" style="79" customWidth="1"/>
    <col min="15362" max="15362" width="2" style="79" customWidth="1"/>
    <col min="15363" max="15363" width="3.140625" style="79" customWidth="1"/>
    <col min="15364" max="15364" width="1.7109375" style="79" customWidth="1"/>
    <col min="15365" max="15365" width="6.42578125" style="79" bestFit="1" customWidth="1"/>
    <col min="15366" max="15366" width="58.28515625" style="79" customWidth="1"/>
    <col min="15367" max="15367" width="0.85546875" style="79" customWidth="1"/>
    <col min="15368" max="15368" width="7.7109375" style="79" customWidth="1"/>
    <col min="15369" max="15369" width="7.7109375" style="79" bestFit="1" customWidth="1"/>
    <col min="15370" max="15374" width="7.7109375" style="79" customWidth="1"/>
    <col min="15375" max="15375" width="10.7109375" style="79" customWidth="1"/>
    <col min="15376" max="15376" width="0.85546875" style="79" customWidth="1"/>
    <col min="15377" max="15377" width="7.140625" style="79" customWidth="1"/>
    <col min="15378" max="15616" width="11.42578125" style="79"/>
    <col min="15617" max="15617" width="1.7109375" style="79" customWidth="1"/>
    <col min="15618" max="15618" width="2" style="79" customWidth="1"/>
    <col min="15619" max="15619" width="3.140625" style="79" customWidth="1"/>
    <col min="15620" max="15620" width="1.7109375" style="79" customWidth="1"/>
    <col min="15621" max="15621" width="6.42578125" style="79" bestFit="1" customWidth="1"/>
    <col min="15622" max="15622" width="58.28515625" style="79" customWidth="1"/>
    <col min="15623" max="15623" width="0.85546875" style="79" customWidth="1"/>
    <col min="15624" max="15624" width="7.7109375" style="79" customWidth="1"/>
    <col min="15625" max="15625" width="7.7109375" style="79" bestFit="1" customWidth="1"/>
    <col min="15626" max="15630" width="7.7109375" style="79" customWidth="1"/>
    <col min="15631" max="15631" width="10.7109375" style="79" customWidth="1"/>
    <col min="15632" max="15632" width="0.85546875" style="79" customWidth="1"/>
    <col min="15633" max="15633" width="7.140625" style="79" customWidth="1"/>
    <col min="15634" max="15872" width="11.42578125" style="79"/>
    <col min="15873" max="15873" width="1.7109375" style="79" customWidth="1"/>
    <col min="15874" max="15874" width="2" style="79" customWidth="1"/>
    <col min="15875" max="15875" width="3.140625" style="79" customWidth="1"/>
    <col min="15876" max="15876" width="1.7109375" style="79" customWidth="1"/>
    <col min="15877" max="15877" width="6.42578125" style="79" bestFit="1" customWidth="1"/>
    <col min="15878" max="15878" width="58.28515625" style="79" customWidth="1"/>
    <col min="15879" max="15879" width="0.85546875" style="79" customWidth="1"/>
    <col min="15880" max="15880" width="7.7109375" style="79" customWidth="1"/>
    <col min="15881" max="15881" width="7.7109375" style="79" bestFit="1" customWidth="1"/>
    <col min="15882" max="15886" width="7.7109375" style="79" customWidth="1"/>
    <col min="15887" max="15887" width="10.7109375" style="79" customWidth="1"/>
    <col min="15888" max="15888" width="0.85546875" style="79" customWidth="1"/>
    <col min="15889" max="15889" width="7.140625" style="79" customWidth="1"/>
    <col min="15890" max="16128" width="11.42578125" style="79"/>
    <col min="16129" max="16129" width="1.7109375" style="79" customWidth="1"/>
    <col min="16130" max="16130" width="2" style="79" customWidth="1"/>
    <col min="16131" max="16131" width="3.140625" style="79" customWidth="1"/>
    <col min="16132" max="16132" width="1.7109375" style="79" customWidth="1"/>
    <col min="16133" max="16133" width="6.42578125" style="79" bestFit="1" customWidth="1"/>
    <col min="16134" max="16134" width="58.28515625" style="79" customWidth="1"/>
    <col min="16135" max="16135" width="0.85546875" style="79" customWidth="1"/>
    <col min="16136" max="16136" width="7.7109375" style="79" customWidth="1"/>
    <col min="16137" max="16137" width="7.7109375" style="79" bestFit="1" customWidth="1"/>
    <col min="16138" max="16142" width="7.7109375" style="79" customWidth="1"/>
    <col min="16143" max="16143" width="10.7109375" style="79" customWidth="1"/>
    <col min="16144" max="16144" width="0.85546875" style="79" customWidth="1"/>
    <col min="16145" max="16145" width="7.140625" style="79" customWidth="1"/>
    <col min="16146" max="16384" width="11.42578125" style="79"/>
  </cols>
  <sheetData>
    <row r="2" spans="1:25" ht="11.25" customHeight="1">
      <c r="E2" s="2325" t="s">
        <v>290</v>
      </c>
      <c r="F2" s="2325"/>
      <c r="G2" s="2325"/>
      <c r="H2" s="2325"/>
      <c r="I2" s="2325"/>
      <c r="J2" s="2325"/>
      <c r="K2" s="2325"/>
      <c r="L2" s="2325"/>
      <c r="M2" s="2325"/>
      <c r="N2" s="2325"/>
      <c r="O2" s="2325"/>
      <c r="P2" s="714"/>
    </row>
    <row r="3" spans="1:25" ht="11.25" customHeight="1">
      <c r="E3" s="2325">
        <v>2018</v>
      </c>
      <c r="F3" s="2325"/>
      <c r="G3" s="2325"/>
      <c r="H3" s="2325"/>
      <c r="I3" s="2325"/>
      <c r="J3" s="2325"/>
      <c r="K3" s="2325"/>
      <c r="L3" s="2325"/>
      <c r="M3" s="2325"/>
      <c r="N3" s="2325"/>
      <c r="O3" s="2325"/>
      <c r="P3" s="714"/>
    </row>
    <row r="4" spans="1:25" ht="3.75" customHeight="1">
      <c r="E4" s="343"/>
      <c r="F4" s="343"/>
      <c r="G4" s="343"/>
      <c r="H4" s="757"/>
      <c r="I4" s="757"/>
      <c r="J4" s="757"/>
      <c r="K4" s="757"/>
      <c r="L4" s="757"/>
      <c r="M4" s="757"/>
      <c r="N4" s="757"/>
      <c r="O4" s="757"/>
    </row>
    <row r="5" spans="1:25" ht="10.5" customHeight="1">
      <c r="E5" s="2263" t="s">
        <v>2</v>
      </c>
      <c r="F5" s="2219" t="s">
        <v>78</v>
      </c>
      <c r="G5" s="717"/>
      <c r="H5" s="758" t="s">
        <v>291</v>
      </c>
      <c r="I5" s="758"/>
      <c r="J5" s="758"/>
      <c r="K5" s="758"/>
      <c r="L5" s="758"/>
      <c r="M5" s="759"/>
      <c r="N5" s="759"/>
      <c r="O5" s="760"/>
    </row>
    <row r="6" spans="1:25" ht="10.5" customHeight="1">
      <c r="E6" s="2326"/>
      <c r="F6" s="2220"/>
      <c r="G6" s="449"/>
      <c r="H6" s="761" t="s">
        <v>292</v>
      </c>
      <c r="I6" s="761"/>
      <c r="J6" s="2329" t="s">
        <v>293</v>
      </c>
      <c r="K6" s="2329"/>
      <c r="L6" s="762"/>
      <c r="M6" s="2330" t="s">
        <v>294</v>
      </c>
      <c r="N6" s="2330"/>
      <c r="O6" s="763"/>
      <c r="P6" s="92"/>
      <c r="Q6" s="177"/>
    </row>
    <row r="7" spans="1:25" ht="10.5" customHeight="1">
      <c r="A7" s="713" t="s">
        <v>9</v>
      </c>
      <c r="B7" s="713" t="s">
        <v>10</v>
      </c>
      <c r="C7" s="713" t="s">
        <v>11</v>
      </c>
      <c r="E7" s="2327"/>
      <c r="F7" s="2221"/>
      <c r="G7" s="383"/>
      <c r="H7" s="764" t="s">
        <v>283</v>
      </c>
      <c r="I7" s="764" t="s">
        <v>284</v>
      </c>
      <c r="J7" s="764" t="s">
        <v>295</v>
      </c>
      <c r="K7" s="764" t="s">
        <v>284</v>
      </c>
      <c r="L7" s="764" t="s">
        <v>8</v>
      </c>
      <c r="M7" s="764" t="s">
        <v>296</v>
      </c>
      <c r="N7" s="764" t="s">
        <v>293</v>
      </c>
      <c r="O7" s="765" t="s">
        <v>8</v>
      </c>
      <c r="P7" s="726"/>
      <c r="Q7" s="452"/>
      <c r="R7" s="452"/>
      <c r="S7" s="452"/>
      <c r="T7" s="452"/>
      <c r="U7" s="452"/>
      <c r="V7" s="452"/>
      <c r="W7" s="452"/>
      <c r="X7" s="452"/>
      <c r="Y7" s="452"/>
    </row>
    <row r="8" spans="1:25" s="461" customFormat="1" ht="12.75" customHeight="1">
      <c r="A8" s="713"/>
      <c r="B8" s="713"/>
      <c r="C8" s="713"/>
      <c r="D8" s="713"/>
      <c r="E8" s="2211">
        <v>1401</v>
      </c>
      <c r="F8" s="727" t="s">
        <v>20</v>
      </c>
      <c r="G8" s="14"/>
      <c r="H8" s="728">
        <f>SUM(H9:H15)</f>
        <v>29645</v>
      </c>
      <c r="I8" s="728">
        <f t="shared" ref="I8:O8" si="0">SUM(I9:I15)</f>
        <v>52</v>
      </c>
      <c r="J8" s="728">
        <f t="shared" si="0"/>
        <v>15692</v>
      </c>
      <c r="K8" s="728">
        <f t="shared" si="0"/>
        <v>0</v>
      </c>
      <c r="L8" s="728">
        <f t="shared" ref="L8:L17" si="1">SUM(H8:K8)</f>
        <v>45389</v>
      </c>
      <c r="M8" s="728">
        <f t="shared" si="0"/>
        <v>76791</v>
      </c>
      <c r="N8" s="728">
        <f t="shared" si="0"/>
        <v>0</v>
      </c>
      <c r="O8" s="728">
        <f t="shared" si="0"/>
        <v>76791</v>
      </c>
      <c r="P8" s="730"/>
      <c r="Q8" s="460"/>
      <c r="R8" s="766"/>
    </row>
    <row r="9" spans="1:25" s="461" customFormat="1" ht="12" customHeight="1">
      <c r="A9" s="713">
        <v>1</v>
      </c>
      <c r="B9" s="713">
        <v>1</v>
      </c>
      <c r="C9" s="713">
        <v>11</v>
      </c>
      <c r="D9" s="713"/>
      <c r="E9" s="2212"/>
      <c r="F9" s="282" t="s">
        <v>21</v>
      </c>
      <c r="G9" s="92"/>
      <c r="H9" s="731">
        <v>8548</v>
      </c>
      <c r="I9" s="731">
        <v>0</v>
      </c>
      <c r="J9" s="731">
        <v>4124</v>
      </c>
      <c r="K9" s="734">
        <v>0</v>
      </c>
      <c r="L9" s="731">
        <f t="shared" si="1"/>
        <v>12672</v>
      </c>
      <c r="M9" s="731">
        <v>9625</v>
      </c>
      <c r="N9" s="734">
        <v>0</v>
      </c>
      <c r="O9" s="732">
        <f t="shared" ref="O9:O55" si="2">SUM(M9:N9)</f>
        <v>9625</v>
      </c>
      <c r="P9" s="730"/>
      <c r="Q9" s="460"/>
    </row>
    <row r="10" spans="1:25" s="466" customFormat="1" ht="12" customHeight="1">
      <c r="A10" s="733">
        <v>1</v>
      </c>
      <c r="B10" s="733">
        <v>1</v>
      </c>
      <c r="C10" s="733">
        <v>5</v>
      </c>
      <c r="D10" s="733"/>
      <c r="E10" s="2212"/>
      <c r="F10" s="289" t="s">
        <v>22</v>
      </c>
      <c r="G10" s="92"/>
      <c r="H10" s="734">
        <v>8985</v>
      </c>
      <c r="I10" s="734">
        <v>52</v>
      </c>
      <c r="J10" s="734">
        <v>4117</v>
      </c>
      <c r="K10" s="734">
        <v>0</v>
      </c>
      <c r="L10" s="734">
        <f t="shared" si="1"/>
        <v>13154</v>
      </c>
      <c r="M10" s="734">
        <v>29142</v>
      </c>
      <c r="N10" s="734">
        <v>0</v>
      </c>
      <c r="O10" s="735">
        <f t="shared" si="2"/>
        <v>29142</v>
      </c>
      <c r="P10" s="736"/>
      <c r="Q10" s="460"/>
      <c r="R10" s="465"/>
      <c r="W10" s="767"/>
    </row>
    <row r="11" spans="1:25" s="466" customFormat="1" ht="12" customHeight="1">
      <c r="A11" s="733">
        <v>1</v>
      </c>
      <c r="B11" s="733">
        <v>1</v>
      </c>
      <c r="C11" s="733">
        <v>12</v>
      </c>
      <c r="D11" s="733"/>
      <c r="E11" s="2212"/>
      <c r="F11" s="289" t="s">
        <v>23</v>
      </c>
      <c r="G11" s="92"/>
      <c r="H11" s="734">
        <v>5865</v>
      </c>
      <c r="I11" s="734">
        <v>0</v>
      </c>
      <c r="J11" s="734">
        <v>4651</v>
      </c>
      <c r="K11" s="731">
        <v>0</v>
      </c>
      <c r="L11" s="734">
        <f t="shared" si="1"/>
        <v>10516</v>
      </c>
      <c r="M11" s="734">
        <v>25987</v>
      </c>
      <c r="N11" s="731">
        <v>0</v>
      </c>
      <c r="O11" s="735">
        <f t="shared" si="2"/>
        <v>25987</v>
      </c>
      <c r="P11" s="736"/>
      <c r="Q11" s="460"/>
      <c r="R11" s="465"/>
      <c r="W11" s="767"/>
    </row>
    <row r="12" spans="1:25" ht="12" customHeight="1">
      <c r="A12" s="713">
        <v>1</v>
      </c>
      <c r="B12" s="713">
        <v>1</v>
      </c>
      <c r="C12" s="713">
        <v>2</v>
      </c>
      <c r="E12" s="2212"/>
      <c r="F12" s="287" t="s">
        <v>24</v>
      </c>
      <c r="G12" s="167"/>
      <c r="H12" s="731">
        <v>1879</v>
      </c>
      <c r="I12" s="731">
        <v>0</v>
      </c>
      <c r="J12" s="731">
        <v>954</v>
      </c>
      <c r="K12" s="731">
        <v>0</v>
      </c>
      <c r="L12" s="734">
        <f t="shared" si="1"/>
        <v>2833</v>
      </c>
      <c r="M12" s="731">
        <v>7365</v>
      </c>
      <c r="N12" s="731">
        <v>0</v>
      </c>
      <c r="O12" s="732">
        <f t="shared" si="2"/>
        <v>7365</v>
      </c>
      <c r="P12" s="155"/>
      <c r="Q12" s="460"/>
      <c r="R12" s="340"/>
      <c r="W12" s="469"/>
    </row>
    <row r="13" spans="1:25" s="461" customFormat="1" ht="12" customHeight="1">
      <c r="A13" s="713">
        <v>1</v>
      </c>
      <c r="B13" s="713">
        <v>1</v>
      </c>
      <c r="C13" s="713">
        <v>4</v>
      </c>
      <c r="D13" s="713"/>
      <c r="E13" s="2212"/>
      <c r="F13" s="287" t="s">
        <v>25</v>
      </c>
      <c r="G13" s="92"/>
      <c r="H13" s="731">
        <v>1354</v>
      </c>
      <c r="I13" s="731">
        <v>0</v>
      </c>
      <c r="J13" s="731">
        <v>421</v>
      </c>
      <c r="K13" s="731">
        <v>0</v>
      </c>
      <c r="L13" s="734">
        <f t="shared" si="1"/>
        <v>1775</v>
      </c>
      <c r="M13" s="731">
        <v>1214</v>
      </c>
      <c r="N13" s="731">
        <v>0</v>
      </c>
      <c r="O13" s="732">
        <f t="shared" si="2"/>
        <v>1214</v>
      </c>
      <c r="P13" s="730"/>
      <c r="Q13" s="460"/>
      <c r="S13" s="2280"/>
      <c r="T13" s="2280"/>
      <c r="U13" s="2280"/>
      <c r="V13" s="460"/>
      <c r="W13" s="768"/>
    </row>
    <row r="14" spans="1:25" ht="12" customHeight="1">
      <c r="A14" s="713">
        <v>1</v>
      </c>
      <c r="B14" s="713">
        <v>1</v>
      </c>
      <c r="C14" s="713">
        <v>1</v>
      </c>
      <c r="E14" s="2212"/>
      <c r="F14" s="287" t="s">
        <v>26</v>
      </c>
      <c r="G14" s="92"/>
      <c r="H14" s="731">
        <v>3014</v>
      </c>
      <c r="I14" s="731">
        <v>0</v>
      </c>
      <c r="J14" s="731">
        <v>1425</v>
      </c>
      <c r="K14" s="731">
        <v>0</v>
      </c>
      <c r="L14" s="734">
        <f t="shared" si="1"/>
        <v>4439</v>
      </c>
      <c r="M14" s="731">
        <v>3458</v>
      </c>
      <c r="N14" s="731">
        <v>0</v>
      </c>
      <c r="O14" s="732">
        <f t="shared" si="2"/>
        <v>3458</v>
      </c>
      <c r="P14" s="155"/>
      <c r="Q14" s="460"/>
      <c r="R14" s="465"/>
      <c r="S14" s="2280"/>
      <c r="T14" s="2280"/>
      <c r="U14" s="2280"/>
      <c r="W14" s="469"/>
    </row>
    <row r="15" spans="1:25" ht="12" customHeight="1">
      <c r="A15" s="713">
        <v>1</v>
      </c>
      <c r="B15" s="713">
        <v>1</v>
      </c>
      <c r="C15" s="713">
        <v>14</v>
      </c>
      <c r="E15" s="17"/>
      <c r="F15" s="287" t="s">
        <v>27</v>
      </c>
      <c r="G15" s="92"/>
      <c r="H15" s="731" t="s">
        <v>297</v>
      </c>
      <c r="I15" s="731">
        <v>0</v>
      </c>
      <c r="J15" s="731">
        <v>0</v>
      </c>
      <c r="K15" s="731">
        <v>0</v>
      </c>
      <c r="L15" s="734">
        <f t="shared" si="1"/>
        <v>0</v>
      </c>
      <c r="M15" s="731">
        <v>0</v>
      </c>
      <c r="N15" s="731">
        <v>0</v>
      </c>
      <c r="O15" s="732">
        <f t="shared" si="2"/>
        <v>0</v>
      </c>
      <c r="P15" s="155"/>
      <c r="Q15" s="460"/>
      <c r="R15" s="465"/>
      <c r="S15" s="2280"/>
      <c r="T15" s="2280"/>
      <c r="U15" s="2280"/>
      <c r="W15" s="469"/>
    </row>
    <row r="16" spans="1:25" s="461" customFormat="1" ht="12.75" customHeight="1">
      <c r="A16" s="713"/>
      <c r="B16" s="713"/>
      <c r="C16" s="713"/>
      <c r="D16" s="713"/>
      <c r="E16" s="2211">
        <v>1402</v>
      </c>
      <c r="F16" s="122" t="s">
        <v>29</v>
      </c>
      <c r="G16" s="123"/>
      <c r="H16" s="673">
        <f>SUM(H17:H25)</f>
        <v>77600</v>
      </c>
      <c r="I16" s="673">
        <f t="shared" ref="I16:N16" si="3">SUM(I17:I25)</f>
        <v>351</v>
      </c>
      <c r="J16" s="673">
        <f t="shared" si="3"/>
        <v>23663</v>
      </c>
      <c r="K16" s="673">
        <f t="shared" si="3"/>
        <v>0</v>
      </c>
      <c r="L16" s="673">
        <f t="shared" si="1"/>
        <v>101614</v>
      </c>
      <c r="M16" s="673">
        <f t="shared" si="3"/>
        <v>88186</v>
      </c>
      <c r="N16" s="673">
        <f t="shared" si="3"/>
        <v>0</v>
      </c>
      <c r="O16" s="674">
        <f t="shared" si="2"/>
        <v>88186</v>
      </c>
      <c r="P16" s="730"/>
      <c r="Q16" s="460"/>
      <c r="R16" s="460"/>
      <c r="S16" s="2280"/>
      <c r="T16" s="2280"/>
      <c r="U16" s="2280"/>
      <c r="W16" s="768"/>
    </row>
    <row r="17" spans="1:23" ht="12" customHeight="1">
      <c r="A17" s="713">
        <v>2</v>
      </c>
      <c r="B17" s="713">
        <v>4</v>
      </c>
      <c r="C17" s="713">
        <v>11</v>
      </c>
      <c r="E17" s="2212"/>
      <c r="F17" s="289" t="s">
        <v>114</v>
      </c>
      <c r="G17" s="92"/>
      <c r="H17" s="734">
        <v>17254</v>
      </c>
      <c r="I17" s="734">
        <v>121</v>
      </c>
      <c r="J17" s="734">
        <v>1658</v>
      </c>
      <c r="K17" s="734">
        <v>0</v>
      </c>
      <c r="L17" s="734">
        <f t="shared" si="1"/>
        <v>19033</v>
      </c>
      <c r="M17" s="734">
        <v>27325</v>
      </c>
      <c r="N17" s="734">
        <v>0</v>
      </c>
      <c r="O17" s="735">
        <f t="shared" si="2"/>
        <v>27325</v>
      </c>
      <c r="S17" s="2280"/>
      <c r="T17" s="2280"/>
      <c r="U17" s="2280"/>
      <c r="W17" s="469"/>
    </row>
    <row r="18" spans="1:23" ht="12" customHeight="1">
      <c r="A18" s="713">
        <v>2</v>
      </c>
      <c r="B18" s="713">
        <v>4</v>
      </c>
      <c r="C18" s="713">
        <v>10</v>
      </c>
      <c r="E18" s="2212"/>
      <c r="F18" s="289" t="s">
        <v>31</v>
      </c>
      <c r="G18" s="92"/>
      <c r="H18" s="734">
        <v>17356</v>
      </c>
      <c r="I18" s="734">
        <v>98</v>
      </c>
      <c r="J18" s="734">
        <v>4897</v>
      </c>
      <c r="K18" s="734">
        <v>0</v>
      </c>
      <c r="L18" s="734">
        <f t="shared" ref="L18:L59" si="4">SUM(H18:K18)</f>
        <v>22351</v>
      </c>
      <c r="M18" s="734">
        <v>21215</v>
      </c>
      <c r="N18" s="734">
        <v>0</v>
      </c>
      <c r="O18" s="735">
        <f>SUM(M18:N18)</f>
        <v>21215</v>
      </c>
      <c r="S18" s="2280"/>
      <c r="T18" s="2280"/>
      <c r="U18" s="2280"/>
      <c r="W18" s="469"/>
    </row>
    <row r="19" spans="1:23" ht="12" customHeight="1">
      <c r="A19" s="713">
        <v>2</v>
      </c>
      <c r="B19" s="713">
        <v>4</v>
      </c>
      <c r="C19" s="713">
        <v>10</v>
      </c>
      <c r="E19" s="2212"/>
      <c r="F19" s="289" t="s">
        <v>32</v>
      </c>
      <c r="G19" s="92"/>
      <c r="H19" s="734">
        <v>14989</v>
      </c>
      <c r="I19" s="734">
        <v>132</v>
      </c>
      <c r="J19" s="734">
        <v>3697</v>
      </c>
      <c r="K19" s="731">
        <v>0</v>
      </c>
      <c r="L19" s="734">
        <f t="shared" si="4"/>
        <v>18818</v>
      </c>
      <c r="M19" s="734">
        <v>13965</v>
      </c>
      <c r="N19" s="731">
        <v>0</v>
      </c>
      <c r="O19" s="735">
        <f>SUM(M19:N19)</f>
        <v>13965</v>
      </c>
      <c r="S19" s="2280"/>
      <c r="T19" s="2280"/>
      <c r="U19" s="2280"/>
      <c r="W19" s="469"/>
    </row>
    <row r="20" spans="1:23" ht="12" customHeight="1">
      <c r="A20" s="713">
        <v>2</v>
      </c>
      <c r="B20" s="713">
        <v>4</v>
      </c>
      <c r="C20" s="713">
        <v>3</v>
      </c>
      <c r="E20" s="2212"/>
      <c r="F20" s="289" t="s">
        <v>131</v>
      </c>
      <c r="G20" s="92"/>
      <c r="H20" s="734">
        <v>7874</v>
      </c>
      <c r="I20" s="734">
        <v>0</v>
      </c>
      <c r="J20" s="734">
        <v>10036</v>
      </c>
      <c r="K20" s="731">
        <v>0</v>
      </c>
      <c r="L20" s="734">
        <f t="shared" si="4"/>
        <v>17910</v>
      </c>
      <c r="M20" s="734">
        <v>7897</v>
      </c>
      <c r="N20" s="731">
        <v>0</v>
      </c>
      <c r="O20" s="735">
        <f t="shared" si="2"/>
        <v>7897</v>
      </c>
      <c r="W20" s="469"/>
    </row>
    <row r="21" spans="1:23" ht="12" customHeight="1">
      <c r="A21" s="713">
        <v>2</v>
      </c>
      <c r="B21" s="713">
        <v>4</v>
      </c>
      <c r="C21" s="713">
        <v>7</v>
      </c>
      <c r="E21" s="2212"/>
      <c r="F21" s="289" t="s">
        <v>132</v>
      </c>
      <c r="G21" s="92"/>
      <c r="H21" s="734">
        <v>4715</v>
      </c>
      <c r="I21" s="734">
        <v>0</v>
      </c>
      <c r="J21" s="734">
        <v>356</v>
      </c>
      <c r="K21" s="734">
        <v>0</v>
      </c>
      <c r="L21" s="734">
        <f t="shared" si="4"/>
        <v>5071</v>
      </c>
      <c r="M21" s="734">
        <v>4105</v>
      </c>
      <c r="N21" s="731">
        <v>0</v>
      </c>
      <c r="O21" s="735">
        <f t="shared" si="2"/>
        <v>4105</v>
      </c>
    </row>
    <row r="22" spans="1:23" ht="12" customHeight="1">
      <c r="A22" s="713">
        <v>2</v>
      </c>
      <c r="B22" s="713">
        <v>4</v>
      </c>
      <c r="C22" s="713">
        <v>1</v>
      </c>
      <c r="E22" s="2212"/>
      <c r="F22" s="289" t="s">
        <v>35</v>
      </c>
      <c r="G22" s="92"/>
      <c r="H22" s="734">
        <v>2865</v>
      </c>
      <c r="I22" s="734">
        <v>0</v>
      </c>
      <c r="J22" s="734">
        <v>1365</v>
      </c>
      <c r="K22" s="734">
        <v>0</v>
      </c>
      <c r="L22" s="734">
        <f t="shared" si="4"/>
        <v>4230</v>
      </c>
      <c r="M22" s="734">
        <v>3564</v>
      </c>
      <c r="N22" s="731">
        <v>0</v>
      </c>
      <c r="O22" s="735">
        <f>SUM(M22:N22)</f>
        <v>3564</v>
      </c>
    </row>
    <row r="23" spans="1:23" ht="12" customHeight="1">
      <c r="A23" s="713">
        <v>2</v>
      </c>
      <c r="B23" s="713">
        <v>4</v>
      </c>
      <c r="C23" s="713">
        <v>9</v>
      </c>
      <c r="E23" s="2212"/>
      <c r="F23" s="289" t="s">
        <v>133</v>
      </c>
      <c r="G23" s="92"/>
      <c r="H23" s="734">
        <v>12547</v>
      </c>
      <c r="I23" s="734">
        <v>0</v>
      </c>
      <c r="J23" s="734">
        <v>1654</v>
      </c>
      <c r="K23" s="731">
        <v>0</v>
      </c>
      <c r="L23" s="734">
        <f t="shared" si="4"/>
        <v>14201</v>
      </c>
      <c r="M23" s="734">
        <v>10115</v>
      </c>
      <c r="N23" s="731">
        <v>0</v>
      </c>
      <c r="O23" s="735">
        <f t="shared" si="2"/>
        <v>10115</v>
      </c>
    </row>
    <row r="24" spans="1:23" ht="12" customHeight="1">
      <c r="A24" s="713">
        <v>2</v>
      </c>
      <c r="B24" s="713">
        <v>4</v>
      </c>
      <c r="C24" s="713">
        <v>11</v>
      </c>
      <c r="E24" s="2212"/>
      <c r="F24" s="287" t="s">
        <v>180</v>
      </c>
      <c r="G24" s="175"/>
      <c r="H24" s="731" t="s">
        <v>297</v>
      </c>
      <c r="I24" s="731">
        <v>0</v>
      </c>
      <c r="J24" s="731">
        <v>0</v>
      </c>
      <c r="K24" s="731">
        <v>0</v>
      </c>
      <c r="L24" s="734">
        <f t="shared" si="4"/>
        <v>0</v>
      </c>
      <c r="M24" s="731">
        <v>0</v>
      </c>
      <c r="N24" s="731">
        <v>0</v>
      </c>
      <c r="O24" s="732">
        <f>SUM(M24:N24)</f>
        <v>0</v>
      </c>
    </row>
    <row r="25" spans="1:23" ht="12" customHeight="1">
      <c r="A25" s="713">
        <v>2</v>
      </c>
      <c r="B25" s="713">
        <v>4</v>
      </c>
      <c r="C25" s="713">
        <v>11</v>
      </c>
      <c r="E25" s="2213"/>
      <c r="F25" s="287" t="s">
        <v>298</v>
      </c>
      <c r="G25" s="92"/>
      <c r="H25" s="734" t="s">
        <v>297</v>
      </c>
      <c r="I25" s="734">
        <v>0</v>
      </c>
      <c r="J25" s="734">
        <v>0</v>
      </c>
      <c r="K25" s="731">
        <v>0</v>
      </c>
      <c r="L25" s="734">
        <f t="shared" si="4"/>
        <v>0</v>
      </c>
      <c r="M25" s="734">
        <v>0</v>
      </c>
      <c r="N25" s="731">
        <v>0</v>
      </c>
      <c r="O25" s="735">
        <f t="shared" si="2"/>
        <v>0</v>
      </c>
    </row>
    <row r="26" spans="1:23" ht="12.75" customHeight="1">
      <c r="E26" s="2211">
        <v>1403</v>
      </c>
      <c r="F26" s="122" t="s">
        <v>39</v>
      </c>
      <c r="G26" s="30"/>
      <c r="H26" s="673">
        <f>SUM(H27:H29)</f>
        <v>56667</v>
      </c>
      <c r="I26" s="673">
        <f t="shared" ref="I26:N26" si="5">SUM(I27:I29)</f>
        <v>0</v>
      </c>
      <c r="J26" s="673">
        <f t="shared" si="5"/>
        <v>8699</v>
      </c>
      <c r="K26" s="673">
        <f t="shared" si="5"/>
        <v>0</v>
      </c>
      <c r="L26" s="673">
        <f t="shared" si="4"/>
        <v>65366</v>
      </c>
      <c r="M26" s="673">
        <f t="shared" si="5"/>
        <v>93493</v>
      </c>
      <c r="N26" s="673">
        <f t="shared" si="5"/>
        <v>3254</v>
      </c>
      <c r="O26" s="674">
        <f>SUM(O27:O29)</f>
        <v>96747</v>
      </c>
    </row>
    <row r="27" spans="1:23" ht="12" customHeight="1">
      <c r="A27" s="713">
        <v>3</v>
      </c>
      <c r="B27" s="713">
        <v>5</v>
      </c>
      <c r="C27" s="713">
        <v>11</v>
      </c>
      <c r="E27" s="2212"/>
      <c r="F27" s="287" t="s">
        <v>40</v>
      </c>
      <c r="G27" s="92"/>
      <c r="H27" s="731">
        <v>24315</v>
      </c>
      <c r="I27" s="731">
        <v>0</v>
      </c>
      <c r="J27" s="731">
        <v>6054</v>
      </c>
      <c r="K27" s="731">
        <v>0</v>
      </c>
      <c r="L27" s="731">
        <f t="shared" si="4"/>
        <v>30369</v>
      </c>
      <c r="M27" s="731">
        <v>63254</v>
      </c>
      <c r="N27" s="731">
        <v>3254</v>
      </c>
      <c r="O27" s="732">
        <f t="shared" si="2"/>
        <v>66508</v>
      </c>
    </row>
    <row r="28" spans="1:23" ht="12" customHeight="1">
      <c r="A28" s="713">
        <v>3</v>
      </c>
      <c r="B28" s="713">
        <v>5</v>
      </c>
      <c r="C28" s="713">
        <v>8</v>
      </c>
      <c r="E28" s="2212"/>
      <c r="F28" s="287" t="s">
        <v>41</v>
      </c>
      <c r="G28" s="92"/>
      <c r="H28" s="731">
        <v>7698</v>
      </c>
      <c r="I28" s="731">
        <v>0</v>
      </c>
      <c r="J28" s="731">
        <v>658</v>
      </c>
      <c r="K28" s="731">
        <v>0</v>
      </c>
      <c r="L28" s="731">
        <f t="shared" si="4"/>
        <v>8356</v>
      </c>
      <c r="M28" s="731">
        <v>9025</v>
      </c>
      <c r="N28" s="731">
        <v>0</v>
      </c>
      <c r="O28" s="732">
        <f t="shared" si="2"/>
        <v>9025</v>
      </c>
    </row>
    <row r="29" spans="1:23" ht="12" customHeight="1">
      <c r="A29" s="713">
        <v>3</v>
      </c>
      <c r="B29" s="713">
        <v>5</v>
      </c>
      <c r="C29" s="713">
        <v>10</v>
      </c>
      <c r="E29" s="2212"/>
      <c r="F29" s="287" t="s">
        <v>42</v>
      </c>
      <c r="G29" s="92"/>
      <c r="H29" s="731">
        <v>24654</v>
      </c>
      <c r="I29" s="731">
        <v>0</v>
      </c>
      <c r="J29" s="731">
        <v>1987</v>
      </c>
      <c r="K29" s="731">
        <v>0</v>
      </c>
      <c r="L29" s="731">
        <f t="shared" si="4"/>
        <v>26641</v>
      </c>
      <c r="M29" s="731">
        <v>21214</v>
      </c>
      <c r="N29" s="731">
        <v>0</v>
      </c>
      <c r="O29" s="732">
        <f t="shared" si="2"/>
        <v>21214</v>
      </c>
    </row>
    <row r="30" spans="1:23" ht="12.75" customHeight="1">
      <c r="E30" s="2204">
        <v>1404</v>
      </c>
      <c r="F30" s="122" t="s">
        <v>43</v>
      </c>
      <c r="G30" s="123"/>
      <c r="H30" s="673">
        <f>SUM(H31:H32)</f>
        <v>85712</v>
      </c>
      <c r="I30" s="673">
        <f t="shared" ref="I30:N30" si="6">SUM(I31:I32)</f>
        <v>123</v>
      </c>
      <c r="J30" s="673">
        <f t="shared" si="6"/>
        <v>38623</v>
      </c>
      <c r="K30" s="673">
        <f t="shared" si="6"/>
        <v>0</v>
      </c>
      <c r="L30" s="673">
        <f t="shared" si="4"/>
        <v>124458</v>
      </c>
      <c r="M30" s="673">
        <f t="shared" si="6"/>
        <v>66908</v>
      </c>
      <c r="N30" s="673">
        <f t="shared" si="6"/>
        <v>0</v>
      </c>
      <c r="O30" s="674">
        <f t="shared" si="2"/>
        <v>66908</v>
      </c>
      <c r="Q30" s="83"/>
    </row>
    <row r="31" spans="1:23" ht="12" customHeight="1">
      <c r="A31" s="713">
        <v>4</v>
      </c>
      <c r="B31" s="713">
        <v>6</v>
      </c>
      <c r="C31" s="713">
        <v>11</v>
      </c>
      <c r="E31" s="2205"/>
      <c r="F31" s="289" t="s">
        <v>128</v>
      </c>
      <c r="G31" s="92"/>
      <c r="H31" s="734">
        <v>41054</v>
      </c>
      <c r="I31" s="734">
        <v>123</v>
      </c>
      <c r="J31" s="734">
        <v>9658</v>
      </c>
      <c r="K31" s="734">
        <v>0</v>
      </c>
      <c r="L31" s="734">
        <f t="shared" si="4"/>
        <v>50835</v>
      </c>
      <c r="M31" s="734">
        <v>42754</v>
      </c>
      <c r="N31" s="731">
        <v>0</v>
      </c>
      <c r="O31" s="735">
        <f t="shared" si="2"/>
        <v>42754</v>
      </c>
      <c r="Q31" s="83"/>
    </row>
    <row r="32" spans="1:23" ht="12" customHeight="1">
      <c r="A32" s="713">
        <v>4</v>
      </c>
      <c r="B32" s="713">
        <v>6</v>
      </c>
      <c r="C32" s="713">
        <v>11</v>
      </c>
      <c r="E32" s="2205"/>
      <c r="F32" s="289" t="s">
        <v>45</v>
      </c>
      <c r="G32" s="92"/>
      <c r="H32" s="734">
        <v>44658</v>
      </c>
      <c r="I32" s="734">
        <v>0</v>
      </c>
      <c r="J32" s="734">
        <v>28965</v>
      </c>
      <c r="K32" s="734">
        <v>0</v>
      </c>
      <c r="L32" s="734">
        <f t="shared" si="4"/>
        <v>73623</v>
      </c>
      <c r="M32" s="734">
        <v>24154</v>
      </c>
      <c r="N32" s="731">
        <v>0</v>
      </c>
      <c r="O32" s="735">
        <f t="shared" si="2"/>
        <v>24154</v>
      </c>
      <c r="Q32" s="83"/>
      <c r="R32" s="769"/>
    </row>
    <row r="33" spans="1:17" ht="12.75" customHeight="1">
      <c r="E33" s="2211">
        <v>1405</v>
      </c>
      <c r="F33" s="98" t="s">
        <v>46</v>
      </c>
      <c r="G33" s="176"/>
      <c r="H33" s="728">
        <f>SUM(H34:H37)</f>
        <v>77093</v>
      </c>
      <c r="I33" s="728">
        <f t="shared" ref="I33:N33" si="7">SUM(I34:I37)</f>
        <v>541</v>
      </c>
      <c r="J33" s="728">
        <f t="shared" si="7"/>
        <v>29841</v>
      </c>
      <c r="K33" s="728">
        <f t="shared" si="7"/>
        <v>0</v>
      </c>
      <c r="L33" s="728">
        <f t="shared" si="4"/>
        <v>107475</v>
      </c>
      <c r="M33" s="728">
        <f t="shared" si="7"/>
        <v>72759</v>
      </c>
      <c r="N33" s="728">
        <f t="shared" si="7"/>
        <v>0</v>
      </c>
      <c r="O33" s="729">
        <f>SUM(O34:O37)</f>
        <v>72759</v>
      </c>
      <c r="Q33" s="83"/>
    </row>
    <row r="34" spans="1:17" ht="12" customHeight="1">
      <c r="A34" s="713">
        <v>5</v>
      </c>
      <c r="B34" s="713">
        <v>4</v>
      </c>
      <c r="C34" s="713">
        <v>8</v>
      </c>
      <c r="E34" s="2212"/>
      <c r="F34" s="289" t="s">
        <v>47</v>
      </c>
      <c r="G34" s="92"/>
      <c r="H34" s="731">
        <v>51214</v>
      </c>
      <c r="I34" s="731">
        <v>287</v>
      </c>
      <c r="J34" s="731">
        <v>16587</v>
      </c>
      <c r="K34" s="731">
        <v>0</v>
      </c>
      <c r="L34" s="731">
        <f t="shared" si="4"/>
        <v>68088</v>
      </c>
      <c r="M34" s="731">
        <v>35658</v>
      </c>
      <c r="N34" s="731">
        <v>0</v>
      </c>
      <c r="O34" s="732">
        <f>SUM(M34:N34)</f>
        <v>35658</v>
      </c>
    </row>
    <row r="35" spans="1:17" ht="12" customHeight="1">
      <c r="A35" s="713">
        <v>5</v>
      </c>
      <c r="B35" s="713">
        <v>5</v>
      </c>
      <c r="C35" s="713">
        <v>11</v>
      </c>
      <c r="E35" s="2212"/>
      <c r="F35" s="289" t="s">
        <v>48</v>
      </c>
      <c r="G35" s="92"/>
      <c r="H35" s="734">
        <v>25879</v>
      </c>
      <c r="I35" s="734">
        <v>254</v>
      </c>
      <c r="J35" s="734">
        <v>13254</v>
      </c>
      <c r="K35" s="734">
        <v>0</v>
      </c>
      <c r="L35" s="731">
        <f t="shared" si="4"/>
        <v>39387</v>
      </c>
      <c r="M35" s="734">
        <v>37101</v>
      </c>
      <c r="N35" s="731">
        <v>0</v>
      </c>
      <c r="O35" s="735">
        <f t="shared" si="2"/>
        <v>37101</v>
      </c>
      <c r="Q35" s="83"/>
    </row>
    <row r="36" spans="1:17" ht="12" customHeight="1">
      <c r="A36" s="713">
        <v>5</v>
      </c>
      <c r="B36" s="713">
        <v>5</v>
      </c>
      <c r="C36" s="713">
        <v>10</v>
      </c>
      <c r="E36" s="2212"/>
      <c r="F36" s="289" t="s">
        <v>166</v>
      </c>
      <c r="G36" s="92"/>
      <c r="H36" s="734" t="s">
        <v>299</v>
      </c>
      <c r="I36" s="734">
        <v>0</v>
      </c>
      <c r="J36" s="734">
        <v>0</v>
      </c>
      <c r="K36" s="734">
        <v>0</v>
      </c>
      <c r="L36" s="731">
        <f t="shared" si="4"/>
        <v>0</v>
      </c>
      <c r="M36" s="734">
        <v>0</v>
      </c>
      <c r="N36" s="731">
        <v>0</v>
      </c>
      <c r="O36" s="735">
        <f t="shared" si="2"/>
        <v>0</v>
      </c>
    </row>
    <row r="37" spans="1:17" ht="12" customHeight="1">
      <c r="A37" s="713">
        <v>5</v>
      </c>
      <c r="B37" s="713">
        <v>5</v>
      </c>
      <c r="C37" s="713">
        <v>13</v>
      </c>
      <c r="E37" s="2212"/>
      <c r="F37" s="289" t="s">
        <v>167</v>
      </c>
      <c r="G37" s="92"/>
      <c r="H37" s="734" t="s">
        <v>300</v>
      </c>
      <c r="I37" s="734">
        <v>0</v>
      </c>
      <c r="J37" s="734">
        <v>0</v>
      </c>
      <c r="K37" s="734">
        <v>0</v>
      </c>
      <c r="L37" s="731">
        <f t="shared" si="4"/>
        <v>0</v>
      </c>
      <c r="M37" s="734">
        <v>0</v>
      </c>
      <c r="N37" s="731">
        <v>0</v>
      </c>
      <c r="O37" s="735">
        <f>SUM(M37:N37)</f>
        <v>0</v>
      </c>
    </row>
    <row r="38" spans="1:17" ht="12.75" customHeight="1">
      <c r="E38" s="2211">
        <v>1406</v>
      </c>
      <c r="F38" s="122" t="s">
        <v>51</v>
      </c>
      <c r="G38" s="123"/>
      <c r="H38" s="673">
        <f>SUM(H39:H43)</f>
        <v>102425</v>
      </c>
      <c r="I38" s="673">
        <f>SUM(I39:I43)</f>
        <v>458</v>
      </c>
      <c r="J38" s="673">
        <f>SUM(J39:J43)</f>
        <v>61766</v>
      </c>
      <c r="K38" s="673">
        <f>SUM(K39:K43)</f>
        <v>0</v>
      </c>
      <c r="L38" s="673">
        <f t="shared" si="4"/>
        <v>164649</v>
      </c>
      <c r="M38" s="673">
        <f>SUM(M39:M43)</f>
        <v>157091</v>
      </c>
      <c r="N38" s="673">
        <f>SUM(N39:N43)</f>
        <v>0</v>
      </c>
      <c r="O38" s="674">
        <f t="shared" si="2"/>
        <v>157091</v>
      </c>
    </row>
    <row r="39" spans="1:17" ht="12" customHeight="1">
      <c r="A39" s="713">
        <v>6</v>
      </c>
      <c r="B39" s="713">
        <v>2</v>
      </c>
      <c r="C39" s="713">
        <v>11</v>
      </c>
      <c r="E39" s="2212"/>
      <c r="F39" s="289" t="s">
        <v>52</v>
      </c>
      <c r="G39" s="92"/>
      <c r="H39" s="734">
        <v>54171</v>
      </c>
      <c r="I39" s="734">
        <v>458</v>
      </c>
      <c r="J39" s="734">
        <v>18745</v>
      </c>
      <c r="K39" s="734">
        <v>0</v>
      </c>
      <c r="L39" s="734">
        <f t="shared" si="4"/>
        <v>73374</v>
      </c>
      <c r="M39" s="734">
        <v>62451</v>
      </c>
      <c r="N39" s="731">
        <v>0</v>
      </c>
      <c r="O39" s="735">
        <f t="shared" si="2"/>
        <v>62451</v>
      </c>
    </row>
    <row r="40" spans="1:17" ht="12" customHeight="1">
      <c r="A40" s="713">
        <v>6</v>
      </c>
      <c r="B40" s="713">
        <v>2</v>
      </c>
      <c r="C40" s="713">
        <v>10</v>
      </c>
      <c r="E40" s="2212"/>
      <c r="F40" s="289" t="s">
        <v>95</v>
      </c>
      <c r="G40" s="92"/>
      <c r="H40" s="734">
        <v>19856</v>
      </c>
      <c r="I40" s="734">
        <v>0</v>
      </c>
      <c r="J40" s="734">
        <v>2982</v>
      </c>
      <c r="K40" s="734">
        <v>0</v>
      </c>
      <c r="L40" s="734">
        <f>SUM(H40:K40)</f>
        <v>22838</v>
      </c>
      <c r="M40" s="734">
        <v>20147</v>
      </c>
      <c r="N40" s="731">
        <v>0</v>
      </c>
      <c r="O40" s="735">
        <v>20147</v>
      </c>
    </row>
    <row r="41" spans="1:17" ht="12" customHeight="1">
      <c r="A41" s="713">
        <v>6</v>
      </c>
      <c r="B41" s="713">
        <v>2</v>
      </c>
      <c r="C41" s="713">
        <v>10</v>
      </c>
      <c r="E41" s="2212"/>
      <c r="F41" s="289" t="s">
        <v>53</v>
      </c>
      <c r="G41" s="92"/>
      <c r="H41" s="734">
        <v>26857</v>
      </c>
      <c r="I41" s="734">
        <v>0</v>
      </c>
      <c r="J41" s="734">
        <v>39685</v>
      </c>
      <c r="K41" s="734">
        <v>0</v>
      </c>
      <c r="L41" s="734">
        <f t="shared" si="4"/>
        <v>66542</v>
      </c>
      <c r="M41" s="734">
        <v>72478</v>
      </c>
      <c r="N41" s="731">
        <v>0</v>
      </c>
      <c r="O41" s="735">
        <f t="shared" si="2"/>
        <v>72478</v>
      </c>
    </row>
    <row r="42" spans="1:17" ht="12" customHeight="1">
      <c r="A42" s="713">
        <v>6</v>
      </c>
      <c r="B42" s="713">
        <v>2</v>
      </c>
      <c r="C42" s="713">
        <v>6</v>
      </c>
      <c r="E42" s="2212"/>
      <c r="F42" s="289" t="s">
        <v>96</v>
      </c>
      <c r="G42" s="92"/>
      <c r="H42" s="770">
        <v>1541</v>
      </c>
      <c r="I42" s="771"/>
      <c r="J42" s="772">
        <v>354</v>
      </c>
      <c r="K42" s="772">
        <v>0</v>
      </c>
      <c r="L42" s="734">
        <f t="shared" si="4"/>
        <v>1895</v>
      </c>
      <c r="M42" s="770">
        <v>2015</v>
      </c>
      <c r="N42" s="731">
        <v>0</v>
      </c>
      <c r="O42" s="735">
        <v>2015</v>
      </c>
    </row>
    <row r="43" spans="1:17" ht="12" customHeight="1">
      <c r="A43" s="713">
        <v>6</v>
      </c>
      <c r="B43" s="713">
        <v>2</v>
      </c>
      <c r="C43" s="713">
        <v>11</v>
      </c>
      <c r="E43" s="2212"/>
      <c r="F43" s="289" t="s">
        <v>301</v>
      </c>
      <c r="G43" s="92"/>
      <c r="H43" s="734" t="s">
        <v>300</v>
      </c>
      <c r="I43" s="734">
        <v>0</v>
      </c>
      <c r="J43" s="734">
        <v>0</v>
      </c>
      <c r="K43" s="734">
        <v>0</v>
      </c>
      <c r="L43" s="734">
        <f t="shared" si="4"/>
        <v>0</v>
      </c>
      <c r="M43" s="734">
        <v>0</v>
      </c>
      <c r="N43" s="731">
        <v>0</v>
      </c>
      <c r="O43" s="735">
        <f t="shared" si="2"/>
        <v>0</v>
      </c>
    </row>
    <row r="44" spans="1:17" ht="12.75" customHeight="1">
      <c r="E44" s="2204">
        <v>1407</v>
      </c>
      <c r="F44" s="113" t="s">
        <v>58</v>
      </c>
      <c r="G44" s="123"/>
      <c r="H44" s="728">
        <f>SUM(H45:H47)</f>
        <v>2987</v>
      </c>
      <c r="I44" s="728">
        <f t="shared" ref="I44:N44" si="8">SUM(I45:I47)</f>
        <v>0</v>
      </c>
      <c r="J44" s="728">
        <f t="shared" si="8"/>
        <v>2689</v>
      </c>
      <c r="K44" s="728">
        <f t="shared" si="8"/>
        <v>0</v>
      </c>
      <c r="L44" s="728">
        <f t="shared" si="4"/>
        <v>5676</v>
      </c>
      <c r="M44" s="728">
        <f t="shared" si="8"/>
        <v>13214</v>
      </c>
      <c r="N44" s="728">
        <f t="shared" si="8"/>
        <v>0</v>
      </c>
      <c r="O44" s="729">
        <f t="shared" si="2"/>
        <v>13214</v>
      </c>
    </row>
    <row r="45" spans="1:17" ht="12" customHeight="1">
      <c r="A45" s="713">
        <v>7</v>
      </c>
      <c r="B45" s="713">
        <v>3</v>
      </c>
      <c r="C45" s="713">
        <v>11</v>
      </c>
      <c r="E45" s="2205"/>
      <c r="F45" s="89" t="s">
        <v>59</v>
      </c>
      <c r="G45" s="175"/>
      <c r="H45" s="731">
        <v>2987</v>
      </c>
      <c r="I45" s="731">
        <v>0</v>
      </c>
      <c r="J45" s="731">
        <v>2689</v>
      </c>
      <c r="K45" s="731">
        <v>0</v>
      </c>
      <c r="L45" s="731">
        <f t="shared" si="4"/>
        <v>5676</v>
      </c>
      <c r="M45" s="731">
        <v>13214</v>
      </c>
      <c r="N45" s="731">
        <v>0</v>
      </c>
      <c r="O45" s="732">
        <f t="shared" si="2"/>
        <v>13214</v>
      </c>
    </row>
    <row r="46" spans="1:17" ht="12" customHeight="1">
      <c r="A46" s="713">
        <v>7</v>
      </c>
      <c r="B46" s="713">
        <v>6</v>
      </c>
      <c r="C46" s="713">
        <v>10</v>
      </c>
      <c r="E46" s="2205"/>
      <c r="F46" s="294" t="s">
        <v>302</v>
      </c>
      <c r="G46" s="175"/>
      <c r="H46" s="734" t="s">
        <v>299</v>
      </c>
      <c r="I46" s="734">
        <v>0</v>
      </c>
      <c r="J46" s="734">
        <v>0</v>
      </c>
      <c r="K46" s="734">
        <v>0</v>
      </c>
      <c r="L46" s="731">
        <f t="shared" si="4"/>
        <v>0</v>
      </c>
      <c r="M46" s="734">
        <v>0</v>
      </c>
      <c r="N46" s="731">
        <v>0</v>
      </c>
      <c r="O46" s="732">
        <f t="shared" si="2"/>
        <v>0</v>
      </c>
    </row>
    <row r="47" spans="1:17" ht="12" customHeight="1">
      <c r="A47" s="713">
        <v>7</v>
      </c>
      <c r="B47" s="713">
        <v>6</v>
      </c>
      <c r="C47" s="713">
        <v>10</v>
      </c>
      <c r="E47" s="2205"/>
      <c r="F47" s="294" t="s">
        <v>84</v>
      </c>
      <c r="G47" s="92"/>
      <c r="H47" s="734" t="s">
        <v>297</v>
      </c>
      <c r="I47" s="734">
        <v>0</v>
      </c>
      <c r="J47" s="734">
        <v>0</v>
      </c>
      <c r="K47" s="734">
        <v>0</v>
      </c>
      <c r="L47" s="731">
        <f t="shared" si="4"/>
        <v>0</v>
      </c>
      <c r="M47" s="734">
        <v>0</v>
      </c>
      <c r="N47" s="734">
        <v>0</v>
      </c>
      <c r="O47" s="735">
        <v>0</v>
      </c>
    </row>
    <row r="48" spans="1:17" ht="12.75" customHeight="1">
      <c r="E48" s="2204">
        <v>1408</v>
      </c>
      <c r="F48" s="98" t="s">
        <v>63</v>
      </c>
      <c r="G48" s="123"/>
      <c r="H48" s="728">
        <f>SUM(H49:H52)</f>
        <v>17841</v>
      </c>
      <c r="I48" s="728">
        <f t="shared" ref="I48:N48" si="9">SUM(I49:I52)</f>
        <v>854</v>
      </c>
      <c r="J48" s="728">
        <f t="shared" si="9"/>
        <v>5650</v>
      </c>
      <c r="K48" s="728">
        <f t="shared" si="9"/>
        <v>0</v>
      </c>
      <c r="L48" s="728">
        <f t="shared" si="4"/>
        <v>24345</v>
      </c>
      <c r="M48" s="728">
        <f t="shared" si="9"/>
        <v>17549</v>
      </c>
      <c r="N48" s="728">
        <f t="shared" si="9"/>
        <v>784</v>
      </c>
      <c r="O48" s="729">
        <f t="shared" si="2"/>
        <v>18333</v>
      </c>
    </row>
    <row r="49" spans="1:15" ht="12" customHeight="1">
      <c r="A49" s="713">
        <v>8</v>
      </c>
      <c r="B49" s="713">
        <v>4</v>
      </c>
      <c r="C49" s="713">
        <v>8</v>
      </c>
      <c r="E49" s="2205"/>
      <c r="F49" s="89" t="s">
        <v>64</v>
      </c>
      <c r="G49" s="92"/>
      <c r="H49" s="731">
        <v>17841</v>
      </c>
      <c r="I49" s="731">
        <v>854</v>
      </c>
      <c r="J49" s="731">
        <v>5650</v>
      </c>
      <c r="K49" s="731">
        <v>0</v>
      </c>
      <c r="L49" s="731">
        <f t="shared" si="4"/>
        <v>24345</v>
      </c>
      <c r="M49" s="731">
        <v>17549</v>
      </c>
      <c r="N49" s="731">
        <v>784</v>
      </c>
      <c r="O49" s="732">
        <f t="shared" si="2"/>
        <v>18333</v>
      </c>
    </row>
    <row r="50" spans="1:15" ht="12" customHeight="1">
      <c r="A50" s="713">
        <v>8</v>
      </c>
      <c r="B50" s="713">
        <v>4</v>
      </c>
      <c r="C50" s="713">
        <v>6</v>
      </c>
      <c r="E50" s="2205"/>
      <c r="F50" s="89" t="s">
        <v>141</v>
      </c>
      <c r="G50" s="175"/>
      <c r="H50" s="773" t="s">
        <v>297</v>
      </c>
      <c r="I50" s="773">
        <v>0</v>
      </c>
      <c r="J50" s="773">
        <v>0</v>
      </c>
      <c r="K50" s="773">
        <v>0</v>
      </c>
      <c r="L50" s="731">
        <f t="shared" si="4"/>
        <v>0</v>
      </c>
      <c r="M50" s="773">
        <v>0</v>
      </c>
      <c r="N50" s="773">
        <v>0</v>
      </c>
      <c r="O50" s="774">
        <f t="shared" si="2"/>
        <v>0</v>
      </c>
    </row>
    <row r="51" spans="1:15" ht="12" customHeight="1">
      <c r="A51" s="713">
        <v>8</v>
      </c>
      <c r="B51" s="713">
        <v>4</v>
      </c>
      <c r="C51" s="713">
        <v>11</v>
      </c>
      <c r="E51" s="2205"/>
      <c r="F51" s="89" t="s">
        <v>303</v>
      </c>
      <c r="G51" s="92"/>
      <c r="H51" s="734" t="s">
        <v>304</v>
      </c>
      <c r="I51" s="734">
        <v>0</v>
      </c>
      <c r="J51" s="734">
        <v>0</v>
      </c>
      <c r="K51" s="734">
        <v>0</v>
      </c>
      <c r="L51" s="731">
        <f t="shared" si="4"/>
        <v>0</v>
      </c>
      <c r="M51" s="734">
        <v>0</v>
      </c>
      <c r="N51" s="734">
        <v>0</v>
      </c>
      <c r="O51" s="735">
        <f>SUM(M51:N51)</f>
        <v>0</v>
      </c>
    </row>
    <row r="52" spans="1:15" ht="12" customHeight="1">
      <c r="A52" s="713">
        <v>8</v>
      </c>
      <c r="B52" s="713">
        <v>4</v>
      </c>
      <c r="C52" s="713">
        <v>11</v>
      </c>
      <c r="E52" s="2205"/>
      <c r="F52" s="89" t="s">
        <v>305</v>
      </c>
      <c r="G52" s="92"/>
      <c r="H52" s="734" t="s">
        <v>300</v>
      </c>
      <c r="I52" s="734">
        <v>0</v>
      </c>
      <c r="J52" s="734">
        <v>0</v>
      </c>
      <c r="K52" s="734">
        <v>0</v>
      </c>
      <c r="L52" s="731">
        <f t="shared" si="4"/>
        <v>0</v>
      </c>
      <c r="M52" s="734">
        <v>0</v>
      </c>
      <c r="N52" s="734">
        <v>0</v>
      </c>
      <c r="O52" s="735">
        <v>0</v>
      </c>
    </row>
    <row r="53" spans="1:15" ht="12.75" customHeight="1">
      <c r="E53" s="2204">
        <v>1624</v>
      </c>
      <c r="F53" s="113" t="s">
        <v>68</v>
      </c>
      <c r="G53" s="775"/>
      <c r="H53" s="740">
        <f>SUM(H54:H56)</f>
        <v>16926</v>
      </c>
      <c r="I53" s="740">
        <f t="shared" ref="I53:N53" si="10">SUM(I54:I56)</f>
        <v>140</v>
      </c>
      <c r="J53" s="740">
        <f t="shared" si="10"/>
        <v>2340</v>
      </c>
      <c r="K53" s="740">
        <f t="shared" si="10"/>
        <v>0</v>
      </c>
      <c r="L53" s="740">
        <f t="shared" si="4"/>
        <v>19406</v>
      </c>
      <c r="M53" s="740">
        <f t="shared" si="10"/>
        <v>8656</v>
      </c>
      <c r="N53" s="740">
        <f t="shared" si="10"/>
        <v>0</v>
      </c>
      <c r="O53" s="776">
        <f>SUM(M53:N53)</f>
        <v>8656</v>
      </c>
    </row>
    <row r="54" spans="1:15" ht="12.75" customHeight="1">
      <c r="A54" s="713">
        <v>9</v>
      </c>
      <c r="B54" s="713">
        <v>4</v>
      </c>
      <c r="C54" s="713">
        <v>8</v>
      </c>
      <c r="E54" s="2205"/>
      <c r="F54" s="89" t="s">
        <v>137</v>
      </c>
      <c r="G54" s="624"/>
      <c r="H54" s="742">
        <v>8968</v>
      </c>
      <c r="I54" s="742">
        <v>0</v>
      </c>
      <c r="J54" s="742">
        <v>1086</v>
      </c>
      <c r="K54" s="742">
        <v>0</v>
      </c>
      <c r="L54" s="742">
        <f t="shared" si="4"/>
        <v>10054</v>
      </c>
      <c r="M54" s="742">
        <v>4658</v>
      </c>
      <c r="N54" s="742">
        <v>0</v>
      </c>
      <c r="O54" s="777">
        <f t="shared" si="2"/>
        <v>4658</v>
      </c>
    </row>
    <row r="55" spans="1:15" ht="12.75" customHeight="1">
      <c r="A55" s="713">
        <v>9</v>
      </c>
      <c r="B55" s="713">
        <v>4</v>
      </c>
      <c r="C55" s="713">
        <v>8</v>
      </c>
      <c r="E55" s="2205"/>
      <c r="F55" s="89" t="s">
        <v>138</v>
      </c>
      <c r="G55" s="92"/>
      <c r="H55" s="734">
        <v>7958</v>
      </c>
      <c r="I55" s="734">
        <v>140</v>
      </c>
      <c r="J55" s="734">
        <v>1254</v>
      </c>
      <c r="K55" s="734">
        <v>0</v>
      </c>
      <c r="L55" s="734">
        <f t="shared" si="4"/>
        <v>9352</v>
      </c>
      <c r="M55" s="734">
        <v>3998</v>
      </c>
      <c r="N55" s="734">
        <v>0</v>
      </c>
      <c r="O55" s="735">
        <f t="shared" si="2"/>
        <v>3998</v>
      </c>
    </row>
    <row r="56" spans="1:15" ht="12.75" customHeight="1">
      <c r="A56" s="713">
        <v>9</v>
      </c>
      <c r="B56" s="713">
        <v>5</v>
      </c>
      <c r="C56" s="713">
        <v>11</v>
      </c>
      <c r="E56" s="2205"/>
      <c r="F56" s="89" t="s">
        <v>170</v>
      </c>
      <c r="G56" s="314"/>
      <c r="H56" s="744" t="s">
        <v>300</v>
      </c>
      <c r="I56" s="744">
        <v>0</v>
      </c>
      <c r="J56" s="744">
        <v>0</v>
      </c>
      <c r="K56" s="744">
        <v>0</v>
      </c>
      <c r="L56" s="778">
        <f t="shared" si="4"/>
        <v>0</v>
      </c>
      <c r="M56" s="744">
        <v>0</v>
      </c>
      <c r="N56" s="744">
        <v>0</v>
      </c>
      <c r="O56" s="746">
        <f>SUM(M56:N56)</f>
        <v>0</v>
      </c>
    </row>
    <row r="57" spans="1:15" ht="12.75" customHeight="1">
      <c r="E57" s="2211"/>
      <c r="F57" s="409" t="s">
        <v>73</v>
      </c>
      <c r="G57" s="779"/>
      <c r="H57" s="780">
        <f>SUM(H58:H59)</f>
        <v>112487</v>
      </c>
      <c r="I57" s="780">
        <f t="shared" ref="I57:N57" si="11">SUM(I58:I59)</f>
        <v>0</v>
      </c>
      <c r="J57" s="780">
        <f t="shared" si="11"/>
        <v>38795</v>
      </c>
      <c r="K57" s="780">
        <f t="shared" si="11"/>
        <v>0</v>
      </c>
      <c r="L57" s="780">
        <f t="shared" si="4"/>
        <v>151282</v>
      </c>
      <c r="M57" s="780">
        <f t="shared" si="11"/>
        <v>189741</v>
      </c>
      <c r="N57" s="780">
        <f t="shared" si="11"/>
        <v>36589</v>
      </c>
      <c r="O57" s="781">
        <f>SUM(O58:O59)</f>
        <v>226330</v>
      </c>
    </row>
    <row r="58" spans="1:15" ht="12.75" customHeight="1">
      <c r="B58" s="713" t="s">
        <v>72</v>
      </c>
      <c r="C58" s="713">
        <v>11</v>
      </c>
      <c r="E58" s="2316"/>
      <c r="F58" s="782" t="s">
        <v>287</v>
      </c>
      <c r="G58" s="624"/>
      <c r="H58" s="742">
        <v>112487</v>
      </c>
      <c r="I58" s="742">
        <v>0</v>
      </c>
      <c r="J58" s="742">
        <v>38795</v>
      </c>
      <c r="K58" s="742">
        <v>0</v>
      </c>
      <c r="L58" s="742">
        <f t="shared" si="4"/>
        <v>151282</v>
      </c>
      <c r="M58" s="742">
        <v>189741</v>
      </c>
      <c r="N58" s="742">
        <v>36589</v>
      </c>
      <c r="O58" s="777">
        <f>SUM(M58:N58)</f>
        <v>226330</v>
      </c>
    </row>
    <row r="59" spans="1:15" ht="12.75" customHeight="1">
      <c r="B59" s="713" t="s">
        <v>306</v>
      </c>
      <c r="C59" s="713">
        <v>10</v>
      </c>
      <c r="E59" s="2274"/>
      <c r="F59" s="783" t="s">
        <v>288</v>
      </c>
      <c r="G59" s="314"/>
      <c r="H59" s="778">
        <v>0</v>
      </c>
      <c r="I59" s="778">
        <v>0</v>
      </c>
      <c r="J59" s="778">
        <v>0</v>
      </c>
      <c r="K59" s="778">
        <v>0</v>
      </c>
      <c r="L59" s="778">
        <f t="shared" si="4"/>
        <v>0</v>
      </c>
      <c r="M59" s="778">
        <v>0</v>
      </c>
      <c r="N59" s="778">
        <v>0</v>
      </c>
      <c r="O59" s="784">
        <f>SUM(M59:N59)</f>
        <v>0</v>
      </c>
    </row>
    <row r="60" spans="1:15" ht="12.75" customHeight="1">
      <c r="C60" s="713" t="s">
        <v>307</v>
      </c>
      <c r="E60" s="343"/>
      <c r="F60" s="152" t="s">
        <v>8</v>
      </c>
      <c r="G60" s="747"/>
      <c r="H60" s="748">
        <f t="shared" ref="H60:O60" si="12">SUM(H8+H16+H26+H30+H33+H38+H44+H48+H53+H57)</f>
        <v>579383</v>
      </c>
      <c r="I60" s="748">
        <f t="shared" si="12"/>
        <v>2519</v>
      </c>
      <c r="J60" s="748">
        <f t="shared" si="12"/>
        <v>227758</v>
      </c>
      <c r="K60" s="748">
        <f t="shared" si="12"/>
        <v>0</v>
      </c>
      <c r="L60" s="748">
        <f t="shared" si="12"/>
        <v>809660</v>
      </c>
      <c r="M60" s="748">
        <f t="shared" si="12"/>
        <v>784388</v>
      </c>
      <c r="N60" s="748">
        <f t="shared" si="12"/>
        <v>40627</v>
      </c>
      <c r="O60" s="785">
        <f t="shared" si="12"/>
        <v>825015</v>
      </c>
    </row>
    <row r="61" spans="1:15">
      <c r="E61" s="322"/>
      <c r="F61" s="750" t="s">
        <v>289</v>
      </c>
    </row>
    <row r="62" spans="1:15">
      <c r="F62" s="750" t="s">
        <v>308</v>
      </c>
    </row>
    <row r="63" spans="1:15">
      <c r="F63" s="750" t="s">
        <v>309</v>
      </c>
    </row>
    <row r="64" spans="1:15">
      <c r="F64" s="750" t="s">
        <v>310</v>
      </c>
    </row>
    <row r="65" spans="6:6">
      <c r="F65" s="750" t="s">
        <v>311</v>
      </c>
    </row>
  </sheetData>
  <mergeCells count="17">
    <mergeCell ref="E44:E47"/>
    <mergeCell ref="E48:E52"/>
    <mergeCell ref="E53:E56"/>
    <mergeCell ref="E57:E59"/>
    <mergeCell ref="S13:U19"/>
    <mergeCell ref="E16:E25"/>
    <mergeCell ref="E26:E29"/>
    <mergeCell ref="E30:E32"/>
    <mergeCell ref="E38:E43"/>
    <mergeCell ref="E33:E37"/>
    <mergeCell ref="E8:E14"/>
    <mergeCell ref="E2:O2"/>
    <mergeCell ref="E3:O3"/>
    <mergeCell ref="E5:E7"/>
    <mergeCell ref="F5:F7"/>
    <mergeCell ref="J6:K6"/>
    <mergeCell ref="M6:N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05"/>
  <sheetViews>
    <sheetView topLeftCell="D1" workbookViewId="0">
      <selection activeCell="G27" sqref="G27"/>
    </sheetView>
  </sheetViews>
  <sheetFormatPr baseColWidth="10" defaultRowHeight="12.75"/>
  <cols>
    <col min="1" max="1" width="2.5703125" style="2100" hidden="1" customWidth="1"/>
    <col min="2" max="2" width="3.140625" style="2100" hidden="1" customWidth="1"/>
    <col min="3" max="3" width="2.7109375" style="2100" hidden="1" customWidth="1"/>
    <col min="4" max="4" width="3.28515625" style="309" customWidth="1"/>
    <col min="5" max="5" width="13.7109375" style="79" customWidth="1"/>
    <col min="6" max="6" width="1.5703125" style="79" customWidth="1"/>
    <col min="7" max="7" width="67.7109375" style="79" customWidth="1"/>
    <col min="8" max="8" width="15.140625" style="79" customWidth="1"/>
    <col min="9" max="9" width="4.7109375" style="79" customWidth="1"/>
    <col min="10" max="10" width="11.42578125" style="75"/>
    <col min="11" max="11" width="11.42578125" style="79"/>
    <col min="12" max="12" width="4.7109375" style="79" customWidth="1"/>
    <col min="13" max="13" width="5" style="79" customWidth="1"/>
    <col min="14" max="14" width="2.28515625" style="79" customWidth="1"/>
    <col min="15" max="15" width="26" style="79" customWidth="1"/>
    <col min="16" max="16" width="8" style="79" customWidth="1"/>
    <col min="17" max="17" width="1" style="79" customWidth="1"/>
    <col min="18" max="18" width="6.7109375"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9" width="6.7109375" style="79" customWidth="1"/>
    <col min="30" max="256" width="11.42578125" style="79"/>
    <col min="257" max="257" width="2.5703125" style="79" customWidth="1"/>
    <col min="258" max="258" width="3.140625" style="79" customWidth="1"/>
    <col min="259" max="259" width="2.7109375" style="79" customWidth="1"/>
    <col min="260" max="260" width="3.28515625" style="79" customWidth="1"/>
    <col min="261" max="261" width="13.7109375" style="79" customWidth="1"/>
    <col min="262" max="262" width="1.5703125" style="79" customWidth="1"/>
    <col min="263" max="263" width="67.7109375" style="79" customWidth="1"/>
    <col min="264" max="264" width="15.140625" style="79" customWidth="1"/>
    <col min="265" max="265" width="4.7109375" style="79" customWidth="1"/>
    <col min="266" max="267" width="11.42578125" style="79"/>
    <col min="268" max="268" width="4.7109375" style="79" customWidth="1"/>
    <col min="269" max="269" width="5" style="79" customWidth="1"/>
    <col min="270" max="270" width="2.28515625" style="79" customWidth="1"/>
    <col min="271" max="271" width="26" style="79" customWidth="1"/>
    <col min="272" max="272" width="8" style="79" customWidth="1"/>
    <col min="273" max="273" width="1" style="79" customWidth="1"/>
    <col min="274" max="274" width="6.7109375"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5" width="6.7109375" style="79" customWidth="1"/>
    <col min="286" max="512" width="11.42578125" style="79"/>
    <col min="513" max="513" width="2.5703125" style="79" customWidth="1"/>
    <col min="514" max="514" width="3.140625" style="79" customWidth="1"/>
    <col min="515" max="515" width="2.7109375" style="79" customWidth="1"/>
    <col min="516" max="516" width="3.28515625" style="79" customWidth="1"/>
    <col min="517" max="517" width="13.7109375" style="79" customWidth="1"/>
    <col min="518" max="518" width="1.5703125" style="79" customWidth="1"/>
    <col min="519" max="519" width="67.7109375" style="79" customWidth="1"/>
    <col min="520" max="520" width="15.140625" style="79" customWidth="1"/>
    <col min="521" max="521" width="4.7109375" style="79" customWidth="1"/>
    <col min="522" max="523" width="11.42578125" style="79"/>
    <col min="524" max="524" width="4.7109375" style="79" customWidth="1"/>
    <col min="525" max="525" width="5" style="79" customWidth="1"/>
    <col min="526" max="526" width="2.28515625" style="79" customWidth="1"/>
    <col min="527" max="527" width="26" style="79" customWidth="1"/>
    <col min="528" max="528" width="8" style="79" customWidth="1"/>
    <col min="529" max="529" width="1" style="79" customWidth="1"/>
    <col min="530" max="530" width="6.7109375"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1" width="6.7109375" style="79" customWidth="1"/>
    <col min="542" max="768" width="11.42578125" style="79"/>
    <col min="769" max="769" width="2.5703125" style="79" customWidth="1"/>
    <col min="770" max="770" width="3.140625" style="79" customWidth="1"/>
    <col min="771" max="771" width="2.7109375" style="79" customWidth="1"/>
    <col min="772" max="772" width="3.28515625" style="79" customWidth="1"/>
    <col min="773" max="773" width="13.7109375" style="79" customWidth="1"/>
    <col min="774" max="774" width="1.5703125" style="79" customWidth="1"/>
    <col min="775" max="775" width="67.7109375" style="79" customWidth="1"/>
    <col min="776" max="776" width="15.140625" style="79" customWidth="1"/>
    <col min="777" max="777" width="4.7109375" style="79" customWidth="1"/>
    <col min="778" max="779" width="11.42578125" style="79"/>
    <col min="780" max="780" width="4.7109375" style="79" customWidth="1"/>
    <col min="781" max="781" width="5" style="79" customWidth="1"/>
    <col min="782" max="782" width="2.28515625" style="79" customWidth="1"/>
    <col min="783" max="783" width="26" style="79" customWidth="1"/>
    <col min="784" max="784" width="8" style="79" customWidth="1"/>
    <col min="785" max="785" width="1" style="79" customWidth="1"/>
    <col min="786" max="786" width="6.7109375"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7" width="6.7109375" style="79" customWidth="1"/>
    <col min="798" max="1024" width="11.42578125" style="79"/>
    <col min="1025" max="1025" width="2.5703125" style="79" customWidth="1"/>
    <col min="1026" max="1026" width="3.140625" style="79" customWidth="1"/>
    <col min="1027" max="1027" width="2.7109375" style="79" customWidth="1"/>
    <col min="1028" max="1028" width="3.28515625" style="79" customWidth="1"/>
    <col min="1029" max="1029" width="13.7109375" style="79" customWidth="1"/>
    <col min="1030" max="1030" width="1.5703125" style="79" customWidth="1"/>
    <col min="1031" max="1031" width="67.7109375" style="79" customWidth="1"/>
    <col min="1032" max="1032" width="15.140625" style="79" customWidth="1"/>
    <col min="1033" max="1033" width="4.7109375" style="79" customWidth="1"/>
    <col min="1034" max="1035" width="11.42578125" style="79"/>
    <col min="1036" max="1036" width="4.7109375" style="79" customWidth="1"/>
    <col min="1037" max="1037" width="5" style="79" customWidth="1"/>
    <col min="1038" max="1038" width="2.28515625" style="79" customWidth="1"/>
    <col min="1039" max="1039" width="26" style="79" customWidth="1"/>
    <col min="1040" max="1040" width="8" style="79" customWidth="1"/>
    <col min="1041" max="1041" width="1" style="79" customWidth="1"/>
    <col min="1042" max="1042" width="6.7109375"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3" width="6.7109375" style="79" customWidth="1"/>
    <col min="1054" max="1280" width="11.42578125" style="79"/>
    <col min="1281" max="1281" width="2.5703125" style="79" customWidth="1"/>
    <col min="1282" max="1282" width="3.140625" style="79" customWidth="1"/>
    <col min="1283" max="1283" width="2.7109375" style="79" customWidth="1"/>
    <col min="1284" max="1284" width="3.28515625" style="79" customWidth="1"/>
    <col min="1285" max="1285" width="13.7109375" style="79" customWidth="1"/>
    <col min="1286" max="1286" width="1.5703125" style="79" customWidth="1"/>
    <col min="1287" max="1287" width="67.7109375" style="79" customWidth="1"/>
    <col min="1288" max="1288" width="15.140625" style="79" customWidth="1"/>
    <col min="1289" max="1289" width="4.7109375" style="79" customWidth="1"/>
    <col min="1290" max="1291" width="11.42578125" style="79"/>
    <col min="1292" max="1292" width="4.7109375" style="79" customWidth="1"/>
    <col min="1293" max="1293" width="5" style="79" customWidth="1"/>
    <col min="1294" max="1294" width="2.28515625" style="79" customWidth="1"/>
    <col min="1295" max="1295" width="26" style="79" customWidth="1"/>
    <col min="1296" max="1296" width="8" style="79" customWidth="1"/>
    <col min="1297" max="1297" width="1" style="79" customWidth="1"/>
    <col min="1298" max="1298" width="6.7109375"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9" width="6.7109375" style="79" customWidth="1"/>
    <col min="1310" max="1536" width="11.42578125" style="79"/>
    <col min="1537" max="1537" width="2.5703125" style="79" customWidth="1"/>
    <col min="1538" max="1538" width="3.140625" style="79" customWidth="1"/>
    <col min="1539" max="1539" width="2.7109375" style="79" customWidth="1"/>
    <col min="1540" max="1540" width="3.28515625" style="79" customWidth="1"/>
    <col min="1541" max="1541" width="13.7109375" style="79" customWidth="1"/>
    <col min="1542" max="1542" width="1.5703125" style="79" customWidth="1"/>
    <col min="1543" max="1543" width="67.7109375" style="79" customWidth="1"/>
    <col min="1544" max="1544" width="15.140625" style="79" customWidth="1"/>
    <col min="1545" max="1545" width="4.7109375" style="79" customWidth="1"/>
    <col min="1546" max="1547" width="11.42578125" style="79"/>
    <col min="1548" max="1548" width="4.7109375" style="79" customWidth="1"/>
    <col min="1549" max="1549" width="5" style="79" customWidth="1"/>
    <col min="1550" max="1550" width="2.28515625" style="79" customWidth="1"/>
    <col min="1551" max="1551" width="26" style="79" customWidth="1"/>
    <col min="1552" max="1552" width="8" style="79" customWidth="1"/>
    <col min="1553" max="1553" width="1" style="79" customWidth="1"/>
    <col min="1554" max="1554" width="6.7109375"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5" width="6.7109375" style="79" customWidth="1"/>
    <col min="1566" max="1792" width="11.42578125" style="79"/>
    <col min="1793" max="1793" width="2.5703125" style="79" customWidth="1"/>
    <col min="1794" max="1794" width="3.140625" style="79" customWidth="1"/>
    <col min="1795" max="1795" width="2.7109375" style="79" customWidth="1"/>
    <col min="1796" max="1796" width="3.28515625" style="79" customWidth="1"/>
    <col min="1797" max="1797" width="13.7109375" style="79" customWidth="1"/>
    <col min="1798" max="1798" width="1.5703125" style="79" customWidth="1"/>
    <col min="1799" max="1799" width="67.7109375" style="79" customWidth="1"/>
    <col min="1800" max="1800" width="15.140625" style="79" customWidth="1"/>
    <col min="1801" max="1801" width="4.7109375" style="79" customWidth="1"/>
    <col min="1802" max="1803" width="11.42578125" style="79"/>
    <col min="1804" max="1804" width="4.7109375" style="79" customWidth="1"/>
    <col min="1805" max="1805" width="5" style="79" customWidth="1"/>
    <col min="1806" max="1806" width="2.28515625" style="79" customWidth="1"/>
    <col min="1807" max="1807" width="26" style="79" customWidth="1"/>
    <col min="1808" max="1808" width="8" style="79" customWidth="1"/>
    <col min="1809" max="1809" width="1" style="79" customWidth="1"/>
    <col min="1810" max="1810" width="6.7109375"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1" width="6.7109375" style="79" customWidth="1"/>
    <col min="1822" max="2048" width="11.42578125" style="79"/>
    <col min="2049" max="2049" width="2.5703125" style="79" customWidth="1"/>
    <col min="2050" max="2050" width="3.140625" style="79" customWidth="1"/>
    <col min="2051" max="2051" width="2.7109375" style="79" customWidth="1"/>
    <col min="2052" max="2052" width="3.28515625" style="79" customWidth="1"/>
    <col min="2053" max="2053" width="13.7109375" style="79" customWidth="1"/>
    <col min="2054" max="2054" width="1.5703125" style="79" customWidth="1"/>
    <col min="2055" max="2055" width="67.7109375" style="79" customWidth="1"/>
    <col min="2056" max="2056" width="15.140625" style="79" customWidth="1"/>
    <col min="2057" max="2057" width="4.7109375" style="79" customWidth="1"/>
    <col min="2058" max="2059" width="11.42578125" style="79"/>
    <col min="2060" max="2060" width="4.7109375" style="79" customWidth="1"/>
    <col min="2061" max="2061" width="5" style="79" customWidth="1"/>
    <col min="2062" max="2062" width="2.28515625" style="79" customWidth="1"/>
    <col min="2063" max="2063" width="26" style="79" customWidth="1"/>
    <col min="2064" max="2064" width="8" style="79" customWidth="1"/>
    <col min="2065" max="2065" width="1" style="79" customWidth="1"/>
    <col min="2066" max="2066" width="6.7109375"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7" width="6.7109375" style="79" customWidth="1"/>
    <col min="2078" max="2304" width="11.42578125" style="79"/>
    <col min="2305" max="2305" width="2.5703125" style="79" customWidth="1"/>
    <col min="2306" max="2306" width="3.140625" style="79" customWidth="1"/>
    <col min="2307" max="2307" width="2.7109375" style="79" customWidth="1"/>
    <col min="2308" max="2308" width="3.28515625" style="79" customWidth="1"/>
    <col min="2309" max="2309" width="13.7109375" style="79" customWidth="1"/>
    <col min="2310" max="2310" width="1.5703125" style="79" customWidth="1"/>
    <col min="2311" max="2311" width="67.7109375" style="79" customWidth="1"/>
    <col min="2312" max="2312" width="15.140625" style="79" customWidth="1"/>
    <col min="2313" max="2313" width="4.7109375" style="79" customWidth="1"/>
    <col min="2314" max="2315" width="11.42578125" style="79"/>
    <col min="2316" max="2316" width="4.7109375" style="79" customWidth="1"/>
    <col min="2317" max="2317" width="5" style="79" customWidth="1"/>
    <col min="2318" max="2318" width="2.28515625" style="79" customWidth="1"/>
    <col min="2319" max="2319" width="26" style="79" customWidth="1"/>
    <col min="2320" max="2320" width="8" style="79" customWidth="1"/>
    <col min="2321" max="2321" width="1" style="79" customWidth="1"/>
    <col min="2322" max="2322" width="6.7109375"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3" width="6.7109375" style="79" customWidth="1"/>
    <col min="2334" max="2560" width="11.42578125" style="79"/>
    <col min="2561" max="2561" width="2.5703125" style="79" customWidth="1"/>
    <col min="2562" max="2562" width="3.140625" style="79" customWidth="1"/>
    <col min="2563" max="2563" width="2.7109375" style="79" customWidth="1"/>
    <col min="2564" max="2564" width="3.28515625" style="79" customWidth="1"/>
    <col min="2565" max="2565" width="13.7109375" style="79" customWidth="1"/>
    <col min="2566" max="2566" width="1.5703125" style="79" customWidth="1"/>
    <col min="2567" max="2567" width="67.7109375" style="79" customWidth="1"/>
    <col min="2568" max="2568" width="15.140625" style="79" customWidth="1"/>
    <col min="2569" max="2569" width="4.7109375" style="79" customWidth="1"/>
    <col min="2570" max="2571" width="11.42578125" style="79"/>
    <col min="2572" max="2572" width="4.7109375" style="79" customWidth="1"/>
    <col min="2573" max="2573" width="5" style="79" customWidth="1"/>
    <col min="2574" max="2574" width="2.28515625" style="79" customWidth="1"/>
    <col min="2575" max="2575" width="26" style="79" customWidth="1"/>
    <col min="2576" max="2576" width="8" style="79" customWidth="1"/>
    <col min="2577" max="2577" width="1" style="79" customWidth="1"/>
    <col min="2578" max="2578" width="6.7109375"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9" width="6.7109375" style="79" customWidth="1"/>
    <col min="2590" max="2816" width="11.42578125" style="79"/>
    <col min="2817" max="2817" width="2.5703125" style="79" customWidth="1"/>
    <col min="2818" max="2818" width="3.140625" style="79" customWidth="1"/>
    <col min="2819" max="2819" width="2.7109375" style="79" customWidth="1"/>
    <col min="2820" max="2820" width="3.28515625" style="79" customWidth="1"/>
    <col min="2821" max="2821" width="13.7109375" style="79" customWidth="1"/>
    <col min="2822" max="2822" width="1.5703125" style="79" customWidth="1"/>
    <col min="2823" max="2823" width="67.7109375" style="79" customWidth="1"/>
    <col min="2824" max="2824" width="15.140625" style="79" customWidth="1"/>
    <col min="2825" max="2825" width="4.7109375" style="79" customWidth="1"/>
    <col min="2826" max="2827" width="11.42578125" style="79"/>
    <col min="2828" max="2828" width="4.7109375" style="79" customWidth="1"/>
    <col min="2829" max="2829" width="5" style="79" customWidth="1"/>
    <col min="2830" max="2830" width="2.28515625" style="79" customWidth="1"/>
    <col min="2831" max="2831" width="26" style="79" customWidth="1"/>
    <col min="2832" max="2832" width="8" style="79" customWidth="1"/>
    <col min="2833" max="2833" width="1" style="79" customWidth="1"/>
    <col min="2834" max="2834" width="6.7109375"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5" width="6.7109375" style="79" customWidth="1"/>
    <col min="2846" max="3072" width="11.42578125" style="79"/>
    <col min="3073" max="3073" width="2.5703125" style="79" customWidth="1"/>
    <col min="3074" max="3074" width="3.140625" style="79" customWidth="1"/>
    <col min="3075" max="3075" width="2.7109375" style="79" customWidth="1"/>
    <col min="3076" max="3076" width="3.28515625" style="79" customWidth="1"/>
    <col min="3077" max="3077" width="13.7109375" style="79" customWidth="1"/>
    <col min="3078" max="3078" width="1.5703125" style="79" customWidth="1"/>
    <col min="3079" max="3079" width="67.7109375" style="79" customWidth="1"/>
    <col min="3080" max="3080" width="15.140625" style="79" customWidth="1"/>
    <col min="3081" max="3081" width="4.7109375" style="79" customWidth="1"/>
    <col min="3082" max="3083" width="11.42578125" style="79"/>
    <col min="3084" max="3084" width="4.7109375" style="79" customWidth="1"/>
    <col min="3085" max="3085" width="5" style="79" customWidth="1"/>
    <col min="3086" max="3086" width="2.28515625" style="79" customWidth="1"/>
    <col min="3087" max="3087" width="26" style="79" customWidth="1"/>
    <col min="3088" max="3088" width="8" style="79" customWidth="1"/>
    <col min="3089" max="3089" width="1" style="79" customWidth="1"/>
    <col min="3090" max="3090" width="6.7109375"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1" width="6.7109375" style="79" customWidth="1"/>
    <col min="3102" max="3328" width="11.42578125" style="79"/>
    <col min="3329" max="3329" width="2.5703125" style="79" customWidth="1"/>
    <col min="3330" max="3330" width="3.140625" style="79" customWidth="1"/>
    <col min="3331" max="3331" width="2.7109375" style="79" customWidth="1"/>
    <col min="3332" max="3332" width="3.28515625" style="79" customWidth="1"/>
    <col min="3333" max="3333" width="13.7109375" style="79" customWidth="1"/>
    <col min="3334" max="3334" width="1.5703125" style="79" customWidth="1"/>
    <col min="3335" max="3335" width="67.7109375" style="79" customWidth="1"/>
    <col min="3336" max="3336" width="15.140625" style="79" customWidth="1"/>
    <col min="3337" max="3337" width="4.7109375" style="79" customWidth="1"/>
    <col min="3338" max="3339" width="11.42578125" style="79"/>
    <col min="3340" max="3340" width="4.7109375" style="79" customWidth="1"/>
    <col min="3341" max="3341" width="5" style="79" customWidth="1"/>
    <col min="3342" max="3342" width="2.28515625" style="79" customWidth="1"/>
    <col min="3343" max="3343" width="26" style="79" customWidth="1"/>
    <col min="3344" max="3344" width="8" style="79" customWidth="1"/>
    <col min="3345" max="3345" width="1" style="79" customWidth="1"/>
    <col min="3346" max="3346" width="6.7109375"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7" width="6.7109375" style="79" customWidth="1"/>
    <col min="3358" max="3584" width="11.42578125" style="79"/>
    <col min="3585" max="3585" width="2.5703125" style="79" customWidth="1"/>
    <col min="3586" max="3586" width="3.140625" style="79" customWidth="1"/>
    <col min="3587" max="3587" width="2.7109375" style="79" customWidth="1"/>
    <col min="3588" max="3588" width="3.28515625" style="79" customWidth="1"/>
    <col min="3589" max="3589" width="13.7109375" style="79" customWidth="1"/>
    <col min="3590" max="3590" width="1.5703125" style="79" customWidth="1"/>
    <col min="3591" max="3591" width="67.7109375" style="79" customWidth="1"/>
    <col min="3592" max="3592" width="15.140625" style="79" customWidth="1"/>
    <col min="3593" max="3593" width="4.7109375" style="79" customWidth="1"/>
    <col min="3594" max="3595" width="11.42578125" style="79"/>
    <col min="3596" max="3596" width="4.7109375" style="79" customWidth="1"/>
    <col min="3597" max="3597" width="5" style="79" customWidth="1"/>
    <col min="3598" max="3598" width="2.28515625" style="79" customWidth="1"/>
    <col min="3599" max="3599" width="26" style="79" customWidth="1"/>
    <col min="3600" max="3600" width="8" style="79" customWidth="1"/>
    <col min="3601" max="3601" width="1" style="79" customWidth="1"/>
    <col min="3602" max="3602" width="6.7109375"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3" width="6.7109375" style="79" customWidth="1"/>
    <col min="3614" max="3840" width="11.42578125" style="79"/>
    <col min="3841" max="3841" width="2.5703125" style="79" customWidth="1"/>
    <col min="3842" max="3842" width="3.140625" style="79" customWidth="1"/>
    <col min="3843" max="3843" width="2.7109375" style="79" customWidth="1"/>
    <col min="3844" max="3844" width="3.28515625" style="79" customWidth="1"/>
    <col min="3845" max="3845" width="13.7109375" style="79" customWidth="1"/>
    <col min="3846" max="3846" width="1.5703125" style="79" customWidth="1"/>
    <col min="3847" max="3847" width="67.7109375" style="79" customWidth="1"/>
    <col min="3848" max="3848" width="15.140625" style="79" customWidth="1"/>
    <col min="3849" max="3849" width="4.7109375" style="79" customWidth="1"/>
    <col min="3850" max="3851" width="11.42578125" style="79"/>
    <col min="3852" max="3852" width="4.7109375" style="79" customWidth="1"/>
    <col min="3853" max="3853" width="5" style="79" customWidth="1"/>
    <col min="3854" max="3854" width="2.28515625" style="79" customWidth="1"/>
    <col min="3855" max="3855" width="26" style="79" customWidth="1"/>
    <col min="3856" max="3856" width="8" style="79" customWidth="1"/>
    <col min="3857" max="3857" width="1" style="79" customWidth="1"/>
    <col min="3858" max="3858" width="6.7109375"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9" width="6.7109375" style="79" customWidth="1"/>
    <col min="3870" max="4096" width="11.42578125" style="79"/>
    <col min="4097" max="4097" width="2.5703125" style="79" customWidth="1"/>
    <col min="4098" max="4098" width="3.140625" style="79" customWidth="1"/>
    <col min="4099" max="4099" width="2.7109375" style="79" customWidth="1"/>
    <col min="4100" max="4100" width="3.28515625" style="79" customWidth="1"/>
    <col min="4101" max="4101" width="13.7109375" style="79" customWidth="1"/>
    <col min="4102" max="4102" width="1.5703125" style="79" customWidth="1"/>
    <col min="4103" max="4103" width="67.7109375" style="79" customWidth="1"/>
    <col min="4104" max="4104" width="15.140625" style="79" customWidth="1"/>
    <col min="4105" max="4105" width="4.7109375" style="79" customWidth="1"/>
    <col min="4106" max="4107" width="11.42578125" style="79"/>
    <col min="4108" max="4108" width="4.7109375" style="79" customWidth="1"/>
    <col min="4109" max="4109" width="5" style="79" customWidth="1"/>
    <col min="4110" max="4110" width="2.28515625" style="79" customWidth="1"/>
    <col min="4111" max="4111" width="26" style="79" customWidth="1"/>
    <col min="4112" max="4112" width="8" style="79" customWidth="1"/>
    <col min="4113" max="4113" width="1" style="79" customWidth="1"/>
    <col min="4114" max="4114" width="6.7109375"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5" width="6.7109375" style="79" customWidth="1"/>
    <col min="4126" max="4352" width="11.42578125" style="79"/>
    <col min="4353" max="4353" width="2.5703125" style="79" customWidth="1"/>
    <col min="4354" max="4354" width="3.140625" style="79" customWidth="1"/>
    <col min="4355" max="4355" width="2.7109375" style="79" customWidth="1"/>
    <col min="4356" max="4356" width="3.28515625" style="79" customWidth="1"/>
    <col min="4357" max="4357" width="13.7109375" style="79" customWidth="1"/>
    <col min="4358" max="4358" width="1.5703125" style="79" customWidth="1"/>
    <col min="4359" max="4359" width="67.7109375" style="79" customWidth="1"/>
    <col min="4360" max="4360" width="15.140625" style="79" customWidth="1"/>
    <col min="4361" max="4361" width="4.7109375" style="79" customWidth="1"/>
    <col min="4362" max="4363" width="11.42578125" style="79"/>
    <col min="4364" max="4364" width="4.7109375" style="79" customWidth="1"/>
    <col min="4365" max="4365" width="5" style="79" customWidth="1"/>
    <col min="4366" max="4366" width="2.28515625" style="79" customWidth="1"/>
    <col min="4367" max="4367" width="26" style="79" customWidth="1"/>
    <col min="4368" max="4368" width="8" style="79" customWidth="1"/>
    <col min="4369" max="4369" width="1" style="79" customWidth="1"/>
    <col min="4370" max="4370" width="6.7109375"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1" width="6.7109375" style="79" customWidth="1"/>
    <col min="4382" max="4608" width="11.42578125" style="79"/>
    <col min="4609" max="4609" width="2.5703125" style="79" customWidth="1"/>
    <col min="4610" max="4610" width="3.140625" style="79" customWidth="1"/>
    <col min="4611" max="4611" width="2.7109375" style="79" customWidth="1"/>
    <col min="4612" max="4612" width="3.28515625" style="79" customWidth="1"/>
    <col min="4613" max="4613" width="13.7109375" style="79" customWidth="1"/>
    <col min="4614" max="4614" width="1.5703125" style="79" customWidth="1"/>
    <col min="4615" max="4615" width="67.7109375" style="79" customWidth="1"/>
    <col min="4616" max="4616" width="15.140625" style="79" customWidth="1"/>
    <col min="4617" max="4617" width="4.7109375" style="79" customWidth="1"/>
    <col min="4618" max="4619" width="11.42578125" style="79"/>
    <col min="4620" max="4620" width="4.7109375" style="79" customWidth="1"/>
    <col min="4621" max="4621" width="5" style="79" customWidth="1"/>
    <col min="4622" max="4622" width="2.28515625" style="79" customWidth="1"/>
    <col min="4623" max="4623" width="26" style="79" customWidth="1"/>
    <col min="4624" max="4624" width="8" style="79" customWidth="1"/>
    <col min="4625" max="4625" width="1" style="79" customWidth="1"/>
    <col min="4626" max="4626" width="6.7109375"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7" width="6.7109375" style="79" customWidth="1"/>
    <col min="4638" max="4864" width="11.42578125" style="79"/>
    <col min="4865" max="4865" width="2.5703125" style="79" customWidth="1"/>
    <col min="4866" max="4866" width="3.140625" style="79" customWidth="1"/>
    <col min="4867" max="4867" width="2.7109375" style="79" customWidth="1"/>
    <col min="4868" max="4868" width="3.28515625" style="79" customWidth="1"/>
    <col min="4869" max="4869" width="13.7109375" style="79" customWidth="1"/>
    <col min="4870" max="4870" width="1.5703125" style="79" customWidth="1"/>
    <col min="4871" max="4871" width="67.7109375" style="79" customWidth="1"/>
    <col min="4872" max="4872" width="15.140625" style="79" customWidth="1"/>
    <col min="4873" max="4873" width="4.7109375" style="79" customWidth="1"/>
    <col min="4874" max="4875" width="11.42578125" style="79"/>
    <col min="4876" max="4876" width="4.7109375" style="79" customWidth="1"/>
    <col min="4877" max="4877" width="5" style="79" customWidth="1"/>
    <col min="4878" max="4878" width="2.28515625" style="79" customWidth="1"/>
    <col min="4879" max="4879" width="26" style="79" customWidth="1"/>
    <col min="4880" max="4880" width="8" style="79" customWidth="1"/>
    <col min="4881" max="4881" width="1" style="79" customWidth="1"/>
    <col min="4882" max="4882" width="6.7109375"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3" width="6.7109375" style="79" customWidth="1"/>
    <col min="4894" max="5120" width="11.42578125" style="79"/>
    <col min="5121" max="5121" width="2.5703125" style="79" customWidth="1"/>
    <col min="5122" max="5122" width="3.140625" style="79" customWidth="1"/>
    <col min="5123" max="5123" width="2.7109375" style="79" customWidth="1"/>
    <col min="5124" max="5124" width="3.28515625" style="79" customWidth="1"/>
    <col min="5125" max="5125" width="13.7109375" style="79" customWidth="1"/>
    <col min="5126" max="5126" width="1.5703125" style="79" customWidth="1"/>
    <col min="5127" max="5127" width="67.7109375" style="79" customWidth="1"/>
    <col min="5128" max="5128" width="15.140625" style="79" customWidth="1"/>
    <col min="5129" max="5129" width="4.7109375" style="79" customWidth="1"/>
    <col min="5130" max="5131" width="11.42578125" style="79"/>
    <col min="5132" max="5132" width="4.7109375" style="79" customWidth="1"/>
    <col min="5133" max="5133" width="5" style="79" customWidth="1"/>
    <col min="5134" max="5134" width="2.28515625" style="79" customWidth="1"/>
    <col min="5135" max="5135" width="26" style="79" customWidth="1"/>
    <col min="5136" max="5136" width="8" style="79" customWidth="1"/>
    <col min="5137" max="5137" width="1" style="79" customWidth="1"/>
    <col min="5138" max="5138" width="6.7109375"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9" width="6.7109375" style="79" customWidth="1"/>
    <col min="5150" max="5376" width="11.42578125" style="79"/>
    <col min="5377" max="5377" width="2.5703125" style="79" customWidth="1"/>
    <col min="5378" max="5378" width="3.140625" style="79" customWidth="1"/>
    <col min="5379" max="5379" width="2.7109375" style="79" customWidth="1"/>
    <col min="5380" max="5380" width="3.28515625" style="79" customWidth="1"/>
    <col min="5381" max="5381" width="13.7109375" style="79" customWidth="1"/>
    <col min="5382" max="5382" width="1.5703125" style="79" customWidth="1"/>
    <col min="5383" max="5383" width="67.7109375" style="79" customWidth="1"/>
    <col min="5384" max="5384" width="15.140625" style="79" customWidth="1"/>
    <col min="5385" max="5385" width="4.7109375" style="79" customWidth="1"/>
    <col min="5386" max="5387" width="11.42578125" style="79"/>
    <col min="5388" max="5388" width="4.7109375" style="79" customWidth="1"/>
    <col min="5389" max="5389" width="5" style="79" customWidth="1"/>
    <col min="5390" max="5390" width="2.28515625" style="79" customWidth="1"/>
    <col min="5391" max="5391" width="26" style="79" customWidth="1"/>
    <col min="5392" max="5392" width="8" style="79" customWidth="1"/>
    <col min="5393" max="5393" width="1" style="79" customWidth="1"/>
    <col min="5394" max="5394" width="6.7109375"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5" width="6.7109375" style="79" customWidth="1"/>
    <col min="5406" max="5632" width="11.42578125" style="79"/>
    <col min="5633" max="5633" width="2.5703125" style="79" customWidth="1"/>
    <col min="5634" max="5634" width="3.140625" style="79" customWidth="1"/>
    <col min="5635" max="5635" width="2.7109375" style="79" customWidth="1"/>
    <col min="5636" max="5636" width="3.28515625" style="79" customWidth="1"/>
    <col min="5637" max="5637" width="13.7109375" style="79" customWidth="1"/>
    <col min="5638" max="5638" width="1.5703125" style="79" customWidth="1"/>
    <col min="5639" max="5639" width="67.7109375" style="79" customWidth="1"/>
    <col min="5640" max="5640" width="15.140625" style="79" customWidth="1"/>
    <col min="5641" max="5641" width="4.7109375" style="79" customWidth="1"/>
    <col min="5642" max="5643" width="11.42578125" style="79"/>
    <col min="5644" max="5644" width="4.7109375" style="79" customWidth="1"/>
    <col min="5645" max="5645" width="5" style="79" customWidth="1"/>
    <col min="5646" max="5646" width="2.28515625" style="79" customWidth="1"/>
    <col min="5647" max="5647" width="26" style="79" customWidth="1"/>
    <col min="5648" max="5648" width="8" style="79" customWidth="1"/>
    <col min="5649" max="5649" width="1" style="79" customWidth="1"/>
    <col min="5650" max="5650" width="6.7109375"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1" width="6.7109375" style="79" customWidth="1"/>
    <col min="5662" max="5888" width="11.42578125" style="79"/>
    <col min="5889" max="5889" width="2.5703125" style="79" customWidth="1"/>
    <col min="5890" max="5890" width="3.140625" style="79" customWidth="1"/>
    <col min="5891" max="5891" width="2.7109375" style="79" customWidth="1"/>
    <col min="5892" max="5892" width="3.28515625" style="79" customWidth="1"/>
    <col min="5893" max="5893" width="13.7109375" style="79" customWidth="1"/>
    <col min="5894" max="5894" width="1.5703125" style="79" customWidth="1"/>
    <col min="5895" max="5895" width="67.7109375" style="79" customWidth="1"/>
    <col min="5896" max="5896" width="15.140625" style="79" customWidth="1"/>
    <col min="5897" max="5897" width="4.7109375" style="79" customWidth="1"/>
    <col min="5898" max="5899" width="11.42578125" style="79"/>
    <col min="5900" max="5900" width="4.7109375" style="79" customWidth="1"/>
    <col min="5901" max="5901" width="5" style="79" customWidth="1"/>
    <col min="5902" max="5902" width="2.28515625" style="79" customWidth="1"/>
    <col min="5903" max="5903" width="26" style="79" customWidth="1"/>
    <col min="5904" max="5904" width="8" style="79" customWidth="1"/>
    <col min="5905" max="5905" width="1" style="79" customWidth="1"/>
    <col min="5906" max="5906" width="6.7109375"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7" width="6.7109375" style="79" customWidth="1"/>
    <col min="5918" max="6144" width="11.42578125" style="79"/>
    <col min="6145" max="6145" width="2.5703125" style="79" customWidth="1"/>
    <col min="6146" max="6146" width="3.140625" style="79" customWidth="1"/>
    <col min="6147" max="6147" width="2.7109375" style="79" customWidth="1"/>
    <col min="6148" max="6148" width="3.28515625" style="79" customWidth="1"/>
    <col min="6149" max="6149" width="13.7109375" style="79" customWidth="1"/>
    <col min="6150" max="6150" width="1.5703125" style="79" customWidth="1"/>
    <col min="6151" max="6151" width="67.7109375" style="79" customWidth="1"/>
    <col min="6152" max="6152" width="15.140625" style="79" customWidth="1"/>
    <col min="6153" max="6153" width="4.7109375" style="79" customWidth="1"/>
    <col min="6154" max="6155" width="11.42578125" style="79"/>
    <col min="6156" max="6156" width="4.7109375" style="79" customWidth="1"/>
    <col min="6157" max="6157" width="5" style="79" customWidth="1"/>
    <col min="6158" max="6158" width="2.28515625" style="79" customWidth="1"/>
    <col min="6159" max="6159" width="26" style="79" customWidth="1"/>
    <col min="6160" max="6160" width="8" style="79" customWidth="1"/>
    <col min="6161" max="6161" width="1" style="79" customWidth="1"/>
    <col min="6162" max="6162" width="6.7109375"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3" width="6.7109375" style="79" customWidth="1"/>
    <col min="6174" max="6400" width="11.42578125" style="79"/>
    <col min="6401" max="6401" width="2.5703125" style="79" customWidth="1"/>
    <col min="6402" max="6402" width="3.140625" style="79" customWidth="1"/>
    <col min="6403" max="6403" width="2.7109375" style="79" customWidth="1"/>
    <col min="6404" max="6404" width="3.28515625" style="79" customWidth="1"/>
    <col min="6405" max="6405" width="13.7109375" style="79" customWidth="1"/>
    <col min="6406" max="6406" width="1.5703125" style="79" customWidth="1"/>
    <col min="6407" max="6407" width="67.7109375" style="79" customWidth="1"/>
    <col min="6408" max="6408" width="15.140625" style="79" customWidth="1"/>
    <col min="6409" max="6409" width="4.7109375" style="79" customWidth="1"/>
    <col min="6410" max="6411" width="11.42578125" style="79"/>
    <col min="6412" max="6412" width="4.7109375" style="79" customWidth="1"/>
    <col min="6413" max="6413" width="5" style="79" customWidth="1"/>
    <col min="6414" max="6414" width="2.28515625" style="79" customWidth="1"/>
    <col min="6415" max="6415" width="26" style="79" customWidth="1"/>
    <col min="6416" max="6416" width="8" style="79" customWidth="1"/>
    <col min="6417" max="6417" width="1" style="79" customWidth="1"/>
    <col min="6418" max="6418" width="6.7109375"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9" width="6.7109375" style="79" customWidth="1"/>
    <col min="6430" max="6656" width="11.42578125" style="79"/>
    <col min="6657" max="6657" width="2.5703125" style="79" customWidth="1"/>
    <col min="6658" max="6658" width="3.140625" style="79" customWidth="1"/>
    <col min="6659" max="6659" width="2.7109375" style="79" customWidth="1"/>
    <col min="6660" max="6660" width="3.28515625" style="79" customWidth="1"/>
    <col min="6661" max="6661" width="13.7109375" style="79" customWidth="1"/>
    <col min="6662" max="6662" width="1.5703125" style="79" customWidth="1"/>
    <col min="6663" max="6663" width="67.7109375" style="79" customWidth="1"/>
    <col min="6664" max="6664" width="15.140625" style="79" customWidth="1"/>
    <col min="6665" max="6665" width="4.7109375" style="79" customWidth="1"/>
    <col min="6666" max="6667" width="11.42578125" style="79"/>
    <col min="6668" max="6668" width="4.7109375" style="79" customWidth="1"/>
    <col min="6669" max="6669" width="5" style="79" customWidth="1"/>
    <col min="6670" max="6670" width="2.28515625" style="79" customWidth="1"/>
    <col min="6671" max="6671" width="26" style="79" customWidth="1"/>
    <col min="6672" max="6672" width="8" style="79" customWidth="1"/>
    <col min="6673" max="6673" width="1" style="79" customWidth="1"/>
    <col min="6674" max="6674" width="6.7109375"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5" width="6.7109375" style="79" customWidth="1"/>
    <col min="6686" max="6912" width="11.42578125" style="79"/>
    <col min="6913" max="6913" width="2.5703125" style="79" customWidth="1"/>
    <col min="6914" max="6914" width="3.140625" style="79" customWidth="1"/>
    <col min="6915" max="6915" width="2.7109375" style="79" customWidth="1"/>
    <col min="6916" max="6916" width="3.28515625" style="79" customWidth="1"/>
    <col min="6917" max="6917" width="13.7109375" style="79" customWidth="1"/>
    <col min="6918" max="6918" width="1.5703125" style="79" customWidth="1"/>
    <col min="6919" max="6919" width="67.7109375" style="79" customWidth="1"/>
    <col min="6920" max="6920" width="15.140625" style="79" customWidth="1"/>
    <col min="6921" max="6921" width="4.7109375" style="79" customWidth="1"/>
    <col min="6922" max="6923" width="11.42578125" style="79"/>
    <col min="6924" max="6924" width="4.7109375" style="79" customWidth="1"/>
    <col min="6925" max="6925" width="5" style="79" customWidth="1"/>
    <col min="6926" max="6926" width="2.28515625" style="79" customWidth="1"/>
    <col min="6927" max="6927" width="26" style="79" customWidth="1"/>
    <col min="6928" max="6928" width="8" style="79" customWidth="1"/>
    <col min="6929" max="6929" width="1" style="79" customWidth="1"/>
    <col min="6930" max="6930" width="6.7109375"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1" width="6.7109375" style="79" customWidth="1"/>
    <col min="6942" max="7168" width="11.42578125" style="79"/>
    <col min="7169" max="7169" width="2.5703125" style="79" customWidth="1"/>
    <col min="7170" max="7170" width="3.140625" style="79" customWidth="1"/>
    <col min="7171" max="7171" width="2.7109375" style="79" customWidth="1"/>
    <col min="7172" max="7172" width="3.28515625" style="79" customWidth="1"/>
    <col min="7173" max="7173" width="13.7109375" style="79" customWidth="1"/>
    <col min="7174" max="7174" width="1.5703125" style="79" customWidth="1"/>
    <col min="7175" max="7175" width="67.7109375" style="79" customWidth="1"/>
    <col min="7176" max="7176" width="15.140625" style="79" customWidth="1"/>
    <col min="7177" max="7177" width="4.7109375" style="79" customWidth="1"/>
    <col min="7178" max="7179" width="11.42578125" style="79"/>
    <col min="7180" max="7180" width="4.7109375" style="79" customWidth="1"/>
    <col min="7181" max="7181" width="5" style="79" customWidth="1"/>
    <col min="7182" max="7182" width="2.28515625" style="79" customWidth="1"/>
    <col min="7183" max="7183" width="26" style="79" customWidth="1"/>
    <col min="7184" max="7184" width="8" style="79" customWidth="1"/>
    <col min="7185" max="7185" width="1" style="79" customWidth="1"/>
    <col min="7186" max="7186" width="6.7109375"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7" width="6.7109375" style="79" customWidth="1"/>
    <col min="7198" max="7424" width="11.42578125" style="79"/>
    <col min="7425" max="7425" width="2.5703125" style="79" customWidth="1"/>
    <col min="7426" max="7426" width="3.140625" style="79" customWidth="1"/>
    <col min="7427" max="7427" width="2.7109375" style="79" customWidth="1"/>
    <col min="7428" max="7428" width="3.28515625" style="79" customWidth="1"/>
    <col min="7429" max="7429" width="13.7109375" style="79" customWidth="1"/>
    <col min="7430" max="7430" width="1.5703125" style="79" customWidth="1"/>
    <col min="7431" max="7431" width="67.7109375" style="79" customWidth="1"/>
    <col min="7432" max="7432" width="15.140625" style="79" customWidth="1"/>
    <col min="7433" max="7433" width="4.7109375" style="79" customWidth="1"/>
    <col min="7434" max="7435" width="11.42578125" style="79"/>
    <col min="7436" max="7436" width="4.7109375" style="79" customWidth="1"/>
    <col min="7437" max="7437" width="5" style="79" customWidth="1"/>
    <col min="7438" max="7438" width="2.28515625" style="79" customWidth="1"/>
    <col min="7439" max="7439" width="26" style="79" customWidth="1"/>
    <col min="7440" max="7440" width="8" style="79" customWidth="1"/>
    <col min="7441" max="7441" width="1" style="79" customWidth="1"/>
    <col min="7442" max="7442" width="6.7109375"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3" width="6.7109375" style="79" customWidth="1"/>
    <col min="7454" max="7680" width="11.42578125" style="79"/>
    <col min="7681" max="7681" width="2.5703125" style="79" customWidth="1"/>
    <col min="7682" max="7682" width="3.140625" style="79" customWidth="1"/>
    <col min="7683" max="7683" width="2.7109375" style="79" customWidth="1"/>
    <col min="7684" max="7684" width="3.28515625" style="79" customWidth="1"/>
    <col min="7685" max="7685" width="13.7109375" style="79" customWidth="1"/>
    <col min="7686" max="7686" width="1.5703125" style="79" customWidth="1"/>
    <col min="7687" max="7687" width="67.7109375" style="79" customWidth="1"/>
    <col min="7688" max="7688" width="15.140625" style="79" customWidth="1"/>
    <col min="7689" max="7689" width="4.7109375" style="79" customWidth="1"/>
    <col min="7690" max="7691" width="11.42578125" style="79"/>
    <col min="7692" max="7692" width="4.7109375" style="79" customWidth="1"/>
    <col min="7693" max="7693" width="5" style="79" customWidth="1"/>
    <col min="7694" max="7694" width="2.28515625" style="79" customWidth="1"/>
    <col min="7695" max="7695" width="26" style="79" customWidth="1"/>
    <col min="7696" max="7696" width="8" style="79" customWidth="1"/>
    <col min="7697" max="7697" width="1" style="79" customWidth="1"/>
    <col min="7698" max="7698" width="6.7109375"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9" width="6.7109375" style="79" customWidth="1"/>
    <col min="7710" max="7936" width="11.42578125" style="79"/>
    <col min="7937" max="7937" width="2.5703125" style="79" customWidth="1"/>
    <col min="7938" max="7938" width="3.140625" style="79" customWidth="1"/>
    <col min="7939" max="7939" width="2.7109375" style="79" customWidth="1"/>
    <col min="7940" max="7940" width="3.28515625" style="79" customWidth="1"/>
    <col min="7941" max="7941" width="13.7109375" style="79" customWidth="1"/>
    <col min="7942" max="7942" width="1.5703125" style="79" customWidth="1"/>
    <col min="7943" max="7943" width="67.7109375" style="79" customWidth="1"/>
    <col min="7944" max="7944" width="15.140625" style="79" customWidth="1"/>
    <col min="7945" max="7945" width="4.7109375" style="79" customWidth="1"/>
    <col min="7946" max="7947" width="11.42578125" style="79"/>
    <col min="7948" max="7948" width="4.7109375" style="79" customWidth="1"/>
    <col min="7949" max="7949" width="5" style="79" customWidth="1"/>
    <col min="7950" max="7950" width="2.28515625" style="79" customWidth="1"/>
    <col min="7951" max="7951" width="26" style="79" customWidth="1"/>
    <col min="7952" max="7952" width="8" style="79" customWidth="1"/>
    <col min="7953" max="7953" width="1" style="79" customWidth="1"/>
    <col min="7954" max="7954" width="6.7109375"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5" width="6.7109375" style="79" customWidth="1"/>
    <col min="7966" max="8192" width="11.42578125" style="79"/>
    <col min="8193" max="8193" width="2.5703125" style="79" customWidth="1"/>
    <col min="8194" max="8194" width="3.140625" style="79" customWidth="1"/>
    <col min="8195" max="8195" width="2.7109375" style="79" customWidth="1"/>
    <col min="8196" max="8196" width="3.28515625" style="79" customWidth="1"/>
    <col min="8197" max="8197" width="13.7109375" style="79" customWidth="1"/>
    <col min="8198" max="8198" width="1.5703125" style="79" customWidth="1"/>
    <col min="8199" max="8199" width="67.7109375" style="79" customWidth="1"/>
    <col min="8200" max="8200" width="15.140625" style="79" customWidth="1"/>
    <col min="8201" max="8201" width="4.7109375" style="79" customWidth="1"/>
    <col min="8202" max="8203" width="11.42578125" style="79"/>
    <col min="8204" max="8204" width="4.7109375" style="79" customWidth="1"/>
    <col min="8205" max="8205" width="5" style="79" customWidth="1"/>
    <col min="8206" max="8206" width="2.28515625" style="79" customWidth="1"/>
    <col min="8207" max="8207" width="26" style="79" customWidth="1"/>
    <col min="8208" max="8208" width="8" style="79" customWidth="1"/>
    <col min="8209" max="8209" width="1" style="79" customWidth="1"/>
    <col min="8210" max="8210" width="6.7109375"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1" width="6.7109375" style="79" customWidth="1"/>
    <col min="8222" max="8448" width="11.42578125" style="79"/>
    <col min="8449" max="8449" width="2.5703125" style="79" customWidth="1"/>
    <col min="8450" max="8450" width="3.140625" style="79" customWidth="1"/>
    <col min="8451" max="8451" width="2.7109375" style="79" customWidth="1"/>
    <col min="8452" max="8452" width="3.28515625" style="79" customWidth="1"/>
    <col min="8453" max="8453" width="13.7109375" style="79" customWidth="1"/>
    <col min="8454" max="8454" width="1.5703125" style="79" customWidth="1"/>
    <col min="8455" max="8455" width="67.7109375" style="79" customWidth="1"/>
    <col min="8456" max="8456" width="15.140625" style="79" customWidth="1"/>
    <col min="8457" max="8457" width="4.7109375" style="79" customWidth="1"/>
    <col min="8458" max="8459" width="11.42578125" style="79"/>
    <col min="8460" max="8460" width="4.7109375" style="79" customWidth="1"/>
    <col min="8461" max="8461" width="5" style="79" customWidth="1"/>
    <col min="8462" max="8462" width="2.28515625" style="79" customWidth="1"/>
    <col min="8463" max="8463" width="26" style="79" customWidth="1"/>
    <col min="8464" max="8464" width="8" style="79" customWidth="1"/>
    <col min="8465" max="8465" width="1" style="79" customWidth="1"/>
    <col min="8466" max="8466" width="6.7109375"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7" width="6.7109375" style="79" customWidth="1"/>
    <col min="8478" max="8704" width="11.42578125" style="79"/>
    <col min="8705" max="8705" width="2.5703125" style="79" customWidth="1"/>
    <col min="8706" max="8706" width="3.140625" style="79" customWidth="1"/>
    <col min="8707" max="8707" width="2.7109375" style="79" customWidth="1"/>
    <col min="8708" max="8708" width="3.28515625" style="79" customWidth="1"/>
    <col min="8709" max="8709" width="13.7109375" style="79" customWidth="1"/>
    <col min="8710" max="8710" width="1.5703125" style="79" customWidth="1"/>
    <col min="8711" max="8711" width="67.7109375" style="79" customWidth="1"/>
    <col min="8712" max="8712" width="15.140625" style="79" customWidth="1"/>
    <col min="8713" max="8713" width="4.7109375" style="79" customWidth="1"/>
    <col min="8714" max="8715" width="11.42578125" style="79"/>
    <col min="8716" max="8716" width="4.7109375" style="79" customWidth="1"/>
    <col min="8717" max="8717" width="5" style="79" customWidth="1"/>
    <col min="8718" max="8718" width="2.28515625" style="79" customWidth="1"/>
    <col min="8719" max="8719" width="26" style="79" customWidth="1"/>
    <col min="8720" max="8720" width="8" style="79" customWidth="1"/>
    <col min="8721" max="8721" width="1" style="79" customWidth="1"/>
    <col min="8722" max="8722" width="6.7109375"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3" width="6.7109375" style="79" customWidth="1"/>
    <col min="8734" max="8960" width="11.42578125" style="79"/>
    <col min="8961" max="8961" width="2.5703125" style="79" customWidth="1"/>
    <col min="8962" max="8962" width="3.140625" style="79" customWidth="1"/>
    <col min="8963" max="8963" width="2.7109375" style="79" customWidth="1"/>
    <col min="8964" max="8964" width="3.28515625" style="79" customWidth="1"/>
    <col min="8965" max="8965" width="13.7109375" style="79" customWidth="1"/>
    <col min="8966" max="8966" width="1.5703125" style="79" customWidth="1"/>
    <col min="8967" max="8967" width="67.7109375" style="79" customWidth="1"/>
    <col min="8968" max="8968" width="15.140625" style="79" customWidth="1"/>
    <col min="8969" max="8969" width="4.7109375" style="79" customWidth="1"/>
    <col min="8970" max="8971" width="11.42578125" style="79"/>
    <col min="8972" max="8972" width="4.7109375" style="79" customWidth="1"/>
    <col min="8973" max="8973" width="5" style="79" customWidth="1"/>
    <col min="8974" max="8974" width="2.28515625" style="79" customWidth="1"/>
    <col min="8975" max="8975" width="26" style="79" customWidth="1"/>
    <col min="8976" max="8976" width="8" style="79" customWidth="1"/>
    <col min="8977" max="8977" width="1" style="79" customWidth="1"/>
    <col min="8978" max="8978" width="6.7109375"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9" width="6.7109375" style="79" customWidth="1"/>
    <col min="8990" max="9216" width="11.42578125" style="79"/>
    <col min="9217" max="9217" width="2.5703125" style="79" customWidth="1"/>
    <col min="9218" max="9218" width="3.140625" style="79" customWidth="1"/>
    <col min="9219" max="9219" width="2.7109375" style="79" customWidth="1"/>
    <col min="9220" max="9220" width="3.28515625" style="79" customWidth="1"/>
    <col min="9221" max="9221" width="13.7109375" style="79" customWidth="1"/>
    <col min="9222" max="9222" width="1.5703125" style="79" customWidth="1"/>
    <col min="9223" max="9223" width="67.7109375" style="79" customWidth="1"/>
    <col min="9224" max="9224" width="15.140625" style="79" customWidth="1"/>
    <col min="9225" max="9225" width="4.7109375" style="79" customWidth="1"/>
    <col min="9226" max="9227" width="11.42578125" style="79"/>
    <col min="9228" max="9228" width="4.7109375" style="79" customWidth="1"/>
    <col min="9229" max="9229" width="5" style="79" customWidth="1"/>
    <col min="9230" max="9230" width="2.28515625" style="79" customWidth="1"/>
    <col min="9231" max="9231" width="26" style="79" customWidth="1"/>
    <col min="9232" max="9232" width="8" style="79" customWidth="1"/>
    <col min="9233" max="9233" width="1" style="79" customWidth="1"/>
    <col min="9234" max="9234" width="6.7109375"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5" width="6.7109375" style="79" customWidth="1"/>
    <col min="9246" max="9472" width="11.42578125" style="79"/>
    <col min="9473" max="9473" width="2.5703125" style="79" customWidth="1"/>
    <col min="9474" max="9474" width="3.140625" style="79" customWidth="1"/>
    <col min="9475" max="9475" width="2.7109375" style="79" customWidth="1"/>
    <col min="9476" max="9476" width="3.28515625" style="79" customWidth="1"/>
    <col min="9477" max="9477" width="13.7109375" style="79" customWidth="1"/>
    <col min="9478" max="9478" width="1.5703125" style="79" customWidth="1"/>
    <col min="9479" max="9479" width="67.7109375" style="79" customWidth="1"/>
    <col min="9480" max="9480" width="15.140625" style="79" customWidth="1"/>
    <col min="9481" max="9481" width="4.7109375" style="79" customWidth="1"/>
    <col min="9482" max="9483" width="11.42578125" style="79"/>
    <col min="9484" max="9484" width="4.7109375" style="79" customWidth="1"/>
    <col min="9485" max="9485" width="5" style="79" customWidth="1"/>
    <col min="9486" max="9486" width="2.28515625" style="79" customWidth="1"/>
    <col min="9487" max="9487" width="26" style="79" customWidth="1"/>
    <col min="9488" max="9488" width="8" style="79" customWidth="1"/>
    <col min="9489" max="9489" width="1" style="79" customWidth="1"/>
    <col min="9490" max="9490" width="6.7109375"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1" width="6.7109375" style="79" customWidth="1"/>
    <col min="9502" max="9728" width="11.42578125" style="79"/>
    <col min="9729" max="9729" width="2.5703125" style="79" customWidth="1"/>
    <col min="9730" max="9730" width="3.140625" style="79" customWidth="1"/>
    <col min="9731" max="9731" width="2.7109375" style="79" customWidth="1"/>
    <col min="9732" max="9732" width="3.28515625" style="79" customWidth="1"/>
    <col min="9733" max="9733" width="13.7109375" style="79" customWidth="1"/>
    <col min="9734" max="9734" width="1.5703125" style="79" customWidth="1"/>
    <col min="9735" max="9735" width="67.7109375" style="79" customWidth="1"/>
    <col min="9736" max="9736" width="15.140625" style="79" customWidth="1"/>
    <col min="9737" max="9737" width="4.7109375" style="79" customWidth="1"/>
    <col min="9738" max="9739" width="11.42578125" style="79"/>
    <col min="9740" max="9740" width="4.7109375" style="79" customWidth="1"/>
    <col min="9741" max="9741" width="5" style="79" customWidth="1"/>
    <col min="9742" max="9742" width="2.28515625" style="79" customWidth="1"/>
    <col min="9743" max="9743" width="26" style="79" customWidth="1"/>
    <col min="9744" max="9744" width="8" style="79" customWidth="1"/>
    <col min="9745" max="9745" width="1" style="79" customWidth="1"/>
    <col min="9746" max="9746" width="6.7109375"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7" width="6.7109375" style="79" customWidth="1"/>
    <col min="9758" max="9984" width="11.42578125" style="79"/>
    <col min="9985" max="9985" width="2.5703125" style="79" customWidth="1"/>
    <col min="9986" max="9986" width="3.140625" style="79" customWidth="1"/>
    <col min="9987" max="9987" width="2.7109375" style="79" customWidth="1"/>
    <col min="9988" max="9988" width="3.28515625" style="79" customWidth="1"/>
    <col min="9989" max="9989" width="13.7109375" style="79" customWidth="1"/>
    <col min="9990" max="9990" width="1.5703125" style="79" customWidth="1"/>
    <col min="9991" max="9991" width="67.7109375" style="79" customWidth="1"/>
    <col min="9992" max="9992" width="15.140625" style="79" customWidth="1"/>
    <col min="9993" max="9993" width="4.7109375" style="79" customWidth="1"/>
    <col min="9994" max="9995" width="11.42578125" style="79"/>
    <col min="9996" max="9996" width="4.7109375" style="79" customWidth="1"/>
    <col min="9997" max="9997" width="5" style="79" customWidth="1"/>
    <col min="9998" max="9998" width="2.28515625" style="79" customWidth="1"/>
    <col min="9999" max="9999" width="26" style="79" customWidth="1"/>
    <col min="10000" max="10000" width="8" style="79" customWidth="1"/>
    <col min="10001" max="10001" width="1" style="79" customWidth="1"/>
    <col min="10002" max="10002" width="6.7109375"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3" width="6.7109375" style="79" customWidth="1"/>
    <col min="10014" max="10240" width="11.42578125" style="79"/>
    <col min="10241" max="10241" width="2.5703125" style="79" customWidth="1"/>
    <col min="10242" max="10242" width="3.140625" style="79" customWidth="1"/>
    <col min="10243" max="10243" width="2.7109375" style="79" customWidth="1"/>
    <col min="10244" max="10244" width="3.28515625" style="79" customWidth="1"/>
    <col min="10245" max="10245" width="13.7109375" style="79" customWidth="1"/>
    <col min="10246" max="10246" width="1.5703125" style="79" customWidth="1"/>
    <col min="10247" max="10247" width="67.7109375" style="79" customWidth="1"/>
    <col min="10248" max="10248" width="15.140625" style="79" customWidth="1"/>
    <col min="10249" max="10249" width="4.7109375" style="79" customWidth="1"/>
    <col min="10250" max="10251" width="11.42578125" style="79"/>
    <col min="10252" max="10252" width="4.7109375" style="79" customWidth="1"/>
    <col min="10253" max="10253" width="5" style="79" customWidth="1"/>
    <col min="10254" max="10254" width="2.28515625" style="79" customWidth="1"/>
    <col min="10255" max="10255" width="26" style="79" customWidth="1"/>
    <col min="10256" max="10256" width="8" style="79" customWidth="1"/>
    <col min="10257" max="10257" width="1" style="79" customWidth="1"/>
    <col min="10258" max="10258" width="6.7109375"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9" width="6.7109375" style="79" customWidth="1"/>
    <col min="10270" max="10496" width="11.42578125" style="79"/>
    <col min="10497" max="10497" width="2.5703125" style="79" customWidth="1"/>
    <col min="10498" max="10498" width="3.140625" style="79" customWidth="1"/>
    <col min="10499" max="10499" width="2.7109375" style="79" customWidth="1"/>
    <col min="10500" max="10500" width="3.28515625" style="79" customWidth="1"/>
    <col min="10501" max="10501" width="13.7109375" style="79" customWidth="1"/>
    <col min="10502" max="10502" width="1.5703125" style="79" customWidth="1"/>
    <col min="10503" max="10503" width="67.7109375" style="79" customWidth="1"/>
    <col min="10504" max="10504" width="15.140625" style="79" customWidth="1"/>
    <col min="10505" max="10505" width="4.7109375" style="79" customWidth="1"/>
    <col min="10506" max="10507" width="11.42578125" style="79"/>
    <col min="10508" max="10508" width="4.7109375" style="79" customWidth="1"/>
    <col min="10509" max="10509" width="5" style="79" customWidth="1"/>
    <col min="10510" max="10510" width="2.28515625" style="79" customWidth="1"/>
    <col min="10511" max="10511" width="26" style="79" customWidth="1"/>
    <col min="10512" max="10512" width="8" style="79" customWidth="1"/>
    <col min="10513" max="10513" width="1" style="79" customWidth="1"/>
    <col min="10514" max="10514" width="6.7109375"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5" width="6.7109375" style="79" customWidth="1"/>
    <col min="10526" max="10752" width="11.42578125" style="79"/>
    <col min="10753" max="10753" width="2.5703125" style="79" customWidth="1"/>
    <col min="10754" max="10754" width="3.140625" style="79" customWidth="1"/>
    <col min="10755" max="10755" width="2.7109375" style="79" customWidth="1"/>
    <col min="10756" max="10756" width="3.28515625" style="79" customWidth="1"/>
    <col min="10757" max="10757" width="13.7109375" style="79" customWidth="1"/>
    <col min="10758" max="10758" width="1.5703125" style="79" customWidth="1"/>
    <col min="10759" max="10759" width="67.7109375" style="79" customWidth="1"/>
    <col min="10760" max="10760" width="15.140625" style="79" customWidth="1"/>
    <col min="10761" max="10761" width="4.7109375" style="79" customWidth="1"/>
    <col min="10762" max="10763" width="11.42578125" style="79"/>
    <col min="10764" max="10764" width="4.7109375" style="79" customWidth="1"/>
    <col min="10765" max="10765" width="5" style="79" customWidth="1"/>
    <col min="10766" max="10766" width="2.28515625" style="79" customWidth="1"/>
    <col min="10767" max="10767" width="26" style="79" customWidth="1"/>
    <col min="10768" max="10768" width="8" style="79" customWidth="1"/>
    <col min="10769" max="10769" width="1" style="79" customWidth="1"/>
    <col min="10770" max="10770" width="6.7109375"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1" width="6.7109375" style="79" customWidth="1"/>
    <col min="10782" max="11008" width="11.42578125" style="79"/>
    <col min="11009" max="11009" width="2.5703125" style="79" customWidth="1"/>
    <col min="11010" max="11010" width="3.140625" style="79" customWidth="1"/>
    <col min="11011" max="11011" width="2.7109375" style="79" customWidth="1"/>
    <col min="11012" max="11012" width="3.28515625" style="79" customWidth="1"/>
    <col min="11013" max="11013" width="13.7109375" style="79" customWidth="1"/>
    <col min="11014" max="11014" width="1.5703125" style="79" customWidth="1"/>
    <col min="11015" max="11015" width="67.7109375" style="79" customWidth="1"/>
    <col min="11016" max="11016" width="15.140625" style="79" customWidth="1"/>
    <col min="11017" max="11017" width="4.7109375" style="79" customWidth="1"/>
    <col min="11018" max="11019" width="11.42578125" style="79"/>
    <col min="11020" max="11020" width="4.7109375" style="79" customWidth="1"/>
    <col min="11021" max="11021" width="5" style="79" customWidth="1"/>
    <col min="11022" max="11022" width="2.28515625" style="79" customWidth="1"/>
    <col min="11023" max="11023" width="26" style="79" customWidth="1"/>
    <col min="11024" max="11024" width="8" style="79" customWidth="1"/>
    <col min="11025" max="11025" width="1" style="79" customWidth="1"/>
    <col min="11026" max="11026" width="6.7109375"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7" width="6.7109375" style="79" customWidth="1"/>
    <col min="11038" max="11264" width="11.42578125" style="79"/>
    <col min="11265" max="11265" width="2.5703125" style="79" customWidth="1"/>
    <col min="11266" max="11266" width="3.140625" style="79" customWidth="1"/>
    <col min="11267" max="11267" width="2.7109375" style="79" customWidth="1"/>
    <col min="11268" max="11268" width="3.28515625" style="79" customWidth="1"/>
    <col min="11269" max="11269" width="13.7109375" style="79" customWidth="1"/>
    <col min="11270" max="11270" width="1.5703125" style="79" customWidth="1"/>
    <col min="11271" max="11271" width="67.7109375" style="79" customWidth="1"/>
    <col min="11272" max="11272" width="15.140625" style="79" customWidth="1"/>
    <col min="11273" max="11273" width="4.7109375" style="79" customWidth="1"/>
    <col min="11274" max="11275" width="11.42578125" style="79"/>
    <col min="11276" max="11276" width="4.7109375" style="79" customWidth="1"/>
    <col min="11277" max="11277" width="5" style="79" customWidth="1"/>
    <col min="11278" max="11278" width="2.28515625" style="79" customWidth="1"/>
    <col min="11279" max="11279" width="26" style="79" customWidth="1"/>
    <col min="11280" max="11280" width="8" style="79" customWidth="1"/>
    <col min="11281" max="11281" width="1" style="79" customWidth="1"/>
    <col min="11282" max="11282" width="6.7109375"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3" width="6.7109375" style="79" customWidth="1"/>
    <col min="11294" max="11520" width="11.42578125" style="79"/>
    <col min="11521" max="11521" width="2.5703125" style="79" customWidth="1"/>
    <col min="11522" max="11522" width="3.140625" style="79" customWidth="1"/>
    <col min="11523" max="11523" width="2.7109375" style="79" customWidth="1"/>
    <col min="11524" max="11524" width="3.28515625" style="79" customWidth="1"/>
    <col min="11525" max="11525" width="13.7109375" style="79" customWidth="1"/>
    <col min="11526" max="11526" width="1.5703125" style="79" customWidth="1"/>
    <col min="11527" max="11527" width="67.7109375" style="79" customWidth="1"/>
    <col min="11528" max="11528" width="15.140625" style="79" customWidth="1"/>
    <col min="11529" max="11529" width="4.7109375" style="79" customWidth="1"/>
    <col min="11530" max="11531" width="11.42578125" style="79"/>
    <col min="11532" max="11532" width="4.7109375" style="79" customWidth="1"/>
    <col min="11533" max="11533" width="5" style="79" customWidth="1"/>
    <col min="11534" max="11534" width="2.28515625" style="79" customWidth="1"/>
    <col min="11535" max="11535" width="26" style="79" customWidth="1"/>
    <col min="11536" max="11536" width="8" style="79" customWidth="1"/>
    <col min="11537" max="11537" width="1" style="79" customWidth="1"/>
    <col min="11538" max="11538" width="6.7109375"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9" width="6.7109375" style="79" customWidth="1"/>
    <col min="11550" max="11776" width="11.42578125" style="79"/>
    <col min="11777" max="11777" width="2.5703125" style="79" customWidth="1"/>
    <col min="11778" max="11778" width="3.140625" style="79" customWidth="1"/>
    <col min="11779" max="11779" width="2.7109375" style="79" customWidth="1"/>
    <col min="11780" max="11780" width="3.28515625" style="79" customWidth="1"/>
    <col min="11781" max="11781" width="13.7109375" style="79" customWidth="1"/>
    <col min="11782" max="11782" width="1.5703125" style="79" customWidth="1"/>
    <col min="11783" max="11783" width="67.7109375" style="79" customWidth="1"/>
    <col min="11784" max="11784" width="15.140625" style="79" customWidth="1"/>
    <col min="11785" max="11785" width="4.7109375" style="79" customWidth="1"/>
    <col min="11786" max="11787" width="11.42578125" style="79"/>
    <col min="11788" max="11788" width="4.7109375" style="79" customWidth="1"/>
    <col min="11789" max="11789" width="5" style="79" customWidth="1"/>
    <col min="11790" max="11790" width="2.28515625" style="79" customWidth="1"/>
    <col min="11791" max="11791" width="26" style="79" customWidth="1"/>
    <col min="11792" max="11792" width="8" style="79" customWidth="1"/>
    <col min="11793" max="11793" width="1" style="79" customWidth="1"/>
    <col min="11794" max="11794" width="6.7109375"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5" width="6.7109375" style="79" customWidth="1"/>
    <col min="11806" max="12032" width="11.42578125" style="79"/>
    <col min="12033" max="12033" width="2.5703125" style="79" customWidth="1"/>
    <col min="12034" max="12034" width="3.140625" style="79" customWidth="1"/>
    <col min="12035" max="12035" width="2.7109375" style="79" customWidth="1"/>
    <col min="12036" max="12036" width="3.28515625" style="79" customWidth="1"/>
    <col min="12037" max="12037" width="13.7109375" style="79" customWidth="1"/>
    <col min="12038" max="12038" width="1.5703125" style="79" customWidth="1"/>
    <col min="12039" max="12039" width="67.7109375" style="79" customWidth="1"/>
    <col min="12040" max="12040" width="15.140625" style="79" customWidth="1"/>
    <col min="12041" max="12041" width="4.7109375" style="79" customWidth="1"/>
    <col min="12042" max="12043" width="11.42578125" style="79"/>
    <col min="12044" max="12044" width="4.7109375" style="79" customWidth="1"/>
    <col min="12045" max="12045" width="5" style="79" customWidth="1"/>
    <col min="12046" max="12046" width="2.28515625" style="79" customWidth="1"/>
    <col min="12047" max="12047" width="26" style="79" customWidth="1"/>
    <col min="12048" max="12048" width="8" style="79" customWidth="1"/>
    <col min="12049" max="12049" width="1" style="79" customWidth="1"/>
    <col min="12050" max="12050" width="6.7109375"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1" width="6.7109375" style="79" customWidth="1"/>
    <col min="12062" max="12288" width="11.42578125" style="79"/>
    <col min="12289" max="12289" width="2.5703125" style="79" customWidth="1"/>
    <col min="12290" max="12290" width="3.140625" style="79" customWidth="1"/>
    <col min="12291" max="12291" width="2.7109375" style="79" customWidth="1"/>
    <col min="12292" max="12292" width="3.28515625" style="79" customWidth="1"/>
    <col min="12293" max="12293" width="13.7109375" style="79" customWidth="1"/>
    <col min="12294" max="12294" width="1.5703125" style="79" customWidth="1"/>
    <col min="12295" max="12295" width="67.7109375" style="79" customWidth="1"/>
    <col min="12296" max="12296" width="15.140625" style="79" customWidth="1"/>
    <col min="12297" max="12297" width="4.7109375" style="79" customWidth="1"/>
    <col min="12298" max="12299" width="11.42578125" style="79"/>
    <col min="12300" max="12300" width="4.7109375" style="79" customWidth="1"/>
    <col min="12301" max="12301" width="5" style="79" customWidth="1"/>
    <col min="12302" max="12302" width="2.28515625" style="79" customWidth="1"/>
    <col min="12303" max="12303" width="26" style="79" customWidth="1"/>
    <col min="12304" max="12304" width="8" style="79" customWidth="1"/>
    <col min="12305" max="12305" width="1" style="79" customWidth="1"/>
    <col min="12306" max="12306" width="6.7109375"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7" width="6.7109375" style="79" customWidth="1"/>
    <col min="12318" max="12544" width="11.42578125" style="79"/>
    <col min="12545" max="12545" width="2.5703125" style="79" customWidth="1"/>
    <col min="12546" max="12546" width="3.140625" style="79" customWidth="1"/>
    <col min="12547" max="12547" width="2.7109375" style="79" customWidth="1"/>
    <col min="12548" max="12548" width="3.28515625" style="79" customWidth="1"/>
    <col min="12549" max="12549" width="13.7109375" style="79" customWidth="1"/>
    <col min="12550" max="12550" width="1.5703125" style="79" customWidth="1"/>
    <col min="12551" max="12551" width="67.7109375" style="79" customWidth="1"/>
    <col min="12552" max="12552" width="15.140625" style="79" customWidth="1"/>
    <col min="12553" max="12553" width="4.7109375" style="79" customWidth="1"/>
    <col min="12554" max="12555" width="11.42578125" style="79"/>
    <col min="12556" max="12556" width="4.7109375" style="79" customWidth="1"/>
    <col min="12557" max="12557" width="5" style="79" customWidth="1"/>
    <col min="12558" max="12558" width="2.28515625" style="79" customWidth="1"/>
    <col min="12559" max="12559" width="26" style="79" customWidth="1"/>
    <col min="12560" max="12560" width="8" style="79" customWidth="1"/>
    <col min="12561" max="12561" width="1" style="79" customWidth="1"/>
    <col min="12562" max="12562" width="6.7109375"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3" width="6.7109375" style="79" customWidth="1"/>
    <col min="12574" max="12800" width="11.42578125" style="79"/>
    <col min="12801" max="12801" width="2.5703125" style="79" customWidth="1"/>
    <col min="12802" max="12802" width="3.140625" style="79" customWidth="1"/>
    <col min="12803" max="12803" width="2.7109375" style="79" customWidth="1"/>
    <col min="12804" max="12804" width="3.28515625" style="79" customWidth="1"/>
    <col min="12805" max="12805" width="13.7109375" style="79" customWidth="1"/>
    <col min="12806" max="12806" width="1.5703125" style="79" customWidth="1"/>
    <col min="12807" max="12807" width="67.7109375" style="79" customWidth="1"/>
    <col min="12808" max="12808" width="15.140625" style="79" customWidth="1"/>
    <col min="12809" max="12809" width="4.7109375" style="79" customWidth="1"/>
    <col min="12810" max="12811" width="11.42578125" style="79"/>
    <col min="12812" max="12812" width="4.7109375" style="79" customWidth="1"/>
    <col min="12813" max="12813" width="5" style="79" customWidth="1"/>
    <col min="12814" max="12814" width="2.28515625" style="79" customWidth="1"/>
    <col min="12815" max="12815" width="26" style="79" customWidth="1"/>
    <col min="12816" max="12816" width="8" style="79" customWidth="1"/>
    <col min="12817" max="12817" width="1" style="79" customWidth="1"/>
    <col min="12818" max="12818" width="6.7109375"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9" width="6.7109375" style="79" customWidth="1"/>
    <col min="12830" max="13056" width="11.42578125" style="79"/>
    <col min="13057" max="13057" width="2.5703125" style="79" customWidth="1"/>
    <col min="13058" max="13058" width="3.140625" style="79" customWidth="1"/>
    <col min="13059" max="13059" width="2.7109375" style="79" customWidth="1"/>
    <col min="13060" max="13060" width="3.28515625" style="79" customWidth="1"/>
    <col min="13061" max="13061" width="13.7109375" style="79" customWidth="1"/>
    <col min="13062" max="13062" width="1.5703125" style="79" customWidth="1"/>
    <col min="13063" max="13063" width="67.7109375" style="79" customWidth="1"/>
    <col min="13064" max="13064" width="15.140625" style="79" customWidth="1"/>
    <col min="13065" max="13065" width="4.7109375" style="79" customWidth="1"/>
    <col min="13066" max="13067" width="11.42578125" style="79"/>
    <col min="13068" max="13068" width="4.7109375" style="79" customWidth="1"/>
    <col min="13069" max="13069" width="5" style="79" customWidth="1"/>
    <col min="13070" max="13070" width="2.28515625" style="79" customWidth="1"/>
    <col min="13071" max="13071" width="26" style="79" customWidth="1"/>
    <col min="13072" max="13072" width="8" style="79" customWidth="1"/>
    <col min="13073" max="13073" width="1" style="79" customWidth="1"/>
    <col min="13074" max="13074" width="6.7109375"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5" width="6.7109375" style="79" customWidth="1"/>
    <col min="13086" max="13312" width="11.42578125" style="79"/>
    <col min="13313" max="13313" width="2.5703125" style="79" customWidth="1"/>
    <col min="13314" max="13314" width="3.140625" style="79" customWidth="1"/>
    <col min="13315" max="13315" width="2.7109375" style="79" customWidth="1"/>
    <col min="13316" max="13316" width="3.28515625" style="79" customWidth="1"/>
    <col min="13317" max="13317" width="13.7109375" style="79" customWidth="1"/>
    <col min="13318" max="13318" width="1.5703125" style="79" customWidth="1"/>
    <col min="13319" max="13319" width="67.7109375" style="79" customWidth="1"/>
    <col min="13320" max="13320" width="15.140625" style="79" customWidth="1"/>
    <col min="13321" max="13321" width="4.7109375" style="79" customWidth="1"/>
    <col min="13322" max="13323" width="11.42578125" style="79"/>
    <col min="13324" max="13324" width="4.7109375" style="79" customWidth="1"/>
    <col min="13325" max="13325" width="5" style="79" customWidth="1"/>
    <col min="13326" max="13326" width="2.28515625" style="79" customWidth="1"/>
    <col min="13327" max="13327" width="26" style="79" customWidth="1"/>
    <col min="13328" max="13328" width="8" style="79" customWidth="1"/>
    <col min="13329" max="13329" width="1" style="79" customWidth="1"/>
    <col min="13330" max="13330" width="6.7109375"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1" width="6.7109375" style="79" customWidth="1"/>
    <col min="13342" max="13568" width="11.42578125" style="79"/>
    <col min="13569" max="13569" width="2.5703125" style="79" customWidth="1"/>
    <col min="13570" max="13570" width="3.140625" style="79" customWidth="1"/>
    <col min="13571" max="13571" width="2.7109375" style="79" customWidth="1"/>
    <col min="13572" max="13572" width="3.28515625" style="79" customWidth="1"/>
    <col min="13573" max="13573" width="13.7109375" style="79" customWidth="1"/>
    <col min="13574" max="13574" width="1.5703125" style="79" customWidth="1"/>
    <col min="13575" max="13575" width="67.7109375" style="79" customWidth="1"/>
    <col min="13576" max="13576" width="15.140625" style="79" customWidth="1"/>
    <col min="13577" max="13577" width="4.7109375" style="79" customWidth="1"/>
    <col min="13578" max="13579" width="11.42578125" style="79"/>
    <col min="13580" max="13580" width="4.7109375" style="79" customWidth="1"/>
    <col min="13581" max="13581" width="5" style="79" customWidth="1"/>
    <col min="13582" max="13582" width="2.28515625" style="79" customWidth="1"/>
    <col min="13583" max="13583" width="26" style="79" customWidth="1"/>
    <col min="13584" max="13584" width="8" style="79" customWidth="1"/>
    <col min="13585" max="13585" width="1" style="79" customWidth="1"/>
    <col min="13586" max="13586" width="6.7109375"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7" width="6.7109375" style="79" customWidth="1"/>
    <col min="13598" max="13824" width="11.42578125" style="79"/>
    <col min="13825" max="13825" width="2.5703125" style="79" customWidth="1"/>
    <col min="13826" max="13826" width="3.140625" style="79" customWidth="1"/>
    <col min="13827" max="13827" width="2.7109375" style="79" customWidth="1"/>
    <col min="13828" max="13828" width="3.28515625" style="79" customWidth="1"/>
    <col min="13829" max="13829" width="13.7109375" style="79" customWidth="1"/>
    <col min="13830" max="13830" width="1.5703125" style="79" customWidth="1"/>
    <col min="13831" max="13831" width="67.7109375" style="79" customWidth="1"/>
    <col min="13832" max="13832" width="15.140625" style="79" customWidth="1"/>
    <col min="13833" max="13833" width="4.7109375" style="79" customWidth="1"/>
    <col min="13834" max="13835" width="11.42578125" style="79"/>
    <col min="13836" max="13836" width="4.7109375" style="79" customWidth="1"/>
    <col min="13837" max="13837" width="5" style="79" customWidth="1"/>
    <col min="13838" max="13838" width="2.28515625" style="79" customWidth="1"/>
    <col min="13839" max="13839" width="26" style="79" customWidth="1"/>
    <col min="13840" max="13840" width="8" style="79" customWidth="1"/>
    <col min="13841" max="13841" width="1" style="79" customWidth="1"/>
    <col min="13842" max="13842" width="6.7109375"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3" width="6.7109375" style="79" customWidth="1"/>
    <col min="13854" max="14080" width="11.42578125" style="79"/>
    <col min="14081" max="14081" width="2.5703125" style="79" customWidth="1"/>
    <col min="14082" max="14082" width="3.140625" style="79" customWidth="1"/>
    <col min="14083" max="14083" width="2.7109375" style="79" customWidth="1"/>
    <col min="14084" max="14084" width="3.28515625" style="79" customWidth="1"/>
    <col min="14085" max="14085" width="13.7109375" style="79" customWidth="1"/>
    <col min="14086" max="14086" width="1.5703125" style="79" customWidth="1"/>
    <col min="14087" max="14087" width="67.7109375" style="79" customWidth="1"/>
    <col min="14088" max="14088" width="15.140625" style="79" customWidth="1"/>
    <col min="14089" max="14089" width="4.7109375" style="79" customWidth="1"/>
    <col min="14090" max="14091" width="11.42578125" style="79"/>
    <col min="14092" max="14092" width="4.7109375" style="79" customWidth="1"/>
    <col min="14093" max="14093" width="5" style="79" customWidth="1"/>
    <col min="14094" max="14094" width="2.28515625" style="79" customWidth="1"/>
    <col min="14095" max="14095" width="26" style="79" customWidth="1"/>
    <col min="14096" max="14096" width="8" style="79" customWidth="1"/>
    <col min="14097" max="14097" width="1" style="79" customWidth="1"/>
    <col min="14098" max="14098" width="6.7109375"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9" width="6.7109375" style="79" customWidth="1"/>
    <col min="14110" max="14336" width="11.42578125" style="79"/>
    <col min="14337" max="14337" width="2.5703125" style="79" customWidth="1"/>
    <col min="14338" max="14338" width="3.140625" style="79" customWidth="1"/>
    <col min="14339" max="14339" width="2.7109375" style="79" customWidth="1"/>
    <col min="14340" max="14340" width="3.28515625" style="79" customWidth="1"/>
    <col min="14341" max="14341" width="13.7109375" style="79" customWidth="1"/>
    <col min="14342" max="14342" width="1.5703125" style="79" customWidth="1"/>
    <col min="14343" max="14343" width="67.7109375" style="79" customWidth="1"/>
    <col min="14344" max="14344" width="15.140625" style="79" customWidth="1"/>
    <col min="14345" max="14345" width="4.7109375" style="79" customWidth="1"/>
    <col min="14346" max="14347" width="11.42578125" style="79"/>
    <col min="14348" max="14348" width="4.7109375" style="79" customWidth="1"/>
    <col min="14349" max="14349" width="5" style="79" customWidth="1"/>
    <col min="14350" max="14350" width="2.28515625" style="79" customWidth="1"/>
    <col min="14351" max="14351" width="26" style="79" customWidth="1"/>
    <col min="14352" max="14352" width="8" style="79" customWidth="1"/>
    <col min="14353" max="14353" width="1" style="79" customWidth="1"/>
    <col min="14354" max="14354" width="6.7109375"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5" width="6.7109375" style="79" customWidth="1"/>
    <col min="14366" max="14592" width="11.42578125" style="79"/>
    <col min="14593" max="14593" width="2.5703125" style="79" customWidth="1"/>
    <col min="14594" max="14594" width="3.140625" style="79" customWidth="1"/>
    <col min="14595" max="14595" width="2.7109375" style="79" customWidth="1"/>
    <col min="14596" max="14596" width="3.28515625" style="79" customWidth="1"/>
    <col min="14597" max="14597" width="13.7109375" style="79" customWidth="1"/>
    <col min="14598" max="14598" width="1.5703125" style="79" customWidth="1"/>
    <col min="14599" max="14599" width="67.7109375" style="79" customWidth="1"/>
    <col min="14600" max="14600" width="15.140625" style="79" customWidth="1"/>
    <col min="14601" max="14601" width="4.7109375" style="79" customWidth="1"/>
    <col min="14602" max="14603" width="11.42578125" style="79"/>
    <col min="14604" max="14604" width="4.7109375" style="79" customWidth="1"/>
    <col min="14605" max="14605" width="5" style="79" customWidth="1"/>
    <col min="14606" max="14606" width="2.28515625" style="79" customWidth="1"/>
    <col min="14607" max="14607" width="26" style="79" customWidth="1"/>
    <col min="14608" max="14608" width="8" style="79" customWidth="1"/>
    <col min="14609" max="14609" width="1" style="79" customWidth="1"/>
    <col min="14610" max="14610" width="6.7109375"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1" width="6.7109375" style="79" customWidth="1"/>
    <col min="14622" max="14848" width="11.42578125" style="79"/>
    <col min="14849" max="14849" width="2.5703125" style="79" customWidth="1"/>
    <col min="14850" max="14850" width="3.140625" style="79" customWidth="1"/>
    <col min="14851" max="14851" width="2.7109375" style="79" customWidth="1"/>
    <col min="14852" max="14852" width="3.28515625" style="79" customWidth="1"/>
    <col min="14853" max="14853" width="13.7109375" style="79" customWidth="1"/>
    <col min="14854" max="14854" width="1.5703125" style="79" customWidth="1"/>
    <col min="14855" max="14855" width="67.7109375" style="79" customWidth="1"/>
    <col min="14856" max="14856" width="15.140625" style="79" customWidth="1"/>
    <col min="14857" max="14857" width="4.7109375" style="79" customWidth="1"/>
    <col min="14858" max="14859" width="11.42578125" style="79"/>
    <col min="14860" max="14860" width="4.7109375" style="79" customWidth="1"/>
    <col min="14861" max="14861" width="5" style="79" customWidth="1"/>
    <col min="14862" max="14862" width="2.28515625" style="79" customWidth="1"/>
    <col min="14863" max="14863" width="26" style="79" customWidth="1"/>
    <col min="14864" max="14864" width="8" style="79" customWidth="1"/>
    <col min="14865" max="14865" width="1" style="79" customWidth="1"/>
    <col min="14866" max="14866" width="6.7109375"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7" width="6.7109375" style="79" customWidth="1"/>
    <col min="14878" max="15104" width="11.42578125" style="79"/>
    <col min="15105" max="15105" width="2.5703125" style="79" customWidth="1"/>
    <col min="15106" max="15106" width="3.140625" style="79" customWidth="1"/>
    <col min="15107" max="15107" width="2.7109375" style="79" customWidth="1"/>
    <col min="15108" max="15108" width="3.28515625" style="79" customWidth="1"/>
    <col min="15109" max="15109" width="13.7109375" style="79" customWidth="1"/>
    <col min="15110" max="15110" width="1.5703125" style="79" customWidth="1"/>
    <col min="15111" max="15111" width="67.7109375" style="79" customWidth="1"/>
    <col min="15112" max="15112" width="15.140625" style="79" customWidth="1"/>
    <col min="15113" max="15113" width="4.7109375" style="79" customWidth="1"/>
    <col min="15114" max="15115" width="11.42578125" style="79"/>
    <col min="15116" max="15116" width="4.7109375" style="79" customWidth="1"/>
    <col min="15117" max="15117" width="5" style="79" customWidth="1"/>
    <col min="15118" max="15118" width="2.28515625" style="79" customWidth="1"/>
    <col min="15119" max="15119" width="26" style="79" customWidth="1"/>
    <col min="15120" max="15120" width="8" style="79" customWidth="1"/>
    <col min="15121" max="15121" width="1" style="79" customWidth="1"/>
    <col min="15122" max="15122" width="6.7109375"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3" width="6.7109375" style="79" customWidth="1"/>
    <col min="15134" max="15360" width="11.42578125" style="79"/>
    <col min="15361" max="15361" width="2.5703125" style="79" customWidth="1"/>
    <col min="15362" max="15362" width="3.140625" style="79" customWidth="1"/>
    <col min="15363" max="15363" width="2.7109375" style="79" customWidth="1"/>
    <col min="15364" max="15364" width="3.28515625" style="79" customWidth="1"/>
    <col min="15365" max="15365" width="13.7109375" style="79" customWidth="1"/>
    <col min="15366" max="15366" width="1.5703125" style="79" customWidth="1"/>
    <col min="15367" max="15367" width="67.7109375" style="79" customWidth="1"/>
    <col min="15368" max="15368" width="15.140625" style="79" customWidth="1"/>
    <col min="15369" max="15369" width="4.7109375" style="79" customWidth="1"/>
    <col min="15370" max="15371" width="11.42578125" style="79"/>
    <col min="15372" max="15372" width="4.7109375" style="79" customWidth="1"/>
    <col min="15373" max="15373" width="5" style="79" customWidth="1"/>
    <col min="15374" max="15374" width="2.28515625" style="79" customWidth="1"/>
    <col min="15375" max="15375" width="26" style="79" customWidth="1"/>
    <col min="15376" max="15376" width="8" style="79" customWidth="1"/>
    <col min="15377" max="15377" width="1" style="79" customWidth="1"/>
    <col min="15378" max="15378" width="6.7109375"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9" width="6.7109375" style="79" customWidth="1"/>
    <col min="15390" max="15616" width="11.42578125" style="79"/>
    <col min="15617" max="15617" width="2.5703125" style="79" customWidth="1"/>
    <col min="15618" max="15618" width="3.140625" style="79" customWidth="1"/>
    <col min="15619" max="15619" width="2.7109375" style="79" customWidth="1"/>
    <col min="15620" max="15620" width="3.28515625" style="79" customWidth="1"/>
    <col min="15621" max="15621" width="13.7109375" style="79" customWidth="1"/>
    <col min="15622" max="15622" width="1.5703125" style="79" customWidth="1"/>
    <col min="15623" max="15623" width="67.7109375" style="79" customWidth="1"/>
    <col min="15624" max="15624" width="15.140625" style="79" customWidth="1"/>
    <col min="15625" max="15625" width="4.7109375" style="79" customWidth="1"/>
    <col min="15626" max="15627" width="11.42578125" style="79"/>
    <col min="15628" max="15628" width="4.7109375" style="79" customWidth="1"/>
    <col min="15629" max="15629" width="5" style="79" customWidth="1"/>
    <col min="15630" max="15630" width="2.28515625" style="79" customWidth="1"/>
    <col min="15631" max="15631" width="26" style="79" customWidth="1"/>
    <col min="15632" max="15632" width="8" style="79" customWidth="1"/>
    <col min="15633" max="15633" width="1" style="79" customWidth="1"/>
    <col min="15634" max="15634" width="6.7109375"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5" width="6.7109375" style="79" customWidth="1"/>
    <col min="15646" max="15872" width="11.42578125" style="79"/>
    <col min="15873" max="15873" width="2.5703125" style="79" customWidth="1"/>
    <col min="15874" max="15874" width="3.140625" style="79" customWidth="1"/>
    <col min="15875" max="15875" width="2.7109375" style="79" customWidth="1"/>
    <col min="15876" max="15876" width="3.28515625" style="79" customWidth="1"/>
    <col min="15877" max="15877" width="13.7109375" style="79" customWidth="1"/>
    <col min="15878" max="15878" width="1.5703125" style="79" customWidth="1"/>
    <col min="15879" max="15879" width="67.7109375" style="79" customWidth="1"/>
    <col min="15880" max="15880" width="15.140625" style="79" customWidth="1"/>
    <col min="15881" max="15881" width="4.7109375" style="79" customWidth="1"/>
    <col min="15882" max="15883" width="11.42578125" style="79"/>
    <col min="15884" max="15884" width="4.7109375" style="79" customWidth="1"/>
    <col min="15885" max="15885" width="5" style="79" customWidth="1"/>
    <col min="15886" max="15886" width="2.28515625" style="79" customWidth="1"/>
    <col min="15887" max="15887" width="26" style="79" customWidth="1"/>
    <col min="15888" max="15888" width="8" style="79" customWidth="1"/>
    <col min="15889" max="15889" width="1" style="79" customWidth="1"/>
    <col min="15890" max="15890" width="6.7109375"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1" width="6.7109375" style="79" customWidth="1"/>
    <col min="15902" max="16128" width="11.42578125" style="79"/>
    <col min="16129" max="16129" width="2.5703125" style="79" customWidth="1"/>
    <col min="16130" max="16130" width="3.140625" style="79" customWidth="1"/>
    <col min="16131" max="16131" width="2.7109375" style="79" customWidth="1"/>
    <col min="16132" max="16132" width="3.28515625" style="79" customWidth="1"/>
    <col min="16133" max="16133" width="13.7109375" style="79" customWidth="1"/>
    <col min="16134" max="16134" width="1.5703125" style="79" customWidth="1"/>
    <col min="16135" max="16135" width="67.7109375" style="79" customWidth="1"/>
    <col min="16136" max="16136" width="15.140625" style="79" customWidth="1"/>
    <col min="16137" max="16137" width="4.7109375" style="79" customWidth="1"/>
    <col min="16138" max="16139" width="11.42578125" style="79"/>
    <col min="16140" max="16140" width="4.7109375" style="79" customWidth="1"/>
    <col min="16141" max="16141" width="5" style="79" customWidth="1"/>
    <col min="16142" max="16142" width="2.28515625" style="79" customWidth="1"/>
    <col min="16143" max="16143" width="26" style="79" customWidth="1"/>
    <col min="16144" max="16144" width="8" style="79" customWidth="1"/>
    <col min="16145" max="16145" width="1" style="79" customWidth="1"/>
    <col min="16146" max="16146" width="6.7109375"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7" width="6.7109375" style="79" customWidth="1"/>
    <col min="16158" max="16384" width="11.42578125" style="79"/>
  </cols>
  <sheetData>
    <row r="1" spans="1:30" ht="10.5" customHeight="1">
      <c r="A1" s="310"/>
      <c r="B1" s="310"/>
      <c r="C1" s="310"/>
      <c r="D1" s="310"/>
      <c r="E1" s="2281" t="s">
        <v>1634</v>
      </c>
      <c r="F1" s="2281"/>
      <c r="G1" s="2281"/>
      <c r="H1" s="2281"/>
      <c r="I1" s="2281"/>
      <c r="K1" s="83"/>
      <c r="L1" s="83"/>
      <c r="M1" s="2281"/>
      <c r="N1" s="2281"/>
      <c r="O1" s="2281"/>
      <c r="P1" s="2281"/>
      <c r="Q1" s="2281"/>
      <c r="R1" s="2281"/>
      <c r="S1" s="2281"/>
      <c r="T1" s="2281"/>
      <c r="U1" s="2281"/>
      <c r="V1" s="2281"/>
      <c r="W1" s="2281"/>
      <c r="X1" s="2281"/>
      <c r="Y1" s="2281"/>
      <c r="Z1" s="2281"/>
      <c r="AA1" s="2281"/>
    </row>
    <row r="2" spans="1:30" s="83" customFormat="1" ht="10.5" customHeight="1">
      <c r="A2" s="310"/>
      <c r="B2" s="3066"/>
      <c r="C2" s="3066"/>
      <c r="D2" s="3066"/>
      <c r="E2" s="2281">
        <v>2018</v>
      </c>
      <c r="F2" s="2281"/>
      <c r="G2" s="2281"/>
      <c r="H2" s="2281"/>
      <c r="I2" s="2281"/>
      <c r="J2" s="80"/>
      <c r="K2" s="87"/>
      <c r="L2" s="87"/>
      <c r="M2" s="87"/>
      <c r="AC2" s="1689"/>
      <c r="AD2" s="1689"/>
    </row>
    <row r="3" spans="1:30" s="83" customFormat="1" ht="12" customHeight="1">
      <c r="A3" s="2105"/>
      <c r="B3" s="2105"/>
      <c r="C3" s="2105"/>
      <c r="D3" s="310"/>
      <c r="E3" s="2263" t="s">
        <v>2</v>
      </c>
      <c r="F3" s="1021"/>
      <c r="G3" s="717"/>
      <c r="H3" s="3067" t="s">
        <v>1635</v>
      </c>
      <c r="I3" s="2278"/>
      <c r="J3" s="82"/>
      <c r="M3" s="92"/>
    </row>
    <row r="4" spans="1:30" ht="9" customHeight="1">
      <c r="A4" s="2105" t="s">
        <v>9</v>
      </c>
      <c r="B4" s="2105" t="s">
        <v>10</v>
      </c>
      <c r="C4" s="2105" t="s">
        <v>11</v>
      </c>
      <c r="D4" s="2105"/>
      <c r="E4" s="2326"/>
      <c r="F4" s="383" t="s">
        <v>327</v>
      </c>
      <c r="G4" s="449"/>
      <c r="H4" s="3068"/>
      <c r="I4" s="3069"/>
      <c r="J4" s="77"/>
      <c r="K4" s="2091"/>
    </row>
    <row r="5" spans="1:30" ht="3.75" customHeight="1">
      <c r="A5" s="2105"/>
      <c r="B5" s="2105"/>
      <c r="C5" s="2105"/>
      <c r="D5" s="310"/>
      <c r="E5" s="2327"/>
      <c r="F5" s="388"/>
      <c r="G5" s="454"/>
      <c r="H5" s="3070"/>
      <c r="I5" s="2279"/>
      <c r="J5" s="77"/>
      <c r="K5" s="83"/>
    </row>
    <row r="6" spans="1:30">
      <c r="A6" s="2105"/>
      <c r="B6" s="2105"/>
      <c r="C6" s="2105"/>
      <c r="D6" s="310"/>
      <c r="E6" s="2211">
        <v>1401</v>
      </c>
      <c r="F6" s="318" t="s">
        <v>20</v>
      </c>
      <c r="G6" s="492"/>
      <c r="H6" s="492"/>
      <c r="I6" s="3071"/>
      <c r="J6" s="77"/>
      <c r="K6" s="83"/>
    </row>
    <row r="7" spans="1:30" ht="12.95" customHeight="1">
      <c r="A7" s="2105"/>
      <c r="B7" s="2105"/>
      <c r="C7" s="2105"/>
      <c r="D7" s="310"/>
      <c r="E7" s="2212"/>
      <c r="F7" s="623" t="s">
        <v>21</v>
      </c>
      <c r="G7" s="624"/>
      <c r="H7" s="624"/>
      <c r="I7" s="3072"/>
      <c r="J7" s="77"/>
      <c r="K7" s="78"/>
    </row>
    <row r="8" spans="1:30" ht="12" customHeight="1">
      <c r="A8" s="2105">
        <v>1</v>
      </c>
      <c r="B8" s="2105">
        <v>1</v>
      </c>
      <c r="C8" s="2105">
        <v>11</v>
      </c>
      <c r="D8" s="310"/>
      <c r="E8" s="2212"/>
      <c r="F8" s="631"/>
      <c r="G8" s="64" t="s">
        <v>193</v>
      </c>
      <c r="H8" s="168" t="s">
        <v>1636</v>
      </c>
      <c r="I8" s="164"/>
      <c r="J8" s="77"/>
      <c r="K8" s="78"/>
    </row>
    <row r="9" spans="1:30" ht="12" customHeight="1">
      <c r="A9" s="2105">
        <v>1</v>
      </c>
      <c r="B9" s="2105">
        <v>1</v>
      </c>
      <c r="C9" s="2105">
        <v>7</v>
      </c>
      <c r="D9" s="310"/>
      <c r="E9" s="2212"/>
      <c r="F9" s="631"/>
      <c r="G9" s="64" t="s">
        <v>194</v>
      </c>
      <c r="H9" s="168" t="s">
        <v>1636</v>
      </c>
      <c r="I9" s="164"/>
      <c r="J9" s="77"/>
      <c r="K9" s="78"/>
    </row>
    <row r="10" spans="1:30" ht="12.75" customHeight="1">
      <c r="A10" s="2105"/>
      <c r="B10" s="2105"/>
      <c r="C10" s="2105"/>
      <c r="D10" s="310"/>
      <c r="E10" s="2212"/>
      <c r="F10" s="636" t="s">
        <v>22</v>
      </c>
      <c r="G10" s="92"/>
      <c r="H10" s="168"/>
      <c r="I10" s="164"/>
      <c r="J10" s="77"/>
      <c r="K10" s="78"/>
    </row>
    <row r="11" spans="1:30" ht="12.75" customHeight="1">
      <c r="A11" s="2105">
        <v>1</v>
      </c>
      <c r="B11" s="2105">
        <v>1</v>
      </c>
      <c r="C11" s="2105">
        <v>5</v>
      </c>
      <c r="D11" s="310"/>
      <c r="E11" s="2212"/>
      <c r="F11" s="636"/>
      <c r="G11" s="92" t="s">
        <v>195</v>
      </c>
      <c r="H11" s="168" t="s">
        <v>1637</v>
      </c>
      <c r="I11" s="3073"/>
      <c r="J11" s="77"/>
      <c r="K11" s="78"/>
    </row>
    <row r="12" spans="1:30" ht="12" customHeight="1">
      <c r="A12" s="2105">
        <v>1</v>
      </c>
      <c r="B12" s="2105">
        <v>1</v>
      </c>
      <c r="C12" s="2105">
        <v>5</v>
      </c>
      <c r="D12" s="310"/>
      <c r="E12" s="2212"/>
      <c r="F12" s="631"/>
      <c r="G12" s="92" t="s">
        <v>1638</v>
      </c>
      <c r="H12" s="168" t="s">
        <v>1636</v>
      </c>
      <c r="I12" s="3073"/>
      <c r="J12" s="77"/>
      <c r="K12" s="78"/>
    </row>
    <row r="13" spans="1:30" ht="12" customHeight="1">
      <c r="A13" s="2105">
        <v>1</v>
      </c>
      <c r="B13" s="2105">
        <v>1</v>
      </c>
      <c r="C13" s="2105">
        <v>5</v>
      </c>
      <c r="D13" s="310"/>
      <c r="E13" s="2212"/>
      <c r="F13" s="631"/>
      <c r="G13" s="92" t="s">
        <v>197</v>
      </c>
      <c r="H13" s="168" t="s">
        <v>1639</v>
      </c>
      <c r="I13" s="3073"/>
      <c r="J13" s="77"/>
      <c r="K13" s="78"/>
    </row>
    <row r="14" spans="1:30" ht="12.75" customHeight="1">
      <c r="A14" s="2105"/>
      <c r="B14" s="2105"/>
      <c r="C14" s="2105"/>
      <c r="D14" s="310"/>
      <c r="E14" s="2212"/>
      <c r="F14" s="636" t="s">
        <v>23</v>
      </c>
      <c r="G14" s="92"/>
      <c r="H14" s="168"/>
      <c r="I14" s="164"/>
      <c r="J14" s="77"/>
      <c r="K14" s="78"/>
    </row>
    <row r="15" spans="1:30" ht="12" customHeight="1">
      <c r="A15" s="2105">
        <v>1</v>
      </c>
      <c r="B15" s="2105">
        <v>1</v>
      </c>
      <c r="C15" s="2105">
        <v>12</v>
      </c>
      <c r="D15" s="310"/>
      <c r="E15" s="2212"/>
      <c r="F15" s="638"/>
      <c r="G15" s="92" t="s">
        <v>195</v>
      </c>
      <c r="H15" s="168" t="s">
        <v>1637</v>
      </c>
      <c r="I15" s="164"/>
      <c r="J15" s="77"/>
      <c r="K15" s="78"/>
    </row>
    <row r="16" spans="1:30" ht="12" customHeight="1">
      <c r="A16" s="2105">
        <v>1</v>
      </c>
      <c r="B16" s="2105">
        <v>1</v>
      </c>
      <c r="C16" s="2105">
        <v>12</v>
      </c>
      <c r="D16" s="310"/>
      <c r="E16" s="2212"/>
      <c r="F16" s="631"/>
      <c r="G16" s="92" t="s">
        <v>1640</v>
      </c>
      <c r="H16" s="168" t="s">
        <v>1637</v>
      </c>
      <c r="I16" s="164"/>
      <c r="J16" s="77"/>
      <c r="K16" s="78"/>
    </row>
    <row r="17" spans="1:11" ht="12" customHeight="1">
      <c r="A17" s="2105">
        <v>1</v>
      </c>
      <c r="B17" s="2105">
        <v>1</v>
      </c>
      <c r="C17" s="2105">
        <v>12</v>
      </c>
      <c r="D17" s="310"/>
      <c r="E17" s="2212"/>
      <c r="F17" s="631"/>
      <c r="G17" s="92" t="s">
        <v>270</v>
      </c>
      <c r="H17" s="168" t="s">
        <v>1637</v>
      </c>
      <c r="I17" s="164"/>
      <c r="J17" s="77"/>
      <c r="K17" s="78"/>
    </row>
    <row r="18" spans="1:11" ht="12.75" customHeight="1">
      <c r="A18" s="2105"/>
      <c r="B18" s="2105"/>
      <c r="C18" s="2105"/>
      <c r="D18" s="310"/>
      <c r="E18" s="2212"/>
      <c r="F18" s="639" t="s">
        <v>24</v>
      </c>
      <c r="G18" s="167"/>
      <c r="H18" s="168"/>
      <c r="I18" s="164"/>
      <c r="J18" s="77"/>
      <c r="K18" s="78"/>
    </row>
    <row r="19" spans="1:11" ht="12.75" customHeight="1">
      <c r="A19" s="2105">
        <v>1</v>
      </c>
      <c r="B19" s="2105">
        <v>1</v>
      </c>
      <c r="C19" s="2105">
        <v>2</v>
      </c>
      <c r="D19" s="310"/>
      <c r="E19" s="2212"/>
      <c r="F19" s="639"/>
      <c r="G19" s="92" t="s">
        <v>195</v>
      </c>
      <c r="H19" s="168" t="s">
        <v>1637</v>
      </c>
      <c r="I19" s="164"/>
      <c r="J19" s="77"/>
      <c r="K19" s="78"/>
    </row>
    <row r="20" spans="1:11" ht="12" customHeight="1">
      <c r="A20" s="2105">
        <v>1</v>
      </c>
      <c r="B20" s="2105">
        <v>1</v>
      </c>
      <c r="C20" s="2105">
        <v>2</v>
      </c>
      <c r="D20" s="310"/>
      <c r="E20" s="2212"/>
      <c r="F20" s="638"/>
      <c r="G20" s="89" t="s">
        <v>200</v>
      </c>
      <c r="H20" s="168" t="s">
        <v>1637</v>
      </c>
      <c r="I20" s="164"/>
      <c r="J20" s="77"/>
      <c r="K20" s="78"/>
    </row>
    <row r="21" spans="1:11" ht="12" customHeight="1">
      <c r="A21" s="2105">
        <v>1</v>
      </c>
      <c r="B21" s="2105">
        <v>1</v>
      </c>
      <c r="C21" s="2105">
        <v>2</v>
      </c>
      <c r="D21" s="310"/>
      <c r="E21" s="2212"/>
      <c r="F21" s="631"/>
      <c r="G21" s="89" t="s">
        <v>201</v>
      </c>
      <c r="H21" s="168" t="s">
        <v>1641</v>
      </c>
      <c r="I21" s="164"/>
      <c r="J21" s="77"/>
      <c r="K21" s="78"/>
    </row>
    <row r="22" spans="1:11" ht="12" customHeight="1">
      <c r="A22" s="2105">
        <v>1</v>
      </c>
      <c r="B22" s="2105">
        <v>1</v>
      </c>
      <c r="C22" s="2105">
        <v>2</v>
      </c>
      <c r="D22" s="310"/>
      <c r="E22" s="2212"/>
      <c r="F22" s="638"/>
      <c r="G22" s="89" t="s">
        <v>261</v>
      </c>
      <c r="H22" s="168" t="s">
        <v>1639</v>
      </c>
      <c r="I22" s="164"/>
      <c r="J22" s="77"/>
      <c r="K22" s="78"/>
    </row>
    <row r="23" spans="1:11" ht="12" customHeight="1">
      <c r="A23" s="2105">
        <v>1</v>
      </c>
      <c r="B23" s="2105">
        <v>1</v>
      </c>
      <c r="C23" s="2105">
        <v>2</v>
      </c>
      <c r="D23" s="310"/>
      <c r="E23" s="2212"/>
      <c r="F23" s="631"/>
      <c r="G23" s="89" t="s">
        <v>203</v>
      </c>
      <c r="H23" s="168" t="s">
        <v>1639</v>
      </c>
      <c r="I23" s="164"/>
      <c r="J23" s="77"/>
      <c r="K23" s="78"/>
    </row>
    <row r="24" spans="1:11" ht="12" customHeight="1">
      <c r="A24" s="2105">
        <v>1</v>
      </c>
      <c r="B24" s="2105">
        <v>1</v>
      </c>
      <c r="C24" s="2105">
        <v>2</v>
      </c>
      <c r="D24" s="310"/>
      <c r="E24" s="2212"/>
      <c r="F24" s="631"/>
      <c r="G24" s="92" t="s">
        <v>197</v>
      </c>
      <c r="H24" s="168" t="s">
        <v>1639</v>
      </c>
      <c r="I24" s="164"/>
      <c r="J24" s="77"/>
      <c r="K24" s="78"/>
    </row>
    <row r="25" spans="1:11" ht="12" customHeight="1">
      <c r="A25" s="2105">
        <v>1</v>
      </c>
      <c r="B25" s="2105">
        <v>1</v>
      </c>
      <c r="C25" s="2105">
        <v>2</v>
      </c>
      <c r="D25" s="310"/>
      <c r="E25" s="2212"/>
      <c r="F25" s="631"/>
      <c r="G25" s="89" t="s">
        <v>204</v>
      </c>
      <c r="H25" s="168" t="s">
        <v>1641</v>
      </c>
      <c r="I25" s="164"/>
      <c r="J25" s="77"/>
      <c r="K25" s="78"/>
    </row>
    <row r="26" spans="1:11" ht="12" customHeight="1">
      <c r="A26" s="2105">
        <v>1</v>
      </c>
      <c r="B26" s="2105">
        <v>1</v>
      </c>
      <c r="C26" s="2105">
        <v>2</v>
      </c>
      <c r="D26" s="310"/>
      <c r="E26" s="2212"/>
      <c r="F26" s="631"/>
      <c r="G26" s="89" t="s">
        <v>205</v>
      </c>
      <c r="H26" s="168" t="s">
        <v>1642</v>
      </c>
      <c r="I26" s="164"/>
      <c r="J26" s="77"/>
      <c r="K26" s="78"/>
    </row>
    <row r="27" spans="1:11" ht="12.75" customHeight="1">
      <c r="A27" s="2105"/>
      <c r="B27" s="2105"/>
      <c r="C27" s="2105"/>
      <c r="D27" s="310"/>
      <c r="E27" s="2212"/>
      <c r="F27" s="639" t="s">
        <v>25</v>
      </c>
      <c r="G27" s="89"/>
      <c r="H27" s="168"/>
      <c r="I27" s="164"/>
      <c r="J27" s="77"/>
      <c r="K27" s="78"/>
    </row>
    <row r="28" spans="1:11" ht="12" customHeight="1">
      <c r="A28" s="2105">
        <v>1</v>
      </c>
      <c r="B28" s="2105">
        <v>1</v>
      </c>
      <c r="C28" s="2105">
        <v>4</v>
      </c>
      <c r="D28" s="310"/>
      <c r="E28" s="2212"/>
      <c r="F28" s="631"/>
      <c r="G28" s="92" t="s">
        <v>195</v>
      </c>
      <c r="H28" s="168" t="s">
        <v>1637</v>
      </c>
      <c r="I28" s="164"/>
      <c r="J28" s="77"/>
      <c r="K28" s="78"/>
    </row>
    <row r="29" spans="1:11" ht="12" customHeight="1">
      <c r="A29" s="2105">
        <v>1</v>
      </c>
      <c r="B29" s="2105">
        <v>1</v>
      </c>
      <c r="C29" s="2105">
        <v>4</v>
      </c>
      <c r="D29" s="310"/>
      <c r="E29" s="2212"/>
      <c r="F29" s="631"/>
      <c r="G29" s="89" t="s">
        <v>200</v>
      </c>
      <c r="H29" s="168" t="s">
        <v>1637</v>
      </c>
      <c r="I29" s="164"/>
      <c r="J29" s="77"/>
      <c r="K29" s="78"/>
    </row>
    <row r="30" spans="1:11" ht="12" customHeight="1">
      <c r="A30" s="2105">
        <v>1</v>
      </c>
      <c r="B30" s="2105">
        <v>1</v>
      </c>
      <c r="C30" s="2105">
        <v>4</v>
      </c>
      <c r="D30" s="310"/>
      <c r="E30" s="2212"/>
      <c r="F30" s="631"/>
      <c r="G30" s="89" t="s">
        <v>193</v>
      </c>
      <c r="H30" s="168" t="s">
        <v>1641</v>
      </c>
      <c r="I30" s="164"/>
      <c r="J30" s="77"/>
      <c r="K30" s="78"/>
    </row>
    <row r="31" spans="1:11" ht="12.75" customHeight="1">
      <c r="A31" s="2105"/>
      <c r="B31" s="2105"/>
      <c r="C31" s="2105"/>
      <c r="D31" s="310"/>
      <c r="E31" s="2212"/>
      <c r="F31" s="640" t="s">
        <v>26</v>
      </c>
      <c r="G31" s="92"/>
      <c r="H31" s="168"/>
      <c r="I31" s="164"/>
      <c r="J31" s="77"/>
      <c r="K31" s="78"/>
    </row>
    <row r="32" spans="1:11" ht="12" customHeight="1">
      <c r="A32" s="2105">
        <v>1</v>
      </c>
      <c r="B32" s="2105">
        <v>1</v>
      </c>
      <c r="C32" s="2105">
        <v>1</v>
      </c>
      <c r="D32" s="310"/>
      <c r="E32" s="2212"/>
      <c r="F32" s="638"/>
      <c r="G32" s="92" t="s">
        <v>206</v>
      </c>
      <c r="H32" s="168" t="s">
        <v>1639</v>
      </c>
      <c r="I32" s="164"/>
      <c r="J32" s="77"/>
      <c r="K32" s="78"/>
    </row>
    <row r="33" spans="1:11" ht="12" customHeight="1">
      <c r="A33" s="2105"/>
      <c r="B33" s="2105"/>
      <c r="C33" s="2105"/>
      <c r="D33" s="310"/>
      <c r="E33" s="2212"/>
      <c r="F33" s="640" t="s">
        <v>1643</v>
      </c>
      <c r="G33" s="92"/>
      <c r="H33" s="168"/>
      <c r="I33" s="164"/>
      <c r="J33" s="77"/>
      <c r="K33" s="78"/>
    </row>
    <row r="34" spans="1:11" ht="12" customHeight="1">
      <c r="A34" s="2197">
        <v>1</v>
      </c>
      <c r="B34" s="2197">
        <v>1</v>
      </c>
      <c r="C34" s="2197">
        <v>14</v>
      </c>
      <c r="D34" s="81"/>
      <c r="E34" s="2213"/>
      <c r="F34" s="638"/>
      <c r="G34" s="92" t="s">
        <v>1644</v>
      </c>
      <c r="H34" s="168" t="s">
        <v>1639</v>
      </c>
      <c r="I34" s="2866"/>
      <c r="J34" s="77"/>
      <c r="K34" s="78"/>
    </row>
    <row r="35" spans="1:11" ht="12.75" customHeight="1">
      <c r="A35" s="2105"/>
      <c r="B35" s="2105"/>
      <c r="C35" s="2105"/>
      <c r="D35" s="310"/>
      <c r="E35" s="2211">
        <v>1402</v>
      </c>
      <c r="F35" s="29" t="s">
        <v>29</v>
      </c>
      <c r="G35" s="123"/>
      <c r="H35" s="3074"/>
      <c r="I35" s="52"/>
      <c r="J35" s="77"/>
      <c r="K35" s="78"/>
    </row>
    <row r="36" spans="1:11" ht="12.75" customHeight="1">
      <c r="A36" s="2105"/>
      <c r="B36" s="2105"/>
      <c r="C36" s="2105"/>
      <c r="D36" s="310"/>
      <c r="E36" s="2212"/>
      <c r="F36" s="636" t="s">
        <v>114</v>
      </c>
      <c r="G36" s="92"/>
      <c r="H36" s="1428"/>
      <c r="I36" s="164"/>
      <c r="J36" s="77"/>
      <c r="K36" s="78"/>
    </row>
    <row r="37" spans="1:11" ht="12" customHeight="1">
      <c r="A37" s="2105">
        <v>2</v>
      </c>
      <c r="B37" s="2105">
        <v>4</v>
      </c>
      <c r="C37" s="2105">
        <v>11</v>
      </c>
      <c r="D37" s="310"/>
      <c r="E37" s="2212"/>
      <c r="F37" s="631"/>
      <c r="G37" s="92" t="s">
        <v>208</v>
      </c>
      <c r="H37" s="168" t="s">
        <v>1637</v>
      </c>
      <c r="I37" s="164"/>
      <c r="J37" s="77"/>
      <c r="K37" s="78"/>
    </row>
    <row r="38" spans="1:11" ht="12" customHeight="1">
      <c r="A38" s="2105">
        <v>2</v>
      </c>
      <c r="B38" s="2105">
        <v>4</v>
      </c>
      <c r="C38" s="2105">
        <v>11</v>
      </c>
      <c r="D38" s="310"/>
      <c r="E38" s="2212"/>
      <c r="F38" s="631"/>
      <c r="G38" s="92" t="s">
        <v>209</v>
      </c>
      <c r="H38" s="168" t="s">
        <v>1637</v>
      </c>
      <c r="I38" s="164"/>
      <c r="J38" s="77"/>
      <c r="K38" s="78"/>
    </row>
    <row r="39" spans="1:11" ht="12" customHeight="1">
      <c r="A39" s="2105">
        <v>2</v>
      </c>
      <c r="B39" s="2105">
        <v>4</v>
      </c>
      <c r="C39" s="2105">
        <v>11</v>
      </c>
      <c r="D39" s="310"/>
      <c r="E39" s="2212"/>
      <c r="F39" s="631"/>
      <c r="G39" s="92" t="s">
        <v>210</v>
      </c>
      <c r="H39" s="168" t="s">
        <v>1637</v>
      </c>
      <c r="I39" s="164"/>
      <c r="J39" s="77"/>
      <c r="K39" s="78"/>
    </row>
    <row r="40" spans="1:11" ht="12" customHeight="1">
      <c r="A40" s="2105">
        <v>2</v>
      </c>
      <c r="B40" s="2105">
        <v>6</v>
      </c>
      <c r="C40" s="2105">
        <v>11</v>
      </c>
      <c r="D40" s="310"/>
      <c r="E40" s="2212"/>
      <c r="F40" s="631"/>
      <c r="G40" s="92" t="s">
        <v>211</v>
      </c>
      <c r="H40" s="168" t="s">
        <v>1637</v>
      </c>
      <c r="I40" s="164"/>
      <c r="J40" s="77"/>
      <c r="K40" s="78"/>
    </row>
    <row r="41" spans="1:11" ht="12" customHeight="1">
      <c r="A41" s="2105">
        <v>2</v>
      </c>
      <c r="B41" s="2105">
        <v>6</v>
      </c>
      <c r="C41" s="2105">
        <v>11</v>
      </c>
      <c r="D41" s="310"/>
      <c r="E41" s="2212"/>
      <c r="F41" s="638"/>
      <c r="G41" s="92" t="s">
        <v>212</v>
      </c>
      <c r="H41" s="168" t="s">
        <v>1637</v>
      </c>
      <c r="I41" s="164"/>
      <c r="J41" s="77"/>
      <c r="K41" s="78"/>
    </row>
    <row r="42" spans="1:11" ht="12.75" customHeight="1">
      <c r="A42" s="2105"/>
      <c r="B42" s="2105"/>
      <c r="C42" s="2105"/>
      <c r="D42" s="310"/>
      <c r="E42" s="2212"/>
      <c r="F42" s="636" t="s">
        <v>31</v>
      </c>
      <c r="G42" s="92"/>
      <c r="H42" s="168"/>
      <c r="I42" s="164"/>
      <c r="J42" s="77"/>
      <c r="K42" s="78"/>
    </row>
    <row r="43" spans="1:11" ht="12" customHeight="1">
      <c r="A43" s="2105">
        <v>2</v>
      </c>
      <c r="B43" s="2105">
        <v>4</v>
      </c>
      <c r="C43" s="2105">
        <v>10</v>
      </c>
      <c r="D43" s="310"/>
      <c r="E43" s="2212"/>
      <c r="F43" s="631"/>
      <c r="G43" s="92" t="s">
        <v>209</v>
      </c>
      <c r="H43" s="168" t="s">
        <v>1637</v>
      </c>
      <c r="I43" s="164"/>
      <c r="J43" s="77"/>
      <c r="K43" s="78"/>
    </row>
    <row r="44" spans="1:11" ht="12" customHeight="1">
      <c r="A44" s="2105">
        <v>2</v>
      </c>
      <c r="B44" s="2105">
        <v>6</v>
      </c>
      <c r="C44" s="2105">
        <v>10</v>
      </c>
      <c r="D44" s="310"/>
      <c r="E44" s="2212"/>
      <c r="F44" s="631"/>
      <c r="G44" s="92" t="s">
        <v>211</v>
      </c>
      <c r="H44" s="168" t="s">
        <v>1637</v>
      </c>
      <c r="I44" s="164"/>
      <c r="J44" s="77"/>
      <c r="K44" s="78"/>
    </row>
    <row r="45" spans="1:11" ht="12" customHeight="1">
      <c r="A45" s="2105">
        <v>2</v>
      </c>
      <c r="B45" s="2105">
        <v>6</v>
      </c>
      <c r="C45" s="2105">
        <v>10</v>
      </c>
      <c r="D45" s="310"/>
      <c r="E45" s="2212"/>
      <c r="F45" s="631"/>
      <c r="G45" s="92" t="s">
        <v>1645</v>
      </c>
      <c r="H45" s="168" t="s">
        <v>1637</v>
      </c>
      <c r="I45" s="164"/>
      <c r="J45" s="77"/>
      <c r="K45" s="78"/>
    </row>
    <row r="46" spans="1:11" ht="12.75" customHeight="1">
      <c r="A46" s="2105"/>
      <c r="B46" s="2105"/>
      <c r="C46" s="2105"/>
      <c r="D46" s="310"/>
      <c r="E46" s="2212"/>
      <c r="F46" s="636" t="s">
        <v>32</v>
      </c>
      <c r="G46" s="92"/>
      <c r="H46" s="168"/>
      <c r="I46" s="164"/>
      <c r="J46" s="77"/>
      <c r="K46" s="78"/>
    </row>
    <row r="47" spans="1:11" ht="12" customHeight="1">
      <c r="A47" s="2105">
        <v>2</v>
      </c>
      <c r="B47" s="2105">
        <v>4</v>
      </c>
      <c r="C47" s="2105">
        <v>10</v>
      </c>
      <c r="D47" s="310"/>
      <c r="E47" s="2212"/>
      <c r="F47" s="631"/>
      <c r="G47" s="92" t="s">
        <v>208</v>
      </c>
      <c r="H47" s="168" t="s">
        <v>1637</v>
      </c>
      <c r="I47" s="164"/>
      <c r="J47" s="77"/>
      <c r="K47" s="78"/>
    </row>
    <row r="48" spans="1:11" ht="12" customHeight="1">
      <c r="A48" s="2105">
        <v>2</v>
      </c>
      <c r="B48" s="2105">
        <v>4</v>
      </c>
      <c r="C48" s="2105">
        <v>10</v>
      </c>
      <c r="D48" s="310"/>
      <c r="E48" s="2212"/>
      <c r="F48" s="631"/>
      <c r="G48" s="92" t="s">
        <v>213</v>
      </c>
      <c r="H48" s="168" t="s">
        <v>1639</v>
      </c>
      <c r="I48" s="164"/>
      <c r="J48" s="77"/>
      <c r="K48" s="78"/>
    </row>
    <row r="49" spans="1:11" ht="12" customHeight="1">
      <c r="A49" s="2105">
        <v>2</v>
      </c>
      <c r="B49" s="2105">
        <v>4</v>
      </c>
      <c r="C49" s="2105">
        <v>10</v>
      </c>
      <c r="D49" s="310"/>
      <c r="E49" s="2212"/>
      <c r="F49" s="631"/>
      <c r="G49" s="92" t="s">
        <v>214</v>
      </c>
      <c r="H49" s="168" t="s">
        <v>1637</v>
      </c>
      <c r="I49" s="164"/>
      <c r="J49" s="77"/>
      <c r="K49" s="78"/>
    </row>
    <row r="50" spans="1:11" ht="12" customHeight="1">
      <c r="A50" s="2105">
        <v>2</v>
      </c>
      <c r="B50" s="2105">
        <v>4</v>
      </c>
      <c r="C50" s="2105">
        <v>10</v>
      </c>
      <c r="D50" s="310"/>
      <c r="E50" s="2212"/>
      <c r="F50" s="631"/>
      <c r="G50" s="92" t="s">
        <v>215</v>
      </c>
      <c r="H50" s="168" t="s">
        <v>1637</v>
      </c>
      <c r="I50" s="164"/>
      <c r="J50" s="77"/>
      <c r="K50" s="78"/>
    </row>
    <row r="51" spans="1:11" ht="12.75" customHeight="1">
      <c r="A51" s="2105"/>
      <c r="B51" s="2105"/>
      <c r="C51" s="2105"/>
      <c r="D51" s="310"/>
      <c r="E51" s="2212"/>
      <c r="F51" s="636" t="s">
        <v>131</v>
      </c>
      <c r="G51" s="92"/>
      <c r="H51" s="168"/>
      <c r="I51" s="164"/>
      <c r="J51" s="77"/>
      <c r="K51" s="78"/>
    </row>
    <row r="52" spans="1:11" ht="12" customHeight="1">
      <c r="A52" s="2105">
        <v>2</v>
      </c>
      <c r="B52" s="2105">
        <v>4</v>
      </c>
      <c r="C52" s="2105">
        <v>3</v>
      </c>
      <c r="D52" s="310"/>
      <c r="E52" s="2212"/>
      <c r="F52" s="638"/>
      <c r="G52" s="92" t="s">
        <v>208</v>
      </c>
      <c r="H52" s="168" t="s">
        <v>1637</v>
      </c>
      <c r="I52" s="164"/>
      <c r="J52" s="77"/>
      <c r="K52" s="78"/>
    </row>
    <row r="53" spans="1:11" ht="12" customHeight="1">
      <c r="A53" s="2105">
        <v>2</v>
      </c>
      <c r="B53" s="2105">
        <v>4</v>
      </c>
      <c r="C53" s="2105">
        <v>3</v>
      </c>
      <c r="D53" s="310"/>
      <c r="E53" s="2212"/>
      <c r="F53" s="638"/>
      <c r="G53" s="92" t="s">
        <v>209</v>
      </c>
      <c r="H53" s="168" t="s">
        <v>1637</v>
      </c>
      <c r="I53" s="164"/>
      <c r="J53" s="77"/>
      <c r="K53" s="78"/>
    </row>
    <row r="54" spans="1:11" ht="12.75" customHeight="1">
      <c r="A54" s="2105"/>
      <c r="B54" s="2105"/>
      <c r="C54" s="2105"/>
      <c r="D54" s="310"/>
      <c r="E54" s="2212"/>
      <c r="F54" s="636" t="s">
        <v>132</v>
      </c>
      <c r="G54" s="92"/>
      <c r="H54" s="168"/>
      <c r="I54" s="164"/>
      <c r="J54" s="77"/>
      <c r="K54" s="78"/>
    </row>
    <row r="55" spans="1:11" ht="12" customHeight="1">
      <c r="A55" s="2105">
        <v>2</v>
      </c>
      <c r="B55" s="2105">
        <v>4</v>
      </c>
      <c r="C55" s="2105">
        <v>7</v>
      </c>
      <c r="D55" s="310"/>
      <c r="E55" s="2212"/>
      <c r="F55" s="631"/>
      <c r="G55" s="92" t="s">
        <v>208</v>
      </c>
      <c r="H55" s="168" t="s">
        <v>1637</v>
      </c>
      <c r="I55" s="164"/>
      <c r="J55" s="77"/>
      <c r="K55" s="78"/>
    </row>
    <row r="56" spans="1:11" ht="12" customHeight="1">
      <c r="A56" s="2105">
        <v>2</v>
      </c>
      <c r="B56" s="2105">
        <v>4</v>
      </c>
      <c r="C56" s="2105">
        <v>7</v>
      </c>
      <c r="D56" s="310"/>
      <c r="E56" s="2212"/>
      <c r="F56" s="631"/>
      <c r="G56" s="92" t="s">
        <v>216</v>
      </c>
      <c r="H56" s="168" t="s">
        <v>1639</v>
      </c>
      <c r="I56" s="164"/>
      <c r="J56" s="77"/>
      <c r="K56" s="78"/>
    </row>
    <row r="57" spans="1:11" ht="12" customHeight="1">
      <c r="A57" s="2105">
        <v>2</v>
      </c>
      <c r="B57" s="2105">
        <v>4</v>
      </c>
      <c r="C57" s="2105">
        <v>7</v>
      </c>
      <c r="D57" s="310"/>
      <c r="E57" s="2212"/>
      <c r="F57" s="631"/>
      <c r="G57" s="92" t="s">
        <v>209</v>
      </c>
      <c r="H57" s="168" t="s">
        <v>1637</v>
      </c>
      <c r="I57" s="164"/>
      <c r="J57" s="77"/>
      <c r="K57" s="78"/>
    </row>
    <row r="58" spans="1:11" ht="12.75" customHeight="1">
      <c r="A58" s="2105"/>
      <c r="B58" s="2105"/>
      <c r="C58" s="2105"/>
      <c r="D58" s="310"/>
      <c r="E58" s="2212"/>
      <c r="F58" s="636" t="s">
        <v>35</v>
      </c>
      <c r="G58" s="92"/>
      <c r="H58" s="168"/>
      <c r="I58" s="164"/>
      <c r="J58" s="77"/>
      <c r="K58" s="78"/>
    </row>
    <row r="59" spans="1:11" ht="12" customHeight="1">
      <c r="A59" s="2105">
        <v>2</v>
      </c>
      <c r="B59" s="2105">
        <v>4</v>
      </c>
      <c r="C59" s="2105">
        <v>1</v>
      </c>
      <c r="D59" s="310"/>
      <c r="E59" s="2212"/>
      <c r="F59" s="638"/>
      <c r="G59" s="92" t="s">
        <v>208</v>
      </c>
      <c r="H59" s="168" t="s">
        <v>1637</v>
      </c>
      <c r="I59" s="164"/>
      <c r="J59" s="77"/>
      <c r="K59" s="78"/>
    </row>
    <row r="60" spans="1:11" ht="12" customHeight="1">
      <c r="A60" s="2105">
        <v>2</v>
      </c>
      <c r="B60" s="2105">
        <v>4</v>
      </c>
      <c r="C60" s="2105">
        <v>1</v>
      </c>
      <c r="D60" s="310"/>
      <c r="E60" s="2212"/>
      <c r="F60" s="638"/>
      <c r="G60" s="92" t="s">
        <v>209</v>
      </c>
      <c r="H60" s="168" t="s">
        <v>1637</v>
      </c>
      <c r="I60" s="164"/>
      <c r="J60" s="77"/>
      <c r="K60" s="78"/>
    </row>
    <row r="61" spans="1:11" ht="12.75" customHeight="1">
      <c r="A61" s="2105"/>
      <c r="B61" s="2105"/>
      <c r="C61" s="2105"/>
      <c r="D61" s="310"/>
      <c r="E61" s="2212"/>
      <c r="F61" s="636" t="s">
        <v>133</v>
      </c>
      <c r="G61" s="92"/>
      <c r="H61" s="168"/>
      <c r="I61" s="164"/>
      <c r="J61" s="77"/>
      <c r="K61" s="78"/>
    </row>
    <row r="62" spans="1:11" ht="12" customHeight="1">
      <c r="A62" s="2105">
        <v>2</v>
      </c>
      <c r="B62" s="2105">
        <v>4</v>
      </c>
      <c r="C62" s="2105">
        <v>9</v>
      </c>
      <c r="D62" s="310"/>
      <c r="E62" s="2212"/>
      <c r="F62" s="348"/>
      <c r="G62" s="92" t="s">
        <v>208</v>
      </c>
      <c r="H62" s="168" t="s">
        <v>1637</v>
      </c>
      <c r="I62" s="164"/>
      <c r="J62" s="77"/>
      <c r="K62" s="78"/>
    </row>
    <row r="63" spans="1:11" ht="12" customHeight="1">
      <c r="A63" s="2105">
        <v>2</v>
      </c>
      <c r="B63" s="2105">
        <v>4</v>
      </c>
      <c r="C63" s="2105">
        <v>9</v>
      </c>
      <c r="D63" s="310"/>
      <c r="E63" s="2212"/>
      <c r="F63" s="348"/>
      <c r="G63" s="92" t="s">
        <v>209</v>
      </c>
      <c r="H63" s="168" t="s">
        <v>1637</v>
      </c>
      <c r="I63" s="164"/>
      <c r="J63" s="77"/>
      <c r="K63" s="78"/>
    </row>
    <row r="64" spans="1:11" ht="12" customHeight="1">
      <c r="A64" s="2105">
        <v>2</v>
      </c>
      <c r="B64" s="2105">
        <v>4</v>
      </c>
      <c r="C64" s="2105">
        <v>9</v>
      </c>
      <c r="D64" s="310"/>
      <c r="E64" s="2212"/>
      <c r="F64" s="348"/>
      <c r="G64" s="92" t="s">
        <v>215</v>
      </c>
      <c r="H64" s="168" t="s">
        <v>1637</v>
      </c>
      <c r="I64" s="164"/>
      <c r="J64" s="77"/>
      <c r="K64" s="78"/>
    </row>
    <row r="65" spans="1:11" ht="12.75" customHeight="1">
      <c r="A65" s="2105"/>
      <c r="B65" s="2105"/>
      <c r="C65" s="2105"/>
      <c r="D65" s="310"/>
      <c r="E65" s="2212"/>
      <c r="F65" s="640" t="s">
        <v>37</v>
      </c>
      <c r="G65" s="175"/>
      <c r="H65" s="168"/>
      <c r="I65" s="164"/>
      <c r="J65" s="77"/>
      <c r="K65" s="78"/>
    </row>
    <row r="66" spans="1:11" ht="12" customHeight="1">
      <c r="A66" s="2105">
        <v>2</v>
      </c>
      <c r="B66" s="2105">
        <v>4</v>
      </c>
      <c r="C66" s="2105">
        <v>11</v>
      </c>
      <c r="D66" s="310"/>
      <c r="E66" s="2212"/>
      <c r="F66" s="638"/>
      <c r="G66" s="92" t="s">
        <v>217</v>
      </c>
      <c r="H66" s="168" t="s">
        <v>1642</v>
      </c>
      <c r="I66" s="164"/>
      <c r="J66" s="77"/>
      <c r="K66" s="78"/>
    </row>
    <row r="67" spans="1:11" ht="12" hidden="1" customHeight="1">
      <c r="A67" s="2105"/>
      <c r="B67" s="2105"/>
      <c r="C67" s="2105"/>
      <c r="D67" s="310"/>
      <c r="E67" s="2213"/>
      <c r="F67" s="638"/>
      <c r="G67" s="92"/>
      <c r="H67" s="92"/>
      <c r="I67" s="164"/>
      <c r="J67" s="77"/>
      <c r="K67" s="78"/>
    </row>
    <row r="68" spans="1:11" ht="12.75" customHeight="1">
      <c r="A68" s="2105"/>
      <c r="B68" s="2105"/>
      <c r="C68" s="2105"/>
      <c r="D68" s="310"/>
      <c r="E68" s="2211">
        <v>1403</v>
      </c>
      <c r="F68" s="29" t="s">
        <v>39</v>
      </c>
      <c r="G68" s="123"/>
      <c r="H68" s="123"/>
      <c r="I68" s="33"/>
      <c r="J68" s="77"/>
      <c r="K68" s="78"/>
    </row>
    <row r="69" spans="1:11" ht="12.75" customHeight="1">
      <c r="A69" s="2105"/>
      <c r="B69" s="2105"/>
      <c r="C69" s="2105"/>
      <c r="D69" s="310"/>
      <c r="E69" s="2212"/>
      <c r="F69" s="640" t="s">
        <v>40</v>
      </c>
      <c r="G69" s="92"/>
      <c r="H69" s="92"/>
      <c r="I69" s="3075"/>
      <c r="J69" s="77"/>
      <c r="K69" s="78"/>
    </row>
    <row r="70" spans="1:11" ht="12" customHeight="1">
      <c r="A70" s="2105">
        <v>3</v>
      </c>
      <c r="B70" s="2105">
        <v>5</v>
      </c>
      <c r="C70" s="2105">
        <v>11</v>
      </c>
      <c r="D70" s="310"/>
      <c r="E70" s="2212"/>
      <c r="F70" s="638"/>
      <c r="G70" s="92" t="s">
        <v>218</v>
      </c>
      <c r="H70" s="168" t="s">
        <v>1637</v>
      </c>
      <c r="I70" s="164"/>
      <c r="J70" s="77"/>
      <c r="K70" s="78"/>
    </row>
    <row r="71" spans="1:11" ht="12.75" customHeight="1">
      <c r="A71" s="2105"/>
      <c r="B71" s="2105"/>
      <c r="C71" s="2105"/>
      <c r="D71" s="310"/>
      <c r="E71" s="2212"/>
      <c r="F71" s="640" t="s">
        <v>41</v>
      </c>
      <c r="G71" s="92"/>
      <c r="H71" s="168"/>
      <c r="I71" s="164"/>
      <c r="J71" s="77"/>
      <c r="K71" s="78"/>
    </row>
    <row r="72" spans="1:11" ht="12" customHeight="1">
      <c r="A72" s="2105">
        <v>3</v>
      </c>
      <c r="B72" s="2105">
        <v>5</v>
      </c>
      <c r="C72" s="2105">
        <v>8</v>
      </c>
      <c r="D72" s="310"/>
      <c r="E72" s="2212"/>
      <c r="F72" s="638"/>
      <c r="G72" s="92" t="s">
        <v>218</v>
      </c>
      <c r="H72" s="168" t="s">
        <v>1637</v>
      </c>
      <c r="I72" s="164"/>
      <c r="J72" s="77"/>
      <c r="K72" s="78"/>
    </row>
    <row r="73" spans="1:11" ht="12.75" customHeight="1">
      <c r="A73" s="2105"/>
      <c r="B73" s="2105"/>
      <c r="C73" s="2105"/>
      <c r="D73" s="310"/>
      <c r="E73" s="2212"/>
      <c r="F73" s="640" t="s">
        <v>42</v>
      </c>
      <c r="G73" s="92"/>
      <c r="H73" s="168"/>
      <c r="I73" s="164"/>
      <c r="J73" s="77"/>
      <c r="K73" s="78"/>
    </row>
    <row r="74" spans="1:11" ht="12" customHeight="1">
      <c r="A74" s="2105">
        <v>3</v>
      </c>
      <c r="B74" s="2105">
        <v>5</v>
      </c>
      <c r="C74" s="2105">
        <v>10</v>
      </c>
      <c r="D74" s="310"/>
      <c r="E74" s="2316"/>
      <c r="F74" s="638"/>
      <c r="G74" s="92" t="s">
        <v>218</v>
      </c>
      <c r="H74" s="168" t="s">
        <v>1637</v>
      </c>
      <c r="I74" s="164"/>
      <c r="J74" s="77"/>
      <c r="K74" s="78"/>
    </row>
    <row r="75" spans="1:11" ht="12" customHeight="1">
      <c r="A75" s="2105">
        <v>3</v>
      </c>
      <c r="B75" s="2105">
        <v>5</v>
      </c>
      <c r="C75" s="2105">
        <v>10</v>
      </c>
      <c r="D75" s="310"/>
      <c r="E75" s="2274"/>
      <c r="F75" s="648"/>
      <c r="G75" s="314" t="s">
        <v>219</v>
      </c>
      <c r="H75" s="292" t="s">
        <v>1646</v>
      </c>
      <c r="I75" s="2866"/>
      <c r="J75" s="77"/>
      <c r="K75" s="78"/>
    </row>
    <row r="76" spans="1:11" ht="12" customHeight="1">
      <c r="A76" s="2105"/>
      <c r="B76" s="2105"/>
      <c r="C76" s="2105"/>
      <c r="D76" s="310"/>
      <c r="E76" s="979"/>
      <c r="F76" s="653"/>
      <c r="G76" s="92"/>
      <c r="H76" s="92"/>
      <c r="I76" s="1081" t="s">
        <v>220</v>
      </c>
      <c r="J76" s="77"/>
      <c r="K76" s="78"/>
    </row>
    <row r="77" spans="1:11" ht="12" customHeight="1">
      <c r="A77" s="2105"/>
      <c r="B77" s="2105"/>
      <c r="C77" s="2105"/>
      <c r="D77" s="310"/>
      <c r="E77" s="979"/>
      <c r="F77" s="92"/>
      <c r="G77" s="92"/>
      <c r="H77" s="92"/>
      <c r="I77" s="1081" t="s">
        <v>221</v>
      </c>
    </row>
    <row r="78" spans="1:11" ht="12.75" customHeight="1">
      <c r="A78" s="2105"/>
      <c r="B78" s="2105"/>
      <c r="C78" s="2105"/>
      <c r="D78" s="310"/>
      <c r="E78" s="2263" t="s">
        <v>2</v>
      </c>
      <c r="F78" s="1021"/>
      <c r="G78" s="1021"/>
      <c r="H78" s="3076" t="s">
        <v>1635</v>
      </c>
      <c r="I78" s="2278"/>
    </row>
    <row r="79" spans="1:11" ht="9" customHeight="1">
      <c r="A79" s="2105"/>
      <c r="B79" s="2105"/>
      <c r="C79" s="2105"/>
      <c r="D79" s="310"/>
      <c r="E79" s="2326"/>
      <c r="F79" s="383" t="s">
        <v>327</v>
      </c>
      <c r="G79" s="1095"/>
      <c r="H79" s="3077"/>
      <c r="I79" s="3069"/>
    </row>
    <row r="80" spans="1:11">
      <c r="A80" s="2105"/>
      <c r="B80" s="2105"/>
      <c r="C80" s="2105"/>
      <c r="D80" s="310"/>
      <c r="E80" s="2327"/>
      <c r="F80" s="1096"/>
      <c r="G80" s="454"/>
      <c r="H80" s="3078"/>
      <c r="I80" s="2279"/>
    </row>
    <row r="81" spans="1:12" ht="12.75" customHeight="1">
      <c r="A81" s="2105"/>
      <c r="B81" s="2105"/>
      <c r="C81" s="2105"/>
      <c r="D81" s="310"/>
      <c r="E81" s="2204">
        <v>1404</v>
      </c>
      <c r="F81" s="29" t="s">
        <v>1647</v>
      </c>
      <c r="G81" s="123"/>
      <c r="H81" s="123"/>
      <c r="I81" s="33"/>
      <c r="J81" s="77"/>
      <c r="K81" s="78"/>
    </row>
    <row r="82" spans="1:12" ht="12.75" customHeight="1">
      <c r="A82" s="2105"/>
      <c r="B82" s="2105"/>
      <c r="C82" s="2105"/>
      <c r="D82" s="310"/>
      <c r="E82" s="2205"/>
      <c r="F82" s="1622" t="s">
        <v>128</v>
      </c>
      <c r="G82" s="624"/>
      <c r="H82" s="624"/>
      <c r="I82" s="3075"/>
      <c r="J82" s="77"/>
      <c r="K82" s="78"/>
    </row>
    <row r="83" spans="1:12" ht="12" customHeight="1">
      <c r="A83" s="2105">
        <v>4</v>
      </c>
      <c r="B83" s="2105">
        <v>6</v>
      </c>
      <c r="C83" s="2105">
        <v>11</v>
      </c>
      <c r="D83" s="310"/>
      <c r="E83" s="2206"/>
      <c r="F83" s="631"/>
      <c r="G83" s="92" t="s">
        <v>222</v>
      </c>
      <c r="H83" s="168" t="s">
        <v>1636</v>
      </c>
      <c r="I83" s="164"/>
      <c r="J83" s="77"/>
      <c r="K83" s="78"/>
    </row>
    <row r="84" spans="1:12" ht="12" customHeight="1">
      <c r="A84" s="2105">
        <v>4</v>
      </c>
      <c r="B84" s="2105">
        <v>6</v>
      </c>
      <c r="C84" s="2105">
        <v>11</v>
      </c>
      <c r="D84" s="310"/>
      <c r="E84" s="2206"/>
      <c r="F84" s="631"/>
      <c r="G84" s="92" t="s">
        <v>1648</v>
      </c>
      <c r="H84" s="168" t="s">
        <v>1637</v>
      </c>
      <c r="I84" s="164"/>
      <c r="J84" s="77"/>
      <c r="K84" s="78"/>
    </row>
    <row r="85" spans="1:12" ht="12" customHeight="1">
      <c r="A85" s="2105">
        <v>4</v>
      </c>
      <c r="B85" s="2105">
        <v>6</v>
      </c>
      <c r="C85" s="2105">
        <v>11</v>
      </c>
      <c r="D85" s="310"/>
      <c r="E85" s="2206"/>
      <c r="F85" s="631"/>
      <c r="G85" s="92" t="s">
        <v>1649</v>
      </c>
      <c r="H85" s="168" t="s">
        <v>1637</v>
      </c>
      <c r="I85" s="164"/>
      <c r="J85" s="77"/>
      <c r="K85" s="78"/>
    </row>
    <row r="86" spans="1:12">
      <c r="A86" s="2105"/>
      <c r="B86" s="2105"/>
      <c r="C86" s="2105"/>
      <c r="D86" s="310"/>
      <c r="E86" s="2205"/>
      <c r="F86" s="636" t="s">
        <v>45</v>
      </c>
      <c r="G86" s="92"/>
      <c r="H86" s="168"/>
      <c r="I86" s="164"/>
      <c r="J86" s="36"/>
      <c r="K86" s="92"/>
      <c r="L86" s="83"/>
    </row>
    <row r="87" spans="1:12" ht="12" customHeight="1">
      <c r="A87" s="2105">
        <v>4</v>
      </c>
      <c r="B87" s="2105">
        <v>6</v>
      </c>
      <c r="C87" s="2105">
        <v>11</v>
      </c>
      <c r="D87" s="310"/>
      <c r="E87" s="2206"/>
      <c r="F87" s="631"/>
      <c r="G87" s="92" t="s">
        <v>225</v>
      </c>
      <c r="H87" s="292" t="s">
        <v>1636</v>
      </c>
      <c r="I87" s="2866"/>
      <c r="J87" s="89"/>
      <c r="K87" s="92"/>
      <c r="L87" s="83"/>
    </row>
    <row r="88" spans="1:12">
      <c r="A88" s="2105"/>
      <c r="B88" s="2105"/>
      <c r="C88" s="2105"/>
      <c r="D88" s="310"/>
      <c r="E88" s="2204">
        <v>1405</v>
      </c>
      <c r="F88" s="13" t="s">
        <v>46</v>
      </c>
      <c r="G88" s="14"/>
      <c r="H88" s="3079"/>
      <c r="I88" s="3080"/>
    </row>
    <row r="89" spans="1:12" s="83" customFormat="1" ht="12.75" customHeight="1">
      <c r="A89" s="2105"/>
      <c r="B89" s="2105"/>
      <c r="C89" s="2105"/>
      <c r="D89" s="310"/>
      <c r="E89" s="2205"/>
      <c r="F89" s="636" t="s">
        <v>47</v>
      </c>
      <c r="G89" s="92"/>
      <c r="H89" s="1428"/>
      <c r="I89" s="164"/>
      <c r="J89" s="80"/>
    </row>
    <row r="90" spans="1:12" ht="12" customHeight="1">
      <c r="A90" s="2105">
        <v>5</v>
      </c>
      <c r="B90" s="2105">
        <v>4</v>
      </c>
      <c r="C90" s="2105">
        <v>8</v>
      </c>
      <c r="D90" s="310"/>
      <c r="E90" s="2205"/>
      <c r="F90" s="638"/>
      <c r="G90" s="92" t="s">
        <v>226</v>
      </c>
      <c r="H90" s="168" t="s">
        <v>1639</v>
      </c>
      <c r="I90" s="164"/>
    </row>
    <row r="91" spans="1:12" ht="12" customHeight="1">
      <c r="A91" s="2105">
        <v>5</v>
      </c>
      <c r="B91" s="2105">
        <v>4</v>
      </c>
      <c r="C91" s="2105">
        <v>8</v>
      </c>
      <c r="D91" s="310"/>
      <c r="E91" s="2205"/>
      <c r="F91" s="631"/>
      <c r="G91" s="92" t="s">
        <v>227</v>
      </c>
      <c r="H91" s="168" t="s">
        <v>1639</v>
      </c>
      <c r="I91" s="164"/>
    </row>
    <row r="92" spans="1:12" ht="12" customHeight="1">
      <c r="A92" s="2105">
        <v>5</v>
      </c>
      <c r="B92" s="2105">
        <v>4</v>
      </c>
      <c r="C92" s="2105">
        <v>8</v>
      </c>
      <c r="D92" s="310"/>
      <c r="E92" s="2205"/>
      <c r="F92" s="631"/>
      <c r="G92" s="92" t="s">
        <v>228</v>
      </c>
      <c r="H92" s="168" t="s">
        <v>1639</v>
      </c>
      <c r="I92" s="164"/>
    </row>
    <row r="93" spans="1:12" ht="12" customHeight="1">
      <c r="A93" s="2105">
        <v>5</v>
      </c>
      <c r="B93" s="2105">
        <v>4</v>
      </c>
      <c r="C93" s="2105">
        <v>8</v>
      </c>
      <c r="D93" s="310"/>
      <c r="E93" s="2205"/>
      <c r="F93" s="631"/>
      <c r="G93" s="92" t="s">
        <v>229</v>
      </c>
      <c r="H93" s="168" t="s">
        <v>1639</v>
      </c>
      <c r="I93" s="164"/>
    </row>
    <row r="94" spans="1:12" ht="12.75" customHeight="1">
      <c r="A94" s="2105"/>
      <c r="B94" s="2105"/>
      <c r="C94" s="2105"/>
      <c r="D94" s="310"/>
      <c r="E94" s="2205"/>
      <c r="F94" s="636" t="s">
        <v>48</v>
      </c>
      <c r="G94" s="92"/>
      <c r="H94" s="1717"/>
      <c r="I94" s="2878"/>
    </row>
    <row r="95" spans="1:12" ht="12" customHeight="1">
      <c r="A95" s="2105">
        <v>5</v>
      </c>
      <c r="B95" s="2105">
        <v>5</v>
      </c>
      <c r="C95" s="2105">
        <v>11</v>
      </c>
      <c r="D95" s="310"/>
      <c r="E95" s="2205"/>
      <c r="F95" s="638"/>
      <c r="G95" s="92" t="s">
        <v>230</v>
      </c>
      <c r="H95" s="168" t="s">
        <v>1637</v>
      </c>
      <c r="I95" s="164"/>
    </row>
    <row r="96" spans="1:12" ht="12" customHeight="1">
      <c r="A96" s="2105">
        <v>5</v>
      </c>
      <c r="B96" s="2105">
        <v>5</v>
      </c>
      <c r="C96" s="2105">
        <v>11</v>
      </c>
      <c r="D96" s="310"/>
      <c r="E96" s="2205"/>
      <c r="F96" s="638"/>
      <c r="G96" s="92" t="s">
        <v>231</v>
      </c>
      <c r="H96" s="168" t="s">
        <v>1637</v>
      </c>
      <c r="I96" s="164"/>
    </row>
    <row r="97" spans="1:9" ht="12" customHeight="1">
      <c r="A97" s="2105">
        <v>5</v>
      </c>
      <c r="B97" s="2105">
        <v>5</v>
      </c>
      <c r="C97" s="2105">
        <v>11</v>
      </c>
      <c r="D97" s="310"/>
      <c r="E97" s="2205"/>
      <c r="F97" s="638"/>
      <c r="G97" s="92" t="s">
        <v>232</v>
      </c>
      <c r="H97" s="168" t="s">
        <v>1639</v>
      </c>
      <c r="I97" s="164"/>
    </row>
    <row r="98" spans="1:9" ht="12" customHeight="1">
      <c r="A98" s="2105">
        <v>5</v>
      </c>
      <c r="B98" s="2105">
        <v>5</v>
      </c>
      <c r="C98" s="2105">
        <v>11</v>
      </c>
      <c r="D98" s="310"/>
      <c r="E98" s="2205"/>
      <c r="F98" s="638"/>
      <c r="G98" s="92" t="s">
        <v>233</v>
      </c>
      <c r="H98" s="168" t="s">
        <v>1637</v>
      </c>
      <c r="I98" s="164"/>
    </row>
    <row r="99" spans="1:9" ht="12" customHeight="1">
      <c r="A99" s="2105">
        <v>5</v>
      </c>
      <c r="B99" s="2105">
        <v>5</v>
      </c>
      <c r="C99" s="2105">
        <v>11</v>
      </c>
      <c r="D99" s="310"/>
      <c r="E99" s="2205"/>
      <c r="F99" s="638"/>
      <c r="G99" s="92" t="s">
        <v>353</v>
      </c>
      <c r="H99" s="168" t="s">
        <v>1639</v>
      </c>
      <c r="I99" s="164"/>
    </row>
    <row r="100" spans="1:9" ht="12" customHeight="1">
      <c r="A100" s="2105">
        <v>5</v>
      </c>
      <c r="B100" s="2105">
        <v>5</v>
      </c>
      <c r="C100" s="2105">
        <v>11</v>
      </c>
      <c r="D100" s="310"/>
      <c r="E100" s="2205"/>
      <c r="F100" s="638"/>
      <c r="G100" s="64" t="s">
        <v>235</v>
      </c>
      <c r="H100" s="168" t="s">
        <v>1642</v>
      </c>
      <c r="I100" s="164"/>
    </row>
    <row r="101" spans="1:9" ht="12.75" customHeight="1">
      <c r="A101" s="2105"/>
      <c r="B101" s="2105"/>
      <c r="C101" s="2105"/>
      <c r="D101" s="310"/>
      <c r="E101" s="2205"/>
      <c r="F101" s="990" t="s">
        <v>49</v>
      </c>
      <c r="G101" s="59"/>
      <c r="H101" s="168"/>
      <c r="I101" s="164"/>
    </row>
    <row r="102" spans="1:9" ht="12" customHeight="1">
      <c r="A102" s="2105">
        <v>5</v>
      </c>
      <c r="B102" s="2105">
        <v>5</v>
      </c>
      <c r="C102" s="2105">
        <v>10</v>
      </c>
      <c r="D102" s="310"/>
      <c r="E102" s="2205"/>
      <c r="F102" s="990"/>
      <c r="G102" s="64" t="s">
        <v>353</v>
      </c>
      <c r="H102" s="168" t="s">
        <v>1637</v>
      </c>
      <c r="I102" s="164"/>
    </row>
    <row r="103" spans="1:9" ht="12.75" customHeight="1">
      <c r="A103" s="2105"/>
      <c r="B103" s="2105"/>
      <c r="C103" s="2105"/>
      <c r="D103" s="310"/>
      <c r="E103" s="2205"/>
      <c r="F103" s="990" t="s">
        <v>50</v>
      </c>
      <c r="G103" s="59"/>
      <c r="H103" s="168"/>
      <c r="I103" s="164"/>
    </row>
    <row r="104" spans="1:9" ht="12" customHeight="1">
      <c r="A104" s="2105">
        <v>5</v>
      </c>
      <c r="B104" s="2105">
        <v>5</v>
      </c>
      <c r="C104" s="2105">
        <v>13</v>
      </c>
      <c r="D104" s="310"/>
      <c r="E104" s="2205"/>
      <c r="F104" s="990"/>
      <c r="G104" s="64" t="s">
        <v>353</v>
      </c>
      <c r="H104" s="168" t="s">
        <v>1639</v>
      </c>
      <c r="I104" s="164"/>
    </row>
    <row r="105" spans="1:9" ht="12" customHeight="1">
      <c r="A105" s="2105">
        <v>5</v>
      </c>
      <c r="B105" s="2105">
        <v>5</v>
      </c>
      <c r="C105" s="2105">
        <v>13</v>
      </c>
      <c r="D105" s="310"/>
      <c r="E105" s="2207"/>
      <c r="F105" s="990"/>
      <c r="G105" s="64" t="s">
        <v>236</v>
      </c>
      <c r="H105" s="168" t="s">
        <v>1639</v>
      </c>
      <c r="I105" s="2866"/>
    </row>
    <row r="106" spans="1:9" ht="12.75" customHeight="1">
      <c r="A106" s="2105"/>
      <c r="B106" s="2105"/>
      <c r="C106" s="2105"/>
      <c r="D106" s="310"/>
      <c r="E106" s="2211">
        <v>1406</v>
      </c>
      <c r="F106" s="29" t="s">
        <v>51</v>
      </c>
      <c r="G106" s="123"/>
      <c r="H106" s="3074"/>
      <c r="I106" s="3081"/>
    </row>
    <row r="107" spans="1:9" ht="12.75" customHeight="1">
      <c r="A107" s="2105"/>
      <c r="B107" s="2105"/>
      <c r="C107" s="2105"/>
      <c r="D107" s="310"/>
      <c r="E107" s="2212"/>
      <c r="F107" s="636" t="s">
        <v>52</v>
      </c>
      <c r="G107" s="92"/>
      <c r="H107" s="1428"/>
      <c r="I107" s="164"/>
    </row>
    <row r="108" spans="1:9" ht="12" customHeight="1">
      <c r="A108" s="2105">
        <v>6</v>
      </c>
      <c r="B108" s="2105">
        <v>2</v>
      </c>
      <c r="C108" s="2105">
        <v>11</v>
      </c>
      <c r="D108" s="310"/>
      <c r="E108" s="2212"/>
      <c r="F108" s="681"/>
      <c r="G108" s="92" t="s">
        <v>324</v>
      </c>
      <c r="H108" s="168" t="s">
        <v>1641</v>
      </c>
      <c r="I108" s="164"/>
    </row>
    <row r="109" spans="1:9" ht="12" customHeight="1">
      <c r="A109" s="2105">
        <v>6</v>
      </c>
      <c r="B109" s="2105">
        <v>2</v>
      </c>
      <c r="C109" s="2105">
        <v>11</v>
      </c>
      <c r="D109" s="310"/>
      <c r="E109" s="2212"/>
      <c r="F109" s="681"/>
      <c r="G109" s="92" t="s">
        <v>238</v>
      </c>
      <c r="H109" s="168" t="s">
        <v>1650</v>
      </c>
      <c r="I109" s="164"/>
    </row>
    <row r="110" spans="1:9" ht="12" customHeight="1">
      <c r="A110" s="2105"/>
      <c r="B110" s="2105"/>
      <c r="C110" s="2105"/>
      <c r="D110" s="310"/>
      <c r="E110" s="2212"/>
      <c r="F110" s="636" t="s">
        <v>263</v>
      </c>
      <c r="G110" s="92"/>
      <c r="H110" s="168"/>
      <c r="I110" s="164"/>
    </row>
    <row r="111" spans="1:9" ht="12" customHeight="1">
      <c r="A111" s="2105">
        <v>6</v>
      </c>
      <c r="B111" s="2105">
        <v>2</v>
      </c>
      <c r="C111" s="2105">
        <v>10</v>
      </c>
      <c r="D111" s="310"/>
      <c r="E111" s="2212"/>
      <c r="F111" s="681"/>
      <c r="G111" s="92" t="s">
        <v>241</v>
      </c>
      <c r="H111" s="168" t="s">
        <v>1650</v>
      </c>
      <c r="I111" s="164"/>
    </row>
    <row r="112" spans="1:9" ht="12.75" customHeight="1">
      <c r="A112" s="2105"/>
      <c r="B112" s="2105"/>
      <c r="C112" s="2105"/>
      <c r="D112" s="310"/>
      <c r="E112" s="2212"/>
      <c r="F112" s="636" t="s">
        <v>53</v>
      </c>
      <c r="G112" s="92"/>
      <c r="H112" s="168"/>
      <c r="I112" s="164"/>
    </row>
    <row r="113" spans="1:10" ht="12" customHeight="1">
      <c r="A113" s="2105">
        <v>6</v>
      </c>
      <c r="B113" s="2105">
        <v>2</v>
      </c>
      <c r="C113" s="2105">
        <v>10</v>
      </c>
      <c r="D113" s="310"/>
      <c r="E113" s="2212"/>
      <c r="F113" s="631"/>
      <c r="G113" s="92" t="s">
        <v>239</v>
      </c>
      <c r="H113" s="168" t="s">
        <v>1637</v>
      </c>
      <c r="I113" s="164"/>
    </row>
    <row r="114" spans="1:10" ht="12" customHeight="1">
      <c r="A114" s="2105"/>
      <c r="B114" s="2105"/>
      <c r="C114" s="2105"/>
      <c r="D114" s="310"/>
      <c r="E114" s="2212"/>
      <c r="F114" s="636" t="s">
        <v>83</v>
      </c>
      <c r="G114" s="92"/>
      <c r="H114" s="168"/>
      <c r="I114" s="164"/>
    </row>
    <row r="115" spans="1:10" ht="12" customHeight="1">
      <c r="A115" s="2105">
        <v>6</v>
      </c>
      <c r="B115" s="2105">
        <v>2</v>
      </c>
      <c r="C115" s="2105">
        <v>6</v>
      </c>
      <c r="D115" s="310"/>
      <c r="E115" s="2212"/>
      <c r="F115" s="681"/>
      <c r="G115" s="92" t="s">
        <v>264</v>
      </c>
      <c r="H115" s="168" t="s">
        <v>1637</v>
      </c>
      <c r="I115" s="2866"/>
    </row>
    <row r="116" spans="1:10" ht="12.75" customHeight="1">
      <c r="A116" s="2105"/>
      <c r="B116" s="2105"/>
      <c r="C116" s="2105"/>
      <c r="D116" s="310"/>
      <c r="E116" s="2204">
        <v>1407</v>
      </c>
      <c r="F116" s="13" t="s">
        <v>58</v>
      </c>
      <c r="G116" s="123"/>
      <c r="H116" s="3074"/>
      <c r="I116" s="3081"/>
    </row>
    <row r="117" spans="1:10" ht="12.75" customHeight="1">
      <c r="A117" s="2105"/>
      <c r="B117" s="2105"/>
      <c r="C117" s="2105"/>
      <c r="D117" s="310"/>
      <c r="E117" s="2205"/>
      <c r="F117" s="636" t="s">
        <v>59</v>
      </c>
      <c r="G117" s="92"/>
      <c r="H117" s="1428"/>
      <c r="I117" s="164"/>
    </row>
    <row r="118" spans="1:10" ht="12" customHeight="1">
      <c r="A118" s="2105">
        <v>7</v>
      </c>
      <c r="B118" s="2105">
        <v>3</v>
      </c>
      <c r="C118" s="2105">
        <v>11</v>
      </c>
      <c r="D118" s="310"/>
      <c r="E118" s="2205"/>
      <c r="F118" s="640"/>
      <c r="G118" s="92" t="s">
        <v>243</v>
      </c>
      <c r="H118" s="168" t="s">
        <v>1639</v>
      </c>
      <c r="I118" s="164"/>
    </row>
    <row r="119" spans="1:10" ht="12" customHeight="1">
      <c r="A119" s="2105">
        <v>7</v>
      </c>
      <c r="B119" s="2105">
        <v>3</v>
      </c>
      <c r="C119" s="2105">
        <v>11</v>
      </c>
      <c r="D119" s="310"/>
      <c r="E119" s="2205"/>
      <c r="F119" s="631"/>
      <c r="G119" s="92" t="s">
        <v>1651</v>
      </c>
      <c r="H119" s="168" t="s">
        <v>1639</v>
      </c>
      <c r="I119" s="164"/>
    </row>
    <row r="120" spans="1:10" ht="12" customHeight="1">
      <c r="A120" s="2105">
        <v>7</v>
      </c>
      <c r="B120" s="2105">
        <v>3</v>
      </c>
      <c r="C120" s="2105">
        <v>11</v>
      </c>
      <c r="D120" s="310"/>
      <c r="E120" s="2205"/>
      <c r="F120" s="631"/>
      <c r="G120" s="92" t="s">
        <v>273</v>
      </c>
      <c r="H120" s="168" t="s">
        <v>1639</v>
      </c>
      <c r="I120" s="164"/>
    </row>
    <row r="121" spans="1:10" ht="12" customHeight="1">
      <c r="A121" s="2105">
        <v>7</v>
      </c>
      <c r="B121" s="2105">
        <v>3</v>
      </c>
      <c r="C121" s="2105">
        <v>11</v>
      </c>
      <c r="D121" s="310"/>
      <c r="E121" s="2205"/>
      <c r="F121" s="631"/>
      <c r="G121" s="92" t="s">
        <v>1652</v>
      </c>
      <c r="H121" s="168" t="s">
        <v>1637</v>
      </c>
      <c r="I121" s="164"/>
    </row>
    <row r="122" spans="1:10" ht="12.75" customHeight="1">
      <c r="A122" s="2105"/>
      <c r="B122" s="2105"/>
      <c r="C122" s="2105"/>
      <c r="D122" s="310"/>
      <c r="E122" s="2205"/>
      <c r="F122" s="640" t="s">
        <v>60</v>
      </c>
      <c r="G122" s="175"/>
      <c r="H122" s="168"/>
      <c r="I122" s="164"/>
    </row>
    <row r="123" spans="1:10" ht="12" customHeight="1">
      <c r="A123" s="2105">
        <v>7</v>
      </c>
      <c r="B123" s="2105">
        <v>6</v>
      </c>
      <c r="C123" s="2105">
        <v>10</v>
      </c>
      <c r="D123" s="310"/>
      <c r="E123" s="2205"/>
      <c r="F123" s="638"/>
      <c r="G123" s="92" t="s">
        <v>247</v>
      </c>
      <c r="H123" s="168" t="s">
        <v>1637</v>
      </c>
      <c r="I123" s="164"/>
    </row>
    <row r="124" spans="1:10" ht="12" customHeight="1">
      <c r="A124" s="2105"/>
      <c r="B124" s="2105"/>
      <c r="C124" s="2105"/>
      <c r="D124" s="310"/>
      <c r="E124" s="2205"/>
      <c r="F124" s="636" t="s">
        <v>1653</v>
      </c>
      <c r="G124" s="175"/>
      <c r="H124" s="168"/>
      <c r="I124" s="164"/>
    </row>
    <row r="125" spans="1:10" ht="12" customHeight="1">
      <c r="A125" s="2105">
        <v>7</v>
      </c>
      <c r="B125" s="2105">
        <v>6</v>
      </c>
      <c r="C125" s="2105">
        <v>10</v>
      </c>
      <c r="D125" s="310"/>
      <c r="E125" s="2205"/>
      <c r="F125" s="631"/>
      <c r="G125" s="92" t="s">
        <v>248</v>
      </c>
      <c r="H125" s="168" t="s">
        <v>1636</v>
      </c>
      <c r="I125" s="2866"/>
    </row>
    <row r="126" spans="1:10">
      <c r="A126" s="2105"/>
      <c r="B126" s="2105"/>
      <c r="C126" s="2105"/>
      <c r="D126" s="310"/>
      <c r="E126" s="2204">
        <v>1408</v>
      </c>
      <c r="F126" s="13" t="s">
        <v>63</v>
      </c>
      <c r="G126" s="40"/>
      <c r="H126" s="3082"/>
      <c r="I126" s="3083"/>
    </row>
    <row r="127" spans="1:10" ht="12.75" customHeight="1">
      <c r="A127" s="2105"/>
      <c r="B127" s="2105"/>
      <c r="C127" s="2105"/>
      <c r="D127" s="310"/>
      <c r="E127" s="2205"/>
      <c r="F127" s="1622" t="s">
        <v>64</v>
      </c>
      <c r="G127" s="624"/>
      <c r="H127" s="3084"/>
      <c r="I127" s="3075"/>
    </row>
    <row r="128" spans="1:10" s="83" customFormat="1" ht="12" customHeight="1">
      <c r="A128" s="2105">
        <v>8</v>
      </c>
      <c r="B128" s="2105">
        <v>4</v>
      </c>
      <c r="C128" s="2105">
        <v>8</v>
      </c>
      <c r="D128" s="310"/>
      <c r="E128" s="2205"/>
      <c r="F128" s="631"/>
      <c r="G128" s="92" t="s">
        <v>250</v>
      </c>
      <c r="H128" s="168" t="s">
        <v>1636</v>
      </c>
      <c r="I128" s="164"/>
      <c r="J128" s="80"/>
    </row>
    <row r="129" spans="1:9" ht="12.75" customHeight="1">
      <c r="A129" s="2105"/>
      <c r="B129" s="2105"/>
      <c r="C129" s="2105"/>
      <c r="D129" s="310"/>
      <c r="E129" s="2205"/>
      <c r="F129" s="990" t="s">
        <v>141</v>
      </c>
      <c r="G129" s="59"/>
      <c r="H129" s="168"/>
      <c r="I129" s="164"/>
    </row>
    <row r="130" spans="1:9" ht="11.25" customHeight="1">
      <c r="A130" s="2105">
        <v>8</v>
      </c>
      <c r="B130" s="2105">
        <v>4</v>
      </c>
      <c r="C130" s="2105">
        <v>6</v>
      </c>
      <c r="D130" s="310"/>
      <c r="E130" s="2205"/>
      <c r="F130" s="990"/>
      <c r="G130" s="92" t="s">
        <v>1654</v>
      </c>
      <c r="H130" s="168" t="s">
        <v>1637</v>
      </c>
      <c r="I130" s="164"/>
    </row>
    <row r="131" spans="1:9" ht="12.75" customHeight="1">
      <c r="A131" s="2105"/>
      <c r="B131" s="2105"/>
      <c r="C131" s="2105"/>
      <c r="D131" s="310"/>
      <c r="E131" s="2205"/>
      <c r="F131" s="640" t="s">
        <v>66</v>
      </c>
      <c r="G131" s="92"/>
      <c r="H131" s="168"/>
      <c r="I131" s="164"/>
    </row>
    <row r="132" spans="1:9" ht="12" customHeight="1">
      <c r="A132" s="2105">
        <v>8</v>
      </c>
      <c r="B132" s="2105">
        <v>4</v>
      </c>
      <c r="C132" s="2105">
        <v>11</v>
      </c>
      <c r="D132" s="310"/>
      <c r="E132" s="2205"/>
      <c r="F132" s="640"/>
      <c r="G132" s="92" t="s">
        <v>253</v>
      </c>
      <c r="H132" s="168" t="s">
        <v>1646</v>
      </c>
      <c r="I132" s="164"/>
    </row>
    <row r="133" spans="1:9" ht="12" customHeight="1">
      <c r="A133" s="2105">
        <v>8</v>
      </c>
      <c r="B133" s="2105">
        <v>3</v>
      </c>
      <c r="C133" s="2105">
        <v>11</v>
      </c>
      <c r="D133" s="310"/>
      <c r="E133" s="2205"/>
      <c r="F133" s="640"/>
      <c r="G133" s="92" t="s">
        <v>254</v>
      </c>
      <c r="H133" s="168" t="s">
        <v>1646</v>
      </c>
      <c r="I133" s="164"/>
    </row>
    <row r="134" spans="1:9" ht="12" customHeight="1">
      <c r="A134" s="2105">
        <v>8</v>
      </c>
      <c r="B134" s="2105">
        <v>4</v>
      </c>
      <c r="C134" s="2105">
        <v>11</v>
      </c>
      <c r="D134" s="310"/>
      <c r="E134" s="2205"/>
      <c r="F134" s="640"/>
      <c r="G134" s="92" t="s">
        <v>255</v>
      </c>
      <c r="H134" s="168" t="s">
        <v>1646</v>
      </c>
      <c r="I134" s="164"/>
    </row>
    <row r="135" spans="1:9" ht="12.75" customHeight="1">
      <c r="A135" s="2105"/>
      <c r="B135" s="2105"/>
      <c r="C135" s="2105"/>
      <c r="D135" s="310"/>
      <c r="E135" s="2205"/>
      <c r="F135" s="640" t="s">
        <v>67</v>
      </c>
      <c r="G135" s="175"/>
      <c r="H135" s="168"/>
      <c r="I135" s="164"/>
    </row>
    <row r="136" spans="1:9" ht="12" customHeight="1">
      <c r="A136" s="2105">
        <v>8</v>
      </c>
      <c r="B136" s="2105">
        <v>4</v>
      </c>
      <c r="C136" s="2105">
        <v>11</v>
      </c>
      <c r="D136" s="310"/>
      <c r="E136" s="2207"/>
      <c r="F136" s="638"/>
      <c r="G136" s="92" t="s">
        <v>256</v>
      </c>
      <c r="H136" s="168" t="s">
        <v>1642</v>
      </c>
      <c r="I136" s="2866"/>
    </row>
    <row r="137" spans="1:9" ht="12.75" customHeight="1">
      <c r="A137" s="2105"/>
      <c r="B137" s="2105"/>
      <c r="C137" s="2105"/>
      <c r="D137" s="310"/>
      <c r="E137" s="2204">
        <v>1624</v>
      </c>
      <c r="F137" s="3085" t="s">
        <v>68</v>
      </c>
      <c r="G137" s="2716"/>
      <c r="H137" s="2716"/>
      <c r="I137" s="3086"/>
    </row>
    <row r="138" spans="1:9" ht="12.75" customHeight="1">
      <c r="A138" s="2105"/>
      <c r="B138" s="2105"/>
      <c r="C138" s="2105"/>
      <c r="D138" s="310"/>
      <c r="E138" s="2205"/>
      <c r="F138" s="678" t="s">
        <v>69</v>
      </c>
      <c r="G138" s="64"/>
      <c r="H138" s="64"/>
      <c r="I138" s="164"/>
    </row>
    <row r="139" spans="1:9" ht="12" customHeight="1">
      <c r="A139" s="2105">
        <v>9</v>
      </c>
      <c r="B139" s="2105">
        <v>4</v>
      </c>
      <c r="C139" s="2105">
        <v>8</v>
      </c>
      <c r="D139" s="310"/>
      <c r="E139" s="2205"/>
      <c r="F139" s="638"/>
      <c r="G139" s="92" t="s">
        <v>258</v>
      </c>
      <c r="H139" s="168" t="s">
        <v>1637</v>
      </c>
      <c r="I139" s="164"/>
    </row>
    <row r="140" spans="1:9" ht="12.75" customHeight="1">
      <c r="A140" s="2105"/>
      <c r="B140" s="2105"/>
      <c r="C140" s="2105"/>
      <c r="D140" s="310"/>
      <c r="E140" s="2205"/>
      <c r="F140" s="636" t="s">
        <v>71</v>
      </c>
      <c r="G140" s="92"/>
      <c r="H140" s="168"/>
      <c r="I140" s="164"/>
    </row>
    <row r="141" spans="1:9" ht="12" customHeight="1">
      <c r="A141" s="2105">
        <v>9</v>
      </c>
      <c r="B141" s="2105">
        <v>5</v>
      </c>
      <c r="C141" s="2105">
        <v>11</v>
      </c>
      <c r="D141" s="310"/>
      <c r="E141" s="2207"/>
      <c r="F141" s="1083"/>
      <c r="G141" s="516" t="s">
        <v>259</v>
      </c>
      <c r="H141" s="292" t="s">
        <v>1641</v>
      </c>
      <c r="I141" s="2866"/>
    </row>
    <row r="142" spans="1:9" ht="11.25" customHeight="1">
      <c r="E142" s="1084" t="s">
        <v>260</v>
      </c>
    </row>
    <row r="143" spans="1:9" ht="11.25" customHeight="1">
      <c r="E143" s="3087" t="s">
        <v>1655</v>
      </c>
    </row>
    <row r="144" spans="1:9" ht="10.5" customHeight="1">
      <c r="E144" s="3088" t="s">
        <v>1656</v>
      </c>
    </row>
    <row r="145" spans="1:10" ht="10.5" customHeight="1">
      <c r="A145" s="2105"/>
      <c r="B145" s="2105"/>
      <c r="C145" s="2105"/>
      <c r="D145" s="310"/>
      <c r="E145" s="3088"/>
      <c r="F145" s="83"/>
      <c r="G145" s="225"/>
      <c r="H145" s="225"/>
      <c r="I145" s="1729"/>
      <c r="J145" s="80"/>
    </row>
    <row r="146" spans="1:10" ht="10.5" customHeight="1">
      <c r="A146" s="2105"/>
      <c r="B146" s="2105"/>
      <c r="C146" s="2105"/>
      <c r="D146" s="310"/>
      <c r="E146" s="1084"/>
      <c r="F146" s="83"/>
      <c r="G146" s="225"/>
      <c r="H146" s="225"/>
      <c r="I146" s="1729"/>
      <c r="J146" s="80"/>
    </row>
    <row r="147" spans="1:10" ht="4.5" customHeight="1">
      <c r="E147" s="979"/>
      <c r="F147" s="92"/>
      <c r="G147" s="83"/>
      <c r="H147" s="83"/>
      <c r="I147" s="83"/>
      <c r="J147" s="80"/>
    </row>
    <row r="148" spans="1:10" ht="12" customHeight="1">
      <c r="A148" s="177"/>
      <c r="B148" s="177"/>
      <c r="C148" s="177"/>
      <c r="D148" s="79"/>
      <c r="E148" s="979"/>
      <c r="F148" s="83"/>
      <c r="G148" s="83"/>
      <c r="H148" s="83"/>
      <c r="I148" s="83"/>
      <c r="J148" s="80"/>
    </row>
    <row r="149" spans="1:10" ht="10.5" customHeight="1">
      <c r="A149" s="177"/>
      <c r="B149" s="177"/>
      <c r="C149" s="177"/>
      <c r="D149" s="79"/>
      <c r="E149" s="979"/>
      <c r="G149" s="3089"/>
      <c r="H149" s="3089"/>
    </row>
    <row r="150" spans="1:10" ht="9" customHeight="1">
      <c r="A150" s="177"/>
      <c r="B150" s="177"/>
      <c r="C150" s="177"/>
      <c r="D150" s="79"/>
    </row>
    <row r="151" spans="1:10" ht="15.75" customHeight="1">
      <c r="A151" s="177"/>
      <c r="B151" s="177"/>
      <c r="C151" s="177"/>
      <c r="D151" s="79"/>
      <c r="E151" s="979"/>
      <c r="G151" s="92"/>
      <c r="H151" s="92"/>
    </row>
    <row r="152" spans="1:10" ht="9" customHeight="1">
      <c r="A152" s="177"/>
      <c r="B152" s="177"/>
      <c r="C152" s="177"/>
      <c r="D152" s="79"/>
      <c r="E152" s="979"/>
    </row>
    <row r="153" spans="1:10" ht="9" customHeight="1">
      <c r="A153" s="177"/>
      <c r="B153" s="177"/>
      <c r="C153" s="177"/>
      <c r="D153" s="79"/>
    </row>
    <row r="154" spans="1:10" ht="9" customHeight="1">
      <c r="A154" s="177"/>
      <c r="B154" s="177"/>
      <c r="C154" s="177"/>
      <c r="D154" s="79"/>
      <c r="E154" s="979"/>
    </row>
    <row r="155" spans="1:10" ht="9" customHeight="1">
      <c r="A155" s="177"/>
      <c r="B155" s="177"/>
      <c r="C155" s="177"/>
      <c r="D155" s="79"/>
      <c r="E155" s="979"/>
    </row>
    <row r="156" spans="1:10" ht="9" customHeight="1">
      <c r="A156" s="177"/>
      <c r="B156" s="177"/>
      <c r="C156" s="177"/>
      <c r="D156" s="79"/>
    </row>
    <row r="157" spans="1:10" ht="9" customHeight="1">
      <c r="A157" s="177"/>
      <c r="B157" s="177"/>
      <c r="C157" s="177"/>
      <c r="D157" s="79"/>
    </row>
    <row r="158" spans="1:10" ht="9" customHeight="1">
      <c r="A158" s="177"/>
      <c r="B158" s="177"/>
      <c r="C158" s="177"/>
      <c r="D158" s="79"/>
    </row>
    <row r="159" spans="1:10" ht="9" customHeight="1">
      <c r="A159" s="177"/>
      <c r="B159" s="177"/>
      <c r="C159" s="177"/>
      <c r="D159" s="79"/>
    </row>
    <row r="160" spans="1:10" ht="9" customHeight="1">
      <c r="A160" s="177"/>
      <c r="B160" s="177"/>
      <c r="C160" s="177"/>
      <c r="D160" s="79"/>
    </row>
    <row r="161" spans="1:4" ht="9" customHeight="1">
      <c r="A161" s="177"/>
      <c r="B161" s="177"/>
      <c r="C161" s="177"/>
      <c r="D161" s="79"/>
    </row>
    <row r="162" spans="1:4" ht="9" customHeight="1">
      <c r="A162" s="177"/>
      <c r="B162" s="177"/>
      <c r="C162" s="177"/>
      <c r="D162" s="79"/>
    </row>
    <row r="163" spans="1:4" ht="9" customHeight="1">
      <c r="A163" s="177"/>
      <c r="B163" s="177"/>
      <c r="C163" s="177"/>
      <c r="D163" s="79"/>
    </row>
    <row r="164" spans="1:4" ht="9" customHeight="1">
      <c r="A164" s="177"/>
      <c r="B164" s="177"/>
      <c r="C164" s="177"/>
      <c r="D164" s="79"/>
    </row>
    <row r="165" spans="1:4" ht="9" customHeight="1">
      <c r="A165" s="177"/>
      <c r="B165" s="177"/>
      <c r="C165" s="177"/>
      <c r="D165" s="79"/>
    </row>
    <row r="166" spans="1:4" ht="9" customHeight="1">
      <c r="A166" s="177"/>
      <c r="B166" s="177"/>
      <c r="C166" s="177"/>
      <c r="D166" s="79"/>
    </row>
    <row r="167" spans="1:4" ht="9" customHeight="1">
      <c r="A167" s="177"/>
      <c r="B167" s="177"/>
      <c r="C167" s="177"/>
      <c r="D167" s="79"/>
    </row>
    <row r="168" spans="1:4" ht="9" customHeight="1">
      <c r="A168" s="177"/>
      <c r="B168" s="177"/>
      <c r="C168" s="177"/>
      <c r="D168" s="79"/>
    </row>
    <row r="169" spans="1:4" ht="9" customHeight="1">
      <c r="A169" s="177"/>
      <c r="B169" s="177"/>
      <c r="C169" s="177"/>
      <c r="D169" s="79"/>
    </row>
    <row r="170" spans="1:4" ht="9" customHeight="1">
      <c r="A170" s="177"/>
      <c r="B170" s="177"/>
      <c r="C170" s="177"/>
      <c r="D170" s="79"/>
    </row>
    <row r="171" spans="1:4" ht="9" customHeight="1">
      <c r="A171" s="177"/>
      <c r="B171" s="177"/>
      <c r="C171" s="177"/>
      <c r="D171" s="79"/>
    </row>
    <row r="172" spans="1:4" ht="9" customHeight="1">
      <c r="A172" s="177"/>
      <c r="B172" s="177"/>
      <c r="C172" s="177"/>
      <c r="D172" s="79"/>
    </row>
    <row r="173" spans="1:4" ht="9" customHeight="1">
      <c r="A173" s="177"/>
      <c r="B173" s="177"/>
      <c r="C173" s="177"/>
      <c r="D173" s="79"/>
    </row>
    <row r="174" spans="1:4" ht="9" customHeight="1">
      <c r="A174" s="177"/>
      <c r="B174" s="177"/>
      <c r="C174" s="177"/>
      <c r="D174" s="79"/>
    </row>
    <row r="175" spans="1:4" ht="9" customHeight="1">
      <c r="A175" s="177"/>
      <c r="B175" s="177"/>
      <c r="C175" s="177"/>
      <c r="D175" s="79"/>
    </row>
    <row r="176" spans="1:4" ht="9" customHeight="1">
      <c r="A176" s="177"/>
      <c r="B176" s="177"/>
      <c r="C176" s="177"/>
      <c r="D176" s="79"/>
    </row>
    <row r="177" spans="1:4" ht="9" customHeight="1">
      <c r="A177" s="177"/>
      <c r="B177" s="177"/>
      <c r="C177" s="177"/>
      <c r="D177" s="79"/>
    </row>
    <row r="178" spans="1:4" ht="9" customHeight="1">
      <c r="A178" s="177"/>
      <c r="B178" s="177"/>
      <c r="C178" s="177"/>
      <c r="D178" s="79"/>
    </row>
    <row r="179" spans="1:4" ht="9" customHeight="1">
      <c r="A179" s="177"/>
      <c r="B179" s="177"/>
      <c r="C179" s="177"/>
      <c r="D179" s="79"/>
    </row>
    <row r="180" spans="1:4" ht="9" customHeight="1">
      <c r="A180" s="177"/>
      <c r="B180" s="177"/>
      <c r="C180" s="177"/>
      <c r="D180" s="79"/>
    </row>
    <row r="181" spans="1:4" ht="9" customHeight="1">
      <c r="A181" s="177"/>
      <c r="B181" s="177"/>
      <c r="C181" s="177"/>
      <c r="D181" s="79"/>
    </row>
    <row r="182" spans="1:4" ht="9" customHeight="1">
      <c r="A182" s="177"/>
      <c r="B182" s="177"/>
      <c r="C182" s="177"/>
      <c r="D182" s="79"/>
    </row>
    <row r="183" spans="1:4" ht="9" customHeight="1">
      <c r="A183" s="177"/>
      <c r="B183" s="177"/>
      <c r="C183" s="177"/>
      <c r="D183" s="79"/>
    </row>
    <row r="184" spans="1:4" ht="9" customHeight="1">
      <c r="A184" s="177"/>
      <c r="B184" s="177"/>
      <c r="C184" s="177"/>
      <c r="D184" s="79"/>
    </row>
    <row r="185" spans="1:4" ht="9" customHeight="1">
      <c r="A185" s="177"/>
      <c r="B185" s="177"/>
      <c r="C185" s="177"/>
      <c r="D185" s="79"/>
    </row>
    <row r="186" spans="1:4" ht="9" customHeight="1">
      <c r="A186" s="177"/>
      <c r="B186" s="177"/>
      <c r="C186" s="177"/>
      <c r="D186" s="79"/>
    </row>
    <row r="187" spans="1:4" ht="9" customHeight="1">
      <c r="A187" s="177"/>
      <c r="B187" s="177"/>
      <c r="C187" s="177"/>
      <c r="D187" s="79"/>
    </row>
    <row r="188" spans="1:4" ht="9" customHeight="1">
      <c r="A188" s="177"/>
      <c r="B188" s="177"/>
      <c r="C188" s="177"/>
      <c r="D188" s="79"/>
    </row>
    <row r="189" spans="1:4" ht="9" customHeight="1">
      <c r="A189" s="177"/>
      <c r="B189" s="177"/>
      <c r="C189" s="177"/>
      <c r="D189" s="79"/>
    </row>
    <row r="190" spans="1:4" ht="9" customHeight="1">
      <c r="A190" s="177"/>
      <c r="B190" s="177"/>
      <c r="C190" s="177"/>
      <c r="D190" s="79"/>
    </row>
    <row r="191" spans="1:4" ht="9" customHeight="1">
      <c r="A191" s="177"/>
      <c r="B191" s="177"/>
      <c r="C191" s="177"/>
      <c r="D191" s="79"/>
    </row>
    <row r="192" spans="1:4" ht="9" customHeight="1">
      <c r="A192" s="177"/>
      <c r="B192" s="177"/>
      <c r="C192" s="177"/>
      <c r="D192" s="79"/>
    </row>
    <row r="193" spans="1:4" ht="9" customHeight="1">
      <c r="A193" s="177"/>
      <c r="B193" s="177"/>
      <c r="C193" s="177"/>
      <c r="D193" s="79"/>
    </row>
    <row r="194" spans="1:4" ht="9" customHeight="1">
      <c r="A194" s="177"/>
      <c r="B194" s="177"/>
      <c r="C194" s="177"/>
      <c r="D194" s="79"/>
    </row>
    <row r="195" spans="1:4" ht="9" customHeight="1">
      <c r="A195" s="177"/>
      <c r="B195" s="177"/>
      <c r="C195" s="177"/>
      <c r="D195" s="79"/>
    </row>
    <row r="196" spans="1:4" ht="9" customHeight="1">
      <c r="A196" s="177"/>
      <c r="B196" s="177"/>
      <c r="C196" s="177"/>
      <c r="D196" s="79"/>
    </row>
    <row r="197" spans="1:4" ht="9" customHeight="1">
      <c r="A197" s="177"/>
      <c r="B197" s="177"/>
      <c r="C197" s="177"/>
      <c r="D197" s="79"/>
    </row>
    <row r="198" spans="1:4" ht="9" customHeight="1">
      <c r="A198" s="177"/>
      <c r="B198" s="177"/>
      <c r="C198" s="177"/>
      <c r="D198" s="79"/>
    </row>
    <row r="199" spans="1:4" ht="9" customHeight="1">
      <c r="A199" s="177"/>
      <c r="B199" s="177"/>
      <c r="C199" s="177"/>
      <c r="D199" s="79"/>
    </row>
    <row r="200" spans="1:4" ht="9" customHeight="1">
      <c r="A200" s="177"/>
      <c r="B200" s="177"/>
      <c r="C200" s="177"/>
      <c r="D200" s="79"/>
    </row>
    <row r="201" spans="1:4" ht="9" customHeight="1">
      <c r="A201" s="177"/>
      <c r="B201" s="177"/>
      <c r="C201" s="177"/>
      <c r="D201" s="79"/>
    </row>
    <row r="202" spans="1:4" ht="9" customHeight="1">
      <c r="A202" s="177"/>
      <c r="B202" s="177"/>
      <c r="C202" s="177"/>
      <c r="D202" s="79"/>
    </row>
    <row r="203" spans="1:4" ht="9" customHeight="1">
      <c r="A203" s="177"/>
      <c r="B203" s="177"/>
      <c r="C203" s="177"/>
      <c r="D203" s="79"/>
    </row>
    <row r="204" spans="1:4" ht="9" customHeight="1">
      <c r="A204" s="177"/>
      <c r="B204" s="177"/>
      <c r="C204" s="177"/>
      <c r="D204" s="79"/>
    </row>
    <row r="205" spans="1:4" ht="9" customHeight="1">
      <c r="A205" s="177"/>
      <c r="B205" s="177"/>
      <c r="C205" s="177"/>
      <c r="D205" s="79"/>
    </row>
    <row r="206" spans="1:4" ht="9" customHeight="1">
      <c r="A206" s="177"/>
      <c r="B206" s="177"/>
      <c r="C206" s="177"/>
      <c r="D206" s="79"/>
    </row>
    <row r="207" spans="1:4" ht="9" customHeight="1">
      <c r="A207" s="177"/>
      <c r="B207" s="177"/>
      <c r="C207" s="177"/>
      <c r="D207" s="79"/>
    </row>
    <row r="208" spans="1:4" ht="9" customHeight="1">
      <c r="A208" s="177"/>
      <c r="B208" s="177"/>
      <c r="C208" s="177"/>
      <c r="D208" s="79"/>
    </row>
    <row r="209" spans="1:4" ht="9" customHeight="1">
      <c r="A209" s="177"/>
      <c r="B209" s="177"/>
      <c r="C209" s="177"/>
      <c r="D209" s="79"/>
    </row>
    <row r="210" spans="1:4" ht="9" customHeight="1">
      <c r="A210" s="177"/>
      <c r="B210" s="177"/>
      <c r="C210" s="177"/>
      <c r="D210" s="79"/>
    </row>
    <row r="211" spans="1:4" ht="9" customHeight="1">
      <c r="A211" s="177"/>
      <c r="B211" s="177"/>
      <c r="C211" s="177"/>
      <c r="D211" s="79"/>
    </row>
    <row r="212" spans="1:4" ht="9" customHeight="1">
      <c r="A212" s="177"/>
      <c r="B212" s="177"/>
      <c r="C212" s="177"/>
      <c r="D212" s="79"/>
    </row>
    <row r="213" spans="1:4" ht="9" customHeight="1">
      <c r="A213" s="177"/>
      <c r="B213" s="177"/>
      <c r="C213" s="177"/>
      <c r="D213" s="79"/>
    </row>
    <row r="214" spans="1:4" ht="9" customHeight="1">
      <c r="A214" s="177"/>
      <c r="B214" s="177"/>
      <c r="C214" s="177"/>
      <c r="D214" s="79"/>
    </row>
    <row r="215" spans="1:4" ht="9" customHeight="1">
      <c r="A215" s="177"/>
      <c r="B215" s="177"/>
      <c r="C215" s="177"/>
      <c r="D215" s="79"/>
    </row>
    <row r="216" spans="1:4" ht="9" customHeight="1">
      <c r="A216" s="177"/>
      <c r="B216" s="177"/>
      <c r="C216" s="177"/>
      <c r="D216" s="79"/>
    </row>
    <row r="217" spans="1:4" ht="9" customHeight="1">
      <c r="A217" s="177"/>
      <c r="B217" s="177"/>
      <c r="C217" s="177"/>
      <c r="D217" s="79"/>
    </row>
    <row r="218" spans="1:4" ht="9" customHeight="1">
      <c r="A218" s="177"/>
      <c r="B218" s="177"/>
      <c r="C218" s="177"/>
      <c r="D218" s="79"/>
    </row>
    <row r="219" spans="1:4" ht="9" customHeight="1">
      <c r="A219" s="177"/>
      <c r="B219" s="177"/>
      <c r="C219" s="177"/>
      <c r="D219" s="79"/>
    </row>
    <row r="220" spans="1:4" ht="9" customHeight="1">
      <c r="A220" s="177"/>
      <c r="B220" s="177"/>
      <c r="C220" s="177"/>
      <c r="D220" s="79"/>
    </row>
    <row r="221" spans="1:4" ht="9" customHeight="1">
      <c r="A221" s="177"/>
      <c r="B221" s="177"/>
      <c r="C221" s="177"/>
      <c r="D221" s="79"/>
    </row>
    <row r="222" spans="1:4" ht="9" customHeight="1">
      <c r="A222" s="177"/>
      <c r="B222" s="177"/>
      <c r="C222" s="177"/>
      <c r="D222" s="79"/>
    </row>
    <row r="223" spans="1:4" ht="9" customHeight="1">
      <c r="A223" s="177"/>
      <c r="B223" s="177"/>
      <c r="C223" s="177"/>
      <c r="D223" s="79"/>
    </row>
    <row r="224" spans="1:4" ht="9" customHeight="1">
      <c r="A224" s="177"/>
      <c r="B224" s="177"/>
      <c r="C224" s="177"/>
      <c r="D224" s="79"/>
    </row>
    <row r="225" spans="1:8" ht="9" customHeight="1">
      <c r="A225" s="177"/>
      <c r="B225" s="177"/>
      <c r="C225" s="177"/>
      <c r="D225" s="79"/>
    </row>
    <row r="226" spans="1:8" ht="9" customHeight="1">
      <c r="A226" s="177"/>
      <c r="B226" s="177"/>
      <c r="C226" s="177"/>
      <c r="D226" s="79"/>
    </row>
    <row r="227" spans="1:8" ht="9" customHeight="1">
      <c r="A227" s="177"/>
      <c r="B227" s="177"/>
      <c r="C227" s="177"/>
      <c r="D227" s="79"/>
    </row>
    <row r="228" spans="1:8" ht="9" customHeight="1">
      <c r="A228" s="177"/>
      <c r="B228" s="177"/>
      <c r="C228" s="177"/>
      <c r="D228" s="79"/>
    </row>
    <row r="229" spans="1:8" ht="9" customHeight="1">
      <c r="A229" s="177"/>
      <c r="B229" s="177"/>
      <c r="C229" s="177"/>
      <c r="D229" s="79"/>
    </row>
    <row r="230" spans="1:8" ht="9" customHeight="1">
      <c r="A230" s="177"/>
      <c r="B230" s="177"/>
      <c r="C230" s="177"/>
      <c r="D230" s="79"/>
    </row>
    <row r="231" spans="1:8" ht="9" customHeight="1">
      <c r="A231" s="177"/>
      <c r="B231" s="177"/>
      <c r="C231" s="177"/>
      <c r="D231" s="79"/>
    </row>
    <row r="232" spans="1:8" ht="9" customHeight="1">
      <c r="A232" s="177"/>
      <c r="B232" s="177"/>
      <c r="C232" s="177"/>
      <c r="D232" s="79"/>
    </row>
    <row r="233" spans="1:8" ht="9" customHeight="1">
      <c r="A233" s="177"/>
      <c r="B233" s="177"/>
      <c r="C233" s="177"/>
      <c r="D233" s="79"/>
    </row>
    <row r="234" spans="1:8" ht="9" customHeight="1">
      <c r="A234" s="177"/>
      <c r="B234" s="177"/>
      <c r="C234" s="177"/>
      <c r="D234" s="79"/>
    </row>
    <row r="235" spans="1:8" ht="9" customHeight="1">
      <c r="A235" s="177"/>
      <c r="B235" s="177"/>
      <c r="C235" s="177"/>
      <c r="D235" s="79"/>
    </row>
    <row r="236" spans="1:8" ht="9" customHeight="1">
      <c r="A236" s="177"/>
      <c r="B236" s="177"/>
      <c r="C236" s="177"/>
      <c r="D236" s="79"/>
    </row>
    <row r="237" spans="1:8" ht="9" customHeight="1">
      <c r="A237" s="177"/>
      <c r="B237" s="177"/>
      <c r="C237" s="177"/>
      <c r="D237" s="79"/>
    </row>
    <row r="238" spans="1:8" ht="9" customHeight="1">
      <c r="A238" s="177"/>
      <c r="B238" s="177"/>
      <c r="C238" s="177"/>
      <c r="D238" s="79"/>
    </row>
    <row r="239" spans="1:8" ht="9" customHeight="1">
      <c r="A239" s="177"/>
      <c r="B239" s="177"/>
      <c r="C239" s="177"/>
      <c r="D239" s="79"/>
    </row>
    <row r="240" spans="1:8" ht="9" customHeight="1">
      <c r="A240" s="177"/>
      <c r="B240" s="177"/>
      <c r="C240" s="177"/>
      <c r="D240" s="79"/>
      <c r="F240" s="92"/>
      <c r="G240" s="92"/>
      <c r="H240" s="92"/>
    </row>
    <row r="241" spans="1:4" ht="9" customHeight="1">
      <c r="A241" s="177"/>
      <c r="B241" s="177"/>
      <c r="C241" s="177"/>
      <c r="D241" s="79"/>
    </row>
    <row r="242" spans="1:4" ht="9" customHeight="1">
      <c r="A242" s="177"/>
      <c r="B242" s="177"/>
      <c r="C242" s="177"/>
      <c r="D242" s="79"/>
    </row>
    <row r="243" spans="1:4" ht="9" customHeight="1">
      <c r="A243" s="177"/>
      <c r="B243" s="177"/>
      <c r="C243" s="177"/>
      <c r="D243" s="79"/>
    </row>
    <row r="244" spans="1:4" ht="9" customHeight="1">
      <c r="A244" s="177"/>
      <c r="B244" s="177"/>
      <c r="C244" s="177"/>
      <c r="D244" s="79"/>
    </row>
    <row r="245" spans="1:4" ht="9" customHeight="1">
      <c r="A245" s="177"/>
      <c r="B245" s="177"/>
      <c r="C245" s="177"/>
      <c r="D245" s="79"/>
    </row>
    <row r="246" spans="1:4" ht="9" customHeight="1">
      <c r="A246" s="177"/>
      <c r="B246" s="177"/>
      <c r="C246" s="177"/>
      <c r="D246" s="79"/>
    </row>
    <row r="247" spans="1:4" ht="9" customHeight="1">
      <c r="A247" s="177"/>
      <c r="B247" s="177"/>
      <c r="C247" s="177"/>
      <c r="D247" s="79"/>
    </row>
    <row r="248" spans="1:4" ht="9" customHeight="1">
      <c r="A248" s="177"/>
      <c r="B248" s="177"/>
      <c r="C248" s="177"/>
      <c r="D248" s="79"/>
    </row>
    <row r="249" spans="1:4" ht="9" customHeight="1">
      <c r="A249" s="177"/>
      <c r="B249" s="177"/>
      <c r="C249" s="177"/>
      <c r="D249" s="79"/>
    </row>
    <row r="250" spans="1:4" ht="9" customHeight="1">
      <c r="A250" s="177"/>
      <c r="B250" s="177"/>
      <c r="C250" s="177"/>
      <c r="D250" s="79"/>
    </row>
    <row r="251" spans="1:4" ht="9" customHeight="1">
      <c r="A251" s="177"/>
      <c r="B251" s="177"/>
      <c r="C251" s="177"/>
      <c r="D251" s="79"/>
    </row>
    <row r="252" spans="1:4" ht="9" customHeight="1">
      <c r="A252" s="177"/>
      <c r="B252" s="177"/>
      <c r="C252" s="177"/>
      <c r="D252" s="79"/>
    </row>
    <row r="253" spans="1:4" ht="9" customHeight="1">
      <c r="A253" s="177"/>
      <c r="B253" s="177"/>
      <c r="C253" s="177"/>
      <c r="D253" s="79"/>
    </row>
    <row r="254" spans="1:4" ht="9" customHeight="1">
      <c r="A254" s="177"/>
      <c r="B254" s="177"/>
      <c r="C254" s="177"/>
      <c r="D254" s="79"/>
    </row>
    <row r="255" spans="1:4" ht="9" customHeight="1">
      <c r="A255" s="177"/>
      <c r="B255" s="177"/>
      <c r="C255" s="177"/>
      <c r="D255" s="79"/>
    </row>
    <row r="256" spans="1:4" ht="9" customHeight="1">
      <c r="A256" s="177"/>
      <c r="B256" s="177"/>
      <c r="C256" s="177"/>
      <c r="D256" s="79"/>
    </row>
    <row r="257" spans="1:4" ht="9" customHeight="1">
      <c r="A257" s="177"/>
      <c r="B257" s="177"/>
      <c r="C257" s="177"/>
      <c r="D257" s="79"/>
    </row>
    <row r="258" spans="1:4" ht="9" customHeight="1">
      <c r="A258" s="177"/>
      <c r="B258" s="177"/>
      <c r="C258" s="177"/>
      <c r="D258" s="79"/>
    </row>
    <row r="259" spans="1:4" ht="9" customHeight="1">
      <c r="A259" s="177"/>
      <c r="B259" s="177"/>
      <c r="C259" s="177"/>
      <c r="D259" s="79"/>
    </row>
    <row r="260" spans="1:4" ht="9" customHeight="1">
      <c r="A260" s="177"/>
      <c r="B260" s="177"/>
      <c r="C260" s="177"/>
      <c r="D260" s="79"/>
    </row>
    <row r="261" spans="1:4" ht="9" customHeight="1">
      <c r="A261" s="177"/>
      <c r="B261" s="177"/>
      <c r="C261" s="177"/>
      <c r="D261" s="79"/>
    </row>
    <row r="262" spans="1:4" ht="9" customHeight="1">
      <c r="A262" s="177"/>
      <c r="B262" s="177"/>
      <c r="C262" s="177"/>
      <c r="D262" s="79"/>
    </row>
    <row r="263" spans="1:4" ht="9" customHeight="1">
      <c r="A263" s="177"/>
      <c r="B263" s="177"/>
      <c r="C263" s="177"/>
      <c r="D263" s="79"/>
    </row>
    <row r="264" spans="1:4" ht="9" customHeight="1">
      <c r="A264" s="177"/>
      <c r="B264" s="177"/>
      <c r="C264" s="177"/>
      <c r="D264" s="79"/>
    </row>
    <row r="265" spans="1:4" ht="9" customHeight="1">
      <c r="A265" s="177"/>
      <c r="B265" s="177"/>
      <c r="C265" s="177"/>
      <c r="D265" s="79"/>
    </row>
    <row r="266" spans="1:4" ht="9" customHeight="1">
      <c r="A266" s="177"/>
      <c r="B266" s="177"/>
      <c r="C266" s="177"/>
      <c r="D266" s="79"/>
    </row>
    <row r="267" spans="1:4" ht="9" customHeight="1">
      <c r="A267" s="177"/>
      <c r="B267" s="177"/>
      <c r="C267" s="177"/>
      <c r="D267" s="79"/>
    </row>
    <row r="268" spans="1:4" ht="9" customHeight="1">
      <c r="A268" s="177"/>
      <c r="B268" s="177"/>
      <c r="C268" s="177"/>
      <c r="D268" s="79"/>
    </row>
    <row r="269" spans="1:4" ht="9" customHeight="1">
      <c r="A269" s="177"/>
      <c r="B269" s="177"/>
      <c r="C269" s="177"/>
      <c r="D269" s="79"/>
    </row>
    <row r="270" spans="1:4" ht="9" customHeight="1">
      <c r="A270" s="177"/>
      <c r="B270" s="177"/>
      <c r="C270" s="177"/>
      <c r="D270" s="79"/>
    </row>
    <row r="271" spans="1:4" ht="9" customHeight="1">
      <c r="A271" s="177"/>
      <c r="B271" s="177"/>
      <c r="C271" s="177"/>
      <c r="D271" s="79"/>
    </row>
    <row r="272" spans="1:4" ht="9" customHeight="1">
      <c r="A272" s="177"/>
      <c r="B272" s="177"/>
      <c r="C272" s="177"/>
      <c r="D272" s="79"/>
    </row>
    <row r="273" spans="1:4" ht="9" customHeight="1">
      <c r="A273" s="177"/>
      <c r="B273" s="177"/>
      <c r="C273" s="177"/>
      <c r="D273" s="79"/>
    </row>
    <row r="274" spans="1:4" ht="9" customHeight="1">
      <c r="A274" s="177"/>
      <c r="B274" s="177"/>
      <c r="C274" s="177"/>
      <c r="D274" s="79"/>
    </row>
    <row r="275" spans="1:4" ht="9" customHeight="1">
      <c r="A275" s="177"/>
      <c r="B275" s="177"/>
      <c r="C275" s="177"/>
      <c r="D275" s="79"/>
    </row>
    <row r="276" spans="1:4" ht="9" customHeight="1">
      <c r="A276" s="177"/>
      <c r="B276" s="177"/>
      <c r="C276" s="177"/>
      <c r="D276" s="79"/>
    </row>
    <row r="277" spans="1:4" ht="9" customHeight="1">
      <c r="A277" s="177"/>
      <c r="B277" s="177"/>
      <c r="C277" s="177"/>
      <c r="D277" s="79"/>
    </row>
    <row r="278" spans="1:4" ht="9" customHeight="1">
      <c r="A278" s="177"/>
      <c r="B278" s="177"/>
      <c r="C278" s="177"/>
      <c r="D278" s="79"/>
    </row>
    <row r="279" spans="1:4" ht="9" customHeight="1">
      <c r="A279" s="177"/>
      <c r="B279" s="177"/>
      <c r="C279" s="177"/>
      <c r="D279" s="79"/>
    </row>
    <row r="280" spans="1:4" ht="9" customHeight="1">
      <c r="A280" s="177"/>
      <c r="B280" s="177"/>
      <c r="C280" s="177"/>
      <c r="D280" s="79"/>
    </row>
    <row r="281" spans="1:4" ht="9" customHeight="1">
      <c r="A281" s="177"/>
      <c r="B281" s="177"/>
      <c r="C281" s="177"/>
      <c r="D281" s="79"/>
    </row>
    <row r="282" spans="1:4" ht="9" customHeight="1">
      <c r="A282" s="177"/>
      <c r="B282" s="177"/>
      <c r="C282" s="177"/>
      <c r="D282" s="79"/>
    </row>
    <row r="283" spans="1:4" ht="9" customHeight="1">
      <c r="A283" s="177"/>
      <c r="B283" s="177"/>
      <c r="C283" s="177"/>
      <c r="D283" s="79"/>
    </row>
    <row r="284" spans="1:4" ht="9" customHeight="1">
      <c r="A284" s="177"/>
      <c r="B284" s="177"/>
      <c r="C284" s="177"/>
      <c r="D284" s="79"/>
    </row>
    <row r="285" spans="1:4" ht="9" customHeight="1">
      <c r="A285" s="177"/>
      <c r="B285" s="177"/>
      <c r="C285" s="177"/>
      <c r="D285" s="79"/>
    </row>
    <row r="286" spans="1:4" ht="9" customHeight="1">
      <c r="A286" s="177"/>
      <c r="B286" s="177"/>
      <c r="C286" s="177"/>
      <c r="D286" s="79"/>
    </row>
    <row r="287" spans="1:4" ht="9" customHeight="1">
      <c r="A287" s="177"/>
      <c r="B287" s="177"/>
      <c r="C287" s="177"/>
      <c r="D287" s="79"/>
    </row>
    <row r="288" spans="1:4" ht="9" customHeight="1">
      <c r="A288" s="177"/>
      <c r="B288" s="177"/>
      <c r="C288" s="177"/>
      <c r="D288" s="79"/>
    </row>
    <row r="289" spans="1:4" ht="9" customHeight="1">
      <c r="A289" s="177"/>
      <c r="B289" s="177"/>
      <c r="C289" s="177"/>
      <c r="D289" s="79"/>
    </row>
    <row r="290" spans="1:4" ht="9" customHeight="1">
      <c r="A290" s="177"/>
      <c r="B290" s="177"/>
      <c r="C290" s="177"/>
      <c r="D290" s="79"/>
    </row>
    <row r="291" spans="1:4" ht="9" customHeight="1">
      <c r="A291" s="177"/>
      <c r="B291" s="177"/>
      <c r="C291" s="177"/>
      <c r="D291" s="79"/>
    </row>
    <row r="292" spans="1:4" ht="9" customHeight="1">
      <c r="A292" s="177"/>
      <c r="B292" s="177"/>
      <c r="C292" s="177"/>
      <c r="D292" s="79"/>
    </row>
    <row r="293" spans="1:4" ht="9" customHeight="1">
      <c r="A293" s="177"/>
      <c r="B293" s="177"/>
      <c r="C293" s="177"/>
      <c r="D293" s="79"/>
    </row>
    <row r="294" spans="1:4" ht="9" customHeight="1">
      <c r="A294" s="177"/>
      <c r="B294" s="177"/>
      <c r="C294" s="177"/>
      <c r="D294" s="79"/>
    </row>
    <row r="295" spans="1:4" ht="9" customHeight="1">
      <c r="A295" s="177"/>
      <c r="B295" s="177"/>
      <c r="C295" s="177"/>
      <c r="D295" s="79"/>
    </row>
    <row r="296" spans="1:4" ht="9" customHeight="1">
      <c r="A296" s="177"/>
      <c r="B296" s="177"/>
      <c r="C296" s="177"/>
      <c r="D296" s="79"/>
    </row>
    <row r="297" spans="1:4" ht="9" customHeight="1">
      <c r="A297" s="177"/>
      <c r="B297" s="177"/>
      <c r="C297" s="177"/>
      <c r="D297" s="79"/>
    </row>
    <row r="298" spans="1:4" ht="9" customHeight="1">
      <c r="A298" s="177"/>
      <c r="B298" s="177"/>
      <c r="C298" s="177"/>
      <c r="D298" s="79"/>
    </row>
    <row r="299" spans="1:4" ht="9" customHeight="1">
      <c r="A299" s="177"/>
      <c r="B299" s="177"/>
      <c r="C299" s="177"/>
      <c r="D299" s="79"/>
    </row>
    <row r="300" spans="1:4" ht="9" customHeight="1">
      <c r="A300" s="177"/>
      <c r="B300" s="177"/>
      <c r="C300" s="177"/>
      <c r="D300" s="79"/>
    </row>
    <row r="301" spans="1:4" ht="9" customHeight="1">
      <c r="A301" s="177"/>
      <c r="B301" s="177"/>
      <c r="C301" s="177"/>
      <c r="D301" s="79"/>
    </row>
    <row r="302" spans="1:4" ht="9" customHeight="1">
      <c r="A302" s="177"/>
      <c r="B302" s="177"/>
      <c r="C302" s="177"/>
      <c r="D302" s="79"/>
    </row>
    <row r="303" spans="1:4" ht="9" customHeight="1">
      <c r="A303" s="177"/>
      <c r="B303" s="177"/>
      <c r="C303" s="177"/>
      <c r="D303" s="79"/>
    </row>
    <row r="304" spans="1:4" ht="9" customHeight="1">
      <c r="A304" s="177"/>
      <c r="B304" s="177"/>
      <c r="C304" s="177"/>
      <c r="D304" s="79"/>
    </row>
    <row r="305" spans="1:4" ht="9" customHeight="1">
      <c r="A305" s="177"/>
      <c r="B305" s="177"/>
      <c r="C305" s="177"/>
      <c r="D305" s="79"/>
    </row>
    <row r="306" spans="1:4" ht="9" customHeight="1">
      <c r="A306" s="177"/>
      <c r="B306" s="177"/>
      <c r="C306" s="177"/>
      <c r="D306" s="79"/>
    </row>
    <row r="307" spans="1:4" ht="9" customHeight="1">
      <c r="A307" s="177"/>
      <c r="B307" s="177"/>
      <c r="C307" s="177"/>
      <c r="D307" s="79"/>
    </row>
    <row r="308" spans="1:4" ht="9" customHeight="1">
      <c r="A308" s="177"/>
      <c r="B308" s="177"/>
      <c r="C308" s="177"/>
      <c r="D308" s="79"/>
    </row>
    <row r="309" spans="1:4" ht="9" customHeight="1">
      <c r="A309" s="177"/>
      <c r="B309" s="177"/>
      <c r="C309" s="177"/>
      <c r="D309" s="79"/>
    </row>
    <row r="310" spans="1:4" ht="9" customHeight="1">
      <c r="A310" s="177"/>
      <c r="B310" s="177"/>
      <c r="C310" s="177"/>
      <c r="D310" s="79"/>
    </row>
    <row r="311" spans="1:4" ht="9" customHeight="1">
      <c r="A311" s="177"/>
      <c r="B311" s="177"/>
      <c r="C311" s="177"/>
      <c r="D311" s="79"/>
    </row>
    <row r="312" spans="1:4" ht="9" customHeight="1">
      <c r="A312" s="177"/>
      <c r="B312" s="177"/>
      <c r="C312" s="177"/>
      <c r="D312" s="79"/>
    </row>
    <row r="313" spans="1:4" ht="9" customHeight="1">
      <c r="A313" s="177"/>
      <c r="B313" s="177"/>
      <c r="C313" s="177"/>
      <c r="D313" s="79"/>
    </row>
    <row r="314" spans="1:4" ht="9" customHeight="1">
      <c r="A314" s="177"/>
      <c r="B314" s="177"/>
      <c r="C314" s="177"/>
      <c r="D314" s="79"/>
    </row>
    <row r="315" spans="1:4" ht="9" customHeight="1">
      <c r="A315" s="177"/>
      <c r="B315" s="177"/>
      <c r="C315" s="177"/>
      <c r="D315" s="79"/>
    </row>
    <row r="316" spans="1:4" ht="9" customHeight="1">
      <c r="A316" s="177"/>
      <c r="B316" s="177"/>
      <c r="C316" s="177"/>
      <c r="D316" s="79"/>
    </row>
    <row r="317" spans="1:4" ht="9" customHeight="1">
      <c r="A317" s="177"/>
      <c r="B317" s="177"/>
      <c r="C317" s="177"/>
      <c r="D317" s="79"/>
    </row>
    <row r="318" spans="1:4" ht="9" customHeight="1">
      <c r="A318" s="177"/>
      <c r="B318" s="177"/>
      <c r="C318" s="177"/>
      <c r="D318" s="79"/>
    </row>
    <row r="319" spans="1:4" ht="9" customHeight="1">
      <c r="A319" s="177"/>
      <c r="B319" s="177"/>
      <c r="C319" s="177"/>
      <c r="D319" s="79"/>
    </row>
    <row r="320" spans="1:4" ht="9" customHeight="1">
      <c r="A320" s="177"/>
      <c r="B320" s="177"/>
      <c r="C320" s="177"/>
      <c r="D320" s="79"/>
    </row>
    <row r="321" spans="1:4" ht="9" customHeight="1">
      <c r="A321" s="177"/>
      <c r="B321" s="177"/>
      <c r="C321" s="177"/>
      <c r="D321" s="79"/>
    </row>
    <row r="322" spans="1:4" ht="9" customHeight="1">
      <c r="A322" s="177"/>
      <c r="B322" s="177"/>
      <c r="C322" s="177"/>
      <c r="D322" s="79"/>
    </row>
    <row r="323" spans="1:4" ht="9" customHeight="1">
      <c r="A323" s="177"/>
      <c r="B323" s="177"/>
      <c r="C323" s="177"/>
      <c r="D323" s="79"/>
    </row>
    <row r="324" spans="1:4" ht="9" customHeight="1">
      <c r="A324" s="177"/>
      <c r="B324" s="177"/>
      <c r="C324" s="177"/>
      <c r="D324" s="79"/>
    </row>
    <row r="325" spans="1:4" ht="9" customHeight="1">
      <c r="A325" s="177"/>
      <c r="B325" s="177"/>
      <c r="C325" s="177"/>
      <c r="D325" s="79"/>
    </row>
    <row r="326" spans="1:4" ht="9" customHeight="1">
      <c r="A326" s="177"/>
      <c r="B326" s="177"/>
      <c r="C326" s="177"/>
      <c r="D326" s="79"/>
    </row>
    <row r="327" spans="1:4" ht="9" customHeight="1">
      <c r="A327" s="177"/>
      <c r="B327" s="177"/>
      <c r="C327" s="177"/>
      <c r="D327" s="79"/>
    </row>
    <row r="328" spans="1:4" ht="9" customHeight="1">
      <c r="A328" s="177"/>
      <c r="B328" s="177"/>
      <c r="C328" s="177"/>
      <c r="D328" s="79"/>
    </row>
    <row r="329" spans="1:4" ht="9" customHeight="1">
      <c r="A329" s="177"/>
      <c r="B329" s="177"/>
      <c r="C329" s="177"/>
      <c r="D329" s="79"/>
    </row>
    <row r="330" spans="1:4" ht="9" customHeight="1">
      <c r="A330" s="177"/>
      <c r="B330" s="177"/>
      <c r="C330" s="177"/>
      <c r="D330" s="79"/>
    </row>
    <row r="331" spans="1:4" ht="9" customHeight="1">
      <c r="A331" s="177"/>
      <c r="B331" s="177"/>
      <c r="C331" s="177"/>
      <c r="D331" s="79"/>
    </row>
    <row r="332" spans="1:4" ht="9" customHeight="1">
      <c r="A332" s="177"/>
      <c r="B332" s="177"/>
      <c r="C332" s="177"/>
      <c r="D332" s="79"/>
    </row>
    <row r="333" spans="1:4" ht="9" customHeight="1">
      <c r="A333" s="177"/>
      <c r="B333" s="177"/>
      <c r="C333" s="177"/>
      <c r="D333" s="79"/>
    </row>
    <row r="334" spans="1:4" ht="9" customHeight="1">
      <c r="A334" s="177"/>
      <c r="B334" s="177"/>
      <c r="C334" s="177"/>
      <c r="D334" s="79"/>
    </row>
    <row r="335" spans="1:4" ht="9" customHeight="1">
      <c r="A335" s="177"/>
      <c r="B335" s="177"/>
      <c r="C335" s="177"/>
      <c r="D335" s="79"/>
    </row>
    <row r="336" spans="1:4" ht="9" customHeight="1">
      <c r="A336" s="177"/>
      <c r="B336" s="177"/>
      <c r="C336" s="177"/>
      <c r="D336" s="79"/>
    </row>
    <row r="337" spans="1:4" ht="9" customHeight="1">
      <c r="A337" s="177"/>
      <c r="B337" s="177"/>
      <c r="C337" s="177"/>
      <c r="D337" s="79"/>
    </row>
    <row r="338" spans="1:4" ht="9" customHeight="1">
      <c r="A338" s="177"/>
      <c r="B338" s="177"/>
      <c r="C338" s="177"/>
      <c r="D338" s="79"/>
    </row>
    <row r="339" spans="1:4" ht="9" customHeight="1">
      <c r="A339" s="177"/>
      <c r="B339" s="177"/>
      <c r="C339" s="177"/>
      <c r="D339" s="79"/>
    </row>
    <row r="340" spans="1:4" ht="9" customHeight="1">
      <c r="A340" s="177"/>
      <c r="B340" s="177"/>
      <c r="C340" s="177"/>
      <c r="D340" s="79"/>
    </row>
    <row r="341" spans="1:4" ht="9" customHeight="1">
      <c r="A341" s="177"/>
      <c r="B341" s="177"/>
      <c r="C341" s="177"/>
      <c r="D341" s="79"/>
    </row>
    <row r="342" spans="1:4" ht="9" customHeight="1">
      <c r="A342" s="177"/>
      <c r="B342" s="177"/>
      <c r="C342" s="177"/>
      <c r="D342" s="79"/>
    </row>
    <row r="343" spans="1:4" ht="9" customHeight="1">
      <c r="A343" s="177"/>
      <c r="B343" s="177"/>
      <c r="C343" s="177"/>
      <c r="D343" s="79"/>
    </row>
    <row r="344" spans="1:4" ht="9" customHeight="1">
      <c r="A344" s="177"/>
      <c r="B344" s="177"/>
      <c r="C344" s="177"/>
      <c r="D344" s="79"/>
    </row>
    <row r="345" spans="1:4" ht="9" customHeight="1">
      <c r="A345" s="177"/>
      <c r="B345" s="177"/>
      <c r="C345" s="177"/>
      <c r="D345" s="79"/>
    </row>
    <row r="346" spans="1:4" ht="9" customHeight="1">
      <c r="A346" s="177"/>
      <c r="B346" s="177"/>
      <c r="C346" s="177"/>
      <c r="D346" s="79"/>
    </row>
    <row r="347" spans="1:4" ht="9" customHeight="1">
      <c r="A347" s="177"/>
      <c r="B347" s="177"/>
      <c r="C347" s="177"/>
      <c r="D347" s="79"/>
    </row>
    <row r="348" spans="1:4" ht="9" customHeight="1">
      <c r="A348" s="177"/>
      <c r="B348" s="177"/>
      <c r="C348" s="177"/>
      <c r="D348" s="79"/>
    </row>
    <row r="349" spans="1:4" ht="9" customHeight="1">
      <c r="A349" s="177"/>
      <c r="B349" s="177"/>
      <c r="C349" s="177"/>
      <c r="D349" s="79"/>
    </row>
    <row r="350" spans="1:4" ht="9" customHeight="1">
      <c r="A350" s="177"/>
      <c r="B350" s="177"/>
      <c r="C350" s="177"/>
      <c r="D350" s="79"/>
    </row>
    <row r="351" spans="1:4" ht="9" customHeight="1">
      <c r="A351" s="177"/>
      <c r="B351" s="177"/>
      <c r="C351" s="177"/>
      <c r="D351" s="79"/>
    </row>
    <row r="352" spans="1:4" ht="9" customHeight="1">
      <c r="A352" s="177"/>
      <c r="B352" s="177"/>
      <c r="C352" s="177"/>
      <c r="D352" s="79"/>
    </row>
    <row r="353" spans="1:4" ht="9" customHeight="1">
      <c r="A353" s="177"/>
      <c r="B353" s="177"/>
      <c r="C353" s="177"/>
      <c r="D353" s="79"/>
    </row>
    <row r="354" spans="1:4" ht="9" customHeight="1">
      <c r="A354" s="177"/>
      <c r="B354" s="177"/>
      <c r="C354" s="177"/>
      <c r="D354" s="79"/>
    </row>
    <row r="355" spans="1:4" ht="9" customHeight="1">
      <c r="A355" s="177"/>
      <c r="B355" s="177"/>
      <c r="C355" s="177"/>
      <c r="D355" s="79"/>
    </row>
    <row r="356" spans="1:4" ht="9" customHeight="1">
      <c r="A356" s="177"/>
      <c r="B356" s="177"/>
      <c r="C356" s="177"/>
      <c r="D356" s="79"/>
    </row>
    <row r="357" spans="1:4" ht="9" customHeight="1">
      <c r="A357" s="177"/>
      <c r="B357" s="177"/>
      <c r="C357" s="177"/>
      <c r="D357" s="79"/>
    </row>
    <row r="358" spans="1:4" ht="9" customHeight="1">
      <c r="A358" s="177"/>
      <c r="B358" s="177"/>
      <c r="C358" s="177"/>
      <c r="D358" s="79"/>
    </row>
    <row r="359" spans="1:4" ht="9" customHeight="1">
      <c r="A359" s="177"/>
      <c r="B359" s="177"/>
      <c r="C359" s="177"/>
      <c r="D359" s="79"/>
    </row>
    <row r="360" spans="1:4" ht="9" customHeight="1">
      <c r="A360" s="177"/>
      <c r="B360" s="177"/>
      <c r="C360" s="177"/>
      <c r="D360" s="79"/>
    </row>
    <row r="361" spans="1:4" ht="9" customHeight="1">
      <c r="A361" s="177"/>
      <c r="B361" s="177"/>
      <c r="C361" s="177"/>
      <c r="D361" s="79"/>
    </row>
    <row r="362" spans="1:4" ht="9" customHeight="1">
      <c r="A362" s="177"/>
      <c r="B362" s="177"/>
      <c r="C362" s="177"/>
      <c r="D362" s="79"/>
    </row>
    <row r="363" spans="1:4" ht="9" customHeight="1">
      <c r="A363" s="177"/>
      <c r="B363" s="177"/>
      <c r="C363" s="177"/>
      <c r="D363" s="79"/>
    </row>
    <row r="364" spans="1:4" ht="9" customHeight="1">
      <c r="A364" s="177"/>
      <c r="B364" s="177"/>
      <c r="C364" s="177"/>
      <c r="D364" s="79"/>
    </row>
    <row r="365" spans="1:4" ht="9" customHeight="1">
      <c r="A365" s="177"/>
      <c r="B365" s="177"/>
      <c r="C365" s="177"/>
      <c r="D365" s="79"/>
    </row>
    <row r="366" spans="1:4" ht="9" customHeight="1">
      <c r="A366" s="177"/>
      <c r="B366" s="177"/>
      <c r="C366" s="177"/>
      <c r="D366" s="79"/>
    </row>
    <row r="367" spans="1:4" ht="9" customHeight="1">
      <c r="A367" s="177"/>
      <c r="B367" s="177"/>
      <c r="C367" s="177"/>
      <c r="D367" s="79"/>
    </row>
    <row r="368" spans="1:4" ht="9" customHeight="1">
      <c r="A368" s="177"/>
      <c r="B368" s="177"/>
      <c r="C368" s="177"/>
      <c r="D368" s="79"/>
    </row>
    <row r="369" spans="1:4" ht="9" customHeight="1">
      <c r="A369" s="177"/>
      <c r="B369" s="177"/>
      <c r="C369" s="177"/>
      <c r="D369" s="79"/>
    </row>
    <row r="370" spans="1:4" ht="9" customHeight="1">
      <c r="A370" s="177"/>
      <c r="B370" s="177"/>
      <c r="C370" s="177"/>
      <c r="D370" s="79"/>
    </row>
    <row r="371" spans="1:4" ht="9" customHeight="1">
      <c r="A371" s="177"/>
      <c r="B371" s="177"/>
      <c r="C371" s="177"/>
      <c r="D371" s="79"/>
    </row>
    <row r="372" spans="1:4" ht="9" customHeight="1">
      <c r="A372" s="177"/>
      <c r="B372" s="177"/>
      <c r="C372" s="177"/>
      <c r="D372" s="79"/>
    </row>
    <row r="373" spans="1:4" ht="9" customHeight="1">
      <c r="A373" s="177"/>
      <c r="B373" s="177"/>
      <c r="C373" s="177"/>
      <c r="D373" s="79"/>
    </row>
    <row r="374" spans="1:4" ht="9" customHeight="1">
      <c r="A374" s="177"/>
      <c r="B374" s="177"/>
      <c r="C374" s="177"/>
      <c r="D374" s="79"/>
    </row>
    <row r="375" spans="1:4" ht="9" customHeight="1">
      <c r="A375" s="177"/>
      <c r="B375" s="177"/>
      <c r="C375" s="177"/>
      <c r="D375" s="79"/>
    </row>
    <row r="376" spans="1:4" ht="9" customHeight="1">
      <c r="A376" s="177"/>
      <c r="B376" s="177"/>
      <c r="C376" s="177"/>
      <c r="D376" s="79"/>
    </row>
    <row r="377" spans="1:4" ht="9" customHeight="1">
      <c r="A377" s="177"/>
      <c r="B377" s="177"/>
      <c r="C377" s="177"/>
      <c r="D377" s="79"/>
    </row>
    <row r="378" spans="1:4" ht="9" customHeight="1">
      <c r="A378" s="177"/>
      <c r="B378" s="177"/>
      <c r="C378" s="177"/>
      <c r="D378" s="79"/>
    </row>
    <row r="379" spans="1:4" ht="9" customHeight="1">
      <c r="A379" s="177"/>
      <c r="B379" s="177"/>
      <c r="C379" s="177"/>
      <c r="D379" s="79"/>
    </row>
    <row r="380" spans="1:4" ht="9" customHeight="1">
      <c r="A380" s="177"/>
      <c r="B380" s="177"/>
      <c r="C380" s="177"/>
      <c r="D380" s="79"/>
    </row>
    <row r="381" spans="1:4" ht="9" customHeight="1">
      <c r="A381" s="177"/>
      <c r="B381" s="177"/>
      <c r="C381" s="177"/>
      <c r="D381" s="79"/>
    </row>
    <row r="382" spans="1:4" ht="9" customHeight="1">
      <c r="A382" s="177"/>
      <c r="B382" s="177"/>
      <c r="C382" s="177"/>
      <c r="D382" s="79"/>
    </row>
    <row r="383" spans="1:4" ht="9" customHeight="1">
      <c r="A383" s="177"/>
      <c r="B383" s="177"/>
      <c r="C383" s="177"/>
      <c r="D383" s="79"/>
    </row>
    <row r="384" spans="1:4" ht="9" customHeight="1">
      <c r="A384" s="177"/>
      <c r="B384" s="177"/>
      <c r="C384" s="177"/>
      <c r="D384" s="79"/>
    </row>
    <row r="385" spans="1:4" ht="9" customHeight="1">
      <c r="A385" s="177"/>
      <c r="B385" s="177"/>
      <c r="C385" s="177"/>
      <c r="D385" s="79"/>
    </row>
    <row r="386" spans="1:4" ht="9" customHeight="1">
      <c r="A386" s="177"/>
      <c r="B386" s="177"/>
      <c r="C386" s="177"/>
      <c r="D386" s="79"/>
    </row>
    <row r="387" spans="1:4" ht="9" customHeight="1">
      <c r="A387" s="177"/>
      <c r="B387" s="177"/>
      <c r="C387" s="177"/>
      <c r="D387" s="79"/>
    </row>
    <row r="388" spans="1:4" ht="9" customHeight="1">
      <c r="A388" s="177"/>
      <c r="B388" s="177"/>
      <c r="C388" s="177"/>
      <c r="D388" s="79"/>
    </row>
    <row r="389" spans="1:4" ht="9" customHeight="1">
      <c r="A389" s="177"/>
      <c r="B389" s="177"/>
      <c r="C389" s="177"/>
      <c r="D389" s="79"/>
    </row>
    <row r="390" spans="1:4" ht="9" customHeight="1">
      <c r="A390" s="177"/>
      <c r="B390" s="177"/>
      <c r="C390" s="177"/>
      <c r="D390" s="79"/>
    </row>
    <row r="391" spans="1:4" ht="9" customHeight="1">
      <c r="A391" s="177"/>
      <c r="B391" s="177"/>
      <c r="C391" s="177"/>
      <c r="D391" s="79"/>
    </row>
    <row r="392" spans="1:4" ht="9" customHeight="1">
      <c r="A392" s="177"/>
      <c r="B392" s="177"/>
      <c r="C392" s="177"/>
      <c r="D392" s="79"/>
    </row>
    <row r="393" spans="1:4" ht="9" customHeight="1">
      <c r="A393" s="177"/>
      <c r="B393" s="177"/>
      <c r="C393" s="177"/>
      <c r="D393" s="79"/>
    </row>
    <row r="394" spans="1:4" ht="9" customHeight="1">
      <c r="A394" s="177"/>
      <c r="B394" s="177"/>
      <c r="C394" s="177"/>
      <c r="D394" s="79"/>
    </row>
    <row r="395" spans="1:4" ht="9" customHeight="1">
      <c r="A395" s="177"/>
      <c r="B395" s="177"/>
      <c r="C395" s="177"/>
      <c r="D395" s="79"/>
    </row>
    <row r="396" spans="1:4" ht="9" customHeight="1">
      <c r="A396" s="177"/>
      <c r="B396" s="177"/>
      <c r="C396" s="177"/>
      <c r="D396" s="79"/>
    </row>
    <row r="397" spans="1:4" ht="9" customHeight="1">
      <c r="A397" s="177"/>
      <c r="B397" s="177"/>
      <c r="C397" s="177"/>
      <c r="D397" s="79"/>
    </row>
    <row r="398" spans="1:4" ht="9" customHeight="1">
      <c r="A398" s="177"/>
      <c r="B398" s="177"/>
      <c r="C398" s="177"/>
      <c r="D398" s="79"/>
    </row>
    <row r="399" spans="1:4" ht="9" customHeight="1">
      <c r="A399" s="177"/>
      <c r="B399" s="177"/>
      <c r="C399" s="177"/>
      <c r="D399" s="79"/>
    </row>
    <row r="400" spans="1:4" ht="9" customHeight="1">
      <c r="A400" s="177"/>
      <c r="B400" s="177"/>
      <c r="C400" s="177"/>
      <c r="D400" s="79"/>
    </row>
    <row r="401" spans="1:4" ht="9" customHeight="1">
      <c r="A401" s="177"/>
      <c r="B401" s="177"/>
      <c r="C401" s="177"/>
      <c r="D401" s="79"/>
    </row>
    <row r="402" spans="1:4" ht="9" customHeight="1">
      <c r="A402" s="177"/>
      <c r="B402" s="177"/>
      <c r="C402" s="177"/>
      <c r="D402" s="79"/>
    </row>
    <row r="403" spans="1:4" ht="9" customHeight="1">
      <c r="A403" s="177"/>
      <c r="B403" s="177"/>
      <c r="C403" s="177"/>
      <c r="D403" s="79"/>
    </row>
    <row r="404" spans="1:4" ht="9" customHeight="1">
      <c r="A404" s="177"/>
      <c r="B404" s="177"/>
      <c r="C404" s="177"/>
      <c r="D404" s="79"/>
    </row>
    <row r="405" spans="1:4" ht="9" customHeight="1">
      <c r="A405" s="177"/>
      <c r="B405" s="177"/>
      <c r="C405" s="177"/>
      <c r="D405" s="79"/>
    </row>
    <row r="406" spans="1:4" ht="9" customHeight="1">
      <c r="A406" s="177"/>
      <c r="B406" s="177"/>
      <c r="C406" s="177"/>
      <c r="D406" s="79"/>
    </row>
    <row r="407" spans="1:4" ht="9" customHeight="1">
      <c r="A407" s="177"/>
      <c r="B407" s="177"/>
      <c r="C407" s="177"/>
      <c r="D407" s="79"/>
    </row>
    <row r="408" spans="1:4" ht="9" customHeight="1">
      <c r="A408" s="177"/>
      <c r="B408" s="177"/>
      <c r="C408" s="177"/>
      <c r="D408" s="79"/>
    </row>
    <row r="409" spans="1:4" ht="9" customHeight="1">
      <c r="A409" s="177"/>
      <c r="B409" s="177"/>
      <c r="C409" s="177"/>
      <c r="D409" s="79"/>
    </row>
    <row r="410" spans="1:4" ht="9" customHeight="1">
      <c r="A410" s="177"/>
      <c r="B410" s="177"/>
      <c r="C410" s="177"/>
      <c r="D410" s="79"/>
    </row>
    <row r="411" spans="1:4" ht="9" customHeight="1">
      <c r="A411" s="177"/>
      <c r="B411" s="177"/>
      <c r="C411" s="177"/>
      <c r="D411" s="79"/>
    </row>
    <row r="412" spans="1:4" ht="9" customHeight="1">
      <c r="A412" s="177"/>
      <c r="B412" s="177"/>
      <c r="C412" s="177"/>
      <c r="D412" s="79"/>
    </row>
    <row r="413" spans="1:4" ht="9" customHeight="1">
      <c r="A413" s="177"/>
      <c r="B413" s="177"/>
      <c r="C413" s="177"/>
      <c r="D413" s="79"/>
    </row>
    <row r="414" spans="1:4" ht="9" customHeight="1">
      <c r="A414" s="177"/>
      <c r="B414" s="177"/>
      <c r="C414" s="177"/>
      <c r="D414" s="79"/>
    </row>
    <row r="415" spans="1:4" ht="9" customHeight="1">
      <c r="A415" s="177"/>
      <c r="B415" s="177"/>
      <c r="C415" s="177"/>
      <c r="D415" s="79"/>
    </row>
    <row r="416" spans="1:4" ht="9" customHeight="1">
      <c r="A416" s="177"/>
      <c r="B416" s="177"/>
      <c r="C416" s="177"/>
      <c r="D416" s="79"/>
    </row>
    <row r="417" spans="1:4" ht="9" customHeight="1">
      <c r="A417" s="177"/>
      <c r="B417" s="177"/>
      <c r="C417" s="177"/>
      <c r="D417" s="79"/>
    </row>
    <row r="418" spans="1:4" ht="9" customHeight="1">
      <c r="A418" s="177"/>
      <c r="B418" s="177"/>
      <c r="C418" s="177"/>
      <c r="D418" s="79"/>
    </row>
    <row r="419" spans="1:4" ht="9" customHeight="1">
      <c r="A419" s="177"/>
      <c r="B419" s="177"/>
      <c r="C419" s="177"/>
      <c r="D419" s="79"/>
    </row>
    <row r="420" spans="1:4" ht="9" customHeight="1">
      <c r="A420" s="177"/>
      <c r="B420" s="177"/>
      <c r="C420" s="177"/>
      <c r="D420" s="79"/>
    </row>
    <row r="421" spans="1:4" ht="9" customHeight="1">
      <c r="A421" s="177"/>
      <c r="B421" s="177"/>
      <c r="C421" s="177"/>
      <c r="D421" s="79"/>
    </row>
    <row r="422" spans="1:4" ht="9" customHeight="1">
      <c r="A422" s="177"/>
      <c r="B422" s="177"/>
      <c r="C422" s="177"/>
      <c r="D422" s="79"/>
    </row>
    <row r="423" spans="1:4" ht="9" customHeight="1">
      <c r="A423" s="177"/>
      <c r="B423" s="177"/>
      <c r="C423" s="177"/>
      <c r="D423" s="79"/>
    </row>
    <row r="424" spans="1:4" ht="9" customHeight="1">
      <c r="A424" s="177"/>
      <c r="B424" s="177"/>
      <c r="C424" s="177"/>
      <c r="D424" s="79"/>
    </row>
    <row r="425" spans="1:4" ht="9" customHeight="1">
      <c r="A425" s="177"/>
      <c r="B425" s="177"/>
      <c r="C425" s="177"/>
      <c r="D425" s="79"/>
    </row>
    <row r="426" spans="1:4" ht="9" customHeight="1">
      <c r="A426" s="177"/>
      <c r="B426" s="177"/>
      <c r="C426" s="177"/>
      <c r="D426" s="79"/>
    </row>
    <row r="427" spans="1:4" ht="9" customHeight="1">
      <c r="A427" s="177"/>
      <c r="B427" s="177"/>
      <c r="C427" s="177"/>
      <c r="D427" s="79"/>
    </row>
    <row r="428" spans="1:4" ht="9" customHeight="1">
      <c r="A428" s="177"/>
      <c r="B428" s="177"/>
      <c r="C428" s="177"/>
      <c r="D428" s="79"/>
    </row>
    <row r="429" spans="1:4" ht="9" customHeight="1">
      <c r="A429" s="177"/>
      <c r="B429" s="177"/>
      <c r="C429" s="177"/>
      <c r="D429" s="79"/>
    </row>
    <row r="430" spans="1:4" ht="9" customHeight="1">
      <c r="A430" s="177"/>
      <c r="B430" s="177"/>
      <c r="C430" s="177"/>
      <c r="D430" s="79"/>
    </row>
    <row r="431" spans="1:4" ht="9" customHeight="1">
      <c r="A431" s="177"/>
      <c r="B431" s="177"/>
      <c r="C431" s="177"/>
      <c r="D431" s="79"/>
    </row>
    <row r="432" spans="1:4" ht="9" customHeight="1">
      <c r="A432" s="177"/>
      <c r="B432" s="177"/>
      <c r="C432" s="177"/>
      <c r="D432" s="79"/>
    </row>
    <row r="433" spans="1:4" ht="9" customHeight="1">
      <c r="A433" s="177"/>
      <c r="B433" s="177"/>
      <c r="C433" s="177"/>
      <c r="D433" s="79"/>
    </row>
    <row r="434" spans="1:4" ht="9" customHeight="1">
      <c r="A434" s="177"/>
      <c r="B434" s="177"/>
      <c r="C434" s="177"/>
      <c r="D434" s="79"/>
    </row>
    <row r="435" spans="1:4" ht="9" customHeight="1">
      <c r="A435" s="177"/>
      <c r="B435" s="177"/>
      <c r="C435" s="177"/>
      <c r="D435" s="79"/>
    </row>
    <row r="436" spans="1:4" ht="9" customHeight="1">
      <c r="A436" s="177"/>
      <c r="B436" s="177"/>
      <c r="C436" s="177"/>
      <c r="D436" s="79"/>
    </row>
    <row r="437" spans="1:4" ht="9" customHeight="1">
      <c r="A437" s="177"/>
      <c r="B437" s="177"/>
      <c r="C437" s="177"/>
      <c r="D437" s="79"/>
    </row>
    <row r="438" spans="1:4" ht="9" customHeight="1">
      <c r="A438" s="177"/>
      <c r="B438" s="177"/>
      <c r="C438" s="177"/>
      <c r="D438" s="79"/>
    </row>
    <row r="439" spans="1:4" ht="9" customHeight="1">
      <c r="A439" s="177"/>
      <c r="B439" s="177"/>
      <c r="C439" s="177"/>
      <c r="D439" s="79"/>
    </row>
    <row r="440" spans="1:4" ht="9" customHeight="1">
      <c r="A440" s="177"/>
      <c r="B440" s="177"/>
      <c r="C440" s="177"/>
      <c r="D440" s="79"/>
    </row>
    <row r="441" spans="1:4" ht="9" customHeight="1">
      <c r="A441" s="177"/>
      <c r="B441" s="177"/>
      <c r="C441" s="177"/>
      <c r="D441" s="79"/>
    </row>
    <row r="442" spans="1:4" ht="9" customHeight="1">
      <c r="A442" s="177"/>
      <c r="B442" s="177"/>
      <c r="C442" s="177"/>
      <c r="D442" s="79"/>
    </row>
    <row r="443" spans="1:4" ht="9" customHeight="1">
      <c r="A443" s="177"/>
      <c r="B443" s="177"/>
      <c r="C443" s="177"/>
      <c r="D443" s="79"/>
    </row>
    <row r="444" spans="1:4" ht="9" customHeight="1">
      <c r="A444" s="177"/>
      <c r="B444" s="177"/>
      <c r="C444" s="177"/>
      <c r="D444" s="79"/>
    </row>
    <row r="445" spans="1:4" ht="9" customHeight="1">
      <c r="A445" s="177"/>
      <c r="B445" s="177"/>
      <c r="C445" s="177"/>
      <c r="D445" s="79"/>
    </row>
    <row r="446" spans="1:4" ht="9" customHeight="1">
      <c r="A446" s="177"/>
      <c r="B446" s="177"/>
      <c r="C446" s="177"/>
      <c r="D446" s="79"/>
    </row>
    <row r="447" spans="1:4" ht="9" customHeight="1">
      <c r="A447" s="177"/>
      <c r="B447" s="177"/>
      <c r="C447" s="177"/>
      <c r="D447" s="79"/>
    </row>
    <row r="448" spans="1:4" ht="9" customHeight="1">
      <c r="A448" s="177"/>
      <c r="B448" s="177"/>
      <c r="C448" s="177"/>
      <c r="D448" s="79"/>
    </row>
    <row r="449" spans="1:4" ht="9" customHeight="1">
      <c r="A449" s="177"/>
      <c r="B449" s="177"/>
      <c r="C449" s="177"/>
      <c r="D449" s="79"/>
    </row>
    <row r="450" spans="1:4" ht="9" customHeight="1">
      <c r="A450" s="177"/>
      <c r="B450" s="177"/>
      <c r="C450" s="177"/>
      <c r="D450" s="79"/>
    </row>
    <row r="451" spans="1:4" ht="9" customHeight="1">
      <c r="A451" s="177"/>
      <c r="B451" s="177"/>
      <c r="C451" s="177"/>
      <c r="D451" s="79"/>
    </row>
    <row r="452" spans="1:4" ht="9" customHeight="1">
      <c r="A452" s="177"/>
      <c r="B452" s="177"/>
      <c r="C452" s="177"/>
      <c r="D452" s="79"/>
    </row>
    <row r="453" spans="1:4" ht="9" customHeight="1">
      <c r="A453" s="177"/>
      <c r="B453" s="177"/>
      <c r="C453" s="177"/>
      <c r="D453" s="79"/>
    </row>
    <row r="454" spans="1:4" ht="9" customHeight="1">
      <c r="A454" s="177"/>
      <c r="B454" s="177"/>
      <c r="C454" s="177"/>
      <c r="D454" s="79"/>
    </row>
    <row r="455" spans="1:4" ht="9" customHeight="1">
      <c r="A455" s="177"/>
      <c r="B455" s="177"/>
      <c r="C455" s="177"/>
      <c r="D455" s="79"/>
    </row>
    <row r="456" spans="1:4" ht="9" customHeight="1">
      <c r="A456" s="177"/>
      <c r="B456" s="177"/>
      <c r="C456" s="177"/>
      <c r="D456" s="79"/>
    </row>
    <row r="457" spans="1:4" ht="9" customHeight="1">
      <c r="A457" s="177"/>
      <c r="B457" s="177"/>
      <c r="C457" s="177"/>
      <c r="D457" s="79"/>
    </row>
    <row r="458" spans="1:4" ht="9" customHeight="1">
      <c r="A458" s="177"/>
      <c r="B458" s="177"/>
      <c r="C458" s="177"/>
      <c r="D458" s="79"/>
    </row>
    <row r="459" spans="1:4" ht="9" customHeight="1">
      <c r="A459" s="177"/>
      <c r="B459" s="177"/>
      <c r="C459" s="177"/>
      <c r="D459" s="79"/>
    </row>
    <row r="460" spans="1:4" ht="9" customHeight="1">
      <c r="A460" s="177"/>
      <c r="B460" s="177"/>
      <c r="C460" s="177"/>
      <c r="D460" s="79"/>
    </row>
    <row r="461" spans="1:4" ht="9" customHeight="1">
      <c r="A461" s="177"/>
      <c r="B461" s="177"/>
      <c r="C461" s="177"/>
      <c r="D461" s="79"/>
    </row>
    <row r="462" spans="1:4" ht="9" customHeight="1">
      <c r="A462" s="177"/>
      <c r="B462" s="177"/>
      <c r="C462" s="177"/>
      <c r="D462" s="79"/>
    </row>
    <row r="463" spans="1:4" ht="9" customHeight="1">
      <c r="A463" s="177"/>
      <c r="B463" s="177"/>
      <c r="C463" s="177"/>
      <c r="D463" s="79"/>
    </row>
    <row r="464" spans="1:4" ht="9" customHeight="1">
      <c r="A464" s="177"/>
      <c r="B464" s="177"/>
      <c r="C464" s="177"/>
      <c r="D464" s="79"/>
    </row>
    <row r="465" spans="1:4" ht="9" customHeight="1">
      <c r="A465" s="177"/>
      <c r="B465" s="177"/>
      <c r="C465" s="177"/>
      <c r="D465" s="79"/>
    </row>
    <row r="466" spans="1:4" ht="9" customHeight="1">
      <c r="A466" s="177"/>
      <c r="B466" s="177"/>
      <c r="C466" s="177"/>
      <c r="D466" s="79"/>
    </row>
    <row r="467" spans="1:4" ht="9" customHeight="1">
      <c r="A467" s="177"/>
      <c r="B467" s="177"/>
      <c r="C467" s="177"/>
      <c r="D467" s="79"/>
    </row>
    <row r="468" spans="1:4" ht="9" customHeight="1">
      <c r="A468" s="177"/>
      <c r="B468" s="177"/>
      <c r="C468" s="177"/>
      <c r="D468" s="79"/>
    </row>
    <row r="469" spans="1:4" ht="9" customHeight="1">
      <c r="A469" s="177"/>
      <c r="B469" s="177"/>
      <c r="C469" s="177"/>
      <c r="D469" s="79"/>
    </row>
    <row r="470" spans="1:4" ht="9" customHeight="1">
      <c r="A470" s="177"/>
      <c r="B470" s="177"/>
      <c r="C470" s="177"/>
      <c r="D470" s="79"/>
    </row>
    <row r="471" spans="1:4" ht="9" customHeight="1">
      <c r="A471" s="177"/>
      <c r="B471" s="177"/>
      <c r="C471" s="177"/>
      <c r="D471" s="79"/>
    </row>
    <row r="472" spans="1:4" ht="9" customHeight="1">
      <c r="A472" s="177"/>
      <c r="B472" s="177"/>
      <c r="C472" s="177"/>
      <c r="D472" s="79"/>
    </row>
    <row r="473" spans="1:4" ht="9" customHeight="1">
      <c r="A473" s="177"/>
      <c r="B473" s="177"/>
      <c r="C473" s="177"/>
      <c r="D473" s="79"/>
    </row>
    <row r="474" spans="1:4" ht="9" customHeight="1">
      <c r="A474" s="177"/>
      <c r="B474" s="177"/>
      <c r="C474" s="177"/>
      <c r="D474" s="79"/>
    </row>
    <row r="475" spans="1:4" ht="9" customHeight="1">
      <c r="A475" s="177"/>
      <c r="B475" s="177"/>
      <c r="C475" s="177"/>
      <c r="D475" s="79"/>
    </row>
    <row r="476" spans="1:4" ht="9" customHeight="1">
      <c r="A476" s="177"/>
      <c r="B476" s="177"/>
      <c r="C476" s="177"/>
      <c r="D476" s="79"/>
    </row>
    <row r="477" spans="1:4" ht="9" customHeight="1">
      <c r="A477" s="177"/>
      <c r="B477" s="177"/>
      <c r="C477" s="177"/>
      <c r="D477" s="79"/>
    </row>
    <row r="478" spans="1:4" ht="9" customHeight="1">
      <c r="A478" s="177"/>
      <c r="B478" s="177"/>
      <c r="C478" s="177"/>
      <c r="D478" s="79"/>
    </row>
    <row r="479" spans="1:4" ht="9" customHeight="1">
      <c r="A479" s="177"/>
      <c r="B479" s="177"/>
      <c r="C479" s="177"/>
      <c r="D479" s="79"/>
    </row>
    <row r="480" spans="1:4" ht="9" customHeight="1">
      <c r="A480" s="177"/>
      <c r="B480" s="177"/>
      <c r="C480" s="177"/>
      <c r="D480" s="79"/>
    </row>
    <row r="481" spans="1:4" ht="9" customHeight="1">
      <c r="A481" s="177"/>
      <c r="B481" s="177"/>
      <c r="C481" s="177"/>
      <c r="D481" s="79"/>
    </row>
    <row r="482" spans="1:4" ht="9" customHeight="1">
      <c r="A482" s="177"/>
      <c r="B482" s="177"/>
      <c r="C482" s="177"/>
      <c r="D482" s="79"/>
    </row>
    <row r="483" spans="1:4" ht="9" customHeight="1">
      <c r="A483" s="177"/>
      <c r="B483" s="177"/>
      <c r="C483" s="177"/>
      <c r="D483" s="79"/>
    </row>
    <row r="484" spans="1:4" ht="9" customHeight="1">
      <c r="A484" s="177"/>
      <c r="B484" s="177"/>
      <c r="C484" s="177"/>
      <c r="D484" s="79"/>
    </row>
    <row r="485" spans="1:4" ht="9" customHeight="1">
      <c r="A485" s="177"/>
      <c r="B485" s="177"/>
      <c r="C485" s="177"/>
      <c r="D485" s="79"/>
    </row>
    <row r="486" spans="1:4" ht="9" customHeight="1">
      <c r="A486" s="177"/>
      <c r="B486" s="177"/>
      <c r="C486" s="177"/>
      <c r="D486" s="79"/>
    </row>
    <row r="487" spans="1:4" ht="9" customHeight="1">
      <c r="A487" s="177"/>
      <c r="B487" s="177"/>
      <c r="C487" s="177"/>
      <c r="D487" s="79"/>
    </row>
    <row r="488" spans="1:4" ht="9" customHeight="1">
      <c r="A488" s="177"/>
      <c r="B488" s="177"/>
      <c r="C488" s="177"/>
      <c r="D488" s="79"/>
    </row>
    <row r="489" spans="1:4" ht="9" customHeight="1">
      <c r="A489" s="177"/>
      <c r="B489" s="177"/>
      <c r="C489" s="177"/>
      <c r="D489" s="79"/>
    </row>
    <row r="490" spans="1:4" ht="9" customHeight="1">
      <c r="A490" s="177"/>
      <c r="B490" s="177"/>
      <c r="C490" s="177"/>
      <c r="D490" s="79"/>
    </row>
    <row r="491" spans="1:4" ht="9" customHeight="1">
      <c r="A491" s="177"/>
      <c r="B491" s="177"/>
      <c r="C491" s="177"/>
      <c r="D491" s="79"/>
    </row>
    <row r="492" spans="1:4" ht="9" customHeight="1">
      <c r="A492" s="177"/>
      <c r="B492" s="177"/>
      <c r="C492" s="177"/>
      <c r="D492" s="79"/>
    </row>
    <row r="493" spans="1:4" ht="9" customHeight="1">
      <c r="A493" s="177"/>
      <c r="B493" s="177"/>
      <c r="C493" s="177"/>
      <c r="D493" s="79"/>
    </row>
    <row r="494" spans="1:4" ht="9" customHeight="1">
      <c r="A494" s="177"/>
      <c r="B494" s="177"/>
      <c r="C494" s="177"/>
      <c r="D494" s="79"/>
    </row>
    <row r="495" spans="1:4" ht="9" customHeight="1">
      <c r="A495" s="177"/>
      <c r="B495" s="177"/>
      <c r="C495" s="177"/>
      <c r="D495" s="79"/>
    </row>
    <row r="496" spans="1:4" ht="9" customHeight="1">
      <c r="A496" s="177"/>
      <c r="B496" s="177"/>
      <c r="C496" s="177"/>
      <c r="D496" s="79"/>
    </row>
    <row r="497" spans="1:4" ht="9" customHeight="1">
      <c r="A497" s="177"/>
      <c r="B497" s="177"/>
      <c r="C497" s="177"/>
      <c r="D497" s="79"/>
    </row>
    <row r="498" spans="1:4" ht="9" customHeight="1">
      <c r="A498" s="177"/>
      <c r="B498" s="177"/>
      <c r="C498" s="177"/>
      <c r="D498" s="79"/>
    </row>
    <row r="499" spans="1:4" ht="9" customHeight="1">
      <c r="A499" s="177"/>
      <c r="B499" s="177"/>
      <c r="C499" s="177"/>
      <c r="D499" s="79"/>
    </row>
    <row r="500" spans="1:4" ht="9" customHeight="1">
      <c r="A500" s="177"/>
      <c r="B500" s="177"/>
      <c r="C500" s="177"/>
      <c r="D500" s="79"/>
    </row>
    <row r="501" spans="1:4" ht="9" customHeight="1">
      <c r="A501" s="177"/>
      <c r="B501" s="177"/>
      <c r="C501" s="177"/>
      <c r="D501" s="79"/>
    </row>
    <row r="502" spans="1:4" ht="9" customHeight="1">
      <c r="A502" s="177"/>
      <c r="B502" s="177"/>
      <c r="C502" s="177"/>
      <c r="D502" s="79"/>
    </row>
    <row r="503" spans="1:4" ht="9" customHeight="1">
      <c r="A503" s="177"/>
      <c r="B503" s="177"/>
      <c r="C503" s="177"/>
      <c r="D503" s="79"/>
    </row>
    <row r="504" spans="1:4" ht="9" customHeight="1">
      <c r="A504" s="177"/>
      <c r="B504" s="177"/>
      <c r="C504" s="177"/>
      <c r="D504" s="79"/>
    </row>
    <row r="505" spans="1:4" ht="9" customHeight="1">
      <c r="A505" s="177"/>
      <c r="B505" s="177"/>
      <c r="C505" s="177"/>
      <c r="D505" s="79"/>
    </row>
  </sheetData>
  <mergeCells count="19">
    <mergeCell ref="F137:I137"/>
    <mergeCell ref="E81:E87"/>
    <mergeCell ref="E88:E105"/>
    <mergeCell ref="E106:E115"/>
    <mergeCell ref="E116:E125"/>
    <mergeCell ref="E126:E136"/>
    <mergeCell ref="E137:E141"/>
    <mergeCell ref="E6:E34"/>
    <mergeCell ref="E35:E67"/>
    <mergeCell ref="E68:E75"/>
    <mergeCell ref="E78:E80"/>
    <mergeCell ref="H78:H80"/>
    <mergeCell ref="I78:I80"/>
    <mergeCell ref="E1:I1"/>
    <mergeCell ref="M1:AA1"/>
    <mergeCell ref="E2:I2"/>
    <mergeCell ref="E3:E5"/>
    <mergeCell ref="H3:H5"/>
    <mergeCell ref="I3:I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3"/>
  <sheetViews>
    <sheetView workbookViewId="0">
      <selection activeCell="S30" sqref="S30"/>
    </sheetView>
  </sheetViews>
  <sheetFormatPr baseColWidth="10" defaultRowHeight="12.75"/>
  <cols>
    <col min="1" max="2" width="2.42578125" style="787" customWidth="1"/>
    <col min="3" max="3" width="2.42578125" style="788" customWidth="1"/>
    <col min="4" max="4" width="7.7109375" style="789" customWidth="1"/>
    <col min="5" max="5" width="1.140625" style="789" customWidth="1"/>
    <col min="6" max="6" width="64.85546875" style="789" customWidth="1"/>
    <col min="7" max="9" width="5.7109375" style="791" customWidth="1"/>
    <col min="10" max="10" width="3.42578125" style="791" customWidth="1"/>
    <col min="11" max="13" width="5.7109375" style="791" customWidth="1"/>
    <col min="14" max="15" width="11.42578125" style="789"/>
    <col min="16" max="16" width="4.7109375" style="789" customWidth="1"/>
    <col min="17" max="17" width="5" style="789" customWidth="1"/>
    <col min="18" max="18" width="2.28515625" style="789" customWidth="1"/>
    <col min="19" max="19" width="26" style="789" customWidth="1"/>
    <col min="20" max="20" width="8" style="789" customWidth="1"/>
    <col min="21" max="21" width="1" style="789" customWidth="1"/>
    <col min="22" max="22" width="6.7109375" style="789" customWidth="1"/>
    <col min="23" max="23" width="1" style="789" customWidth="1"/>
    <col min="24" max="24" width="6.7109375" style="789" customWidth="1"/>
    <col min="25" max="25" width="1" style="789" customWidth="1"/>
    <col min="26" max="26" width="6.7109375" style="789" customWidth="1"/>
    <col min="27" max="27" width="1" style="789" customWidth="1"/>
    <col min="28" max="28" width="6.7109375" style="789" customWidth="1"/>
    <col min="29" max="29" width="1" style="789" customWidth="1"/>
    <col min="30" max="30" width="6.7109375" style="789" customWidth="1"/>
    <col min="31" max="31" width="1" style="789" customWidth="1"/>
    <col min="32" max="33" width="6.7109375" style="789" customWidth="1"/>
    <col min="34" max="256" width="11.42578125" style="789"/>
    <col min="257" max="259" width="0" style="789" hidden="1" customWidth="1"/>
    <col min="260" max="260" width="6" style="789" customWidth="1"/>
    <col min="261" max="261" width="1.140625" style="789" customWidth="1"/>
    <col min="262" max="262" width="63.28515625" style="789" customWidth="1"/>
    <col min="263" max="265" width="5.7109375" style="789" customWidth="1"/>
    <col min="266" max="266" width="0.42578125" style="789" customWidth="1"/>
    <col min="267" max="269" width="5.7109375" style="789" customWidth="1"/>
    <col min="270" max="271" width="11.42578125" style="789"/>
    <col min="272" max="272" width="4.7109375" style="789" customWidth="1"/>
    <col min="273" max="273" width="5" style="789" customWidth="1"/>
    <col min="274" max="274" width="2.28515625" style="789" customWidth="1"/>
    <col min="275" max="275" width="26" style="789" customWidth="1"/>
    <col min="276" max="276" width="8" style="789" customWidth="1"/>
    <col min="277" max="277" width="1" style="789" customWidth="1"/>
    <col min="278" max="278" width="6.7109375" style="789" customWidth="1"/>
    <col min="279" max="279" width="1" style="789" customWidth="1"/>
    <col min="280" max="280" width="6.7109375" style="789" customWidth="1"/>
    <col min="281" max="281" width="1" style="789" customWidth="1"/>
    <col min="282" max="282" width="6.7109375" style="789" customWidth="1"/>
    <col min="283" max="283" width="1" style="789" customWidth="1"/>
    <col min="284" max="284" width="6.7109375" style="789" customWidth="1"/>
    <col min="285" max="285" width="1" style="789" customWidth="1"/>
    <col min="286" max="286" width="6.7109375" style="789" customWidth="1"/>
    <col min="287" max="287" width="1" style="789" customWidth="1"/>
    <col min="288" max="289" width="6.7109375" style="789" customWidth="1"/>
    <col min="290" max="512" width="11.42578125" style="789"/>
    <col min="513" max="515" width="0" style="789" hidden="1" customWidth="1"/>
    <col min="516" max="516" width="6" style="789" customWidth="1"/>
    <col min="517" max="517" width="1.140625" style="789" customWidth="1"/>
    <col min="518" max="518" width="63.28515625" style="789" customWidth="1"/>
    <col min="519" max="521" width="5.7109375" style="789" customWidth="1"/>
    <col min="522" max="522" width="0.42578125" style="789" customWidth="1"/>
    <col min="523" max="525" width="5.7109375" style="789" customWidth="1"/>
    <col min="526" max="527" width="11.42578125" style="789"/>
    <col min="528" max="528" width="4.7109375" style="789" customWidth="1"/>
    <col min="529" max="529" width="5" style="789" customWidth="1"/>
    <col min="530" max="530" width="2.28515625" style="789" customWidth="1"/>
    <col min="531" max="531" width="26" style="789" customWidth="1"/>
    <col min="532" max="532" width="8" style="789" customWidth="1"/>
    <col min="533" max="533" width="1" style="789" customWidth="1"/>
    <col min="534" max="534" width="6.7109375" style="789" customWidth="1"/>
    <col min="535" max="535" width="1" style="789" customWidth="1"/>
    <col min="536" max="536" width="6.7109375" style="789" customWidth="1"/>
    <col min="537" max="537" width="1" style="789" customWidth="1"/>
    <col min="538" max="538" width="6.7109375" style="789" customWidth="1"/>
    <col min="539" max="539" width="1" style="789" customWidth="1"/>
    <col min="540" max="540" width="6.7109375" style="789" customWidth="1"/>
    <col min="541" max="541" width="1" style="789" customWidth="1"/>
    <col min="542" max="542" width="6.7109375" style="789" customWidth="1"/>
    <col min="543" max="543" width="1" style="789" customWidth="1"/>
    <col min="544" max="545" width="6.7109375" style="789" customWidth="1"/>
    <col min="546" max="768" width="11.42578125" style="789"/>
    <col min="769" max="771" width="0" style="789" hidden="1" customWidth="1"/>
    <col min="772" max="772" width="6" style="789" customWidth="1"/>
    <col min="773" max="773" width="1.140625" style="789" customWidth="1"/>
    <col min="774" max="774" width="63.28515625" style="789" customWidth="1"/>
    <col min="775" max="777" width="5.7109375" style="789" customWidth="1"/>
    <col min="778" max="778" width="0.42578125" style="789" customWidth="1"/>
    <col min="779" max="781" width="5.7109375" style="789" customWidth="1"/>
    <col min="782" max="783" width="11.42578125" style="789"/>
    <col min="784" max="784" width="4.7109375" style="789" customWidth="1"/>
    <col min="785" max="785" width="5" style="789" customWidth="1"/>
    <col min="786" max="786" width="2.28515625" style="789" customWidth="1"/>
    <col min="787" max="787" width="26" style="789" customWidth="1"/>
    <col min="788" max="788" width="8" style="789" customWidth="1"/>
    <col min="789" max="789" width="1" style="789" customWidth="1"/>
    <col min="790" max="790" width="6.7109375" style="789" customWidth="1"/>
    <col min="791" max="791" width="1" style="789" customWidth="1"/>
    <col min="792" max="792" width="6.7109375" style="789" customWidth="1"/>
    <col min="793" max="793" width="1" style="789" customWidth="1"/>
    <col min="794" max="794" width="6.7109375" style="789" customWidth="1"/>
    <col min="795" max="795" width="1" style="789" customWidth="1"/>
    <col min="796" max="796" width="6.7109375" style="789" customWidth="1"/>
    <col min="797" max="797" width="1" style="789" customWidth="1"/>
    <col min="798" max="798" width="6.7109375" style="789" customWidth="1"/>
    <col min="799" max="799" width="1" style="789" customWidth="1"/>
    <col min="800" max="801" width="6.7109375" style="789" customWidth="1"/>
    <col min="802" max="1024" width="11.42578125" style="789"/>
    <col min="1025" max="1027" width="0" style="789" hidden="1" customWidth="1"/>
    <col min="1028" max="1028" width="6" style="789" customWidth="1"/>
    <col min="1029" max="1029" width="1.140625" style="789" customWidth="1"/>
    <col min="1030" max="1030" width="63.28515625" style="789" customWidth="1"/>
    <col min="1031" max="1033" width="5.7109375" style="789" customWidth="1"/>
    <col min="1034" max="1034" width="0.42578125" style="789" customWidth="1"/>
    <col min="1035" max="1037" width="5.7109375" style="789" customWidth="1"/>
    <col min="1038" max="1039" width="11.42578125" style="789"/>
    <col min="1040" max="1040" width="4.7109375" style="789" customWidth="1"/>
    <col min="1041" max="1041" width="5" style="789" customWidth="1"/>
    <col min="1042" max="1042" width="2.28515625" style="789" customWidth="1"/>
    <col min="1043" max="1043" width="26" style="789" customWidth="1"/>
    <col min="1044" max="1044" width="8" style="789" customWidth="1"/>
    <col min="1045" max="1045" width="1" style="789" customWidth="1"/>
    <col min="1046" max="1046" width="6.7109375" style="789" customWidth="1"/>
    <col min="1047" max="1047" width="1" style="789" customWidth="1"/>
    <col min="1048" max="1048" width="6.7109375" style="789" customWidth="1"/>
    <col min="1049" max="1049" width="1" style="789" customWidth="1"/>
    <col min="1050" max="1050" width="6.7109375" style="789" customWidth="1"/>
    <col min="1051" max="1051" width="1" style="789" customWidth="1"/>
    <col min="1052" max="1052" width="6.7109375" style="789" customWidth="1"/>
    <col min="1053" max="1053" width="1" style="789" customWidth="1"/>
    <col min="1054" max="1054" width="6.7109375" style="789" customWidth="1"/>
    <col min="1055" max="1055" width="1" style="789" customWidth="1"/>
    <col min="1056" max="1057" width="6.7109375" style="789" customWidth="1"/>
    <col min="1058" max="1280" width="11.42578125" style="789"/>
    <col min="1281" max="1283" width="0" style="789" hidden="1" customWidth="1"/>
    <col min="1284" max="1284" width="6" style="789" customWidth="1"/>
    <col min="1285" max="1285" width="1.140625" style="789" customWidth="1"/>
    <col min="1286" max="1286" width="63.28515625" style="789" customWidth="1"/>
    <col min="1287" max="1289" width="5.7109375" style="789" customWidth="1"/>
    <col min="1290" max="1290" width="0.42578125" style="789" customWidth="1"/>
    <col min="1291" max="1293" width="5.7109375" style="789" customWidth="1"/>
    <col min="1294" max="1295" width="11.42578125" style="789"/>
    <col min="1296" max="1296" width="4.7109375" style="789" customWidth="1"/>
    <col min="1297" max="1297" width="5" style="789" customWidth="1"/>
    <col min="1298" max="1298" width="2.28515625" style="789" customWidth="1"/>
    <col min="1299" max="1299" width="26" style="789" customWidth="1"/>
    <col min="1300" max="1300" width="8" style="789" customWidth="1"/>
    <col min="1301" max="1301" width="1" style="789" customWidth="1"/>
    <col min="1302" max="1302" width="6.7109375" style="789" customWidth="1"/>
    <col min="1303" max="1303" width="1" style="789" customWidth="1"/>
    <col min="1304" max="1304" width="6.7109375" style="789" customWidth="1"/>
    <col min="1305" max="1305" width="1" style="789" customWidth="1"/>
    <col min="1306" max="1306" width="6.7109375" style="789" customWidth="1"/>
    <col min="1307" max="1307" width="1" style="789" customWidth="1"/>
    <col min="1308" max="1308" width="6.7109375" style="789" customWidth="1"/>
    <col min="1309" max="1309" width="1" style="789" customWidth="1"/>
    <col min="1310" max="1310" width="6.7109375" style="789" customWidth="1"/>
    <col min="1311" max="1311" width="1" style="789" customWidth="1"/>
    <col min="1312" max="1313" width="6.7109375" style="789" customWidth="1"/>
    <col min="1314" max="1536" width="11.42578125" style="789"/>
    <col min="1537" max="1539" width="0" style="789" hidden="1" customWidth="1"/>
    <col min="1540" max="1540" width="6" style="789" customWidth="1"/>
    <col min="1541" max="1541" width="1.140625" style="789" customWidth="1"/>
    <col min="1542" max="1542" width="63.28515625" style="789" customWidth="1"/>
    <col min="1543" max="1545" width="5.7109375" style="789" customWidth="1"/>
    <col min="1546" max="1546" width="0.42578125" style="789" customWidth="1"/>
    <col min="1547" max="1549" width="5.7109375" style="789" customWidth="1"/>
    <col min="1550" max="1551" width="11.42578125" style="789"/>
    <col min="1552" max="1552" width="4.7109375" style="789" customWidth="1"/>
    <col min="1553" max="1553" width="5" style="789" customWidth="1"/>
    <col min="1554" max="1554" width="2.28515625" style="789" customWidth="1"/>
    <col min="1555" max="1555" width="26" style="789" customWidth="1"/>
    <col min="1556" max="1556" width="8" style="789" customWidth="1"/>
    <col min="1557" max="1557" width="1" style="789" customWidth="1"/>
    <col min="1558" max="1558" width="6.7109375" style="789" customWidth="1"/>
    <col min="1559" max="1559" width="1" style="789" customWidth="1"/>
    <col min="1560" max="1560" width="6.7109375" style="789" customWidth="1"/>
    <col min="1561" max="1561" width="1" style="789" customWidth="1"/>
    <col min="1562" max="1562" width="6.7109375" style="789" customWidth="1"/>
    <col min="1563" max="1563" width="1" style="789" customWidth="1"/>
    <col min="1564" max="1564" width="6.7109375" style="789" customWidth="1"/>
    <col min="1565" max="1565" width="1" style="789" customWidth="1"/>
    <col min="1566" max="1566" width="6.7109375" style="789" customWidth="1"/>
    <col min="1567" max="1567" width="1" style="789" customWidth="1"/>
    <col min="1568" max="1569" width="6.7109375" style="789" customWidth="1"/>
    <col min="1570" max="1792" width="11.42578125" style="789"/>
    <col min="1793" max="1795" width="0" style="789" hidden="1" customWidth="1"/>
    <col min="1796" max="1796" width="6" style="789" customWidth="1"/>
    <col min="1797" max="1797" width="1.140625" style="789" customWidth="1"/>
    <col min="1798" max="1798" width="63.28515625" style="789" customWidth="1"/>
    <col min="1799" max="1801" width="5.7109375" style="789" customWidth="1"/>
    <col min="1802" max="1802" width="0.42578125" style="789" customWidth="1"/>
    <col min="1803" max="1805" width="5.7109375" style="789" customWidth="1"/>
    <col min="1806" max="1807" width="11.42578125" style="789"/>
    <col min="1808" max="1808" width="4.7109375" style="789" customWidth="1"/>
    <col min="1809" max="1809" width="5" style="789" customWidth="1"/>
    <col min="1810" max="1810" width="2.28515625" style="789" customWidth="1"/>
    <col min="1811" max="1811" width="26" style="789" customWidth="1"/>
    <col min="1812" max="1812" width="8" style="789" customWidth="1"/>
    <col min="1813" max="1813" width="1" style="789" customWidth="1"/>
    <col min="1814" max="1814" width="6.7109375" style="789" customWidth="1"/>
    <col min="1815" max="1815" width="1" style="789" customWidth="1"/>
    <col min="1816" max="1816" width="6.7109375" style="789" customWidth="1"/>
    <col min="1817" max="1817" width="1" style="789" customWidth="1"/>
    <col min="1818" max="1818" width="6.7109375" style="789" customWidth="1"/>
    <col min="1819" max="1819" width="1" style="789" customWidth="1"/>
    <col min="1820" max="1820" width="6.7109375" style="789" customWidth="1"/>
    <col min="1821" max="1821" width="1" style="789" customWidth="1"/>
    <col min="1822" max="1822" width="6.7109375" style="789" customWidth="1"/>
    <col min="1823" max="1823" width="1" style="789" customWidth="1"/>
    <col min="1824" max="1825" width="6.7109375" style="789" customWidth="1"/>
    <col min="1826" max="2048" width="11.42578125" style="789"/>
    <col min="2049" max="2051" width="0" style="789" hidden="1" customWidth="1"/>
    <col min="2052" max="2052" width="6" style="789" customWidth="1"/>
    <col min="2053" max="2053" width="1.140625" style="789" customWidth="1"/>
    <col min="2054" max="2054" width="63.28515625" style="789" customWidth="1"/>
    <col min="2055" max="2057" width="5.7109375" style="789" customWidth="1"/>
    <col min="2058" max="2058" width="0.42578125" style="789" customWidth="1"/>
    <col min="2059" max="2061" width="5.7109375" style="789" customWidth="1"/>
    <col min="2062" max="2063" width="11.42578125" style="789"/>
    <col min="2064" max="2064" width="4.7109375" style="789" customWidth="1"/>
    <col min="2065" max="2065" width="5" style="789" customWidth="1"/>
    <col min="2066" max="2066" width="2.28515625" style="789" customWidth="1"/>
    <col min="2067" max="2067" width="26" style="789" customWidth="1"/>
    <col min="2068" max="2068" width="8" style="789" customWidth="1"/>
    <col min="2069" max="2069" width="1" style="789" customWidth="1"/>
    <col min="2070" max="2070" width="6.7109375" style="789" customWidth="1"/>
    <col min="2071" max="2071" width="1" style="789" customWidth="1"/>
    <col min="2072" max="2072" width="6.7109375" style="789" customWidth="1"/>
    <col min="2073" max="2073" width="1" style="789" customWidth="1"/>
    <col min="2074" max="2074" width="6.7109375" style="789" customWidth="1"/>
    <col min="2075" max="2075" width="1" style="789" customWidth="1"/>
    <col min="2076" max="2076" width="6.7109375" style="789" customWidth="1"/>
    <col min="2077" max="2077" width="1" style="789" customWidth="1"/>
    <col min="2078" max="2078" width="6.7109375" style="789" customWidth="1"/>
    <col min="2079" max="2079" width="1" style="789" customWidth="1"/>
    <col min="2080" max="2081" width="6.7109375" style="789" customWidth="1"/>
    <col min="2082" max="2304" width="11.42578125" style="789"/>
    <col min="2305" max="2307" width="0" style="789" hidden="1" customWidth="1"/>
    <col min="2308" max="2308" width="6" style="789" customWidth="1"/>
    <col min="2309" max="2309" width="1.140625" style="789" customWidth="1"/>
    <col min="2310" max="2310" width="63.28515625" style="789" customWidth="1"/>
    <col min="2311" max="2313" width="5.7109375" style="789" customWidth="1"/>
    <col min="2314" max="2314" width="0.42578125" style="789" customWidth="1"/>
    <col min="2315" max="2317" width="5.7109375" style="789" customWidth="1"/>
    <col min="2318" max="2319" width="11.42578125" style="789"/>
    <col min="2320" max="2320" width="4.7109375" style="789" customWidth="1"/>
    <col min="2321" max="2321" width="5" style="789" customWidth="1"/>
    <col min="2322" max="2322" width="2.28515625" style="789" customWidth="1"/>
    <col min="2323" max="2323" width="26" style="789" customWidth="1"/>
    <col min="2324" max="2324" width="8" style="789" customWidth="1"/>
    <col min="2325" max="2325" width="1" style="789" customWidth="1"/>
    <col min="2326" max="2326" width="6.7109375" style="789" customWidth="1"/>
    <col min="2327" max="2327" width="1" style="789" customWidth="1"/>
    <col min="2328" max="2328" width="6.7109375" style="789" customWidth="1"/>
    <col min="2329" max="2329" width="1" style="789" customWidth="1"/>
    <col min="2330" max="2330" width="6.7109375" style="789" customWidth="1"/>
    <col min="2331" max="2331" width="1" style="789" customWidth="1"/>
    <col min="2332" max="2332" width="6.7109375" style="789" customWidth="1"/>
    <col min="2333" max="2333" width="1" style="789" customWidth="1"/>
    <col min="2334" max="2334" width="6.7109375" style="789" customWidth="1"/>
    <col min="2335" max="2335" width="1" style="789" customWidth="1"/>
    <col min="2336" max="2337" width="6.7109375" style="789" customWidth="1"/>
    <col min="2338" max="2560" width="11.42578125" style="789"/>
    <col min="2561" max="2563" width="0" style="789" hidden="1" customWidth="1"/>
    <col min="2564" max="2564" width="6" style="789" customWidth="1"/>
    <col min="2565" max="2565" width="1.140625" style="789" customWidth="1"/>
    <col min="2566" max="2566" width="63.28515625" style="789" customWidth="1"/>
    <col min="2567" max="2569" width="5.7109375" style="789" customWidth="1"/>
    <col min="2570" max="2570" width="0.42578125" style="789" customWidth="1"/>
    <col min="2571" max="2573" width="5.7109375" style="789" customWidth="1"/>
    <col min="2574" max="2575" width="11.42578125" style="789"/>
    <col min="2576" max="2576" width="4.7109375" style="789" customWidth="1"/>
    <col min="2577" max="2577" width="5" style="789" customWidth="1"/>
    <col min="2578" max="2578" width="2.28515625" style="789" customWidth="1"/>
    <col min="2579" max="2579" width="26" style="789" customWidth="1"/>
    <col min="2580" max="2580" width="8" style="789" customWidth="1"/>
    <col min="2581" max="2581" width="1" style="789" customWidth="1"/>
    <col min="2582" max="2582" width="6.7109375" style="789" customWidth="1"/>
    <col min="2583" max="2583" width="1" style="789" customWidth="1"/>
    <col min="2584" max="2584" width="6.7109375" style="789" customWidth="1"/>
    <col min="2585" max="2585" width="1" style="789" customWidth="1"/>
    <col min="2586" max="2586" width="6.7109375" style="789" customWidth="1"/>
    <col min="2587" max="2587" width="1" style="789" customWidth="1"/>
    <col min="2588" max="2588" width="6.7109375" style="789" customWidth="1"/>
    <col min="2589" max="2589" width="1" style="789" customWidth="1"/>
    <col min="2590" max="2590" width="6.7109375" style="789" customWidth="1"/>
    <col min="2591" max="2591" width="1" style="789" customWidth="1"/>
    <col min="2592" max="2593" width="6.7109375" style="789" customWidth="1"/>
    <col min="2594" max="2816" width="11.42578125" style="789"/>
    <col min="2817" max="2819" width="0" style="789" hidden="1" customWidth="1"/>
    <col min="2820" max="2820" width="6" style="789" customWidth="1"/>
    <col min="2821" max="2821" width="1.140625" style="789" customWidth="1"/>
    <col min="2822" max="2822" width="63.28515625" style="789" customWidth="1"/>
    <col min="2823" max="2825" width="5.7109375" style="789" customWidth="1"/>
    <col min="2826" max="2826" width="0.42578125" style="789" customWidth="1"/>
    <col min="2827" max="2829" width="5.7109375" style="789" customWidth="1"/>
    <col min="2830" max="2831" width="11.42578125" style="789"/>
    <col min="2832" max="2832" width="4.7109375" style="789" customWidth="1"/>
    <col min="2833" max="2833" width="5" style="789" customWidth="1"/>
    <col min="2834" max="2834" width="2.28515625" style="789" customWidth="1"/>
    <col min="2835" max="2835" width="26" style="789" customWidth="1"/>
    <col min="2836" max="2836" width="8" style="789" customWidth="1"/>
    <col min="2837" max="2837" width="1" style="789" customWidth="1"/>
    <col min="2838" max="2838" width="6.7109375" style="789" customWidth="1"/>
    <col min="2839" max="2839" width="1" style="789" customWidth="1"/>
    <col min="2840" max="2840" width="6.7109375" style="789" customWidth="1"/>
    <col min="2841" max="2841" width="1" style="789" customWidth="1"/>
    <col min="2842" max="2842" width="6.7109375" style="789" customWidth="1"/>
    <col min="2843" max="2843" width="1" style="789" customWidth="1"/>
    <col min="2844" max="2844" width="6.7109375" style="789" customWidth="1"/>
    <col min="2845" max="2845" width="1" style="789" customWidth="1"/>
    <col min="2846" max="2846" width="6.7109375" style="789" customWidth="1"/>
    <col min="2847" max="2847" width="1" style="789" customWidth="1"/>
    <col min="2848" max="2849" width="6.7109375" style="789" customWidth="1"/>
    <col min="2850" max="3072" width="11.42578125" style="789"/>
    <col min="3073" max="3075" width="0" style="789" hidden="1" customWidth="1"/>
    <col min="3076" max="3076" width="6" style="789" customWidth="1"/>
    <col min="3077" max="3077" width="1.140625" style="789" customWidth="1"/>
    <col min="3078" max="3078" width="63.28515625" style="789" customWidth="1"/>
    <col min="3079" max="3081" width="5.7109375" style="789" customWidth="1"/>
    <col min="3082" max="3082" width="0.42578125" style="789" customWidth="1"/>
    <col min="3083" max="3085" width="5.7109375" style="789" customWidth="1"/>
    <col min="3086" max="3087" width="11.42578125" style="789"/>
    <col min="3088" max="3088" width="4.7109375" style="789" customWidth="1"/>
    <col min="3089" max="3089" width="5" style="789" customWidth="1"/>
    <col min="3090" max="3090" width="2.28515625" style="789" customWidth="1"/>
    <col min="3091" max="3091" width="26" style="789" customWidth="1"/>
    <col min="3092" max="3092" width="8" style="789" customWidth="1"/>
    <col min="3093" max="3093" width="1" style="789" customWidth="1"/>
    <col min="3094" max="3094" width="6.7109375" style="789" customWidth="1"/>
    <col min="3095" max="3095" width="1" style="789" customWidth="1"/>
    <col min="3096" max="3096" width="6.7109375" style="789" customWidth="1"/>
    <col min="3097" max="3097" width="1" style="789" customWidth="1"/>
    <col min="3098" max="3098" width="6.7109375" style="789" customWidth="1"/>
    <col min="3099" max="3099" width="1" style="789" customWidth="1"/>
    <col min="3100" max="3100" width="6.7109375" style="789" customWidth="1"/>
    <col min="3101" max="3101" width="1" style="789" customWidth="1"/>
    <col min="3102" max="3102" width="6.7109375" style="789" customWidth="1"/>
    <col min="3103" max="3103" width="1" style="789" customWidth="1"/>
    <col min="3104" max="3105" width="6.7109375" style="789" customWidth="1"/>
    <col min="3106" max="3328" width="11.42578125" style="789"/>
    <col min="3329" max="3331" width="0" style="789" hidden="1" customWidth="1"/>
    <col min="3332" max="3332" width="6" style="789" customWidth="1"/>
    <col min="3333" max="3333" width="1.140625" style="789" customWidth="1"/>
    <col min="3334" max="3334" width="63.28515625" style="789" customWidth="1"/>
    <col min="3335" max="3337" width="5.7109375" style="789" customWidth="1"/>
    <col min="3338" max="3338" width="0.42578125" style="789" customWidth="1"/>
    <col min="3339" max="3341" width="5.7109375" style="789" customWidth="1"/>
    <col min="3342" max="3343" width="11.42578125" style="789"/>
    <col min="3344" max="3344" width="4.7109375" style="789" customWidth="1"/>
    <col min="3345" max="3345" width="5" style="789" customWidth="1"/>
    <col min="3346" max="3346" width="2.28515625" style="789" customWidth="1"/>
    <col min="3347" max="3347" width="26" style="789" customWidth="1"/>
    <col min="3348" max="3348" width="8" style="789" customWidth="1"/>
    <col min="3349" max="3349" width="1" style="789" customWidth="1"/>
    <col min="3350" max="3350" width="6.7109375" style="789" customWidth="1"/>
    <col min="3351" max="3351" width="1" style="789" customWidth="1"/>
    <col min="3352" max="3352" width="6.7109375" style="789" customWidth="1"/>
    <col min="3353" max="3353" width="1" style="789" customWidth="1"/>
    <col min="3354" max="3354" width="6.7109375" style="789" customWidth="1"/>
    <col min="3355" max="3355" width="1" style="789" customWidth="1"/>
    <col min="3356" max="3356" width="6.7109375" style="789" customWidth="1"/>
    <col min="3357" max="3357" width="1" style="789" customWidth="1"/>
    <col min="3358" max="3358" width="6.7109375" style="789" customWidth="1"/>
    <col min="3359" max="3359" width="1" style="789" customWidth="1"/>
    <col min="3360" max="3361" width="6.7109375" style="789" customWidth="1"/>
    <col min="3362" max="3584" width="11.42578125" style="789"/>
    <col min="3585" max="3587" width="0" style="789" hidden="1" customWidth="1"/>
    <col min="3588" max="3588" width="6" style="789" customWidth="1"/>
    <col min="3589" max="3589" width="1.140625" style="789" customWidth="1"/>
    <col min="3590" max="3590" width="63.28515625" style="789" customWidth="1"/>
    <col min="3591" max="3593" width="5.7109375" style="789" customWidth="1"/>
    <col min="3594" max="3594" width="0.42578125" style="789" customWidth="1"/>
    <col min="3595" max="3597" width="5.7109375" style="789" customWidth="1"/>
    <col min="3598" max="3599" width="11.42578125" style="789"/>
    <col min="3600" max="3600" width="4.7109375" style="789" customWidth="1"/>
    <col min="3601" max="3601" width="5" style="789" customWidth="1"/>
    <col min="3602" max="3602" width="2.28515625" style="789" customWidth="1"/>
    <col min="3603" max="3603" width="26" style="789" customWidth="1"/>
    <col min="3604" max="3604" width="8" style="789" customWidth="1"/>
    <col min="3605" max="3605" width="1" style="789" customWidth="1"/>
    <col min="3606" max="3606" width="6.7109375" style="789" customWidth="1"/>
    <col min="3607" max="3607" width="1" style="789" customWidth="1"/>
    <col min="3608" max="3608" width="6.7109375" style="789" customWidth="1"/>
    <col min="3609" max="3609" width="1" style="789" customWidth="1"/>
    <col min="3610" max="3610" width="6.7109375" style="789" customWidth="1"/>
    <col min="3611" max="3611" width="1" style="789" customWidth="1"/>
    <col min="3612" max="3612" width="6.7109375" style="789" customWidth="1"/>
    <col min="3613" max="3613" width="1" style="789" customWidth="1"/>
    <col min="3614" max="3614" width="6.7109375" style="789" customWidth="1"/>
    <col min="3615" max="3615" width="1" style="789" customWidth="1"/>
    <col min="3616" max="3617" width="6.7109375" style="789" customWidth="1"/>
    <col min="3618" max="3840" width="11.42578125" style="789"/>
    <col min="3841" max="3843" width="0" style="789" hidden="1" customWidth="1"/>
    <col min="3844" max="3844" width="6" style="789" customWidth="1"/>
    <col min="3845" max="3845" width="1.140625" style="789" customWidth="1"/>
    <col min="3846" max="3846" width="63.28515625" style="789" customWidth="1"/>
    <col min="3847" max="3849" width="5.7109375" style="789" customWidth="1"/>
    <col min="3850" max="3850" width="0.42578125" style="789" customWidth="1"/>
    <col min="3851" max="3853" width="5.7109375" style="789" customWidth="1"/>
    <col min="3854" max="3855" width="11.42578125" style="789"/>
    <col min="3856" max="3856" width="4.7109375" style="789" customWidth="1"/>
    <col min="3857" max="3857" width="5" style="789" customWidth="1"/>
    <col min="3858" max="3858" width="2.28515625" style="789" customWidth="1"/>
    <col min="3859" max="3859" width="26" style="789" customWidth="1"/>
    <col min="3860" max="3860" width="8" style="789" customWidth="1"/>
    <col min="3861" max="3861" width="1" style="789" customWidth="1"/>
    <col min="3862" max="3862" width="6.7109375" style="789" customWidth="1"/>
    <col min="3863" max="3863" width="1" style="789" customWidth="1"/>
    <col min="3864" max="3864" width="6.7109375" style="789" customWidth="1"/>
    <col min="3865" max="3865" width="1" style="789" customWidth="1"/>
    <col min="3866" max="3866" width="6.7109375" style="789" customWidth="1"/>
    <col min="3867" max="3867" width="1" style="789" customWidth="1"/>
    <col min="3868" max="3868" width="6.7109375" style="789" customWidth="1"/>
    <col min="3869" max="3869" width="1" style="789" customWidth="1"/>
    <col min="3870" max="3870" width="6.7109375" style="789" customWidth="1"/>
    <col min="3871" max="3871" width="1" style="789" customWidth="1"/>
    <col min="3872" max="3873" width="6.7109375" style="789" customWidth="1"/>
    <col min="3874" max="4096" width="11.42578125" style="789"/>
    <col min="4097" max="4099" width="0" style="789" hidden="1" customWidth="1"/>
    <col min="4100" max="4100" width="6" style="789" customWidth="1"/>
    <col min="4101" max="4101" width="1.140625" style="789" customWidth="1"/>
    <col min="4102" max="4102" width="63.28515625" style="789" customWidth="1"/>
    <col min="4103" max="4105" width="5.7109375" style="789" customWidth="1"/>
    <col min="4106" max="4106" width="0.42578125" style="789" customWidth="1"/>
    <col min="4107" max="4109" width="5.7109375" style="789" customWidth="1"/>
    <col min="4110" max="4111" width="11.42578125" style="789"/>
    <col min="4112" max="4112" width="4.7109375" style="789" customWidth="1"/>
    <col min="4113" max="4113" width="5" style="789" customWidth="1"/>
    <col min="4114" max="4114" width="2.28515625" style="789" customWidth="1"/>
    <col min="4115" max="4115" width="26" style="789" customWidth="1"/>
    <col min="4116" max="4116" width="8" style="789" customWidth="1"/>
    <col min="4117" max="4117" width="1" style="789" customWidth="1"/>
    <col min="4118" max="4118" width="6.7109375" style="789" customWidth="1"/>
    <col min="4119" max="4119" width="1" style="789" customWidth="1"/>
    <col min="4120" max="4120" width="6.7109375" style="789" customWidth="1"/>
    <col min="4121" max="4121" width="1" style="789" customWidth="1"/>
    <col min="4122" max="4122" width="6.7109375" style="789" customWidth="1"/>
    <col min="4123" max="4123" width="1" style="789" customWidth="1"/>
    <col min="4124" max="4124" width="6.7109375" style="789" customWidth="1"/>
    <col min="4125" max="4125" width="1" style="789" customWidth="1"/>
    <col min="4126" max="4126" width="6.7109375" style="789" customWidth="1"/>
    <col min="4127" max="4127" width="1" style="789" customWidth="1"/>
    <col min="4128" max="4129" width="6.7109375" style="789" customWidth="1"/>
    <col min="4130" max="4352" width="11.42578125" style="789"/>
    <col min="4353" max="4355" width="0" style="789" hidden="1" customWidth="1"/>
    <col min="4356" max="4356" width="6" style="789" customWidth="1"/>
    <col min="4357" max="4357" width="1.140625" style="789" customWidth="1"/>
    <col min="4358" max="4358" width="63.28515625" style="789" customWidth="1"/>
    <col min="4359" max="4361" width="5.7109375" style="789" customWidth="1"/>
    <col min="4362" max="4362" width="0.42578125" style="789" customWidth="1"/>
    <col min="4363" max="4365" width="5.7109375" style="789" customWidth="1"/>
    <col min="4366" max="4367" width="11.42578125" style="789"/>
    <col min="4368" max="4368" width="4.7109375" style="789" customWidth="1"/>
    <col min="4369" max="4369" width="5" style="789" customWidth="1"/>
    <col min="4370" max="4370" width="2.28515625" style="789" customWidth="1"/>
    <col min="4371" max="4371" width="26" style="789" customWidth="1"/>
    <col min="4372" max="4372" width="8" style="789" customWidth="1"/>
    <col min="4373" max="4373" width="1" style="789" customWidth="1"/>
    <col min="4374" max="4374" width="6.7109375" style="789" customWidth="1"/>
    <col min="4375" max="4375" width="1" style="789" customWidth="1"/>
    <col min="4376" max="4376" width="6.7109375" style="789" customWidth="1"/>
    <col min="4377" max="4377" width="1" style="789" customWidth="1"/>
    <col min="4378" max="4378" width="6.7109375" style="789" customWidth="1"/>
    <col min="4379" max="4379" width="1" style="789" customWidth="1"/>
    <col min="4380" max="4380" width="6.7109375" style="789" customWidth="1"/>
    <col min="4381" max="4381" width="1" style="789" customWidth="1"/>
    <col min="4382" max="4382" width="6.7109375" style="789" customWidth="1"/>
    <col min="4383" max="4383" width="1" style="789" customWidth="1"/>
    <col min="4384" max="4385" width="6.7109375" style="789" customWidth="1"/>
    <col min="4386" max="4608" width="11.42578125" style="789"/>
    <col min="4609" max="4611" width="0" style="789" hidden="1" customWidth="1"/>
    <col min="4612" max="4612" width="6" style="789" customWidth="1"/>
    <col min="4613" max="4613" width="1.140625" style="789" customWidth="1"/>
    <col min="4614" max="4614" width="63.28515625" style="789" customWidth="1"/>
    <col min="4615" max="4617" width="5.7109375" style="789" customWidth="1"/>
    <col min="4618" max="4618" width="0.42578125" style="789" customWidth="1"/>
    <col min="4619" max="4621" width="5.7109375" style="789" customWidth="1"/>
    <col min="4622" max="4623" width="11.42578125" style="789"/>
    <col min="4624" max="4624" width="4.7109375" style="789" customWidth="1"/>
    <col min="4625" max="4625" width="5" style="789" customWidth="1"/>
    <col min="4626" max="4626" width="2.28515625" style="789" customWidth="1"/>
    <col min="4627" max="4627" width="26" style="789" customWidth="1"/>
    <col min="4628" max="4628" width="8" style="789" customWidth="1"/>
    <col min="4629" max="4629" width="1" style="789" customWidth="1"/>
    <col min="4630" max="4630" width="6.7109375" style="789" customWidth="1"/>
    <col min="4631" max="4631" width="1" style="789" customWidth="1"/>
    <col min="4632" max="4632" width="6.7109375" style="789" customWidth="1"/>
    <col min="4633" max="4633" width="1" style="789" customWidth="1"/>
    <col min="4634" max="4634" width="6.7109375" style="789" customWidth="1"/>
    <col min="4635" max="4635" width="1" style="789" customWidth="1"/>
    <col min="4636" max="4636" width="6.7109375" style="789" customWidth="1"/>
    <col min="4637" max="4637" width="1" style="789" customWidth="1"/>
    <col min="4638" max="4638" width="6.7109375" style="789" customWidth="1"/>
    <col min="4639" max="4639" width="1" style="789" customWidth="1"/>
    <col min="4640" max="4641" width="6.7109375" style="789" customWidth="1"/>
    <col min="4642" max="4864" width="11.42578125" style="789"/>
    <col min="4865" max="4867" width="0" style="789" hidden="1" customWidth="1"/>
    <col min="4868" max="4868" width="6" style="789" customWidth="1"/>
    <col min="4869" max="4869" width="1.140625" style="789" customWidth="1"/>
    <col min="4870" max="4870" width="63.28515625" style="789" customWidth="1"/>
    <col min="4871" max="4873" width="5.7109375" style="789" customWidth="1"/>
    <col min="4874" max="4874" width="0.42578125" style="789" customWidth="1"/>
    <col min="4875" max="4877" width="5.7109375" style="789" customWidth="1"/>
    <col min="4878" max="4879" width="11.42578125" style="789"/>
    <col min="4880" max="4880" width="4.7109375" style="789" customWidth="1"/>
    <col min="4881" max="4881" width="5" style="789" customWidth="1"/>
    <col min="4882" max="4882" width="2.28515625" style="789" customWidth="1"/>
    <col min="4883" max="4883" width="26" style="789" customWidth="1"/>
    <col min="4884" max="4884" width="8" style="789" customWidth="1"/>
    <col min="4885" max="4885" width="1" style="789" customWidth="1"/>
    <col min="4886" max="4886" width="6.7109375" style="789" customWidth="1"/>
    <col min="4887" max="4887" width="1" style="789" customWidth="1"/>
    <col min="4888" max="4888" width="6.7109375" style="789" customWidth="1"/>
    <col min="4889" max="4889" width="1" style="789" customWidth="1"/>
    <col min="4890" max="4890" width="6.7109375" style="789" customWidth="1"/>
    <col min="4891" max="4891" width="1" style="789" customWidth="1"/>
    <col min="4892" max="4892" width="6.7109375" style="789" customWidth="1"/>
    <col min="4893" max="4893" width="1" style="789" customWidth="1"/>
    <col min="4894" max="4894" width="6.7109375" style="789" customWidth="1"/>
    <col min="4895" max="4895" width="1" style="789" customWidth="1"/>
    <col min="4896" max="4897" width="6.7109375" style="789" customWidth="1"/>
    <col min="4898" max="5120" width="11.42578125" style="789"/>
    <col min="5121" max="5123" width="0" style="789" hidden="1" customWidth="1"/>
    <col min="5124" max="5124" width="6" style="789" customWidth="1"/>
    <col min="5125" max="5125" width="1.140625" style="789" customWidth="1"/>
    <col min="5126" max="5126" width="63.28515625" style="789" customWidth="1"/>
    <col min="5127" max="5129" width="5.7109375" style="789" customWidth="1"/>
    <col min="5130" max="5130" width="0.42578125" style="789" customWidth="1"/>
    <col min="5131" max="5133" width="5.7109375" style="789" customWidth="1"/>
    <col min="5134" max="5135" width="11.42578125" style="789"/>
    <col min="5136" max="5136" width="4.7109375" style="789" customWidth="1"/>
    <col min="5137" max="5137" width="5" style="789" customWidth="1"/>
    <col min="5138" max="5138" width="2.28515625" style="789" customWidth="1"/>
    <col min="5139" max="5139" width="26" style="789" customWidth="1"/>
    <col min="5140" max="5140" width="8" style="789" customWidth="1"/>
    <col min="5141" max="5141" width="1" style="789" customWidth="1"/>
    <col min="5142" max="5142" width="6.7109375" style="789" customWidth="1"/>
    <col min="5143" max="5143" width="1" style="789" customWidth="1"/>
    <col min="5144" max="5144" width="6.7109375" style="789" customWidth="1"/>
    <col min="5145" max="5145" width="1" style="789" customWidth="1"/>
    <col min="5146" max="5146" width="6.7109375" style="789" customWidth="1"/>
    <col min="5147" max="5147" width="1" style="789" customWidth="1"/>
    <col min="5148" max="5148" width="6.7109375" style="789" customWidth="1"/>
    <col min="5149" max="5149" width="1" style="789" customWidth="1"/>
    <col min="5150" max="5150" width="6.7109375" style="789" customWidth="1"/>
    <col min="5151" max="5151" width="1" style="789" customWidth="1"/>
    <col min="5152" max="5153" width="6.7109375" style="789" customWidth="1"/>
    <col min="5154" max="5376" width="11.42578125" style="789"/>
    <col min="5377" max="5379" width="0" style="789" hidden="1" customWidth="1"/>
    <col min="5380" max="5380" width="6" style="789" customWidth="1"/>
    <col min="5381" max="5381" width="1.140625" style="789" customWidth="1"/>
    <col min="5382" max="5382" width="63.28515625" style="789" customWidth="1"/>
    <col min="5383" max="5385" width="5.7109375" style="789" customWidth="1"/>
    <col min="5386" max="5386" width="0.42578125" style="789" customWidth="1"/>
    <col min="5387" max="5389" width="5.7109375" style="789" customWidth="1"/>
    <col min="5390" max="5391" width="11.42578125" style="789"/>
    <col min="5392" max="5392" width="4.7109375" style="789" customWidth="1"/>
    <col min="5393" max="5393" width="5" style="789" customWidth="1"/>
    <col min="5394" max="5394" width="2.28515625" style="789" customWidth="1"/>
    <col min="5395" max="5395" width="26" style="789" customWidth="1"/>
    <col min="5396" max="5396" width="8" style="789" customWidth="1"/>
    <col min="5397" max="5397" width="1" style="789" customWidth="1"/>
    <col min="5398" max="5398" width="6.7109375" style="789" customWidth="1"/>
    <col min="5399" max="5399" width="1" style="789" customWidth="1"/>
    <col min="5400" max="5400" width="6.7109375" style="789" customWidth="1"/>
    <col min="5401" max="5401" width="1" style="789" customWidth="1"/>
    <col min="5402" max="5402" width="6.7109375" style="789" customWidth="1"/>
    <col min="5403" max="5403" width="1" style="789" customWidth="1"/>
    <col min="5404" max="5404" width="6.7109375" style="789" customWidth="1"/>
    <col min="5405" max="5405" width="1" style="789" customWidth="1"/>
    <col min="5406" max="5406" width="6.7109375" style="789" customWidth="1"/>
    <col min="5407" max="5407" width="1" style="789" customWidth="1"/>
    <col min="5408" max="5409" width="6.7109375" style="789" customWidth="1"/>
    <col min="5410" max="5632" width="11.42578125" style="789"/>
    <col min="5633" max="5635" width="0" style="789" hidden="1" customWidth="1"/>
    <col min="5636" max="5636" width="6" style="789" customWidth="1"/>
    <col min="5637" max="5637" width="1.140625" style="789" customWidth="1"/>
    <col min="5638" max="5638" width="63.28515625" style="789" customWidth="1"/>
    <col min="5639" max="5641" width="5.7109375" style="789" customWidth="1"/>
    <col min="5642" max="5642" width="0.42578125" style="789" customWidth="1"/>
    <col min="5643" max="5645" width="5.7109375" style="789" customWidth="1"/>
    <col min="5646" max="5647" width="11.42578125" style="789"/>
    <col min="5648" max="5648" width="4.7109375" style="789" customWidth="1"/>
    <col min="5649" max="5649" width="5" style="789" customWidth="1"/>
    <col min="5650" max="5650" width="2.28515625" style="789" customWidth="1"/>
    <col min="5651" max="5651" width="26" style="789" customWidth="1"/>
    <col min="5652" max="5652" width="8" style="789" customWidth="1"/>
    <col min="5653" max="5653" width="1" style="789" customWidth="1"/>
    <col min="5654" max="5654" width="6.7109375" style="789" customWidth="1"/>
    <col min="5655" max="5655" width="1" style="789" customWidth="1"/>
    <col min="5656" max="5656" width="6.7109375" style="789" customWidth="1"/>
    <col min="5657" max="5657" width="1" style="789" customWidth="1"/>
    <col min="5658" max="5658" width="6.7109375" style="789" customWidth="1"/>
    <col min="5659" max="5659" width="1" style="789" customWidth="1"/>
    <col min="5660" max="5660" width="6.7109375" style="789" customWidth="1"/>
    <col min="5661" max="5661" width="1" style="789" customWidth="1"/>
    <col min="5662" max="5662" width="6.7109375" style="789" customWidth="1"/>
    <col min="5663" max="5663" width="1" style="789" customWidth="1"/>
    <col min="5664" max="5665" width="6.7109375" style="789" customWidth="1"/>
    <col min="5666" max="5888" width="11.42578125" style="789"/>
    <col min="5889" max="5891" width="0" style="789" hidden="1" customWidth="1"/>
    <col min="5892" max="5892" width="6" style="789" customWidth="1"/>
    <col min="5893" max="5893" width="1.140625" style="789" customWidth="1"/>
    <col min="5894" max="5894" width="63.28515625" style="789" customWidth="1"/>
    <col min="5895" max="5897" width="5.7109375" style="789" customWidth="1"/>
    <col min="5898" max="5898" width="0.42578125" style="789" customWidth="1"/>
    <col min="5899" max="5901" width="5.7109375" style="789" customWidth="1"/>
    <col min="5902" max="5903" width="11.42578125" style="789"/>
    <col min="5904" max="5904" width="4.7109375" style="789" customWidth="1"/>
    <col min="5905" max="5905" width="5" style="789" customWidth="1"/>
    <col min="5906" max="5906" width="2.28515625" style="789" customWidth="1"/>
    <col min="5907" max="5907" width="26" style="789" customWidth="1"/>
    <col min="5908" max="5908" width="8" style="789" customWidth="1"/>
    <col min="5909" max="5909" width="1" style="789" customWidth="1"/>
    <col min="5910" max="5910" width="6.7109375" style="789" customWidth="1"/>
    <col min="5911" max="5911" width="1" style="789" customWidth="1"/>
    <col min="5912" max="5912" width="6.7109375" style="789" customWidth="1"/>
    <col min="5913" max="5913" width="1" style="789" customWidth="1"/>
    <col min="5914" max="5914" width="6.7109375" style="789" customWidth="1"/>
    <col min="5915" max="5915" width="1" style="789" customWidth="1"/>
    <col min="5916" max="5916" width="6.7109375" style="789" customWidth="1"/>
    <col min="5917" max="5917" width="1" style="789" customWidth="1"/>
    <col min="5918" max="5918" width="6.7109375" style="789" customWidth="1"/>
    <col min="5919" max="5919" width="1" style="789" customWidth="1"/>
    <col min="5920" max="5921" width="6.7109375" style="789" customWidth="1"/>
    <col min="5922" max="6144" width="11.42578125" style="789"/>
    <col min="6145" max="6147" width="0" style="789" hidden="1" customWidth="1"/>
    <col min="6148" max="6148" width="6" style="789" customWidth="1"/>
    <col min="6149" max="6149" width="1.140625" style="789" customWidth="1"/>
    <col min="6150" max="6150" width="63.28515625" style="789" customWidth="1"/>
    <col min="6151" max="6153" width="5.7109375" style="789" customWidth="1"/>
    <col min="6154" max="6154" width="0.42578125" style="789" customWidth="1"/>
    <col min="6155" max="6157" width="5.7109375" style="789" customWidth="1"/>
    <col min="6158" max="6159" width="11.42578125" style="789"/>
    <col min="6160" max="6160" width="4.7109375" style="789" customWidth="1"/>
    <col min="6161" max="6161" width="5" style="789" customWidth="1"/>
    <col min="6162" max="6162" width="2.28515625" style="789" customWidth="1"/>
    <col min="6163" max="6163" width="26" style="789" customWidth="1"/>
    <col min="6164" max="6164" width="8" style="789" customWidth="1"/>
    <col min="6165" max="6165" width="1" style="789" customWidth="1"/>
    <col min="6166" max="6166" width="6.7109375" style="789" customWidth="1"/>
    <col min="6167" max="6167" width="1" style="789" customWidth="1"/>
    <col min="6168" max="6168" width="6.7109375" style="789" customWidth="1"/>
    <col min="6169" max="6169" width="1" style="789" customWidth="1"/>
    <col min="6170" max="6170" width="6.7109375" style="789" customWidth="1"/>
    <col min="6171" max="6171" width="1" style="789" customWidth="1"/>
    <col min="6172" max="6172" width="6.7109375" style="789" customWidth="1"/>
    <col min="6173" max="6173" width="1" style="789" customWidth="1"/>
    <col min="6174" max="6174" width="6.7109375" style="789" customWidth="1"/>
    <col min="6175" max="6175" width="1" style="789" customWidth="1"/>
    <col min="6176" max="6177" width="6.7109375" style="789" customWidth="1"/>
    <col min="6178" max="6400" width="11.42578125" style="789"/>
    <col min="6401" max="6403" width="0" style="789" hidden="1" customWidth="1"/>
    <col min="6404" max="6404" width="6" style="789" customWidth="1"/>
    <col min="6405" max="6405" width="1.140625" style="789" customWidth="1"/>
    <col min="6406" max="6406" width="63.28515625" style="789" customWidth="1"/>
    <col min="6407" max="6409" width="5.7109375" style="789" customWidth="1"/>
    <col min="6410" max="6410" width="0.42578125" style="789" customWidth="1"/>
    <col min="6411" max="6413" width="5.7109375" style="789" customWidth="1"/>
    <col min="6414" max="6415" width="11.42578125" style="789"/>
    <col min="6416" max="6416" width="4.7109375" style="789" customWidth="1"/>
    <col min="6417" max="6417" width="5" style="789" customWidth="1"/>
    <col min="6418" max="6418" width="2.28515625" style="789" customWidth="1"/>
    <col min="6419" max="6419" width="26" style="789" customWidth="1"/>
    <col min="6420" max="6420" width="8" style="789" customWidth="1"/>
    <col min="6421" max="6421" width="1" style="789" customWidth="1"/>
    <col min="6422" max="6422" width="6.7109375" style="789" customWidth="1"/>
    <col min="6423" max="6423" width="1" style="789" customWidth="1"/>
    <col min="6424" max="6424" width="6.7109375" style="789" customWidth="1"/>
    <col min="6425" max="6425" width="1" style="789" customWidth="1"/>
    <col min="6426" max="6426" width="6.7109375" style="789" customWidth="1"/>
    <col min="6427" max="6427" width="1" style="789" customWidth="1"/>
    <col min="6428" max="6428" width="6.7109375" style="789" customWidth="1"/>
    <col min="6429" max="6429" width="1" style="789" customWidth="1"/>
    <col min="6430" max="6430" width="6.7109375" style="789" customWidth="1"/>
    <col min="6431" max="6431" width="1" style="789" customWidth="1"/>
    <col min="6432" max="6433" width="6.7109375" style="789" customWidth="1"/>
    <col min="6434" max="6656" width="11.42578125" style="789"/>
    <col min="6657" max="6659" width="0" style="789" hidden="1" customWidth="1"/>
    <col min="6660" max="6660" width="6" style="789" customWidth="1"/>
    <col min="6661" max="6661" width="1.140625" style="789" customWidth="1"/>
    <col min="6662" max="6662" width="63.28515625" style="789" customWidth="1"/>
    <col min="6663" max="6665" width="5.7109375" style="789" customWidth="1"/>
    <col min="6666" max="6666" width="0.42578125" style="789" customWidth="1"/>
    <col min="6667" max="6669" width="5.7109375" style="789" customWidth="1"/>
    <col min="6670" max="6671" width="11.42578125" style="789"/>
    <col min="6672" max="6672" width="4.7109375" style="789" customWidth="1"/>
    <col min="6673" max="6673" width="5" style="789" customWidth="1"/>
    <col min="6674" max="6674" width="2.28515625" style="789" customWidth="1"/>
    <col min="6675" max="6675" width="26" style="789" customWidth="1"/>
    <col min="6676" max="6676" width="8" style="789" customWidth="1"/>
    <col min="6677" max="6677" width="1" style="789" customWidth="1"/>
    <col min="6678" max="6678" width="6.7109375" style="789" customWidth="1"/>
    <col min="6679" max="6679" width="1" style="789" customWidth="1"/>
    <col min="6680" max="6680" width="6.7109375" style="789" customWidth="1"/>
    <col min="6681" max="6681" width="1" style="789" customWidth="1"/>
    <col min="6682" max="6682" width="6.7109375" style="789" customWidth="1"/>
    <col min="6683" max="6683" width="1" style="789" customWidth="1"/>
    <col min="6684" max="6684" width="6.7109375" style="789" customWidth="1"/>
    <col min="6685" max="6685" width="1" style="789" customWidth="1"/>
    <col min="6686" max="6686" width="6.7109375" style="789" customWidth="1"/>
    <col min="6687" max="6687" width="1" style="789" customWidth="1"/>
    <col min="6688" max="6689" width="6.7109375" style="789" customWidth="1"/>
    <col min="6690" max="6912" width="11.42578125" style="789"/>
    <col min="6913" max="6915" width="0" style="789" hidden="1" customWidth="1"/>
    <col min="6916" max="6916" width="6" style="789" customWidth="1"/>
    <col min="6917" max="6917" width="1.140625" style="789" customWidth="1"/>
    <col min="6918" max="6918" width="63.28515625" style="789" customWidth="1"/>
    <col min="6919" max="6921" width="5.7109375" style="789" customWidth="1"/>
    <col min="6922" max="6922" width="0.42578125" style="789" customWidth="1"/>
    <col min="6923" max="6925" width="5.7109375" style="789" customWidth="1"/>
    <col min="6926" max="6927" width="11.42578125" style="789"/>
    <col min="6928" max="6928" width="4.7109375" style="789" customWidth="1"/>
    <col min="6929" max="6929" width="5" style="789" customWidth="1"/>
    <col min="6930" max="6930" width="2.28515625" style="789" customWidth="1"/>
    <col min="6931" max="6931" width="26" style="789" customWidth="1"/>
    <col min="6932" max="6932" width="8" style="789" customWidth="1"/>
    <col min="6933" max="6933" width="1" style="789" customWidth="1"/>
    <col min="6934" max="6934" width="6.7109375" style="789" customWidth="1"/>
    <col min="6935" max="6935" width="1" style="789" customWidth="1"/>
    <col min="6936" max="6936" width="6.7109375" style="789" customWidth="1"/>
    <col min="6937" max="6937" width="1" style="789" customWidth="1"/>
    <col min="6938" max="6938" width="6.7109375" style="789" customWidth="1"/>
    <col min="6939" max="6939" width="1" style="789" customWidth="1"/>
    <col min="6940" max="6940" width="6.7109375" style="789" customWidth="1"/>
    <col min="6941" max="6941" width="1" style="789" customWidth="1"/>
    <col min="6942" max="6942" width="6.7109375" style="789" customWidth="1"/>
    <col min="6943" max="6943" width="1" style="789" customWidth="1"/>
    <col min="6944" max="6945" width="6.7109375" style="789" customWidth="1"/>
    <col min="6946" max="7168" width="11.42578125" style="789"/>
    <col min="7169" max="7171" width="0" style="789" hidden="1" customWidth="1"/>
    <col min="7172" max="7172" width="6" style="789" customWidth="1"/>
    <col min="7173" max="7173" width="1.140625" style="789" customWidth="1"/>
    <col min="7174" max="7174" width="63.28515625" style="789" customWidth="1"/>
    <col min="7175" max="7177" width="5.7109375" style="789" customWidth="1"/>
    <col min="7178" max="7178" width="0.42578125" style="789" customWidth="1"/>
    <col min="7179" max="7181" width="5.7109375" style="789" customWidth="1"/>
    <col min="7182" max="7183" width="11.42578125" style="789"/>
    <col min="7184" max="7184" width="4.7109375" style="789" customWidth="1"/>
    <col min="7185" max="7185" width="5" style="789" customWidth="1"/>
    <col min="7186" max="7186" width="2.28515625" style="789" customWidth="1"/>
    <col min="7187" max="7187" width="26" style="789" customWidth="1"/>
    <col min="7188" max="7188" width="8" style="789" customWidth="1"/>
    <col min="7189" max="7189" width="1" style="789" customWidth="1"/>
    <col min="7190" max="7190" width="6.7109375" style="789" customWidth="1"/>
    <col min="7191" max="7191" width="1" style="789" customWidth="1"/>
    <col min="7192" max="7192" width="6.7109375" style="789" customWidth="1"/>
    <col min="7193" max="7193" width="1" style="789" customWidth="1"/>
    <col min="7194" max="7194" width="6.7109375" style="789" customWidth="1"/>
    <col min="7195" max="7195" width="1" style="789" customWidth="1"/>
    <col min="7196" max="7196" width="6.7109375" style="789" customWidth="1"/>
    <col min="7197" max="7197" width="1" style="789" customWidth="1"/>
    <col min="7198" max="7198" width="6.7109375" style="789" customWidth="1"/>
    <col min="7199" max="7199" width="1" style="789" customWidth="1"/>
    <col min="7200" max="7201" width="6.7109375" style="789" customWidth="1"/>
    <col min="7202" max="7424" width="11.42578125" style="789"/>
    <col min="7425" max="7427" width="0" style="789" hidden="1" customWidth="1"/>
    <col min="7428" max="7428" width="6" style="789" customWidth="1"/>
    <col min="7429" max="7429" width="1.140625" style="789" customWidth="1"/>
    <col min="7430" max="7430" width="63.28515625" style="789" customWidth="1"/>
    <col min="7431" max="7433" width="5.7109375" style="789" customWidth="1"/>
    <col min="7434" max="7434" width="0.42578125" style="789" customWidth="1"/>
    <col min="7435" max="7437" width="5.7109375" style="789" customWidth="1"/>
    <col min="7438" max="7439" width="11.42578125" style="789"/>
    <col min="7440" max="7440" width="4.7109375" style="789" customWidth="1"/>
    <col min="7441" max="7441" width="5" style="789" customWidth="1"/>
    <col min="7442" max="7442" width="2.28515625" style="789" customWidth="1"/>
    <col min="7443" max="7443" width="26" style="789" customWidth="1"/>
    <col min="7444" max="7444" width="8" style="789" customWidth="1"/>
    <col min="7445" max="7445" width="1" style="789" customWidth="1"/>
    <col min="7446" max="7446" width="6.7109375" style="789" customWidth="1"/>
    <col min="7447" max="7447" width="1" style="789" customWidth="1"/>
    <col min="7448" max="7448" width="6.7109375" style="789" customWidth="1"/>
    <col min="7449" max="7449" width="1" style="789" customWidth="1"/>
    <col min="7450" max="7450" width="6.7109375" style="789" customWidth="1"/>
    <col min="7451" max="7451" width="1" style="789" customWidth="1"/>
    <col min="7452" max="7452" width="6.7109375" style="789" customWidth="1"/>
    <col min="7453" max="7453" width="1" style="789" customWidth="1"/>
    <col min="7454" max="7454" width="6.7109375" style="789" customWidth="1"/>
    <col min="7455" max="7455" width="1" style="789" customWidth="1"/>
    <col min="7456" max="7457" width="6.7109375" style="789" customWidth="1"/>
    <col min="7458" max="7680" width="11.42578125" style="789"/>
    <col min="7681" max="7683" width="0" style="789" hidden="1" customWidth="1"/>
    <col min="7684" max="7684" width="6" style="789" customWidth="1"/>
    <col min="7685" max="7685" width="1.140625" style="789" customWidth="1"/>
    <col min="7686" max="7686" width="63.28515625" style="789" customWidth="1"/>
    <col min="7687" max="7689" width="5.7109375" style="789" customWidth="1"/>
    <col min="7690" max="7690" width="0.42578125" style="789" customWidth="1"/>
    <col min="7691" max="7693" width="5.7109375" style="789" customWidth="1"/>
    <col min="7694" max="7695" width="11.42578125" style="789"/>
    <col min="7696" max="7696" width="4.7109375" style="789" customWidth="1"/>
    <col min="7697" max="7697" width="5" style="789" customWidth="1"/>
    <col min="7698" max="7698" width="2.28515625" style="789" customWidth="1"/>
    <col min="7699" max="7699" width="26" style="789" customWidth="1"/>
    <col min="7700" max="7700" width="8" style="789" customWidth="1"/>
    <col min="7701" max="7701" width="1" style="789" customWidth="1"/>
    <col min="7702" max="7702" width="6.7109375" style="789" customWidth="1"/>
    <col min="7703" max="7703" width="1" style="789" customWidth="1"/>
    <col min="7704" max="7704" width="6.7109375" style="789" customWidth="1"/>
    <col min="7705" max="7705" width="1" style="789" customWidth="1"/>
    <col min="7706" max="7706" width="6.7109375" style="789" customWidth="1"/>
    <col min="7707" max="7707" width="1" style="789" customWidth="1"/>
    <col min="7708" max="7708" width="6.7109375" style="789" customWidth="1"/>
    <col min="7709" max="7709" width="1" style="789" customWidth="1"/>
    <col min="7710" max="7710" width="6.7109375" style="789" customWidth="1"/>
    <col min="7711" max="7711" width="1" style="789" customWidth="1"/>
    <col min="7712" max="7713" width="6.7109375" style="789" customWidth="1"/>
    <col min="7714" max="7936" width="11.42578125" style="789"/>
    <col min="7937" max="7939" width="0" style="789" hidden="1" customWidth="1"/>
    <col min="7940" max="7940" width="6" style="789" customWidth="1"/>
    <col min="7941" max="7941" width="1.140625" style="789" customWidth="1"/>
    <col min="7942" max="7942" width="63.28515625" style="789" customWidth="1"/>
    <col min="7943" max="7945" width="5.7109375" style="789" customWidth="1"/>
    <col min="7946" max="7946" width="0.42578125" style="789" customWidth="1"/>
    <col min="7947" max="7949" width="5.7109375" style="789" customWidth="1"/>
    <col min="7950" max="7951" width="11.42578125" style="789"/>
    <col min="7952" max="7952" width="4.7109375" style="789" customWidth="1"/>
    <col min="7953" max="7953" width="5" style="789" customWidth="1"/>
    <col min="7954" max="7954" width="2.28515625" style="789" customWidth="1"/>
    <col min="7955" max="7955" width="26" style="789" customWidth="1"/>
    <col min="7956" max="7956" width="8" style="789" customWidth="1"/>
    <col min="7957" max="7957" width="1" style="789" customWidth="1"/>
    <col min="7958" max="7958" width="6.7109375" style="789" customWidth="1"/>
    <col min="7959" max="7959" width="1" style="789" customWidth="1"/>
    <col min="7960" max="7960" width="6.7109375" style="789" customWidth="1"/>
    <col min="7961" max="7961" width="1" style="789" customWidth="1"/>
    <col min="7962" max="7962" width="6.7109375" style="789" customWidth="1"/>
    <col min="7963" max="7963" width="1" style="789" customWidth="1"/>
    <col min="7964" max="7964" width="6.7109375" style="789" customWidth="1"/>
    <col min="7965" max="7965" width="1" style="789" customWidth="1"/>
    <col min="7966" max="7966" width="6.7109375" style="789" customWidth="1"/>
    <col min="7967" max="7967" width="1" style="789" customWidth="1"/>
    <col min="7968" max="7969" width="6.7109375" style="789" customWidth="1"/>
    <col min="7970" max="8192" width="11.42578125" style="789"/>
    <col min="8193" max="8195" width="0" style="789" hidden="1" customWidth="1"/>
    <col min="8196" max="8196" width="6" style="789" customWidth="1"/>
    <col min="8197" max="8197" width="1.140625" style="789" customWidth="1"/>
    <col min="8198" max="8198" width="63.28515625" style="789" customWidth="1"/>
    <col min="8199" max="8201" width="5.7109375" style="789" customWidth="1"/>
    <col min="8202" max="8202" width="0.42578125" style="789" customWidth="1"/>
    <col min="8203" max="8205" width="5.7109375" style="789" customWidth="1"/>
    <col min="8206" max="8207" width="11.42578125" style="789"/>
    <col min="8208" max="8208" width="4.7109375" style="789" customWidth="1"/>
    <col min="8209" max="8209" width="5" style="789" customWidth="1"/>
    <col min="8210" max="8210" width="2.28515625" style="789" customWidth="1"/>
    <col min="8211" max="8211" width="26" style="789" customWidth="1"/>
    <col min="8212" max="8212" width="8" style="789" customWidth="1"/>
    <col min="8213" max="8213" width="1" style="789" customWidth="1"/>
    <col min="8214" max="8214" width="6.7109375" style="789" customWidth="1"/>
    <col min="8215" max="8215" width="1" style="789" customWidth="1"/>
    <col min="8216" max="8216" width="6.7109375" style="789" customWidth="1"/>
    <col min="8217" max="8217" width="1" style="789" customWidth="1"/>
    <col min="8218" max="8218" width="6.7109375" style="789" customWidth="1"/>
    <col min="8219" max="8219" width="1" style="789" customWidth="1"/>
    <col min="8220" max="8220" width="6.7109375" style="789" customWidth="1"/>
    <col min="8221" max="8221" width="1" style="789" customWidth="1"/>
    <col min="8222" max="8222" width="6.7109375" style="789" customWidth="1"/>
    <col min="8223" max="8223" width="1" style="789" customWidth="1"/>
    <col min="8224" max="8225" width="6.7109375" style="789" customWidth="1"/>
    <col min="8226" max="8448" width="11.42578125" style="789"/>
    <col min="8449" max="8451" width="0" style="789" hidden="1" customWidth="1"/>
    <col min="8452" max="8452" width="6" style="789" customWidth="1"/>
    <col min="8453" max="8453" width="1.140625" style="789" customWidth="1"/>
    <col min="8454" max="8454" width="63.28515625" style="789" customWidth="1"/>
    <col min="8455" max="8457" width="5.7109375" style="789" customWidth="1"/>
    <col min="8458" max="8458" width="0.42578125" style="789" customWidth="1"/>
    <col min="8459" max="8461" width="5.7109375" style="789" customWidth="1"/>
    <col min="8462" max="8463" width="11.42578125" style="789"/>
    <col min="8464" max="8464" width="4.7109375" style="789" customWidth="1"/>
    <col min="8465" max="8465" width="5" style="789" customWidth="1"/>
    <col min="8466" max="8466" width="2.28515625" style="789" customWidth="1"/>
    <col min="8467" max="8467" width="26" style="789" customWidth="1"/>
    <col min="8468" max="8468" width="8" style="789" customWidth="1"/>
    <col min="8469" max="8469" width="1" style="789" customWidth="1"/>
    <col min="8470" max="8470" width="6.7109375" style="789" customWidth="1"/>
    <col min="8471" max="8471" width="1" style="789" customWidth="1"/>
    <col min="8472" max="8472" width="6.7109375" style="789" customWidth="1"/>
    <col min="8473" max="8473" width="1" style="789" customWidth="1"/>
    <col min="8474" max="8474" width="6.7109375" style="789" customWidth="1"/>
    <col min="8475" max="8475" width="1" style="789" customWidth="1"/>
    <col min="8476" max="8476" width="6.7109375" style="789" customWidth="1"/>
    <col min="8477" max="8477" width="1" style="789" customWidth="1"/>
    <col min="8478" max="8478" width="6.7109375" style="789" customWidth="1"/>
    <col min="8479" max="8479" width="1" style="789" customWidth="1"/>
    <col min="8480" max="8481" width="6.7109375" style="789" customWidth="1"/>
    <col min="8482" max="8704" width="11.42578125" style="789"/>
    <col min="8705" max="8707" width="0" style="789" hidden="1" customWidth="1"/>
    <col min="8708" max="8708" width="6" style="789" customWidth="1"/>
    <col min="8709" max="8709" width="1.140625" style="789" customWidth="1"/>
    <col min="8710" max="8710" width="63.28515625" style="789" customWidth="1"/>
    <col min="8711" max="8713" width="5.7109375" style="789" customWidth="1"/>
    <col min="8714" max="8714" width="0.42578125" style="789" customWidth="1"/>
    <col min="8715" max="8717" width="5.7109375" style="789" customWidth="1"/>
    <col min="8718" max="8719" width="11.42578125" style="789"/>
    <col min="8720" max="8720" width="4.7109375" style="789" customWidth="1"/>
    <col min="8721" max="8721" width="5" style="789" customWidth="1"/>
    <col min="8722" max="8722" width="2.28515625" style="789" customWidth="1"/>
    <col min="8723" max="8723" width="26" style="789" customWidth="1"/>
    <col min="8724" max="8724" width="8" style="789" customWidth="1"/>
    <col min="8725" max="8725" width="1" style="789" customWidth="1"/>
    <col min="8726" max="8726" width="6.7109375" style="789" customWidth="1"/>
    <col min="8727" max="8727" width="1" style="789" customWidth="1"/>
    <col min="8728" max="8728" width="6.7109375" style="789" customWidth="1"/>
    <col min="8729" max="8729" width="1" style="789" customWidth="1"/>
    <col min="8730" max="8730" width="6.7109375" style="789" customWidth="1"/>
    <col min="8731" max="8731" width="1" style="789" customWidth="1"/>
    <col min="8732" max="8732" width="6.7109375" style="789" customWidth="1"/>
    <col min="8733" max="8733" width="1" style="789" customWidth="1"/>
    <col min="8734" max="8734" width="6.7109375" style="789" customWidth="1"/>
    <col min="8735" max="8735" width="1" style="789" customWidth="1"/>
    <col min="8736" max="8737" width="6.7109375" style="789" customWidth="1"/>
    <col min="8738" max="8960" width="11.42578125" style="789"/>
    <col min="8961" max="8963" width="0" style="789" hidden="1" customWidth="1"/>
    <col min="8964" max="8964" width="6" style="789" customWidth="1"/>
    <col min="8965" max="8965" width="1.140625" style="789" customWidth="1"/>
    <col min="8966" max="8966" width="63.28515625" style="789" customWidth="1"/>
    <col min="8967" max="8969" width="5.7109375" style="789" customWidth="1"/>
    <col min="8970" max="8970" width="0.42578125" style="789" customWidth="1"/>
    <col min="8971" max="8973" width="5.7109375" style="789" customWidth="1"/>
    <col min="8974" max="8975" width="11.42578125" style="789"/>
    <col min="8976" max="8976" width="4.7109375" style="789" customWidth="1"/>
    <col min="8977" max="8977" width="5" style="789" customWidth="1"/>
    <col min="8978" max="8978" width="2.28515625" style="789" customWidth="1"/>
    <col min="8979" max="8979" width="26" style="789" customWidth="1"/>
    <col min="8980" max="8980" width="8" style="789" customWidth="1"/>
    <col min="8981" max="8981" width="1" style="789" customWidth="1"/>
    <col min="8982" max="8982" width="6.7109375" style="789" customWidth="1"/>
    <col min="8983" max="8983" width="1" style="789" customWidth="1"/>
    <col min="8984" max="8984" width="6.7109375" style="789" customWidth="1"/>
    <col min="8985" max="8985" width="1" style="789" customWidth="1"/>
    <col min="8986" max="8986" width="6.7109375" style="789" customWidth="1"/>
    <col min="8987" max="8987" width="1" style="789" customWidth="1"/>
    <col min="8988" max="8988" width="6.7109375" style="789" customWidth="1"/>
    <col min="8989" max="8989" width="1" style="789" customWidth="1"/>
    <col min="8990" max="8990" width="6.7109375" style="789" customWidth="1"/>
    <col min="8991" max="8991" width="1" style="789" customWidth="1"/>
    <col min="8992" max="8993" width="6.7109375" style="789" customWidth="1"/>
    <col min="8994" max="9216" width="11.42578125" style="789"/>
    <col min="9217" max="9219" width="0" style="789" hidden="1" customWidth="1"/>
    <col min="9220" max="9220" width="6" style="789" customWidth="1"/>
    <col min="9221" max="9221" width="1.140625" style="789" customWidth="1"/>
    <col min="9222" max="9222" width="63.28515625" style="789" customWidth="1"/>
    <col min="9223" max="9225" width="5.7109375" style="789" customWidth="1"/>
    <col min="9226" max="9226" width="0.42578125" style="789" customWidth="1"/>
    <col min="9227" max="9229" width="5.7109375" style="789" customWidth="1"/>
    <col min="9230" max="9231" width="11.42578125" style="789"/>
    <col min="9232" max="9232" width="4.7109375" style="789" customWidth="1"/>
    <col min="9233" max="9233" width="5" style="789" customWidth="1"/>
    <col min="9234" max="9234" width="2.28515625" style="789" customWidth="1"/>
    <col min="9235" max="9235" width="26" style="789" customWidth="1"/>
    <col min="9236" max="9236" width="8" style="789" customWidth="1"/>
    <col min="9237" max="9237" width="1" style="789" customWidth="1"/>
    <col min="9238" max="9238" width="6.7109375" style="789" customWidth="1"/>
    <col min="9239" max="9239" width="1" style="789" customWidth="1"/>
    <col min="9240" max="9240" width="6.7109375" style="789" customWidth="1"/>
    <col min="9241" max="9241" width="1" style="789" customWidth="1"/>
    <col min="9242" max="9242" width="6.7109375" style="789" customWidth="1"/>
    <col min="9243" max="9243" width="1" style="789" customWidth="1"/>
    <col min="9244" max="9244" width="6.7109375" style="789" customWidth="1"/>
    <col min="9245" max="9245" width="1" style="789" customWidth="1"/>
    <col min="9246" max="9246" width="6.7109375" style="789" customWidth="1"/>
    <col min="9247" max="9247" width="1" style="789" customWidth="1"/>
    <col min="9248" max="9249" width="6.7109375" style="789" customWidth="1"/>
    <col min="9250" max="9472" width="11.42578125" style="789"/>
    <col min="9473" max="9475" width="0" style="789" hidden="1" customWidth="1"/>
    <col min="9476" max="9476" width="6" style="789" customWidth="1"/>
    <col min="9477" max="9477" width="1.140625" style="789" customWidth="1"/>
    <col min="9478" max="9478" width="63.28515625" style="789" customWidth="1"/>
    <col min="9479" max="9481" width="5.7109375" style="789" customWidth="1"/>
    <col min="9482" max="9482" width="0.42578125" style="789" customWidth="1"/>
    <col min="9483" max="9485" width="5.7109375" style="789" customWidth="1"/>
    <col min="9486" max="9487" width="11.42578125" style="789"/>
    <col min="9488" max="9488" width="4.7109375" style="789" customWidth="1"/>
    <col min="9489" max="9489" width="5" style="789" customWidth="1"/>
    <col min="9490" max="9490" width="2.28515625" style="789" customWidth="1"/>
    <col min="9491" max="9491" width="26" style="789" customWidth="1"/>
    <col min="9492" max="9492" width="8" style="789" customWidth="1"/>
    <col min="9493" max="9493" width="1" style="789" customWidth="1"/>
    <col min="9494" max="9494" width="6.7109375" style="789" customWidth="1"/>
    <col min="9495" max="9495" width="1" style="789" customWidth="1"/>
    <col min="9496" max="9496" width="6.7109375" style="789" customWidth="1"/>
    <col min="9497" max="9497" width="1" style="789" customWidth="1"/>
    <col min="9498" max="9498" width="6.7109375" style="789" customWidth="1"/>
    <col min="9499" max="9499" width="1" style="789" customWidth="1"/>
    <col min="9500" max="9500" width="6.7109375" style="789" customWidth="1"/>
    <col min="9501" max="9501" width="1" style="789" customWidth="1"/>
    <col min="9502" max="9502" width="6.7109375" style="789" customWidth="1"/>
    <col min="9503" max="9503" width="1" style="789" customWidth="1"/>
    <col min="9504" max="9505" width="6.7109375" style="789" customWidth="1"/>
    <col min="9506" max="9728" width="11.42578125" style="789"/>
    <col min="9729" max="9731" width="0" style="789" hidden="1" customWidth="1"/>
    <col min="9732" max="9732" width="6" style="789" customWidth="1"/>
    <col min="9733" max="9733" width="1.140625" style="789" customWidth="1"/>
    <col min="9734" max="9734" width="63.28515625" style="789" customWidth="1"/>
    <col min="9735" max="9737" width="5.7109375" style="789" customWidth="1"/>
    <col min="9738" max="9738" width="0.42578125" style="789" customWidth="1"/>
    <col min="9739" max="9741" width="5.7109375" style="789" customWidth="1"/>
    <col min="9742" max="9743" width="11.42578125" style="789"/>
    <col min="9744" max="9744" width="4.7109375" style="789" customWidth="1"/>
    <col min="9745" max="9745" width="5" style="789" customWidth="1"/>
    <col min="9746" max="9746" width="2.28515625" style="789" customWidth="1"/>
    <col min="9747" max="9747" width="26" style="789" customWidth="1"/>
    <col min="9748" max="9748" width="8" style="789" customWidth="1"/>
    <col min="9749" max="9749" width="1" style="789" customWidth="1"/>
    <col min="9750" max="9750" width="6.7109375" style="789" customWidth="1"/>
    <col min="9751" max="9751" width="1" style="789" customWidth="1"/>
    <col min="9752" max="9752" width="6.7109375" style="789" customWidth="1"/>
    <col min="9753" max="9753" width="1" style="789" customWidth="1"/>
    <col min="9754" max="9754" width="6.7109375" style="789" customWidth="1"/>
    <col min="9755" max="9755" width="1" style="789" customWidth="1"/>
    <col min="9756" max="9756" width="6.7109375" style="789" customWidth="1"/>
    <col min="9757" max="9757" width="1" style="789" customWidth="1"/>
    <col min="9758" max="9758" width="6.7109375" style="789" customWidth="1"/>
    <col min="9759" max="9759" width="1" style="789" customWidth="1"/>
    <col min="9760" max="9761" width="6.7109375" style="789" customWidth="1"/>
    <col min="9762" max="9984" width="11.42578125" style="789"/>
    <col min="9985" max="9987" width="0" style="789" hidden="1" customWidth="1"/>
    <col min="9988" max="9988" width="6" style="789" customWidth="1"/>
    <col min="9989" max="9989" width="1.140625" style="789" customWidth="1"/>
    <col min="9990" max="9990" width="63.28515625" style="789" customWidth="1"/>
    <col min="9991" max="9993" width="5.7109375" style="789" customWidth="1"/>
    <col min="9994" max="9994" width="0.42578125" style="789" customWidth="1"/>
    <col min="9995" max="9997" width="5.7109375" style="789" customWidth="1"/>
    <col min="9998" max="9999" width="11.42578125" style="789"/>
    <col min="10000" max="10000" width="4.7109375" style="789" customWidth="1"/>
    <col min="10001" max="10001" width="5" style="789" customWidth="1"/>
    <col min="10002" max="10002" width="2.28515625" style="789" customWidth="1"/>
    <col min="10003" max="10003" width="26" style="789" customWidth="1"/>
    <col min="10004" max="10004" width="8" style="789" customWidth="1"/>
    <col min="10005" max="10005" width="1" style="789" customWidth="1"/>
    <col min="10006" max="10006" width="6.7109375" style="789" customWidth="1"/>
    <col min="10007" max="10007" width="1" style="789" customWidth="1"/>
    <col min="10008" max="10008" width="6.7109375" style="789" customWidth="1"/>
    <col min="10009" max="10009" width="1" style="789" customWidth="1"/>
    <col min="10010" max="10010" width="6.7109375" style="789" customWidth="1"/>
    <col min="10011" max="10011" width="1" style="789" customWidth="1"/>
    <col min="10012" max="10012" width="6.7109375" style="789" customWidth="1"/>
    <col min="10013" max="10013" width="1" style="789" customWidth="1"/>
    <col min="10014" max="10014" width="6.7109375" style="789" customWidth="1"/>
    <col min="10015" max="10015" width="1" style="789" customWidth="1"/>
    <col min="10016" max="10017" width="6.7109375" style="789" customWidth="1"/>
    <col min="10018" max="10240" width="11.42578125" style="789"/>
    <col min="10241" max="10243" width="0" style="789" hidden="1" customWidth="1"/>
    <col min="10244" max="10244" width="6" style="789" customWidth="1"/>
    <col min="10245" max="10245" width="1.140625" style="789" customWidth="1"/>
    <col min="10246" max="10246" width="63.28515625" style="789" customWidth="1"/>
    <col min="10247" max="10249" width="5.7109375" style="789" customWidth="1"/>
    <col min="10250" max="10250" width="0.42578125" style="789" customWidth="1"/>
    <col min="10251" max="10253" width="5.7109375" style="789" customWidth="1"/>
    <col min="10254" max="10255" width="11.42578125" style="789"/>
    <col min="10256" max="10256" width="4.7109375" style="789" customWidth="1"/>
    <col min="10257" max="10257" width="5" style="789" customWidth="1"/>
    <col min="10258" max="10258" width="2.28515625" style="789" customWidth="1"/>
    <col min="10259" max="10259" width="26" style="789" customWidth="1"/>
    <col min="10260" max="10260" width="8" style="789" customWidth="1"/>
    <col min="10261" max="10261" width="1" style="789" customWidth="1"/>
    <col min="10262" max="10262" width="6.7109375" style="789" customWidth="1"/>
    <col min="10263" max="10263" width="1" style="789" customWidth="1"/>
    <col min="10264" max="10264" width="6.7109375" style="789" customWidth="1"/>
    <col min="10265" max="10265" width="1" style="789" customWidth="1"/>
    <col min="10266" max="10266" width="6.7109375" style="789" customWidth="1"/>
    <col min="10267" max="10267" width="1" style="789" customWidth="1"/>
    <col min="10268" max="10268" width="6.7109375" style="789" customWidth="1"/>
    <col min="10269" max="10269" width="1" style="789" customWidth="1"/>
    <col min="10270" max="10270" width="6.7109375" style="789" customWidth="1"/>
    <col min="10271" max="10271" width="1" style="789" customWidth="1"/>
    <col min="10272" max="10273" width="6.7109375" style="789" customWidth="1"/>
    <col min="10274" max="10496" width="11.42578125" style="789"/>
    <col min="10497" max="10499" width="0" style="789" hidden="1" customWidth="1"/>
    <col min="10500" max="10500" width="6" style="789" customWidth="1"/>
    <col min="10501" max="10501" width="1.140625" style="789" customWidth="1"/>
    <col min="10502" max="10502" width="63.28515625" style="789" customWidth="1"/>
    <col min="10503" max="10505" width="5.7109375" style="789" customWidth="1"/>
    <col min="10506" max="10506" width="0.42578125" style="789" customWidth="1"/>
    <col min="10507" max="10509" width="5.7109375" style="789" customWidth="1"/>
    <col min="10510" max="10511" width="11.42578125" style="789"/>
    <col min="10512" max="10512" width="4.7109375" style="789" customWidth="1"/>
    <col min="10513" max="10513" width="5" style="789" customWidth="1"/>
    <col min="10514" max="10514" width="2.28515625" style="789" customWidth="1"/>
    <col min="10515" max="10515" width="26" style="789" customWidth="1"/>
    <col min="10516" max="10516" width="8" style="789" customWidth="1"/>
    <col min="10517" max="10517" width="1" style="789" customWidth="1"/>
    <col min="10518" max="10518" width="6.7109375" style="789" customWidth="1"/>
    <col min="10519" max="10519" width="1" style="789" customWidth="1"/>
    <col min="10520" max="10520" width="6.7109375" style="789" customWidth="1"/>
    <col min="10521" max="10521" width="1" style="789" customWidth="1"/>
    <col min="10522" max="10522" width="6.7109375" style="789" customWidth="1"/>
    <col min="10523" max="10523" width="1" style="789" customWidth="1"/>
    <col min="10524" max="10524" width="6.7109375" style="789" customWidth="1"/>
    <col min="10525" max="10525" width="1" style="789" customWidth="1"/>
    <col min="10526" max="10526" width="6.7109375" style="789" customWidth="1"/>
    <col min="10527" max="10527" width="1" style="789" customWidth="1"/>
    <col min="10528" max="10529" width="6.7109375" style="789" customWidth="1"/>
    <col min="10530" max="10752" width="11.42578125" style="789"/>
    <col min="10753" max="10755" width="0" style="789" hidden="1" customWidth="1"/>
    <col min="10756" max="10756" width="6" style="789" customWidth="1"/>
    <col min="10757" max="10757" width="1.140625" style="789" customWidth="1"/>
    <col min="10758" max="10758" width="63.28515625" style="789" customWidth="1"/>
    <col min="10759" max="10761" width="5.7109375" style="789" customWidth="1"/>
    <col min="10762" max="10762" width="0.42578125" style="789" customWidth="1"/>
    <col min="10763" max="10765" width="5.7109375" style="789" customWidth="1"/>
    <col min="10766" max="10767" width="11.42578125" style="789"/>
    <col min="10768" max="10768" width="4.7109375" style="789" customWidth="1"/>
    <col min="10769" max="10769" width="5" style="789" customWidth="1"/>
    <col min="10770" max="10770" width="2.28515625" style="789" customWidth="1"/>
    <col min="10771" max="10771" width="26" style="789" customWidth="1"/>
    <col min="10772" max="10772" width="8" style="789" customWidth="1"/>
    <col min="10773" max="10773" width="1" style="789" customWidth="1"/>
    <col min="10774" max="10774" width="6.7109375" style="789" customWidth="1"/>
    <col min="10775" max="10775" width="1" style="789" customWidth="1"/>
    <col min="10776" max="10776" width="6.7109375" style="789" customWidth="1"/>
    <col min="10777" max="10777" width="1" style="789" customWidth="1"/>
    <col min="10778" max="10778" width="6.7109375" style="789" customWidth="1"/>
    <col min="10779" max="10779" width="1" style="789" customWidth="1"/>
    <col min="10780" max="10780" width="6.7109375" style="789" customWidth="1"/>
    <col min="10781" max="10781" width="1" style="789" customWidth="1"/>
    <col min="10782" max="10782" width="6.7109375" style="789" customWidth="1"/>
    <col min="10783" max="10783" width="1" style="789" customWidth="1"/>
    <col min="10784" max="10785" width="6.7109375" style="789" customWidth="1"/>
    <col min="10786" max="11008" width="11.42578125" style="789"/>
    <col min="11009" max="11011" width="0" style="789" hidden="1" customWidth="1"/>
    <col min="11012" max="11012" width="6" style="789" customWidth="1"/>
    <col min="11013" max="11013" width="1.140625" style="789" customWidth="1"/>
    <col min="11014" max="11014" width="63.28515625" style="789" customWidth="1"/>
    <col min="11015" max="11017" width="5.7109375" style="789" customWidth="1"/>
    <col min="11018" max="11018" width="0.42578125" style="789" customWidth="1"/>
    <col min="11019" max="11021" width="5.7109375" style="789" customWidth="1"/>
    <col min="11022" max="11023" width="11.42578125" style="789"/>
    <col min="11024" max="11024" width="4.7109375" style="789" customWidth="1"/>
    <col min="11025" max="11025" width="5" style="789" customWidth="1"/>
    <col min="11026" max="11026" width="2.28515625" style="789" customWidth="1"/>
    <col min="11027" max="11027" width="26" style="789" customWidth="1"/>
    <col min="11028" max="11028" width="8" style="789" customWidth="1"/>
    <col min="11029" max="11029" width="1" style="789" customWidth="1"/>
    <col min="11030" max="11030" width="6.7109375" style="789" customWidth="1"/>
    <col min="11031" max="11031" width="1" style="789" customWidth="1"/>
    <col min="11032" max="11032" width="6.7109375" style="789" customWidth="1"/>
    <col min="11033" max="11033" width="1" style="789" customWidth="1"/>
    <col min="11034" max="11034" width="6.7109375" style="789" customWidth="1"/>
    <col min="11035" max="11035" width="1" style="789" customWidth="1"/>
    <col min="11036" max="11036" width="6.7109375" style="789" customWidth="1"/>
    <col min="11037" max="11037" width="1" style="789" customWidth="1"/>
    <col min="11038" max="11038" width="6.7109375" style="789" customWidth="1"/>
    <col min="11039" max="11039" width="1" style="789" customWidth="1"/>
    <col min="11040" max="11041" width="6.7109375" style="789" customWidth="1"/>
    <col min="11042" max="11264" width="11.42578125" style="789"/>
    <col min="11265" max="11267" width="0" style="789" hidden="1" customWidth="1"/>
    <col min="11268" max="11268" width="6" style="789" customWidth="1"/>
    <col min="11269" max="11269" width="1.140625" style="789" customWidth="1"/>
    <col min="11270" max="11270" width="63.28515625" style="789" customWidth="1"/>
    <col min="11271" max="11273" width="5.7109375" style="789" customWidth="1"/>
    <col min="11274" max="11274" width="0.42578125" style="789" customWidth="1"/>
    <col min="11275" max="11277" width="5.7109375" style="789" customWidth="1"/>
    <col min="11278" max="11279" width="11.42578125" style="789"/>
    <col min="11280" max="11280" width="4.7109375" style="789" customWidth="1"/>
    <col min="11281" max="11281" width="5" style="789" customWidth="1"/>
    <col min="11282" max="11282" width="2.28515625" style="789" customWidth="1"/>
    <col min="11283" max="11283" width="26" style="789" customWidth="1"/>
    <col min="11284" max="11284" width="8" style="789" customWidth="1"/>
    <col min="11285" max="11285" width="1" style="789" customWidth="1"/>
    <col min="11286" max="11286" width="6.7109375" style="789" customWidth="1"/>
    <col min="11287" max="11287" width="1" style="789" customWidth="1"/>
    <col min="11288" max="11288" width="6.7109375" style="789" customWidth="1"/>
    <col min="11289" max="11289" width="1" style="789" customWidth="1"/>
    <col min="11290" max="11290" width="6.7109375" style="789" customWidth="1"/>
    <col min="11291" max="11291" width="1" style="789" customWidth="1"/>
    <col min="11292" max="11292" width="6.7109375" style="789" customWidth="1"/>
    <col min="11293" max="11293" width="1" style="789" customWidth="1"/>
    <col min="11294" max="11294" width="6.7109375" style="789" customWidth="1"/>
    <col min="11295" max="11295" width="1" style="789" customWidth="1"/>
    <col min="11296" max="11297" width="6.7109375" style="789" customWidth="1"/>
    <col min="11298" max="11520" width="11.42578125" style="789"/>
    <col min="11521" max="11523" width="0" style="789" hidden="1" customWidth="1"/>
    <col min="11524" max="11524" width="6" style="789" customWidth="1"/>
    <col min="11525" max="11525" width="1.140625" style="789" customWidth="1"/>
    <col min="11526" max="11526" width="63.28515625" style="789" customWidth="1"/>
    <col min="11527" max="11529" width="5.7109375" style="789" customWidth="1"/>
    <col min="11530" max="11530" width="0.42578125" style="789" customWidth="1"/>
    <col min="11531" max="11533" width="5.7109375" style="789" customWidth="1"/>
    <col min="11534" max="11535" width="11.42578125" style="789"/>
    <col min="11536" max="11536" width="4.7109375" style="789" customWidth="1"/>
    <col min="11537" max="11537" width="5" style="789" customWidth="1"/>
    <col min="11538" max="11538" width="2.28515625" style="789" customWidth="1"/>
    <col min="11539" max="11539" width="26" style="789" customWidth="1"/>
    <col min="11540" max="11540" width="8" style="789" customWidth="1"/>
    <col min="11541" max="11541" width="1" style="789" customWidth="1"/>
    <col min="11542" max="11542" width="6.7109375" style="789" customWidth="1"/>
    <col min="11543" max="11543" width="1" style="789" customWidth="1"/>
    <col min="11544" max="11544" width="6.7109375" style="789" customWidth="1"/>
    <col min="11545" max="11545" width="1" style="789" customWidth="1"/>
    <col min="11546" max="11546" width="6.7109375" style="789" customWidth="1"/>
    <col min="11547" max="11547" width="1" style="789" customWidth="1"/>
    <col min="11548" max="11548" width="6.7109375" style="789" customWidth="1"/>
    <col min="11549" max="11549" width="1" style="789" customWidth="1"/>
    <col min="11550" max="11550" width="6.7109375" style="789" customWidth="1"/>
    <col min="11551" max="11551" width="1" style="789" customWidth="1"/>
    <col min="11552" max="11553" width="6.7109375" style="789" customWidth="1"/>
    <col min="11554" max="11776" width="11.42578125" style="789"/>
    <col min="11777" max="11779" width="0" style="789" hidden="1" customWidth="1"/>
    <col min="11780" max="11780" width="6" style="789" customWidth="1"/>
    <col min="11781" max="11781" width="1.140625" style="789" customWidth="1"/>
    <col min="11782" max="11782" width="63.28515625" style="789" customWidth="1"/>
    <col min="11783" max="11785" width="5.7109375" style="789" customWidth="1"/>
    <col min="11786" max="11786" width="0.42578125" style="789" customWidth="1"/>
    <col min="11787" max="11789" width="5.7109375" style="789" customWidth="1"/>
    <col min="11790" max="11791" width="11.42578125" style="789"/>
    <col min="11792" max="11792" width="4.7109375" style="789" customWidth="1"/>
    <col min="11793" max="11793" width="5" style="789" customWidth="1"/>
    <col min="11794" max="11794" width="2.28515625" style="789" customWidth="1"/>
    <col min="11795" max="11795" width="26" style="789" customWidth="1"/>
    <col min="11796" max="11796" width="8" style="789" customWidth="1"/>
    <col min="11797" max="11797" width="1" style="789" customWidth="1"/>
    <col min="11798" max="11798" width="6.7109375" style="789" customWidth="1"/>
    <col min="11799" max="11799" width="1" style="789" customWidth="1"/>
    <col min="11800" max="11800" width="6.7109375" style="789" customWidth="1"/>
    <col min="11801" max="11801" width="1" style="789" customWidth="1"/>
    <col min="11802" max="11802" width="6.7109375" style="789" customWidth="1"/>
    <col min="11803" max="11803" width="1" style="789" customWidth="1"/>
    <col min="11804" max="11804" width="6.7109375" style="789" customWidth="1"/>
    <col min="11805" max="11805" width="1" style="789" customWidth="1"/>
    <col min="11806" max="11806" width="6.7109375" style="789" customWidth="1"/>
    <col min="11807" max="11807" width="1" style="789" customWidth="1"/>
    <col min="11808" max="11809" width="6.7109375" style="789" customWidth="1"/>
    <col min="11810" max="12032" width="11.42578125" style="789"/>
    <col min="12033" max="12035" width="0" style="789" hidden="1" customWidth="1"/>
    <col min="12036" max="12036" width="6" style="789" customWidth="1"/>
    <col min="12037" max="12037" width="1.140625" style="789" customWidth="1"/>
    <col min="12038" max="12038" width="63.28515625" style="789" customWidth="1"/>
    <col min="12039" max="12041" width="5.7109375" style="789" customWidth="1"/>
    <col min="12042" max="12042" width="0.42578125" style="789" customWidth="1"/>
    <col min="12043" max="12045" width="5.7109375" style="789" customWidth="1"/>
    <col min="12046" max="12047" width="11.42578125" style="789"/>
    <col min="12048" max="12048" width="4.7109375" style="789" customWidth="1"/>
    <col min="12049" max="12049" width="5" style="789" customWidth="1"/>
    <col min="12050" max="12050" width="2.28515625" style="789" customWidth="1"/>
    <col min="12051" max="12051" width="26" style="789" customWidth="1"/>
    <col min="12052" max="12052" width="8" style="789" customWidth="1"/>
    <col min="12053" max="12053" width="1" style="789" customWidth="1"/>
    <col min="12054" max="12054" width="6.7109375" style="789" customWidth="1"/>
    <col min="12055" max="12055" width="1" style="789" customWidth="1"/>
    <col min="12056" max="12056" width="6.7109375" style="789" customWidth="1"/>
    <col min="12057" max="12057" width="1" style="789" customWidth="1"/>
    <col min="12058" max="12058" width="6.7109375" style="789" customWidth="1"/>
    <col min="12059" max="12059" width="1" style="789" customWidth="1"/>
    <col min="12060" max="12060" width="6.7109375" style="789" customWidth="1"/>
    <col min="12061" max="12061" width="1" style="789" customWidth="1"/>
    <col min="12062" max="12062" width="6.7109375" style="789" customWidth="1"/>
    <col min="12063" max="12063" width="1" style="789" customWidth="1"/>
    <col min="12064" max="12065" width="6.7109375" style="789" customWidth="1"/>
    <col min="12066" max="12288" width="11.42578125" style="789"/>
    <col min="12289" max="12291" width="0" style="789" hidden="1" customWidth="1"/>
    <col min="12292" max="12292" width="6" style="789" customWidth="1"/>
    <col min="12293" max="12293" width="1.140625" style="789" customWidth="1"/>
    <col min="12294" max="12294" width="63.28515625" style="789" customWidth="1"/>
    <col min="12295" max="12297" width="5.7109375" style="789" customWidth="1"/>
    <col min="12298" max="12298" width="0.42578125" style="789" customWidth="1"/>
    <col min="12299" max="12301" width="5.7109375" style="789" customWidth="1"/>
    <col min="12302" max="12303" width="11.42578125" style="789"/>
    <col min="12304" max="12304" width="4.7109375" style="789" customWidth="1"/>
    <col min="12305" max="12305" width="5" style="789" customWidth="1"/>
    <col min="12306" max="12306" width="2.28515625" style="789" customWidth="1"/>
    <col min="12307" max="12307" width="26" style="789" customWidth="1"/>
    <col min="12308" max="12308" width="8" style="789" customWidth="1"/>
    <col min="12309" max="12309" width="1" style="789" customWidth="1"/>
    <col min="12310" max="12310" width="6.7109375" style="789" customWidth="1"/>
    <col min="12311" max="12311" width="1" style="789" customWidth="1"/>
    <col min="12312" max="12312" width="6.7109375" style="789" customWidth="1"/>
    <col min="12313" max="12313" width="1" style="789" customWidth="1"/>
    <col min="12314" max="12314" width="6.7109375" style="789" customWidth="1"/>
    <col min="12315" max="12315" width="1" style="789" customWidth="1"/>
    <col min="12316" max="12316" width="6.7109375" style="789" customWidth="1"/>
    <col min="12317" max="12317" width="1" style="789" customWidth="1"/>
    <col min="12318" max="12318" width="6.7109375" style="789" customWidth="1"/>
    <col min="12319" max="12319" width="1" style="789" customWidth="1"/>
    <col min="12320" max="12321" width="6.7109375" style="789" customWidth="1"/>
    <col min="12322" max="12544" width="11.42578125" style="789"/>
    <col min="12545" max="12547" width="0" style="789" hidden="1" customWidth="1"/>
    <col min="12548" max="12548" width="6" style="789" customWidth="1"/>
    <col min="12549" max="12549" width="1.140625" style="789" customWidth="1"/>
    <col min="12550" max="12550" width="63.28515625" style="789" customWidth="1"/>
    <col min="12551" max="12553" width="5.7109375" style="789" customWidth="1"/>
    <col min="12554" max="12554" width="0.42578125" style="789" customWidth="1"/>
    <col min="12555" max="12557" width="5.7109375" style="789" customWidth="1"/>
    <col min="12558" max="12559" width="11.42578125" style="789"/>
    <col min="12560" max="12560" width="4.7109375" style="789" customWidth="1"/>
    <col min="12561" max="12561" width="5" style="789" customWidth="1"/>
    <col min="12562" max="12562" width="2.28515625" style="789" customWidth="1"/>
    <col min="12563" max="12563" width="26" style="789" customWidth="1"/>
    <col min="12564" max="12564" width="8" style="789" customWidth="1"/>
    <col min="12565" max="12565" width="1" style="789" customWidth="1"/>
    <col min="12566" max="12566" width="6.7109375" style="789" customWidth="1"/>
    <col min="12567" max="12567" width="1" style="789" customWidth="1"/>
    <col min="12568" max="12568" width="6.7109375" style="789" customWidth="1"/>
    <col min="12569" max="12569" width="1" style="789" customWidth="1"/>
    <col min="12570" max="12570" width="6.7109375" style="789" customWidth="1"/>
    <col min="12571" max="12571" width="1" style="789" customWidth="1"/>
    <col min="12572" max="12572" width="6.7109375" style="789" customWidth="1"/>
    <col min="12573" max="12573" width="1" style="789" customWidth="1"/>
    <col min="12574" max="12574" width="6.7109375" style="789" customWidth="1"/>
    <col min="12575" max="12575" width="1" style="789" customWidth="1"/>
    <col min="12576" max="12577" width="6.7109375" style="789" customWidth="1"/>
    <col min="12578" max="12800" width="11.42578125" style="789"/>
    <col min="12801" max="12803" width="0" style="789" hidden="1" customWidth="1"/>
    <col min="12804" max="12804" width="6" style="789" customWidth="1"/>
    <col min="12805" max="12805" width="1.140625" style="789" customWidth="1"/>
    <col min="12806" max="12806" width="63.28515625" style="789" customWidth="1"/>
    <col min="12807" max="12809" width="5.7109375" style="789" customWidth="1"/>
    <col min="12810" max="12810" width="0.42578125" style="789" customWidth="1"/>
    <col min="12811" max="12813" width="5.7109375" style="789" customWidth="1"/>
    <col min="12814" max="12815" width="11.42578125" style="789"/>
    <col min="12816" max="12816" width="4.7109375" style="789" customWidth="1"/>
    <col min="12817" max="12817" width="5" style="789" customWidth="1"/>
    <col min="12818" max="12818" width="2.28515625" style="789" customWidth="1"/>
    <col min="12819" max="12819" width="26" style="789" customWidth="1"/>
    <col min="12820" max="12820" width="8" style="789" customWidth="1"/>
    <col min="12821" max="12821" width="1" style="789" customWidth="1"/>
    <col min="12822" max="12822" width="6.7109375" style="789" customWidth="1"/>
    <col min="12823" max="12823" width="1" style="789" customWidth="1"/>
    <col min="12824" max="12824" width="6.7109375" style="789" customWidth="1"/>
    <col min="12825" max="12825" width="1" style="789" customWidth="1"/>
    <col min="12826" max="12826" width="6.7109375" style="789" customWidth="1"/>
    <col min="12827" max="12827" width="1" style="789" customWidth="1"/>
    <col min="12828" max="12828" width="6.7109375" style="789" customWidth="1"/>
    <col min="12829" max="12829" width="1" style="789" customWidth="1"/>
    <col min="12830" max="12830" width="6.7109375" style="789" customWidth="1"/>
    <col min="12831" max="12831" width="1" style="789" customWidth="1"/>
    <col min="12832" max="12833" width="6.7109375" style="789" customWidth="1"/>
    <col min="12834" max="13056" width="11.42578125" style="789"/>
    <col min="13057" max="13059" width="0" style="789" hidden="1" customWidth="1"/>
    <col min="13060" max="13060" width="6" style="789" customWidth="1"/>
    <col min="13061" max="13061" width="1.140625" style="789" customWidth="1"/>
    <col min="13062" max="13062" width="63.28515625" style="789" customWidth="1"/>
    <col min="13063" max="13065" width="5.7109375" style="789" customWidth="1"/>
    <col min="13066" max="13066" width="0.42578125" style="789" customWidth="1"/>
    <col min="13067" max="13069" width="5.7109375" style="789" customWidth="1"/>
    <col min="13070" max="13071" width="11.42578125" style="789"/>
    <col min="13072" max="13072" width="4.7109375" style="789" customWidth="1"/>
    <col min="13073" max="13073" width="5" style="789" customWidth="1"/>
    <col min="13074" max="13074" width="2.28515625" style="789" customWidth="1"/>
    <col min="13075" max="13075" width="26" style="789" customWidth="1"/>
    <col min="13076" max="13076" width="8" style="789" customWidth="1"/>
    <col min="13077" max="13077" width="1" style="789" customWidth="1"/>
    <col min="13078" max="13078" width="6.7109375" style="789" customWidth="1"/>
    <col min="13079" max="13079" width="1" style="789" customWidth="1"/>
    <col min="13080" max="13080" width="6.7109375" style="789" customWidth="1"/>
    <col min="13081" max="13081" width="1" style="789" customWidth="1"/>
    <col min="13082" max="13082" width="6.7109375" style="789" customWidth="1"/>
    <col min="13083" max="13083" width="1" style="789" customWidth="1"/>
    <col min="13084" max="13084" width="6.7109375" style="789" customWidth="1"/>
    <col min="13085" max="13085" width="1" style="789" customWidth="1"/>
    <col min="13086" max="13086" width="6.7109375" style="789" customWidth="1"/>
    <col min="13087" max="13087" width="1" style="789" customWidth="1"/>
    <col min="13088" max="13089" width="6.7109375" style="789" customWidth="1"/>
    <col min="13090" max="13312" width="11.42578125" style="789"/>
    <col min="13313" max="13315" width="0" style="789" hidden="1" customWidth="1"/>
    <col min="13316" max="13316" width="6" style="789" customWidth="1"/>
    <col min="13317" max="13317" width="1.140625" style="789" customWidth="1"/>
    <col min="13318" max="13318" width="63.28515625" style="789" customWidth="1"/>
    <col min="13319" max="13321" width="5.7109375" style="789" customWidth="1"/>
    <col min="13322" max="13322" width="0.42578125" style="789" customWidth="1"/>
    <col min="13323" max="13325" width="5.7109375" style="789" customWidth="1"/>
    <col min="13326" max="13327" width="11.42578125" style="789"/>
    <col min="13328" max="13328" width="4.7109375" style="789" customWidth="1"/>
    <col min="13329" max="13329" width="5" style="789" customWidth="1"/>
    <col min="13330" max="13330" width="2.28515625" style="789" customWidth="1"/>
    <col min="13331" max="13331" width="26" style="789" customWidth="1"/>
    <col min="13332" max="13332" width="8" style="789" customWidth="1"/>
    <col min="13333" max="13333" width="1" style="789" customWidth="1"/>
    <col min="13334" max="13334" width="6.7109375" style="789" customWidth="1"/>
    <col min="13335" max="13335" width="1" style="789" customWidth="1"/>
    <col min="13336" max="13336" width="6.7109375" style="789" customWidth="1"/>
    <col min="13337" max="13337" width="1" style="789" customWidth="1"/>
    <col min="13338" max="13338" width="6.7109375" style="789" customWidth="1"/>
    <col min="13339" max="13339" width="1" style="789" customWidth="1"/>
    <col min="13340" max="13340" width="6.7109375" style="789" customWidth="1"/>
    <col min="13341" max="13341" width="1" style="789" customWidth="1"/>
    <col min="13342" max="13342" width="6.7109375" style="789" customWidth="1"/>
    <col min="13343" max="13343" width="1" style="789" customWidth="1"/>
    <col min="13344" max="13345" width="6.7109375" style="789" customWidth="1"/>
    <col min="13346" max="13568" width="11.42578125" style="789"/>
    <col min="13569" max="13571" width="0" style="789" hidden="1" customWidth="1"/>
    <col min="13572" max="13572" width="6" style="789" customWidth="1"/>
    <col min="13573" max="13573" width="1.140625" style="789" customWidth="1"/>
    <col min="13574" max="13574" width="63.28515625" style="789" customWidth="1"/>
    <col min="13575" max="13577" width="5.7109375" style="789" customWidth="1"/>
    <col min="13578" max="13578" width="0.42578125" style="789" customWidth="1"/>
    <col min="13579" max="13581" width="5.7109375" style="789" customWidth="1"/>
    <col min="13582" max="13583" width="11.42578125" style="789"/>
    <col min="13584" max="13584" width="4.7109375" style="789" customWidth="1"/>
    <col min="13585" max="13585" width="5" style="789" customWidth="1"/>
    <col min="13586" max="13586" width="2.28515625" style="789" customWidth="1"/>
    <col min="13587" max="13587" width="26" style="789" customWidth="1"/>
    <col min="13588" max="13588" width="8" style="789" customWidth="1"/>
    <col min="13589" max="13589" width="1" style="789" customWidth="1"/>
    <col min="13590" max="13590" width="6.7109375" style="789" customWidth="1"/>
    <col min="13591" max="13591" width="1" style="789" customWidth="1"/>
    <col min="13592" max="13592" width="6.7109375" style="789" customWidth="1"/>
    <col min="13593" max="13593" width="1" style="789" customWidth="1"/>
    <col min="13594" max="13594" width="6.7109375" style="789" customWidth="1"/>
    <col min="13595" max="13595" width="1" style="789" customWidth="1"/>
    <col min="13596" max="13596" width="6.7109375" style="789" customWidth="1"/>
    <col min="13597" max="13597" width="1" style="789" customWidth="1"/>
    <col min="13598" max="13598" width="6.7109375" style="789" customWidth="1"/>
    <col min="13599" max="13599" width="1" style="789" customWidth="1"/>
    <col min="13600" max="13601" width="6.7109375" style="789" customWidth="1"/>
    <col min="13602" max="13824" width="11.42578125" style="789"/>
    <col min="13825" max="13827" width="0" style="789" hidden="1" customWidth="1"/>
    <col min="13828" max="13828" width="6" style="789" customWidth="1"/>
    <col min="13829" max="13829" width="1.140625" style="789" customWidth="1"/>
    <col min="13830" max="13830" width="63.28515625" style="789" customWidth="1"/>
    <col min="13831" max="13833" width="5.7109375" style="789" customWidth="1"/>
    <col min="13834" max="13834" width="0.42578125" style="789" customWidth="1"/>
    <col min="13835" max="13837" width="5.7109375" style="789" customWidth="1"/>
    <col min="13838" max="13839" width="11.42578125" style="789"/>
    <col min="13840" max="13840" width="4.7109375" style="789" customWidth="1"/>
    <col min="13841" max="13841" width="5" style="789" customWidth="1"/>
    <col min="13842" max="13842" width="2.28515625" style="789" customWidth="1"/>
    <col min="13843" max="13843" width="26" style="789" customWidth="1"/>
    <col min="13844" max="13844" width="8" style="789" customWidth="1"/>
    <col min="13845" max="13845" width="1" style="789" customWidth="1"/>
    <col min="13846" max="13846" width="6.7109375" style="789" customWidth="1"/>
    <col min="13847" max="13847" width="1" style="789" customWidth="1"/>
    <col min="13848" max="13848" width="6.7109375" style="789" customWidth="1"/>
    <col min="13849" max="13849" width="1" style="789" customWidth="1"/>
    <col min="13850" max="13850" width="6.7109375" style="789" customWidth="1"/>
    <col min="13851" max="13851" width="1" style="789" customWidth="1"/>
    <col min="13852" max="13852" width="6.7109375" style="789" customWidth="1"/>
    <col min="13853" max="13853" width="1" style="789" customWidth="1"/>
    <col min="13854" max="13854" width="6.7109375" style="789" customWidth="1"/>
    <col min="13855" max="13855" width="1" style="789" customWidth="1"/>
    <col min="13856" max="13857" width="6.7109375" style="789" customWidth="1"/>
    <col min="13858" max="14080" width="11.42578125" style="789"/>
    <col min="14081" max="14083" width="0" style="789" hidden="1" customWidth="1"/>
    <col min="14084" max="14084" width="6" style="789" customWidth="1"/>
    <col min="14085" max="14085" width="1.140625" style="789" customWidth="1"/>
    <col min="14086" max="14086" width="63.28515625" style="789" customWidth="1"/>
    <col min="14087" max="14089" width="5.7109375" style="789" customWidth="1"/>
    <col min="14090" max="14090" width="0.42578125" style="789" customWidth="1"/>
    <col min="14091" max="14093" width="5.7109375" style="789" customWidth="1"/>
    <col min="14094" max="14095" width="11.42578125" style="789"/>
    <col min="14096" max="14096" width="4.7109375" style="789" customWidth="1"/>
    <col min="14097" max="14097" width="5" style="789" customWidth="1"/>
    <col min="14098" max="14098" width="2.28515625" style="789" customWidth="1"/>
    <col min="14099" max="14099" width="26" style="789" customWidth="1"/>
    <col min="14100" max="14100" width="8" style="789" customWidth="1"/>
    <col min="14101" max="14101" width="1" style="789" customWidth="1"/>
    <col min="14102" max="14102" width="6.7109375" style="789" customWidth="1"/>
    <col min="14103" max="14103" width="1" style="789" customWidth="1"/>
    <col min="14104" max="14104" width="6.7109375" style="789" customWidth="1"/>
    <col min="14105" max="14105" width="1" style="789" customWidth="1"/>
    <col min="14106" max="14106" width="6.7109375" style="789" customWidth="1"/>
    <col min="14107" max="14107" width="1" style="789" customWidth="1"/>
    <col min="14108" max="14108" width="6.7109375" style="789" customWidth="1"/>
    <col min="14109" max="14109" width="1" style="789" customWidth="1"/>
    <col min="14110" max="14110" width="6.7109375" style="789" customWidth="1"/>
    <col min="14111" max="14111" width="1" style="789" customWidth="1"/>
    <col min="14112" max="14113" width="6.7109375" style="789" customWidth="1"/>
    <col min="14114" max="14336" width="11.42578125" style="789"/>
    <col min="14337" max="14339" width="0" style="789" hidden="1" customWidth="1"/>
    <col min="14340" max="14340" width="6" style="789" customWidth="1"/>
    <col min="14341" max="14341" width="1.140625" style="789" customWidth="1"/>
    <col min="14342" max="14342" width="63.28515625" style="789" customWidth="1"/>
    <col min="14343" max="14345" width="5.7109375" style="789" customWidth="1"/>
    <col min="14346" max="14346" width="0.42578125" style="789" customWidth="1"/>
    <col min="14347" max="14349" width="5.7109375" style="789" customWidth="1"/>
    <col min="14350" max="14351" width="11.42578125" style="789"/>
    <col min="14352" max="14352" width="4.7109375" style="789" customWidth="1"/>
    <col min="14353" max="14353" width="5" style="789" customWidth="1"/>
    <col min="14354" max="14354" width="2.28515625" style="789" customWidth="1"/>
    <col min="14355" max="14355" width="26" style="789" customWidth="1"/>
    <col min="14356" max="14356" width="8" style="789" customWidth="1"/>
    <col min="14357" max="14357" width="1" style="789" customWidth="1"/>
    <col min="14358" max="14358" width="6.7109375" style="789" customWidth="1"/>
    <col min="14359" max="14359" width="1" style="789" customWidth="1"/>
    <col min="14360" max="14360" width="6.7109375" style="789" customWidth="1"/>
    <col min="14361" max="14361" width="1" style="789" customWidth="1"/>
    <col min="14362" max="14362" width="6.7109375" style="789" customWidth="1"/>
    <col min="14363" max="14363" width="1" style="789" customWidth="1"/>
    <col min="14364" max="14364" width="6.7109375" style="789" customWidth="1"/>
    <col min="14365" max="14365" width="1" style="789" customWidth="1"/>
    <col min="14366" max="14366" width="6.7109375" style="789" customWidth="1"/>
    <col min="14367" max="14367" width="1" style="789" customWidth="1"/>
    <col min="14368" max="14369" width="6.7109375" style="789" customWidth="1"/>
    <col min="14370" max="14592" width="11.42578125" style="789"/>
    <col min="14593" max="14595" width="0" style="789" hidden="1" customWidth="1"/>
    <col min="14596" max="14596" width="6" style="789" customWidth="1"/>
    <col min="14597" max="14597" width="1.140625" style="789" customWidth="1"/>
    <col min="14598" max="14598" width="63.28515625" style="789" customWidth="1"/>
    <col min="14599" max="14601" width="5.7109375" style="789" customWidth="1"/>
    <col min="14602" max="14602" width="0.42578125" style="789" customWidth="1"/>
    <col min="14603" max="14605" width="5.7109375" style="789" customWidth="1"/>
    <col min="14606" max="14607" width="11.42578125" style="789"/>
    <col min="14608" max="14608" width="4.7109375" style="789" customWidth="1"/>
    <col min="14609" max="14609" width="5" style="789" customWidth="1"/>
    <col min="14610" max="14610" width="2.28515625" style="789" customWidth="1"/>
    <col min="14611" max="14611" width="26" style="789" customWidth="1"/>
    <col min="14612" max="14612" width="8" style="789" customWidth="1"/>
    <col min="14613" max="14613" width="1" style="789" customWidth="1"/>
    <col min="14614" max="14614" width="6.7109375" style="789" customWidth="1"/>
    <col min="14615" max="14615" width="1" style="789" customWidth="1"/>
    <col min="14616" max="14616" width="6.7109375" style="789" customWidth="1"/>
    <col min="14617" max="14617" width="1" style="789" customWidth="1"/>
    <col min="14618" max="14618" width="6.7109375" style="789" customWidth="1"/>
    <col min="14619" max="14619" width="1" style="789" customWidth="1"/>
    <col min="14620" max="14620" width="6.7109375" style="789" customWidth="1"/>
    <col min="14621" max="14621" width="1" style="789" customWidth="1"/>
    <col min="14622" max="14622" width="6.7109375" style="789" customWidth="1"/>
    <col min="14623" max="14623" width="1" style="789" customWidth="1"/>
    <col min="14624" max="14625" width="6.7109375" style="789" customWidth="1"/>
    <col min="14626" max="14848" width="11.42578125" style="789"/>
    <col min="14849" max="14851" width="0" style="789" hidden="1" customWidth="1"/>
    <col min="14852" max="14852" width="6" style="789" customWidth="1"/>
    <col min="14853" max="14853" width="1.140625" style="789" customWidth="1"/>
    <col min="14854" max="14854" width="63.28515625" style="789" customWidth="1"/>
    <col min="14855" max="14857" width="5.7109375" style="789" customWidth="1"/>
    <col min="14858" max="14858" width="0.42578125" style="789" customWidth="1"/>
    <col min="14859" max="14861" width="5.7109375" style="789" customWidth="1"/>
    <col min="14862" max="14863" width="11.42578125" style="789"/>
    <col min="14864" max="14864" width="4.7109375" style="789" customWidth="1"/>
    <col min="14865" max="14865" width="5" style="789" customWidth="1"/>
    <col min="14866" max="14866" width="2.28515625" style="789" customWidth="1"/>
    <col min="14867" max="14867" width="26" style="789" customWidth="1"/>
    <col min="14868" max="14868" width="8" style="789" customWidth="1"/>
    <col min="14869" max="14869" width="1" style="789" customWidth="1"/>
    <col min="14870" max="14870" width="6.7109375" style="789" customWidth="1"/>
    <col min="14871" max="14871" width="1" style="789" customWidth="1"/>
    <col min="14872" max="14872" width="6.7109375" style="789" customWidth="1"/>
    <col min="14873" max="14873" width="1" style="789" customWidth="1"/>
    <col min="14874" max="14874" width="6.7109375" style="789" customWidth="1"/>
    <col min="14875" max="14875" width="1" style="789" customWidth="1"/>
    <col min="14876" max="14876" width="6.7109375" style="789" customWidth="1"/>
    <col min="14877" max="14877" width="1" style="789" customWidth="1"/>
    <col min="14878" max="14878" width="6.7109375" style="789" customWidth="1"/>
    <col min="14879" max="14879" width="1" style="789" customWidth="1"/>
    <col min="14880" max="14881" width="6.7109375" style="789" customWidth="1"/>
    <col min="14882" max="15104" width="11.42578125" style="789"/>
    <col min="15105" max="15107" width="0" style="789" hidden="1" customWidth="1"/>
    <col min="15108" max="15108" width="6" style="789" customWidth="1"/>
    <col min="15109" max="15109" width="1.140625" style="789" customWidth="1"/>
    <col min="15110" max="15110" width="63.28515625" style="789" customWidth="1"/>
    <col min="15111" max="15113" width="5.7109375" style="789" customWidth="1"/>
    <col min="15114" max="15114" width="0.42578125" style="789" customWidth="1"/>
    <col min="15115" max="15117" width="5.7109375" style="789" customWidth="1"/>
    <col min="15118" max="15119" width="11.42578125" style="789"/>
    <col min="15120" max="15120" width="4.7109375" style="789" customWidth="1"/>
    <col min="15121" max="15121" width="5" style="789" customWidth="1"/>
    <col min="15122" max="15122" width="2.28515625" style="789" customWidth="1"/>
    <col min="15123" max="15123" width="26" style="789" customWidth="1"/>
    <col min="15124" max="15124" width="8" style="789" customWidth="1"/>
    <col min="15125" max="15125" width="1" style="789" customWidth="1"/>
    <col min="15126" max="15126" width="6.7109375" style="789" customWidth="1"/>
    <col min="15127" max="15127" width="1" style="789" customWidth="1"/>
    <col min="15128" max="15128" width="6.7109375" style="789" customWidth="1"/>
    <col min="15129" max="15129" width="1" style="789" customWidth="1"/>
    <col min="15130" max="15130" width="6.7109375" style="789" customWidth="1"/>
    <col min="15131" max="15131" width="1" style="789" customWidth="1"/>
    <col min="15132" max="15132" width="6.7109375" style="789" customWidth="1"/>
    <col min="15133" max="15133" width="1" style="789" customWidth="1"/>
    <col min="15134" max="15134" width="6.7109375" style="789" customWidth="1"/>
    <col min="15135" max="15135" width="1" style="789" customWidth="1"/>
    <col min="15136" max="15137" width="6.7109375" style="789" customWidth="1"/>
    <col min="15138" max="15360" width="11.42578125" style="789"/>
    <col min="15361" max="15363" width="0" style="789" hidden="1" customWidth="1"/>
    <col min="15364" max="15364" width="6" style="789" customWidth="1"/>
    <col min="15365" max="15365" width="1.140625" style="789" customWidth="1"/>
    <col min="15366" max="15366" width="63.28515625" style="789" customWidth="1"/>
    <col min="15367" max="15369" width="5.7109375" style="789" customWidth="1"/>
    <col min="15370" max="15370" width="0.42578125" style="789" customWidth="1"/>
    <col min="15371" max="15373" width="5.7109375" style="789" customWidth="1"/>
    <col min="15374" max="15375" width="11.42578125" style="789"/>
    <col min="15376" max="15376" width="4.7109375" style="789" customWidth="1"/>
    <col min="15377" max="15377" width="5" style="789" customWidth="1"/>
    <col min="15378" max="15378" width="2.28515625" style="789" customWidth="1"/>
    <col min="15379" max="15379" width="26" style="789" customWidth="1"/>
    <col min="15380" max="15380" width="8" style="789" customWidth="1"/>
    <col min="15381" max="15381" width="1" style="789" customWidth="1"/>
    <col min="15382" max="15382" width="6.7109375" style="789" customWidth="1"/>
    <col min="15383" max="15383" width="1" style="789" customWidth="1"/>
    <col min="15384" max="15384" width="6.7109375" style="789" customWidth="1"/>
    <col min="15385" max="15385" width="1" style="789" customWidth="1"/>
    <col min="15386" max="15386" width="6.7109375" style="789" customWidth="1"/>
    <col min="15387" max="15387" width="1" style="789" customWidth="1"/>
    <col min="15388" max="15388" width="6.7109375" style="789" customWidth="1"/>
    <col min="15389" max="15389" width="1" style="789" customWidth="1"/>
    <col min="15390" max="15390" width="6.7109375" style="789" customWidth="1"/>
    <col min="15391" max="15391" width="1" style="789" customWidth="1"/>
    <col min="15392" max="15393" width="6.7109375" style="789" customWidth="1"/>
    <col min="15394" max="15616" width="11.42578125" style="789"/>
    <col min="15617" max="15619" width="0" style="789" hidden="1" customWidth="1"/>
    <col min="15620" max="15620" width="6" style="789" customWidth="1"/>
    <col min="15621" max="15621" width="1.140625" style="789" customWidth="1"/>
    <col min="15622" max="15622" width="63.28515625" style="789" customWidth="1"/>
    <col min="15623" max="15625" width="5.7109375" style="789" customWidth="1"/>
    <col min="15626" max="15626" width="0.42578125" style="789" customWidth="1"/>
    <col min="15627" max="15629" width="5.7109375" style="789" customWidth="1"/>
    <col min="15630" max="15631" width="11.42578125" style="789"/>
    <col min="15632" max="15632" width="4.7109375" style="789" customWidth="1"/>
    <col min="15633" max="15633" width="5" style="789" customWidth="1"/>
    <col min="15634" max="15634" width="2.28515625" style="789" customWidth="1"/>
    <col min="15635" max="15635" width="26" style="789" customWidth="1"/>
    <col min="15636" max="15636" width="8" style="789" customWidth="1"/>
    <col min="15637" max="15637" width="1" style="789" customWidth="1"/>
    <col min="15638" max="15638" width="6.7109375" style="789" customWidth="1"/>
    <col min="15639" max="15639" width="1" style="789" customWidth="1"/>
    <col min="15640" max="15640" width="6.7109375" style="789" customWidth="1"/>
    <col min="15641" max="15641" width="1" style="789" customWidth="1"/>
    <col min="15642" max="15642" width="6.7109375" style="789" customWidth="1"/>
    <col min="15643" max="15643" width="1" style="789" customWidth="1"/>
    <col min="15644" max="15644" width="6.7109375" style="789" customWidth="1"/>
    <col min="15645" max="15645" width="1" style="789" customWidth="1"/>
    <col min="15646" max="15646" width="6.7109375" style="789" customWidth="1"/>
    <col min="15647" max="15647" width="1" style="789" customWidth="1"/>
    <col min="15648" max="15649" width="6.7109375" style="789" customWidth="1"/>
    <col min="15650" max="15872" width="11.42578125" style="789"/>
    <col min="15873" max="15875" width="0" style="789" hidden="1" customWidth="1"/>
    <col min="15876" max="15876" width="6" style="789" customWidth="1"/>
    <col min="15877" max="15877" width="1.140625" style="789" customWidth="1"/>
    <col min="15878" max="15878" width="63.28515625" style="789" customWidth="1"/>
    <col min="15879" max="15881" width="5.7109375" style="789" customWidth="1"/>
    <col min="15882" max="15882" width="0.42578125" style="789" customWidth="1"/>
    <col min="15883" max="15885" width="5.7109375" style="789" customWidth="1"/>
    <col min="15886" max="15887" width="11.42578125" style="789"/>
    <col min="15888" max="15888" width="4.7109375" style="789" customWidth="1"/>
    <col min="15889" max="15889" width="5" style="789" customWidth="1"/>
    <col min="15890" max="15890" width="2.28515625" style="789" customWidth="1"/>
    <col min="15891" max="15891" width="26" style="789" customWidth="1"/>
    <col min="15892" max="15892" width="8" style="789" customWidth="1"/>
    <col min="15893" max="15893" width="1" style="789" customWidth="1"/>
    <col min="15894" max="15894" width="6.7109375" style="789" customWidth="1"/>
    <col min="15895" max="15895" width="1" style="789" customWidth="1"/>
    <col min="15896" max="15896" width="6.7109375" style="789" customWidth="1"/>
    <col min="15897" max="15897" width="1" style="789" customWidth="1"/>
    <col min="15898" max="15898" width="6.7109375" style="789" customWidth="1"/>
    <col min="15899" max="15899" width="1" style="789" customWidth="1"/>
    <col min="15900" max="15900" width="6.7109375" style="789" customWidth="1"/>
    <col min="15901" max="15901" width="1" style="789" customWidth="1"/>
    <col min="15902" max="15902" width="6.7109375" style="789" customWidth="1"/>
    <col min="15903" max="15903" width="1" style="789" customWidth="1"/>
    <col min="15904" max="15905" width="6.7109375" style="789" customWidth="1"/>
    <col min="15906" max="16128" width="11.42578125" style="789"/>
    <col min="16129" max="16131" width="0" style="789" hidden="1" customWidth="1"/>
    <col min="16132" max="16132" width="6" style="789" customWidth="1"/>
    <col min="16133" max="16133" width="1.140625" style="789" customWidth="1"/>
    <col min="16134" max="16134" width="63.28515625" style="789" customWidth="1"/>
    <col min="16135" max="16137" width="5.7109375" style="789" customWidth="1"/>
    <col min="16138" max="16138" width="0.42578125" style="789" customWidth="1"/>
    <col min="16139" max="16141" width="5.7109375" style="789" customWidth="1"/>
    <col min="16142" max="16143" width="11.42578125" style="789"/>
    <col min="16144" max="16144" width="4.7109375" style="789" customWidth="1"/>
    <col min="16145" max="16145" width="5" style="789" customWidth="1"/>
    <col min="16146" max="16146" width="2.28515625" style="789" customWidth="1"/>
    <col min="16147" max="16147" width="26" style="789" customWidth="1"/>
    <col min="16148" max="16148" width="8" style="789" customWidth="1"/>
    <col min="16149" max="16149" width="1" style="789" customWidth="1"/>
    <col min="16150" max="16150" width="6.7109375" style="789" customWidth="1"/>
    <col min="16151" max="16151" width="1" style="789" customWidth="1"/>
    <col min="16152" max="16152" width="6.7109375" style="789" customWidth="1"/>
    <col min="16153" max="16153" width="1" style="789" customWidth="1"/>
    <col min="16154" max="16154" width="6.7109375" style="789" customWidth="1"/>
    <col min="16155" max="16155" width="1" style="789" customWidth="1"/>
    <col min="16156" max="16156" width="6.7109375" style="789" customWidth="1"/>
    <col min="16157" max="16157" width="1" style="789" customWidth="1"/>
    <col min="16158" max="16158" width="6.7109375" style="789" customWidth="1"/>
    <col min="16159" max="16159" width="1" style="789" customWidth="1"/>
    <col min="16160" max="16161" width="6.7109375" style="789" customWidth="1"/>
    <col min="16162" max="16384" width="11.42578125" style="789"/>
  </cols>
  <sheetData>
    <row r="1" spans="1:35" ht="8.1" customHeight="1">
      <c r="E1" s="790"/>
      <c r="L1" s="792"/>
      <c r="M1" s="792"/>
    </row>
    <row r="2" spans="1:35" ht="8.1" customHeight="1"/>
    <row r="3" spans="1:35" ht="8.1" customHeight="1">
      <c r="L3" s="793"/>
    </row>
    <row r="4" spans="1:35" ht="12.75" customHeight="1">
      <c r="A4" s="794"/>
      <c r="B4" s="794"/>
      <c r="C4" s="795"/>
      <c r="D4" s="2334" t="s">
        <v>312</v>
      </c>
      <c r="E4" s="2334"/>
      <c r="F4" s="2334"/>
      <c r="G4" s="2334"/>
      <c r="H4" s="2334"/>
      <c r="I4" s="2334"/>
      <c r="J4" s="2334"/>
      <c r="K4" s="2334"/>
      <c r="L4" s="2334"/>
      <c r="M4" s="2334"/>
      <c r="N4" s="796"/>
      <c r="O4" s="796"/>
      <c r="P4" s="797"/>
      <c r="Q4" s="797"/>
      <c r="R4" s="2335"/>
      <c r="S4" s="2335"/>
      <c r="T4" s="2335"/>
      <c r="U4" s="2335"/>
      <c r="V4" s="2335"/>
      <c r="W4" s="2335"/>
      <c r="X4" s="2335"/>
      <c r="Y4" s="2335"/>
      <c r="Z4" s="2335"/>
      <c r="AA4" s="2335"/>
      <c r="AB4" s="2335"/>
      <c r="AC4" s="2335"/>
      <c r="AD4" s="2335"/>
      <c r="AE4" s="2335"/>
      <c r="AF4" s="2335"/>
    </row>
    <row r="5" spans="1:35" s="797" customFormat="1" ht="12.75" customHeight="1">
      <c r="A5" s="798"/>
      <c r="B5" s="798"/>
      <c r="C5" s="799"/>
      <c r="D5" s="2336" t="s">
        <v>1</v>
      </c>
      <c r="E5" s="2336"/>
      <c r="F5" s="2336"/>
      <c r="G5" s="2336"/>
      <c r="H5" s="2336"/>
      <c r="I5" s="2336"/>
      <c r="J5" s="2336"/>
      <c r="K5" s="2336"/>
      <c r="L5" s="2336"/>
      <c r="M5" s="2336"/>
      <c r="N5" s="800"/>
      <c r="O5" s="796"/>
      <c r="P5" s="801"/>
      <c r="Q5" s="801"/>
      <c r="R5" s="802"/>
      <c r="AH5" s="803"/>
      <c r="AI5" s="803"/>
    </row>
    <row r="6" spans="1:35" s="797" customFormat="1" ht="12.75" customHeight="1">
      <c r="A6" s="798"/>
      <c r="B6" s="798"/>
      <c r="C6" s="799"/>
      <c r="D6" s="804"/>
      <c r="E6" s="804"/>
      <c r="F6" s="804"/>
      <c r="G6" s="804"/>
      <c r="H6" s="804"/>
      <c r="I6" s="804"/>
      <c r="J6" s="804"/>
      <c r="K6" s="804"/>
      <c r="L6" s="804"/>
      <c r="M6" s="804"/>
      <c r="N6" s="796"/>
      <c r="O6" s="801"/>
      <c r="P6" s="801"/>
      <c r="Q6" s="802"/>
      <c r="AG6" s="803"/>
      <c r="AH6" s="803"/>
    </row>
    <row r="7" spans="1:35" s="797" customFormat="1" ht="12.75" customHeight="1">
      <c r="A7" s="798"/>
      <c r="B7" s="798"/>
      <c r="C7" s="799"/>
      <c r="D7" s="804"/>
      <c r="E7" s="804"/>
      <c r="F7" s="804"/>
      <c r="G7" s="804"/>
      <c r="H7" s="804"/>
      <c r="I7" s="804"/>
      <c r="J7" s="804"/>
      <c r="K7" s="804"/>
      <c r="L7" s="804"/>
      <c r="M7" s="804"/>
      <c r="N7" s="796"/>
      <c r="O7" s="801"/>
      <c r="P7" s="801"/>
      <c r="Q7" s="802"/>
      <c r="AG7" s="803"/>
      <c r="AH7" s="803"/>
    </row>
    <row r="8" spans="1:35" s="797" customFormat="1" ht="2.25" customHeight="1">
      <c r="A8" s="794"/>
      <c r="B8" s="794"/>
      <c r="C8" s="795"/>
      <c r="E8" s="805"/>
      <c r="F8" s="805"/>
      <c r="G8" s="806"/>
      <c r="H8" s="807"/>
      <c r="I8" s="807"/>
      <c r="J8" s="806"/>
      <c r="K8" s="806"/>
      <c r="L8" s="806"/>
      <c r="M8" s="806"/>
      <c r="N8" s="808"/>
      <c r="Q8" s="794"/>
    </row>
    <row r="9" spans="1:35" s="797" customFormat="1" ht="3.75" customHeight="1">
      <c r="A9" s="794"/>
      <c r="B9" s="794"/>
      <c r="C9" s="795"/>
      <c r="D9" s="2337" t="s">
        <v>2</v>
      </c>
      <c r="E9" s="2340" t="s">
        <v>184</v>
      </c>
      <c r="F9" s="2340"/>
      <c r="G9" s="809"/>
      <c r="H9" s="810"/>
      <c r="I9" s="810"/>
      <c r="J9" s="809"/>
      <c r="K9" s="809"/>
      <c r="L9" s="809"/>
      <c r="M9" s="811"/>
      <c r="N9" s="808"/>
      <c r="Q9" s="794"/>
    </row>
    <row r="10" spans="1:35" ht="13.5" customHeight="1">
      <c r="A10" s="812"/>
      <c r="B10" s="812"/>
      <c r="C10" s="795"/>
      <c r="D10" s="2338"/>
      <c r="E10" s="2341"/>
      <c r="F10" s="2341"/>
      <c r="G10" s="2343" t="s">
        <v>313</v>
      </c>
      <c r="H10" s="2343"/>
      <c r="I10" s="2343"/>
      <c r="J10" s="813"/>
      <c r="K10" s="2343" t="s">
        <v>314</v>
      </c>
      <c r="L10" s="2343"/>
      <c r="M10" s="2344"/>
      <c r="N10" s="814"/>
      <c r="O10" s="812"/>
    </row>
    <row r="11" spans="1:35" ht="13.5" customHeight="1">
      <c r="A11" s="794"/>
      <c r="B11" s="794"/>
      <c r="C11" s="795"/>
      <c r="D11" s="2339"/>
      <c r="E11" s="2342"/>
      <c r="F11" s="2342"/>
      <c r="G11" s="815" t="s">
        <v>18</v>
      </c>
      <c r="H11" s="815" t="s">
        <v>19</v>
      </c>
      <c r="I11" s="815" t="s">
        <v>8</v>
      </c>
      <c r="J11" s="815"/>
      <c r="K11" s="815" t="s">
        <v>18</v>
      </c>
      <c r="L11" s="815" t="s">
        <v>19</v>
      </c>
      <c r="M11" s="816" t="s">
        <v>8</v>
      </c>
      <c r="N11" s="814"/>
      <c r="O11" s="797"/>
    </row>
    <row r="12" spans="1:35" ht="12.95" customHeight="1">
      <c r="A12" s="817"/>
      <c r="B12" s="817"/>
      <c r="C12" s="795"/>
      <c r="D12" s="2331">
        <v>1401</v>
      </c>
      <c r="E12" s="818" t="s">
        <v>20</v>
      </c>
      <c r="F12" s="819"/>
      <c r="G12" s="820"/>
      <c r="H12" s="820"/>
      <c r="I12" s="820"/>
      <c r="J12" s="820"/>
      <c r="K12" s="820"/>
      <c r="L12" s="820"/>
      <c r="M12" s="821"/>
      <c r="N12" s="814"/>
      <c r="O12" s="814"/>
    </row>
    <row r="13" spans="1:35" ht="6" customHeight="1">
      <c r="A13" s="812"/>
      <c r="B13" s="812"/>
      <c r="C13" s="795"/>
      <c r="D13" s="2332"/>
      <c r="E13" s="822"/>
      <c r="F13" s="823"/>
      <c r="G13" s="824"/>
      <c r="H13" s="824"/>
      <c r="I13" s="825"/>
      <c r="J13" s="826"/>
      <c r="K13" s="824"/>
      <c r="L13" s="824"/>
      <c r="M13" s="827"/>
      <c r="N13" s="814"/>
      <c r="O13" s="814"/>
    </row>
    <row r="14" spans="1:35" ht="12.95" customHeight="1">
      <c r="A14" s="794"/>
      <c r="B14" s="794"/>
      <c r="C14" s="795"/>
      <c r="D14" s="2331">
        <v>1402</v>
      </c>
      <c r="E14" s="828" t="s">
        <v>29</v>
      </c>
      <c r="F14" s="829"/>
      <c r="G14" s="830">
        <f>SUM(G15,G18)</f>
        <v>2</v>
      </c>
      <c r="H14" s="830">
        <f>SUM(H15,H18)</f>
        <v>29</v>
      </c>
      <c r="I14" s="830">
        <f>SUM(G14:H14)</f>
        <v>31</v>
      </c>
      <c r="J14" s="830"/>
      <c r="K14" s="830">
        <f>SUM(K15,K18)</f>
        <v>20</v>
      </c>
      <c r="L14" s="830">
        <f>SUM(L15,L18)</f>
        <v>11</v>
      </c>
      <c r="M14" s="831">
        <f>K14+L14</f>
        <v>31</v>
      </c>
      <c r="N14" s="814"/>
      <c r="O14" s="814"/>
    </row>
    <row r="15" spans="1:35" ht="12" customHeight="1">
      <c r="A15" s="812"/>
      <c r="B15" s="812"/>
      <c r="C15" s="812"/>
      <c r="D15" s="2332"/>
      <c r="E15" s="822" t="s">
        <v>315</v>
      </c>
      <c r="F15" s="823"/>
      <c r="G15" s="824">
        <f>SUM(G16:G17)</f>
        <v>0</v>
      </c>
      <c r="H15" s="824">
        <f>SUM(H16:H17)</f>
        <v>8</v>
      </c>
      <c r="I15" s="824">
        <f t="shared" ref="I15:I21" si="0">SUM(G15:H15)</f>
        <v>8</v>
      </c>
      <c r="J15" s="824"/>
      <c r="K15" s="824">
        <f>SUM(K16:K17)</f>
        <v>6</v>
      </c>
      <c r="L15" s="824">
        <f>SUM(L16:L17)</f>
        <v>2</v>
      </c>
      <c r="M15" s="832">
        <f t="shared" ref="M15:M21" si="1">SUM(K15:L15)</f>
        <v>8</v>
      </c>
      <c r="N15" s="814"/>
      <c r="O15" s="814"/>
      <c r="S15" s="2345"/>
    </row>
    <row r="16" spans="1:35" ht="12" customHeight="1">
      <c r="A16" s="812"/>
      <c r="B16" s="812"/>
      <c r="C16" s="812"/>
      <c r="D16" s="2332"/>
      <c r="E16" s="833"/>
      <c r="F16" s="823" t="s">
        <v>209</v>
      </c>
      <c r="G16" s="834">
        <v>0</v>
      </c>
      <c r="H16" s="834">
        <v>6</v>
      </c>
      <c r="I16" s="835">
        <f t="shared" si="0"/>
        <v>6</v>
      </c>
      <c r="J16" s="826"/>
      <c r="K16" s="826">
        <v>4</v>
      </c>
      <c r="L16" s="826">
        <v>2</v>
      </c>
      <c r="M16" s="836">
        <f t="shared" si="1"/>
        <v>6</v>
      </c>
      <c r="N16" s="814"/>
      <c r="O16" s="814"/>
      <c r="S16" s="2345"/>
    </row>
    <row r="17" spans="1:19" ht="12" customHeight="1">
      <c r="A17" s="812"/>
      <c r="B17" s="812"/>
      <c r="C17" s="812"/>
      <c r="D17" s="2332"/>
      <c r="E17" s="833"/>
      <c r="F17" s="823" t="s">
        <v>212</v>
      </c>
      <c r="G17" s="834">
        <v>0</v>
      </c>
      <c r="H17" s="834">
        <v>2</v>
      </c>
      <c r="I17" s="835">
        <f t="shared" si="0"/>
        <v>2</v>
      </c>
      <c r="J17" s="826"/>
      <c r="K17" s="826">
        <v>2</v>
      </c>
      <c r="L17" s="826">
        <v>0</v>
      </c>
      <c r="M17" s="836">
        <f t="shared" si="1"/>
        <v>2</v>
      </c>
      <c r="N17" s="814"/>
      <c r="O17" s="814"/>
      <c r="S17" s="2345"/>
    </row>
    <row r="18" spans="1:19" ht="12" customHeight="1">
      <c r="A18" s="812"/>
      <c r="B18" s="812"/>
      <c r="C18" s="812"/>
      <c r="D18" s="2332"/>
      <c r="E18" s="822" t="s">
        <v>32</v>
      </c>
      <c r="F18" s="823"/>
      <c r="G18" s="824">
        <f>SUM(G19:G21)</f>
        <v>2</v>
      </c>
      <c r="H18" s="824">
        <f>SUM(H19:H21)</f>
        <v>21</v>
      </c>
      <c r="I18" s="824">
        <f t="shared" si="0"/>
        <v>23</v>
      </c>
      <c r="J18" s="824"/>
      <c r="K18" s="824">
        <f>SUM(K19:K21)</f>
        <v>14</v>
      </c>
      <c r="L18" s="824">
        <f>SUM(L19:L21)</f>
        <v>9</v>
      </c>
      <c r="M18" s="832">
        <f t="shared" si="1"/>
        <v>23</v>
      </c>
      <c r="N18" s="814"/>
      <c r="O18" s="814"/>
      <c r="S18" s="2345"/>
    </row>
    <row r="19" spans="1:19" ht="12" customHeight="1">
      <c r="A19" s="812"/>
      <c r="B19" s="812"/>
      <c r="C19" s="812"/>
      <c r="D19" s="2332"/>
      <c r="E19" s="833"/>
      <c r="F19" s="823" t="s">
        <v>208</v>
      </c>
      <c r="G19" s="826">
        <v>1</v>
      </c>
      <c r="H19" s="826">
        <v>11</v>
      </c>
      <c r="I19" s="835">
        <f t="shared" si="0"/>
        <v>12</v>
      </c>
      <c r="J19" s="826"/>
      <c r="K19" s="826">
        <v>6</v>
      </c>
      <c r="L19" s="826">
        <v>6</v>
      </c>
      <c r="M19" s="836">
        <f t="shared" si="1"/>
        <v>12</v>
      </c>
      <c r="N19" s="814"/>
      <c r="O19" s="814"/>
      <c r="S19" s="2345"/>
    </row>
    <row r="20" spans="1:19" ht="12" customHeight="1">
      <c r="A20" s="812"/>
      <c r="B20" s="812"/>
      <c r="C20" s="812"/>
      <c r="D20" s="2332"/>
      <c r="E20" s="833"/>
      <c r="F20" s="823" t="s">
        <v>213</v>
      </c>
      <c r="G20" s="826">
        <v>1</v>
      </c>
      <c r="H20" s="826">
        <v>3</v>
      </c>
      <c r="I20" s="835">
        <f t="shared" si="0"/>
        <v>4</v>
      </c>
      <c r="J20" s="826"/>
      <c r="K20" s="826">
        <v>2</v>
      </c>
      <c r="L20" s="826">
        <v>2</v>
      </c>
      <c r="M20" s="836">
        <f t="shared" si="1"/>
        <v>4</v>
      </c>
      <c r="N20" s="814"/>
      <c r="O20" s="814"/>
      <c r="S20" s="2345"/>
    </row>
    <row r="21" spans="1:19" ht="12" customHeight="1">
      <c r="A21" s="812"/>
      <c r="B21" s="812"/>
      <c r="C21" s="812"/>
      <c r="D21" s="2332"/>
      <c r="E21" s="833"/>
      <c r="F21" s="823" t="s">
        <v>215</v>
      </c>
      <c r="G21" s="834">
        <v>0</v>
      </c>
      <c r="H21" s="834">
        <v>7</v>
      </c>
      <c r="I21" s="835">
        <f t="shared" si="0"/>
        <v>7</v>
      </c>
      <c r="J21" s="826"/>
      <c r="K21" s="826">
        <v>6</v>
      </c>
      <c r="L21" s="826">
        <v>1</v>
      </c>
      <c r="M21" s="836">
        <f t="shared" si="1"/>
        <v>7</v>
      </c>
      <c r="N21" s="814"/>
      <c r="O21" s="814"/>
      <c r="S21" s="2345"/>
    </row>
    <row r="22" spans="1:19" ht="12.75" customHeight="1">
      <c r="A22" s="794"/>
      <c r="B22" s="794"/>
      <c r="C22" s="795"/>
      <c r="D22" s="2331">
        <v>1403</v>
      </c>
      <c r="E22" s="828" t="s">
        <v>39</v>
      </c>
      <c r="F22" s="829"/>
      <c r="G22" s="820">
        <f>SUM(G23)</f>
        <v>0</v>
      </c>
      <c r="H22" s="820">
        <f>SUM(H23)</f>
        <v>1</v>
      </c>
      <c r="I22" s="830">
        <f>SUM(G22:H22)</f>
        <v>1</v>
      </c>
      <c r="J22" s="830"/>
      <c r="K22" s="830">
        <f>SUM(K23)</f>
        <v>1</v>
      </c>
      <c r="L22" s="830">
        <f>SUM(L23)</f>
        <v>0</v>
      </c>
      <c r="M22" s="831">
        <f>SUM(K22:L22)</f>
        <v>1</v>
      </c>
      <c r="N22" s="814"/>
      <c r="O22" s="814"/>
      <c r="S22" s="2345"/>
    </row>
    <row r="23" spans="1:19" ht="12.75" customHeight="1">
      <c r="A23" s="794"/>
      <c r="B23" s="794"/>
      <c r="C23" s="795"/>
      <c r="D23" s="2332"/>
      <c r="E23" s="837" t="s">
        <v>316</v>
      </c>
      <c r="F23" s="838" t="s">
        <v>319</v>
      </c>
      <c r="G23" s="839">
        <f>SUM(G24)</f>
        <v>0</v>
      </c>
      <c r="H23" s="839">
        <f>SUM(H24)</f>
        <v>1</v>
      </c>
      <c r="I23" s="840">
        <f>SUM(G23:H23)</f>
        <v>1</v>
      </c>
      <c r="J23" s="840"/>
      <c r="K23" s="840">
        <f>SUM(K24)</f>
        <v>1</v>
      </c>
      <c r="L23" s="840">
        <f>SUM(L24)</f>
        <v>0</v>
      </c>
      <c r="M23" s="841">
        <f>SUM(K23:L23)</f>
        <v>1</v>
      </c>
      <c r="N23" s="814"/>
      <c r="O23" s="814"/>
    </row>
    <row r="24" spans="1:19" ht="12.75" customHeight="1">
      <c r="A24" s="812"/>
      <c r="B24" s="812"/>
      <c r="C24" s="812"/>
      <c r="D24" s="2332"/>
      <c r="E24" s="842"/>
      <c r="F24" s="843" t="s">
        <v>218</v>
      </c>
      <c r="G24" s="835">
        <v>0</v>
      </c>
      <c r="H24" s="835">
        <v>1</v>
      </c>
      <c r="I24" s="835">
        <f>SUM(G24:H24)</f>
        <v>1</v>
      </c>
      <c r="J24" s="835"/>
      <c r="K24" s="835">
        <v>1</v>
      </c>
      <c r="L24" s="835">
        <v>0</v>
      </c>
      <c r="M24" s="844">
        <f>SUM(K24:L24)</f>
        <v>1</v>
      </c>
      <c r="N24" s="814"/>
      <c r="O24" s="814"/>
    </row>
    <row r="25" spans="1:19">
      <c r="A25" s="812"/>
      <c r="B25" s="812"/>
      <c r="C25" s="812"/>
      <c r="D25" s="2346">
        <v>1404</v>
      </c>
      <c r="E25" s="828" t="s">
        <v>43</v>
      </c>
      <c r="F25" s="829"/>
      <c r="G25" s="820"/>
      <c r="H25" s="820"/>
      <c r="I25" s="820"/>
      <c r="J25" s="820"/>
      <c r="K25" s="820"/>
      <c r="L25" s="820"/>
      <c r="M25" s="821"/>
    </row>
    <row r="26" spans="1:19" ht="6" customHeight="1">
      <c r="A26" s="812"/>
      <c r="B26" s="812"/>
      <c r="C26" s="812"/>
      <c r="D26" s="2347"/>
      <c r="E26" s="845"/>
      <c r="F26" s="846"/>
      <c r="G26" s="847"/>
      <c r="H26" s="847"/>
      <c r="I26" s="848"/>
      <c r="J26" s="849"/>
      <c r="K26" s="850"/>
      <c r="L26" s="850"/>
      <c r="M26" s="851"/>
    </row>
    <row r="27" spans="1:19" ht="12.75" customHeight="1">
      <c r="A27" s="812"/>
      <c r="B27" s="812"/>
      <c r="C27" s="812"/>
      <c r="D27" s="2331">
        <v>1405</v>
      </c>
      <c r="E27" s="818" t="s">
        <v>46</v>
      </c>
      <c r="F27" s="819"/>
      <c r="G27" s="830">
        <f>SUM(G28)</f>
        <v>1</v>
      </c>
      <c r="H27" s="830">
        <f>SUM(H28)</f>
        <v>6</v>
      </c>
      <c r="I27" s="830">
        <f>SUM(G27:H27)</f>
        <v>7</v>
      </c>
      <c r="J27" s="830"/>
      <c r="K27" s="830">
        <f>SUM(K28)</f>
        <v>5</v>
      </c>
      <c r="L27" s="830">
        <f>SUM(L28)</f>
        <v>2</v>
      </c>
      <c r="M27" s="831">
        <f>SUM(K27:L27)</f>
        <v>7</v>
      </c>
    </row>
    <row r="28" spans="1:19" ht="12.75" customHeight="1">
      <c r="A28" s="812"/>
      <c r="B28" s="812"/>
      <c r="C28" s="812"/>
      <c r="D28" s="2332"/>
      <c r="E28" s="852" t="s">
        <v>49</v>
      </c>
      <c r="F28" s="853"/>
      <c r="G28" s="854">
        <f>SUM(G29)</f>
        <v>1</v>
      </c>
      <c r="H28" s="854">
        <f>SUM(H29)</f>
        <v>6</v>
      </c>
      <c r="I28" s="825">
        <f t="shared" ref="I28:I29" si="2">SUM(G28:H28)</f>
        <v>7</v>
      </c>
      <c r="J28" s="826"/>
      <c r="K28" s="824">
        <f>SUM(K29)</f>
        <v>5</v>
      </c>
      <c r="L28" s="824">
        <f>SUM(L29)</f>
        <v>2</v>
      </c>
      <c r="M28" s="832">
        <f t="shared" ref="M28:M29" si="3">SUM(K28:L28)</f>
        <v>7</v>
      </c>
    </row>
    <row r="29" spans="1:19" ht="12.75" customHeight="1">
      <c r="A29" s="812"/>
      <c r="B29" s="812"/>
      <c r="C29" s="812"/>
      <c r="D29" s="2333"/>
      <c r="E29" s="855"/>
      <c r="F29" s="823" t="s">
        <v>317</v>
      </c>
      <c r="G29" s="856">
        <v>1</v>
      </c>
      <c r="H29" s="856">
        <v>6</v>
      </c>
      <c r="I29" s="857">
        <f t="shared" si="2"/>
        <v>7</v>
      </c>
      <c r="J29" s="826"/>
      <c r="K29" s="826">
        <v>5</v>
      </c>
      <c r="L29" s="826">
        <v>2</v>
      </c>
      <c r="M29" s="836">
        <f t="shared" si="3"/>
        <v>7</v>
      </c>
    </row>
    <row r="30" spans="1:19" ht="12" customHeight="1">
      <c r="A30" s="794"/>
      <c r="B30" s="794"/>
      <c r="C30" s="795"/>
      <c r="D30" s="2331">
        <v>1406</v>
      </c>
      <c r="E30" s="828" t="s">
        <v>51</v>
      </c>
      <c r="F30" s="829"/>
      <c r="G30" s="820">
        <f>SUM(G33+G31)</f>
        <v>4</v>
      </c>
      <c r="H30" s="820">
        <f>SUM(H33+H31)</f>
        <v>15</v>
      </c>
      <c r="I30" s="820">
        <f t="shared" ref="I30:I34" si="4">SUM(G30:H30)</f>
        <v>19</v>
      </c>
      <c r="J30" s="858"/>
      <c r="K30" s="859">
        <f>SUM(K33+K31)</f>
        <v>11</v>
      </c>
      <c r="L30" s="859">
        <f>SUM(L33+L31)</f>
        <v>8</v>
      </c>
      <c r="M30" s="860">
        <f>SUM(K30:L30)</f>
        <v>19</v>
      </c>
    </row>
    <row r="31" spans="1:19" ht="12.75" customHeight="1">
      <c r="A31" s="794"/>
      <c r="B31" s="794"/>
      <c r="C31" s="795"/>
      <c r="D31" s="2332"/>
      <c r="E31" s="822" t="s">
        <v>53</v>
      </c>
      <c r="F31" s="823"/>
      <c r="G31" s="824">
        <f>SUM(G32)</f>
        <v>0</v>
      </c>
      <c r="H31" s="824">
        <f>SUM(H32)</f>
        <v>3</v>
      </c>
      <c r="I31" s="825">
        <f>SUM(G31:H31)</f>
        <v>3</v>
      </c>
      <c r="J31" s="826"/>
      <c r="K31" s="824">
        <f>SUM(K32)</f>
        <v>3</v>
      </c>
      <c r="L31" s="824">
        <f>SUM(L32)</f>
        <v>0</v>
      </c>
      <c r="M31" s="832">
        <f>SUM(K31:L31)</f>
        <v>3</v>
      </c>
    </row>
    <row r="32" spans="1:19" ht="12.75" customHeight="1">
      <c r="A32" s="794"/>
      <c r="B32" s="794"/>
      <c r="C32" s="795"/>
      <c r="D32" s="2332"/>
      <c r="E32" s="861"/>
      <c r="F32" s="823" t="s">
        <v>239</v>
      </c>
      <c r="G32" s="834">
        <v>0</v>
      </c>
      <c r="H32" s="834">
        <v>3</v>
      </c>
      <c r="I32" s="835">
        <f>SUM(G32:H32)</f>
        <v>3</v>
      </c>
      <c r="J32" s="826"/>
      <c r="K32" s="826">
        <v>3</v>
      </c>
      <c r="L32" s="826">
        <v>0</v>
      </c>
      <c r="M32" s="836">
        <f>SUM(K32:L32)</f>
        <v>3</v>
      </c>
    </row>
    <row r="33" spans="1:13" ht="12" customHeight="1">
      <c r="A33" s="812"/>
      <c r="B33" s="812"/>
      <c r="C33" s="812"/>
      <c r="D33" s="2332"/>
      <c r="E33" s="822" t="s">
        <v>240</v>
      </c>
      <c r="F33" s="823"/>
      <c r="G33" s="824">
        <f>SUM(G34)</f>
        <v>4</v>
      </c>
      <c r="H33" s="824">
        <f>SUM(H34)</f>
        <v>12</v>
      </c>
      <c r="I33" s="825">
        <f t="shared" si="4"/>
        <v>16</v>
      </c>
      <c r="J33" s="826"/>
      <c r="K33" s="824">
        <f>SUM(K34)</f>
        <v>8</v>
      </c>
      <c r="L33" s="824">
        <f>SUM(L34)</f>
        <v>8</v>
      </c>
      <c r="M33" s="832">
        <f t="shared" ref="M33:M34" si="5">SUM(K33:L33)</f>
        <v>16</v>
      </c>
    </row>
    <row r="34" spans="1:13" ht="12" customHeight="1">
      <c r="A34" s="812"/>
      <c r="B34" s="812"/>
      <c r="C34" s="812"/>
      <c r="D34" s="2332"/>
      <c r="E34" s="833"/>
      <c r="F34" s="862" t="s">
        <v>238</v>
      </c>
      <c r="G34" s="863">
        <v>4</v>
      </c>
      <c r="H34" s="863">
        <v>12</v>
      </c>
      <c r="I34" s="835">
        <f t="shared" si="4"/>
        <v>16</v>
      </c>
      <c r="J34" s="826"/>
      <c r="K34" s="863">
        <v>8</v>
      </c>
      <c r="L34" s="863">
        <v>8</v>
      </c>
      <c r="M34" s="836">
        <f t="shared" si="5"/>
        <v>16</v>
      </c>
    </row>
    <row r="35" spans="1:13" ht="12.75" customHeight="1">
      <c r="A35" s="794"/>
      <c r="B35" s="794"/>
      <c r="C35" s="795"/>
      <c r="D35" s="2346">
        <v>1407</v>
      </c>
      <c r="E35" s="818" t="s">
        <v>58</v>
      </c>
      <c r="F35" s="829"/>
      <c r="G35" s="864">
        <f>SUM(G36)</f>
        <v>1</v>
      </c>
      <c r="H35" s="864">
        <f>SUM(H36)</f>
        <v>1</v>
      </c>
      <c r="I35" s="820">
        <f>SUM(G35:H35)</f>
        <v>2</v>
      </c>
      <c r="J35" s="858"/>
      <c r="K35" s="859">
        <f>SUM(K36)</f>
        <v>2</v>
      </c>
      <c r="L35" s="859">
        <f>SUM(L36)</f>
        <v>0</v>
      </c>
      <c r="M35" s="860">
        <f>SUM(K35:L35)</f>
        <v>2</v>
      </c>
    </row>
    <row r="36" spans="1:13" ht="12.75" customHeight="1">
      <c r="A36" s="794"/>
      <c r="B36" s="794"/>
      <c r="C36" s="795"/>
      <c r="D36" s="2348"/>
      <c r="E36" s="852" t="s">
        <v>60</v>
      </c>
      <c r="F36" s="838"/>
      <c r="G36" s="865">
        <f>SUM(G37)</f>
        <v>1</v>
      </c>
      <c r="H36" s="865">
        <f>SUM(H37)</f>
        <v>1</v>
      </c>
      <c r="I36" s="839">
        <f>SUM(G36:H36)</f>
        <v>2</v>
      </c>
      <c r="J36" s="866"/>
      <c r="K36" s="839">
        <f>SUM(K37)</f>
        <v>2</v>
      </c>
      <c r="L36" s="839">
        <f>SUM(L37)</f>
        <v>0</v>
      </c>
      <c r="M36" s="867">
        <f>SUM(K36:L36)</f>
        <v>2</v>
      </c>
    </row>
    <row r="37" spans="1:13" ht="12" customHeight="1">
      <c r="A37" s="794"/>
      <c r="B37" s="794"/>
      <c r="C37" s="795"/>
      <c r="D37" s="2347"/>
      <c r="E37" s="845"/>
      <c r="F37" s="868" t="s">
        <v>247</v>
      </c>
      <c r="G37" s="869">
        <v>1</v>
      </c>
      <c r="H37" s="869">
        <v>1</v>
      </c>
      <c r="I37" s="870">
        <f>SUM(G37:H37)</f>
        <v>2</v>
      </c>
      <c r="J37" s="870"/>
      <c r="K37" s="871">
        <v>2</v>
      </c>
      <c r="L37" s="871">
        <v>0</v>
      </c>
      <c r="M37" s="872">
        <f>SUM(K37:L37)</f>
        <v>2</v>
      </c>
    </row>
    <row r="38" spans="1:13" ht="12.75" customHeight="1">
      <c r="A38" s="794"/>
      <c r="B38" s="794"/>
      <c r="C38" s="795"/>
      <c r="D38" s="2346">
        <v>1408</v>
      </c>
      <c r="E38" s="818" t="s">
        <v>63</v>
      </c>
      <c r="F38" s="873"/>
      <c r="G38" s="830"/>
      <c r="H38" s="830"/>
      <c r="I38" s="820"/>
      <c r="J38" s="858"/>
      <c r="K38" s="859"/>
      <c r="L38" s="859"/>
      <c r="M38" s="860"/>
    </row>
    <row r="39" spans="1:13" ht="6" customHeight="1">
      <c r="A39" s="794"/>
      <c r="B39" s="794"/>
      <c r="C39" s="795"/>
      <c r="D39" s="2347"/>
      <c r="E39" s="845"/>
      <c r="F39" s="846"/>
      <c r="G39" s="847"/>
      <c r="H39" s="847"/>
      <c r="I39" s="848"/>
      <c r="J39" s="849"/>
      <c r="K39" s="850"/>
      <c r="L39" s="850"/>
      <c r="M39" s="851"/>
    </row>
    <row r="40" spans="1:13" ht="12.75" customHeight="1">
      <c r="A40" s="874"/>
      <c r="B40" s="874"/>
      <c r="C40" s="874"/>
      <c r="D40" s="2346">
        <v>1624</v>
      </c>
      <c r="E40" s="818" t="s">
        <v>68</v>
      </c>
      <c r="F40" s="829"/>
      <c r="G40" s="864"/>
      <c r="H40" s="864"/>
      <c r="I40" s="820"/>
      <c r="J40" s="859"/>
      <c r="K40" s="859"/>
      <c r="L40" s="859"/>
      <c r="M40" s="860"/>
    </row>
    <row r="41" spans="1:13" ht="6" customHeight="1">
      <c r="A41" s="874"/>
      <c r="B41" s="874"/>
      <c r="C41" s="874"/>
      <c r="D41" s="2347"/>
      <c r="E41" s="845"/>
      <c r="F41" s="846"/>
      <c r="G41" s="847"/>
      <c r="H41" s="847"/>
      <c r="I41" s="848"/>
      <c r="J41" s="849"/>
      <c r="K41" s="850"/>
      <c r="L41" s="850"/>
      <c r="M41" s="851"/>
    </row>
    <row r="42" spans="1:13" ht="12.75" customHeight="1">
      <c r="E42" s="2349" t="s">
        <v>8</v>
      </c>
      <c r="F42" s="2350"/>
      <c r="G42" s="875">
        <f>SUM(G12+G14+G22+G26+G27+G30+G37+G39+G40)</f>
        <v>8</v>
      </c>
      <c r="H42" s="875">
        <f>SUM(H12+H14+H22+H26+H27+H30+H37+H39+H40)</f>
        <v>52</v>
      </c>
      <c r="I42" s="875">
        <f>SUM(I12+I14+I22+I26+I27+I30+I37+I39+I40)</f>
        <v>60</v>
      </c>
      <c r="J42" s="875"/>
      <c r="K42" s="875">
        <f>SUM(K12+K14+K22+K26+K27+K30+K37+K39+K40)</f>
        <v>39</v>
      </c>
      <c r="L42" s="875">
        <f>SUM(L12+L14+L22+L26+L27+L30+L37+L39+L40)</f>
        <v>21</v>
      </c>
      <c r="M42" s="876">
        <f>SUM(M12+M14+M22+M26+M27+M30+M37+M39+M40)</f>
        <v>60</v>
      </c>
    </row>
    <row r="43" spans="1:13" s="787" customFormat="1" ht="11.25" customHeight="1">
      <c r="C43" s="788"/>
      <c r="E43" s="787" t="s">
        <v>318</v>
      </c>
      <c r="G43" s="874"/>
      <c r="H43" s="874"/>
      <c r="I43" s="874"/>
      <c r="J43" s="874"/>
      <c r="K43" s="874"/>
      <c r="L43" s="874"/>
      <c r="M43" s="874"/>
    </row>
    <row r="44" spans="1:13" ht="9" customHeight="1">
      <c r="E44" s="790"/>
    </row>
    <row r="45" spans="1:13" ht="9" customHeight="1"/>
    <row r="46" spans="1:13" ht="9" customHeight="1"/>
    <row r="47" spans="1:13" ht="9" customHeight="1">
      <c r="A47" s="789"/>
      <c r="B47" s="789"/>
      <c r="C47" s="789"/>
      <c r="G47" s="789"/>
      <c r="H47" s="789"/>
      <c r="I47" s="789"/>
      <c r="J47" s="789"/>
      <c r="K47" s="789"/>
      <c r="L47" s="789"/>
      <c r="M47" s="789"/>
    </row>
    <row r="48" spans="1:13" ht="9" customHeight="1">
      <c r="A48" s="789"/>
      <c r="B48" s="789"/>
      <c r="C48" s="789"/>
      <c r="G48" s="789"/>
      <c r="H48" s="789"/>
      <c r="I48" s="789"/>
      <c r="J48" s="789"/>
      <c r="K48" s="789"/>
      <c r="L48" s="789"/>
      <c r="M48" s="789"/>
    </row>
    <row r="49" spans="1:13" ht="9" customHeight="1">
      <c r="A49" s="789"/>
      <c r="B49" s="789"/>
      <c r="C49" s="789"/>
      <c r="G49" s="789"/>
      <c r="H49" s="789"/>
      <c r="I49" s="789"/>
      <c r="J49" s="789"/>
      <c r="K49" s="789"/>
      <c r="L49" s="789"/>
      <c r="M49" s="789"/>
    </row>
    <row r="50" spans="1:13" ht="9" customHeight="1">
      <c r="A50" s="789"/>
      <c r="B50" s="789"/>
      <c r="C50" s="789"/>
      <c r="G50" s="789"/>
      <c r="H50" s="789"/>
      <c r="I50" s="789"/>
      <c r="J50" s="789"/>
      <c r="K50" s="789"/>
      <c r="L50" s="789"/>
      <c r="M50" s="789"/>
    </row>
    <row r="51" spans="1:13" ht="9" customHeight="1">
      <c r="A51" s="789"/>
      <c r="B51" s="789"/>
      <c r="C51" s="789"/>
      <c r="G51" s="789"/>
      <c r="H51" s="789"/>
      <c r="I51" s="789"/>
      <c r="J51" s="789"/>
      <c r="K51" s="789"/>
      <c r="L51" s="789"/>
      <c r="M51" s="789"/>
    </row>
    <row r="52" spans="1:13" ht="9" customHeight="1">
      <c r="A52" s="789"/>
      <c r="B52" s="789"/>
      <c r="C52" s="789"/>
      <c r="G52" s="789"/>
      <c r="H52" s="789"/>
      <c r="I52" s="789"/>
      <c r="J52" s="789"/>
      <c r="K52" s="789"/>
      <c r="L52" s="789"/>
      <c r="M52" s="789"/>
    </row>
    <row r="53" spans="1:13" ht="9" customHeight="1">
      <c r="A53" s="789"/>
      <c r="B53" s="789"/>
      <c r="C53" s="789"/>
      <c r="G53" s="789"/>
      <c r="H53" s="789"/>
      <c r="I53" s="789"/>
      <c r="J53" s="789"/>
      <c r="K53" s="789"/>
      <c r="L53" s="789"/>
      <c r="M53" s="789"/>
    </row>
    <row r="54" spans="1:13" ht="9" customHeight="1">
      <c r="A54" s="789"/>
      <c r="B54" s="789"/>
      <c r="C54" s="789"/>
      <c r="G54" s="789"/>
      <c r="H54" s="789"/>
      <c r="I54" s="789"/>
      <c r="J54" s="789"/>
      <c r="K54" s="789"/>
      <c r="L54" s="789"/>
      <c r="M54" s="789"/>
    </row>
    <row r="55" spans="1:13" ht="9" customHeight="1">
      <c r="A55" s="789"/>
      <c r="B55" s="789"/>
      <c r="C55" s="789"/>
      <c r="G55" s="789"/>
      <c r="H55" s="789"/>
      <c r="I55" s="789"/>
      <c r="J55" s="789"/>
      <c r="K55" s="789"/>
      <c r="L55" s="789"/>
      <c r="M55" s="789"/>
    </row>
    <row r="56" spans="1:13" ht="9" customHeight="1">
      <c r="A56" s="789"/>
      <c r="B56" s="789"/>
      <c r="C56" s="789"/>
      <c r="G56" s="789"/>
      <c r="H56" s="789"/>
      <c r="I56" s="789"/>
      <c r="J56" s="789"/>
      <c r="K56" s="789"/>
      <c r="L56" s="789"/>
      <c r="M56" s="789"/>
    </row>
    <row r="57" spans="1:13" ht="9" customHeight="1">
      <c r="A57" s="789"/>
      <c r="B57" s="789"/>
      <c r="C57" s="789"/>
      <c r="G57" s="789"/>
      <c r="H57" s="789"/>
      <c r="I57" s="789"/>
      <c r="J57" s="789"/>
      <c r="K57" s="789"/>
      <c r="L57" s="789"/>
      <c r="M57" s="789"/>
    </row>
    <row r="58" spans="1:13" ht="9" customHeight="1">
      <c r="A58" s="789"/>
      <c r="B58" s="789"/>
      <c r="C58" s="789"/>
      <c r="G58" s="789"/>
      <c r="H58" s="789"/>
      <c r="I58" s="789"/>
      <c r="J58" s="789"/>
      <c r="K58" s="789"/>
      <c r="L58" s="789"/>
      <c r="M58" s="789"/>
    </row>
    <row r="59" spans="1:13" ht="9" customHeight="1">
      <c r="A59" s="789"/>
      <c r="B59" s="789"/>
      <c r="C59" s="789"/>
      <c r="G59" s="789"/>
      <c r="H59" s="789"/>
      <c r="I59" s="789"/>
      <c r="J59" s="789"/>
      <c r="K59" s="789"/>
      <c r="L59" s="789"/>
      <c r="M59" s="789"/>
    </row>
    <row r="60" spans="1:13" ht="9" customHeight="1">
      <c r="A60" s="789"/>
      <c r="B60" s="789"/>
      <c r="C60" s="789"/>
      <c r="G60" s="789"/>
      <c r="H60" s="789"/>
      <c r="I60" s="789"/>
      <c r="J60" s="789"/>
      <c r="K60" s="789"/>
      <c r="L60" s="789"/>
      <c r="M60" s="789"/>
    </row>
    <row r="61" spans="1:13" ht="9" customHeight="1">
      <c r="A61" s="789"/>
      <c r="B61" s="789"/>
      <c r="C61" s="789"/>
      <c r="G61" s="789"/>
      <c r="H61" s="789"/>
      <c r="I61" s="789"/>
      <c r="J61" s="789"/>
      <c r="K61" s="789"/>
      <c r="L61" s="789"/>
      <c r="M61" s="789"/>
    </row>
    <row r="62" spans="1:13" ht="9" customHeight="1">
      <c r="A62" s="789"/>
      <c r="B62" s="789"/>
      <c r="C62" s="789"/>
      <c r="G62" s="789"/>
      <c r="H62" s="789"/>
      <c r="I62" s="789"/>
      <c r="J62" s="789"/>
      <c r="K62" s="789"/>
      <c r="L62" s="789"/>
      <c r="M62" s="789"/>
    </row>
    <row r="63" spans="1:13" ht="9" customHeight="1">
      <c r="A63" s="789"/>
      <c r="B63" s="789"/>
      <c r="C63" s="789"/>
      <c r="G63" s="789"/>
      <c r="H63" s="789"/>
      <c r="I63" s="789"/>
      <c r="J63" s="789"/>
      <c r="K63" s="789"/>
      <c r="L63" s="789"/>
      <c r="M63" s="789"/>
    </row>
    <row r="64" spans="1:13" ht="9" customHeight="1">
      <c r="A64" s="789"/>
      <c r="B64" s="789"/>
      <c r="C64" s="789"/>
      <c r="G64" s="789"/>
      <c r="H64" s="789"/>
      <c r="I64" s="789"/>
      <c r="J64" s="789"/>
      <c r="K64" s="789"/>
      <c r="L64" s="789"/>
      <c r="M64" s="789"/>
    </row>
    <row r="65" spans="1:13" ht="9" customHeight="1">
      <c r="A65" s="789"/>
      <c r="B65" s="789"/>
      <c r="C65" s="789"/>
      <c r="G65" s="789"/>
      <c r="H65" s="789"/>
      <c r="I65" s="789"/>
      <c r="J65" s="789"/>
      <c r="K65" s="789"/>
      <c r="L65" s="789"/>
      <c r="M65" s="789"/>
    </row>
    <row r="66" spans="1:13" ht="9" customHeight="1">
      <c r="A66" s="789"/>
      <c r="B66" s="789"/>
      <c r="C66" s="789"/>
      <c r="G66" s="789"/>
      <c r="H66" s="789"/>
      <c r="I66" s="789"/>
      <c r="J66" s="789"/>
      <c r="K66" s="789"/>
      <c r="L66" s="789"/>
      <c r="M66" s="789"/>
    </row>
    <row r="67" spans="1:13" ht="9" customHeight="1">
      <c r="A67" s="789"/>
      <c r="B67" s="789"/>
      <c r="C67" s="789"/>
      <c r="G67" s="789"/>
      <c r="H67" s="789"/>
      <c r="I67" s="789"/>
      <c r="J67" s="789"/>
      <c r="K67" s="789"/>
      <c r="L67" s="789"/>
      <c r="M67" s="789"/>
    </row>
    <row r="68" spans="1:13" ht="9" customHeight="1">
      <c r="A68" s="789"/>
      <c r="B68" s="789"/>
      <c r="C68" s="789"/>
      <c r="G68" s="789"/>
      <c r="H68" s="789"/>
      <c r="I68" s="789"/>
      <c r="J68" s="789"/>
      <c r="K68" s="789"/>
      <c r="L68" s="789"/>
      <c r="M68" s="789"/>
    </row>
    <row r="69" spans="1:13" ht="9" customHeight="1">
      <c r="A69" s="789"/>
      <c r="B69" s="789"/>
      <c r="C69" s="789"/>
      <c r="G69" s="789"/>
      <c r="H69" s="789"/>
      <c r="I69" s="789"/>
      <c r="J69" s="789"/>
      <c r="K69" s="789"/>
      <c r="L69" s="789"/>
      <c r="M69" s="789"/>
    </row>
    <row r="70" spans="1:13" ht="9" customHeight="1">
      <c r="A70" s="789"/>
      <c r="B70" s="789"/>
      <c r="C70" s="789"/>
      <c r="G70" s="789"/>
      <c r="H70" s="789"/>
      <c r="I70" s="789"/>
      <c r="J70" s="789"/>
      <c r="K70" s="789"/>
      <c r="L70" s="789"/>
      <c r="M70" s="789"/>
    </row>
    <row r="71" spans="1:13" ht="9" customHeight="1">
      <c r="A71" s="789"/>
      <c r="B71" s="789"/>
      <c r="C71" s="789"/>
      <c r="G71" s="789"/>
      <c r="H71" s="789"/>
      <c r="I71" s="789"/>
      <c r="J71" s="789"/>
      <c r="K71" s="789"/>
      <c r="L71" s="789"/>
      <c r="M71" s="789"/>
    </row>
    <row r="72" spans="1:13" ht="9" customHeight="1">
      <c r="A72" s="789"/>
      <c r="B72" s="789"/>
      <c r="C72" s="789"/>
      <c r="G72" s="789"/>
      <c r="H72" s="789"/>
      <c r="I72" s="789"/>
      <c r="J72" s="789"/>
      <c r="K72" s="789"/>
      <c r="L72" s="789"/>
      <c r="M72" s="789"/>
    </row>
    <row r="73" spans="1:13" ht="9" customHeight="1">
      <c r="A73" s="789"/>
      <c r="B73" s="789"/>
      <c r="C73" s="789"/>
      <c r="G73" s="789"/>
      <c r="H73" s="789"/>
      <c r="I73" s="789"/>
      <c r="J73" s="789"/>
      <c r="K73" s="789"/>
      <c r="L73" s="789"/>
      <c r="M73" s="789"/>
    </row>
    <row r="74" spans="1:13" ht="9" customHeight="1">
      <c r="A74" s="789"/>
      <c r="B74" s="789"/>
      <c r="C74" s="789"/>
      <c r="G74" s="789"/>
      <c r="H74" s="789"/>
      <c r="I74" s="789"/>
      <c r="J74" s="789"/>
      <c r="K74" s="789"/>
      <c r="L74" s="789"/>
      <c r="M74" s="789"/>
    </row>
    <row r="75" spans="1:13" ht="9" customHeight="1">
      <c r="A75" s="789"/>
      <c r="B75" s="789"/>
      <c r="C75" s="789"/>
      <c r="G75" s="789"/>
      <c r="H75" s="789"/>
      <c r="I75" s="789"/>
      <c r="J75" s="789"/>
      <c r="K75" s="789"/>
      <c r="L75" s="789"/>
      <c r="M75" s="789"/>
    </row>
    <row r="76" spans="1:13" ht="9" customHeight="1">
      <c r="A76" s="789"/>
      <c r="B76" s="789"/>
      <c r="C76" s="789"/>
      <c r="G76" s="789"/>
      <c r="H76" s="789"/>
      <c r="I76" s="789"/>
      <c r="J76" s="789"/>
      <c r="K76" s="789"/>
      <c r="L76" s="789"/>
      <c r="M76" s="789"/>
    </row>
    <row r="77" spans="1:13" ht="9" customHeight="1">
      <c r="A77" s="789"/>
      <c r="B77" s="789"/>
      <c r="C77" s="789"/>
      <c r="G77" s="789"/>
      <c r="H77" s="789"/>
      <c r="I77" s="789"/>
      <c r="J77" s="789"/>
      <c r="K77" s="789"/>
      <c r="L77" s="789"/>
      <c r="M77" s="789"/>
    </row>
    <row r="78" spans="1:13" ht="9" customHeight="1">
      <c r="A78" s="789"/>
      <c r="B78" s="789"/>
      <c r="C78" s="789"/>
      <c r="G78" s="789"/>
      <c r="H78" s="789"/>
      <c r="I78" s="789"/>
      <c r="J78" s="789"/>
      <c r="K78" s="789"/>
      <c r="L78" s="789"/>
      <c r="M78" s="789"/>
    </row>
    <row r="79" spans="1:13" ht="9" customHeight="1">
      <c r="A79" s="789"/>
      <c r="B79" s="789"/>
      <c r="C79" s="789"/>
      <c r="G79" s="789"/>
      <c r="H79" s="789"/>
      <c r="I79" s="789"/>
      <c r="J79" s="789"/>
      <c r="K79" s="789"/>
      <c r="L79" s="789"/>
      <c r="M79" s="789"/>
    </row>
    <row r="80" spans="1:13" ht="9" customHeight="1">
      <c r="A80" s="789"/>
      <c r="B80" s="789"/>
      <c r="C80" s="789"/>
      <c r="G80" s="789"/>
      <c r="H80" s="789"/>
      <c r="I80" s="789"/>
      <c r="J80" s="789"/>
      <c r="K80" s="789"/>
      <c r="L80" s="789"/>
      <c r="M80" s="789"/>
    </row>
    <row r="81" spans="1:13" ht="9" customHeight="1">
      <c r="A81" s="789"/>
      <c r="B81" s="789"/>
      <c r="C81" s="789"/>
      <c r="G81" s="789"/>
      <c r="H81" s="789"/>
      <c r="I81" s="789"/>
      <c r="J81" s="789"/>
      <c r="K81" s="789"/>
      <c r="L81" s="789"/>
      <c r="M81" s="789"/>
    </row>
    <row r="82" spans="1:13" ht="9" customHeight="1">
      <c r="A82" s="789"/>
      <c r="B82" s="789"/>
      <c r="C82" s="789"/>
      <c r="G82" s="789"/>
      <c r="H82" s="789"/>
      <c r="I82" s="789"/>
      <c r="J82" s="789"/>
      <c r="K82" s="789"/>
      <c r="L82" s="789"/>
      <c r="M82" s="789"/>
    </row>
    <row r="83" spans="1:13" ht="9" customHeight="1">
      <c r="A83" s="789"/>
      <c r="B83" s="789"/>
      <c r="C83" s="789"/>
      <c r="G83" s="789"/>
      <c r="H83" s="789"/>
      <c r="I83" s="789"/>
      <c r="J83" s="789"/>
      <c r="K83" s="789"/>
      <c r="L83" s="789"/>
      <c r="M83" s="789"/>
    </row>
    <row r="84" spans="1:13" ht="9" customHeight="1">
      <c r="A84" s="789"/>
      <c r="B84" s="789"/>
      <c r="C84" s="789"/>
      <c r="G84" s="789"/>
      <c r="H84" s="789"/>
      <c r="I84" s="789"/>
      <c r="J84" s="789"/>
      <c r="K84" s="789"/>
      <c r="L84" s="789"/>
      <c r="M84" s="789"/>
    </row>
    <row r="85" spans="1:13" ht="9" customHeight="1">
      <c r="A85" s="789"/>
      <c r="B85" s="789"/>
      <c r="C85" s="789"/>
      <c r="G85" s="789"/>
      <c r="H85" s="789"/>
      <c r="I85" s="789"/>
      <c r="J85" s="789"/>
      <c r="K85" s="789"/>
      <c r="L85" s="789"/>
      <c r="M85" s="789"/>
    </row>
    <row r="86" spans="1:13" ht="9" customHeight="1">
      <c r="A86" s="789"/>
      <c r="B86" s="789"/>
      <c r="C86" s="789"/>
      <c r="G86" s="789"/>
      <c r="H86" s="789"/>
      <c r="I86" s="789"/>
      <c r="J86" s="789"/>
      <c r="K86" s="789"/>
      <c r="L86" s="789"/>
      <c r="M86" s="789"/>
    </row>
    <row r="87" spans="1:13" ht="9" customHeight="1">
      <c r="A87" s="789"/>
      <c r="B87" s="789"/>
      <c r="C87" s="789"/>
      <c r="G87" s="789"/>
      <c r="H87" s="789"/>
      <c r="I87" s="789"/>
      <c r="J87" s="789"/>
      <c r="K87" s="789"/>
      <c r="L87" s="789"/>
      <c r="M87" s="789"/>
    </row>
    <row r="88" spans="1:13" ht="9" customHeight="1">
      <c r="A88" s="789"/>
      <c r="B88" s="789"/>
      <c r="C88" s="789"/>
      <c r="G88" s="789"/>
      <c r="H88" s="789"/>
      <c r="I88" s="789"/>
      <c r="J88" s="789"/>
      <c r="K88" s="789"/>
      <c r="L88" s="789"/>
      <c r="M88" s="789"/>
    </row>
    <row r="89" spans="1:13" ht="9" customHeight="1">
      <c r="A89" s="789"/>
      <c r="B89" s="789"/>
      <c r="C89" s="789"/>
      <c r="G89" s="789"/>
      <c r="H89" s="789"/>
      <c r="I89" s="789"/>
      <c r="J89" s="789"/>
      <c r="K89" s="789"/>
      <c r="L89" s="789"/>
      <c r="M89" s="789"/>
    </row>
    <row r="90" spans="1:13" ht="9" customHeight="1">
      <c r="A90" s="789"/>
      <c r="B90" s="789"/>
      <c r="C90" s="789"/>
      <c r="G90" s="789"/>
      <c r="H90" s="789"/>
      <c r="I90" s="789"/>
      <c r="J90" s="789"/>
      <c r="K90" s="789"/>
      <c r="L90" s="789"/>
      <c r="M90" s="789"/>
    </row>
    <row r="91" spans="1:13" ht="9" customHeight="1">
      <c r="A91" s="789"/>
      <c r="B91" s="789"/>
      <c r="C91" s="789"/>
      <c r="G91" s="789"/>
      <c r="H91" s="789"/>
      <c r="I91" s="789"/>
      <c r="J91" s="789"/>
      <c r="K91" s="789"/>
      <c r="L91" s="789"/>
      <c r="M91" s="789"/>
    </row>
    <row r="92" spans="1:13" ht="9" customHeight="1">
      <c r="A92" s="789"/>
      <c r="B92" s="789"/>
      <c r="C92" s="789"/>
      <c r="G92" s="789"/>
      <c r="H92" s="789"/>
      <c r="I92" s="789"/>
      <c r="J92" s="789"/>
      <c r="K92" s="789"/>
      <c r="L92" s="789"/>
      <c r="M92" s="789"/>
    </row>
    <row r="93" spans="1:13" ht="9" customHeight="1">
      <c r="A93" s="789"/>
      <c r="B93" s="789"/>
      <c r="C93" s="789"/>
      <c r="G93" s="789"/>
      <c r="H93" s="789"/>
      <c r="I93" s="789"/>
      <c r="J93" s="789"/>
      <c r="K93" s="789"/>
      <c r="L93" s="789"/>
      <c r="M93" s="789"/>
    </row>
    <row r="94" spans="1:13" ht="9" customHeight="1">
      <c r="A94" s="789"/>
      <c r="B94" s="789"/>
      <c r="C94" s="789"/>
      <c r="G94" s="789"/>
      <c r="H94" s="789"/>
      <c r="I94" s="789"/>
      <c r="J94" s="789"/>
      <c r="K94" s="789"/>
      <c r="L94" s="789"/>
      <c r="M94" s="789"/>
    </row>
    <row r="95" spans="1:13" ht="9" customHeight="1">
      <c r="A95" s="789"/>
      <c r="B95" s="789"/>
      <c r="C95" s="789"/>
      <c r="G95" s="789"/>
      <c r="H95" s="789"/>
      <c r="I95" s="789"/>
      <c r="J95" s="789"/>
      <c r="K95" s="789"/>
      <c r="L95" s="789"/>
      <c r="M95" s="789"/>
    </row>
    <row r="96" spans="1:13" ht="9" customHeight="1">
      <c r="A96" s="789"/>
      <c r="B96" s="789"/>
      <c r="C96" s="789"/>
      <c r="G96" s="789"/>
      <c r="H96" s="789"/>
      <c r="I96" s="789"/>
      <c r="J96" s="789"/>
      <c r="K96" s="789"/>
      <c r="L96" s="789"/>
      <c r="M96" s="789"/>
    </row>
    <row r="97" spans="1:13" ht="9" customHeight="1">
      <c r="A97" s="789"/>
      <c r="B97" s="789"/>
      <c r="C97" s="789"/>
      <c r="G97" s="789"/>
      <c r="H97" s="789"/>
      <c r="I97" s="789"/>
      <c r="J97" s="789"/>
      <c r="K97" s="789"/>
      <c r="L97" s="789"/>
      <c r="M97" s="789"/>
    </row>
    <row r="98" spans="1:13" ht="9" customHeight="1">
      <c r="A98" s="789"/>
      <c r="B98" s="789"/>
      <c r="C98" s="789"/>
      <c r="G98" s="789"/>
      <c r="H98" s="789"/>
      <c r="I98" s="789"/>
      <c r="J98" s="789"/>
      <c r="K98" s="789"/>
      <c r="L98" s="789"/>
      <c r="M98" s="789"/>
    </row>
    <row r="99" spans="1:13" ht="9" customHeight="1">
      <c r="A99" s="789"/>
      <c r="B99" s="789"/>
      <c r="C99" s="789"/>
      <c r="G99" s="789"/>
      <c r="H99" s="789"/>
      <c r="I99" s="789"/>
      <c r="J99" s="789"/>
      <c r="K99" s="789"/>
      <c r="L99" s="789"/>
      <c r="M99" s="789"/>
    </row>
    <row r="100" spans="1:13" ht="9" customHeight="1">
      <c r="A100" s="789"/>
      <c r="B100" s="789"/>
      <c r="C100" s="789"/>
      <c r="G100" s="789"/>
      <c r="H100" s="789"/>
      <c r="I100" s="789"/>
      <c r="J100" s="789"/>
      <c r="K100" s="789"/>
      <c r="L100" s="789"/>
      <c r="M100" s="789"/>
    </row>
    <row r="101" spans="1:13" ht="9" customHeight="1">
      <c r="A101" s="789"/>
      <c r="B101" s="789"/>
      <c r="C101" s="789"/>
      <c r="G101" s="789"/>
      <c r="H101" s="789"/>
      <c r="I101" s="789"/>
      <c r="J101" s="789"/>
      <c r="K101" s="789"/>
      <c r="L101" s="789"/>
      <c r="M101" s="789"/>
    </row>
    <row r="102" spans="1:13" ht="9" customHeight="1">
      <c r="A102" s="789"/>
      <c r="B102" s="789"/>
      <c r="C102" s="789"/>
      <c r="G102" s="789"/>
      <c r="H102" s="789"/>
      <c r="I102" s="789"/>
      <c r="J102" s="789"/>
      <c r="K102" s="789"/>
      <c r="L102" s="789"/>
      <c r="M102" s="789"/>
    </row>
    <row r="103" spans="1:13" ht="9" customHeight="1">
      <c r="A103" s="789"/>
      <c r="B103" s="789"/>
      <c r="C103" s="789"/>
      <c r="G103" s="789"/>
      <c r="H103" s="789"/>
      <c r="I103" s="789"/>
      <c r="J103" s="789"/>
      <c r="K103" s="789"/>
      <c r="L103" s="789"/>
      <c r="M103" s="789"/>
    </row>
    <row r="104" spans="1:13" ht="9" customHeight="1">
      <c r="A104" s="789"/>
      <c r="B104" s="789"/>
      <c r="C104" s="789"/>
      <c r="G104" s="789"/>
      <c r="H104" s="789"/>
      <c r="I104" s="789"/>
      <c r="J104" s="789"/>
      <c r="K104" s="789"/>
      <c r="L104" s="789"/>
      <c r="M104" s="789"/>
    </row>
    <row r="105" spans="1:13" ht="9" customHeight="1">
      <c r="A105" s="789"/>
      <c r="B105" s="789"/>
      <c r="C105" s="789"/>
      <c r="G105" s="789"/>
      <c r="H105" s="789"/>
      <c r="I105" s="789"/>
      <c r="J105" s="789"/>
      <c r="K105" s="789"/>
      <c r="L105" s="789"/>
      <c r="M105" s="789"/>
    </row>
    <row r="106" spans="1:13" ht="9" customHeight="1">
      <c r="A106" s="789"/>
      <c r="B106" s="789"/>
      <c r="C106" s="789"/>
      <c r="G106" s="789"/>
      <c r="H106" s="789"/>
      <c r="I106" s="789"/>
      <c r="J106" s="789"/>
      <c r="K106" s="789"/>
      <c r="L106" s="789"/>
      <c r="M106" s="789"/>
    </row>
    <row r="107" spans="1:13" ht="9" customHeight="1">
      <c r="A107" s="789"/>
      <c r="B107" s="789"/>
      <c r="C107" s="789"/>
      <c r="G107" s="789"/>
      <c r="H107" s="789"/>
      <c r="I107" s="789"/>
      <c r="J107" s="789"/>
      <c r="K107" s="789"/>
      <c r="L107" s="789"/>
      <c r="M107" s="789"/>
    </row>
    <row r="108" spans="1:13" ht="9" customHeight="1">
      <c r="A108" s="789"/>
      <c r="B108" s="789"/>
      <c r="C108" s="789"/>
      <c r="G108" s="789"/>
      <c r="H108" s="789"/>
      <c r="I108" s="789"/>
      <c r="J108" s="789"/>
      <c r="K108" s="789"/>
      <c r="L108" s="789"/>
      <c r="M108" s="789"/>
    </row>
    <row r="109" spans="1:13" ht="9" customHeight="1">
      <c r="A109" s="789"/>
      <c r="B109" s="789"/>
      <c r="C109" s="789"/>
      <c r="G109" s="789"/>
      <c r="H109" s="789"/>
      <c r="I109" s="789"/>
      <c r="J109" s="789"/>
      <c r="K109" s="789"/>
      <c r="L109" s="789"/>
      <c r="M109" s="789"/>
    </row>
    <row r="110" spans="1:13" ht="9" customHeight="1">
      <c r="A110" s="789"/>
      <c r="B110" s="789"/>
      <c r="C110" s="789"/>
      <c r="G110" s="789"/>
      <c r="H110" s="789"/>
      <c r="I110" s="789"/>
      <c r="J110" s="789"/>
      <c r="K110" s="789"/>
      <c r="L110" s="789"/>
      <c r="M110" s="789"/>
    </row>
    <row r="111" spans="1:13" ht="9" customHeight="1">
      <c r="A111" s="789"/>
      <c r="B111" s="789"/>
      <c r="C111" s="789"/>
      <c r="G111" s="789"/>
      <c r="H111" s="789"/>
      <c r="I111" s="789"/>
      <c r="J111" s="789"/>
      <c r="K111" s="789"/>
      <c r="L111" s="789"/>
      <c r="M111" s="789"/>
    </row>
    <row r="112" spans="1:13" ht="9" customHeight="1">
      <c r="A112" s="789"/>
      <c r="B112" s="789"/>
      <c r="C112" s="789"/>
      <c r="G112" s="789"/>
      <c r="H112" s="789"/>
      <c r="I112" s="789"/>
      <c r="J112" s="789"/>
      <c r="K112" s="789"/>
      <c r="L112" s="789"/>
      <c r="M112" s="789"/>
    </row>
    <row r="113" spans="1:13" ht="9" customHeight="1">
      <c r="A113" s="789"/>
      <c r="B113" s="789"/>
      <c r="C113" s="789"/>
      <c r="G113" s="789"/>
      <c r="H113" s="789"/>
      <c r="I113" s="789"/>
      <c r="J113" s="789"/>
      <c r="K113" s="789"/>
      <c r="L113" s="789"/>
      <c r="M113" s="789"/>
    </row>
    <row r="114" spans="1:13" ht="9" customHeight="1">
      <c r="A114" s="789"/>
      <c r="B114" s="789"/>
      <c r="C114" s="789"/>
      <c r="G114" s="789"/>
      <c r="H114" s="789"/>
      <c r="I114" s="789"/>
      <c r="J114" s="789"/>
      <c r="K114" s="789"/>
      <c r="L114" s="789"/>
      <c r="M114" s="789"/>
    </row>
    <row r="115" spans="1:13" ht="9" customHeight="1">
      <c r="A115" s="789"/>
      <c r="B115" s="789"/>
      <c r="C115" s="789"/>
      <c r="G115" s="789"/>
      <c r="H115" s="789"/>
      <c r="I115" s="789"/>
      <c r="J115" s="789"/>
      <c r="K115" s="789"/>
      <c r="L115" s="789"/>
      <c r="M115" s="789"/>
    </row>
    <row r="116" spans="1:13" ht="9" customHeight="1">
      <c r="A116" s="789"/>
      <c r="B116" s="789"/>
      <c r="C116" s="789"/>
      <c r="G116" s="789"/>
      <c r="H116" s="789"/>
      <c r="I116" s="789"/>
      <c r="J116" s="789"/>
      <c r="K116" s="789"/>
      <c r="L116" s="789"/>
      <c r="M116" s="789"/>
    </row>
    <row r="117" spans="1:13" ht="9" customHeight="1">
      <c r="A117" s="789"/>
      <c r="B117" s="789"/>
      <c r="C117" s="789"/>
      <c r="G117" s="789"/>
      <c r="H117" s="789"/>
      <c r="I117" s="789"/>
      <c r="J117" s="789"/>
      <c r="K117" s="789"/>
      <c r="L117" s="789"/>
      <c r="M117" s="789"/>
    </row>
    <row r="118" spans="1:13" ht="9" customHeight="1">
      <c r="A118" s="789"/>
      <c r="B118" s="789"/>
      <c r="C118" s="789"/>
      <c r="G118" s="789"/>
      <c r="H118" s="789"/>
      <c r="I118" s="789"/>
      <c r="J118" s="789"/>
      <c r="K118" s="789"/>
      <c r="L118" s="789"/>
      <c r="M118" s="789"/>
    </row>
    <row r="119" spans="1:13" ht="9" customHeight="1">
      <c r="A119" s="789"/>
      <c r="B119" s="789"/>
      <c r="C119" s="789"/>
      <c r="G119" s="789"/>
      <c r="H119" s="789"/>
      <c r="I119" s="789"/>
      <c r="J119" s="789"/>
      <c r="K119" s="789"/>
      <c r="L119" s="789"/>
      <c r="M119" s="789"/>
    </row>
    <row r="120" spans="1:13" ht="9" customHeight="1">
      <c r="A120" s="789"/>
      <c r="B120" s="789"/>
      <c r="C120" s="789"/>
      <c r="G120" s="789"/>
      <c r="H120" s="789"/>
      <c r="I120" s="789"/>
      <c r="J120" s="789"/>
      <c r="K120" s="789"/>
      <c r="L120" s="789"/>
      <c r="M120" s="789"/>
    </row>
    <row r="121" spans="1:13" ht="9" customHeight="1">
      <c r="A121" s="789"/>
      <c r="B121" s="789"/>
      <c r="C121" s="789"/>
      <c r="G121" s="789"/>
      <c r="H121" s="789"/>
      <c r="I121" s="789"/>
      <c r="J121" s="789"/>
      <c r="K121" s="789"/>
      <c r="L121" s="789"/>
      <c r="M121" s="789"/>
    </row>
    <row r="122" spans="1:13" ht="9" customHeight="1">
      <c r="A122" s="789"/>
      <c r="B122" s="789"/>
      <c r="C122" s="789"/>
      <c r="G122" s="789"/>
      <c r="H122" s="789"/>
      <c r="I122" s="789"/>
      <c r="J122" s="789"/>
      <c r="K122" s="789"/>
      <c r="L122" s="789"/>
      <c r="M122" s="789"/>
    </row>
    <row r="123" spans="1:13" ht="9" customHeight="1">
      <c r="A123" s="789"/>
      <c r="B123" s="789"/>
      <c r="C123" s="789"/>
      <c r="G123" s="789"/>
      <c r="H123" s="789"/>
      <c r="I123" s="789"/>
      <c r="J123" s="789"/>
      <c r="K123" s="789"/>
      <c r="L123" s="789"/>
      <c r="M123" s="789"/>
    </row>
    <row r="124" spans="1:13" ht="9" customHeight="1">
      <c r="A124" s="789"/>
      <c r="B124" s="789"/>
      <c r="C124" s="789"/>
      <c r="G124" s="789"/>
      <c r="H124" s="789"/>
      <c r="I124" s="789"/>
      <c r="J124" s="789"/>
      <c r="K124" s="789"/>
      <c r="L124" s="789"/>
      <c r="M124" s="789"/>
    </row>
    <row r="125" spans="1:13" ht="9" customHeight="1">
      <c r="A125" s="789"/>
      <c r="B125" s="789"/>
      <c r="C125" s="789"/>
      <c r="G125" s="789"/>
      <c r="H125" s="789"/>
      <c r="I125" s="789"/>
      <c r="J125" s="789"/>
      <c r="K125" s="789"/>
      <c r="L125" s="789"/>
      <c r="M125" s="789"/>
    </row>
    <row r="126" spans="1:13" ht="9" customHeight="1">
      <c r="A126" s="789"/>
      <c r="B126" s="789"/>
      <c r="C126" s="789"/>
      <c r="G126" s="789"/>
      <c r="H126" s="789"/>
      <c r="I126" s="789"/>
      <c r="J126" s="789"/>
      <c r="K126" s="789"/>
      <c r="L126" s="789"/>
      <c r="M126" s="789"/>
    </row>
    <row r="127" spans="1:13" ht="9" customHeight="1">
      <c r="A127" s="789"/>
      <c r="B127" s="789"/>
      <c r="C127" s="789"/>
      <c r="G127" s="789"/>
      <c r="H127" s="789"/>
      <c r="I127" s="789"/>
      <c r="J127" s="789"/>
      <c r="K127" s="789"/>
      <c r="L127" s="789"/>
      <c r="M127" s="789"/>
    </row>
    <row r="128" spans="1:13" ht="9" customHeight="1">
      <c r="A128" s="789"/>
      <c r="B128" s="789"/>
      <c r="C128" s="789"/>
      <c r="G128" s="789"/>
      <c r="H128" s="789"/>
      <c r="I128" s="789"/>
      <c r="J128" s="789"/>
      <c r="K128" s="789"/>
      <c r="L128" s="789"/>
      <c r="M128" s="789"/>
    </row>
    <row r="129" spans="1:13" ht="9" customHeight="1">
      <c r="A129" s="789"/>
      <c r="B129" s="789"/>
      <c r="C129" s="789"/>
      <c r="G129" s="789"/>
      <c r="H129" s="789"/>
      <c r="I129" s="789"/>
      <c r="J129" s="789"/>
      <c r="K129" s="789"/>
      <c r="L129" s="789"/>
      <c r="M129" s="789"/>
    </row>
    <row r="130" spans="1:13" ht="9" customHeight="1">
      <c r="A130" s="789"/>
      <c r="B130" s="789"/>
      <c r="C130" s="789"/>
      <c r="G130" s="789"/>
      <c r="H130" s="789"/>
      <c r="I130" s="789"/>
      <c r="J130" s="789"/>
      <c r="K130" s="789"/>
      <c r="L130" s="789"/>
      <c r="M130" s="789"/>
    </row>
    <row r="131" spans="1:13" ht="9" customHeight="1">
      <c r="A131" s="789"/>
      <c r="B131" s="789"/>
      <c r="C131" s="789"/>
      <c r="G131" s="789"/>
      <c r="H131" s="789"/>
      <c r="I131" s="789"/>
      <c r="J131" s="789"/>
      <c r="K131" s="789"/>
      <c r="L131" s="789"/>
      <c r="M131" s="789"/>
    </row>
    <row r="132" spans="1:13" ht="9" customHeight="1">
      <c r="A132" s="789"/>
      <c r="B132" s="789"/>
      <c r="C132" s="789"/>
      <c r="G132" s="789"/>
      <c r="H132" s="789"/>
      <c r="I132" s="789"/>
      <c r="J132" s="789"/>
      <c r="K132" s="789"/>
      <c r="L132" s="789"/>
      <c r="M132" s="789"/>
    </row>
    <row r="133" spans="1:13" ht="9" customHeight="1">
      <c r="A133" s="789"/>
      <c r="B133" s="789"/>
      <c r="C133" s="789"/>
      <c r="G133" s="789"/>
      <c r="H133" s="789"/>
      <c r="I133" s="789"/>
      <c r="J133" s="789"/>
      <c r="K133" s="789"/>
      <c r="L133" s="789"/>
      <c r="M133" s="789"/>
    </row>
    <row r="134" spans="1:13" ht="9" customHeight="1">
      <c r="A134" s="789"/>
      <c r="B134" s="789"/>
      <c r="C134" s="789"/>
      <c r="G134" s="789"/>
      <c r="H134" s="789"/>
      <c r="I134" s="789"/>
      <c r="J134" s="789"/>
      <c r="K134" s="789"/>
      <c r="L134" s="789"/>
      <c r="M134" s="789"/>
    </row>
    <row r="135" spans="1:13" ht="9" customHeight="1">
      <c r="A135" s="789"/>
      <c r="B135" s="789"/>
      <c r="C135" s="789"/>
      <c r="G135" s="789"/>
      <c r="H135" s="789"/>
      <c r="I135" s="789"/>
      <c r="J135" s="789"/>
      <c r="K135" s="789"/>
      <c r="L135" s="789"/>
      <c r="M135" s="789"/>
    </row>
    <row r="136" spans="1:13" ht="9" customHeight="1">
      <c r="A136" s="789"/>
      <c r="B136" s="789"/>
      <c r="C136" s="789"/>
      <c r="G136" s="789"/>
      <c r="H136" s="789"/>
      <c r="I136" s="789"/>
      <c r="J136" s="789"/>
      <c r="K136" s="789"/>
      <c r="L136" s="789"/>
      <c r="M136" s="789"/>
    </row>
    <row r="137" spans="1:13" ht="9" customHeight="1">
      <c r="A137" s="789"/>
      <c r="B137" s="789"/>
      <c r="C137" s="789"/>
      <c r="G137" s="789"/>
      <c r="H137" s="789"/>
      <c r="I137" s="789"/>
      <c r="J137" s="789"/>
      <c r="K137" s="789"/>
      <c r="L137" s="789"/>
      <c r="M137" s="789"/>
    </row>
    <row r="138" spans="1:13" ht="9" customHeight="1">
      <c r="A138" s="789"/>
      <c r="B138" s="789"/>
      <c r="C138" s="789"/>
      <c r="G138" s="789"/>
      <c r="H138" s="789"/>
      <c r="I138" s="789"/>
      <c r="J138" s="789"/>
      <c r="K138" s="789"/>
      <c r="L138" s="789"/>
      <c r="M138" s="789"/>
    </row>
    <row r="139" spans="1:13" ht="9" customHeight="1">
      <c r="A139" s="789"/>
      <c r="B139" s="789"/>
      <c r="C139" s="789"/>
      <c r="G139" s="789"/>
      <c r="H139" s="789"/>
      <c r="I139" s="789"/>
      <c r="J139" s="789"/>
      <c r="K139" s="789"/>
      <c r="L139" s="789"/>
      <c r="M139" s="789"/>
    </row>
    <row r="140" spans="1:13" ht="9" customHeight="1">
      <c r="A140" s="789"/>
      <c r="B140" s="789"/>
      <c r="C140" s="789"/>
      <c r="G140" s="789"/>
      <c r="H140" s="789"/>
      <c r="I140" s="789"/>
      <c r="J140" s="789"/>
      <c r="K140" s="789"/>
      <c r="L140" s="789"/>
      <c r="M140" s="789"/>
    </row>
    <row r="141" spans="1:13" ht="9" customHeight="1">
      <c r="A141" s="789"/>
      <c r="B141" s="789"/>
      <c r="C141" s="789"/>
      <c r="G141" s="789"/>
      <c r="H141" s="789"/>
      <c r="I141" s="789"/>
      <c r="J141" s="789"/>
      <c r="K141" s="789"/>
      <c r="L141" s="789"/>
      <c r="M141" s="789"/>
    </row>
    <row r="142" spans="1:13" ht="9" customHeight="1">
      <c r="A142" s="789"/>
      <c r="B142" s="789"/>
      <c r="C142" s="789"/>
      <c r="G142" s="789"/>
      <c r="H142" s="789"/>
      <c r="I142" s="789"/>
      <c r="J142" s="789"/>
      <c r="K142" s="789"/>
      <c r="L142" s="789"/>
      <c r="M142" s="789"/>
    </row>
    <row r="143" spans="1:13" ht="9" customHeight="1">
      <c r="A143" s="789"/>
      <c r="B143" s="789"/>
      <c r="C143" s="789"/>
      <c r="G143" s="789"/>
      <c r="H143" s="789"/>
      <c r="I143" s="789"/>
      <c r="J143" s="789"/>
      <c r="K143" s="789"/>
      <c r="L143" s="789"/>
      <c r="M143" s="789"/>
    </row>
    <row r="144" spans="1:13" ht="9" customHeight="1">
      <c r="A144" s="789"/>
      <c r="B144" s="789"/>
      <c r="C144" s="789"/>
      <c r="G144" s="789"/>
      <c r="H144" s="789"/>
      <c r="I144" s="789"/>
      <c r="J144" s="789"/>
      <c r="K144" s="789"/>
      <c r="L144" s="789"/>
      <c r="M144" s="789"/>
    </row>
    <row r="145" spans="1:13" ht="9" customHeight="1">
      <c r="A145" s="789"/>
      <c r="B145" s="789"/>
      <c r="C145" s="789"/>
      <c r="G145" s="789"/>
      <c r="H145" s="789"/>
      <c r="I145" s="789"/>
      <c r="J145" s="789"/>
      <c r="K145" s="789"/>
      <c r="L145" s="789"/>
      <c r="M145" s="789"/>
    </row>
    <row r="146" spans="1:13" ht="9" customHeight="1">
      <c r="A146" s="789"/>
      <c r="B146" s="789"/>
      <c r="C146" s="789"/>
      <c r="G146" s="789"/>
      <c r="H146" s="789"/>
      <c r="I146" s="789"/>
      <c r="J146" s="789"/>
      <c r="K146" s="789"/>
      <c r="L146" s="789"/>
      <c r="M146" s="789"/>
    </row>
    <row r="147" spans="1:13" ht="9" customHeight="1">
      <c r="A147" s="789"/>
      <c r="B147" s="789"/>
      <c r="C147" s="789"/>
      <c r="G147" s="789"/>
      <c r="H147" s="789"/>
      <c r="I147" s="789"/>
      <c r="J147" s="789"/>
      <c r="K147" s="789"/>
      <c r="L147" s="789"/>
      <c r="M147" s="789"/>
    </row>
    <row r="148" spans="1:13" ht="9" customHeight="1">
      <c r="A148" s="789"/>
      <c r="B148" s="789"/>
      <c r="C148" s="789"/>
      <c r="G148" s="789"/>
      <c r="H148" s="789"/>
      <c r="I148" s="789"/>
      <c r="J148" s="789"/>
      <c r="K148" s="789"/>
      <c r="L148" s="789"/>
      <c r="M148" s="789"/>
    </row>
    <row r="149" spans="1:13" ht="9" customHeight="1">
      <c r="A149" s="789"/>
      <c r="B149" s="789"/>
      <c r="C149" s="789"/>
      <c r="G149" s="789"/>
      <c r="H149" s="789"/>
      <c r="I149" s="789"/>
      <c r="J149" s="789"/>
      <c r="K149" s="789"/>
      <c r="L149" s="789"/>
      <c r="M149" s="789"/>
    </row>
    <row r="150" spans="1:13" ht="9" customHeight="1">
      <c r="A150" s="789"/>
      <c r="B150" s="789"/>
      <c r="C150" s="789"/>
      <c r="G150" s="789"/>
      <c r="H150" s="789"/>
      <c r="I150" s="789"/>
      <c r="J150" s="789"/>
      <c r="K150" s="789"/>
      <c r="L150" s="789"/>
      <c r="M150" s="789"/>
    </row>
    <row r="151" spans="1:13" ht="9" customHeight="1">
      <c r="A151" s="789"/>
      <c r="B151" s="789"/>
      <c r="C151" s="789"/>
      <c r="G151" s="789"/>
      <c r="H151" s="789"/>
      <c r="I151" s="789"/>
      <c r="J151" s="789"/>
      <c r="K151" s="789"/>
      <c r="L151" s="789"/>
      <c r="M151" s="789"/>
    </row>
    <row r="152" spans="1:13" ht="9" customHeight="1">
      <c r="A152" s="789"/>
      <c r="B152" s="789"/>
      <c r="C152" s="789"/>
      <c r="G152" s="789"/>
      <c r="H152" s="789"/>
      <c r="I152" s="789"/>
      <c r="J152" s="789"/>
      <c r="K152" s="789"/>
      <c r="L152" s="789"/>
      <c r="M152" s="789"/>
    </row>
    <row r="153" spans="1:13" ht="9" customHeight="1">
      <c r="A153" s="789"/>
      <c r="B153" s="789"/>
      <c r="C153" s="789"/>
      <c r="G153" s="789"/>
      <c r="H153" s="789"/>
      <c r="I153" s="789"/>
      <c r="J153" s="789"/>
      <c r="K153" s="789"/>
      <c r="L153" s="789"/>
      <c r="M153" s="789"/>
    </row>
    <row r="154" spans="1:13" ht="9" customHeight="1">
      <c r="A154" s="789"/>
      <c r="B154" s="789"/>
      <c r="C154" s="789"/>
      <c r="G154" s="789"/>
      <c r="H154" s="789"/>
      <c r="I154" s="789"/>
      <c r="J154" s="789"/>
      <c r="K154" s="789"/>
      <c r="L154" s="789"/>
      <c r="M154" s="789"/>
    </row>
    <row r="155" spans="1:13" ht="9" customHeight="1">
      <c r="A155" s="789"/>
      <c r="B155" s="789"/>
      <c r="C155" s="789"/>
      <c r="G155" s="789"/>
      <c r="H155" s="789"/>
      <c r="I155" s="789"/>
      <c r="J155" s="789"/>
      <c r="K155" s="789"/>
      <c r="L155" s="789"/>
      <c r="M155" s="789"/>
    </row>
    <row r="156" spans="1:13" ht="9" customHeight="1">
      <c r="A156" s="789"/>
      <c r="B156" s="789"/>
      <c r="C156" s="789"/>
      <c r="G156" s="789"/>
      <c r="H156" s="789"/>
      <c r="I156" s="789"/>
      <c r="J156" s="789"/>
      <c r="K156" s="789"/>
      <c r="L156" s="789"/>
      <c r="M156" s="789"/>
    </row>
    <row r="157" spans="1:13" ht="9" customHeight="1">
      <c r="A157" s="789"/>
      <c r="B157" s="789"/>
      <c r="C157" s="789"/>
      <c r="G157" s="789"/>
      <c r="H157" s="789"/>
      <c r="I157" s="789"/>
      <c r="J157" s="789"/>
      <c r="K157" s="789"/>
      <c r="L157" s="789"/>
      <c r="M157" s="789"/>
    </row>
    <row r="158" spans="1:13" ht="9" customHeight="1">
      <c r="A158" s="789"/>
      <c r="B158" s="789"/>
      <c r="C158" s="789"/>
      <c r="G158" s="789"/>
      <c r="H158" s="789"/>
      <c r="I158" s="789"/>
      <c r="J158" s="789"/>
      <c r="K158" s="789"/>
      <c r="L158" s="789"/>
      <c r="M158" s="789"/>
    </row>
    <row r="159" spans="1:13" ht="9" customHeight="1">
      <c r="A159" s="789"/>
      <c r="B159" s="789"/>
      <c r="C159" s="789"/>
      <c r="G159" s="789"/>
      <c r="H159" s="789"/>
      <c r="I159" s="789"/>
      <c r="J159" s="789"/>
      <c r="K159" s="789"/>
      <c r="L159" s="789"/>
      <c r="M159" s="789"/>
    </row>
    <row r="160" spans="1:13" ht="9" customHeight="1">
      <c r="A160" s="789"/>
      <c r="B160" s="789"/>
      <c r="C160" s="789"/>
      <c r="G160" s="789"/>
      <c r="H160" s="789"/>
      <c r="I160" s="789"/>
      <c r="J160" s="789"/>
      <c r="K160" s="789"/>
      <c r="L160" s="789"/>
      <c r="M160" s="789"/>
    </row>
    <row r="161" spans="1:13" ht="9" customHeight="1">
      <c r="A161" s="789"/>
      <c r="B161" s="789"/>
      <c r="C161" s="789"/>
      <c r="G161" s="789"/>
      <c r="H161" s="789"/>
      <c r="I161" s="789"/>
      <c r="J161" s="789"/>
      <c r="K161" s="789"/>
      <c r="L161" s="789"/>
      <c r="M161" s="789"/>
    </row>
    <row r="162" spans="1:13" ht="9" customHeight="1">
      <c r="A162" s="789"/>
      <c r="B162" s="789"/>
      <c r="C162" s="789"/>
      <c r="G162" s="789"/>
      <c r="H162" s="789"/>
      <c r="I162" s="789"/>
      <c r="J162" s="789"/>
      <c r="K162" s="789"/>
      <c r="L162" s="789"/>
      <c r="M162" s="789"/>
    </row>
    <row r="163" spans="1:13" ht="9" customHeight="1">
      <c r="A163" s="789"/>
      <c r="B163" s="789"/>
      <c r="C163" s="789"/>
      <c r="G163" s="789"/>
      <c r="H163" s="789"/>
      <c r="I163" s="789"/>
      <c r="J163" s="789"/>
      <c r="K163" s="789"/>
      <c r="L163" s="789"/>
      <c r="M163" s="789"/>
    </row>
    <row r="164" spans="1:13" ht="9" customHeight="1">
      <c r="A164" s="789"/>
      <c r="B164" s="789"/>
      <c r="C164" s="789"/>
      <c r="G164" s="789"/>
      <c r="H164" s="789"/>
      <c r="I164" s="789"/>
      <c r="J164" s="789"/>
      <c r="K164" s="789"/>
      <c r="L164" s="789"/>
      <c r="M164" s="789"/>
    </row>
    <row r="165" spans="1:13" ht="9" customHeight="1">
      <c r="A165" s="789"/>
      <c r="B165" s="789"/>
      <c r="C165" s="789"/>
      <c r="G165" s="789"/>
      <c r="H165" s="789"/>
      <c r="I165" s="789"/>
      <c r="J165" s="789"/>
      <c r="K165" s="789"/>
      <c r="L165" s="789"/>
      <c r="M165" s="789"/>
    </row>
    <row r="166" spans="1:13" ht="9" customHeight="1">
      <c r="A166" s="789"/>
      <c r="B166" s="789"/>
      <c r="C166" s="789"/>
      <c r="G166" s="789"/>
      <c r="H166" s="789"/>
      <c r="I166" s="789"/>
      <c r="J166" s="789"/>
      <c r="K166" s="789"/>
      <c r="L166" s="789"/>
      <c r="M166" s="789"/>
    </row>
    <row r="167" spans="1:13" ht="9" customHeight="1">
      <c r="A167" s="789"/>
      <c r="B167" s="789"/>
      <c r="C167" s="789"/>
      <c r="G167" s="789"/>
      <c r="H167" s="789"/>
      <c r="I167" s="789"/>
      <c r="J167" s="789"/>
      <c r="K167" s="789"/>
      <c r="L167" s="789"/>
      <c r="M167" s="789"/>
    </row>
    <row r="168" spans="1:13" ht="9" customHeight="1">
      <c r="A168" s="789"/>
      <c r="B168" s="789"/>
      <c r="C168" s="789"/>
      <c r="G168" s="789"/>
      <c r="H168" s="789"/>
      <c r="I168" s="789"/>
      <c r="J168" s="789"/>
      <c r="K168" s="789"/>
      <c r="L168" s="789"/>
      <c r="M168" s="789"/>
    </row>
    <row r="169" spans="1:13" ht="9" customHeight="1">
      <c r="A169" s="789"/>
      <c r="B169" s="789"/>
      <c r="C169" s="789"/>
      <c r="G169" s="789"/>
      <c r="H169" s="789"/>
      <c r="I169" s="789"/>
      <c r="J169" s="789"/>
      <c r="K169" s="789"/>
      <c r="L169" s="789"/>
      <c r="M169" s="789"/>
    </row>
    <row r="170" spans="1:13" ht="9" customHeight="1">
      <c r="A170" s="789"/>
      <c r="B170" s="789"/>
      <c r="C170" s="789"/>
      <c r="G170" s="789"/>
      <c r="H170" s="789"/>
      <c r="I170" s="789"/>
      <c r="J170" s="789"/>
      <c r="K170" s="789"/>
      <c r="L170" s="789"/>
      <c r="M170" s="789"/>
    </row>
    <row r="171" spans="1:13" ht="9" customHeight="1">
      <c r="A171" s="789"/>
      <c r="B171" s="789"/>
      <c r="C171" s="789"/>
      <c r="G171" s="789"/>
      <c r="H171" s="789"/>
      <c r="I171" s="789"/>
      <c r="J171" s="789"/>
      <c r="K171" s="789"/>
      <c r="L171" s="789"/>
      <c r="M171" s="789"/>
    </row>
    <row r="172" spans="1:13" ht="9" customHeight="1">
      <c r="A172" s="789"/>
      <c r="B172" s="789"/>
      <c r="C172" s="789"/>
      <c r="G172" s="789"/>
      <c r="H172" s="789"/>
      <c r="I172" s="789"/>
      <c r="J172" s="789"/>
      <c r="K172" s="789"/>
      <c r="L172" s="789"/>
      <c r="M172" s="789"/>
    </row>
    <row r="173" spans="1:13" ht="9" customHeight="1">
      <c r="A173" s="789"/>
      <c r="B173" s="789"/>
      <c r="C173" s="789"/>
      <c r="G173" s="789"/>
      <c r="H173" s="789"/>
      <c r="I173" s="789"/>
      <c r="J173" s="789"/>
      <c r="K173" s="789"/>
      <c r="L173" s="789"/>
      <c r="M173" s="789"/>
    </row>
    <row r="174" spans="1:13" ht="9" customHeight="1">
      <c r="A174" s="789"/>
      <c r="B174" s="789"/>
      <c r="C174" s="789"/>
      <c r="G174" s="789"/>
      <c r="H174" s="789"/>
      <c r="I174" s="789"/>
      <c r="J174" s="789"/>
      <c r="K174" s="789"/>
      <c r="L174" s="789"/>
      <c r="M174" s="789"/>
    </row>
    <row r="175" spans="1:13" ht="9" customHeight="1">
      <c r="A175" s="789"/>
      <c r="B175" s="789"/>
      <c r="C175" s="789"/>
      <c r="G175" s="789"/>
      <c r="H175" s="789"/>
      <c r="I175" s="789"/>
      <c r="J175" s="789"/>
      <c r="K175" s="789"/>
      <c r="L175" s="789"/>
      <c r="M175" s="789"/>
    </row>
    <row r="176" spans="1:13" ht="9" customHeight="1">
      <c r="A176" s="789"/>
      <c r="B176" s="789"/>
      <c r="C176" s="789"/>
      <c r="G176" s="789"/>
      <c r="H176" s="789"/>
      <c r="I176" s="789"/>
      <c r="J176" s="789"/>
      <c r="K176" s="789"/>
      <c r="L176" s="789"/>
      <c r="M176" s="789"/>
    </row>
    <row r="177" spans="1:13" ht="9" customHeight="1">
      <c r="A177" s="789"/>
      <c r="B177" s="789"/>
      <c r="C177" s="789"/>
      <c r="G177" s="789"/>
      <c r="H177" s="789"/>
      <c r="I177" s="789"/>
      <c r="J177" s="789"/>
      <c r="K177" s="789"/>
      <c r="L177" s="789"/>
      <c r="M177" s="789"/>
    </row>
    <row r="178" spans="1:13" ht="9" customHeight="1">
      <c r="A178" s="789"/>
      <c r="B178" s="789"/>
      <c r="C178" s="789"/>
      <c r="G178" s="789"/>
      <c r="H178" s="789"/>
      <c r="I178" s="789"/>
      <c r="J178" s="789"/>
      <c r="K178" s="789"/>
      <c r="L178" s="789"/>
      <c r="M178" s="789"/>
    </row>
    <row r="179" spans="1:13" ht="9" customHeight="1">
      <c r="A179" s="789"/>
      <c r="B179" s="789"/>
      <c r="C179" s="789"/>
      <c r="G179" s="789"/>
      <c r="H179" s="789"/>
      <c r="I179" s="789"/>
      <c r="J179" s="789"/>
      <c r="K179" s="789"/>
      <c r="L179" s="789"/>
      <c r="M179" s="789"/>
    </row>
    <row r="180" spans="1:13" ht="9" customHeight="1">
      <c r="A180" s="789"/>
      <c r="B180" s="789"/>
      <c r="C180" s="789"/>
      <c r="G180" s="789"/>
      <c r="H180" s="789"/>
      <c r="I180" s="789"/>
      <c r="J180" s="789"/>
      <c r="K180" s="789"/>
      <c r="L180" s="789"/>
      <c r="M180" s="789"/>
    </row>
    <row r="181" spans="1:13" ht="9" customHeight="1">
      <c r="A181" s="789"/>
      <c r="B181" s="789"/>
      <c r="C181" s="789"/>
      <c r="G181" s="789"/>
      <c r="H181" s="789"/>
      <c r="I181" s="789"/>
      <c r="J181" s="789"/>
      <c r="K181" s="789"/>
      <c r="L181" s="789"/>
      <c r="M181" s="789"/>
    </row>
    <row r="182" spans="1:13" ht="9" customHeight="1">
      <c r="A182" s="789"/>
      <c r="B182" s="789"/>
      <c r="C182" s="789"/>
      <c r="G182" s="789"/>
      <c r="H182" s="789"/>
      <c r="I182" s="789"/>
      <c r="J182" s="789"/>
      <c r="K182" s="789"/>
      <c r="L182" s="789"/>
      <c r="M182" s="789"/>
    </row>
    <row r="183" spans="1:13" ht="9" customHeight="1">
      <c r="A183" s="789"/>
      <c r="B183" s="789"/>
      <c r="C183" s="789"/>
      <c r="G183" s="789"/>
      <c r="H183" s="789"/>
      <c r="I183" s="789"/>
      <c r="J183" s="789"/>
      <c r="K183" s="789"/>
      <c r="L183" s="789"/>
      <c r="M183" s="789"/>
    </row>
    <row r="184" spans="1:13" ht="9" customHeight="1">
      <c r="A184" s="789"/>
      <c r="B184" s="789"/>
      <c r="C184" s="789"/>
      <c r="G184" s="789"/>
      <c r="H184" s="789"/>
      <c r="I184" s="789"/>
      <c r="J184" s="789"/>
      <c r="K184" s="789"/>
      <c r="L184" s="789"/>
      <c r="M184" s="789"/>
    </row>
    <row r="185" spans="1:13" ht="9" customHeight="1">
      <c r="A185" s="789"/>
      <c r="B185" s="789"/>
      <c r="C185" s="789"/>
      <c r="G185" s="789"/>
      <c r="H185" s="789"/>
      <c r="I185" s="789"/>
      <c r="J185" s="789"/>
      <c r="K185" s="789"/>
      <c r="L185" s="789"/>
      <c r="M185" s="789"/>
    </row>
    <row r="186" spans="1:13" ht="9" customHeight="1">
      <c r="A186" s="789"/>
      <c r="B186" s="789"/>
      <c r="C186" s="789"/>
      <c r="G186" s="789"/>
      <c r="H186" s="789"/>
      <c r="I186" s="789"/>
      <c r="J186" s="789"/>
      <c r="K186" s="789"/>
      <c r="L186" s="789"/>
      <c r="M186" s="789"/>
    </row>
    <row r="187" spans="1:13" ht="9" customHeight="1">
      <c r="A187" s="789"/>
      <c r="B187" s="789"/>
      <c r="C187" s="789"/>
      <c r="G187" s="789"/>
      <c r="H187" s="789"/>
      <c r="I187" s="789"/>
      <c r="J187" s="789"/>
      <c r="K187" s="789"/>
      <c r="L187" s="789"/>
      <c r="M187" s="789"/>
    </row>
    <row r="188" spans="1:13" ht="9" customHeight="1">
      <c r="A188" s="789"/>
      <c r="B188" s="789"/>
      <c r="C188" s="789"/>
      <c r="G188" s="789"/>
      <c r="H188" s="789"/>
      <c r="I188" s="789"/>
      <c r="J188" s="789"/>
      <c r="K188" s="789"/>
      <c r="L188" s="789"/>
      <c r="M188" s="789"/>
    </row>
    <row r="189" spans="1:13" ht="9" customHeight="1">
      <c r="A189" s="789"/>
      <c r="B189" s="789"/>
      <c r="C189" s="789"/>
      <c r="G189" s="789"/>
      <c r="H189" s="789"/>
      <c r="I189" s="789"/>
      <c r="J189" s="789"/>
      <c r="K189" s="789"/>
      <c r="L189" s="789"/>
      <c r="M189" s="789"/>
    </row>
    <row r="190" spans="1:13" ht="9" customHeight="1">
      <c r="A190" s="789"/>
      <c r="B190" s="789"/>
      <c r="C190" s="789"/>
      <c r="G190" s="789"/>
      <c r="H190" s="789"/>
      <c r="I190" s="789"/>
      <c r="J190" s="789"/>
      <c r="K190" s="789"/>
      <c r="L190" s="789"/>
      <c r="M190" s="789"/>
    </row>
    <row r="191" spans="1:13" ht="9" customHeight="1">
      <c r="A191" s="789"/>
      <c r="B191" s="789"/>
      <c r="C191" s="789"/>
      <c r="G191" s="789"/>
      <c r="H191" s="789"/>
      <c r="I191" s="789"/>
      <c r="J191" s="789"/>
      <c r="K191" s="789"/>
      <c r="L191" s="789"/>
      <c r="M191" s="789"/>
    </row>
    <row r="192" spans="1:13" ht="9" customHeight="1">
      <c r="A192" s="789"/>
      <c r="B192" s="789"/>
      <c r="C192" s="789"/>
      <c r="G192" s="789"/>
      <c r="H192" s="789"/>
      <c r="I192" s="789"/>
      <c r="J192" s="789"/>
      <c r="K192" s="789"/>
      <c r="L192" s="789"/>
      <c r="M192" s="789"/>
    </row>
    <row r="193" spans="1:13" ht="9" customHeight="1">
      <c r="A193" s="789"/>
      <c r="B193" s="789"/>
      <c r="C193" s="789"/>
      <c r="G193" s="789"/>
      <c r="H193" s="789"/>
      <c r="I193" s="789"/>
      <c r="J193" s="789"/>
      <c r="K193" s="789"/>
      <c r="L193" s="789"/>
      <c r="M193" s="789"/>
    </row>
    <row r="194" spans="1:13" ht="9" customHeight="1">
      <c r="A194" s="789"/>
      <c r="B194" s="789"/>
      <c r="C194" s="789"/>
      <c r="G194" s="789"/>
      <c r="H194" s="789"/>
      <c r="I194" s="789"/>
      <c r="J194" s="789"/>
      <c r="K194" s="789"/>
      <c r="L194" s="789"/>
      <c r="M194" s="789"/>
    </row>
    <row r="195" spans="1:13" ht="9" customHeight="1">
      <c r="A195" s="789"/>
      <c r="B195" s="789"/>
      <c r="C195" s="789"/>
      <c r="G195" s="789"/>
      <c r="H195" s="789"/>
      <c r="I195" s="789"/>
      <c r="J195" s="789"/>
      <c r="K195" s="789"/>
      <c r="L195" s="789"/>
      <c r="M195" s="789"/>
    </row>
    <row r="196" spans="1:13" ht="9" customHeight="1">
      <c r="A196" s="789"/>
      <c r="B196" s="789"/>
      <c r="C196" s="789"/>
      <c r="G196" s="789"/>
      <c r="H196" s="789"/>
      <c r="I196" s="789"/>
      <c r="J196" s="789"/>
      <c r="K196" s="789"/>
      <c r="L196" s="789"/>
      <c r="M196" s="789"/>
    </row>
    <row r="197" spans="1:13" ht="9" customHeight="1">
      <c r="A197" s="789"/>
      <c r="B197" s="789"/>
      <c r="C197" s="789"/>
      <c r="G197" s="789"/>
      <c r="H197" s="789"/>
      <c r="I197" s="789"/>
      <c r="J197" s="789"/>
      <c r="K197" s="789"/>
      <c r="L197" s="789"/>
      <c r="M197" s="789"/>
    </row>
    <row r="198" spans="1:13" ht="9" customHeight="1">
      <c r="A198" s="789"/>
      <c r="B198" s="789"/>
      <c r="C198" s="789"/>
      <c r="G198" s="789"/>
      <c r="H198" s="789"/>
      <c r="I198" s="789"/>
      <c r="J198" s="789"/>
      <c r="K198" s="789"/>
      <c r="L198" s="789"/>
      <c r="M198" s="789"/>
    </row>
    <row r="199" spans="1:13" ht="9" customHeight="1">
      <c r="A199" s="789"/>
      <c r="B199" s="789"/>
      <c r="C199" s="789"/>
      <c r="G199" s="789"/>
      <c r="H199" s="789"/>
      <c r="I199" s="789"/>
      <c r="J199" s="789"/>
      <c r="K199" s="789"/>
      <c r="L199" s="789"/>
      <c r="M199" s="789"/>
    </row>
    <row r="200" spans="1:13" ht="9" customHeight="1">
      <c r="A200" s="789"/>
      <c r="B200" s="789"/>
      <c r="C200" s="789"/>
      <c r="G200" s="789"/>
      <c r="H200" s="789"/>
      <c r="I200" s="789"/>
      <c r="J200" s="789"/>
      <c r="K200" s="789"/>
      <c r="L200" s="789"/>
      <c r="M200" s="789"/>
    </row>
    <row r="201" spans="1:13" ht="9" customHeight="1">
      <c r="A201" s="789"/>
      <c r="B201" s="789"/>
      <c r="C201" s="789"/>
      <c r="G201" s="789"/>
      <c r="H201" s="789"/>
      <c r="I201" s="789"/>
      <c r="J201" s="789"/>
      <c r="K201" s="789"/>
      <c r="L201" s="789"/>
      <c r="M201" s="789"/>
    </row>
    <row r="202" spans="1:13" ht="9" customHeight="1">
      <c r="A202" s="789"/>
      <c r="B202" s="789"/>
      <c r="C202" s="789"/>
      <c r="G202" s="789"/>
      <c r="H202" s="789"/>
      <c r="I202" s="789"/>
      <c r="J202" s="789"/>
      <c r="K202" s="789"/>
      <c r="L202" s="789"/>
      <c r="M202" s="789"/>
    </row>
    <row r="203" spans="1:13" ht="9" customHeight="1">
      <c r="A203" s="789"/>
      <c r="B203" s="789"/>
      <c r="C203" s="789"/>
      <c r="G203" s="789"/>
      <c r="H203" s="789"/>
      <c r="I203" s="789"/>
      <c r="J203" s="789"/>
      <c r="K203" s="789"/>
      <c r="L203" s="789"/>
      <c r="M203" s="789"/>
    </row>
    <row r="204" spans="1:13" ht="9" customHeight="1">
      <c r="A204" s="789"/>
      <c r="B204" s="789"/>
      <c r="C204" s="789"/>
      <c r="G204" s="789"/>
      <c r="H204" s="789"/>
      <c r="I204" s="789"/>
      <c r="J204" s="789"/>
      <c r="K204" s="789"/>
      <c r="L204" s="789"/>
      <c r="M204" s="789"/>
    </row>
    <row r="205" spans="1:13" ht="9" customHeight="1">
      <c r="A205" s="789"/>
      <c r="B205" s="789"/>
      <c r="C205" s="789"/>
      <c r="G205" s="789"/>
      <c r="H205" s="789"/>
      <c r="I205" s="789"/>
      <c r="J205" s="789"/>
      <c r="K205" s="789"/>
      <c r="L205" s="789"/>
      <c r="M205" s="789"/>
    </row>
    <row r="206" spans="1:13" ht="9" customHeight="1">
      <c r="A206" s="789"/>
      <c r="B206" s="789"/>
      <c r="C206" s="789"/>
      <c r="G206" s="789"/>
      <c r="H206" s="789"/>
      <c r="I206" s="789"/>
      <c r="J206" s="789"/>
      <c r="K206" s="789"/>
      <c r="L206" s="789"/>
      <c r="M206" s="789"/>
    </row>
    <row r="207" spans="1:13" ht="9" customHeight="1">
      <c r="A207" s="789"/>
      <c r="B207" s="789"/>
      <c r="C207" s="789"/>
      <c r="G207" s="789"/>
      <c r="H207" s="789"/>
      <c r="I207" s="789"/>
      <c r="J207" s="789"/>
      <c r="K207" s="789"/>
      <c r="L207" s="789"/>
      <c r="M207" s="789"/>
    </row>
    <row r="208" spans="1:13" ht="9" customHeight="1">
      <c r="A208" s="789"/>
      <c r="B208" s="789"/>
      <c r="C208" s="789"/>
      <c r="G208" s="789"/>
      <c r="H208" s="789"/>
      <c r="I208" s="789"/>
      <c r="J208" s="789"/>
      <c r="K208" s="789"/>
      <c r="L208" s="789"/>
      <c r="M208" s="789"/>
    </row>
    <row r="209" spans="1:13" ht="9" customHeight="1">
      <c r="A209" s="789"/>
      <c r="B209" s="789"/>
      <c r="C209" s="789"/>
      <c r="G209" s="789"/>
      <c r="H209" s="789"/>
      <c r="I209" s="789"/>
      <c r="J209" s="789"/>
      <c r="K209" s="789"/>
      <c r="L209" s="789"/>
      <c r="M209" s="789"/>
    </row>
    <row r="210" spans="1:13" ht="9" customHeight="1">
      <c r="A210" s="789"/>
      <c r="B210" s="789"/>
      <c r="C210" s="789"/>
      <c r="G210" s="789"/>
      <c r="H210" s="789"/>
      <c r="I210" s="789"/>
      <c r="J210" s="789"/>
      <c r="K210" s="789"/>
      <c r="L210" s="789"/>
      <c r="M210" s="789"/>
    </row>
    <row r="211" spans="1:13" ht="9" customHeight="1">
      <c r="A211" s="789"/>
      <c r="B211" s="789"/>
      <c r="C211" s="789"/>
      <c r="G211" s="789"/>
      <c r="H211" s="789"/>
      <c r="I211" s="789"/>
      <c r="J211" s="789"/>
      <c r="K211" s="789"/>
      <c r="L211" s="789"/>
      <c r="M211" s="789"/>
    </row>
    <row r="212" spans="1:13" ht="9" customHeight="1">
      <c r="A212" s="789"/>
      <c r="B212" s="789"/>
      <c r="C212" s="789"/>
      <c r="G212" s="789"/>
      <c r="H212" s="789"/>
      <c r="I212" s="789"/>
      <c r="J212" s="789"/>
      <c r="K212" s="789"/>
      <c r="L212" s="789"/>
      <c r="M212" s="789"/>
    </row>
    <row r="213" spans="1:13" ht="9" customHeight="1">
      <c r="A213" s="789"/>
      <c r="B213" s="789"/>
      <c r="C213" s="789"/>
      <c r="G213" s="789"/>
      <c r="H213" s="789"/>
      <c r="I213" s="789"/>
      <c r="J213" s="789"/>
      <c r="K213" s="789"/>
      <c r="L213" s="789"/>
      <c r="M213" s="789"/>
    </row>
    <row r="214" spans="1:13" ht="9" customHeight="1">
      <c r="A214" s="789"/>
      <c r="B214" s="789"/>
      <c r="C214" s="789"/>
      <c r="G214" s="789"/>
      <c r="H214" s="789"/>
      <c r="I214" s="789"/>
      <c r="J214" s="789"/>
      <c r="K214" s="789"/>
      <c r="L214" s="789"/>
      <c r="M214" s="789"/>
    </row>
    <row r="215" spans="1:13" ht="9" customHeight="1">
      <c r="A215" s="789"/>
      <c r="B215" s="789"/>
      <c r="C215" s="789"/>
      <c r="G215" s="789"/>
      <c r="H215" s="789"/>
      <c r="I215" s="789"/>
      <c r="J215" s="789"/>
      <c r="K215" s="789"/>
      <c r="L215" s="789"/>
      <c r="M215" s="789"/>
    </row>
    <row r="216" spans="1:13" ht="9" customHeight="1">
      <c r="A216" s="789"/>
      <c r="B216" s="789"/>
      <c r="C216" s="789"/>
      <c r="G216" s="789"/>
      <c r="H216" s="789"/>
      <c r="I216" s="789"/>
      <c r="J216" s="789"/>
      <c r="K216" s="789"/>
      <c r="L216" s="789"/>
      <c r="M216" s="789"/>
    </row>
    <row r="217" spans="1:13" ht="9" customHeight="1">
      <c r="A217" s="789"/>
      <c r="B217" s="789"/>
      <c r="C217" s="789"/>
      <c r="G217" s="789"/>
      <c r="H217" s="789"/>
      <c r="I217" s="789"/>
      <c r="J217" s="789"/>
      <c r="K217" s="789"/>
      <c r="L217" s="789"/>
      <c r="M217" s="789"/>
    </row>
    <row r="218" spans="1:13" ht="9" customHeight="1">
      <c r="A218" s="789"/>
      <c r="B218" s="789"/>
      <c r="C218" s="789"/>
      <c r="G218" s="789"/>
      <c r="H218" s="789"/>
      <c r="I218" s="789"/>
      <c r="J218" s="789"/>
      <c r="K218" s="789"/>
      <c r="L218" s="789"/>
      <c r="M218" s="789"/>
    </row>
    <row r="219" spans="1:13" ht="9" customHeight="1">
      <c r="A219" s="789"/>
      <c r="B219" s="789"/>
      <c r="C219" s="789"/>
      <c r="G219" s="789"/>
      <c r="H219" s="789"/>
      <c r="I219" s="789"/>
      <c r="J219" s="789"/>
      <c r="K219" s="789"/>
      <c r="L219" s="789"/>
      <c r="M219" s="789"/>
    </row>
    <row r="220" spans="1:13" ht="9" customHeight="1">
      <c r="A220" s="789"/>
      <c r="B220" s="789"/>
      <c r="C220" s="789"/>
      <c r="G220" s="789"/>
      <c r="H220" s="789"/>
      <c r="I220" s="789"/>
      <c r="J220" s="789"/>
      <c r="K220" s="789"/>
      <c r="L220" s="789"/>
      <c r="M220" s="789"/>
    </row>
    <row r="221" spans="1:13" ht="9" customHeight="1">
      <c r="A221" s="789"/>
      <c r="B221" s="789"/>
      <c r="C221" s="789"/>
      <c r="G221" s="789"/>
      <c r="H221" s="789"/>
      <c r="I221" s="789"/>
      <c r="J221" s="789"/>
      <c r="K221" s="789"/>
      <c r="L221" s="789"/>
      <c r="M221" s="789"/>
    </row>
    <row r="222" spans="1:13" ht="9" customHeight="1">
      <c r="A222" s="789"/>
      <c r="B222" s="789"/>
      <c r="C222" s="789"/>
      <c r="G222" s="789"/>
      <c r="H222" s="789"/>
      <c r="I222" s="789"/>
      <c r="J222" s="789"/>
      <c r="K222" s="789"/>
      <c r="L222" s="789"/>
      <c r="M222" s="789"/>
    </row>
    <row r="223" spans="1:13" ht="9" customHeight="1">
      <c r="A223" s="789"/>
      <c r="B223" s="789"/>
      <c r="C223" s="789"/>
      <c r="G223" s="789"/>
      <c r="H223" s="789"/>
      <c r="I223" s="789"/>
      <c r="J223" s="789"/>
      <c r="K223" s="789"/>
      <c r="L223" s="789"/>
      <c r="M223" s="789"/>
    </row>
    <row r="224" spans="1:13" ht="9" customHeight="1">
      <c r="A224" s="789"/>
      <c r="B224" s="789"/>
      <c r="C224" s="789"/>
      <c r="G224" s="789"/>
      <c r="H224" s="789"/>
      <c r="I224" s="789"/>
      <c r="J224" s="789"/>
      <c r="K224" s="789"/>
      <c r="L224" s="789"/>
      <c r="M224" s="789"/>
    </row>
    <row r="225" spans="1:13" ht="9" customHeight="1">
      <c r="A225" s="789"/>
      <c r="B225" s="789"/>
      <c r="C225" s="789"/>
      <c r="G225" s="789"/>
      <c r="H225" s="789"/>
      <c r="I225" s="789"/>
      <c r="J225" s="789"/>
      <c r="K225" s="789"/>
      <c r="L225" s="789"/>
      <c r="M225" s="789"/>
    </row>
    <row r="226" spans="1:13" ht="9" customHeight="1">
      <c r="A226" s="789"/>
      <c r="B226" s="789"/>
      <c r="C226" s="789"/>
      <c r="G226" s="789"/>
      <c r="H226" s="789"/>
      <c r="I226" s="789"/>
      <c r="J226" s="789"/>
      <c r="K226" s="789"/>
      <c r="L226" s="789"/>
      <c r="M226" s="789"/>
    </row>
    <row r="227" spans="1:13" ht="9" customHeight="1">
      <c r="A227" s="789"/>
      <c r="B227" s="789"/>
      <c r="C227" s="789"/>
      <c r="G227" s="789"/>
      <c r="H227" s="789"/>
      <c r="I227" s="789"/>
      <c r="J227" s="789"/>
      <c r="K227" s="789"/>
      <c r="L227" s="789"/>
      <c r="M227" s="789"/>
    </row>
    <row r="228" spans="1:13" ht="9" customHeight="1">
      <c r="A228" s="789"/>
      <c r="B228" s="789"/>
      <c r="C228" s="789"/>
      <c r="G228" s="789"/>
      <c r="H228" s="789"/>
      <c r="I228" s="789"/>
      <c r="J228" s="789"/>
      <c r="K228" s="789"/>
      <c r="L228" s="789"/>
      <c r="M228" s="789"/>
    </row>
    <row r="229" spans="1:13" ht="9" customHeight="1">
      <c r="A229" s="789"/>
      <c r="B229" s="789"/>
      <c r="C229" s="789"/>
      <c r="G229" s="789"/>
      <c r="H229" s="789"/>
      <c r="I229" s="789"/>
      <c r="J229" s="789"/>
      <c r="K229" s="789"/>
      <c r="L229" s="789"/>
      <c r="M229" s="789"/>
    </row>
    <row r="230" spans="1:13" ht="9" customHeight="1">
      <c r="A230" s="789"/>
      <c r="B230" s="789"/>
      <c r="C230" s="789"/>
      <c r="G230" s="789"/>
      <c r="H230" s="789"/>
      <c r="I230" s="789"/>
      <c r="J230" s="789"/>
      <c r="K230" s="789"/>
      <c r="L230" s="789"/>
      <c r="M230" s="789"/>
    </row>
    <row r="231" spans="1:13" ht="9" customHeight="1">
      <c r="A231" s="789"/>
      <c r="B231" s="789"/>
      <c r="C231" s="789"/>
      <c r="G231" s="789"/>
      <c r="H231" s="789"/>
      <c r="I231" s="789"/>
      <c r="J231" s="789"/>
      <c r="K231" s="789"/>
      <c r="L231" s="789"/>
      <c r="M231" s="789"/>
    </row>
    <row r="232" spans="1:13" ht="9" customHeight="1">
      <c r="A232" s="789"/>
      <c r="B232" s="789"/>
      <c r="C232" s="789"/>
      <c r="G232" s="789"/>
      <c r="H232" s="789"/>
      <c r="I232" s="789"/>
      <c r="J232" s="789"/>
      <c r="K232" s="789"/>
      <c r="L232" s="789"/>
      <c r="M232" s="789"/>
    </row>
    <row r="233" spans="1:13" ht="9" customHeight="1">
      <c r="A233" s="789"/>
      <c r="B233" s="789"/>
      <c r="C233" s="789"/>
      <c r="G233" s="789"/>
      <c r="H233" s="789"/>
      <c r="I233" s="789"/>
      <c r="J233" s="789"/>
      <c r="K233" s="789"/>
      <c r="L233" s="789"/>
      <c r="M233" s="789"/>
    </row>
    <row r="234" spans="1:13" ht="9" customHeight="1">
      <c r="A234" s="789"/>
      <c r="B234" s="789"/>
      <c r="C234" s="789"/>
      <c r="G234" s="789"/>
      <c r="H234" s="789"/>
      <c r="I234" s="789"/>
      <c r="J234" s="789"/>
      <c r="K234" s="789"/>
      <c r="L234" s="789"/>
      <c r="M234" s="789"/>
    </row>
    <row r="235" spans="1:13" ht="9" customHeight="1">
      <c r="A235" s="789"/>
      <c r="B235" s="789"/>
      <c r="C235" s="789"/>
      <c r="G235" s="789"/>
      <c r="H235" s="789"/>
      <c r="I235" s="789"/>
      <c r="J235" s="789"/>
      <c r="K235" s="789"/>
      <c r="L235" s="789"/>
      <c r="M235" s="789"/>
    </row>
    <row r="236" spans="1:13" ht="9" customHeight="1">
      <c r="A236" s="789"/>
      <c r="B236" s="789"/>
      <c r="C236" s="789"/>
      <c r="G236" s="789"/>
      <c r="H236" s="789"/>
      <c r="I236" s="789"/>
      <c r="J236" s="789"/>
      <c r="K236" s="789"/>
      <c r="L236" s="789"/>
      <c r="M236" s="789"/>
    </row>
    <row r="237" spans="1:13" ht="9" customHeight="1">
      <c r="A237" s="789"/>
      <c r="B237" s="789"/>
      <c r="C237" s="789"/>
      <c r="G237" s="789"/>
      <c r="H237" s="789"/>
      <c r="I237" s="789"/>
      <c r="J237" s="789"/>
      <c r="K237" s="789"/>
      <c r="L237" s="789"/>
      <c r="M237" s="789"/>
    </row>
    <row r="238" spans="1:13" ht="9" customHeight="1">
      <c r="A238" s="789"/>
      <c r="B238" s="789"/>
      <c r="C238" s="789"/>
      <c r="G238" s="789"/>
      <c r="H238" s="789"/>
      <c r="I238" s="789"/>
      <c r="J238" s="789"/>
      <c r="K238" s="789"/>
      <c r="L238" s="789"/>
      <c r="M238" s="789"/>
    </row>
    <row r="239" spans="1:13" ht="9" customHeight="1">
      <c r="A239" s="789"/>
      <c r="B239" s="789"/>
      <c r="C239" s="789"/>
      <c r="G239" s="789"/>
      <c r="H239" s="789"/>
      <c r="I239" s="789"/>
      <c r="J239" s="789"/>
      <c r="K239" s="789"/>
      <c r="L239" s="789"/>
      <c r="M239" s="789"/>
    </row>
    <row r="240" spans="1:13" ht="9" customHeight="1">
      <c r="A240" s="789"/>
      <c r="B240" s="789"/>
      <c r="C240" s="789"/>
      <c r="G240" s="789"/>
      <c r="H240" s="789"/>
      <c r="I240" s="789"/>
      <c r="J240" s="789"/>
      <c r="K240" s="789"/>
      <c r="L240" s="789"/>
      <c r="M240" s="789"/>
    </row>
    <row r="241" spans="1:13" ht="9" customHeight="1">
      <c r="A241" s="789"/>
      <c r="B241" s="789"/>
      <c r="C241" s="789"/>
      <c r="G241" s="789"/>
      <c r="H241" s="789"/>
      <c r="I241" s="789"/>
      <c r="J241" s="789"/>
      <c r="K241" s="789"/>
      <c r="L241" s="789"/>
      <c r="M241" s="789"/>
    </row>
    <row r="242" spans="1:13" ht="9" customHeight="1">
      <c r="A242" s="789"/>
      <c r="B242" s="789"/>
      <c r="C242" s="789"/>
      <c r="G242" s="789"/>
      <c r="H242" s="789"/>
      <c r="I242" s="789"/>
      <c r="J242" s="789"/>
      <c r="K242" s="789"/>
      <c r="L242" s="789"/>
      <c r="M242" s="789"/>
    </row>
    <row r="243" spans="1:13" ht="9" customHeight="1">
      <c r="A243" s="789"/>
      <c r="B243" s="789"/>
      <c r="C243" s="789"/>
      <c r="G243" s="789"/>
      <c r="H243" s="789"/>
      <c r="I243" s="789"/>
      <c r="J243" s="789"/>
      <c r="K243" s="789"/>
      <c r="L243" s="789"/>
      <c r="M243" s="789"/>
    </row>
    <row r="244" spans="1:13" ht="9" customHeight="1">
      <c r="A244" s="789"/>
      <c r="B244" s="789"/>
      <c r="C244" s="789"/>
      <c r="G244" s="789"/>
      <c r="H244" s="789"/>
      <c r="I244" s="789"/>
      <c r="J244" s="789"/>
      <c r="K244" s="789"/>
      <c r="L244" s="789"/>
      <c r="M244" s="789"/>
    </row>
    <row r="245" spans="1:13" ht="9" customHeight="1">
      <c r="A245" s="789"/>
      <c r="B245" s="789"/>
      <c r="C245" s="789"/>
      <c r="G245" s="789"/>
      <c r="H245" s="789"/>
      <c r="I245" s="789"/>
      <c r="J245" s="789"/>
      <c r="K245" s="789"/>
      <c r="L245" s="789"/>
      <c r="M245" s="789"/>
    </row>
    <row r="246" spans="1:13" ht="9" customHeight="1">
      <c r="A246" s="789"/>
      <c r="B246" s="789"/>
      <c r="C246" s="789"/>
      <c r="G246" s="789"/>
      <c r="H246" s="789"/>
      <c r="I246" s="789"/>
      <c r="J246" s="789"/>
      <c r="K246" s="789"/>
      <c r="L246" s="789"/>
      <c r="M246" s="789"/>
    </row>
    <row r="247" spans="1:13" ht="9" customHeight="1">
      <c r="A247" s="789"/>
      <c r="B247" s="789"/>
      <c r="C247" s="789"/>
      <c r="G247" s="789"/>
      <c r="H247" s="789"/>
      <c r="I247" s="789"/>
      <c r="J247" s="789"/>
      <c r="K247" s="789"/>
      <c r="L247" s="789"/>
      <c r="M247" s="789"/>
    </row>
    <row r="248" spans="1:13" ht="9" customHeight="1">
      <c r="A248" s="789"/>
      <c r="B248" s="789"/>
      <c r="C248" s="789"/>
      <c r="G248" s="789"/>
      <c r="H248" s="789"/>
      <c r="I248" s="789"/>
      <c r="J248" s="789"/>
      <c r="K248" s="789"/>
      <c r="L248" s="789"/>
      <c r="M248" s="789"/>
    </row>
    <row r="249" spans="1:13" ht="9" customHeight="1">
      <c r="A249" s="789"/>
      <c r="B249" s="789"/>
      <c r="C249" s="789"/>
      <c r="G249" s="789"/>
      <c r="H249" s="789"/>
      <c r="I249" s="789"/>
      <c r="J249" s="789"/>
      <c r="K249" s="789"/>
      <c r="L249" s="789"/>
      <c r="M249" s="789"/>
    </row>
    <row r="250" spans="1:13" ht="9" customHeight="1">
      <c r="A250" s="789"/>
      <c r="B250" s="789"/>
      <c r="C250" s="789"/>
      <c r="G250" s="789"/>
      <c r="H250" s="789"/>
      <c r="I250" s="789"/>
      <c r="J250" s="789"/>
      <c r="K250" s="789"/>
      <c r="L250" s="789"/>
      <c r="M250" s="789"/>
    </row>
    <row r="251" spans="1:13" ht="9" customHeight="1">
      <c r="A251" s="789"/>
      <c r="B251" s="789"/>
      <c r="C251" s="789"/>
      <c r="G251" s="789"/>
      <c r="H251" s="789"/>
      <c r="I251" s="789"/>
      <c r="J251" s="789"/>
      <c r="K251" s="789"/>
      <c r="L251" s="789"/>
      <c r="M251" s="789"/>
    </row>
    <row r="252" spans="1:13" ht="9" customHeight="1">
      <c r="A252" s="789"/>
      <c r="B252" s="789"/>
      <c r="C252" s="789"/>
      <c r="G252" s="789"/>
      <c r="H252" s="789"/>
      <c r="I252" s="789"/>
      <c r="J252" s="789"/>
      <c r="K252" s="789"/>
      <c r="L252" s="789"/>
      <c r="M252" s="789"/>
    </row>
    <row r="253" spans="1:13" ht="9" customHeight="1">
      <c r="A253" s="789"/>
      <c r="B253" s="789"/>
      <c r="C253" s="789"/>
      <c r="G253" s="789"/>
      <c r="H253" s="789"/>
      <c r="I253" s="789"/>
      <c r="J253" s="789"/>
      <c r="K253" s="789"/>
      <c r="L253" s="789"/>
      <c r="M253" s="789"/>
    </row>
    <row r="254" spans="1:13" ht="9" customHeight="1">
      <c r="A254" s="789"/>
      <c r="B254" s="789"/>
      <c r="C254" s="789"/>
      <c r="G254" s="789"/>
      <c r="H254" s="789"/>
      <c r="I254" s="789"/>
      <c r="J254" s="789"/>
      <c r="K254" s="789"/>
      <c r="L254" s="789"/>
      <c r="M254" s="789"/>
    </row>
    <row r="255" spans="1:13" ht="9" customHeight="1">
      <c r="A255" s="789"/>
      <c r="B255" s="789"/>
      <c r="C255" s="789"/>
      <c r="G255" s="789"/>
      <c r="H255" s="789"/>
      <c r="I255" s="789"/>
      <c r="J255" s="789"/>
      <c r="K255" s="789"/>
      <c r="L255" s="789"/>
      <c r="M255" s="789"/>
    </row>
    <row r="256" spans="1:13" ht="9" customHeight="1">
      <c r="A256" s="789"/>
      <c r="B256" s="789"/>
      <c r="C256" s="789"/>
      <c r="G256" s="789"/>
      <c r="H256" s="789"/>
      <c r="I256" s="789"/>
      <c r="J256" s="789"/>
      <c r="K256" s="789"/>
      <c r="L256" s="789"/>
      <c r="M256" s="789"/>
    </row>
    <row r="257" spans="1:13" ht="9" customHeight="1">
      <c r="A257" s="789"/>
      <c r="B257" s="789"/>
      <c r="C257" s="789"/>
      <c r="G257" s="789"/>
      <c r="H257" s="789"/>
      <c r="I257" s="789"/>
      <c r="J257" s="789"/>
      <c r="K257" s="789"/>
      <c r="L257" s="789"/>
      <c r="M257" s="789"/>
    </row>
    <row r="258" spans="1:13" ht="9" customHeight="1">
      <c r="A258" s="789"/>
      <c r="B258" s="789"/>
      <c r="C258" s="789"/>
      <c r="G258" s="789"/>
      <c r="H258" s="789"/>
      <c r="I258" s="789"/>
      <c r="J258" s="789"/>
      <c r="K258" s="789"/>
      <c r="L258" s="789"/>
      <c r="M258" s="789"/>
    </row>
    <row r="259" spans="1:13" ht="9" customHeight="1">
      <c r="A259" s="789"/>
      <c r="B259" s="789"/>
      <c r="C259" s="789"/>
      <c r="G259" s="789"/>
      <c r="H259" s="789"/>
      <c r="I259" s="789"/>
      <c r="J259" s="789"/>
      <c r="K259" s="789"/>
      <c r="L259" s="789"/>
      <c r="M259" s="789"/>
    </row>
    <row r="260" spans="1:13" ht="9" customHeight="1">
      <c r="A260" s="789"/>
      <c r="B260" s="789"/>
      <c r="C260" s="789"/>
      <c r="G260" s="789"/>
      <c r="H260" s="789"/>
      <c r="I260" s="789"/>
      <c r="J260" s="789"/>
      <c r="K260" s="789"/>
      <c r="L260" s="789"/>
      <c r="M260" s="789"/>
    </row>
    <row r="261" spans="1:13" ht="9" customHeight="1">
      <c r="A261" s="789"/>
      <c r="B261" s="789"/>
      <c r="C261" s="789"/>
      <c r="G261" s="789"/>
      <c r="H261" s="789"/>
      <c r="I261" s="789"/>
      <c r="J261" s="789"/>
      <c r="K261" s="789"/>
      <c r="L261" s="789"/>
      <c r="M261" s="789"/>
    </row>
    <row r="262" spans="1:13" ht="9" customHeight="1">
      <c r="A262" s="789"/>
      <c r="B262" s="789"/>
      <c r="C262" s="789"/>
      <c r="G262" s="789"/>
      <c r="H262" s="789"/>
      <c r="I262" s="789"/>
      <c r="J262" s="789"/>
      <c r="K262" s="789"/>
      <c r="L262" s="789"/>
      <c r="M262" s="789"/>
    </row>
    <row r="263" spans="1:13" ht="9" customHeight="1">
      <c r="A263" s="789"/>
      <c r="B263" s="789"/>
      <c r="C263" s="789"/>
      <c r="G263" s="789"/>
      <c r="H263" s="789"/>
      <c r="I263" s="789"/>
      <c r="J263" s="789"/>
      <c r="K263" s="789"/>
      <c r="L263" s="789"/>
      <c r="M263" s="789"/>
    </row>
    <row r="264" spans="1:13" ht="9" customHeight="1">
      <c r="A264" s="789"/>
      <c r="B264" s="789"/>
      <c r="C264" s="789"/>
      <c r="G264" s="789"/>
      <c r="H264" s="789"/>
      <c r="I264" s="789"/>
      <c r="J264" s="789"/>
      <c r="K264" s="789"/>
      <c r="L264" s="789"/>
      <c r="M264" s="789"/>
    </row>
    <row r="265" spans="1:13" ht="9" customHeight="1">
      <c r="A265" s="789"/>
      <c r="B265" s="789"/>
      <c r="C265" s="789"/>
      <c r="G265" s="789"/>
      <c r="H265" s="789"/>
      <c r="I265" s="789"/>
      <c r="J265" s="789"/>
      <c r="K265" s="789"/>
      <c r="L265" s="789"/>
      <c r="M265" s="789"/>
    </row>
    <row r="266" spans="1:13" ht="9" customHeight="1">
      <c r="A266" s="789"/>
      <c r="B266" s="789"/>
      <c r="C266" s="789"/>
      <c r="G266" s="789"/>
      <c r="H266" s="789"/>
      <c r="I266" s="789"/>
      <c r="J266" s="789"/>
      <c r="K266" s="789"/>
      <c r="L266" s="789"/>
      <c r="M266" s="789"/>
    </row>
    <row r="267" spans="1:13" ht="9" customHeight="1">
      <c r="A267" s="789"/>
      <c r="B267" s="789"/>
      <c r="C267" s="789"/>
      <c r="G267" s="789"/>
      <c r="H267" s="789"/>
      <c r="I267" s="789"/>
      <c r="J267" s="789"/>
      <c r="K267" s="789"/>
      <c r="L267" s="789"/>
      <c r="M267" s="789"/>
    </row>
    <row r="268" spans="1:13" ht="9" customHeight="1">
      <c r="A268" s="789"/>
      <c r="B268" s="789"/>
      <c r="C268" s="789"/>
      <c r="G268" s="789"/>
      <c r="H268" s="789"/>
      <c r="I268" s="789"/>
      <c r="J268" s="789"/>
      <c r="K268" s="789"/>
      <c r="L268" s="789"/>
      <c r="M268" s="789"/>
    </row>
    <row r="269" spans="1:13" ht="9" customHeight="1">
      <c r="A269" s="789"/>
      <c r="B269" s="789"/>
      <c r="C269" s="789"/>
      <c r="G269" s="789"/>
      <c r="H269" s="789"/>
      <c r="I269" s="789"/>
      <c r="J269" s="789"/>
      <c r="K269" s="789"/>
      <c r="L269" s="789"/>
      <c r="M269" s="789"/>
    </row>
    <row r="270" spans="1:13" ht="9" customHeight="1">
      <c r="A270" s="789"/>
      <c r="B270" s="789"/>
      <c r="C270" s="789"/>
      <c r="G270" s="789"/>
      <c r="H270" s="789"/>
      <c r="I270" s="789"/>
      <c r="J270" s="789"/>
      <c r="K270" s="789"/>
      <c r="L270" s="789"/>
      <c r="M270" s="789"/>
    </row>
    <row r="271" spans="1:13" ht="9" customHeight="1">
      <c r="A271" s="789"/>
      <c r="B271" s="789"/>
      <c r="C271" s="789"/>
      <c r="G271" s="789"/>
      <c r="H271" s="789"/>
      <c r="I271" s="789"/>
      <c r="J271" s="789"/>
      <c r="K271" s="789"/>
      <c r="L271" s="789"/>
      <c r="M271" s="789"/>
    </row>
    <row r="272" spans="1:13" ht="9" customHeight="1">
      <c r="A272" s="789"/>
      <c r="B272" s="789"/>
      <c r="C272" s="789"/>
      <c r="G272" s="789"/>
      <c r="H272" s="789"/>
      <c r="I272" s="789"/>
      <c r="J272" s="789"/>
      <c r="K272" s="789"/>
      <c r="L272" s="789"/>
      <c r="M272" s="789"/>
    </row>
    <row r="273" spans="1:13" ht="9" customHeight="1">
      <c r="A273" s="789"/>
      <c r="B273" s="789"/>
      <c r="C273" s="789"/>
      <c r="G273" s="789"/>
      <c r="H273" s="789"/>
      <c r="I273" s="789"/>
      <c r="J273" s="789"/>
      <c r="K273" s="789"/>
      <c r="L273" s="789"/>
      <c r="M273" s="789"/>
    </row>
    <row r="274" spans="1:13" ht="9" customHeight="1">
      <c r="A274" s="789"/>
      <c r="B274" s="789"/>
      <c r="C274" s="789"/>
      <c r="G274" s="789"/>
      <c r="H274" s="789"/>
      <c r="I274" s="789"/>
      <c r="J274" s="789"/>
      <c r="K274" s="789"/>
      <c r="L274" s="789"/>
      <c r="M274" s="789"/>
    </row>
    <row r="275" spans="1:13" ht="9" customHeight="1">
      <c r="A275" s="789"/>
      <c r="B275" s="789"/>
      <c r="C275" s="789"/>
      <c r="G275" s="789"/>
      <c r="H275" s="789"/>
      <c r="I275" s="789"/>
      <c r="J275" s="789"/>
      <c r="K275" s="789"/>
      <c r="L275" s="789"/>
      <c r="M275" s="789"/>
    </row>
    <row r="276" spans="1:13" ht="9" customHeight="1">
      <c r="A276" s="789"/>
      <c r="B276" s="789"/>
      <c r="C276" s="789"/>
      <c r="G276" s="789"/>
      <c r="H276" s="789"/>
      <c r="I276" s="789"/>
      <c r="J276" s="789"/>
      <c r="K276" s="789"/>
      <c r="L276" s="789"/>
      <c r="M276" s="789"/>
    </row>
    <row r="277" spans="1:13" ht="9" customHeight="1">
      <c r="A277" s="789"/>
      <c r="B277" s="789"/>
      <c r="C277" s="789"/>
      <c r="G277" s="789"/>
      <c r="H277" s="789"/>
      <c r="I277" s="789"/>
      <c r="J277" s="789"/>
      <c r="K277" s="789"/>
      <c r="L277" s="789"/>
      <c r="M277" s="789"/>
    </row>
    <row r="278" spans="1:13" ht="9" customHeight="1">
      <c r="A278" s="789"/>
      <c r="B278" s="789"/>
      <c r="C278" s="789"/>
      <c r="G278" s="789"/>
      <c r="H278" s="789"/>
      <c r="I278" s="789"/>
      <c r="J278" s="789"/>
      <c r="K278" s="789"/>
      <c r="L278" s="789"/>
      <c r="M278" s="789"/>
    </row>
    <row r="279" spans="1:13" ht="9" customHeight="1">
      <c r="A279" s="789"/>
      <c r="B279" s="789"/>
      <c r="C279" s="789"/>
      <c r="G279" s="789"/>
      <c r="H279" s="789"/>
      <c r="I279" s="789"/>
      <c r="J279" s="789"/>
      <c r="K279" s="789"/>
      <c r="L279" s="789"/>
      <c r="M279" s="789"/>
    </row>
    <row r="280" spans="1:13" ht="9" customHeight="1">
      <c r="A280" s="789"/>
      <c r="B280" s="789"/>
      <c r="C280" s="789"/>
      <c r="G280" s="789"/>
      <c r="H280" s="789"/>
      <c r="I280" s="789"/>
      <c r="J280" s="789"/>
      <c r="K280" s="789"/>
      <c r="L280" s="789"/>
      <c r="M280" s="789"/>
    </row>
    <row r="281" spans="1:13" ht="9" customHeight="1">
      <c r="A281" s="789"/>
      <c r="B281" s="789"/>
      <c r="C281" s="789"/>
      <c r="G281" s="789"/>
      <c r="H281" s="789"/>
      <c r="I281" s="789"/>
      <c r="J281" s="789"/>
      <c r="K281" s="789"/>
      <c r="L281" s="789"/>
      <c r="M281" s="789"/>
    </row>
    <row r="282" spans="1:13" ht="9" customHeight="1">
      <c r="A282" s="789"/>
      <c r="B282" s="789"/>
      <c r="C282" s="789"/>
      <c r="G282" s="789"/>
      <c r="H282" s="789"/>
      <c r="I282" s="789"/>
      <c r="J282" s="789"/>
      <c r="K282" s="789"/>
      <c r="L282" s="789"/>
      <c r="M282" s="789"/>
    </row>
    <row r="283" spans="1:13" ht="9" customHeight="1">
      <c r="A283" s="789"/>
      <c r="B283" s="789"/>
      <c r="C283" s="789"/>
      <c r="G283" s="789"/>
      <c r="H283" s="789"/>
      <c r="I283" s="789"/>
      <c r="J283" s="789"/>
      <c r="K283" s="789"/>
      <c r="L283" s="789"/>
      <c r="M283" s="789"/>
    </row>
    <row r="284" spans="1:13" ht="9" customHeight="1">
      <c r="A284" s="789"/>
      <c r="B284" s="789"/>
      <c r="C284" s="789"/>
      <c r="G284" s="789"/>
      <c r="H284" s="789"/>
      <c r="I284" s="789"/>
      <c r="J284" s="789"/>
      <c r="K284" s="789"/>
      <c r="L284" s="789"/>
      <c r="M284" s="789"/>
    </row>
    <row r="285" spans="1:13" ht="9" customHeight="1">
      <c r="A285" s="789"/>
      <c r="B285" s="789"/>
      <c r="C285" s="789"/>
      <c r="G285" s="789"/>
      <c r="H285" s="789"/>
      <c r="I285" s="789"/>
      <c r="J285" s="789"/>
      <c r="K285" s="789"/>
      <c r="L285" s="789"/>
      <c r="M285" s="789"/>
    </row>
    <row r="286" spans="1:13" ht="9" customHeight="1">
      <c r="A286" s="789"/>
      <c r="B286" s="789"/>
      <c r="C286" s="789"/>
      <c r="G286" s="789"/>
      <c r="H286" s="789"/>
      <c r="I286" s="789"/>
      <c r="J286" s="789"/>
      <c r="K286" s="789"/>
      <c r="L286" s="789"/>
      <c r="M286" s="789"/>
    </row>
    <row r="287" spans="1:13" ht="9" customHeight="1">
      <c r="A287" s="789"/>
      <c r="B287" s="789"/>
      <c r="C287" s="789"/>
      <c r="G287" s="789"/>
      <c r="H287" s="789"/>
      <c r="I287" s="789"/>
      <c r="J287" s="789"/>
      <c r="K287" s="789"/>
      <c r="L287" s="789"/>
      <c r="M287" s="789"/>
    </row>
    <row r="288" spans="1:13" ht="9" customHeight="1">
      <c r="A288" s="789"/>
      <c r="B288" s="789"/>
      <c r="C288" s="789"/>
      <c r="G288" s="789"/>
      <c r="H288" s="789"/>
      <c r="I288" s="789"/>
      <c r="J288" s="789"/>
      <c r="K288" s="789"/>
      <c r="L288" s="789"/>
      <c r="M288" s="789"/>
    </row>
    <row r="289" spans="1:13" ht="9" customHeight="1">
      <c r="A289" s="789"/>
      <c r="B289" s="789"/>
      <c r="C289" s="789"/>
      <c r="G289" s="789"/>
      <c r="H289" s="789"/>
      <c r="I289" s="789"/>
      <c r="J289" s="789"/>
      <c r="K289" s="789"/>
      <c r="L289" s="789"/>
      <c r="M289" s="789"/>
    </row>
    <row r="290" spans="1:13" ht="9" customHeight="1">
      <c r="A290" s="789"/>
      <c r="B290" s="789"/>
      <c r="C290" s="789"/>
      <c r="G290" s="789"/>
      <c r="H290" s="789"/>
      <c r="I290" s="789"/>
      <c r="J290" s="789"/>
      <c r="K290" s="789"/>
      <c r="L290" s="789"/>
      <c r="M290" s="789"/>
    </row>
    <row r="291" spans="1:13" ht="9" customHeight="1">
      <c r="A291" s="789"/>
      <c r="B291" s="789"/>
      <c r="C291" s="789"/>
      <c r="G291" s="789"/>
      <c r="H291" s="789"/>
      <c r="I291" s="789"/>
      <c r="J291" s="789"/>
      <c r="K291" s="789"/>
      <c r="L291" s="789"/>
      <c r="M291" s="789"/>
    </row>
    <row r="292" spans="1:13" ht="9" customHeight="1">
      <c r="A292" s="789"/>
      <c r="B292" s="789"/>
      <c r="C292" s="789"/>
      <c r="G292" s="789"/>
      <c r="H292" s="789"/>
      <c r="I292" s="789"/>
      <c r="J292" s="789"/>
      <c r="K292" s="789"/>
      <c r="L292" s="789"/>
      <c r="M292" s="789"/>
    </row>
    <row r="293" spans="1:13" ht="9" customHeight="1">
      <c r="A293" s="789"/>
      <c r="B293" s="789"/>
      <c r="C293" s="789"/>
      <c r="G293" s="789"/>
      <c r="H293" s="789"/>
      <c r="I293" s="789"/>
      <c r="J293" s="789"/>
      <c r="K293" s="789"/>
      <c r="L293" s="789"/>
      <c r="M293" s="789"/>
    </row>
    <row r="294" spans="1:13" ht="9" customHeight="1">
      <c r="A294" s="789"/>
      <c r="B294" s="789"/>
      <c r="C294" s="789"/>
      <c r="G294" s="789"/>
      <c r="H294" s="789"/>
      <c r="I294" s="789"/>
      <c r="J294" s="789"/>
      <c r="K294" s="789"/>
      <c r="L294" s="789"/>
      <c r="M294" s="789"/>
    </row>
    <row r="295" spans="1:13" ht="9" customHeight="1">
      <c r="A295" s="789"/>
      <c r="B295" s="789"/>
      <c r="C295" s="789"/>
      <c r="G295" s="789"/>
      <c r="H295" s="789"/>
      <c r="I295" s="789"/>
      <c r="J295" s="789"/>
      <c r="K295" s="789"/>
      <c r="L295" s="789"/>
      <c r="M295" s="789"/>
    </row>
    <row r="296" spans="1:13" ht="9" customHeight="1">
      <c r="A296" s="789"/>
      <c r="B296" s="789"/>
      <c r="C296" s="789"/>
      <c r="G296" s="789"/>
      <c r="H296" s="789"/>
      <c r="I296" s="789"/>
      <c r="J296" s="789"/>
      <c r="K296" s="789"/>
      <c r="L296" s="789"/>
      <c r="M296" s="789"/>
    </row>
    <row r="297" spans="1:13" ht="9" customHeight="1">
      <c r="A297" s="789"/>
      <c r="B297" s="789"/>
      <c r="C297" s="789"/>
      <c r="G297" s="789"/>
      <c r="H297" s="789"/>
      <c r="I297" s="789"/>
      <c r="J297" s="789"/>
      <c r="K297" s="789"/>
      <c r="L297" s="789"/>
      <c r="M297" s="789"/>
    </row>
    <row r="298" spans="1:13" ht="9" customHeight="1">
      <c r="A298" s="789"/>
      <c r="B298" s="789"/>
      <c r="C298" s="789"/>
      <c r="G298" s="789"/>
      <c r="H298" s="789"/>
      <c r="I298" s="789"/>
      <c r="J298" s="789"/>
      <c r="K298" s="789"/>
      <c r="L298" s="789"/>
      <c r="M298" s="789"/>
    </row>
    <row r="299" spans="1:13" ht="9" customHeight="1">
      <c r="A299" s="789"/>
      <c r="B299" s="789"/>
      <c r="C299" s="789"/>
      <c r="G299" s="789"/>
      <c r="H299" s="789"/>
      <c r="I299" s="789"/>
      <c r="J299" s="789"/>
      <c r="K299" s="789"/>
      <c r="L299" s="789"/>
      <c r="M299" s="789"/>
    </row>
    <row r="300" spans="1:13" ht="9" customHeight="1">
      <c r="A300" s="789"/>
      <c r="B300" s="789"/>
      <c r="C300" s="789"/>
      <c r="G300" s="789"/>
      <c r="H300" s="789"/>
      <c r="I300" s="789"/>
      <c r="J300" s="789"/>
      <c r="K300" s="789"/>
      <c r="L300" s="789"/>
      <c r="M300" s="789"/>
    </row>
    <row r="301" spans="1:13" ht="9" customHeight="1">
      <c r="A301" s="789"/>
      <c r="B301" s="789"/>
      <c r="C301" s="789"/>
      <c r="G301" s="789"/>
      <c r="H301" s="789"/>
      <c r="I301" s="789"/>
      <c r="J301" s="789"/>
      <c r="K301" s="789"/>
      <c r="L301" s="789"/>
      <c r="M301" s="789"/>
    </row>
    <row r="302" spans="1:13" ht="9" customHeight="1">
      <c r="A302" s="789"/>
      <c r="B302" s="789"/>
      <c r="C302" s="789"/>
      <c r="G302" s="789"/>
      <c r="H302" s="789"/>
      <c r="I302" s="789"/>
      <c r="J302" s="789"/>
      <c r="K302" s="789"/>
      <c r="L302" s="789"/>
      <c r="M302" s="789"/>
    </row>
    <row r="303" spans="1:13" ht="9" customHeight="1">
      <c r="A303" s="789"/>
      <c r="B303" s="789"/>
      <c r="C303" s="789"/>
      <c r="G303" s="789"/>
      <c r="H303" s="789"/>
      <c r="I303" s="789"/>
      <c r="J303" s="789"/>
      <c r="K303" s="789"/>
      <c r="L303" s="789"/>
      <c r="M303" s="789"/>
    </row>
    <row r="304" spans="1:13" ht="9" customHeight="1">
      <c r="A304" s="789"/>
      <c r="B304" s="789"/>
      <c r="C304" s="789"/>
      <c r="G304" s="789"/>
      <c r="H304" s="789"/>
      <c r="I304" s="789"/>
      <c r="J304" s="789"/>
      <c r="K304" s="789"/>
      <c r="L304" s="789"/>
      <c r="M304" s="789"/>
    </row>
    <row r="305" spans="1:13" ht="9" customHeight="1">
      <c r="A305" s="789"/>
      <c r="B305" s="789"/>
      <c r="C305" s="789"/>
      <c r="G305" s="789"/>
      <c r="H305" s="789"/>
      <c r="I305" s="789"/>
      <c r="J305" s="789"/>
      <c r="K305" s="789"/>
      <c r="L305" s="789"/>
      <c r="M305" s="789"/>
    </row>
    <row r="306" spans="1:13" ht="9" customHeight="1">
      <c r="A306" s="789"/>
      <c r="B306" s="789"/>
      <c r="C306" s="789"/>
      <c r="G306" s="789"/>
      <c r="H306" s="789"/>
      <c r="I306" s="789"/>
      <c r="J306" s="789"/>
      <c r="K306" s="789"/>
      <c r="L306" s="789"/>
      <c r="M306" s="789"/>
    </row>
    <row r="307" spans="1:13" ht="9" customHeight="1">
      <c r="A307" s="789"/>
      <c r="B307" s="789"/>
      <c r="C307" s="789"/>
      <c r="G307" s="789"/>
      <c r="H307" s="789"/>
      <c r="I307" s="789"/>
      <c r="J307" s="789"/>
      <c r="K307" s="789"/>
      <c r="L307" s="789"/>
      <c r="M307" s="789"/>
    </row>
    <row r="308" spans="1:13" ht="9" customHeight="1">
      <c r="A308" s="789"/>
      <c r="B308" s="789"/>
      <c r="C308" s="789"/>
      <c r="G308" s="789"/>
      <c r="H308" s="789"/>
      <c r="I308" s="789"/>
      <c r="J308" s="789"/>
      <c r="K308" s="789"/>
      <c r="L308" s="789"/>
      <c r="M308" s="789"/>
    </row>
    <row r="309" spans="1:13" ht="9" customHeight="1">
      <c r="A309" s="789"/>
      <c r="B309" s="789"/>
      <c r="C309" s="789"/>
      <c r="G309" s="789"/>
      <c r="H309" s="789"/>
      <c r="I309" s="789"/>
      <c r="J309" s="789"/>
      <c r="K309" s="789"/>
      <c r="L309" s="789"/>
      <c r="M309" s="789"/>
    </row>
    <row r="310" spans="1:13" ht="9" customHeight="1">
      <c r="A310" s="789"/>
      <c r="B310" s="789"/>
      <c r="C310" s="789"/>
      <c r="G310" s="789"/>
      <c r="H310" s="789"/>
      <c r="I310" s="789"/>
      <c r="J310" s="789"/>
      <c r="K310" s="789"/>
      <c r="L310" s="789"/>
      <c r="M310" s="789"/>
    </row>
    <row r="311" spans="1:13">
      <c r="A311" s="789"/>
      <c r="B311" s="789"/>
      <c r="C311" s="789"/>
      <c r="G311" s="789"/>
      <c r="H311" s="789"/>
      <c r="I311" s="789"/>
      <c r="J311" s="789"/>
      <c r="K311" s="789"/>
      <c r="L311" s="789"/>
      <c r="M311" s="789"/>
    </row>
    <row r="312" spans="1:13">
      <c r="A312" s="789"/>
      <c r="B312" s="789"/>
      <c r="C312" s="789"/>
      <c r="G312" s="789"/>
      <c r="H312" s="789"/>
      <c r="I312" s="789"/>
      <c r="J312" s="789"/>
      <c r="K312" s="789"/>
      <c r="L312" s="789"/>
      <c r="M312" s="789"/>
    </row>
    <row r="313" spans="1:13">
      <c r="A313" s="789"/>
      <c r="B313" s="789"/>
      <c r="C313" s="789"/>
      <c r="G313" s="789"/>
      <c r="H313" s="789"/>
      <c r="I313" s="789"/>
      <c r="J313" s="789"/>
      <c r="K313" s="789"/>
      <c r="L313" s="789"/>
      <c r="M313" s="789"/>
    </row>
  </sheetData>
  <mergeCells count="18">
    <mergeCell ref="D30:D34"/>
    <mergeCell ref="D35:D37"/>
    <mergeCell ref="D38:D39"/>
    <mergeCell ref="D40:D41"/>
    <mergeCell ref="E42:F42"/>
    <mergeCell ref="D27:D29"/>
    <mergeCell ref="D4:M4"/>
    <mergeCell ref="R4:AF4"/>
    <mergeCell ref="D5:M5"/>
    <mergeCell ref="D9:D11"/>
    <mergeCell ref="E9:F11"/>
    <mergeCell ref="G10:I10"/>
    <mergeCell ref="K10:M10"/>
    <mergeCell ref="D12:D13"/>
    <mergeCell ref="D14:D21"/>
    <mergeCell ref="S15:S22"/>
    <mergeCell ref="D22:D24"/>
    <mergeCell ref="D25:D2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3"/>
  <sheetViews>
    <sheetView workbookViewId="0">
      <selection activeCell="S35" sqref="S35"/>
    </sheetView>
  </sheetViews>
  <sheetFormatPr baseColWidth="10" defaultRowHeight="12.75"/>
  <cols>
    <col min="1" max="2" width="2.42578125" style="787" customWidth="1"/>
    <col min="3" max="3" width="2.42578125" style="788" customWidth="1"/>
    <col min="4" max="4" width="7.7109375" style="789" customWidth="1"/>
    <col min="5" max="5" width="1.140625" style="789" customWidth="1"/>
    <col min="6" max="6" width="64.85546875" style="789" customWidth="1"/>
    <col min="7" max="9" width="5.7109375" style="791" customWidth="1"/>
    <col min="10" max="10" width="3.42578125" style="791" customWidth="1"/>
    <col min="11" max="13" width="5.7109375" style="791" customWidth="1"/>
    <col min="14" max="15" width="11.42578125" style="789"/>
    <col min="16" max="16" width="4.7109375" style="789" customWidth="1"/>
    <col min="17" max="17" width="5" style="789" customWidth="1"/>
    <col min="18" max="18" width="2.28515625" style="789" customWidth="1"/>
    <col min="19" max="19" width="26" style="789" customWidth="1"/>
    <col min="20" max="20" width="8" style="789" customWidth="1"/>
    <col min="21" max="21" width="1" style="789" customWidth="1"/>
    <col min="22" max="22" width="6.7109375" style="789" customWidth="1"/>
    <col min="23" max="23" width="1" style="789" customWidth="1"/>
    <col min="24" max="24" width="6.7109375" style="789" customWidth="1"/>
    <col min="25" max="25" width="1" style="789" customWidth="1"/>
    <col min="26" max="26" width="6.7109375" style="789" customWidth="1"/>
    <col min="27" max="27" width="1" style="789" customWidth="1"/>
    <col min="28" max="28" width="6.7109375" style="789" customWidth="1"/>
    <col min="29" max="29" width="1" style="789" customWidth="1"/>
    <col min="30" max="30" width="6.7109375" style="789" customWidth="1"/>
    <col min="31" max="31" width="1" style="789" customWidth="1"/>
    <col min="32" max="33" width="6.7109375" style="789" customWidth="1"/>
    <col min="34" max="256" width="11.42578125" style="789"/>
    <col min="257" max="259" width="0" style="789" hidden="1" customWidth="1"/>
    <col min="260" max="260" width="6" style="789" customWidth="1"/>
    <col min="261" max="261" width="1.140625" style="789" customWidth="1"/>
    <col min="262" max="262" width="63.28515625" style="789" customWidth="1"/>
    <col min="263" max="265" width="5.7109375" style="789" customWidth="1"/>
    <col min="266" max="266" width="0.42578125" style="789" customWidth="1"/>
    <col min="267" max="269" width="5.7109375" style="789" customWidth="1"/>
    <col min="270" max="271" width="11.42578125" style="789"/>
    <col min="272" max="272" width="4.7109375" style="789" customWidth="1"/>
    <col min="273" max="273" width="5" style="789" customWidth="1"/>
    <col min="274" max="274" width="2.28515625" style="789" customWidth="1"/>
    <col min="275" max="275" width="26" style="789" customWidth="1"/>
    <col min="276" max="276" width="8" style="789" customWidth="1"/>
    <col min="277" max="277" width="1" style="789" customWidth="1"/>
    <col min="278" max="278" width="6.7109375" style="789" customWidth="1"/>
    <col min="279" max="279" width="1" style="789" customWidth="1"/>
    <col min="280" max="280" width="6.7109375" style="789" customWidth="1"/>
    <col min="281" max="281" width="1" style="789" customWidth="1"/>
    <col min="282" max="282" width="6.7109375" style="789" customWidth="1"/>
    <col min="283" max="283" width="1" style="789" customWidth="1"/>
    <col min="284" max="284" width="6.7109375" style="789" customWidth="1"/>
    <col min="285" max="285" width="1" style="789" customWidth="1"/>
    <col min="286" max="286" width="6.7109375" style="789" customWidth="1"/>
    <col min="287" max="287" width="1" style="789" customWidth="1"/>
    <col min="288" max="289" width="6.7109375" style="789" customWidth="1"/>
    <col min="290" max="512" width="11.42578125" style="789"/>
    <col min="513" max="515" width="0" style="789" hidden="1" customWidth="1"/>
    <col min="516" max="516" width="6" style="789" customWidth="1"/>
    <col min="517" max="517" width="1.140625" style="789" customWidth="1"/>
    <col min="518" max="518" width="63.28515625" style="789" customWidth="1"/>
    <col min="519" max="521" width="5.7109375" style="789" customWidth="1"/>
    <col min="522" max="522" width="0.42578125" style="789" customWidth="1"/>
    <col min="523" max="525" width="5.7109375" style="789" customWidth="1"/>
    <col min="526" max="527" width="11.42578125" style="789"/>
    <col min="528" max="528" width="4.7109375" style="789" customWidth="1"/>
    <col min="529" max="529" width="5" style="789" customWidth="1"/>
    <col min="530" max="530" width="2.28515625" style="789" customWidth="1"/>
    <col min="531" max="531" width="26" style="789" customWidth="1"/>
    <col min="532" max="532" width="8" style="789" customWidth="1"/>
    <col min="533" max="533" width="1" style="789" customWidth="1"/>
    <col min="534" max="534" width="6.7109375" style="789" customWidth="1"/>
    <col min="535" max="535" width="1" style="789" customWidth="1"/>
    <col min="536" max="536" width="6.7109375" style="789" customWidth="1"/>
    <col min="537" max="537" width="1" style="789" customWidth="1"/>
    <col min="538" max="538" width="6.7109375" style="789" customWidth="1"/>
    <col min="539" max="539" width="1" style="789" customWidth="1"/>
    <col min="540" max="540" width="6.7109375" style="789" customWidth="1"/>
    <col min="541" max="541" width="1" style="789" customWidth="1"/>
    <col min="542" max="542" width="6.7109375" style="789" customWidth="1"/>
    <col min="543" max="543" width="1" style="789" customWidth="1"/>
    <col min="544" max="545" width="6.7109375" style="789" customWidth="1"/>
    <col min="546" max="768" width="11.42578125" style="789"/>
    <col min="769" max="771" width="0" style="789" hidden="1" customWidth="1"/>
    <col min="772" max="772" width="6" style="789" customWidth="1"/>
    <col min="773" max="773" width="1.140625" style="789" customWidth="1"/>
    <col min="774" max="774" width="63.28515625" style="789" customWidth="1"/>
    <col min="775" max="777" width="5.7109375" style="789" customWidth="1"/>
    <col min="778" max="778" width="0.42578125" style="789" customWidth="1"/>
    <col min="779" max="781" width="5.7109375" style="789" customWidth="1"/>
    <col min="782" max="783" width="11.42578125" style="789"/>
    <col min="784" max="784" width="4.7109375" style="789" customWidth="1"/>
    <col min="785" max="785" width="5" style="789" customWidth="1"/>
    <col min="786" max="786" width="2.28515625" style="789" customWidth="1"/>
    <col min="787" max="787" width="26" style="789" customWidth="1"/>
    <col min="788" max="788" width="8" style="789" customWidth="1"/>
    <col min="789" max="789" width="1" style="789" customWidth="1"/>
    <col min="790" max="790" width="6.7109375" style="789" customWidth="1"/>
    <col min="791" max="791" width="1" style="789" customWidth="1"/>
    <col min="792" max="792" width="6.7109375" style="789" customWidth="1"/>
    <col min="793" max="793" width="1" style="789" customWidth="1"/>
    <col min="794" max="794" width="6.7109375" style="789" customWidth="1"/>
    <col min="795" max="795" width="1" style="789" customWidth="1"/>
    <col min="796" max="796" width="6.7109375" style="789" customWidth="1"/>
    <col min="797" max="797" width="1" style="789" customWidth="1"/>
    <col min="798" max="798" width="6.7109375" style="789" customWidth="1"/>
    <col min="799" max="799" width="1" style="789" customWidth="1"/>
    <col min="800" max="801" width="6.7109375" style="789" customWidth="1"/>
    <col min="802" max="1024" width="11.42578125" style="789"/>
    <col min="1025" max="1027" width="0" style="789" hidden="1" customWidth="1"/>
    <col min="1028" max="1028" width="6" style="789" customWidth="1"/>
    <col min="1029" max="1029" width="1.140625" style="789" customWidth="1"/>
    <col min="1030" max="1030" width="63.28515625" style="789" customWidth="1"/>
    <col min="1031" max="1033" width="5.7109375" style="789" customWidth="1"/>
    <col min="1034" max="1034" width="0.42578125" style="789" customWidth="1"/>
    <col min="1035" max="1037" width="5.7109375" style="789" customWidth="1"/>
    <col min="1038" max="1039" width="11.42578125" style="789"/>
    <col min="1040" max="1040" width="4.7109375" style="789" customWidth="1"/>
    <col min="1041" max="1041" width="5" style="789" customWidth="1"/>
    <col min="1042" max="1042" width="2.28515625" style="789" customWidth="1"/>
    <col min="1043" max="1043" width="26" style="789" customWidth="1"/>
    <col min="1044" max="1044" width="8" style="789" customWidth="1"/>
    <col min="1045" max="1045" width="1" style="789" customWidth="1"/>
    <col min="1046" max="1046" width="6.7109375" style="789" customWidth="1"/>
    <col min="1047" max="1047" width="1" style="789" customWidth="1"/>
    <col min="1048" max="1048" width="6.7109375" style="789" customWidth="1"/>
    <col min="1049" max="1049" width="1" style="789" customWidth="1"/>
    <col min="1050" max="1050" width="6.7109375" style="789" customWidth="1"/>
    <col min="1051" max="1051" width="1" style="789" customWidth="1"/>
    <col min="1052" max="1052" width="6.7109375" style="789" customWidth="1"/>
    <col min="1053" max="1053" width="1" style="789" customWidth="1"/>
    <col min="1054" max="1054" width="6.7109375" style="789" customWidth="1"/>
    <col min="1055" max="1055" width="1" style="789" customWidth="1"/>
    <col min="1056" max="1057" width="6.7109375" style="789" customWidth="1"/>
    <col min="1058" max="1280" width="11.42578125" style="789"/>
    <col min="1281" max="1283" width="0" style="789" hidden="1" customWidth="1"/>
    <col min="1284" max="1284" width="6" style="789" customWidth="1"/>
    <col min="1285" max="1285" width="1.140625" style="789" customWidth="1"/>
    <col min="1286" max="1286" width="63.28515625" style="789" customWidth="1"/>
    <col min="1287" max="1289" width="5.7109375" style="789" customWidth="1"/>
    <col min="1290" max="1290" width="0.42578125" style="789" customWidth="1"/>
    <col min="1291" max="1293" width="5.7109375" style="789" customWidth="1"/>
    <col min="1294" max="1295" width="11.42578125" style="789"/>
    <col min="1296" max="1296" width="4.7109375" style="789" customWidth="1"/>
    <col min="1297" max="1297" width="5" style="789" customWidth="1"/>
    <col min="1298" max="1298" width="2.28515625" style="789" customWidth="1"/>
    <col min="1299" max="1299" width="26" style="789" customWidth="1"/>
    <col min="1300" max="1300" width="8" style="789" customWidth="1"/>
    <col min="1301" max="1301" width="1" style="789" customWidth="1"/>
    <col min="1302" max="1302" width="6.7109375" style="789" customWidth="1"/>
    <col min="1303" max="1303" width="1" style="789" customWidth="1"/>
    <col min="1304" max="1304" width="6.7109375" style="789" customWidth="1"/>
    <col min="1305" max="1305" width="1" style="789" customWidth="1"/>
    <col min="1306" max="1306" width="6.7109375" style="789" customWidth="1"/>
    <col min="1307" max="1307" width="1" style="789" customWidth="1"/>
    <col min="1308" max="1308" width="6.7109375" style="789" customWidth="1"/>
    <col min="1309" max="1309" width="1" style="789" customWidth="1"/>
    <col min="1310" max="1310" width="6.7109375" style="789" customWidth="1"/>
    <col min="1311" max="1311" width="1" style="789" customWidth="1"/>
    <col min="1312" max="1313" width="6.7109375" style="789" customWidth="1"/>
    <col min="1314" max="1536" width="11.42578125" style="789"/>
    <col min="1537" max="1539" width="0" style="789" hidden="1" customWidth="1"/>
    <col min="1540" max="1540" width="6" style="789" customWidth="1"/>
    <col min="1541" max="1541" width="1.140625" style="789" customWidth="1"/>
    <col min="1542" max="1542" width="63.28515625" style="789" customWidth="1"/>
    <col min="1543" max="1545" width="5.7109375" style="789" customWidth="1"/>
    <col min="1546" max="1546" width="0.42578125" style="789" customWidth="1"/>
    <col min="1547" max="1549" width="5.7109375" style="789" customWidth="1"/>
    <col min="1550" max="1551" width="11.42578125" style="789"/>
    <col min="1552" max="1552" width="4.7109375" style="789" customWidth="1"/>
    <col min="1553" max="1553" width="5" style="789" customWidth="1"/>
    <col min="1554" max="1554" width="2.28515625" style="789" customWidth="1"/>
    <col min="1555" max="1555" width="26" style="789" customWidth="1"/>
    <col min="1556" max="1556" width="8" style="789" customWidth="1"/>
    <col min="1557" max="1557" width="1" style="789" customWidth="1"/>
    <col min="1558" max="1558" width="6.7109375" style="789" customWidth="1"/>
    <col min="1559" max="1559" width="1" style="789" customWidth="1"/>
    <col min="1560" max="1560" width="6.7109375" style="789" customWidth="1"/>
    <col min="1561" max="1561" width="1" style="789" customWidth="1"/>
    <col min="1562" max="1562" width="6.7109375" style="789" customWidth="1"/>
    <col min="1563" max="1563" width="1" style="789" customWidth="1"/>
    <col min="1564" max="1564" width="6.7109375" style="789" customWidth="1"/>
    <col min="1565" max="1565" width="1" style="789" customWidth="1"/>
    <col min="1566" max="1566" width="6.7109375" style="789" customWidth="1"/>
    <col min="1567" max="1567" width="1" style="789" customWidth="1"/>
    <col min="1568" max="1569" width="6.7109375" style="789" customWidth="1"/>
    <col min="1570" max="1792" width="11.42578125" style="789"/>
    <col min="1793" max="1795" width="0" style="789" hidden="1" customWidth="1"/>
    <col min="1796" max="1796" width="6" style="789" customWidth="1"/>
    <col min="1797" max="1797" width="1.140625" style="789" customWidth="1"/>
    <col min="1798" max="1798" width="63.28515625" style="789" customWidth="1"/>
    <col min="1799" max="1801" width="5.7109375" style="789" customWidth="1"/>
    <col min="1802" max="1802" width="0.42578125" style="789" customWidth="1"/>
    <col min="1803" max="1805" width="5.7109375" style="789" customWidth="1"/>
    <col min="1806" max="1807" width="11.42578125" style="789"/>
    <col min="1808" max="1808" width="4.7109375" style="789" customWidth="1"/>
    <col min="1809" max="1809" width="5" style="789" customWidth="1"/>
    <col min="1810" max="1810" width="2.28515625" style="789" customWidth="1"/>
    <col min="1811" max="1811" width="26" style="789" customWidth="1"/>
    <col min="1812" max="1812" width="8" style="789" customWidth="1"/>
    <col min="1813" max="1813" width="1" style="789" customWidth="1"/>
    <col min="1814" max="1814" width="6.7109375" style="789" customWidth="1"/>
    <col min="1815" max="1815" width="1" style="789" customWidth="1"/>
    <col min="1816" max="1816" width="6.7109375" style="789" customWidth="1"/>
    <col min="1817" max="1817" width="1" style="789" customWidth="1"/>
    <col min="1818" max="1818" width="6.7109375" style="789" customWidth="1"/>
    <col min="1819" max="1819" width="1" style="789" customWidth="1"/>
    <col min="1820" max="1820" width="6.7109375" style="789" customWidth="1"/>
    <col min="1821" max="1821" width="1" style="789" customWidth="1"/>
    <col min="1822" max="1822" width="6.7109375" style="789" customWidth="1"/>
    <col min="1823" max="1823" width="1" style="789" customWidth="1"/>
    <col min="1824" max="1825" width="6.7109375" style="789" customWidth="1"/>
    <col min="1826" max="2048" width="11.42578125" style="789"/>
    <col min="2049" max="2051" width="0" style="789" hidden="1" customWidth="1"/>
    <col min="2052" max="2052" width="6" style="789" customWidth="1"/>
    <col min="2053" max="2053" width="1.140625" style="789" customWidth="1"/>
    <col min="2054" max="2054" width="63.28515625" style="789" customWidth="1"/>
    <col min="2055" max="2057" width="5.7109375" style="789" customWidth="1"/>
    <col min="2058" max="2058" width="0.42578125" style="789" customWidth="1"/>
    <col min="2059" max="2061" width="5.7109375" style="789" customWidth="1"/>
    <col min="2062" max="2063" width="11.42578125" style="789"/>
    <col min="2064" max="2064" width="4.7109375" style="789" customWidth="1"/>
    <col min="2065" max="2065" width="5" style="789" customWidth="1"/>
    <col min="2066" max="2066" width="2.28515625" style="789" customWidth="1"/>
    <col min="2067" max="2067" width="26" style="789" customWidth="1"/>
    <col min="2068" max="2068" width="8" style="789" customWidth="1"/>
    <col min="2069" max="2069" width="1" style="789" customWidth="1"/>
    <col min="2070" max="2070" width="6.7109375" style="789" customWidth="1"/>
    <col min="2071" max="2071" width="1" style="789" customWidth="1"/>
    <col min="2072" max="2072" width="6.7109375" style="789" customWidth="1"/>
    <col min="2073" max="2073" width="1" style="789" customWidth="1"/>
    <col min="2074" max="2074" width="6.7109375" style="789" customWidth="1"/>
    <col min="2075" max="2075" width="1" style="789" customWidth="1"/>
    <col min="2076" max="2076" width="6.7109375" style="789" customWidth="1"/>
    <col min="2077" max="2077" width="1" style="789" customWidth="1"/>
    <col min="2078" max="2078" width="6.7109375" style="789" customWidth="1"/>
    <col min="2079" max="2079" width="1" style="789" customWidth="1"/>
    <col min="2080" max="2081" width="6.7109375" style="789" customWidth="1"/>
    <col min="2082" max="2304" width="11.42578125" style="789"/>
    <col min="2305" max="2307" width="0" style="789" hidden="1" customWidth="1"/>
    <col min="2308" max="2308" width="6" style="789" customWidth="1"/>
    <col min="2309" max="2309" width="1.140625" style="789" customWidth="1"/>
    <col min="2310" max="2310" width="63.28515625" style="789" customWidth="1"/>
    <col min="2311" max="2313" width="5.7109375" style="789" customWidth="1"/>
    <col min="2314" max="2314" width="0.42578125" style="789" customWidth="1"/>
    <col min="2315" max="2317" width="5.7109375" style="789" customWidth="1"/>
    <col min="2318" max="2319" width="11.42578125" style="789"/>
    <col min="2320" max="2320" width="4.7109375" style="789" customWidth="1"/>
    <col min="2321" max="2321" width="5" style="789" customWidth="1"/>
    <col min="2322" max="2322" width="2.28515625" style="789" customWidth="1"/>
    <col min="2323" max="2323" width="26" style="789" customWidth="1"/>
    <col min="2324" max="2324" width="8" style="789" customWidth="1"/>
    <col min="2325" max="2325" width="1" style="789" customWidth="1"/>
    <col min="2326" max="2326" width="6.7109375" style="789" customWidth="1"/>
    <col min="2327" max="2327" width="1" style="789" customWidth="1"/>
    <col min="2328" max="2328" width="6.7109375" style="789" customWidth="1"/>
    <col min="2329" max="2329" width="1" style="789" customWidth="1"/>
    <col min="2330" max="2330" width="6.7109375" style="789" customWidth="1"/>
    <col min="2331" max="2331" width="1" style="789" customWidth="1"/>
    <col min="2332" max="2332" width="6.7109375" style="789" customWidth="1"/>
    <col min="2333" max="2333" width="1" style="789" customWidth="1"/>
    <col min="2334" max="2334" width="6.7109375" style="789" customWidth="1"/>
    <col min="2335" max="2335" width="1" style="789" customWidth="1"/>
    <col min="2336" max="2337" width="6.7109375" style="789" customWidth="1"/>
    <col min="2338" max="2560" width="11.42578125" style="789"/>
    <col min="2561" max="2563" width="0" style="789" hidden="1" customWidth="1"/>
    <col min="2564" max="2564" width="6" style="789" customWidth="1"/>
    <col min="2565" max="2565" width="1.140625" style="789" customWidth="1"/>
    <col min="2566" max="2566" width="63.28515625" style="789" customWidth="1"/>
    <col min="2567" max="2569" width="5.7109375" style="789" customWidth="1"/>
    <col min="2570" max="2570" width="0.42578125" style="789" customWidth="1"/>
    <col min="2571" max="2573" width="5.7109375" style="789" customWidth="1"/>
    <col min="2574" max="2575" width="11.42578125" style="789"/>
    <col min="2576" max="2576" width="4.7109375" style="789" customWidth="1"/>
    <col min="2577" max="2577" width="5" style="789" customWidth="1"/>
    <col min="2578" max="2578" width="2.28515625" style="789" customWidth="1"/>
    <col min="2579" max="2579" width="26" style="789" customWidth="1"/>
    <col min="2580" max="2580" width="8" style="789" customWidth="1"/>
    <col min="2581" max="2581" width="1" style="789" customWidth="1"/>
    <col min="2582" max="2582" width="6.7109375" style="789" customWidth="1"/>
    <col min="2583" max="2583" width="1" style="789" customWidth="1"/>
    <col min="2584" max="2584" width="6.7109375" style="789" customWidth="1"/>
    <col min="2585" max="2585" width="1" style="789" customWidth="1"/>
    <col min="2586" max="2586" width="6.7109375" style="789" customWidth="1"/>
    <col min="2587" max="2587" width="1" style="789" customWidth="1"/>
    <col min="2588" max="2588" width="6.7109375" style="789" customWidth="1"/>
    <col min="2589" max="2589" width="1" style="789" customWidth="1"/>
    <col min="2590" max="2590" width="6.7109375" style="789" customWidth="1"/>
    <col min="2591" max="2591" width="1" style="789" customWidth="1"/>
    <col min="2592" max="2593" width="6.7109375" style="789" customWidth="1"/>
    <col min="2594" max="2816" width="11.42578125" style="789"/>
    <col min="2817" max="2819" width="0" style="789" hidden="1" customWidth="1"/>
    <col min="2820" max="2820" width="6" style="789" customWidth="1"/>
    <col min="2821" max="2821" width="1.140625" style="789" customWidth="1"/>
    <col min="2822" max="2822" width="63.28515625" style="789" customWidth="1"/>
    <col min="2823" max="2825" width="5.7109375" style="789" customWidth="1"/>
    <col min="2826" max="2826" width="0.42578125" style="789" customWidth="1"/>
    <col min="2827" max="2829" width="5.7109375" style="789" customWidth="1"/>
    <col min="2830" max="2831" width="11.42578125" style="789"/>
    <col min="2832" max="2832" width="4.7109375" style="789" customWidth="1"/>
    <col min="2833" max="2833" width="5" style="789" customWidth="1"/>
    <col min="2834" max="2834" width="2.28515625" style="789" customWidth="1"/>
    <col min="2835" max="2835" width="26" style="789" customWidth="1"/>
    <col min="2836" max="2836" width="8" style="789" customWidth="1"/>
    <col min="2837" max="2837" width="1" style="789" customWidth="1"/>
    <col min="2838" max="2838" width="6.7109375" style="789" customWidth="1"/>
    <col min="2839" max="2839" width="1" style="789" customWidth="1"/>
    <col min="2840" max="2840" width="6.7109375" style="789" customWidth="1"/>
    <col min="2841" max="2841" width="1" style="789" customWidth="1"/>
    <col min="2842" max="2842" width="6.7109375" style="789" customWidth="1"/>
    <col min="2843" max="2843" width="1" style="789" customWidth="1"/>
    <col min="2844" max="2844" width="6.7109375" style="789" customWidth="1"/>
    <col min="2845" max="2845" width="1" style="789" customWidth="1"/>
    <col min="2846" max="2846" width="6.7109375" style="789" customWidth="1"/>
    <col min="2847" max="2847" width="1" style="789" customWidth="1"/>
    <col min="2848" max="2849" width="6.7109375" style="789" customWidth="1"/>
    <col min="2850" max="3072" width="11.42578125" style="789"/>
    <col min="3073" max="3075" width="0" style="789" hidden="1" customWidth="1"/>
    <col min="3076" max="3076" width="6" style="789" customWidth="1"/>
    <col min="3077" max="3077" width="1.140625" style="789" customWidth="1"/>
    <col min="3078" max="3078" width="63.28515625" style="789" customWidth="1"/>
    <col min="3079" max="3081" width="5.7109375" style="789" customWidth="1"/>
    <col min="3082" max="3082" width="0.42578125" style="789" customWidth="1"/>
    <col min="3083" max="3085" width="5.7109375" style="789" customWidth="1"/>
    <col min="3086" max="3087" width="11.42578125" style="789"/>
    <col min="3088" max="3088" width="4.7109375" style="789" customWidth="1"/>
    <col min="3089" max="3089" width="5" style="789" customWidth="1"/>
    <col min="3090" max="3090" width="2.28515625" style="789" customWidth="1"/>
    <col min="3091" max="3091" width="26" style="789" customWidth="1"/>
    <col min="3092" max="3092" width="8" style="789" customWidth="1"/>
    <col min="3093" max="3093" width="1" style="789" customWidth="1"/>
    <col min="3094" max="3094" width="6.7109375" style="789" customWidth="1"/>
    <col min="3095" max="3095" width="1" style="789" customWidth="1"/>
    <col min="3096" max="3096" width="6.7109375" style="789" customWidth="1"/>
    <col min="3097" max="3097" width="1" style="789" customWidth="1"/>
    <col min="3098" max="3098" width="6.7109375" style="789" customWidth="1"/>
    <col min="3099" max="3099" width="1" style="789" customWidth="1"/>
    <col min="3100" max="3100" width="6.7109375" style="789" customWidth="1"/>
    <col min="3101" max="3101" width="1" style="789" customWidth="1"/>
    <col min="3102" max="3102" width="6.7109375" style="789" customWidth="1"/>
    <col min="3103" max="3103" width="1" style="789" customWidth="1"/>
    <col min="3104" max="3105" width="6.7109375" style="789" customWidth="1"/>
    <col min="3106" max="3328" width="11.42578125" style="789"/>
    <col min="3329" max="3331" width="0" style="789" hidden="1" customWidth="1"/>
    <col min="3332" max="3332" width="6" style="789" customWidth="1"/>
    <col min="3333" max="3333" width="1.140625" style="789" customWidth="1"/>
    <col min="3334" max="3334" width="63.28515625" style="789" customWidth="1"/>
    <col min="3335" max="3337" width="5.7109375" style="789" customWidth="1"/>
    <col min="3338" max="3338" width="0.42578125" style="789" customWidth="1"/>
    <col min="3339" max="3341" width="5.7109375" style="789" customWidth="1"/>
    <col min="3342" max="3343" width="11.42578125" style="789"/>
    <col min="3344" max="3344" width="4.7109375" style="789" customWidth="1"/>
    <col min="3345" max="3345" width="5" style="789" customWidth="1"/>
    <col min="3346" max="3346" width="2.28515625" style="789" customWidth="1"/>
    <col min="3347" max="3347" width="26" style="789" customWidth="1"/>
    <col min="3348" max="3348" width="8" style="789" customWidth="1"/>
    <col min="3349" max="3349" width="1" style="789" customWidth="1"/>
    <col min="3350" max="3350" width="6.7109375" style="789" customWidth="1"/>
    <col min="3351" max="3351" width="1" style="789" customWidth="1"/>
    <col min="3352" max="3352" width="6.7109375" style="789" customWidth="1"/>
    <col min="3353" max="3353" width="1" style="789" customWidth="1"/>
    <col min="3354" max="3354" width="6.7109375" style="789" customWidth="1"/>
    <col min="3355" max="3355" width="1" style="789" customWidth="1"/>
    <col min="3356" max="3356" width="6.7109375" style="789" customWidth="1"/>
    <col min="3357" max="3357" width="1" style="789" customWidth="1"/>
    <col min="3358" max="3358" width="6.7109375" style="789" customWidth="1"/>
    <col min="3359" max="3359" width="1" style="789" customWidth="1"/>
    <col min="3360" max="3361" width="6.7109375" style="789" customWidth="1"/>
    <col min="3362" max="3584" width="11.42578125" style="789"/>
    <col min="3585" max="3587" width="0" style="789" hidden="1" customWidth="1"/>
    <col min="3588" max="3588" width="6" style="789" customWidth="1"/>
    <col min="3589" max="3589" width="1.140625" style="789" customWidth="1"/>
    <col min="3590" max="3590" width="63.28515625" style="789" customWidth="1"/>
    <col min="3591" max="3593" width="5.7109375" style="789" customWidth="1"/>
    <col min="3594" max="3594" width="0.42578125" style="789" customWidth="1"/>
    <col min="3595" max="3597" width="5.7109375" style="789" customWidth="1"/>
    <col min="3598" max="3599" width="11.42578125" style="789"/>
    <col min="3600" max="3600" width="4.7109375" style="789" customWidth="1"/>
    <col min="3601" max="3601" width="5" style="789" customWidth="1"/>
    <col min="3602" max="3602" width="2.28515625" style="789" customWidth="1"/>
    <col min="3603" max="3603" width="26" style="789" customWidth="1"/>
    <col min="3604" max="3604" width="8" style="789" customWidth="1"/>
    <col min="3605" max="3605" width="1" style="789" customWidth="1"/>
    <col min="3606" max="3606" width="6.7109375" style="789" customWidth="1"/>
    <col min="3607" max="3607" width="1" style="789" customWidth="1"/>
    <col min="3608" max="3608" width="6.7109375" style="789" customWidth="1"/>
    <col min="3609" max="3609" width="1" style="789" customWidth="1"/>
    <col min="3610" max="3610" width="6.7109375" style="789" customWidth="1"/>
    <col min="3611" max="3611" width="1" style="789" customWidth="1"/>
    <col min="3612" max="3612" width="6.7109375" style="789" customWidth="1"/>
    <col min="3613" max="3613" width="1" style="789" customWidth="1"/>
    <col min="3614" max="3614" width="6.7109375" style="789" customWidth="1"/>
    <col min="3615" max="3615" width="1" style="789" customWidth="1"/>
    <col min="3616" max="3617" width="6.7109375" style="789" customWidth="1"/>
    <col min="3618" max="3840" width="11.42578125" style="789"/>
    <col min="3841" max="3843" width="0" style="789" hidden="1" customWidth="1"/>
    <col min="3844" max="3844" width="6" style="789" customWidth="1"/>
    <col min="3845" max="3845" width="1.140625" style="789" customWidth="1"/>
    <col min="3846" max="3846" width="63.28515625" style="789" customWidth="1"/>
    <col min="3847" max="3849" width="5.7109375" style="789" customWidth="1"/>
    <col min="3850" max="3850" width="0.42578125" style="789" customWidth="1"/>
    <col min="3851" max="3853" width="5.7109375" style="789" customWidth="1"/>
    <col min="3854" max="3855" width="11.42578125" style="789"/>
    <col min="3856" max="3856" width="4.7109375" style="789" customWidth="1"/>
    <col min="3857" max="3857" width="5" style="789" customWidth="1"/>
    <col min="3858" max="3858" width="2.28515625" style="789" customWidth="1"/>
    <col min="3859" max="3859" width="26" style="789" customWidth="1"/>
    <col min="3860" max="3860" width="8" style="789" customWidth="1"/>
    <col min="3861" max="3861" width="1" style="789" customWidth="1"/>
    <col min="3862" max="3862" width="6.7109375" style="789" customWidth="1"/>
    <col min="3863" max="3863" width="1" style="789" customWidth="1"/>
    <col min="3864" max="3864" width="6.7109375" style="789" customWidth="1"/>
    <col min="3865" max="3865" width="1" style="789" customWidth="1"/>
    <col min="3866" max="3866" width="6.7109375" style="789" customWidth="1"/>
    <col min="3867" max="3867" width="1" style="789" customWidth="1"/>
    <col min="3868" max="3868" width="6.7109375" style="789" customWidth="1"/>
    <col min="3869" max="3869" width="1" style="789" customWidth="1"/>
    <col min="3870" max="3870" width="6.7109375" style="789" customWidth="1"/>
    <col min="3871" max="3871" width="1" style="789" customWidth="1"/>
    <col min="3872" max="3873" width="6.7109375" style="789" customWidth="1"/>
    <col min="3874" max="4096" width="11.42578125" style="789"/>
    <col min="4097" max="4099" width="0" style="789" hidden="1" customWidth="1"/>
    <col min="4100" max="4100" width="6" style="789" customWidth="1"/>
    <col min="4101" max="4101" width="1.140625" style="789" customWidth="1"/>
    <col min="4102" max="4102" width="63.28515625" style="789" customWidth="1"/>
    <col min="4103" max="4105" width="5.7109375" style="789" customWidth="1"/>
    <col min="4106" max="4106" width="0.42578125" style="789" customWidth="1"/>
    <col min="4107" max="4109" width="5.7109375" style="789" customWidth="1"/>
    <col min="4110" max="4111" width="11.42578125" style="789"/>
    <col min="4112" max="4112" width="4.7109375" style="789" customWidth="1"/>
    <col min="4113" max="4113" width="5" style="789" customWidth="1"/>
    <col min="4114" max="4114" width="2.28515625" style="789" customWidth="1"/>
    <col min="4115" max="4115" width="26" style="789" customWidth="1"/>
    <col min="4116" max="4116" width="8" style="789" customWidth="1"/>
    <col min="4117" max="4117" width="1" style="789" customWidth="1"/>
    <col min="4118" max="4118" width="6.7109375" style="789" customWidth="1"/>
    <col min="4119" max="4119" width="1" style="789" customWidth="1"/>
    <col min="4120" max="4120" width="6.7109375" style="789" customWidth="1"/>
    <col min="4121" max="4121" width="1" style="789" customWidth="1"/>
    <col min="4122" max="4122" width="6.7109375" style="789" customWidth="1"/>
    <col min="4123" max="4123" width="1" style="789" customWidth="1"/>
    <col min="4124" max="4124" width="6.7109375" style="789" customWidth="1"/>
    <col min="4125" max="4125" width="1" style="789" customWidth="1"/>
    <col min="4126" max="4126" width="6.7109375" style="789" customWidth="1"/>
    <col min="4127" max="4127" width="1" style="789" customWidth="1"/>
    <col min="4128" max="4129" width="6.7109375" style="789" customWidth="1"/>
    <col min="4130" max="4352" width="11.42578125" style="789"/>
    <col min="4353" max="4355" width="0" style="789" hidden="1" customWidth="1"/>
    <col min="4356" max="4356" width="6" style="789" customWidth="1"/>
    <col min="4357" max="4357" width="1.140625" style="789" customWidth="1"/>
    <col min="4358" max="4358" width="63.28515625" style="789" customWidth="1"/>
    <col min="4359" max="4361" width="5.7109375" style="789" customWidth="1"/>
    <col min="4362" max="4362" width="0.42578125" style="789" customWidth="1"/>
    <col min="4363" max="4365" width="5.7109375" style="789" customWidth="1"/>
    <col min="4366" max="4367" width="11.42578125" style="789"/>
    <col min="4368" max="4368" width="4.7109375" style="789" customWidth="1"/>
    <col min="4369" max="4369" width="5" style="789" customWidth="1"/>
    <col min="4370" max="4370" width="2.28515625" style="789" customWidth="1"/>
    <col min="4371" max="4371" width="26" style="789" customWidth="1"/>
    <col min="4372" max="4372" width="8" style="789" customWidth="1"/>
    <col min="4373" max="4373" width="1" style="789" customWidth="1"/>
    <col min="4374" max="4374" width="6.7109375" style="789" customWidth="1"/>
    <col min="4375" max="4375" width="1" style="789" customWidth="1"/>
    <col min="4376" max="4376" width="6.7109375" style="789" customWidth="1"/>
    <col min="4377" max="4377" width="1" style="789" customWidth="1"/>
    <col min="4378" max="4378" width="6.7109375" style="789" customWidth="1"/>
    <col min="4379" max="4379" width="1" style="789" customWidth="1"/>
    <col min="4380" max="4380" width="6.7109375" style="789" customWidth="1"/>
    <col min="4381" max="4381" width="1" style="789" customWidth="1"/>
    <col min="4382" max="4382" width="6.7109375" style="789" customWidth="1"/>
    <col min="4383" max="4383" width="1" style="789" customWidth="1"/>
    <col min="4384" max="4385" width="6.7109375" style="789" customWidth="1"/>
    <col min="4386" max="4608" width="11.42578125" style="789"/>
    <col min="4609" max="4611" width="0" style="789" hidden="1" customWidth="1"/>
    <col min="4612" max="4612" width="6" style="789" customWidth="1"/>
    <col min="4613" max="4613" width="1.140625" style="789" customWidth="1"/>
    <col min="4614" max="4614" width="63.28515625" style="789" customWidth="1"/>
    <col min="4615" max="4617" width="5.7109375" style="789" customWidth="1"/>
    <col min="4618" max="4618" width="0.42578125" style="789" customWidth="1"/>
    <col min="4619" max="4621" width="5.7109375" style="789" customWidth="1"/>
    <col min="4622" max="4623" width="11.42578125" style="789"/>
    <col min="4624" max="4624" width="4.7109375" style="789" customWidth="1"/>
    <col min="4625" max="4625" width="5" style="789" customWidth="1"/>
    <col min="4626" max="4626" width="2.28515625" style="789" customWidth="1"/>
    <col min="4627" max="4627" width="26" style="789" customWidth="1"/>
    <col min="4628" max="4628" width="8" style="789" customWidth="1"/>
    <col min="4629" max="4629" width="1" style="789" customWidth="1"/>
    <col min="4630" max="4630" width="6.7109375" style="789" customWidth="1"/>
    <col min="4631" max="4631" width="1" style="789" customWidth="1"/>
    <col min="4632" max="4632" width="6.7109375" style="789" customWidth="1"/>
    <col min="4633" max="4633" width="1" style="789" customWidth="1"/>
    <col min="4634" max="4634" width="6.7109375" style="789" customWidth="1"/>
    <col min="4635" max="4635" width="1" style="789" customWidth="1"/>
    <col min="4636" max="4636" width="6.7109375" style="789" customWidth="1"/>
    <col min="4637" max="4637" width="1" style="789" customWidth="1"/>
    <col min="4638" max="4638" width="6.7109375" style="789" customWidth="1"/>
    <col min="4639" max="4639" width="1" style="789" customWidth="1"/>
    <col min="4640" max="4641" width="6.7109375" style="789" customWidth="1"/>
    <col min="4642" max="4864" width="11.42578125" style="789"/>
    <col min="4865" max="4867" width="0" style="789" hidden="1" customWidth="1"/>
    <col min="4868" max="4868" width="6" style="789" customWidth="1"/>
    <col min="4869" max="4869" width="1.140625" style="789" customWidth="1"/>
    <col min="4870" max="4870" width="63.28515625" style="789" customWidth="1"/>
    <col min="4871" max="4873" width="5.7109375" style="789" customWidth="1"/>
    <col min="4874" max="4874" width="0.42578125" style="789" customWidth="1"/>
    <col min="4875" max="4877" width="5.7109375" style="789" customWidth="1"/>
    <col min="4878" max="4879" width="11.42578125" style="789"/>
    <col min="4880" max="4880" width="4.7109375" style="789" customWidth="1"/>
    <col min="4881" max="4881" width="5" style="789" customWidth="1"/>
    <col min="4882" max="4882" width="2.28515625" style="789" customWidth="1"/>
    <col min="4883" max="4883" width="26" style="789" customWidth="1"/>
    <col min="4884" max="4884" width="8" style="789" customWidth="1"/>
    <col min="4885" max="4885" width="1" style="789" customWidth="1"/>
    <col min="4886" max="4886" width="6.7109375" style="789" customWidth="1"/>
    <col min="4887" max="4887" width="1" style="789" customWidth="1"/>
    <col min="4888" max="4888" width="6.7109375" style="789" customWidth="1"/>
    <col min="4889" max="4889" width="1" style="789" customWidth="1"/>
    <col min="4890" max="4890" width="6.7109375" style="789" customWidth="1"/>
    <col min="4891" max="4891" width="1" style="789" customWidth="1"/>
    <col min="4892" max="4892" width="6.7109375" style="789" customWidth="1"/>
    <col min="4893" max="4893" width="1" style="789" customWidth="1"/>
    <col min="4894" max="4894" width="6.7109375" style="789" customWidth="1"/>
    <col min="4895" max="4895" width="1" style="789" customWidth="1"/>
    <col min="4896" max="4897" width="6.7109375" style="789" customWidth="1"/>
    <col min="4898" max="5120" width="11.42578125" style="789"/>
    <col min="5121" max="5123" width="0" style="789" hidden="1" customWidth="1"/>
    <col min="5124" max="5124" width="6" style="789" customWidth="1"/>
    <col min="5125" max="5125" width="1.140625" style="789" customWidth="1"/>
    <col min="5126" max="5126" width="63.28515625" style="789" customWidth="1"/>
    <col min="5127" max="5129" width="5.7109375" style="789" customWidth="1"/>
    <col min="5130" max="5130" width="0.42578125" style="789" customWidth="1"/>
    <col min="5131" max="5133" width="5.7109375" style="789" customWidth="1"/>
    <col min="5134" max="5135" width="11.42578125" style="789"/>
    <col min="5136" max="5136" width="4.7109375" style="789" customWidth="1"/>
    <col min="5137" max="5137" width="5" style="789" customWidth="1"/>
    <col min="5138" max="5138" width="2.28515625" style="789" customWidth="1"/>
    <col min="5139" max="5139" width="26" style="789" customWidth="1"/>
    <col min="5140" max="5140" width="8" style="789" customWidth="1"/>
    <col min="5141" max="5141" width="1" style="789" customWidth="1"/>
    <col min="5142" max="5142" width="6.7109375" style="789" customWidth="1"/>
    <col min="5143" max="5143" width="1" style="789" customWidth="1"/>
    <col min="5144" max="5144" width="6.7109375" style="789" customWidth="1"/>
    <col min="5145" max="5145" width="1" style="789" customWidth="1"/>
    <col min="5146" max="5146" width="6.7109375" style="789" customWidth="1"/>
    <col min="5147" max="5147" width="1" style="789" customWidth="1"/>
    <col min="5148" max="5148" width="6.7109375" style="789" customWidth="1"/>
    <col min="5149" max="5149" width="1" style="789" customWidth="1"/>
    <col min="5150" max="5150" width="6.7109375" style="789" customWidth="1"/>
    <col min="5151" max="5151" width="1" style="789" customWidth="1"/>
    <col min="5152" max="5153" width="6.7109375" style="789" customWidth="1"/>
    <col min="5154" max="5376" width="11.42578125" style="789"/>
    <col min="5377" max="5379" width="0" style="789" hidden="1" customWidth="1"/>
    <col min="5380" max="5380" width="6" style="789" customWidth="1"/>
    <col min="5381" max="5381" width="1.140625" style="789" customWidth="1"/>
    <col min="5382" max="5382" width="63.28515625" style="789" customWidth="1"/>
    <col min="5383" max="5385" width="5.7109375" style="789" customWidth="1"/>
    <col min="5386" max="5386" width="0.42578125" style="789" customWidth="1"/>
    <col min="5387" max="5389" width="5.7109375" style="789" customWidth="1"/>
    <col min="5390" max="5391" width="11.42578125" style="789"/>
    <col min="5392" max="5392" width="4.7109375" style="789" customWidth="1"/>
    <col min="5393" max="5393" width="5" style="789" customWidth="1"/>
    <col min="5394" max="5394" width="2.28515625" style="789" customWidth="1"/>
    <col min="5395" max="5395" width="26" style="789" customWidth="1"/>
    <col min="5396" max="5396" width="8" style="789" customWidth="1"/>
    <col min="5397" max="5397" width="1" style="789" customWidth="1"/>
    <col min="5398" max="5398" width="6.7109375" style="789" customWidth="1"/>
    <col min="5399" max="5399" width="1" style="789" customWidth="1"/>
    <col min="5400" max="5400" width="6.7109375" style="789" customWidth="1"/>
    <col min="5401" max="5401" width="1" style="789" customWidth="1"/>
    <col min="5402" max="5402" width="6.7109375" style="789" customWidth="1"/>
    <col min="5403" max="5403" width="1" style="789" customWidth="1"/>
    <col min="5404" max="5404" width="6.7109375" style="789" customWidth="1"/>
    <col min="5405" max="5405" width="1" style="789" customWidth="1"/>
    <col min="5406" max="5406" width="6.7109375" style="789" customWidth="1"/>
    <col min="5407" max="5407" width="1" style="789" customWidth="1"/>
    <col min="5408" max="5409" width="6.7109375" style="789" customWidth="1"/>
    <col min="5410" max="5632" width="11.42578125" style="789"/>
    <col min="5633" max="5635" width="0" style="789" hidden="1" customWidth="1"/>
    <col min="5636" max="5636" width="6" style="789" customWidth="1"/>
    <col min="5637" max="5637" width="1.140625" style="789" customWidth="1"/>
    <col min="5638" max="5638" width="63.28515625" style="789" customWidth="1"/>
    <col min="5639" max="5641" width="5.7109375" style="789" customWidth="1"/>
    <col min="5642" max="5642" width="0.42578125" style="789" customWidth="1"/>
    <col min="5643" max="5645" width="5.7109375" style="789" customWidth="1"/>
    <col min="5646" max="5647" width="11.42578125" style="789"/>
    <col min="5648" max="5648" width="4.7109375" style="789" customWidth="1"/>
    <col min="5649" max="5649" width="5" style="789" customWidth="1"/>
    <col min="5650" max="5650" width="2.28515625" style="789" customWidth="1"/>
    <col min="5651" max="5651" width="26" style="789" customWidth="1"/>
    <col min="5652" max="5652" width="8" style="789" customWidth="1"/>
    <col min="5653" max="5653" width="1" style="789" customWidth="1"/>
    <col min="5654" max="5654" width="6.7109375" style="789" customWidth="1"/>
    <col min="5655" max="5655" width="1" style="789" customWidth="1"/>
    <col min="5656" max="5656" width="6.7109375" style="789" customWidth="1"/>
    <col min="5657" max="5657" width="1" style="789" customWidth="1"/>
    <col min="5658" max="5658" width="6.7109375" style="789" customWidth="1"/>
    <col min="5659" max="5659" width="1" style="789" customWidth="1"/>
    <col min="5660" max="5660" width="6.7109375" style="789" customWidth="1"/>
    <col min="5661" max="5661" width="1" style="789" customWidth="1"/>
    <col min="5662" max="5662" width="6.7109375" style="789" customWidth="1"/>
    <col min="5663" max="5663" width="1" style="789" customWidth="1"/>
    <col min="5664" max="5665" width="6.7109375" style="789" customWidth="1"/>
    <col min="5666" max="5888" width="11.42578125" style="789"/>
    <col min="5889" max="5891" width="0" style="789" hidden="1" customWidth="1"/>
    <col min="5892" max="5892" width="6" style="789" customWidth="1"/>
    <col min="5893" max="5893" width="1.140625" style="789" customWidth="1"/>
    <col min="5894" max="5894" width="63.28515625" style="789" customWidth="1"/>
    <col min="5895" max="5897" width="5.7109375" style="789" customWidth="1"/>
    <col min="5898" max="5898" width="0.42578125" style="789" customWidth="1"/>
    <col min="5899" max="5901" width="5.7109375" style="789" customWidth="1"/>
    <col min="5902" max="5903" width="11.42578125" style="789"/>
    <col min="5904" max="5904" width="4.7109375" style="789" customWidth="1"/>
    <col min="5905" max="5905" width="5" style="789" customWidth="1"/>
    <col min="5906" max="5906" width="2.28515625" style="789" customWidth="1"/>
    <col min="5907" max="5907" width="26" style="789" customWidth="1"/>
    <col min="5908" max="5908" width="8" style="789" customWidth="1"/>
    <col min="5909" max="5909" width="1" style="789" customWidth="1"/>
    <col min="5910" max="5910" width="6.7109375" style="789" customWidth="1"/>
    <col min="5911" max="5911" width="1" style="789" customWidth="1"/>
    <col min="5912" max="5912" width="6.7109375" style="789" customWidth="1"/>
    <col min="5913" max="5913" width="1" style="789" customWidth="1"/>
    <col min="5914" max="5914" width="6.7109375" style="789" customWidth="1"/>
    <col min="5915" max="5915" width="1" style="789" customWidth="1"/>
    <col min="5916" max="5916" width="6.7109375" style="789" customWidth="1"/>
    <col min="5917" max="5917" width="1" style="789" customWidth="1"/>
    <col min="5918" max="5918" width="6.7109375" style="789" customWidth="1"/>
    <col min="5919" max="5919" width="1" style="789" customWidth="1"/>
    <col min="5920" max="5921" width="6.7109375" style="789" customWidth="1"/>
    <col min="5922" max="6144" width="11.42578125" style="789"/>
    <col min="6145" max="6147" width="0" style="789" hidden="1" customWidth="1"/>
    <col min="6148" max="6148" width="6" style="789" customWidth="1"/>
    <col min="6149" max="6149" width="1.140625" style="789" customWidth="1"/>
    <col min="6150" max="6150" width="63.28515625" style="789" customWidth="1"/>
    <col min="6151" max="6153" width="5.7109375" style="789" customWidth="1"/>
    <col min="6154" max="6154" width="0.42578125" style="789" customWidth="1"/>
    <col min="6155" max="6157" width="5.7109375" style="789" customWidth="1"/>
    <col min="6158" max="6159" width="11.42578125" style="789"/>
    <col min="6160" max="6160" width="4.7109375" style="789" customWidth="1"/>
    <col min="6161" max="6161" width="5" style="789" customWidth="1"/>
    <col min="6162" max="6162" width="2.28515625" style="789" customWidth="1"/>
    <col min="6163" max="6163" width="26" style="789" customWidth="1"/>
    <col min="6164" max="6164" width="8" style="789" customWidth="1"/>
    <col min="6165" max="6165" width="1" style="789" customWidth="1"/>
    <col min="6166" max="6166" width="6.7109375" style="789" customWidth="1"/>
    <col min="6167" max="6167" width="1" style="789" customWidth="1"/>
    <col min="6168" max="6168" width="6.7109375" style="789" customWidth="1"/>
    <col min="6169" max="6169" width="1" style="789" customWidth="1"/>
    <col min="6170" max="6170" width="6.7109375" style="789" customWidth="1"/>
    <col min="6171" max="6171" width="1" style="789" customWidth="1"/>
    <col min="6172" max="6172" width="6.7109375" style="789" customWidth="1"/>
    <col min="6173" max="6173" width="1" style="789" customWidth="1"/>
    <col min="6174" max="6174" width="6.7109375" style="789" customWidth="1"/>
    <col min="6175" max="6175" width="1" style="789" customWidth="1"/>
    <col min="6176" max="6177" width="6.7109375" style="789" customWidth="1"/>
    <col min="6178" max="6400" width="11.42578125" style="789"/>
    <col min="6401" max="6403" width="0" style="789" hidden="1" customWidth="1"/>
    <col min="6404" max="6404" width="6" style="789" customWidth="1"/>
    <col min="6405" max="6405" width="1.140625" style="789" customWidth="1"/>
    <col min="6406" max="6406" width="63.28515625" style="789" customWidth="1"/>
    <col min="6407" max="6409" width="5.7109375" style="789" customWidth="1"/>
    <col min="6410" max="6410" width="0.42578125" style="789" customWidth="1"/>
    <col min="6411" max="6413" width="5.7109375" style="789" customWidth="1"/>
    <col min="6414" max="6415" width="11.42578125" style="789"/>
    <col min="6416" max="6416" width="4.7109375" style="789" customWidth="1"/>
    <col min="6417" max="6417" width="5" style="789" customWidth="1"/>
    <col min="6418" max="6418" width="2.28515625" style="789" customWidth="1"/>
    <col min="6419" max="6419" width="26" style="789" customWidth="1"/>
    <col min="6420" max="6420" width="8" style="789" customWidth="1"/>
    <col min="6421" max="6421" width="1" style="789" customWidth="1"/>
    <col min="6422" max="6422" width="6.7109375" style="789" customWidth="1"/>
    <col min="6423" max="6423" width="1" style="789" customWidth="1"/>
    <col min="6424" max="6424" width="6.7109375" style="789" customWidth="1"/>
    <col min="6425" max="6425" width="1" style="789" customWidth="1"/>
    <col min="6426" max="6426" width="6.7109375" style="789" customWidth="1"/>
    <col min="6427" max="6427" width="1" style="789" customWidth="1"/>
    <col min="6428" max="6428" width="6.7109375" style="789" customWidth="1"/>
    <col min="6429" max="6429" width="1" style="789" customWidth="1"/>
    <col min="6430" max="6430" width="6.7109375" style="789" customWidth="1"/>
    <col min="6431" max="6431" width="1" style="789" customWidth="1"/>
    <col min="6432" max="6433" width="6.7109375" style="789" customWidth="1"/>
    <col min="6434" max="6656" width="11.42578125" style="789"/>
    <col min="6657" max="6659" width="0" style="789" hidden="1" customWidth="1"/>
    <col min="6660" max="6660" width="6" style="789" customWidth="1"/>
    <col min="6661" max="6661" width="1.140625" style="789" customWidth="1"/>
    <col min="6662" max="6662" width="63.28515625" style="789" customWidth="1"/>
    <col min="6663" max="6665" width="5.7109375" style="789" customWidth="1"/>
    <col min="6666" max="6666" width="0.42578125" style="789" customWidth="1"/>
    <col min="6667" max="6669" width="5.7109375" style="789" customWidth="1"/>
    <col min="6670" max="6671" width="11.42578125" style="789"/>
    <col min="6672" max="6672" width="4.7109375" style="789" customWidth="1"/>
    <col min="6673" max="6673" width="5" style="789" customWidth="1"/>
    <col min="6674" max="6674" width="2.28515625" style="789" customWidth="1"/>
    <col min="6675" max="6675" width="26" style="789" customWidth="1"/>
    <col min="6676" max="6676" width="8" style="789" customWidth="1"/>
    <col min="6677" max="6677" width="1" style="789" customWidth="1"/>
    <col min="6678" max="6678" width="6.7109375" style="789" customWidth="1"/>
    <col min="6679" max="6679" width="1" style="789" customWidth="1"/>
    <col min="6680" max="6680" width="6.7109375" style="789" customWidth="1"/>
    <col min="6681" max="6681" width="1" style="789" customWidth="1"/>
    <col min="6682" max="6682" width="6.7109375" style="789" customWidth="1"/>
    <col min="6683" max="6683" width="1" style="789" customWidth="1"/>
    <col min="6684" max="6684" width="6.7109375" style="789" customWidth="1"/>
    <col min="6685" max="6685" width="1" style="789" customWidth="1"/>
    <col min="6686" max="6686" width="6.7109375" style="789" customWidth="1"/>
    <col min="6687" max="6687" width="1" style="789" customWidth="1"/>
    <col min="6688" max="6689" width="6.7109375" style="789" customWidth="1"/>
    <col min="6690" max="6912" width="11.42578125" style="789"/>
    <col min="6913" max="6915" width="0" style="789" hidden="1" customWidth="1"/>
    <col min="6916" max="6916" width="6" style="789" customWidth="1"/>
    <col min="6917" max="6917" width="1.140625" style="789" customWidth="1"/>
    <col min="6918" max="6918" width="63.28515625" style="789" customWidth="1"/>
    <col min="6919" max="6921" width="5.7109375" style="789" customWidth="1"/>
    <col min="6922" max="6922" width="0.42578125" style="789" customWidth="1"/>
    <col min="6923" max="6925" width="5.7109375" style="789" customWidth="1"/>
    <col min="6926" max="6927" width="11.42578125" style="789"/>
    <col min="6928" max="6928" width="4.7109375" style="789" customWidth="1"/>
    <col min="6929" max="6929" width="5" style="789" customWidth="1"/>
    <col min="6930" max="6930" width="2.28515625" style="789" customWidth="1"/>
    <col min="6931" max="6931" width="26" style="789" customWidth="1"/>
    <col min="6932" max="6932" width="8" style="789" customWidth="1"/>
    <col min="6933" max="6933" width="1" style="789" customWidth="1"/>
    <col min="6934" max="6934" width="6.7109375" style="789" customWidth="1"/>
    <col min="6935" max="6935" width="1" style="789" customWidth="1"/>
    <col min="6936" max="6936" width="6.7109375" style="789" customWidth="1"/>
    <col min="6937" max="6937" width="1" style="789" customWidth="1"/>
    <col min="6938" max="6938" width="6.7109375" style="789" customWidth="1"/>
    <col min="6939" max="6939" width="1" style="789" customWidth="1"/>
    <col min="6940" max="6940" width="6.7109375" style="789" customWidth="1"/>
    <col min="6941" max="6941" width="1" style="789" customWidth="1"/>
    <col min="6942" max="6942" width="6.7109375" style="789" customWidth="1"/>
    <col min="6943" max="6943" width="1" style="789" customWidth="1"/>
    <col min="6944" max="6945" width="6.7109375" style="789" customWidth="1"/>
    <col min="6946" max="7168" width="11.42578125" style="789"/>
    <col min="7169" max="7171" width="0" style="789" hidden="1" customWidth="1"/>
    <col min="7172" max="7172" width="6" style="789" customWidth="1"/>
    <col min="7173" max="7173" width="1.140625" style="789" customWidth="1"/>
    <col min="7174" max="7174" width="63.28515625" style="789" customWidth="1"/>
    <col min="7175" max="7177" width="5.7109375" style="789" customWidth="1"/>
    <col min="7178" max="7178" width="0.42578125" style="789" customWidth="1"/>
    <col min="7179" max="7181" width="5.7109375" style="789" customWidth="1"/>
    <col min="7182" max="7183" width="11.42578125" style="789"/>
    <col min="7184" max="7184" width="4.7109375" style="789" customWidth="1"/>
    <col min="7185" max="7185" width="5" style="789" customWidth="1"/>
    <col min="7186" max="7186" width="2.28515625" style="789" customWidth="1"/>
    <col min="7187" max="7187" width="26" style="789" customWidth="1"/>
    <col min="7188" max="7188" width="8" style="789" customWidth="1"/>
    <col min="7189" max="7189" width="1" style="789" customWidth="1"/>
    <col min="7190" max="7190" width="6.7109375" style="789" customWidth="1"/>
    <col min="7191" max="7191" width="1" style="789" customWidth="1"/>
    <col min="7192" max="7192" width="6.7109375" style="789" customWidth="1"/>
    <col min="7193" max="7193" width="1" style="789" customWidth="1"/>
    <col min="7194" max="7194" width="6.7109375" style="789" customWidth="1"/>
    <col min="7195" max="7195" width="1" style="789" customWidth="1"/>
    <col min="7196" max="7196" width="6.7109375" style="789" customWidth="1"/>
    <col min="7197" max="7197" width="1" style="789" customWidth="1"/>
    <col min="7198" max="7198" width="6.7109375" style="789" customWidth="1"/>
    <col min="7199" max="7199" width="1" style="789" customWidth="1"/>
    <col min="7200" max="7201" width="6.7109375" style="789" customWidth="1"/>
    <col min="7202" max="7424" width="11.42578125" style="789"/>
    <col min="7425" max="7427" width="0" style="789" hidden="1" customWidth="1"/>
    <col min="7428" max="7428" width="6" style="789" customWidth="1"/>
    <col min="7429" max="7429" width="1.140625" style="789" customWidth="1"/>
    <col min="7430" max="7430" width="63.28515625" style="789" customWidth="1"/>
    <col min="7431" max="7433" width="5.7109375" style="789" customWidth="1"/>
    <col min="7434" max="7434" width="0.42578125" style="789" customWidth="1"/>
    <col min="7435" max="7437" width="5.7109375" style="789" customWidth="1"/>
    <col min="7438" max="7439" width="11.42578125" style="789"/>
    <col min="7440" max="7440" width="4.7109375" style="789" customWidth="1"/>
    <col min="7441" max="7441" width="5" style="789" customWidth="1"/>
    <col min="7442" max="7442" width="2.28515625" style="789" customWidth="1"/>
    <col min="7443" max="7443" width="26" style="789" customWidth="1"/>
    <col min="7444" max="7444" width="8" style="789" customWidth="1"/>
    <col min="7445" max="7445" width="1" style="789" customWidth="1"/>
    <col min="7446" max="7446" width="6.7109375" style="789" customWidth="1"/>
    <col min="7447" max="7447" width="1" style="789" customWidth="1"/>
    <col min="7448" max="7448" width="6.7109375" style="789" customWidth="1"/>
    <col min="7449" max="7449" width="1" style="789" customWidth="1"/>
    <col min="7450" max="7450" width="6.7109375" style="789" customWidth="1"/>
    <col min="7451" max="7451" width="1" style="789" customWidth="1"/>
    <col min="7452" max="7452" width="6.7109375" style="789" customWidth="1"/>
    <col min="7453" max="7453" width="1" style="789" customWidth="1"/>
    <col min="7454" max="7454" width="6.7109375" style="789" customWidth="1"/>
    <col min="7455" max="7455" width="1" style="789" customWidth="1"/>
    <col min="7456" max="7457" width="6.7109375" style="789" customWidth="1"/>
    <col min="7458" max="7680" width="11.42578125" style="789"/>
    <col min="7681" max="7683" width="0" style="789" hidden="1" customWidth="1"/>
    <col min="7684" max="7684" width="6" style="789" customWidth="1"/>
    <col min="7685" max="7685" width="1.140625" style="789" customWidth="1"/>
    <col min="7686" max="7686" width="63.28515625" style="789" customWidth="1"/>
    <col min="7687" max="7689" width="5.7109375" style="789" customWidth="1"/>
    <col min="7690" max="7690" width="0.42578125" style="789" customWidth="1"/>
    <col min="7691" max="7693" width="5.7109375" style="789" customWidth="1"/>
    <col min="7694" max="7695" width="11.42578125" style="789"/>
    <col min="7696" max="7696" width="4.7109375" style="789" customWidth="1"/>
    <col min="7697" max="7697" width="5" style="789" customWidth="1"/>
    <col min="7698" max="7698" width="2.28515625" style="789" customWidth="1"/>
    <col min="7699" max="7699" width="26" style="789" customWidth="1"/>
    <col min="7700" max="7700" width="8" style="789" customWidth="1"/>
    <col min="7701" max="7701" width="1" style="789" customWidth="1"/>
    <col min="7702" max="7702" width="6.7109375" style="789" customWidth="1"/>
    <col min="7703" max="7703" width="1" style="789" customWidth="1"/>
    <col min="7704" max="7704" width="6.7109375" style="789" customWidth="1"/>
    <col min="7705" max="7705" width="1" style="789" customWidth="1"/>
    <col min="7706" max="7706" width="6.7109375" style="789" customWidth="1"/>
    <col min="7707" max="7707" width="1" style="789" customWidth="1"/>
    <col min="7708" max="7708" width="6.7109375" style="789" customWidth="1"/>
    <col min="7709" max="7709" width="1" style="789" customWidth="1"/>
    <col min="7710" max="7710" width="6.7109375" style="789" customWidth="1"/>
    <col min="7711" max="7711" width="1" style="789" customWidth="1"/>
    <col min="7712" max="7713" width="6.7109375" style="789" customWidth="1"/>
    <col min="7714" max="7936" width="11.42578125" style="789"/>
    <col min="7937" max="7939" width="0" style="789" hidden="1" customWidth="1"/>
    <col min="7940" max="7940" width="6" style="789" customWidth="1"/>
    <col min="7941" max="7941" width="1.140625" style="789" customWidth="1"/>
    <col min="7942" max="7942" width="63.28515625" style="789" customWidth="1"/>
    <col min="7943" max="7945" width="5.7109375" style="789" customWidth="1"/>
    <col min="7946" max="7946" width="0.42578125" style="789" customWidth="1"/>
    <col min="7947" max="7949" width="5.7109375" style="789" customWidth="1"/>
    <col min="7950" max="7951" width="11.42578125" style="789"/>
    <col min="7952" max="7952" width="4.7109375" style="789" customWidth="1"/>
    <col min="7953" max="7953" width="5" style="789" customWidth="1"/>
    <col min="7954" max="7954" width="2.28515625" style="789" customWidth="1"/>
    <col min="7955" max="7955" width="26" style="789" customWidth="1"/>
    <col min="7956" max="7956" width="8" style="789" customWidth="1"/>
    <col min="7957" max="7957" width="1" style="789" customWidth="1"/>
    <col min="7958" max="7958" width="6.7109375" style="789" customWidth="1"/>
    <col min="7959" max="7959" width="1" style="789" customWidth="1"/>
    <col min="7960" max="7960" width="6.7109375" style="789" customWidth="1"/>
    <col min="7961" max="7961" width="1" style="789" customWidth="1"/>
    <col min="7962" max="7962" width="6.7109375" style="789" customWidth="1"/>
    <col min="7963" max="7963" width="1" style="789" customWidth="1"/>
    <col min="7964" max="7964" width="6.7109375" style="789" customWidth="1"/>
    <col min="7965" max="7965" width="1" style="789" customWidth="1"/>
    <col min="7966" max="7966" width="6.7109375" style="789" customWidth="1"/>
    <col min="7967" max="7967" width="1" style="789" customWidth="1"/>
    <col min="7968" max="7969" width="6.7109375" style="789" customWidth="1"/>
    <col min="7970" max="8192" width="11.42578125" style="789"/>
    <col min="8193" max="8195" width="0" style="789" hidden="1" customWidth="1"/>
    <col min="8196" max="8196" width="6" style="789" customWidth="1"/>
    <col min="8197" max="8197" width="1.140625" style="789" customWidth="1"/>
    <col min="8198" max="8198" width="63.28515625" style="789" customWidth="1"/>
    <col min="8199" max="8201" width="5.7109375" style="789" customWidth="1"/>
    <col min="8202" max="8202" width="0.42578125" style="789" customWidth="1"/>
    <col min="8203" max="8205" width="5.7109375" style="789" customWidth="1"/>
    <col min="8206" max="8207" width="11.42578125" style="789"/>
    <col min="8208" max="8208" width="4.7109375" style="789" customWidth="1"/>
    <col min="8209" max="8209" width="5" style="789" customWidth="1"/>
    <col min="8210" max="8210" width="2.28515625" style="789" customWidth="1"/>
    <col min="8211" max="8211" width="26" style="789" customWidth="1"/>
    <col min="8212" max="8212" width="8" style="789" customWidth="1"/>
    <col min="8213" max="8213" width="1" style="789" customWidth="1"/>
    <col min="8214" max="8214" width="6.7109375" style="789" customWidth="1"/>
    <col min="8215" max="8215" width="1" style="789" customWidth="1"/>
    <col min="8216" max="8216" width="6.7109375" style="789" customWidth="1"/>
    <col min="8217" max="8217" width="1" style="789" customWidth="1"/>
    <col min="8218" max="8218" width="6.7109375" style="789" customWidth="1"/>
    <col min="8219" max="8219" width="1" style="789" customWidth="1"/>
    <col min="8220" max="8220" width="6.7109375" style="789" customWidth="1"/>
    <col min="8221" max="8221" width="1" style="789" customWidth="1"/>
    <col min="8222" max="8222" width="6.7109375" style="789" customWidth="1"/>
    <col min="8223" max="8223" width="1" style="789" customWidth="1"/>
    <col min="8224" max="8225" width="6.7109375" style="789" customWidth="1"/>
    <col min="8226" max="8448" width="11.42578125" style="789"/>
    <col min="8449" max="8451" width="0" style="789" hidden="1" customWidth="1"/>
    <col min="8452" max="8452" width="6" style="789" customWidth="1"/>
    <col min="8453" max="8453" width="1.140625" style="789" customWidth="1"/>
    <col min="8454" max="8454" width="63.28515625" style="789" customWidth="1"/>
    <col min="8455" max="8457" width="5.7109375" style="789" customWidth="1"/>
    <col min="8458" max="8458" width="0.42578125" style="789" customWidth="1"/>
    <col min="8459" max="8461" width="5.7109375" style="789" customWidth="1"/>
    <col min="8462" max="8463" width="11.42578125" style="789"/>
    <col min="8464" max="8464" width="4.7109375" style="789" customWidth="1"/>
    <col min="8465" max="8465" width="5" style="789" customWidth="1"/>
    <col min="8466" max="8466" width="2.28515625" style="789" customWidth="1"/>
    <col min="8467" max="8467" width="26" style="789" customWidth="1"/>
    <col min="8468" max="8468" width="8" style="789" customWidth="1"/>
    <col min="8469" max="8469" width="1" style="789" customWidth="1"/>
    <col min="8470" max="8470" width="6.7109375" style="789" customWidth="1"/>
    <col min="8471" max="8471" width="1" style="789" customWidth="1"/>
    <col min="8472" max="8472" width="6.7109375" style="789" customWidth="1"/>
    <col min="8473" max="8473" width="1" style="789" customWidth="1"/>
    <col min="8474" max="8474" width="6.7109375" style="789" customWidth="1"/>
    <col min="8475" max="8475" width="1" style="789" customWidth="1"/>
    <col min="8476" max="8476" width="6.7109375" style="789" customWidth="1"/>
    <col min="8477" max="8477" width="1" style="789" customWidth="1"/>
    <col min="8478" max="8478" width="6.7109375" style="789" customWidth="1"/>
    <col min="8479" max="8479" width="1" style="789" customWidth="1"/>
    <col min="8480" max="8481" width="6.7109375" style="789" customWidth="1"/>
    <col min="8482" max="8704" width="11.42578125" style="789"/>
    <col min="8705" max="8707" width="0" style="789" hidden="1" customWidth="1"/>
    <col min="8708" max="8708" width="6" style="789" customWidth="1"/>
    <col min="8709" max="8709" width="1.140625" style="789" customWidth="1"/>
    <col min="8710" max="8710" width="63.28515625" style="789" customWidth="1"/>
    <col min="8711" max="8713" width="5.7109375" style="789" customWidth="1"/>
    <col min="8714" max="8714" width="0.42578125" style="789" customWidth="1"/>
    <col min="8715" max="8717" width="5.7109375" style="789" customWidth="1"/>
    <col min="8718" max="8719" width="11.42578125" style="789"/>
    <col min="8720" max="8720" width="4.7109375" style="789" customWidth="1"/>
    <col min="8721" max="8721" width="5" style="789" customWidth="1"/>
    <col min="8722" max="8722" width="2.28515625" style="789" customWidth="1"/>
    <col min="8723" max="8723" width="26" style="789" customWidth="1"/>
    <col min="8724" max="8724" width="8" style="789" customWidth="1"/>
    <col min="8725" max="8725" width="1" style="789" customWidth="1"/>
    <col min="8726" max="8726" width="6.7109375" style="789" customWidth="1"/>
    <col min="8727" max="8727" width="1" style="789" customWidth="1"/>
    <col min="8728" max="8728" width="6.7109375" style="789" customWidth="1"/>
    <col min="8729" max="8729" width="1" style="789" customWidth="1"/>
    <col min="8730" max="8730" width="6.7109375" style="789" customWidth="1"/>
    <col min="8731" max="8731" width="1" style="789" customWidth="1"/>
    <col min="8732" max="8732" width="6.7109375" style="789" customWidth="1"/>
    <col min="8733" max="8733" width="1" style="789" customWidth="1"/>
    <col min="8734" max="8734" width="6.7109375" style="789" customWidth="1"/>
    <col min="8735" max="8735" width="1" style="789" customWidth="1"/>
    <col min="8736" max="8737" width="6.7109375" style="789" customWidth="1"/>
    <col min="8738" max="8960" width="11.42578125" style="789"/>
    <col min="8961" max="8963" width="0" style="789" hidden="1" customWidth="1"/>
    <col min="8964" max="8964" width="6" style="789" customWidth="1"/>
    <col min="8965" max="8965" width="1.140625" style="789" customWidth="1"/>
    <col min="8966" max="8966" width="63.28515625" style="789" customWidth="1"/>
    <col min="8967" max="8969" width="5.7109375" style="789" customWidth="1"/>
    <col min="8970" max="8970" width="0.42578125" style="789" customWidth="1"/>
    <col min="8971" max="8973" width="5.7109375" style="789" customWidth="1"/>
    <col min="8974" max="8975" width="11.42578125" style="789"/>
    <col min="8976" max="8976" width="4.7109375" style="789" customWidth="1"/>
    <col min="8977" max="8977" width="5" style="789" customWidth="1"/>
    <col min="8978" max="8978" width="2.28515625" style="789" customWidth="1"/>
    <col min="8979" max="8979" width="26" style="789" customWidth="1"/>
    <col min="8980" max="8980" width="8" style="789" customWidth="1"/>
    <col min="8981" max="8981" width="1" style="789" customWidth="1"/>
    <col min="8982" max="8982" width="6.7109375" style="789" customWidth="1"/>
    <col min="8983" max="8983" width="1" style="789" customWidth="1"/>
    <col min="8984" max="8984" width="6.7109375" style="789" customWidth="1"/>
    <col min="8985" max="8985" width="1" style="789" customWidth="1"/>
    <col min="8986" max="8986" width="6.7109375" style="789" customWidth="1"/>
    <col min="8987" max="8987" width="1" style="789" customWidth="1"/>
    <col min="8988" max="8988" width="6.7109375" style="789" customWidth="1"/>
    <col min="8989" max="8989" width="1" style="789" customWidth="1"/>
    <col min="8990" max="8990" width="6.7109375" style="789" customWidth="1"/>
    <col min="8991" max="8991" width="1" style="789" customWidth="1"/>
    <col min="8992" max="8993" width="6.7109375" style="789" customWidth="1"/>
    <col min="8994" max="9216" width="11.42578125" style="789"/>
    <col min="9217" max="9219" width="0" style="789" hidden="1" customWidth="1"/>
    <col min="9220" max="9220" width="6" style="789" customWidth="1"/>
    <col min="9221" max="9221" width="1.140625" style="789" customWidth="1"/>
    <col min="9222" max="9222" width="63.28515625" style="789" customWidth="1"/>
    <col min="9223" max="9225" width="5.7109375" style="789" customWidth="1"/>
    <col min="9226" max="9226" width="0.42578125" style="789" customWidth="1"/>
    <col min="9227" max="9229" width="5.7109375" style="789" customWidth="1"/>
    <col min="9230" max="9231" width="11.42578125" style="789"/>
    <col min="9232" max="9232" width="4.7109375" style="789" customWidth="1"/>
    <col min="9233" max="9233" width="5" style="789" customWidth="1"/>
    <col min="9234" max="9234" width="2.28515625" style="789" customWidth="1"/>
    <col min="9235" max="9235" width="26" style="789" customWidth="1"/>
    <col min="9236" max="9236" width="8" style="789" customWidth="1"/>
    <col min="9237" max="9237" width="1" style="789" customWidth="1"/>
    <col min="9238" max="9238" width="6.7109375" style="789" customWidth="1"/>
    <col min="9239" max="9239" width="1" style="789" customWidth="1"/>
    <col min="9240" max="9240" width="6.7109375" style="789" customWidth="1"/>
    <col min="9241" max="9241" width="1" style="789" customWidth="1"/>
    <col min="9242" max="9242" width="6.7109375" style="789" customWidth="1"/>
    <col min="9243" max="9243" width="1" style="789" customWidth="1"/>
    <col min="9244" max="9244" width="6.7109375" style="789" customWidth="1"/>
    <col min="9245" max="9245" width="1" style="789" customWidth="1"/>
    <col min="9246" max="9246" width="6.7109375" style="789" customWidth="1"/>
    <col min="9247" max="9247" width="1" style="789" customWidth="1"/>
    <col min="9248" max="9249" width="6.7109375" style="789" customWidth="1"/>
    <col min="9250" max="9472" width="11.42578125" style="789"/>
    <col min="9473" max="9475" width="0" style="789" hidden="1" customWidth="1"/>
    <col min="9476" max="9476" width="6" style="789" customWidth="1"/>
    <col min="9477" max="9477" width="1.140625" style="789" customWidth="1"/>
    <col min="9478" max="9478" width="63.28515625" style="789" customWidth="1"/>
    <col min="9479" max="9481" width="5.7109375" style="789" customWidth="1"/>
    <col min="9482" max="9482" width="0.42578125" style="789" customWidth="1"/>
    <col min="9483" max="9485" width="5.7109375" style="789" customWidth="1"/>
    <col min="9486" max="9487" width="11.42578125" style="789"/>
    <col min="9488" max="9488" width="4.7109375" style="789" customWidth="1"/>
    <col min="9489" max="9489" width="5" style="789" customWidth="1"/>
    <col min="9490" max="9490" width="2.28515625" style="789" customWidth="1"/>
    <col min="9491" max="9491" width="26" style="789" customWidth="1"/>
    <col min="9492" max="9492" width="8" style="789" customWidth="1"/>
    <col min="9493" max="9493" width="1" style="789" customWidth="1"/>
    <col min="9494" max="9494" width="6.7109375" style="789" customWidth="1"/>
    <col min="9495" max="9495" width="1" style="789" customWidth="1"/>
    <col min="9496" max="9496" width="6.7109375" style="789" customWidth="1"/>
    <col min="9497" max="9497" width="1" style="789" customWidth="1"/>
    <col min="9498" max="9498" width="6.7109375" style="789" customWidth="1"/>
    <col min="9499" max="9499" width="1" style="789" customWidth="1"/>
    <col min="9500" max="9500" width="6.7109375" style="789" customWidth="1"/>
    <col min="9501" max="9501" width="1" style="789" customWidth="1"/>
    <col min="9502" max="9502" width="6.7109375" style="789" customWidth="1"/>
    <col min="9503" max="9503" width="1" style="789" customWidth="1"/>
    <col min="9504" max="9505" width="6.7109375" style="789" customWidth="1"/>
    <col min="9506" max="9728" width="11.42578125" style="789"/>
    <col min="9729" max="9731" width="0" style="789" hidden="1" customWidth="1"/>
    <col min="9732" max="9732" width="6" style="789" customWidth="1"/>
    <col min="9733" max="9733" width="1.140625" style="789" customWidth="1"/>
    <col min="9734" max="9734" width="63.28515625" style="789" customWidth="1"/>
    <col min="9735" max="9737" width="5.7109375" style="789" customWidth="1"/>
    <col min="9738" max="9738" width="0.42578125" style="789" customWidth="1"/>
    <col min="9739" max="9741" width="5.7109375" style="789" customWidth="1"/>
    <col min="9742" max="9743" width="11.42578125" style="789"/>
    <col min="9744" max="9744" width="4.7109375" style="789" customWidth="1"/>
    <col min="9745" max="9745" width="5" style="789" customWidth="1"/>
    <col min="9746" max="9746" width="2.28515625" style="789" customWidth="1"/>
    <col min="9747" max="9747" width="26" style="789" customWidth="1"/>
    <col min="9748" max="9748" width="8" style="789" customWidth="1"/>
    <col min="9749" max="9749" width="1" style="789" customWidth="1"/>
    <col min="9750" max="9750" width="6.7109375" style="789" customWidth="1"/>
    <col min="9751" max="9751" width="1" style="789" customWidth="1"/>
    <col min="9752" max="9752" width="6.7109375" style="789" customWidth="1"/>
    <col min="9753" max="9753" width="1" style="789" customWidth="1"/>
    <col min="9754" max="9754" width="6.7109375" style="789" customWidth="1"/>
    <col min="9755" max="9755" width="1" style="789" customWidth="1"/>
    <col min="9756" max="9756" width="6.7109375" style="789" customWidth="1"/>
    <col min="9757" max="9757" width="1" style="789" customWidth="1"/>
    <col min="9758" max="9758" width="6.7109375" style="789" customWidth="1"/>
    <col min="9759" max="9759" width="1" style="789" customWidth="1"/>
    <col min="9760" max="9761" width="6.7109375" style="789" customWidth="1"/>
    <col min="9762" max="9984" width="11.42578125" style="789"/>
    <col min="9985" max="9987" width="0" style="789" hidden="1" customWidth="1"/>
    <col min="9988" max="9988" width="6" style="789" customWidth="1"/>
    <col min="9989" max="9989" width="1.140625" style="789" customWidth="1"/>
    <col min="9990" max="9990" width="63.28515625" style="789" customWidth="1"/>
    <col min="9991" max="9993" width="5.7109375" style="789" customWidth="1"/>
    <col min="9994" max="9994" width="0.42578125" style="789" customWidth="1"/>
    <col min="9995" max="9997" width="5.7109375" style="789" customWidth="1"/>
    <col min="9998" max="9999" width="11.42578125" style="789"/>
    <col min="10000" max="10000" width="4.7109375" style="789" customWidth="1"/>
    <col min="10001" max="10001" width="5" style="789" customWidth="1"/>
    <col min="10002" max="10002" width="2.28515625" style="789" customWidth="1"/>
    <col min="10003" max="10003" width="26" style="789" customWidth="1"/>
    <col min="10004" max="10004" width="8" style="789" customWidth="1"/>
    <col min="10005" max="10005" width="1" style="789" customWidth="1"/>
    <col min="10006" max="10006" width="6.7109375" style="789" customWidth="1"/>
    <col min="10007" max="10007" width="1" style="789" customWidth="1"/>
    <col min="10008" max="10008" width="6.7109375" style="789" customWidth="1"/>
    <col min="10009" max="10009" width="1" style="789" customWidth="1"/>
    <col min="10010" max="10010" width="6.7109375" style="789" customWidth="1"/>
    <col min="10011" max="10011" width="1" style="789" customWidth="1"/>
    <col min="10012" max="10012" width="6.7109375" style="789" customWidth="1"/>
    <col min="10013" max="10013" width="1" style="789" customWidth="1"/>
    <col min="10014" max="10014" width="6.7109375" style="789" customWidth="1"/>
    <col min="10015" max="10015" width="1" style="789" customWidth="1"/>
    <col min="10016" max="10017" width="6.7109375" style="789" customWidth="1"/>
    <col min="10018" max="10240" width="11.42578125" style="789"/>
    <col min="10241" max="10243" width="0" style="789" hidden="1" customWidth="1"/>
    <col min="10244" max="10244" width="6" style="789" customWidth="1"/>
    <col min="10245" max="10245" width="1.140625" style="789" customWidth="1"/>
    <col min="10246" max="10246" width="63.28515625" style="789" customWidth="1"/>
    <col min="10247" max="10249" width="5.7109375" style="789" customWidth="1"/>
    <col min="10250" max="10250" width="0.42578125" style="789" customWidth="1"/>
    <col min="10251" max="10253" width="5.7109375" style="789" customWidth="1"/>
    <col min="10254" max="10255" width="11.42578125" style="789"/>
    <col min="10256" max="10256" width="4.7109375" style="789" customWidth="1"/>
    <col min="10257" max="10257" width="5" style="789" customWidth="1"/>
    <col min="10258" max="10258" width="2.28515625" style="789" customWidth="1"/>
    <col min="10259" max="10259" width="26" style="789" customWidth="1"/>
    <col min="10260" max="10260" width="8" style="789" customWidth="1"/>
    <col min="10261" max="10261" width="1" style="789" customWidth="1"/>
    <col min="10262" max="10262" width="6.7109375" style="789" customWidth="1"/>
    <col min="10263" max="10263" width="1" style="789" customWidth="1"/>
    <col min="10264" max="10264" width="6.7109375" style="789" customWidth="1"/>
    <col min="10265" max="10265" width="1" style="789" customWidth="1"/>
    <col min="10266" max="10266" width="6.7109375" style="789" customWidth="1"/>
    <col min="10267" max="10267" width="1" style="789" customWidth="1"/>
    <col min="10268" max="10268" width="6.7109375" style="789" customWidth="1"/>
    <col min="10269" max="10269" width="1" style="789" customWidth="1"/>
    <col min="10270" max="10270" width="6.7109375" style="789" customWidth="1"/>
    <col min="10271" max="10271" width="1" style="789" customWidth="1"/>
    <col min="10272" max="10273" width="6.7109375" style="789" customWidth="1"/>
    <col min="10274" max="10496" width="11.42578125" style="789"/>
    <col min="10497" max="10499" width="0" style="789" hidden="1" customWidth="1"/>
    <col min="10500" max="10500" width="6" style="789" customWidth="1"/>
    <col min="10501" max="10501" width="1.140625" style="789" customWidth="1"/>
    <col min="10502" max="10502" width="63.28515625" style="789" customWidth="1"/>
    <col min="10503" max="10505" width="5.7109375" style="789" customWidth="1"/>
    <col min="10506" max="10506" width="0.42578125" style="789" customWidth="1"/>
    <col min="10507" max="10509" width="5.7109375" style="789" customWidth="1"/>
    <col min="10510" max="10511" width="11.42578125" style="789"/>
    <col min="10512" max="10512" width="4.7109375" style="789" customWidth="1"/>
    <col min="10513" max="10513" width="5" style="789" customWidth="1"/>
    <col min="10514" max="10514" width="2.28515625" style="789" customWidth="1"/>
    <col min="10515" max="10515" width="26" style="789" customWidth="1"/>
    <col min="10516" max="10516" width="8" style="789" customWidth="1"/>
    <col min="10517" max="10517" width="1" style="789" customWidth="1"/>
    <col min="10518" max="10518" width="6.7109375" style="789" customWidth="1"/>
    <col min="10519" max="10519" width="1" style="789" customWidth="1"/>
    <col min="10520" max="10520" width="6.7109375" style="789" customWidth="1"/>
    <col min="10521" max="10521" width="1" style="789" customWidth="1"/>
    <col min="10522" max="10522" width="6.7109375" style="789" customWidth="1"/>
    <col min="10523" max="10523" width="1" style="789" customWidth="1"/>
    <col min="10524" max="10524" width="6.7109375" style="789" customWidth="1"/>
    <col min="10525" max="10525" width="1" style="789" customWidth="1"/>
    <col min="10526" max="10526" width="6.7109375" style="789" customWidth="1"/>
    <col min="10527" max="10527" width="1" style="789" customWidth="1"/>
    <col min="10528" max="10529" width="6.7109375" style="789" customWidth="1"/>
    <col min="10530" max="10752" width="11.42578125" style="789"/>
    <col min="10753" max="10755" width="0" style="789" hidden="1" customWidth="1"/>
    <col min="10756" max="10756" width="6" style="789" customWidth="1"/>
    <col min="10757" max="10757" width="1.140625" style="789" customWidth="1"/>
    <col min="10758" max="10758" width="63.28515625" style="789" customWidth="1"/>
    <col min="10759" max="10761" width="5.7109375" style="789" customWidth="1"/>
    <col min="10762" max="10762" width="0.42578125" style="789" customWidth="1"/>
    <col min="10763" max="10765" width="5.7109375" style="789" customWidth="1"/>
    <col min="10766" max="10767" width="11.42578125" style="789"/>
    <col min="10768" max="10768" width="4.7109375" style="789" customWidth="1"/>
    <col min="10769" max="10769" width="5" style="789" customWidth="1"/>
    <col min="10770" max="10770" width="2.28515625" style="789" customWidth="1"/>
    <col min="10771" max="10771" width="26" style="789" customWidth="1"/>
    <col min="10772" max="10772" width="8" style="789" customWidth="1"/>
    <col min="10773" max="10773" width="1" style="789" customWidth="1"/>
    <col min="10774" max="10774" width="6.7109375" style="789" customWidth="1"/>
    <col min="10775" max="10775" width="1" style="789" customWidth="1"/>
    <col min="10776" max="10776" width="6.7109375" style="789" customWidth="1"/>
    <col min="10777" max="10777" width="1" style="789" customWidth="1"/>
    <col min="10778" max="10778" width="6.7109375" style="789" customWidth="1"/>
    <col min="10779" max="10779" width="1" style="789" customWidth="1"/>
    <col min="10780" max="10780" width="6.7109375" style="789" customWidth="1"/>
    <col min="10781" max="10781" width="1" style="789" customWidth="1"/>
    <col min="10782" max="10782" width="6.7109375" style="789" customWidth="1"/>
    <col min="10783" max="10783" width="1" style="789" customWidth="1"/>
    <col min="10784" max="10785" width="6.7109375" style="789" customWidth="1"/>
    <col min="10786" max="11008" width="11.42578125" style="789"/>
    <col min="11009" max="11011" width="0" style="789" hidden="1" customWidth="1"/>
    <col min="11012" max="11012" width="6" style="789" customWidth="1"/>
    <col min="11013" max="11013" width="1.140625" style="789" customWidth="1"/>
    <col min="11014" max="11014" width="63.28515625" style="789" customWidth="1"/>
    <col min="11015" max="11017" width="5.7109375" style="789" customWidth="1"/>
    <col min="11018" max="11018" width="0.42578125" style="789" customWidth="1"/>
    <col min="11019" max="11021" width="5.7109375" style="789" customWidth="1"/>
    <col min="11022" max="11023" width="11.42578125" style="789"/>
    <col min="11024" max="11024" width="4.7109375" style="789" customWidth="1"/>
    <col min="11025" max="11025" width="5" style="789" customWidth="1"/>
    <col min="11026" max="11026" width="2.28515625" style="789" customWidth="1"/>
    <col min="11027" max="11027" width="26" style="789" customWidth="1"/>
    <col min="11028" max="11028" width="8" style="789" customWidth="1"/>
    <col min="11029" max="11029" width="1" style="789" customWidth="1"/>
    <col min="11030" max="11030" width="6.7109375" style="789" customWidth="1"/>
    <col min="11031" max="11031" width="1" style="789" customWidth="1"/>
    <col min="11032" max="11032" width="6.7109375" style="789" customWidth="1"/>
    <col min="11033" max="11033" width="1" style="789" customWidth="1"/>
    <col min="11034" max="11034" width="6.7109375" style="789" customWidth="1"/>
    <col min="11035" max="11035" width="1" style="789" customWidth="1"/>
    <col min="11036" max="11036" width="6.7109375" style="789" customWidth="1"/>
    <col min="11037" max="11037" width="1" style="789" customWidth="1"/>
    <col min="11038" max="11038" width="6.7109375" style="789" customWidth="1"/>
    <col min="11039" max="11039" width="1" style="789" customWidth="1"/>
    <col min="11040" max="11041" width="6.7109375" style="789" customWidth="1"/>
    <col min="11042" max="11264" width="11.42578125" style="789"/>
    <col min="11265" max="11267" width="0" style="789" hidden="1" customWidth="1"/>
    <col min="11268" max="11268" width="6" style="789" customWidth="1"/>
    <col min="11269" max="11269" width="1.140625" style="789" customWidth="1"/>
    <col min="11270" max="11270" width="63.28515625" style="789" customWidth="1"/>
    <col min="11271" max="11273" width="5.7109375" style="789" customWidth="1"/>
    <col min="11274" max="11274" width="0.42578125" style="789" customWidth="1"/>
    <col min="11275" max="11277" width="5.7109375" style="789" customWidth="1"/>
    <col min="11278" max="11279" width="11.42578125" style="789"/>
    <col min="11280" max="11280" width="4.7109375" style="789" customWidth="1"/>
    <col min="11281" max="11281" width="5" style="789" customWidth="1"/>
    <col min="11282" max="11282" width="2.28515625" style="789" customWidth="1"/>
    <col min="11283" max="11283" width="26" style="789" customWidth="1"/>
    <col min="11284" max="11284" width="8" style="789" customWidth="1"/>
    <col min="11285" max="11285" width="1" style="789" customWidth="1"/>
    <col min="11286" max="11286" width="6.7109375" style="789" customWidth="1"/>
    <col min="11287" max="11287" width="1" style="789" customWidth="1"/>
    <col min="11288" max="11288" width="6.7109375" style="789" customWidth="1"/>
    <col min="11289" max="11289" width="1" style="789" customWidth="1"/>
    <col min="11290" max="11290" width="6.7109375" style="789" customWidth="1"/>
    <col min="11291" max="11291" width="1" style="789" customWidth="1"/>
    <col min="11292" max="11292" width="6.7109375" style="789" customWidth="1"/>
    <col min="11293" max="11293" width="1" style="789" customWidth="1"/>
    <col min="11294" max="11294" width="6.7109375" style="789" customWidth="1"/>
    <col min="11295" max="11295" width="1" style="789" customWidth="1"/>
    <col min="11296" max="11297" width="6.7109375" style="789" customWidth="1"/>
    <col min="11298" max="11520" width="11.42578125" style="789"/>
    <col min="11521" max="11523" width="0" style="789" hidden="1" customWidth="1"/>
    <col min="11524" max="11524" width="6" style="789" customWidth="1"/>
    <col min="11525" max="11525" width="1.140625" style="789" customWidth="1"/>
    <col min="11526" max="11526" width="63.28515625" style="789" customWidth="1"/>
    <col min="11527" max="11529" width="5.7109375" style="789" customWidth="1"/>
    <col min="11530" max="11530" width="0.42578125" style="789" customWidth="1"/>
    <col min="11531" max="11533" width="5.7109375" style="789" customWidth="1"/>
    <col min="11534" max="11535" width="11.42578125" style="789"/>
    <col min="11536" max="11536" width="4.7109375" style="789" customWidth="1"/>
    <col min="11537" max="11537" width="5" style="789" customWidth="1"/>
    <col min="11538" max="11538" width="2.28515625" style="789" customWidth="1"/>
    <col min="11539" max="11539" width="26" style="789" customWidth="1"/>
    <col min="11540" max="11540" width="8" style="789" customWidth="1"/>
    <col min="11541" max="11541" width="1" style="789" customWidth="1"/>
    <col min="11542" max="11542" width="6.7109375" style="789" customWidth="1"/>
    <col min="11543" max="11543" width="1" style="789" customWidth="1"/>
    <col min="11544" max="11544" width="6.7109375" style="789" customWidth="1"/>
    <col min="11545" max="11545" width="1" style="789" customWidth="1"/>
    <col min="11546" max="11546" width="6.7109375" style="789" customWidth="1"/>
    <col min="11547" max="11547" width="1" style="789" customWidth="1"/>
    <col min="11548" max="11548" width="6.7109375" style="789" customWidth="1"/>
    <col min="11549" max="11549" width="1" style="789" customWidth="1"/>
    <col min="11550" max="11550" width="6.7109375" style="789" customWidth="1"/>
    <col min="11551" max="11551" width="1" style="789" customWidth="1"/>
    <col min="11552" max="11553" width="6.7109375" style="789" customWidth="1"/>
    <col min="11554" max="11776" width="11.42578125" style="789"/>
    <col min="11777" max="11779" width="0" style="789" hidden="1" customWidth="1"/>
    <col min="11780" max="11780" width="6" style="789" customWidth="1"/>
    <col min="11781" max="11781" width="1.140625" style="789" customWidth="1"/>
    <col min="11782" max="11782" width="63.28515625" style="789" customWidth="1"/>
    <col min="11783" max="11785" width="5.7109375" style="789" customWidth="1"/>
    <col min="11786" max="11786" width="0.42578125" style="789" customWidth="1"/>
    <col min="11787" max="11789" width="5.7109375" style="789" customWidth="1"/>
    <col min="11790" max="11791" width="11.42578125" style="789"/>
    <col min="11792" max="11792" width="4.7109375" style="789" customWidth="1"/>
    <col min="11793" max="11793" width="5" style="789" customWidth="1"/>
    <col min="11794" max="11794" width="2.28515625" style="789" customWidth="1"/>
    <col min="11795" max="11795" width="26" style="789" customWidth="1"/>
    <col min="11796" max="11796" width="8" style="789" customWidth="1"/>
    <col min="11797" max="11797" width="1" style="789" customWidth="1"/>
    <col min="11798" max="11798" width="6.7109375" style="789" customWidth="1"/>
    <col min="11799" max="11799" width="1" style="789" customWidth="1"/>
    <col min="11800" max="11800" width="6.7109375" style="789" customWidth="1"/>
    <col min="11801" max="11801" width="1" style="789" customWidth="1"/>
    <col min="11802" max="11802" width="6.7109375" style="789" customWidth="1"/>
    <col min="11803" max="11803" width="1" style="789" customWidth="1"/>
    <col min="11804" max="11804" width="6.7109375" style="789" customWidth="1"/>
    <col min="11805" max="11805" width="1" style="789" customWidth="1"/>
    <col min="11806" max="11806" width="6.7109375" style="789" customWidth="1"/>
    <col min="11807" max="11807" width="1" style="789" customWidth="1"/>
    <col min="11808" max="11809" width="6.7109375" style="789" customWidth="1"/>
    <col min="11810" max="12032" width="11.42578125" style="789"/>
    <col min="12033" max="12035" width="0" style="789" hidden="1" customWidth="1"/>
    <col min="12036" max="12036" width="6" style="789" customWidth="1"/>
    <col min="12037" max="12037" width="1.140625" style="789" customWidth="1"/>
    <col min="12038" max="12038" width="63.28515625" style="789" customWidth="1"/>
    <col min="12039" max="12041" width="5.7109375" style="789" customWidth="1"/>
    <col min="12042" max="12042" width="0.42578125" style="789" customWidth="1"/>
    <col min="12043" max="12045" width="5.7109375" style="789" customWidth="1"/>
    <col min="12046" max="12047" width="11.42578125" style="789"/>
    <col min="12048" max="12048" width="4.7109375" style="789" customWidth="1"/>
    <col min="12049" max="12049" width="5" style="789" customWidth="1"/>
    <col min="12050" max="12050" width="2.28515625" style="789" customWidth="1"/>
    <col min="12051" max="12051" width="26" style="789" customWidth="1"/>
    <col min="12052" max="12052" width="8" style="789" customWidth="1"/>
    <col min="12053" max="12053" width="1" style="789" customWidth="1"/>
    <col min="12054" max="12054" width="6.7109375" style="789" customWidth="1"/>
    <col min="12055" max="12055" width="1" style="789" customWidth="1"/>
    <col min="12056" max="12056" width="6.7109375" style="789" customWidth="1"/>
    <col min="12057" max="12057" width="1" style="789" customWidth="1"/>
    <col min="12058" max="12058" width="6.7109375" style="789" customWidth="1"/>
    <col min="12059" max="12059" width="1" style="789" customWidth="1"/>
    <col min="12060" max="12060" width="6.7109375" style="789" customWidth="1"/>
    <col min="12061" max="12061" width="1" style="789" customWidth="1"/>
    <col min="12062" max="12062" width="6.7109375" style="789" customWidth="1"/>
    <col min="12063" max="12063" width="1" style="789" customWidth="1"/>
    <col min="12064" max="12065" width="6.7109375" style="789" customWidth="1"/>
    <col min="12066" max="12288" width="11.42578125" style="789"/>
    <col min="12289" max="12291" width="0" style="789" hidden="1" customWidth="1"/>
    <col min="12292" max="12292" width="6" style="789" customWidth="1"/>
    <col min="12293" max="12293" width="1.140625" style="789" customWidth="1"/>
    <col min="12294" max="12294" width="63.28515625" style="789" customWidth="1"/>
    <col min="12295" max="12297" width="5.7109375" style="789" customWidth="1"/>
    <col min="12298" max="12298" width="0.42578125" style="789" customWidth="1"/>
    <col min="12299" max="12301" width="5.7109375" style="789" customWidth="1"/>
    <col min="12302" max="12303" width="11.42578125" style="789"/>
    <col min="12304" max="12304" width="4.7109375" style="789" customWidth="1"/>
    <col min="12305" max="12305" width="5" style="789" customWidth="1"/>
    <col min="12306" max="12306" width="2.28515625" style="789" customWidth="1"/>
    <col min="12307" max="12307" width="26" style="789" customWidth="1"/>
    <col min="12308" max="12308" width="8" style="789" customWidth="1"/>
    <col min="12309" max="12309" width="1" style="789" customWidth="1"/>
    <col min="12310" max="12310" width="6.7109375" style="789" customWidth="1"/>
    <col min="12311" max="12311" width="1" style="789" customWidth="1"/>
    <col min="12312" max="12312" width="6.7109375" style="789" customWidth="1"/>
    <col min="12313" max="12313" width="1" style="789" customWidth="1"/>
    <col min="12314" max="12314" width="6.7109375" style="789" customWidth="1"/>
    <col min="12315" max="12315" width="1" style="789" customWidth="1"/>
    <col min="12316" max="12316" width="6.7109375" style="789" customWidth="1"/>
    <col min="12317" max="12317" width="1" style="789" customWidth="1"/>
    <col min="12318" max="12318" width="6.7109375" style="789" customWidth="1"/>
    <col min="12319" max="12319" width="1" style="789" customWidth="1"/>
    <col min="12320" max="12321" width="6.7109375" style="789" customWidth="1"/>
    <col min="12322" max="12544" width="11.42578125" style="789"/>
    <col min="12545" max="12547" width="0" style="789" hidden="1" customWidth="1"/>
    <col min="12548" max="12548" width="6" style="789" customWidth="1"/>
    <col min="12549" max="12549" width="1.140625" style="789" customWidth="1"/>
    <col min="12550" max="12550" width="63.28515625" style="789" customWidth="1"/>
    <col min="12551" max="12553" width="5.7109375" style="789" customWidth="1"/>
    <col min="12554" max="12554" width="0.42578125" style="789" customWidth="1"/>
    <col min="12555" max="12557" width="5.7109375" style="789" customWidth="1"/>
    <col min="12558" max="12559" width="11.42578125" style="789"/>
    <col min="12560" max="12560" width="4.7109375" style="789" customWidth="1"/>
    <col min="12561" max="12561" width="5" style="789" customWidth="1"/>
    <col min="12562" max="12562" width="2.28515625" style="789" customWidth="1"/>
    <col min="12563" max="12563" width="26" style="789" customWidth="1"/>
    <col min="12564" max="12564" width="8" style="789" customWidth="1"/>
    <col min="12565" max="12565" width="1" style="789" customWidth="1"/>
    <col min="12566" max="12566" width="6.7109375" style="789" customWidth="1"/>
    <col min="12567" max="12567" width="1" style="789" customWidth="1"/>
    <col min="12568" max="12568" width="6.7109375" style="789" customWidth="1"/>
    <col min="12569" max="12569" width="1" style="789" customWidth="1"/>
    <col min="12570" max="12570" width="6.7109375" style="789" customWidth="1"/>
    <col min="12571" max="12571" width="1" style="789" customWidth="1"/>
    <col min="12572" max="12572" width="6.7109375" style="789" customWidth="1"/>
    <col min="12573" max="12573" width="1" style="789" customWidth="1"/>
    <col min="12574" max="12574" width="6.7109375" style="789" customWidth="1"/>
    <col min="12575" max="12575" width="1" style="789" customWidth="1"/>
    <col min="12576" max="12577" width="6.7109375" style="789" customWidth="1"/>
    <col min="12578" max="12800" width="11.42578125" style="789"/>
    <col min="12801" max="12803" width="0" style="789" hidden="1" customWidth="1"/>
    <col min="12804" max="12804" width="6" style="789" customWidth="1"/>
    <col min="12805" max="12805" width="1.140625" style="789" customWidth="1"/>
    <col min="12806" max="12806" width="63.28515625" style="789" customWidth="1"/>
    <col min="12807" max="12809" width="5.7109375" style="789" customWidth="1"/>
    <col min="12810" max="12810" width="0.42578125" style="789" customWidth="1"/>
    <col min="12811" max="12813" width="5.7109375" style="789" customWidth="1"/>
    <col min="12814" max="12815" width="11.42578125" style="789"/>
    <col min="12816" max="12816" width="4.7109375" style="789" customWidth="1"/>
    <col min="12817" max="12817" width="5" style="789" customWidth="1"/>
    <col min="12818" max="12818" width="2.28515625" style="789" customWidth="1"/>
    <col min="12819" max="12819" width="26" style="789" customWidth="1"/>
    <col min="12820" max="12820" width="8" style="789" customWidth="1"/>
    <col min="12821" max="12821" width="1" style="789" customWidth="1"/>
    <col min="12822" max="12822" width="6.7109375" style="789" customWidth="1"/>
    <col min="12823" max="12823" width="1" style="789" customWidth="1"/>
    <col min="12824" max="12824" width="6.7109375" style="789" customWidth="1"/>
    <col min="12825" max="12825" width="1" style="789" customWidth="1"/>
    <col min="12826" max="12826" width="6.7109375" style="789" customWidth="1"/>
    <col min="12827" max="12827" width="1" style="789" customWidth="1"/>
    <col min="12828" max="12828" width="6.7109375" style="789" customWidth="1"/>
    <col min="12829" max="12829" width="1" style="789" customWidth="1"/>
    <col min="12830" max="12830" width="6.7109375" style="789" customWidth="1"/>
    <col min="12831" max="12831" width="1" style="789" customWidth="1"/>
    <col min="12832" max="12833" width="6.7109375" style="789" customWidth="1"/>
    <col min="12834" max="13056" width="11.42578125" style="789"/>
    <col min="13057" max="13059" width="0" style="789" hidden="1" customWidth="1"/>
    <col min="13060" max="13060" width="6" style="789" customWidth="1"/>
    <col min="13061" max="13061" width="1.140625" style="789" customWidth="1"/>
    <col min="13062" max="13062" width="63.28515625" style="789" customWidth="1"/>
    <col min="13063" max="13065" width="5.7109375" style="789" customWidth="1"/>
    <col min="13066" max="13066" width="0.42578125" style="789" customWidth="1"/>
    <col min="13067" max="13069" width="5.7109375" style="789" customWidth="1"/>
    <col min="13070" max="13071" width="11.42578125" style="789"/>
    <col min="13072" max="13072" width="4.7109375" style="789" customWidth="1"/>
    <col min="13073" max="13073" width="5" style="789" customWidth="1"/>
    <col min="13074" max="13074" width="2.28515625" style="789" customWidth="1"/>
    <col min="13075" max="13075" width="26" style="789" customWidth="1"/>
    <col min="13076" max="13076" width="8" style="789" customWidth="1"/>
    <col min="13077" max="13077" width="1" style="789" customWidth="1"/>
    <col min="13078" max="13078" width="6.7109375" style="789" customWidth="1"/>
    <col min="13079" max="13079" width="1" style="789" customWidth="1"/>
    <col min="13080" max="13080" width="6.7109375" style="789" customWidth="1"/>
    <col min="13081" max="13081" width="1" style="789" customWidth="1"/>
    <col min="13082" max="13082" width="6.7109375" style="789" customWidth="1"/>
    <col min="13083" max="13083" width="1" style="789" customWidth="1"/>
    <col min="13084" max="13084" width="6.7109375" style="789" customWidth="1"/>
    <col min="13085" max="13085" width="1" style="789" customWidth="1"/>
    <col min="13086" max="13086" width="6.7109375" style="789" customWidth="1"/>
    <col min="13087" max="13087" width="1" style="789" customWidth="1"/>
    <col min="13088" max="13089" width="6.7109375" style="789" customWidth="1"/>
    <col min="13090" max="13312" width="11.42578125" style="789"/>
    <col min="13313" max="13315" width="0" style="789" hidden="1" customWidth="1"/>
    <col min="13316" max="13316" width="6" style="789" customWidth="1"/>
    <col min="13317" max="13317" width="1.140625" style="789" customWidth="1"/>
    <col min="13318" max="13318" width="63.28515625" style="789" customWidth="1"/>
    <col min="13319" max="13321" width="5.7109375" style="789" customWidth="1"/>
    <col min="13322" max="13322" width="0.42578125" style="789" customWidth="1"/>
    <col min="13323" max="13325" width="5.7109375" style="789" customWidth="1"/>
    <col min="13326" max="13327" width="11.42578125" style="789"/>
    <col min="13328" max="13328" width="4.7109375" style="789" customWidth="1"/>
    <col min="13329" max="13329" width="5" style="789" customWidth="1"/>
    <col min="13330" max="13330" width="2.28515625" style="789" customWidth="1"/>
    <col min="13331" max="13331" width="26" style="789" customWidth="1"/>
    <col min="13332" max="13332" width="8" style="789" customWidth="1"/>
    <col min="13333" max="13333" width="1" style="789" customWidth="1"/>
    <col min="13334" max="13334" width="6.7109375" style="789" customWidth="1"/>
    <col min="13335" max="13335" width="1" style="789" customWidth="1"/>
    <col min="13336" max="13336" width="6.7109375" style="789" customWidth="1"/>
    <col min="13337" max="13337" width="1" style="789" customWidth="1"/>
    <col min="13338" max="13338" width="6.7109375" style="789" customWidth="1"/>
    <col min="13339" max="13339" width="1" style="789" customWidth="1"/>
    <col min="13340" max="13340" width="6.7109375" style="789" customWidth="1"/>
    <col min="13341" max="13341" width="1" style="789" customWidth="1"/>
    <col min="13342" max="13342" width="6.7109375" style="789" customWidth="1"/>
    <col min="13343" max="13343" width="1" style="789" customWidth="1"/>
    <col min="13344" max="13345" width="6.7109375" style="789" customWidth="1"/>
    <col min="13346" max="13568" width="11.42578125" style="789"/>
    <col min="13569" max="13571" width="0" style="789" hidden="1" customWidth="1"/>
    <col min="13572" max="13572" width="6" style="789" customWidth="1"/>
    <col min="13573" max="13573" width="1.140625" style="789" customWidth="1"/>
    <col min="13574" max="13574" width="63.28515625" style="789" customWidth="1"/>
    <col min="13575" max="13577" width="5.7109375" style="789" customWidth="1"/>
    <col min="13578" max="13578" width="0.42578125" style="789" customWidth="1"/>
    <col min="13579" max="13581" width="5.7109375" style="789" customWidth="1"/>
    <col min="13582" max="13583" width="11.42578125" style="789"/>
    <col min="13584" max="13584" width="4.7109375" style="789" customWidth="1"/>
    <col min="13585" max="13585" width="5" style="789" customWidth="1"/>
    <col min="13586" max="13586" width="2.28515625" style="789" customWidth="1"/>
    <col min="13587" max="13587" width="26" style="789" customWidth="1"/>
    <col min="13588" max="13588" width="8" style="789" customWidth="1"/>
    <col min="13589" max="13589" width="1" style="789" customWidth="1"/>
    <col min="13590" max="13590" width="6.7109375" style="789" customWidth="1"/>
    <col min="13591" max="13591" width="1" style="789" customWidth="1"/>
    <col min="13592" max="13592" width="6.7109375" style="789" customWidth="1"/>
    <col min="13593" max="13593" width="1" style="789" customWidth="1"/>
    <col min="13594" max="13594" width="6.7109375" style="789" customWidth="1"/>
    <col min="13595" max="13595" width="1" style="789" customWidth="1"/>
    <col min="13596" max="13596" width="6.7109375" style="789" customWidth="1"/>
    <col min="13597" max="13597" width="1" style="789" customWidth="1"/>
    <col min="13598" max="13598" width="6.7109375" style="789" customWidth="1"/>
    <col min="13599" max="13599" width="1" style="789" customWidth="1"/>
    <col min="13600" max="13601" width="6.7109375" style="789" customWidth="1"/>
    <col min="13602" max="13824" width="11.42578125" style="789"/>
    <col min="13825" max="13827" width="0" style="789" hidden="1" customWidth="1"/>
    <col min="13828" max="13828" width="6" style="789" customWidth="1"/>
    <col min="13829" max="13829" width="1.140625" style="789" customWidth="1"/>
    <col min="13830" max="13830" width="63.28515625" style="789" customWidth="1"/>
    <col min="13831" max="13833" width="5.7109375" style="789" customWidth="1"/>
    <col min="13834" max="13834" width="0.42578125" style="789" customWidth="1"/>
    <col min="13835" max="13837" width="5.7109375" style="789" customWidth="1"/>
    <col min="13838" max="13839" width="11.42578125" style="789"/>
    <col min="13840" max="13840" width="4.7109375" style="789" customWidth="1"/>
    <col min="13841" max="13841" width="5" style="789" customWidth="1"/>
    <col min="13842" max="13842" width="2.28515625" style="789" customWidth="1"/>
    <col min="13843" max="13843" width="26" style="789" customWidth="1"/>
    <col min="13844" max="13844" width="8" style="789" customWidth="1"/>
    <col min="13845" max="13845" width="1" style="789" customWidth="1"/>
    <col min="13846" max="13846" width="6.7109375" style="789" customWidth="1"/>
    <col min="13847" max="13847" width="1" style="789" customWidth="1"/>
    <col min="13848" max="13848" width="6.7109375" style="789" customWidth="1"/>
    <col min="13849" max="13849" width="1" style="789" customWidth="1"/>
    <col min="13850" max="13850" width="6.7109375" style="789" customWidth="1"/>
    <col min="13851" max="13851" width="1" style="789" customWidth="1"/>
    <col min="13852" max="13852" width="6.7109375" style="789" customWidth="1"/>
    <col min="13853" max="13853" width="1" style="789" customWidth="1"/>
    <col min="13854" max="13854" width="6.7109375" style="789" customWidth="1"/>
    <col min="13855" max="13855" width="1" style="789" customWidth="1"/>
    <col min="13856" max="13857" width="6.7109375" style="789" customWidth="1"/>
    <col min="13858" max="14080" width="11.42578125" style="789"/>
    <col min="14081" max="14083" width="0" style="789" hidden="1" customWidth="1"/>
    <col min="14084" max="14084" width="6" style="789" customWidth="1"/>
    <col min="14085" max="14085" width="1.140625" style="789" customWidth="1"/>
    <col min="14086" max="14086" width="63.28515625" style="789" customWidth="1"/>
    <col min="14087" max="14089" width="5.7109375" style="789" customWidth="1"/>
    <col min="14090" max="14090" width="0.42578125" style="789" customWidth="1"/>
    <col min="14091" max="14093" width="5.7109375" style="789" customWidth="1"/>
    <col min="14094" max="14095" width="11.42578125" style="789"/>
    <col min="14096" max="14096" width="4.7109375" style="789" customWidth="1"/>
    <col min="14097" max="14097" width="5" style="789" customWidth="1"/>
    <col min="14098" max="14098" width="2.28515625" style="789" customWidth="1"/>
    <col min="14099" max="14099" width="26" style="789" customWidth="1"/>
    <col min="14100" max="14100" width="8" style="789" customWidth="1"/>
    <col min="14101" max="14101" width="1" style="789" customWidth="1"/>
    <col min="14102" max="14102" width="6.7109375" style="789" customWidth="1"/>
    <col min="14103" max="14103" width="1" style="789" customWidth="1"/>
    <col min="14104" max="14104" width="6.7109375" style="789" customWidth="1"/>
    <col min="14105" max="14105" width="1" style="789" customWidth="1"/>
    <col min="14106" max="14106" width="6.7109375" style="789" customWidth="1"/>
    <col min="14107" max="14107" width="1" style="789" customWidth="1"/>
    <col min="14108" max="14108" width="6.7109375" style="789" customWidth="1"/>
    <col min="14109" max="14109" width="1" style="789" customWidth="1"/>
    <col min="14110" max="14110" width="6.7109375" style="789" customWidth="1"/>
    <col min="14111" max="14111" width="1" style="789" customWidth="1"/>
    <col min="14112" max="14113" width="6.7109375" style="789" customWidth="1"/>
    <col min="14114" max="14336" width="11.42578125" style="789"/>
    <col min="14337" max="14339" width="0" style="789" hidden="1" customWidth="1"/>
    <col min="14340" max="14340" width="6" style="789" customWidth="1"/>
    <col min="14341" max="14341" width="1.140625" style="789" customWidth="1"/>
    <col min="14342" max="14342" width="63.28515625" style="789" customWidth="1"/>
    <col min="14343" max="14345" width="5.7109375" style="789" customWidth="1"/>
    <col min="14346" max="14346" width="0.42578125" style="789" customWidth="1"/>
    <col min="14347" max="14349" width="5.7109375" style="789" customWidth="1"/>
    <col min="14350" max="14351" width="11.42578125" style="789"/>
    <col min="14352" max="14352" width="4.7109375" style="789" customWidth="1"/>
    <col min="14353" max="14353" width="5" style="789" customWidth="1"/>
    <col min="14354" max="14354" width="2.28515625" style="789" customWidth="1"/>
    <col min="14355" max="14355" width="26" style="789" customWidth="1"/>
    <col min="14356" max="14356" width="8" style="789" customWidth="1"/>
    <col min="14357" max="14357" width="1" style="789" customWidth="1"/>
    <col min="14358" max="14358" width="6.7109375" style="789" customWidth="1"/>
    <col min="14359" max="14359" width="1" style="789" customWidth="1"/>
    <col min="14360" max="14360" width="6.7109375" style="789" customWidth="1"/>
    <col min="14361" max="14361" width="1" style="789" customWidth="1"/>
    <col min="14362" max="14362" width="6.7109375" style="789" customWidth="1"/>
    <col min="14363" max="14363" width="1" style="789" customWidth="1"/>
    <col min="14364" max="14364" width="6.7109375" style="789" customWidth="1"/>
    <col min="14365" max="14365" width="1" style="789" customWidth="1"/>
    <col min="14366" max="14366" width="6.7109375" style="789" customWidth="1"/>
    <col min="14367" max="14367" width="1" style="789" customWidth="1"/>
    <col min="14368" max="14369" width="6.7109375" style="789" customWidth="1"/>
    <col min="14370" max="14592" width="11.42578125" style="789"/>
    <col min="14593" max="14595" width="0" style="789" hidden="1" customWidth="1"/>
    <col min="14596" max="14596" width="6" style="789" customWidth="1"/>
    <col min="14597" max="14597" width="1.140625" style="789" customWidth="1"/>
    <col min="14598" max="14598" width="63.28515625" style="789" customWidth="1"/>
    <col min="14599" max="14601" width="5.7109375" style="789" customWidth="1"/>
    <col min="14602" max="14602" width="0.42578125" style="789" customWidth="1"/>
    <col min="14603" max="14605" width="5.7109375" style="789" customWidth="1"/>
    <col min="14606" max="14607" width="11.42578125" style="789"/>
    <col min="14608" max="14608" width="4.7109375" style="789" customWidth="1"/>
    <col min="14609" max="14609" width="5" style="789" customWidth="1"/>
    <col min="14610" max="14610" width="2.28515625" style="789" customWidth="1"/>
    <col min="14611" max="14611" width="26" style="789" customWidth="1"/>
    <col min="14612" max="14612" width="8" style="789" customWidth="1"/>
    <col min="14613" max="14613" width="1" style="789" customWidth="1"/>
    <col min="14614" max="14614" width="6.7109375" style="789" customWidth="1"/>
    <col min="14615" max="14615" width="1" style="789" customWidth="1"/>
    <col min="14616" max="14616" width="6.7109375" style="789" customWidth="1"/>
    <col min="14617" max="14617" width="1" style="789" customWidth="1"/>
    <col min="14618" max="14618" width="6.7109375" style="789" customWidth="1"/>
    <col min="14619" max="14619" width="1" style="789" customWidth="1"/>
    <col min="14620" max="14620" width="6.7109375" style="789" customWidth="1"/>
    <col min="14621" max="14621" width="1" style="789" customWidth="1"/>
    <col min="14622" max="14622" width="6.7109375" style="789" customWidth="1"/>
    <col min="14623" max="14623" width="1" style="789" customWidth="1"/>
    <col min="14624" max="14625" width="6.7109375" style="789" customWidth="1"/>
    <col min="14626" max="14848" width="11.42578125" style="789"/>
    <col min="14849" max="14851" width="0" style="789" hidden="1" customWidth="1"/>
    <col min="14852" max="14852" width="6" style="789" customWidth="1"/>
    <col min="14853" max="14853" width="1.140625" style="789" customWidth="1"/>
    <col min="14854" max="14854" width="63.28515625" style="789" customWidth="1"/>
    <col min="14855" max="14857" width="5.7109375" style="789" customWidth="1"/>
    <col min="14858" max="14858" width="0.42578125" style="789" customWidth="1"/>
    <col min="14859" max="14861" width="5.7109375" style="789" customWidth="1"/>
    <col min="14862" max="14863" width="11.42578125" style="789"/>
    <col min="14864" max="14864" width="4.7109375" style="789" customWidth="1"/>
    <col min="14865" max="14865" width="5" style="789" customWidth="1"/>
    <col min="14866" max="14866" width="2.28515625" style="789" customWidth="1"/>
    <col min="14867" max="14867" width="26" style="789" customWidth="1"/>
    <col min="14868" max="14868" width="8" style="789" customWidth="1"/>
    <col min="14869" max="14869" width="1" style="789" customWidth="1"/>
    <col min="14870" max="14870" width="6.7109375" style="789" customWidth="1"/>
    <col min="14871" max="14871" width="1" style="789" customWidth="1"/>
    <col min="14872" max="14872" width="6.7109375" style="789" customWidth="1"/>
    <col min="14873" max="14873" width="1" style="789" customWidth="1"/>
    <col min="14874" max="14874" width="6.7109375" style="789" customWidth="1"/>
    <col min="14875" max="14875" width="1" style="789" customWidth="1"/>
    <col min="14876" max="14876" width="6.7109375" style="789" customWidth="1"/>
    <col min="14877" max="14877" width="1" style="789" customWidth="1"/>
    <col min="14878" max="14878" width="6.7109375" style="789" customWidth="1"/>
    <col min="14879" max="14879" width="1" style="789" customWidth="1"/>
    <col min="14880" max="14881" width="6.7109375" style="789" customWidth="1"/>
    <col min="14882" max="15104" width="11.42578125" style="789"/>
    <col min="15105" max="15107" width="0" style="789" hidden="1" customWidth="1"/>
    <col min="15108" max="15108" width="6" style="789" customWidth="1"/>
    <col min="15109" max="15109" width="1.140625" style="789" customWidth="1"/>
    <col min="15110" max="15110" width="63.28515625" style="789" customWidth="1"/>
    <col min="15111" max="15113" width="5.7109375" style="789" customWidth="1"/>
    <col min="15114" max="15114" width="0.42578125" style="789" customWidth="1"/>
    <col min="15115" max="15117" width="5.7109375" style="789" customWidth="1"/>
    <col min="15118" max="15119" width="11.42578125" style="789"/>
    <col min="15120" max="15120" width="4.7109375" style="789" customWidth="1"/>
    <col min="15121" max="15121" width="5" style="789" customWidth="1"/>
    <col min="15122" max="15122" width="2.28515625" style="789" customWidth="1"/>
    <col min="15123" max="15123" width="26" style="789" customWidth="1"/>
    <col min="15124" max="15124" width="8" style="789" customWidth="1"/>
    <col min="15125" max="15125" width="1" style="789" customWidth="1"/>
    <col min="15126" max="15126" width="6.7109375" style="789" customWidth="1"/>
    <col min="15127" max="15127" width="1" style="789" customWidth="1"/>
    <col min="15128" max="15128" width="6.7109375" style="789" customWidth="1"/>
    <col min="15129" max="15129" width="1" style="789" customWidth="1"/>
    <col min="15130" max="15130" width="6.7109375" style="789" customWidth="1"/>
    <col min="15131" max="15131" width="1" style="789" customWidth="1"/>
    <col min="15132" max="15132" width="6.7109375" style="789" customWidth="1"/>
    <col min="15133" max="15133" width="1" style="789" customWidth="1"/>
    <col min="15134" max="15134" width="6.7109375" style="789" customWidth="1"/>
    <col min="15135" max="15135" width="1" style="789" customWidth="1"/>
    <col min="15136" max="15137" width="6.7109375" style="789" customWidth="1"/>
    <col min="15138" max="15360" width="11.42578125" style="789"/>
    <col min="15361" max="15363" width="0" style="789" hidden="1" customWidth="1"/>
    <col min="15364" max="15364" width="6" style="789" customWidth="1"/>
    <col min="15365" max="15365" width="1.140625" style="789" customWidth="1"/>
    <col min="15366" max="15366" width="63.28515625" style="789" customWidth="1"/>
    <col min="15367" max="15369" width="5.7109375" style="789" customWidth="1"/>
    <col min="15370" max="15370" width="0.42578125" style="789" customWidth="1"/>
    <col min="15371" max="15373" width="5.7109375" style="789" customWidth="1"/>
    <col min="15374" max="15375" width="11.42578125" style="789"/>
    <col min="15376" max="15376" width="4.7109375" style="789" customWidth="1"/>
    <col min="15377" max="15377" width="5" style="789" customWidth="1"/>
    <col min="15378" max="15378" width="2.28515625" style="789" customWidth="1"/>
    <col min="15379" max="15379" width="26" style="789" customWidth="1"/>
    <col min="15380" max="15380" width="8" style="789" customWidth="1"/>
    <col min="15381" max="15381" width="1" style="789" customWidth="1"/>
    <col min="15382" max="15382" width="6.7109375" style="789" customWidth="1"/>
    <col min="15383" max="15383" width="1" style="789" customWidth="1"/>
    <col min="15384" max="15384" width="6.7109375" style="789" customWidth="1"/>
    <col min="15385" max="15385" width="1" style="789" customWidth="1"/>
    <col min="15386" max="15386" width="6.7109375" style="789" customWidth="1"/>
    <col min="15387" max="15387" width="1" style="789" customWidth="1"/>
    <col min="15388" max="15388" width="6.7109375" style="789" customWidth="1"/>
    <col min="15389" max="15389" width="1" style="789" customWidth="1"/>
    <col min="15390" max="15390" width="6.7109375" style="789" customWidth="1"/>
    <col min="15391" max="15391" width="1" style="789" customWidth="1"/>
    <col min="15392" max="15393" width="6.7109375" style="789" customWidth="1"/>
    <col min="15394" max="15616" width="11.42578125" style="789"/>
    <col min="15617" max="15619" width="0" style="789" hidden="1" customWidth="1"/>
    <col min="15620" max="15620" width="6" style="789" customWidth="1"/>
    <col min="15621" max="15621" width="1.140625" style="789" customWidth="1"/>
    <col min="15622" max="15622" width="63.28515625" style="789" customWidth="1"/>
    <col min="15623" max="15625" width="5.7109375" style="789" customWidth="1"/>
    <col min="15626" max="15626" width="0.42578125" style="789" customWidth="1"/>
    <col min="15627" max="15629" width="5.7109375" style="789" customWidth="1"/>
    <col min="15630" max="15631" width="11.42578125" style="789"/>
    <col min="15632" max="15632" width="4.7109375" style="789" customWidth="1"/>
    <col min="15633" max="15633" width="5" style="789" customWidth="1"/>
    <col min="15634" max="15634" width="2.28515625" style="789" customWidth="1"/>
    <col min="15635" max="15635" width="26" style="789" customWidth="1"/>
    <col min="15636" max="15636" width="8" style="789" customWidth="1"/>
    <col min="15637" max="15637" width="1" style="789" customWidth="1"/>
    <col min="15638" max="15638" width="6.7109375" style="789" customWidth="1"/>
    <col min="15639" max="15639" width="1" style="789" customWidth="1"/>
    <col min="15640" max="15640" width="6.7109375" style="789" customWidth="1"/>
    <col min="15641" max="15641" width="1" style="789" customWidth="1"/>
    <col min="15642" max="15642" width="6.7109375" style="789" customWidth="1"/>
    <col min="15643" max="15643" width="1" style="789" customWidth="1"/>
    <col min="15644" max="15644" width="6.7109375" style="789" customWidth="1"/>
    <col min="15645" max="15645" width="1" style="789" customWidth="1"/>
    <col min="15646" max="15646" width="6.7109375" style="789" customWidth="1"/>
    <col min="15647" max="15647" width="1" style="789" customWidth="1"/>
    <col min="15648" max="15649" width="6.7109375" style="789" customWidth="1"/>
    <col min="15650" max="15872" width="11.42578125" style="789"/>
    <col min="15873" max="15875" width="0" style="789" hidden="1" customWidth="1"/>
    <col min="15876" max="15876" width="6" style="789" customWidth="1"/>
    <col min="15877" max="15877" width="1.140625" style="789" customWidth="1"/>
    <col min="15878" max="15878" width="63.28515625" style="789" customWidth="1"/>
    <col min="15879" max="15881" width="5.7109375" style="789" customWidth="1"/>
    <col min="15882" max="15882" width="0.42578125" style="789" customWidth="1"/>
    <col min="15883" max="15885" width="5.7109375" style="789" customWidth="1"/>
    <col min="15886" max="15887" width="11.42578125" style="789"/>
    <col min="15888" max="15888" width="4.7109375" style="789" customWidth="1"/>
    <col min="15889" max="15889" width="5" style="789" customWidth="1"/>
    <col min="15890" max="15890" width="2.28515625" style="789" customWidth="1"/>
    <col min="15891" max="15891" width="26" style="789" customWidth="1"/>
    <col min="15892" max="15892" width="8" style="789" customWidth="1"/>
    <col min="15893" max="15893" width="1" style="789" customWidth="1"/>
    <col min="15894" max="15894" width="6.7109375" style="789" customWidth="1"/>
    <col min="15895" max="15895" width="1" style="789" customWidth="1"/>
    <col min="15896" max="15896" width="6.7109375" style="789" customWidth="1"/>
    <col min="15897" max="15897" width="1" style="789" customWidth="1"/>
    <col min="15898" max="15898" width="6.7109375" style="789" customWidth="1"/>
    <col min="15899" max="15899" width="1" style="789" customWidth="1"/>
    <col min="15900" max="15900" width="6.7109375" style="789" customWidth="1"/>
    <col min="15901" max="15901" width="1" style="789" customWidth="1"/>
    <col min="15902" max="15902" width="6.7109375" style="789" customWidth="1"/>
    <col min="15903" max="15903" width="1" style="789" customWidth="1"/>
    <col min="15904" max="15905" width="6.7109375" style="789" customWidth="1"/>
    <col min="15906" max="16128" width="11.42578125" style="789"/>
    <col min="16129" max="16131" width="0" style="789" hidden="1" customWidth="1"/>
    <col min="16132" max="16132" width="6" style="789" customWidth="1"/>
    <col min="16133" max="16133" width="1.140625" style="789" customWidth="1"/>
    <col min="16134" max="16134" width="63.28515625" style="789" customWidth="1"/>
    <col min="16135" max="16137" width="5.7109375" style="789" customWidth="1"/>
    <col min="16138" max="16138" width="0.42578125" style="789" customWidth="1"/>
    <col min="16139" max="16141" width="5.7109375" style="789" customWidth="1"/>
    <col min="16142" max="16143" width="11.42578125" style="789"/>
    <col min="16144" max="16144" width="4.7109375" style="789" customWidth="1"/>
    <col min="16145" max="16145" width="5" style="789" customWidth="1"/>
    <col min="16146" max="16146" width="2.28515625" style="789" customWidth="1"/>
    <col min="16147" max="16147" width="26" style="789" customWidth="1"/>
    <col min="16148" max="16148" width="8" style="789" customWidth="1"/>
    <col min="16149" max="16149" width="1" style="789" customWidth="1"/>
    <col min="16150" max="16150" width="6.7109375" style="789" customWidth="1"/>
    <col min="16151" max="16151" width="1" style="789" customWidth="1"/>
    <col min="16152" max="16152" width="6.7109375" style="789" customWidth="1"/>
    <col min="16153" max="16153" width="1" style="789" customWidth="1"/>
    <col min="16154" max="16154" width="6.7109375" style="789" customWidth="1"/>
    <col min="16155" max="16155" width="1" style="789" customWidth="1"/>
    <col min="16156" max="16156" width="6.7109375" style="789" customWidth="1"/>
    <col min="16157" max="16157" width="1" style="789" customWidth="1"/>
    <col min="16158" max="16158" width="6.7109375" style="789" customWidth="1"/>
    <col min="16159" max="16159" width="1" style="789" customWidth="1"/>
    <col min="16160" max="16161" width="6.7109375" style="789" customWidth="1"/>
    <col min="16162" max="16384" width="11.42578125" style="789"/>
  </cols>
  <sheetData>
    <row r="1" spans="1:35" ht="8.1" customHeight="1">
      <c r="E1" s="790"/>
      <c r="L1" s="792"/>
      <c r="M1" s="792"/>
    </row>
    <row r="2" spans="1:35" ht="8.1" customHeight="1"/>
    <row r="3" spans="1:35" ht="8.1" customHeight="1">
      <c r="L3" s="793"/>
    </row>
    <row r="4" spans="1:35" ht="12.75" customHeight="1">
      <c r="A4" s="794"/>
      <c r="B4" s="794"/>
      <c r="C4" s="795"/>
      <c r="D4" s="2334" t="s">
        <v>312</v>
      </c>
      <c r="E4" s="2334"/>
      <c r="F4" s="2334"/>
      <c r="G4" s="2334"/>
      <c r="H4" s="2334"/>
      <c r="I4" s="2334"/>
      <c r="J4" s="2334"/>
      <c r="K4" s="2334"/>
      <c r="L4" s="2334"/>
      <c r="M4" s="2334"/>
      <c r="N4" s="796"/>
      <c r="O4" s="796"/>
      <c r="P4" s="797"/>
      <c r="Q4" s="797"/>
      <c r="R4" s="2335"/>
      <c r="S4" s="2335"/>
      <c r="T4" s="2335"/>
      <c r="U4" s="2335"/>
      <c r="V4" s="2335"/>
      <c r="W4" s="2335"/>
      <c r="X4" s="2335"/>
      <c r="Y4" s="2335"/>
      <c r="Z4" s="2335"/>
      <c r="AA4" s="2335"/>
      <c r="AB4" s="2335"/>
      <c r="AC4" s="2335"/>
      <c r="AD4" s="2335"/>
      <c r="AE4" s="2335"/>
      <c r="AF4" s="2335"/>
    </row>
    <row r="5" spans="1:35" s="797" customFormat="1" ht="12.75" customHeight="1">
      <c r="A5" s="798"/>
      <c r="B5" s="798"/>
      <c r="C5" s="799"/>
      <c r="D5" s="2336" t="s">
        <v>77</v>
      </c>
      <c r="E5" s="2336"/>
      <c r="F5" s="2336"/>
      <c r="G5" s="2336"/>
      <c r="H5" s="2336"/>
      <c r="I5" s="2336"/>
      <c r="J5" s="2336"/>
      <c r="K5" s="2336"/>
      <c r="L5" s="2336"/>
      <c r="M5" s="2336"/>
      <c r="N5" s="800"/>
      <c r="O5" s="796"/>
      <c r="P5" s="801"/>
      <c r="Q5" s="801"/>
      <c r="R5" s="802"/>
      <c r="AH5" s="803"/>
      <c r="AI5" s="803"/>
    </row>
    <row r="6" spans="1:35" s="797" customFormat="1" ht="12.75" customHeight="1">
      <c r="A6" s="798"/>
      <c r="B6" s="798"/>
      <c r="C6" s="799"/>
      <c r="D6" s="804"/>
      <c r="E6" s="804"/>
      <c r="F6" s="804"/>
      <c r="G6" s="804"/>
      <c r="H6" s="804"/>
      <c r="I6" s="804"/>
      <c r="J6" s="804"/>
      <c r="K6" s="804"/>
      <c r="L6" s="804"/>
      <c r="M6" s="804"/>
      <c r="N6" s="796"/>
      <c r="O6" s="801"/>
      <c r="P6" s="801"/>
      <c r="Q6" s="802"/>
      <c r="AG6" s="803"/>
      <c r="AH6" s="803"/>
    </row>
    <row r="7" spans="1:35" s="797" customFormat="1" ht="12.75" customHeight="1">
      <c r="A7" s="798"/>
      <c r="B7" s="798"/>
      <c r="C7" s="799"/>
      <c r="D7" s="804"/>
      <c r="E7" s="804"/>
      <c r="F7" s="804"/>
      <c r="G7" s="804"/>
      <c r="H7" s="804"/>
      <c r="I7" s="804"/>
      <c r="J7" s="804"/>
      <c r="K7" s="804"/>
      <c r="L7" s="804"/>
      <c r="M7" s="804"/>
      <c r="N7" s="796"/>
      <c r="O7" s="801"/>
      <c r="P7" s="801"/>
      <c r="Q7" s="802"/>
      <c r="AG7" s="803"/>
      <c r="AH7" s="803"/>
    </row>
    <row r="8" spans="1:35" s="797" customFormat="1" ht="2.25" customHeight="1">
      <c r="A8" s="794"/>
      <c r="B8" s="794"/>
      <c r="C8" s="795"/>
      <c r="E8" s="805"/>
      <c r="F8" s="805"/>
      <c r="G8" s="806"/>
      <c r="H8" s="807"/>
      <c r="I8" s="807"/>
      <c r="J8" s="806"/>
      <c r="K8" s="806"/>
      <c r="L8" s="806"/>
      <c r="M8" s="806"/>
      <c r="N8" s="808"/>
      <c r="Q8" s="794"/>
    </row>
    <row r="9" spans="1:35" s="797" customFormat="1" ht="3.75" customHeight="1">
      <c r="A9" s="794"/>
      <c r="B9" s="794"/>
      <c r="C9" s="795"/>
      <c r="D9" s="2337" t="s">
        <v>2</v>
      </c>
      <c r="E9" s="2340" t="s">
        <v>184</v>
      </c>
      <c r="F9" s="2340"/>
      <c r="G9" s="809"/>
      <c r="H9" s="810"/>
      <c r="I9" s="810"/>
      <c r="J9" s="809"/>
      <c r="K9" s="809"/>
      <c r="L9" s="809"/>
      <c r="M9" s="811"/>
      <c r="N9" s="808"/>
      <c r="Q9" s="794"/>
    </row>
    <row r="10" spans="1:35" ht="13.5" customHeight="1">
      <c r="A10" s="812"/>
      <c r="B10" s="812"/>
      <c r="C10" s="795"/>
      <c r="D10" s="2338"/>
      <c r="E10" s="2341"/>
      <c r="F10" s="2341"/>
      <c r="G10" s="2343" t="s">
        <v>313</v>
      </c>
      <c r="H10" s="2343"/>
      <c r="I10" s="2343"/>
      <c r="J10" s="813"/>
      <c r="K10" s="2343" t="s">
        <v>314</v>
      </c>
      <c r="L10" s="2343"/>
      <c r="M10" s="2344"/>
      <c r="N10" s="814"/>
      <c r="O10" s="812"/>
    </row>
    <row r="11" spans="1:35" ht="13.5" customHeight="1">
      <c r="A11" s="794"/>
      <c r="B11" s="794"/>
      <c r="C11" s="795"/>
      <c r="D11" s="2339"/>
      <c r="E11" s="2342"/>
      <c r="F11" s="2342"/>
      <c r="G11" s="815" t="s">
        <v>18</v>
      </c>
      <c r="H11" s="815" t="s">
        <v>19</v>
      </c>
      <c r="I11" s="815" t="s">
        <v>8</v>
      </c>
      <c r="J11" s="815"/>
      <c r="K11" s="815" t="s">
        <v>18</v>
      </c>
      <c r="L11" s="815" t="s">
        <v>19</v>
      </c>
      <c r="M11" s="816" t="s">
        <v>8</v>
      </c>
      <c r="N11" s="814"/>
      <c r="O11" s="797"/>
    </row>
    <row r="12" spans="1:35" ht="12.95" customHeight="1">
      <c r="A12" s="817"/>
      <c r="B12" s="817"/>
      <c r="C12" s="795"/>
      <c r="D12" s="2331">
        <v>1401</v>
      </c>
      <c r="E12" s="818" t="s">
        <v>20</v>
      </c>
      <c r="F12" s="819"/>
      <c r="G12" s="820"/>
      <c r="H12" s="820"/>
      <c r="I12" s="820"/>
      <c r="J12" s="820"/>
      <c r="K12" s="820"/>
      <c r="L12" s="820"/>
      <c r="M12" s="821"/>
      <c r="N12" s="814"/>
      <c r="O12" s="814"/>
    </row>
    <row r="13" spans="1:35" ht="6" customHeight="1">
      <c r="A13" s="812"/>
      <c r="B13" s="812"/>
      <c r="C13" s="795"/>
      <c r="D13" s="2332"/>
      <c r="E13" s="822"/>
      <c r="F13" s="823"/>
      <c r="G13" s="824"/>
      <c r="H13" s="824"/>
      <c r="I13" s="825"/>
      <c r="J13" s="826"/>
      <c r="K13" s="824"/>
      <c r="L13" s="824"/>
      <c r="M13" s="827"/>
      <c r="N13" s="814"/>
      <c r="O13" s="814"/>
    </row>
    <row r="14" spans="1:35" ht="12.95" customHeight="1">
      <c r="A14" s="794"/>
      <c r="B14" s="794"/>
      <c r="C14" s="795"/>
      <c r="D14" s="2331">
        <v>1402</v>
      </c>
      <c r="E14" s="828" t="s">
        <v>29</v>
      </c>
      <c r="F14" s="829"/>
      <c r="G14" s="830">
        <f>SUM(G15,G18)</f>
        <v>2</v>
      </c>
      <c r="H14" s="830">
        <f>SUM(H15,H18)</f>
        <v>29</v>
      </c>
      <c r="I14" s="830">
        <f>SUM(G14:H14)</f>
        <v>31</v>
      </c>
      <c r="J14" s="830"/>
      <c r="K14" s="830">
        <f>SUM(K15,K18)</f>
        <v>20</v>
      </c>
      <c r="L14" s="830">
        <f>SUM(L15,L18)</f>
        <v>11</v>
      </c>
      <c r="M14" s="831">
        <f>K14+L14</f>
        <v>31</v>
      </c>
      <c r="N14" s="814"/>
      <c r="O14" s="814"/>
    </row>
    <row r="15" spans="1:35" ht="12" customHeight="1">
      <c r="A15" s="812"/>
      <c r="B15" s="812"/>
      <c r="C15" s="812"/>
      <c r="D15" s="2332"/>
      <c r="E15" s="822" t="s">
        <v>315</v>
      </c>
      <c r="F15" s="823"/>
      <c r="G15" s="824">
        <f>SUM(G16:G17)</f>
        <v>0</v>
      </c>
      <c r="H15" s="824">
        <f>SUM(H16:H17)</f>
        <v>8</v>
      </c>
      <c r="I15" s="824">
        <f t="shared" ref="I15:I21" si="0">SUM(G15:H15)</f>
        <v>8</v>
      </c>
      <c r="J15" s="824"/>
      <c r="K15" s="824">
        <f>SUM(K16:K17)</f>
        <v>6</v>
      </c>
      <c r="L15" s="824">
        <f>SUM(L16:L17)</f>
        <v>2</v>
      </c>
      <c r="M15" s="832">
        <f t="shared" ref="M15:M21" si="1">SUM(K15:L15)</f>
        <v>8</v>
      </c>
      <c r="N15" s="814"/>
      <c r="O15" s="814"/>
    </row>
    <row r="16" spans="1:35" ht="12" customHeight="1">
      <c r="A16" s="812"/>
      <c r="B16" s="812"/>
      <c r="C16" s="812"/>
      <c r="D16" s="2332"/>
      <c r="E16" s="833"/>
      <c r="F16" s="823" t="s">
        <v>209</v>
      </c>
      <c r="G16" s="834">
        <v>0</v>
      </c>
      <c r="H16" s="834">
        <v>6</v>
      </c>
      <c r="I16" s="835">
        <f t="shared" si="0"/>
        <v>6</v>
      </c>
      <c r="J16" s="826"/>
      <c r="K16" s="826">
        <v>4</v>
      </c>
      <c r="L16" s="826">
        <v>2</v>
      </c>
      <c r="M16" s="836">
        <f t="shared" si="1"/>
        <v>6</v>
      </c>
      <c r="N16" s="814"/>
      <c r="O16" s="814"/>
      <c r="S16" s="2345"/>
    </row>
    <row r="17" spans="1:19" ht="12" customHeight="1">
      <c r="A17" s="812"/>
      <c r="B17" s="812"/>
      <c r="C17" s="812"/>
      <c r="D17" s="2332"/>
      <c r="E17" s="833"/>
      <c r="F17" s="823" t="s">
        <v>212</v>
      </c>
      <c r="G17" s="834">
        <v>0</v>
      </c>
      <c r="H17" s="834">
        <v>2</v>
      </c>
      <c r="I17" s="835">
        <f t="shared" si="0"/>
        <v>2</v>
      </c>
      <c r="J17" s="826"/>
      <c r="K17" s="826">
        <v>2</v>
      </c>
      <c r="L17" s="826">
        <v>0</v>
      </c>
      <c r="M17" s="836">
        <f t="shared" si="1"/>
        <v>2</v>
      </c>
      <c r="N17" s="814"/>
      <c r="O17" s="814"/>
      <c r="S17" s="2345"/>
    </row>
    <row r="18" spans="1:19" ht="12" customHeight="1">
      <c r="A18" s="812"/>
      <c r="B18" s="812"/>
      <c r="C18" s="812"/>
      <c r="D18" s="2332"/>
      <c r="E18" s="822" t="s">
        <v>32</v>
      </c>
      <c r="F18" s="823"/>
      <c r="G18" s="824">
        <f>SUM(G19:G21)</f>
        <v>2</v>
      </c>
      <c r="H18" s="824">
        <f>SUM(H19:H21)</f>
        <v>21</v>
      </c>
      <c r="I18" s="824">
        <f t="shared" si="0"/>
        <v>23</v>
      </c>
      <c r="J18" s="824"/>
      <c r="K18" s="824">
        <f>SUM(K19:K21)</f>
        <v>14</v>
      </c>
      <c r="L18" s="824">
        <f>SUM(L19:L21)</f>
        <v>9</v>
      </c>
      <c r="M18" s="832">
        <f t="shared" si="1"/>
        <v>23</v>
      </c>
      <c r="N18" s="814"/>
      <c r="O18" s="814"/>
      <c r="S18" s="2345"/>
    </row>
    <row r="19" spans="1:19" ht="12" customHeight="1">
      <c r="A19" s="812"/>
      <c r="B19" s="812"/>
      <c r="C19" s="812"/>
      <c r="D19" s="2332"/>
      <c r="E19" s="833"/>
      <c r="F19" s="823" t="s">
        <v>208</v>
      </c>
      <c r="G19" s="826">
        <v>1</v>
      </c>
      <c r="H19" s="826">
        <v>11</v>
      </c>
      <c r="I19" s="835">
        <f t="shared" si="0"/>
        <v>12</v>
      </c>
      <c r="J19" s="826"/>
      <c r="K19" s="826">
        <v>6</v>
      </c>
      <c r="L19" s="826">
        <v>6</v>
      </c>
      <c r="M19" s="836">
        <f t="shared" si="1"/>
        <v>12</v>
      </c>
      <c r="N19" s="814"/>
      <c r="O19" s="814"/>
      <c r="S19" s="2345"/>
    </row>
    <row r="20" spans="1:19" ht="12" customHeight="1">
      <c r="A20" s="812"/>
      <c r="B20" s="812"/>
      <c r="C20" s="812"/>
      <c r="D20" s="2332"/>
      <c r="E20" s="833"/>
      <c r="F20" s="823" t="s">
        <v>213</v>
      </c>
      <c r="G20" s="826">
        <v>1</v>
      </c>
      <c r="H20" s="826">
        <v>3</v>
      </c>
      <c r="I20" s="835">
        <f t="shared" si="0"/>
        <v>4</v>
      </c>
      <c r="J20" s="826"/>
      <c r="K20" s="826">
        <v>2</v>
      </c>
      <c r="L20" s="826">
        <v>2</v>
      </c>
      <c r="M20" s="836">
        <f t="shared" si="1"/>
        <v>4</v>
      </c>
      <c r="N20" s="814"/>
      <c r="O20" s="814"/>
      <c r="S20" s="2345"/>
    </row>
    <row r="21" spans="1:19" ht="12" customHeight="1">
      <c r="A21" s="812"/>
      <c r="B21" s="812"/>
      <c r="C21" s="812"/>
      <c r="D21" s="2332"/>
      <c r="E21" s="833"/>
      <c r="F21" s="823" t="s">
        <v>215</v>
      </c>
      <c r="G21" s="834">
        <v>0</v>
      </c>
      <c r="H21" s="834">
        <v>7</v>
      </c>
      <c r="I21" s="835">
        <f t="shared" si="0"/>
        <v>7</v>
      </c>
      <c r="J21" s="826"/>
      <c r="K21" s="826">
        <v>6</v>
      </c>
      <c r="L21" s="826">
        <v>1</v>
      </c>
      <c r="M21" s="836">
        <f t="shared" si="1"/>
        <v>7</v>
      </c>
      <c r="N21" s="814"/>
      <c r="O21" s="814"/>
      <c r="S21" s="2345"/>
    </row>
    <row r="22" spans="1:19" ht="12.75" customHeight="1">
      <c r="A22" s="794"/>
      <c r="B22" s="794"/>
      <c r="C22" s="795"/>
      <c r="D22" s="2331">
        <v>1403</v>
      </c>
      <c r="E22" s="828" t="s">
        <v>39</v>
      </c>
      <c r="F22" s="829"/>
      <c r="G22" s="820">
        <f>SUM(G23)</f>
        <v>0</v>
      </c>
      <c r="H22" s="820">
        <f>SUM(H23)</f>
        <v>1</v>
      </c>
      <c r="I22" s="830">
        <f>SUM(G22:H22)</f>
        <v>1</v>
      </c>
      <c r="J22" s="830"/>
      <c r="K22" s="830">
        <f>SUM(K23)</f>
        <v>1</v>
      </c>
      <c r="L22" s="830">
        <f>SUM(L23)</f>
        <v>0</v>
      </c>
      <c r="M22" s="831">
        <f>SUM(K22:L22)</f>
        <v>1</v>
      </c>
      <c r="N22" s="814"/>
      <c r="O22" s="814"/>
      <c r="S22" s="2345"/>
    </row>
    <row r="23" spans="1:19" ht="12" customHeight="1">
      <c r="A23" s="812"/>
      <c r="B23" s="812"/>
      <c r="C23" s="812"/>
      <c r="D23" s="2332"/>
      <c r="E23" s="842" t="s">
        <v>320</v>
      </c>
      <c r="F23" s="823"/>
      <c r="G23" s="825">
        <f>SUM(G24)</f>
        <v>0</v>
      </c>
      <c r="H23" s="825">
        <f>SUM(H24)</f>
        <v>1</v>
      </c>
      <c r="I23" s="825">
        <f>SUM(G23:H23)</f>
        <v>1</v>
      </c>
      <c r="J23" s="826"/>
      <c r="K23" s="824">
        <f>SUM(K24)</f>
        <v>1</v>
      </c>
      <c r="L23" s="824">
        <f>SUM(L24)</f>
        <v>0</v>
      </c>
      <c r="M23" s="827">
        <f>SUM(K23:L23)</f>
        <v>1</v>
      </c>
      <c r="N23" s="814"/>
      <c r="O23" s="814"/>
      <c r="S23" s="2345"/>
    </row>
    <row r="24" spans="1:19" ht="12" customHeight="1">
      <c r="A24" s="812"/>
      <c r="B24" s="812"/>
      <c r="C24" s="812"/>
      <c r="D24" s="2333"/>
      <c r="E24" s="842"/>
      <c r="F24" s="823" t="s">
        <v>218</v>
      </c>
      <c r="G24" s="835">
        <v>0</v>
      </c>
      <c r="H24" s="835">
        <v>1</v>
      </c>
      <c r="I24" s="835">
        <f>SUM(G24:H24)</f>
        <v>1</v>
      </c>
      <c r="J24" s="835"/>
      <c r="K24" s="835">
        <v>1</v>
      </c>
      <c r="L24" s="835">
        <v>0</v>
      </c>
      <c r="M24" s="836">
        <f>SUM(K24:L24)</f>
        <v>1</v>
      </c>
      <c r="N24" s="814"/>
      <c r="O24" s="814"/>
      <c r="S24" s="877"/>
    </row>
    <row r="25" spans="1:19">
      <c r="A25" s="812"/>
      <c r="B25" s="812"/>
      <c r="C25" s="812"/>
      <c r="D25" s="2346">
        <v>1404</v>
      </c>
      <c r="E25" s="828" t="s">
        <v>43</v>
      </c>
      <c r="F25" s="829"/>
      <c r="G25" s="820"/>
      <c r="H25" s="820"/>
      <c r="I25" s="820"/>
      <c r="J25" s="820"/>
      <c r="K25" s="820"/>
      <c r="L25" s="820"/>
      <c r="M25" s="821"/>
    </row>
    <row r="26" spans="1:19" ht="6" customHeight="1">
      <c r="A26" s="812"/>
      <c r="B26" s="812"/>
      <c r="C26" s="812"/>
      <c r="D26" s="2347"/>
      <c r="E26" s="845"/>
      <c r="F26" s="846"/>
      <c r="G26" s="847"/>
      <c r="H26" s="847"/>
      <c r="I26" s="848"/>
      <c r="J26" s="849"/>
      <c r="K26" s="850"/>
      <c r="L26" s="850"/>
      <c r="M26" s="851"/>
    </row>
    <row r="27" spans="1:19" ht="12.75" customHeight="1">
      <c r="A27" s="812"/>
      <c r="B27" s="812"/>
      <c r="C27" s="812"/>
      <c r="D27" s="2331">
        <v>1405</v>
      </c>
      <c r="E27" s="818" t="s">
        <v>46</v>
      </c>
      <c r="F27" s="819"/>
      <c r="G27" s="830">
        <f>SUM(G28)</f>
        <v>1</v>
      </c>
      <c r="H27" s="830">
        <f>SUM(H28)</f>
        <v>6</v>
      </c>
      <c r="I27" s="830">
        <f>SUM(G27:H27)</f>
        <v>7</v>
      </c>
      <c r="J27" s="830"/>
      <c r="K27" s="830">
        <f>SUM(K28)</f>
        <v>5</v>
      </c>
      <c r="L27" s="830">
        <f>SUM(L28)</f>
        <v>2</v>
      </c>
      <c r="M27" s="831">
        <f>SUM(K27:L27)</f>
        <v>7</v>
      </c>
    </row>
    <row r="28" spans="1:19" ht="12.75" customHeight="1">
      <c r="A28" s="812"/>
      <c r="B28" s="812"/>
      <c r="C28" s="812"/>
      <c r="D28" s="2332"/>
      <c r="E28" s="852" t="s">
        <v>49</v>
      </c>
      <c r="F28" s="853"/>
      <c r="G28" s="854">
        <f>SUM(G29)</f>
        <v>1</v>
      </c>
      <c r="H28" s="854">
        <f>SUM(H29)</f>
        <v>6</v>
      </c>
      <c r="I28" s="825">
        <f t="shared" ref="I28:I29" si="2">SUM(G28:H28)</f>
        <v>7</v>
      </c>
      <c r="J28" s="826"/>
      <c r="K28" s="824">
        <f>SUM(K29)</f>
        <v>5</v>
      </c>
      <c r="L28" s="824">
        <f>SUM(L29)</f>
        <v>2</v>
      </c>
      <c r="M28" s="832">
        <f t="shared" ref="M28:M29" si="3">SUM(K28:L28)</f>
        <v>7</v>
      </c>
    </row>
    <row r="29" spans="1:19" ht="12.75" customHeight="1">
      <c r="A29" s="812"/>
      <c r="B29" s="812"/>
      <c r="C29" s="812"/>
      <c r="D29" s="2333"/>
      <c r="E29" s="855"/>
      <c r="F29" s="823" t="s">
        <v>317</v>
      </c>
      <c r="G29" s="856">
        <v>1</v>
      </c>
      <c r="H29" s="856">
        <v>6</v>
      </c>
      <c r="I29" s="857">
        <f t="shared" si="2"/>
        <v>7</v>
      </c>
      <c r="J29" s="826"/>
      <c r="K29" s="826">
        <v>5</v>
      </c>
      <c r="L29" s="826">
        <v>2</v>
      </c>
      <c r="M29" s="836">
        <f t="shared" si="3"/>
        <v>7</v>
      </c>
    </row>
    <row r="30" spans="1:19" ht="12" customHeight="1">
      <c r="A30" s="794"/>
      <c r="B30" s="794"/>
      <c r="C30" s="795"/>
      <c r="D30" s="2331">
        <v>1406</v>
      </c>
      <c r="E30" s="828" t="s">
        <v>51</v>
      </c>
      <c r="F30" s="829"/>
      <c r="G30" s="820">
        <f>SUM(G31+G33)</f>
        <v>4</v>
      </c>
      <c r="H30" s="820">
        <f>SUM(H31+H33)</f>
        <v>15</v>
      </c>
      <c r="I30" s="820">
        <f t="shared" ref="I30" si="4">SUM(G30:H30)</f>
        <v>19</v>
      </c>
      <c r="J30" s="858"/>
      <c r="K30" s="859">
        <f>SUM(K31+K33)</f>
        <v>11</v>
      </c>
      <c r="L30" s="859">
        <f>SUM(L31+L33)</f>
        <v>8</v>
      </c>
      <c r="M30" s="860">
        <f>SUM(K30:L30)</f>
        <v>19</v>
      </c>
    </row>
    <row r="31" spans="1:19" ht="12" customHeight="1">
      <c r="A31" s="794"/>
      <c r="B31" s="794"/>
      <c r="C31" s="795"/>
      <c r="D31" s="2332"/>
      <c r="E31" s="822" t="s">
        <v>95</v>
      </c>
      <c r="F31" s="823"/>
      <c r="G31" s="824">
        <f>SUM(G32)</f>
        <v>4</v>
      </c>
      <c r="H31" s="824">
        <f>SUM(H32)</f>
        <v>12</v>
      </c>
      <c r="I31" s="825">
        <f t="shared" ref="I31:I37" si="5">SUM(G31:H31)</f>
        <v>16</v>
      </c>
      <c r="J31" s="826"/>
      <c r="K31" s="824">
        <f>SUM(K32)</f>
        <v>8</v>
      </c>
      <c r="L31" s="824">
        <f>SUM(L32)</f>
        <v>8</v>
      </c>
      <c r="M31" s="832">
        <f t="shared" ref="M31:M32" si="6">SUM(K31:L31)</f>
        <v>16</v>
      </c>
    </row>
    <row r="32" spans="1:19" ht="12" customHeight="1">
      <c r="A32" s="794"/>
      <c r="B32" s="794"/>
      <c r="C32" s="795"/>
      <c r="D32" s="2332"/>
      <c r="E32" s="833"/>
      <c r="F32" s="862" t="s">
        <v>238</v>
      </c>
      <c r="G32" s="863">
        <v>4</v>
      </c>
      <c r="H32" s="863">
        <v>12</v>
      </c>
      <c r="I32" s="835">
        <f t="shared" si="5"/>
        <v>16</v>
      </c>
      <c r="J32" s="826"/>
      <c r="K32" s="863">
        <v>8</v>
      </c>
      <c r="L32" s="863">
        <v>8</v>
      </c>
      <c r="M32" s="836">
        <f t="shared" si="6"/>
        <v>16</v>
      </c>
    </row>
    <row r="33" spans="1:13" ht="12.75" customHeight="1">
      <c r="A33" s="794"/>
      <c r="B33" s="794"/>
      <c r="C33" s="795"/>
      <c r="D33" s="2332"/>
      <c r="E33" s="822" t="s">
        <v>53</v>
      </c>
      <c r="F33" s="823"/>
      <c r="G33" s="824">
        <f>SUM(G34)</f>
        <v>0</v>
      </c>
      <c r="H33" s="824">
        <f>SUM(H34)</f>
        <v>3</v>
      </c>
      <c r="I33" s="825">
        <f t="shared" si="5"/>
        <v>3</v>
      </c>
      <c r="J33" s="826"/>
      <c r="K33" s="824">
        <f>SUM(K34)</f>
        <v>3</v>
      </c>
      <c r="L33" s="824">
        <f>SUM(L34)</f>
        <v>0</v>
      </c>
      <c r="M33" s="832">
        <f>SUM(K33:L33)</f>
        <v>3</v>
      </c>
    </row>
    <row r="34" spans="1:13" ht="12.75" customHeight="1">
      <c r="A34" s="794"/>
      <c r="B34" s="794"/>
      <c r="C34" s="795"/>
      <c r="D34" s="2332"/>
      <c r="E34" s="861"/>
      <c r="F34" s="823" t="s">
        <v>239</v>
      </c>
      <c r="G34" s="834">
        <v>0</v>
      </c>
      <c r="H34" s="834">
        <v>3</v>
      </c>
      <c r="I34" s="835">
        <f t="shared" si="5"/>
        <v>3</v>
      </c>
      <c r="J34" s="826"/>
      <c r="K34" s="826">
        <v>3</v>
      </c>
      <c r="L34" s="826">
        <v>0</v>
      </c>
      <c r="M34" s="836">
        <f>SUM(K34:L34)</f>
        <v>3</v>
      </c>
    </row>
    <row r="35" spans="1:13" ht="12.75" customHeight="1">
      <c r="A35" s="794"/>
      <c r="B35" s="794"/>
      <c r="C35" s="795"/>
      <c r="D35" s="2346">
        <v>1407</v>
      </c>
      <c r="E35" s="818" t="s">
        <v>58</v>
      </c>
      <c r="F35" s="829"/>
      <c r="G35" s="864">
        <f>SUM(G36)</f>
        <v>1</v>
      </c>
      <c r="H35" s="864">
        <f>SUM(H36)</f>
        <v>1</v>
      </c>
      <c r="I35" s="820">
        <f t="shared" si="5"/>
        <v>2</v>
      </c>
      <c r="J35" s="858"/>
      <c r="K35" s="859">
        <f>SUM(K36)</f>
        <v>2</v>
      </c>
      <c r="L35" s="859">
        <f>SUM(L36)</f>
        <v>0</v>
      </c>
      <c r="M35" s="860">
        <f>SUM(K35:L35)</f>
        <v>2</v>
      </c>
    </row>
    <row r="36" spans="1:13" ht="12.75" customHeight="1">
      <c r="A36" s="794"/>
      <c r="B36" s="794"/>
      <c r="C36" s="795"/>
      <c r="D36" s="2348"/>
      <c r="E36" s="852" t="s">
        <v>60</v>
      </c>
      <c r="F36" s="838"/>
      <c r="G36" s="865">
        <f>SUM(G37)</f>
        <v>1</v>
      </c>
      <c r="H36" s="865">
        <f>SUM(H37)</f>
        <v>1</v>
      </c>
      <c r="I36" s="839">
        <f t="shared" si="5"/>
        <v>2</v>
      </c>
      <c r="J36" s="866"/>
      <c r="K36" s="839">
        <f>SUM(K37)</f>
        <v>2</v>
      </c>
      <c r="L36" s="839">
        <f>SUM(L37)</f>
        <v>0</v>
      </c>
      <c r="M36" s="867">
        <f>SUM(K36:L36)</f>
        <v>2</v>
      </c>
    </row>
    <row r="37" spans="1:13" ht="12" customHeight="1">
      <c r="A37" s="794"/>
      <c r="B37" s="794"/>
      <c r="C37" s="795"/>
      <c r="D37" s="2347"/>
      <c r="E37" s="845"/>
      <c r="F37" s="868" t="s">
        <v>247</v>
      </c>
      <c r="G37" s="869">
        <v>1</v>
      </c>
      <c r="H37" s="869">
        <v>1</v>
      </c>
      <c r="I37" s="870">
        <f t="shared" si="5"/>
        <v>2</v>
      </c>
      <c r="J37" s="870"/>
      <c r="K37" s="871">
        <v>2</v>
      </c>
      <c r="L37" s="871">
        <v>0</v>
      </c>
      <c r="M37" s="872">
        <f>SUM(K37:L37)</f>
        <v>2</v>
      </c>
    </row>
    <row r="38" spans="1:13" ht="12.75" customHeight="1">
      <c r="A38" s="794"/>
      <c r="B38" s="794"/>
      <c r="C38" s="795"/>
      <c r="D38" s="2346">
        <v>1408</v>
      </c>
      <c r="E38" s="818" t="s">
        <v>63</v>
      </c>
      <c r="F38" s="873"/>
      <c r="G38" s="830"/>
      <c r="H38" s="830"/>
      <c r="I38" s="820"/>
      <c r="J38" s="858"/>
      <c r="K38" s="859"/>
      <c r="L38" s="859"/>
      <c r="M38" s="860"/>
    </row>
    <row r="39" spans="1:13" ht="6" customHeight="1">
      <c r="A39" s="794"/>
      <c r="B39" s="794"/>
      <c r="C39" s="795"/>
      <c r="D39" s="2347"/>
      <c r="E39" s="845"/>
      <c r="F39" s="846"/>
      <c r="G39" s="847"/>
      <c r="H39" s="847"/>
      <c r="I39" s="848"/>
      <c r="J39" s="849"/>
      <c r="K39" s="850"/>
      <c r="L39" s="850"/>
      <c r="M39" s="851"/>
    </row>
    <row r="40" spans="1:13" ht="12.75" customHeight="1">
      <c r="A40" s="874"/>
      <c r="B40" s="874"/>
      <c r="C40" s="874"/>
      <c r="D40" s="2346">
        <v>1624</v>
      </c>
      <c r="E40" s="818" t="s">
        <v>68</v>
      </c>
      <c r="F40" s="829"/>
      <c r="G40" s="864"/>
      <c r="H40" s="864"/>
      <c r="I40" s="820"/>
      <c r="J40" s="859"/>
      <c r="K40" s="859"/>
      <c r="L40" s="859"/>
      <c r="M40" s="860"/>
    </row>
    <row r="41" spans="1:13" ht="6" customHeight="1">
      <c r="A41" s="874"/>
      <c r="B41" s="874"/>
      <c r="C41" s="874"/>
      <c r="D41" s="2347"/>
      <c r="E41" s="845"/>
      <c r="F41" s="846"/>
      <c r="G41" s="847"/>
      <c r="H41" s="847"/>
      <c r="I41" s="848"/>
      <c r="J41" s="849"/>
      <c r="K41" s="850"/>
      <c r="L41" s="850"/>
      <c r="M41" s="851"/>
    </row>
    <row r="42" spans="1:13" ht="12.75" customHeight="1">
      <c r="E42" s="2349" t="s">
        <v>8</v>
      </c>
      <c r="F42" s="2350"/>
      <c r="G42" s="875">
        <f>SUM(G12+G14+G22+G26+G27+G30+G37+G39+G40)</f>
        <v>8</v>
      </c>
      <c r="H42" s="875">
        <f>SUM(H12+H14+H22+H26+H27+H30+H37+H39+H40)</f>
        <v>52</v>
      </c>
      <c r="I42" s="875">
        <f>SUM(I12+I14+I22+I26+I27+I30+I37+I39+I40)</f>
        <v>60</v>
      </c>
      <c r="J42" s="875"/>
      <c r="K42" s="875">
        <f>SUM(K12+K14+K22+K26+K27+K30+K37+K39+K40)</f>
        <v>39</v>
      </c>
      <c r="L42" s="875">
        <f>SUM(L12+L14+L22+L26+L27+L30+L37+L39+L40)</f>
        <v>21</v>
      </c>
      <c r="M42" s="876">
        <f>SUM(M12+M14+M22+M26+M27+M30+M37+M39+M40)</f>
        <v>60</v>
      </c>
    </row>
    <row r="43" spans="1:13" s="787" customFormat="1" ht="11.25" customHeight="1">
      <c r="C43" s="788"/>
      <c r="E43" s="787" t="s">
        <v>318</v>
      </c>
      <c r="G43" s="874"/>
      <c r="H43" s="874"/>
      <c r="I43" s="874"/>
      <c r="J43" s="874"/>
      <c r="K43" s="874"/>
      <c r="L43" s="874"/>
      <c r="M43" s="874"/>
    </row>
    <row r="44" spans="1:13" ht="9" customHeight="1">
      <c r="E44" s="790"/>
    </row>
    <row r="45" spans="1:13" ht="9" customHeight="1"/>
    <row r="46" spans="1:13" ht="9" customHeight="1"/>
    <row r="47" spans="1:13" ht="9" customHeight="1">
      <c r="A47" s="789"/>
      <c r="B47" s="789"/>
      <c r="C47" s="789"/>
      <c r="G47" s="789"/>
      <c r="H47" s="789"/>
      <c r="I47" s="789"/>
      <c r="J47" s="789"/>
      <c r="K47" s="789"/>
      <c r="L47" s="789"/>
      <c r="M47" s="789"/>
    </row>
    <row r="48" spans="1:13" ht="9" customHeight="1">
      <c r="A48" s="789"/>
      <c r="B48" s="789"/>
      <c r="C48" s="789"/>
      <c r="G48" s="789"/>
      <c r="H48" s="789"/>
      <c r="I48" s="789"/>
      <c r="J48" s="789"/>
      <c r="K48" s="789"/>
      <c r="L48" s="789"/>
      <c r="M48" s="789"/>
    </row>
    <row r="49" spans="1:13" ht="9" customHeight="1">
      <c r="A49" s="789"/>
      <c r="B49" s="789"/>
      <c r="C49" s="789"/>
      <c r="G49" s="789"/>
      <c r="H49" s="789"/>
      <c r="I49" s="789"/>
      <c r="J49" s="789"/>
      <c r="K49" s="789"/>
      <c r="L49" s="789"/>
      <c r="M49" s="789"/>
    </row>
    <row r="50" spans="1:13" ht="9" customHeight="1">
      <c r="A50" s="789"/>
      <c r="B50" s="789"/>
      <c r="C50" s="789"/>
      <c r="G50" s="789"/>
      <c r="H50" s="789"/>
      <c r="I50" s="789"/>
      <c r="J50" s="789"/>
      <c r="K50" s="789"/>
      <c r="L50" s="789"/>
      <c r="M50" s="789"/>
    </row>
    <row r="51" spans="1:13" ht="9" customHeight="1">
      <c r="A51" s="789"/>
      <c r="B51" s="789"/>
      <c r="C51" s="789"/>
      <c r="G51" s="789"/>
      <c r="H51" s="789"/>
      <c r="I51" s="789"/>
      <c r="J51" s="789"/>
      <c r="K51" s="789"/>
      <c r="L51" s="789"/>
      <c r="M51" s="789"/>
    </row>
    <row r="52" spans="1:13" ht="9" customHeight="1">
      <c r="A52" s="789"/>
      <c r="B52" s="789"/>
      <c r="C52" s="789"/>
      <c r="G52" s="789"/>
      <c r="H52" s="789"/>
      <c r="I52" s="789"/>
      <c r="J52" s="789"/>
      <c r="K52" s="789"/>
      <c r="L52" s="789"/>
      <c r="M52" s="789"/>
    </row>
    <row r="53" spans="1:13" ht="9" customHeight="1">
      <c r="A53" s="789"/>
      <c r="B53" s="789"/>
      <c r="C53" s="789"/>
      <c r="G53" s="789"/>
      <c r="H53" s="789"/>
      <c r="I53" s="789"/>
      <c r="J53" s="789"/>
      <c r="K53" s="789"/>
      <c r="L53" s="789"/>
      <c r="M53" s="789"/>
    </row>
    <row r="54" spans="1:13" ht="9" customHeight="1">
      <c r="A54" s="789"/>
      <c r="B54" s="789"/>
      <c r="C54" s="789"/>
      <c r="G54" s="789"/>
      <c r="H54" s="789"/>
      <c r="I54" s="789"/>
      <c r="J54" s="789"/>
      <c r="K54" s="789"/>
      <c r="L54" s="789"/>
      <c r="M54" s="789"/>
    </row>
    <row r="55" spans="1:13" ht="9" customHeight="1">
      <c r="A55" s="789"/>
      <c r="B55" s="789"/>
      <c r="C55" s="789"/>
      <c r="G55" s="789"/>
      <c r="H55" s="789"/>
      <c r="I55" s="789"/>
      <c r="J55" s="789"/>
      <c r="K55" s="789"/>
      <c r="L55" s="789"/>
      <c r="M55" s="789"/>
    </row>
    <row r="56" spans="1:13" ht="9" customHeight="1">
      <c r="A56" s="789"/>
      <c r="B56" s="789"/>
      <c r="C56" s="789"/>
      <c r="G56" s="789"/>
      <c r="H56" s="789"/>
      <c r="I56" s="789"/>
      <c r="J56" s="789"/>
      <c r="K56" s="789"/>
      <c r="L56" s="789"/>
      <c r="M56" s="789"/>
    </row>
    <row r="57" spans="1:13" ht="9" customHeight="1">
      <c r="A57" s="789"/>
      <c r="B57" s="789"/>
      <c r="C57" s="789"/>
      <c r="G57" s="789"/>
      <c r="H57" s="789"/>
      <c r="I57" s="789"/>
      <c r="J57" s="789"/>
      <c r="K57" s="789"/>
      <c r="L57" s="789"/>
      <c r="M57" s="789"/>
    </row>
    <row r="58" spans="1:13" ht="9" customHeight="1">
      <c r="A58" s="789"/>
      <c r="B58" s="789"/>
      <c r="C58" s="789"/>
      <c r="G58" s="789"/>
      <c r="H58" s="789"/>
      <c r="I58" s="789"/>
      <c r="J58" s="789"/>
      <c r="K58" s="789"/>
      <c r="L58" s="789"/>
      <c r="M58" s="789"/>
    </row>
    <row r="59" spans="1:13" ht="9" customHeight="1">
      <c r="A59" s="789"/>
      <c r="B59" s="789"/>
      <c r="C59" s="789"/>
      <c r="G59" s="789"/>
      <c r="H59" s="789"/>
      <c r="I59" s="789"/>
      <c r="J59" s="789"/>
      <c r="K59" s="789"/>
      <c r="L59" s="789"/>
      <c r="M59" s="789"/>
    </row>
    <row r="60" spans="1:13" ht="9" customHeight="1">
      <c r="A60" s="789"/>
      <c r="B60" s="789"/>
      <c r="C60" s="789"/>
      <c r="G60" s="789"/>
      <c r="H60" s="789"/>
      <c r="I60" s="789"/>
      <c r="J60" s="789"/>
      <c r="K60" s="789"/>
      <c r="L60" s="789"/>
      <c r="M60" s="789"/>
    </row>
    <row r="61" spans="1:13" ht="9" customHeight="1">
      <c r="A61" s="789"/>
      <c r="B61" s="789"/>
      <c r="C61" s="789"/>
      <c r="G61" s="789"/>
      <c r="H61" s="789"/>
      <c r="I61" s="789"/>
      <c r="J61" s="789"/>
      <c r="K61" s="789"/>
      <c r="L61" s="789"/>
      <c r="M61" s="789"/>
    </row>
    <row r="62" spans="1:13" ht="9" customHeight="1">
      <c r="A62" s="789"/>
      <c r="B62" s="789"/>
      <c r="C62" s="789"/>
      <c r="G62" s="789"/>
      <c r="H62" s="789"/>
      <c r="I62" s="789"/>
      <c r="J62" s="789"/>
      <c r="K62" s="789"/>
      <c r="L62" s="789"/>
      <c r="M62" s="789"/>
    </row>
    <row r="63" spans="1:13" ht="9" customHeight="1">
      <c r="A63" s="789"/>
      <c r="B63" s="789"/>
      <c r="C63" s="789"/>
      <c r="G63" s="789"/>
      <c r="H63" s="789"/>
      <c r="I63" s="789"/>
      <c r="J63" s="789"/>
      <c r="K63" s="789"/>
      <c r="L63" s="789"/>
      <c r="M63" s="789"/>
    </row>
    <row r="64" spans="1:13" ht="9" customHeight="1">
      <c r="A64" s="789"/>
      <c r="B64" s="789"/>
      <c r="C64" s="789"/>
      <c r="G64" s="789"/>
      <c r="H64" s="789"/>
      <c r="I64" s="789"/>
      <c r="J64" s="789"/>
      <c r="K64" s="789"/>
      <c r="L64" s="789"/>
      <c r="M64" s="789"/>
    </row>
    <row r="65" spans="1:13" ht="9" customHeight="1">
      <c r="A65" s="789"/>
      <c r="B65" s="789"/>
      <c r="C65" s="789"/>
      <c r="G65" s="789"/>
      <c r="H65" s="789"/>
      <c r="I65" s="789"/>
      <c r="J65" s="789"/>
      <c r="K65" s="789"/>
      <c r="L65" s="789"/>
      <c r="M65" s="789"/>
    </row>
    <row r="66" spans="1:13" ht="9" customHeight="1">
      <c r="A66" s="789"/>
      <c r="B66" s="789"/>
      <c r="C66" s="789"/>
      <c r="G66" s="789"/>
      <c r="H66" s="789"/>
      <c r="I66" s="789"/>
      <c r="J66" s="789"/>
      <c r="K66" s="789"/>
      <c r="L66" s="789"/>
      <c r="M66" s="789"/>
    </row>
    <row r="67" spans="1:13" ht="9" customHeight="1">
      <c r="A67" s="789"/>
      <c r="B67" s="789"/>
      <c r="C67" s="789"/>
      <c r="G67" s="789"/>
      <c r="H67" s="789"/>
      <c r="I67" s="789"/>
      <c r="J67" s="789"/>
      <c r="K67" s="789"/>
      <c r="L67" s="789"/>
      <c r="M67" s="789"/>
    </row>
    <row r="68" spans="1:13" ht="9" customHeight="1">
      <c r="A68" s="789"/>
      <c r="B68" s="789"/>
      <c r="C68" s="789"/>
      <c r="G68" s="789"/>
      <c r="H68" s="789"/>
      <c r="I68" s="789"/>
      <c r="J68" s="789"/>
      <c r="K68" s="789"/>
      <c r="L68" s="789"/>
      <c r="M68" s="789"/>
    </row>
    <row r="69" spans="1:13" ht="9" customHeight="1">
      <c r="A69" s="789"/>
      <c r="B69" s="789"/>
      <c r="C69" s="789"/>
      <c r="G69" s="789"/>
      <c r="H69" s="789"/>
      <c r="I69" s="789"/>
      <c r="J69" s="789"/>
      <c r="K69" s="789"/>
      <c r="L69" s="789"/>
      <c r="M69" s="789"/>
    </row>
    <row r="70" spans="1:13" ht="9" customHeight="1">
      <c r="A70" s="789"/>
      <c r="B70" s="789"/>
      <c r="C70" s="789"/>
      <c r="G70" s="789"/>
      <c r="H70" s="789"/>
      <c r="I70" s="789"/>
      <c r="J70" s="789"/>
      <c r="K70" s="789"/>
      <c r="L70" s="789"/>
      <c r="M70" s="789"/>
    </row>
    <row r="71" spans="1:13" ht="9" customHeight="1">
      <c r="A71" s="789"/>
      <c r="B71" s="789"/>
      <c r="C71" s="789"/>
      <c r="G71" s="789"/>
      <c r="H71" s="789"/>
      <c r="I71" s="789"/>
      <c r="J71" s="789"/>
      <c r="K71" s="789"/>
      <c r="L71" s="789"/>
      <c r="M71" s="789"/>
    </row>
    <row r="72" spans="1:13" ht="9" customHeight="1">
      <c r="A72" s="789"/>
      <c r="B72" s="789"/>
      <c r="C72" s="789"/>
      <c r="G72" s="789"/>
      <c r="H72" s="789"/>
      <c r="I72" s="789"/>
      <c r="J72" s="789"/>
      <c r="K72" s="789"/>
      <c r="L72" s="789"/>
      <c r="M72" s="789"/>
    </row>
    <row r="73" spans="1:13" ht="9" customHeight="1">
      <c r="A73" s="789"/>
      <c r="B73" s="789"/>
      <c r="C73" s="789"/>
      <c r="G73" s="789"/>
      <c r="H73" s="789"/>
      <c r="I73" s="789"/>
      <c r="J73" s="789"/>
      <c r="K73" s="789"/>
      <c r="L73" s="789"/>
      <c r="M73" s="789"/>
    </row>
    <row r="74" spans="1:13" ht="9" customHeight="1">
      <c r="A74" s="789"/>
      <c r="B74" s="789"/>
      <c r="C74" s="789"/>
      <c r="G74" s="789"/>
      <c r="H74" s="789"/>
      <c r="I74" s="789"/>
      <c r="J74" s="789"/>
      <c r="K74" s="789"/>
      <c r="L74" s="789"/>
      <c r="M74" s="789"/>
    </row>
    <row r="75" spans="1:13" ht="9" customHeight="1">
      <c r="A75" s="789"/>
      <c r="B75" s="789"/>
      <c r="C75" s="789"/>
      <c r="G75" s="789"/>
      <c r="H75" s="789"/>
      <c r="I75" s="789"/>
      <c r="J75" s="789"/>
      <c r="K75" s="789"/>
      <c r="L75" s="789"/>
      <c r="M75" s="789"/>
    </row>
    <row r="76" spans="1:13" ht="9" customHeight="1">
      <c r="A76" s="789"/>
      <c r="B76" s="789"/>
      <c r="C76" s="789"/>
      <c r="G76" s="789"/>
      <c r="H76" s="789"/>
      <c r="I76" s="789"/>
      <c r="J76" s="789"/>
      <c r="K76" s="789"/>
      <c r="L76" s="789"/>
      <c r="M76" s="789"/>
    </row>
    <row r="77" spans="1:13" ht="9" customHeight="1">
      <c r="A77" s="789"/>
      <c r="B77" s="789"/>
      <c r="C77" s="789"/>
      <c r="G77" s="789"/>
      <c r="H77" s="789"/>
      <c r="I77" s="789"/>
      <c r="J77" s="789"/>
      <c r="K77" s="789"/>
      <c r="L77" s="789"/>
      <c r="M77" s="789"/>
    </row>
    <row r="78" spans="1:13" ht="9" customHeight="1">
      <c r="A78" s="789"/>
      <c r="B78" s="789"/>
      <c r="C78" s="789"/>
      <c r="G78" s="789"/>
      <c r="H78" s="789"/>
      <c r="I78" s="789"/>
      <c r="J78" s="789"/>
      <c r="K78" s="789"/>
      <c r="L78" s="789"/>
      <c r="M78" s="789"/>
    </row>
    <row r="79" spans="1:13" ht="9" customHeight="1">
      <c r="A79" s="789"/>
      <c r="B79" s="789"/>
      <c r="C79" s="789"/>
      <c r="G79" s="789"/>
      <c r="H79" s="789"/>
      <c r="I79" s="789"/>
      <c r="J79" s="789"/>
      <c r="K79" s="789"/>
      <c r="L79" s="789"/>
      <c r="M79" s="789"/>
    </row>
    <row r="80" spans="1:13" ht="9" customHeight="1">
      <c r="A80" s="789"/>
      <c r="B80" s="789"/>
      <c r="C80" s="789"/>
      <c r="G80" s="789"/>
      <c r="H80" s="789"/>
      <c r="I80" s="789"/>
      <c r="J80" s="789"/>
      <c r="K80" s="789"/>
      <c r="L80" s="789"/>
      <c r="M80" s="789"/>
    </row>
    <row r="81" spans="1:13" ht="9" customHeight="1">
      <c r="A81" s="789"/>
      <c r="B81" s="789"/>
      <c r="C81" s="789"/>
      <c r="G81" s="789"/>
      <c r="H81" s="789"/>
      <c r="I81" s="789"/>
      <c r="J81" s="789"/>
      <c r="K81" s="789"/>
      <c r="L81" s="789"/>
      <c r="M81" s="789"/>
    </row>
    <row r="82" spans="1:13" ht="9" customHeight="1">
      <c r="A82" s="789"/>
      <c r="B82" s="789"/>
      <c r="C82" s="789"/>
      <c r="G82" s="789"/>
      <c r="H82" s="789"/>
      <c r="I82" s="789"/>
      <c r="J82" s="789"/>
      <c r="K82" s="789"/>
      <c r="L82" s="789"/>
      <c r="M82" s="789"/>
    </row>
    <row r="83" spans="1:13" ht="9" customHeight="1">
      <c r="A83" s="789"/>
      <c r="B83" s="789"/>
      <c r="C83" s="789"/>
      <c r="G83" s="789"/>
      <c r="H83" s="789"/>
      <c r="I83" s="789"/>
      <c r="J83" s="789"/>
      <c r="K83" s="789"/>
      <c r="L83" s="789"/>
      <c r="M83" s="789"/>
    </row>
    <row r="84" spans="1:13" ht="9" customHeight="1">
      <c r="A84" s="789"/>
      <c r="B84" s="789"/>
      <c r="C84" s="789"/>
      <c r="G84" s="789"/>
      <c r="H84" s="789"/>
      <c r="I84" s="789"/>
      <c r="J84" s="789"/>
      <c r="K84" s="789"/>
      <c r="L84" s="789"/>
      <c r="M84" s="789"/>
    </row>
    <row r="85" spans="1:13" ht="9" customHeight="1">
      <c r="A85" s="789"/>
      <c r="B85" s="789"/>
      <c r="C85" s="789"/>
      <c r="G85" s="789"/>
      <c r="H85" s="789"/>
      <c r="I85" s="789"/>
      <c r="J85" s="789"/>
      <c r="K85" s="789"/>
      <c r="L85" s="789"/>
      <c r="M85" s="789"/>
    </row>
    <row r="86" spans="1:13" ht="9" customHeight="1">
      <c r="A86" s="789"/>
      <c r="B86" s="789"/>
      <c r="C86" s="789"/>
      <c r="G86" s="789"/>
      <c r="H86" s="789"/>
      <c r="I86" s="789"/>
      <c r="J86" s="789"/>
      <c r="K86" s="789"/>
      <c r="L86" s="789"/>
      <c r="M86" s="789"/>
    </row>
    <row r="87" spans="1:13" ht="9" customHeight="1">
      <c r="A87" s="789"/>
      <c r="B87" s="789"/>
      <c r="C87" s="789"/>
      <c r="G87" s="789"/>
      <c r="H87" s="789"/>
      <c r="I87" s="789"/>
      <c r="J87" s="789"/>
      <c r="K87" s="789"/>
      <c r="L87" s="789"/>
      <c r="M87" s="789"/>
    </row>
    <row r="88" spans="1:13" ht="9" customHeight="1">
      <c r="A88" s="789"/>
      <c r="B88" s="789"/>
      <c r="C88" s="789"/>
      <c r="G88" s="789"/>
      <c r="H88" s="789"/>
      <c r="I88" s="789"/>
      <c r="J88" s="789"/>
      <c r="K88" s="789"/>
      <c r="L88" s="789"/>
      <c r="M88" s="789"/>
    </row>
    <row r="89" spans="1:13" ht="9" customHeight="1">
      <c r="A89" s="789"/>
      <c r="B89" s="789"/>
      <c r="C89" s="789"/>
      <c r="G89" s="789"/>
      <c r="H89" s="789"/>
      <c r="I89" s="789"/>
      <c r="J89" s="789"/>
      <c r="K89" s="789"/>
      <c r="L89" s="789"/>
      <c r="M89" s="789"/>
    </row>
    <row r="90" spans="1:13" ht="9" customHeight="1">
      <c r="A90" s="789"/>
      <c r="B90" s="789"/>
      <c r="C90" s="789"/>
      <c r="G90" s="789"/>
      <c r="H90" s="789"/>
      <c r="I90" s="789"/>
      <c r="J90" s="789"/>
      <c r="K90" s="789"/>
      <c r="L90" s="789"/>
      <c r="M90" s="789"/>
    </row>
    <row r="91" spans="1:13" ht="9" customHeight="1">
      <c r="A91" s="789"/>
      <c r="B91" s="789"/>
      <c r="C91" s="789"/>
      <c r="G91" s="789"/>
      <c r="H91" s="789"/>
      <c r="I91" s="789"/>
      <c r="J91" s="789"/>
      <c r="K91" s="789"/>
      <c r="L91" s="789"/>
      <c r="M91" s="789"/>
    </row>
    <row r="92" spans="1:13" ht="9" customHeight="1">
      <c r="A92" s="789"/>
      <c r="B92" s="789"/>
      <c r="C92" s="789"/>
      <c r="G92" s="789"/>
      <c r="H92" s="789"/>
      <c r="I92" s="789"/>
      <c r="J92" s="789"/>
      <c r="K92" s="789"/>
      <c r="L92" s="789"/>
      <c r="M92" s="789"/>
    </row>
    <row r="93" spans="1:13" ht="9" customHeight="1">
      <c r="A93" s="789"/>
      <c r="B93" s="789"/>
      <c r="C93" s="789"/>
      <c r="G93" s="789"/>
      <c r="H93" s="789"/>
      <c r="I93" s="789"/>
      <c r="J93" s="789"/>
      <c r="K93" s="789"/>
      <c r="L93" s="789"/>
      <c r="M93" s="789"/>
    </row>
    <row r="94" spans="1:13" ht="9" customHeight="1">
      <c r="A94" s="789"/>
      <c r="B94" s="789"/>
      <c r="C94" s="789"/>
      <c r="G94" s="789"/>
      <c r="H94" s="789"/>
      <c r="I94" s="789"/>
      <c r="J94" s="789"/>
      <c r="K94" s="789"/>
      <c r="L94" s="789"/>
      <c r="M94" s="789"/>
    </row>
    <row r="95" spans="1:13" ht="9" customHeight="1">
      <c r="A95" s="789"/>
      <c r="B95" s="789"/>
      <c r="C95" s="789"/>
      <c r="G95" s="789"/>
      <c r="H95" s="789"/>
      <c r="I95" s="789"/>
      <c r="J95" s="789"/>
      <c r="K95" s="789"/>
      <c r="L95" s="789"/>
      <c r="M95" s="789"/>
    </row>
    <row r="96" spans="1:13" ht="9" customHeight="1">
      <c r="A96" s="789"/>
      <c r="B96" s="789"/>
      <c r="C96" s="789"/>
      <c r="G96" s="789"/>
      <c r="H96" s="789"/>
      <c r="I96" s="789"/>
      <c r="J96" s="789"/>
      <c r="K96" s="789"/>
      <c r="L96" s="789"/>
      <c r="M96" s="789"/>
    </row>
    <row r="97" spans="1:13" ht="9" customHeight="1">
      <c r="A97" s="789"/>
      <c r="B97" s="789"/>
      <c r="C97" s="789"/>
      <c r="G97" s="789"/>
      <c r="H97" s="789"/>
      <c r="I97" s="789"/>
      <c r="J97" s="789"/>
      <c r="K97" s="789"/>
      <c r="L97" s="789"/>
      <c r="M97" s="789"/>
    </row>
    <row r="98" spans="1:13" ht="9" customHeight="1">
      <c r="A98" s="789"/>
      <c r="B98" s="789"/>
      <c r="C98" s="789"/>
      <c r="G98" s="789"/>
      <c r="H98" s="789"/>
      <c r="I98" s="789"/>
      <c r="J98" s="789"/>
      <c r="K98" s="789"/>
      <c r="L98" s="789"/>
      <c r="M98" s="789"/>
    </row>
    <row r="99" spans="1:13" ht="9" customHeight="1">
      <c r="A99" s="789"/>
      <c r="B99" s="789"/>
      <c r="C99" s="789"/>
      <c r="G99" s="789"/>
      <c r="H99" s="789"/>
      <c r="I99" s="789"/>
      <c r="J99" s="789"/>
      <c r="K99" s="789"/>
      <c r="L99" s="789"/>
      <c r="M99" s="789"/>
    </row>
    <row r="100" spans="1:13" ht="9" customHeight="1">
      <c r="A100" s="789"/>
      <c r="B100" s="789"/>
      <c r="C100" s="789"/>
      <c r="G100" s="789"/>
      <c r="H100" s="789"/>
      <c r="I100" s="789"/>
      <c r="J100" s="789"/>
      <c r="K100" s="789"/>
      <c r="L100" s="789"/>
      <c r="M100" s="789"/>
    </row>
    <row r="101" spans="1:13" ht="9" customHeight="1">
      <c r="A101" s="789"/>
      <c r="B101" s="789"/>
      <c r="C101" s="789"/>
      <c r="G101" s="789"/>
      <c r="H101" s="789"/>
      <c r="I101" s="789"/>
      <c r="J101" s="789"/>
      <c r="K101" s="789"/>
      <c r="L101" s="789"/>
      <c r="M101" s="789"/>
    </row>
    <row r="102" spans="1:13" ht="9" customHeight="1">
      <c r="A102" s="789"/>
      <c r="B102" s="789"/>
      <c r="C102" s="789"/>
      <c r="G102" s="789"/>
      <c r="H102" s="789"/>
      <c r="I102" s="789"/>
      <c r="J102" s="789"/>
      <c r="K102" s="789"/>
      <c r="L102" s="789"/>
      <c r="M102" s="789"/>
    </row>
    <row r="103" spans="1:13" ht="9" customHeight="1">
      <c r="A103" s="789"/>
      <c r="B103" s="789"/>
      <c r="C103" s="789"/>
      <c r="G103" s="789"/>
      <c r="H103" s="789"/>
      <c r="I103" s="789"/>
      <c r="J103" s="789"/>
      <c r="K103" s="789"/>
      <c r="L103" s="789"/>
      <c r="M103" s="789"/>
    </row>
    <row r="104" spans="1:13" ht="9" customHeight="1">
      <c r="A104" s="789"/>
      <c r="B104" s="789"/>
      <c r="C104" s="789"/>
      <c r="G104" s="789"/>
      <c r="H104" s="789"/>
      <c r="I104" s="789"/>
      <c r="J104" s="789"/>
      <c r="K104" s="789"/>
      <c r="L104" s="789"/>
      <c r="M104" s="789"/>
    </row>
    <row r="105" spans="1:13" ht="9" customHeight="1">
      <c r="A105" s="789"/>
      <c r="B105" s="789"/>
      <c r="C105" s="789"/>
      <c r="G105" s="789"/>
      <c r="H105" s="789"/>
      <c r="I105" s="789"/>
      <c r="J105" s="789"/>
      <c r="K105" s="789"/>
      <c r="L105" s="789"/>
      <c r="M105" s="789"/>
    </row>
    <row r="106" spans="1:13" ht="9" customHeight="1">
      <c r="A106" s="789"/>
      <c r="B106" s="789"/>
      <c r="C106" s="789"/>
      <c r="G106" s="789"/>
      <c r="H106" s="789"/>
      <c r="I106" s="789"/>
      <c r="J106" s="789"/>
      <c r="K106" s="789"/>
      <c r="L106" s="789"/>
      <c r="M106" s="789"/>
    </row>
    <row r="107" spans="1:13" ht="9" customHeight="1">
      <c r="A107" s="789"/>
      <c r="B107" s="789"/>
      <c r="C107" s="789"/>
      <c r="G107" s="789"/>
      <c r="H107" s="789"/>
      <c r="I107" s="789"/>
      <c r="J107" s="789"/>
      <c r="K107" s="789"/>
      <c r="L107" s="789"/>
      <c r="M107" s="789"/>
    </row>
    <row r="108" spans="1:13" ht="9" customHeight="1">
      <c r="A108" s="789"/>
      <c r="B108" s="789"/>
      <c r="C108" s="789"/>
      <c r="G108" s="789"/>
      <c r="H108" s="789"/>
      <c r="I108" s="789"/>
      <c r="J108" s="789"/>
      <c r="K108" s="789"/>
      <c r="L108" s="789"/>
      <c r="M108" s="789"/>
    </row>
    <row r="109" spans="1:13" ht="9" customHeight="1">
      <c r="A109" s="789"/>
      <c r="B109" s="789"/>
      <c r="C109" s="789"/>
      <c r="G109" s="789"/>
      <c r="H109" s="789"/>
      <c r="I109" s="789"/>
      <c r="J109" s="789"/>
      <c r="K109" s="789"/>
      <c r="L109" s="789"/>
      <c r="M109" s="789"/>
    </row>
    <row r="110" spans="1:13" ht="9" customHeight="1">
      <c r="A110" s="789"/>
      <c r="B110" s="789"/>
      <c r="C110" s="789"/>
      <c r="G110" s="789"/>
      <c r="H110" s="789"/>
      <c r="I110" s="789"/>
      <c r="J110" s="789"/>
      <c r="K110" s="789"/>
      <c r="L110" s="789"/>
      <c r="M110" s="789"/>
    </row>
    <row r="111" spans="1:13" ht="9" customHeight="1">
      <c r="A111" s="789"/>
      <c r="B111" s="789"/>
      <c r="C111" s="789"/>
      <c r="G111" s="789"/>
      <c r="H111" s="789"/>
      <c r="I111" s="789"/>
      <c r="J111" s="789"/>
      <c r="K111" s="789"/>
      <c r="L111" s="789"/>
      <c r="M111" s="789"/>
    </row>
    <row r="112" spans="1:13" ht="9" customHeight="1">
      <c r="A112" s="789"/>
      <c r="B112" s="789"/>
      <c r="C112" s="789"/>
      <c r="G112" s="789"/>
      <c r="H112" s="789"/>
      <c r="I112" s="789"/>
      <c r="J112" s="789"/>
      <c r="K112" s="789"/>
      <c r="L112" s="789"/>
      <c r="M112" s="789"/>
    </row>
    <row r="113" spans="1:13" ht="9" customHeight="1">
      <c r="A113" s="789"/>
      <c r="B113" s="789"/>
      <c r="C113" s="789"/>
      <c r="G113" s="789"/>
      <c r="H113" s="789"/>
      <c r="I113" s="789"/>
      <c r="J113" s="789"/>
      <c r="K113" s="789"/>
      <c r="L113" s="789"/>
      <c r="M113" s="789"/>
    </row>
    <row r="114" spans="1:13" ht="9" customHeight="1">
      <c r="A114" s="789"/>
      <c r="B114" s="789"/>
      <c r="C114" s="789"/>
      <c r="G114" s="789"/>
      <c r="H114" s="789"/>
      <c r="I114" s="789"/>
      <c r="J114" s="789"/>
      <c r="K114" s="789"/>
      <c r="L114" s="789"/>
      <c r="M114" s="789"/>
    </row>
    <row r="115" spans="1:13" ht="9" customHeight="1">
      <c r="A115" s="789"/>
      <c r="B115" s="789"/>
      <c r="C115" s="789"/>
      <c r="G115" s="789"/>
      <c r="H115" s="789"/>
      <c r="I115" s="789"/>
      <c r="J115" s="789"/>
      <c r="K115" s="789"/>
      <c r="L115" s="789"/>
      <c r="M115" s="789"/>
    </row>
    <row r="116" spans="1:13" ht="9" customHeight="1">
      <c r="A116" s="789"/>
      <c r="B116" s="789"/>
      <c r="C116" s="789"/>
      <c r="G116" s="789"/>
      <c r="H116" s="789"/>
      <c r="I116" s="789"/>
      <c r="J116" s="789"/>
      <c r="K116" s="789"/>
      <c r="L116" s="789"/>
      <c r="M116" s="789"/>
    </row>
    <row r="117" spans="1:13" ht="9" customHeight="1">
      <c r="A117" s="789"/>
      <c r="B117" s="789"/>
      <c r="C117" s="789"/>
      <c r="G117" s="789"/>
      <c r="H117" s="789"/>
      <c r="I117" s="789"/>
      <c r="J117" s="789"/>
      <c r="K117" s="789"/>
      <c r="L117" s="789"/>
      <c r="M117" s="789"/>
    </row>
    <row r="118" spans="1:13" ht="9" customHeight="1">
      <c r="A118" s="789"/>
      <c r="B118" s="789"/>
      <c r="C118" s="789"/>
      <c r="G118" s="789"/>
      <c r="H118" s="789"/>
      <c r="I118" s="789"/>
      <c r="J118" s="789"/>
      <c r="K118" s="789"/>
      <c r="L118" s="789"/>
      <c r="M118" s="789"/>
    </row>
    <row r="119" spans="1:13" ht="9" customHeight="1">
      <c r="A119" s="789"/>
      <c r="B119" s="789"/>
      <c r="C119" s="789"/>
      <c r="G119" s="789"/>
      <c r="H119" s="789"/>
      <c r="I119" s="789"/>
      <c r="J119" s="789"/>
      <c r="K119" s="789"/>
      <c r="L119" s="789"/>
      <c r="M119" s="789"/>
    </row>
    <row r="120" spans="1:13" ht="9" customHeight="1">
      <c r="A120" s="789"/>
      <c r="B120" s="789"/>
      <c r="C120" s="789"/>
      <c r="G120" s="789"/>
      <c r="H120" s="789"/>
      <c r="I120" s="789"/>
      <c r="J120" s="789"/>
      <c r="K120" s="789"/>
      <c r="L120" s="789"/>
      <c r="M120" s="789"/>
    </row>
    <row r="121" spans="1:13" ht="9" customHeight="1">
      <c r="A121" s="789"/>
      <c r="B121" s="789"/>
      <c r="C121" s="789"/>
      <c r="G121" s="789"/>
      <c r="H121" s="789"/>
      <c r="I121" s="789"/>
      <c r="J121" s="789"/>
      <c r="K121" s="789"/>
      <c r="L121" s="789"/>
      <c r="M121" s="789"/>
    </row>
    <row r="122" spans="1:13" ht="9" customHeight="1">
      <c r="A122" s="789"/>
      <c r="B122" s="789"/>
      <c r="C122" s="789"/>
      <c r="G122" s="789"/>
      <c r="H122" s="789"/>
      <c r="I122" s="789"/>
      <c r="J122" s="789"/>
      <c r="K122" s="789"/>
      <c r="L122" s="789"/>
      <c r="M122" s="789"/>
    </row>
    <row r="123" spans="1:13" ht="9" customHeight="1">
      <c r="A123" s="789"/>
      <c r="B123" s="789"/>
      <c r="C123" s="789"/>
      <c r="G123" s="789"/>
      <c r="H123" s="789"/>
      <c r="I123" s="789"/>
      <c r="J123" s="789"/>
      <c r="K123" s="789"/>
      <c r="L123" s="789"/>
      <c r="M123" s="789"/>
    </row>
    <row r="124" spans="1:13" ht="9" customHeight="1">
      <c r="A124" s="789"/>
      <c r="B124" s="789"/>
      <c r="C124" s="789"/>
      <c r="G124" s="789"/>
      <c r="H124" s="789"/>
      <c r="I124" s="789"/>
      <c r="J124" s="789"/>
      <c r="K124" s="789"/>
      <c r="L124" s="789"/>
      <c r="M124" s="789"/>
    </row>
    <row r="125" spans="1:13" ht="9" customHeight="1">
      <c r="A125" s="789"/>
      <c r="B125" s="789"/>
      <c r="C125" s="789"/>
      <c r="G125" s="789"/>
      <c r="H125" s="789"/>
      <c r="I125" s="789"/>
      <c r="J125" s="789"/>
      <c r="K125" s="789"/>
      <c r="L125" s="789"/>
      <c r="M125" s="789"/>
    </row>
    <row r="126" spans="1:13" ht="9" customHeight="1">
      <c r="A126" s="789"/>
      <c r="B126" s="789"/>
      <c r="C126" s="789"/>
      <c r="G126" s="789"/>
      <c r="H126" s="789"/>
      <c r="I126" s="789"/>
      <c r="J126" s="789"/>
      <c r="K126" s="789"/>
      <c r="L126" s="789"/>
      <c r="M126" s="789"/>
    </row>
    <row r="127" spans="1:13" ht="9" customHeight="1">
      <c r="A127" s="789"/>
      <c r="B127" s="789"/>
      <c r="C127" s="789"/>
      <c r="G127" s="789"/>
      <c r="H127" s="789"/>
      <c r="I127" s="789"/>
      <c r="J127" s="789"/>
      <c r="K127" s="789"/>
      <c r="L127" s="789"/>
      <c r="M127" s="789"/>
    </row>
    <row r="128" spans="1:13" ht="9" customHeight="1">
      <c r="A128" s="789"/>
      <c r="B128" s="789"/>
      <c r="C128" s="789"/>
      <c r="G128" s="789"/>
      <c r="H128" s="789"/>
      <c r="I128" s="789"/>
      <c r="J128" s="789"/>
      <c r="K128" s="789"/>
      <c r="L128" s="789"/>
      <c r="M128" s="789"/>
    </row>
    <row r="129" spans="1:13" ht="9" customHeight="1">
      <c r="A129" s="789"/>
      <c r="B129" s="789"/>
      <c r="C129" s="789"/>
      <c r="G129" s="789"/>
      <c r="H129" s="789"/>
      <c r="I129" s="789"/>
      <c r="J129" s="789"/>
      <c r="K129" s="789"/>
      <c r="L129" s="789"/>
      <c r="M129" s="789"/>
    </row>
    <row r="130" spans="1:13" ht="9" customHeight="1">
      <c r="A130" s="789"/>
      <c r="B130" s="789"/>
      <c r="C130" s="789"/>
      <c r="G130" s="789"/>
      <c r="H130" s="789"/>
      <c r="I130" s="789"/>
      <c r="J130" s="789"/>
      <c r="K130" s="789"/>
      <c r="L130" s="789"/>
      <c r="M130" s="789"/>
    </row>
    <row r="131" spans="1:13" ht="9" customHeight="1">
      <c r="A131" s="789"/>
      <c r="B131" s="789"/>
      <c r="C131" s="789"/>
      <c r="G131" s="789"/>
      <c r="H131" s="789"/>
      <c r="I131" s="789"/>
      <c r="J131" s="789"/>
      <c r="K131" s="789"/>
      <c r="L131" s="789"/>
      <c r="M131" s="789"/>
    </row>
    <row r="132" spans="1:13" ht="9" customHeight="1">
      <c r="A132" s="789"/>
      <c r="B132" s="789"/>
      <c r="C132" s="789"/>
      <c r="G132" s="789"/>
      <c r="H132" s="789"/>
      <c r="I132" s="789"/>
      <c r="J132" s="789"/>
      <c r="K132" s="789"/>
      <c r="L132" s="789"/>
      <c r="M132" s="789"/>
    </row>
    <row r="133" spans="1:13" ht="9" customHeight="1">
      <c r="A133" s="789"/>
      <c r="B133" s="789"/>
      <c r="C133" s="789"/>
      <c r="G133" s="789"/>
      <c r="H133" s="789"/>
      <c r="I133" s="789"/>
      <c r="J133" s="789"/>
      <c r="K133" s="789"/>
      <c r="L133" s="789"/>
      <c r="M133" s="789"/>
    </row>
    <row r="134" spans="1:13" ht="9" customHeight="1">
      <c r="A134" s="789"/>
      <c r="B134" s="789"/>
      <c r="C134" s="789"/>
      <c r="G134" s="789"/>
      <c r="H134" s="789"/>
      <c r="I134" s="789"/>
      <c r="J134" s="789"/>
      <c r="K134" s="789"/>
      <c r="L134" s="789"/>
      <c r="M134" s="789"/>
    </row>
    <row r="135" spans="1:13" ht="9" customHeight="1">
      <c r="A135" s="789"/>
      <c r="B135" s="789"/>
      <c r="C135" s="789"/>
      <c r="G135" s="789"/>
      <c r="H135" s="789"/>
      <c r="I135" s="789"/>
      <c r="J135" s="789"/>
      <c r="K135" s="789"/>
      <c r="L135" s="789"/>
      <c r="M135" s="789"/>
    </row>
    <row r="136" spans="1:13" ht="9" customHeight="1">
      <c r="A136" s="789"/>
      <c r="B136" s="789"/>
      <c r="C136" s="789"/>
      <c r="G136" s="789"/>
      <c r="H136" s="789"/>
      <c r="I136" s="789"/>
      <c r="J136" s="789"/>
      <c r="K136" s="789"/>
      <c r="L136" s="789"/>
      <c r="M136" s="789"/>
    </row>
    <row r="137" spans="1:13" ht="9" customHeight="1">
      <c r="A137" s="789"/>
      <c r="B137" s="789"/>
      <c r="C137" s="789"/>
      <c r="G137" s="789"/>
      <c r="H137" s="789"/>
      <c r="I137" s="789"/>
      <c r="J137" s="789"/>
      <c r="K137" s="789"/>
      <c r="L137" s="789"/>
      <c r="M137" s="789"/>
    </row>
    <row r="138" spans="1:13" ht="9" customHeight="1">
      <c r="A138" s="789"/>
      <c r="B138" s="789"/>
      <c r="C138" s="789"/>
      <c r="G138" s="789"/>
      <c r="H138" s="789"/>
      <c r="I138" s="789"/>
      <c r="J138" s="789"/>
      <c r="K138" s="789"/>
      <c r="L138" s="789"/>
      <c r="M138" s="789"/>
    </row>
    <row r="139" spans="1:13" ht="9" customHeight="1">
      <c r="A139" s="789"/>
      <c r="B139" s="789"/>
      <c r="C139" s="789"/>
      <c r="G139" s="789"/>
      <c r="H139" s="789"/>
      <c r="I139" s="789"/>
      <c r="J139" s="789"/>
      <c r="K139" s="789"/>
      <c r="L139" s="789"/>
      <c r="M139" s="789"/>
    </row>
    <row r="140" spans="1:13" ht="9" customHeight="1">
      <c r="A140" s="789"/>
      <c r="B140" s="789"/>
      <c r="C140" s="789"/>
      <c r="G140" s="789"/>
      <c r="H140" s="789"/>
      <c r="I140" s="789"/>
      <c r="J140" s="789"/>
      <c r="K140" s="789"/>
      <c r="L140" s="789"/>
      <c r="M140" s="789"/>
    </row>
    <row r="141" spans="1:13" ht="9" customHeight="1">
      <c r="A141" s="789"/>
      <c r="B141" s="789"/>
      <c r="C141" s="789"/>
      <c r="G141" s="789"/>
      <c r="H141" s="789"/>
      <c r="I141" s="789"/>
      <c r="J141" s="789"/>
      <c r="K141" s="789"/>
      <c r="L141" s="789"/>
      <c r="M141" s="789"/>
    </row>
    <row r="142" spans="1:13" ht="9" customHeight="1">
      <c r="A142" s="789"/>
      <c r="B142" s="789"/>
      <c r="C142" s="789"/>
      <c r="G142" s="789"/>
      <c r="H142" s="789"/>
      <c r="I142" s="789"/>
      <c r="J142" s="789"/>
      <c r="K142" s="789"/>
      <c r="L142" s="789"/>
      <c r="M142" s="789"/>
    </row>
    <row r="143" spans="1:13" ht="9" customHeight="1">
      <c r="A143" s="789"/>
      <c r="B143" s="789"/>
      <c r="C143" s="789"/>
      <c r="G143" s="789"/>
      <c r="H143" s="789"/>
      <c r="I143" s="789"/>
      <c r="J143" s="789"/>
      <c r="K143" s="789"/>
      <c r="L143" s="789"/>
      <c r="M143" s="789"/>
    </row>
    <row r="144" spans="1:13" ht="9" customHeight="1">
      <c r="A144" s="789"/>
      <c r="B144" s="789"/>
      <c r="C144" s="789"/>
      <c r="G144" s="789"/>
      <c r="H144" s="789"/>
      <c r="I144" s="789"/>
      <c r="J144" s="789"/>
      <c r="K144" s="789"/>
      <c r="L144" s="789"/>
      <c r="M144" s="789"/>
    </row>
    <row r="145" spans="1:13" ht="9" customHeight="1">
      <c r="A145" s="789"/>
      <c r="B145" s="789"/>
      <c r="C145" s="789"/>
      <c r="G145" s="789"/>
      <c r="H145" s="789"/>
      <c r="I145" s="789"/>
      <c r="J145" s="789"/>
      <c r="K145" s="789"/>
      <c r="L145" s="789"/>
      <c r="M145" s="789"/>
    </row>
    <row r="146" spans="1:13" ht="9" customHeight="1">
      <c r="A146" s="789"/>
      <c r="B146" s="789"/>
      <c r="C146" s="789"/>
      <c r="G146" s="789"/>
      <c r="H146" s="789"/>
      <c r="I146" s="789"/>
      <c r="J146" s="789"/>
      <c r="K146" s="789"/>
      <c r="L146" s="789"/>
      <c r="M146" s="789"/>
    </row>
    <row r="147" spans="1:13" ht="9" customHeight="1">
      <c r="A147" s="789"/>
      <c r="B147" s="789"/>
      <c r="C147" s="789"/>
      <c r="G147" s="789"/>
      <c r="H147" s="789"/>
      <c r="I147" s="789"/>
      <c r="J147" s="789"/>
      <c r="K147" s="789"/>
      <c r="L147" s="789"/>
      <c r="M147" s="789"/>
    </row>
    <row r="148" spans="1:13" ht="9" customHeight="1">
      <c r="A148" s="789"/>
      <c r="B148" s="789"/>
      <c r="C148" s="789"/>
      <c r="G148" s="789"/>
      <c r="H148" s="789"/>
      <c r="I148" s="789"/>
      <c r="J148" s="789"/>
      <c r="K148" s="789"/>
      <c r="L148" s="789"/>
      <c r="M148" s="789"/>
    </row>
    <row r="149" spans="1:13" ht="9" customHeight="1">
      <c r="A149" s="789"/>
      <c r="B149" s="789"/>
      <c r="C149" s="789"/>
      <c r="G149" s="789"/>
      <c r="H149" s="789"/>
      <c r="I149" s="789"/>
      <c r="J149" s="789"/>
      <c r="K149" s="789"/>
      <c r="L149" s="789"/>
      <c r="M149" s="789"/>
    </row>
    <row r="150" spans="1:13" ht="9" customHeight="1">
      <c r="A150" s="789"/>
      <c r="B150" s="789"/>
      <c r="C150" s="789"/>
      <c r="G150" s="789"/>
      <c r="H150" s="789"/>
      <c r="I150" s="789"/>
      <c r="J150" s="789"/>
      <c r="K150" s="789"/>
      <c r="L150" s="789"/>
      <c r="M150" s="789"/>
    </row>
    <row r="151" spans="1:13" ht="9" customHeight="1">
      <c r="A151" s="789"/>
      <c r="B151" s="789"/>
      <c r="C151" s="789"/>
      <c r="G151" s="789"/>
      <c r="H151" s="789"/>
      <c r="I151" s="789"/>
      <c r="J151" s="789"/>
      <c r="K151" s="789"/>
      <c r="L151" s="789"/>
      <c r="M151" s="789"/>
    </row>
    <row r="152" spans="1:13" ht="9" customHeight="1">
      <c r="A152" s="789"/>
      <c r="B152" s="789"/>
      <c r="C152" s="789"/>
      <c r="G152" s="789"/>
      <c r="H152" s="789"/>
      <c r="I152" s="789"/>
      <c r="J152" s="789"/>
      <c r="K152" s="789"/>
      <c r="L152" s="789"/>
      <c r="M152" s="789"/>
    </row>
    <row r="153" spans="1:13" ht="9" customHeight="1">
      <c r="A153" s="789"/>
      <c r="B153" s="789"/>
      <c r="C153" s="789"/>
      <c r="G153" s="789"/>
      <c r="H153" s="789"/>
      <c r="I153" s="789"/>
      <c r="J153" s="789"/>
      <c r="K153" s="789"/>
      <c r="L153" s="789"/>
      <c r="M153" s="789"/>
    </row>
    <row r="154" spans="1:13" ht="9" customHeight="1">
      <c r="A154" s="789"/>
      <c r="B154" s="789"/>
      <c r="C154" s="789"/>
      <c r="G154" s="789"/>
      <c r="H154" s="789"/>
      <c r="I154" s="789"/>
      <c r="J154" s="789"/>
      <c r="K154" s="789"/>
      <c r="L154" s="789"/>
      <c r="M154" s="789"/>
    </row>
    <row r="155" spans="1:13" ht="9" customHeight="1">
      <c r="A155" s="789"/>
      <c r="B155" s="789"/>
      <c r="C155" s="789"/>
      <c r="G155" s="789"/>
      <c r="H155" s="789"/>
      <c r="I155" s="789"/>
      <c r="J155" s="789"/>
      <c r="K155" s="789"/>
      <c r="L155" s="789"/>
      <c r="M155" s="789"/>
    </row>
    <row r="156" spans="1:13" ht="9" customHeight="1">
      <c r="A156" s="789"/>
      <c r="B156" s="789"/>
      <c r="C156" s="789"/>
      <c r="G156" s="789"/>
      <c r="H156" s="789"/>
      <c r="I156" s="789"/>
      <c r="J156" s="789"/>
      <c r="K156" s="789"/>
      <c r="L156" s="789"/>
      <c r="M156" s="789"/>
    </row>
    <row r="157" spans="1:13" ht="9" customHeight="1">
      <c r="A157" s="789"/>
      <c r="B157" s="789"/>
      <c r="C157" s="789"/>
      <c r="G157" s="789"/>
      <c r="H157" s="789"/>
      <c r="I157" s="789"/>
      <c r="J157" s="789"/>
      <c r="K157" s="789"/>
      <c r="L157" s="789"/>
      <c r="M157" s="789"/>
    </row>
    <row r="158" spans="1:13" ht="9" customHeight="1">
      <c r="A158" s="789"/>
      <c r="B158" s="789"/>
      <c r="C158" s="789"/>
      <c r="G158" s="789"/>
      <c r="H158" s="789"/>
      <c r="I158" s="789"/>
      <c r="J158" s="789"/>
      <c r="K158" s="789"/>
      <c r="L158" s="789"/>
      <c r="M158" s="789"/>
    </row>
    <row r="159" spans="1:13" ht="9" customHeight="1">
      <c r="A159" s="789"/>
      <c r="B159" s="789"/>
      <c r="C159" s="789"/>
      <c r="G159" s="789"/>
      <c r="H159" s="789"/>
      <c r="I159" s="789"/>
      <c r="J159" s="789"/>
      <c r="K159" s="789"/>
      <c r="L159" s="789"/>
      <c r="M159" s="789"/>
    </row>
    <row r="160" spans="1:13" ht="9" customHeight="1">
      <c r="A160" s="789"/>
      <c r="B160" s="789"/>
      <c r="C160" s="789"/>
      <c r="G160" s="789"/>
      <c r="H160" s="789"/>
      <c r="I160" s="789"/>
      <c r="J160" s="789"/>
      <c r="K160" s="789"/>
      <c r="L160" s="789"/>
      <c r="M160" s="789"/>
    </row>
    <row r="161" spans="1:13" ht="9" customHeight="1">
      <c r="A161" s="789"/>
      <c r="B161" s="789"/>
      <c r="C161" s="789"/>
      <c r="G161" s="789"/>
      <c r="H161" s="789"/>
      <c r="I161" s="789"/>
      <c r="J161" s="789"/>
      <c r="K161" s="789"/>
      <c r="L161" s="789"/>
      <c r="M161" s="789"/>
    </row>
    <row r="162" spans="1:13" ht="9" customHeight="1">
      <c r="A162" s="789"/>
      <c r="B162" s="789"/>
      <c r="C162" s="789"/>
      <c r="G162" s="789"/>
      <c r="H162" s="789"/>
      <c r="I162" s="789"/>
      <c r="J162" s="789"/>
      <c r="K162" s="789"/>
      <c r="L162" s="789"/>
      <c r="M162" s="789"/>
    </row>
    <row r="163" spans="1:13" ht="9" customHeight="1">
      <c r="A163" s="789"/>
      <c r="B163" s="789"/>
      <c r="C163" s="789"/>
      <c r="G163" s="789"/>
      <c r="H163" s="789"/>
      <c r="I163" s="789"/>
      <c r="J163" s="789"/>
      <c r="K163" s="789"/>
      <c r="L163" s="789"/>
      <c r="M163" s="789"/>
    </row>
    <row r="164" spans="1:13" ht="9" customHeight="1">
      <c r="A164" s="789"/>
      <c r="B164" s="789"/>
      <c r="C164" s="789"/>
      <c r="G164" s="789"/>
      <c r="H164" s="789"/>
      <c r="I164" s="789"/>
      <c r="J164" s="789"/>
      <c r="K164" s="789"/>
      <c r="L164" s="789"/>
      <c r="M164" s="789"/>
    </row>
    <row r="165" spans="1:13" ht="9" customHeight="1">
      <c r="A165" s="789"/>
      <c r="B165" s="789"/>
      <c r="C165" s="789"/>
      <c r="G165" s="789"/>
      <c r="H165" s="789"/>
      <c r="I165" s="789"/>
      <c r="J165" s="789"/>
      <c r="K165" s="789"/>
      <c r="L165" s="789"/>
      <c r="M165" s="789"/>
    </row>
    <row r="166" spans="1:13" ht="9" customHeight="1">
      <c r="A166" s="789"/>
      <c r="B166" s="789"/>
      <c r="C166" s="789"/>
      <c r="G166" s="789"/>
      <c r="H166" s="789"/>
      <c r="I166" s="789"/>
      <c r="J166" s="789"/>
      <c r="K166" s="789"/>
      <c r="L166" s="789"/>
      <c r="M166" s="789"/>
    </row>
    <row r="167" spans="1:13" ht="9" customHeight="1">
      <c r="A167" s="789"/>
      <c r="B167" s="789"/>
      <c r="C167" s="789"/>
      <c r="G167" s="789"/>
      <c r="H167" s="789"/>
      <c r="I167" s="789"/>
      <c r="J167" s="789"/>
      <c r="K167" s="789"/>
      <c r="L167" s="789"/>
      <c r="M167" s="789"/>
    </row>
    <row r="168" spans="1:13" ht="9" customHeight="1">
      <c r="A168" s="789"/>
      <c r="B168" s="789"/>
      <c r="C168" s="789"/>
      <c r="G168" s="789"/>
      <c r="H168" s="789"/>
      <c r="I168" s="789"/>
      <c r="J168" s="789"/>
      <c r="K168" s="789"/>
      <c r="L168" s="789"/>
      <c r="M168" s="789"/>
    </row>
    <row r="169" spans="1:13" ht="9" customHeight="1">
      <c r="A169" s="789"/>
      <c r="B169" s="789"/>
      <c r="C169" s="789"/>
      <c r="G169" s="789"/>
      <c r="H169" s="789"/>
      <c r="I169" s="789"/>
      <c r="J169" s="789"/>
      <c r="K169" s="789"/>
      <c r="L169" s="789"/>
      <c r="M169" s="789"/>
    </row>
    <row r="170" spans="1:13" ht="9" customHeight="1">
      <c r="A170" s="789"/>
      <c r="B170" s="789"/>
      <c r="C170" s="789"/>
      <c r="G170" s="789"/>
      <c r="H170" s="789"/>
      <c r="I170" s="789"/>
      <c r="J170" s="789"/>
      <c r="K170" s="789"/>
      <c r="L170" s="789"/>
      <c r="M170" s="789"/>
    </row>
    <row r="171" spans="1:13" ht="9" customHeight="1">
      <c r="A171" s="789"/>
      <c r="B171" s="789"/>
      <c r="C171" s="789"/>
      <c r="G171" s="789"/>
      <c r="H171" s="789"/>
      <c r="I171" s="789"/>
      <c r="J171" s="789"/>
      <c r="K171" s="789"/>
      <c r="L171" s="789"/>
      <c r="M171" s="789"/>
    </row>
    <row r="172" spans="1:13" ht="9" customHeight="1">
      <c r="A172" s="789"/>
      <c r="B172" s="789"/>
      <c r="C172" s="789"/>
      <c r="G172" s="789"/>
      <c r="H172" s="789"/>
      <c r="I172" s="789"/>
      <c r="J172" s="789"/>
      <c r="K172" s="789"/>
      <c r="L172" s="789"/>
      <c r="M172" s="789"/>
    </row>
    <row r="173" spans="1:13" ht="9" customHeight="1">
      <c r="A173" s="789"/>
      <c r="B173" s="789"/>
      <c r="C173" s="789"/>
      <c r="G173" s="789"/>
      <c r="H173" s="789"/>
      <c r="I173" s="789"/>
      <c r="J173" s="789"/>
      <c r="K173" s="789"/>
      <c r="L173" s="789"/>
      <c r="M173" s="789"/>
    </row>
    <row r="174" spans="1:13" ht="9" customHeight="1">
      <c r="A174" s="789"/>
      <c r="B174" s="789"/>
      <c r="C174" s="789"/>
      <c r="G174" s="789"/>
      <c r="H174" s="789"/>
      <c r="I174" s="789"/>
      <c r="J174" s="789"/>
      <c r="K174" s="789"/>
      <c r="L174" s="789"/>
      <c r="M174" s="789"/>
    </row>
    <row r="175" spans="1:13" ht="9" customHeight="1">
      <c r="A175" s="789"/>
      <c r="B175" s="789"/>
      <c r="C175" s="789"/>
      <c r="G175" s="789"/>
      <c r="H175" s="789"/>
      <c r="I175" s="789"/>
      <c r="J175" s="789"/>
      <c r="K175" s="789"/>
      <c r="L175" s="789"/>
      <c r="M175" s="789"/>
    </row>
    <row r="176" spans="1:13" ht="9" customHeight="1">
      <c r="A176" s="789"/>
      <c r="B176" s="789"/>
      <c r="C176" s="789"/>
      <c r="G176" s="789"/>
      <c r="H176" s="789"/>
      <c r="I176" s="789"/>
      <c r="J176" s="789"/>
      <c r="K176" s="789"/>
      <c r="L176" s="789"/>
      <c r="M176" s="789"/>
    </row>
    <row r="177" spans="1:13" ht="9" customHeight="1">
      <c r="A177" s="789"/>
      <c r="B177" s="789"/>
      <c r="C177" s="789"/>
      <c r="G177" s="789"/>
      <c r="H177" s="789"/>
      <c r="I177" s="789"/>
      <c r="J177" s="789"/>
      <c r="K177" s="789"/>
      <c r="L177" s="789"/>
      <c r="M177" s="789"/>
    </row>
    <row r="178" spans="1:13" ht="9" customHeight="1">
      <c r="A178" s="789"/>
      <c r="B178" s="789"/>
      <c r="C178" s="789"/>
      <c r="G178" s="789"/>
      <c r="H178" s="789"/>
      <c r="I178" s="789"/>
      <c r="J178" s="789"/>
      <c r="K178" s="789"/>
      <c r="L178" s="789"/>
      <c r="M178" s="789"/>
    </row>
    <row r="179" spans="1:13" ht="9" customHeight="1">
      <c r="A179" s="789"/>
      <c r="B179" s="789"/>
      <c r="C179" s="789"/>
      <c r="G179" s="789"/>
      <c r="H179" s="789"/>
      <c r="I179" s="789"/>
      <c r="J179" s="789"/>
      <c r="K179" s="789"/>
      <c r="L179" s="789"/>
      <c r="M179" s="789"/>
    </row>
    <row r="180" spans="1:13" ht="9" customHeight="1">
      <c r="A180" s="789"/>
      <c r="B180" s="789"/>
      <c r="C180" s="789"/>
      <c r="G180" s="789"/>
      <c r="H180" s="789"/>
      <c r="I180" s="789"/>
      <c r="J180" s="789"/>
      <c r="K180" s="789"/>
      <c r="L180" s="789"/>
      <c r="M180" s="789"/>
    </row>
    <row r="181" spans="1:13" ht="9" customHeight="1">
      <c r="A181" s="789"/>
      <c r="B181" s="789"/>
      <c r="C181" s="789"/>
      <c r="G181" s="789"/>
      <c r="H181" s="789"/>
      <c r="I181" s="789"/>
      <c r="J181" s="789"/>
      <c r="K181" s="789"/>
      <c r="L181" s="789"/>
      <c r="M181" s="789"/>
    </row>
    <row r="182" spans="1:13" ht="9" customHeight="1">
      <c r="A182" s="789"/>
      <c r="B182" s="789"/>
      <c r="C182" s="789"/>
      <c r="G182" s="789"/>
      <c r="H182" s="789"/>
      <c r="I182" s="789"/>
      <c r="J182" s="789"/>
      <c r="K182" s="789"/>
      <c r="L182" s="789"/>
      <c r="M182" s="789"/>
    </row>
    <row r="183" spans="1:13" ht="9" customHeight="1">
      <c r="A183" s="789"/>
      <c r="B183" s="789"/>
      <c r="C183" s="789"/>
      <c r="G183" s="789"/>
      <c r="H183" s="789"/>
      <c r="I183" s="789"/>
      <c r="J183" s="789"/>
      <c r="K183" s="789"/>
      <c r="L183" s="789"/>
      <c r="M183" s="789"/>
    </row>
    <row r="184" spans="1:13" ht="9" customHeight="1">
      <c r="A184" s="789"/>
      <c r="B184" s="789"/>
      <c r="C184" s="789"/>
      <c r="G184" s="789"/>
      <c r="H184" s="789"/>
      <c r="I184" s="789"/>
      <c r="J184" s="789"/>
      <c r="K184" s="789"/>
      <c r="L184" s="789"/>
      <c r="M184" s="789"/>
    </row>
    <row r="185" spans="1:13" ht="9" customHeight="1">
      <c r="A185" s="789"/>
      <c r="B185" s="789"/>
      <c r="C185" s="789"/>
      <c r="G185" s="789"/>
      <c r="H185" s="789"/>
      <c r="I185" s="789"/>
      <c r="J185" s="789"/>
      <c r="K185" s="789"/>
      <c r="L185" s="789"/>
      <c r="M185" s="789"/>
    </row>
    <row r="186" spans="1:13" ht="9" customHeight="1">
      <c r="A186" s="789"/>
      <c r="B186" s="789"/>
      <c r="C186" s="789"/>
      <c r="G186" s="789"/>
      <c r="H186" s="789"/>
      <c r="I186" s="789"/>
      <c r="J186" s="789"/>
      <c r="K186" s="789"/>
      <c r="L186" s="789"/>
      <c r="M186" s="789"/>
    </row>
    <row r="187" spans="1:13" ht="9" customHeight="1">
      <c r="A187" s="789"/>
      <c r="B187" s="789"/>
      <c r="C187" s="789"/>
      <c r="G187" s="789"/>
      <c r="H187" s="789"/>
      <c r="I187" s="789"/>
      <c r="J187" s="789"/>
      <c r="K187" s="789"/>
      <c r="L187" s="789"/>
      <c r="M187" s="789"/>
    </row>
    <row r="188" spans="1:13" ht="9" customHeight="1">
      <c r="A188" s="789"/>
      <c r="B188" s="789"/>
      <c r="C188" s="789"/>
      <c r="G188" s="789"/>
      <c r="H188" s="789"/>
      <c r="I188" s="789"/>
      <c r="J188" s="789"/>
      <c r="K188" s="789"/>
      <c r="L188" s="789"/>
      <c r="M188" s="789"/>
    </row>
    <row r="189" spans="1:13" ht="9" customHeight="1">
      <c r="A189" s="789"/>
      <c r="B189" s="789"/>
      <c r="C189" s="789"/>
      <c r="G189" s="789"/>
      <c r="H189" s="789"/>
      <c r="I189" s="789"/>
      <c r="J189" s="789"/>
      <c r="K189" s="789"/>
      <c r="L189" s="789"/>
      <c r="M189" s="789"/>
    </row>
    <row r="190" spans="1:13" ht="9" customHeight="1">
      <c r="A190" s="789"/>
      <c r="B190" s="789"/>
      <c r="C190" s="789"/>
      <c r="G190" s="789"/>
      <c r="H190" s="789"/>
      <c r="I190" s="789"/>
      <c r="J190" s="789"/>
      <c r="K190" s="789"/>
      <c r="L190" s="789"/>
      <c r="M190" s="789"/>
    </row>
    <row r="191" spans="1:13" ht="9" customHeight="1">
      <c r="A191" s="789"/>
      <c r="B191" s="789"/>
      <c r="C191" s="789"/>
      <c r="G191" s="789"/>
      <c r="H191" s="789"/>
      <c r="I191" s="789"/>
      <c r="J191" s="789"/>
      <c r="K191" s="789"/>
      <c r="L191" s="789"/>
      <c r="M191" s="789"/>
    </row>
    <row r="192" spans="1:13" ht="9" customHeight="1">
      <c r="A192" s="789"/>
      <c r="B192" s="789"/>
      <c r="C192" s="789"/>
      <c r="G192" s="789"/>
      <c r="H192" s="789"/>
      <c r="I192" s="789"/>
      <c r="J192" s="789"/>
      <c r="K192" s="789"/>
      <c r="L192" s="789"/>
      <c r="M192" s="789"/>
    </row>
    <row r="193" spans="1:13" ht="9" customHeight="1">
      <c r="A193" s="789"/>
      <c r="B193" s="789"/>
      <c r="C193" s="789"/>
      <c r="G193" s="789"/>
      <c r="H193" s="789"/>
      <c r="I193" s="789"/>
      <c r="J193" s="789"/>
      <c r="K193" s="789"/>
      <c r="L193" s="789"/>
      <c r="M193" s="789"/>
    </row>
    <row r="194" spans="1:13" ht="9" customHeight="1">
      <c r="A194" s="789"/>
      <c r="B194" s="789"/>
      <c r="C194" s="789"/>
      <c r="G194" s="789"/>
      <c r="H194" s="789"/>
      <c r="I194" s="789"/>
      <c r="J194" s="789"/>
      <c r="K194" s="789"/>
      <c r="L194" s="789"/>
      <c r="M194" s="789"/>
    </row>
    <row r="195" spans="1:13" ht="9" customHeight="1">
      <c r="A195" s="789"/>
      <c r="B195" s="789"/>
      <c r="C195" s="789"/>
      <c r="G195" s="789"/>
      <c r="H195" s="789"/>
      <c r="I195" s="789"/>
      <c r="J195" s="789"/>
      <c r="K195" s="789"/>
      <c r="L195" s="789"/>
      <c r="M195" s="789"/>
    </row>
    <row r="196" spans="1:13" ht="9" customHeight="1">
      <c r="A196" s="789"/>
      <c r="B196" s="789"/>
      <c r="C196" s="789"/>
      <c r="G196" s="789"/>
      <c r="H196" s="789"/>
      <c r="I196" s="789"/>
      <c r="J196" s="789"/>
      <c r="K196" s="789"/>
      <c r="L196" s="789"/>
      <c r="M196" s="789"/>
    </row>
    <row r="197" spans="1:13" ht="9" customHeight="1">
      <c r="A197" s="789"/>
      <c r="B197" s="789"/>
      <c r="C197" s="789"/>
      <c r="G197" s="789"/>
      <c r="H197" s="789"/>
      <c r="I197" s="789"/>
      <c r="J197" s="789"/>
      <c r="K197" s="789"/>
      <c r="L197" s="789"/>
      <c r="M197" s="789"/>
    </row>
    <row r="198" spans="1:13" ht="9" customHeight="1">
      <c r="A198" s="789"/>
      <c r="B198" s="789"/>
      <c r="C198" s="789"/>
      <c r="G198" s="789"/>
      <c r="H198" s="789"/>
      <c r="I198" s="789"/>
      <c r="J198" s="789"/>
      <c r="K198" s="789"/>
      <c r="L198" s="789"/>
      <c r="M198" s="789"/>
    </row>
    <row r="199" spans="1:13" ht="9" customHeight="1">
      <c r="A199" s="789"/>
      <c r="B199" s="789"/>
      <c r="C199" s="789"/>
      <c r="G199" s="789"/>
      <c r="H199" s="789"/>
      <c r="I199" s="789"/>
      <c r="J199" s="789"/>
      <c r="K199" s="789"/>
      <c r="L199" s="789"/>
      <c r="M199" s="789"/>
    </row>
    <row r="200" spans="1:13" ht="9" customHeight="1">
      <c r="A200" s="789"/>
      <c r="B200" s="789"/>
      <c r="C200" s="789"/>
      <c r="G200" s="789"/>
      <c r="H200" s="789"/>
      <c r="I200" s="789"/>
      <c r="J200" s="789"/>
      <c r="K200" s="789"/>
      <c r="L200" s="789"/>
      <c r="M200" s="789"/>
    </row>
    <row r="201" spans="1:13" ht="9" customHeight="1">
      <c r="A201" s="789"/>
      <c r="B201" s="789"/>
      <c r="C201" s="789"/>
      <c r="G201" s="789"/>
      <c r="H201" s="789"/>
      <c r="I201" s="789"/>
      <c r="J201" s="789"/>
      <c r="K201" s="789"/>
      <c r="L201" s="789"/>
      <c r="M201" s="789"/>
    </row>
    <row r="202" spans="1:13" ht="9" customHeight="1">
      <c r="A202" s="789"/>
      <c r="B202" s="789"/>
      <c r="C202" s="789"/>
      <c r="G202" s="789"/>
      <c r="H202" s="789"/>
      <c r="I202" s="789"/>
      <c r="J202" s="789"/>
      <c r="K202" s="789"/>
      <c r="L202" s="789"/>
      <c r="M202" s="789"/>
    </row>
    <row r="203" spans="1:13" ht="9" customHeight="1">
      <c r="A203" s="789"/>
      <c r="B203" s="789"/>
      <c r="C203" s="789"/>
      <c r="G203" s="789"/>
      <c r="H203" s="789"/>
      <c r="I203" s="789"/>
      <c r="J203" s="789"/>
      <c r="K203" s="789"/>
      <c r="L203" s="789"/>
      <c r="M203" s="789"/>
    </row>
    <row r="204" spans="1:13" ht="9" customHeight="1">
      <c r="A204" s="789"/>
      <c r="B204" s="789"/>
      <c r="C204" s="789"/>
      <c r="G204" s="789"/>
      <c r="H204" s="789"/>
      <c r="I204" s="789"/>
      <c r="J204" s="789"/>
      <c r="K204" s="789"/>
      <c r="L204" s="789"/>
      <c r="M204" s="789"/>
    </row>
    <row r="205" spans="1:13" ht="9" customHeight="1">
      <c r="A205" s="789"/>
      <c r="B205" s="789"/>
      <c r="C205" s="789"/>
      <c r="G205" s="789"/>
      <c r="H205" s="789"/>
      <c r="I205" s="789"/>
      <c r="J205" s="789"/>
      <c r="K205" s="789"/>
      <c r="L205" s="789"/>
      <c r="M205" s="789"/>
    </row>
    <row r="206" spans="1:13" ht="9" customHeight="1">
      <c r="A206" s="789"/>
      <c r="B206" s="789"/>
      <c r="C206" s="789"/>
      <c r="G206" s="789"/>
      <c r="H206" s="789"/>
      <c r="I206" s="789"/>
      <c r="J206" s="789"/>
      <c r="K206" s="789"/>
      <c r="L206" s="789"/>
      <c r="M206" s="789"/>
    </row>
    <row r="207" spans="1:13" ht="9" customHeight="1">
      <c r="A207" s="789"/>
      <c r="B207" s="789"/>
      <c r="C207" s="789"/>
      <c r="G207" s="789"/>
      <c r="H207" s="789"/>
      <c r="I207" s="789"/>
      <c r="J207" s="789"/>
      <c r="K207" s="789"/>
      <c r="L207" s="789"/>
      <c r="M207" s="789"/>
    </row>
    <row r="208" spans="1:13" ht="9" customHeight="1">
      <c r="A208" s="789"/>
      <c r="B208" s="789"/>
      <c r="C208" s="789"/>
      <c r="G208" s="789"/>
      <c r="H208" s="789"/>
      <c r="I208" s="789"/>
      <c r="J208" s="789"/>
      <c r="K208" s="789"/>
      <c r="L208" s="789"/>
      <c r="M208" s="789"/>
    </row>
    <row r="209" spans="1:13" ht="9" customHeight="1">
      <c r="A209" s="789"/>
      <c r="B209" s="789"/>
      <c r="C209" s="789"/>
      <c r="G209" s="789"/>
      <c r="H209" s="789"/>
      <c r="I209" s="789"/>
      <c r="J209" s="789"/>
      <c r="K209" s="789"/>
      <c r="L209" s="789"/>
      <c r="M209" s="789"/>
    </row>
    <row r="210" spans="1:13" ht="9" customHeight="1">
      <c r="A210" s="789"/>
      <c r="B210" s="789"/>
      <c r="C210" s="789"/>
      <c r="G210" s="789"/>
      <c r="H210" s="789"/>
      <c r="I210" s="789"/>
      <c r="J210" s="789"/>
      <c r="K210" s="789"/>
      <c r="L210" s="789"/>
      <c r="M210" s="789"/>
    </row>
    <row r="211" spans="1:13" ht="9" customHeight="1">
      <c r="A211" s="789"/>
      <c r="B211" s="789"/>
      <c r="C211" s="789"/>
      <c r="G211" s="789"/>
      <c r="H211" s="789"/>
      <c r="I211" s="789"/>
      <c r="J211" s="789"/>
      <c r="K211" s="789"/>
      <c r="L211" s="789"/>
      <c r="M211" s="789"/>
    </row>
    <row r="212" spans="1:13" ht="9" customHeight="1">
      <c r="A212" s="789"/>
      <c r="B212" s="789"/>
      <c r="C212" s="789"/>
      <c r="G212" s="789"/>
      <c r="H212" s="789"/>
      <c r="I212" s="789"/>
      <c r="J212" s="789"/>
      <c r="K212" s="789"/>
      <c r="L212" s="789"/>
      <c r="M212" s="789"/>
    </row>
    <row r="213" spans="1:13" ht="9" customHeight="1">
      <c r="A213" s="789"/>
      <c r="B213" s="789"/>
      <c r="C213" s="789"/>
      <c r="G213" s="789"/>
      <c r="H213" s="789"/>
      <c r="I213" s="789"/>
      <c r="J213" s="789"/>
      <c r="K213" s="789"/>
      <c r="L213" s="789"/>
      <c r="M213" s="789"/>
    </row>
    <row r="214" spans="1:13" ht="9" customHeight="1">
      <c r="A214" s="789"/>
      <c r="B214" s="789"/>
      <c r="C214" s="789"/>
      <c r="G214" s="789"/>
      <c r="H214" s="789"/>
      <c r="I214" s="789"/>
      <c r="J214" s="789"/>
      <c r="K214" s="789"/>
      <c r="L214" s="789"/>
      <c r="M214" s="789"/>
    </row>
    <row r="215" spans="1:13" ht="9" customHeight="1">
      <c r="A215" s="789"/>
      <c r="B215" s="789"/>
      <c r="C215" s="789"/>
      <c r="G215" s="789"/>
      <c r="H215" s="789"/>
      <c r="I215" s="789"/>
      <c r="J215" s="789"/>
      <c r="K215" s="789"/>
      <c r="L215" s="789"/>
      <c r="M215" s="789"/>
    </row>
    <row r="216" spans="1:13" ht="9" customHeight="1">
      <c r="A216" s="789"/>
      <c r="B216" s="789"/>
      <c r="C216" s="789"/>
      <c r="G216" s="789"/>
      <c r="H216" s="789"/>
      <c r="I216" s="789"/>
      <c r="J216" s="789"/>
      <c r="K216" s="789"/>
      <c r="L216" s="789"/>
      <c r="M216" s="789"/>
    </row>
    <row r="217" spans="1:13" ht="9" customHeight="1">
      <c r="A217" s="789"/>
      <c r="B217" s="789"/>
      <c r="C217" s="789"/>
      <c r="G217" s="789"/>
      <c r="H217" s="789"/>
      <c r="I217" s="789"/>
      <c r="J217" s="789"/>
      <c r="K217" s="789"/>
      <c r="L217" s="789"/>
      <c r="M217" s="789"/>
    </row>
    <row r="218" spans="1:13" ht="9" customHeight="1">
      <c r="A218" s="789"/>
      <c r="B218" s="789"/>
      <c r="C218" s="789"/>
      <c r="G218" s="789"/>
      <c r="H218" s="789"/>
      <c r="I218" s="789"/>
      <c r="J218" s="789"/>
      <c r="K218" s="789"/>
      <c r="L218" s="789"/>
      <c r="M218" s="789"/>
    </row>
    <row r="219" spans="1:13" ht="9" customHeight="1">
      <c r="A219" s="789"/>
      <c r="B219" s="789"/>
      <c r="C219" s="789"/>
      <c r="G219" s="789"/>
      <c r="H219" s="789"/>
      <c r="I219" s="789"/>
      <c r="J219" s="789"/>
      <c r="K219" s="789"/>
      <c r="L219" s="789"/>
      <c r="M219" s="789"/>
    </row>
    <row r="220" spans="1:13" ht="9" customHeight="1">
      <c r="A220" s="789"/>
      <c r="B220" s="789"/>
      <c r="C220" s="789"/>
      <c r="G220" s="789"/>
      <c r="H220" s="789"/>
      <c r="I220" s="789"/>
      <c r="J220" s="789"/>
      <c r="K220" s="789"/>
      <c r="L220" s="789"/>
      <c r="M220" s="789"/>
    </row>
    <row r="221" spans="1:13" ht="9" customHeight="1">
      <c r="A221" s="789"/>
      <c r="B221" s="789"/>
      <c r="C221" s="789"/>
      <c r="G221" s="789"/>
      <c r="H221" s="789"/>
      <c r="I221" s="789"/>
      <c r="J221" s="789"/>
      <c r="K221" s="789"/>
      <c r="L221" s="789"/>
      <c r="M221" s="789"/>
    </row>
    <row r="222" spans="1:13" ht="9" customHeight="1">
      <c r="A222" s="789"/>
      <c r="B222" s="789"/>
      <c r="C222" s="789"/>
      <c r="G222" s="789"/>
      <c r="H222" s="789"/>
      <c r="I222" s="789"/>
      <c r="J222" s="789"/>
      <c r="K222" s="789"/>
      <c r="L222" s="789"/>
      <c r="M222" s="789"/>
    </row>
    <row r="223" spans="1:13" ht="9" customHeight="1">
      <c r="A223" s="789"/>
      <c r="B223" s="789"/>
      <c r="C223" s="789"/>
      <c r="G223" s="789"/>
      <c r="H223" s="789"/>
      <c r="I223" s="789"/>
      <c r="J223" s="789"/>
      <c r="K223" s="789"/>
      <c r="L223" s="789"/>
      <c r="M223" s="789"/>
    </row>
    <row r="224" spans="1:13" ht="9" customHeight="1">
      <c r="A224" s="789"/>
      <c r="B224" s="789"/>
      <c r="C224" s="789"/>
      <c r="G224" s="789"/>
      <c r="H224" s="789"/>
      <c r="I224" s="789"/>
      <c r="J224" s="789"/>
      <c r="K224" s="789"/>
      <c r="L224" s="789"/>
      <c r="M224" s="789"/>
    </row>
    <row r="225" spans="1:13" ht="9" customHeight="1">
      <c r="A225" s="789"/>
      <c r="B225" s="789"/>
      <c r="C225" s="789"/>
      <c r="G225" s="789"/>
      <c r="H225" s="789"/>
      <c r="I225" s="789"/>
      <c r="J225" s="789"/>
      <c r="K225" s="789"/>
      <c r="L225" s="789"/>
      <c r="M225" s="789"/>
    </row>
    <row r="226" spans="1:13" ht="9" customHeight="1">
      <c r="A226" s="789"/>
      <c r="B226" s="789"/>
      <c r="C226" s="789"/>
      <c r="G226" s="789"/>
      <c r="H226" s="789"/>
      <c r="I226" s="789"/>
      <c r="J226" s="789"/>
      <c r="K226" s="789"/>
      <c r="L226" s="789"/>
      <c r="M226" s="789"/>
    </row>
    <row r="227" spans="1:13" ht="9" customHeight="1">
      <c r="A227" s="789"/>
      <c r="B227" s="789"/>
      <c r="C227" s="789"/>
      <c r="G227" s="789"/>
      <c r="H227" s="789"/>
      <c r="I227" s="789"/>
      <c r="J227" s="789"/>
      <c r="K227" s="789"/>
      <c r="L227" s="789"/>
      <c r="M227" s="789"/>
    </row>
    <row r="228" spans="1:13" ht="9" customHeight="1">
      <c r="A228" s="789"/>
      <c r="B228" s="789"/>
      <c r="C228" s="789"/>
      <c r="G228" s="789"/>
      <c r="H228" s="789"/>
      <c r="I228" s="789"/>
      <c r="J228" s="789"/>
      <c r="K228" s="789"/>
      <c r="L228" s="789"/>
      <c r="M228" s="789"/>
    </row>
    <row r="229" spans="1:13" ht="9" customHeight="1">
      <c r="A229" s="789"/>
      <c r="B229" s="789"/>
      <c r="C229" s="789"/>
      <c r="G229" s="789"/>
      <c r="H229" s="789"/>
      <c r="I229" s="789"/>
      <c r="J229" s="789"/>
      <c r="K229" s="789"/>
      <c r="L229" s="789"/>
      <c r="M229" s="789"/>
    </row>
    <row r="230" spans="1:13" ht="9" customHeight="1">
      <c r="A230" s="789"/>
      <c r="B230" s="789"/>
      <c r="C230" s="789"/>
      <c r="G230" s="789"/>
      <c r="H230" s="789"/>
      <c r="I230" s="789"/>
      <c r="J230" s="789"/>
      <c r="K230" s="789"/>
      <c r="L230" s="789"/>
      <c r="M230" s="789"/>
    </row>
    <row r="231" spans="1:13" ht="9" customHeight="1">
      <c r="A231" s="789"/>
      <c r="B231" s="789"/>
      <c r="C231" s="789"/>
      <c r="G231" s="789"/>
      <c r="H231" s="789"/>
      <c r="I231" s="789"/>
      <c r="J231" s="789"/>
      <c r="K231" s="789"/>
      <c r="L231" s="789"/>
      <c r="M231" s="789"/>
    </row>
    <row r="232" spans="1:13" ht="9" customHeight="1">
      <c r="A232" s="789"/>
      <c r="B232" s="789"/>
      <c r="C232" s="789"/>
      <c r="G232" s="789"/>
      <c r="H232" s="789"/>
      <c r="I232" s="789"/>
      <c r="J232" s="789"/>
      <c r="K232" s="789"/>
      <c r="L232" s="789"/>
      <c r="M232" s="789"/>
    </row>
    <row r="233" spans="1:13" ht="9" customHeight="1">
      <c r="A233" s="789"/>
      <c r="B233" s="789"/>
      <c r="C233" s="789"/>
      <c r="G233" s="789"/>
      <c r="H233" s="789"/>
      <c r="I233" s="789"/>
      <c r="J233" s="789"/>
      <c r="K233" s="789"/>
      <c r="L233" s="789"/>
      <c r="M233" s="789"/>
    </row>
    <row r="234" spans="1:13" ht="9" customHeight="1">
      <c r="A234" s="789"/>
      <c r="B234" s="789"/>
      <c r="C234" s="789"/>
      <c r="G234" s="789"/>
      <c r="H234" s="789"/>
      <c r="I234" s="789"/>
      <c r="J234" s="789"/>
      <c r="K234" s="789"/>
      <c r="L234" s="789"/>
      <c r="M234" s="789"/>
    </row>
    <row r="235" spans="1:13" ht="9" customHeight="1">
      <c r="A235" s="789"/>
      <c r="B235" s="789"/>
      <c r="C235" s="789"/>
      <c r="G235" s="789"/>
      <c r="H235" s="789"/>
      <c r="I235" s="789"/>
      <c r="J235" s="789"/>
      <c r="K235" s="789"/>
      <c r="L235" s="789"/>
      <c r="M235" s="789"/>
    </row>
    <row r="236" spans="1:13" ht="9" customHeight="1">
      <c r="A236" s="789"/>
      <c r="B236" s="789"/>
      <c r="C236" s="789"/>
      <c r="G236" s="789"/>
      <c r="H236" s="789"/>
      <c r="I236" s="789"/>
      <c r="J236" s="789"/>
      <c r="K236" s="789"/>
      <c r="L236" s="789"/>
      <c r="M236" s="789"/>
    </row>
    <row r="237" spans="1:13" ht="9" customHeight="1">
      <c r="A237" s="789"/>
      <c r="B237" s="789"/>
      <c r="C237" s="789"/>
      <c r="G237" s="789"/>
      <c r="H237" s="789"/>
      <c r="I237" s="789"/>
      <c r="J237" s="789"/>
      <c r="K237" s="789"/>
      <c r="L237" s="789"/>
      <c r="M237" s="789"/>
    </row>
    <row r="238" spans="1:13" ht="9" customHeight="1">
      <c r="A238" s="789"/>
      <c r="B238" s="789"/>
      <c r="C238" s="789"/>
      <c r="G238" s="789"/>
      <c r="H238" s="789"/>
      <c r="I238" s="789"/>
      <c r="J238" s="789"/>
      <c r="K238" s="789"/>
      <c r="L238" s="789"/>
      <c r="M238" s="789"/>
    </row>
    <row r="239" spans="1:13" ht="9" customHeight="1">
      <c r="A239" s="789"/>
      <c r="B239" s="789"/>
      <c r="C239" s="789"/>
      <c r="G239" s="789"/>
      <c r="H239" s="789"/>
      <c r="I239" s="789"/>
      <c r="J239" s="789"/>
      <c r="K239" s="789"/>
      <c r="L239" s="789"/>
      <c r="M239" s="789"/>
    </row>
    <row r="240" spans="1:13" ht="9" customHeight="1">
      <c r="A240" s="789"/>
      <c r="B240" s="789"/>
      <c r="C240" s="789"/>
      <c r="G240" s="789"/>
      <c r="H240" s="789"/>
      <c r="I240" s="789"/>
      <c r="J240" s="789"/>
      <c r="K240" s="789"/>
      <c r="L240" s="789"/>
      <c r="M240" s="789"/>
    </row>
    <row r="241" spans="1:13" ht="9" customHeight="1">
      <c r="A241" s="789"/>
      <c r="B241" s="789"/>
      <c r="C241" s="789"/>
      <c r="G241" s="789"/>
      <c r="H241" s="789"/>
      <c r="I241" s="789"/>
      <c r="J241" s="789"/>
      <c r="K241" s="789"/>
      <c r="L241" s="789"/>
      <c r="M241" s="789"/>
    </row>
    <row r="242" spans="1:13" ht="9" customHeight="1">
      <c r="A242" s="789"/>
      <c r="B242" s="789"/>
      <c r="C242" s="789"/>
      <c r="G242" s="789"/>
      <c r="H242" s="789"/>
      <c r="I242" s="789"/>
      <c r="J242" s="789"/>
      <c r="K242" s="789"/>
      <c r="L242" s="789"/>
      <c r="M242" s="789"/>
    </row>
    <row r="243" spans="1:13" ht="9" customHeight="1">
      <c r="A243" s="789"/>
      <c r="B243" s="789"/>
      <c r="C243" s="789"/>
      <c r="G243" s="789"/>
      <c r="H243" s="789"/>
      <c r="I243" s="789"/>
      <c r="J243" s="789"/>
      <c r="K243" s="789"/>
      <c r="L243" s="789"/>
      <c r="M243" s="789"/>
    </row>
    <row r="244" spans="1:13" ht="9" customHeight="1">
      <c r="A244" s="789"/>
      <c r="B244" s="789"/>
      <c r="C244" s="789"/>
      <c r="G244" s="789"/>
      <c r="H244" s="789"/>
      <c r="I244" s="789"/>
      <c r="J244" s="789"/>
      <c r="K244" s="789"/>
      <c r="L244" s="789"/>
      <c r="M244" s="789"/>
    </row>
    <row r="245" spans="1:13" ht="9" customHeight="1">
      <c r="A245" s="789"/>
      <c r="B245" s="789"/>
      <c r="C245" s="789"/>
      <c r="G245" s="789"/>
      <c r="H245" s="789"/>
      <c r="I245" s="789"/>
      <c r="J245" s="789"/>
      <c r="K245" s="789"/>
      <c r="L245" s="789"/>
      <c r="M245" s="789"/>
    </row>
    <row r="246" spans="1:13" ht="9" customHeight="1">
      <c r="A246" s="789"/>
      <c r="B246" s="789"/>
      <c r="C246" s="789"/>
      <c r="G246" s="789"/>
      <c r="H246" s="789"/>
      <c r="I246" s="789"/>
      <c r="J246" s="789"/>
      <c r="K246" s="789"/>
      <c r="L246" s="789"/>
      <c r="M246" s="789"/>
    </row>
    <row r="247" spans="1:13" ht="9" customHeight="1">
      <c r="A247" s="789"/>
      <c r="B247" s="789"/>
      <c r="C247" s="789"/>
      <c r="G247" s="789"/>
      <c r="H247" s="789"/>
      <c r="I247" s="789"/>
      <c r="J247" s="789"/>
      <c r="K247" s="789"/>
      <c r="L247" s="789"/>
      <c r="M247" s="789"/>
    </row>
    <row r="248" spans="1:13" ht="9" customHeight="1">
      <c r="A248" s="789"/>
      <c r="B248" s="789"/>
      <c r="C248" s="789"/>
      <c r="G248" s="789"/>
      <c r="H248" s="789"/>
      <c r="I248" s="789"/>
      <c r="J248" s="789"/>
      <c r="K248" s="789"/>
      <c r="L248" s="789"/>
      <c r="M248" s="789"/>
    </row>
    <row r="249" spans="1:13" ht="9" customHeight="1">
      <c r="A249" s="789"/>
      <c r="B249" s="789"/>
      <c r="C249" s="789"/>
      <c r="G249" s="789"/>
      <c r="H249" s="789"/>
      <c r="I249" s="789"/>
      <c r="J249" s="789"/>
      <c r="K249" s="789"/>
      <c r="L249" s="789"/>
      <c r="M249" s="789"/>
    </row>
    <row r="250" spans="1:13" ht="9" customHeight="1">
      <c r="A250" s="789"/>
      <c r="B250" s="789"/>
      <c r="C250" s="789"/>
      <c r="G250" s="789"/>
      <c r="H250" s="789"/>
      <c r="I250" s="789"/>
      <c r="J250" s="789"/>
      <c r="K250" s="789"/>
      <c r="L250" s="789"/>
      <c r="M250" s="789"/>
    </row>
    <row r="251" spans="1:13" ht="9" customHeight="1">
      <c r="A251" s="789"/>
      <c r="B251" s="789"/>
      <c r="C251" s="789"/>
      <c r="G251" s="789"/>
      <c r="H251" s="789"/>
      <c r="I251" s="789"/>
      <c r="J251" s="789"/>
      <c r="K251" s="789"/>
      <c r="L251" s="789"/>
      <c r="M251" s="789"/>
    </row>
    <row r="252" spans="1:13" ht="9" customHeight="1">
      <c r="A252" s="789"/>
      <c r="B252" s="789"/>
      <c r="C252" s="789"/>
      <c r="G252" s="789"/>
      <c r="H252" s="789"/>
      <c r="I252" s="789"/>
      <c r="J252" s="789"/>
      <c r="K252" s="789"/>
      <c r="L252" s="789"/>
      <c r="M252" s="789"/>
    </row>
    <row r="253" spans="1:13" ht="9" customHeight="1">
      <c r="A253" s="789"/>
      <c r="B253" s="789"/>
      <c r="C253" s="789"/>
      <c r="G253" s="789"/>
      <c r="H253" s="789"/>
      <c r="I253" s="789"/>
      <c r="J253" s="789"/>
      <c r="K253" s="789"/>
      <c r="L253" s="789"/>
      <c r="M253" s="789"/>
    </row>
    <row r="254" spans="1:13" ht="9" customHeight="1">
      <c r="A254" s="789"/>
      <c r="B254" s="789"/>
      <c r="C254" s="789"/>
      <c r="G254" s="789"/>
      <c r="H254" s="789"/>
      <c r="I254" s="789"/>
      <c r="J254" s="789"/>
      <c r="K254" s="789"/>
      <c r="L254" s="789"/>
      <c r="M254" s="789"/>
    </row>
    <row r="255" spans="1:13" ht="9" customHeight="1">
      <c r="A255" s="789"/>
      <c r="B255" s="789"/>
      <c r="C255" s="789"/>
      <c r="G255" s="789"/>
      <c r="H255" s="789"/>
      <c r="I255" s="789"/>
      <c r="J255" s="789"/>
      <c r="K255" s="789"/>
      <c r="L255" s="789"/>
      <c r="M255" s="789"/>
    </row>
    <row r="256" spans="1:13" ht="9" customHeight="1">
      <c r="A256" s="789"/>
      <c r="B256" s="789"/>
      <c r="C256" s="789"/>
      <c r="G256" s="789"/>
      <c r="H256" s="789"/>
      <c r="I256" s="789"/>
      <c r="J256" s="789"/>
      <c r="K256" s="789"/>
      <c r="L256" s="789"/>
      <c r="M256" s="789"/>
    </row>
    <row r="257" spans="1:13" ht="9" customHeight="1">
      <c r="A257" s="789"/>
      <c r="B257" s="789"/>
      <c r="C257" s="789"/>
      <c r="G257" s="789"/>
      <c r="H257" s="789"/>
      <c r="I257" s="789"/>
      <c r="J257" s="789"/>
      <c r="K257" s="789"/>
      <c r="L257" s="789"/>
      <c r="M257" s="789"/>
    </row>
    <row r="258" spans="1:13" ht="9" customHeight="1">
      <c r="A258" s="789"/>
      <c r="B258" s="789"/>
      <c r="C258" s="789"/>
      <c r="G258" s="789"/>
      <c r="H258" s="789"/>
      <c r="I258" s="789"/>
      <c r="J258" s="789"/>
      <c r="K258" s="789"/>
      <c r="L258" s="789"/>
      <c r="M258" s="789"/>
    </row>
    <row r="259" spans="1:13" ht="9" customHeight="1">
      <c r="A259" s="789"/>
      <c r="B259" s="789"/>
      <c r="C259" s="789"/>
      <c r="G259" s="789"/>
      <c r="H259" s="789"/>
      <c r="I259" s="789"/>
      <c r="J259" s="789"/>
      <c r="K259" s="789"/>
      <c r="L259" s="789"/>
      <c r="M259" s="789"/>
    </row>
    <row r="260" spans="1:13" ht="9" customHeight="1">
      <c r="A260" s="789"/>
      <c r="B260" s="789"/>
      <c r="C260" s="789"/>
      <c r="G260" s="789"/>
      <c r="H260" s="789"/>
      <c r="I260" s="789"/>
      <c r="J260" s="789"/>
      <c r="K260" s="789"/>
      <c r="L260" s="789"/>
      <c r="M260" s="789"/>
    </row>
    <row r="261" spans="1:13" ht="9" customHeight="1">
      <c r="A261" s="789"/>
      <c r="B261" s="789"/>
      <c r="C261" s="789"/>
      <c r="G261" s="789"/>
      <c r="H261" s="789"/>
      <c r="I261" s="789"/>
      <c r="J261" s="789"/>
      <c r="K261" s="789"/>
      <c r="L261" s="789"/>
      <c r="M261" s="789"/>
    </row>
    <row r="262" spans="1:13" ht="9" customHeight="1">
      <c r="A262" s="789"/>
      <c r="B262" s="789"/>
      <c r="C262" s="789"/>
      <c r="G262" s="789"/>
      <c r="H262" s="789"/>
      <c r="I262" s="789"/>
      <c r="J262" s="789"/>
      <c r="K262" s="789"/>
      <c r="L262" s="789"/>
      <c r="M262" s="789"/>
    </row>
    <row r="263" spans="1:13" ht="9" customHeight="1">
      <c r="A263" s="789"/>
      <c r="B263" s="789"/>
      <c r="C263" s="789"/>
      <c r="G263" s="789"/>
      <c r="H263" s="789"/>
      <c r="I263" s="789"/>
      <c r="J263" s="789"/>
      <c r="K263" s="789"/>
      <c r="L263" s="789"/>
      <c r="M263" s="789"/>
    </row>
    <row r="264" spans="1:13" ht="9" customHeight="1">
      <c r="A264" s="789"/>
      <c r="B264" s="789"/>
      <c r="C264" s="789"/>
      <c r="G264" s="789"/>
      <c r="H264" s="789"/>
      <c r="I264" s="789"/>
      <c r="J264" s="789"/>
      <c r="K264" s="789"/>
      <c r="L264" s="789"/>
      <c r="M264" s="789"/>
    </row>
    <row r="265" spans="1:13" ht="9" customHeight="1">
      <c r="A265" s="789"/>
      <c r="B265" s="789"/>
      <c r="C265" s="789"/>
      <c r="G265" s="789"/>
      <c r="H265" s="789"/>
      <c r="I265" s="789"/>
      <c r="J265" s="789"/>
      <c r="K265" s="789"/>
      <c r="L265" s="789"/>
      <c r="M265" s="789"/>
    </row>
    <row r="266" spans="1:13" ht="9" customHeight="1">
      <c r="A266" s="789"/>
      <c r="B266" s="789"/>
      <c r="C266" s="789"/>
      <c r="G266" s="789"/>
      <c r="H266" s="789"/>
      <c r="I266" s="789"/>
      <c r="J266" s="789"/>
      <c r="K266" s="789"/>
      <c r="L266" s="789"/>
      <c r="M266" s="789"/>
    </row>
    <row r="267" spans="1:13" ht="9" customHeight="1">
      <c r="A267" s="789"/>
      <c r="B267" s="789"/>
      <c r="C267" s="789"/>
      <c r="G267" s="789"/>
      <c r="H267" s="789"/>
      <c r="I267" s="789"/>
      <c r="J267" s="789"/>
      <c r="K267" s="789"/>
      <c r="L267" s="789"/>
      <c r="M267" s="789"/>
    </row>
    <row r="268" spans="1:13" ht="9" customHeight="1">
      <c r="A268" s="789"/>
      <c r="B268" s="789"/>
      <c r="C268" s="789"/>
      <c r="G268" s="789"/>
      <c r="H268" s="789"/>
      <c r="I268" s="789"/>
      <c r="J268" s="789"/>
      <c r="K268" s="789"/>
      <c r="L268" s="789"/>
      <c r="M268" s="789"/>
    </row>
    <row r="269" spans="1:13" ht="9" customHeight="1">
      <c r="A269" s="789"/>
      <c r="B269" s="789"/>
      <c r="C269" s="789"/>
      <c r="G269" s="789"/>
      <c r="H269" s="789"/>
      <c r="I269" s="789"/>
      <c r="J269" s="789"/>
      <c r="K269" s="789"/>
      <c r="L269" s="789"/>
      <c r="M269" s="789"/>
    </row>
    <row r="270" spans="1:13" ht="9" customHeight="1">
      <c r="A270" s="789"/>
      <c r="B270" s="789"/>
      <c r="C270" s="789"/>
      <c r="G270" s="789"/>
      <c r="H270" s="789"/>
      <c r="I270" s="789"/>
      <c r="J270" s="789"/>
      <c r="K270" s="789"/>
      <c r="L270" s="789"/>
      <c r="M270" s="789"/>
    </row>
    <row r="271" spans="1:13" ht="9" customHeight="1">
      <c r="A271" s="789"/>
      <c r="B271" s="789"/>
      <c r="C271" s="789"/>
      <c r="G271" s="789"/>
      <c r="H271" s="789"/>
      <c r="I271" s="789"/>
      <c r="J271" s="789"/>
      <c r="K271" s="789"/>
      <c r="L271" s="789"/>
      <c r="M271" s="789"/>
    </row>
    <row r="272" spans="1:13" ht="9" customHeight="1">
      <c r="A272" s="789"/>
      <c r="B272" s="789"/>
      <c r="C272" s="789"/>
      <c r="G272" s="789"/>
      <c r="H272" s="789"/>
      <c r="I272" s="789"/>
      <c r="J272" s="789"/>
      <c r="K272" s="789"/>
      <c r="L272" s="789"/>
      <c r="M272" s="789"/>
    </row>
    <row r="273" spans="1:13" ht="9" customHeight="1">
      <c r="A273" s="789"/>
      <c r="B273" s="789"/>
      <c r="C273" s="789"/>
      <c r="G273" s="789"/>
      <c r="H273" s="789"/>
      <c r="I273" s="789"/>
      <c r="J273" s="789"/>
      <c r="K273" s="789"/>
      <c r="L273" s="789"/>
      <c r="M273" s="789"/>
    </row>
    <row r="274" spans="1:13" ht="9" customHeight="1">
      <c r="A274" s="789"/>
      <c r="B274" s="789"/>
      <c r="C274" s="789"/>
      <c r="G274" s="789"/>
      <c r="H274" s="789"/>
      <c r="I274" s="789"/>
      <c r="J274" s="789"/>
      <c r="K274" s="789"/>
      <c r="L274" s="789"/>
      <c r="M274" s="789"/>
    </row>
    <row r="275" spans="1:13" ht="9" customHeight="1">
      <c r="A275" s="789"/>
      <c r="B275" s="789"/>
      <c r="C275" s="789"/>
      <c r="G275" s="789"/>
      <c r="H275" s="789"/>
      <c r="I275" s="789"/>
      <c r="J275" s="789"/>
      <c r="K275" s="789"/>
      <c r="L275" s="789"/>
      <c r="M275" s="789"/>
    </row>
    <row r="276" spans="1:13" ht="9" customHeight="1">
      <c r="A276" s="789"/>
      <c r="B276" s="789"/>
      <c r="C276" s="789"/>
      <c r="G276" s="789"/>
      <c r="H276" s="789"/>
      <c r="I276" s="789"/>
      <c r="J276" s="789"/>
      <c r="K276" s="789"/>
      <c r="L276" s="789"/>
      <c r="M276" s="789"/>
    </row>
    <row r="277" spans="1:13" ht="9" customHeight="1">
      <c r="A277" s="789"/>
      <c r="B277" s="789"/>
      <c r="C277" s="789"/>
      <c r="G277" s="789"/>
      <c r="H277" s="789"/>
      <c r="I277" s="789"/>
      <c r="J277" s="789"/>
      <c r="K277" s="789"/>
      <c r="L277" s="789"/>
      <c r="M277" s="789"/>
    </row>
    <row r="278" spans="1:13" ht="9" customHeight="1">
      <c r="A278" s="789"/>
      <c r="B278" s="789"/>
      <c r="C278" s="789"/>
      <c r="G278" s="789"/>
      <c r="H278" s="789"/>
      <c r="I278" s="789"/>
      <c r="J278" s="789"/>
      <c r="K278" s="789"/>
      <c r="L278" s="789"/>
      <c r="M278" s="789"/>
    </row>
    <row r="279" spans="1:13" ht="9" customHeight="1">
      <c r="A279" s="789"/>
      <c r="B279" s="789"/>
      <c r="C279" s="789"/>
      <c r="G279" s="789"/>
      <c r="H279" s="789"/>
      <c r="I279" s="789"/>
      <c r="J279" s="789"/>
      <c r="K279" s="789"/>
      <c r="L279" s="789"/>
      <c r="M279" s="789"/>
    </row>
    <row r="280" spans="1:13" ht="9" customHeight="1">
      <c r="A280" s="789"/>
      <c r="B280" s="789"/>
      <c r="C280" s="789"/>
      <c r="G280" s="789"/>
      <c r="H280" s="789"/>
      <c r="I280" s="789"/>
      <c r="J280" s="789"/>
      <c r="K280" s="789"/>
      <c r="L280" s="789"/>
      <c r="M280" s="789"/>
    </row>
    <row r="281" spans="1:13" ht="9" customHeight="1">
      <c r="A281" s="789"/>
      <c r="B281" s="789"/>
      <c r="C281" s="789"/>
      <c r="G281" s="789"/>
      <c r="H281" s="789"/>
      <c r="I281" s="789"/>
      <c r="J281" s="789"/>
      <c r="K281" s="789"/>
      <c r="L281" s="789"/>
      <c r="M281" s="789"/>
    </row>
    <row r="282" spans="1:13" ht="9" customHeight="1">
      <c r="A282" s="789"/>
      <c r="B282" s="789"/>
      <c r="C282" s="789"/>
      <c r="G282" s="789"/>
      <c r="H282" s="789"/>
      <c r="I282" s="789"/>
      <c r="J282" s="789"/>
      <c r="K282" s="789"/>
      <c r="L282" s="789"/>
      <c r="M282" s="789"/>
    </row>
    <row r="283" spans="1:13" ht="9" customHeight="1">
      <c r="A283" s="789"/>
      <c r="B283" s="789"/>
      <c r="C283" s="789"/>
      <c r="G283" s="789"/>
      <c r="H283" s="789"/>
      <c r="I283" s="789"/>
      <c r="J283" s="789"/>
      <c r="K283" s="789"/>
      <c r="L283" s="789"/>
      <c r="M283" s="789"/>
    </row>
    <row r="284" spans="1:13" ht="9" customHeight="1">
      <c r="A284" s="789"/>
      <c r="B284" s="789"/>
      <c r="C284" s="789"/>
      <c r="G284" s="789"/>
      <c r="H284" s="789"/>
      <c r="I284" s="789"/>
      <c r="J284" s="789"/>
      <c r="K284" s="789"/>
      <c r="L284" s="789"/>
      <c r="M284" s="789"/>
    </row>
    <row r="285" spans="1:13" ht="9" customHeight="1">
      <c r="A285" s="789"/>
      <c r="B285" s="789"/>
      <c r="C285" s="789"/>
      <c r="G285" s="789"/>
      <c r="H285" s="789"/>
      <c r="I285" s="789"/>
      <c r="J285" s="789"/>
      <c r="K285" s="789"/>
      <c r="L285" s="789"/>
      <c r="M285" s="789"/>
    </row>
    <row r="286" spans="1:13" ht="9" customHeight="1">
      <c r="A286" s="789"/>
      <c r="B286" s="789"/>
      <c r="C286" s="789"/>
      <c r="G286" s="789"/>
      <c r="H286" s="789"/>
      <c r="I286" s="789"/>
      <c r="J286" s="789"/>
      <c r="K286" s="789"/>
      <c r="L286" s="789"/>
      <c r="M286" s="789"/>
    </row>
    <row r="287" spans="1:13" ht="9" customHeight="1">
      <c r="A287" s="789"/>
      <c r="B287" s="789"/>
      <c r="C287" s="789"/>
      <c r="G287" s="789"/>
      <c r="H287" s="789"/>
      <c r="I287" s="789"/>
      <c r="J287" s="789"/>
      <c r="K287" s="789"/>
      <c r="L287" s="789"/>
      <c r="M287" s="789"/>
    </row>
    <row r="288" spans="1:13" ht="9" customHeight="1">
      <c r="A288" s="789"/>
      <c r="B288" s="789"/>
      <c r="C288" s="789"/>
      <c r="G288" s="789"/>
      <c r="H288" s="789"/>
      <c r="I288" s="789"/>
      <c r="J288" s="789"/>
      <c r="K288" s="789"/>
      <c r="L288" s="789"/>
      <c r="M288" s="789"/>
    </row>
    <row r="289" spans="1:13" ht="9" customHeight="1">
      <c r="A289" s="789"/>
      <c r="B289" s="789"/>
      <c r="C289" s="789"/>
      <c r="G289" s="789"/>
      <c r="H289" s="789"/>
      <c r="I289" s="789"/>
      <c r="J289" s="789"/>
      <c r="K289" s="789"/>
      <c r="L289" s="789"/>
      <c r="M289" s="789"/>
    </row>
    <row r="290" spans="1:13" ht="9" customHeight="1">
      <c r="A290" s="789"/>
      <c r="B290" s="789"/>
      <c r="C290" s="789"/>
      <c r="G290" s="789"/>
      <c r="H290" s="789"/>
      <c r="I290" s="789"/>
      <c r="J290" s="789"/>
      <c r="K290" s="789"/>
      <c r="L290" s="789"/>
      <c r="M290" s="789"/>
    </row>
    <row r="291" spans="1:13" ht="9" customHeight="1">
      <c r="A291" s="789"/>
      <c r="B291" s="789"/>
      <c r="C291" s="789"/>
      <c r="G291" s="789"/>
      <c r="H291" s="789"/>
      <c r="I291" s="789"/>
      <c r="J291" s="789"/>
      <c r="K291" s="789"/>
      <c r="L291" s="789"/>
      <c r="M291" s="789"/>
    </row>
    <row r="292" spans="1:13" ht="9" customHeight="1">
      <c r="A292" s="789"/>
      <c r="B292" s="789"/>
      <c r="C292" s="789"/>
      <c r="G292" s="789"/>
      <c r="H292" s="789"/>
      <c r="I292" s="789"/>
      <c r="J292" s="789"/>
      <c r="K292" s="789"/>
      <c r="L292" s="789"/>
      <c r="M292" s="789"/>
    </row>
    <row r="293" spans="1:13" ht="9" customHeight="1">
      <c r="A293" s="789"/>
      <c r="B293" s="789"/>
      <c r="C293" s="789"/>
      <c r="G293" s="789"/>
      <c r="H293" s="789"/>
      <c r="I293" s="789"/>
      <c r="J293" s="789"/>
      <c r="K293" s="789"/>
      <c r="L293" s="789"/>
      <c r="M293" s="789"/>
    </row>
    <row r="294" spans="1:13" ht="9" customHeight="1">
      <c r="A294" s="789"/>
      <c r="B294" s="789"/>
      <c r="C294" s="789"/>
      <c r="G294" s="789"/>
      <c r="H294" s="789"/>
      <c r="I294" s="789"/>
      <c r="J294" s="789"/>
      <c r="K294" s="789"/>
      <c r="L294" s="789"/>
      <c r="M294" s="789"/>
    </row>
    <row r="295" spans="1:13" ht="9" customHeight="1">
      <c r="A295" s="789"/>
      <c r="B295" s="789"/>
      <c r="C295" s="789"/>
      <c r="G295" s="789"/>
      <c r="H295" s="789"/>
      <c r="I295" s="789"/>
      <c r="J295" s="789"/>
      <c r="K295" s="789"/>
      <c r="L295" s="789"/>
      <c r="M295" s="789"/>
    </row>
    <row r="296" spans="1:13" ht="9" customHeight="1">
      <c r="A296" s="789"/>
      <c r="B296" s="789"/>
      <c r="C296" s="789"/>
      <c r="G296" s="789"/>
      <c r="H296" s="789"/>
      <c r="I296" s="789"/>
      <c r="J296" s="789"/>
      <c r="K296" s="789"/>
      <c r="L296" s="789"/>
      <c r="M296" s="789"/>
    </row>
    <row r="297" spans="1:13" ht="9" customHeight="1">
      <c r="A297" s="789"/>
      <c r="B297" s="789"/>
      <c r="C297" s="789"/>
      <c r="G297" s="789"/>
      <c r="H297" s="789"/>
      <c r="I297" s="789"/>
      <c r="J297" s="789"/>
      <c r="K297" s="789"/>
      <c r="L297" s="789"/>
      <c r="M297" s="789"/>
    </row>
    <row r="298" spans="1:13" ht="9" customHeight="1">
      <c r="A298" s="789"/>
      <c r="B298" s="789"/>
      <c r="C298" s="789"/>
      <c r="G298" s="789"/>
      <c r="H298" s="789"/>
      <c r="I298" s="789"/>
      <c r="J298" s="789"/>
      <c r="K298" s="789"/>
      <c r="L298" s="789"/>
      <c r="M298" s="789"/>
    </row>
    <row r="299" spans="1:13" ht="9" customHeight="1">
      <c r="A299" s="789"/>
      <c r="B299" s="789"/>
      <c r="C299" s="789"/>
      <c r="G299" s="789"/>
      <c r="H299" s="789"/>
      <c r="I299" s="789"/>
      <c r="J299" s="789"/>
      <c r="K299" s="789"/>
      <c r="L299" s="789"/>
      <c r="M299" s="789"/>
    </row>
    <row r="300" spans="1:13" ht="9" customHeight="1">
      <c r="A300" s="789"/>
      <c r="B300" s="789"/>
      <c r="C300" s="789"/>
      <c r="G300" s="789"/>
      <c r="H300" s="789"/>
      <c r="I300" s="789"/>
      <c r="J300" s="789"/>
      <c r="K300" s="789"/>
      <c r="L300" s="789"/>
      <c r="M300" s="789"/>
    </row>
    <row r="301" spans="1:13" ht="9" customHeight="1">
      <c r="A301" s="789"/>
      <c r="B301" s="789"/>
      <c r="C301" s="789"/>
      <c r="G301" s="789"/>
      <c r="H301" s="789"/>
      <c r="I301" s="789"/>
      <c r="J301" s="789"/>
      <c r="K301" s="789"/>
      <c r="L301" s="789"/>
      <c r="M301" s="789"/>
    </row>
    <row r="302" spans="1:13" ht="9" customHeight="1">
      <c r="A302" s="789"/>
      <c r="B302" s="789"/>
      <c r="C302" s="789"/>
      <c r="G302" s="789"/>
      <c r="H302" s="789"/>
      <c r="I302" s="789"/>
      <c r="J302" s="789"/>
      <c r="K302" s="789"/>
      <c r="L302" s="789"/>
      <c r="M302" s="789"/>
    </row>
    <row r="303" spans="1:13" ht="9" customHeight="1">
      <c r="A303" s="789"/>
      <c r="B303" s="789"/>
      <c r="C303" s="789"/>
      <c r="G303" s="789"/>
      <c r="H303" s="789"/>
      <c r="I303" s="789"/>
      <c r="J303" s="789"/>
      <c r="K303" s="789"/>
      <c r="L303" s="789"/>
      <c r="M303" s="789"/>
    </row>
    <row r="304" spans="1:13" ht="9" customHeight="1">
      <c r="A304" s="789"/>
      <c r="B304" s="789"/>
      <c r="C304" s="789"/>
      <c r="G304" s="789"/>
      <c r="H304" s="789"/>
      <c r="I304" s="789"/>
      <c r="J304" s="789"/>
      <c r="K304" s="789"/>
      <c r="L304" s="789"/>
      <c r="M304" s="789"/>
    </row>
    <row r="305" spans="1:13" ht="9" customHeight="1">
      <c r="A305" s="789"/>
      <c r="B305" s="789"/>
      <c r="C305" s="789"/>
      <c r="G305" s="789"/>
      <c r="H305" s="789"/>
      <c r="I305" s="789"/>
      <c r="J305" s="789"/>
      <c r="K305" s="789"/>
      <c r="L305" s="789"/>
      <c r="M305" s="789"/>
    </row>
    <row r="306" spans="1:13" ht="9" customHeight="1">
      <c r="A306" s="789"/>
      <c r="B306" s="789"/>
      <c r="C306" s="789"/>
      <c r="G306" s="789"/>
      <c r="H306" s="789"/>
      <c r="I306" s="789"/>
      <c r="J306" s="789"/>
      <c r="K306" s="789"/>
      <c r="L306" s="789"/>
      <c r="M306" s="789"/>
    </row>
    <row r="307" spans="1:13" ht="9" customHeight="1">
      <c r="A307" s="789"/>
      <c r="B307" s="789"/>
      <c r="C307" s="789"/>
      <c r="G307" s="789"/>
      <c r="H307" s="789"/>
      <c r="I307" s="789"/>
      <c r="J307" s="789"/>
      <c r="K307" s="789"/>
      <c r="L307" s="789"/>
      <c r="M307" s="789"/>
    </row>
    <row r="308" spans="1:13" ht="9" customHeight="1">
      <c r="A308" s="789"/>
      <c r="B308" s="789"/>
      <c r="C308" s="789"/>
      <c r="G308" s="789"/>
      <c r="H308" s="789"/>
      <c r="I308" s="789"/>
      <c r="J308" s="789"/>
      <c r="K308" s="789"/>
      <c r="L308" s="789"/>
      <c r="M308" s="789"/>
    </row>
    <row r="309" spans="1:13" ht="9" customHeight="1">
      <c r="A309" s="789"/>
      <c r="B309" s="789"/>
      <c r="C309" s="789"/>
      <c r="G309" s="789"/>
      <c r="H309" s="789"/>
      <c r="I309" s="789"/>
      <c r="J309" s="789"/>
      <c r="K309" s="789"/>
      <c r="L309" s="789"/>
      <c r="M309" s="789"/>
    </row>
    <row r="310" spans="1:13" ht="9" customHeight="1">
      <c r="A310" s="789"/>
      <c r="B310" s="789"/>
      <c r="C310" s="789"/>
      <c r="G310" s="789"/>
      <c r="H310" s="789"/>
      <c r="I310" s="789"/>
      <c r="J310" s="789"/>
      <c r="K310" s="789"/>
      <c r="L310" s="789"/>
      <c r="M310" s="789"/>
    </row>
    <row r="311" spans="1:13">
      <c r="A311" s="789"/>
      <c r="B311" s="789"/>
      <c r="C311" s="789"/>
      <c r="G311" s="789"/>
      <c r="H311" s="789"/>
      <c r="I311" s="789"/>
      <c r="J311" s="789"/>
      <c r="K311" s="789"/>
      <c r="L311" s="789"/>
      <c r="M311" s="789"/>
    </row>
    <row r="312" spans="1:13">
      <c r="A312" s="789"/>
      <c r="B312" s="789"/>
      <c r="C312" s="789"/>
      <c r="G312" s="789"/>
      <c r="H312" s="789"/>
      <c r="I312" s="789"/>
      <c r="J312" s="789"/>
      <c r="K312" s="789"/>
      <c r="L312" s="789"/>
      <c r="M312" s="789"/>
    </row>
    <row r="313" spans="1:13">
      <c r="A313" s="789"/>
      <c r="B313" s="789"/>
      <c r="C313" s="789"/>
      <c r="G313" s="789"/>
      <c r="H313" s="789"/>
      <c r="I313" s="789"/>
      <c r="J313" s="789"/>
      <c r="K313" s="789"/>
      <c r="L313" s="789"/>
      <c r="M313" s="789"/>
    </row>
  </sheetData>
  <mergeCells count="18">
    <mergeCell ref="D30:D34"/>
    <mergeCell ref="D35:D37"/>
    <mergeCell ref="D38:D39"/>
    <mergeCell ref="D40:D41"/>
    <mergeCell ref="E42:F42"/>
    <mergeCell ref="D27:D29"/>
    <mergeCell ref="D4:M4"/>
    <mergeCell ref="R4:AF4"/>
    <mergeCell ref="D5:M5"/>
    <mergeCell ref="D9:D11"/>
    <mergeCell ref="E9:F11"/>
    <mergeCell ref="G10:I10"/>
    <mergeCell ref="K10:M10"/>
    <mergeCell ref="D12:D13"/>
    <mergeCell ref="D14:D21"/>
    <mergeCell ref="S16:S23"/>
    <mergeCell ref="D22:D24"/>
    <mergeCell ref="D25:D2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5"/>
  <sheetViews>
    <sheetView workbookViewId="0">
      <selection activeCell="Q37" sqref="Q37"/>
    </sheetView>
  </sheetViews>
  <sheetFormatPr baseColWidth="10" defaultColWidth="11.42578125" defaultRowHeight="12.75"/>
  <cols>
    <col min="1" max="2" width="2.42578125" style="787" customWidth="1"/>
    <col min="3" max="3" width="2.42578125" style="788" customWidth="1"/>
    <col min="4" max="4" width="7.7109375" style="789" customWidth="1"/>
    <col min="5" max="5" width="1.140625" style="789" customWidth="1"/>
    <col min="6" max="6" width="64.85546875" style="789" customWidth="1"/>
    <col min="7" max="9" width="5.7109375" style="791" customWidth="1"/>
    <col min="10" max="10" width="2.42578125" style="791" customWidth="1"/>
    <col min="11" max="13" width="5.7109375" style="791" customWidth="1"/>
    <col min="14" max="15" width="11.42578125" style="789"/>
    <col min="16" max="16" width="4.7109375" style="789" customWidth="1"/>
    <col min="17" max="17" width="5" style="789" customWidth="1"/>
    <col min="18" max="18" width="2.28515625" style="789" customWidth="1"/>
    <col min="19" max="19" width="26" style="789" customWidth="1"/>
    <col min="20" max="20" width="8" style="789" customWidth="1"/>
    <col min="21" max="21" width="1" style="789" customWidth="1"/>
    <col min="22" max="22" width="6.7109375" style="789" customWidth="1"/>
    <col min="23" max="23" width="1" style="789" customWidth="1"/>
    <col min="24" max="24" width="6.7109375" style="789" customWidth="1"/>
    <col min="25" max="25" width="1" style="789" customWidth="1"/>
    <col min="26" max="26" width="6.7109375" style="789" customWidth="1"/>
    <col min="27" max="27" width="1" style="789" customWidth="1"/>
    <col min="28" max="28" width="6.7109375" style="789" customWidth="1"/>
    <col min="29" max="29" width="1" style="789" customWidth="1"/>
    <col min="30" max="30" width="6.7109375" style="789" customWidth="1"/>
    <col min="31" max="31" width="1" style="789" customWidth="1"/>
    <col min="32" max="33" width="6.7109375" style="789" customWidth="1"/>
    <col min="34" max="16384" width="11.42578125" style="789"/>
  </cols>
  <sheetData>
    <row r="1" spans="1:34" ht="8.1" customHeight="1">
      <c r="E1" s="790"/>
      <c r="L1" s="792"/>
      <c r="M1" s="792"/>
    </row>
    <row r="2" spans="1:34" ht="8.1" customHeight="1"/>
    <row r="3" spans="1:34" ht="8.1" customHeight="1">
      <c r="L3" s="793"/>
    </row>
    <row r="4" spans="1:34" ht="12.75" customHeight="1">
      <c r="A4" s="794"/>
      <c r="B4" s="794"/>
      <c r="C4" s="795"/>
      <c r="D4" s="2334" t="s">
        <v>321</v>
      </c>
      <c r="E4" s="2334"/>
      <c r="F4" s="2334"/>
      <c r="G4" s="2334"/>
      <c r="H4" s="2334"/>
      <c r="I4" s="2334"/>
      <c r="J4" s="2334"/>
      <c r="K4" s="2334"/>
      <c r="L4" s="2334"/>
      <c r="M4" s="2334"/>
      <c r="N4" s="796"/>
      <c r="O4" s="797"/>
      <c r="P4" s="797"/>
      <c r="Q4" s="2335"/>
      <c r="R4" s="2335"/>
      <c r="S4" s="2335"/>
      <c r="T4" s="2335"/>
      <c r="U4" s="2335"/>
      <c r="V4" s="2335"/>
      <c r="W4" s="2335"/>
      <c r="X4" s="2335"/>
      <c r="Y4" s="2335"/>
      <c r="Z4" s="2335"/>
      <c r="AA4" s="2335"/>
      <c r="AB4" s="2335"/>
      <c r="AC4" s="2335"/>
      <c r="AD4" s="2335"/>
      <c r="AE4" s="2335"/>
    </row>
    <row r="5" spans="1:34" s="797" customFormat="1" ht="12.75" customHeight="1">
      <c r="A5" s="798"/>
      <c r="B5" s="798"/>
      <c r="C5" s="799"/>
      <c r="D5" s="2334" t="s">
        <v>1</v>
      </c>
      <c r="E5" s="2334"/>
      <c r="F5" s="2334"/>
      <c r="G5" s="2334"/>
      <c r="H5" s="2334"/>
      <c r="I5" s="2334"/>
      <c r="J5" s="2334"/>
      <c r="K5" s="2334"/>
      <c r="L5" s="2334"/>
      <c r="M5" s="2334"/>
      <c r="N5" s="796"/>
      <c r="O5" s="801"/>
      <c r="P5" s="801"/>
      <c r="Q5" s="802"/>
      <c r="AG5" s="803"/>
      <c r="AH5" s="803"/>
    </row>
    <row r="6" spans="1:34" s="797" customFormat="1" ht="12.75" customHeight="1">
      <c r="A6" s="798"/>
      <c r="B6" s="798"/>
      <c r="C6" s="799"/>
      <c r="D6" s="804"/>
      <c r="E6" s="804"/>
      <c r="F6" s="804"/>
      <c r="G6" s="804"/>
      <c r="H6" s="804"/>
      <c r="I6" s="804"/>
      <c r="J6" s="804"/>
      <c r="K6" s="804"/>
      <c r="L6" s="804"/>
      <c r="M6" s="804"/>
      <c r="N6" s="796"/>
      <c r="O6" s="801"/>
      <c r="P6" s="801"/>
      <c r="Q6" s="802"/>
      <c r="AG6" s="803"/>
      <c r="AH6" s="803"/>
    </row>
    <row r="7" spans="1:34" s="797" customFormat="1" ht="12.75" customHeight="1">
      <c r="A7" s="798"/>
      <c r="B7" s="798"/>
      <c r="C7" s="799"/>
      <c r="D7" s="804"/>
      <c r="E7" s="804"/>
      <c r="F7" s="804"/>
      <c r="G7" s="804"/>
      <c r="H7" s="804"/>
      <c r="I7" s="804"/>
      <c r="J7" s="804"/>
      <c r="K7" s="804"/>
      <c r="L7" s="804"/>
      <c r="M7" s="804"/>
      <c r="N7" s="796"/>
      <c r="O7" s="801"/>
      <c r="P7" s="801"/>
      <c r="Q7" s="802"/>
      <c r="AG7" s="803"/>
      <c r="AH7" s="803"/>
    </row>
    <row r="8" spans="1:34" s="797" customFormat="1" ht="2.25" customHeight="1">
      <c r="A8" s="794"/>
      <c r="B8" s="794"/>
      <c r="C8" s="795"/>
      <c r="E8" s="805"/>
      <c r="F8" s="805"/>
      <c r="G8" s="806"/>
      <c r="H8" s="807"/>
      <c r="I8" s="807"/>
      <c r="J8" s="806"/>
      <c r="K8" s="806"/>
      <c r="L8" s="806"/>
      <c r="M8" s="806"/>
      <c r="N8" s="808"/>
      <c r="Q8" s="794"/>
    </row>
    <row r="9" spans="1:34" s="797" customFormat="1" ht="3.75" customHeight="1">
      <c r="A9" s="794"/>
      <c r="B9" s="794"/>
      <c r="C9" s="795"/>
      <c r="D9" s="2337" t="s">
        <v>2</v>
      </c>
      <c r="E9" s="878"/>
      <c r="F9" s="879"/>
      <c r="G9" s="809"/>
      <c r="H9" s="810"/>
      <c r="I9" s="810"/>
      <c r="J9" s="809"/>
      <c r="K9" s="809"/>
      <c r="L9" s="809"/>
      <c r="M9" s="811"/>
      <c r="N9" s="808"/>
      <c r="Q9" s="794"/>
    </row>
    <row r="10" spans="1:34" ht="13.5" customHeight="1">
      <c r="A10" s="812"/>
      <c r="B10" s="812"/>
      <c r="C10" s="795"/>
      <c r="D10" s="2338"/>
      <c r="E10" s="2341" t="s">
        <v>184</v>
      </c>
      <c r="F10" s="2341"/>
      <c r="G10" s="2343" t="s">
        <v>313</v>
      </c>
      <c r="H10" s="2343"/>
      <c r="I10" s="2343"/>
      <c r="J10" s="813"/>
      <c r="K10" s="2343" t="s">
        <v>314</v>
      </c>
      <c r="L10" s="2343"/>
      <c r="M10" s="2344"/>
      <c r="N10" s="814"/>
      <c r="O10" s="812"/>
    </row>
    <row r="11" spans="1:34" ht="13.5" customHeight="1">
      <c r="A11" s="794"/>
      <c r="B11" s="794"/>
      <c r="C11" s="795"/>
      <c r="D11" s="2339"/>
      <c r="E11" s="2342"/>
      <c r="F11" s="2342"/>
      <c r="G11" s="815" t="s">
        <v>18</v>
      </c>
      <c r="H11" s="815" t="s">
        <v>19</v>
      </c>
      <c r="I11" s="815" t="s">
        <v>8</v>
      </c>
      <c r="J11" s="815"/>
      <c r="K11" s="815" t="s">
        <v>18</v>
      </c>
      <c r="L11" s="815" t="s">
        <v>19</v>
      </c>
      <c r="M11" s="816" t="s">
        <v>8</v>
      </c>
      <c r="N11" s="814"/>
      <c r="O11" s="797"/>
    </row>
    <row r="12" spans="1:34" ht="12.95" customHeight="1">
      <c r="A12" s="817"/>
      <c r="B12" s="817"/>
      <c r="C12" s="795"/>
      <c r="D12" s="2331">
        <v>1401</v>
      </c>
      <c r="E12" s="880" t="s">
        <v>20</v>
      </c>
      <c r="F12" s="881"/>
      <c r="G12" s="882">
        <f>SUM(G13)</f>
        <v>1</v>
      </c>
      <c r="H12" s="882">
        <f>SUM(H13)</f>
        <v>0</v>
      </c>
      <c r="I12" s="882">
        <f>G12+H12</f>
        <v>1</v>
      </c>
      <c r="J12" s="882"/>
      <c r="K12" s="882">
        <f>SUM(K13)</f>
        <v>0</v>
      </c>
      <c r="L12" s="882">
        <f>SUM(L13)</f>
        <v>1</v>
      </c>
      <c r="M12" s="883">
        <f>K12+L12</f>
        <v>1</v>
      </c>
      <c r="N12" s="814"/>
      <c r="O12" s="814"/>
    </row>
    <row r="13" spans="1:34" ht="12" customHeight="1">
      <c r="A13" s="812"/>
      <c r="B13" s="812"/>
      <c r="C13" s="795"/>
      <c r="D13" s="2332"/>
      <c r="E13" s="884" t="s">
        <v>21</v>
      </c>
      <c r="F13" s="885"/>
      <c r="G13" s="886">
        <f>G14</f>
        <v>1</v>
      </c>
      <c r="H13" s="886">
        <f>H14</f>
        <v>0</v>
      </c>
      <c r="I13" s="886">
        <f t="shared" ref="I13:I23" si="0">SUM(G13:H13)</f>
        <v>1</v>
      </c>
      <c r="J13" s="886"/>
      <c r="K13" s="886">
        <f>K14</f>
        <v>0</v>
      </c>
      <c r="L13" s="886">
        <f>L14</f>
        <v>1</v>
      </c>
      <c r="M13" s="887">
        <f t="shared" ref="M13:M14" si="1">SUM(K13:L13)</f>
        <v>1</v>
      </c>
      <c r="N13" s="814"/>
      <c r="O13" s="814"/>
    </row>
    <row r="14" spans="1:34" ht="12" customHeight="1">
      <c r="A14" s="812"/>
      <c r="B14" s="812"/>
      <c r="C14" s="795"/>
      <c r="D14" s="2351"/>
      <c r="E14" s="833"/>
      <c r="F14" s="823" t="s">
        <v>193</v>
      </c>
      <c r="G14" s="826">
        <v>1</v>
      </c>
      <c r="H14" s="826">
        <v>0</v>
      </c>
      <c r="I14" s="835">
        <f t="shared" si="0"/>
        <v>1</v>
      </c>
      <c r="J14" s="826"/>
      <c r="K14" s="826">
        <v>0</v>
      </c>
      <c r="L14" s="826">
        <v>1</v>
      </c>
      <c r="M14" s="836">
        <f t="shared" si="1"/>
        <v>1</v>
      </c>
      <c r="N14" s="814"/>
      <c r="O14" s="814"/>
    </row>
    <row r="15" spans="1:34" ht="12.95" customHeight="1">
      <c r="A15" s="794"/>
      <c r="B15" s="794"/>
      <c r="C15" s="795"/>
      <c r="D15" s="2331">
        <v>1402</v>
      </c>
      <c r="E15" s="828" t="s">
        <v>29</v>
      </c>
      <c r="F15" s="829"/>
      <c r="G15" s="830">
        <f>SUM(G16)</f>
        <v>3</v>
      </c>
      <c r="H15" s="830">
        <f>SUM(H16)</f>
        <v>11</v>
      </c>
      <c r="I15" s="830">
        <f t="shared" si="0"/>
        <v>14</v>
      </c>
      <c r="J15" s="830"/>
      <c r="K15" s="830">
        <f>SUM(K16)</f>
        <v>7</v>
      </c>
      <c r="L15" s="830">
        <f>SUM(L16)</f>
        <v>7</v>
      </c>
      <c r="M15" s="831">
        <f>K15+L15</f>
        <v>14</v>
      </c>
      <c r="N15" s="814"/>
      <c r="O15" s="814"/>
    </row>
    <row r="16" spans="1:34" ht="12" customHeight="1">
      <c r="A16" s="812"/>
      <c r="B16" s="812"/>
      <c r="C16" s="812"/>
      <c r="D16" s="2332"/>
      <c r="E16" s="822" t="s">
        <v>114</v>
      </c>
      <c r="F16" s="823"/>
      <c r="G16" s="824">
        <f>SUM(G17:G20)</f>
        <v>3</v>
      </c>
      <c r="H16" s="824">
        <f>SUM(H17:H20)</f>
        <v>11</v>
      </c>
      <c r="I16" s="824">
        <f>SUM(I18:I20)</f>
        <v>9</v>
      </c>
      <c r="J16" s="824"/>
      <c r="K16" s="824">
        <f>SUM(K17:K20)</f>
        <v>7</v>
      </c>
      <c r="L16" s="824">
        <f>SUM(L17:L20)</f>
        <v>7</v>
      </c>
      <c r="M16" s="888">
        <f t="shared" ref="M16:M42" si="2">K16+L16</f>
        <v>14</v>
      </c>
      <c r="N16" s="814"/>
      <c r="O16" s="814"/>
    </row>
    <row r="17" spans="1:19" ht="12" customHeight="1">
      <c r="A17" s="812"/>
      <c r="B17" s="812"/>
      <c r="C17" s="812"/>
      <c r="D17" s="2332"/>
      <c r="E17" s="822"/>
      <c r="F17" s="823" t="s">
        <v>208</v>
      </c>
      <c r="G17" s="835">
        <v>0</v>
      </c>
      <c r="H17" s="835">
        <v>5</v>
      </c>
      <c r="I17" s="835">
        <f>SUM(G17:H17)</f>
        <v>5</v>
      </c>
      <c r="J17" s="824"/>
      <c r="K17" s="835">
        <v>3</v>
      </c>
      <c r="L17" s="835">
        <v>2</v>
      </c>
      <c r="M17" s="889">
        <f>SUM(K17:L17)</f>
        <v>5</v>
      </c>
      <c r="N17" s="814"/>
      <c r="O17" s="814"/>
      <c r="S17" s="2352"/>
    </row>
    <row r="18" spans="1:19" ht="12" customHeight="1">
      <c r="A18" s="812"/>
      <c r="B18" s="812"/>
      <c r="C18" s="812"/>
      <c r="D18" s="2332"/>
      <c r="E18" s="833"/>
      <c r="F18" s="823" t="s">
        <v>209</v>
      </c>
      <c r="G18" s="834">
        <v>1</v>
      </c>
      <c r="H18" s="834">
        <v>4</v>
      </c>
      <c r="I18" s="835">
        <f t="shared" ref="I18:I19" si="3">SUM(G18:H18)</f>
        <v>5</v>
      </c>
      <c r="J18" s="826"/>
      <c r="K18" s="826">
        <v>4</v>
      </c>
      <c r="L18" s="826">
        <v>1</v>
      </c>
      <c r="M18" s="889">
        <f t="shared" ref="M18:M19" si="4">SUM(K18:L18)</f>
        <v>5</v>
      </c>
      <c r="N18" s="814"/>
      <c r="O18" s="814"/>
      <c r="S18" s="2352"/>
    </row>
    <row r="19" spans="1:19" ht="12" customHeight="1">
      <c r="A19" s="812"/>
      <c r="B19" s="812"/>
      <c r="C19" s="812"/>
      <c r="D19" s="2332"/>
      <c r="E19" s="833"/>
      <c r="F19" s="823" t="s">
        <v>215</v>
      </c>
      <c r="G19" s="834">
        <v>2</v>
      </c>
      <c r="H19" s="834">
        <v>2</v>
      </c>
      <c r="I19" s="835">
        <f t="shared" si="3"/>
        <v>4</v>
      </c>
      <c r="J19" s="826"/>
      <c r="K19" s="826">
        <v>0</v>
      </c>
      <c r="L19" s="826">
        <v>4</v>
      </c>
      <c r="M19" s="889">
        <f t="shared" si="4"/>
        <v>4</v>
      </c>
      <c r="N19" s="814"/>
      <c r="O19" s="814"/>
      <c r="S19" s="2352"/>
    </row>
    <row r="20" spans="1:19" ht="12" customHeight="1">
      <c r="A20" s="812"/>
      <c r="B20" s="812"/>
      <c r="C20" s="812"/>
      <c r="D20" s="2332"/>
      <c r="E20" s="833"/>
      <c r="F20" s="823" t="s">
        <v>212</v>
      </c>
      <c r="G20" s="834">
        <v>0</v>
      </c>
      <c r="H20" s="834">
        <v>0</v>
      </c>
      <c r="I20" s="835">
        <f t="shared" si="0"/>
        <v>0</v>
      </c>
      <c r="J20" s="826"/>
      <c r="K20" s="826">
        <v>0</v>
      </c>
      <c r="L20" s="826">
        <v>0</v>
      </c>
      <c r="M20" s="890">
        <f t="shared" si="2"/>
        <v>0</v>
      </c>
      <c r="N20" s="814"/>
      <c r="O20" s="814"/>
      <c r="S20" s="2352"/>
    </row>
    <row r="21" spans="1:19" ht="12.75" customHeight="1">
      <c r="A21" s="794"/>
      <c r="B21" s="794"/>
      <c r="C21" s="795"/>
      <c r="D21" s="2331">
        <v>1403</v>
      </c>
      <c r="E21" s="828" t="s">
        <v>39</v>
      </c>
      <c r="F21" s="829"/>
      <c r="G21" s="830">
        <f>G22</f>
        <v>0</v>
      </c>
      <c r="H21" s="830">
        <f>H22</f>
        <v>2</v>
      </c>
      <c r="I21" s="830">
        <f t="shared" si="0"/>
        <v>2</v>
      </c>
      <c r="J21" s="830"/>
      <c r="K21" s="830">
        <f>K22</f>
        <v>1</v>
      </c>
      <c r="L21" s="830">
        <f>L22</f>
        <v>1</v>
      </c>
      <c r="M21" s="891">
        <f t="shared" si="2"/>
        <v>2</v>
      </c>
      <c r="N21" s="814"/>
      <c r="O21" s="814"/>
      <c r="S21" s="2352"/>
    </row>
    <row r="22" spans="1:19" ht="12" customHeight="1">
      <c r="A22" s="812"/>
      <c r="B22" s="812"/>
      <c r="C22" s="812"/>
      <c r="D22" s="2332"/>
      <c r="E22" s="842" t="s">
        <v>163</v>
      </c>
      <c r="F22" s="823"/>
      <c r="G22" s="825">
        <f>G23</f>
        <v>0</v>
      </c>
      <c r="H22" s="825">
        <f>H23</f>
        <v>2</v>
      </c>
      <c r="I22" s="825">
        <f t="shared" si="0"/>
        <v>2</v>
      </c>
      <c r="J22" s="826"/>
      <c r="K22" s="824">
        <f>K23</f>
        <v>1</v>
      </c>
      <c r="L22" s="824">
        <f>L23</f>
        <v>1</v>
      </c>
      <c r="M22" s="888">
        <f t="shared" si="2"/>
        <v>2</v>
      </c>
      <c r="N22" s="814"/>
      <c r="O22" s="814"/>
      <c r="S22" s="2352"/>
    </row>
    <row r="23" spans="1:19" ht="12" customHeight="1">
      <c r="A23" s="812"/>
      <c r="B23" s="812"/>
      <c r="C23" s="812"/>
      <c r="D23" s="2353"/>
      <c r="E23" s="892"/>
      <c r="F23" s="893" t="s">
        <v>218</v>
      </c>
      <c r="G23" s="894">
        <v>0</v>
      </c>
      <c r="H23" s="894">
        <v>2</v>
      </c>
      <c r="I23" s="857">
        <f t="shared" si="0"/>
        <v>2</v>
      </c>
      <c r="J23" s="895"/>
      <c r="K23" s="895">
        <v>1</v>
      </c>
      <c r="L23" s="895">
        <v>1</v>
      </c>
      <c r="M23" s="890">
        <f t="shared" si="2"/>
        <v>2</v>
      </c>
      <c r="N23" s="814"/>
      <c r="O23" s="814"/>
      <c r="S23" s="2352"/>
    </row>
    <row r="24" spans="1:19" ht="12.75" customHeight="1">
      <c r="A24" s="812"/>
      <c r="B24" s="812"/>
      <c r="C24" s="812"/>
      <c r="D24" s="2346">
        <v>1404</v>
      </c>
      <c r="E24" s="828" t="s">
        <v>43</v>
      </c>
      <c r="F24" s="829"/>
      <c r="G24" s="859">
        <f>SUM(G25+G27)</f>
        <v>5</v>
      </c>
      <c r="H24" s="859">
        <f>SUM(H25+H27)</f>
        <v>14</v>
      </c>
      <c r="I24" s="859">
        <f>SUM(I27+I25)</f>
        <v>19</v>
      </c>
      <c r="J24" s="859"/>
      <c r="K24" s="859">
        <f>SUM(K25+K27)</f>
        <v>6</v>
      </c>
      <c r="L24" s="859">
        <f t="shared" ref="L24" si="5">SUM(L25+L27)</f>
        <v>13</v>
      </c>
      <c r="M24" s="831">
        <f t="shared" si="2"/>
        <v>19</v>
      </c>
    </row>
    <row r="25" spans="1:19">
      <c r="A25" s="812"/>
      <c r="B25" s="812"/>
      <c r="C25" s="812"/>
      <c r="D25" s="2348"/>
      <c r="E25" s="896" t="s">
        <v>322</v>
      </c>
      <c r="F25" s="897"/>
      <c r="G25" s="886">
        <f>G26</f>
        <v>5</v>
      </c>
      <c r="H25" s="886">
        <f>H26</f>
        <v>10</v>
      </c>
      <c r="I25" s="886">
        <f>SUM(G25:H25)</f>
        <v>15</v>
      </c>
      <c r="J25" s="898"/>
      <c r="K25" s="899">
        <f>K26</f>
        <v>5</v>
      </c>
      <c r="L25" s="899">
        <f>L26</f>
        <v>10</v>
      </c>
      <c r="M25" s="900">
        <f t="shared" si="2"/>
        <v>15</v>
      </c>
    </row>
    <row r="26" spans="1:19">
      <c r="A26" s="812"/>
      <c r="B26" s="812"/>
      <c r="C26" s="812"/>
      <c r="D26" s="2348"/>
      <c r="E26" s="901"/>
      <c r="F26" s="823" t="s">
        <v>222</v>
      </c>
      <c r="G26" s="835">
        <v>5</v>
      </c>
      <c r="H26" s="835">
        <v>10</v>
      </c>
      <c r="I26" s="835">
        <f>G26+H26</f>
        <v>15</v>
      </c>
      <c r="J26" s="835"/>
      <c r="K26" s="835">
        <v>5</v>
      </c>
      <c r="L26" s="835">
        <v>10</v>
      </c>
      <c r="M26" s="889">
        <f t="shared" si="2"/>
        <v>15</v>
      </c>
    </row>
    <row r="27" spans="1:19">
      <c r="A27" s="812"/>
      <c r="B27" s="812"/>
      <c r="C27" s="812"/>
      <c r="D27" s="2348"/>
      <c r="E27" s="822" t="s">
        <v>45</v>
      </c>
      <c r="F27" s="823"/>
      <c r="G27" s="825">
        <f>SUM(G28)</f>
        <v>0</v>
      </c>
      <c r="H27" s="825">
        <f t="shared" ref="H27" si="6">SUM(H28)</f>
        <v>4</v>
      </c>
      <c r="I27" s="824">
        <f t="shared" ref="I27:I28" si="7">G27+H27</f>
        <v>4</v>
      </c>
      <c r="J27" s="826"/>
      <c r="K27" s="824">
        <f>SUM(K28)</f>
        <v>1</v>
      </c>
      <c r="L27" s="824">
        <f t="shared" ref="L27" si="8">SUM(L28)</f>
        <v>3</v>
      </c>
      <c r="M27" s="900">
        <f t="shared" si="2"/>
        <v>4</v>
      </c>
    </row>
    <row r="28" spans="1:19">
      <c r="A28" s="812"/>
      <c r="B28" s="812"/>
      <c r="C28" s="812"/>
      <c r="D28" s="2347"/>
      <c r="E28" s="902"/>
      <c r="F28" s="893" t="s">
        <v>225</v>
      </c>
      <c r="G28" s="857">
        <v>0</v>
      </c>
      <c r="H28" s="857">
        <v>4</v>
      </c>
      <c r="I28" s="835">
        <f t="shared" si="7"/>
        <v>4</v>
      </c>
      <c r="J28" s="857"/>
      <c r="K28" s="857">
        <v>1</v>
      </c>
      <c r="L28" s="857">
        <v>3</v>
      </c>
      <c r="M28" s="890">
        <f t="shared" si="2"/>
        <v>4</v>
      </c>
    </row>
    <row r="29" spans="1:19" ht="12.75" customHeight="1">
      <c r="A29" s="812"/>
      <c r="B29" s="812"/>
      <c r="C29" s="812"/>
      <c r="D29" s="2346">
        <v>1405</v>
      </c>
      <c r="E29" s="818" t="s">
        <v>46</v>
      </c>
      <c r="F29" s="819"/>
      <c r="G29" s="830">
        <f>SUM(G30)</f>
        <v>0</v>
      </c>
      <c r="H29" s="830">
        <f>SUM(H30)</f>
        <v>18</v>
      </c>
      <c r="I29" s="830">
        <f>SUM(G29:H29)</f>
        <v>18</v>
      </c>
      <c r="J29" s="830"/>
      <c r="K29" s="830">
        <f>SUM(K30)</f>
        <v>9</v>
      </c>
      <c r="L29" s="830">
        <f>SUM(L30)</f>
        <v>9</v>
      </c>
      <c r="M29" s="831">
        <f t="shared" si="2"/>
        <v>18</v>
      </c>
    </row>
    <row r="30" spans="1:19" ht="12.75" customHeight="1">
      <c r="A30" s="812"/>
      <c r="B30" s="812"/>
      <c r="C30" s="812"/>
      <c r="D30" s="2348"/>
      <c r="E30" s="896" t="s">
        <v>48</v>
      </c>
      <c r="F30" s="823"/>
      <c r="G30" s="903">
        <f>SUM(G31:G33)</f>
        <v>0</v>
      </c>
      <c r="H30" s="903">
        <f>SUM(H31:H33)</f>
        <v>18</v>
      </c>
      <c r="I30" s="904">
        <f t="shared" ref="I30:I42" si="9">SUM(G30:H30)</f>
        <v>18</v>
      </c>
      <c r="J30" s="903"/>
      <c r="K30" s="903">
        <f>SUM(K31:K33)</f>
        <v>9</v>
      </c>
      <c r="L30" s="903">
        <f>SUM(L31:L33)</f>
        <v>9</v>
      </c>
      <c r="M30" s="900">
        <f t="shared" si="2"/>
        <v>18</v>
      </c>
    </row>
    <row r="31" spans="1:19" ht="12.75" customHeight="1">
      <c r="A31" s="812"/>
      <c r="B31" s="812"/>
      <c r="C31" s="812"/>
      <c r="D31" s="2348"/>
      <c r="E31" s="905"/>
      <c r="F31" s="823" t="s">
        <v>230</v>
      </c>
      <c r="G31" s="906">
        <v>0</v>
      </c>
      <c r="H31" s="906">
        <v>3</v>
      </c>
      <c r="I31" s="906">
        <f t="shared" si="9"/>
        <v>3</v>
      </c>
      <c r="J31" s="906"/>
      <c r="K31" s="906">
        <v>3</v>
      </c>
      <c r="L31" s="906">
        <v>0</v>
      </c>
      <c r="M31" s="889">
        <f t="shared" si="2"/>
        <v>3</v>
      </c>
    </row>
    <row r="32" spans="1:19" ht="12.75" customHeight="1">
      <c r="A32" s="812"/>
      <c r="B32" s="812"/>
      <c r="C32" s="812"/>
      <c r="D32" s="2348"/>
      <c r="E32" s="905"/>
      <c r="F32" s="823" t="s">
        <v>323</v>
      </c>
      <c r="G32" s="906">
        <v>0</v>
      </c>
      <c r="H32" s="906">
        <v>8</v>
      </c>
      <c r="I32" s="906">
        <f t="shared" si="9"/>
        <v>8</v>
      </c>
      <c r="J32" s="906"/>
      <c r="K32" s="906">
        <v>6</v>
      </c>
      <c r="L32" s="906">
        <v>2</v>
      </c>
      <c r="M32" s="889">
        <f t="shared" si="2"/>
        <v>8</v>
      </c>
    </row>
    <row r="33" spans="1:13" ht="12.75" customHeight="1">
      <c r="A33" s="812"/>
      <c r="B33" s="812"/>
      <c r="C33" s="812"/>
      <c r="D33" s="2347"/>
      <c r="E33" s="907"/>
      <c r="F33" s="893" t="s">
        <v>234</v>
      </c>
      <c r="G33" s="908">
        <v>0</v>
      </c>
      <c r="H33" s="908">
        <v>7</v>
      </c>
      <c r="I33" s="908">
        <f t="shared" si="9"/>
        <v>7</v>
      </c>
      <c r="J33" s="908"/>
      <c r="K33" s="908">
        <v>0</v>
      </c>
      <c r="L33" s="908">
        <v>7</v>
      </c>
      <c r="M33" s="890">
        <f t="shared" si="2"/>
        <v>7</v>
      </c>
    </row>
    <row r="34" spans="1:13" ht="12.75" customHeight="1">
      <c r="A34" s="794"/>
      <c r="B34" s="794"/>
      <c r="C34" s="795"/>
      <c r="D34" s="2331">
        <v>1406</v>
      </c>
      <c r="E34" s="828" t="s">
        <v>51</v>
      </c>
      <c r="F34" s="829"/>
      <c r="G34" s="820">
        <f>SUM(G35)</f>
        <v>0</v>
      </c>
      <c r="H34" s="820">
        <f t="shared" ref="H34:L34" si="10">SUM(H35)</f>
        <v>4</v>
      </c>
      <c r="I34" s="830">
        <f t="shared" si="9"/>
        <v>4</v>
      </c>
      <c r="J34" s="820"/>
      <c r="K34" s="820">
        <f t="shared" si="10"/>
        <v>1</v>
      </c>
      <c r="L34" s="820">
        <f t="shared" si="10"/>
        <v>3</v>
      </c>
      <c r="M34" s="831">
        <f t="shared" si="2"/>
        <v>4</v>
      </c>
    </row>
    <row r="35" spans="1:13" ht="12.75" customHeight="1">
      <c r="A35" s="794"/>
      <c r="B35" s="794"/>
      <c r="C35" s="795"/>
      <c r="D35" s="2332"/>
      <c r="E35" s="822" t="s">
        <v>52</v>
      </c>
      <c r="F35" s="823"/>
      <c r="G35" s="825">
        <f>SUM(G36:G37)</f>
        <v>0</v>
      </c>
      <c r="H35" s="825">
        <f>SUM(H36:H37)</f>
        <v>4</v>
      </c>
      <c r="I35" s="904">
        <f t="shared" si="9"/>
        <v>4</v>
      </c>
      <c r="J35" s="826"/>
      <c r="K35" s="824">
        <f>SUM(K36:K37)</f>
        <v>1</v>
      </c>
      <c r="L35" s="824">
        <f>SUM(L36:L37)</f>
        <v>3</v>
      </c>
      <c r="M35" s="900">
        <f t="shared" si="2"/>
        <v>4</v>
      </c>
    </row>
    <row r="36" spans="1:13" ht="12.75" customHeight="1">
      <c r="A36" s="794"/>
      <c r="B36" s="794"/>
      <c r="C36" s="795"/>
      <c r="D36" s="2332"/>
      <c r="E36" s="822"/>
      <c r="F36" s="823" t="s">
        <v>324</v>
      </c>
      <c r="G36" s="835">
        <v>0</v>
      </c>
      <c r="H36" s="835">
        <v>2</v>
      </c>
      <c r="I36" s="906">
        <f>SUM(G36:H36)</f>
        <v>2</v>
      </c>
      <c r="J36" s="835"/>
      <c r="K36" s="835">
        <v>1</v>
      </c>
      <c r="L36" s="835">
        <v>1</v>
      </c>
      <c r="M36" s="889">
        <f>SUM(K36:L36)</f>
        <v>2</v>
      </c>
    </row>
    <row r="37" spans="1:13" ht="12.75" customHeight="1">
      <c r="A37" s="794"/>
      <c r="B37" s="794"/>
      <c r="C37" s="795"/>
      <c r="D37" s="2332"/>
      <c r="E37" s="861"/>
      <c r="F37" s="823" t="s">
        <v>241</v>
      </c>
      <c r="G37" s="834">
        <v>0</v>
      </c>
      <c r="H37" s="834">
        <v>2</v>
      </c>
      <c r="I37" s="908">
        <f t="shared" si="9"/>
        <v>2</v>
      </c>
      <c r="J37" s="826"/>
      <c r="K37" s="826">
        <v>0</v>
      </c>
      <c r="L37" s="826">
        <v>2</v>
      </c>
      <c r="M37" s="889">
        <f>SUM(K37:L37)</f>
        <v>2</v>
      </c>
    </row>
    <row r="38" spans="1:13" ht="12.75" customHeight="1">
      <c r="A38" s="794"/>
      <c r="B38" s="794"/>
      <c r="C38" s="795"/>
      <c r="D38" s="2346">
        <v>1407</v>
      </c>
      <c r="E38" s="818" t="s">
        <v>58</v>
      </c>
      <c r="F38" s="829"/>
      <c r="G38" s="864"/>
      <c r="H38" s="864"/>
      <c r="I38" s="909"/>
      <c r="J38" s="858"/>
      <c r="K38" s="859"/>
      <c r="L38" s="859"/>
      <c r="M38" s="831"/>
    </row>
    <row r="39" spans="1:13" ht="6" customHeight="1">
      <c r="A39" s="794"/>
      <c r="B39" s="794"/>
      <c r="C39" s="795"/>
      <c r="D39" s="2348"/>
      <c r="E39" s="910"/>
      <c r="F39" s="911"/>
      <c r="G39" s="912"/>
      <c r="H39" s="912"/>
      <c r="I39" s="904"/>
      <c r="J39" s="912"/>
      <c r="K39" s="912"/>
      <c r="L39" s="912"/>
      <c r="M39" s="900"/>
    </row>
    <row r="40" spans="1:13" ht="12.75" customHeight="1">
      <c r="A40" s="794"/>
      <c r="B40" s="794"/>
      <c r="C40" s="795"/>
      <c r="D40" s="2346">
        <v>1408</v>
      </c>
      <c r="E40" s="913" t="s">
        <v>63</v>
      </c>
      <c r="F40" s="914"/>
      <c r="G40" s="830">
        <f>SUM(G41)</f>
        <v>2</v>
      </c>
      <c r="H40" s="830">
        <f>SUM(H41)</f>
        <v>0</v>
      </c>
      <c r="I40" s="830">
        <f>SUM(G40:H40)</f>
        <v>2</v>
      </c>
      <c r="J40" s="830"/>
      <c r="K40" s="830">
        <f>SUM(K41)</f>
        <v>0</v>
      </c>
      <c r="L40" s="830">
        <f>SUM(L41)</f>
        <v>2</v>
      </c>
      <c r="M40" s="831">
        <f t="shared" si="2"/>
        <v>2</v>
      </c>
    </row>
    <row r="41" spans="1:13" ht="12.75" customHeight="1">
      <c r="A41" s="794"/>
      <c r="B41" s="794"/>
      <c r="C41" s="795"/>
      <c r="D41" s="2348"/>
      <c r="E41" s="896" t="s">
        <v>64</v>
      </c>
      <c r="F41" s="915"/>
      <c r="G41" s="904">
        <f>G42</f>
        <v>2</v>
      </c>
      <c r="H41" s="904">
        <f>H42</f>
        <v>0</v>
      </c>
      <c r="I41" s="904">
        <f t="shared" si="9"/>
        <v>2</v>
      </c>
      <c r="J41" s="904"/>
      <c r="K41" s="904">
        <f>K42</f>
        <v>0</v>
      </c>
      <c r="L41" s="904">
        <f>L42</f>
        <v>2</v>
      </c>
      <c r="M41" s="900">
        <f t="shared" si="2"/>
        <v>2</v>
      </c>
    </row>
    <row r="42" spans="1:13" ht="12.75" customHeight="1">
      <c r="A42" s="794"/>
      <c r="B42" s="794"/>
      <c r="C42" s="795"/>
      <c r="D42" s="2347"/>
      <c r="E42" s="907"/>
      <c r="F42" s="823" t="s">
        <v>250</v>
      </c>
      <c r="G42" s="906">
        <v>2</v>
      </c>
      <c r="H42" s="906">
        <v>0</v>
      </c>
      <c r="I42" s="908">
        <f t="shared" si="9"/>
        <v>2</v>
      </c>
      <c r="J42" s="906"/>
      <c r="K42" s="906">
        <v>0</v>
      </c>
      <c r="L42" s="906">
        <v>2</v>
      </c>
      <c r="M42" s="890">
        <f t="shared" si="2"/>
        <v>2</v>
      </c>
    </row>
    <row r="43" spans="1:13" ht="12.75" customHeight="1">
      <c r="A43" s="874"/>
      <c r="B43" s="874"/>
      <c r="C43" s="874"/>
      <c r="D43" s="2346">
        <v>1624</v>
      </c>
      <c r="E43" s="916" t="s">
        <v>68</v>
      </c>
      <c r="F43" s="829"/>
      <c r="G43" s="864"/>
      <c r="H43" s="864"/>
      <c r="I43" s="917"/>
      <c r="J43" s="859"/>
      <c r="K43" s="859"/>
      <c r="L43" s="859"/>
      <c r="M43" s="831"/>
    </row>
    <row r="44" spans="1:13" ht="6" customHeight="1">
      <c r="A44" s="874"/>
      <c r="B44" s="874"/>
      <c r="C44" s="874"/>
      <c r="D44" s="2347"/>
      <c r="E44" s="918"/>
      <c r="F44" s="919"/>
      <c r="G44" s="920"/>
      <c r="H44" s="920"/>
      <c r="I44" s="921"/>
      <c r="J44" s="922"/>
      <c r="K44" s="922"/>
      <c r="L44" s="922"/>
      <c r="M44" s="923"/>
    </row>
    <row r="45" spans="1:13" ht="12" customHeight="1">
      <c r="E45" s="2349" t="s">
        <v>8</v>
      </c>
      <c r="F45" s="2350"/>
      <c r="G45" s="875">
        <f>SUM(G12+G15+G21+G24+G29+G34+G38+G40+G44)</f>
        <v>11</v>
      </c>
      <c r="H45" s="875">
        <f>SUM(H12+H15+H21+H24+H29+H34+H38+H40+H44)</f>
        <v>49</v>
      </c>
      <c r="I45" s="875">
        <f>SUM(I12+I15+I21+I24+I29+I34+I38+I40+I44)</f>
        <v>60</v>
      </c>
      <c r="J45" s="875"/>
      <c r="K45" s="875">
        <f>SUM(K12+K15+K21+K24+K29+K34+K38+K40+K44)</f>
        <v>24</v>
      </c>
      <c r="L45" s="875">
        <f>SUM(L12+L15+L21+L24+L29+L34+L38+L40+L44)</f>
        <v>36</v>
      </c>
      <c r="M45" s="876">
        <f>SUM(M12+M15+M21+M24+M29+M34+M38+M40+M44)</f>
        <v>60</v>
      </c>
    </row>
    <row r="46" spans="1:13" s="787" customFormat="1" ht="11.25" customHeight="1">
      <c r="C46" s="788"/>
      <c r="E46" s="787" t="s">
        <v>318</v>
      </c>
      <c r="G46" s="874"/>
      <c r="H46" s="874"/>
      <c r="I46" s="874"/>
      <c r="J46" s="874"/>
      <c r="K46" s="874"/>
      <c r="L46" s="874"/>
      <c r="M46" s="874"/>
    </row>
    <row r="47" spans="1:13" ht="9" customHeight="1">
      <c r="E47" s="790"/>
    </row>
    <row r="48" spans="1:13" ht="9" customHeight="1"/>
    <row r="49" spans="1:13" ht="9" customHeight="1"/>
    <row r="50" spans="1:13" ht="9" customHeight="1"/>
    <row r="51" spans="1:13" ht="9" customHeight="1"/>
    <row r="52" spans="1:13" ht="9" customHeight="1"/>
    <row r="53" spans="1:13" ht="9" customHeight="1"/>
    <row r="54" spans="1:13" ht="9" customHeight="1"/>
    <row r="55" spans="1:13" ht="9" customHeight="1">
      <c r="A55" s="789"/>
      <c r="B55" s="789"/>
      <c r="C55" s="789"/>
      <c r="G55" s="789"/>
      <c r="H55" s="789"/>
      <c r="I55" s="789"/>
      <c r="J55" s="789"/>
      <c r="K55" s="789"/>
      <c r="L55" s="789"/>
      <c r="M55" s="789"/>
    </row>
    <row r="56" spans="1:13" ht="9" customHeight="1">
      <c r="A56" s="789"/>
      <c r="B56" s="789"/>
      <c r="C56" s="789"/>
      <c r="G56" s="789"/>
      <c r="H56" s="789"/>
      <c r="I56" s="789"/>
      <c r="J56" s="789"/>
      <c r="K56" s="789"/>
      <c r="L56" s="789"/>
      <c r="M56" s="789"/>
    </row>
    <row r="57" spans="1:13" ht="9" customHeight="1">
      <c r="A57" s="789"/>
      <c r="B57" s="789"/>
      <c r="C57" s="789"/>
      <c r="G57" s="789"/>
      <c r="H57" s="789"/>
      <c r="I57" s="789"/>
      <c r="J57" s="789"/>
      <c r="K57" s="789"/>
      <c r="L57" s="789"/>
      <c r="M57" s="789"/>
    </row>
    <row r="58" spans="1:13" ht="9" customHeight="1">
      <c r="A58" s="789"/>
      <c r="B58" s="789"/>
      <c r="C58" s="789"/>
      <c r="G58" s="789"/>
      <c r="H58" s="789"/>
      <c r="I58" s="789"/>
      <c r="J58" s="789"/>
      <c r="K58" s="789"/>
      <c r="L58" s="789"/>
      <c r="M58" s="789"/>
    </row>
    <row r="59" spans="1:13" ht="9" customHeight="1">
      <c r="A59" s="789"/>
      <c r="B59" s="789"/>
      <c r="C59" s="789"/>
      <c r="G59" s="789"/>
      <c r="H59" s="789"/>
      <c r="I59" s="789"/>
      <c r="J59" s="789"/>
      <c r="K59" s="789"/>
      <c r="L59" s="789"/>
      <c r="M59" s="789"/>
    </row>
    <row r="60" spans="1:13" ht="9" customHeight="1">
      <c r="A60" s="789"/>
      <c r="B60" s="789"/>
      <c r="C60" s="789"/>
      <c r="G60" s="789"/>
      <c r="H60" s="789"/>
      <c r="I60" s="789"/>
      <c r="J60" s="789"/>
      <c r="K60" s="789"/>
      <c r="L60" s="789"/>
      <c r="M60" s="789"/>
    </row>
    <row r="61" spans="1:13" ht="9" customHeight="1">
      <c r="A61" s="789"/>
      <c r="B61" s="789"/>
      <c r="C61" s="789"/>
      <c r="G61" s="789"/>
      <c r="H61" s="789"/>
      <c r="I61" s="789"/>
      <c r="J61" s="789"/>
      <c r="K61" s="789"/>
      <c r="L61" s="789"/>
      <c r="M61" s="789"/>
    </row>
    <row r="62" spans="1:13" ht="9" customHeight="1">
      <c r="A62" s="789"/>
      <c r="B62" s="789"/>
      <c r="C62" s="789"/>
      <c r="G62" s="789"/>
      <c r="H62" s="789"/>
      <c r="I62" s="789"/>
      <c r="J62" s="789"/>
      <c r="K62" s="789"/>
      <c r="L62" s="789"/>
      <c r="M62" s="789"/>
    </row>
    <row r="63" spans="1:13" ht="9" customHeight="1">
      <c r="A63" s="789"/>
      <c r="B63" s="789"/>
      <c r="C63" s="789"/>
      <c r="G63" s="789"/>
      <c r="H63" s="789"/>
      <c r="I63" s="789"/>
      <c r="J63" s="789"/>
      <c r="K63" s="789"/>
      <c r="L63" s="789"/>
      <c r="M63" s="789"/>
    </row>
    <row r="64" spans="1:13" ht="9" customHeight="1">
      <c r="A64" s="789"/>
      <c r="B64" s="789"/>
      <c r="C64" s="789"/>
      <c r="G64" s="789"/>
      <c r="H64" s="789"/>
      <c r="I64" s="789"/>
      <c r="J64" s="789"/>
      <c r="K64" s="789"/>
      <c r="L64" s="789"/>
      <c r="M64" s="789"/>
    </row>
    <row r="65" spans="1:13" ht="9" customHeight="1">
      <c r="A65" s="789"/>
      <c r="B65" s="789"/>
      <c r="C65" s="789"/>
      <c r="G65" s="789"/>
      <c r="H65" s="789"/>
      <c r="I65" s="789"/>
      <c r="J65" s="789"/>
      <c r="K65" s="789"/>
      <c r="L65" s="789"/>
      <c r="M65" s="789"/>
    </row>
    <row r="66" spans="1:13" ht="9" customHeight="1">
      <c r="A66" s="789"/>
      <c r="B66" s="789"/>
      <c r="C66" s="789"/>
      <c r="G66" s="789"/>
      <c r="H66" s="789"/>
      <c r="I66" s="789"/>
      <c r="J66" s="789"/>
      <c r="K66" s="789"/>
      <c r="L66" s="789"/>
      <c r="M66" s="789"/>
    </row>
    <row r="67" spans="1:13" ht="9" customHeight="1">
      <c r="A67" s="789"/>
      <c r="B67" s="789"/>
      <c r="C67" s="789"/>
      <c r="G67" s="789"/>
      <c r="H67" s="789"/>
      <c r="I67" s="789"/>
      <c r="J67" s="789"/>
      <c r="K67" s="789"/>
      <c r="L67" s="789"/>
      <c r="M67" s="789"/>
    </row>
    <row r="68" spans="1:13" ht="9" customHeight="1">
      <c r="A68" s="789"/>
      <c r="B68" s="789"/>
      <c r="C68" s="789"/>
      <c r="G68" s="789"/>
      <c r="H68" s="789"/>
      <c r="I68" s="789"/>
      <c r="J68" s="789"/>
      <c r="K68" s="789"/>
      <c r="L68" s="789"/>
      <c r="M68" s="789"/>
    </row>
    <row r="69" spans="1:13" ht="9" customHeight="1">
      <c r="A69" s="789"/>
      <c r="B69" s="789"/>
      <c r="C69" s="789"/>
      <c r="G69" s="789"/>
      <c r="H69" s="789"/>
      <c r="I69" s="789"/>
      <c r="J69" s="789"/>
      <c r="K69" s="789"/>
      <c r="L69" s="789"/>
      <c r="M69" s="789"/>
    </row>
    <row r="70" spans="1:13" ht="9" customHeight="1">
      <c r="A70" s="789"/>
      <c r="B70" s="789"/>
      <c r="C70" s="789"/>
      <c r="G70" s="789"/>
      <c r="H70" s="789"/>
      <c r="I70" s="789"/>
      <c r="J70" s="789"/>
      <c r="K70" s="789"/>
      <c r="L70" s="789"/>
      <c r="M70" s="789"/>
    </row>
    <row r="71" spans="1:13" ht="9" customHeight="1">
      <c r="A71" s="789"/>
      <c r="B71" s="789"/>
      <c r="C71" s="789"/>
      <c r="G71" s="789"/>
      <c r="H71" s="789"/>
      <c r="I71" s="789"/>
      <c r="J71" s="789"/>
      <c r="K71" s="789"/>
      <c r="L71" s="789"/>
      <c r="M71" s="789"/>
    </row>
    <row r="72" spans="1:13" ht="9" customHeight="1">
      <c r="A72" s="789"/>
      <c r="B72" s="789"/>
      <c r="C72" s="789"/>
      <c r="G72" s="789"/>
      <c r="H72" s="789"/>
      <c r="I72" s="789"/>
      <c r="J72" s="789"/>
      <c r="K72" s="789"/>
      <c r="L72" s="789"/>
      <c r="M72" s="789"/>
    </row>
    <row r="73" spans="1:13" ht="9" customHeight="1">
      <c r="A73" s="789"/>
      <c r="B73" s="789"/>
      <c r="C73" s="789"/>
      <c r="G73" s="789"/>
      <c r="H73" s="789"/>
      <c r="I73" s="789"/>
      <c r="J73" s="789"/>
      <c r="K73" s="789"/>
      <c r="L73" s="789"/>
      <c r="M73" s="789"/>
    </row>
    <row r="74" spans="1:13" ht="9" customHeight="1">
      <c r="A74" s="789"/>
      <c r="B74" s="789"/>
      <c r="C74" s="789"/>
      <c r="G74" s="789"/>
      <c r="H74" s="789"/>
      <c r="I74" s="789"/>
      <c r="J74" s="789"/>
      <c r="K74" s="789"/>
      <c r="L74" s="789"/>
      <c r="M74" s="789"/>
    </row>
    <row r="75" spans="1:13" ht="9" customHeight="1">
      <c r="A75" s="789"/>
      <c r="B75" s="789"/>
      <c r="C75" s="789"/>
      <c r="G75" s="789"/>
      <c r="H75" s="789"/>
      <c r="I75" s="789"/>
      <c r="J75" s="789"/>
      <c r="K75" s="789"/>
      <c r="L75" s="789"/>
      <c r="M75" s="789"/>
    </row>
    <row r="76" spans="1:13" ht="9" customHeight="1">
      <c r="A76" s="789"/>
      <c r="B76" s="789"/>
      <c r="C76" s="789"/>
      <c r="G76" s="789"/>
      <c r="H76" s="789"/>
      <c r="I76" s="789"/>
      <c r="J76" s="789"/>
      <c r="K76" s="789"/>
      <c r="L76" s="789"/>
      <c r="M76" s="789"/>
    </row>
    <row r="77" spans="1:13" ht="9" customHeight="1">
      <c r="A77" s="789"/>
      <c r="B77" s="789"/>
      <c r="C77" s="789"/>
      <c r="G77" s="789"/>
      <c r="H77" s="789"/>
      <c r="I77" s="789"/>
      <c r="J77" s="789"/>
      <c r="K77" s="789"/>
      <c r="L77" s="789"/>
      <c r="M77" s="789"/>
    </row>
    <row r="78" spans="1:13" ht="9" customHeight="1">
      <c r="A78" s="789"/>
      <c r="B78" s="789"/>
      <c r="C78" s="789"/>
      <c r="G78" s="789"/>
      <c r="H78" s="789"/>
      <c r="I78" s="789"/>
      <c r="J78" s="789"/>
      <c r="K78" s="789"/>
      <c r="L78" s="789"/>
      <c r="M78" s="789"/>
    </row>
    <row r="79" spans="1:13" ht="9" customHeight="1">
      <c r="A79" s="789"/>
      <c r="B79" s="789"/>
      <c r="C79" s="789"/>
      <c r="G79" s="789"/>
      <c r="H79" s="789"/>
      <c r="I79" s="789"/>
      <c r="J79" s="789"/>
      <c r="K79" s="789"/>
      <c r="L79" s="789"/>
      <c r="M79" s="789"/>
    </row>
    <row r="80" spans="1:13" ht="9" customHeight="1">
      <c r="A80" s="789"/>
      <c r="B80" s="789"/>
      <c r="C80" s="789"/>
      <c r="G80" s="789"/>
      <c r="H80" s="789"/>
      <c r="I80" s="789"/>
      <c r="J80" s="789"/>
      <c r="K80" s="789"/>
      <c r="L80" s="789"/>
      <c r="M80" s="789"/>
    </row>
    <row r="81" spans="1:13" ht="9" customHeight="1">
      <c r="A81" s="789"/>
      <c r="B81" s="789"/>
      <c r="C81" s="789"/>
      <c r="G81" s="789"/>
      <c r="H81" s="789"/>
      <c r="I81" s="789"/>
      <c r="J81" s="789"/>
      <c r="K81" s="789"/>
      <c r="L81" s="789"/>
      <c r="M81" s="789"/>
    </row>
    <row r="82" spans="1:13" ht="9" customHeight="1">
      <c r="A82" s="789"/>
      <c r="B82" s="789"/>
      <c r="C82" s="789"/>
      <c r="G82" s="789"/>
      <c r="H82" s="789"/>
      <c r="I82" s="789"/>
      <c r="J82" s="789"/>
      <c r="K82" s="789"/>
      <c r="L82" s="789"/>
      <c r="M82" s="789"/>
    </row>
    <row r="83" spans="1:13" ht="9" customHeight="1">
      <c r="A83" s="789"/>
      <c r="B83" s="789"/>
      <c r="C83" s="789"/>
      <c r="G83" s="789"/>
      <c r="H83" s="789"/>
      <c r="I83" s="789"/>
      <c r="J83" s="789"/>
      <c r="K83" s="789"/>
      <c r="L83" s="789"/>
      <c r="M83" s="789"/>
    </row>
    <row r="84" spans="1:13" ht="9" customHeight="1">
      <c r="A84" s="789"/>
      <c r="B84" s="789"/>
      <c r="C84" s="789"/>
      <c r="G84" s="789"/>
      <c r="H84" s="789"/>
      <c r="I84" s="789"/>
      <c r="J84" s="789"/>
      <c r="K84" s="789"/>
      <c r="L84" s="789"/>
      <c r="M84" s="789"/>
    </row>
    <row r="85" spans="1:13" ht="9" customHeight="1">
      <c r="A85" s="789"/>
      <c r="B85" s="789"/>
      <c r="C85" s="789"/>
      <c r="G85" s="789"/>
      <c r="H85" s="789"/>
      <c r="I85" s="789"/>
      <c r="J85" s="789"/>
      <c r="K85" s="789"/>
      <c r="L85" s="789"/>
      <c r="M85" s="789"/>
    </row>
    <row r="86" spans="1:13" ht="9" customHeight="1">
      <c r="A86" s="789"/>
      <c r="B86" s="789"/>
      <c r="C86" s="789"/>
      <c r="G86" s="789"/>
      <c r="H86" s="789"/>
      <c r="I86" s="789"/>
      <c r="J86" s="789"/>
      <c r="K86" s="789"/>
      <c r="L86" s="789"/>
      <c r="M86" s="789"/>
    </row>
    <row r="87" spans="1:13" ht="9" customHeight="1">
      <c r="A87" s="789"/>
      <c r="B87" s="789"/>
      <c r="C87" s="789"/>
      <c r="G87" s="789"/>
      <c r="H87" s="789"/>
      <c r="I87" s="789"/>
      <c r="J87" s="789"/>
      <c r="K87" s="789"/>
      <c r="L87" s="789"/>
      <c r="M87" s="789"/>
    </row>
    <row r="88" spans="1:13" ht="9" customHeight="1">
      <c r="A88" s="789"/>
      <c r="B88" s="789"/>
      <c r="C88" s="789"/>
      <c r="G88" s="789"/>
      <c r="H88" s="789"/>
      <c r="I88" s="789"/>
      <c r="J88" s="789"/>
      <c r="K88" s="789"/>
      <c r="L88" s="789"/>
      <c r="M88" s="789"/>
    </row>
    <row r="89" spans="1:13" ht="9" customHeight="1">
      <c r="A89" s="789"/>
      <c r="B89" s="789"/>
      <c r="C89" s="789"/>
      <c r="G89" s="789"/>
      <c r="H89" s="789"/>
      <c r="I89" s="789"/>
      <c r="J89" s="789"/>
      <c r="K89" s="789"/>
      <c r="L89" s="789"/>
      <c r="M89" s="789"/>
    </row>
    <row r="90" spans="1:13" ht="9" customHeight="1">
      <c r="A90" s="789"/>
      <c r="B90" s="789"/>
      <c r="C90" s="789"/>
      <c r="G90" s="789"/>
      <c r="H90" s="789"/>
      <c r="I90" s="789"/>
      <c r="J90" s="789"/>
      <c r="K90" s="789"/>
      <c r="L90" s="789"/>
      <c r="M90" s="789"/>
    </row>
    <row r="91" spans="1:13" ht="9" customHeight="1">
      <c r="A91" s="789"/>
      <c r="B91" s="789"/>
      <c r="C91" s="789"/>
      <c r="G91" s="789"/>
      <c r="H91" s="789"/>
      <c r="I91" s="789"/>
      <c r="J91" s="789"/>
      <c r="K91" s="789"/>
      <c r="L91" s="789"/>
      <c r="M91" s="789"/>
    </row>
    <row r="92" spans="1:13" ht="9" customHeight="1">
      <c r="A92" s="789"/>
      <c r="B92" s="789"/>
      <c r="C92" s="789"/>
      <c r="G92" s="789"/>
      <c r="H92" s="789"/>
      <c r="I92" s="789"/>
      <c r="J92" s="789"/>
      <c r="K92" s="789"/>
      <c r="L92" s="789"/>
      <c r="M92" s="789"/>
    </row>
    <row r="93" spans="1:13" ht="9" customHeight="1">
      <c r="A93" s="789"/>
      <c r="B93" s="789"/>
      <c r="C93" s="789"/>
      <c r="G93" s="789"/>
      <c r="H93" s="789"/>
      <c r="I93" s="789"/>
      <c r="J93" s="789"/>
      <c r="K93" s="789"/>
      <c r="L93" s="789"/>
      <c r="M93" s="789"/>
    </row>
    <row r="94" spans="1:13" ht="9" customHeight="1">
      <c r="A94" s="789"/>
      <c r="B94" s="789"/>
      <c r="C94" s="789"/>
      <c r="G94" s="789"/>
      <c r="H94" s="789"/>
      <c r="I94" s="789"/>
      <c r="J94" s="789"/>
      <c r="K94" s="789"/>
      <c r="L94" s="789"/>
      <c r="M94" s="789"/>
    </row>
    <row r="95" spans="1:13" ht="9" customHeight="1">
      <c r="A95" s="789"/>
      <c r="B95" s="789"/>
      <c r="C95" s="789"/>
      <c r="G95" s="789"/>
      <c r="H95" s="789"/>
      <c r="I95" s="789"/>
      <c r="J95" s="789"/>
      <c r="K95" s="789"/>
      <c r="L95" s="789"/>
      <c r="M95" s="789"/>
    </row>
    <row r="96" spans="1:13" ht="9" customHeight="1">
      <c r="A96" s="789"/>
      <c r="B96" s="789"/>
      <c r="C96" s="789"/>
      <c r="G96" s="789"/>
      <c r="H96" s="789"/>
      <c r="I96" s="789"/>
      <c r="J96" s="789"/>
      <c r="K96" s="789"/>
      <c r="L96" s="789"/>
      <c r="M96" s="789"/>
    </row>
    <row r="97" spans="1:13" ht="9" customHeight="1">
      <c r="A97" s="789"/>
      <c r="B97" s="789"/>
      <c r="C97" s="789"/>
      <c r="G97" s="789"/>
      <c r="H97" s="789"/>
      <c r="I97" s="789"/>
      <c r="J97" s="789"/>
      <c r="K97" s="789"/>
      <c r="L97" s="789"/>
      <c r="M97" s="789"/>
    </row>
    <row r="98" spans="1:13" ht="9" customHeight="1">
      <c r="A98" s="789"/>
      <c r="B98" s="789"/>
      <c r="C98" s="789"/>
      <c r="G98" s="789"/>
      <c r="H98" s="789"/>
      <c r="I98" s="789"/>
      <c r="J98" s="789"/>
      <c r="K98" s="789"/>
      <c r="L98" s="789"/>
      <c r="M98" s="789"/>
    </row>
    <row r="99" spans="1:13" ht="9" customHeight="1">
      <c r="A99" s="789"/>
      <c r="B99" s="789"/>
      <c r="C99" s="789"/>
      <c r="G99" s="789"/>
      <c r="H99" s="789"/>
      <c r="I99" s="789"/>
      <c r="J99" s="789"/>
      <c r="K99" s="789"/>
      <c r="L99" s="789"/>
      <c r="M99" s="789"/>
    </row>
    <row r="100" spans="1:13" ht="9" customHeight="1">
      <c r="A100" s="789"/>
      <c r="B100" s="789"/>
      <c r="C100" s="789"/>
      <c r="G100" s="789"/>
      <c r="H100" s="789"/>
      <c r="I100" s="789"/>
      <c r="J100" s="789"/>
      <c r="K100" s="789"/>
      <c r="L100" s="789"/>
      <c r="M100" s="789"/>
    </row>
    <row r="101" spans="1:13" ht="9" customHeight="1">
      <c r="A101" s="789"/>
      <c r="B101" s="789"/>
      <c r="C101" s="789"/>
      <c r="G101" s="789"/>
      <c r="H101" s="789"/>
      <c r="I101" s="789"/>
      <c r="J101" s="789"/>
      <c r="K101" s="789"/>
      <c r="L101" s="789"/>
      <c r="M101" s="789"/>
    </row>
    <row r="102" spans="1:13" ht="9" customHeight="1">
      <c r="A102" s="789"/>
      <c r="B102" s="789"/>
      <c r="C102" s="789"/>
      <c r="G102" s="789"/>
      <c r="H102" s="789"/>
      <c r="I102" s="789"/>
      <c r="J102" s="789"/>
      <c r="K102" s="789"/>
      <c r="L102" s="789"/>
      <c r="M102" s="789"/>
    </row>
    <row r="103" spans="1:13" ht="9" customHeight="1">
      <c r="A103" s="789"/>
      <c r="B103" s="789"/>
      <c r="C103" s="789"/>
      <c r="G103" s="789"/>
      <c r="H103" s="789"/>
      <c r="I103" s="789"/>
      <c r="J103" s="789"/>
      <c r="K103" s="789"/>
      <c r="L103" s="789"/>
      <c r="M103" s="789"/>
    </row>
    <row r="104" spans="1:13" ht="9" customHeight="1">
      <c r="A104" s="789"/>
      <c r="B104" s="789"/>
      <c r="C104" s="789"/>
      <c r="G104" s="789"/>
      <c r="H104" s="789"/>
      <c r="I104" s="789"/>
      <c r="J104" s="789"/>
      <c r="K104" s="789"/>
      <c r="L104" s="789"/>
      <c r="M104" s="789"/>
    </row>
    <row r="105" spans="1:13" ht="9" customHeight="1">
      <c r="A105" s="789"/>
      <c r="B105" s="789"/>
      <c r="C105" s="789"/>
      <c r="G105" s="789"/>
      <c r="H105" s="789"/>
      <c r="I105" s="789"/>
      <c r="J105" s="789"/>
      <c r="K105" s="789"/>
      <c r="L105" s="789"/>
      <c r="M105" s="789"/>
    </row>
    <row r="106" spans="1:13" ht="9" customHeight="1">
      <c r="A106" s="789"/>
      <c r="B106" s="789"/>
      <c r="C106" s="789"/>
      <c r="G106" s="789"/>
      <c r="H106" s="789"/>
      <c r="I106" s="789"/>
      <c r="J106" s="789"/>
      <c r="K106" s="789"/>
      <c r="L106" s="789"/>
      <c r="M106" s="789"/>
    </row>
    <row r="107" spans="1:13" ht="9" customHeight="1">
      <c r="A107" s="789"/>
      <c r="B107" s="789"/>
      <c r="C107" s="789"/>
      <c r="G107" s="789"/>
      <c r="H107" s="789"/>
      <c r="I107" s="789"/>
      <c r="J107" s="789"/>
      <c r="K107" s="789"/>
      <c r="L107" s="789"/>
      <c r="M107" s="789"/>
    </row>
    <row r="108" spans="1:13" ht="9" customHeight="1">
      <c r="A108" s="789"/>
      <c r="B108" s="789"/>
      <c r="C108" s="789"/>
      <c r="G108" s="789"/>
      <c r="H108" s="789"/>
      <c r="I108" s="789"/>
      <c r="J108" s="789"/>
      <c r="K108" s="789"/>
      <c r="L108" s="789"/>
      <c r="M108" s="789"/>
    </row>
    <row r="109" spans="1:13" ht="9" customHeight="1">
      <c r="A109" s="789"/>
      <c r="B109" s="789"/>
      <c r="C109" s="789"/>
      <c r="G109" s="789"/>
      <c r="H109" s="789"/>
      <c r="I109" s="789"/>
      <c r="J109" s="789"/>
      <c r="K109" s="789"/>
      <c r="L109" s="789"/>
      <c r="M109" s="789"/>
    </row>
    <row r="110" spans="1:13" ht="9" customHeight="1">
      <c r="A110" s="789"/>
      <c r="B110" s="789"/>
      <c r="C110" s="789"/>
      <c r="G110" s="789"/>
      <c r="H110" s="789"/>
      <c r="I110" s="789"/>
      <c r="J110" s="789"/>
      <c r="K110" s="789"/>
      <c r="L110" s="789"/>
      <c r="M110" s="789"/>
    </row>
    <row r="111" spans="1:13" ht="9" customHeight="1">
      <c r="A111" s="789"/>
      <c r="B111" s="789"/>
      <c r="C111" s="789"/>
      <c r="G111" s="789"/>
      <c r="H111" s="789"/>
      <c r="I111" s="789"/>
      <c r="J111" s="789"/>
      <c r="K111" s="789"/>
      <c r="L111" s="789"/>
      <c r="M111" s="789"/>
    </row>
    <row r="112" spans="1:13" ht="9" customHeight="1">
      <c r="A112" s="789"/>
      <c r="B112" s="789"/>
      <c r="C112" s="789"/>
      <c r="G112" s="789"/>
      <c r="H112" s="789"/>
      <c r="I112" s="789"/>
      <c r="J112" s="789"/>
      <c r="K112" s="789"/>
      <c r="L112" s="789"/>
      <c r="M112" s="789"/>
    </row>
    <row r="113" spans="1:13" ht="9" customHeight="1">
      <c r="A113" s="789"/>
      <c r="B113" s="789"/>
      <c r="C113" s="789"/>
      <c r="G113" s="789"/>
      <c r="H113" s="789"/>
      <c r="I113" s="789"/>
      <c r="J113" s="789"/>
      <c r="K113" s="789"/>
      <c r="L113" s="789"/>
      <c r="M113" s="789"/>
    </row>
    <row r="114" spans="1:13" ht="9" customHeight="1">
      <c r="A114" s="789"/>
      <c r="B114" s="789"/>
      <c r="C114" s="789"/>
      <c r="G114" s="789"/>
      <c r="H114" s="789"/>
      <c r="I114" s="789"/>
      <c r="J114" s="789"/>
      <c r="K114" s="789"/>
      <c r="L114" s="789"/>
      <c r="M114" s="789"/>
    </row>
    <row r="115" spans="1:13" ht="9" customHeight="1">
      <c r="A115" s="789"/>
      <c r="B115" s="789"/>
      <c r="C115" s="789"/>
      <c r="G115" s="789"/>
      <c r="H115" s="789"/>
      <c r="I115" s="789"/>
      <c r="J115" s="789"/>
      <c r="K115" s="789"/>
      <c r="L115" s="789"/>
      <c r="M115" s="789"/>
    </row>
    <row r="116" spans="1:13" ht="9" customHeight="1">
      <c r="A116" s="789"/>
      <c r="B116" s="789"/>
      <c r="C116" s="789"/>
      <c r="G116" s="789"/>
      <c r="H116" s="789"/>
      <c r="I116" s="789"/>
      <c r="J116" s="789"/>
      <c r="K116" s="789"/>
      <c r="L116" s="789"/>
      <c r="M116" s="789"/>
    </row>
    <row r="117" spans="1:13" ht="9" customHeight="1">
      <c r="A117" s="789"/>
      <c r="B117" s="789"/>
      <c r="C117" s="789"/>
      <c r="G117" s="789"/>
      <c r="H117" s="789"/>
      <c r="I117" s="789"/>
      <c r="J117" s="789"/>
      <c r="K117" s="789"/>
      <c r="L117" s="789"/>
      <c r="M117" s="789"/>
    </row>
    <row r="118" spans="1:13" ht="9" customHeight="1">
      <c r="A118" s="789"/>
      <c r="B118" s="789"/>
      <c r="C118" s="789"/>
      <c r="G118" s="789"/>
      <c r="H118" s="789"/>
      <c r="I118" s="789"/>
      <c r="J118" s="789"/>
      <c r="K118" s="789"/>
      <c r="L118" s="789"/>
      <c r="M118" s="789"/>
    </row>
    <row r="119" spans="1:13" ht="9" customHeight="1">
      <c r="A119" s="789"/>
      <c r="B119" s="789"/>
      <c r="C119" s="789"/>
      <c r="G119" s="789"/>
      <c r="H119" s="789"/>
      <c r="I119" s="789"/>
      <c r="J119" s="789"/>
      <c r="K119" s="789"/>
      <c r="L119" s="789"/>
      <c r="M119" s="789"/>
    </row>
    <row r="120" spans="1:13" ht="9" customHeight="1">
      <c r="A120" s="789"/>
      <c r="B120" s="789"/>
      <c r="C120" s="789"/>
      <c r="G120" s="789"/>
      <c r="H120" s="789"/>
      <c r="I120" s="789"/>
      <c r="J120" s="789"/>
      <c r="K120" s="789"/>
      <c r="L120" s="789"/>
      <c r="M120" s="789"/>
    </row>
    <row r="121" spans="1:13" ht="9" customHeight="1">
      <c r="A121" s="789"/>
      <c r="B121" s="789"/>
      <c r="C121" s="789"/>
      <c r="G121" s="789"/>
      <c r="H121" s="789"/>
      <c r="I121" s="789"/>
      <c r="J121" s="789"/>
      <c r="K121" s="789"/>
      <c r="L121" s="789"/>
      <c r="M121" s="789"/>
    </row>
    <row r="122" spans="1:13" ht="9" customHeight="1">
      <c r="A122" s="789"/>
      <c r="B122" s="789"/>
      <c r="C122" s="789"/>
      <c r="G122" s="789"/>
      <c r="H122" s="789"/>
      <c r="I122" s="789"/>
      <c r="J122" s="789"/>
      <c r="K122" s="789"/>
      <c r="L122" s="789"/>
      <c r="M122" s="789"/>
    </row>
    <row r="123" spans="1:13" ht="9" customHeight="1">
      <c r="A123" s="789"/>
      <c r="B123" s="789"/>
      <c r="C123" s="789"/>
      <c r="G123" s="789"/>
      <c r="H123" s="789"/>
      <c r="I123" s="789"/>
      <c r="J123" s="789"/>
      <c r="K123" s="789"/>
      <c r="L123" s="789"/>
      <c r="M123" s="789"/>
    </row>
    <row r="124" spans="1:13" ht="9" customHeight="1">
      <c r="A124" s="789"/>
      <c r="B124" s="789"/>
      <c r="C124" s="789"/>
      <c r="G124" s="789"/>
      <c r="H124" s="789"/>
      <c r="I124" s="789"/>
      <c r="J124" s="789"/>
      <c r="K124" s="789"/>
      <c r="L124" s="789"/>
      <c r="M124" s="789"/>
    </row>
    <row r="125" spans="1:13" ht="9" customHeight="1">
      <c r="A125" s="789"/>
      <c r="B125" s="789"/>
      <c r="C125" s="789"/>
      <c r="G125" s="789"/>
      <c r="H125" s="789"/>
      <c r="I125" s="789"/>
      <c r="J125" s="789"/>
      <c r="K125" s="789"/>
      <c r="L125" s="789"/>
      <c r="M125" s="789"/>
    </row>
    <row r="126" spans="1:13" ht="9" customHeight="1">
      <c r="A126" s="789"/>
      <c r="B126" s="789"/>
      <c r="C126" s="789"/>
      <c r="G126" s="789"/>
      <c r="H126" s="789"/>
      <c r="I126" s="789"/>
      <c r="J126" s="789"/>
      <c r="K126" s="789"/>
      <c r="L126" s="789"/>
      <c r="M126" s="789"/>
    </row>
    <row r="127" spans="1:13" ht="9" customHeight="1">
      <c r="A127" s="789"/>
      <c r="B127" s="789"/>
      <c r="C127" s="789"/>
      <c r="G127" s="789"/>
      <c r="H127" s="789"/>
      <c r="I127" s="789"/>
      <c r="J127" s="789"/>
      <c r="K127" s="789"/>
      <c r="L127" s="789"/>
      <c r="M127" s="789"/>
    </row>
    <row r="128" spans="1:13" ht="9" customHeight="1">
      <c r="A128" s="789"/>
      <c r="B128" s="789"/>
      <c r="C128" s="789"/>
      <c r="G128" s="789"/>
      <c r="H128" s="789"/>
      <c r="I128" s="789"/>
      <c r="J128" s="789"/>
      <c r="K128" s="789"/>
      <c r="L128" s="789"/>
      <c r="M128" s="789"/>
    </row>
    <row r="129" spans="1:13" ht="9" customHeight="1">
      <c r="A129" s="789"/>
      <c r="B129" s="789"/>
      <c r="C129" s="789"/>
      <c r="G129" s="789"/>
      <c r="H129" s="789"/>
      <c r="I129" s="789"/>
      <c r="J129" s="789"/>
      <c r="K129" s="789"/>
      <c r="L129" s="789"/>
      <c r="M129" s="789"/>
    </row>
    <row r="130" spans="1:13" ht="9" customHeight="1">
      <c r="A130" s="789"/>
      <c r="B130" s="789"/>
      <c r="C130" s="789"/>
      <c r="G130" s="789"/>
      <c r="H130" s="789"/>
      <c r="I130" s="789"/>
      <c r="J130" s="789"/>
      <c r="K130" s="789"/>
      <c r="L130" s="789"/>
      <c r="M130" s="789"/>
    </row>
    <row r="131" spans="1:13" ht="9" customHeight="1">
      <c r="A131" s="789"/>
      <c r="B131" s="789"/>
      <c r="C131" s="789"/>
      <c r="G131" s="789"/>
      <c r="H131" s="789"/>
      <c r="I131" s="789"/>
      <c r="J131" s="789"/>
      <c r="K131" s="789"/>
      <c r="L131" s="789"/>
      <c r="M131" s="789"/>
    </row>
    <row r="132" spans="1:13" ht="9" customHeight="1">
      <c r="A132" s="789"/>
      <c r="B132" s="789"/>
      <c r="C132" s="789"/>
      <c r="G132" s="789"/>
      <c r="H132" s="789"/>
      <c r="I132" s="789"/>
      <c r="J132" s="789"/>
      <c r="K132" s="789"/>
      <c r="L132" s="789"/>
      <c r="M132" s="789"/>
    </row>
    <row r="133" spans="1:13" ht="9" customHeight="1">
      <c r="A133" s="789"/>
      <c r="B133" s="789"/>
      <c r="C133" s="789"/>
      <c r="G133" s="789"/>
      <c r="H133" s="789"/>
      <c r="I133" s="789"/>
      <c r="J133" s="789"/>
      <c r="K133" s="789"/>
      <c r="L133" s="789"/>
      <c r="M133" s="789"/>
    </row>
    <row r="134" spans="1:13" ht="9" customHeight="1">
      <c r="A134" s="789"/>
      <c r="B134" s="789"/>
      <c r="C134" s="789"/>
      <c r="G134" s="789"/>
      <c r="H134" s="789"/>
      <c r="I134" s="789"/>
      <c r="J134" s="789"/>
      <c r="K134" s="789"/>
      <c r="L134" s="789"/>
      <c r="M134" s="789"/>
    </row>
    <row r="135" spans="1:13" ht="9" customHeight="1">
      <c r="A135" s="789"/>
      <c r="B135" s="789"/>
      <c r="C135" s="789"/>
      <c r="G135" s="789"/>
      <c r="H135" s="789"/>
      <c r="I135" s="789"/>
      <c r="J135" s="789"/>
      <c r="K135" s="789"/>
      <c r="L135" s="789"/>
      <c r="M135" s="789"/>
    </row>
    <row r="136" spans="1:13" ht="9" customHeight="1">
      <c r="A136" s="789"/>
      <c r="B136" s="789"/>
      <c r="C136" s="789"/>
      <c r="G136" s="789"/>
      <c r="H136" s="789"/>
      <c r="I136" s="789"/>
      <c r="J136" s="789"/>
      <c r="K136" s="789"/>
      <c r="L136" s="789"/>
      <c r="M136" s="789"/>
    </row>
    <row r="137" spans="1:13" ht="9" customHeight="1">
      <c r="A137" s="789"/>
      <c r="B137" s="789"/>
      <c r="C137" s="789"/>
      <c r="G137" s="789"/>
      <c r="H137" s="789"/>
      <c r="I137" s="789"/>
      <c r="J137" s="789"/>
      <c r="K137" s="789"/>
      <c r="L137" s="789"/>
      <c r="M137" s="789"/>
    </row>
    <row r="138" spans="1:13" ht="9" customHeight="1">
      <c r="A138" s="789"/>
      <c r="B138" s="789"/>
      <c r="C138" s="789"/>
      <c r="G138" s="789"/>
      <c r="H138" s="789"/>
      <c r="I138" s="789"/>
      <c r="J138" s="789"/>
      <c r="K138" s="789"/>
      <c r="L138" s="789"/>
      <c r="M138" s="789"/>
    </row>
    <row r="139" spans="1:13" ht="9" customHeight="1">
      <c r="A139" s="789"/>
      <c r="B139" s="789"/>
      <c r="C139" s="789"/>
      <c r="G139" s="789"/>
      <c r="H139" s="789"/>
      <c r="I139" s="789"/>
      <c r="J139" s="789"/>
      <c r="K139" s="789"/>
      <c r="L139" s="789"/>
      <c r="M139" s="789"/>
    </row>
    <row r="140" spans="1:13" ht="9" customHeight="1">
      <c r="A140" s="789"/>
      <c r="B140" s="789"/>
      <c r="C140" s="789"/>
      <c r="G140" s="789"/>
      <c r="H140" s="789"/>
      <c r="I140" s="789"/>
      <c r="J140" s="789"/>
      <c r="K140" s="789"/>
      <c r="L140" s="789"/>
      <c r="M140" s="789"/>
    </row>
    <row r="141" spans="1:13" ht="9" customHeight="1">
      <c r="A141" s="789"/>
      <c r="B141" s="789"/>
      <c r="C141" s="789"/>
      <c r="G141" s="789"/>
      <c r="H141" s="789"/>
      <c r="I141" s="789"/>
      <c r="J141" s="789"/>
      <c r="K141" s="789"/>
      <c r="L141" s="789"/>
      <c r="M141" s="789"/>
    </row>
    <row r="142" spans="1:13" ht="9" customHeight="1">
      <c r="A142" s="789"/>
      <c r="B142" s="789"/>
      <c r="C142" s="789"/>
      <c r="G142" s="789"/>
      <c r="H142" s="789"/>
      <c r="I142" s="789"/>
      <c r="J142" s="789"/>
      <c r="K142" s="789"/>
      <c r="L142" s="789"/>
      <c r="M142" s="789"/>
    </row>
    <row r="143" spans="1:13" ht="9" customHeight="1">
      <c r="A143" s="789"/>
      <c r="B143" s="789"/>
      <c r="C143" s="789"/>
      <c r="G143" s="789"/>
      <c r="H143" s="789"/>
      <c r="I143" s="789"/>
      <c r="J143" s="789"/>
      <c r="K143" s="789"/>
      <c r="L143" s="789"/>
      <c r="M143" s="789"/>
    </row>
    <row r="144" spans="1:13" ht="9" customHeight="1">
      <c r="A144" s="789"/>
      <c r="B144" s="789"/>
      <c r="C144" s="789"/>
      <c r="G144" s="789"/>
      <c r="H144" s="789"/>
      <c r="I144" s="789"/>
      <c r="J144" s="789"/>
      <c r="K144" s="789"/>
      <c r="L144" s="789"/>
      <c r="M144" s="789"/>
    </row>
    <row r="145" spans="1:13" ht="9" customHeight="1">
      <c r="A145" s="789"/>
      <c r="B145" s="789"/>
      <c r="C145" s="789"/>
      <c r="G145" s="789"/>
      <c r="H145" s="789"/>
      <c r="I145" s="789"/>
      <c r="J145" s="789"/>
      <c r="K145" s="789"/>
      <c r="L145" s="789"/>
      <c r="M145" s="789"/>
    </row>
    <row r="146" spans="1:13" ht="9" customHeight="1">
      <c r="A146" s="789"/>
      <c r="B146" s="789"/>
      <c r="C146" s="789"/>
      <c r="G146" s="789"/>
      <c r="H146" s="789"/>
      <c r="I146" s="789"/>
      <c r="J146" s="789"/>
      <c r="K146" s="789"/>
      <c r="L146" s="789"/>
      <c r="M146" s="789"/>
    </row>
    <row r="147" spans="1:13" ht="9" customHeight="1">
      <c r="A147" s="789"/>
      <c r="B147" s="789"/>
      <c r="C147" s="789"/>
      <c r="G147" s="789"/>
      <c r="H147" s="789"/>
      <c r="I147" s="789"/>
      <c r="J147" s="789"/>
      <c r="K147" s="789"/>
      <c r="L147" s="789"/>
      <c r="M147" s="789"/>
    </row>
    <row r="148" spans="1:13" ht="9" customHeight="1">
      <c r="A148" s="789"/>
      <c r="B148" s="789"/>
      <c r="C148" s="789"/>
      <c r="G148" s="789"/>
      <c r="H148" s="789"/>
      <c r="I148" s="789"/>
      <c r="J148" s="789"/>
      <c r="K148" s="789"/>
      <c r="L148" s="789"/>
      <c r="M148" s="789"/>
    </row>
    <row r="149" spans="1:13" ht="9" customHeight="1">
      <c r="A149" s="789"/>
      <c r="B149" s="789"/>
      <c r="C149" s="789"/>
      <c r="G149" s="789"/>
      <c r="H149" s="789"/>
      <c r="I149" s="789"/>
      <c r="J149" s="789"/>
      <c r="K149" s="789"/>
      <c r="L149" s="789"/>
      <c r="M149" s="789"/>
    </row>
    <row r="150" spans="1:13" ht="9" customHeight="1">
      <c r="A150" s="789"/>
      <c r="B150" s="789"/>
      <c r="C150" s="789"/>
      <c r="G150" s="789"/>
      <c r="H150" s="789"/>
      <c r="I150" s="789"/>
      <c r="J150" s="789"/>
      <c r="K150" s="789"/>
      <c r="L150" s="789"/>
      <c r="M150" s="789"/>
    </row>
    <row r="151" spans="1:13" ht="9" customHeight="1">
      <c r="A151" s="789"/>
      <c r="B151" s="789"/>
      <c r="C151" s="789"/>
      <c r="G151" s="789"/>
      <c r="H151" s="789"/>
      <c r="I151" s="789"/>
      <c r="J151" s="789"/>
      <c r="K151" s="789"/>
      <c r="L151" s="789"/>
      <c r="M151" s="789"/>
    </row>
    <row r="152" spans="1:13" ht="9" customHeight="1">
      <c r="A152" s="789"/>
      <c r="B152" s="789"/>
      <c r="C152" s="789"/>
      <c r="G152" s="789"/>
      <c r="H152" s="789"/>
      <c r="I152" s="789"/>
      <c r="J152" s="789"/>
      <c r="K152" s="789"/>
      <c r="L152" s="789"/>
      <c r="M152" s="789"/>
    </row>
    <row r="153" spans="1:13" ht="9" customHeight="1">
      <c r="A153" s="789"/>
      <c r="B153" s="789"/>
      <c r="C153" s="789"/>
      <c r="G153" s="789"/>
      <c r="H153" s="789"/>
      <c r="I153" s="789"/>
      <c r="J153" s="789"/>
      <c r="K153" s="789"/>
      <c r="L153" s="789"/>
      <c r="M153" s="789"/>
    </row>
    <row r="154" spans="1:13" ht="9" customHeight="1">
      <c r="A154" s="789"/>
      <c r="B154" s="789"/>
      <c r="C154" s="789"/>
      <c r="G154" s="789"/>
      <c r="H154" s="789"/>
      <c r="I154" s="789"/>
      <c r="J154" s="789"/>
      <c r="K154" s="789"/>
      <c r="L154" s="789"/>
      <c r="M154" s="789"/>
    </row>
    <row r="155" spans="1:13" ht="9" customHeight="1">
      <c r="A155" s="789"/>
      <c r="B155" s="789"/>
      <c r="C155" s="789"/>
      <c r="G155" s="789"/>
      <c r="H155" s="789"/>
      <c r="I155" s="789"/>
      <c r="J155" s="789"/>
      <c r="K155" s="789"/>
      <c r="L155" s="789"/>
      <c r="M155" s="789"/>
    </row>
    <row r="156" spans="1:13" ht="9" customHeight="1">
      <c r="A156" s="789"/>
      <c r="B156" s="789"/>
      <c r="C156" s="789"/>
      <c r="G156" s="789"/>
      <c r="H156" s="789"/>
      <c r="I156" s="789"/>
      <c r="J156" s="789"/>
      <c r="K156" s="789"/>
      <c r="L156" s="789"/>
      <c r="M156" s="789"/>
    </row>
    <row r="157" spans="1:13" ht="9" customHeight="1">
      <c r="A157" s="789"/>
      <c r="B157" s="789"/>
      <c r="C157" s="789"/>
      <c r="G157" s="789"/>
      <c r="H157" s="789"/>
      <c r="I157" s="789"/>
      <c r="J157" s="789"/>
      <c r="K157" s="789"/>
      <c r="L157" s="789"/>
      <c r="M157" s="789"/>
    </row>
    <row r="158" spans="1:13" ht="9" customHeight="1">
      <c r="A158" s="789"/>
      <c r="B158" s="789"/>
      <c r="C158" s="789"/>
      <c r="G158" s="789"/>
      <c r="H158" s="789"/>
      <c r="I158" s="789"/>
      <c r="J158" s="789"/>
      <c r="K158" s="789"/>
      <c r="L158" s="789"/>
      <c r="M158" s="789"/>
    </row>
    <row r="159" spans="1:13" ht="9" customHeight="1">
      <c r="A159" s="789"/>
      <c r="B159" s="789"/>
      <c r="C159" s="789"/>
      <c r="G159" s="789"/>
      <c r="H159" s="789"/>
      <c r="I159" s="789"/>
      <c r="J159" s="789"/>
      <c r="K159" s="789"/>
      <c r="L159" s="789"/>
      <c r="M159" s="789"/>
    </row>
    <row r="160" spans="1:13" ht="9" customHeight="1">
      <c r="A160" s="789"/>
      <c r="B160" s="789"/>
      <c r="C160" s="789"/>
      <c r="G160" s="789"/>
      <c r="H160" s="789"/>
      <c r="I160" s="789"/>
      <c r="J160" s="789"/>
      <c r="K160" s="789"/>
      <c r="L160" s="789"/>
      <c r="M160" s="789"/>
    </row>
    <row r="161" spans="1:13" ht="9" customHeight="1">
      <c r="A161" s="789"/>
      <c r="B161" s="789"/>
      <c r="C161" s="789"/>
      <c r="G161" s="789"/>
      <c r="H161" s="789"/>
      <c r="I161" s="789"/>
      <c r="J161" s="789"/>
      <c r="K161" s="789"/>
      <c r="L161" s="789"/>
      <c r="M161" s="789"/>
    </row>
    <row r="162" spans="1:13" ht="9" customHeight="1">
      <c r="A162" s="789"/>
      <c r="B162" s="789"/>
      <c r="C162" s="789"/>
      <c r="G162" s="789"/>
      <c r="H162" s="789"/>
      <c r="I162" s="789"/>
      <c r="J162" s="789"/>
      <c r="K162" s="789"/>
      <c r="L162" s="789"/>
      <c r="M162" s="789"/>
    </row>
    <row r="163" spans="1:13" ht="9" customHeight="1">
      <c r="A163" s="789"/>
      <c r="B163" s="789"/>
      <c r="C163" s="789"/>
      <c r="G163" s="789"/>
      <c r="H163" s="789"/>
      <c r="I163" s="789"/>
      <c r="J163" s="789"/>
      <c r="K163" s="789"/>
      <c r="L163" s="789"/>
      <c r="M163" s="789"/>
    </row>
    <row r="164" spans="1:13" ht="9" customHeight="1">
      <c r="A164" s="789"/>
      <c r="B164" s="789"/>
      <c r="C164" s="789"/>
      <c r="G164" s="789"/>
      <c r="H164" s="789"/>
      <c r="I164" s="789"/>
      <c r="J164" s="789"/>
      <c r="K164" s="789"/>
      <c r="L164" s="789"/>
      <c r="M164" s="789"/>
    </row>
    <row r="165" spans="1:13" ht="9" customHeight="1">
      <c r="A165" s="789"/>
      <c r="B165" s="789"/>
      <c r="C165" s="789"/>
      <c r="G165" s="789"/>
      <c r="H165" s="789"/>
      <c r="I165" s="789"/>
      <c r="J165" s="789"/>
      <c r="K165" s="789"/>
      <c r="L165" s="789"/>
      <c r="M165" s="789"/>
    </row>
    <row r="166" spans="1:13" ht="9" customHeight="1">
      <c r="A166" s="789"/>
      <c r="B166" s="789"/>
      <c r="C166" s="789"/>
      <c r="G166" s="789"/>
      <c r="H166" s="789"/>
      <c r="I166" s="789"/>
      <c r="J166" s="789"/>
      <c r="K166" s="789"/>
      <c r="L166" s="789"/>
      <c r="M166" s="789"/>
    </row>
    <row r="167" spans="1:13" ht="9" customHeight="1">
      <c r="A167" s="789"/>
      <c r="B167" s="789"/>
      <c r="C167" s="789"/>
      <c r="G167" s="789"/>
      <c r="H167" s="789"/>
      <c r="I167" s="789"/>
      <c r="J167" s="789"/>
      <c r="K167" s="789"/>
      <c r="L167" s="789"/>
      <c r="M167" s="789"/>
    </row>
    <row r="168" spans="1:13" ht="9" customHeight="1">
      <c r="A168" s="789"/>
      <c r="B168" s="789"/>
      <c r="C168" s="789"/>
      <c r="G168" s="789"/>
      <c r="H168" s="789"/>
      <c r="I168" s="789"/>
      <c r="J168" s="789"/>
      <c r="K168" s="789"/>
      <c r="L168" s="789"/>
      <c r="M168" s="789"/>
    </row>
    <row r="169" spans="1:13" ht="9" customHeight="1">
      <c r="A169" s="789"/>
      <c r="B169" s="789"/>
      <c r="C169" s="789"/>
      <c r="G169" s="789"/>
      <c r="H169" s="789"/>
      <c r="I169" s="789"/>
      <c r="J169" s="789"/>
      <c r="K169" s="789"/>
      <c r="L169" s="789"/>
      <c r="M169" s="789"/>
    </row>
    <row r="170" spans="1:13" ht="9" customHeight="1">
      <c r="A170" s="789"/>
      <c r="B170" s="789"/>
      <c r="C170" s="789"/>
      <c r="G170" s="789"/>
      <c r="H170" s="789"/>
      <c r="I170" s="789"/>
      <c r="J170" s="789"/>
      <c r="K170" s="789"/>
      <c r="L170" s="789"/>
      <c r="M170" s="789"/>
    </row>
    <row r="171" spans="1:13" ht="9" customHeight="1">
      <c r="A171" s="789"/>
      <c r="B171" s="789"/>
      <c r="C171" s="789"/>
      <c r="G171" s="789"/>
      <c r="H171" s="789"/>
      <c r="I171" s="789"/>
      <c r="J171" s="789"/>
      <c r="K171" s="789"/>
      <c r="L171" s="789"/>
      <c r="M171" s="789"/>
    </row>
    <row r="172" spans="1:13" ht="9" customHeight="1">
      <c r="A172" s="789"/>
      <c r="B172" s="789"/>
      <c r="C172" s="789"/>
      <c r="G172" s="789"/>
      <c r="H172" s="789"/>
      <c r="I172" s="789"/>
      <c r="J172" s="789"/>
      <c r="K172" s="789"/>
      <c r="L172" s="789"/>
      <c r="M172" s="789"/>
    </row>
    <row r="173" spans="1:13" ht="9" customHeight="1">
      <c r="A173" s="789"/>
      <c r="B173" s="789"/>
      <c r="C173" s="789"/>
      <c r="G173" s="789"/>
      <c r="H173" s="789"/>
      <c r="I173" s="789"/>
      <c r="J173" s="789"/>
      <c r="K173" s="789"/>
      <c r="L173" s="789"/>
      <c r="M173" s="789"/>
    </row>
    <row r="174" spans="1:13" ht="9" customHeight="1">
      <c r="A174" s="789"/>
      <c r="B174" s="789"/>
      <c r="C174" s="789"/>
      <c r="G174" s="789"/>
      <c r="H174" s="789"/>
      <c r="I174" s="789"/>
      <c r="J174" s="789"/>
      <c r="K174" s="789"/>
      <c r="L174" s="789"/>
      <c r="M174" s="789"/>
    </row>
    <row r="175" spans="1:13" ht="9" customHeight="1">
      <c r="A175" s="789"/>
      <c r="B175" s="789"/>
      <c r="C175" s="789"/>
      <c r="G175" s="789"/>
      <c r="H175" s="789"/>
      <c r="I175" s="789"/>
      <c r="J175" s="789"/>
      <c r="K175" s="789"/>
      <c r="L175" s="789"/>
      <c r="M175" s="789"/>
    </row>
    <row r="176" spans="1:13" ht="9" customHeight="1">
      <c r="A176" s="789"/>
      <c r="B176" s="789"/>
      <c r="C176" s="789"/>
      <c r="G176" s="789"/>
      <c r="H176" s="789"/>
      <c r="I176" s="789"/>
      <c r="J176" s="789"/>
      <c r="K176" s="789"/>
      <c r="L176" s="789"/>
      <c r="M176" s="789"/>
    </row>
    <row r="177" spans="1:13" ht="9" customHeight="1">
      <c r="A177" s="789"/>
      <c r="B177" s="789"/>
      <c r="C177" s="789"/>
      <c r="G177" s="789"/>
      <c r="H177" s="789"/>
      <c r="I177" s="789"/>
      <c r="J177" s="789"/>
      <c r="K177" s="789"/>
      <c r="L177" s="789"/>
      <c r="M177" s="789"/>
    </row>
    <row r="178" spans="1:13" ht="9" customHeight="1">
      <c r="A178" s="789"/>
      <c r="B178" s="789"/>
      <c r="C178" s="789"/>
      <c r="G178" s="789"/>
      <c r="H178" s="789"/>
      <c r="I178" s="789"/>
      <c r="J178" s="789"/>
      <c r="K178" s="789"/>
      <c r="L178" s="789"/>
      <c r="M178" s="789"/>
    </row>
    <row r="179" spans="1:13" ht="9" customHeight="1">
      <c r="A179" s="789"/>
      <c r="B179" s="789"/>
      <c r="C179" s="789"/>
      <c r="G179" s="789"/>
      <c r="H179" s="789"/>
      <c r="I179" s="789"/>
      <c r="J179" s="789"/>
      <c r="K179" s="789"/>
      <c r="L179" s="789"/>
      <c r="M179" s="789"/>
    </row>
    <row r="180" spans="1:13" ht="9" customHeight="1">
      <c r="A180" s="789"/>
      <c r="B180" s="789"/>
      <c r="C180" s="789"/>
      <c r="G180" s="789"/>
      <c r="H180" s="789"/>
      <c r="I180" s="789"/>
      <c r="J180" s="789"/>
      <c r="K180" s="789"/>
      <c r="L180" s="789"/>
      <c r="M180" s="789"/>
    </row>
    <row r="181" spans="1:13" ht="9" customHeight="1">
      <c r="A181" s="789"/>
      <c r="B181" s="789"/>
      <c r="C181" s="789"/>
      <c r="G181" s="789"/>
      <c r="H181" s="789"/>
      <c r="I181" s="789"/>
      <c r="J181" s="789"/>
      <c r="K181" s="789"/>
      <c r="L181" s="789"/>
      <c r="M181" s="789"/>
    </row>
    <row r="182" spans="1:13" ht="9" customHeight="1">
      <c r="A182" s="789"/>
      <c r="B182" s="789"/>
      <c r="C182" s="789"/>
      <c r="G182" s="789"/>
      <c r="H182" s="789"/>
      <c r="I182" s="789"/>
      <c r="J182" s="789"/>
      <c r="K182" s="789"/>
      <c r="L182" s="789"/>
      <c r="M182" s="789"/>
    </row>
    <row r="183" spans="1:13" ht="9" customHeight="1">
      <c r="A183" s="789"/>
      <c r="B183" s="789"/>
      <c r="C183" s="789"/>
      <c r="G183" s="789"/>
      <c r="H183" s="789"/>
      <c r="I183" s="789"/>
      <c r="J183" s="789"/>
      <c r="K183" s="789"/>
      <c r="L183" s="789"/>
      <c r="M183" s="789"/>
    </row>
    <row r="184" spans="1:13" ht="9" customHeight="1">
      <c r="A184" s="789"/>
      <c r="B184" s="789"/>
      <c r="C184" s="789"/>
      <c r="G184" s="789"/>
      <c r="H184" s="789"/>
      <c r="I184" s="789"/>
      <c r="J184" s="789"/>
      <c r="K184" s="789"/>
      <c r="L184" s="789"/>
      <c r="M184" s="789"/>
    </row>
    <row r="185" spans="1:13" ht="9" customHeight="1">
      <c r="A185" s="789"/>
      <c r="B185" s="789"/>
      <c r="C185" s="789"/>
      <c r="G185" s="789"/>
      <c r="H185" s="789"/>
      <c r="I185" s="789"/>
      <c r="J185" s="789"/>
      <c r="K185" s="789"/>
      <c r="L185" s="789"/>
      <c r="M185" s="789"/>
    </row>
    <row r="186" spans="1:13" ht="9" customHeight="1">
      <c r="A186" s="789"/>
      <c r="B186" s="789"/>
      <c r="C186" s="789"/>
      <c r="G186" s="789"/>
      <c r="H186" s="789"/>
      <c r="I186" s="789"/>
      <c r="J186" s="789"/>
      <c r="K186" s="789"/>
      <c r="L186" s="789"/>
      <c r="M186" s="789"/>
    </row>
    <row r="187" spans="1:13" ht="9" customHeight="1">
      <c r="A187" s="789"/>
      <c r="B187" s="789"/>
      <c r="C187" s="789"/>
      <c r="G187" s="789"/>
      <c r="H187" s="789"/>
      <c r="I187" s="789"/>
      <c r="J187" s="789"/>
      <c r="K187" s="789"/>
      <c r="L187" s="789"/>
      <c r="M187" s="789"/>
    </row>
    <row r="188" spans="1:13" ht="9" customHeight="1">
      <c r="A188" s="789"/>
      <c r="B188" s="789"/>
      <c r="C188" s="789"/>
      <c r="G188" s="789"/>
      <c r="H188" s="789"/>
      <c r="I188" s="789"/>
      <c r="J188" s="789"/>
      <c r="K188" s="789"/>
      <c r="L188" s="789"/>
      <c r="M188" s="789"/>
    </row>
    <row r="189" spans="1:13" ht="9" customHeight="1">
      <c r="A189" s="789"/>
      <c r="B189" s="789"/>
      <c r="C189" s="789"/>
      <c r="G189" s="789"/>
      <c r="H189" s="789"/>
      <c r="I189" s="789"/>
      <c r="J189" s="789"/>
      <c r="K189" s="789"/>
      <c r="L189" s="789"/>
      <c r="M189" s="789"/>
    </row>
    <row r="190" spans="1:13" ht="9" customHeight="1">
      <c r="A190" s="789"/>
      <c r="B190" s="789"/>
      <c r="C190" s="789"/>
      <c r="G190" s="789"/>
      <c r="H190" s="789"/>
      <c r="I190" s="789"/>
      <c r="J190" s="789"/>
      <c r="K190" s="789"/>
      <c r="L190" s="789"/>
      <c r="M190" s="789"/>
    </row>
    <row r="191" spans="1:13" ht="9" customHeight="1">
      <c r="A191" s="789"/>
      <c r="B191" s="789"/>
      <c r="C191" s="789"/>
      <c r="G191" s="789"/>
      <c r="H191" s="789"/>
      <c r="I191" s="789"/>
      <c r="J191" s="789"/>
      <c r="K191" s="789"/>
      <c r="L191" s="789"/>
      <c r="M191" s="789"/>
    </row>
    <row r="192" spans="1:13" ht="9" customHeight="1">
      <c r="A192" s="789"/>
      <c r="B192" s="789"/>
      <c r="C192" s="789"/>
      <c r="G192" s="789"/>
      <c r="H192" s="789"/>
      <c r="I192" s="789"/>
      <c r="J192" s="789"/>
      <c r="K192" s="789"/>
      <c r="L192" s="789"/>
      <c r="M192" s="789"/>
    </row>
    <row r="193" spans="1:13" ht="9" customHeight="1">
      <c r="A193" s="789"/>
      <c r="B193" s="789"/>
      <c r="C193" s="789"/>
      <c r="G193" s="789"/>
      <c r="H193" s="789"/>
      <c r="I193" s="789"/>
      <c r="J193" s="789"/>
      <c r="K193" s="789"/>
      <c r="L193" s="789"/>
      <c r="M193" s="789"/>
    </row>
    <row r="194" spans="1:13" ht="9" customHeight="1">
      <c r="A194" s="789"/>
      <c r="B194" s="789"/>
      <c r="C194" s="789"/>
      <c r="G194" s="789"/>
      <c r="H194" s="789"/>
      <c r="I194" s="789"/>
      <c r="J194" s="789"/>
      <c r="K194" s="789"/>
      <c r="L194" s="789"/>
      <c r="M194" s="789"/>
    </row>
    <row r="195" spans="1:13" ht="9" customHeight="1">
      <c r="A195" s="789"/>
      <c r="B195" s="789"/>
      <c r="C195" s="789"/>
      <c r="G195" s="789"/>
      <c r="H195" s="789"/>
      <c r="I195" s="789"/>
      <c r="J195" s="789"/>
      <c r="K195" s="789"/>
      <c r="L195" s="789"/>
      <c r="M195" s="789"/>
    </row>
    <row r="196" spans="1:13" ht="9" customHeight="1">
      <c r="A196" s="789"/>
      <c r="B196" s="789"/>
      <c r="C196" s="789"/>
      <c r="G196" s="789"/>
      <c r="H196" s="789"/>
      <c r="I196" s="789"/>
      <c r="J196" s="789"/>
      <c r="K196" s="789"/>
      <c r="L196" s="789"/>
      <c r="M196" s="789"/>
    </row>
    <row r="197" spans="1:13" ht="9" customHeight="1">
      <c r="A197" s="789"/>
      <c r="B197" s="789"/>
      <c r="C197" s="789"/>
      <c r="G197" s="789"/>
      <c r="H197" s="789"/>
      <c r="I197" s="789"/>
      <c r="J197" s="789"/>
      <c r="K197" s="789"/>
      <c r="L197" s="789"/>
      <c r="M197" s="789"/>
    </row>
    <row r="198" spans="1:13" ht="9" customHeight="1">
      <c r="A198" s="789"/>
      <c r="B198" s="789"/>
      <c r="C198" s="789"/>
      <c r="G198" s="789"/>
      <c r="H198" s="789"/>
      <c r="I198" s="789"/>
      <c r="J198" s="789"/>
      <c r="K198" s="789"/>
      <c r="L198" s="789"/>
      <c r="M198" s="789"/>
    </row>
    <row r="199" spans="1:13" ht="9" customHeight="1">
      <c r="A199" s="789"/>
      <c r="B199" s="789"/>
      <c r="C199" s="789"/>
      <c r="G199" s="789"/>
      <c r="H199" s="789"/>
      <c r="I199" s="789"/>
      <c r="J199" s="789"/>
      <c r="K199" s="789"/>
      <c r="L199" s="789"/>
      <c r="M199" s="789"/>
    </row>
    <row r="200" spans="1:13" ht="9" customHeight="1">
      <c r="A200" s="789"/>
      <c r="B200" s="789"/>
      <c r="C200" s="789"/>
      <c r="G200" s="789"/>
      <c r="H200" s="789"/>
      <c r="I200" s="789"/>
      <c r="J200" s="789"/>
      <c r="K200" s="789"/>
      <c r="L200" s="789"/>
      <c r="M200" s="789"/>
    </row>
    <row r="201" spans="1:13" ht="9" customHeight="1">
      <c r="A201" s="789"/>
      <c r="B201" s="789"/>
      <c r="C201" s="789"/>
      <c r="G201" s="789"/>
      <c r="H201" s="789"/>
      <c r="I201" s="789"/>
      <c r="J201" s="789"/>
      <c r="K201" s="789"/>
      <c r="L201" s="789"/>
      <c r="M201" s="789"/>
    </row>
    <row r="202" spans="1:13" ht="9" customHeight="1">
      <c r="A202" s="789"/>
      <c r="B202" s="789"/>
      <c r="C202" s="789"/>
      <c r="G202" s="789"/>
      <c r="H202" s="789"/>
      <c r="I202" s="789"/>
      <c r="J202" s="789"/>
      <c r="K202" s="789"/>
      <c r="L202" s="789"/>
      <c r="M202" s="789"/>
    </row>
    <row r="203" spans="1:13" ht="9" customHeight="1">
      <c r="A203" s="789"/>
      <c r="B203" s="789"/>
      <c r="C203" s="789"/>
      <c r="G203" s="789"/>
      <c r="H203" s="789"/>
      <c r="I203" s="789"/>
      <c r="J203" s="789"/>
      <c r="K203" s="789"/>
      <c r="L203" s="789"/>
      <c r="M203" s="789"/>
    </row>
    <row r="204" spans="1:13" ht="9" customHeight="1">
      <c r="A204" s="789"/>
      <c r="B204" s="789"/>
      <c r="C204" s="789"/>
      <c r="G204" s="789"/>
      <c r="H204" s="789"/>
      <c r="I204" s="789"/>
      <c r="J204" s="789"/>
      <c r="K204" s="789"/>
      <c r="L204" s="789"/>
      <c r="M204" s="789"/>
    </row>
    <row r="205" spans="1:13" ht="9" customHeight="1">
      <c r="A205" s="789"/>
      <c r="B205" s="789"/>
      <c r="C205" s="789"/>
      <c r="G205" s="789"/>
      <c r="H205" s="789"/>
      <c r="I205" s="789"/>
      <c r="J205" s="789"/>
      <c r="K205" s="789"/>
      <c r="L205" s="789"/>
      <c r="M205" s="789"/>
    </row>
    <row r="206" spans="1:13" ht="9" customHeight="1">
      <c r="A206" s="789"/>
      <c r="B206" s="789"/>
      <c r="C206" s="789"/>
      <c r="G206" s="789"/>
      <c r="H206" s="789"/>
      <c r="I206" s="789"/>
      <c r="J206" s="789"/>
      <c r="K206" s="789"/>
      <c r="L206" s="789"/>
      <c r="M206" s="789"/>
    </row>
    <row r="207" spans="1:13" ht="9" customHeight="1">
      <c r="A207" s="789"/>
      <c r="B207" s="789"/>
      <c r="C207" s="789"/>
      <c r="G207" s="789"/>
      <c r="H207" s="789"/>
      <c r="I207" s="789"/>
      <c r="J207" s="789"/>
      <c r="K207" s="789"/>
      <c r="L207" s="789"/>
      <c r="M207" s="789"/>
    </row>
    <row r="208" spans="1:13" ht="9" customHeight="1">
      <c r="A208" s="789"/>
      <c r="B208" s="789"/>
      <c r="C208" s="789"/>
      <c r="G208" s="789"/>
      <c r="H208" s="789"/>
      <c r="I208" s="789"/>
      <c r="J208" s="789"/>
      <c r="K208" s="789"/>
      <c r="L208" s="789"/>
      <c r="M208" s="789"/>
    </row>
    <row r="209" spans="1:13" ht="9" customHeight="1">
      <c r="A209" s="789"/>
      <c r="B209" s="789"/>
      <c r="C209" s="789"/>
      <c r="G209" s="789"/>
      <c r="H209" s="789"/>
      <c r="I209" s="789"/>
      <c r="J209" s="789"/>
      <c r="K209" s="789"/>
      <c r="L209" s="789"/>
      <c r="M209" s="789"/>
    </row>
    <row r="210" spans="1:13" ht="9" customHeight="1">
      <c r="A210" s="789"/>
      <c r="B210" s="789"/>
      <c r="C210" s="789"/>
      <c r="G210" s="789"/>
      <c r="H210" s="789"/>
      <c r="I210" s="789"/>
      <c r="J210" s="789"/>
      <c r="K210" s="789"/>
      <c r="L210" s="789"/>
      <c r="M210" s="789"/>
    </row>
    <row r="211" spans="1:13" ht="9" customHeight="1">
      <c r="A211" s="789"/>
      <c r="B211" s="789"/>
      <c r="C211" s="789"/>
      <c r="G211" s="789"/>
      <c r="H211" s="789"/>
      <c r="I211" s="789"/>
      <c r="J211" s="789"/>
      <c r="K211" s="789"/>
      <c r="L211" s="789"/>
      <c r="M211" s="789"/>
    </row>
    <row r="212" spans="1:13" ht="9" customHeight="1">
      <c r="A212" s="789"/>
      <c r="B212" s="789"/>
      <c r="C212" s="789"/>
      <c r="G212" s="789"/>
      <c r="H212" s="789"/>
      <c r="I212" s="789"/>
      <c r="J212" s="789"/>
      <c r="K212" s="789"/>
      <c r="L212" s="789"/>
      <c r="M212" s="789"/>
    </row>
    <row r="213" spans="1:13" ht="9" customHeight="1">
      <c r="A213" s="789"/>
      <c r="B213" s="789"/>
      <c r="C213" s="789"/>
      <c r="G213" s="789"/>
      <c r="H213" s="789"/>
      <c r="I213" s="789"/>
      <c r="J213" s="789"/>
      <c r="K213" s="789"/>
      <c r="L213" s="789"/>
      <c r="M213" s="789"/>
    </row>
    <row r="214" spans="1:13" ht="9" customHeight="1">
      <c r="A214" s="789"/>
      <c r="B214" s="789"/>
      <c r="C214" s="789"/>
      <c r="G214" s="789"/>
      <c r="H214" s="789"/>
      <c r="I214" s="789"/>
      <c r="J214" s="789"/>
      <c r="K214" s="789"/>
      <c r="L214" s="789"/>
      <c r="M214" s="789"/>
    </row>
    <row r="215" spans="1:13" ht="9" customHeight="1">
      <c r="A215" s="789"/>
      <c r="B215" s="789"/>
      <c r="C215" s="789"/>
      <c r="G215" s="789"/>
      <c r="H215" s="789"/>
      <c r="I215" s="789"/>
      <c r="J215" s="789"/>
      <c r="K215" s="789"/>
      <c r="L215" s="789"/>
      <c r="M215" s="789"/>
    </row>
    <row r="216" spans="1:13" ht="9" customHeight="1">
      <c r="A216" s="789"/>
      <c r="B216" s="789"/>
      <c r="C216" s="789"/>
      <c r="G216" s="789"/>
      <c r="H216" s="789"/>
      <c r="I216" s="789"/>
      <c r="J216" s="789"/>
      <c r="K216" s="789"/>
      <c r="L216" s="789"/>
      <c r="M216" s="789"/>
    </row>
    <row r="217" spans="1:13" ht="9" customHeight="1">
      <c r="A217" s="789"/>
      <c r="B217" s="789"/>
      <c r="C217" s="789"/>
      <c r="G217" s="789"/>
      <c r="H217" s="789"/>
      <c r="I217" s="789"/>
      <c r="J217" s="789"/>
      <c r="K217" s="789"/>
      <c r="L217" s="789"/>
      <c r="M217" s="789"/>
    </row>
    <row r="218" spans="1:13" ht="9" customHeight="1">
      <c r="A218" s="789"/>
      <c r="B218" s="789"/>
      <c r="C218" s="789"/>
      <c r="G218" s="789"/>
      <c r="H218" s="789"/>
      <c r="I218" s="789"/>
      <c r="J218" s="789"/>
      <c r="K218" s="789"/>
      <c r="L218" s="789"/>
      <c r="M218" s="789"/>
    </row>
    <row r="219" spans="1:13" ht="9" customHeight="1">
      <c r="A219" s="789"/>
      <c r="B219" s="789"/>
      <c r="C219" s="789"/>
      <c r="G219" s="789"/>
      <c r="H219" s="789"/>
      <c r="I219" s="789"/>
      <c r="J219" s="789"/>
      <c r="K219" s="789"/>
      <c r="L219" s="789"/>
      <c r="M219" s="789"/>
    </row>
    <row r="220" spans="1:13" ht="9" customHeight="1">
      <c r="A220" s="789"/>
      <c r="B220" s="789"/>
      <c r="C220" s="789"/>
      <c r="G220" s="789"/>
      <c r="H220" s="789"/>
      <c r="I220" s="789"/>
      <c r="J220" s="789"/>
      <c r="K220" s="789"/>
      <c r="L220" s="789"/>
      <c r="M220" s="789"/>
    </row>
    <row r="221" spans="1:13" ht="9" customHeight="1">
      <c r="A221" s="789"/>
      <c r="B221" s="789"/>
      <c r="C221" s="789"/>
      <c r="G221" s="789"/>
      <c r="H221" s="789"/>
      <c r="I221" s="789"/>
      <c r="J221" s="789"/>
      <c r="K221" s="789"/>
      <c r="L221" s="789"/>
      <c r="M221" s="789"/>
    </row>
    <row r="222" spans="1:13" ht="9" customHeight="1">
      <c r="A222" s="789"/>
      <c r="B222" s="789"/>
      <c r="C222" s="789"/>
      <c r="G222" s="789"/>
      <c r="H222" s="789"/>
      <c r="I222" s="789"/>
      <c r="J222" s="789"/>
      <c r="K222" s="789"/>
      <c r="L222" s="789"/>
      <c r="M222" s="789"/>
    </row>
    <row r="223" spans="1:13" ht="9" customHeight="1">
      <c r="A223" s="789"/>
      <c r="B223" s="789"/>
      <c r="C223" s="789"/>
      <c r="G223" s="789"/>
      <c r="H223" s="789"/>
      <c r="I223" s="789"/>
      <c r="J223" s="789"/>
      <c r="K223" s="789"/>
      <c r="L223" s="789"/>
      <c r="M223" s="789"/>
    </row>
    <row r="224" spans="1:13" ht="9" customHeight="1">
      <c r="A224" s="789"/>
      <c r="B224" s="789"/>
      <c r="C224" s="789"/>
      <c r="G224" s="789"/>
      <c r="H224" s="789"/>
      <c r="I224" s="789"/>
      <c r="J224" s="789"/>
      <c r="K224" s="789"/>
      <c r="L224" s="789"/>
      <c r="M224" s="789"/>
    </row>
    <row r="225" spans="1:13" ht="9" customHeight="1">
      <c r="A225" s="789"/>
      <c r="B225" s="789"/>
      <c r="C225" s="789"/>
      <c r="G225" s="789"/>
      <c r="H225" s="789"/>
      <c r="I225" s="789"/>
      <c r="J225" s="789"/>
      <c r="K225" s="789"/>
      <c r="L225" s="789"/>
      <c r="M225" s="789"/>
    </row>
    <row r="226" spans="1:13" ht="9" customHeight="1">
      <c r="A226" s="789"/>
      <c r="B226" s="789"/>
      <c r="C226" s="789"/>
      <c r="G226" s="789"/>
      <c r="H226" s="789"/>
      <c r="I226" s="789"/>
      <c r="J226" s="789"/>
      <c r="K226" s="789"/>
      <c r="L226" s="789"/>
      <c r="M226" s="789"/>
    </row>
    <row r="227" spans="1:13" ht="9" customHeight="1">
      <c r="A227" s="789"/>
      <c r="B227" s="789"/>
      <c r="C227" s="789"/>
      <c r="G227" s="789"/>
      <c r="H227" s="789"/>
      <c r="I227" s="789"/>
      <c r="J227" s="789"/>
      <c r="K227" s="789"/>
      <c r="L227" s="789"/>
      <c r="M227" s="789"/>
    </row>
    <row r="228" spans="1:13" ht="9" customHeight="1">
      <c r="A228" s="789"/>
      <c r="B228" s="789"/>
      <c r="C228" s="789"/>
      <c r="G228" s="789"/>
      <c r="H228" s="789"/>
      <c r="I228" s="789"/>
      <c r="J228" s="789"/>
      <c r="K228" s="789"/>
      <c r="L228" s="789"/>
      <c r="M228" s="789"/>
    </row>
    <row r="229" spans="1:13" ht="9" customHeight="1">
      <c r="A229" s="789"/>
      <c r="B229" s="789"/>
      <c r="C229" s="789"/>
      <c r="G229" s="789"/>
      <c r="H229" s="789"/>
      <c r="I229" s="789"/>
      <c r="J229" s="789"/>
      <c r="K229" s="789"/>
      <c r="L229" s="789"/>
      <c r="M229" s="789"/>
    </row>
    <row r="230" spans="1:13" ht="9" customHeight="1">
      <c r="A230" s="789"/>
      <c r="B230" s="789"/>
      <c r="C230" s="789"/>
      <c r="G230" s="789"/>
      <c r="H230" s="789"/>
      <c r="I230" s="789"/>
      <c r="J230" s="789"/>
      <c r="K230" s="789"/>
      <c r="L230" s="789"/>
      <c r="M230" s="789"/>
    </row>
    <row r="231" spans="1:13" ht="9" customHeight="1">
      <c r="A231" s="789"/>
      <c r="B231" s="789"/>
      <c r="C231" s="789"/>
      <c r="G231" s="789"/>
      <c r="H231" s="789"/>
      <c r="I231" s="789"/>
      <c r="J231" s="789"/>
      <c r="K231" s="789"/>
      <c r="L231" s="789"/>
      <c r="M231" s="789"/>
    </row>
    <row r="232" spans="1:13" ht="9" customHeight="1">
      <c r="A232" s="789"/>
      <c r="B232" s="789"/>
      <c r="C232" s="789"/>
      <c r="G232" s="789"/>
      <c r="H232" s="789"/>
      <c r="I232" s="789"/>
      <c r="J232" s="789"/>
      <c r="K232" s="789"/>
      <c r="L232" s="789"/>
      <c r="M232" s="789"/>
    </row>
    <row r="233" spans="1:13" ht="9" customHeight="1">
      <c r="A233" s="789"/>
      <c r="B233" s="789"/>
      <c r="C233" s="789"/>
      <c r="G233" s="789"/>
      <c r="H233" s="789"/>
      <c r="I233" s="789"/>
      <c r="J233" s="789"/>
      <c r="K233" s="789"/>
      <c r="L233" s="789"/>
      <c r="M233" s="789"/>
    </row>
    <row r="234" spans="1:13" ht="9" customHeight="1">
      <c r="A234" s="789"/>
      <c r="B234" s="789"/>
      <c r="C234" s="789"/>
      <c r="G234" s="789"/>
      <c r="H234" s="789"/>
      <c r="I234" s="789"/>
      <c r="J234" s="789"/>
      <c r="K234" s="789"/>
      <c r="L234" s="789"/>
      <c r="M234" s="789"/>
    </row>
    <row r="235" spans="1:13" ht="9" customHeight="1">
      <c r="A235" s="789"/>
      <c r="B235" s="789"/>
      <c r="C235" s="789"/>
      <c r="G235" s="789"/>
      <c r="H235" s="789"/>
      <c r="I235" s="789"/>
      <c r="J235" s="789"/>
      <c r="K235" s="789"/>
      <c r="L235" s="789"/>
      <c r="M235" s="789"/>
    </row>
    <row r="236" spans="1:13" ht="9" customHeight="1">
      <c r="A236" s="789"/>
      <c r="B236" s="789"/>
      <c r="C236" s="789"/>
      <c r="G236" s="789"/>
      <c r="H236" s="789"/>
      <c r="I236" s="789"/>
      <c r="J236" s="789"/>
      <c r="K236" s="789"/>
      <c r="L236" s="789"/>
      <c r="M236" s="789"/>
    </row>
    <row r="237" spans="1:13" ht="9" customHeight="1">
      <c r="A237" s="789"/>
      <c r="B237" s="789"/>
      <c r="C237" s="789"/>
      <c r="G237" s="789"/>
      <c r="H237" s="789"/>
      <c r="I237" s="789"/>
      <c r="J237" s="789"/>
      <c r="K237" s="789"/>
      <c r="L237" s="789"/>
      <c r="M237" s="789"/>
    </row>
    <row r="238" spans="1:13" ht="9" customHeight="1">
      <c r="A238" s="789"/>
      <c r="B238" s="789"/>
      <c r="C238" s="789"/>
      <c r="G238" s="789"/>
      <c r="H238" s="789"/>
      <c r="I238" s="789"/>
      <c r="J238" s="789"/>
      <c r="K238" s="789"/>
      <c r="L238" s="789"/>
      <c r="M238" s="789"/>
    </row>
    <row r="239" spans="1:13" ht="9" customHeight="1">
      <c r="A239" s="789"/>
      <c r="B239" s="789"/>
      <c r="C239" s="789"/>
      <c r="G239" s="789"/>
      <c r="H239" s="789"/>
      <c r="I239" s="789"/>
      <c r="J239" s="789"/>
      <c r="K239" s="789"/>
      <c r="L239" s="789"/>
      <c r="M239" s="789"/>
    </row>
    <row r="240" spans="1:13" ht="9" customHeight="1">
      <c r="A240" s="789"/>
      <c r="B240" s="789"/>
      <c r="C240" s="789"/>
      <c r="G240" s="789"/>
      <c r="H240" s="789"/>
      <c r="I240" s="789"/>
      <c r="J240" s="789"/>
      <c r="K240" s="789"/>
      <c r="L240" s="789"/>
      <c r="M240" s="789"/>
    </row>
    <row r="241" spans="1:13" ht="9" customHeight="1">
      <c r="A241" s="789"/>
      <c r="B241" s="789"/>
      <c r="C241" s="789"/>
      <c r="G241" s="789"/>
      <c r="H241" s="789"/>
      <c r="I241" s="789"/>
      <c r="J241" s="789"/>
      <c r="K241" s="789"/>
      <c r="L241" s="789"/>
      <c r="M241" s="789"/>
    </row>
    <row r="242" spans="1:13" ht="9" customHeight="1">
      <c r="A242" s="789"/>
      <c r="B242" s="789"/>
      <c r="C242" s="789"/>
      <c r="G242" s="789"/>
      <c r="H242" s="789"/>
      <c r="I242" s="789"/>
      <c r="J242" s="789"/>
      <c r="K242" s="789"/>
      <c r="L242" s="789"/>
      <c r="M242" s="789"/>
    </row>
    <row r="243" spans="1:13" ht="9" customHeight="1">
      <c r="A243" s="789"/>
      <c r="B243" s="789"/>
      <c r="C243" s="789"/>
      <c r="G243" s="789"/>
      <c r="H243" s="789"/>
      <c r="I243" s="789"/>
      <c r="J243" s="789"/>
      <c r="K243" s="789"/>
      <c r="L243" s="789"/>
      <c r="M243" s="789"/>
    </row>
    <row r="244" spans="1:13" ht="9" customHeight="1">
      <c r="A244" s="789"/>
      <c r="B244" s="789"/>
      <c r="C244" s="789"/>
      <c r="G244" s="789"/>
      <c r="H244" s="789"/>
      <c r="I244" s="789"/>
      <c r="J244" s="789"/>
      <c r="K244" s="789"/>
      <c r="L244" s="789"/>
      <c r="M244" s="789"/>
    </row>
    <row r="245" spans="1:13" ht="9" customHeight="1">
      <c r="A245" s="789"/>
      <c r="B245" s="789"/>
      <c r="C245" s="789"/>
      <c r="G245" s="789"/>
      <c r="H245" s="789"/>
      <c r="I245" s="789"/>
      <c r="J245" s="789"/>
      <c r="K245" s="789"/>
      <c r="L245" s="789"/>
      <c r="M245" s="789"/>
    </row>
    <row r="246" spans="1:13" ht="9" customHeight="1">
      <c r="A246" s="789"/>
      <c r="B246" s="789"/>
      <c r="C246" s="789"/>
      <c r="G246" s="789"/>
      <c r="H246" s="789"/>
      <c r="I246" s="789"/>
      <c r="J246" s="789"/>
      <c r="K246" s="789"/>
      <c r="L246" s="789"/>
      <c r="M246" s="789"/>
    </row>
    <row r="247" spans="1:13" ht="9" customHeight="1">
      <c r="A247" s="789"/>
      <c r="B247" s="789"/>
      <c r="C247" s="789"/>
      <c r="G247" s="789"/>
      <c r="H247" s="789"/>
      <c r="I247" s="789"/>
      <c r="J247" s="789"/>
      <c r="K247" s="789"/>
      <c r="L247" s="789"/>
      <c r="M247" s="789"/>
    </row>
    <row r="248" spans="1:13" ht="9" customHeight="1">
      <c r="A248" s="789"/>
      <c r="B248" s="789"/>
      <c r="C248" s="789"/>
      <c r="G248" s="789"/>
      <c r="H248" s="789"/>
      <c r="I248" s="789"/>
      <c r="J248" s="789"/>
      <c r="K248" s="789"/>
      <c r="L248" s="789"/>
      <c r="M248" s="789"/>
    </row>
    <row r="249" spans="1:13" ht="9" customHeight="1">
      <c r="A249" s="789"/>
      <c r="B249" s="789"/>
      <c r="C249" s="789"/>
      <c r="G249" s="789"/>
      <c r="H249" s="789"/>
      <c r="I249" s="789"/>
      <c r="J249" s="789"/>
      <c r="K249" s="789"/>
      <c r="L249" s="789"/>
      <c r="M249" s="789"/>
    </row>
    <row r="250" spans="1:13" ht="9" customHeight="1">
      <c r="A250" s="789"/>
      <c r="B250" s="789"/>
      <c r="C250" s="789"/>
      <c r="G250" s="789"/>
      <c r="H250" s="789"/>
      <c r="I250" s="789"/>
      <c r="J250" s="789"/>
      <c r="K250" s="789"/>
      <c r="L250" s="789"/>
      <c r="M250" s="789"/>
    </row>
    <row r="251" spans="1:13" ht="9" customHeight="1">
      <c r="A251" s="789"/>
      <c r="B251" s="789"/>
      <c r="C251" s="789"/>
      <c r="G251" s="789"/>
      <c r="H251" s="789"/>
      <c r="I251" s="789"/>
      <c r="J251" s="789"/>
      <c r="K251" s="789"/>
      <c r="L251" s="789"/>
      <c r="M251" s="789"/>
    </row>
    <row r="252" spans="1:13" ht="9" customHeight="1">
      <c r="A252" s="789"/>
      <c r="B252" s="789"/>
      <c r="C252" s="789"/>
      <c r="G252" s="789"/>
      <c r="H252" s="789"/>
      <c r="I252" s="789"/>
      <c r="J252" s="789"/>
      <c r="K252" s="789"/>
      <c r="L252" s="789"/>
      <c r="M252" s="789"/>
    </row>
    <row r="253" spans="1:13" ht="9" customHeight="1">
      <c r="A253" s="789"/>
      <c r="B253" s="789"/>
      <c r="C253" s="789"/>
      <c r="G253" s="789"/>
      <c r="H253" s="789"/>
      <c r="I253" s="789"/>
      <c r="J253" s="789"/>
      <c r="K253" s="789"/>
      <c r="L253" s="789"/>
      <c r="M253" s="789"/>
    </row>
    <row r="254" spans="1:13" ht="9" customHeight="1">
      <c r="A254" s="789"/>
      <c r="B254" s="789"/>
      <c r="C254" s="789"/>
      <c r="G254" s="789"/>
      <c r="H254" s="789"/>
      <c r="I254" s="789"/>
      <c r="J254" s="789"/>
      <c r="K254" s="789"/>
      <c r="L254" s="789"/>
      <c r="M254" s="789"/>
    </row>
    <row r="255" spans="1:13" ht="9" customHeight="1">
      <c r="A255" s="789"/>
      <c r="B255" s="789"/>
      <c r="C255" s="789"/>
      <c r="G255" s="789"/>
      <c r="H255" s="789"/>
      <c r="I255" s="789"/>
      <c r="J255" s="789"/>
      <c r="K255" s="789"/>
      <c r="L255" s="789"/>
      <c r="M255" s="789"/>
    </row>
    <row r="256" spans="1:13" ht="9" customHeight="1">
      <c r="A256" s="789"/>
      <c r="B256" s="789"/>
      <c r="C256" s="789"/>
      <c r="G256" s="789"/>
      <c r="H256" s="789"/>
      <c r="I256" s="789"/>
      <c r="J256" s="789"/>
      <c r="K256" s="789"/>
      <c r="L256" s="789"/>
      <c r="M256" s="789"/>
    </row>
    <row r="257" spans="1:13" ht="9" customHeight="1">
      <c r="A257" s="789"/>
      <c r="B257" s="789"/>
      <c r="C257" s="789"/>
      <c r="G257" s="789"/>
      <c r="H257" s="789"/>
      <c r="I257" s="789"/>
      <c r="J257" s="789"/>
      <c r="K257" s="789"/>
      <c r="L257" s="789"/>
      <c r="M257" s="789"/>
    </row>
    <row r="258" spans="1:13" ht="9" customHeight="1">
      <c r="A258" s="789"/>
      <c r="B258" s="789"/>
      <c r="C258" s="789"/>
      <c r="G258" s="789"/>
      <c r="H258" s="789"/>
      <c r="I258" s="789"/>
      <c r="J258" s="789"/>
      <c r="K258" s="789"/>
      <c r="L258" s="789"/>
      <c r="M258" s="789"/>
    </row>
    <row r="259" spans="1:13" ht="9" customHeight="1">
      <c r="A259" s="789"/>
      <c r="B259" s="789"/>
      <c r="C259" s="789"/>
      <c r="G259" s="789"/>
      <c r="H259" s="789"/>
      <c r="I259" s="789"/>
      <c r="J259" s="789"/>
      <c r="K259" s="789"/>
      <c r="L259" s="789"/>
      <c r="M259" s="789"/>
    </row>
    <row r="260" spans="1:13" ht="9" customHeight="1">
      <c r="A260" s="789"/>
      <c r="B260" s="789"/>
      <c r="C260" s="789"/>
      <c r="G260" s="789"/>
      <c r="H260" s="789"/>
      <c r="I260" s="789"/>
      <c r="J260" s="789"/>
      <c r="K260" s="789"/>
      <c r="L260" s="789"/>
      <c r="M260" s="789"/>
    </row>
    <row r="261" spans="1:13" ht="9" customHeight="1">
      <c r="A261" s="789"/>
      <c r="B261" s="789"/>
      <c r="C261" s="789"/>
      <c r="G261" s="789"/>
      <c r="H261" s="789"/>
      <c r="I261" s="789"/>
      <c r="J261" s="789"/>
      <c r="K261" s="789"/>
      <c r="L261" s="789"/>
      <c r="M261" s="789"/>
    </row>
    <row r="262" spans="1:13" ht="9" customHeight="1">
      <c r="A262" s="789"/>
      <c r="B262" s="789"/>
      <c r="C262" s="789"/>
      <c r="G262" s="789"/>
      <c r="H262" s="789"/>
      <c r="I262" s="789"/>
      <c r="J262" s="789"/>
      <c r="K262" s="789"/>
      <c r="L262" s="789"/>
      <c r="M262" s="789"/>
    </row>
    <row r="263" spans="1:13" ht="9" customHeight="1">
      <c r="A263" s="789"/>
      <c r="B263" s="789"/>
      <c r="C263" s="789"/>
      <c r="G263" s="789"/>
      <c r="H263" s="789"/>
      <c r="I263" s="789"/>
      <c r="J263" s="789"/>
      <c r="K263" s="789"/>
      <c r="L263" s="789"/>
      <c r="M263" s="789"/>
    </row>
    <row r="264" spans="1:13" ht="9" customHeight="1">
      <c r="A264" s="789"/>
      <c r="B264" s="789"/>
      <c r="C264" s="789"/>
      <c r="G264" s="789"/>
      <c r="H264" s="789"/>
      <c r="I264" s="789"/>
      <c r="J264" s="789"/>
      <c r="K264" s="789"/>
      <c r="L264" s="789"/>
      <c r="M264" s="789"/>
    </row>
    <row r="265" spans="1:13" ht="9" customHeight="1">
      <c r="A265" s="789"/>
      <c r="B265" s="789"/>
      <c r="C265" s="789"/>
      <c r="G265" s="789"/>
      <c r="H265" s="789"/>
      <c r="I265" s="789"/>
      <c r="J265" s="789"/>
      <c r="K265" s="789"/>
      <c r="L265" s="789"/>
      <c r="M265" s="789"/>
    </row>
    <row r="266" spans="1:13" ht="9" customHeight="1">
      <c r="A266" s="789"/>
      <c r="B266" s="789"/>
      <c r="C266" s="789"/>
      <c r="G266" s="789"/>
      <c r="H266" s="789"/>
      <c r="I266" s="789"/>
      <c r="J266" s="789"/>
      <c r="K266" s="789"/>
      <c r="L266" s="789"/>
      <c r="M266" s="789"/>
    </row>
    <row r="267" spans="1:13" ht="9" customHeight="1">
      <c r="A267" s="789"/>
      <c r="B267" s="789"/>
      <c r="C267" s="789"/>
      <c r="G267" s="789"/>
      <c r="H267" s="789"/>
      <c r="I267" s="789"/>
      <c r="J267" s="789"/>
      <c r="K267" s="789"/>
      <c r="L267" s="789"/>
      <c r="M267" s="789"/>
    </row>
    <row r="268" spans="1:13" ht="9" customHeight="1">
      <c r="A268" s="789"/>
      <c r="B268" s="789"/>
      <c r="C268" s="789"/>
      <c r="G268" s="789"/>
      <c r="H268" s="789"/>
      <c r="I268" s="789"/>
      <c r="J268" s="789"/>
      <c r="K268" s="789"/>
      <c r="L268" s="789"/>
      <c r="M268" s="789"/>
    </row>
    <row r="269" spans="1:13" ht="9" customHeight="1">
      <c r="A269" s="789"/>
      <c r="B269" s="789"/>
      <c r="C269" s="789"/>
      <c r="G269" s="789"/>
      <c r="H269" s="789"/>
      <c r="I269" s="789"/>
      <c r="J269" s="789"/>
      <c r="K269" s="789"/>
      <c r="L269" s="789"/>
      <c r="M269" s="789"/>
    </row>
    <row r="270" spans="1:13" ht="9" customHeight="1">
      <c r="A270" s="789"/>
      <c r="B270" s="789"/>
      <c r="C270" s="789"/>
      <c r="G270" s="789"/>
      <c r="H270" s="789"/>
      <c r="I270" s="789"/>
      <c r="J270" s="789"/>
      <c r="K270" s="789"/>
      <c r="L270" s="789"/>
      <c r="M270" s="789"/>
    </row>
    <row r="271" spans="1:13" ht="9" customHeight="1">
      <c r="A271" s="789"/>
      <c r="B271" s="789"/>
      <c r="C271" s="789"/>
      <c r="G271" s="789"/>
      <c r="H271" s="789"/>
      <c r="I271" s="789"/>
      <c r="J271" s="789"/>
      <c r="K271" s="789"/>
      <c r="L271" s="789"/>
      <c r="M271" s="789"/>
    </row>
    <row r="272" spans="1:13" ht="9" customHeight="1">
      <c r="A272" s="789"/>
      <c r="B272" s="789"/>
      <c r="C272" s="789"/>
      <c r="G272" s="789"/>
      <c r="H272" s="789"/>
      <c r="I272" s="789"/>
      <c r="J272" s="789"/>
      <c r="K272" s="789"/>
      <c r="L272" s="789"/>
      <c r="M272" s="789"/>
    </row>
    <row r="273" spans="1:13" ht="9" customHeight="1">
      <c r="A273" s="789"/>
      <c r="B273" s="789"/>
      <c r="C273" s="789"/>
      <c r="G273" s="789"/>
      <c r="H273" s="789"/>
      <c r="I273" s="789"/>
      <c r="J273" s="789"/>
      <c r="K273" s="789"/>
      <c r="L273" s="789"/>
      <c r="M273" s="789"/>
    </row>
    <row r="274" spans="1:13" ht="9" customHeight="1">
      <c r="A274" s="789"/>
      <c r="B274" s="789"/>
      <c r="C274" s="789"/>
      <c r="G274" s="789"/>
      <c r="H274" s="789"/>
      <c r="I274" s="789"/>
      <c r="J274" s="789"/>
      <c r="K274" s="789"/>
      <c r="L274" s="789"/>
      <c r="M274" s="789"/>
    </row>
    <row r="275" spans="1:13" ht="9" customHeight="1">
      <c r="A275" s="789"/>
      <c r="B275" s="789"/>
      <c r="C275" s="789"/>
      <c r="G275" s="789"/>
      <c r="H275" s="789"/>
      <c r="I275" s="789"/>
      <c r="J275" s="789"/>
      <c r="K275" s="789"/>
      <c r="L275" s="789"/>
      <c r="M275" s="789"/>
    </row>
    <row r="276" spans="1:13" ht="9" customHeight="1">
      <c r="A276" s="789"/>
      <c r="B276" s="789"/>
      <c r="C276" s="789"/>
      <c r="G276" s="789"/>
      <c r="H276" s="789"/>
      <c r="I276" s="789"/>
      <c r="J276" s="789"/>
      <c r="K276" s="789"/>
      <c r="L276" s="789"/>
      <c r="M276" s="789"/>
    </row>
    <row r="277" spans="1:13" ht="9" customHeight="1">
      <c r="A277" s="789"/>
      <c r="B277" s="789"/>
      <c r="C277" s="789"/>
      <c r="G277" s="789"/>
      <c r="H277" s="789"/>
      <c r="I277" s="789"/>
      <c r="J277" s="789"/>
      <c r="K277" s="789"/>
      <c r="L277" s="789"/>
      <c r="M277" s="789"/>
    </row>
    <row r="278" spans="1:13" ht="9" customHeight="1">
      <c r="A278" s="789"/>
      <c r="B278" s="789"/>
      <c r="C278" s="789"/>
      <c r="G278" s="789"/>
      <c r="H278" s="789"/>
      <c r="I278" s="789"/>
      <c r="J278" s="789"/>
      <c r="K278" s="789"/>
      <c r="L278" s="789"/>
      <c r="M278" s="789"/>
    </row>
    <row r="279" spans="1:13" ht="9" customHeight="1">
      <c r="A279" s="789"/>
      <c r="B279" s="789"/>
      <c r="C279" s="789"/>
      <c r="G279" s="789"/>
      <c r="H279" s="789"/>
      <c r="I279" s="789"/>
      <c r="J279" s="789"/>
      <c r="K279" s="789"/>
      <c r="L279" s="789"/>
      <c r="M279" s="789"/>
    </row>
    <row r="280" spans="1:13" ht="9" customHeight="1">
      <c r="A280" s="789"/>
      <c r="B280" s="789"/>
      <c r="C280" s="789"/>
      <c r="G280" s="789"/>
      <c r="H280" s="789"/>
      <c r="I280" s="789"/>
      <c r="J280" s="789"/>
      <c r="K280" s="789"/>
      <c r="L280" s="789"/>
      <c r="M280" s="789"/>
    </row>
    <row r="281" spans="1:13" ht="9" customHeight="1">
      <c r="A281" s="789"/>
      <c r="B281" s="789"/>
      <c r="C281" s="789"/>
      <c r="G281" s="789"/>
      <c r="H281" s="789"/>
      <c r="I281" s="789"/>
      <c r="J281" s="789"/>
      <c r="K281" s="789"/>
      <c r="L281" s="789"/>
      <c r="M281" s="789"/>
    </row>
    <row r="282" spans="1:13" ht="9" customHeight="1">
      <c r="A282" s="789"/>
      <c r="B282" s="789"/>
      <c r="C282" s="789"/>
      <c r="G282" s="789"/>
      <c r="H282" s="789"/>
      <c r="I282" s="789"/>
      <c r="J282" s="789"/>
      <c r="K282" s="789"/>
      <c r="L282" s="789"/>
      <c r="M282" s="789"/>
    </row>
    <row r="283" spans="1:13" ht="9" customHeight="1">
      <c r="A283" s="789"/>
      <c r="B283" s="789"/>
      <c r="C283" s="789"/>
      <c r="G283" s="789"/>
      <c r="H283" s="789"/>
      <c r="I283" s="789"/>
      <c r="J283" s="789"/>
      <c r="K283" s="789"/>
      <c r="L283" s="789"/>
      <c r="M283" s="789"/>
    </row>
    <row r="284" spans="1:13" ht="9" customHeight="1">
      <c r="A284" s="789"/>
      <c r="B284" s="789"/>
      <c r="C284" s="789"/>
      <c r="G284" s="789"/>
      <c r="H284" s="789"/>
      <c r="I284" s="789"/>
      <c r="J284" s="789"/>
      <c r="K284" s="789"/>
      <c r="L284" s="789"/>
      <c r="M284" s="789"/>
    </row>
    <row r="285" spans="1:13" ht="9" customHeight="1">
      <c r="A285" s="789"/>
      <c r="B285" s="789"/>
      <c r="C285" s="789"/>
      <c r="G285" s="789"/>
      <c r="H285" s="789"/>
      <c r="I285" s="789"/>
      <c r="J285" s="789"/>
      <c r="K285" s="789"/>
      <c r="L285" s="789"/>
      <c r="M285" s="789"/>
    </row>
    <row r="286" spans="1:13" ht="9" customHeight="1">
      <c r="A286" s="789"/>
      <c r="B286" s="789"/>
      <c r="C286" s="789"/>
      <c r="G286" s="789"/>
      <c r="H286" s="789"/>
      <c r="I286" s="789"/>
      <c r="J286" s="789"/>
      <c r="K286" s="789"/>
      <c r="L286" s="789"/>
      <c r="M286" s="789"/>
    </row>
    <row r="287" spans="1:13" ht="9" customHeight="1">
      <c r="A287" s="789"/>
      <c r="B287" s="789"/>
      <c r="C287" s="789"/>
      <c r="G287" s="789"/>
      <c r="H287" s="789"/>
      <c r="I287" s="789"/>
      <c r="J287" s="789"/>
      <c r="K287" s="789"/>
      <c r="L287" s="789"/>
      <c r="M287" s="789"/>
    </row>
    <row r="288" spans="1:13" ht="9" customHeight="1">
      <c r="A288" s="789"/>
      <c r="B288" s="789"/>
      <c r="C288" s="789"/>
      <c r="G288" s="789"/>
      <c r="H288" s="789"/>
      <c r="I288" s="789"/>
      <c r="J288" s="789"/>
      <c r="K288" s="789"/>
      <c r="L288" s="789"/>
      <c r="M288" s="789"/>
    </row>
    <row r="289" spans="1:13" ht="9" customHeight="1">
      <c r="A289" s="789"/>
      <c r="B289" s="789"/>
      <c r="C289" s="789"/>
      <c r="G289" s="789"/>
      <c r="H289" s="789"/>
      <c r="I289" s="789"/>
      <c r="J289" s="789"/>
      <c r="K289" s="789"/>
      <c r="L289" s="789"/>
      <c r="M289" s="789"/>
    </row>
    <row r="290" spans="1:13" ht="9" customHeight="1">
      <c r="A290" s="789"/>
      <c r="B290" s="789"/>
      <c r="C290" s="789"/>
      <c r="G290" s="789"/>
      <c r="H290" s="789"/>
      <c r="I290" s="789"/>
      <c r="J290" s="789"/>
      <c r="K290" s="789"/>
      <c r="L290" s="789"/>
      <c r="M290" s="789"/>
    </row>
    <row r="291" spans="1:13" ht="9" customHeight="1">
      <c r="A291" s="789"/>
      <c r="B291" s="789"/>
      <c r="C291" s="789"/>
      <c r="G291" s="789"/>
      <c r="H291" s="789"/>
      <c r="I291" s="789"/>
      <c r="J291" s="789"/>
      <c r="K291" s="789"/>
      <c r="L291" s="789"/>
      <c r="M291" s="789"/>
    </row>
    <row r="292" spans="1:13" ht="9" customHeight="1">
      <c r="A292" s="789"/>
      <c r="B292" s="789"/>
      <c r="C292" s="789"/>
      <c r="G292" s="789"/>
      <c r="H292" s="789"/>
      <c r="I292" s="789"/>
      <c r="J292" s="789"/>
      <c r="K292" s="789"/>
      <c r="L292" s="789"/>
      <c r="M292" s="789"/>
    </row>
    <row r="293" spans="1:13" ht="9" customHeight="1">
      <c r="A293" s="789"/>
      <c r="B293" s="789"/>
      <c r="C293" s="789"/>
      <c r="G293" s="789"/>
      <c r="H293" s="789"/>
      <c r="I293" s="789"/>
      <c r="J293" s="789"/>
      <c r="K293" s="789"/>
      <c r="L293" s="789"/>
      <c r="M293" s="789"/>
    </row>
    <row r="294" spans="1:13" ht="9" customHeight="1">
      <c r="A294" s="789"/>
      <c r="B294" s="789"/>
      <c r="C294" s="789"/>
      <c r="G294" s="789"/>
      <c r="H294" s="789"/>
      <c r="I294" s="789"/>
      <c r="J294" s="789"/>
      <c r="K294" s="789"/>
      <c r="L294" s="789"/>
      <c r="M294" s="789"/>
    </row>
    <row r="295" spans="1:13" ht="9" customHeight="1">
      <c r="A295" s="789"/>
      <c r="B295" s="789"/>
      <c r="C295" s="789"/>
      <c r="G295" s="789"/>
      <c r="H295" s="789"/>
      <c r="I295" s="789"/>
      <c r="J295" s="789"/>
      <c r="K295" s="789"/>
      <c r="L295" s="789"/>
      <c r="M295" s="789"/>
    </row>
    <row r="296" spans="1:13" ht="9" customHeight="1">
      <c r="A296" s="789"/>
      <c r="B296" s="789"/>
      <c r="C296" s="789"/>
      <c r="G296" s="789"/>
      <c r="H296" s="789"/>
      <c r="I296" s="789"/>
      <c r="J296" s="789"/>
      <c r="K296" s="789"/>
      <c r="L296" s="789"/>
      <c r="M296" s="789"/>
    </row>
    <row r="297" spans="1:13" ht="9" customHeight="1">
      <c r="A297" s="789"/>
      <c r="B297" s="789"/>
      <c r="C297" s="789"/>
      <c r="G297" s="789"/>
      <c r="H297" s="789"/>
      <c r="I297" s="789"/>
      <c r="J297" s="789"/>
      <c r="K297" s="789"/>
      <c r="L297" s="789"/>
      <c r="M297" s="789"/>
    </row>
    <row r="298" spans="1:13" ht="9" customHeight="1">
      <c r="A298" s="789"/>
      <c r="B298" s="789"/>
      <c r="C298" s="789"/>
      <c r="G298" s="789"/>
      <c r="H298" s="789"/>
      <c r="I298" s="789"/>
      <c r="J298" s="789"/>
      <c r="K298" s="789"/>
      <c r="L298" s="789"/>
      <c r="M298" s="789"/>
    </row>
    <row r="299" spans="1:13" ht="9" customHeight="1">
      <c r="A299" s="789"/>
      <c r="B299" s="789"/>
      <c r="C299" s="789"/>
      <c r="G299" s="789"/>
      <c r="H299" s="789"/>
      <c r="I299" s="789"/>
      <c r="J299" s="789"/>
      <c r="K299" s="789"/>
      <c r="L299" s="789"/>
      <c r="M299" s="789"/>
    </row>
    <row r="300" spans="1:13" ht="9" customHeight="1">
      <c r="A300" s="789"/>
      <c r="B300" s="789"/>
      <c r="C300" s="789"/>
      <c r="G300" s="789"/>
      <c r="H300" s="789"/>
      <c r="I300" s="789"/>
      <c r="J300" s="789"/>
      <c r="K300" s="789"/>
      <c r="L300" s="789"/>
      <c r="M300" s="789"/>
    </row>
    <row r="301" spans="1:13" ht="9" customHeight="1">
      <c r="A301" s="789"/>
      <c r="B301" s="789"/>
      <c r="C301" s="789"/>
      <c r="G301" s="789"/>
      <c r="H301" s="789"/>
      <c r="I301" s="789"/>
      <c r="J301" s="789"/>
      <c r="K301" s="789"/>
      <c r="L301" s="789"/>
      <c r="M301" s="789"/>
    </row>
    <row r="302" spans="1:13" ht="9" customHeight="1">
      <c r="A302" s="789"/>
      <c r="B302" s="789"/>
      <c r="C302" s="789"/>
      <c r="G302" s="789"/>
      <c r="H302" s="789"/>
      <c r="I302" s="789"/>
      <c r="J302" s="789"/>
      <c r="K302" s="789"/>
      <c r="L302" s="789"/>
      <c r="M302" s="789"/>
    </row>
    <row r="303" spans="1:13" ht="9" customHeight="1">
      <c r="A303" s="789"/>
      <c r="B303" s="789"/>
      <c r="C303" s="789"/>
      <c r="G303" s="789"/>
      <c r="H303" s="789"/>
      <c r="I303" s="789"/>
      <c r="J303" s="789"/>
      <c r="K303" s="789"/>
      <c r="L303" s="789"/>
      <c r="M303" s="789"/>
    </row>
    <row r="304" spans="1:13" ht="9" customHeight="1">
      <c r="A304" s="789"/>
      <c r="B304" s="789"/>
      <c r="C304" s="789"/>
      <c r="G304" s="789"/>
      <c r="H304" s="789"/>
      <c r="I304" s="789"/>
      <c r="J304" s="789"/>
      <c r="K304" s="789"/>
      <c r="L304" s="789"/>
      <c r="M304" s="789"/>
    </row>
    <row r="305" spans="1:13" ht="9" customHeight="1">
      <c r="A305" s="789"/>
      <c r="B305" s="789"/>
      <c r="C305" s="789"/>
      <c r="G305" s="789"/>
      <c r="H305" s="789"/>
      <c r="I305" s="789"/>
      <c r="J305" s="789"/>
      <c r="K305" s="789"/>
      <c r="L305" s="789"/>
      <c r="M305" s="789"/>
    </row>
    <row r="306" spans="1:13" ht="9" customHeight="1">
      <c r="A306" s="789"/>
      <c r="B306" s="789"/>
      <c r="C306" s="789"/>
      <c r="G306" s="789"/>
      <c r="H306" s="789"/>
      <c r="I306" s="789"/>
      <c r="J306" s="789"/>
      <c r="K306" s="789"/>
      <c r="L306" s="789"/>
      <c r="M306" s="789"/>
    </row>
    <row r="307" spans="1:13" ht="9" customHeight="1">
      <c r="A307" s="789"/>
      <c r="B307" s="789"/>
      <c r="C307" s="789"/>
      <c r="G307" s="789"/>
      <c r="H307" s="789"/>
      <c r="I307" s="789"/>
      <c r="J307" s="789"/>
      <c r="K307" s="789"/>
      <c r="L307" s="789"/>
      <c r="M307" s="789"/>
    </row>
    <row r="308" spans="1:13" ht="9" customHeight="1">
      <c r="A308" s="789"/>
      <c r="B308" s="789"/>
      <c r="C308" s="789"/>
      <c r="G308" s="789"/>
      <c r="H308" s="789"/>
      <c r="I308" s="789"/>
      <c r="J308" s="789"/>
      <c r="K308" s="789"/>
      <c r="L308" s="789"/>
      <c r="M308" s="789"/>
    </row>
    <row r="309" spans="1:13" ht="9" customHeight="1">
      <c r="A309" s="789"/>
      <c r="B309" s="789"/>
      <c r="C309" s="789"/>
      <c r="G309" s="789"/>
      <c r="H309" s="789"/>
      <c r="I309" s="789"/>
      <c r="J309" s="789"/>
      <c r="K309" s="789"/>
      <c r="L309" s="789"/>
      <c r="M309" s="789"/>
    </row>
    <row r="310" spans="1:13" ht="9" customHeight="1">
      <c r="A310" s="789"/>
      <c r="B310" s="789"/>
      <c r="C310" s="789"/>
      <c r="G310" s="789"/>
      <c r="H310" s="789"/>
      <c r="I310" s="789"/>
      <c r="J310" s="789"/>
      <c r="K310" s="789"/>
      <c r="L310" s="789"/>
      <c r="M310" s="789"/>
    </row>
    <row r="311" spans="1:13" ht="9" customHeight="1">
      <c r="A311" s="789"/>
      <c r="B311" s="789"/>
      <c r="C311" s="789"/>
      <c r="G311" s="789"/>
      <c r="H311" s="789"/>
      <c r="I311" s="789"/>
      <c r="J311" s="789"/>
      <c r="K311" s="789"/>
      <c r="L311" s="789"/>
      <c r="M311" s="789"/>
    </row>
    <row r="312" spans="1:13" ht="9" customHeight="1">
      <c r="A312" s="789"/>
      <c r="B312" s="789"/>
      <c r="C312" s="789"/>
      <c r="G312" s="789"/>
      <c r="H312" s="789"/>
      <c r="I312" s="789"/>
      <c r="J312" s="789"/>
      <c r="K312" s="789"/>
      <c r="L312" s="789"/>
      <c r="M312" s="789"/>
    </row>
    <row r="313" spans="1:13" ht="9" customHeight="1">
      <c r="A313" s="789"/>
      <c r="B313" s="789"/>
      <c r="C313" s="789"/>
      <c r="G313" s="789"/>
      <c r="H313" s="789"/>
      <c r="I313" s="789"/>
      <c r="J313" s="789"/>
      <c r="K313" s="789"/>
      <c r="L313" s="789"/>
      <c r="M313" s="789"/>
    </row>
    <row r="314" spans="1:13">
      <c r="A314" s="789"/>
      <c r="B314" s="789"/>
      <c r="C314" s="789"/>
      <c r="G314" s="789"/>
      <c r="H314" s="789"/>
      <c r="I314" s="789"/>
      <c r="J314" s="789"/>
      <c r="K314" s="789"/>
      <c r="L314" s="789"/>
      <c r="M314" s="789"/>
    </row>
    <row r="315" spans="1:13">
      <c r="A315" s="789"/>
      <c r="B315" s="789"/>
      <c r="C315" s="789"/>
      <c r="G315" s="789"/>
      <c r="H315" s="789"/>
      <c r="I315" s="789"/>
      <c r="J315" s="789"/>
      <c r="K315" s="789"/>
      <c r="L315" s="789"/>
      <c r="M315" s="789"/>
    </row>
  </sheetData>
  <mergeCells count="18">
    <mergeCell ref="D34:D37"/>
    <mergeCell ref="D38:D39"/>
    <mergeCell ref="D40:D42"/>
    <mergeCell ref="D43:D44"/>
    <mergeCell ref="E45:F45"/>
    <mergeCell ref="D29:D33"/>
    <mergeCell ref="D4:M4"/>
    <mergeCell ref="Q4:AE4"/>
    <mergeCell ref="D5:M5"/>
    <mergeCell ref="D9:D11"/>
    <mergeCell ref="E10:F11"/>
    <mergeCell ref="G10:I10"/>
    <mergeCell ref="K10:M10"/>
    <mergeCell ref="D12:D14"/>
    <mergeCell ref="D15:D20"/>
    <mergeCell ref="S17:S23"/>
    <mergeCell ref="D21:D23"/>
    <mergeCell ref="D24:D2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3"/>
  <sheetViews>
    <sheetView topLeftCell="L1" workbookViewId="0">
      <selection activeCell="AG29" sqref="AG29"/>
    </sheetView>
  </sheetViews>
  <sheetFormatPr baseColWidth="10" defaultColWidth="11.42578125" defaultRowHeight="12.75"/>
  <cols>
    <col min="1" max="2" width="2.42578125" style="787" customWidth="1"/>
    <col min="3" max="3" width="2.42578125" style="788" customWidth="1"/>
    <col min="4" max="4" width="7.7109375" style="789" customWidth="1"/>
    <col min="5" max="5" width="1.140625" style="789" customWidth="1"/>
    <col min="6" max="6" width="64.85546875" style="789" customWidth="1"/>
    <col min="7" max="9" width="5.7109375" style="791" customWidth="1"/>
    <col min="10" max="10" width="2.42578125" style="791" customWidth="1"/>
    <col min="11" max="13" width="5.7109375" style="791" customWidth="1"/>
    <col min="14" max="15" width="11.42578125" style="789"/>
    <col min="16" max="16" width="4.7109375" style="789" customWidth="1"/>
    <col min="17" max="17" width="5" style="789" customWidth="1"/>
    <col min="18" max="18" width="2.28515625" style="789" customWidth="1"/>
    <col min="19" max="19" width="26" style="789" customWidth="1"/>
    <col min="20" max="20" width="8" style="789" customWidth="1"/>
    <col min="21" max="21" width="1" style="789" customWidth="1"/>
    <col min="22" max="22" width="6.7109375" style="789" customWidth="1"/>
    <col min="23" max="23" width="1" style="789" customWidth="1"/>
    <col min="24" max="24" width="6.7109375" style="789" customWidth="1"/>
    <col min="25" max="25" width="1" style="789" customWidth="1"/>
    <col min="26" max="26" width="6.7109375" style="789" customWidth="1"/>
    <col min="27" max="27" width="1" style="789" customWidth="1"/>
    <col min="28" max="28" width="6.7109375" style="789" customWidth="1"/>
    <col min="29" max="29" width="1" style="789" customWidth="1"/>
    <col min="30" max="30" width="6.7109375" style="789" customWidth="1"/>
    <col min="31" max="31" width="1" style="789" customWidth="1"/>
    <col min="32" max="33" width="6.7109375" style="789" customWidth="1"/>
    <col min="34" max="16384" width="11.42578125" style="789"/>
  </cols>
  <sheetData>
    <row r="1" spans="1:34" ht="8.1" customHeight="1">
      <c r="E1" s="790"/>
      <c r="L1" s="792"/>
      <c r="M1" s="792"/>
    </row>
    <row r="2" spans="1:34" ht="8.1" customHeight="1"/>
    <row r="3" spans="1:34" ht="8.1" customHeight="1">
      <c r="L3" s="793"/>
    </row>
    <row r="4" spans="1:34" ht="12.75" customHeight="1">
      <c r="A4" s="794"/>
      <c r="B4" s="794"/>
      <c r="C4" s="795"/>
      <c r="D4" s="2334" t="s">
        <v>321</v>
      </c>
      <c r="E4" s="2334"/>
      <c r="F4" s="2334"/>
      <c r="G4" s="2334"/>
      <c r="H4" s="2334"/>
      <c r="I4" s="2334"/>
      <c r="J4" s="2334"/>
      <c r="K4" s="2334"/>
      <c r="L4" s="2334"/>
      <c r="M4" s="2334"/>
      <c r="N4" s="796"/>
      <c r="O4" s="797"/>
      <c r="P4" s="797"/>
      <c r="Q4" s="2335"/>
      <c r="R4" s="2335"/>
      <c r="S4" s="2335"/>
      <c r="T4" s="2335"/>
      <c r="U4" s="2335"/>
      <c r="V4" s="2335"/>
      <c r="W4" s="2335"/>
      <c r="X4" s="2335"/>
      <c r="Y4" s="2335"/>
      <c r="Z4" s="2335"/>
      <c r="AA4" s="2335"/>
      <c r="AB4" s="2335"/>
      <c r="AC4" s="2335"/>
      <c r="AD4" s="2335"/>
      <c r="AE4" s="2335"/>
    </row>
    <row r="5" spans="1:34" s="797" customFormat="1" ht="12.75" customHeight="1">
      <c r="A5" s="798"/>
      <c r="B5" s="798"/>
      <c r="C5" s="799"/>
      <c r="D5" s="2334" t="s">
        <v>77</v>
      </c>
      <c r="E5" s="2334"/>
      <c r="F5" s="2334"/>
      <c r="G5" s="2334"/>
      <c r="H5" s="2334"/>
      <c r="I5" s="2334"/>
      <c r="J5" s="2334"/>
      <c r="K5" s="2334"/>
      <c r="L5" s="2334"/>
      <c r="M5" s="2334"/>
      <c r="N5" s="796"/>
      <c r="O5" s="801"/>
      <c r="P5" s="801"/>
      <c r="Q5" s="802"/>
      <c r="AG5" s="803"/>
      <c r="AH5" s="803"/>
    </row>
    <row r="6" spans="1:34" s="797" customFormat="1" ht="12.75" customHeight="1">
      <c r="A6" s="798"/>
      <c r="B6" s="798"/>
      <c r="C6" s="799"/>
      <c r="D6" s="804"/>
      <c r="E6" s="804"/>
      <c r="F6" s="804"/>
      <c r="G6" s="804"/>
      <c r="H6" s="804"/>
      <c r="I6" s="804"/>
      <c r="J6" s="804"/>
      <c r="K6" s="804"/>
      <c r="L6" s="804"/>
      <c r="M6" s="804"/>
      <c r="N6" s="796"/>
      <c r="O6" s="801"/>
      <c r="P6" s="801"/>
      <c r="Q6" s="802"/>
      <c r="AG6" s="803"/>
      <c r="AH6" s="803"/>
    </row>
    <row r="7" spans="1:34" s="797" customFormat="1" ht="12.75" customHeight="1">
      <c r="A7" s="798"/>
      <c r="B7" s="798"/>
      <c r="C7" s="799"/>
      <c r="D7" s="804"/>
      <c r="E7" s="804"/>
      <c r="F7" s="804"/>
      <c r="G7" s="804"/>
      <c r="H7" s="804"/>
      <c r="I7" s="804"/>
      <c r="J7" s="804"/>
      <c r="K7" s="804"/>
      <c r="L7" s="804"/>
      <c r="M7" s="804"/>
      <c r="N7" s="796"/>
      <c r="O7" s="801"/>
      <c r="P7" s="801"/>
      <c r="Q7" s="802"/>
      <c r="AG7" s="803"/>
      <c r="AH7" s="803"/>
    </row>
    <row r="8" spans="1:34" s="797" customFormat="1" ht="2.25" customHeight="1">
      <c r="A8" s="794"/>
      <c r="B8" s="794"/>
      <c r="C8" s="795"/>
      <c r="E8" s="805"/>
      <c r="F8" s="805"/>
      <c r="G8" s="806"/>
      <c r="H8" s="807"/>
      <c r="I8" s="807"/>
      <c r="J8" s="806"/>
      <c r="K8" s="806"/>
      <c r="L8" s="806"/>
      <c r="M8" s="806"/>
      <c r="N8" s="808"/>
      <c r="Q8" s="794"/>
    </row>
    <row r="9" spans="1:34" s="797" customFormat="1" ht="3.75" customHeight="1">
      <c r="A9" s="794"/>
      <c r="B9" s="794"/>
      <c r="C9" s="795"/>
      <c r="D9" s="2337" t="s">
        <v>2</v>
      </c>
      <c r="E9" s="2340" t="s">
        <v>184</v>
      </c>
      <c r="F9" s="2340"/>
      <c r="G9" s="809"/>
      <c r="H9" s="810"/>
      <c r="I9" s="810"/>
      <c r="J9" s="809"/>
      <c r="K9" s="809"/>
      <c r="L9" s="809"/>
      <c r="M9" s="811"/>
      <c r="N9" s="808"/>
      <c r="Q9" s="794"/>
    </row>
    <row r="10" spans="1:34" ht="13.5" customHeight="1">
      <c r="A10" s="812"/>
      <c r="B10" s="812"/>
      <c r="C10" s="795"/>
      <c r="D10" s="2338"/>
      <c r="E10" s="2341"/>
      <c r="F10" s="2341"/>
      <c r="G10" s="2343" t="s">
        <v>313</v>
      </c>
      <c r="H10" s="2343"/>
      <c r="I10" s="2343"/>
      <c r="J10" s="813"/>
      <c r="K10" s="2343" t="s">
        <v>314</v>
      </c>
      <c r="L10" s="2343"/>
      <c r="M10" s="2344"/>
      <c r="N10" s="814"/>
      <c r="O10" s="812"/>
    </row>
    <row r="11" spans="1:34" ht="13.5" customHeight="1">
      <c r="A11" s="794"/>
      <c r="B11" s="794"/>
      <c r="C11" s="795"/>
      <c r="D11" s="2339"/>
      <c r="E11" s="2342"/>
      <c r="F11" s="2342"/>
      <c r="G11" s="815" t="s">
        <v>18</v>
      </c>
      <c r="H11" s="815" t="s">
        <v>19</v>
      </c>
      <c r="I11" s="815" t="s">
        <v>8</v>
      </c>
      <c r="J11" s="815"/>
      <c r="K11" s="815" t="s">
        <v>18</v>
      </c>
      <c r="L11" s="815" t="s">
        <v>19</v>
      </c>
      <c r="M11" s="816" t="s">
        <v>8</v>
      </c>
      <c r="N11" s="814"/>
      <c r="O11" s="797"/>
    </row>
    <row r="12" spans="1:34" ht="12.95" customHeight="1">
      <c r="A12" s="817"/>
      <c r="B12" s="817"/>
      <c r="C12" s="795"/>
      <c r="D12" s="2331">
        <v>1401</v>
      </c>
      <c r="E12" s="880" t="s">
        <v>20</v>
      </c>
      <c r="F12" s="881"/>
      <c r="G12" s="882">
        <f>SUM(G13)</f>
        <v>1</v>
      </c>
      <c r="H12" s="882">
        <f>SUM(H13)</f>
        <v>0</v>
      </c>
      <c r="I12" s="882">
        <f>G12+H12</f>
        <v>1</v>
      </c>
      <c r="J12" s="882"/>
      <c r="K12" s="882">
        <f>SUM(K13)</f>
        <v>0</v>
      </c>
      <c r="L12" s="882">
        <f>SUM(L13)</f>
        <v>1</v>
      </c>
      <c r="M12" s="883">
        <f>K12+L12</f>
        <v>1</v>
      </c>
      <c r="N12" s="814"/>
      <c r="O12" s="814"/>
    </row>
    <row r="13" spans="1:34" ht="12" customHeight="1">
      <c r="A13" s="812"/>
      <c r="B13" s="812"/>
      <c r="C13" s="795"/>
      <c r="D13" s="2332"/>
      <c r="E13" s="884" t="s">
        <v>21</v>
      </c>
      <c r="F13" s="885"/>
      <c r="G13" s="886">
        <f>G14</f>
        <v>1</v>
      </c>
      <c r="H13" s="886">
        <f>H14</f>
        <v>0</v>
      </c>
      <c r="I13" s="886">
        <f t="shared" ref="I13:I22" si="0">SUM(G13:H13)</f>
        <v>1</v>
      </c>
      <c r="J13" s="886"/>
      <c r="K13" s="886">
        <f>K14</f>
        <v>0</v>
      </c>
      <c r="L13" s="886">
        <f>L14</f>
        <v>1</v>
      </c>
      <c r="M13" s="887">
        <f t="shared" ref="M13:M14" si="1">SUM(K13:L13)</f>
        <v>1</v>
      </c>
      <c r="N13" s="814"/>
      <c r="O13" s="814"/>
    </row>
    <row r="14" spans="1:34" ht="12" customHeight="1">
      <c r="A14" s="812"/>
      <c r="B14" s="812"/>
      <c r="C14" s="795"/>
      <c r="D14" s="2351"/>
      <c r="E14" s="833"/>
      <c r="F14" s="823" t="s">
        <v>193</v>
      </c>
      <c r="G14" s="826">
        <v>1</v>
      </c>
      <c r="H14" s="826">
        <v>0</v>
      </c>
      <c r="I14" s="835">
        <f t="shared" si="0"/>
        <v>1</v>
      </c>
      <c r="J14" s="826"/>
      <c r="K14" s="826">
        <v>0</v>
      </c>
      <c r="L14" s="826">
        <v>1</v>
      </c>
      <c r="M14" s="836">
        <f t="shared" si="1"/>
        <v>1</v>
      </c>
      <c r="N14" s="814"/>
      <c r="O14" s="814"/>
    </row>
    <row r="15" spans="1:34" ht="12.95" customHeight="1">
      <c r="A15" s="794"/>
      <c r="B15" s="794"/>
      <c r="C15" s="795"/>
      <c r="D15" s="2331">
        <v>1402</v>
      </c>
      <c r="E15" s="828" t="s">
        <v>29</v>
      </c>
      <c r="F15" s="829"/>
      <c r="G15" s="830">
        <f>SUM(G16)</f>
        <v>3</v>
      </c>
      <c r="H15" s="830">
        <f>SUM(H16)</f>
        <v>11</v>
      </c>
      <c r="I15" s="830">
        <f>SUM(G15:H15)</f>
        <v>14</v>
      </c>
      <c r="J15" s="830"/>
      <c r="K15" s="830">
        <f>SUM(K16)</f>
        <v>7</v>
      </c>
      <c r="L15" s="830">
        <f>SUM(L16)</f>
        <v>7</v>
      </c>
      <c r="M15" s="831">
        <f>K15+L15</f>
        <v>14</v>
      </c>
      <c r="N15" s="814"/>
      <c r="O15" s="814"/>
    </row>
    <row r="16" spans="1:34" ht="12" customHeight="1">
      <c r="A16" s="812"/>
      <c r="B16" s="812"/>
      <c r="C16" s="812"/>
      <c r="D16" s="2332"/>
      <c r="E16" s="822" t="s">
        <v>114</v>
      </c>
      <c r="F16" s="823"/>
      <c r="G16" s="824">
        <f>SUM(G17:G19)</f>
        <v>3</v>
      </c>
      <c r="H16" s="824">
        <f>SUM(H17:H19)</f>
        <v>11</v>
      </c>
      <c r="I16" s="824">
        <f t="shared" si="0"/>
        <v>14</v>
      </c>
      <c r="J16" s="824"/>
      <c r="K16" s="824">
        <f>SUM(K17:K19)</f>
        <v>7</v>
      </c>
      <c r="L16" s="824">
        <f>SUM(L17:L19)</f>
        <v>7</v>
      </c>
      <c r="M16" s="832">
        <f t="shared" ref="M16:M19" si="2">SUM(K16:L16)</f>
        <v>14</v>
      </c>
      <c r="N16" s="814"/>
      <c r="O16" s="814"/>
      <c r="S16" s="2352"/>
    </row>
    <row r="17" spans="1:19" ht="12" customHeight="1">
      <c r="A17" s="812"/>
      <c r="B17" s="812"/>
      <c r="C17" s="812"/>
      <c r="D17" s="2332"/>
      <c r="E17" s="833"/>
      <c r="F17" s="823" t="s">
        <v>208</v>
      </c>
      <c r="G17" s="834">
        <v>0</v>
      </c>
      <c r="H17" s="834">
        <v>5</v>
      </c>
      <c r="I17" s="835">
        <f t="shared" si="0"/>
        <v>5</v>
      </c>
      <c r="J17" s="826"/>
      <c r="K17" s="826">
        <v>3</v>
      </c>
      <c r="L17" s="826">
        <v>2</v>
      </c>
      <c r="M17" s="836">
        <f t="shared" si="2"/>
        <v>5</v>
      </c>
      <c r="N17" s="814"/>
      <c r="O17" s="814"/>
      <c r="S17" s="2352"/>
    </row>
    <row r="18" spans="1:19" ht="12" customHeight="1">
      <c r="A18" s="812"/>
      <c r="B18" s="812"/>
      <c r="C18" s="812"/>
      <c r="D18" s="2332"/>
      <c r="E18" s="833"/>
      <c r="F18" s="823" t="s">
        <v>325</v>
      </c>
      <c r="G18" s="834">
        <v>1</v>
      </c>
      <c r="H18" s="834">
        <v>4</v>
      </c>
      <c r="I18" s="835">
        <f t="shared" si="0"/>
        <v>5</v>
      </c>
      <c r="J18" s="826"/>
      <c r="K18" s="826">
        <v>4</v>
      </c>
      <c r="L18" s="826">
        <v>1</v>
      </c>
      <c r="M18" s="836">
        <f t="shared" si="2"/>
        <v>5</v>
      </c>
      <c r="N18" s="814"/>
      <c r="O18" s="814"/>
      <c r="S18" s="2352"/>
    </row>
    <row r="19" spans="1:19" ht="12" customHeight="1">
      <c r="A19" s="812"/>
      <c r="B19" s="812"/>
      <c r="C19" s="812"/>
      <c r="D19" s="924"/>
      <c r="E19" s="833"/>
      <c r="F19" s="823" t="s">
        <v>210</v>
      </c>
      <c r="G19" s="834">
        <v>2</v>
      </c>
      <c r="H19" s="834">
        <v>2</v>
      </c>
      <c r="I19" s="835">
        <f t="shared" si="0"/>
        <v>4</v>
      </c>
      <c r="J19" s="826"/>
      <c r="K19" s="826">
        <v>0</v>
      </c>
      <c r="L19" s="826">
        <v>4</v>
      </c>
      <c r="M19" s="836">
        <f t="shared" si="2"/>
        <v>4</v>
      </c>
      <c r="N19" s="814"/>
      <c r="O19" s="814"/>
      <c r="S19" s="2352"/>
    </row>
    <row r="20" spans="1:19" ht="12.75" customHeight="1">
      <c r="A20" s="794"/>
      <c r="B20" s="794"/>
      <c r="C20" s="795"/>
      <c r="D20" s="2331">
        <v>1403</v>
      </c>
      <c r="E20" s="828" t="s">
        <v>39</v>
      </c>
      <c r="F20" s="829"/>
      <c r="G20" s="830">
        <f>G21</f>
        <v>0</v>
      </c>
      <c r="H20" s="830">
        <f>H21</f>
        <v>2</v>
      </c>
      <c r="I20" s="830">
        <f t="shared" si="0"/>
        <v>2</v>
      </c>
      <c r="J20" s="830"/>
      <c r="K20" s="830">
        <f>K21</f>
        <v>1</v>
      </c>
      <c r="L20" s="830">
        <f>L21</f>
        <v>1</v>
      </c>
      <c r="M20" s="831">
        <f>SUM(K20:L20)</f>
        <v>2</v>
      </c>
      <c r="N20" s="814"/>
      <c r="O20" s="814"/>
      <c r="S20" s="2352"/>
    </row>
    <row r="21" spans="1:19" ht="12" customHeight="1">
      <c r="A21" s="812"/>
      <c r="B21" s="812"/>
      <c r="C21" s="812"/>
      <c r="D21" s="2332"/>
      <c r="E21" s="842" t="s">
        <v>163</v>
      </c>
      <c r="F21" s="823"/>
      <c r="G21" s="825">
        <f>G22</f>
        <v>0</v>
      </c>
      <c r="H21" s="825">
        <f>H22</f>
        <v>2</v>
      </c>
      <c r="I21" s="825">
        <f t="shared" si="0"/>
        <v>2</v>
      </c>
      <c r="J21" s="826"/>
      <c r="K21" s="824">
        <f>K22</f>
        <v>1</v>
      </c>
      <c r="L21" s="824">
        <f>L22</f>
        <v>1</v>
      </c>
      <c r="M21" s="827">
        <f>SUM(K21:L21)</f>
        <v>2</v>
      </c>
      <c r="N21" s="814"/>
      <c r="O21" s="814"/>
      <c r="S21" s="2352"/>
    </row>
    <row r="22" spans="1:19" ht="12" customHeight="1">
      <c r="A22" s="812"/>
      <c r="B22" s="812"/>
      <c r="C22" s="812"/>
      <c r="D22" s="2353"/>
      <c r="E22" s="892"/>
      <c r="F22" s="893" t="s">
        <v>218</v>
      </c>
      <c r="G22" s="894">
        <v>0</v>
      </c>
      <c r="H22" s="894">
        <v>2</v>
      </c>
      <c r="I22" s="857">
        <f t="shared" si="0"/>
        <v>2</v>
      </c>
      <c r="J22" s="895"/>
      <c r="K22" s="895">
        <v>1</v>
      </c>
      <c r="L22" s="895">
        <v>1</v>
      </c>
      <c r="M22" s="925">
        <f>SUM(K22:L22)</f>
        <v>2</v>
      </c>
      <c r="N22" s="814"/>
      <c r="O22" s="814"/>
      <c r="S22" s="2352"/>
    </row>
    <row r="23" spans="1:19" ht="12.75" customHeight="1">
      <c r="A23" s="812"/>
      <c r="B23" s="812"/>
      <c r="C23" s="812"/>
      <c r="D23" s="2346">
        <v>1404</v>
      </c>
      <c r="E23" s="828" t="s">
        <v>43</v>
      </c>
      <c r="F23" s="829"/>
      <c r="G23" s="926">
        <f>G24+G26</f>
        <v>5</v>
      </c>
      <c r="H23" s="859">
        <f>SUM(H26+H24)</f>
        <v>14</v>
      </c>
      <c r="I23" s="859">
        <f>SUM(G23:H23)</f>
        <v>19</v>
      </c>
      <c r="J23" s="859"/>
      <c r="K23" s="859">
        <f>K24+K26</f>
        <v>6</v>
      </c>
      <c r="L23" s="859">
        <f>L24+L26</f>
        <v>13</v>
      </c>
      <c r="M23" s="860">
        <f>SUM(K23:L23)</f>
        <v>19</v>
      </c>
      <c r="S23" s="2352"/>
    </row>
    <row r="24" spans="1:19">
      <c r="A24" s="812"/>
      <c r="B24" s="812"/>
      <c r="C24" s="812"/>
      <c r="D24" s="2348"/>
      <c r="E24" s="896" t="s">
        <v>322</v>
      </c>
      <c r="F24" s="897"/>
      <c r="G24" s="886">
        <f>SUM(G25)</f>
        <v>5</v>
      </c>
      <c r="H24" s="825">
        <f>SUM(H25)</f>
        <v>10</v>
      </c>
      <c r="I24" s="825">
        <f>SUM(G24:H24)</f>
        <v>15</v>
      </c>
      <c r="J24" s="826"/>
      <c r="K24" s="824">
        <f>K25</f>
        <v>5</v>
      </c>
      <c r="L24" s="824">
        <f>L25</f>
        <v>10</v>
      </c>
      <c r="M24" s="832">
        <f>SUM(K24:L24)</f>
        <v>15</v>
      </c>
    </row>
    <row r="25" spans="1:19">
      <c r="A25" s="812"/>
      <c r="B25" s="812"/>
      <c r="C25" s="812"/>
      <c r="D25" s="2348"/>
      <c r="E25" s="901"/>
      <c r="F25" s="823" t="s">
        <v>222</v>
      </c>
      <c r="G25" s="835">
        <v>5</v>
      </c>
      <c r="H25" s="835">
        <v>10</v>
      </c>
      <c r="I25" s="835">
        <f>SUM(G25:H25)</f>
        <v>15</v>
      </c>
      <c r="J25" s="835"/>
      <c r="K25" s="835">
        <v>5</v>
      </c>
      <c r="L25" s="835">
        <v>10</v>
      </c>
      <c r="M25" s="836">
        <f t="shared" ref="M25:M27" si="3">SUM(K25:L25)</f>
        <v>15</v>
      </c>
    </row>
    <row r="26" spans="1:19">
      <c r="A26" s="812"/>
      <c r="B26" s="812"/>
      <c r="C26" s="812"/>
      <c r="D26" s="2348"/>
      <c r="E26" s="822" t="s">
        <v>45</v>
      </c>
      <c r="F26" s="823"/>
      <c r="G26" s="825">
        <f>SUM(G27)</f>
        <v>0</v>
      </c>
      <c r="H26" s="825">
        <f>SUM(H27)</f>
        <v>4</v>
      </c>
      <c r="I26" s="824">
        <f t="shared" ref="I26:I27" si="4">SUM(G26:H26)</f>
        <v>4</v>
      </c>
      <c r="J26" s="826"/>
      <c r="K26" s="824">
        <f>SUM(K27)</f>
        <v>1</v>
      </c>
      <c r="L26" s="824">
        <f>SUM(L27)</f>
        <v>3</v>
      </c>
      <c r="M26" s="832">
        <f t="shared" si="3"/>
        <v>4</v>
      </c>
    </row>
    <row r="27" spans="1:19">
      <c r="A27" s="812"/>
      <c r="B27" s="812"/>
      <c r="C27" s="812"/>
      <c r="D27" s="2347"/>
      <c r="E27" s="902"/>
      <c r="F27" s="893" t="s">
        <v>225</v>
      </c>
      <c r="G27" s="857">
        <v>0</v>
      </c>
      <c r="H27" s="857">
        <v>4</v>
      </c>
      <c r="I27" s="835">
        <f t="shared" si="4"/>
        <v>4</v>
      </c>
      <c r="J27" s="857"/>
      <c r="K27" s="857">
        <v>1</v>
      </c>
      <c r="L27" s="857">
        <v>3</v>
      </c>
      <c r="M27" s="836">
        <f t="shared" si="3"/>
        <v>4</v>
      </c>
    </row>
    <row r="28" spans="1:19" ht="12.75" customHeight="1">
      <c r="A28" s="812"/>
      <c r="B28" s="812"/>
      <c r="C28" s="812"/>
      <c r="D28" s="2331">
        <v>1405</v>
      </c>
      <c r="E28" s="818" t="s">
        <v>46</v>
      </c>
      <c r="F28" s="819"/>
      <c r="G28" s="830">
        <f>SUM(G29)</f>
        <v>0</v>
      </c>
      <c r="H28" s="830">
        <f>SUM(H29)</f>
        <v>18</v>
      </c>
      <c r="I28" s="830">
        <f>SUM(G28:H28)</f>
        <v>18</v>
      </c>
      <c r="J28" s="830"/>
      <c r="K28" s="830">
        <f>SUM(K29)</f>
        <v>9</v>
      </c>
      <c r="L28" s="830">
        <f>SUM(L29)</f>
        <v>9</v>
      </c>
      <c r="M28" s="831">
        <f>SUM(K28:L28)</f>
        <v>18</v>
      </c>
    </row>
    <row r="29" spans="1:19" ht="12.75" customHeight="1">
      <c r="A29" s="812"/>
      <c r="B29" s="812"/>
      <c r="C29" s="812"/>
      <c r="D29" s="2332"/>
      <c r="E29" s="822" t="s">
        <v>48</v>
      </c>
      <c r="F29" s="823"/>
      <c r="G29" s="903">
        <f>SUM(G30:G32)</f>
        <v>0</v>
      </c>
      <c r="H29" s="903">
        <f>SUM(H30:H32)</f>
        <v>18</v>
      </c>
      <c r="I29" s="903">
        <f t="shared" ref="I29:I32" si="5">SUM(G29:H29)</f>
        <v>18</v>
      </c>
      <c r="J29" s="903"/>
      <c r="K29" s="903">
        <f>SUM(K30:K32)</f>
        <v>9</v>
      </c>
      <c r="L29" s="903">
        <f>SUM(L30:L32)</f>
        <v>9</v>
      </c>
      <c r="M29" s="900">
        <f t="shared" ref="M29:M32" si="6">SUM(K29:L29)</f>
        <v>18</v>
      </c>
    </row>
    <row r="30" spans="1:19" ht="12.75" customHeight="1">
      <c r="A30" s="812"/>
      <c r="B30" s="812"/>
      <c r="C30" s="812"/>
      <c r="D30" s="2332"/>
      <c r="E30" s="905"/>
      <c r="F30" s="823" t="s">
        <v>230</v>
      </c>
      <c r="G30" s="906">
        <v>0</v>
      </c>
      <c r="H30" s="906">
        <v>3</v>
      </c>
      <c r="I30" s="906">
        <f t="shared" si="5"/>
        <v>3</v>
      </c>
      <c r="J30" s="906"/>
      <c r="K30" s="906">
        <v>3</v>
      </c>
      <c r="L30" s="906">
        <v>0</v>
      </c>
      <c r="M30" s="889">
        <f t="shared" si="6"/>
        <v>3</v>
      </c>
    </row>
    <row r="31" spans="1:19" ht="12.75" customHeight="1">
      <c r="A31" s="812"/>
      <c r="B31" s="812"/>
      <c r="C31" s="812"/>
      <c r="D31" s="2332"/>
      <c r="E31" s="905"/>
      <c r="F31" s="823" t="s">
        <v>323</v>
      </c>
      <c r="G31" s="906">
        <v>0</v>
      </c>
      <c r="H31" s="906">
        <v>8</v>
      </c>
      <c r="I31" s="906">
        <f t="shared" si="5"/>
        <v>8</v>
      </c>
      <c r="J31" s="906"/>
      <c r="K31" s="906">
        <v>6</v>
      </c>
      <c r="L31" s="906">
        <v>2</v>
      </c>
      <c r="M31" s="889">
        <f t="shared" si="6"/>
        <v>8</v>
      </c>
    </row>
    <row r="32" spans="1:19" ht="12.75" customHeight="1">
      <c r="A32" s="812"/>
      <c r="B32" s="812"/>
      <c r="C32" s="812"/>
      <c r="D32" s="2332"/>
      <c r="E32" s="905"/>
      <c r="F32" s="823" t="s">
        <v>234</v>
      </c>
      <c r="G32" s="906">
        <v>0</v>
      </c>
      <c r="H32" s="906">
        <v>7</v>
      </c>
      <c r="I32" s="906">
        <f t="shared" si="5"/>
        <v>7</v>
      </c>
      <c r="J32" s="906"/>
      <c r="K32" s="906">
        <v>0</v>
      </c>
      <c r="L32" s="906">
        <v>7</v>
      </c>
      <c r="M32" s="889">
        <f t="shared" si="6"/>
        <v>7</v>
      </c>
    </row>
    <row r="33" spans="1:13" ht="12.75" customHeight="1">
      <c r="A33" s="794"/>
      <c r="B33" s="794"/>
      <c r="C33" s="795"/>
      <c r="D33" s="2331">
        <v>1406</v>
      </c>
      <c r="E33" s="828" t="s">
        <v>51</v>
      </c>
      <c r="F33" s="829"/>
      <c r="G33" s="820">
        <f>SUM(G34)</f>
        <v>0</v>
      </c>
      <c r="H33" s="820">
        <f>SUM(H34)</f>
        <v>4</v>
      </c>
      <c r="I33" s="820">
        <f>SUM(G33:H33)</f>
        <v>4</v>
      </c>
      <c r="J33" s="820"/>
      <c r="K33" s="820">
        <f>SUM(K34)</f>
        <v>1</v>
      </c>
      <c r="L33" s="820">
        <f>SUM(L34)</f>
        <v>3</v>
      </c>
      <c r="M33" s="821">
        <f>SUM(K33:L33)</f>
        <v>4</v>
      </c>
    </row>
    <row r="34" spans="1:13" ht="12.75" customHeight="1">
      <c r="A34" s="794"/>
      <c r="B34" s="794"/>
      <c r="C34" s="795"/>
      <c r="D34" s="2332"/>
      <c r="E34" s="822" t="s">
        <v>52</v>
      </c>
      <c r="F34" s="823"/>
      <c r="G34" s="824">
        <f>SUM(G35:G36)</f>
        <v>0</v>
      </c>
      <c r="H34" s="824">
        <f>SUM(H35:H36)</f>
        <v>4</v>
      </c>
      <c r="I34" s="825">
        <f>SUM(G34:H34)</f>
        <v>4</v>
      </c>
      <c r="J34" s="826"/>
      <c r="K34" s="824">
        <f>SUM(K35:K36)</f>
        <v>1</v>
      </c>
      <c r="L34" s="824">
        <f>SUM(L35:L36)</f>
        <v>3</v>
      </c>
      <c r="M34" s="827">
        <f>SUM(K34:L34)</f>
        <v>4</v>
      </c>
    </row>
    <row r="35" spans="1:13" ht="12.75" customHeight="1">
      <c r="A35" s="794"/>
      <c r="B35" s="794"/>
      <c r="C35" s="795"/>
      <c r="D35" s="2332"/>
      <c r="E35" s="822"/>
      <c r="F35" s="823" t="s">
        <v>324</v>
      </c>
      <c r="G35" s="835">
        <v>0</v>
      </c>
      <c r="H35" s="835">
        <v>2</v>
      </c>
      <c r="I35" s="835">
        <f>SUM(G35:H35)</f>
        <v>2</v>
      </c>
      <c r="J35" s="835"/>
      <c r="K35" s="835">
        <v>1</v>
      </c>
      <c r="L35" s="835">
        <v>1</v>
      </c>
      <c r="M35" s="836">
        <f>SUM(K35:L35)</f>
        <v>2</v>
      </c>
    </row>
    <row r="36" spans="1:13" ht="12.75" customHeight="1">
      <c r="A36" s="794"/>
      <c r="B36" s="794"/>
      <c r="C36" s="795"/>
      <c r="D36" s="2332"/>
      <c r="E36" s="861"/>
      <c r="F36" s="823" t="s">
        <v>241</v>
      </c>
      <c r="G36" s="834">
        <v>0</v>
      </c>
      <c r="H36" s="834">
        <v>2</v>
      </c>
      <c r="I36" s="835">
        <f>SUM(G36:H36)</f>
        <v>2</v>
      </c>
      <c r="J36" s="826"/>
      <c r="K36" s="826">
        <v>0</v>
      </c>
      <c r="L36" s="826">
        <v>2</v>
      </c>
      <c r="M36" s="836">
        <f>SUM(K36:L36)</f>
        <v>2</v>
      </c>
    </row>
    <row r="37" spans="1:13" ht="12.75" customHeight="1">
      <c r="A37" s="794"/>
      <c r="B37" s="794"/>
      <c r="C37" s="795"/>
      <c r="D37" s="2346">
        <v>1407</v>
      </c>
      <c r="E37" s="880" t="s">
        <v>58</v>
      </c>
      <c r="F37" s="927"/>
      <c r="G37" s="928"/>
      <c r="H37" s="928"/>
      <c r="I37" s="882"/>
      <c r="J37" s="929"/>
      <c r="K37" s="926"/>
      <c r="L37" s="926"/>
      <c r="M37" s="930"/>
    </row>
    <row r="38" spans="1:13" ht="6" customHeight="1">
      <c r="A38" s="794"/>
      <c r="B38" s="794"/>
      <c r="C38" s="795"/>
      <c r="D38" s="2348"/>
      <c r="E38" s="910"/>
      <c r="F38" s="911"/>
      <c r="G38" s="931"/>
      <c r="H38" s="931"/>
      <c r="I38" s="932"/>
      <c r="J38" s="931"/>
      <c r="K38" s="931"/>
      <c r="L38" s="931"/>
      <c r="M38" s="933"/>
    </row>
    <row r="39" spans="1:13" ht="12.75" customHeight="1">
      <c r="A39" s="794"/>
      <c r="B39" s="794"/>
      <c r="C39" s="795"/>
      <c r="D39" s="2331">
        <v>1408</v>
      </c>
      <c r="E39" s="913" t="s">
        <v>63</v>
      </c>
      <c r="F39" s="934"/>
      <c r="G39" s="935">
        <f>SUM(G40)</f>
        <v>2</v>
      </c>
      <c r="H39" s="935">
        <f>SUM(H40)</f>
        <v>0</v>
      </c>
      <c r="I39" s="936">
        <f>SUM(G39:H39)</f>
        <v>2</v>
      </c>
      <c r="J39" s="937"/>
      <c r="K39" s="938">
        <f>SUM(K40)</f>
        <v>0</v>
      </c>
      <c r="L39" s="938">
        <f>SUM(L40)</f>
        <v>2</v>
      </c>
      <c r="M39" s="939">
        <f>SUM(K39:L39)</f>
        <v>2</v>
      </c>
    </row>
    <row r="40" spans="1:13" ht="12.75" customHeight="1">
      <c r="A40" s="794"/>
      <c r="B40" s="794"/>
      <c r="C40" s="795"/>
      <c r="D40" s="2332"/>
      <c r="E40" s="940" t="s">
        <v>64</v>
      </c>
      <c r="F40" s="915"/>
      <c r="G40" s="904">
        <f>G41</f>
        <v>2</v>
      </c>
      <c r="H40" s="904">
        <f>H41</f>
        <v>0</v>
      </c>
      <c r="I40" s="904">
        <f>SUM(G40:H40)</f>
        <v>2</v>
      </c>
      <c r="J40" s="904"/>
      <c r="K40" s="904">
        <f>K41</f>
        <v>0</v>
      </c>
      <c r="L40" s="904">
        <f>L41</f>
        <v>2</v>
      </c>
      <c r="M40" s="888">
        <f>SUM(K40:L40)</f>
        <v>2</v>
      </c>
    </row>
    <row r="41" spans="1:13" ht="12.75" customHeight="1">
      <c r="A41" s="794"/>
      <c r="B41" s="794"/>
      <c r="C41" s="795"/>
      <c r="D41" s="2333"/>
      <c r="E41" s="905"/>
      <c r="F41" s="823" t="s">
        <v>250</v>
      </c>
      <c r="G41" s="906">
        <v>2</v>
      </c>
      <c r="H41" s="906">
        <v>0</v>
      </c>
      <c r="I41" s="906">
        <f t="shared" ref="I41" si="7">SUM(G41:H41)</f>
        <v>2</v>
      </c>
      <c r="J41" s="906"/>
      <c r="K41" s="906">
        <v>0</v>
      </c>
      <c r="L41" s="906">
        <v>2</v>
      </c>
      <c r="M41" s="889">
        <f t="shared" ref="M41" si="8">SUM(K41:L41)</f>
        <v>2</v>
      </c>
    </row>
    <row r="42" spans="1:13" ht="12.75" customHeight="1">
      <c r="A42" s="874"/>
      <c r="B42" s="874"/>
      <c r="C42" s="874"/>
      <c r="D42" s="2346">
        <v>1624</v>
      </c>
      <c r="E42" s="818" t="s">
        <v>68</v>
      </c>
      <c r="F42" s="829"/>
      <c r="G42" s="864"/>
      <c r="H42" s="864"/>
      <c r="I42" s="820"/>
      <c r="J42" s="859"/>
      <c r="K42" s="859"/>
      <c r="L42" s="859"/>
      <c r="M42" s="860"/>
    </row>
    <row r="43" spans="1:13" ht="6" customHeight="1">
      <c r="A43" s="874"/>
      <c r="B43" s="874"/>
      <c r="C43" s="874"/>
      <c r="D43" s="2347"/>
      <c r="E43" s="845"/>
      <c r="F43" s="846"/>
      <c r="G43" s="847"/>
      <c r="H43" s="847"/>
      <c r="I43" s="848"/>
      <c r="J43" s="849"/>
      <c r="K43" s="850"/>
      <c r="L43" s="850"/>
      <c r="M43" s="851"/>
    </row>
    <row r="44" spans="1:13" ht="12.75" customHeight="1">
      <c r="E44" s="2349" t="s">
        <v>8</v>
      </c>
      <c r="F44" s="2350"/>
      <c r="G44" s="875">
        <f>SUM(G12+G15+G20+G23+G28+G33+G37+G39+G43)</f>
        <v>11</v>
      </c>
      <c r="H44" s="875">
        <f>SUM(H12+H15+H20+H23+H28+H33+H37+H39+H43)</f>
        <v>49</v>
      </c>
      <c r="I44" s="875">
        <f>SUM(I12+I15+I20+I23+I28+I33+I37+I39+I43)</f>
        <v>60</v>
      </c>
      <c r="J44" s="875"/>
      <c r="K44" s="875">
        <f>SUM(K12+K15+K20+K23+K28+K33+K37+K39+K43)</f>
        <v>24</v>
      </c>
      <c r="L44" s="875">
        <f>SUM(L12+L15+L20+L23+L28+L33+L37+L39+L43)</f>
        <v>36</v>
      </c>
      <c r="M44" s="876">
        <f>SUM(M12+M15+M20+M23+M28+M33+M37+M39+M43)</f>
        <v>60</v>
      </c>
    </row>
    <row r="45" spans="1:13" s="787" customFormat="1" ht="11.25" customHeight="1">
      <c r="C45" s="788"/>
      <c r="E45" s="787" t="s">
        <v>318</v>
      </c>
      <c r="G45" s="874"/>
      <c r="H45" s="874"/>
      <c r="I45" s="874"/>
      <c r="J45" s="874"/>
      <c r="K45" s="874"/>
      <c r="L45" s="874"/>
      <c r="M45" s="874"/>
    </row>
    <row r="46" spans="1:13" ht="9" customHeight="1">
      <c r="E46" s="790"/>
    </row>
    <row r="47" spans="1:13" ht="9" customHeight="1"/>
    <row r="48" spans="1:13" ht="9" customHeight="1"/>
    <row r="49" spans="1:13" ht="9" customHeight="1"/>
    <row r="50" spans="1:13" ht="9" customHeight="1"/>
    <row r="51" spans="1:13" ht="9" customHeight="1"/>
    <row r="52" spans="1:13" ht="9" customHeight="1"/>
    <row r="53" spans="1:13" ht="9" customHeight="1">
      <c r="A53" s="789"/>
      <c r="B53" s="789"/>
      <c r="C53" s="789"/>
      <c r="G53" s="789"/>
      <c r="H53" s="789"/>
      <c r="I53" s="789"/>
      <c r="J53" s="789"/>
      <c r="K53" s="789"/>
      <c r="L53" s="789"/>
      <c r="M53" s="789"/>
    </row>
    <row r="54" spans="1:13" ht="9" customHeight="1">
      <c r="A54" s="789"/>
      <c r="B54" s="789"/>
      <c r="C54" s="789"/>
      <c r="G54" s="789"/>
      <c r="H54" s="789"/>
      <c r="I54" s="789"/>
      <c r="J54" s="789"/>
      <c r="K54" s="789"/>
      <c r="L54" s="789"/>
      <c r="M54" s="789"/>
    </row>
    <row r="55" spans="1:13" ht="9" customHeight="1">
      <c r="A55" s="789"/>
      <c r="B55" s="789"/>
      <c r="C55" s="789"/>
      <c r="G55" s="789"/>
      <c r="H55" s="789"/>
      <c r="I55" s="789"/>
      <c r="J55" s="789"/>
      <c r="K55" s="789"/>
      <c r="L55" s="789"/>
      <c r="M55" s="789"/>
    </row>
    <row r="56" spans="1:13" ht="9" customHeight="1">
      <c r="A56" s="789"/>
      <c r="B56" s="789"/>
      <c r="C56" s="789"/>
      <c r="G56" s="789"/>
      <c r="H56" s="789"/>
      <c r="I56" s="789"/>
      <c r="J56" s="789"/>
      <c r="K56" s="789"/>
      <c r="L56" s="789"/>
      <c r="M56" s="789"/>
    </row>
    <row r="57" spans="1:13" ht="9" customHeight="1">
      <c r="A57" s="789"/>
      <c r="B57" s="789"/>
      <c r="C57" s="789"/>
      <c r="G57" s="789"/>
      <c r="H57" s="789"/>
      <c r="I57" s="789"/>
      <c r="J57" s="789"/>
      <c r="K57" s="789"/>
      <c r="L57" s="789"/>
      <c r="M57" s="789"/>
    </row>
    <row r="58" spans="1:13" ht="9" customHeight="1">
      <c r="A58" s="789"/>
      <c r="B58" s="789"/>
      <c r="C58" s="789"/>
      <c r="G58" s="789"/>
      <c r="H58" s="789"/>
      <c r="I58" s="789"/>
      <c r="J58" s="789"/>
      <c r="K58" s="789"/>
      <c r="L58" s="789"/>
      <c r="M58" s="789"/>
    </row>
    <row r="59" spans="1:13" ht="9" customHeight="1">
      <c r="A59" s="789"/>
      <c r="B59" s="789"/>
      <c r="C59" s="789"/>
      <c r="G59" s="789"/>
      <c r="H59" s="789"/>
      <c r="I59" s="789"/>
      <c r="J59" s="789"/>
      <c r="K59" s="789"/>
      <c r="L59" s="789"/>
      <c r="M59" s="789"/>
    </row>
    <row r="60" spans="1:13" ht="9" customHeight="1">
      <c r="A60" s="789"/>
      <c r="B60" s="789"/>
      <c r="C60" s="789"/>
      <c r="G60" s="789"/>
      <c r="H60" s="789"/>
      <c r="I60" s="789"/>
      <c r="J60" s="789"/>
      <c r="K60" s="789"/>
      <c r="L60" s="789"/>
      <c r="M60" s="789"/>
    </row>
    <row r="61" spans="1:13" ht="9" customHeight="1">
      <c r="A61" s="789"/>
      <c r="B61" s="789"/>
      <c r="C61" s="789"/>
      <c r="G61" s="789"/>
      <c r="H61" s="789"/>
      <c r="I61" s="789"/>
      <c r="J61" s="789"/>
      <c r="K61" s="789"/>
      <c r="L61" s="789"/>
      <c r="M61" s="789"/>
    </row>
    <row r="62" spans="1:13" ht="9" customHeight="1">
      <c r="A62" s="789"/>
      <c r="B62" s="789"/>
      <c r="C62" s="789"/>
      <c r="G62" s="789"/>
      <c r="H62" s="789"/>
      <c r="I62" s="789"/>
      <c r="J62" s="789"/>
      <c r="K62" s="789"/>
      <c r="L62" s="789"/>
      <c r="M62" s="789"/>
    </row>
    <row r="63" spans="1:13" ht="9" customHeight="1">
      <c r="A63" s="789"/>
      <c r="B63" s="789"/>
      <c r="C63" s="789"/>
      <c r="G63" s="789"/>
      <c r="H63" s="789"/>
      <c r="I63" s="789"/>
      <c r="J63" s="789"/>
      <c r="K63" s="789"/>
      <c r="L63" s="789"/>
      <c r="M63" s="789"/>
    </row>
    <row r="64" spans="1:13" ht="9" customHeight="1">
      <c r="A64" s="789"/>
      <c r="B64" s="789"/>
      <c r="C64" s="789"/>
      <c r="G64" s="789"/>
      <c r="H64" s="789"/>
      <c r="I64" s="789"/>
      <c r="J64" s="789"/>
      <c r="K64" s="789"/>
      <c r="L64" s="789"/>
      <c r="M64" s="789"/>
    </row>
    <row r="65" spans="1:13" ht="9" customHeight="1">
      <c r="A65" s="789"/>
      <c r="B65" s="789"/>
      <c r="C65" s="789"/>
      <c r="G65" s="789"/>
      <c r="H65" s="789"/>
      <c r="I65" s="789"/>
      <c r="J65" s="789"/>
      <c r="K65" s="789"/>
      <c r="L65" s="789"/>
      <c r="M65" s="789"/>
    </row>
    <row r="66" spans="1:13" ht="9" customHeight="1">
      <c r="A66" s="789"/>
      <c r="B66" s="789"/>
      <c r="C66" s="789"/>
      <c r="G66" s="789"/>
      <c r="H66" s="789"/>
      <c r="I66" s="789"/>
      <c r="J66" s="789"/>
      <c r="K66" s="789"/>
      <c r="L66" s="789"/>
      <c r="M66" s="789"/>
    </row>
    <row r="67" spans="1:13" ht="9" customHeight="1">
      <c r="A67" s="789"/>
      <c r="B67" s="789"/>
      <c r="C67" s="789"/>
      <c r="G67" s="789"/>
      <c r="H67" s="789"/>
      <c r="I67" s="789"/>
      <c r="J67" s="789"/>
      <c r="K67" s="789"/>
      <c r="L67" s="789"/>
      <c r="M67" s="789"/>
    </row>
    <row r="68" spans="1:13" ht="9" customHeight="1">
      <c r="A68" s="789"/>
      <c r="B68" s="789"/>
      <c r="C68" s="789"/>
      <c r="G68" s="789"/>
      <c r="H68" s="789"/>
      <c r="I68" s="789"/>
      <c r="J68" s="789"/>
      <c r="K68" s="789"/>
      <c r="L68" s="789"/>
      <c r="M68" s="789"/>
    </row>
    <row r="69" spans="1:13" ht="9" customHeight="1">
      <c r="A69" s="789"/>
      <c r="B69" s="789"/>
      <c r="C69" s="789"/>
      <c r="G69" s="789"/>
      <c r="H69" s="789"/>
      <c r="I69" s="789"/>
      <c r="J69" s="789"/>
      <c r="K69" s="789"/>
      <c r="L69" s="789"/>
      <c r="M69" s="789"/>
    </row>
    <row r="70" spans="1:13" ht="9" customHeight="1">
      <c r="A70" s="789"/>
      <c r="B70" s="789"/>
      <c r="C70" s="789"/>
      <c r="G70" s="789"/>
      <c r="H70" s="789"/>
      <c r="I70" s="789"/>
      <c r="J70" s="789"/>
      <c r="K70" s="789"/>
      <c r="L70" s="789"/>
      <c r="M70" s="789"/>
    </row>
    <row r="71" spans="1:13" ht="9" customHeight="1">
      <c r="A71" s="789"/>
      <c r="B71" s="789"/>
      <c r="C71" s="789"/>
      <c r="G71" s="789"/>
      <c r="H71" s="789"/>
      <c r="I71" s="789"/>
      <c r="J71" s="789"/>
      <c r="K71" s="789"/>
      <c r="L71" s="789"/>
      <c r="M71" s="789"/>
    </row>
    <row r="72" spans="1:13" ht="9" customHeight="1">
      <c r="A72" s="789"/>
      <c r="B72" s="789"/>
      <c r="C72" s="789"/>
      <c r="G72" s="789"/>
      <c r="H72" s="789"/>
      <c r="I72" s="789"/>
      <c r="J72" s="789"/>
      <c r="K72" s="789"/>
      <c r="L72" s="789"/>
      <c r="M72" s="789"/>
    </row>
    <row r="73" spans="1:13" ht="9" customHeight="1">
      <c r="A73" s="789"/>
      <c r="B73" s="789"/>
      <c r="C73" s="789"/>
      <c r="G73" s="789"/>
      <c r="H73" s="789"/>
      <c r="I73" s="789"/>
      <c r="J73" s="789"/>
      <c r="K73" s="789"/>
      <c r="L73" s="789"/>
      <c r="M73" s="789"/>
    </row>
    <row r="74" spans="1:13" ht="9" customHeight="1">
      <c r="A74" s="789"/>
      <c r="B74" s="789"/>
      <c r="C74" s="789"/>
      <c r="G74" s="789"/>
      <c r="H74" s="789"/>
      <c r="I74" s="789"/>
      <c r="J74" s="789"/>
      <c r="K74" s="789"/>
      <c r="L74" s="789"/>
      <c r="M74" s="789"/>
    </row>
    <row r="75" spans="1:13" ht="9" customHeight="1">
      <c r="A75" s="789"/>
      <c r="B75" s="789"/>
      <c r="C75" s="789"/>
      <c r="G75" s="789"/>
      <c r="H75" s="789"/>
      <c r="I75" s="789"/>
      <c r="J75" s="789"/>
      <c r="K75" s="789"/>
      <c r="L75" s="789"/>
      <c r="M75" s="789"/>
    </row>
    <row r="76" spans="1:13" ht="9" customHeight="1">
      <c r="A76" s="789"/>
      <c r="B76" s="789"/>
      <c r="C76" s="789"/>
      <c r="G76" s="789"/>
      <c r="H76" s="789"/>
      <c r="I76" s="789"/>
      <c r="J76" s="789"/>
      <c r="K76" s="789"/>
      <c r="L76" s="789"/>
      <c r="M76" s="789"/>
    </row>
    <row r="77" spans="1:13" ht="9" customHeight="1">
      <c r="A77" s="789"/>
      <c r="B77" s="789"/>
      <c r="C77" s="789"/>
      <c r="G77" s="789"/>
      <c r="H77" s="789"/>
      <c r="I77" s="789"/>
      <c r="J77" s="789"/>
      <c r="K77" s="789"/>
      <c r="L77" s="789"/>
      <c r="M77" s="789"/>
    </row>
    <row r="78" spans="1:13" ht="9" customHeight="1">
      <c r="A78" s="789"/>
      <c r="B78" s="789"/>
      <c r="C78" s="789"/>
      <c r="G78" s="789"/>
      <c r="H78" s="789"/>
      <c r="I78" s="789"/>
      <c r="J78" s="789"/>
      <c r="K78" s="789"/>
      <c r="L78" s="789"/>
      <c r="M78" s="789"/>
    </row>
    <row r="79" spans="1:13" ht="9" customHeight="1">
      <c r="A79" s="789"/>
      <c r="B79" s="789"/>
      <c r="C79" s="789"/>
      <c r="G79" s="789"/>
      <c r="H79" s="789"/>
      <c r="I79" s="789"/>
      <c r="J79" s="789"/>
      <c r="K79" s="789"/>
      <c r="L79" s="789"/>
      <c r="M79" s="789"/>
    </row>
    <row r="80" spans="1:13" ht="9" customHeight="1">
      <c r="A80" s="789"/>
      <c r="B80" s="789"/>
      <c r="C80" s="789"/>
      <c r="G80" s="789"/>
      <c r="H80" s="789"/>
      <c r="I80" s="789"/>
      <c r="J80" s="789"/>
      <c r="K80" s="789"/>
      <c r="L80" s="789"/>
      <c r="M80" s="789"/>
    </row>
    <row r="81" spans="1:13" ht="9" customHeight="1">
      <c r="A81" s="789"/>
      <c r="B81" s="789"/>
      <c r="C81" s="789"/>
      <c r="G81" s="789"/>
      <c r="H81" s="789"/>
      <c r="I81" s="789"/>
      <c r="J81" s="789"/>
      <c r="K81" s="789"/>
      <c r="L81" s="789"/>
      <c r="M81" s="789"/>
    </row>
    <row r="82" spans="1:13" ht="9" customHeight="1">
      <c r="A82" s="789"/>
      <c r="B82" s="789"/>
      <c r="C82" s="789"/>
      <c r="G82" s="789"/>
      <c r="H82" s="789"/>
      <c r="I82" s="789"/>
      <c r="J82" s="789"/>
      <c r="K82" s="789"/>
      <c r="L82" s="789"/>
      <c r="M82" s="789"/>
    </row>
    <row r="83" spans="1:13" ht="9" customHeight="1">
      <c r="A83" s="789"/>
      <c r="B83" s="789"/>
      <c r="C83" s="789"/>
      <c r="G83" s="789"/>
      <c r="H83" s="789"/>
      <c r="I83" s="789"/>
      <c r="J83" s="789"/>
      <c r="K83" s="789"/>
      <c r="L83" s="789"/>
      <c r="M83" s="789"/>
    </row>
    <row r="84" spans="1:13" ht="9" customHeight="1">
      <c r="A84" s="789"/>
      <c r="B84" s="789"/>
      <c r="C84" s="789"/>
      <c r="G84" s="789"/>
      <c r="H84" s="789"/>
      <c r="I84" s="789"/>
      <c r="J84" s="789"/>
      <c r="K84" s="789"/>
      <c r="L84" s="789"/>
      <c r="M84" s="789"/>
    </row>
    <row r="85" spans="1:13" ht="9" customHeight="1">
      <c r="A85" s="789"/>
      <c r="B85" s="789"/>
      <c r="C85" s="789"/>
      <c r="G85" s="789"/>
      <c r="H85" s="789"/>
      <c r="I85" s="789"/>
      <c r="J85" s="789"/>
      <c r="K85" s="789"/>
      <c r="L85" s="789"/>
      <c r="M85" s="789"/>
    </row>
    <row r="86" spans="1:13" ht="9" customHeight="1">
      <c r="A86" s="789"/>
      <c r="B86" s="789"/>
      <c r="C86" s="789"/>
      <c r="G86" s="789"/>
      <c r="H86" s="789"/>
      <c r="I86" s="789"/>
      <c r="J86" s="789"/>
      <c r="K86" s="789"/>
      <c r="L86" s="789"/>
      <c r="M86" s="789"/>
    </row>
    <row r="87" spans="1:13" ht="9" customHeight="1">
      <c r="A87" s="789"/>
      <c r="B87" s="789"/>
      <c r="C87" s="789"/>
      <c r="G87" s="789"/>
      <c r="H87" s="789"/>
      <c r="I87" s="789"/>
      <c r="J87" s="789"/>
      <c r="K87" s="789"/>
      <c r="L87" s="789"/>
      <c r="M87" s="789"/>
    </row>
    <row r="88" spans="1:13" ht="9" customHeight="1">
      <c r="A88" s="789"/>
      <c r="B88" s="789"/>
      <c r="C88" s="789"/>
      <c r="G88" s="789"/>
      <c r="H88" s="789"/>
      <c r="I88" s="789"/>
      <c r="J88" s="789"/>
      <c r="K88" s="789"/>
      <c r="L88" s="789"/>
      <c r="M88" s="789"/>
    </row>
    <row r="89" spans="1:13" ht="9" customHeight="1">
      <c r="A89" s="789"/>
      <c r="B89" s="789"/>
      <c r="C89" s="789"/>
      <c r="G89" s="789"/>
      <c r="H89" s="789"/>
      <c r="I89" s="789"/>
      <c r="J89" s="789"/>
      <c r="K89" s="789"/>
      <c r="L89" s="789"/>
      <c r="M89" s="789"/>
    </row>
    <row r="90" spans="1:13" ht="9" customHeight="1">
      <c r="A90" s="789"/>
      <c r="B90" s="789"/>
      <c r="C90" s="789"/>
      <c r="G90" s="789"/>
      <c r="H90" s="789"/>
      <c r="I90" s="789"/>
      <c r="J90" s="789"/>
      <c r="K90" s="789"/>
      <c r="L90" s="789"/>
      <c r="M90" s="789"/>
    </row>
    <row r="91" spans="1:13" ht="9" customHeight="1">
      <c r="A91" s="789"/>
      <c r="B91" s="789"/>
      <c r="C91" s="789"/>
      <c r="G91" s="789"/>
      <c r="H91" s="789"/>
      <c r="I91" s="789"/>
      <c r="J91" s="789"/>
      <c r="K91" s="789"/>
      <c r="L91" s="789"/>
      <c r="M91" s="789"/>
    </row>
    <row r="92" spans="1:13" ht="9" customHeight="1">
      <c r="A92" s="789"/>
      <c r="B92" s="789"/>
      <c r="C92" s="789"/>
      <c r="G92" s="789"/>
      <c r="H92" s="789"/>
      <c r="I92" s="789"/>
      <c r="J92" s="789"/>
      <c r="K92" s="789"/>
      <c r="L92" s="789"/>
      <c r="M92" s="789"/>
    </row>
    <row r="93" spans="1:13" ht="9" customHeight="1">
      <c r="A93" s="789"/>
      <c r="B93" s="789"/>
      <c r="C93" s="789"/>
      <c r="G93" s="789"/>
      <c r="H93" s="789"/>
      <c r="I93" s="789"/>
      <c r="J93" s="789"/>
      <c r="K93" s="789"/>
      <c r="L93" s="789"/>
      <c r="M93" s="789"/>
    </row>
    <row r="94" spans="1:13" ht="9" customHeight="1">
      <c r="A94" s="789"/>
      <c r="B94" s="789"/>
      <c r="C94" s="789"/>
      <c r="G94" s="789"/>
      <c r="H94" s="789"/>
      <c r="I94" s="789"/>
      <c r="J94" s="789"/>
      <c r="K94" s="789"/>
      <c r="L94" s="789"/>
      <c r="M94" s="789"/>
    </row>
    <row r="95" spans="1:13" ht="9" customHeight="1">
      <c r="A95" s="789"/>
      <c r="B95" s="789"/>
      <c r="C95" s="789"/>
      <c r="G95" s="789"/>
      <c r="H95" s="789"/>
      <c r="I95" s="789"/>
      <c r="J95" s="789"/>
      <c r="K95" s="789"/>
      <c r="L95" s="789"/>
      <c r="M95" s="789"/>
    </row>
    <row r="96" spans="1:13" ht="9" customHeight="1">
      <c r="A96" s="789"/>
      <c r="B96" s="789"/>
      <c r="C96" s="789"/>
      <c r="G96" s="789"/>
      <c r="H96" s="789"/>
      <c r="I96" s="789"/>
      <c r="J96" s="789"/>
      <c r="K96" s="789"/>
      <c r="L96" s="789"/>
      <c r="M96" s="789"/>
    </row>
    <row r="97" spans="1:13" ht="9" customHeight="1">
      <c r="A97" s="789"/>
      <c r="B97" s="789"/>
      <c r="C97" s="789"/>
      <c r="G97" s="789"/>
      <c r="H97" s="789"/>
      <c r="I97" s="789"/>
      <c r="J97" s="789"/>
      <c r="K97" s="789"/>
      <c r="L97" s="789"/>
      <c r="M97" s="789"/>
    </row>
    <row r="98" spans="1:13" ht="9" customHeight="1">
      <c r="A98" s="789"/>
      <c r="B98" s="789"/>
      <c r="C98" s="789"/>
      <c r="G98" s="789"/>
      <c r="H98" s="789"/>
      <c r="I98" s="789"/>
      <c r="J98" s="789"/>
      <c r="K98" s="789"/>
      <c r="L98" s="789"/>
      <c r="M98" s="789"/>
    </row>
    <row r="99" spans="1:13" ht="9" customHeight="1">
      <c r="A99" s="789"/>
      <c r="B99" s="789"/>
      <c r="C99" s="789"/>
      <c r="G99" s="789"/>
      <c r="H99" s="789"/>
      <c r="I99" s="789"/>
      <c r="J99" s="789"/>
      <c r="K99" s="789"/>
      <c r="L99" s="789"/>
      <c r="M99" s="789"/>
    </row>
    <row r="100" spans="1:13" ht="9" customHeight="1">
      <c r="A100" s="789"/>
      <c r="B100" s="789"/>
      <c r="C100" s="789"/>
      <c r="G100" s="789"/>
      <c r="H100" s="789"/>
      <c r="I100" s="789"/>
      <c r="J100" s="789"/>
      <c r="K100" s="789"/>
      <c r="L100" s="789"/>
      <c r="M100" s="789"/>
    </row>
    <row r="101" spans="1:13" ht="9" customHeight="1">
      <c r="A101" s="789"/>
      <c r="B101" s="789"/>
      <c r="C101" s="789"/>
      <c r="G101" s="789"/>
      <c r="H101" s="789"/>
      <c r="I101" s="789"/>
      <c r="J101" s="789"/>
      <c r="K101" s="789"/>
      <c r="L101" s="789"/>
      <c r="M101" s="789"/>
    </row>
    <row r="102" spans="1:13" ht="9" customHeight="1">
      <c r="A102" s="789"/>
      <c r="B102" s="789"/>
      <c r="C102" s="789"/>
      <c r="G102" s="789"/>
      <c r="H102" s="789"/>
      <c r="I102" s="789"/>
      <c r="J102" s="789"/>
      <c r="K102" s="789"/>
      <c r="L102" s="789"/>
      <c r="M102" s="789"/>
    </row>
    <row r="103" spans="1:13" ht="9" customHeight="1">
      <c r="A103" s="789"/>
      <c r="B103" s="789"/>
      <c r="C103" s="789"/>
      <c r="G103" s="789"/>
      <c r="H103" s="789"/>
      <c r="I103" s="789"/>
      <c r="J103" s="789"/>
      <c r="K103" s="789"/>
      <c r="L103" s="789"/>
      <c r="M103" s="789"/>
    </row>
    <row r="104" spans="1:13" ht="9" customHeight="1">
      <c r="A104" s="789"/>
      <c r="B104" s="789"/>
      <c r="C104" s="789"/>
      <c r="G104" s="789"/>
      <c r="H104" s="789"/>
      <c r="I104" s="789"/>
      <c r="J104" s="789"/>
      <c r="K104" s="789"/>
      <c r="L104" s="789"/>
      <c r="M104" s="789"/>
    </row>
    <row r="105" spans="1:13" ht="9" customHeight="1">
      <c r="A105" s="789"/>
      <c r="B105" s="789"/>
      <c r="C105" s="789"/>
      <c r="G105" s="789"/>
      <c r="H105" s="789"/>
      <c r="I105" s="789"/>
      <c r="J105" s="789"/>
      <c r="K105" s="789"/>
      <c r="L105" s="789"/>
      <c r="M105" s="789"/>
    </row>
    <row r="106" spans="1:13" ht="9" customHeight="1">
      <c r="A106" s="789"/>
      <c r="B106" s="789"/>
      <c r="C106" s="789"/>
      <c r="G106" s="789"/>
      <c r="H106" s="789"/>
      <c r="I106" s="789"/>
      <c r="J106" s="789"/>
      <c r="K106" s="789"/>
      <c r="L106" s="789"/>
      <c r="M106" s="789"/>
    </row>
    <row r="107" spans="1:13" ht="9" customHeight="1">
      <c r="A107" s="789"/>
      <c r="B107" s="789"/>
      <c r="C107" s="789"/>
      <c r="G107" s="789"/>
      <c r="H107" s="789"/>
      <c r="I107" s="789"/>
      <c r="J107" s="789"/>
      <c r="K107" s="789"/>
      <c r="L107" s="789"/>
      <c r="M107" s="789"/>
    </row>
    <row r="108" spans="1:13" ht="9" customHeight="1">
      <c r="A108" s="789"/>
      <c r="B108" s="789"/>
      <c r="C108" s="789"/>
      <c r="G108" s="789"/>
      <c r="H108" s="789"/>
      <c r="I108" s="789"/>
      <c r="J108" s="789"/>
      <c r="K108" s="789"/>
      <c r="L108" s="789"/>
      <c r="M108" s="789"/>
    </row>
    <row r="109" spans="1:13" ht="9" customHeight="1">
      <c r="A109" s="789"/>
      <c r="B109" s="789"/>
      <c r="C109" s="789"/>
      <c r="G109" s="789"/>
      <c r="H109" s="789"/>
      <c r="I109" s="789"/>
      <c r="J109" s="789"/>
      <c r="K109" s="789"/>
      <c r="L109" s="789"/>
      <c r="M109" s="789"/>
    </row>
    <row r="110" spans="1:13" ht="9" customHeight="1">
      <c r="A110" s="789"/>
      <c r="B110" s="789"/>
      <c r="C110" s="789"/>
      <c r="G110" s="789"/>
      <c r="H110" s="789"/>
      <c r="I110" s="789"/>
      <c r="J110" s="789"/>
      <c r="K110" s="789"/>
      <c r="L110" s="789"/>
      <c r="M110" s="789"/>
    </row>
    <row r="111" spans="1:13" ht="9" customHeight="1">
      <c r="A111" s="789"/>
      <c r="B111" s="789"/>
      <c r="C111" s="789"/>
      <c r="G111" s="789"/>
      <c r="H111" s="789"/>
      <c r="I111" s="789"/>
      <c r="J111" s="789"/>
      <c r="K111" s="789"/>
      <c r="L111" s="789"/>
      <c r="M111" s="789"/>
    </row>
    <row r="112" spans="1:13" ht="9" customHeight="1">
      <c r="A112" s="789"/>
      <c r="B112" s="789"/>
      <c r="C112" s="789"/>
      <c r="G112" s="789"/>
      <c r="H112" s="789"/>
      <c r="I112" s="789"/>
      <c r="J112" s="789"/>
      <c r="K112" s="789"/>
      <c r="L112" s="789"/>
      <c r="M112" s="789"/>
    </row>
    <row r="113" spans="1:13" ht="9" customHeight="1">
      <c r="A113" s="789"/>
      <c r="B113" s="789"/>
      <c r="C113" s="789"/>
      <c r="G113" s="789"/>
      <c r="H113" s="789"/>
      <c r="I113" s="789"/>
      <c r="J113" s="789"/>
      <c r="K113" s="789"/>
      <c r="L113" s="789"/>
      <c r="M113" s="789"/>
    </row>
    <row r="114" spans="1:13" ht="9" customHeight="1">
      <c r="A114" s="789"/>
      <c r="B114" s="789"/>
      <c r="C114" s="789"/>
      <c r="G114" s="789"/>
      <c r="H114" s="789"/>
      <c r="I114" s="789"/>
      <c r="J114" s="789"/>
      <c r="K114" s="789"/>
      <c r="L114" s="789"/>
      <c r="M114" s="789"/>
    </row>
    <row r="115" spans="1:13" ht="9" customHeight="1">
      <c r="A115" s="789"/>
      <c r="B115" s="789"/>
      <c r="C115" s="789"/>
      <c r="G115" s="789"/>
      <c r="H115" s="789"/>
      <c r="I115" s="789"/>
      <c r="J115" s="789"/>
      <c r="K115" s="789"/>
      <c r="L115" s="789"/>
      <c r="M115" s="789"/>
    </row>
    <row r="116" spans="1:13" ht="9" customHeight="1">
      <c r="A116" s="789"/>
      <c r="B116" s="789"/>
      <c r="C116" s="789"/>
      <c r="G116" s="789"/>
      <c r="H116" s="789"/>
      <c r="I116" s="789"/>
      <c r="J116" s="789"/>
      <c r="K116" s="789"/>
      <c r="L116" s="789"/>
      <c r="M116" s="789"/>
    </row>
    <row r="117" spans="1:13" ht="9" customHeight="1">
      <c r="A117" s="789"/>
      <c r="B117" s="789"/>
      <c r="C117" s="789"/>
      <c r="G117" s="789"/>
      <c r="H117" s="789"/>
      <c r="I117" s="789"/>
      <c r="J117" s="789"/>
      <c r="K117" s="789"/>
      <c r="L117" s="789"/>
      <c r="M117" s="789"/>
    </row>
    <row r="118" spans="1:13" ht="9" customHeight="1">
      <c r="A118" s="789"/>
      <c r="B118" s="789"/>
      <c r="C118" s="789"/>
      <c r="G118" s="789"/>
      <c r="H118" s="789"/>
      <c r="I118" s="789"/>
      <c r="J118" s="789"/>
      <c r="K118" s="789"/>
      <c r="L118" s="789"/>
      <c r="M118" s="789"/>
    </row>
    <row r="119" spans="1:13" ht="9" customHeight="1">
      <c r="A119" s="789"/>
      <c r="B119" s="789"/>
      <c r="C119" s="789"/>
      <c r="G119" s="789"/>
      <c r="H119" s="789"/>
      <c r="I119" s="789"/>
      <c r="J119" s="789"/>
      <c r="K119" s="789"/>
      <c r="L119" s="789"/>
      <c r="M119" s="789"/>
    </row>
    <row r="120" spans="1:13" ht="9" customHeight="1">
      <c r="A120" s="789"/>
      <c r="B120" s="789"/>
      <c r="C120" s="789"/>
      <c r="G120" s="789"/>
      <c r="H120" s="789"/>
      <c r="I120" s="789"/>
      <c r="J120" s="789"/>
      <c r="K120" s="789"/>
      <c r="L120" s="789"/>
      <c r="M120" s="789"/>
    </row>
    <row r="121" spans="1:13" ht="9" customHeight="1">
      <c r="A121" s="789"/>
      <c r="B121" s="789"/>
      <c r="C121" s="789"/>
      <c r="G121" s="789"/>
      <c r="H121" s="789"/>
      <c r="I121" s="789"/>
      <c r="J121" s="789"/>
      <c r="K121" s="789"/>
      <c r="L121" s="789"/>
      <c r="M121" s="789"/>
    </row>
    <row r="122" spans="1:13" ht="9" customHeight="1">
      <c r="A122" s="789"/>
      <c r="B122" s="789"/>
      <c r="C122" s="789"/>
      <c r="G122" s="789"/>
      <c r="H122" s="789"/>
      <c r="I122" s="789"/>
      <c r="J122" s="789"/>
      <c r="K122" s="789"/>
      <c r="L122" s="789"/>
      <c r="M122" s="789"/>
    </row>
    <row r="123" spans="1:13" ht="9" customHeight="1">
      <c r="A123" s="789"/>
      <c r="B123" s="789"/>
      <c r="C123" s="789"/>
      <c r="G123" s="789"/>
      <c r="H123" s="789"/>
      <c r="I123" s="789"/>
      <c r="J123" s="789"/>
      <c r="K123" s="789"/>
      <c r="L123" s="789"/>
      <c r="M123" s="789"/>
    </row>
    <row r="124" spans="1:13" ht="9" customHeight="1">
      <c r="A124" s="789"/>
      <c r="B124" s="789"/>
      <c r="C124" s="789"/>
      <c r="G124" s="789"/>
      <c r="H124" s="789"/>
      <c r="I124" s="789"/>
      <c r="J124" s="789"/>
      <c r="K124" s="789"/>
      <c r="L124" s="789"/>
      <c r="M124" s="789"/>
    </row>
    <row r="125" spans="1:13" ht="9" customHeight="1">
      <c r="A125" s="789"/>
      <c r="B125" s="789"/>
      <c r="C125" s="789"/>
      <c r="G125" s="789"/>
      <c r="H125" s="789"/>
      <c r="I125" s="789"/>
      <c r="J125" s="789"/>
      <c r="K125" s="789"/>
      <c r="L125" s="789"/>
      <c r="M125" s="789"/>
    </row>
    <row r="126" spans="1:13" ht="9" customHeight="1">
      <c r="A126" s="789"/>
      <c r="B126" s="789"/>
      <c r="C126" s="789"/>
      <c r="G126" s="789"/>
      <c r="H126" s="789"/>
      <c r="I126" s="789"/>
      <c r="J126" s="789"/>
      <c r="K126" s="789"/>
      <c r="L126" s="789"/>
      <c r="M126" s="789"/>
    </row>
    <row r="127" spans="1:13" ht="9" customHeight="1">
      <c r="A127" s="789"/>
      <c r="B127" s="789"/>
      <c r="C127" s="789"/>
      <c r="G127" s="789"/>
      <c r="H127" s="789"/>
      <c r="I127" s="789"/>
      <c r="J127" s="789"/>
      <c r="K127" s="789"/>
      <c r="L127" s="789"/>
      <c r="M127" s="789"/>
    </row>
    <row r="128" spans="1:13" ht="9" customHeight="1">
      <c r="A128" s="789"/>
      <c r="B128" s="789"/>
      <c r="C128" s="789"/>
      <c r="G128" s="789"/>
      <c r="H128" s="789"/>
      <c r="I128" s="789"/>
      <c r="J128" s="789"/>
      <c r="K128" s="789"/>
      <c r="L128" s="789"/>
      <c r="M128" s="789"/>
    </row>
    <row r="129" spans="1:13" ht="9" customHeight="1">
      <c r="A129" s="789"/>
      <c r="B129" s="789"/>
      <c r="C129" s="789"/>
      <c r="G129" s="789"/>
      <c r="H129" s="789"/>
      <c r="I129" s="789"/>
      <c r="J129" s="789"/>
      <c r="K129" s="789"/>
      <c r="L129" s="789"/>
      <c r="M129" s="789"/>
    </row>
    <row r="130" spans="1:13" ht="9" customHeight="1">
      <c r="A130" s="789"/>
      <c r="B130" s="789"/>
      <c r="C130" s="789"/>
      <c r="G130" s="789"/>
      <c r="H130" s="789"/>
      <c r="I130" s="789"/>
      <c r="J130" s="789"/>
      <c r="K130" s="789"/>
      <c r="L130" s="789"/>
      <c r="M130" s="789"/>
    </row>
    <row r="131" spans="1:13" ht="9" customHeight="1">
      <c r="A131" s="789"/>
      <c r="B131" s="789"/>
      <c r="C131" s="789"/>
      <c r="G131" s="789"/>
      <c r="H131" s="789"/>
      <c r="I131" s="789"/>
      <c r="J131" s="789"/>
      <c r="K131" s="789"/>
      <c r="L131" s="789"/>
      <c r="M131" s="789"/>
    </row>
    <row r="132" spans="1:13" ht="9" customHeight="1">
      <c r="A132" s="789"/>
      <c r="B132" s="789"/>
      <c r="C132" s="789"/>
      <c r="G132" s="789"/>
      <c r="H132" s="789"/>
      <c r="I132" s="789"/>
      <c r="J132" s="789"/>
      <c r="K132" s="789"/>
      <c r="L132" s="789"/>
      <c r="M132" s="789"/>
    </row>
    <row r="133" spans="1:13" ht="9" customHeight="1">
      <c r="A133" s="789"/>
      <c r="B133" s="789"/>
      <c r="C133" s="789"/>
      <c r="G133" s="789"/>
      <c r="H133" s="789"/>
      <c r="I133" s="789"/>
      <c r="J133" s="789"/>
      <c r="K133" s="789"/>
      <c r="L133" s="789"/>
      <c r="M133" s="789"/>
    </row>
    <row r="134" spans="1:13" ht="9" customHeight="1">
      <c r="A134" s="789"/>
      <c r="B134" s="789"/>
      <c r="C134" s="789"/>
      <c r="G134" s="789"/>
      <c r="H134" s="789"/>
      <c r="I134" s="789"/>
      <c r="J134" s="789"/>
      <c r="K134" s="789"/>
      <c r="L134" s="789"/>
      <c r="M134" s="789"/>
    </row>
    <row r="135" spans="1:13" ht="9" customHeight="1">
      <c r="A135" s="789"/>
      <c r="B135" s="789"/>
      <c r="C135" s="789"/>
      <c r="G135" s="789"/>
      <c r="H135" s="789"/>
      <c r="I135" s="789"/>
      <c r="J135" s="789"/>
      <c r="K135" s="789"/>
      <c r="L135" s="789"/>
      <c r="M135" s="789"/>
    </row>
    <row r="136" spans="1:13" ht="9" customHeight="1">
      <c r="A136" s="789"/>
      <c r="B136" s="789"/>
      <c r="C136" s="789"/>
      <c r="G136" s="789"/>
      <c r="H136" s="789"/>
      <c r="I136" s="789"/>
      <c r="J136" s="789"/>
      <c r="K136" s="789"/>
      <c r="L136" s="789"/>
      <c r="M136" s="789"/>
    </row>
    <row r="137" spans="1:13" ht="9" customHeight="1">
      <c r="A137" s="789"/>
      <c r="B137" s="789"/>
      <c r="C137" s="789"/>
      <c r="G137" s="789"/>
      <c r="H137" s="789"/>
      <c r="I137" s="789"/>
      <c r="J137" s="789"/>
      <c r="K137" s="789"/>
      <c r="L137" s="789"/>
      <c r="M137" s="789"/>
    </row>
    <row r="138" spans="1:13" ht="9" customHeight="1">
      <c r="A138" s="789"/>
      <c r="B138" s="789"/>
      <c r="C138" s="789"/>
      <c r="G138" s="789"/>
      <c r="H138" s="789"/>
      <c r="I138" s="789"/>
      <c r="J138" s="789"/>
      <c r="K138" s="789"/>
      <c r="L138" s="789"/>
      <c r="M138" s="789"/>
    </row>
    <row r="139" spans="1:13" ht="9" customHeight="1">
      <c r="A139" s="789"/>
      <c r="B139" s="789"/>
      <c r="C139" s="789"/>
      <c r="G139" s="789"/>
      <c r="H139" s="789"/>
      <c r="I139" s="789"/>
      <c r="J139" s="789"/>
      <c r="K139" s="789"/>
      <c r="L139" s="789"/>
      <c r="M139" s="789"/>
    </row>
    <row r="140" spans="1:13" ht="9" customHeight="1">
      <c r="A140" s="789"/>
      <c r="B140" s="789"/>
      <c r="C140" s="789"/>
      <c r="G140" s="789"/>
      <c r="H140" s="789"/>
      <c r="I140" s="789"/>
      <c r="J140" s="789"/>
      <c r="K140" s="789"/>
      <c r="L140" s="789"/>
      <c r="M140" s="789"/>
    </row>
    <row r="141" spans="1:13" ht="9" customHeight="1">
      <c r="A141" s="789"/>
      <c r="B141" s="789"/>
      <c r="C141" s="789"/>
      <c r="G141" s="789"/>
      <c r="H141" s="789"/>
      <c r="I141" s="789"/>
      <c r="J141" s="789"/>
      <c r="K141" s="789"/>
      <c r="L141" s="789"/>
      <c r="M141" s="789"/>
    </row>
    <row r="142" spans="1:13" ht="9" customHeight="1">
      <c r="A142" s="789"/>
      <c r="B142" s="789"/>
      <c r="C142" s="789"/>
      <c r="G142" s="789"/>
      <c r="H142" s="789"/>
      <c r="I142" s="789"/>
      <c r="J142" s="789"/>
      <c r="K142" s="789"/>
      <c r="L142" s="789"/>
      <c r="M142" s="789"/>
    </row>
    <row r="143" spans="1:13" ht="9" customHeight="1">
      <c r="A143" s="789"/>
      <c r="B143" s="789"/>
      <c r="C143" s="789"/>
      <c r="G143" s="789"/>
      <c r="H143" s="789"/>
      <c r="I143" s="789"/>
      <c r="J143" s="789"/>
      <c r="K143" s="789"/>
      <c r="L143" s="789"/>
      <c r="M143" s="789"/>
    </row>
    <row r="144" spans="1:13" ht="9" customHeight="1">
      <c r="A144" s="789"/>
      <c r="B144" s="789"/>
      <c r="C144" s="789"/>
      <c r="G144" s="789"/>
      <c r="H144" s="789"/>
      <c r="I144" s="789"/>
      <c r="J144" s="789"/>
      <c r="K144" s="789"/>
      <c r="L144" s="789"/>
      <c r="M144" s="789"/>
    </row>
    <row r="145" spans="1:13" ht="9" customHeight="1">
      <c r="A145" s="789"/>
      <c r="B145" s="789"/>
      <c r="C145" s="789"/>
      <c r="G145" s="789"/>
      <c r="H145" s="789"/>
      <c r="I145" s="789"/>
      <c r="J145" s="789"/>
      <c r="K145" s="789"/>
      <c r="L145" s="789"/>
      <c r="M145" s="789"/>
    </row>
    <row r="146" spans="1:13" ht="9" customHeight="1">
      <c r="A146" s="789"/>
      <c r="B146" s="789"/>
      <c r="C146" s="789"/>
      <c r="G146" s="789"/>
      <c r="H146" s="789"/>
      <c r="I146" s="789"/>
      <c r="J146" s="789"/>
      <c r="K146" s="789"/>
      <c r="L146" s="789"/>
      <c r="M146" s="789"/>
    </row>
    <row r="147" spans="1:13" ht="9" customHeight="1">
      <c r="A147" s="789"/>
      <c r="B147" s="789"/>
      <c r="C147" s="789"/>
      <c r="G147" s="789"/>
      <c r="H147" s="789"/>
      <c r="I147" s="789"/>
      <c r="J147" s="789"/>
      <c r="K147" s="789"/>
      <c r="L147" s="789"/>
      <c r="M147" s="789"/>
    </row>
    <row r="148" spans="1:13" ht="9" customHeight="1">
      <c r="A148" s="789"/>
      <c r="B148" s="789"/>
      <c r="C148" s="789"/>
      <c r="G148" s="789"/>
      <c r="H148" s="789"/>
      <c r="I148" s="789"/>
      <c r="J148" s="789"/>
      <c r="K148" s="789"/>
      <c r="L148" s="789"/>
      <c r="M148" s="789"/>
    </row>
    <row r="149" spans="1:13" ht="9" customHeight="1">
      <c r="A149" s="789"/>
      <c r="B149" s="789"/>
      <c r="C149" s="789"/>
      <c r="G149" s="789"/>
      <c r="H149" s="789"/>
      <c r="I149" s="789"/>
      <c r="J149" s="789"/>
      <c r="K149" s="789"/>
      <c r="L149" s="789"/>
      <c r="M149" s="789"/>
    </row>
    <row r="150" spans="1:13" ht="9" customHeight="1">
      <c r="A150" s="789"/>
      <c r="B150" s="789"/>
      <c r="C150" s="789"/>
      <c r="G150" s="789"/>
      <c r="H150" s="789"/>
      <c r="I150" s="789"/>
      <c r="J150" s="789"/>
      <c r="K150" s="789"/>
      <c r="L150" s="789"/>
      <c r="M150" s="789"/>
    </row>
    <row r="151" spans="1:13" ht="9" customHeight="1">
      <c r="A151" s="789"/>
      <c r="B151" s="789"/>
      <c r="C151" s="789"/>
      <c r="G151" s="789"/>
      <c r="H151" s="789"/>
      <c r="I151" s="789"/>
      <c r="J151" s="789"/>
      <c r="K151" s="789"/>
      <c r="L151" s="789"/>
      <c r="M151" s="789"/>
    </row>
    <row r="152" spans="1:13" ht="9" customHeight="1">
      <c r="A152" s="789"/>
      <c r="B152" s="789"/>
      <c r="C152" s="789"/>
      <c r="G152" s="789"/>
      <c r="H152" s="789"/>
      <c r="I152" s="789"/>
      <c r="J152" s="789"/>
      <c r="K152" s="789"/>
      <c r="L152" s="789"/>
      <c r="M152" s="789"/>
    </row>
    <row r="153" spans="1:13" ht="9" customHeight="1">
      <c r="A153" s="789"/>
      <c r="B153" s="789"/>
      <c r="C153" s="789"/>
      <c r="G153" s="789"/>
      <c r="H153" s="789"/>
      <c r="I153" s="789"/>
      <c r="J153" s="789"/>
      <c r="K153" s="789"/>
      <c r="L153" s="789"/>
      <c r="M153" s="789"/>
    </row>
    <row r="154" spans="1:13" ht="9" customHeight="1">
      <c r="A154" s="789"/>
      <c r="B154" s="789"/>
      <c r="C154" s="789"/>
      <c r="G154" s="789"/>
      <c r="H154" s="789"/>
      <c r="I154" s="789"/>
      <c r="J154" s="789"/>
      <c r="K154" s="789"/>
      <c r="L154" s="789"/>
      <c r="M154" s="789"/>
    </row>
    <row r="155" spans="1:13" ht="9" customHeight="1">
      <c r="A155" s="789"/>
      <c r="B155" s="789"/>
      <c r="C155" s="789"/>
      <c r="G155" s="789"/>
      <c r="H155" s="789"/>
      <c r="I155" s="789"/>
      <c r="J155" s="789"/>
      <c r="K155" s="789"/>
      <c r="L155" s="789"/>
      <c r="M155" s="789"/>
    </row>
    <row r="156" spans="1:13" ht="9" customHeight="1">
      <c r="A156" s="789"/>
      <c r="B156" s="789"/>
      <c r="C156" s="789"/>
      <c r="G156" s="789"/>
      <c r="H156" s="789"/>
      <c r="I156" s="789"/>
      <c r="J156" s="789"/>
      <c r="K156" s="789"/>
      <c r="L156" s="789"/>
      <c r="M156" s="789"/>
    </row>
    <row r="157" spans="1:13" ht="9" customHeight="1">
      <c r="A157" s="789"/>
      <c r="B157" s="789"/>
      <c r="C157" s="789"/>
      <c r="G157" s="789"/>
      <c r="H157" s="789"/>
      <c r="I157" s="789"/>
      <c r="J157" s="789"/>
      <c r="K157" s="789"/>
      <c r="L157" s="789"/>
      <c r="M157" s="789"/>
    </row>
    <row r="158" spans="1:13" ht="9" customHeight="1">
      <c r="A158" s="789"/>
      <c r="B158" s="789"/>
      <c r="C158" s="789"/>
      <c r="G158" s="789"/>
      <c r="H158" s="789"/>
      <c r="I158" s="789"/>
      <c r="J158" s="789"/>
      <c r="K158" s="789"/>
      <c r="L158" s="789"/>
      <c r="M158" s="789"/>
    </row>
    <row r="159" spans="1:13" ht="9" customHeight="1">
      <c r="A159" s="789"/>
      <c r="B159" s="789"/>
      <c r="C159" s="789"/>
      <c r="G159" s="789"/>
      <c r="H159" s="789"/>
      <c r="I159" s="789"/>
      <c r="J159" s="789"/>
      <c r="K159" s="789"/>
      <c r="L159" s="789"/>
      <c r="M159" s="789"/>
    </row>
    <row r="160" spans="1:13" ht="9" customHeight="1">
      <c r="A160" s="789"/>
      <c r="B160" s="789"/>
      <c r="C160" s="789"/>
      <c r="G160" s="789"/>
      <c r="H160" s="789"/>
      <c r="I160" s="789"/>
      <c r="J160" s="789"/>
      <c r="K160" s="789"/>
      <c r="L160" s="789"/>
      <c r="M160" s="789"/>
    </row>
    <row r="161" spans="1:13" ht="9" customHeight="1">
      <c r="A161" s="789"/>
      <c r="B161" s="789"/>
      <c r="C161" s="789"/>
      <c r="G161" s="789"/>
      <c r="H161" s="789"/>
      <c r="I161" s="789"/>
      <c r="J161" s="789"/>
      <c r="K161" s="789"/>
      <c r="L161" s="789"/>
      <c r="M161" s="789"/>
    </row>
    <row r="162" spans="1:13" ht="9" customHeight="1">
      <c r="A162" s="789"/>
      <c r="B162" s="789"/>
      <c r="C162" s="789"/>
      <c r="G162" s="789"/>
      <c r="H162" s="789"/>
      <c r="I162" s="789"/>
      <c r="J162" s="789"/>
      <c r="K162" s="789"/>
      <c r="L162" s="789"/>
      <c r="M162" s="789"/>
    </row>
    <row r="163" spans="1:13" ht="9" customHeight="1">
      <c r="A163" s="789"/>
      <c r="B163" s="789"/>
      <c r="C163" s="789"/>
      <c r="G163" s="789"/>
      <c r="H163" s="789"/>
      <c r="I163" s="789"/>
      <c r="J163" s="789"/>
      <c r="K163" s="789"/>
      <c r="L163" s="789"/>
      <c r="M163" s="789"/>
    </row>
    <row r="164" spans="1:13" ht="9" customHeight="1">
      <c r="A164" s="789"/>
      <c r="B164" s="789"/>
      <c r="C164" s="789"/>
      <c r="G164" s="789"/>
      <c r="H164" s="789"/>
      <c r="I164" s="789"/>
      <c r="J164" s="789"/>
      <c r="K164" s="789"/>
      <c r="L164" s="789"/>
      <c r="M164" s="789"/>
    </row>
    <row r="165" spans="1:13" ht="9" customHeight="1">
      <c r="A165" s="789"/>
      <c r="B165" s="789"/>
      <c r="C165" s="789"/>
      <c r="G165" s="789"/>
      <c r="H165" s="789"/>
      <c r="I165" s="789"/>
      <c r="J165" s="789"/>
      <c r="K165" s="789"/>
      <c r="L165" s="789"/>
      <c r="M165" s="789"/>
    </row>
    <row r="166" spans="1:13" ht="9" customHeight="1">
      <c r="A166" s="789"/>
      <c r="B166" s="789"/>
      <c r="C166" s="789"/>
      <c r="G166" s="789"/>
      <c r="H166" s="789"/>
      <c r="I166" s="789"/>
      <c r="J166" s="789"/>
      <c r="K166" s="789"/>
      <c r="L166" s="789"/>
      <c r="M166" s="789"/>
    </row>
    <row r="167" spans="1:13" ht="9" customHeight="1">
      <c r="A167" s="789"/>
      <c r="B167" s="789"/>
      <c r="C167" s="789"/>
      <c r="G167" s="789"/>
      <c r="H167" s="789"/>
      <c r="I167" s="789"/>
      <c r="J167" s="789"/>
      <c r="K167" s="789"/>
      <c r="L167" s="789"/>
      <c r="M167" s="789"/>
    </row>
    <row r="168" spans="1:13" ht="9" customHeight="1">
      <c r="A168" s="789"/>
      <c r="B168" s="789"/>
      <c r="C168" s="789"/>
      <c r="G168" s="789"/>
      <c r="H168" s="789"/>
      <c r="I168" s="789"/>
      <c r="J168" s="789"/>
      <c r="K168" s="789"/>
      <c r="L168" s="789"/>
      <c r="M168" s="789"/>
    </row>
    <row r="169" spans="1:13" ht="9" customHeight="1">
      <c r="A169" s="789"/>
      <c r="B169" s="789"/>
      <c r="C169" s="789"/>
      <c r="G169" s="789"/>
      <c r="H169" s="789"/>
      <c r="I169" s="789"/>
      <c r="J169" s="789"/>
      <c r="K169" s="789"/>
      <c r="L169" s="789"/>
      <c r="M169" s="789"/>
    </row>
    <row r="170" spans="1:13" ht="9" customHeight="1">
      <c r="A170" s="789"/>
      <c r="B170" s="789"/>
      <c r="C170" s="789"/>
      <c r="G170" s="789"/>
      <c r="H170" s="789"/>
      <c r="I170" s="789"/>
      <c r="J170" s="789"/>
      <c r="K170" s="789"/>
      <c r="L170" s="789"/>
      <c r="M170" s="789"/>
    </row>
    <row r="171" spans="1:13" ht="9" customHeight="1">
      <c r="A171" s="789"/>
      <c r="B171" s="789"/>
      <c r="C171" s="789"/>
      <c r="G171" s="789"/>
      <c r="H171" s="789"/>
      <c r="I171" s="789"/>
      <c r="J171" s="789"/>
      <c r="K171" s="789"/>
      <c r="L171" s="789"/>
      <c r="M171" s="789"/>
    </row>
    <row r="172" spans="1:13" ht="9" customHeight="1">
      <c r="A172" s="789"/>
      <c r="B172" s="789"/>
      <c r="C172" s="789"/>
      <c r="G172" s="789"/>
      <c r="H172" s="789"/>
      <c r="I172" s="789"/>
      <c r="J172" s="789"/>
      <c r="K172" s="789"/>
      <c r="L172" s="789"/>
      <c r="M172" s="789"/>
    </row>
    <row r="173" spans="1:13" ht="9" customHeight="1">
      <c r="A173" s="789"/>
      <c r="B173" s="789"/>
      <c r="C173" s="789"/>
      <c r="G173" s="789"/>
      <c r="H173" s="789"/>
      <c r="I173" s="789"/>
      <c r="J173" s="789"/>
      <c r="K173" s="789"/>
      <c r="L173" s="789"/>
      <c r="M173" s="789"/>
    </row>
    <row r="174" spans="1:13" ht="9" customHeight="1">
      <c r="A174" s="789"/>
      <c r="B174" s="789"/>
      <c r="C174" s="789"/>
      <c r="G174" s="789"/>
      <c r="H174" s="789"/>
      <c r="I174" s="789"/>
      <c r="J174" s="789"/>
      <c r="K174" s="789"/>
      <c r="L174" s="789"/>
      <c r="M174" s="789"/>
    </row>
    <row r="175" spans="1:13" ht="9" customHeight="1">
      <c r="A175" s="789"/>
      <c r="B175" s="789"/>
      <c r="C175" s="789"/>
      <c r="G175" s="789"/>
      <c r="H175" s="789"/>
      <c r="I175" s="789"/>
      <c r="J175" s="789"/>
      <c r="K175" s="789"/>
      <c r="L175" s="789"/>
      <c r="M175" s="789"/>
    </row>
    <row r="176" spans="1:13" ht="9" customHeight="1">
      <c r="A176" s="789"/>
      <c r="B176" s="789"/>
      <c r="C176" s="789"/>
      <c r="G176" s="789"/>
      <c r="H176" s="789"/>
      <c r="I176" s="789"/>
      <c r="J176" s="789"/>
      <c r="K176" s="789"/>
      <c r="L176" s="789"/>
      <c r="M176" s="789"/>
    </row>
    <row r="177" spans="1:13" ht="9" customHeight="1">
      <c r="A177" s="789"/>
      <c r="B177" s="789"/>
      <c r="C177" s="789"/>
      <c r="G177" s="789"/>
      <c r="H177" s="789"/>
      <c r="I177" s="789"/>
      <c r="J177" s="789"/>
      <c r="K177" s="789"/>
      <c r="L177" s="789"/>
      <c r="M177" s="789"/>
    </row>
    <row r="178" spans="1:13" ht="9" customHeight="1">
      <c r="A178" s="789"/>
      <c r="B178" s="789"/>
      <c r="C178" s="789"/>
      <c r="G178" s="789"/>
      <c r="H178" s="789"/>
      <c r="I178" s="789"/>
      <c r="J178" s="789"/>
      <c r="K178" s="789"/>
      <c r="L178" s="789"/>
      <c r="M178" s="789"/>
    </row>
    <row r="179" spans="1:13" ht="9" customHeight="1">
      <c r="A179" s="789"/>
      <c r="B179" s="789"/>
      <c r="C179" s="789"/>
      <c r="G179" s="789"/>
      <c r="H179" s="789"/>
      <c r="I179" s="789"/>
      <c r="J179" s="789"/>
      <c r="K179" s="789"/>
      <c r="L179" s="789"/>
      <c r="M179" s="789"/>
    </row>
    <row r="180" spans="1:13" ht="9" customHeight="1">
      <c r="A180" s="789"/>
      <c r="B180" s="789"/>
      <c r="C180" s="789"/>
      <c r="G180" s="789"/>
      <c r="H180" s="789"/>
      <c r="I180" s="789"/>
      <c r="J180" s="789"/>
      <c r="K180" s="789"/>
      <c r="L180" s="789"/>
      <c r="M180" s="789"/>
    </row>
    <row r="181" spans="1:13" ht="9" customHeight="1">
      <c r="A181" s="789"/>
      <c r="B181" s="789"/>
      <c r="C181" s="789"/>
      <c r="G181" s="789"/>
      <c r="H181" s="789"/>
      <c r="I181" s="789"/>
      <c r="J181" s="789"/>
      <c r="K181" s="789"/>
      <c r="L181" s="789"/>
      <c r="M181" s="789"/>
    </row>
    <row r="182" spans="1:13" ht="9" customHeight="1">
      <c r="A182" s="789"/>
      <c r="B182" s="789"/>
      <c r="C182" s="789"/>
      <c r="G182" s="789"/>
      <c r="H182" s="789"/>
      <c r="I182" s="789"/>
      <c r="J182" s="789"/>
      <c r="K182" s="789"/>
      <c r="L182" s="789"/>
      <c r="M182" s="789"/>
    </row>
    <row r="183" spans="1:13" ht="9" customHeight="1">
      <c r="A183" s="789"/>
      <c r="B183" s="789"/>
      <c r="C183" s="789"/>
      <c r="G183" s="789"/>
      <c r="H183" s="789"/>
      <c r="I183" s="789"/>
      <c r="J183" s="789"/>
      <c r="K183" s="789"/>
      <c r="L183" s="789"/>
      <c r="M183" s="789"/>
    </row>
    <row r="184" spans="1:13" ht="9" customHeight="1">
      <c r="A184" s="789"/>
      <c r="B184" s="789"/>
      <c r="C184" s="789"/>
      <c r="G184" s="789"/>
      <c r="H184" s="789"/>
      <c r="I184" s="789"/>
      <c r="J184" s="789"/>
      <c r="K184" s="789"/>
      <c r="L184" s="789"/>
      <c r="M184" s="789"/>
    </row>
    <row r="185" spans="1:13" ht="9" customHeight="1">
      <c r="A185" s="789"/>
      <c r="B185" s="789"/>
      <c r="C185" s="789"/>
      <c r="G185" s="789"/>
      <c r="H185" s="789"/>
      <c r="I185" s="789"/>
      <c r="J185" s="789"/>
      <c r="K185" s="789"/>
      <c r="L185" s="789"/>
      <c r="M185" s="789"/>
    </row>
    <row r="186" spans="1:13" ht="9" customHeight="1">
      <c r="A186" s="789"/>
      <c r="B186" s="789"/>
      <c r="C186" s="789"/>
      <c r="G186" s="789"/>
      <c r="H186" s="789"/>
      <c r="I186" s="789"/>
      <c r="J186" s="789"/>
      <c r="K186" s="789"/>
      <c r="L186" s="789"/>
      <c r="M186" s="789"/>
    </row>
    <row r="187" spans="1:13" ht="9" customHeight="1">
      <c r="A187" s="789"/>
      <c r="B187" s="789"/>
      <c r="C187" s="789"/>
      <c r="G187" s="789"/>
      <c r="H187" s="789"/>
      <c r="I187" s="789"/>
      <c r="J187" s="789"/>
      <c r="K187" s="789"/>
      <c r="L187" s="789"/>
      <c r="M187" s="789"/>
    </row>
    <row r="188" spans="1:13" ht="9" customHeight="1">
      <c r="A188" s="789"/>
      <c r="B188" s="789"/>
      <c r="C188" s="789"/>
      <c r="G188" s="789"/>
      <c r="H188" s="789"/>
      <c r="I188" s="789"/>
      <c r="J188" s="789"/>
      <c r="K188" s="789"/>
      <c r="L188" s="789"/>
      <c r="M188" s="789"/>
    </row>
    <row r="189" spans="1:13" ht="9" customHeight="1">
      <c r="A189" s="789"/>
      <c r="B189" s="789"/>
      <c r="C189" s="789"/>
      <c r="G189" s="789"/>
      <c r="H189" s="789"/>
      <c r="I189" s="789"/>
      <c r="J189" s="789"/>
      <c r="K189" s="789"/>
      <c r="L189" s="789"/>
      <c r="M189" s="789"/>
    </row>
    <row r="190" spans="1:13" ht="9" customHeight="1">
      <c r="A190" s="789"/>
      <c r="B190" s="789"/>
      <c r="C190" s="789"/>
      <c r="G190" s="789"/>
      <c r="H190" s="789"/>
      <c r="I190" s="789"/>
      <c r="J190" s="789"/>
      <c r="K190" s="789"/>
      <c r="L190" s="789"/>
      <c r="M190" s="789"/>
    </row>
    <row r="191" spans="1:13" ht="9" customHeight="1">
      <c r="A191" s="789"/>
      <c r="B191" s="789"/>
      <c r="C191" s="789"/>
      <c r="G191" s="789"/>
      <c r="H191" s="789"/>
      <c r="I191" s="789"/>
      <c r="J191" s="789"/>
      <c r="K191" s="789"/>
      <c r="L191" s="789"/>
      <c r="M191" s="789"/>
    </row>
    <row r="192" spans="1:13" ht="9" customHeight="1">
      <c r="A192" s="789"/>
      <c r="B192" s="789"/>
      <c r="C192" s="789"/>
      <c r="G192" s="789"/>
      <c r="H192" s="789"/>
      <c r="I192" s="789"/>
      <c r="J192" s="789"/>
      <c r="K192" s="789"/>
      <c r="L192" s="789"/>
      <c r="M192" s="789"/>
    </row>
    <row r="193" spans="1:13" ht="9" customHeight="1">
      <c r="A193" s="789"/>
      <c r="B193" s="789"/>
      <c r="C193" s="789"/>
      <c r="G193" s="789"/>
      <c r="H193" s="789"/>
      <c r="I193" s="789"/>
      <c r="J193" s="789"/>
      <c r="K193" s="789"/>
      <c r="L193" s="789"/>
      <c r="M193" s="789"/>
    </row>
    <row r="194" spans="1:13" ht="9" customHeight="1">
      <c r="A194" s="789"/>
      <c r="B194" s="789"/>
      <c r="C194" s="789"/>
      <c r="G194" s="789"/>
      <c r="H194" s="789"/>
      <c r="I194" s="789"/>
      <c r="J194" s="789"/>
      <c r="K194" s="789"/>
      <c r="L194" s="789"/>
      <c r="M194" s="789"/>
    </row>
    <row r="195" spans="1:13" ht="9" customHeight="1">
      <c r="A195" s="789"/>
      <c r="B195" s="789"/>
      <c r="C195" s="789"/>
      <c r="G195" s="789"/>
      <c r="H195" s="789"/>
      <c r="I195" s="789"/>
      <c r="J195" s="789"/>
      <c r="K195" s="789"/>
      <c r="L195" s="789"/>
      <c r="M195" s="789"/>
    </row>
    <row r="196" spans="1:13" ht="9" customHeight="1">
      <c r="A196" s="789"/>
      <c r="B196" s="789"/>
      <c r="C196" s="789"/>
      <c r="G196" s="789"/>
      <c r="H196" s="789"/>
      <c r="I196" s="789"/>
      <c r="J196" s="789"/>
      <c r="K196" s="789"/>
      <c r="L196" s="789"/>
      <c r="M196" s="789"/>
    </row>
    <row r="197" spans="1:13" ht="9" customHeight="1">
      <c r="A197" s="789"/>
      <c r="B197" s="789"/>
      <c r="C197" s="789"/>
      <c r="G197" s="789"/>
      <c r="H197" s="789"/>
      <c r="I197" s="789"/>
      <c r="J197" s="789"/>
      <c r="K197" s="789"/>
      <c r="L197" s="789"/>
      <c r="M197" s="789"/>
    </row>
    <row r="198" spans="1:13" ht="9" customHeight="1">
      <c r="A198" s="789"/>
      <c r="B198" s="789"/>
      <c r="C198" s="789"/>
      <c r="G198" s="789"/>
      <c r="H198" s="789"/>
      <c r="I198" s="789"/>
      <c r="J198" s="789"/>
      <c r="K198" s="789"/>
      <c r="L198" s="789"/>
      <c r="M198" s="789"/>
    </row>
    <row r="199" spans="1:13" ht="9" customHeight="1">
      <c r="A199" s="789"/>
      <c r="B199" s="789"/>
      <c r="C199" s="789"/>
      <c r="G199" s="789"/>
      <c r="H199" s="789"/>
      <c r="I199" s="789"/>
      <c r="J199" s="789"/>
      <c r="K199" s="789"/>
      <c r="L199" s="789"/>
      <c r="M199" s="789"/>
    </row>
    <row r="200" spans="1:13" ht="9" customHeight="1">
      <c r="A200" s="789"/>
      <c r="B200" s="789"/>
      <c r="C200" s="789"/>
      <c r="G200" s="789"/>
      <c r="H200" s="789"/>
      <c r="I200" s="789"/>
      <c r="J200" s="789"/>
      <c r="K200" s="789"/>
      <c r="L200" s="789"/>
      <c r="M200" s="789"/>
    </row>
    <row r="201" spans="1:13" ht="9" customHeight="1">
      <c r="A201" s="789"/>
      <c r="B201" s="789"/>
      <c r="C201" s="789"/>
      <c r="G201" s="789"/>
      <c r="H201" s="789"/>
      <c r="I201" s="789"/>
      <c r="J201" s="789"/>
      <c r="K201" s="789"/>
      <c r="L201" s="789"/>
      <c r="M201" s="789"/>
    </row>
    <row r="202" spans="1:13" ht="9" customHeight="1">
      <c r="A202" s="789"/>
      <c r="B202" s="789"/>
      <c r="C202" s="789"/>
      <c r="G202" s="789"/>
      <c r="H202" s="789"/>
      <c r="I202" s="789"/>
      <c r="J202" s="789"/>
      <c r="K202" s="789"/>
      <c r="L202" s="789"/>
      <c r="M202" s="789"/>
    </row>
    <row r="203" spans="1:13" ht="9" customHeight="1">
      <c r="A203" s="789"/>
      <c r="B203" s="789"/>
      <c r="C203" s="789"/>
      <c r="G203" s="789"/>
      <c r="H203" s="789"/>
      <c r="I203" s="789"/>
      <c r="J203" s="789"/>
      <c r="K203" s="789"/>
      <c r="L203" s="789"/>
      <c r="M203" s="789"/>
    </row>
    <row r="204" spans="1:13" ht="9" customHeight="1">
      <c r="A204" s="789"/>
      <c r="B204" s="789"/>
      <c r="C204" s="789"/>
      <c r="G204" s="789"/>
      <c r="H204" s="789"/>
      <c r="I204" s="789"/>
      <c r="J204" s="789"/>
      <c r="K204" s="789"/>
      <c r="L204" s="789"/>
      <c r="M204" s="789"/>
    </row>
    <row r="205" spans="1:13" ht="9" customHeight="1">
      <c r="A205" s="789"/>
      <c r="B205" s="789"/>
      <c r="C205" s="789"/>
      <c r="G205" s="789"/>
      <c r="H205" s="789"/>
      <c r="I205" s="789"/>
      <c r="J205" s="789"/>
      <c r="K205" s="789"/>
      <c r="L205" s="789"/>
      <c r="M205" s="789"/>
    </row>
    <row r="206" spans="1:13" ht="9" customHeight="1">
      <c r="A206" s="789"/>
      <c r="B206" s="789"/>
      <c r="C206" s="789"/>
      <c r="G206" s="789"/>
      <c r="H206" s="789"/>
      <c r="I206" s="789"/>
      <c r="J206" s="789"/>
      <c r="K206" s="789"/>
      <c r="L206" s="789"/>
      <c r="M206" s="789"/>
    </row>
    <row r="207" spans="1:13" ht="9" customHeight="1">
      <c r="A207" s="789"/>
      <c r="B207" s="789"/>
      <c r="C207" s="789"/>
      <c r="G207" s="789"/>
      <c r="H207" s="789"/>
      <c r="I207" s="789"/>
      <c r="J207" s="789"/>
      <c r="K207" s="789"/>
      <c r="L207" s="789"/>
      <c r="M207" s="789"/>
    </row>
    <row r="208" spans="1:13" ht="9" customHeight="1">
      <c r="A208" s="789"/>
      <c r="B208" s="789"/>
      <c r="C208" s="789"/>
      <c r="G208" s="789"/>
      <c r="H208" s="789"/>
      <c r="I208" s="789"/>
      <c r="J208" s="789"/>
      <c r="K208" s="789"/>
      <c r="L208" s="789"/>
      <c r="M208" s="789"/>
    </row>
    <row r="209" spans="1:13" ht="9" customHeight="1">
      <c r="A209" s="789"/>
      <c r="B209" s="789"/>
      <c r="C209" s="789"/>
      <c r="G209" s="789"/>
      <c r="H209" s="789"/>
      <c r="I209" s="789"/>
      <c r="J209" s="789"/>
      <c r="K209" s="789"/>
      <c r="L209" s="789"/>
      <c r="M209" s="789"/>
    </row>
    <row r="210" spans="1:13" ht="9" customHeight="1">
      <c r="A210" s="789"/>
      <c r="B210" s="789"/>
      <c r="C210" s="789"/>
      <c r="G210" s="789"/>
      <c r="H210" s="789"/>
      <c r="I210" s="789"/>
      <c r="J210" s="789"/>
      <c r="K210" s="789"/>
      <c r="L210" s="789"/>
      <c r="M210" s="789"/>
    </row>
    <row r="211" spans="1:13" ht="9" customHeight="1">
      <c r="A211" s="789"/>
      <c r="B211" s="789"/>
      <c r="C211" s="789"/>
      <c r="G211" s="789"/>
      <c r="H211" s="789"/>
      <c r="I211" s="789"/>
      <c r="J211" s="789"/>
      <c r="K211" s="789"/>
      <c r="L211" s="789"/>
      <c r="M211" s="789"/>
    </row>
    <row r="212" spans="1:13" ht="9" customHeight="1">
      <c r="A212" s="789"/>
      <c r="B212" s="789"/>
      <c r="C212" s="789"/>
      <c r="G212" s="789"/>
      <c r="H212" s="789"/>
      <c r="I212" s="789"/>
      <c r="J212" s="789"/>
      <c r="K212" s="789"/>
      <c r="L212" s="789"/>
      <c r="M212" s="789"/>
    </row>
    <row r="213" spans="1:13" ht="9" customHeight="1">
      <c r="A213" s="789"/>
      <c r="B213" s="789"/>
      <c r="C213" s="789"/>
      <c r="G213" s="789"/>
      <c r="H213" s="789"/>
      <c r="I213" s="789"/>
      <c r="J213" s="789"/>
      <c r="K213" s="789"/>
      <c r="L213" s="789"/>
      <c r="M213" s="789"/>
    </row>
    <row r="214" spans="1:13" ht="9" customHeight="1">
      <c r="A214" s="789"/>
      <c r="B214" s="789"/>
      <c r="C214" s="789"/>
      <c r="G214" s="789"/>
      <c r="H214" s="789"/>
      <c r="I214" s="789"/>
      <c r="J214" s="789"/>
      <c r="K214" s="789"/>
      <c r="L214" s="789"/>
      <c r="M214" s="789"/>
    </row>
    <row r="215" spans="1:13" ht="9" customHeight="1">
      <c r="A215" s="789"/>
      <c r="B215" s="789"/>
      <c r="C215" s="789"/>
      <c r="G215" s="789"/>
      <c r="H215" s="789"/>
      <c r="I215" s="789"/>
      <c r="J215" s="789"/>
      <c r="K215" s="789"/>
      <c r="L215" s="789"/>
      <c r="M215" s="789"/>
    </row>
    <row r="216" spans="1:13" ht="9" customHeight="1">
      <c r="A216" s="789"/>
      <c r="B216" s="789"/>
      <c r="C216" s="789"/>
      <c r="G216" s="789"/>
      <c r="H216" s="789"/>
      <c r="I216" s="789"/>
      <c r="J216" s="789"/>
      <c r="K216" s="789"/>
      <c r="L216" s="789"/>
      <c r="M216" s="789"/>
    </row>
    <row r="217" spans="1:13" ht="9" customHeight="1">
      <c r="A217" s="789"/>
      <c r="B217" s="789"/>
      <c r="C217" s="789"/>
      <c r="G217" s="789"/>
      <c r="H217" s="789"/>
      <c r="I217" s="789"/>
      <c r="J217" s="789"/>
      <c r="K217" s="789"/>
      <c r="L217" s="789"/>
      <c r="M217" s="789"/>
    </row>
    <row r="218" spans="1:13" ht="9" customHeight="1">
      <c r="A218" s="789"/>
      <c r="B218" s="789"/>
      <c r="C218" s="789"/>
      <c r="G218" s="789"/>
      <c r="H218" s="789"/>
      <c r="I218" s="789"/>
      <c r="J218" s="789"/>
      <c r="K218" s="789"/>
      <c r="L218" s="789"/>
      <c r="M218" s="789"/>
    </row>
    <row r="219" spans="1:13" ht="9" customHeight="1">
      <c r="A219" s="789"/>
      <c r="B219" s="789"/>
      <c r="C219" s="789"/>
      <c r="G219" s="789"/>
      <c r="H219" s="789"/>
      <c r="I219" s="789"/>
      <c r="J219" s="789"/>
      <c r="K219" s="789"/>
      <c r="L219" s="789"/>
      <c r="M219" s="789"/>
    </row>
    <row r="220" spans="1:13" ht="9" customHeight="1">
      <c r="A220" s="789"/>
      <c r="B220" s="789"/>
      <c r="C220" s="789"/>
      <c r="G220" s="789"/>
      <c r="H220" s="789"/>
      <c r="I220" s="789"/>
      <c r="J220" s="789"/>
      <c r="K220" s="789"/>
      <c r="L220" s="789"/>
      <c r="M220" s="789"/>
    </row>
    <row r="221" spans="1:13" ht="9" customHeight="1">
      <c r="A221" s="789"/>
      <c r="B221" s="789"/>
      <c r="C221" s="789"/>
      <c r="G221" s="789"/>
      <c r="H221" s="789"/>
      <c r="I221" s="789"/>
      <c r="J221" s="789"/>
      <c r="K221" s="789"/>
      <c r="L221" s="789"/>
      <c r="M221" s="789"/>
    </row>
    <row r="222" spans="1:13" ht="9" customHeight="1">
      <c r="A222" s="789"/>
      <c r="B222" s="789"/>
      <c r="C222" s="789"/>
      <c r="G222" s="789"/>
      <c r="H222" s="789"/>
      <c r="I222" s="789"/>
      <c r="J222" s="789"/>
      <c r="K222" s="789"/>
      <c r="L222" s="789"/>
      <c r="M222" s="789"/>
    </row>
    <row r="223" spans="1:13" ht="9" customHeight="1">
      <c r="A223" s="789"/>
      <c r="B223" s="789"/>
      <c r="C223" s="789"/>
      <c r="G223" s="789"/>
      <c r="H223" s="789"/>
      <c r="I223" s="789"/>
      <c r="J223" s="789"/>
      <c r="K223" s="789"/>
      <c r="L223" s="789"/>
      <c r="M223" s="789"/>
    </row>
    <row r="224" spans="1:13" ht="9" customHeight="1">
      <c r="A224" s="789"/>
      <c r="B224" s="789"/>
      <c r="C224" s="789"/>
      <c r="G224" s="789"/>
      <c r="H224" s="789"/>
      <c r="I224" s="789"/>
      <c r="J224" s="789"/>
      <c r="K224" s="789"/>
      <c r="L224" s="789"/>
      <c r="M224" s="789"/>
    </row>
    <row r="225" spans="1:13" ht="9" customHeight="1">
      <c r="A225" s="789"/>
      <c r="B225" s="789"/>
      <c r="C225" s="789"/>
      <c r="G225" s="789"/>
      <c r="H225" s="789"/>
      <c r="I225" s="789"/>
      <c r="J225" s="789"/>
      <c r="K225" s="789"/>
      <c r="L225" s="789"/>
      <c r="M225" s="789"/>
    </row>
    <row r="226" spans="1:13" ht="9" customHeight="1">
      <c r="A226" s="789"/>
      <c r="B226" s="789"/>
      <c r="C226" s="789"/>
      <c r="G226" s="789"/>
      <c r="H226" s="789"/>
      <c r="I226" s="789"/>
      <c r="J226" s="789"/>
      <c r="K226" s="789"/>
      <c r="L226" s="789"/>
      <c r="M226" s="789"/>
    </row>
    <row r="227" spans="1:13" ht="9" customHeight="1">
      <c r="A227" s="789"/>
      <c r="B227" s="789"/>
      <c r="C227" s="789"/>
      <c r="G227" s="789"/>
      <c r="H227" s="789"/>
      <c r="I227" s="789"/>
      <c r="J227" s="789"/>
      <c r="K227" s="789"/>
      <c r="L227" s="789"/>
      <c r="M227" s="789"/>
    </row>
    <row r="228" spans="1:13" ht="9" customHeight="1">
      <c r="A228" s="789"/>
      <c r="B228" s="789"/>
      <c r="C228" s="789"/>
      <c r="G228" s="789"/>
      <c r="H228" s="789"/>
      <c r="I228" s="789"/>
      <c r="J228" s="789"/>
      <c r="K228" s="789"/>
      <c r="L228" s="789"/>
      <c r="M228" s="789"/>
    </row>
    <row r="229" spans="1:13" ht="9" customHeight="1">
      <c r="A229" s="789"/>
      <c r="B229" s="789"/>
      <c r="C229" s="789"/>
      <c r="G229" s="789"/>
      <c r="H229" s="789"/>
      <c r="I229" s="789"/>
      <c r="J229" s="789"/>
      <c r="K229" s="789"/>
      <c r="L229" s="789"/>
      <c r="M229" s="789"/>
    </row>
    <row r="230" spans="1:13" ht="9" customHeight="1">
      <c r="A230" s="789"/>
      <c r="B230" s="789"/>
      <c r="C230" s="789"/>
      <c r="G230" s="789"/>
      <c r="H230" s="789"/>
      <c r="I230" s="789"/>
      <c r="J230" s="789"/>
      <c r="K230" s="789"/>
      <c r="L230" s="789"/>
      <c r="M230" s="789"/>
    </row>
    <row r="231" spans="1:13" ht="9" customHeight="1">
      <c r="A231" s="789"/>
      <c r="B231" s="789"/>
      <c r="C231" s="789"/>
      <c r="G231" s="789"/>
      <c r="H231" s="789"/>
      <c r="I231" s="789"/>
      <c r="J231" s="789"/>
      <c r="K231" s="789"/>
      <c r="L231" s="789"/>
      <c r="M231" s="789"/>
    </row>
    <row r="232" spans="1:13" ht="9" customHeight="1">
      <c r="A232" s="789"/>
      <c r="B232" s="789"/>
      <c r="C232" s="789"/>
      <c r="G232" s="789"/>
      <c r="H232" s="789"/>
      <c r="I232" s="789"/>
      <c r="J232" s="789"/>
      <c r="K232" s="789"/>
      <c r="L232" s="789"/>
      <c r="M232" s="789"/>
    </row>
    <row r="233" spans="1:13" ht="9" customHeight="1">
      <c r="A233" s="789"/>
      <c r="B233" s="789"/>
      <c r="C233" s="789"/>
      <c r="G233" s="789"/>
      <c r="H233" s="789"/>
      <c r="I233" s="789"/>
      <c r="J233" s="789"/>
      <c r="K233" s="789"/>
      <c r="L233" s="789"/>
      <c r="M233" s="789"/>
    </row>
    <row r="234" spans="1:13" ht="9" customHeight="1">
      <c r="A234" s="789"/>
      <c r="B234" s="789"/>
      <c r="C234" s="789"/>
      <c r="G234" s="789"/>
      <c r="H234" s="789"/>
      <c r="I234" s="789"/>
      <c r="J234" s="789"/>
      <c r="K234" s="789"/>
      <c r="L234" s="789"/>
      <c r="M234" s="789"/>
    </row>
    <row r="235" spans="1:13" ht="9" customHeight="1">
      <c r="A235" s="789"/>
      <c r="B235" s="789"/>
      <c r="C235" s="789"/>
      <c r="G235" s="789"/>
      <c r="H235" s="789"/>
      <c r="I235" s="789"/>
      <c r="J235" s="789"/>
      <c r="K235" s="789"/>
      <c r="L235" s="789"/>
      <c r="M235" s="789"/>
    </row>
    <row r="236" spans="1:13" ht="9" customHeight="1">
      <c r="A236" s="789"/>
      <c r="B236" s="789"/>
      <c r="C236" s="789"/>
      <c r="G236" s="789"/>
      <c r="H236" s="789"/>
      <c r="I236" s="789"/>
      <c r="J236" s="789"/>
      <c r="K236" s="789"/>
      <c r="L236" s="789"/>
      <c r="M236" s="789"/>
    </row>
    <row r="237" spans="1:13" ht="9" customHeight="1">
      <c r="A237" s="789"/>
      <c r="B237" s="789"/>
      <c r="C237" s="789"/>
      <c r="G237" s="789"/>
      <c r="H237" s="789"/>
      <c r="I237" s="789"/>
      <c r="J237" s="789"/>
      <c r="K237" s="789"/>
      <c r="L237" s="789"/>
      <c r="M237" s="789"/>
    </row>
    <row r="238" spans="1:13" ht="9" customHeight="1">
      <c r="A238" s="789"/>
      <c r="B238" s="789"/>
      <c r="C238" s="789"/>
      <c r="G238" s="789"/>
      <c r="H238" s="789"/>
      <c r="I238" s="789"/>
      <c r="J238" s="789"/>
      <c r="K238" s="789"/>
      <c r="L238" s="789"/>
      <c r="M238" s="789"/>
    </row>
    <row r="239" spans="1:13" ht="9" customHeight="1">
      <c r="A239" s="789"/>
      <c r="B239" s="789"/>
      <c r="C239" s="789"/>
      <c r="G239" s="789"/>
      <c r="H239" s="789"/>
      <c r="I239" s="789"/>
      <c r="J239" s="789"/>
      <c r="K239" s="789"/>
      <c r="L239" s="789"/>
      <c r="M239" s="789"/>
    </row>
    <row r="240" spans="1:13" ht="9" customHeight="1">
      <c r="A240" s="789"/>
      <c r="B240" s="789"/>
      <c r="C240" s="789"/>
      <c r="G240" s="789"/>
      <c r="H240" s="789"/>
      <c r="I240" s="789"/>
      <c r="J240" s="789"/>
      <c r="K240" s="789"/>
      <c r="L240" s="789"/>
      <c r="M240" s="789"/>
    </row>
    <row r="241" spans="1:13" ht="9" customHeight="1">
      <c r="A241" s="789"/>
      <c r="B241" s="789"/>
      <c r="C241" s="789"/>
      <c r="G241" s="789"/>
      <c r="H241" s="789"/>
      <c r="I241" s="789"/>
      <c r="J241" s="789"/>
      <c r="K241" s="789"/>
      <c r="L241" s="789"/>
      <c r="M241" s="789"/>
    </row>
    <row r="242" spans="1:13" ht="9" customHeight="1">
      <c r="A242" s="789"/>
      <c r="B242" s="789"/>
      <c r="C242" s="789"/>
      <c r="G242" s="789"/>
      <c r="H242" s="789"/>
      <c r="I242" s="789"/>
      <c r="J242" s="789"/>
      <c r="K242" s="789"/>
      <c r="L242" s="789"/>
      <c r="M242" s="789"/>
    </row>
    <row r="243" spans="1:13" ht="9" customHeight="1">
      <c r="A243" s="789"/>
      <c r="B243" s="789"/>
      <c r="C243" s="789"/>
      <c r="G243" s="789"/>
      <c r="H243" s="789"/>
      <c r="I243" s="789"/>
      <c r="J243" s="789"/>
      <c r="K243" s="789"/>
      <c r="L243" s="789"/>
      <c r="M243" s="789"/>
    </row>
    <row r="244" spans="1:13" ht="9" customHeight="1">
      <c r="A244" s="789"/>
      <c r="B244" s="789"/>
      <c r="C244" s="789"/>
      <c r="G244" s="789"/>
      <c r="H244" s="789"/>
      <c r="I244" s="789"/>
      <c r="J244" s="789"/>
      <c r="K244" s="789"/>
      <c r="L244" s="789"/>
      <c r="M244" s="789"/>
    </row>
    <row r="245" spans="1:13" ht="9" customHeight="1">
      <c r="A245" s="789"/>
      <c r="B245" s="789"/>
      <c r="C245" s="789"/>
      <c r="G245" s="789"/>
      <c r="H245" s="789"/>
      <c r="I245" s="789"/>
      <c r="J245" s="789"/>
      <c r="K245" s="789"/>
      <c r="L245" s="789"/>
      <c r="M245" s="789"/>
    </row>
    <row r="246" spans="1:13" ht="9" customHeight="1">
      <c r="A246" s="789"/>
      <c r="B246" s="789"/>
      <c r="C246" s="789"/>
      <c r="G246" s="789"/>
      <c r="H246" s="789"/>
      <c r="I246" s="789"/>
      <c r="J246" s="789"/>
      <c r="K246" s="789"/>
      <c r="L246" s="789"/>
      <c r="M246" s="789"/>
    </row>
    <row r="247" spans="1:13" ht="9" customHeight="1">
      <c r="A247" s="789"/>
      <c r="B247" s="789"/>
      <c r="C247" s="789"/>
      <c r="G247" s="789"/>
      <c r="H247" s="789"/>
      <c r="I247" s="789"/>
      <c r="J247" s="789"/>
      <c r="K247" s="789"/>
      <c r="L247" s="789"/>
      <c r="M247" s="789"/>
    </row>
    <row r="248" spans="1:13" ht="9" customHeight="1">
      <c r="A248" s="789"/>
      <c r="B248" s="789"/>
      <c r="C248" s="789"/>
      <c r="G248" s="789"/>
      <c r="H248" s="789"/>
      <c r="I248" s="789"/>
      <c r="J248" s="789"/>
      <c r="K248" s="789"/>
      <c r="L248" s="789"/>
      <c r="M248" s="789"/>
    </row>
    <row r="249" spans="1:13" ht="9" customHeight="1">
      <c r="A249" s="789"/>
      <c r="B249" s="789"/>
      <c r="C249" s="789"/>
      <c r="G249" s="789"/>
      <c r="H249" s="789"/>
      <c r="I249" s="789"/>
      <c r="J249" s="789"/>
      <c r="K249" s="789"/>
      <c r="L249" s="789"/>
      <c r="M249" s="789"/>
    </row>
    <row r="250" spans="1:13" ht="9" customHeight="1">
      <c r="A250" s="789"/>
      <c r="B250" s="789"/>
      <c r="C250" s="789"/>
      <c r="G250" s="789"/>
      <c r="H250" s="789"/>
      <c r="I250" s="789"/>
      <c r="J250" s="789"/>
      <c r="K250" s="789"/>
      <c r="L250" s="789"/>
      <c r="M250" s="789"/>
    </row>
    <row r="251" spans="1:13" ht="9" customHeight="1">
      <c r="A251" s="789"/>
      <c r="B251" s="789"/>
      <c r="C251" s="789"/>
      <c r="G251" s="789"/>
      <c r="H251" s="789"/>
      <c r="I251" s="789"/>
      <c r="J251" s="789"/>
      <c r="K251" s="789"/>
      <c r="L251" s="789"/>
      <c r="M251" s="789"/>
    </row>
    <row r="252" spans="1:13" ht="9" customHeight="1">
      <c r="A252" s="789"/>
      <c r="B252" s="789"/>
      <c r="C252" s="789"/>
      <c r="G252" s="789"/>
      <c r="H252" s="789"/>
      <c r="I252" s="789"/>
      <c r="J252" s="789"/>
      <c r="K252" s="789"/>
      <c r="L252" s="789"/>
      <c r="M252" s="789"/>
    </row>
    <row r="253" spans="1:13" ht="9" customHeight="1">
      <c r="A253" s="789"/>
      <c r="B253" s="789"/>
      <c r="C253" s="789"/>
      <c r="G253" s="789"/>
      <c r="H253" s="789"/>
      <c r="I253" s="789"/>
      <c r="J253" s="789"/>
      <c r="K253" s="789"/>
      <c r="L253" s="789"/>
      <c r="M253" s="789"/>
    </row>
    <row r="254" spans="1:13" ht="9" customHeight="1">
      <c r="A254" s="789"/>
      <c r="B254" s="789"/>
      <c r="C254" s="789"/>
      <c r="G254" s="789"/>
      <c r="H254" s="789"/>
      <c r="I254" s="789"/>
      <c r="J254" s="789"/>
      <c r="K254" s="789"/>
      <c r="L254" s="789"/>
      <c r="M254" s="789"/>
    </row>
    <row r="255" spans="1:13" ht="9" customHeight="1">
      <c r="A255" s="789"/>
      <c r="B255" s="789"/>
      <c r="C255" s="789"/>
      <c r="G255" s="789"/>
      <c r="H255" s="789"/>
      <c r="I255" s="789"/>
      <c r="J255" s="789"/>
      <c r="K255" s="789"/>
      <c r="L255" s="789"/>
      <c r="M255" s="789"/>
    </row>
    <row r="256" spans="1:13" ht="9" customHeight="1">
      <c r="A256" s="789"/>
      <c r="B256" s="789"/>
      <c r="C256" s="789"/>
      <c r="G256" s="789"/>
      <c r="H256" s="789"/>
      <c r="I256" s="789"/>
      <c r="J256" s="789"/>
      <c r="K256" s="789"/>
      <c r="L256" s="789"/>
      <c r="M256" s="789"/>
    </row>
    <row r="257" spans="1:13" ht="9" customHeight="1">
      <c r="A257" s="789"/>
      <c r="B257" s="789"/>
      <c r="C257" s="789"/>
      <c r="G257" s="789"/>
      <c r="H257" s="789"/>
      <c r="I257" s="789"/>
      <c r="J257" s="789"/>
      <c r="K257" s="789"/>
      <c r="L257" s="789"/>
      <c r="M257" s="789"/>
    </row>
    <row r="258" spans="1:13" ht="9" customHeight="1">
      <c r="A258" s="789"/>
      <c r="B258" s="789"/>
      <c r="C258" s="789"/>
      <c r="G258" s="789"/>
      <c r="H258" s="789"/>
      <c r="I258" s="789"/>
      <c r="J258" s="789"/>
      <c r="K258" s="789"/>
      <c r="L258" s="789"/>
      <c r="M258" s="789"/>
    </row>
    <row r="259" spans="1:13" ht="9" customHeight="1">
      <c r="A259" s="789"/>
      <c r="B259" s="789"/>
      <c r="C259" s="789"/>
      <c r="G259" s="789"/>
      <c r="H259" s="789"/>
      <c r="I259" s="789"/>
      <c r="J259" s="789"/>
      <c r="K259" s="789"/>
      <c r="L259" s="789"/>
      <c r="M259" s="789"/>
    </row>
    <row r="260" spans="1:13" ht="9" customHeight="1">
      <c r="A260" s="789"/>
      <c r="B260" s="789"/>
      <c r="C260" s="789"/>
      <c r="G260" s="789"/>
      <c r="H260" s="789"/>
      <c r="I260" s="789"/>
      <c r="J260" s="789"/>
      <c r="K260" s="789"/>
      <c r="L260" s="789"/>
      <c r="M260" s="789"/>
    </row>
    <row r="261" spans="1:13" ht="9" customHeight="1">
      <c r="A261" s="789"/>
      <c r="B261" s="789"/>
      <c r="C261" s="789"/>
      <c r="G261" s="789"/>
      <c r="H261" s="789"/>
      <c r="I261" s="789"/>
      <c r="J261" s="789"/>
      <c r="K261" s="789"/>
      <c r="L261" s="789"/>
      <c r="M261" s="789"/>
    </row>
    <row r="262" spans="1:13" ht="9" customHeight="1">
      <c r="A262" s="789"/>
      <c r="B262" s="789"/>
      <c r="C262" s="789"/>
      <c r="G262" s="789"/>
      <c r="H262" s="789"/>
      <c r="I262" s="789"/>
      <c r="J262" s="789"/>
      <c r="K262" s="789"/>
      <c r="L262" s="789"/>
      <c r="M262" s="789"/>
    </row>
    <row r="263" spans="1:13" ht="9" customHeight="1">
      <c r="A263" s="789"/>
      <c r="B263" s="789"/>
      <c r="C263" s="789"/>
      <c r="G263" s="789"/>
      <c r="H263" s="789"/>
      <c r="I263" s="789"/>
      <c r="J263" s="789"/>
      <c r="K263" s="789"/>
      <c r="L263" s="789"/>
      <c r="M263" s="789"/>
    </row>
    <row r="264" spans="1:13" ht="9" customHeight="1">
      <c r="A264" s="789"/>
      <c r="B264" s="789"/>
      <c r="C264" s="789"/>
      <c r="G264" s="789"/>
      <c r="H264" s="789"/>
      <c r="I264" s="789"/>
      <c r="J264" s="789"/>
      <c r="K264" s="789"/>
      <c r="L264" s="789"/>
      <c r="M264" s="789"/>
    </row>
    <row r="265" spans="1:13" ht="9" customHeight="1">
      <c r="A265" s="789"/>
      <c r="B265" s="789"/>
      <c r="C265" s="789"/>
      <c r="G265" s="789"/>
      <c r="H265" s="789"/>
      <c r="I265" s="789"/>
      <c r="J265" s="789"/>
      <c r="K265" s="789"/>
      <c r="L265" s="789"/>
      <c r="M265" s="789"/>
    </row>
    <row r="266" spans="1:13" ht="9" customHeight="1">
      <c r="A266" s="789"/>
      <c r="B266" s="789"/>
      <c r="C266" s="789"/>
      <c r="G266" s="789"/>
      <c r="H266" s="789"/>
      <c r="I266" s="789"/>
      <c r="J266" s="789"/>
      <c r="K266" s="789"/>
      <c r="L266" s="789"/>
      <c r="M266" s="789"/>
    </row>
    <row r="267" spans="1:13" ht="9" customHeight="1">
      <c r="A267" s="789"/>
      <c r="B267" s="789"/>
      <c r="C267" s="789"/>
      <c r="G267" s="789"/>
      <c r="H267" s="789"/>
      <c r="I267" s="789"/>
      <c r="J267" s="789"/>
      <c r="K267" s="789"/>
      <c r="L267" s="789"/>
      <c r="M267" s="789"/>
    </row>
    <row r="268" spans="1:13" ht="9" customHeight="1">
      <c r="A268" s="789"/>
      <c r="B268" s="789"/>
      <c r="C268" s="789"/>
      <c r="G268" s="789"/>
      <c r="H268" s="789"/>
      <c r="I268" s="789"/>
      <c r="J268" s="789"/>
      <c r="K268" s="789"/>
      <c r="L268" s="789"/>
      <c r="M268" s="789"/>
    </row>
    <row r="269" spans="1:13" ht="9" customHeight="1">
      <c r="A269" s="789"/>
      <c r="B269" s="789"/>
      <c r="C269" s="789"/>
      <c r="G269" s="789"/>
      <c r="H269" s="789"/>
      <c r="I269" s="789"/>
      <c r="J269" s="789"/>
      <c r="K269" s="789"/>
      <c r="L269" s="789"/>
      <c r="M269" s="789"/>
    </row>
    <row r="270" spans="1:13" ht="9" customHeight="1">
      <c r="A270" s="789"/>
      <c r="B270" s="789"/>
      <c r="C270" s="789"/>
      <c r="G270" s="789"/>
      <c r="H270" s="789"/>
      <c r="I270" s="789"/>
      <c r="J270" s="789"/>
      <c r="K270" s="789"/>
      <c r="L270" s="789"/>
      <c r="M270" s="789"/>
    </row>
    <row r="271" spans="1:13" ht="9" customHeight="1">
      <c r="A271" s="789"/>
      <c r="B271" s="789"/>
      <c r="C271" s="789"/>
      <c r="G271" s="789"/>
      <c r="H271" s="789"/>
      <c r="I271" s="789"/>
      <c r="J271" s="789"/>
      <c r="K271" s="789"/>
      <c r="L271" s="789"/>
      <c r="M271" s="789"/>
    </row>
    <row r="272" spans="1:13" ht="9" customHeight="1">
      <c r="A272" s="789"/>
      <c r="B272" s="789"/>
      <c r="C272" s="789"/>
      <c r="G272" s="789"/>
      <c r="H272" s="789"/>
      <c r="I272" s="789"/>
      <c r="J272" s="789"/>
      <c r="K272" s="789"/>
      <c r="L272" s="789"/>
      <c r="M272" s="789"/>
    </row>
    <row r="273" spans="1:13" ht="9" customHeight="1">
      <c r="A273" s="789"/>
      <c r="B273" s="789"/>
      <c r="C273" s="789"/>
      <c r="G273" s="789"/>
      <c r="H273" s="789"/>
      <c r="I273" s="789"/>
      <c r="J273" s="789"/>
      <c r="K273" s="789"/>
      <c r="L273" s="789"/>
      <c r="M273" s="789"/>
    </row>
    <row r="274" spans="1:13" ht="9" customHeight="1">
      <c r="A274" s="789"/>
      <c r="B274" s="789"/>
      <c r="C274" s="789"/>
      <c r="G274" s="789"/>
      <c r="H274" s="789"/>
      <c r="I274" s="789"/>
      <c r="J274" s="789"/>
      <c r="K274" s="789"/>
      <c r="L274" s="789"/>
      <c r="M274" s="789"/>
    </row>
    <row r="275" spans="1:13" ht="9" customHeight="1">
      <c r="A275" s="789"/>
      <c r="B275" s="789"/>
      <c r="C275" s="789"/>
      <c r="G275" s="789"/>
      <c r="H275" s="789"/>
      <c r="I275" s="789"/>
      <c r="J275" s="789"/>
      <c r="K275" s="789"/>
      <c r="L275" s="789"/>
      <c r="M275" s="789"/>
    </row>
    <row r="276" spans="1:13" ht="9" customHeight="1">
      <c r="A276" s="789"/>
      <c r="B276" s="789"/>
      <c r="C276" s="789"/>
      <c r="G276" s="789"/>
      <c r="H276" s="789"/>
      <c r="I276" s="789"/>
      <c r="J276" s="789"/>
      <c r="K276" s="789"/>
      <c r="L276" s="789"/>
      <c r="M276" s="789"/>
    </row>
    <row r="277" spans="1:13" ht="9" customHeight="1">
      <c r="A277" s="789"/>
      <c r="B277" s="789"/>
      <c r="C277" s="789"/>
      <c r="G277" s="789"/>
      <c r="H277" s="789"/>
      <c r="I277" s="789"/>
      <c r="J277" s="789"/>
      <c r="K277" s="789"/>
      <c r="L277" s="789"/>
      <c r="M277" s="789"/>
    </row>
    <row r="278" spans="1:13" ht="9" customHeight="1">
      <c r="A278" s="789"/>
      <c r="B278" s="789"/>
      <c r="C278" s="789"/>
      <c r="G278" s="789"/>
      <c r="H278" s="789"/>
      <c r="I278" s="789"/>
      <c r="J278" s="789"/>
      <c r="K278" s="789"/>
      <c r="L278" s="789"/>
      <c r="M278" s="789"/>
    </row>
    <row r="279" spans="1:13" ht="9" customHeight="1">
      <c r="A279" s="789"/>
      <c r="B279" s="789"/>
      <c r="C279" s="789"/>
      <c r="G279" s="789"/>
      <c r="H279" s="789"/>
      <c r="I279" s="789"/>
      <c r="J279" s="789"/>
      <c r="K279" s="789"/>
      <c r="L279" s="789"/>
      <c r="M279" s="789"/>
    </row>
    <row r="280" spans="1:13" ht="9" customHeight="1">
      <c r="A280" s="789"/>
      <c r="B280" s="789"/>
      <c r="C280" s="789"/>
      <c r="G280" s="789"/>
      <c r="H280" s="789"/>
      <c r="I280" s="789"/>
      <c r="J280" s="789"/>
      <c r="K280" s="789"/>
      <c r="L280" s="789"/>
      <c r="M280" s="789"/>
    </row>
    <row r="281" spans="1:13" ht="9" customHeight="1">
      <c r="A281" s="789"/>
      <c r="B281" s="789"/>
      <c r="C281" s="789"/>
      <c r="G281" s="789"/>
      <c r="H281" s="789"/>
      <c r="I281" s="789"/>
      <c r="J281" s="789"/>
      <c r="K281" s="789"/>
      <c r="L281" s="789"/>
      <c r="M281" s="789"/>
    </row>
    <row r="282" spans="1:13" ht="9" customHeight="1">
      <c r="A282" s="789"/>
      <c r="B282" s="789"/>
      <c r="C282" s="789"/>
      <c r="G282" s="789"/>
      <c r="H282" s="789"/>
      <c r="I282" s="789"/>
      <c r="J282" s="789"/>
      <c r="K282" s="789"/>
      <c r="L282" s="789"/>
      <c r="M282" s="789"/>
    </row>
    <row r="283" spans="1:13" ht="9" customHeight="1">
      <c r="A283" s="789"/>
      <c r="B283" s="789"/>
      <c r="C283" s="789"/>
      <c r="G283" s="789"/>
      <c r="H283" s="789"/>
      <c r="I283" s="789"/>
      <c r="J283" s="789"/>
      <c r="K283" s="789"/>
      <c r="L283" s="789"/>
      <c r="M283" s="789"/>
    </row>
    <row r="284" spans="1:13" ht="9" customHeight="1">
      <c r="A284" s="789"/>
      <c r="B284" s="789"/>
      <c r="C284" s="789"/>
      <c r="G284" s="789"/>
      <c r="H284" s="789"/>
      <c r="I284" s="789"/>
      <c r="J284" s="789"/>
      <c r="K284" s="789"/>
      <c r="L284" s="789"/>
      <c r="M284" s="789"/>
    </row>
    <row r="285" spans="1:13" ht="9" customHeight="1">
      <c r="A285" s="789"/>
      <c r="B285" s="789"/>
      <c r="C285" s="789"/>
      <c r="G285" s="789"/>
      <c r="H285" s="789"/>
      <c r="I285" s="789"/>
      <c r="J285" s="789"/>
      <c r="K285" s="789"/>
      <c r="L285" s="789"/>
      <c r="M285" s="789"/>
    </row>
    <row r="286" spans="1:13" ht="9" customHeight="1">
      <c r="A286" s="789"/>
      <c r="B286" s="789"/>
      <c r="C286" s="789"/>
      <c r="G286" s="789"/>
      <c r="H286" s="789"/>
      <c r="I286" s="789"/>
      <c r="J286" s="789"/>
      <c r="K286" s="789"/>
      <c r="L286" s="789"/>
      <c r="M286" s="789"/>
    </row>
    <row r="287" spans="1:13" ht="9" customHeight="1">
      <c r="A287" s="789"/>
      <c r="B287" s="789"/>
      <c r="C287" s="789"/>
      <c r="G287" s="789"/>
      <c r="H287" s="789"/>
      <c r="I287" s="789"/>
      <c r="J287" s="789"/>
      <c r="K287" s="789"/>
      <c r="L287" s="789"/>
      <c r="M287" s="789"/>
    </row>
    <row r="288" spans="1:13" ht="9" customHeight="1">
      <c r="A288" s="789"/>
      <c r="B288" s="789"/>
      <c r="C288" s="789"/>
      <c r="G288" s="789"/>
      <c r="H288" s="789"/>
      <c r="I288" s="789"/>
      <c r="J288" s="789"/>
      <c r="K288" s="789"/>
      <c r="L288" s="789"/>
      <c r="M288" s="789"/>
    </row>
    <row r="289" spans="1:13" ht="9" customHeight="1">
      <c r="A289" s="789"/>
      <c r="B289" s="789"/>
      <c r="C289" s="789"/>
      <c r="G289" s="789"/>
      <c r="H289" s="789"/>
      <c r="I289" s="789"/>
      <c r="J289" s="789"/>
      <c r="K289" s="789"/>
      <c r="L289" s="789"/>
      <c r="M289" s="789"/>
    </row>
    <row r="290" spans="1:13" ht="9" customHeight="1">
      <c r="A290" s="789"/>
      <c r="B290" s="789"/>
      <c r="C290" s="789"/>
      <c r="G290" s="789"/>
      <c r="H290" s="789"/>
      <c r="I290" s="789"/>
      <c r="J290" s="789"/>
      <c r="K290" s="789"/>
      <c r="L290" s="789"/>
      <c r="M290" s="789"/>
    </row>
    <row r="291" spans="1:13" ht="9" customHeight="1">
      <c r="A291" s="789"/>
      <c r="B291" s="789"/>
      <c r="C291" s="789"/>
      <c r="G291" s="789"/>
      <c r="H291" s="789"/>
      <c r="I291" s="789"/>
      <c r="J291" s="789"/>
      <c r="K291" s="789"/>
      <c r="L291" s="789"/>
      <c r="M291" s="789"/>
    </row>
    <row r="292" spans="1:13" ht="9" customHeight="1">
      <c r="A292" s="789"/>
      <c r="B292" s="789"/>
      <c r="C292" s="789"/>
      <c r="G292" s="789"/>
      <c r="H292" s="789"/>
      <c r="I292" s="789"/>
      <c r="J292" s="789"/>
      <c r="K292" s="789"/>
      <c r="L292" s="789"/>
      <c r="M292" s="789"/>
    </row>
    <row r="293" spans="1:13" ht="9" customHeight="1">
      <c r="A293" s="789"/>
      <c r="B293" s="789"/>
      <c r="C293" s="789"/>
      <c r="G293" s="789"/>
      <c r="H293" s="789"/>
      <c r="I293" s="789"/>
      <c r="J293" s="789"/>
      <c r="K293" s="789"/>
      <c r="L293" s="789"/>
      <c r="M293" s="789"/>
    </row>
    <row r="294" spans="1:13" ht="9" customHeight="1">
      <c r="A294" s="789"/>
      <c r="B294" s="789"/>
      <c r="C294" s="789"/>
      <c r="G294" s="789"/>
      <c r="H294" s="789"/>
      <c r="I294" s="789"/>
      <c r="J294" s="789"/>
      <c r="K294" s="789"/>
      <c r="L294" s="789"/>
      <c r="M294" s="789"/>
    </row>
    <row r="295" spans="1:13" ht="9" customHeight="1">
      <c r="A295" s="789"/>
      <c r="B295" s="789"/>
      <c r="C295" s="789"/>
      <c r="G295" s="789"/>
      <c r="H295" s="789"/>
      <c r="I295" s="789"/>
      <c r="J295" s="789"/>
      <c r="K295" s="789"/>
      <c r="L295" s="789"/>
      <c r="M295" s="789"/>
    </row>
    <row r="296" spans="1:13" ht="9" customHeight="1">
      <c r="A296" s="789"/>
      <c r="B296" s="789"/>
      <c r="C296" s="789"/>
      <c r="G296" s="789"/>
      <c r="H296" s="789"/>
      <c r="I296" s="789"/>
      <c r="J296" s="789"/>
      <c r="K296" s="789"/>
      <c r="L296" s="789"/>
      <c r="M296" s="789"/>
    </row>
    <row r="297" spans="1:13" ht="9" customHeight="1">
      <c r="A297" s="789"/>
      <c r="B297" s="789"/>
      <c r="C297" s="789"/>
      <c r="G297" s="789"/>
      <c r="H297" s="789"/>
      <c r="I297" s="789"/>
      <c r="J297" s="789"/>
      <c r="K297" s="789"/>
      <c r="L297" s="789"/>
      <c r="M297" s="789"/>
    </row>
    <row r="298" spans="1:13" ht="9" customHeight="1">
      <c r="A298" s="789"/>
      <c r="B298" s="789"/>
      <c r="C298" s="789"/>
      <c r="G298" s="789"/>
      <c r="H298" s="789"/>
      <c r="I298" s="789"/>
      <c r="J298" s="789"/>
      <c r="K298" s="789"/>
      <c r="L298" s="789"/>
      <c r="M298" s="789"/>
    </row>
    <row r="299" spans="1:13" ht="9" customHeight="1">
      <c r="A299" s="789"/>
      <c r="B299" s="789"/>
      <c r="C299" s="789"/>
      <c r="G299" s="789"/>
      <c r="H299" s="789"/>
      <c r="I299" s="789"/>
      <c r="J299" s="789"/>
      <c r="K299" s="789"/>
      <c r="L299" s="789"/>
      <c r="M299" s="789"/>
    </row>
    <row r="300" spans="1:13" ht="9" customHeight="1">
      <c r="A300" s="789"/>
      <c r="B300" s="789"/>
      <c r="C300" s="789"/>
      <c r="G300" s="789"/>
      <c r="H300" s="789"/>
      <c r="I300" s="789"/>
      <c r="J300" s="789"/>
      <c r="K300" s="789"/>
      <c r="L300" s="789"/>
      <c r="M300" s="789"/>
    </row>
    <row r="301" spans="1:13" ht="9" customHeight="1">
      <c r="A301" s="789"/>
      <c r="B301" s="789"/>
      <c r="C301" s="789"/>
      <c r="G301" s="789"/>
      <c r="H301" s="789"/>
      <c r="I301" s="789"/>
      <c r="J301" s="789"/>
      <c r="K301" s="789"/>
      <c r="L301" s="789"/>
      <c r="M301" s="789"/>
    </row>
    <row r="302" spans="1:13" ht="9" customHeight="1">
      <c r="A302" s="789"/>
      <c r="B302" s="789"/>
      <c r="C302" s="789"/>
      <c r="G302" s="789"/>
      <c r="H302" s="789"/>
      <c r="I302" s="789"/>
      <c r="J302" s="789"/>
      <c r="K302" s="789"/>
      <c r="L302" s="789"/>
      <c r="M302" s="789"/>
    </row>
    <row r="303" spans="1:13" ht="9" customHeight="1">
      <c r="A303" s="789"/>
      <c r="B303" s="789"/>
      <c r="C303" s="789"/>
      <c r="G303" s="789"/>
      <c r="H303" s="789"/>
      <c r="I303" s="789"/>
      <c r="J303" s="789"/>
      <c r="K303" s="789"/>
      <c r="L303" s="789"/>
      <c r="M303" s="789"/>
    </row>
    <row r="304" spans="1:13" ht="9" customHeight="1">
      <c r="A304" s="789"/>
      <c r="B304" s="789"/>
      <c r="C304" s="789"/>
      <c r="G304" s="789"/>
      <c r="H304" s="789"/>
      <c r="I304" s="789"/>
      <c r="J304" s="789"/>
      <c r="K304" s="789"/>
      <c r="L304" s="789"/>
      <c r="M304" s="789"/>
    </row>
    <row r="305" spans="1:13" ht="9" customHeight="1">
      <c r="A305" s="789"/>
      <c r="B305" s="789"/>
      <c r="C305" s="789"/>
      <c r="G305" s="789"/>
      <c r="H305" s="789"/>
      <c r="I305" s="789"/>
      <c r="J305" s="789"/>
      <c r="K305" s="789"/>
      <c r="L305" s="789"/>
      <c r="M305" s="789"/>
    </row>
    <row r="306" spans="1:13" ht="9" customHeight="1">
      <c r="A306" s="789"/>
      <c r="B306" s="789"/>
      <c r="C306" s="789"/>
      <c r="G306" s="789"/>
      <c r="H306" s="789"/>
      <c r="I306" s="789"/>
      <c r="J306" s="789"/>
      <c r="K306" s="789"/>
      <c r="L306" s="789"/>
      <c r="M306" s="789"/>
    </row>
    <row r="307" spans="1:13" ht="9" customHeight="1">
      <c r="A307" s="789"/>
      <c r="B307" s="789"/>
      <c r="C307" s="789"/>
      <c r="G307" s="789"/>
      <c r="H307" s="789"/>
      <c r="I307" s="789"/>
      <c r="J307" s="789"/>
      <c r="K307" s="789"/>
      <c r="L307" s="789"/>
      <c r="M307" s="789"/>
    </row>
    <row r="308" spans="1:13" ht="9" customHeight="1">
      <c r="A308" s="789"/>
      <c r="B308" s="789"/>
      <c r="C308" s="789"/>
      <c r="G308" s="789"/>
      <c r="H308" s="789"/>
      <c r="I308" s="789"/>
      <c r="J308" s="789"/>
      <c r="K308" s="789"/>
      <c r="L308" s="789"/>
      <c r="M308" s="789"/>
    </row>
    <row r="309" spans="1:13" ht="9" customHeight="1">
      <c r="A309" s="789"/>
      <c r="B309" s="789"/>
      <c r="C309" s="789"/>
      <c r="G309" s="789"/>
      <c r="H309" s="789"/>
      <c r="I309" s="789"/>
      <c r="J309" s="789"/>
      <c r="K309" s="789"/>
      <c r="L309" s="789"/>
      <c r="M309" s="789"/>
    </row>
    <row r="310" spans="1:13" ht="9" customHeight="1">
      <c r="A310" s="789"/>
      <c r="B310" s="789"/>
      <c r="C310" s="789"/>
      <c r="G310" s="789"/>
      <c r="H310" s="789"/>
      <c r="I310" s="789"/>
      <c r="J310" s="789"/>
      <c r="K310" s="789"/>
      <c r="L310" s="789"/>
      <c r="M310" s="789"/>
    </row>
    <row r="311" spans="1:13" ht="9" customHeight="1">
      <c r="A311" s="789"/>
      <c r="B311" s="789"/>
      <c r="C311" s="789"/>
      <c r="G311" s="789"/>
      <c r="H311" s="789"/>
      <c r="I311" s="789"/>
      <c r="J311" s="789"/>
      <c r="K311" s="789"/>
      <c r="L311" s="789"/>
      <c r="M311" s="789"/>
    </row>
    <row r="312" spans="1:13" ht="9" customHeight="1">
      <c r="A312" s="789"/>
      <c r="B312" s="789"/>
      <c r="C312" s="789"/>
      <c r="G312" s="789"/>
      <c r="H312" s="789"/>
      <c r="I312" s="789"/>
      <c r="J312" s="789"/>
      <c r="K312" s="789"/>
      <c r="L312" s="789"/>
      <c r="M312" s="789"/>
    </row>
    <row r="313" spans="1:13">
      <c r="A313" s="789"/>
      <c r="B313" s="789"/>
      <c r="C313" s="789"/>
      <c r="G313" s="789"/>
      <c r="H313" s="789"/>
      <c r="I313" s="789"/>
      <c r="J313" s="789"/>
      <c r="K313" s="789"/>
      <c r="L313" s="789"/>
      <c r="M313" s="789"/>
    </row>
  </sheetData>
  <mergeCells count="18">
    <mergeCell ref="D33:D36"/>
    <mergeCell ref="D37:D38"/>
    <mergeCell ref="D39:D41"/>
    <mergeCell ref="D42:D43"/>
    <mergeCell ref="E44:F44"/>
    <mergeCell ref="D28:D32"/>
    <mergeCell ref="D4:M4"/>
    <mergeCell ref="Q4:AE4"/>
    <mergeCell ref="D5:M5"/>
    <mergeCell ref="D9:D11"/>
    <mergeCell ref="E9:F11"/>
    <mergeCell ref="G10:I10"/>
    <mergeCell ref="K10:M10"/>
    <mergeCell ref="D12:D14"/>
    <mergeCell ref="D15:D18"/>
    <mergeCell ref="S16:S23"/>
    <mergeCell ref="D20:D22"/>
    <mergeCell ref="D23:D2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26"/>
  <sheetViews>
    <sheetView workbookViewId="0">
      <selection activeCell="G43" sqref="G43"/>
    </sheetView>
  </sheetViews>
  <sheetFormatPr baseColWidth="10" defaultRowHeight="12.75"/>
  <cols>
    <col min="1" max="1" width="1.85546875" style="221" customWidth="1"/>
    <col min="2" max="2" width="1.7109375" style="221" customWidth="1"/>
    <col min="3" max="3" width="2.7109375" style="221" customWidth="1"/>
    <col min="4" max="4" width="1" style="349" customWidth="1"/>
    <col min="5" max="5" width="6.140625" style="79" customWidth="1"/>
    <col min="6" max="6" width="1.5703125" style="79" customWidth="1"/>
    <col min="7" max="7" width="59.140625" style="2" bestFit="1" customWidth="1"/>
    <col min="8" max="9" width="5.42578125" style="305" customWidth="1"/>
    <col min="10" max="10" width="6.85546875" style="305" customWidth="1"/>
    <col min="11" max="11" width="1.42578125" style="305" customWidth="1"/>
    <col min="12" max="12" width="4.5703125" style="305" customWidth="1"/>
    <col min="13" max="13" width="5" style="305" customWidth="1"/>
    <col min="14" max="14" width="6.5703125" style="305" customWidth="1"/>
    <col min="15" max="15" width="10.28515625" style="79" customWidth="1"/>
    <col min="16" max="16" width="5.5703125" style="79" customWidth="1"/>
    <col min="17" max="17" width="6" style="79" customWidth="1"/>
    <col min="18" max="18" width="6.85546875" style="79" customWidth="1"/>
    <col min="19" max="19" width="2.28515625" style="79" customWidth="1"/>
    <col min="20" max="20" width="6.42578125" style="79" customWidth="1"/>
    <col min="21" max="21" width="6" style="79" customWidth="1"/>
    <col min="22" max="22" width="7.28515625" style="79" customWidth="1"/>
    <col min="23" max="23" width="1.5703125" style="79" customWidth="1"/>
    <col min="24" max="25" width="6.7109375" style="79" customWidth="1"/>
    <col min="26" max="26" width="6.85546875" style="79" customWidth="1"/>
    <col min="27" max="27" width="6.7109375" style="79" customWidth="1"/>
    <col min="28" max="28" width="1" style="79" customWidth="1"/>
    <col min="29" max="29" width="6.7109375" style="79" customWidth="1"/>
    <col min="30" max="30" width="1" style="79" customWidth="1"/>
    <col min="31" max="31" width="6.7109375" style="79" customWidth="1"/>
    <col min="32" max="32" width="1" style="79" customWidth="1"/>
    <col min="33" max="34" width="6.7109375" style="79" customWidth="1"/>
    <col min="35" max="256" width="11.42578125" style="79"/>
    <col min="257" max="257" width="1.85546875" style="79" customWidth="1"/>
    <col min="258" max="258" width="1.7109375" style="79" customWidth="1"/>
    <col min="259" max="259" width="2.7109375" style="79" customWidth="1"/>
    <col min="260" max="260" width="1" style="79" customWidth="1"/>
    <col min="261" max="261" width="6.140625" style="79" customWidth="1"/>
    <col min="262" max="262" width="1.5703125" style="79" customWidth="1"/>
    <col min="263" max="263" width="59.140625" style="79" bestFit="1" customWidth="1"/>
    <col min="264" max="265" width="5.42578125" style="79" customWidth="1"/>
    <col min="266" max="266" width="6.85546875" style="79" customWidth="1"/>
    <col min="267" max="267" width="1.42578125" style="79" customWidth="1"/>
    <col min="268" max="268" width="4.5703125" style="79" customWidth="1"/>
    <col min="269" max="269" width="5" style="79" customWidth="1"/>
    <col min="270" max="270" width="6.5703125" style="79" customWidth="1"/>
    <col min="271" max="271" width="10.28515625" style="79" customWidth="1"/>
    <col min="272" max="272" width="5.5703125" style="79" customWidth="1"/>
    <col min="273" max="273" width="6" style="79" customWidth="1"/>
    <col min="274" max="274" width="6.85546875" style="79" customWidth="1"/>
    <col min="275" max="275" width="2.28515625" style="79" customWidth="1"/>
    <col min="276" max="276" width="6.42578125" style="79" customWidth="1"/>
    <col min="277" max="277" width="6" style="79" customWidth="1"/>
    <col min="278" max="278" width="7.28515625" style="79" customWidth="1"/>
    <col min="279" max="279" width="1.5703125" style="79" customWidth="1"/>
    <col min="280" max="281" width="6.7109375" style="79" customWidth="1"/>
    <col min="282" max="282" width="6.85546875" style="79" customWidth="1"/>
    <col min="283" max="283" width="6.7109375" style="79" customWidth="1"/>
    <col min="284" max="284" width="1" style="79" customWidth="1"/>
    <col min="285" max="285" width="6.7109375" style="79" customWidth="1"/>
    <col min="286" max="286" width="1" style="79" customWidth="1"/>
    <col min="287" max="287" width="6.7109375" style="79" customWidth="1"/>
    <col min="288" max="288" width="1" style="79" customWidth="1"/>
    <col min="289" max="290" width="6.7109375" style="79" customWidth="1"/>
    <col min="291" max="512" width="11.42578125" style="79"/>
    <col min="513" max="513" width="1.85546875" style="79" customWidth="1"/>
    <col min="514" max="514" width="1.7109375" style="79" customWidth="1"/>
    <col min="515" max="515" width="2.7109375" style="79" customWidth="1"/>
    <col min="516" max="516" width="1" style="79" customWidth="1"/>
    <col min="517" max="517" width="6.140625" style="79" customWidth="1"/>
    <col min="518" max="518" width="1.5703125" style="79" customWidth="1"/>
    <col min="519" max="519" width="59.140625" style="79" bestFit="1" customWidth="1"/>
    <col min="520" max="521" width="5.42578125" style="79" customWidth="1"/>
    <col min="522" max="522" width="6.85546875" style="79" customWidth="1"/>
    <col min="523" max="523" width="1.42578125" style="79" customWidth="1"/>
    <col min="524" max="524" width="4.5703125" style="79" customWidth="1"/>
    <col min="525" max="525" width="5" style="79" customWidth="1"/>
    <col min="526" max="526" width="6.5703125" style="79" customWidth="1"/>
    <col min="527" max="527" width="10.28515625" style="79" customWidth="1"/>
    <col min="528" max="528" width="5.5703125" style="79" customWidth="1"/>
    <col min="529" max="529" width="6" style="79" customWidth="1"/>
    <col min="530" max="530" width="6.85546875" style="79" customWidth="1"/>
    <col min="531" max="531" width="2.28515625" style="79" customWidth="1"/>
    <col min="532" max="532" width="6.42578125" style="79" customWidth="1"/>
    <col min="533" max="533" width="6" style="79" customWidth="1"/>
    <col min="534" max="534" width="7.28515625" style="79" customWidth="1"/>
    <col min="535" max="535" width="1.5703125" style="79" customWidth="1"/>
    <col min="536" max="537" width="6.7109375" style="79" customWidth="1"/>
    <col min="538" max="538" width="6.85546875" style="79" customWidth="1"/>
    <col min="539" max="539" width="6.7109375" style="79" customWidth="1"/>
    <col min="540" max="540" width="1" style="79" customWidth="1"/>
    <col min="541" max="541" width="6.7109375" style="79" customWidth="1"/>
    <col min="542" max="542" width="1" style="79" customWidth="1"/>
    <col min="543" max="543" width="6.7109375" style="79" customWidth="1"/>
    <col min="544" max="544" width="1" style="79" customWidth="1"/>
    <col min="545" max="546" width="6.7109375" style="79" customWidth="1"/>
    <col min="547" max="768" width="11.42578125" style="79"/>
    <col min="769" max="769" width="1.85546875" style="79" customWidth="1"/>
    <col min="770" max="770" width="1.7109375" style="79" customWidth="1"/>
    <col min="771" max="771" width="2.7109375" style="79" customWidth="1"/>
    <col min="772" max="772" width="1" style="79" customWidth="1"/>
    <col min="773" max="773" width="6.140625" style="79" customWidth="1"/>
    <col min="774" max="774" width="1.5703125" style="79" customWidth="1"/>
    <col min="775" max="775" width="59.140625" style="79" bestFit="1" customWidth="1"/>
    <col min="776" max="777" width="5.42578125" style="79" customWidth="1"/>
    <col min="778" max="778" width="6.85546875" style="79" customWidth="1"/>
    <col min="779" max="779" width="1.42578125" style="79" customWidth="1"/>
    <col min="780" max="780" width="4.5703125" style="79" customWidth="1"/>
    <col min="781" max="781" width="5" style="79" customWidth="1"/>
    <col min="782" max="782" width="6.5703125" style="79" customWidth="1"/>
    <col min="783" max="783" width="10.28515625" style="79" customWidth="1"/>
    <col min="784" max="784" width="5.5703125" style="79" customWidth="1"/>
    <col min="785" max="785" width="6" style="79" customWidth="1"/>
    <col min="786" max="786" width="6.85546875" style="79" customWidth="1"/>
    <col min="787" max="787" width="2.28515625" style="79" customWidth="1"/>
    <col min="788" max="788" width="6.42578125" style="79" customWidth="1"/>
    <col min="789" max="789" width="6" style="79" customWidth="1"/>
    <col min="790" max="790" width="7.28515625" style="79" customWidth="1"/>
    <col min="791" max="791" width="1.5703125" style="79" customWidth="1"/>
    <col min="792" max="793" width="6.7109375" style="79" customWidth="1"/>
    <col min="794" max="794" width="6.85546875" style="79" customWidth="1"/>
    <col min="795" max="795" width="6.7109375" style="79" customWidth="1"/>
    <col min="796" max="796" width="1" style="79" customWidth="1"/>
    <col min="797" max="797" width="6.7109375" style="79" customWidth="1"/>
    <col min="798" max="798" width="1" style="79" customWidth="1"/>
    <col min="799" max="799" width="6.7109375" style="79" customWidth="1"/>
    <col min="800" max="800" width="1" style="79" customWidth="1"/>
    <col min="801" max="802" width="6.7109375" style="79" customWidth="1"/>
    <col min="803" max="1024" width="11.42578125" style="79"/>
    <col min="1025" max="1025" width="1.85546875" style="79" customWidth="1"/>
    <col min="1026" max="1026" width="1.7109375" style="79" customWidth="1"/>
    <col min="1027" max="1027" width="2.7109375" style="79" customWidth="1"/>
    <col min="1028" max="1028" width="1" style="79" customWidth="1"/>
    <col min="1029" max="1029" width="6.140625" style="79" customWidth="1"/>
    <col min="1030" max="1030" width="1.5703125" style="79" customWidth="1"/>
    <col min="1031" max="1031" width="59.140625" style="79" bestFit="1" customWidth="1"/>
    <col min="1032" max="1033" width="5.42578125" style="79" customWidth="1"/>
    <col min="1034" max="1034" width="6.85546875" style="79" customWidth="1"/>
    <col min="1035" max="1035" width="1.42578125" style="79" customWidth="1"/>
    <col min="1036" max="1036" width="4.5703125" style="79" customWidth="1"/>
    <col min="1037" max="1037" width="5" style="79" customWidth="1"/>
    <col min="1038" max="1038" width="6.5703125" style="79" customWidth="1"/>
    <col min="1039" max="1039" width="10.28515625" style="79" customWidth="1"/>
    <col min="1040" max="1040" width="5.5703125" style="79" customWidth="1"/>
    <col min="1041" max="1041" width="6" style="79" customWidth="1"/>
    <col min="1042" max="1042" width="6.85546875" style="79" customWidth="1"/>
    <col min="1043" max="1043" width="2.28515625" style="79" customWidth="1"/>
    <col min="1044" max="1044" width="6.42578125" style="79" customWidth="1"/>
    <col min="1045" max="1045" width="6" style="79" customWidth="1"/>
    <col min="1046" max="1046" width="7.28515625" style="79" customWidth="1"/>
    <col min="1047" max="1047" width="1.5703125" style="79" customWidth="1"/>
    <col min="1048" max="1049" width="6.7109375" style="79" customWidth="1"/>
    <col min="1050" max="1050" width="6.85546875" style="79" customWidth="1"/>
    <col min="1051" max="1051" width="6.7109375" style="79" customWidth="1"/>
    <col min="1052" max="1052" width="1" style="79" customWidth="1"/>
    <col min="1053" max="1053" width="6.7109375" style="79" customWidth="1"/>
    <col min="1054" max="1054" width="1" style="79" customWidth="1"/>
    <col min="1055" max="1055" width="6.7109375" style="79" customWidth="1"/>
    <col min="1056" max="1056" width="1" style="79" customWidth="1"/>
    <col min="1057" max="1058" width="6.7109375" style="79" customWidth="1"/>
    <col min="1059" max="1280" width="11.42578125" style="79"/>
    <col min="1281" max="1281" width="1.85546875" style="79" customWidth="1"/>
    <col min="1282" max="1282" width="1.7109375" style="79" customWidth="1"/>
    <col min="1283" max="1283" width="2.7109375" style="79" customWidth="1"/>
    <col min="1284" max="1284" width="1" style="79" customWidth="1"/>
    <col min="1285" max="1285" width="6.140625" style="79" customWidth="1"/>
    <col min="1286" max="1286" width="1.5703125" style="79" customWidth="1"/>
    <col min="1287" max="1287" width="59.140625" style="79" bestFit="1" customWidth="1"/>
    <col min="1288" max="1289" width="5.42578125" style="79" customWidth="1"/>
    <col min="1290" max="1290" width="6.85546875" style="79" customWidth="1"/>
    <col min="1291" max="1291" width="1.42578125" style="79" customWidth="1"/>
    <col min="1292" max="1292" width="4.5703125" style="79" customWidth="1"/>
    <col min="1293" max="1293" width="5" style="79" customWidth="1"/>
    <col min="1294" max="1294" width="6.5703125" style="79" customWidth="1"/>
    <col min="1295" max="1295" width="10.28515625" style="79" customWidth="1"/>
    <col min="1296" max="1296" width="5.5703125" style="79" customWidth="1"/>
    <col min="1297" max="1297" width="6" style="79" customWidth="1"/>
    <col min="1298" max="1298" width="6.85546875" style="79" customWidth="1"/>
    <col min="1299" max="1299" width="2.28515625" style="79" customWidth="1"/>
    <col min="1300" max="1300" width="6.42578125" style="79" customWidth="1"/>
    <col min="1301" max="1301" width="6" style="79" customWidth="1"/>
    <col min="1302" max="1302" width="7.28515625" style="79" customWidth="1"/>
    <col min="1303" max="1303" width="1.5703125" style="79" customWidth="1"/>
    <col min="1304" max="1305" width="6.7109375" style="79" customWidth="1"/>
    <col min="1306" max="1306" width="6.85546875" style="79" customWidth="1"/>
    <col min="1307" max="1307" width="6.7109375" style="79" customWidth="1"/>
    <col min="1308" max="1308" width="1" style="79" customWidth="1"/>
    <col min="1309" max="1309" width="6.7109375" style="79" customWidth="1"/>
    <col min="1310" max="1310" width="1" style="79" customWidth="1"/>
    <col min="1311" max="1311" width="6.7109375" style="79" customWidth="1"/>
    <col min="1312" max="1312" width="1" style="79" customWidth="1"/>
    <col min="1313" max="1314" width="6.7109375" style="79" customWidth="1"/>
    <col min="1315" max="1536" width="11.42578125" style="79"/>
    <col min="1537" max="1537" width="1.85546875" style="79" customWidth="1"/>
    <col min="1538" max="1538" width="1.7109375" style="79" customWidth="1"/>
    <col min="1539" max="1539" width="2.7109375" style="79" customWidth="1"/>
    <col min="1540" max="1540" width="1" style="79" customWidth="1"/>
    <col min="1541" max="1541" width="6.140625" style="79" customWidth="1"/>
    <col min="1542" max="1542" width="1.5703125" style="79" customWidth="1"/>
    <col min="1543" max="1543" width="59.140625" style="79" bestFit="1" customWidth="1"/>
    <col min="1544" max="1545" width="5.42578125" style="79" customWidth="1"/>
    <col min="1546" max="1546" width="6.85546875" style="79" customWidth="1"/>
    <col min="1547" max="1547" width="1.42578125" style="79" customWidth="1"/>
    <col min="1548" max="1548" width="4.5703125" style="79" customWidth="1"/>
    <col min="1549" max="1549" width="5" style="79" customWidth="1"/>
    <col min="1550" max="1550" width="6.5703125" style="79" customWidth="1"/>
    <col min="1551" max="1551" width="10.28515625" style="79" customWidth="1"/>
    <col min="1552" max="1552" width="5.5703125" style="79" customWidth="1"/>
    <col min="1553" max="1553" width="6" style="79" customWidth="1"/>
    <col min="1554" max="1554" width="6.85546875" style="79" customWidth="1"/>
    <col min="1555" max="1555" width="2.28515625" style="79" customWidth="1"/>
    <col min="1556" max="1556" width="6.42578125" style="79" customWidth="1"/>
    <col min="1557" max="1557" width="6" style="79" customWidth="1"/>
    <col min="1558" max="1558" width="7.28515625" style="79" customWidth="1"/>
    <col min="1559" max="1559" width="1.5703125" style="79" customWidth="1"/>
    <col min="1560" max="1561" width="6.7109375" style="79" customWidth="1"/>
    <col min="1562" max="1562" width="6.85546875" style="79" customWidth="1"/>
    <col min="1563" max="1563" width="6.7109375" style="79" customWidth="1"/>
    <col min="1564" max="1564" width="1" style="79" customWidth="1"/>
    <col min="1565" max="1565" width="6.7109375" style="79" customWidth="1"/>
    <col min="1566" max="1566" width="1" style="79" customWidth="1"/>
    <col min="1567" max="1567" width="6.7109375" style="79" customWidth="1"/>
    <col min="1568" max="1568" width="1" style="79" customWidth="1"/>
    <col min="1569" max="1570" width="6.7109375" style="79" customWidth="1"/>
    <col min="1571" max="1792" width="11.42578125" style="79"/>
    <col min="1793" max="1793" width="1.85546875" style="79" customWidth="1"/>
    <col min="1794" max="1794" width="1.7109375" style="79" customWidth="1"/>
    <col min="1795" max="1795" width="2.7109375" style="79" customWidth="1"/>
    <col min="1796" max="1796" width="1" style="79" customWidth="1"/>
    <col min="1797" max="1797" width="6.140625" style="79" customWidth="1"/>
    <col min="1798" max="1798" width="1.5703125" style="79" customWidth="1"/>
    <col min="1799" max="1799" width="59.140625" style="79" bestFit="1" customWidth="1"/>
    <col min="1800" max="1801" width="5.42578125" style="79" customWidth="1"/>
    <col min="1802" max="1802" width="6.85546875" style="79" customWidth="1"/>
    <col min="1803" max="1803" width="1.42578125" style="79" customWidth="1"/>
    <col min="1804" max="1804" width="4.5703125" style="79" customWidth="1"/>
    <col min="1805" max="1805" width="5" style="79" customWidth="1"/>
    <col min="1806" max="1806" width="6.5703125" style="79" customWidth="1"/>
    <col min="1807" max="1807" width="10.28515625" style="79" customWidth="1"/>
    <col min="1808" max="1808" width="5.5703125" style="79" customWidth="1"/>
    <col min="1809" max="1809" width="6" style="79" customWidth="1"/>
    <col min="1810" max="1810" width="6.85546875" style="79" customWidth="1"/>
    <col min="1811" max="1811" width="2.28515625" style="79" customWidth="1"/>
    <col min="1812" max="1812" width="6.42578125" style="79" customWidth="1"/>
    <col min="1813" max="1813" width="6" style="79" customWidth="1"/>
    <col min="1814" max="1814" width="7.28515625" style="79" customWidth="1"/>
    <col min="1815" max="1815" width="1.5703125" style="79" customWidth="1"/>
    <col min="1816" max="1817" width="6.7109375" style="79" customWidth="1"/>
    <col min="1818" max="1818" width="6.85546875" style="79" customWidth="1"/>
    <col min="1819" max="1819" width="6.7109375" style="79" customWidth="1"/>
    <col min="1820" max="1820" width="1" style="79" customWidth="1"/>
    <col min="1821" max="1821" width="6.7109375" style="79" customWidth="1"/>
    <col min="1822" max="1822" width="1" style="79" customWidth="1"/>
    <col min="1823" max="1823" width="6.7109375" style="79" customWidth="1"/>
    <col min="1824" max="1824" width="1" style="79" customWidth="1"/>
    <col min="1825" max="1826" width="6.7109375" style="79" customWidth="1"/>
    <col min="1827" max="2048" width="11.42578125" style="79"/>
    <col min="2049" max="2049" width="1.85546875" style="79" customWidth="1"/>
    <col min="2050" max="2050" width="1.7109375" style="79" customWidth="1"/>
    <col min="2051" max="2051" width="2.7109375" style="79" customWidth="1"/>
    <col min="2052" max="2052" width="1" style="79" customWidth="1"/>
    <col min="2053" max="2053" width="6.140625" style="79" customWidth="1"/>
    <col min="2054" max="2054" width="1.5703125" style="79" customWidth="1"/>
    <col min="2055" max="2055" width="59.140625" style="79" bestFit="1" customWidth="1"/>
    <col min="2056" max="2057" width="5.42578125" style="79" customWidth="1"/>
    <col min="2058" max="2058" width="6.85546875" style="79" customWidth="1"/>
    <col min="2059" max="2059" width="1.42578125" style="79" customWidth="1"/>
    <col min="2060" max="2060" width="4.5703125" style="79" customWidth="1"/>
    <col min="2061" max="2061" width="5" style="79" customWidth="1"/>
    <col min="2062" max="2062" width="6.5703125" style="79" customWidth="1"/>
    <col min="2063" max="2063" width="10.28515625" style="79" customWidth="1"/>
    <col min="2064" max="2064" width="5.5703125" style="79" customWidth="1"/>
    <col min="2065" max="2065" width="6" style="79" customWidth="1"/>
    <col min="2066" max="2066" width="6.85546875" style="79" customWidth="1"/>
    <col min="2067" max="2067" width="2.28515625" style="79" customWidth="1"/>
    <col min="2068" max="2068" width="6.42578125" style="79" customWidth="1"/>
    <col min="2069" max="2069" width="6" style="79" customWidth="1"/>
    <col min="2070" max="2070" width="7.28515625" style="79" customWidth="1"/>
    <col min="2071" max="2071" width="1.5703125" style="79" customWidth="1"/>
    <col min="2072" max="2073" width="6.7109375" style="79" customWidth="1"/>
    <col min="2074" max="2074" width="6.85546875" style="79" customWidth="1"/>
    <col min="2075" max="2075" width="6.7109375" style="79" customWidth="1"/>
    <col min="2076" max="2076" width="1" style="79" customWidth="1"/>
    <col min="2077" max="2077" width="6.7109375" style="79" customWidth="1"/>
    <col min="2078" max="2078" width="1" style="79" customWidth="1"/>
    <col min="2079" max="2079" width="6.7109375" style="79" customWidth="1"/>
    <col min="2080" max="2080" width="1" style="79" customWidth="1"/>
    <col min="2081" max="2082" width="6.7109375" style="79" customWidth="1"/>
    <col min="2083" max="2304" width="11.42578125" style="79"/>
    <col min="2305" max="2305" width="1.85546875" style="79" customWidth="1"/>
    <col min="2306" max="2306" width="1.7109375" style="79" customWidth="1"/>
    <col min="2307" max="2307" width="2.7109375" style="79" customWidth="1"/>
    <col min="2308" max="2308" width="1" style="79" customWidth="1"/>
    <col min="2309" max="2309" width="6.140625" style="79" customWidth="1"/>
    <col min="2310" max="2310" width="1.5703125" style="79" customWidth="1"/>
    <col min="2311" max="2311" width="59.140625" style="79" bestFit="1" customWidth="1"/>
    <col min="2312" max="2313" width="5.42578125" style="79" customWidth="1"/>
    <col min="2314" max="2314" width="6.85546875" style="79" customWidth="1"/>
    <col min="2315" max="2315" width="1.42578125" style="79" customWidth="1"/>
    <col min="2316" max="2316" width="4.5703125" style="79" customWidth="1"/>
    <col min="2317" max="2317" width="5" style="79" customWidth="1"/>
    <col min="2318" max="2318" width="6.5703125" style="79" customWidth="1"/>
    <col min="2319" max="2319" width="10.28515625" style="79" customWidth="1"/>
    <col min="2320" max="2320" width="5.5703125" style="79" customWidth="1"/>
    <col min="2321" max="2321" width="6" style="79" customWidth="1"/>
    <col min="2322" max="2322" width="6.85546875" style="79" customWidth="1"/>
    <col min="2323" max="2323" width="2.28515625" style="79" customWidth="1"/>
    <col min="2324" max="2324" width="6.42578125" style="79" customWidth="1"/>
    <col min="2325" max="2325" width="6" style="79" customWidth="1"/>
    <col min="2326" max="2326" width="7.28515625" style="79" customWidth="1"/>
    <col min="2327" max="2327" width="1.5703125" style="79" customWidth="1"/>
    <col min="2328" max="2329" width="6.7109375" style="79" customWidth="1"/>
    <col min="2330" max="2330" width="6.85546875" style="79" customWidth="1"/>
    <col min="2331" max="2331" width="6.7109375" style="79" customWidth="1"/>
    <col min="2332" max="2332" width="1" style="79" customWidth="1"/>
    <col min="2333" max="2333" width="6.7109375" style="79" customWidth="1"/>
    <col min="2334" max="2334" width="1" style="79" customWidth="1"/>
    <col min="2335" max="2335" width="6.7109375" style="79" customWidth="1"/>
    <col min="2336" max="2336" width="1" style="79" customWidth="1"/>
    <col min="2337" max="2338" width="6.7109375" style="79" customWidth="1"/>
    <col min="2339" max="2560" width="11.42578125" style="79"/>
    <col min="2561" max="2561" width="1.85546875" style="79" customWidth="1"/>
    <col min="2562" max="2562" width="1.7109375" style="79" customWidth="1"/>
    <col min="2563" max="2563" width="2.7109375" style="79" customWidth="1"/>
    <col min="2564" max="2564" width="1" style="79" customWidth="1"/>
    <col min="2565" max="2565" width="6.140625" style="79" customWidth="1"/>
    <col min="2566" max="2566" width="1.5703125" style="79" customWidth="1"/>
    <col min="2567" max="2567" width="59.140625" style="79" bestFit="1" customWidth="1"/>
    <col min="2568" max="2569" width="5.42578125" style="79" customWidth="1"/>
    <col min="2570" max="2570" width="6.85546875" style="79" customWidth="1"/>
    <col min="2571" max="2571" width="1.42578125" style="79" customWidth="1"/>
    <col min="2572" max="2572" width="4.5703125" style="79" customWidth="1"/>
    <col min="2573" max="2573" width="5" style="79" customWidth="1"/>
    <col min="2574" max="2574" width="6.5703125" style="79" customWidth="1"/>
    <col min="2575" max="2575" width="10.28515625" style="79" customWidth="1"/>
    <col min="2576" max="2576" width="5.5703125" style="79" customWidth="1"/>
    <col min="2577" max="2577" width="6" style="79" customWidth="1"/>
    <col min="2578" max="2578" width="6.85546875" style="79" customWidth="1"/>
    <col min="2579" max="2579" width="2.28515625" style="79" customWidth="1"/>
    <col min="2580" max="2580" width="6.42578125" style="79" customWidth="1"/>
    <col min="2581" max="2581" width="6" style="79" customWidth="1"/>
    <col min="2582" max="2582" width="7.28515625" style="79" customWidth="1"/>
    <col min="2583" max="2583" width="1.5703125" style="79" customWidth="1"/>
    <col min="2584" max="2585" width="6.7109375" style="79" customWidth="1"/>
    <col min="2586" max="2586" width="6.85546875" style="79" customWidth="1"/>
    <col min="2587" max="2587" width="6.7109375" style="79" customWidth="1"/>
    <col min="2588" max="2588" width="1" style="79" customWidth="1"/>
    <col min="2589" max="2589" width="6.7109375" style="79" customWidth="1"/>
    <col min="2590" max="2590" width="1" style="79" customWidth="1"/>
    <col min="2591" max="2591" width="6.7109375" style="79" customWidth="1"/>
    <col min="2592" max="2592" width="1" style="79" customWidth="1"/>
    <col min="2593" max="2594" width="6.7109375" style="79" customWidth="1"/>
    <col min="2595" max="2816" width="11.42578125" style="79"/>
    <col min="2817" max="2817" width="1.85546875" style="79" customWidth="1"/>
    <col min="2818" max="2818" width="1.7109375" style="79" customWidth="1"/>
    <col min="2819" max="2819" width="2.7109375" style="79" customWidth="1"/>
    <col min="2820" max="2820" width="1" style="79" customWidth="1"/>
    <col min="2821" max="2821" width="6.140625" style="79" customWidth="1"/>
    <col min="2822" max="2822" width="1.5703125" style="79" customWidth="1"/>
    <col min="2823" max="2823" width="59.140625" style="79" bestFit="1" customWidth="1"/>
    <col min="2824" max="2825" width="5.42578125" style="79" customWidth="1"/>
    <col min="2826" max="2826" width="6.85546875" style="79" customWidth="1"/>
    <col min="2827" max="2827" width="1.42578125" style="79" customWidth="1"/>
    <col min="2828" max="2828" width="4.5703125" style="79" customWidth="1"/>
    <col min="2829" max="2829" width="5" style="79" customWidth="1"/>
    <col min="2830" max="2830" width="6.5703125" style="79" customWidth="1"/>
    <col min="2831" max="2831" width="10.28515625" style="79" customWidth="1"/>
    <col min="2832" max="2832" width="5.5703125" style="79" customWidth="1"/>
    <col min="2833" max="2833" width="6" style="79" customWidth="1"/>
    <col min="2834" max="2834" width="6.85546875" style="79" customWidth="1"/>
    <col min="2835" max="2835" width="2.28515625" style="79" customWidth="1"/>
    <col min="2836" max="2836" width="6.42578125" style="79" customWidth="1"/>
    <col min="2837" max="2837" width="6" style="79" customWidth="1"/>
    <col min="2838" max="2838" width="7.28515625" style="79" customWidth="1"/>
    <col min="2839" max="2839" width="1.5703125" style="79" customWidth="1"/>
    <col min="2840" max="2841" width="6.7109375" style="79" customWidth="1"/>
    <col min="2842" max="2842" width="6.85546875" style="79" customWidth="1"/>
    <col min="2843" max="2843" width="6.7109375" style="79" customWidth="1"/>
    <col min="2844" max="2844" width="1" style="79" customWidth="1"/>
    <col min="2845" max="2845" width="6.7109375" style="79" customWidth="1"/>
    <col min="2846" max="2846" width="1" style="79" customWidth="1"/>
    <col min="2847" max="2847" width="6.7109375" style="79" customWidth="1"/>
    <col min="2848" max="2848" width="1" style="79" customWidth="1"/>
    <col min="2849" max="2850" width="6.7109375" style="79" customWidth="1"/>
    <col min="2851" max="3072" width="11.42578125" style="79"/>
    <col min="3073" max="3073" width="1.85546875" style="79" customWidth="1"/>
    <col min="3074" max="3074" width="1.7109375" style="79" customWidth="1"/>
    <col min="3075" max="3075" width="2.7109375" style="79" customWidth="1"/>
    <col min="3076" max="3076" width="1" style="79" customWidth="1"/>
    <col min="3077" max="3077" width="6.140625" style="79" customWidth="1"/>
    <col min="3078" max="3078" width="1.5703125" style="79" customWidth="1"/>
    <col min="3079" max="3079" width="59.140625" style="79" bestFit="1" customWidth="1"/>
    <col min="3080" max="3081" width="5.42578125" style="79" customWidth="1"/>
    <col min="3082" max="3082" width="6.85546875" style="79" customWidth="1"/>
    <col min="3083" max="3083" width="1.42578125" style="79" customWidth="1"/>
    <col min="3084" max="3084" width="4.5703125" style="79" customWidth="1"/>
    <col min="3085" max="3085" width="5" style="79" customWidth="1"/>
    <col min="3086" max="3086" width="6.5703125" style="79" customWidth="1"/>
    <col min="3087" max="3087" width="10.28515625" style="79" customWidth="1"/>
    <col min="3088" max="3088" width="5.5703125" style="79" customWidth="1"/>
    <col min="3089" max="3089" width="6" style="79" customWidth="1"/>
    <col min="3090" max="3090" width="6.85546875" style="79" customWidth="1"/>
    <col min="3091" max="3091" width="2.28515625" style="79" customWidth="1"/>
    <col min="3092" max="3092" width="6.42578125" style="79" customWidth="1"/>
    <col min="3093" max="3093" width="6" style="79" customWidth="1"/>
    <col min="3094" max="3094" width="7.28515625" style="79" customWidth="1"/>
    <col min="3095" max="3095" width="1.5703125" style="79" customWidth="1"/>
    <col min="3096" max="3097" width="6.7109375" style="79" customWidth="1"/>
    <col min="3098" max="3098" width="6.85546875" style="79" customWidth="1"/>
    <col min="3099" max="3099" width="6.7109375" style="79" customWidth="1"/>
    <col min="3100" max="3100" width="1" style="79" customWidth="1"/>
    <col min="3101" max="3101" width="6.7109375" style="79" customWidth="1"/>
    <col min="3102" max="3102" width="1" style="79" customWidth="1"/>
    <col min="3103" max="3103" width="6.7109375" style="79" customWidth="1"/>
    <col min="3104" max="3104" width="1" style="79" customWidth="1"/>
    <col min="3105" max="3106" width="6.7109375" style="79" customWidth="1"/>
    <col min="3107" max="3328" width="11.42578125" style="79"/>
    <col min="3329" max="3329" width="1.85546875" style="79" customWidth="1"/>
    <col min="3330" max="3330" width="1.7109375" style="79" customWidth="1"/>
    <col min="3331" max="3331" width="2.7109375" style="79" customWidth="1"/>
    <col min="3332" max="3332" width="1" style="79" customWidth="1"/>
    <col min="3333" max="3333" width="6.140625" style="79" customWidth="1"/>
    <col min="3334" max="3334" width="1.5703125" style="79" customWidth="1"/>
    <col min="3335" max="3335" width="59.140625" style="79" bestFit="1" customWidth="1"/>
    <col min="3336" max="3337" width="5.42578125" style="79" customWidth="1"/>
    <col min="3338" max="3338" width="6.85546875" style="79" customWidth="1"/>
    <col min="3339" max="3339" width="1.42578125" style="79" customWidth="1"/>
    <col min="3340" max="3340" width="4.5703125" style="79" customWidth="1"/>
    <col min="3341" max="3341" width="5" style="79" customWidth="1"/>
    <col min="3342" max="3342" width="6.5703125" style="79" customWidth="1"/>
    <col min="3343" max="3343" width="10.28515625" style="79" customWidth="1"/>
    <col min="3344" max="3344" width="5.5703125" style="79" customWidth="1"/>
    <col min="3345" max="3345" width="6" style="79" customWidth="1"/>
    <col min="3346" max="3346" width="6.85546875" style="79" customWidth="1"/>
    <col min="3347" max="3347" width="2.28515625" style="79" customWidth="1"/>
    <col min="3348" max="3348" width="6.42578125" style="79" customWidth="1"/>
    <col min="3349" max="3349" width="6" style="79" customWidth="1"/>
    <col min="3350" max="3350" width="7.28515625" style="79" customWidth="1"/>
    <col min="3351" max="3351" width="1.5703125" style="79" customWidth="1"/>
    <col min="3352" max="3353" width="6.7109375" style="79" customWidth="1"/>
    <col min="3354" max="3354" width="6.85546875" style="79" customWidth="1"/>
    <col min="3355" max="3355" width="6.7109375" style="79" customWidth="1"/>
    <col min="3356" max="3356" width="1" style="79" customWidth="1"/>
    <col min="3357" max="3357" width="6.7109375" style="79" customWidth="1"/>
    <col min="3358" max="3358" width="1" style="79" customWidth="1"/>
    <col min="3359" max="3359" width="6.7109375" style="79" customWidth="1"/>
    <col min="3360" max="3360" width="1" style="79" customWidth="1"/>
    <col min="3361" max="3362" width="6.7109375" style="79" customWidth="1"/>
    <col min="3363" max="3584" width="11.42578125" style="79"/>
    <col min="3585" max="3585" width="1.85546875" style="79" customWidth="1"/>
    <col min="3586" max="3586" width="1.7109375" style="79" customWidth="1"/>
    <col min="3587" max="3587" width="2.7109375" style="79" customWidth="1"/>
    <col min="3588" max="3588" width="1" style="79" customWidth="1"/>
    <col min="3589" max="3589" width="6.140625" style="79" customWidth="1"/>
    <col min="3590" max="3590" width="1.5703125" style="79" customWidth="1"/>
    <col min="3591" max="3591" width="59.140625" style="79" bestFit="1" customWidth="1"/>
    <col min="3592" max="3593" width="5.42578125" style="79" customWidth="1"/>
    <col min="3594" max="3594" width="6.85546875" style="79" customWidth="1"/>
    <col min="3595" max="3595" width="1.42578125" style="79" customWidth="1"/>
    <col min="3596" max="3596" width="4.5703125" style="79" customWidth="1"/>
    <col min="3597" max="3597" width="5" style="79" customWidth="1"/>
    <col min="3598" max="3598" width="6.5703125" style="79" customWidth="1"/>
    <col min="3599" max="3599" width="10.28515625" style="79" customWidth="1"/>
    <col min="3600" max="3600" width="5.5703125" style="79" customWidth="1"/>
    <col min="3601" max="3601" width="6" style="79" customWidth="1"/>
    <col min="3602" max="3602" width="6.85546875" style="79" customWidth="1"/>
    <col min="3603" max="3603" width="2.28515625" style="79" customWidth="1"/>
    <col min="3604" max="3604" width="6.42578125" style="79" customWidth="1"/>
    <col min="3605" max="3605" width="6" style="79" customWidth="1"/>
    <col min="3606" max="3606" width="7.28515625" style="79" customWidth="1"/>
    <col min="3607" max="3607" width="1.5703125" style="79" customWidth="1"/>
    <col min="3608" max="3609" width="6.7109375" style="79" customWidth="1"/>
    <col min="3610" max="3610" width="6.85546875" style="79" customWidth="1"/>
    <col min="3611" max="3611" width="6.7109375" style="79" customWidth="1"/>
    <col min="3612" max="3612" width="1" style="79" customWidth="1"/>
    <col min="3613" max="3613" width="6.7109375" style="79" customWidth="1"/>
    <col min="3614" max="3614" width="1" style="79" customWidth="1"/>
    <col min="3615" max="3615" width="6.7109375" style="79" customWidth="1"/>
    <col min="3616" max="3616" width="1" style="79" customWidth="1"/>
    <col min="3617" max="3618" width="6.7109375" style="79" customWidth="1"/>
    <col min="3619" max="3840" width="11.42578125" style="79"/>
    <col min="3841" max="3841" width="1.85546875" style="79" customWidth="1"/>
    <col min="3842" max="3842" width="1.7109375" style="79" customWidth="1"/>
    <col min="3843" max="3843" width="2.7109375" style="79" customWidth="1"/>
    <col min="3844" max="3844" width="1" style="79" customWidth="1"/>
    <col min="3845" max="3845" width="6.140625" style="79" customWidth="1"/>
    <col min="3846" max="3846" width="1.5703125" style="79" customWidth="1"/>
    <col min="3847" max="3847" width="59.140625" style="79" bestFit="1" customWidth="1"/>
    <col min="3848" max="3849" width="5.42578125" style="79" customWidth="1"/>
    <col min="3850" max="3850" width="6.85546875" style="79" customWidth="1"/>
    <col min="3851" max="3851" width="1.42578125" style="79" customWidth="1"/>
    <col min="3852" max="3852" width="4.5703125" style="79" customWidth="1"/>
    <col min="3853" max="3853" width="5" style="79" customWidth="1"/>
    <col min="3854" max="3854" width="6.5703125" style="79" customWidth="1"/>
    <col min="3855" max="3855" width="10.28515625" style="79" customWidth="1"/>
    <col min="3856" max="3856" width="5.5703125" style="79" customWidth="1"/>
    <col min="3857" max="3857" width="6" style="79" customWidth="1"/>
    <col min="3858" max="3858" width="6.85546875" style="79" customWidth="1"/>
    <col min="3859" max="3859" width="2.28515625" style="79" customWidth="1"/>
    <col min="3860" max="3860" width="6.42578125" style="79" customWidth="1"/>
    <col min="3861" max="3861" width="6" style="79" customWidth="1"/>
    <col min="3862" max="3862" width="7.28515625" style="79" customWidth="1"/>
    <col min="3863" max="3863" width="1.5703125" style="79" customWidth="1"/>
    <col min="3864" max="3865" width="6.7109375" style="79" customWidth="1"/>
    <col min="3866" max="3866" width="6.85546875" style="79" customWidth="1"/>
    <col min="3867" max="3867" width="6.7109375" style="79" customWidth="1"/>
    <col min="3868" max="3868" width="1" style="79" customWidth="1"/>
    <col min="3869" max="3869" width="6.7109375" style="79" customWidth="1"/>
    <col min="3870" max="3870" width="1" style="79" customWidth="1"/>
    <col min="3871" max="3871" width="6.7109375" style="79" customWidth="1"/>
    <col min="3872" max="3872" width="1" style="79" customWidth="1"/>
    <col min="3873" max="3874" width="6.7109375" style="79" customWidth="1"/>
    <col min="3875" max="4096" width="11.42578125" style="79"/>
    <col min="4097" max="4097" width="1.85546875" style="79" customWidth="1"/>
    <col min="4098" max="4098" width="1.7109375" style="79" customWidth="1"/>
    <col min="4099" max="4099" width="2.7109375" style="79" customWidth="1"/>
    <col min="4100" max="4100" width="1" style="79" customWidth="1"/>
    <col min="4101" max="4101" width="6.140625" style="79" customWidth="1"/>
    <col min="4102" max="4102" width="1.5703125" style="79" customWidth="1"/>
    <col min="4103" max="4103" width="59.140625" style="79" bestFit="1" customWidth="1"/>
    <col min="4104" max="4105" width="5.42578125" style="79" customWidth="1"/>
    <col min="4106" max="4106" width="6.85546875" style="79" customWidth="1"/>
    <col min="4107" max="4107" width="1.42578125" style="79" customWidth="1"/>
    <col min="4108" max="4108" width="4.5703125" style="79" customWidth="1"/>
    <col min="4109" max="4109" width="5" style="79" customWidth="1"/>
    <col min="4110" max="4110" width="6.5703125" style="79" customWidth="1"/>
    <col min="4111" max="4111" width="10.28515625" style="79" customWidth="1"/>
    <col min="4112" max="4112" width="5.5703125" style="79" customWidth="1"/>
    <col min="4113" max="4113" width="6" style="79" customWidth="1"/>
    <col min="4114" max="4114" width="6.85546875" style="79" customWidth="1"/>
    <col min="4115" max="4115" width="2.28515625" style="79" customWidth="1"/>
    <col min="4116" max="4116" width="6.42578125" style="79" customWidth="1"/>
    <col min="4117" max="4117" width="6" style="79" customWidth="1"/>
    <col min="4118" max="4118" width="7.28515625" style="79" customWidth="1"/>
    <col min="4119" max="4119" width="1.5703125" style="79" customWidth="1"/>
    <col min="4120" max="4121" width="6.7109375" style="79" customWidth="1"/>
    <col min="4122" max="4122" width="6.85546875" style="79" customWidth="1"/>
    <col min="4123" max="4123" width="6.7109375" style="79" customWidth="1"/>
    <col min="4124" max="4124" width="1" style="79" customWidth="1"/>
    <col min="4125" max="4125" width="6.7109375" style="79" customWidth="1"/>
    <col min="4126" max="4126" width="1" style="79" customWidth="1"/>
    <col min="4127" max="4127" width="6.7109375" style="79" customWidth="1"/>
    <col min="4128" max="4128" width="1" style="79" customWidth="1"/>
    <col min="4129" max="4130" width="6.7109375" style="79" customWidth="1"/>
    <col min="4131" max="4352" width="11.42578125" style="79"/>
    <col min="4353" max="4353" width="1.85546875" style="79" customWidth="1"/>
    <col min="4354" max="4354" width="1.7109375" style="79" customWidth="1"/>
    <col min="4355" max="4355" width="2.7109375" style="79" customWidth="1"/>
    <col min="4356" max="4356" width="1" style="79" customWidth="1"/>
    <col min="4357" max="4357" width="6.140625" style="79" customWidth="1"/>
    <col min="4358" max="4358" width="1.5703125" style="79" customWidth="1"/>
    <col min="4359" max="4359" width="59.140625" style="79" bestFit="1" customWidth="1"/>
    <col min="4360" max="4361" width="5.42578125" style="79" customWidth="1"/>
    <col min="4362" max="4362" width="6.85546875" style="79" customWidth="1"/>
    <col min="4363" max="4363" width="1.42578125" style="79" customWidth="1"/>
    <col min="4364" max="4364" width="4.5703125" style="79" customWidth="1"/>
    <col min="4365" max="4365" width="5" style="79" customWidth="1"/>
    <col min="4366" max="4366" width="6.5703125" style="79" customWidth="1"/>
    <col min="4367" max="4367" width="10.28515625" style="79" customWidth="1"/>
    <col min="4368" max="4368" width="5.5703125" style="79" customWidth="1"/>
    <col min="4369" max="4369" width="6" style="79" customWidth="1"/>
    <col min="4370" max="4370" width="6.85546875" style="79" customWidth="1"/>
    <col min="4371" max="4371" width="2.28515625" style="79" customWidth="1"/>
    <col min="4372" max="4372" width="6.42578125" style="79" customWidth="1"/>
    <col min="4373" max="4373" width="6" style="79" customWidth="1"/>
    <col min="4374" max="4374" width="7.28515625" style="79" customWidth="1"/>
    <col min="4375" max="4375" width="1.5703125" style="79" customWidth="1"/>
    <col min="4376" max="4377" width="6.7109375" style="79" customWidth="1"/>
    <col min="4378" max="4378" width="6.85546875" style="79" customWidth="1"/>
    <col min="4379" max="4379" width="6.7109375" style="79" customWidth="1"/>
    <col min="4380" max="4380" width="1" style="79" customWidth="1"/>
    <col min="4381" max="4381" width="6.7109375" style="79" customWidth="1"/>
    <col min="4382" max="4382" width="1" style="79" customWidth="1"/>
    <col min="4383" max="4383" width="6.7109375" style="79" customWidth="1"/>
    <col min="4384" max="4384" width="1" style="79" customWidth="1"/>
    <col min="4385" max="4386" width="6.7109375" style="79" customWidth="1"/>
    <col min="4387" max="4608" width="11.42578125" style="79"/>
    <col min="4609" max="4609" width="1.85546875" style="79" customWidth="1"/>
    <col min="4610" max="4610" width="1.7109375" style="79" customWidth="1"/>
    <col min="4611" max="4611" width="2.7109375" style="79" customWidth="1"/>
    <col min="4612" max="4612" width="1" style="79" customWidth="1"/>
    <col min="4613" max="4613" width="6.140625" style="79" customWidth="1"/>
    <col min="4614" max="4614" width="1.5703125" style="79" customWidth="1"/>
    <col min="4615" max="4615" width="59.140625" style="79" bestFit="1" customWidth="1"/>
    <col min="4616" max="4617" width="5.42578125" style="79" customWidth="1"/>
    <col min="4618" max="4618" width="6.85546875" style="79" customWidth="1"/>
    <col min="4619" max="4619" width="1.42578125" style="79" customWidth="1"/>
    <col min="4620" max="4620" width="4.5703125" style="79" customWidth="1"/>
    <col min="4621" max="4621" width="5" style="79" customWidth="1"/>
    <col min="4622" max="4622" width="6.5703125" style="79" customWidth="1"/>
    <col min="4623" max="4623" width="10.28515625" style="79" customWidth="1"/>
    <col min="4624" max="4624" width="5.5703125" style="79" customWidth="1"/>
    <col min="4625" max="4625" width="6" style="79" customWidth="1"/>
    <col min="4626" max="4626" width="6.85546875" style="79" customWidth="1"/>
    <col min="4627" max="4627" width="2.28515625" style="79" customWidth="1"/>
    <col min="4628" max="4628" width="6.42578125" style="79" customWidth="1"/>
    <col min="4629" max="4629" width="6" style="79" customWidth="1"/>
    <col min="4630" max="4630" width="7.28515625" style="79" customWidth="1"/>
    <col min="4631" max="4631" width="1.5703125" style="79" customWidth="1"/>
    <col min="4632" max="4633" width="6.7109375" style="79" customWidth="1"/>
    <col min="4634" max="4634" width="6.85546875" style="79" customWidth="1"/>
    <col min="4635" max="4635" width="6.7109375" style="79" customWidth="1"/>
    <col min="4636" max="4636" width="1" style="79" customWidth="1"/>
    <col min="4637" max="4637" width="6.7109375" style="79" customWidth="1"/>
    <col min="4638" max="4638" width="1" style="79" customWidth="1"/>
    <col min="4639" max="4639" width="6.7109375" style="79" customWidth="1"/>
    <col min="4640" max="4640" width="1" style="79" customWidth="1"/>
    <col min="4641" max="4642" width="6.7109375" style="79" customWidth="1"/>
    <col min="4643" max="4864" width="11.42578125" style="79"/>
    <col min="4865" max="4865" width="1.85546875" style="79" customWidth="1"/>
    <col min="4866" max="4866" width="1.7109375" style="79" customWidth="1"/>
    <col min="4867" max="4867" width="2.7109375" style="79" customWidth="1"/>
    <col min="4868" max="4868" width="1" style="79" customWidth="1"/>
    <col min="4869" max="4869" width="6.140625" style="79" customWidth="1"/>
    <col min="4870" max="4870" width="1.5703125" style="79" customWidth="1"/>
    <col min="4871" max="4871" width="59.140625" style="79" bestFit="1" customWidth="1"/>
    <col min="4872" max="4873" width="5.42578125" style="79" customWidth="1"/>
    <col min="4874" max="4874" width="6.85546875" style="79" customWidth="1"/>
    <col min="4875" max="4875" width="1.42578125" style="79" customWidth="1"/>
    <col min="4876" max="4876" width="4.5703125" style="79" customWidth="1"/>
    <col min="4877" max="4877" width="5" style="79" customWidth="1"/>
    <col min="4878" max="4878" width="6.5703125" style="79" customWidth="1"/>
    <col min="4879" max="4879" width="10.28515625" style="79" customWidth="1"/>
    <col min="4880" max="4880" width="5.5703125" style="79" customWidth="1"/>
    <col min="4881" max="4881" width="6" style="79" customWidth="1"/>
    <col min="4882" max="4882" width="6.85546875" style="79" customWidth="1"/>
    <col min="4883" max="4883" width="2.28515625" style="79" customWidth="1"/>
    <col min="4884" max="4884" width="6.42578125" style="79" customWidth="1"/>
    <col min="4885" max="4885" width="6" style="79" customWidth="1"/>
    <col min="4886" max="4886" width="7.28515625" style="79" customWidth="1"/>
    <col min="4887" max="4887" width="1.5703125" style="79" customWidth="1"/>
    <col min="4888" max="4889" width="6.7109375" style="79" customWidth="1"/>
    <col min="4890" max="4890" width="6.85546875" style="79" customWidth="1"/>
    <col min="4891" max="4891" width="6.7109375" style="79" customWidth="1"/>
    <col min="4892" max="4892" width="1" style="79" customWidth="1"/>
    <col min="4893" max="4893" width="6.7109375" style="79" customWidth="1"/>
    <col min="4894" max="4894" width="1" style="79" customWidth="1"/>
    <col min="4895" max="4895" width="6.7109375" style="79" customWidth="1"/>
    <col min="4896" max="4896" width="1" style="79" customWidth="1"/>
    <col min="4897" max="4898" width="6.7109375" style="79" customWidth="1"/>
    <col min="4899" max="5120" width="11.42578125" style="79"/>
    <col min="5121" max="5121" width="1.85546875" style="79" customWidth="1"/>
    <col min="5122" max="5122" width="1.7109375" style="79" customWidth="1"/>
    <col min="5123" max="5123" width="2.7109375" style="79" customWidth="1"/>
    <col min="5124" max="5124" width="1" style="79" customWidth="1"/>
    <col min="5125" max="5125" width="6.140625" style="79" customWidth="1"/>
    <col min="5126" max="5126" width="1.5703125" style="79" customWidth="1"/>
    <col min="5127" max="5127" width="59.140625" style="79" bestFit="1" customWidth="1"/>
    <col min="5128" max="5129" width="5.42578125" style="79" customWidth="1"/>
    <col min="5130" max="5130" width="6.85546875" style="79" customWidth="1"/>
    <col min="5131" max="5131" width="1.42578125" style="79" customWidth="1"/>
    <col min="5132" max="5132" width="4.5703125" style="79" customWidth="1"/>
    <col min="5133" max="5133" width="5" style="79" customWidth="1"/>
    <col min="5134" max="5134" width="6.5703125" style="79" customWidth="1"/>
    <col min="5135" max="5135" width="10.28515625" style="79" customWidth="1"/>
    <col min="5136" max="5136" width="5.5703125" style="79" customWidth="1"/>
    <col min="5137" max="5137" width="6" style="79" customWidth="1"/>
    <col min="5138" max="5138" width="6.85546875" style="79" customWidth="1"/>
    <col min="5139" max="5139" width="2.28515625" style="79" customWidth="1"/>
    <col min="5140" max="5140" width="6.42578125" style="79" customWidth="1"/>
    <col min="5141" max="5141" width="6" style="79" customWidth="1"/>
    <col min="5142" max="5142" width="7.28515625" style="79" customWidth="1"/>
    <col min="5143" max="5143" width="1.5703125" style="79" customWidth="1"/>
    <col min="5144" max="5145" width="6.7109375" style="79" customWidth="1"/>
    <col min="5146" max="5146" width="6.85546875" style="79" customWidth="1"/>
    <col min="5147" max="5147" width="6.7109375" style="79" customWidth="1"/>
    <col min="5148" max="5148" width="1" style="79" customWidth="1"/>
    <col min="5149" max="5149" width="6.7109375" style="79" customWidth="1"/>
    <col min="5150" max="5150" width="1" style="79" customWidth="1"/>
    <col min="5151" max="5151" width="6.7109375" style="79" customWidth="1"/>
    <col min="5152" max="5152" width="1" style="79" customWidth="1"/>
    <col min="5153" max="5154" width="6.7109375" style="79" customWidth="1"/>
    <col min="5155" max="5376" width="11.42578125" style="79"/>
    <col min="5377" max="5377" width="1.85546875" style="79" customWidth="1"/>
    <col min="5378" max="5378" width="1.7109375" style="79" customWidth="1"/>
    <col min="5379" max="5379" width="2.7109375" style="79" customWidth="1"/>
    <col min="5380" max="5380" width="1" style="79" customWidth="1"/>
    <col min="5381" max="5381" width="6.140625" style="79" customWidth="1"/>
    <col min="5382" max="5382" width="1.5703125" style="79" customWidth="1"/>
    <col min="5383" max="5383" width="59.140625" style="79" bestFit="1" customWidth="1"/>
    <col min="5384" max="5385" width="5.42578125" style="79" customWidth="1"/>
    <col min="5386" max="5386" width="6.85546875" style="79" customWidth="1"/>
    <col min="5387" max="5387" width="1.42578125" style="79" customWidth="1"/>
    <col min="5388" max="5388" width="4.5703125" style="79" customWidth="1"/>
    <col min="5389" max="5389" width="5" style="79" customWidth="1"/>
    <col min="5390" max="5390" width="6.5703125" style="79" customWidth="1"/>
    <col min="5391" max="5391" width="10.28515625" style="79" customWidth="1"/>
    <col min="5392" max="5392" width="5.5703125" style="79" customWidth="1"/>
    <col min="5393" max="5393" width="6" style="79" customWidth="1"/>
    <col min="5394" max="5394" width="6.85546875" style="79" customWidth="1"/>
    <col min="5395" max="5395" width="2.28515625" style="79" customWidth="1"/>
    <col min="5396" max="5396" width="6.42578125" style="79" customWidth="1"/>
    <col min="5397" max="5397" width="6" style="79" customWidth="1"/>
    <col min="5398" max="5398" width="7.28515625" style="79" customWidth="1"/>
    <col min="5399" max="5399" width="1.5703125" style="79" customWidth="1"/>
    <col min="5400" max="5401" width="6.7109375" style="79" customWidth="1"/>
    <col min="5402" max="5402" width="6.85546875" style="79" customWidth="1"/>
    <col min="5403" max="5403" width="6.7109375" style="79" customWidth="1"/>
    <col min="5404" max="5404" width="1" style="79" customWidth="1"/>
    <col min="5405" max="5405" width="6.7109375" style="79" customWidth="1"/>
    <col min="5406" max="5406" width="1" style="79" customWidth="1"/>
    <col min="5407" max="5407" width="6.7109375" style="79" customWidth="1"/>
    <col min="5408" max="5408" width="1" style="79" customWidth="1"/>
    <col min="5409" max="5410" width="6.7109375" style="79" customWidth="1"/>
    <col min="5411" max="5632" width="11.42578125" style="79"/>
    <col min="5633" max="5633" width="1.85546875" style="79" customWidth="1"/>
    <col min="5634" max="5634" width="1.7109375" style="79" customWidth="1"/>
    <col min="5635" max="5635" width="2.7109375" style="79" customWidth="1"/>
    <col min="5636" max="5636" width="1" style="79" customWidth="1"/>
    <col min="5637" max="5637" width="6.140625" style="79" customWidth="1"/>
    <col min="5638" max="5638" width="1.5703125" style="79" customWidth="1"/>
    <col min="5639" max="5639" width="59.140625" style="79" bestFit="1" customWidth="1"/>
    <col min="5640" max="5641" width="5.42578125" style="79" customWidth="1"/>
    <col min="5642" max="5642" width="6.85546875" style="79" customWidth="1"/>
    <col min="5643" max="5643" width="1.42578125" style="79" customWidth="1"/>
    <col min="5644" max="5644" width="4.5703125" style="79" customWidth="1"/>
    <col min="5645" max="5645" width="5" style="79" customWidth="1"/>
    <col min="5646" max="5646" width="6.5703125" style="79" customWidth="1"/>
    <col min="5647" max="5647" width="10.28515625" style="79" customWidth="1"/>
    <col min="5648" max="5648" width="5.5703125" style="79" customWidth="1"/>
    <col min="5649" max="5649" width="6" style="79" customWidth="1"/>
    <col min="5650" max="5650" width="6.85546875" style="79" customWidth="1"/>
    <col min="5651" max="5651" width="2.28515625" style="79" customWidth="1"/>
    <col min="5652" max="5652" width="6.42578125" style="79" customWidth="1"/>
    <col min="5653" max="5653" width="6" style="79" customWidth="1"/>
    <col min="5654" max="5654" width="7.28515625" style="79" customWidth="1"/>
    <col min="5655" max="5655" width="1.5703125" style="79" customWidth="1"/>
    <col min="5656" max="5657" width="6.7109375" style="79" customWidth="1"/>
    <col min="5658" max="5658" width="6.85546875" style="79" customWidth="1"/>
    <col min="5659" max="5659" width="6.7109375" style="79" customWidth="1"/>
    <col min="5660" max="5660" width="1" style="79" customWidth="1"/>
    <col min="5661" max="5661" width="6.7109375" style="79" customWidth="1"/>
    <col min="5662" max="5662" width="1" style="79" customWidth="1"/>
    <col min="5663" max="5663" width="6.7109375" style="79" customWidth="1"/>
    <col min="5664" max="5664" width="1" style="79" customWidth="1"/>
    <col min="5665" max="5666" width="6.7109375" style="79" customWidth="1"/>
    <col min="5667" max="5888" width="11.42578125" style="79"/>
    <col min="5889" max="5889" width="1.85546875" style="79" customWidth="1"/>
    <col min="5890" max="5890" width="1.7109375" style="79" customWidth="1"/>
    <col min="5891" max="5891" width="2.7109375" style="79" customWidth="1"/>
    <col min="5892" max="5892" width="1" style="79" customWidth="1"/>
    <col min="5893" max="5893" width="6.140625" style="79" customWidth="1"/>
    <col min="5894" max="5894" width="1.5703125" style="79" customWidth="1"/>
    <col min="5895" max="5895" width="59.140625" style="79" bestFit="1" customWidth="1"/>
    <col min="5896" max="5897" width="5.42578125" style="79" customWidth="1"/>
    <col min="5898" max="5898" width="6.85546875" style="79" customWidth="1"/>
    <col min="5899" max="5899" width="1.42578125" style="79" customWidth="1"/>
    <col min="5900" max="5900" width="4.5703125" style="79" customWidth="1"/>
    <col min="5901" max="5901" width="5" style="79" customWidth="1"/>
    <col min="5902" max="5902" width="6.5703125" style="79" customWidth="1"/>
    <col min="5903" max="5903" width="10.28515625" style="79" customWidth="1"/>
    <col min="5904" max="5904" width="5.5703125" style="79" customWidth="1"/>
    <col min="5905" max="5905" width="6" style="79" customWidth="1"/>
    <col min="5906" max="5906" width="6.85546875" style="79" customWidth="1"/>
    <col min="5907" max="5907" width="2.28515625" style="79" customWidth="1"/>
    <col min="5908" max="5908" width="6.42578125" style="79" customWidth="1"/>
    <col min="5909" max="5909" width="6" style="79" customWidth="1"/>
    <col min="5910" max="5910" width="7.28515625" style="79" customWidth="1"/>
    <col min="5911" max="5911" width="1.5703125" style="79" customWidth="1"/>
    <col min="5912" max="5913" width="6.7109375" style="79" customWidth="1"/>
    <col min="5914" max="5914" width="6.85546875" style="79" customWidth="1"/>
    <col min="5915" max="5915" width="6.7109375" style="79" customWidth="1"/>
    <col min="5916" max="5916" width="1" style="79" customWidth="1"/>
    <col min="5917" max="5917" width="6.7109375" style="79" customWidth="1"/>
    <col min="5918" max="5918" width="1" style="79" customWidth="1"/>
    <col min="5919" max="5919" width="6.7109375" style="79" customWidth="1"/>
    <col min="5920" max="5920" width="1" style="79" customWidth="1"/>
    <col min="5921" max="5922" width="6.7109375" style="79" customWidth="1"/>
    <col min="5923" max="6144" width="11.42578125" style="79"/>
    <col min="6145" max="6145" width="1.85546875" style="79" customWidth="1"/>
    <col min="6146" max="6146" width="1.7109375" style="79" customWidth="1"/>
    <col min="6147" max="6147" width="2.7109375" style="79" customWidth="1"/>
    <col min="6148" max="6148" width="1" style="79" customWidth="1"/>
    <col min="6149" max="6149" width="6.140625" style="79" customWidth="1"/>
    <col min="6150" max="6150" width="1.5703125" style="79" customWidth="1"/>
    <col min="6151" max="6151" width="59.140625" style="79" bestFit="1" customWidth="1"/>
    <col min="6152" max="6153" width="5.42578125" style="79" customWidth="1"/>
    <col min="6154" max="6154" width="6.85546875" style="79" customWidth="1"/>
    <col min="6155" max="6155" width="1.42578125" style="79" customWidth="1"/>
    <col min="6156" max="6156" width="4.5703125" style="79" customWidth="1"/>
    <col min="6157" max="6157" width="5" style="79" customWidth="1"/>
    <col min="6158" max="6158" width="6.5703125" style="79" customWidth="1"/>
    <col min="6159" max="6159" width="10.28515625" style="79" customWidth="1"/>
    <col min="6160" max="6160" width="5.5703125" style="79" customWidth="1"/>
    <col min="6161" max="6161" width="6" style="79" customWidth="1"/>
    <col min="6162" max="6162" width="6.85546875" style="79" customWidth="1"/>
    <col min="6163" max="6163" width="2.28515625" style="79" customWidth="1"/>
    <col min="6164" max="6164" width="6.42578125" style="79" customWidth="1"/>
    <col min="6165" max="6165" width="6" style="79" customWidth="1"/>
    <col min="6166" max="6166" width="7.28515625" style="79" customWidth="1"/>
    <col min="6167" max="6167" width="1.5703125" style="79" customWidth="1"/>
    <col min="6168" max="6169" width="6.7109375" style="79" customWidth="1"/>
    <col min="6170" max="6170" width="6.85546875" style="79" customWidth="1"/>
    <col min="6171" max="6171" width="6.7109375" style="79" customWidth="1"/>
    <col min="6172" max="6172" width="1" style="79" customWidth="1"/>
    <col min="6173" max="6173" width="6.7109375" style="79" customWidth="1"/>
    <col min="6174" max="6174" width="1" style="79" customWidth="1"/>
    <col min="6175" max="6175" width="6.7109375" style="79" customWidth="1"/>
    <col min="6176" max="6176" width="1" style="79" customWidth="1"/>
    <col min="6177" max="6178" width="6.7109375" style="79" customWidth="1"/>
    <col min="6179" max="6400" width="11.42578125" style="79"/>
    <col min="6401" max="6401" width="1.85546875" style="79" customWidth="1"/>
    <col min="6402" max="6402" width="1.7109375" style="79" customWidth="1"/>
    <col min="6403" max="6403" width="2.7109375" style="79" customWidth="1"/>
    <col min="6404" max="6404" width="1" style="79" customWidth="1"/>
    <col min="6405" max="6405" width="6.140625" style="79" customWidth="1"/>
    <col min="6406" max="6406" width="1.5703125" style="79" customWidth="1"/>
    <col min="6407" max="6407" width="59.140625" style="79" bestFit="1" customWidth="1"/>
    <col min="6408" max="6409" width="5.42578125" style="79" customWidth="1"/>
    <col min="6410" max="6410" width="6.85546875" style="79" customWidth="1"/>
    <col min="6411" max="6411" width="1.42578125" style="79" customWidth="1"/>
    <col min="6412" max="6412" width="4.5703125" style="79" customWidth="1"/>
    <col min="6413" max="6413" width="5" style="79" customWidth="1"/>
    <col min="6414" max="6414" width="6.5703125" style="79" customWidth="1"/>
    <col min="6415" max="6415" width="10.28515625" style="79" customWidth="1"/>
    <col min="6416" max="6416" width="5.5703125" style="79" customWidth="1"/>
    <col min="6417" max="6417" width="6" style="79" customWidth="1"/>
    <col min="6418" max="6418" width="6.85546875" style="79" customWidth="1"/>
    <col min="6419" max="6419" width="2.28515625" style="79" customWidth="1"/>
    <col min="6420" max="6420" width="6.42578125" style="79" customWidth="1"/>
    <col min="6421" max="6421" width="6" style="79" customWidth="1"/>
    <col min="6422" max="6422" width="7.28515625" style="79" customWidth="1"/>
    <col min="6423" max="6423" width="1.5703125" style="79" customWidth="1"/>
    <col min="6424" max="6425" width="6.7109375" style="79" customWidth="1"/>
    <col min="6426" max="6426" width="6.85546875" style="79" customWidth="1"/>
    <col min="6427" max="6427" width="6.7109375" style="79" customWidth="1"/>
    <col min="6428" max="6428" width="1" style="79" customWidth="1"/>
    <col min="6429" max="6429" width="6.7109375" style="79" customWidth="1"/>
    <col min="6430" max="6430" width="1" style="79" customWidth="1"/>
    <col min="6431" max="6431" width="6.7109375" style="79" customWidth="1"/>
    <col min="6432" max="6432" width="1" style="79" customWidth="1"/>
    <col min="6433" max="6434" width="6.7109375" style="79" customWidth="1"/>
    <col min="6435" max="6656" width="11.42578125" style="79"/>
    <col min="6657" max="6657" width="1.85546875" style="79" customWidth="1"/>
    <col min="6658" max="6658" width="1.7109375" style="79" customWidth="1"/>
    <col min="6659" max="6659" width="2.7109375" style="79" customWidth="1"/>
    <col min="6660" max="6660" width="1" style="79" customWidth="1"/>
    <col min="6661" max="6661" width="6.140625" style="79" customWidth="1"/>
    <col min="6662" max="6662" width="1.5703125" style="79" customWidth="1"/>
    <col min="6663" max="6663" width="59.140625" style="79" bestFit="1" customWidth="1"/>
    <col min="6664" max="6665" width="5.42578125" style="79" customWidth="1"/>
    <col min="6666" max="6666" width="6.85546875" style="79" customWidth="1"/>
    <col min="6667" max="6667" width="1.42578125" style="79" customWidth="1"/>
    <col min="6668" max="6668" width="4.5703125" style="79" customWidth="1"/>
    <col min="6669" max="6669" width="5" style="79" customWidth="1"/>
    <col min="6670" max="6670" width="6.5703125" style="79" customWidth="1"/>
    <col min="6671" max="6671" width="10.28515625" style="79" customWidth="1"/>
    <col min="6672" max="6672" width="5.5703125" style="79" customWidth="1"/>
    <col min="6673" max="6673" width="6" style="79" customWidth="1"/>
    <col min="6674" max="6674" width="6.85546875" style="79" customWidth="1"/>
    <col min="6675" max="6675" width="2.28515625" style="79" customWidth="1"/>
    <col min="6676" max="6676" width="6.42578125" style="79" customWidth="1"/>
    <col min="6677" max="6677" width="6" style="79" customWidth="1"/>
    <col min="6678" max="6678" width="7.28515625" style="79" customWidth="1"/>
    <col min="6679" max="6679" width="1.5703125" style="79" customWidth="1"/>
    <col min="6680" max="6681" width="6.7109375" style="79" customWidth="1"/>
    <col min="6682" max="6682" width="6.85546875" style="79" customWidth="1"/>
    <col min="6683" max="6683" width="6.7109375" style="79" customWidth="1"/>
    <col min="6684" max="6684" width="1" style="79" customWidth="1"/>
    <col min="6685" max="6685" width="6.7109375" style="79" customWidth="1"/>
    <col min="6686" max="6686" width="1" style="79" customWidth="1"/>
    <col min="6687" max="6687" width="6.7109375" style="79" customWidth="1"/>
    <col min="6688" max="6688" width="1" style="79" customWidth="1"/>
    <col min="6689" max="6690" width="6.7109375" style="79" customWidth="1"/>
    <col min="6691" max="6912" width="11.42578125" style="79"/>
    <col min="6913" max="6913" width="1.85546875" style="79" customWidth="1"/>
    <col min="6914" max="6914" width="1.7109375" style="79" customWidth="1"/>
    <col min="6915" max="6915" width="2.7109375" style="79" customWidth="1"/>
    <col min="6916" max="6916" width="1" style="79" customWidth="1"/>
    <col min="6917" max="6917" width="6.140625" style="79" customWidth="1"/>
    <col min="6918" max="6918" width="1.5703125" style="79" customWidth="1"/>
    <col min="6919" max="6919" width="59.140625" style="79" bestFit="1" customWidth="1"/>
    <col min="6920" max="6921" width="5.42578125" style="79" customWidth="1"/>
    <col min="6922" max="6922" width="6.85546875" style="79" customWidth="1"/>
    <col min="6923" max="6923" width="1.42578125" style="79" customWidth="1"/>
    <col min="6924" max="6924" width="4.5703125" style="79" customWidth="1"/>
    <col min="6925" max="6925" width="5" style="79" customWidth="1"/>
    <col min="6926" max="6926" width="6.5703125" style="79" customWidth="1"/>
    <col min="6927" max="6927" width="10.28515625" style="79" customWidth="1"/>
    <col min="6928" max="6928" width="5.5703125" style="79" customWidth="1"/>
    <col min="6929" max="6929" width="6" style="79" customWidth="1"/>
    <col min="6930" max="6930" width="6.85546875" style="79" customWidth="1"/>
    <col min="6931" max="6931" width="2.28515625" style="79" customWidth="1"/>
    <col min="6932" max="6932" width="6.42578125" style="79" customWidth="1"/>
    <col min="6933" max="6933" width="6" style="79" customWidth="1"/>
    <col min="6934" max="6934" width="7.28515625" style="79" customWidth="1"/>
    <col min="6935" max="6935" width="1.5703125" style="79" customWidth="1"/>
    <col min="6936" max="6937" width="6.7109375" style="79" customWidth="1"/>
    <col min="6938" max="6938" width="6.85546875" style="79" customWidth="1"/>
    <col min="6939" max="6939" width="6.7109375" style="79" customWidth="1"/>
    <col min="6940" max="6940" width="1" style="79" customWidth="1"/>
    <col min="6941" max="6941" width="6.7109375" style="79" customWidth="1"/>
    <col min="6942" max="6942" width="1" style="79" customWidth="1"/>
    <col min="6943" max="6943" width="6.7109375" style="79" customWidth="1"/>
    <col min="6944" max="6944" width="1" style="79" customWidth="1"/>
    <col min="6945" max="6946" width="6.7109375" style="79" customWidth="1"/>
    <col min="6947" max="7168" width="11.42578125" style="79"/>
    <col min="7169" max="7169" width="1.85546875" style="79" customWidth="1"/>
    <col min="7170" max="7170" width="1.7109375" style="79" customWidth="1"/>
    <col min="7171" max="7171" width="2.7109375" style="79" customWidth="1"/>
    <col min="7172" max="7172" width="1" style="79" customWidth="1"/>
    <col min="7173" max="7173" width="6.140625" style="79" customWidth="1"/>
    <col min="7174" max="7174" width="1.5703125" style="79" customWidth="1"/>
    <col min="7175" max="7175" width="59.140625" style="79" bestFit="1" customWidth="1"/>
    <col min="7176" max="7177" width="5.42578125" style="79" customWidth="1"/>
    <col min="7178" max="7178" width="6.85546875" style="79" customWidth="1"/>
    <col min="7179" max="7179" width="1.42578125" style="79" customWidth="1"/>
    <col min="7180" max="7180" width="4.5703125" style="79" customWidth="1"/>
    <col min="7181" max="7181" width="5" style="79" customWidth="1"/>
    <col min="7182" max="7182" width="6.5703125" style="79" customWidth="1"/>
    <col min="7183" max="7183" width="10.28515625" style="79" customWidth="1"/>
    <col min="7184" max="7184" width="5.5703125" style="79" customWidth="1"/>
    <col min="7185" max="7185" width="6" style="79" customWidth="1"/>
    <col min="7186" max="7186" width="6.85546875" style="79" customWidth="1"/>
    <col min="7187" max="7187" width="2.28515625" style="79" customWidth="1"/>
    <col min="7188" max="7188" width="6.42578125" style="79" customWidth="1"/>
    <col min="7189" max="7189" width="6" style="79" customWidth="1"/>
    <col min="7190" max="7190" width="7.28515625" style="79" customWidth="1"/>
    <col min="7191" max="7191" width="1.5703125" style="79" customWidth="1"/>
    <col min="7192" max="7193" width="6.7109375" style="79" customWidth="1"/>
    <col min="7194" max="7194" width="6.85546875" style="79" customWidth="1"/>
    <col min="7195" max="7195" width="6.7109375" style="79" customWidth="1"/>
    <col min="7196" max="7196" width="1" style="79" customWidth="1"/>
    <col min="7197" max="7197" width="6.7109375" style="79" customWidth="1"/>
    <col min="7198" max="7198" width="1" style="79" customWidth="1"/>
    <col min="7199" max="7199" width="6.7109375" style="79" customWidth="1"/>
    <col min="7200" max="7200" width="1" style="79" customWidth="1"/>
    <col min="7201" max="7202" width="6.7109375" style="79" customWidth="1"/>
    <col min="7203" max="7424" width="11.42578125" style="79"/>
    <col min="7425" max="7425" width="1.85546875" style="79" customWidth="1"/>
    <col min="7426" max="7426" width="1.7109375" style="79" customWidth="1"/>
    <col min="7427" max="7427" width="2.7109375" style="79" customWidth="1"/>
    <col min="7428" max="7428" width="1" style="79" customWidth="1"/>
    <col min="7429" max="7429" width="6.140625" style="79" customWidth="1"/>
    <col min="7430" max="7430" width="1.5703125" style="79" customWidth="1"/>
    <col min="7431" max="7431" width="59.140625" style="79" bestFit="1" customWidth="1"/>
    <col min="7432" max="7433" width="5.42578125" style="79" customWidth="1"/>
    <col min="7434" max="7434" width="6.85546875" style="79" customWidth="1"/>
    <col min="7435" max="7435" width="1.42578125" style="79" customWidth="1"/>
    <col min="7436" max="7436" width="4.5703125" style="79" customWidth="1"/>
    <col min="7437" max="7437" width="5" style="79" customWidth="1"/>
    <col min="7438" max="7438" width="6.5703125" style="79" customWidth="1"/>
    <col min="7439" max="7439" width="10.28515625" style="79" customWidth="1"/>
    <col min="7440" max="7440" width="5.5703125" style="79" customWidth="1"/>
    <col min="7441" max="7441" width="6" style="79" customWidth="1"/>
    <col min="7442" max="7442" width="6.85546875" style="79" customWidth="1"/>
    <col min="7443" max="7443" width="2.28515625" style="79" customWidth="1"/>
    <col min="7444" max="7444" width="6.42578125" style="79" customWidth="1"/>
    <col min="7445" max="7445" width="6" style="79" customWidth="1"/>
    <col min="7446" max="7446" width="7.28515625" style="79" customWidth="1"/>
    <col min="7447" max="7447" width="1.5703125" style="79" customWidth="1"/>
    <col min="7448" max="7449" width="6.7109375" style="79" customWidth="1"/>
    <col min="7450" max="7450" width="6.85546875" style="79" customWidth="1"/>
    <col min="7451" max="7451" width="6.7109375" style="79" customWidth="1"/>
    <col min="7452" max="7452" width="1" style="79" customWidth="1"/>
    <col min="7453" max="7453" width="6.7109375" style="79" customWidth="1"/>
    <col min="7454" max="7454" width="1" style="79" customWidth="1"/>
    <col min="7455" max="7455" width="6.7109375" style="79" customWidth="1"/>
    <col min="7456" max="7456" width="1" style="79" customWidth="1"/>
    <col min="7457" max="7458" width="6.7109375" style="79" customWidth="1"/>
    <col min="7459" max="7680" width="11.42578125" style="79"/>
    <col min="7681" max="7681" width="1.85546875" style="79" customWidth="1"/>
    <col min="7682" max="7682" width="1.7109375" style="79" customWidth="1"/>
    <col min="7683" max="7683" width="2.7109375" style="79" customWidth="1"/>
    <col min="7684" max="7684" width="1" style="79" customWidth="1"/>
    <col min="7685" max="7685" width="6.140625" style="79" customWidth="1"/>
    <col min="7686" max="7686" width="1.5703125" style="79" customWidth="1"/>
    <col min="7687" max="7687" width="59.140625" style="79" bestFit="1" customWidth="1"/>
    <col min="7688" max="7689" width="5.42578125" style="79" customWidth="1"/>
    <col min="7690" max="7690" width="6.85546875" style="79" customWidth="1"/>
    <col min="7691" max="7691" width="1.42578125" style="79" customWidth="1"/>
    <col min="7692" max="7692" width="4.5703125" style="79" customWidth="1"/>
    <col min="7693" max="7693" width="5" style="79" customWidth="1"/>
    <col min="7694" max="7694" width="6.5703125" style="79" customWidth="1"/>
    <col min="7695" max="7695" width="10.28515625" style="79" customWidth="1"/>
    <col min="7696" max="7696" width="5.5703125" style="79" customWidth="1"/>
    <col min="7697" max="7697" width="6" style="79" customWidth="1"/>
    <col min="7698" max="7698" width="6.85546875" style="79" customWidth="1"/>
    <col min="7699" max="7699" width="2.28515625" style="79" customWidth="1"/>
    <col min="7700" max="7700" width="6.42578125" style="79" customWidth="1"/>
    <col min="7701" max="7701" width="6" style="79" customWidth="1"/>
    <col min="7702" max="7702" width="7.28515625" style="79" customWidth="1"/>
    <col min="7703" max="7703" width="1.5703125" style="79" customWidth="1"/>
    <col min="7704" max="7705" width="6.7109375" style="79" customWidth="1"/>
    <col min="7706" max="7706" width="6.85546875" style="79" customWidth="1"/>
    <col min="7707" max="7707" width="6.7109375" style="79" customWidth="1"/>
    <col min="7708" max="7708" width="1" style="79" customWidth="1"/>
    <col min="7709" max="7709" width="6.7109375" style="79" customWidth="1"/>
    <col min="7710" max="7710" width="1" style="79" customWidth="1"/>
    <col min="7711" max="7711" width="6.7109375" style="79" customWidth="1"/>
    <col min="7712" max="7712" width="1" style="79" customWidth="1"/>
    <col min="7713" max="7714" width="6.7109375" style="79" customWidth="1"/>
    <col min="7715" max="7936" width="11.42578125" style="79"/>
    <col min="7937" max="7937" width="1.85546875" style="79" customWidth="1"/>
    <col min="7938" max="7938" width="1.7109375" style="79" customWidth="1"/>
    <col min="7939" max="7939" width="2.7109375" style="79" customWidth="1"/>
    <col min="7940" max="7940" width="1" style="79" customWidth="1"/>
    <col min="7941" max="7941" width="6.140625" style="79" customWidth="1"/>
    <col min="7942" max="7942" width="1.5703125" style="79" customWidth="1"/>
    <col min="7943" max="7943" width="59.140625" style="79" bestFit="1" customWidth="1"/>
    <col min="7944" max="7945" width="5.42578125" style="79" customWidth="1"/>
    <col min="7946" max="7946" width="6.85546875" style="79" customWidth="1"/>
    <col min="7947" max="7947" width="1.42578125" style="79" customWidth="1"/>
    <col min="7948" max="7948" width="4.5703125" style="79" customWidth="1"/>
    <col min="7949" max="7949" width="5" style="79" customWidth="1"/>
    <col min="7950" max="7950" width="6.5703125" style="79" customWidth="1"/>
    <col min="7951" max="7951" width="10.28515625" style="79" customWidth="1"/>
    <col min="7952" max="7952" width="5.5703125" style="79" customWidth="1"/>
    <col min="7953" max="7953" width="6" style="79" customWidth="1"/>
    <col min="7954" max="7954" width="6.85546875" style="79" customWidth="1"/>
    <col min="7955" max="7955" width="2.28515625" style="79" customWidth="1"/>
    <col min="7956" max="7956" width="6.42578125" style="79" customWidth="1"/>
    <col min="7957" max="7957" width="6" style="79" customWidth="1"/>
    <col min="7958" max="7958" width="7.28515625" style="79" customWidth="1"/>
    <col min="7959" max="7959" width="1.5703125" style="79" customWidth="1"/>
    <col min="7960" max="7961" width="6.7109375" style="79" customWidth="1"/>
    <col min="7962" max="7962" width="6.85546875" style="79" customWidth="1"/>
    <col min="7963" max="7963" width="6.7109375" style="79" customWidth="1"/>
    <col min="7964" max="7964" width="1" style="79" customWidth="1"/>
    <col min="7965" max="7965" width="6.7109375" style="79" customWidth="1"/>
    <col min="7966" max="7966" width="1" style="79" customWidth="1"/>
    <col min="7967" max="7967" width="6.7109375" style="79" customWidth="1"/>
    <col min="7968" max="7968" width="1" style="79" customWidth="1"/>
    <col min="7969" max="7970" width="6.7109375" style="79" customWidth="1"/>
    <col min="7971" max="8192" width="11.42578125" style="79"/>
    <col min="8193" max="8193" width="1.85546875" style="79" customWidth="1"/>
    <col min="8194" max="8194" width="1.7109375" style="79" customWidth="1"/>
    <col min="8195" max="8195" width="2.7109375" style="79" customWidth="1"/>
    <col min="8196" max="8196" width="1" style="79" customWidth="1"/>
    <col min="8197" max="8197" width="6.140625" style="79" customWidth="1"/>
    <col min="8198" max="8198" width="1.5703125" style="79" customWidth="1"/>
    <col min="8199" max="8199" width="59.140625" style="79" bestFit="1" customWidth="1"/>
    <col min="8200" max="8201" width="5.42578125" style="79" customWidth="1"/>
    <col min="8202" max="8202" width="6.85546875" style="79" customWidth="1"/>
    <col min="8203" max="8203" width="1.42578125" style="79" customWidth="1"/>
    <col min="8204" max="8204" width="4.5703125" style="79" customWidth="1"/>
    <col min="8205" max="8205" width="5" style="79" customWidth="1"/>
    <col min="8206" max="8206" width="6.5703125" style="79" customWidth="1"/>
    <col min="8207" max="8207" width="10.28515625" style="79" customWidth="1"/>
    <col min="8208" max="8208" width="5.5703125" style="79" customWidth="1"/>
    <col min="8209" max="8209" width="6" style="79" customWidth="1"/>
    <col min="8210" max="8210" width="6.85546875" style="79" customWidth="1"/>
    <col min="8211" max="8211" width="2.28515625" style="79" customWidth="1"/>
    <col min="8212" max="8212" width="6.42578125" style="79" customWidth="1"/>
    <col min="8213" max="8213" width="6" style="79" customWidth="1"/>
    <col min="8214" max="8214" width="7.28515625" style="79" customWidth="1"/>
    <col min="8215" max="8215" width="1.5703125" style="79" customWidth="1"/>
    <col min="8216" max="8217" width="6.7109375" style="79" customWidth="1"/>
    <col min="8218" max="8218" width="6.85546875" style="79" customWidth="1"/>
    <col min="8219" max="8219" width="6.7109375" style="79" customWidth="1"/>
    <col min="8220" max="8220" width="1" style="79" customWidth="1"/>
    <col min="8221" max="8221" width="6.7109375" style="79" customWidth="1"/>
    <col min="8222" max="8222" width="1" style="79" customWidth="1"/>
    <col min="8223" max="8223" width="6.7109375" style="79" customWidth="1"/>
    <col min="8224" max="8224" width="1" style="79" customWidth="1"/>
    <col min="8225" max="8226" width="6.7109375" style="79" customWidth="1"/>
    <col min="8227" max="8448" width="11.42578125" style="79"/>
    <col min="8449" max="8449" width="1.85546875" style="79" customWidth="1"/>
    <col min="8450" max="8450" width="1.7109375" style="79" customWidth="1"/>
    <col min="8451" max="8451" width="2.7109375" style="79" customWidth="1"/>
    <col min="8452" max="8452" width="1" style="79" customWidth="1"/>
    <col min="8453" max="8453" width="6.140625" style="79" customWidth="1"/>
    <col min="8454" max="8454" width="1.5703125" style="79" customWidth="1"/>
    <col min="8455" max="8455" width="59.140625" style="79" bestFit="1" customWidth="1"/>
    <col min="8456" max="8457" width="5.42578125" style="79" customWidth="1"/>
    <col min="8458" max="8458" width="6.85546875" style="79" customWidth="1"/>
    <col min="8459" max="8459" width="1.42578125" style="79" customWidth="1"/>
    <col min="8460" max="8460" width="4.5703125" style="79" customWidth="1"/>
    <col min="8461" max="8461" width="5" style="79" customWidth="1"/>
    <col min="8462" max="8462" width="6.5703125" style="79" customWidth="1"/>
    <col min="8463" max="8463" width="10.28515625" style="79" customWidth="1"/>
    <col min="8464" max="8464" width="5.5703125" style="79" customWidth="1"/>
    <col min="8465" max="8465" width="6" style="79" customWidth="1"/>
    <col min="8466" max="8466" width="6.85546875" style="79" customWidth="1"/>
    <col min="8467" max="8467" width="2.28515625" style="79" customWidth="1"/>
    <col min="8468" max="8468" width="6.42578125" style="79" customWidth="1"/>
    <col min="8469" max="8469" width="6" style="79" customWidth="1"/>
    <col min="8470" max="8470" width="7.28515625" style="79" customWidth="1"/>
    <col min="8471" max="8471" width="1.5703125" style="79" customWidth="1"/>
    <col min="8472" max="8473" width="6.7109375" style="79" customWidth="1"/>
    <col min="8474" max="8474" width="6.85546875" style="79" customWidth="1"/>
    <col min="8475" max="8475" width="6.7109375" style="79" customWidth="1"/>
    <col min="8476" max="8476" width="1" style="79" customWidth="1"/>
    <col min="8477" max="8477" width="6.7109375" style="79" customWidth="1"/>
    <col min="8478" max="8478" width="1" style="79" customWidth="1"/>
    <col min="8479" max="8479" width="6.7109375" style="79" customWidth="1"/>
    <col min="8480" max="8480" width="1" style="79" customWidth="1"/>
    <col min="8481" max="8482" width="6.7109375" style="79" customWidth="1"/>
    <col min="8483" max="8704" width="11.42578125" style="79"/>
    <col min="8705" max="8705" width="1.85546875" style="79" customWidth="1"/>
    <col min="8706" max="8706" width="1.7109375" style="79" customWidth="1"/>
    <col min="8707" max="8707" width="2.7109375" style="79" customWidth="1"/>
    <col min="8708" max="8708" width="1" style="79" customWidth="1"/>
    <col min="8709" max="8709" width="6.140625" style="79" customWidth="1"/>
    <col min="8710" max="8710" width="1.5703125" style="79" customWidth="1"/>
    <col min="8711" max="8711" width="59.140625" style="79" bestFit="1" customWidth="1"/>
    <col min="8712" max="8713" width="5.42578125" style="79" customWidth="1"/>
    <col min="8714" max="8714" width="6.85546875" style="79" customWidth="1"/>
    <col min="8715" max="8715" width="1.42578125" style="79" customWidth="1"/>
    <col min="8716" max="8716" width="4.5703125" style="79" customWidth="1"/>
    <col min="8717" max="8717" width="5" style="79" customWidth="1"/>
    <col min="8718" max="8718" width="6.5703125" style="79" customWidth="1"/>
    <col min="8719" max="8719" width="10.28515625" style="79" customWidth="1"/>
    <col min="8720" max="8720" width="5.5703125" style="79" customWidth="1"/>
    <col min="8721" max="8721" width="6" style="79" customWidth="1"/>
    <col min="8722" max="8722" width="6.85546875" style="79" customWidth="1"/>
    <col min="8723" max="8723" width="2.28515625" style="79" customWidth="1"/>
    <col min="8724" max="8724" width="6.42578125" style="79" customWidth="1"/>
    <col min="8725" max="8725" width="6" style="79" customWidth="1"/>
    <col min="8726" max="8726" width="7.28515625" style="79" customWidth="1"/>
    <col min="8727" max="8727" width="1.5703125" style="79" customWidth="1"/>
    <col min="8728" max="8729" width="6.7109375" style="79" customWidth="1"/>
    <col min="8730" max="8730" width="6.85546875" style="79" customWidth="1"/>
    <col min="8731" max="8731" width="6.7109375" style="79" customWidth="1"/>
    <col min="8732" max="8732" width="1" style="79" customWidth="1"/>
    <col min="8733" max="8733" width="6.7109375" style="79" customWidth="1"/>
    <col min="8734" max="8734" width="1" style="79" customWidth="1"/>
    <col min="8735" max="8735" width="6.7109375" style="79" customWidth="1"/>
    <col min="8736" max="8736" width="1" style="79" customWidth="1"/>
    <col min="8737" max="8738" width="6.7109375" style="79" customWidth="1"/>
    <col min="8739" max="8960" width="11.42578125" style="79"/>
    <col min="8961" max="8961" width="1.85546875" style="79" customWidth="1"/>
    <col min="8962" max="8962" width="1.7109375" style="79" customWidth="1"/>
    <col min="8963" max="8963" width="2.7109375" style="79" customWidth="1"/>
    <col min="8964" max="8964" width="1" style="79" customWidth="1"/>
    <col min="8965" max="8965" width="6.140625" style="79" customWidth="1"/>
    <col min="8966" max="8966" width="1.5703125" style="79" customWidth="1"/>
    <col min="8967" max="8967" width="59.140625" style="79" bestFit="1" customWidth="1"/>
    <col min="8968" max="8969" width="5.42578125" style="79" customWidth="1"/>
    <col min="8970" max="8970" width="6.85546875" style="79" customWidth="1"/>
    <col min="8971" max="8971" width="1.42578125" style="79" customWidth="1"/>
    <col min="8972" max="8972" width="4.5703125" style="79" customWidth="1"/>
    <col min="8973" max="8973" width="5" style="79" customWidth="1"/>
    <col min="8974" max="8974" width="6.5703125" style="79" customWidth="1"/>
    <col min="8975" max="8975" width="10.28515625" style="79" customWidth="1"/>
    <col min="8976" max="8976" width="5.5703125" style="79" customWidth="1"/>
    <col min="8977" max="8977" width="6" style="79" customWidth="1"/>
    <col min="8978" max="8978" width="6.85546875" style="79" customWidth="1"/>
    <col min="8979" max="8979" width="2.28515625" style="79" customWidth="1"/>
    <col min="8980" max="8980" width="6.42578125" style="79" customWidth="1"/>
    <col min="8981" max="8981" width="6" style="79" customWidth="1"/>
    <col min="8982" max="8982" width="7.28515625" style="79" customWidth="1"/>
    <col min="8983" max="8983" width="1.5703125" style="79" customWidth="1"/>
    <col min="8984" max="8985" width="6.7109375" style="79" customWidth="1"/>
    <col min="8986" max="8986" width="6.85546875" style="79" customWidth="1"/>
    <col min="8987" max="8987" width="6.7109375" style="79" customWidth="1"/>
    <col min="8988" max="8988" width="1" style="79" customWidth="1"/>
    <col min="8989" max="8989" width="6.7109375" style="79" customWidth="1"/>
    <col min="8990" max="8990" width="1" style="79" customWidth="1"/>
    <col min="8991" max="8991" width="6.7109375" style="79" customWidth="1"/>
    <col min="8992" max="8992" width="1" style="79" customWidth="1"/>
    <col min="8993" max="8994" width="6.7109375" style="79" customWidth="1"/>
    <col min="8995" max="9216" width="11.42578125" style="79"/>
    <col min="9217" max="9217" width="1.85546875" style="79" customWidth="1"/>
    <col min="9218" max="9218" width="1.7109375" style="79" customWidth="1"/>
    <col min="9219" max="9219" width="2.7109375" style="79" customWidth="1"/>
    <col min="9220" max="9220" width="1" style="79" customWidth="1"/>
    <col min="9221" max="9221" width="6.140625" style="79" customWidth="1"/>
    <col min="9222" max="9222" width="1.5703125" style="79" customWidth="1"/>
    <col min="9223" max="9223" width="59.140625" style="79" bestFit="1" customWidth="1"/>
    <col min="9224" max="9225" width="5.42578125" style="79" customWidth="1"/>
    <col min="9226" max="9226" width="6.85546875" style="79" customWidth="1"/>
    <col min="9227" max="9227" width="1.42578125" style="79" customWidth="1"/>
    <col min="9228" max="9228" width="4.5703125" style="79" customWidth="1"/>
    <col min="9229" max="9229" width="5" style="79" customWidth="1"/>
    <col min="9230" max="9230" width="6.5703125" style="79" customWidth="1"/>
    <col min="9231" max="9231" width="10.28515625" style="79" customWidth="1"/>
    <col min="9232" max="9232" width="5.5703125" style="79" customWidth="1"/>
    <col min="9233" max="9233" width="6" style="79" customWidth="1"/>
    <col min="9234" max="9234" width="6.85546875" style="79" customWidth="1"/>
    <col min="9235" max="9235" width="2.28515625" style="79" customWidth="1"/>
    <col min="9236" max="9236" width="6.42578125" style="79" customWidth="1"/>
    <col min="9237" max="9237" width="6" style="79" customWidth="1"/>
    <col min="9238" max="9238" width="7.28515625" style="79" customWidth="1"/>
    <col min="9239" max="9239" width="1.5703125" style="79" customWidth="1"/>
    <col min="9240" max="9241" width="6.7109375" style="79" customWidth="1"/>
    <col min="9242" max="9242" width="6.85546875" style="79" customWidth="1"/>
    <col min="9243" max="9243" width="6.7109375" style="79" customWidth="1"/>
    <col min="9244" max="9244" width="1" style="79" customWidth="1"/>
    <col min="9245" max="9245" width="6.7109375" style="79" customWidth="1"/>
    <col min="9246" max="9246" width="1" style="79" customWidth="1"/>
    <col min="9247" max="9247" width="6.7109375" style="79" customWidth="1"/>
    <col min="9248" max="9248" width="1" style="79" customWidth="1"/>
    <col min="9249" max="9250" width="6.7109375" style="79" customWidth="1"/>
    <col min="9251" max="9472" width="11.42578125" style="79"/>
    <col min="9473" max="9473" width="1.85546875" style="79" customWidth="1"/>
    <col min="9474" max="9474" width="1.7109375" style="79" customWidth="1"/>
    <col min="9475" max="9475" width="2.7109375" style="79" customWidth="1"/>
    <col min="9476" max="9476" width="1" style="79" customWidth="1"/>
    <col min="9477" max="9477" width="6.140625" style="79" customWidth="1"/>
    <col min="9478" max="9478" width="1.5703125" style="79" customWidth="1"/>
    <col min="9479" max="9479" width="59.140625" style="79" bestFit="1" customWidth="1"/>
    <col min="9480" max="9481" width="5.42578125" style="79" customWidth="1"/>
    <col min="9482" max="9482" width="6.85546875" style="79" customWidth="1"/>
    <col min="9483" max="9483" width="1.42578125" style="79" customWidth="1"/>
    <col min="9484" max="9484" width="4.5703125" style="79" customWidth="1"/>
    <col min="9485" max="9485" width="5" style="79" customWidth="1"/>
    <col min="9486" max="9486" width="6.5703125" style="79" customWidth="1"/>
    <col min="9487" max="9487" width="10.28515625" style="79" customWidth="1"/>
    <col min="9488" max="9488" width="5.5703125" style="79" customWidth="1"/>
    <col min="9489" max="9489" width="6" style="79" customWidth="1"/>
    <col min="9490" max="9490" width="6.85546875" style="79" customWidth="1"/>
    <col min="9491" max="9491" width="2.28515625" style="79" customWidth="1"/>
    <col min="9492" max="9492" width="6.42578125" style="79" customWidth="1"/>
    <col min="9493" max="9493" width="6" style="79" customWidth="1"/>
    <col min="9494" max="9494" width="7.28515625" style="79" customWidth="1"/>
    <col min="9495" max="9495" width="1.5703125" style="79" customWidth="1"/>
    <col min="9496" max="9497" width="6.7109375" style="79" customWidth="1"/>
    <col min="9498" max="9498" width="6.85546875" style="79" customWidth="1"/>
    <col min="9499" max="9499" width="6.7109375" style="79" customWidth="1"/>
    <col min="9500" max="9500" width="1" style="79" customWidth="1"/>
    <col min="9501" max="9501" width="6.7109375" style="79" customWidth="1"/>
    <col min="9502" max="9502" width="1" style="79" customWidth="1"/>
    <col min="9503" max="9503" width="6.7109375" style="79" customWidth="1"/>
    <col min="9504" max="9504" width="1" style="79" customWidth="1"/>
    <col min="9505" max="9506" width="6.7109375" style="79" customWidth="1"/>
    <col min="9507" max="9728" width="11.42578125" style="79"/>
    <col min="9729" max="9729" width="1.85546875" style="79" customWidth="1"/>
    <col min="9730" max="9730" width="1.7109375" style="79" customWidth="1"/>
    <col min="9731" max="9731" width="2.7109375" style="79" customWidth="1"/>
    <col min="9732" max="9732" width="1" style="79" customWidth="1"/>
    <col min="9733" max="9733" width="6.140625" style="79" customWidth="1"/>
    <col min="9734" max="9734" width="1.5703125" style="79" customWidth="1"/>
    <col min="9735" max="9735" width="59.140625" style="79" bestFit="1" customWidth="1"/>
    <col min="9736" max="9737" width="5.42578125" style="79" customWidth="1"/>
    <col min="9738" max="9738" width="6.85546875" style="79" customWidth="1"/>
    <col min="9739" max="9739" width="1.42578125" style="79" customWidth="1"/>
    <col min="9740" max="9740" width="4.5703125" style="79" customWidth="1"/>
    <col min="9741" max="9741" width="5" style="79" customWidth="1"/>
    <col min="9742" max="9742" width="6.5703125" style="79" customWidth="1"/>
    <col min="9743" max="9743" width="10.28515625" style="79" customWidth="1"/>
    <col min="9744" max="9744" width="5.5703125" style="79" customWidth="1"/>
    <col min="9745" max="9745" width="6" style="79" customWidth="1"/>
    <col min="9746" max="9746" width="6.85546875" style="79" customWidth="1"/>
    <col min="9747" max="9747" width="2.28515625" style="79" customWidth="1"/>
    <col min="9748" max="9748" width="6.42578125" style="79" customWidth="1"/>
    <col min="9749" max="9749" width="6" style="79" customWidth="1"/>
    <col min="9750" max="9750" width="7.28515625" style="79" customWidth="1"/>
    <col min="9751" max="9751" width="1.5703125" style="79" customWidth="1"/>
    <col min="9752" max="9753" width="6.7109375" style="79" customWidth="1"/>
    <col min="9754" max="9754" width="6.85546875" style="79" customWidth="1"/>
    <col min="9755" max="9755" width="6.7109375" style="79" customWidth="1"/>
    <col min="9756" max="9756" width="1" style="79" customWidth="1"/>
    <col min="9757" max="9757" width="6.7109375" style="79" customWidth="1"/>
    <col min="9758" max="9758" width="1" style="79" customWidth="1"/>
    <col min="9759" max="9759" width="6.7109375" style="79" customWidth="1"/>
    <col min="9760" max="9760" width="1" style="79" customWidth="1"/>
    <col min="9761" max="9762" width="6.7109375" style="79" customWidth="1"/>
    <col min="9763" max="9984" width="11.42578125" style="79"/>
    <col min="9985" max="9985" width="1.85546875" style="79" customWidth="1"/>
    <col min="9986" max="9986" width="1.7109375" style="79" customWidth="1"/>
    <col min="9987" max="9987" width="2.7109375" style="79" customWidth="1"/>
    <col min="9988" max="9988" width="1" style="79" customWidth="1"/>
    <col min="9989" max="9989" width="6.140625" style="79" customWidth="1"/>
    <col min="9990" max="9990" width="1.5703125" style="79" customWidth="1"/>
    <col min="9991" max="9991" width="59.140625" style="79" bestFit="1" customWidth="1"/>
    <col min="9992" max="9993" width="5.42578125" style="79" customWidth="1"/>
    <col min="9994" max="9994" width="6.85546875" style="79" customWidth="1"/>
    <col min="9995" max="9995" width="1.42578125" style="79" customWidth="1"/>
    <col min="9996" max="9996" width="4.5703125" style="79" customWidth="1"/>
    <col min="9997" max="9997" width="5" style="79" customWidth="1"/>
    <col min="9998" max="9998" width="6.5703125" style="79" customWidth="1"/>
    <col min="9999" max="9999" width="10.28515625" style="79" customWidth="1"/>
    <col min="10000" max="10000" width="5.5703125" style="79" customWidth="1"/>
    <col min="10001" max="10001" width="6" style="79" customWidth="1"/>
    <col min="10002" max="10002" width="6.85546875" style="79" customWidth="1"/>
    <col min="10003" max="10003" width="2.28515625" style="79" customWidth="1"/>
    <col min="10004" max="10004" width="6.42578125" style="79" customWidth="1"/>
    <col min="10005" max="10005" width="6" style="79" customWidth="1"/>
    <col min="10006" max="10006" width="7.28515625" style="79" customWidth="1"/>
    <col min="10007" max="10007" width="1.5703125" style="79" customWidth="1"/>
    <col min="10008" max="10009" width="6.7109375" style="79" customWidth="1"/>
    <col min="10010" max="10010" width="6.85546875" style="79" customWidth="1"/>
    <col min="10011" max="10011" width="6.7109375" style="79" customWidth="1"/>
    <col min="10012" max="10012" width="1" style="79" customWidth="1"/>
    <col min="10013" max="10013" width="6.7109375" style="79" customWidth="1"/>
    <col min="10014" max="10014" width="1" style="79" customWidth="1"/>
    <col min="10015" max="10015" width="6.7109375" style="79" customWidth="1"/>
    <col min="10016" max="10016" width="1" style="79" customWidth="1"/>
    <col min="10017" max="10018" width="6.7109375" style="79" customWidth="1"/>
    <col min="10019" max="10240" width="11.42578125" style="79"/>
    <col min="10241" max="10241" width="1.85546875" style="79" customWidth="1"/>
    <col min="10242" max="10242" width="1.7109375" style="79" customWidth="1"/>
    <col min="10243" max="10243" width="2.7109375" style="79" customWidth="1"/>
    <col min="10244" max="10244" width="1" style="79" customWidth="1"/>
    <col min="10245" max="10245" width="6.140625" style="79" customWidth="1"/>
    <col min="10246" max="10246" width="1.5703125" style="79" customWidth="1"/>
    <col min="10247" max="10247" width="59.140625" style="79" bestFit="1" customWidth="1"/>
    <col min="10248" max="10249" width="5.42578125" style="79" customWidth="1"/>
    <col min="10250" max="10250" width="6.85546875" style="79" customWidth="1"/>
    <col min="10251" max="10251" width="1.42578125" style="79" customWidth="1"/>
    <col min="10252" max="10252" width="4.5703125" style="79" customWidth="1"/>
    <col min="10253" max="10253" width="5" style="79" customWidth="1"/>
    <col min="10254" max="10254" width="6.5703125" style="79" customWidth="1"/>
    <col min="10255" max="10255" width="10.28515625" style="79" customWidth="1"/>
    <col min="10256" max="10256" width="5.5703125" style="79" customWidth="1"/>
    <col min="10257" max="10257" width="6" style="79" customWidth="1"/>
    <col min="10258" max="10258" width="6.85546875" style="79" customWidth="1"/>
    <col min="10259" max="10259" width="2.28515625" style="79" customWidth="1"/>
    <col min="10260" max="10260" width="6.42578125" style="79" customWidth="1"/>
    <col min="10261" max="10261" width="6" style="79" customWidth="1"/>
    <col min="10262" max="10262" width="7.28515625" style="79" customWidth="1"/>
    <col min="10263" max="10263" width="1.5703125" style="79" customWidth="1"/>
    <col min="10264" max="10265" width="6.7109375" style="79" customWidth="1"/>
    <col min="10266" max="10266" width="6.85546875" style="79" customWidth="1"/>
    <col min="10267" max="10267" width="6.7109375" style="79" customWidth="1"/>
    <col min="10268" max="10268" width="1" style="79" customWidth="1"/>
    <col min="10269" max="10269" width="6.7109375" style="79" customWidth="1"/>
    <col min="10270" max="10270" width="1" style="79" customWidth="1"/>
    <col min="10271" max="10271" width="6.7109375" style="79" customWidth="1"/>
    <col min="10272" max="10272" width="1" style="79" customWidth="1"/>
    <col min="10273" max="10274" width="6.7109375" style="79" customWidth="1"/>
    <col min="10275" max="10496" width="11.42578125" style="79"/>
    <col min="10497" max="10497" width="1.85546875" style="79" customWidth="1"/>
    <col min="10498" max="10498" width="1.7109375" style="79" customWidth="1"/>
    <col min="10499" max="10499" width="2.7109375" style="79" customWidth="1"/>
    <col min="10500" max="10500" width="1" style="79" customWidth="1"/>
    <col min="10501" max="10501" width="6.140625" style="79" customWidth="1"/>
    <col min="10502" max="10502" width="1.5703125" style="79" customWidth="1"/>
    <col min="10503" max="10503" width="59.140625" style="79" bestFit="1" customWidth="1"/>
    <col min="10504" max="10505" width="5.42578125" style="79" customWidth="1"/>
    <col min="10506" max="10506" width="6.85546875" style="79" customWidth="1"/>
    <col min="10507" max="10507" width="1.42578125" style="79" customWidth="1"/>
    <col min="10508" max="10508" width="4.5703125" style="79" customWidth="1"/>
    <col min="10509" max="10509" width="5" style="79" customWidth="1"/>
    <col min="10510" max="10510" width="6.5703125" style="79" customWidth="1"/>
    <col min="10511" max="10511" width="10.28515625" style="79" customWidth="1"/>
    <col min="10512" max="10512" width="5.5703125" style="79" customWidth="1"/>
    <col min="10513" max="10513" width="6" style="79" customWidth="1"/>
    <col min="10514" max="10514" width="6.85546875" style="79" customWidth="1"/>
    <col min="10515" max="10515" width="2.28515625" style="79" customWidth="1"/>
    <col min="10516" max="10516" width="6.42578125" style="79" customWidth="1"/>
    <col min="10517" max="10517" width="6" style="79" customWidth="1"/>
    <col min="10518" max="10518" width="7.28515625" style="79" customWidth="1"/>
    <col min="10519" max="10519" width="1.5703125" style="79" customWidth="1"/>
    <col min="10520" max="10521" width="6.7109375" style="79" customWidth="1"/>
    <col min="10522" max="10522" width="6.85546875" style="79" customWidth="1"/>
    <col min="10523" max="10523" width="6.7109375" style="79" customWidth="1"/>
    <col min="10524" max="10524" width="1" style="79" customWidth="1"/>
    <col min="10525" max="10525" width="6.7109375" style="79" customWidth="1"/>
    <col min="10526" max="10526" width="1" style="79" customWidth="1"/>
    <col min="10527" max="10527" width="6.7109375" style="79" customWidth="1"/>
    <col min="10528" max="10528" width="1" style="79" customWidth="1"/>
    <col min="10529" max="10530" width="6.7109375" style="79" customWidth="1"/>
    <col min="10531" max="10752" width="11.42578125" style="79"/>
    <col min="10753" max="10753" width="1.85546875" style="79" customWidth="1"/>
    <col min="10754" max="10754" width="1.7109375" style="79" customWidth="1"/>
    <col min="10755" max="10755" width="2.7109375" style="79" customWidth="1"/>
    <col min="10756" max="10756" width="1" style="79" customWidth="1"/>
    <col min="10757" max="10757" width="6.140625" style="79" customWidth="1"/>
    <col min="10758" max="10758" width="1.5703125" style="79" customWidth="1"/>
    <col min="10759" max="10759" width="59.140625" style="79" bestFit="1" customWidth="1"/>
    <col min="10760" max="10761" width="5.42578125" style="79" customWidth="1"/>
    <col min="10762" max="10762" width="6.85546875" style="79" customWidth="1"/>
    <col min="10763" max="10763" width="1.42578125" style="79" customWidth="1"/>
    <col min="10764" max="10764" width="4.5703125" style="79" customWidth="1"/>
    <col min="10765" max="10765" width="5" style="79" customWidth="1"/>
    <col min="10766" max="10766" width="6.5703125" style="79" customWidth="1"/>
    <col min="10767" max="10767" width="10.28515625" style="79" customWidth="1"/>
    <col min="10768" max="10768" width="5.5703125" style="79" customWidth="1"/>
    <col min="10769" max="10769" width="6" style="79" customWidth="1"/>
    <col min="10770" max="10770" width="6.85546875" style="79" customWidth="1"/>
    <col min="10771" max="10771" width="2.28515625" style="79" customWidth="1"/>
    <col min="10772" max="10772" width="6.42578125" style="79" customWidth="1"/>
    <col min="10773" max="10773" width="6" style="79" customWidth="1"/>
    <col min="10774" max="10774" width="7.28515625" style="79" customWidth="1"/>
    <col min="10775" max="10775" width="1.5703125" style="79" customWidth="1"/>
    <col min="10776" max="10777" width="6.7109375" style="79" customWidth="1"/>
    <col min="10778" max="10778" width="6.85546875" style="79" customWidth="1"/>
    <col min="10779" max="10779" width="6.7109375" style="79" customWidth="1"/>
    <col min="10780" max="10780" width="1" style="79" customWidth="1"/>
    <col min="10781" max="10781" width="6.7109375" style="79" customWidth="1"/>
    <col min="10782" max="10782" width="1" style="79" customWidth="1"/>
    <col min="10783" max="10783" width="6.7109375" style="79" customWidth="1"/>
    <col min="10784" max="10784" width="1" style="79" customWidth="1"/>
    <col min="10785" max="10786" width="6.7109375" style="79" customWidth="1"/>
    <col min="10787" max="11008" width="11.42578125" style="79"/>
    <col min="11009" max="11009" width="1.85546875" style="79" customWidth="1"/>
    <col min="11010" max="11010" width="1.7109375" style="79" customWidth="1"/>
    <col min="11011" max="11011" width="2.7109375" style="79" customWidth="1"/>
    <col min="11012" max="11012" width="1" style="79" customWidth="1"/>
    <col min="11013" max="11013" width="6.140625" style="79" customWidth="1"/>
    <col min="11014" max="11014" width="1.5703125" style="79" customWidth="1"/>
    <col min="11015" max="11015" width="59.140625" style="79" bestFit="1" customWidth="1"/>
    <col min="11016" max="11017" width="5.42578125" style="79" customWidth="1"/>
    <col min="11018" max="11018" width="6.85546875" style="79" customWidth="1"/>
    <col min="11019" max="11019" width="1.42578125" style="79" customWidth="1"/>
    <col min="11020" max="11020" width="4.5703125" style="79" customWidth="1"/>
    <col min="11021" max="11021" width="5" style="79" customWidth="1"/>
    <col min="11022" max="11022" width="6.5703125" style="79" customWidth="1"/>
    <col min="11023" max="11023" width="10.28515625" style="79" customWidth="1"/>
    <col min="11024" max="11024" width="5.5703125" style="79" customWidth="1"/>
    <col min="11025" max="11025" width="6" style="79" customWidth="1"/>
    <col min="11026" max="11026" width="6.85546875" style="79" customWidth="1"/>
    <col min="11027" max="11027" width="2.28515625" style="79" customWidth="1"/>
    <col min="11028" max="11028" width="6.42578125" style="79" customWidth="1"/>
    <col min="11029" max="11029" width="6" style="79" customWidth="1"/>
    <col min="11030" max="11030" width="7.28515625" style="79" customWidth="1"/>
    <col min="11031" max="11031" width="1.5703125" style="79" customWidth="1"/>
    <col min="11032" max="11033" width="6.7109375" style="79" customWidth="1"/>
    <col min="11034" max="11034" width="6.85546875" style="79" customWidth="1"/>
    <col min="11035" max="11035" width="6.7109375" style="79" customWidth="1"/>
    <col min="11036" max="11036" width="1" style="79" customWidth="1"/>
    <col min="11037" max="11037" width="6.7109375" style="79" customWidth="1"/>
    <col min="11038" max="11038" width="1" style="79" customWidth="1"/>
    <col min="11039" max="11039" width="6.7109375" style="79" customWidth="1"/>
    <col min="11040" max="11040" width="1" style="79" customWidth="1"/>
    <col min="11041" max="11042" width="6.7109375" style="79" customWidth="1"/>
    <col min="11043" max="11264" width="11.42578125" style="79"/>
    <col min="11265" max="11265" width="1.85546875" style="79" customWidth="1"/>
    <col min="11266" max="11266" width="1.7109375" style="79" customWidth="1"/>
    <col min="11267" max="11267" width="2.7109375" style="79" customWidth="1"/>
    <col min="11268" max="11268" width="1" style="79" customWidth="1"/>
    <col min="11269" max="11269" width="6.140625" style="79" customWidth="1"/>
    <col min="11270" max="11270" width="1.5703125" style="79" customWidth="1"/>
    <col min="11271" max="11271" width="59.140625" style="79" bestFit="1" customWidth="1"/>
    <col min="11272" max="11273" width="5.42578125" style="79" customWidth="1"/>
    <col min="11274" max="11274" width="6.85546875" style="79" customWidth="1"/>
    <col min="11275" max="11275" width="1.42578125" style="79" customWidth="1"/>
    <col min="11276" max="11276" width="4.5703125" style="79" customWidth="1"/>
    <col min="11277" max="11277" width="5" style="79" customWidth="1"/>
    <col min="11278" max="11278" width="6.5703125" style="79" customWidth="1"/>
    <col min="11279" max="11279" width="10.28515625" style="79" customWidth="1"/>
    <col min="11280" max="11280" width="5.5703125" style="79" customWidth="1"/>
    <col min="11281" max="11281" width="6" style="79" customWidth="1"/>
    <col min="11282" max="11282" width="6.85546875" style="79" customWidth="1"/>
    <col min="11283" max="11283" width="2.28515625" style="79" customWidth="1"/>
    <col min="11284" max="11284" width="6.42578125" style="79" customWidth="1"/>
    <col min="11285" max="11285" width="6" style="79" customWidth="1"/>
    <col min="11286" max="11286" width="7.28515625" style="79" customWidth="1"/>
    <col min="11287" max="11287" width="1.5703125" style="79" customWidth="1"/>
    <col min="11288" max="11289" width="6.7109375" style="79" customWidth="1"/>
    <col min="11290" max="11290" width="6.85546875" style="79" customWidth="1"/>
    <col min="11291" max="11291" width="6.7109375" style="79" customWidth="1"/>
    <col min="11292" max="11292" width="1" style="79" customWidth="1"/>
    <col min="11293" max="11293" width="6.7109375" style="79" customWidth="1"/>
    <col min="11294" max="11294" width="1" style="79" customWidth="1"/>
    <col min="11295" max="11295" width="6.7109375" style="79" customWidth="1"/>
    <col min="11296" max="11296" width="1" style="79" customWidth="1"/>
    <col min="11297" max="11298" width="6.7109375" style="79" customWidth="1"/>
    <col min="11299" max="11520" width="11.42578125" style="79"/>
    <col min="11521" max="11521" width="1.85546875" style="79" customWidth="1"/>
    <col min="11522" max="11522" width="1.7109375" style="79" customWidth="1"/>
    <col min="11523" max="11523" width="2.7109375" style="79" customWidth="1"/>
    <col min="11524" max="11524" width="1" style="79" customWidth="1"/>
    <col min="11525" max="11525" width="6.140625" style="79" customWidth="1"/>
    <col min="11526" max="11526" width="1.5703125" style="79" customWidth="1"/>
    <col min="11527" max="11527" width="59.140625" style="79" bestFit="1" customWidth="1"/>
    <col min="11528" max="11529" width="5.42578125" style="79" customWidth="1"/>
    <col min="11530" max="11530" width="6.85546875" style="79" customWidth="1"/>
    <col min="11531" max="11531" width="1.42578125" style="79" customWidth="1"/>
    <col min="11532" max="11532" width="4.5703125" style="79" customWidth="1"/>
    <col min="11533" max="11533" width="5" style="79" customWidth="1"/>
    <col min="11534" max="11534" width="6.5703125" style="79" customWidth="1"/>
    <col min="11535" max="11535" width="10.28515625" style="79" customWidth="1"/>
    <col min="11536" max="11536" width="5.5703125" style="79" customWidth="1"/>
    <col min="11537" max="11537" width="6" style="79" customWidth="1"/>
    <col min="11538" max="11538" width="6.85546875" style="79" customWidth="1"/>
    <col min="11539" max="11539" width="2.28515625" style="79" customWidth="1"/>
    <col min="11540" max="11540" width="6.42578125" style="79" customWidth="1"/>
    <col min="11541" max="11541" width="6" style="79" customWidth="1"/>
    <col min="11542" max="11542" width="7.28515625" style="79" customWidth="1"/>
    <col min="11543" max="11543" width="1.5703125" style="79" customWidth="1"/>
    <col min="11544" max="11545" width="6.7109375" style="79" customWidth="1"/>
    <col min="11546" max="11546" width="6.85546875" style="79" customWidth="1"/>
    <col min="11547" max="11547" width="6.7109375" style="79" customWidth="1"/>
    <col min="11548" max="11548" width="1" style="79" customWidth="1"/>
    <col min="11549" max="11549" width="6.7109375" style="79" customWidth="1"/>
    <col min="11550" max="11550" width="1" style="79" customWidth="1"/>
    <col min="11551" max="11551" width="6.7109375" style="79" customWidth="1"/>
    <col min="11552" max="11552" width="1" style="79" customWidth="1"/>
    <col min="11553" max="11554" width="6.7109375" style="79" customWidth="1"/>
    <col min="11555" max="11776" width="11.42578125" style="79"/>
    <col min="11777" max="11777" width="1.85546875" style="79" customWidth="1"/>
    <col min="11778" max="11778" width="1.7109375" style="79" customWidth="1"/>
    <col min="11779" max="11779" width="2.7109375" style="79" customWidth="1"/>
    <col min="11780" max="11780" width="1" style="79" customWidth="1"/>
    <col min="11781" max="11781" width="6.140625" style="79" customWidth="1"/>
    <col min="11782" max="11782" width="1.5703125" style="79" customWidth="1"/>
    <col min="11783" max="11783" width="59.140625" style="79" bestFit="1" customWidth="1"/>
    <col min="11784" max="11785" width="5.42578125" style="79" customWidth="1"/>
    <col min="11786" max="11786" width="6.85546875" style="79" customWidth="1"/>
    <col min="11787" max="11787" width="1.42578125" style="79" customWidth="1"/>
    <col min="11788" max="11788" width="4.5703125" style="79" customWidth="1"/>
    <col min="11789" max="11789" width="5" style="79" customWidth="1"/>
    <col min="11790" max="11790" width="6.5703125" style="79" customWidth="1"/>
    <col min="11791" max="11791" width="10.28515625" style="79" customWidth="1"/>
    <col min="11792" max="11792" width="5.5703125" style="79" customWidth="1"/>
    <col min="11793" max="11793" width="6" style="79" customWidth="1"/>
    <col min="11794" max="11794" width="6.85546875" style="79" customWidth="1"/>
    <col min="11795" max="11795" width="2.28515625" style="79" customWidth="1"/>
    <col min="11796" max="11796" width="6.42578125" style="79" customWidth="1"/>
    <col min="11797" max="11797" width="6" style="79" customWidth="1"/>
    <col min="11798" max="11798" width="7.28515625" style="79" customWidth="1"/>
    <col min="11799" max="11799" width="1.5703125" style="79" customWidth="1"/>
    <col min="11800" max="11801" width="6.7109375" style="79" customWidth="1"/>
    <col min="11802" max="11802" width="6.85546875" style="79" customWidth="1"/>
    <col min="11803" max="11803" width="6.7109375" style="79" customWidth="1"/>
    <col min="11804" max="11804" width="1" style="79" customWidth="1"/>
    <col min="11805" max="11805" width="6.7109375" style="79" customWidth="1"/>
    <col min="11806" max="11806" width="1" style="79" customWidth="1"/>
    <col min="11807" max="11807" width="6.7109375" style="79" customWidth="1"/>
    <col min="11808" max="11808" width="1" style="79" customWidth="1"/>
    <col min="11809" max="11810" width="6.7109375" style="79" customWidth="1"/>
    <col min="11811" max="12032" width="11.42578125" style="79"/>
    <col min="12033" max="12033" width="1.85546875" style="79" customWidth="1"/>
    <col min="12034" max="12034" width="1.7109375" style="79" customWidth="1"/>
    <col min="12035" max="12035" width="2.7109375" style="79" customWidth="1"/>
    <col min="12036" max="12036" width="1" style="79" customWidth="1"/>
    <col min="12037" max="12037" width="6.140625" style="79" customWidth="1"/>
    <col min="12038" max="12038" width="1.5703125" style="79" customWidth="1"/>
    <col min="12039" max="12039" width="59.140625" style="79" bestFit="1" customWidth="1"/>
    <col min="12040" max="12041" width="5.42578125" style="79" customWidth="1"/>
    <col min="12042" max="12042" width="6.85546875" style="79" customWidth="1"/>
    <col min="12043" max="12043" width="1.42578125" style="79" customWidth="1"/>
    <col min="12044" max="12044" width="4.5703125" style="79" customWidth="1"/>
    <col min="12045" max="12045" width="5" style="79" customWidth="1"/>
    <col min="12046" max="12046" width="6.5703125" style="79" customWidth="1"/>
    <col min="12047" max="12047" width="10.28515625" style="79" customWidth="1"/>
    <col min="12048" max="12048" width="5.5703125" style="79" customWidth="1"/>
    <col min="12049" max="12049" width="6" style="79" customWidth="1"/>
    <col min="12050" max="12050" width="6.85546875" style="79" customWidth="1"/>
    <col min="12051" max="12051" width="2.28515625" style="79" customWidth="1"/>
    <col min="12052" max="12052" width="6.42578125" style="79" customWidth="1"/>
    <col min="12053" max="12053" width="6" style="79" customWidth="1"/>
    <col min="12054" max="12054" width="7.28515625" style="79" customWidth="1"/>
    <col min="12055" max="12055" width="1.5703125" style="79" customWidth="1"/>
    <col min="12056" max="12057" width="6.7109375" style="79" customWidth="1"/>
    <col min="12058" max="12058" width="6.85546875" style="79" customWidth="1"/>
    <col min="12059" max="12059" width="6.7109375" style="79" customWidth="1"/>
    <col min="12060" max="12060" width="1" style="79" customWidth="1"/>
    <col min="12061" max="12061" width="6.7109375" style="79" customWidth="1"/>
    <col min="12062" max="12062" width="1" style="79" customWidth="1"/>
    <col min="12063" max="12063" width="6.7109375" style="79" customWidth="1"/>
    <col min="12064" max="12064" width="1" style="79" customWidth="1"/>
    <col min="12065" max="12066" width="6.7109375" style="79" customWidth="1"/>
    <col min="12067" max="12288" width="11.42578125" style="79"/>
    <col min="12289" max="12289" width="1.85546875" style="79" customWidth="1"/>
    <col min="12290" max="12290" width="1.7109375" style="79" customWidth="1"/>
    <col min="12291" max="12291" width="2.7109375" style="79" customWidth="1"/>
    <col min="12292" max="12292" width="1" style="79" customWidth="1"/>
    <col min="12293" max="12293" width="6.140625" style="79" customWidth="1"/>
    <col min="12294" max="12294" width="1.5703125" style="79" customWidth="1"/>
    <col min="12295" max="12295" width="59.140625" style="79" bestFit="1" customWidth="1"/>
    <col min="12296" max="12297" width="5.42578125" style="79" customWidth="1"/>
    <col min="12298" max="12298" width="6.85546875" style="79" customWidth="1"/>
    <col min="12299" max="12299" width="1.42578125" style="79" customWidth="1"/>
    <col min="12300" max="12300" width="4.5703125" style="79" customWidth="1"/>
    <col min="12301" max="12301" width="5" style="79" customWidth="1"/>
    <col min="12302" max="12302" width="6.5703125" style="79" customWidth="1"/>
    <col min="12303" max="12303" width="10.28515625" style="79" customWidth="1"/>
    <col min="12304" max="12304" width="5.5703125" style="79" customWidth="1"/>
    <col min="12305" max="12305" width="6" style="79" customWidth="1"/>
    <col min="12306" max="12306" width="6.85546875" style="79" customWidth="1"/>
    <col min="12307" max="12307" width="2.28515625" style="79" customWidth="1"/>
    <col min="12308" max="12308" width="6.42578125" style="79" customWidth="1"/>
    <col min="12309" max="12309" width="6" style="79" customWidth="1"/>
    <col min="12310" max="12310" width="7.28515625" style="79" customWidth="1"/>
    <col min="12311" max="12311" width="1.5703125" style="79" customWidth="1"/>
    <col min="12312" max="12313" width="6.7109375" style="79" customWidth="1"/>
    <col min="12314" max="12314" width="6.85546875" style="79" customWidth="1"/>
    <col min="12315" max="12315" width="6.7109375" style="79" customWidth="1"/>
    <col min="12316" max="12316" width="1" style="79" customWidth="1"/>
    <col min="12317" max="12317" width="6.7109375" style="79" customWidth="1"/>
    <col min="12318" max="12318" width="1" style="79" customWidth="1"/>
    <col min="12319" max="12319" width="6.7109375" style="79" customWidth="1"/>
    <col min="12320" max="12320" width="1" style="79" customWidth="1"/>
    <col min="12321" max="12322" width="6.7109375" style="79" customWidth="1"/>
    <col min="12323" max="12544" width="11.42578125" style="79"/>
    <col min="12545" max="12545" width="1.85546875" style="79" customWidth="1"/>
    <col min="12546" max="12546" width="1.7109375" style="79" customWidth="1"/>
    <col min="12547" max="12547" width="2.7109375" style="79" customWidth="1"/>
    <col min="12548" max="12548" width="1" style="79" customWidth="1"/>
    <col min="12549" max="12549" width="6.140625" style="79" customWidth="1"/>
    <col min="12550" max="12550" width="1.5703125" style="79" customWidth="1"/>
    <col min="12551" max="12551" width="59.140625" style="79" bestFit="1" customWidth="1"/>
    <col min="12552" max="12553" width="5.42578125" style="79" customWidth="1"/>
    <col min="12554" max="12554" width="6.85546875" style="79" customWidth="1"/>
    <col min="12555" max="12555" width="1.42578125" style="79" customWidth="1"/>
    <col min="12556" max="12556" width="4.5703125" style="79" customWidth="1"/>
    <col min="12557" max="12557" width="5" style="79" customWidth="1"/>
    <col min="12558" max="12558" width="6.5703125" style="79" customWidth="1"/>
    <col min="12559" max="12559" width="10.28515625" style="79" customWidth="1"/>
    <col min="12560" max="12560" width="5.5703125" style="79" customWidth="1"/>
    <col min="12561" max="12561" width="6" style="79" customWidth="1"/>
    <col min="12562" max="12562" width="6.85546875" style="79" customWidth="1"/>
    <col min="12563" max="12563" width="2.28515625" style="79" customWidth="1"/>
    <col min="12564" max="12564" width="6.42578125" style="79" customWidth="1"/>
    <col min="12565" max="12565" width="6" style="79" customWidth="1"/>
    <col min="12566" max="12566" width="7.28515625" style="79" customWidth="1"/>
    <col min="12567" max="12567" width="1.5703125" style="79" customWidth="1"/>
    <col min="12568" max="12569" width="6.7109375" style="79" customWidth="1"/>
    <col min="12570" max="12570" width="6.85546875" style="79" customWidth="1"/>
    <col min="12571" max="12571" width="6.7109375" style="79" customWidth="1"/>
    <col min="12572" max="12572" width="1" style="79" customWidth="1"/>
    <col min="12573" max="12573" width="6.7109375" style="79" customWidth="1"/>
    <col min="12574" max="12574" width="1" style="79" customWidth="1"/>
    <col min="12575" max="12575" width="6.7109375" style="79" customWidth="1"/>
    <col min="12576" max="12576" width="1" style="79" customWidth="1"/>
    <col min="12577" max="12578" width="6.7109375" style="79" customWidth="1"/>
    <col min="12579" max="12800" width="11.42578125" style="79"/>
    <col min="12801" max="12801" width="1.85546875" style="79" customWidth="1"/>
    <col min="12802" max="12802" width="1.7109375" style="79" customWidth="1"/>
    <col min="12803" max="12803" width="2.7109375" style="79" customWidth="1"/>
    <col min="12804" max="12804" width="1" style="79" customWidth="1"/>
    <col min="12805" max="12805" width="6.140625" style="79" customWidth="1"/>
    <col min="12806" max="12806" width="1.5703125" style="79" customWidth="1"/>
    <col min="12807" max="12807" width="59.140625" style="79" bestFit="1" customWidth="1"/>
    <col min="12808" max="12809" width="5.42578125" style="79" customWidth="1"/>
    <col min="12810" max="12810" width="6.85546875" style="79" customWidth="1"/>
    <col min="12811" max="12811" width="1.42578125" style="79" customWidth="1"/>
    <col min="12812" max="12812" width="4.5703125" style="79" customWidth="1"/>
    <col min="12813" max="12813" width="5" style="79" customWidth="1"/>
    <col min="12814" max="12814" width="6.5703125" style="79" customWidth="1"/>
    <col min="12815" max="12815" width="10.28515625" style="79" customWidth="1"/>
    <col min="12816" max="12816" width="5.5703125" style="79" customWidth="1"/>
    <col min="12817" max="12817" width="6" style="79" customWidth="1"/>
    <col min="12818" max="12818" width="6.85546875" style="79" customWidth="1"/>
    <col min="12819" max="12819" width="2.28515625" style="79" customWidth="1"/>
    <col min="12820" max="12820" width="6.42578125" style="79" customWidth="1"/>
    <col min="12821" max="12821" width="6" style="79" customWidth="1"/>
    <col min="12822" max="12822" width="7.28515625" style="79" customWidth="1"/>
    <col min="12823" max="12823" width="1.5703125" style="79" customWidth="1"/>
    <col min="12824" max="12825" width="6.7109375" style="79" customWidth="1"/>
    <col min="12826" max="12826" width="6.85546875" style="79" customWidth="1"/>
    <col min="12827" max="12827" width="6.7109375" style="79" customWidth="1"/>
    <col min="12828" max="12828" width="1" style="79" customWidth="1"/>
    <col min="12829" max="12829" width="6.7109375" style="79" customWidth="1"/>
    <col min="12830" max="12830" width="1" style="79" customWidth="1"/>
    <col min="12831" max="12831" width="6.7109375" style="79" customWidth="1"/>
    <col min="12832" max="12832" width="1" style="79" customWidth="1"/>
    <col min="12833" max="12834" width="6.7109375" style="79" customWidth="1"/>
    <col min="12835" max="13056" width="11.42578125" style="79"/>
    <col min="13057" max="13057" width="1.85546875" style="79" customWidth="1"/>
    <col min="13058" max="13058" width="1.7109375" style="79" customWidth="1"/>
    <col min="13059" max="13059" width="2.7109375" style="79" customWidth="1"/>
    <col min="13060" max="13060" width="1" style="79" customWidth="1"/>
    <col min="13061" max="13061" width="6.140625" style="79" customWidth="1"/>
    <col min="13062" max="13062" width="1.5703125" style="79" customWidth="1"/>
    <col min="13063" max="13063" width="59.140625" style="79" bestFit="1" customWidth="1"/>
    <col min="13064" max="13065" width="5.42578125" style="79" customWidth="1"/>
    <col min="13066" max="13066" width="6.85546875" style="79" customWidth="1"/>
    <col min="13067" max="13067" width="1.42578125" style="79" customWidth="1"/>
    <col min="13068" max="13068" width="4.5703125" style="79" customWidth="1"/>
    <col min="13069" max="13069" width="5" style="79" customWidth="1"/>
    <col min="13070" max="13070" width="6.5703125" style="79" customWidth="1"/>
    <col min="13071" max="13071" width="10.28515625" style="79" customWidth="1"/>
    <col min="13072" max="13072" width="5.5703125" style="79" customWidth="1"/>
    <col min="13073" max="13073" width="6" style="79" customWidth="1"/>
    <col min="13074" max="13074" width="6.85546875" style="79" customWidth="1"/>
    <col min="13075" max="13075" width="2.28515625" style="79" customWidth="1"/>
    <col min="13076" max="13076" width="6.42578125" style="79" customWidth="1"/>
    <col min="13077" max="13077" width="6" style="79" customWidth="1"/>
    <col min="13078" max="13078" width="7.28515625" style="79" customWidth="1"/>
    <col min="13079" max="13079" width="1.5703125" style="79" customWidth="1"/>
    <col min="13080" max="13081" width="6.7109375" style="79" customWidth="1"/>
    <col min="13082" max="13082" width="6.85546875" style="79" customWidth="1"/>
    <col min="13083" max="13083" width="6.7109375" style="79" customWidth="1"/>
    <col min="13084" max="13084" width="1" style="79" customWidth="1"/>
    <col min="13085" max="13085" width="6.7109375" style="79" customWidth="1"/>
    <col min="13086" max="13086" width="1" style="79" customWidth="1"/>
    <col min="13087" max="13087" width="6.7109375" style="79" customWidth="1"/>
    <col min="13088" max="13088" width="1" style="79" customWidth="1"/>
    <col min="13089" max="13090" width="6.7109375" style="79" customWidth="1"/>
    <col min="13091" max="13312" width="11.42578125" style="79"/>
    <col min="13313" max="13313" width="1.85546875" style="79" customWidth="1"/>
    <col min="13314" max="13314" width="1.7109375" style="79" customWidth="1"/>
    <col min="13315" max="13315" width="2.7109375" style="79" customWidth="1"/>
    <col min="13316" max="13316" width="1" style="79" customWidth="1"/>
    <col min="13317" max="13317" width="6.140625" style="79" customWidth="1"/>
    <col min="13318" max="13318" width="1.5703125" style="79" customWidth="1"/>
    <col min="13319" max="13319" width="59.140625" style="79" bestFit="1" customWidth="1"/>
    <col min="13320" max="13321" width="5.42578125" style="79" customWidth="1"/>
    <col min="13322" max="13322" width="6.85546875" style="79" customWidth="1"/>
    <col min="13323" max="13323" width="1.42578125" style="79" customWidth="1"/>
    <col min="13324" max="13324" width="4.5703125" style="79" customWidth="1"/>
    <col min="13325" max="13325" width="5" style="79" customWidth="1"/>
    <col min="13326" max="13326" width="6.5703125" style="79" customWidth="1"/>
    <col min="13327" max="13327" width="10.28515625" style="79" customWidth="1"/>
    <col min="13328" max="13328" width="5.5703125" style="79" customWidth="1"/>
    <col min="13329" max="13329" width="6" style="79" customWidth="1"/>
    <col min="13330" max="13330" width="6.85546875" style="79" customWidth="1"/>
    <col min="13331" max="13331" width="2.28515625" style="79" customWidth="1"/>
    <col min="13332" max="13332" width="6.42578125" style="79" customWidth="1"/>
    <col min="13333" max="13333" width="6" style="79" customWidth="1"/>
    <col min="13334" max="13334" width="7.28515625" style="79" customWidth="1"/>
    <col min="13335" max="13335" width="1.5703125" style="79" customWidth="1"/>
    <col min="13336" max="13337" width="6.7109375" style="79" customWidth="1"/>
    <col min="13338" max="13338" width="6.85546875" style="79" customWidth="1"/>
    <col min="13339" max="13339" width="6.7109375" style="79" customWidth="1"/>
    <col min="13340" max="13340" width="1" style="79" customWidth="1"/>
    <col min="13341" max="13341" width="6.7109375" style="79" customWidth="1"/>
    <col min="13342" max="13342" width="1" style="79" customWidth="1"/>
    <col min="13343" max="13343" width="6.7109375" style="79" customWidth="1"/>
    <col min="13344" max="13344" width="1" style="79" customWidth="1"/>
    <col min="13345" max="13346" width="6.7109375" style="79" customWidth="1"/>
    <col min="13347" max="13568" width="11.42578125" style="79"/>
    <col min="13569" max="13569" width="1.85546875" style="79" customWidth="1"/>
    <col min="13570" max="13570" width="1.7109375" style="79" customWidth="1"/>
    <col min="13571" max="13571" width="2.7109375" style="79" customWidth="1"/>
    <col min="13572" max="13572" width="1" style="79" customWidth="1"/>
    <col min="13573" max="13573" width="6.140625" style="79" customWidth="1"/>
    <col min="13574" max="13574" width="1.5703125" style="79" customWidth="1"/>
    <col min="13575" max="13575" width="59.140625" style="79" bestFit="1" customWidth="1"/>
    <col min="13576" max="13577" width="5.42578125" style="79" customWidth="1"/>
    <col min="13578" max="13578" width="6.85546875" style="79" customWidth="1"/>
    <col min="13579" max="13579" width="1.42578125" style="79" customWidth="1"/>
    <col min="13580" max="13580" width="4.5703125" style="79" customWidth="1"/>
    <col min="13581" max="13581" width="5" style="79" customWidth="1"/>
    <col min="13582" max="13582" width="6.5703125" style="79" customWidth="1"/>
    <col min="13583" max="13583" width="10.28515625" style="79" customWidth="1"/>
    <col min="13584" max="13584" width="5.5703125" style="79" customWidth="1"/>
    <col min="13585" max="13585" width="6" style="79" customWidth="1"/>
    <col min="13586" max="13586" width="6.85546875" style="79" customWidth="1"/>
    <col min="13587" max="13587" width="2.28515625" style="79" customWidth="1"/>
    <col min="13588" max="13588" width="6.42578125" style="79" customWidth="1"/>
    <col min="13589" max="13589" width="6" style="79" customWidth="1"/>
    <col min="13590" max="13590" width="7.28515625" style="79" customWidth="1"/>
    <col min="13591" max="13591" width="1.5703125" style="79" customWidth="1"/>
    <col min="13592" max="13593" width="6.7109375" style="79" customWidth="1"/>
    <col min="13594" max="13594" width="6.85546875" style="79" customWidth="1"/>
    <col min="13595" max="13595" width="6.7109375" style="79" customWidth="1"/>
    <col min="13596" max="13596" width="1" style="79" customWidth="1"/>
    <col min="13597" max="13597" width="6.7109375" style="79" customWidth="1"/>
    <col min="13598" max="13598" width="1" style="79" customWidth="1"/>
    <col min="13599" max="13599" width="6.7109375" style="79" customWidth="1"/>
    <col min="13600" max="13600" width="1" style="79" customWidth="1"/>
    <col min="13601" max="13602" width="6.7109375" style="79" customWidth="1"/>
    <col min="13603" max="13824" width="11.42578125" style="79"/>
    <col min="13825" max="13825" width="1.85546875" style="79" customWidth="1"/>
    <col min="13826" max="13826" width="1.7109375" style="79" customWidth="1"/>
    <col min="13827" max="13827" width="2.7109375" style="79" customWidth="1"/>
    <col min="13828" max="13828" width="1" style="79" customWidth="1"/>
    <col min="13829" max="13829" width="6.140625" style="79" customWidth="1"/>
    <col min="13830" max="13830" width="1.5703125" style="79" customWidth="1"/>
    <col min="13831" max="13831" width="59.140625" style="79" bestFit="1" customWidth="1"/>
    <col min="13832" max="13833" width="5.42578125" style="79" customWidth="1"/>
    <col min="13834" max="13834" width="6.85546875" style="79" customWidth="1"/>
    <col min="13835" max="13835" width="1.42578125" style="79" customWidth="1"/>
    <col min="13836" max="13836" width="4.5703125" style="79" customWidth="1"/>
    <col min="13837" max="13837" width="5" style="79" customWidth="1"/>
    <col min="13838" max="13838" width="6.5703125" style="79" customWidth="1"/>
    <col min="13839" max="13839" width="10.28515625" style="79" customWidth="1"/>
    <col min="13840" max="13840" width="5.5703125" style="79" customWidth="1"/>
    <col min="13841" max="13841" width="6" style="79" customWidth="1"/>
    <col min="13842" max="13842" width="6.85546875" style="79" customWidth="1"/>
    <col min="13843" max="13843" width="2.28515625" style="79" customWidth="1"/>
    <col min="13844" max="13844" width="6.42578125" style="79" customWidth="1"/>
    <col min="13845" max="13845" width="6" style="79" customWidth="1"/>
    <col min="13846" max="13846" width="7.28515625" style="79" customWidth="1"/>
    <col min="13847" max="13847" width="1.5703125" style="79" customWidth="1"/>
    <col min="13848" max="13849" width="6.7109375" style="79" customWidth="1"/>
    <col min="13850" max="13850" width="6.85546875" style="79" customWidth="1"/>
    <col min="13851" max="13851" width="6.7109375" style="79" customWidth="1"/>
    <col min="13852" max="13852" width="1" style="79" customWidth="1"/>
    <col min="13853" max="13853" width="6.7109375" style="79" customWidth="1"/>
    <col min="13854" max="13854" width="1" style="79" customWidth="1"/>
    <col min="13855" max="13855" width="6.7109375" style="79" customWidth="1"/>
    <col min="13856" max="13856" width="1" style="79" customWidth="1"/>
    <col min="13857" max="13858" width="6.7109375" style="79" customWidth="1"/>
    <col min="13859" max="14080" width="11.42578125" style="79"/>
    <col min="14081" max="14081" width="1.85546875" style="79" customWidth="1"/>
    <col min="14082" max="14082" width="1.7109375" style="79" customWidth="1"/>
    <col min="14083" max="14083" width="2.7109375" style="79" customWidth="1"/>
    <col min="14084" max="14084" width="1" style="79" customWidth="1"/>
    <col min="14085" max="14085" width="6.140625" style="79" customWidth="1"/>
    <col min="14086" max="14086" width="1.5703125" style="79" customWidth="1"/>
    <col min="14087" max="14087" width="59.140625" style="79" bestFit="1" customWidth="1"/>
    <col min="14088" max="14089" width="5.42578125" style="79" customWidth="1"/>
    <col min="14090" max="14090" width="6.85546875" style="79" customWidth="1"/>
    <col min="14091" max="14091" width="1.42578125" style="79" customWidth="1"/>
    <col min="14092" max="14092" width="4.5703125" style="79" customWidth="1"/>
    <col min="14093" max="14093" width="5" style="79" customWidth="1"/>
    <col min="14094" max="14094" width="6.5703125" style="79" customWidth="1"/>
    <col min="14095" max="14095" width="10.28515625" style="79" customWidth="1"/>
    <col min="14096" max="14096" width="5.5703125" style="79" customWidth="1"/>
    <col min="14097" max="14097" width="6" style="79" customWidth="1"/>
    <col min="14098" max="14098" width="6.85546875" style="79" customWidth="1"/>
    <col min="14099" max="14099" width="2.28515625" style="79" customWidth="1"/>
    <col min="14100" max="14100" width="6.42578125" style="79" customWidth="1"/>
    <col min="14101" max="14101" width="6" style="79" customWidth="1"/>
    <col min="14102" max="14102" width="7.28515625" style="79" customWidth="1"/>
    <col min="14103" max="14103" width="1.5703125" style="79" customWidth="1"/>
    <col min="14104" max="14105" width="6.7109375" style="79" customWidth="1"/>
    <col min="14106" max="14106" width="6.85546875" style="79" customWidth="1"/>
    <col min="14107" max="14107" width="6.7109375" style="79" customWidth="1"/>
    <col min="14108" max="14108" width="1" style="79" customWidth="1"/>
    <col min="14109" max="14109" width="6.7109375" style="79" customWidth="1"/>
    <col min="14110" max="14110" width="1" style="79" customWidth="1"/>
    <col min="14111" max="14111" width="6.7109375" style="79" customWidth="1"/>
    <col min="14112" max="14112" width="1" style="79" customWidth="1"/>
    <col min="14113" max="14114" width="6.7109375" style="79" customWidth="1"/>
    <col min="14115" max="14336" width="11.42578125" style="79"/>
    <col min="14337" max="14337" width="1.85546875" style="79" customWidth="1"/>
    <col min="14338" max="14338" width="1.7109375" style="79" customWidth="1"/>
    <col min="14339" max="14339" width="2.7109375" style="79" customWidth="1"/>
    <col min="14340" max="14340" width="1" style="79" customWidth="1"/>
    <col min="14341" max="14341" width="6.140625" style="79" customWidth="1"/>
    <col min="14342" max="14342" width="1.5703125" style="79" customWidth="1"/>
    <col min="14343" max="14343" width="59.140625" style="79" bestFit="1" customWidth="1"/>
    <col min="14344" max="14345" width="5.42578125" style="79" customWidth="1"/>
    <col min="14346" max="14346" width="6.85546875" style="79" customWidth="1"/>
    <col min="14347" max="14347" width="1.42578125" style="79" customWidth="1"/>
    <col min="14348" max="14348" width="4.5703125" style="79" customWidth="1"/>
    <col min="14349" max="14349" width="5" style="79" customWidth="1"/>
    <col min="14350" max="14350" width="6.5703125" style="79" customWidth="1"/>
    <col min="14351" max="14351" width="10.28515625" style="79" customWidth="1"/>
    <col min="14352" max="14352" width="5.5703125" style="79" customWidth="1"/>
    <col min="14353" max="14353" width="6" style="79" customWidth="1"/>
    <col min="14354" max="14354" width="6.85546875" style="79" customWidth="1"/>
    <col min="14355" max="14355" width="2.28515625" style="79" customWidth="1"/>
    <col min="14356" max="14356" width="6.42578125" style="79" customWidth="1"/>
    <col min="14357" max="14357" width="6" style="79" customWidth="1"/>
    <col min="14358" max="14358" width="7.28515625" style="79" customWidth="1"/>
    <col min="14359" max="14359" width="1.5703125" style="79" customWidth="1"/>
    <col min="14360" max="14361" width="6.7109375" style="79" customWidth="1"/>
    <col min="14362" max="14362" width="6.85546875" style="79" customWidth="1"/>
    <col min="14363" max="14363" width="6.7109375" style="79" customWidth="1"/>
    <col min="14364" max="14364" width="1" style="79" customWidth="1"/>
    <col min="14365" max="14365" width="6.7109375" style="79" customWidth="1"/>
    <col min="14366" max="14366" width="1" style="79" customWidth="1"/>
    <col min="14367" max="14367" width="6.7109375" style="79" customWidth="1"/>
    <col min="14368" max="14368" width="1" style="79" customWidth="1"/>
    <col min="14369" max="14370" width="6.7109375" style="79" customWidth="1"/>
    <col min="14371" max="14592" width="11.42578125" style="79"/>
    <col min="14593" max="14593" width="1.85546875" style="79" customWidth="1"/>
    <col min="14594" max="14594" width="1.7109375" style="79" customWidth="1"/>
    <col min="14595" max="14595" width="2.7109375" style="79" customWidth="1"/>
    <col min="14596" max="14596" width="1" style="79" customWidth="1"/>
    <col min="14597" max="14597" width="6.140625" style="79" customWidth="1"/>
    <col min="14598" max="14598" width="1.5703125" style="79" customWidth="1"/>
    <col min="14599" max="14599" width="59.140625" style="79" bestFit="1" customWidth="1"/>
    <col min="14600" max="14601" width="5.42578125" style="79" customWidth="1"/>
    <col min="14602" max="14602" width="6.85546875" style="79" customWidth="1"/>
    <col min="14603" max="14603" width="1.42578125" style="79" customWidth="1"/>
    <col min="14604" max="14604" width="4.5703125" style="79" customWidth="1"/>
    <col min="14605" max="14605" width="5" style="79" customWidth="1"/>
    <col min="14606" max="14606" width="6.5703125" style="79" customWidth="1"/>
    <col min="14607" max="14607" width="10.28515625" style="79" customWidth="1"/>
    <col min="14608" max="14608" width="5.5703125" style="79" customWidth="1"/>
    <col min="14609" max="14609" width="6" style="79" customWidth="1"/>
    <col min="14610" max="14610" width="6.85546875" style="79" customWidth="1"/>
    <col min="14611" max="14611" width="2.28515625" style="79" customWidth="1"/>
    <col min="14612" max="14612" width="6.42578125" style="79" customWidth="1"/>
    <col min="14613" max="14613" width="6" style="79" customWidth="1"/>
    <col min="14614" max="14614" width="7.28515625" style="79" customWidth="1"/>
    <col min="14615" max="14615" width="1.5703125" style="79" customWidth="1"/>
    <col min="14616" max="14617" width="6.7109375" style="79" customWidth="1"/>
    <col min="14618" max="14618" width="6.85546875" style="79" customWidth="1"/>
    <col min="14619" max="14619" width="6.7109375" style="79" customWidth="1"/>
    <col min="14620" max="14620" width="1" style="79" customWidth="1"/>
    <col min="14621" max="14621" width="6.7109375" style="79" customWidth="1"/>
    <col min="14622" max="14622" width="1" style="79" customWidth="1"/>
    <col min="14623" max="14623" width="6.7109375" style="79" customWidth="1"/>
    <col min="14624" max="14624" width="1" style="79" customWidth="1"/>
    <col min="14625" max="14626" width="6.7109375" style="79" customWidth="1"/>
    <col min="14627" max="14848" width="11.42578125" style="79"/>
    <col min="14849" max="14849" width="1.85546875" style="79" customWidth="1"/>
    <col min="14850" max="14850" width="1.7109375" style="79" customWidth="1"/>
    <col min="14851" max="14851" width="2.7109375" style="79" customWidth="1"/>
    <col min="14852" max="14852" width="1" style="79" customWidth="1"/>
    <col min="14853" max="14853" width="6.140625" style="79" customWidth="1"/>
    <col min="14854" max="14854" width="1.5703125" style="79" customWidth="1"/>
    <col min="14855" max="14855" width="59.140625" style="79" bestFit="1" customWidth="1"/>
    <col min="14856" max="14857" width="5.42578125" style="79" customWidth="1"/>
    <col min="14858" max="14858" width="6.85546875" style="79" customWidth="1"/>
    <col min="14859" max="14859" width="1.42578125" style="79" customWidth="1"/>
    <col min="14860" max="14860" width="4.5703125" style="79" customWidth="1"/>
    <col min="14861" max="14861" width="5" style="79" customWidth="1"/>
    <col min="14862" max="14862" width="6.5703125" style="79" customWidth="1"/>
    <col min="14863" max="14863" width="10.28515625" style="79" customWidth="1"/>
    <col min="14864" max="14864" width="5.5703125" style="79" customWidth="1"/>
    <col min="14865" max="14865" width="6" style="79" customWidth="1"/>
    <col min="14866" max="14866" width="6.85546875" style="79" customWidth="1"/>
    <col min="14867" max="14867" width="2.28515625" style="79" customWidth="1"/>
    <col min="14868" max="14868" width="6.42578125" style="79" customWidth="1"/>
    <col min="14869" max="14869" width="6" style="79" customWidth="1"/>
    <col min="14870" max="14870" width="7.28515625" style="79" customWidth="1"/>
    <col min="14871" max="14871" width="1.5703125" style="79" customWidth="1"/>
    <col min="14872" max="14873" width="6.7109375" style="79" customWidth="1"/>
    <col min="14874" max="14874" width="6.85546875" style="79" customWidth="1"/>
    <col min="14875" max="14875" width="6.7109375" style="79" customWidth="1"/>
    <col min="14876" max="14876" width="1" style="79" customWidth="1"/>
    <col min="14877" max="14877" width="6.7109375" style="79" customWidth="1"/>
    <col min="14878" max="14878" width="1" style="79" customWidth="1"/>
    <col min="14879" max="14879" width="6.7109375" style="79" customWidth="1"/>
    <col min="14880" max="14880" width="1" style="79" customWidth="1"/>
    <col min="14881" max="14882" width="6.7109375" style="79" customWidth="1"/>
    <col min="14883" max="15104" width="11.42578125" style="79"/>
    <col min="15105" max="15105" width="1.85546875" style="79" customWidth="1"/>
    <col min="15106" max="15106" width="1.7109375" style="79" customWidth="1"/>
    <col min="15107" max="15107" width="2.7109375" style="79" customWidth="1"/>
    <col min="15108" max="15108" width="1" style="79" customWidth="1"/>
    <col min="15109" max="15109" width="6.140625" style="79" customWidth="1"/>
    <col min="15110" max="15110" width="1.5703125" style="79" customWidth="1"/>
    <col min="15111" max="15111" width="59.140625" style="79" bestFit="1" customWidth="1"/>
    <col min="15112" max="15113" width="5.42578125" style="79" customWidth="1"/>
    <col min="15114" max="15114" width="6.85546875" style="79" customWidth="1"/>
    <col min="15115" max="15115" width="1.42578125" style="79" customWidth="1"/>
    <col min="15116" max="15116" width="4.5703125" style="79" customWidth="1"/>
    <col min="15117" max="15117" width="5" style="79" customWidth="1"/>
    <col min="15118" max="15118" width="6.5703125" style="79" customWidth="1"/>
    <col min="15119" max="15119" width="10.28515625" style="79" customWidth="1"/>
    <col min="15120" max="15120" width="5.5703125" style="79" customWidth="1"/>
    <col min="15121" max="15121" width="6" style="79" customWidth="1"/>
    <col min="15122" max="15122" width="6.85546875" style="79" customWidth="1"/>
    <col min="15123" max="15123" width="2.28515625" style="79" customWidth="1"/>
    <col min="15124" max="15124" width="6.42578125" style="79" customWidth="1"/>
    <col min="15125" max="15125" width="6" style="79" customWidth="1"/>
    <col min="15126" max="15126" width="7.28515625" style="79" customWidth="1"/>
    <col min="15127" max="15127" width="1.5703125" style="79" customWidth="1"/>
    <col min="15128" max="15129" width="6.7109375" style="79" customWidth="1"/>
    <col min="15130" max="15130" width="6.85546875" style="79" customWidth="1"/>
    <col min="15131" max="15131" width="6.7109375" style="79" customWidth="1"/>
    <col min="15132" max="15132" width="1" style="79" customWidth="1"/>
    <col min="15133" max="15133" width="6.7109375" style="79" customWidth="1"/>
    <col min="15134" max="15134" width="1" style="79" customWidth="1"/>
    <col min="15135" max="15135" width="6.7109375" style="79" customWidth="1"/>
    <col min="15136" max="15136" width="1" style="79" customWidth="1"/>
    <col min="15137" max="15138" width="6.7109375" style="79" customWidth="1"/>
    <col min="15139" max="15360" width="11.42578125" style="79"/>
    <col min="15361" max="15361" width="1.85546875" style="79" customWidth="1"/>
    <col min="15362" max="15362" width="1.7109375" style="79" customWidth="1"/>
    <col min="15363" max="15363" width="2.7109375" style="79" customWidth="1"/>
    <col min="15364" max="15364" width="1" style="79" customWidth="1"/>
    <col min="15365" max="15365" width="6.140625" style="79" customWidth="1"/>
    <col min="15366" max="15366" width="1.5703125" style="79" customWidth="1"/>
    <col min="15367" max="15367" width="59.140625" style="79" bestFit="1" customWidth="1"/>
    <col min="15368" max="15369" width="5.42578125" style="79" customWidth="1"/>
    <col min="15370" max="15370" width="6.85546875" style="79" customWidth="1"/>
    <col min="15371" max="15371" width="1.42578125" style="79" customWidth="1"/>
    <col min="15372" max="15372" width="4.5703125" style="79" customWidth="1"/>
    <col min="15373" max="15373" width="5" style="79" customWidth="1"/>
    <col min="15374" max="15374" width="6.5703125" style="79" customWidth="1"/>
    <col min="15375" max="15375" width="10.28515625" style="79" customWidth="1"/>
    <col min="15376" max="15376" width="5.5703125" style="79" customWidth="1"/>
    <col min="15377" max="15377" width="6" style="79" customWidth="1"/>
    <col min="15378" max="15378" width="6.85546875" style="79" customWidth="1"/>
    <col min="15379" max="15379" width="2.28515625" style="79" customWidth="1"/>
    <col min="15380" max="15380" width="6.42578125" style="79" customWidth="1"/>
    <col min="15381" max="15381" width="6" style="79" customWidth="1"/>
    <col min="15382" max="15382" width="7.28515625" style="79" customWidth="1"/>
    <col min="15383" max="15383" width="1.5703125" style="79" customWidth="1"/>
    <col min="15384" max="15385" width="6.7109375" style="79" customWidth="1"/>
    <col min="15386" max="15386" width="6.85546875" style="79" customWidth="1"/>
    <col min="15387" max="15387" width="6.7109375" style="79" customWidth="1"/>
    <col min="15388" max="15388" width="1" style="79" customWidth="1"/>
    <col min="15389" max="15389" width="6.7109375" style="79" customWidth="1"/>
    <col min="15390" max="15390" width="1" style="79" customWidth="1"/>
    <col min="15391" max="15391" width="6.7109375" style="79" customWidth="1"/>
    <col min="15392" max="15392" width="1" style="79" customWidth="1"/>
    <col min="15393" max="15394" width="6.7109375" style="79" customWidth="1"/>
    <col min="15395" max="15616" width="11.42578125" style="79"/>
    <col min="15617" max="15617" width="1.85546875" style="79" customWidth="1"/>
    <col min="15618" max="15618" width="1.7109375" style="79" customWidth="1"/>
    <col min="15619" max="15619" width="2.7109375" style="79" customWidth="1"/>
    <col min="15620" max="15620" width="1" style="79" customWidth="1"/>
    <col min="15621" max="15621" width="6.140625" style="79" customWidth="1"/>
    <col min="15622" max="15622" width="1.5703125" style="79" customWidth="1"/>
    <col min="15623" max="15623" width="59.140625" style="79" bestFit="1" customWidth="1"/>
    <col min="15624" max="15625" width="5.42578125" style="79" customWidth="1"/>
    <col min="15626" max="15626" width="6.85546875" style="79" customWidth="1"/>
    <col min="15627" max="15627" width="1.42578125" style="79" customWidth="1"/>
    <col min="15628" max="15628" width="4.5703125" style="79" customWidth="1"/>
    <col min="15629" max="15629" width="5" style="79" customWidth="1"/>
    <col min="15630" max="15630" width="6.5703125" style="79" customWidth="1"/>
    <col min="15631" max="15631" width="10.28515625" style="79" customWidth="1"/>
    <col min="15632" max="15632" width="5.5703125" style="79" customWidth="1"/>
    <col min="15633" max="15633" width="6" style="79" customWidth="1"/>
    <col min="15634" max="15634" width="6.85546875" style="79" customWidth="1"/>
    <col min="15635" max="15635" width="2.28515625" style="79" customWidth="1"/>
    <col min="15636" max="15636" width="6.42578125" style="79" customWidth="1"/>
    <col min="15637" max="15637" width="6" style="79" customWidth="1"/>
    <col min="15638" max="15638" width="7.28515625" style="79" customWidth="1"/>
    <col min="15639" max="15639" width="1.5703125" style="79" customWidth="1"/>
    <col min="15640" max="15641" width="6.7109375" style="79" customWidth="1"/>
    <col min="15642" max="15642" width="6.85546875" style="79" customWidth="1"/>
    <col min="15643" max="15643" width="6.7109375" style="79" customWidth="1"/>
    <col min="15644" max="15644" width="1" style="79" customWidth="1"/>
    <col min="15645" max="15645" width="6.7109375" style="79" customWidth="1"/>
    <col min="15646" max="15646" width="1" style="79" customWidth="1"/>
    <col min="15647" max="15647" width="6.7109375" style="79" customWidth="1"/>
    <col min="15648" max="15648" width="1" style="79" customWidth="1"/>
    <col min="15649" max="15650" width="6.7109375" style="79" customWidth="1"/>
    <col min="15651" max="15872" width="11.42578125" style="79"/>
    <col min="15873" max="15873" width="1.85546875" style="79" customWidth="1"/>
    <col min="15874" max="15874" width="1.7109375" style="79" customWidth="1"/>
    <col min="15875" max="15875" width="2.7109375" style="79" customWidth="1"/>
    <col min="15876" max="15876" width="1" style="79" customWidth="1"/>
    <col min="15877" max="15877" width="6.140625" style="79" customWidth="1"/>
    <col min="15878" max="15878" width="1.5703125" style="79" customWidth="1"/>
    <col min="15879" max="15879" width="59.140625" style="79" bestFit="1" customWidth="1"/>
    <col min="15880" max="15881" width="5.42578125" style="79" customWidth="1"/>
    <col min="15882" max="15882" width="6.85546875" style="79" customWidth="1"/>
    <col min="15883" max="15883" width="1.42578125" style="79" customWidth="1"/>
    <col min="15884" max="15884" width="4.5703125" style="79" customWidth="1"/>
    <col min="15885" max="15885" width="5" style="79" customWidth="1"/>
    <col min="15886" max="15886" width="6.5703125" style="79" customWidth="1"/>
    <col min="15887" max="15887" width="10.28515625" style="79" customWidth="1"/>
    <col min="15888" max="15888" width="5.5703125" style="79" customWidth="1"/>
    <col min="15889" max="15889" width="6" style="79" customWidth="1"/>
    <col min="15890" max="15890" width="6.85546875" style="79" customWidth="1"/>
    <col min="15891" max="15891" width="2.28515625" style="79" customWidth="1"/>
    <col min="15892" max="15892" width="6.42578125" style="79" customWidth="1"/>
    <col min="15893" max="15893" width="6" style="79" customWidth="1"/>
    <col min="15894" max="15894" width="7.28515625" style="79" customWidth="1"/>
    <col min="15895" max="15895" width="1.5703125" style="79" customWidth="1"/>
    <col min="15896" max="15897" width="6.7109375" style="79" customWidth="1"/>
    <col min="15898" max="15898" width="6.85546875" style="79" customWidth="1"/>
    <col min="15899" max="15899" width="6.7109375" style="79" customWidth="1"/>
    <col min="15900" max="15900" width="1" style="79" customWidth="1"/>
    <col min="15901" max="15901" width="6.7109375" style="79" customWidth="1"/>
    <col min="15902" max="15902" width="1" style="79" customWidth="1"/>
    <col min="15903" max="15903" width="6.7109375" style="79" customWidth="1"/>
    <col min="15904" max="15904" width="1" style="79" customWidth="1"/>
    <col min="15905" max="15906" width="6.7109375" style="79" customWidth="1"/>
    <col min="15907" max="16128" width="11.42578125" style="79"/>
    <col min="16129" max="16129" width="1.85546875" style="79" customWidth="1"/>
    <col min="16130" max="16130" width="1.7109375" style="79" customWidth="1"/>
    <col min="16131" max="16131" width="2.7109375" style="79" customWidth="1"/>
    <col min="16132" max="16132" width="1" style="79" customWidth="1"/>
    <col min="16133" max="16133" width="6.140625" style="79" customWidth="1"/>
    <col min="16134" max="16134" width="1.5703125" style="79" customWidth="1"/>
    <col min="16135" max="16135" width="59.140625" style="79" bestFit="1" customWidth="1"/>
    <col min="16136" max="16137" width="5.42578125" style="79" customWidth="1"/>
    <col min="16138" max="16138" width="6.85546875" style="79" customWidth="1"/>
    <col min="16139" max="16139" width="1.42578125" style="79" customWidth="1"/>
    <col min="16140" max="16140" width="4.5703125" style="79" customWidth="1"/>
    <col min="16141" max="16141" width="5" style="79" customWidth="1"/>
    <col min="16142" max="16142" width="6.5703125" style="79" customWidth="1"/>
    <col min="16143" max="16143" width="10.28515625" style="79" customWidth="1"/>
    <col min="16144" max="16144" width="5.5703125" style="79" customWidth="1"/>
    <col min="16145" max="16145" width="6" style="79" customWidth="1"/>
    <col min="16146" max="16146" width="6.85546875" style="79" customWidth="1"/>
    <col min="16147" max="16147" width="2.28515625" style="79" customWidth="1"/>
    <col min="16148" max="16148" width="6.42578125" style="79" customWidth="1"/>
    <col min="16149" max="16149" width="6" style="79" customWidth="1"/>
    <col min="16150" max="16150" width="7.28515625" style="79" customWidth="1"/>
    <col min="16151" max="16151" width="1.5703125" style="79" customWidth="1"/>
    <col min="16152" max="16153" width="6.7109375" style="79" customWidth="1"/>
    <col min="16154" max="16154" width="6.85546875" style="79" customWidth="1"/>
    <col min="16155" max="16155" width="6.7109375" style="79" customWidth="1"/>
    <col min="16156" max="16156" width="1" style="79" customWidth="1"/>
    <col min="16157" max="16157" width="6.7109375" style="79" customWidth="1"/>
    <col min="16158" max="16158" width="1" style="79" customWidth="1"/>
    <col min="16159" max="16159" width="6.7109375" style="79" customWidth="1"/>
    <col min="16160" max="16160" width="1" style="79" customWidth="1"/>
    <col min="16161" max="16162" width="6.7109375" style="79" customWidth="1"/>
    <col min="16163" max="16384" width="11.42578125" style="79"/>
  </cols>
  <sheetData>
    <row r="1" spans="1:35" ht="3.75" customHeight="1">
      <c r="A1" s="96"/>
      <c r="B1" s="96"/>
      <c r="C1" s="96"/>
      <c r="D1" s="157"/>
      <c r="E1" s="83"/>
      <c r="F1" s="83"/>
      <c r="G1" s="59"/>
      <c r="H1" s="223"/>
      <c r="I1" s="223"/>
      <c r="J1" s="223"/>
      <c r="K1" s="223"/>
      <c r="L1" s="223"/>
      <c r="M1" s="223"/>
      <c r="N1" s="223"/>
      <c r="O1" s="78"/>
      <c r="P1" s="78"/>
    </row>
    <row r="2" spans="1:35" ht="12.75" customHeight="1">
      <c r="A2" s="96"/>
      <c r="B2" s="96"/>
      <c r="C2" s="96"/>
      <c r="D2" s="157"/>
      <c r="E2" s="2293" t="s">
        <v>326</v>
      </c>
      <c r="F2" s="2293"/>
      <c r="G2" s="2293"/>
      <c r="H2" s="2293"/>
      <c r="I2" s="2293"/>
      <c r="J2" s="2293"/>
      <c r="K2" s="2293"/>
      <c r="L2" s="2293"/>
      <c r="M2" s="2293"/>
      <c r="N2" s="2293"/>
      <c r="O2" s="78"/>
      <c r="P2" s="83"/>
      <c r="Q2" s="83"/>
      <c r="R2" s="2281"/>
      <c r="S2" s="2281"/>
      <c r="T2" s="2281"/>
      <c r="U2" s="2281"/>
      <c r="V2" s="2281"/>
      <c r="W2" s="2281"/>
      <c r="X2" s="2281"/>
      <c r="Y2" s="2281"/>
      <c r="Z2" s="2281"/>
      <c r="AA2" s="2281"/>
      <c r="AB2" s="2281"/>
      <c r="AC2" s="2281"/>
      <c r="AD2" s="2281"/>
      <c r="AE2" s="2281"/>
      <c r="AF2" s="2281"/>
    </row>
    <row r="3" spans="1:35" s="83" customFormat="1" ht="12.75" customHeight="1">
      <c r="A3" s="96"/>
      <c r="B3" s="227"/>
      <c r="C3" s="227"/>
      <c r="D3" s="953"/>
      <c r="E3" s="2281" t="s">
        <v>1</v>
      </c>
      <c r="F3" s="2281"/>
      <c r="G3" s="2281"/>
      <c r="H3" s="2281"/>
      <c r="I3" s="2281"/>
      <c r="J3" s="2281"/>
      <c r="K3" s="2281"/>
      <c r="L3" s="2281"/>
      <c r="M3" s="2281"/>
      <c r="N3" s="2281"/>
      <c r="O3" s="278"/>
      <c r="P3" s="86"/>
      <c r="Q3" s="86"/>
      <c r="R3" s="87"/>
      <c r="AH3" s="88"/>
      <c r="AI3" s="88"/>
    </row>
    <row r="4" spans="1:35" s="83" customFormat="1" ht="3" customHeight="1">
      <c r="A4" s="96"/>
      <c r="B4" s="96"/>
      <c r="C4" s="96"/>
      <c r="D4" s="157"/>
      <c r="F4" s="314"/>
      <c r="G4" s="150"/>
      <c r="H4" s="96"/>
      <c r="I4" s="96"/>
      <c r="J4" s="223"/>
      <c r="K4" s="223"/>
      <c r="L4" s="223"/>
      <c r="M4" s="223"/>
      <c r="N4" s="223"/>
      <c r="O4" s="278"/>
      <c r="R4" s="92"/>
    </row>
    <row r="5" spans="1:35" s="83" customFormat="1" ht="12.75" customHeight="1">
      <c r="A5" s="96"/>
      <c r="B5" s="96"/>
      <c r="C5" s="96"/>
      <c r="D5" s="157"/>
      <c r="E5" s="2282" t="s">
        <v>2</v>
      </c>
      <c r="F5" s="954"/>
      <c r="G5" s="954"/>
      <c r="H5" s="955"/>
      <c r="I5" s="955"/>
      <c r="J5" s="956"/>
      <c r="K5" s="956"/>
      <c r="L5" s="956"/>
      <c r="M5" s="956"/>
      <c r="N5" s="957"/>
      <c r="O5" s="278"/>
      <c r="R5" s="92"/>
    </row>
    <row r="6" spans="1:35" ht="12.75" customHeight="1">
      <c r="A6" s="96" t="s">
        <v>9</v>
      </c>
      <c r="B6" s="96" t="s">
        <v>10</v>
      </c>
      <c r="C6" s="96" t="s">
        <v>11</v>
      </c>
      <c r="D6" s="157"/>
      <c r="E6" s="2357"/>
      <c r="F6" s="958"/>
      <c r="G6" s="959" t="s">
        <v>327</v>
      </c>
      <c r="H6" s="2359" t="s">
        <v>328</v>
      </c>
      <c r="I6" s="2359"/>
      <c r="J6" s="2359"/>
      <c r="K6" s="960"/>
      <c r="L6" s="2356" t="s">
        <v>329</v>
      </c>
      <c r="M6" s="2356"/>
      <c r="N6" s="2291"/>
      <c r="O6" s="78"/>
      <c r="P6" s="96"/>
    </row>
    <row r="7" spans="1:35">
      <c r="A7" s="96"/>
      <c r="B7" s="96"/>
      <c r="C7" s="96"/>
      <c r="D7" s="157"/>
      <c r="E7" s="2358"/>
      <c r="F7" s="961"/>
      <c r="G7" s="962"/>
      <c r="H7" s="963" t="s">
        <v>18</v>
      </c>
      <c r="I7" s="964" t="s">
        <v>19</v>
      </c>
      <c r="J7" s="965" t="s">
        <v>8</v>
      </c>
      <c r="K7" s="966"/>
      <c r="L7" s="964" t="s">
        <v>18</v>
      </c>
      <c r="M7" s="964" t="s">
        <v>19</v>
      </c>
      <c r="N7" s="967" t="s">
        <v>8</v>
      </c>
      <c r="O7" s="78"/>
      <c r="P7" s="83"/>
    </row>
    <row r="8" spans="1:35" ht="12" customHeight="1">
      <c r="A8" s="96"/>
      <c r="B8" s="96"/>
      <c r="C8" s="96"/>
      <c r="D8" s="157"/>
      <c r="E8" s="2211">
        <v>1401</v>
      </c>
      <c r="F8" s="318" t="s">
        <v>20</v>
      </c>
      <c r="G8" s="492"/>
      <c r="H8" s="968">
        <f>SUM(H9+H22+H31+H35+H37)</f>
        <v>189</v>
      </c>
      <c r="I8" s="968">
        <f>I9+I13+I17+I22+I31+I35+I37</f>
        <v>69</v>
      </c>
      <c r="J8" s="969">
        <f>SUM(H8+I8)</f>
        <v>258</v>
      </c>
      <c r="K8" s="969"/>
      <c r="L8" s="969">
        <f>L9+L13+L17+L22+L31+L35+L37</f>
        <v>701</v>
      </c>
      <c r="M8" s="969">
        <f>M9+M13+M17+M22+M31+M35+M37</f>
        <v>181</v>
      </c>
      <c r="N8" s="970">
        <f>L8+M8</f>
        <v>882</v>
      </c>
      <c r="O8" s="78"/>
    </row>
    <row r="9" spans="1:35" ht="10.5" customHeight="1">
      <c r="A9" s="96"/>
      <c r="B9" s="96"/>
      <c r="C9" s="96"/>
      <c r="D9" s="157"/>
      <c r="E9" s="2212"/>
      <c r="F9" s="623" t="s">
        <v>21</v>
      </c>
      <c r="G9" s="971"/>
      <c r="H9" s="972">
        <f>H10+H11+H12</f>
        <v>0</v>
      </c>
      <c r="I9" s="972">
        <f>I10+I11+I12</f>
        <v>0</v>
      </c>
      <c r="J9" s="973">
        <f>SUM(H9+I9)</f>
        <v>0</v>
      </c>
      <c r="K9" s="973"/>
      <c r="L9" s="973">
        <f>L10+L11+L12</f>
        <v>182</v>
      </c>
      <c r="M9" s="973">
        <f>M10+M11+M12</f>
        <v>49</v>
      </c>
      <c r="N9" s="974">
        <f>L9+M9</f>
        <v>231</v>
      </c>
      <c r="O9" s="78"/>
      <c r="P9" s="78"/>
    </row>
    <row r="10" spans="1:35" ht="9.9499999999999993" customHeight="1">
      <c r="A10" s="96">
        <v>1</v>
      </c>
      <c r="B10" s="96">
        <v>1</v>
      </c>
      <c r="C10" s="96">
        <v>11</v>
      </c>
      <c r="D10" s="157"/>
      <c r="E10" s="2212"/>
      <c r="F10" s="631"/>
      <c r="G10" s="64" t="s">
        <v>330</v>
      </c>
      <c r="H10" s="470">
        <v>0</v>
      </c>
      <c r="I10" s="470">
        <v>0</v>
      </c>
      <c r="J10" s="470">
        <f>SUM(H10+I10)</f>
        <v>0</v>
      </c>
      <c r="K10" s="470"/>
      <c r="L10" s="470">
        <v>0</v>
      </c>
      <c r="M10" s="470">
        <v>0</v>
      </c>
      <c r="N10" s="975">
        <f t="shared" ref="N10:N38" si="0">L10+M10</f>
        <v>0</v>
      </c>
      <c r="O10" s="78"/>
      <c r="P10" s="78"/>
    </row>
    <row r="11" spans="1:35" ht="9.9499999999999993" customHeight="1">
      <c r="A11" s="96">
        <v>1</v>
      </c>
      <c r="B11" s="96">
        <v>1</v>
      </c>
      <c r="C11" s="96">
        <v>11</v>
      </c>
      <c r="D11" s="157"/>
      <c r="E11" s="2212"/>
      <c r="F11" s="631"/>
      <c r="G11" s="64" t="s">
        <v>193</v>
      </c>
      <c r="H11" s="470">
        <v>0</v>
      </c>
      <c r="I11" s="470">
        <v>0</v>
      </c>
      <c r="J11" s="470">
        <f>SUM(H11+I11)</f>
        <v>0</v>
      </c>
      <c r="K11" s="470"/>
      <c r="L11" s="470">
        <v>0</v>
      </c>
      <c r="M11" s="470">
        <v>0</v>
      </c>
      <c r="N11" s="975">
        <f t="shared" si="0"/>
        <v>0</v>
      </c>
      <c r="O11" s="78"/>
      <c r="P11" s="78"/>
    </row>
    <row r="12" spans="1:35" ht="9.9499999999999993" customHeight="1">
      <c r="A12" s="96">
        <v>1</v>
      </c>
      <c r="B12" s="96">
        <v>1</v>
      </c>
      <c r="C12" s="96">
        <v>7</v>
      </c>
      <c r="D12" s="157"/>
      <c r="E12" s="2212"/>
      <c r="F12" s="631"/>
      <c r="G12" s="64" t="s">
        <v>331</v>
      </c>
      <c r="H12" s="470">
        <v>0</v>
      </c>
      <c r="I12" s="470">
        <v>0</v>
      </c>
      <c r="J12" s="470">
        <f>SUM(H12+I12)</f>
        <v>0</v>
      </c>
      <c r="K12" s="470"/>
      <c r="L12" s="470">
        <v>182</v>
      </c>
      <c r="M12" s="470">
        <v>49</v>
      </c>
      <c r="N12" s="975">
        <f t="shared" si="0"/>
        <v>231</v>
      </c>
      <c r="O12" s="78"/>
      <c r="P12" s="78"/>
    </row>
    <row r="13" spans="1:35" ht="11.1" customHeight="1">
      <c r="A13" s="96"/>
      <c r="B13" s="96"/>
      <c r="C13" s="96"/>
      <c r="D13" s="157"/>
      <c r="E13" s="2212"/>
      <c r="F13" s="636" t="s">
        <v>22</v>
      </c>
      <c r="G13" s="19"/>
      <c r="H13" s="976">
        <f>H14+H15+H16</f>
        <v>0</v>
      </c>
      <c r="I13" s="976">
        <f>I14+I15+I16</f>
        <v>0</v>
      </c>
      <c r="J13" s="976">
        <f t="shared" ref="J13:J39" si="1">SUM(H13:I13)</f>
        <v>0</v>
      </c>
      <c r="K13" s="976"/>
      <c r="L13" s="976">
        <f>L14+L15+L16</f>
        <v>451</v>
      </c>
      <c r="M13" s="976">
        <f>M14+M15+M16</f>
        <v>106</v>
      </c>
      <c r="N13" s="974">
        <f t="shared" si="0"/>
        <v>557</v>
      </c>
      <c r="O13" s="78"/>
      <c r="P13" s="78"/>
    </row>
    <row r="14" spans="1:35" ht="11.1" customHeight="1">
      <c r="A14" s="96">
        <v>1</v>
      </c>
      <c r="B14" s="96">
        <v>1</v>
      </c>
      <c r="C14" s="96">
        <v>5</v>
      </c>
      <c r="D14" s="157"/>
      <c r="E14" s="2212"/>
      <c r="F14" s="636"/>
      <c r="G14" s="64" t="s">
        <v>195</v>
      </c>
      <c r="H14" s="470">
        <v>0</v>
      </c>
      <c r="I14" s="470">
        <v>0</v>
      </c>
      <c r="J14" s="470">
        <f t="shared" si="1"/>
        <v>0</v>
      </c>
      <c r="K14" s="470"/>
      <c r="L14" s="470">
        <v>27</v>
      </c>
      <c r="M14" s="470">
        <v>6</v>
      </c>
      <c r="N14" s="975">
        <f t="shared" si="0"/>
        <v>33</v>
      </c>
      <c r="O14" s="78"/>
      <c r="P14" s="78"/>
    </row>
    <row r="15" spans="1:35" ht="9.75" customHeight="1">
      <c r="A15" s="96">
        <v>1</v>
      </c>
      <c r="B15" s="96">
        <v>1</v>
      </c>
      <c r="C15" s="96">
        <v>5</v>
      </c>
      <c r="D15" s="157"/>
      <c r="E15" s="2212"/>
      <c r="F15" s="631"/>
      <c r="G15" s="64" t="s">
        <v>196</v>
      </c>
      <c r="H15" s="470">
        <v>0</v>
      </c>
      <c r="I15" s="470">
        <v>0</v>
      </c>
      <c r="J15" s="470">
        <f t="shared" si="1"/>
        <v>0</v>
      </c>
      <c r="K15" s="470"/>
      <c r="L15" s="470">
        <v>424</v>
      </c>
      <c r="M15" s="470">
        <v>100</v>
      </c>
      <c r="N15" s="975">
        <f t="shared" si="0"/>
        <v>524</v>
      </c>
      <c r="O15" s="78"/>
      <c r="P15" s="78"/>
    </row>
    <row r="16" spans="1:35" ht="9.9499999999999993" customHeight="1">
      <c r="A16" s="96">
        <v>1</v>
      </c>
      <c r="B16" s="96">
        <v>1</v>
      </c>
      <c r="C16" s="96">
        <v>5</v>
      </c>
      <c r="D16" s="157"/>
      <c r="E16" s="2212"/>
      <c r="F16" s="631"/>
      <c r="G16" s="64" t="s">
        <v>197</v>
      </c>
      <c r="H16" s="470">
        <v>0</v>
      </c>
      <c r="I16" s="470">
        <v>0</v>
      </c>
      <c r="J16" s="470">
        <f t="shared" si="1"/>
        <v>0</v>
      </c>
      <c r="K16" s="470"/>
      <c r="L16" s="470">
        <v>0</v>
      </c>
      <c r="M16" s="470">
        <v>0</v>
      </c>
      <c r="N16" s="975">
        <f t="shared" si="0"/>
        <v>0</v>
      </c>
      <c r="O16" s="78"/>
      <c r="P16" s="78"/>
    </row>
    <row r="17" spans="1:16" ht="10.5" customHeight="1">
      <c r="A17" s="96"/>
      <c r="B17" s="96"/>
      <c r="C17" s="96"/>
      <c r="D17" s="157"/>
      <c r="E17" s="2212"/>
      <c r="F17" s="636" t="s">
        <v>23</v>
      </c>
      <c r="G17" s="19"/>
      <c r="H17" s="976">
        <f>H18+H19+H20+H21</f>
        <v>0</v>
      </c>
      <c r="I17" s="976">
        <f>I18+I19+I20+I21</f>
        <v>0</v>
      </c>
      <c r="J17" s="976">
        <f t="shared" si="1"/>
        <v>0</v>
      </c>
      <c r="K17" s="976"/>
      <c r="L17" s="976">
        <f>L18+L19+L20+L21</f>
        <v>20</v>
      </c>
      <c r="M17" s="976">
        <f>M18+M19+M20+M21</f>
        <v>4</v>
      </c>
      <c r="N17" s="974">
        <f t="shared" si="0"/>
        <v>24</v>
      </c>
      <c r="O17" s="78"/>
      <c r="P17" s="78"/>
    </row>
    <row r="18" spans="1:16" ht="9.9499999999999993" customHeight="1">
      <c r="A18" s="96">
        <v>1</v>
      </c>
      <c r="B18" s="96">
        <v>1</v>
      </c>
      <c r="C18" s="96">
        <v>12</v>
      </c>
      <c r="D18" s="157"/>
      <c r="E18" s="2212"/>
      <c r="F18" s="638"/>
      <c r="G18" s="64" t="s">
        <v>332</v>
      </c>
      <c r="H18" s="470">
        <v>0</v>
      </c>
      <c r="I18" s="470">
        <v>0</v>
      </c>
      <c r="J18" s="470">
        <f t="shared" si="1"/>
        <v>0</v>
      </c>
      <c r="K18" s="470"/>
      <c r="L18" s="470">
        <v>0</v>
      </c>
      <c r="M18" s="470">
        <v>0</v>
      </c>
      <c r="N18" s="975">
        <f t="shared" si="0"/>
        <v>0</v>
      </c>
      <c r="O18" s="78"/>
      <c r="P18" s="78"/>
    </row>
    <row r="19" spans="1:16" ht="9.9499999999999993" customHeight="1">
      <c r="A19" s="96">
        <v>1</v>
      </c>
      <c r="B19" s="96">
        <v>1</v>
      </c>
      <c r="C19" s="96">
        <v>12</v>
      </c>
      <c r="D19" s="157"/>
      <c r="E19" s="2212"/>
      <c r="F19" s="638"/>
      <c r="G19" s="64" t="s">
        <v>195</v>
      </c>
      <c r="H19" s="470">
        <v>0</v>
      </c>
      <c r="I19" s="470">
        <v>0</v>
      </c>
      <c r="J19" s="470">
        <f t="shared" si="1"/>
        <v>0</v>
      </c>
      <c r="K19" s="470"/>
      <c r="L19" s="470">
        <v>0</v>
      </c>
      <c r="M19" s="470">
        <v>0</v>
      </c>
      <c r="N19" s="975">
        <f t="shared" si="0"/>
        <v>0</v>
      </c>
      <c r="O19" s="78"/>
      <c r="P19" s="78"/>
    </row>
    <row r="20" spans="1:16" ht="9.9499999999999993" customHeight="1">
      <c r="A20" s="96">
        <v>1</v>
      </c>
      <c r="B20" s="96">
        <v>1</v>
      </c>
      <c r="C20" s="96">
        <v>12</v>
      </c>
      <c r="D20" s="157"/>
      <c r="E20" s="2212"/>
      <c r="F20" s="638"/>
      <c r="G20" s="64" t="s">
        <v>198</v>
      </c>
      <c r="H20" s="470">
        <v>0</v>
      </c>
      <c r="I20" s="470">
        <v>0</v>
      </c>
      <c r="J20" s="470">
        <f t="shared" si="1"/>
        <v>0</v>
      </c>
      <c r="K20" s="470"/>
      <c r="L20" s="470">
        <v>16</v>
      </c>
      <c r="M20" s="470">
        <v>1</v>
      </c>
      <c r="N20" s="975">
        <f t="shared" si="0"/>
        <v>17</v>
      </c>
      <c r="O20" s="78"/>
      <c r="P20" s="78"/>
    </row>
    <row r="21" spans="1:16" ht="9.9499999999999993" customHeight="1">
      <c r="A21" s="96">
        <v>1</v>
      </c>
      <c r="B21" s="96">
        <v>1</v>
      </c>
      <c r="C21" s="96">
        <v>12</v>
      </c>
      <c r="D21" s="157"/>
      <c r="E21" s="2212"/>
      <c r="F21" s="638"/>
      <c r="G21" s="64" t="s">
        <v>199</v>
      </c>
      <c r="H21" s="470">
        <v>0</v>
      </c>
      <c r="I21" s="470">
        <v>0</v>
      </c>
      <c r="J21" s="470">
        <f t="shared" si="1"/>
        <v>0</v>
      </c>
      <c r="K21" s="470"/>
      <c r="L21" s="470">
        <v>4</v>
      </c>
      <c r="M21" s="470">
        <v>3</v>
      </c>
      <c r="N21" s="975">
        <f t="shared" si="0"/>
        <v>7</v>
      </c>
      <c r="O21" s="78"/>
      <c r="P21" s="78"/>
    </row>
    <row r="22" spans="1:16" ht="11.1" customHeight="1">
      <c r="A22" s="96"/>
      <c r="B22" s="96"/>
      <c r="C22" s="96"/>
      <c r="D22" s="157"/>
      <c r="E22" s="2212"/>
      <c r="F22" s="639" t="s">
        <v>333</v>
      </c>
      <c r="G22" s="139"/>
      <c r="H22" s="976">
        <f>SUM(H23:H30)</f>
        <v>121</v>
      </c>
      <c r="I22" s="976">
        <f>SUM(I23:I30)</f>
        <v>39</v>
      </c>
      <c r="J22" s="976">
        <f t="shared" si="1"/>
        <v>160</v>
      </c>
      <c r="K22" s="976"/>
      <c r="L22" s="976">
        <f>L23+L24+L25+L26+L27+L28+L29+L30</f>
        <v>5</v>
      </c>
      <c r="M22" s="976">
        <f>M23+M24+M25+M26+M27+M28+M29+M30</f>
        <v>8</v>
      </c>
      <c r="N22" s="974">
        <f t="shared" si="0"/>
        <v>13</v>
      </c>
      <c r="O22" s="78"/>
      <c r="P22" s="78"/>
    </row>
    <row r="23" spans="1:16" ht="9.9499999999999993" customHeight="1">
      <c r="A23" s="96">
        <v>1</v>
      </c>
      <c r="B23" s="96">
        <v>1</v>
      </c>
      <c r="C23" s="96">
        <v>2</v>
      </c>
      <c r="D23" s="157"/>
      <c r="E23" s="2212"/>
      <c r="F23" s="638"/>
      <c r="G23" s="64" t="s">
        <v>195</v>
      </c>
      <c r="H23" s="470">
        <v>0</v>
      </c>
      <c r="I23" s="470">
        <v>0</v>
      </c>
      <c r="J23" s="470">
        <f t="shared" si="1"/>
        <v>0</v>
      </c>
      <c r="K23" s="470"/>
      <c r="L23" s="470">
        <v>0</v>
      </c>
      <c r="M23" s="470">
        <v>0</v>
      </c>
      <c r="N23" s="975">
        <f t="shared" si="0"/>
        <v>0</v>
      </c>
      <c r="O23" s="78"/>
      <c r="P23" s="78"/>
    </row>
    <row r="24" spans="1:16" ht="9.9499999999999993" customHeight="1">
      <c r="A24" s="96">
        <v>1</v>
      </c>
      <c r="B24" s="96">
        <v>1</v>
      </c>
      <c r="C24" s="96">
        <v>2</v>
      </c>
      <c r="D24" s="157"/>
      <c r="E24" s="2212"/>
      <c r="F24" s="638"/>
      <c r="G24" s="64" t="s">
        <v>200</v>
      </c>
      <c r="H24" s="470">
        <v>0</v>
      </c>
      <c r="I24" s="470">
        <v>0</v>
      </c>
      <c r="J24" s="470">
        <f t="shared" si="1"/>
        <v>0</v>
      </c>
      <c r="K24" s="470"/>
      <c r="L24" s="470">
        <v>0</v>
      </c>
      <c r="M24" s="470">
        <v>0</v>
      </c>
      <c r="N24" s="975">
        <f t="shared" si="0"/>
        <v>0</v>
      </c>
      <c r="O24" s="78"/>
      <c r="P24" s="78"/>
    </row>
    <row r="25" spans="1:16" ht="9.9499999999999993" customHeight="1">
      <c r="A25" s="96">
        <v>1</v>
      </c>
      <c r="B25" s="96">
        <v>1</v>
      </c>
      <c r="C25" s="96">
        <v>2</v>
      </c>
      <c r="D25" s="157"/>
      <c r="E25" s="2212"/>
      <c r="F25" s="631"/>
      <c r="G25" s="64" t="s">
        <v>201</v>
      </c>
      <c r="H25" s="470">
        <v>0</v>
      </c>
      <c r="I25" s="470">
        <v>0</v>
      </c>
      <c r="J25" s="470">
        <f t="shared" si="1"/>
        <v>0</v>
      </c>
      <c r="K25" s="470"/>
      <c r="L25" s="470">
        <v>0</v>
      </c>
      <c r="M25" s="470">
        <v>0</v>
      </c>
      <c r="N25" s="975">
        <f t="shared" si="0"/>
        <v>0</v>
      </c>
      <c r="O25" s="78"/>
      <c r="P25" s="78"/>
    </row>
    <row r="26" spans="1:16" ht="9.9499999999999993" customHeight="1">
      <c r="A26" s="96">
        <v>1</v>
      </c>
      <c r="B26" s="96">
        <v>1</v>
      </c>
      <c r="C26" s="96">
        <v>2</v>
      </c>
      <c r="D26" s="157"/>
      <c r="E26" s="2212"/>
      <c r="F26" s="638"/>
      <c r="G26" s="64" t="s">
        <v>202</v>
      </c>
      <c r="H26" s="470">
        <v>0</v>
      </c>
      <c r="I26" s="470">
        <v>0</v>
      </c>
      <c r="J26" s="470">
        <f t="shared" si="1"/>
        <v>0</v>
      </c>
      <c r="K26" s="470"/>
      <c r="L26" s="470">
        <v>0</v>
      </c>
      <c r="M26" s="470">
        <v>0</v>
      </c>
      <c r="N26" s="975">
        <f t="shared" si="0"/>
        <v>0</v>
      </c>
      <c r="O26" s="78"/>
      <c r="P26" s="78"/>
    </row>
    <row r="27" spans="1:16" ht="9.9499999999999993" customHeight="1">
      <c r="A27" s="96">
        <v>1</v>
      </c>
      <c r="B27" s="96">
        <v>1</v>
      </c>
      <c r="C27" s="96">
        <v>2</v>
      </c>
      <c r="D27" s="157"/>
      <c r="E27" s="2212"/>
      <c r="F27" s="631"/>
      <c r="G27" s="64" t="s">
        <v>203</v>
      </c>
      <c r="H27" s="470">
        <v>0</v>
      </c>
      <c r="I27" s="470">
        <v>0</v>
      </c>
      <c r="J27" s="470">
        <f t="shared" si="1"/>
        <v>0</v>
      </c>
      <c r="K27" s="470"/>
      <c r="L27" s="470">
        <v>0</v>
      </c>
      <c r="M27" s="470">
        <v>0</v>
      </c>
      <c r="N27" s="975">
        <f t="shared" si="0"/>
        <v>0</v>
      </c>
      <c r="O27" s="78"/>
      <c r="P27" s="78"/>
    </row>
    <row r="28" spans="1:16" ht="9.9499999999999993" customHeight="1">
      <c r="A28" s="96">
        <v>1</v>
      </c>
      <c r="B28" s="96">
        <v>1</v>
      </c>
      <c r="C28" s="96">
        <v>2</v>
      </c>
      <c r="D28" s="157"/>
      <c r="E28" s="2212"/>
      <c r="F28" s="631"/>
      <c r="G28" s="64" t="s">
        <v>197</v>
      </c>
      <c r="H28" s="470">
        <v>0</v>
      </c>
      <c r="I28" s="470">
        <v>0</v>
      </c>
      <c r="J28" s="470">
        <f t="shared" si="1"/>
        <v>0</v>
      </c>
      <c r="K28" s="470"/>
      <c r="L28" s="470">
        <v>0</v>
      </c>
      <c r="M28" s="470">
        <v>0</v>
      </c>
      <c r="N28" s="975">
        <f t="shared" si="0"/>
        <v>0</v>
      </c>
      <c r="O28" s="78"/>
      <c r="P28" s="78"/>
    </row>
    <row r="29" spans="1:16" ht="9.9499999999999993" customHeight="1">
      <c r="A29" s="96">
        <v>1</v>
      </c>
      <c r="B29" s="96">
        <v>1</v>
      </c>
      <c r="C29" s="96">
        <v>2</v>
      </c>
      <c r="D29" s="157"/>
      <c r="E29" s="2212"/>
      <c r="F29" s="631"/>
      <c r="G29" s="64" t="s">
        <v>204</v>
      </c>
      <c r="H29" s="470">
        <v>121</v>
      </c>
      <c r="I29" s="470">
        <v>39</v>
      </c>
      <c r="J29" s="470">
        <f t="shared" si="1"/>
        <v>160</v>
      </c>
      <c r="K29" s="470"/>
      <c r="L29" s="470">
        <v>0</v>
      </c>
      <c r="M29" s="470">
        <v>0</v>
      </c>
      <c r="N29" s="975">
        <f t="shared" si="0"/>
        <v>0</v>
      </c>
      <c r="O29" s="78"/>
      <c r="P29" s="78"/>
    </row>
    <row r="30" spans="1:16" ht="9.9499999999999993" customHeight="1">
      <c r="A30" s="96">
        <v>1</v>
      </c>
      <c r="B30" s="96">
        <v>1</v>
      </c>
      <c r="C30" s="96">
        <v>2</v>
      </c>
      <c r="D30" s="157"/>
      <c r="E30" s="2212"/>
      <c r="F30" s="631"/>
      <c r="G30" s="64" t="s">
        <v>334</v>
      </c>
      <c r="H30" s="470">
        <v>0</v>
      </c>
      <c r="I30" s="470">
        <v>0</v>
      </c>
      <c r="J30" s="470">
        <f t="shared" si="1"/>
        <v>0</v>
      </c>
      <c r="K30" s="470"/>
      <c r="L30" s="470">
        <v>5</v>
      </c>
      <c r="M30" s="470">
        <v>8</v>
      </c>
      <c r="N30" s="975">
        <f t="shared" si="0"/>
        <v>13</v>
      </c>
      <c r="O30" s="78"/>
      <c r="P30" s="78"/>
    </row>
    <row r="31" spans="1:16" ht="11.1" customHeight="1">
      <c r="A31" s="96"/>
      <c r="B31" s="96"/>
      <c r="C31" s="96"/>
      <c r="D31" s="157"/>
      <c r="E31" s="2212"/>
      <c r="F31" s="639" t="s">
        <v>25</v>
      </c>
      <c r="G31" s="64"/>
      <c r="H31" s="976">
        <f>SUM(H32:H34)</f>
        <v>68</v>
      </c>
      <c r="I31" s="976">
        <f>SUM(I32:I34)</f>
        <v>30</v>
      </c>
      <c r="J31" s="976">
        <f t="shared" si="1"/>
        <v>98</v>
      </c>
      <c r="K31" s="976"/>
      <c r="L31" s="976">
        <f>SUM(L32:L34)</f>
        <v>0</v>
      </c>
      <c r="M31" s="976">
        <f>SUM(M32:M34)</f>
        <v>0</v>
      </c>
      <c r="N31" s="974">
        <f t="shared" si="0"/>
        <v>0</v>
      </c>
      <c r="O31" s="78"/>
      <c r="P31" s="78"/>
    </row>
    <row r="32" spans="1:16" ht="9.9499999999999993" customHeight="1">
      <c r="A32" s="96">
        <v>1</v>
      </c>
      <c r="B32" s="96">
        <v>1</v>
      </c>
      <c r="C32" s="96">
        <v>4</v>
      </c>
      <c r="D32" s="157"/>
      <c r="E32" s="2212"/>
      <c r="F32" s="631"/>
      <c r="G32" s="64" t="s">
        <v>195</v>
      </c>
      <c r="H32" s="470">
        <v>0</v>
      </c>
      <c r="I32" s="470">
        <v>0</v>
      </c>
      <c r="J32" s="470">
        <f t="shared" si="1"/>
        <v>0</v>
      </c>
      <c r="K32" s="470"/>
      <c r="L32" s="470">
        <v>0</v>
      </c>
      <c r="M32" s="470">
        <v>0</v>
      </c>
      <c r="N32" s="975">
        <f t="shared" si="0"/>
        <v>0</v>
      </c>
      <c r="O32" s="78"/>
      <c r="P32" s="78"/>
    </row>
    <row r="33" spans="1:16" ht="9.9499999999999993" customHeight="1">
      <c r="A33" s="96">
        <v>1</v>
      </c>
      <c r="B33" s="96">
        <v>1</v>
      </c>
      <c r="C33" s="96">
        <v>4</v>
      </c>
      <c r="D33" s="157"/>
      <c r="E33" s="2212"/>
      <c r="F33" s="631"/>
      <c r="G33" s="64" t="s">
        <v>200</v>
      </c>
      <c r="H33" s="470">
        <v>0</v>
      </c>
      <c r="I33" s="470">
        <v>0</v>
      </c>
      <c r="J33" s="470">
        <f t="shared" si="1"/>
        <v>0</v>
      </c>
      <c r="K33" s="470"/>
      <c r="L33" s="470">
        <v>0</v>
      </c>
      <c r="M33" s="470">
        <v>0</v>
      </c>
      <c r="N33" s="975">
        <f t="shared" si="0"/>
        <v>0</v>
      </c>
      <c r="O33" s="78"/>
      <c r="P33" s="78"/>
    </row>
    <row r="34" spans="1:16" ht="9.9499999999999993" customHeight="1">
      <c r="A34" s="96">
        <v>1</v>
      </c>
      <c r="B34" s="96">
        <v>1</v>
      </c>
      <c r="C34" s="96">
        <v>4</v>
      </c>
      <c r="D34" s="157"/>
      <c r="E34" s="2212"/>
      <c r="F34" s="631"/>
      <c r="G34" s="64" t="s">
        <v>193</v>
      </c>
      <c r="H34" s="470">
        <v>68</v>
      </c>
      <c r="I34" s="470">
        <v>30</v>
      </c>
      <c r="J34" s="470">
        <f t="shared" si="1"/>
        <v>98</v>
      </c>
      <c r="K34" s="470"/>
      <c r="L34" s="470">
        <v>0</v>
      </c>
      <c r="M34" s="470">
        <v>0</v>
      </c>
      <c r="N34" s="975">
        <f t="shared" si="0"/>
        <v>0</v>
      </c>
      <c r="O34" s="78"/>
      <c r="P34" s="78"/>
    </row>
    <row r="35" spans="1:16" ht="11.1" customHeight="1">
      <c r="A35" s="96"/>
      <c r="B35" s="96"/>
      <c r="C35" s="96"/>
      <c r="D35" s="157"/>
      <c r="E35" s="2212"/>
      <c r="F35" s="640" t="s">
        <v>26</v>
      </c>
      <c r="G35" s="19"/>
      <c r="H35" s="976">
        <f>SUM(H36)</f>
        <v>0</v>
      </c>
      <c r="I35" s="976">
        <f>SUM(I36)</f>
        <v>0</v>
      </c>
      <c r="J35" s="976">
        <f t="shared" si="1"/>
        <v>0</v>
      </c>
      <c r="K35" s="976"/>
      <c r="L35" s="976">
        <f>SUM(L36)</f>
        <v>0</v>
      </c>
      <c r="M35" s="976">
        <f>SUM(M36)</f>
        <v>0</v>
      </c>
      <c r="N35" s="974">
        <f t="shared" si="0"/>
        <v>0</v>
      </c>
      <c r="O35" s="78"/>
      <c r="P35" s="78"/>
    </row>
    <row r="36" spans="1:16" ht="11.1" customHeight="1">
      <c r="A36" s="96">
        <v>1</v>
      </c>
      <c r="B36" s="96">
        <v>1</v>
      </c>
      <c r="C36" s="96">
        <v>1</v>
      </c>
      <c r="D36" s="157"/>
      <c r="E36" s="2212"/>
      <c r="F36" s="638"/>
      <c r="G36" s="64" t="s">
        <v>206</v>
      </c>
      <c r="H36" s="470">
        <v>0</v>
      </c>
      <c r="I36" s="470">
        <v>0</v>
      </c>
      <c r="J36" s="470">
        <f t="shared" si="1"/>
        <v>0</v>
      </c>
      <c r="K36" s="470"/>
      <c r="L36" s="470">
        <v>0</v>
      </c>
      <c r="M36" s="470">
        <v>0</v>
      </c>
      <c r="N36" s="975">
        <f t="shared" si="0"/>
        <v>0</v>
      </c>
      <c r="O36" s="78"/>
      <c r="P36" s="78"/>
    </row>
    <row r="37" spans="1:16" ht="11.1" customHeight="1">
      <c r="A37" s="96"/>
      <c r="B37" s="96"/>
      <c r="C37" s="96"/>
      <c r="D37" s="157"/>
      <c r="E37" s="2212"/>
      <c r="F37" s="640" t="s">
        <v>27</v>
      </c>
      <c r="G37" s="64"/>
      <c r="H37" s="976">
        <f>H38</f>
        <v>0</v>
      </c>
      <c r="I37" s="976">
        <f>I38</f>
        <v>0</v>
      </c>
      <c r="J37" s="976">
        <f t="shared" si="1"/>
        <v>0</v>
      </c>
      <c r="K37" s="976"/>
      <c r="L37" s="976">
        <f>L38</f>
        <v>43</v>
      </c>
      <c r="M37" s="976">
        <f>M38</f>
        <v>14</v>
      </c>
      <c r="N37" s="974">
        <f t="shared" si="0"/>
        <v>57</v>
      </c>
      <c r="O37" s="78"/>
      <c r="P37" s="78"/>
    </row>
    <row r="38" spans="1:16" ht="11.1" customHeight="1">
      <c r="A38" s="96">
        <v>1</v>
      </c>
      <c r="B38" s="96">
        <v>1</v>
      </c>
      <c r="C38" s="96">
        <v>14</v>
      </c>
      <c r="D38" s="157"/>
      <c r="E38" s="2213"/>
      <c r="F38" s="638"/>
      <c r="G38" s="64" t="s">
        <v>207</v>
      </c>
      <c r="H38" s="470">
        <v>0</v>
      </c>
      <c r="I38" s="470">
        <v>0</v>
      </c>
      <c r="J38" s="470">
        <f t="shared" si="1"/>
        <v>0</v>
      </c>
      <c r="K38" s="470"/>
      <c r="L38" s="470">
        <v>43</v>
      </c>
      <c r="M38" s="470">
        <v>14</v>
      </c>
      <c r="N38" s="975">
        <f t="shared" si="0"/>
        <v>57</v>
      </c>
      <c r="O38" s="78"/>
      <c r="P38" s="78"/>
    </row>
    <row r="39" spans="1:16" ht="12" customHeight="1">
      <c r="A39" s="96"/>
      <c r="B39" s="96"/>
      <c r="C39" s="96"/>
      <c r="D39" s="157"/>
      <c r="E39" s="2211">
        <v>1402</v>
      </c>
      <c r="F39" s="29" t="s">
        <v>29</v>
      </c>
      <c r="G39" s="123"/>
      <c r="H39" s="405">
        <f>H40+H49+H54+H61+H66+H72+H77+H83</f>
        <v>213</v>
      </c>
      <c r="I39" s="405">
        <f>I40+I49+I54+I61+I66+I72+I77+I83</f>
        <v>250</v>
      </c>
      <c r="J39" s="405">
        <f t="shared" si="1"/>
        <v>463</v>
      </c>
      <c r="K39" s="405"/>
      <c r="L39" s="405">
        <f>L40+L49+L54+L61+L66+L72+L77+L83</f>
        <v>135</v>
      </c>
      <c r="M39" s="405">
        <f>M40+M49+M54+M61+M66+M72+M77+M83</f>
        <v>40</v>
      </c>
      <c r="N39" s="468">
        <f>L39+M39</f>
        <v>175</v>
      </c>
      <c r="O39" s="78"/>
      <c r="P39" s="78"/>
    </row>
    <row r="40" spans="1:16">
      <c r="A40" s="96"/>
      <c r="B40" s="96"/>
      <c r="C40" s="96"/>
      <c r="D40" s="157"/>
      <c r="E40" s="2212"/>
      <c r="F40" s="636" t="s">
        <v>114</v>
      </c>
      <c r="G40" s="64"/>
      <c r="H40" s="973">
        <f>SUM(H41:H53)</f>
        <v>0</v>
      </c>
      <c r="I40" s="973">
        <f>SUM(I41:I53)</f>
        <v>0</v>
      </c>
      <c r="J40" s="973">
        <f t="shared" ref="J40:J48" si="2">SUM(H40+I40)</f>
        <v>0</v>
      </c>
      <c r="K40" s="973"/>
      <c r="L40" s="973">
        <f>SUM(L41:L48)</f>
        <v>103</v>
      </c>
      <c r="M40" s="973">
        <f>SUM(M41:M48)</f>
        <v>20</v>
      </c>
      <c r="N40" s="974">
        <f>L40+M40</f>
        <v>123</v>
      </c>
      <c r="O40" s="78"/>
      <c r="P40" s="78"/>
    </row>
    <row r="41" spans="1:16" ht="9.9499999999999993" customHeight="1">
      <c r="A41" s="96">
        <v>2</v>
      </c>
      <c r="B41" s="96">
        <v>4</v>
      </c>
      <c r="C41" s="96">
        <v>11</v>
      </c>
      <c r="D41" s="157"/>
      <c r="E41" s="2212"/>
      <c r="F41" s="631"/>
      <c r="G41" s="64" t="s">
        <v>335</v>
      </c>
      <c r="H41" s="470">
        <v>0</v>
      </c>
      <c r="I41" s="470">
        <v>0</v>
      </c>
      <c r="J41" s="470">
        <f t="shared" si="2"/>
        <v>0</v>
      </c>
      <c r="K41" s="470"/>
      <c r="L41" s="470">
        <v>0</v>
      </c>
      <c r="M41" s="470">
        <v>0</v>
      </c>
      <c r="N41" s="975">
        <f t="shared" ref="N41:N85" si="3">L41+M41</f>
        <v>0</v>
      </c>
      <c r="O41" s="78"/>
      <c r="P41" s="78"/>
    </row>
    <row r="42" spans="1:16" ht="9.9499999999999993" customHeight="1">
      <c r="A42" s="96">
        <v>2</v>
      </c>
      <c r="B42" s="96">
        <v>4</v>
      </c>
      <c r="C42" s="96">
        <v>11</v>
      </c>
      <c r="D42" s="157"/>
      <c r="E42" s="2212"/>
      <c r="F42" s="631"/>
      <c r="G42" s="64" t="s">
        <v>208</v>
      </c>
      <c r="H42" s="470">
        <v>0</v>
      </c>
      <c r="I42" s="470">
        <v>0</v>
      </c>
      <c r="J42" s="470">
        <f t="shared" si="2"/>
        <v>0</v>
      </c>
      <c r="K42" s="470"/>
      <c r="L42" s="470">
        <v>0</v>
      </c>
      <c r="M42" s="470">
        <v>0</v>
      </c>
      <c r="N42" s="975">
        <f t="shared" si="3"/>
        <v>0</v>
      </c>
      <c r="O42" s="78"/>
      <c r="P42" s="78"/>
    </row>
    <row r="43" spans="1:16" ht="9.9499999999999993" customHeight="1">
      <c r="A43" s="96">
        <v>2</v>
      </c>
      <c r="B43" s="96">
        <v>4</v>
      </c>
      <c r="C43" s="96">
        <v>11</v>
      </c>
      <c r="D43" s="157"/>
      <c r="E43" s="2212"/>
      <c r="F43" s="631"/>
      <c r="G43" s="64" t="s">
        <v>336</v>
      </c>
      <c r="H43" s="470">
        <v>0</v>
      </c>
      <c r="I43" s="470">
        <v>0</v>
      </c>
      <c r="J43" s="470">
        <f t="shared" si="2"/>
        <v>0</v>
      </c>
      <c r="K43" s="470"/>
      <c r="L43" s="470">
        <v>0</v>
      </c>
      <c r="M43" s="470">
        <v>0</v>
      </c>
      <c r="N43" s="975">
        <f t="shared" si="3"/>
        <v>0</v>
      </c>
      <c r="O43" s="78"/>
      <c r="P43" s="78"/>
    </row>
    <row r="44" spans="1:16" ht="9.9499999999999993" customHeight="1">
      <c r="A44" s="96">
        <v>2</v>
      </c>
      <c r="B44" s="96">
        <v>4</v>
      </c>
      <c r="C44" s="96">
        <v>11</v>
      </c>
      <c r="D44" s="157"/>
      <c r="E44" s="2212"/>
      <c r="F44" s="631"/>
      <c r="G44" s="64" t="s">
        <v>209</v>
      </c>
      <c r="H44" s="470">
        <v>0</v>
      </c>
      <c r="I44" s="470">
        <v>0</v>
      </c>
      <c r="J44" s="470">
        <f t="shared" si="2"/>
        <v>0</v>
      </c>
      <c r="K44" s="470"/>
      <c r="L44" s="470">
        <v>0</v>
      </c>
      <c r="M44" s="470">
        <v>0</v>
      </c>
      <c r="N44" s="975">
        <f t="shared" si="3"/>
        <v>0</v>
      </c>
      <c r="O44" s="78"/>
      <c r="P44" s="78"/>
    </row>
    <row r="45" spans="1:16" ht="9.9499999999999993" customHeight="1">
      <c r="A45" s="96">
        <v>2</v>
      </c>
      <c r="B45" s="96">
        <v>4</v>
      </c>
      <c r="C45" s="96">
        <v>11</v>
      </c>
      <c r="D45" s="157"/>
      <c r="E45" s="2212"/>
      <c r="F45" s="631"/>
      <c r="G45" s="64" t="s">
        <v>337</v>
      </c>
      <c r="H45" s="470">
        <v>0</v>
      </c>
      <c r="I45" s="470">
        <v>0</v>
      </c>
      <c r="J45" s="470">
        <f t="shared" si="2"/>
        <v>0</v>
      </c>
      <c r="K45" s="470"/>
      <c r="L45" s="470">
        <v>0</v>
      </c>
      <c r="M45" s="470">
        <v>0</v>
      </c>
      <c r="N45" s="975">
        <f t="shared" si="3"/>
        <v>0</v>
      </c>
      <c r="O45" s="78"/>
      <c r="P45" s="78"/>
    </row>
    <row r="46" spans="1:16" ht="9.9499999999999993" customHeight="1">
      <c r="A46" s="96">
        <v>2</v>
      </c>
      <c r="B46" s="96">
        <v>4</v>
      </c>
      <c r="C46" s="96">
        <v>11</v>
      </c>
      <c r="D46" s="157"/>
      <c r="E46" s="2212"/>
      <c r="F46" s="631"/>
      <c r="G46" s="64" t="s">
        <v>210</v>
      </c>
      <c r="H46" s="470">
        <v>0</v>
      </c>
      <c r="I46" s="470">
        <v>0</v>
      </c>
      <c r="J46" s="470">
        <f t="shared" si="2"/>
        <v>0</v>
      </c>
      <c r="K46" s="470"/>
      <c r="L46" s="470">
        <v>0</v>
      </c>
      <c r="M46" s="470">
        <v>0</v>
      </c>
      <c r="N46" s="975">
        <f t="shared" si="3"/>
        <v>0</v>
      </c>
      <c r="O46" s="78"/>
      <c r="P46" s="78"/>
    </row>
    <row r="47" spans="1:16" ht="9.9499999999999993" customHeight="1">
      <c r="A47" s="96">
        <v>2</v>
      </c>
      <c r="B47" s="96">
        <v>6</v>
      </c>
      <c r="C47" s="96">
        <v>11</v>
      </c>
      <c r="D47" s="157"/>
      <c r="E47" s="2212"/>
      <c r="F47" s="631"/>
      <c r="G47" s="64" t="s">
        <v>211</v>
      </c>
      <c r="H47" s="470">
        <v>0</v>
      </c>
      <c r="I47" s="470">
        <v>0</v>
      </c>
      <c r="J47" s="470">
        <f t="shared" si="2"/>
        <v>0</v>
      </c>
      <c r="K47" s="470"/>
      <c r="L47" s="470">
        <v>103</v>
      </c>
      <c r="M47" s="470">
        <v>20</v>
      </c>
      <c r="N47" s="975">
        <f t="shared" si="3"/>
        <v>123</v>
      </c>
      <c r="O47" s="78"/>
      <c r="P47" s="78"/>
    </row>
    <row r="48" spans="1:16" ht="9.9499999999999993" customHeight="1">
      <c r="A48" s="96">
        <v>2</v>
      </c>
      <c r="B48" s="96">
        <v>6</v>
      </c>
      <c r="C48" s="96">
        <v>11</v>
      </c>
      <c r="D48" s="157"/>
      <c r="E48" s="2212"/>
      <c r="F48" s="638"/>
      <c r="G48" s="64" t="s">
        <v>212</v>
      </c>
      <c r="H48" s="470">
        <v>0</v>
      </c>
      <c r="I48" s="470">
        <v>0</v>
      </c>
      <c r="J48" s="470">
        <f t="shared" si="2"/>
        <v>0</v>
      </c>
      <c r="K48" s="470"/>
      <c r="L48" s="470">
        <v>0</v>
      </c>
      <c r="M48" s="470">
        <v>0</v>
      </c>
      <c r="N48" s="975">
        <f t="shared" si="3"/>
        <v>0</v>
      </c>
      <c r="O48" s="78"/>
      <c r="P48" s="78"/>
    </row>
    <row r="49" spans="1:16" ht="11.1" customHeight="1">
      <c r="A49" s="96"/>
      <c r="B49" s="96"/>
      <c r="C49" s="96"/>
      <c r="D49" s="157"/>
      <c r="E49" s="2212"/>
      <c r="F49" s="636" t="s">
        <v>113</v>
      </c>
      <c r="G49" s="64"/>
      <c r="H49" s="976">
        <f>SUM(H50:H53)</f>
        <v>0</v>
      </c>
      <c r="I49" s="976">
        <f>SUM(I50:I53)</f>
        <v>0</v>
      </c>
      <c r="J49" s="976">
        <f t="shared" ref="J49:J92" si="4">SUM(H49:I49)</f>
        <v>0</v>
      </c>
      <c r="K49" s="976"/>
      <c r="L49" s="976">
        <f>SUM(L50:L53)</f>
        <v>21</v>
      </c>
      <c r="M49" s="976">
        <f>SUM(M50:M53)</f>
        <v>7</v>
      </c>
      <c r="N49" s="974">
        <f t="shared" si="3"/>
        <v>28</v>
      </c>
      <c r="O49" s="977"/>
      <c r="P49" s="78"/>
    </row>
    <row r="50" spans="1:16" ht="9.9499999999999993" customHeight="1">
      <c r="A50" s="96">
        <v>2</v>
      </c>
      <c r="B50" s="96">
        <v>4</v>
      </c>
      <c r="C50" s="96">
        <v>10</v>
      </c>
      <c r="D50" s="157"/>
      <c r="E50" s="2212"/>
      <c r="F50" s="631"/>
      <c r="G50" s="64" t="s">
        <v>336</v>
      </c>
      <c r="H50" s="470">
        <v>0</v>
      </c>
      <c r="I50" s="470">
        <v>0</v>
      </c>
      <c r="J50" s="470">
        <f t="shared" si="4"/>
        <v>0</v>
      </c>
      <c r="K50" s="470"/>
      <c r="L50" s="470">
        <v>0</v>
      </c>
      <c r="M50" s="470">
        <v>0</v>
      </c>
      <c r="N50" s="975">
        <f t="shared" si="3"/>
        <v>0</v>
      </c>
      <c r="O50" s="78"/>
      <c r="P50" s="78"/>
    </row>
    <row r="51" spans="1:16" ht="9.9499999999999993" customHeight="1">
      <c r="A51" s="96">
        <v>2</v>
      </c>
      <c r="B51" s="96">
        <v>4</v>
      </c>
      <c r="C51" s="96">
        <v>10</v>
      </c>
      <c r="D51" s="157"/>
      <c r="E51" s="2212"/>
      <c r="F51" s="631"/>
      <c r="G51" s="64" t="s">
        <v>209</v>
      </c>
      <c r="H51" s="470">
        <v>0</v>
      </c>
      <c r="I51" s="470">
        <v>0</v>
      </c>
      <c r="J51" s="470">
        <f t="shared" si="4"/>
        <v>0</v>
      </c>
      <c r="K51" s="470"/>
      <c r="L51" s="470">
        <v>0</v>
      </c>
      <c r="M51" s="470">
        <v>0</v>
      </c>
      <c r="N51" s="975">
        <f t="shared" si="3"/>
        <v>0</v>
      </c>
      <c r="O51" s="78"/>
      <c r="P51" s="78"/>
    </row>
    <row r="52" spans="1:16" ht="9.9499999999999993" customHeight="1">
      <c r="A52" s="96">
        <v>2</v>
      </c>
      <c r="B52" s="96">
        <v>6</v>
      </c>
      <c r="C52" s="96">
        <v>10</v>
      </c>
      <c r="D52" s="157"/>
      <c r="E52" s="2212"/>
      <c r="F52" s="631"/>
      <c r="G52" s="64" t="s">
        <v>211</v>
      </c>
      <c r="H52" s="470">
        <v>0</v>
      </c>
      <c r="I52" s="470">
        <v>0</v>
      </c>
      <c r="J52" s="470">
        <f t="shared" si="4"/>
        <v>0</v>
      </c>
      <c r="K52" s="470"/>
      <c r="L52" s="470">
        <v>21</v>
      </c>
      <c r="M52" s="470">
        <v>7</v>
      </c>
      <c r="N52" s="975">
        <f t="shared" si="3"/>
        <v>28</v>
      </c>
      <c r="O52" s="78"/>
      <c r="P52" s="78"/>
    </row>
    <row r="53" spans="1:16" ht="9.9499999999999993" customHeight="1">
      <c r="A53" s="96">
        <v>2</v>
      </c>
      <c r="B53" s="96">
        <v>6</v>
      </c>
      <c r="C53" s="96">
        <v>10</v>
      </c>
      <c r="D53" s="157"/>
      <c r="E53" s="2212"/>
      <c r="F53" s="631"/>
      <c r="G53" s="64" t="s">
        <v>212</v>
      </c>
      <c r="H53" s="470">
        <v>0</v>
      </c>
      <c r="I53" s="470">
        <v>0</v>
      </c>
      <c r="J53" s="470">
        <f t="shared" si="4"/>
        <v>0</v>
      </c>
      <c r="K53" s="470"/>
      <c r="L53" s="470">
        <v>0</v>
      </c>
      <c r="M53" s="470">
        <v>0</v>
      </c>
      <c r="N53" s="975">
        <f t="shared" si="3"/>
        <v>0</v>
      </c>
      <c r="O53" s="78"/>
      <c r="P53" s="78"/>
    </row>
    <row r="54" spans="1:16" ht="11.1" customHeight="1">
      <c r="A54" s="96"/>
      <c r="B54" s="96"/>
      <c r="C54" s="96"/>
      <c r="D54" s="157"/>
      <c r="E54" s="2212"/>
      <c r="F54" s="636" t="s">
        <v>32</v>
      </c>
      <c r="G54" s="64"/>
      <c r="H54" s="976">
        <f>SUM(H55:H60)</f>
        <v>80</v>
      </c>
      <c r="I54" s="976">
        <f>SUM(I55:I60)</f>
        <v>115</v>
      </c>
      <c r="J54" s="976">
        <f t="shared" si="4"/>
        <v>195</v>
      </c>
      <c r="K54" s="976"/>
      <c r="L54" s="976">
        <f>SUM(L55:L60)</f>
        <v>0</v>
      </c>
      <c r="M54" s="976">
        <f>SUM(M55:M60)</f>
        <v>0</v>
      </c>
      <c r="N54" s="974">
        <f t="shared" si="3"/>
        <v>0</v>
      </c>
      <c r="O54" s="78"/>
      <c r="P54" s="78"/>
    </row>
    <row r="55" spans="1:16" ht="9.9499999999999993" customHeight="1">
      <c r="A55" s="96">
        <v>2</v>
      </c>
      <c r="B55" s="96">
        <v>4</v>
      </c>
      <c r="C55" s="96">
        <v>10</v>
      </c>
      <c r="D55" s="157"/>
      <c r="E55" s="2212"/>
      <c r="F55" s="631"/>
      <c r="G55" s="64" t="s">
        <v>335</v>
      </c>
      <c r="H55" s="470">
        <v>0</v>
      </c>
      <c r="I55" s="470">
        <v>0</v>
      </c>
      <c r="J55" s="470">
        <f t="shared" si="4"/>
        <v>0</v>
      </c>
      <c r="K55" s="470"/>
      <c r="L55" s="470">
        <v>0</v>
      </c>
      <c r="M55" s="470">
        <v>0</v>
      </c>
      <c r="N55" s="975">
        <f t="shared" si="3"/>
        <v>0</v>
      </c>
      <c r="O55" s="78"/>
      <c r="P55" s="78"/>
    </row>
    <row r="56" spans="1:16" ht="9.9499999999999993" customHeight="1">
      <c r="A56" s="96">
        <v>2</v>
      </c>
      <c r="B56" s="96">
        <v>4</v>
      </c>
      <c r="C56" s="96">
        <v>10</v>
      </c>
      <c r="D56" s="157"/>
      <c r="E56" s="2212"/>
      <c r="F56" s="631"/>
      <c r="G56" s="64" t="s">
        <v>208</v>
      </c>
      <c r="H56" s="470">
        <v>0</v>
      </c>
      <c r="I56" s="470">
        <v>0</v>
      </c>
      <c r="J56" s="470">
        <f t="shared" si="4"/>
        <v>0</v>
      </c>
      <c r="K56" s="470"/>
      <c r="L56" s="470">
        <v>0</v>
      </c>
      <c r="M56" s="470">
        <v>0</v>
      </c>
      <c r="N56" s="975">
        <f t="shared" si="3"/>
        <v>0</v>
      </c>
      <c r="O56" s="78"/>
      <c r="P56" s="78"/>
    </row>
    <row r="57" spans="1:16" ht="9.9499999999999993" customHeight="1">
      <c r="A57" s="96">
        <v>2</v>
      </c>
      <c r="B57" s="96">
        <v>4</v>
      </c>
      <c r="C57" s="96">
        <v>10</v>
      </c>
      <c r="D57" s="157"/>
      <c r="E57" s="2212"/>
      <c r="F57" s="631"/>
      <c r="G57" s="64" t="s">
        <v>213</v>
      </c>
      <c r="H57" s="470">
        <v>0</v>
      </c>
      <c r="I57" s="470">
        <v>0</v>
      </c>
      <c r="J57" s="470">
        <f t="shared" si="4"/>
        <v>0</v>
      </c>
      <c r="K57" s="470"/>
      <c r="L57" s="470">
        <v>0</v>
      </c>
      <c r="M57" s="470">
        <v>0</v>
      </c>
      <c r="N57" s="975">
        <f t="shared" si="3"/>
        <v>0</v>
      </c>
      <c r="O57" s="78"/>
      <c r="P57" s="78"/>
    </row>
    <row r="58" spans="1:16" ht="9.9499999999999993" customHeight="1">
      <c r="A58" s="96">
        <v>2</v>
      </c>
      <c r="B58" s="96">
        <v>4</v>
      </c>
      <c r="C58" s="96">
        <v>10</v>
      </c>
      <c r="D58" s="157"/>
      <c r="E58" s="2212"/>
      <c r="F58" s="631"/>
      <c r="G58" s="64" t="s">
        <v>214</v>
      </c>
      <c r="H58" s="470">
        <v>80</v>
      </c>
      <c r="I58" s="470">
        <v>115</v>
      </c>
      <c r="J58" s="470">
        <f t="shared" si="4"/>
        <v>195</v>
      </c>
      <c r="K58" s="470"/>
      <c r="L58" s="470">
        <v>0</v>
      </c>
      <c r="M58" s="470">
        <v>0</v>
      </c>
      <c r="N58" s="975">
        <f t="shared" si="3"/>
        <v>0</v>
      </c>
      <c r="O58" s="78"/>
      <c r="P58" s="78"/>
    </row>
    <row r="59" spans="1:16" ht="9.9499999999999993" customHeight="1">
      <c r="A59" s="96">
        <v>2</v>
      </c>
      <c r="B59" s="96">
        <v>4</v>
      </c>
      <c r="C59" s="96">
        <v>10</v>
      </c>
      <c r="D59" s="157"/>
      <c r="E59" s="2212"/>
      <c r="F59" s="631"/>
      <c r="G59" s="64" t="s">
        <v>337</v>
      </c>
      <c r="H59" s="470">
        <v>0</v>
      </c>
      <c r="I59" s="470">
        <v>0</v>
      </c>
      <c r="J59" s="470">
        <f t="shared" si="4"/>
        <v>0</v>
      </c>
      <c r="K59" s="470"/>
      <c r="L59" s="470">
        <v>0</v>
      </c>
      <c r="M59" s="470">
        <v>0</v>
      </c>
      <c r="N59" s="975">
        <f t="shared" si="3"/>
        <v>0</v>
      </c>
      <c r="O59" s="78"/>
      <c r="P59" s="78"/>
    </row>
    <row r="60" spans="1:16" ht="9.9499999999999993" customHeight="1">
      <c r="A60" s="96">
        <v>2</v>
      </c>
      <c r="B60" s="96">
        <v>4</v>
      </c>
      <c r="C60" s="96">
        <v>10</v>
      </c>
      <c r="D60" s="157"/>
      <c r="E60" s="2212"/>
      <c r="F60" s="631"/>
      <c r="G60" s="64" t="s">
        <v>215</v>
      </c>
      <c r="H60" s="470">
        <v>0</v>
      </c>
      <c r="I60" s="470">
        <v>0</v>
      </c>
      <c r="J60" s="470">
        <f t="shared" si="4"/>
        <v>0</v>
      </c>
      <c r="K60" s="470"/>
      <c r="L60" s="470">
        <v>0</v>
      </c>
      <c r="M60" s="470">
        <v>0</v>
      </c>
      <c r="N60" s="975">
        <f t="shared" si="3"/>
        <v>0</v>
      </c>
      <c r="O60" s="78"/>
      <c r="P60" s="78"/>
    </row>
    <row r="61" spans="1:16" ht="11.1" customHeight="1">
      <c r="A61" s="96"/>
      <c r="B61" s="96"/>
      <c r="C61" s="96"/>
      <c r="D61" s="157"/>
      <c r="E61" s="2212"/>
      <c r="F61" s="636" t="s">
        <v>131</v>
      </c>
      <c r="G61" s="64"/>
      <c r="H61" s="976">
        <f>SUM(H62:H65)</f>
        <v>86</v>
      </c>
      <c r="I61" s="976">
        <f>SUM(I62:I65)</f>
        <v>80</v>
      </c>
      <c r="J61" s="976">
        <f t="shared" si="4"/>
        <v>166</v>
      </c>
      <c r="K61" s="976"/>
      <c r="L61" s="976">
        <f>SUM(L62:L65)</f>
        <v>0</v>
      </c>
      <c r="M61" s="976">
        <f>SUM(M62:M65)</f>
        <v>0</v>
      </c>
      <c r="N61" s="974">
        <f t="shared" si="3"/>
        <v>0</v>
      </c>
      <c r="O61" s="78"/>
      <c r="P61" s="78"/>
    </row>
    <row r="62" spans="1:16" ht="9.9499999999999993" customHeight="1">
      <c r="A62" s="96">
        <v>2</v>
      </c>
      <c r="B62" s="96">
        <v>4</v>
      </c>
      <c r="C62" s="96">
        <v>3</v>
      </c>
      <c r="D62" s="157"/>
      <c r="E62" s="2212"/>
      <c r="F62" s="638"/>
      <c r="G62" s="64" t="s">
        <v>335</v>
      </c>
      <c r="H62" s="470">
        <v>0</v>
      </c>
      <c r="I62" s="470">
        <v>0</v>
      </c>
      <c r="J62" s="470">
        <f t="shared" si="4"/>
        <v>0</v>
      </c>
      <c r="K62" s="470"/>
      <c r="L62" s="470">
        <v>0</v>
      </c>
      <c r="M62" s="470">
        <v>0</v>
      </c>
      <c r="N62" s="975">
        <f t="shared" si="3"/>
        <v>0</v>
      </c>
      <c r="O62" s="78"/>
      <c r="P62" s="78"/>
    </row>
    <row r="63" spans="1:16" ht="9.9499999999999993" customHeight="1">
      <c r="A63" s="96">
        <v>2</v>
      </c>
      <c r="B63" s="96">
        <v>4</v>
      </c>
      <c r="C63" s="96">
        <v>3</v>
      </c>
      <c r="D63" s="157"/>
      <c r="E63" s="2212"/>
      <c r="F63" s="638"/>
      <c r="G63" s="64" t="s">
        <v>208</v>
      </c>
      <c r="H63" s="470">
        <v>0</v>
      </c>
      <c r="I63" s="470">
        <v>0</v>
      </c>
      <c r="J63" s="470">
        <f t="shared" si="4"/>
        <v>0</v>
      </c>
      <c r="K63" s="470"/>
      <c r="L63" s="470">
        <v>0</v>
      </c>
      <c r="M63" s="470">
        <v>0</v>
      </c>
      <c r="N63" s="975">
        <f t="shared" si="3"/>
        <v>0</v>
      </c>
      <c r="O63" s="78"/>
      <c r="P63" s="78"/>
    </row>
    <row r="64" spans="1:16" ht="9.9499999999999993" customHeight="1">
      <c r="A64" s="96">
        <v>2</v>
      </c>
      <c r="B64" s="96">
        <v>4</v>
      </c>
      <c r="C64" s="96">
        <v>3</v>
      </c>
      <c r="D64" s="157"/>
      <c r="E64" s="2212"/>
      <c r="F64" s="638"/>
      <c r="G64" s="64" t="s">
        <v>336</v>
      </c>
      <c r="H64" s="470">
        <v>63</v>
      </c>
      <c r="I64" s="470">
        <v>63</v>
      </c>
      <c r="J64" s="470">
        <f t="shared" si="4"/>
        <v>126</v>
      </c>
      <c r="K64" s="470"/>
      <c r="L64" s="470">
        <v>0</v>
      </c>
      <c r="M64" s="470">
        <v>0</v>
      </c>
      <c r="N64" s="975">
        <f t="shared" si="3"/>
        <v>0</v>
      </c>
      <c r="O64" s="78"/>
      <c r="P64" s="78"/>
    </row>
    <row r="65" spans="1:16" ht="9.9499999999999993" customHeight="1">
      <c r="A65" s="96">
        <v>2</v>
      </c>
      <c r="B65" s="96">
        <v>4</v>
      </c>
      <c r="C65" s="96">
        <v>3</v>
      </c>
      <c r="D65" s="157"/>
      <c r="E65" s="2212"/>
      <c r="F65" s="638"/>
      <c r="G65" s="64" t="s">
        <v>209</v>
      </c>
      <c r="H65" s="470">
        <v>23</v>
      </c>
      <c r="I65" s="470">
        <v>17</v>
      </c>
      <c r="J65" s="470">
        <f t="shared" si="4"/>
        <v>40</v>
      </c>
      <c r="K65" s="470"/>
      <c r="L65" s="470">
        <v>0</v>
      </c>
      <c r="M65" s="470">
        <v>0</v>
      </c>
      <c r="N65" s="975">
        <f t="shared" si="3"/>
        <v>0</v>
      </c>
      <c r="O65" s="78"/>
      <c r="P65" s="78"/>
    </row>
    <row r="66" spans="1:16" ht="11.1" customHeight="1">
      <c r="A66" s="96"/>
      <c r="B66" s="96"/>
      <c r="C66" s="96"/>
      <c r="D66" s="157"/>
      <c r="E66" s="2212"/>
      <c r="F66" s="636" t="s">
        <v>132</v>
      </c>
      <c r="G66" s="64"/>
      <c r="H66" s="976">
        <f>SUM(H67:H71)</f>
        <v>0</v>
      </c>
      <c r="I66" s="976">
        <f>SUM(I67:I71)</f>
        <v>0</v>
      </c>
      <c r="J66" s="976">
        <f t="shared" si="4"/>
        <v>0</v>
      </c>
      <c r="K66" s="976"/>
      <c r="L66" s="976">
        <f>SUM(L67:L71)</f>
        <v>3</v>
      </c>
      <c r="M66" s="976">
        <f>SUM(M67:M71)</f>
        <v>2</v>
      </c>
      <c r="N66" s="974">
        <f t="shared" si="3"/>
        <v>5</v>
      </c>
      <c r="O66" s="78"/>
      <c r="P66" s="78"/>
    </row>
    <row r="67" spans="1:16" ht="9.9499999999999993" customHeight="1">
      <c r="A67" s="96">
        <v>2</v>
      </c>
      <c r="B67" s="96">
        <v>4</v>
      </c>
      <c r="C67" s="96">
        <v>7</v>
      </c>
      <c r="D67" s="157"/>
      <c r="E67" s="2212"/>
      <c r="F67" s="631"/>
      <c r="G67" s="64" t="s">
        <v>335</v>
      </c>
      <c r="H67" s="470">
        <v>0</v>
      </c>
      <c r="I67" s="470">
        <v>0</v>
      </c>
      <c r="J67" s="470">
        <f t="shared" si="4"/>
        <v>0</v>
      </c>
      <c r="K67" s="470"/>
      <c r="L67" s="470">
        <v>0</v>
      </c>
      <c r="M67" s="470">
        <v>0</v>
      </c>
      <c r="N67" s="975">
        <f t="shared" si="3"/>
        <v>0</v>
      </c>
      <c r="O67" s="78"/>
      <c r="P67" s="78"/>
    </row>
    <row r="68" spans="1:16" ht="9.9499999999999993" customHeight="1">
      <c r="A68" s="96">
        <v>2</v>
      </c>
      <c r="B68" s="96">
        <v>4</v>
      </c>
      <c r="C68" s="96">
        <v>7</v>
      </c>
      <c r="D68" s="157"/>
      <c r="E68" s="2212"/>
      <c r="F68" s="631"/>
      <c r="G68" s="64" t="s">
        <v>208</v>
      </c>
      <c r="H68" s="470">
        <v>0</v>
      </c>
      <c r="I68" s="470">
        <v>0</v>
      </c>
      <c r="J68" s="470">
        <f t="shared" si="4"/>
        <v>0</v>
      </c>
      <c r="K68" s="470"/>
      <c r="L68" s="470">
        <v>0</v>
      </c>
      <c r="M68" s="470">
        <v>0</v>
      </c>
      <c r="N68" s="975">
        <f t="shared" si="3"/>
        <v>0</v>
      </c>
      <c r="O68" s="78"/>
      <c r="P68" s="78"/>
    </row>
    <row r="69" spans="1:16" ht="9.9499999999999993" customHeight="1">
      <c r="A69" s="96">
        <v>2</v>
      </c>
      <c r="B69" s="96">
        <v>4</v>
      </c>
      <c r="C69" s="96">
        <v>7</v>
      </c>
      <c r="D69" s="157"/>
      <c r="E69" s="2212"/>
      <c r="F69" s="631"/>
      <c r="G69" s="64" t="s">
        <v>216</v>
      </c>
      <c r="H69" s="470">
        <v>0</v>
      </c>
      <c r="I69" s="470">
        <v>0</v>
      </c>
      <c r="J69" s="470">
        <f t="shared" si="4"/>
        <v>0</v>
      </c>
      <c r="K69" s="470"/>
      <c r="L69" s="470">
        <v>3</v>
      </c>
      <c r="M69" s="470">
        <v>2</v>
      </c>
      <c r="N69" s="975">
        <f t="shared" si="3"/>
        <v>5</v>
      </c>
      <c r="O69" s="78"/>
      <c r="P69" s="78"/>
    </row>
    <row r="70" spans="1:16" ht="9.9499999999999993" customHeight="1">
      <c r="A70" s="96">
        <v>2</v>
      </c>
      <c r="B70" s="96">
        <v>4</v>
      </c>
      <c r="C70" s="96">
        <v>7</v>
      </c>
      <c r="D70" s="157"/>
      <c r="E70" s="2212"/>
      <c r="F70" s="631"/>
      <c r="G70" s="64" t="s">
        <v>336</v>
      </c>
      <c r="H70" s="470">
        <v>0</v>
      </c>
      <c r="I70" s="470">
        <v>0</v>
      </c>
      <c r="J70" s="470">
        <f t="shared" si="4"/>
        <v>0</v>
      </c>
      <c r="K70" s="470"/>
      <c r="L70" s="470">
        <v>0</v>
      </c>
      <c r="M70" s="470">
        <v>0</v>
      </c>
      <c r="N70" s="975">
        <f t="shared" si="3"/>
        <v>0</v>
      </c>
      <c r="O70" s="78"/>
      <c r="P70" s="78"/>
    </row>
    <row r="71" spans="1:16" ht="9.9499999999999993" customHeight="1">
      <c r="A71" s="96">
        <v>2</v>
      </c>
      <c r="B71" s="96">
        <v>4</v>
      </c>
      <c r="C71" s="96">
        <v>7</v>
      </c>
      <c r="D71" s="157"/>
      <c r="E71" s="2212"/>
      <c r="F71" s="631"/>
      <c r="G71" s="64" t="s">
        <v>209</v>
      </c>
      <c r="H71" s="470">
        <v>0</v>
      </c>
      <c r="I71" s="470">
        <v>0</v>
      </c>
      <c r="J71" s="470">
        <f t="shared" si="4"/>
        <v>0</v>
      </c>
      <c r="K71" s="470"/>
      <c r="L71" s="470">
        <v>0</v>
      </c>
      <c r="M71" s="470">
        <v>0</v>
      </c>
      <c r="N71" s="975">
        <f t="shared" si="3"/>
        <v>0</v>
      </c>
      <c r="O71" s="78"/>
      <c r="P71" s="78"/>
    </row>
    <row r="72" spans="1:16" ht="11.1" customHeight="1">
      <c r="A72" s="96"/>
      <c r="B72" s="96"/>
      <c r="C72" s="96"/>
      <c r="D72" s="157"/>
      <c r="E72" s="2212"/>
      <c r="F72" s="636" t="s">
        <v>35</v>
      </c>
      <c r="G72" s="64"/>
      <c r="H72" s="976">
        <f>SUM(H73:H76)</f>
        <v>0</v>
      </c>
      <c r="I72" s="976">
        <f>SUM(I73:I76)</f>
        <v>0</v>
      </c>
      <c r="J72" s="976">
        <f t="shared" si="4"/>
        <v>0</v>
      </c>
      <c r="K72" s="976"/>
      <c r="L72" s="976">
        <f>SUM(L73:L76)</f>
        <v>0</v>
      </c>
      <c r="M72" s="976">
        <f>SUM(M73:M76)</f>
        <v>0</v>
      </c>
      <c r="N72" s="974">
        <f t="shared" si="3"/>
        <v>0</v>
      </c>
      <c r="O72" s="78"/>
      <c r="P72" s="78"/>
    </row>
    <row r="73" spans="1:16" ht="9.9499999999999993" customHeight="1">
      <c r="A73" s="96">
        <v>2</v>
      </c>
      <c r="B73" s="96">
        <v>4</v>
      </c>
      <c r="C73" s="96">
        <v>1</v>
      </c>
      <c r="D73" s="157"/>
      <c r="E73" s="2212"/>
      <c r="F73" s="638"/>
      <c r="G73" s="64" t="s">
        <v>335</v>
      </c>
      <c r="H73" s="470">
        <v>0</v>
      </c>
      <c r="I73" s="470">
        <v>0</v>
      </c>
      <c r="J73" s="470">
        <f t="shared" si="4"/>
        <v>0</v>
      </c>
      <c r="K73" s="470"/>
      <c r="L73" s="470">
        <v>0</v>
      </c>
      <c r="M73" s="470">
        <v>0</v>
      </c>
      <c r="N73" s="975">
        <f t="shared" si="3"/>
        <v>0</v>
      </c>
      <c r="O73" s="78"/>
      <c r="P73" s="78"/>
    </row>
    <row r="74" spans="1:16" ht="9.9499999999999993" customHeight="1">
      <c r="A74" s="96">
        <v>2</v>
      </c>
      <c r="B74" s="96">
        <v>4</v>
      </c>
      <c r="C74" s="96">
        <v>1</v>
      </c>
      <c r="D74" s="157"/>
      <c r="E74" s="2212"/>
      <c r="F74" s="638"/>
      <c r="G74" s="64" t="s">
        <v>208</v>
      </c>
      <c r="H74" s="470">
        <v>0</v>
      </c>
      <c r="I74" s="470">
        <v>0</v>
      </c>
      <c r="J74" s="470">
        <f t="shared" si="4"/>
        <v>0</v>
      </c>
      <c r="K74" s="470"/>
      <c r="L74" s="470">
        <v>0</v>
      </c>
      <c r="M74" s="470">
        <v>0</v>
      </c>
      <c r="N74" s="975">
        <f t="shared" si="3"/>
        <v>0</v>
      </c>
      <c r="O74" s="78"/>
      <c r="P74" s="78"/>
    </row>
    <row r="75" spans="1:16" ht="9.9499999999999993" customHeight="1">
      <c r="A75" s="96">
        <v>2</v>
      </c>
      <c r="B75" s="96">
        <v>4</v>
      </c>
      <c r="C75" s="96">
        <v>1</v>
      </c>
      <c r="D75" s="157"/>
      <c r="E75" s="2212"/>
      <c r="F75" s="638"/>
      <c r="G75" s="64" t="s">
        <v>336</v>
      </c>
      <c r="H75" s="470">
        <v>0</v>
      </c>
      <c r="I75" s="470">
        <v>0</v>
      </c>
      <c r="J75" s="470">
        <f t="shared" si="4"/>
        <v>0</v>
      </c>
      <c r="K75" s="470"/>
      <c r="L75" s="470">
        <v>0</v>
      </c>
      <c r="M75" s="470">
        <v>0</v>
      </c>
      <c r="N75" s="975">
        <f t="shared" si="3"/>
        <v>0</v>
      </c>
      <c r="O75" s="78"/>
      <c r="P75" s="78"/>
    </row>
    <row r="76" spans="1:16" ht="9.9499999999999993" customHeight="1">
      <c r="A76" s="96">
        <v>2</v>
      </c>
      <c r="B76" s="96">
        <v>4</v>
      </c>
      <c r="C76" s="96">
        <v>1</v>
      </c>
      <c r="D76" s="157"/>
      <c r="E76" s="2212"/>
      <c r="F76" s="638"/>
      <c r="G76" s="64" t="s">
        <v>209</v>
      </c>
      <c r="H76" s="470">
        <v>0</v>
      </c>
      <c r="I76" s="470">
        <v>0</v>
      </c>
      <c r="J76" s="470">
        <f t="shared" si="4"/>
        <v>0</v>
      </c>
      <c r="K76" s="470"/>
      <c r="L76" s="470">
        <v>0</v>
      </c>
      <c r="M76" s="470">
        <v>0</v>
      </c>
      <c r="N76" s="975">
        <f t="shared" si="3"/>
        <v>0</v>
      </c>
      <c r="O76" s="78"/>
      <c r="P76" s="78"/>
    </row>
    <row r="77" spans="1:16" ht="11.1" customHeight="1">
      <c r="A77" s="96"/>
      <c r="B77" s="96"/>
      <c r="C77" s="96"/>
      <c r="D77" s="157"/>
      <c r="E77" s="2212"/>
      <c r="F77" s="636" t="s">
        <v>133</v>
      </c>
      <c r="G77" s="64"/>
      <c r="H77" s="976">
        <f>SUM(H78:H82)</f>
        <v>0</v>
      </c>
      <c r="I77" s="976">
        <f>SUM(I78:I82)</f>
        <v>0</v>
      </c>
      <c r="J77" s="976">
        <f t="shared" si="4"/>
        <v>0</v>
      </c>
      <c r="K77" s="976"/>
      <c r="L77" s="976">
        <f>SUM(L78:L82)</f>
        <v>8</v>
      </c>
      <c r="M77" s="976">
        <f>SUM(M78:M82)</f>
        <v>11</v>
      </c>
      <c r="N77" s="974">
        <f t="shared" si="3"/>
        <v>19</v>
      </c>
      <c r="O77" s="78"/>
      <c r="P77" s="78"/>
    </row>
    <row r="78" spans="1:16" ht="9.75" customHeight="1">
      <c r="A78" s="96">
        <v>2</v>
      </c>
      <c r="B78" s="96">
        <v>4</v>
      </c>
      <c r="C78" s="96">
        <v>9</v>
      </c>
      <c r="D78" s="157"/>
      <c r="E78" s="2212"/>
      <c r="F78" s="348"/>
      <c r="G78" s="64" t="s">
        <v>335</v>
      </c>
      <c r="H78" s="470">
        <v>0</v>
      </c>
      <c r="I78" s="470">
        <v>0</v>
      </c>
      <c r="J78" s="470">
        <f t="shared" si="4"/>
        <v>0</v>
      </c>
      <c r="K78" s="470"/>
      <c r="L78" s="470">
        <v>0</v>
      </c>
      <c r="M78" s="470">
        <v>0</v>
      </c>
      <c r="N78" s="975">
        <f t="shared" si="3"/>
        <v>0</v>
      </c>
      <c r="O78" s="78"/>
      <c r="P78" s="78"/>
    </row>
    <row r="79" spans="1:16" ht="9.75" customHeight="1">
      <c r="A79" s="96">
        <v>2</v>
      </c>
      <c r="B79" s="96">
        <v>4</v>
      </c>
      <c r="C79" s="96">
        <v>9</v>
      </c>
      <c r="D79" s="157"/>
      <c r="E79" s="2212"/>
      <c r="F79" s="348"/>
      <c r="G79" s="64" t="s">
        <v>208</v>
      </c>
      <c r="H79" s="470">
        <v>0</v>
      </c>
      <c r="I79" s="470">
        <v>0</v>
      </c>
      <c r="J79" s="470">
        <f t="shared" si="4"/>
        <v>0</v>
      </c>
      <c r="K79" s="470"/>
      <c r="L79" s="470">
        <v>0</v>
      </c>
      <c r="M79" s="470">
        <v>0</v>
      </c>
      <c r="N79" s="975">
        <f t="shared" si="3"/>
        <v>0</v>
      </c>
      <c r="O79" s="78"/>
      <c r="P79" s="78"/>
    </row>
    <row r="80" spans="1:16" ht="9.75" customHeight="1">
      <c r="A80" s="96">
        <v>2</v>
      </c>
      <c r="B80" s="96">
        <v>4</v>
      </c>
      <c r="C80" s="96">
        <v>9</v>
      </c>
      <c r="D80" s="157"/>
      <c r="E80" s="2212"/>
      <c r="F80" s="348"/>
      <c r="G80" s="64" t="s">
        <v>336</v>
      </c>
      <c r="H80" s="470">
        <v>0</v>
      </c>
      <c r="I80" s="470">
        <v>0</v>
      </c>
      <c r="J80" s="470">
        <f t="shared" si="4"/>
        <v>0</v>
      </c>
      <c r="K80" s="470"/>
      <c r="L80" s="470">
        <v>0</v>
      </c>
      <c r="M80" s="470">
        <v>0</v>
      </c>
      <c r="N80" s="975">
        <f t="shared" si="3"/>
        <v>0</v>
      </c>
      <c r="O80" s="78"/>
      <c r="P80" s="78"/>
    </row>
    <row r="81" spans="1:18" ht="9.9499999999999993" customHeight="1">
      <c r="A81" s="96">
        <v>2</v>
      </c>
      <c r="B81" s="96">
        <v>4</v>
      </c>
      <c r="C81" s="96">
        <v>9</v>
      </c>
      <c r="D81" s="157"/>
      <c r="E81" s="2212"/>
      <c r="F81" s="348"/>
      <c r="G81" s="64" t="s">
        <v>209</v>
      </c>
      <c r="H81" s="470">
        <v>0</v>
      </c>
      <c r="I81" s="470">
        <v>0</v>
      </c>
      <c r="J81" s="470">
        <f t="shared" si="4"/>
        <v>0</v>
      </c>
      <c r="K81" s="470"/>
      <c r="L81" s="470">
        <v>0</v>
      </c>
      <c r="M81" s="470">
        <v>0</v>
      </c>
      <c r="N81" s="975">
        <f t="shared" si="3"/>
        <v>0</v>
      </c>
      <c r="O81" s="78"/>
      <c r="P81" s="78"/>
    </row>
    <row r="82" spans="1:18" ht="9.9499999999999993" customHeight="1">
      <c r="A82" s="96">
        <v>2</v>
      </c>
      <c r="B82" s="96">
        <v>4</v>
      </c>
      <c r="C82" s="96">
        <v>9</v>
      </c>
      <c r="D82" s="157"/>
      <c r="E82" s="2212"/>
      <c r="F82" s="348"/>
      <c r="G82" s="64" t="s">
        <v>215</v>
      </c>
      <c r="H82" s="470">
        <v>0</v>
      </c>
      <c r="I82" s="470">
        <v>0</v>
      </c>
      <c r="J82" s="470">
        <f t="shared" si="4"/>
        <v>0</v>
      </c>
      <c r="K82" s="470"/>
      <c r="L82" s="470">
        <v>8</v>
      </c>
      <c r="M82" s="470">
        <v>11</v>
      </c>
      <c r="N82" s="975">
        <f t="shared" si="3"/>
        <v>19</v>
      </c>
      <c r="O82" s="78"/>
      <c r="P82" s="78"/>
    </row>
    <row r="83" spans="1:18" ht="11.1" customHeight="1">
      <c r="A83" s="96"/>
      <c r="B83" s="96"/>
      <c r="C83" s="96"/>
      <c r="D83" s="157"/>
      <c r="E83" s="2212"/>
      <c r="F83" s="640" t="s">
        <v>37</v>
      </c>
      <c r="G83" s="19"/>
      <c r="H83" s="976">
        <f>SUM(H84)</f>
        <v>47</v>
      </c>
      <c r="I83" s="976">
        <f>SUM(I84)</f>
        <v>55</v>
      </c>
      <c r="J83" s="976">
        <f t="shared" si="4"/>
        <v>102</v>
      </c>
      <c r="K83" s="976"/>
      <c r="L83" s="976">
        <f>SUM(L84)</f>
        <v>0</v>
      </c>
      <c r="M83" s="976">
        <f>SUM(M84)</f>
        <v>0</v>
      </c>
      <c r="N83" s="974">
        <f t="shared" si="3"/>
        <v>0</v>
      </c>
      <c r="O83" s="78"/>
      <c r="P83" s="78"/>
    </row>
    <row r="84" spans="1:18" ht="9.9499999999999993" customHeight="1">
      <c r="A84" s="96">
        <v>2</v>
      </c>
      <c r="B84" s="96">
        <v>4</v>
      </c>
      <c r="C84" s="96">
        <v>11</v>
      </c>
      <c r="D84" s="157"/>
      <c r="E84" s="2212"/>
      <c r="F84" s="638"/>
      <c r="G84" s="64" t="s">
        <v>217</v>
      </c>
      <c r="H84" s="470">
        <v>47</v>
      </c>
      <c r="I84" s="470">
        <v>55</v>
      </c>
      <c r="J84" s="470">
        <f t="shared" si="4"/>
        <v>102</v>
      </c>
      <c r="K84" s="470"/>
      <c r="L84" s="470">
        <v>0</v>
      </c>
      <c r="M84" s="470">
        <v>0</v>
      </c>
      <c r="N84" s="975">
        <f t="shared" si="3"/>
        <v>0</v>
      </c>
      <c r="O84" s="78"/>
      <c r="P84" s="78"/>
    </row>
    <row r="85" spans="1:18" ht="12" customHeight="1">
      <c r="A85" s="96"/>
      <c r="B85" s="96"/>
      <c r="C85" s="96"/>
      <c r="D85" s="157"/>
      <c r="E85" s="2211">
        <v>1403</v>
      </c>
      <c r="F85" s="29" t="s">
        <v>39</v>
      </c>
      <c r="G85" s="123"/>
      <c r="H85" s="405">
        <f>SUM(H86+H90)</f>
        <v>27</v>
      </c>
      <c r="I85" s="405">
        <f>SUM(I86+I90)</f>
        <v>45</v>
      </c>
      <c r="J85" s="405">
        <f t="shared" si="4"/>
        <v>72</v>
      </c>
      <c r="K85" s="405"/>
      <c r="L85" s="405">
        <f>SUM(L86+L90)</f>
        <v>0</v>
      </c>
      <c r="M85" s="405">
        <f>SUM(M86+M90)</f>
        <v>0</v>
      </c>
      <c r="N85" s="468">
        <f t="shared" si="3"/>
        <v>0</v>
      </c>
      <c r="O85" s="78"/>
      <c r="P85" s="78"/>
    </row>
    <row r="86" spans="1:18" ht="11.1" customHeight="1">
      <c r="A86" s="96"/>
      <c r="B86" s="96"/>
      <c r="C86" s="96"/>
      <c r="D86" s="157"/>
      <c r="E86" s="2212"/>
      <c r="F86" s="640" t="s">
        <v>40</v>
      </c>
      <c r="G86" s="64"/>
      <c r="H86" s="976">
        <f>SUM(H87:H89)</f>
        <v>0</v>
      </c>
      <c r="I86" s="976">
        <f>SUM(I87:I89)</f>
        <v>0</v>
      </c>
      <c r="J86" s="976">
        <f t="shared" si="4"/>
        <v>0</v>
      </c>
      <c r="K86" s="976"/>
      <c r="L86" s="976">
        <f>SUM(L87:L89)</f>
        <v>0</v>
      </c>
      <c r="M86" s="976">
        <f>SUM(M87:M89)</f>
        <v>0</v>
      </c>
      <c r="N86" s="974">
        <v>0</v>
      </c>
      <c r="O86" s="78"/>
      <c r="P86" s="78"/>
    </row>
    <row r="87" spans="1:18" ht="9.9499999999999993" customHeight="1">
      <c r="A87" s="96">
        <v>3</v>
      </c>
      <c r="B87" s="96">
        <v>5</v>
      </c>
      <c r="C87" s="96">
        <v>11</v>
      </c>
      <c r="D87" s="157"/>
      <c r="E87" s="2212"/>
      <c r="F87" s="638"/>
      <c r="G87" s="64" t="s">
        <v>218</v>
      </c>
      <c r="H87" s="470">
        <v>0</v>
      </c>
      <c r="I87" s="470">
        <v>0</v>
      </c>
      <c r="J87" s="470">
        <f t="shared" si="4"/>
        <v>0</v>
      </c>
      <c r="K87" s="470"/>
      <c r="L87" s="470">
        <v>0</v>
      </c>
      <c r="M87" s="470">
        <v>0</v>
      </c>
      <c r="N87" s="975">
        <v>0</v>
      </c>
      <c r="O87" s="78"/>
      <c r="P87" s="78"/>
    </row>
    <row r="88" spans="1:18" ht="11.1" customHeight="1">
      <c r="A88" s="96"/>
      <c r="B88" s="96"/>
      <c r="C88" s="96"/>
      <c r="D88" s="157"/>
      <c r="E88" s="2212"/>
      <c r="F88" s="640" t="s">
        <v>41</v>
      </c>
      <c r="G88" s="64"/>
      <c r="H88" s="470">
        <v>0</v>
      </c>
      <c r="I88" s="470">
        <v>0</v>
      </c>
      <c r="J88" s="470">
        <f t="shared" si="4"/>
        <v>0</v>
      </c>
      <c r="K88" s="470"/>
      <c r="L88" s="470">
        <v>0</v>
      </c>
      <c r="M88" s="470">
        <v>0</v>
      </c>
      <c r="N88" s="975">
        <v>0</v>
      </c>
      <c r="O88" s="78"/>
      <c r="P88" s="78"/>
    </row>
    <row r="89" spans="1:18" ht="9.75" customHeight="1">
      <c r="A89" s="96">
        <v>3</v>
      </c>
      <c r="B89" s="96">
        <v>5</v>
      </c>
      <c r="C89" s="96">
        <v>8</v>
      </c>
      <c r="D89" s="157"/>
      <c r="E89" s="2212"/>
      <c r="F89" s="638"/>
      <c r="G89" s="64" t="s">
        <v>338</v>
      </c>
      <c r="H89" s="470">
        <v>0</v>
      </c>
      <c r="I89" s="470">
        <v>0</v>
      </c>
      <c r="J89" s="470">
        <f t="shared" si="4"/>
        <v>0</v>
      </c>
      <c r="K89" s="470"/>
      <c r="L89" s="470">
        <v>0</v>
      </c>
      <c r="M89" s="470">
        <v>0</v>
      </c>
      <c r="N89" s="975">
        <v>0</v>
      </c>
      <c r="O89" s="78"/>
      <c r="P89" s="78"/>
    </row>
    <row r="90" spans="1:18" ht="11.1" customHeight="1">
      <c r="A90" s="96"/>
      <c r="B90" s="96"/>
      <c r="C90" s="96"/>
      <c r="D90" s="157"/>
      <c r="E90" s="2212"/>
      <c r="F90" s="640" t="s">
        <v>42</v>
      </c>
      <c r="G90" s="64"/>
      <c r="H90" s="976">
        <f>SUM(H91:H92)</f>
        <v>27</v>
      </c>
      <c r="I90" s="976">
        <f>SUM(I91:I92)</f>
        <v>45</v>
      </c>
      <c r="J90" s="976">
        <f t="shared" si="4"/>
        <v>72</v>
      </c>
      <c r="K90" s="976"/>
      <c r="L90" s="976">
        <f>SUM(L91:L92)</f>
        <v>0</v>
      </c>
      <c r="M90" s="976">
        <f>SUM(M91:M92)</f>
        <v>0</v>
      </c>
      <c r="N90" s="974">
        <v>0</v>
      </c>
      <c r="O90" s="78"/>
      <c r="P90" s="78"/>
    </row>
    <row r="91" spans="1:18" ht="9.9499999999999993" customHeight="1">
      <c r="A91" s="96">
        <v>3</v>
      </c>
      <c r="B91" s="96">
        <v>5</v>
      </c>
      <c r="C91" s="96">
        <v>10</v>
      </c>
      <c r="D91" s="157"/>
      <c r="E91" s="2316"/>
      <c r="F91" s="638"/>
      <c r="G91" s="64" t="s">
        <v>218</v>
      </c>
      <c r="H91" s="470">
        <v>0</v>
      </c>
      <c r="I91" s="470">
        <v>0</v>
      </c>
      <c r="J91" s="470">
        <f t="shared" si="4"/>
        <v>0</v>
      </c>
      <c r="K91" s="470"/>
      <c r="L91" s="470">
        <v>0</v>
      </c>
      <c r="M91" s="470">
        <v>0</v>
      </c>
      <c r="N91" s="975">
        <v>0</v>
      </c>
      <c r="O91" s="78"/>
      <c r="P91" s="78"/>
    </row>
    <row r="92" spans="1:18" ht="9.9499999999999993" customHeight="1">
      <c r="A92" s="96">
        <v>3</v>
      </c>
      <c r="B92" s="96">
        <v>5</v>
      </c>
      <c r="C92" s="96">
        <v>10</v>
      </c>
      <c r="D92" s="157"/>
      <c r="E92" s="2274"/>
      <c r="F92" s="648"/>
      <c r="G92" s="150" t="s">
        <v>219</v>
      </c>
      <c r="H92" s="978">
        <v>27</v>
      </c>
      <c r="I92" s="978">
        <v>45</v>
      </c>
      <c r="J92" s="470">
        <f t="shared" si="4"/>
        <v>72</v>
      </c>
      <c r="K92" s="470"/>
      <c r="L92" s="470">
        <v>0</v>
      </c>
      <c r="M92" s="470">
        <v>0</v>
      </c>
      <c r="N92" s="975">
        <v>0</v>
      </c>
      <c r="O92" s="78"/>
      <c r="P92" s="78"/>
    </row>
    <row r="93" spans="1:18" ht="9.9499999999999993" customHeight="1">
      <c r="A93" s="96"/>
      <c r="B93" s="96"/>
      <c r="C93" s="96"/>
      <c r="D93" s="157"/>
      <c r="E93" s="979"/>
      <c r="F93" s="653"/>
      <c r="G93" s="64"/>
      <c r="H93" s="980"/>
      <c r="I93" s="980"/>
      <c r="J93" s="981" t="s">
        <v>220</v>
      </c>
      <c r="K93" s="981"/>
      <c r="L93" s="981"/>
      <c r="M93" s="981"/>
      <c r="N93" s="982"/>
      <c r="O93" s="78"/>
      <c r="P93" s="78"/>
    </row>
    <row r="94" spans="1:18" ht="9.9499999999999993" customHeight="1">
      <c r="A94" s="96"/>
      <c r="B94" s="96"/>
      <c r="C94" s="96"/>
      <c r="D94" s="157"/>
      <c r="E94" s="979"/>
      <c r="F94" s="92"/>
      <c r="G94" s="64"/>
      <c r="H94" s="694"/>
      <c r="I94" s="694" t="s">
        <v>221</v>
      </c>
      <c r="J94" s="605"/>
      <c r="K94" s="605"/>
      <c r="L94" s="605"/>
      <c r="M94" s="605"/>
      <c r="N94" s="983"/>
    </row>
    <row r="95" spans="1:18" s="83" customFormat="1" ht="12.75" customHeight="1">
      <c r="A95" s="96"/>
      <c r="B95" s="96"/>
      <c r="C95" s="96"/>
      <c r="D95" s="157"/>
      <c r="E95" s="2282" t="s">
        <v>2</v>
      </c>
      <c r="F95" s="954"/>
      <c r="G95" s="954"/>
      <c r="H95" s="955"/>
      <c r="I95" s="955"/>
      <c r="J95" s="956"/>
      <c r="K95" s="956"/>
      <c r="L95" s="956"/>
      <c r="M95" s="956"/>
      <c r="N95" s="957"/>
      <c r="O95" s="278"/>
      <c r="R95" s="92"/>
    </row>
    <row r="96" spans="1:18" ht="12.75" customHeight="1">
      <c r="A96" s="96" t="s">
        <v>9</v>
      </c>
      <c r="B96" s="96" t="s">
        <v>10</v>
      </c>
      <c r="C96" s="96" t="s">
        <v>11</v>
      </c>
      <c r="D96" s="157"/>
      <c r="E96" s="2357"/>
      <c r="F96" s="958"/>
      <c r="G96" s="959" t="s">
        <v>327</v>
      </c>
      <c r="H96" s="2359" t="s">
        <v>328</v>
      </c>
      <c r="I96" s="2359"/>
      <c r="J96" s="2359"/>
      <c r="K96" s="984"/>
      <c r="L96" s="2356" t="s">
        <v>329</v>
      </c>
      <c r="M96" s="2356"/>
      <c r="N96" s="2291"/>
      <c r="O96" s="78"/>
      <c r="P96" s="96"/>
    </row>
    <row r="97" spans="1:16">
      <c r="A97" s="96"/>
      <c r="B97" s="96"/>
      <c r="C97" s="96"/>
      <c r="D97" s="157"/>
      <c r="E97" s="2358"/>
      <c r="F97" s="961"/>
      <c r="G97" s="962"/>
      <c r="H97" s="963" t="s">
        <v>18</v>
      </c>
      <c r="I97" s="963" t="s">
        <v>19</v>
      </c>
      <c r="J97" s="960" t="s">
        <v>8</v>
      </c>
      <c r="K97" s="984"/>
      <c r="L97" s="964" t="s">
        <v>18</v>
      </c>
      <c r="M97" s="964" t="s">
        <v>19</v>
      </c>
      <c r="N97" s="967" t="s">
        <v>8</v>
      </c>
      <c r="O97" s="78"/>
      <c r="P97" s="83"/>
    </row>
    <row r="98" spans="1:16" ht="12" customHeight="1">
      <c r="A98" s="96"/>
      <c r="B98" s="96"/>
      <c r="C98" s="96"/>
      <c r="D98" s="157"/>
      <c r="E98" s="2204">
        <v>1404</v>
      </c>
      <c r="F98" s="29" t="s">
        <v>43</v>
      </c>
      <c r="G98" s="123"/>
      <c r="H98" s="969">
        <f>SUM(H99+H104)</f>
        <v>0</v>
      </c>
      <c r="I98" s="969">
        <f>SUM(I99+I104)</f>
        <v>0</v>
      </c>
      <c r="J98" s="969">
        <f t="shared" ref="J98:J161" si="5">SUM(H98:I98)</f>
        <v>0</v>
      </c>
      <c r="K98" s="969"/>
      <c r="L98" s="969">
        <f>SUM(L99+L104)</f>
        <v>0</v>
      </c>
      <c r="M98" s="969">
        <f>SUM(M99+M104)</f>
        <v>0</v>
      </c>
      <c r="N98" s="970">
        <v>0</v>
      </c>
    </row>
    <row r="99" spans="1:16" ht="11.1" customHeight="1">
      <c r="A99" s="96"/>
      <c r="B99" s="96"/>
      <c r="C99" s="96"/>
      <c r="D99" s="157"/>
      <c r="E99" s="2205"/>
      <c r="F99" s="636" t="s">
        <v>128</v>
      </c>
      <c r="G99" s="64"/>
      <c r="H99" s="973">
        <f>SUM(H100:H103)</f>
        <v>0</v>
      </c>
      <c r="I99" s="973">
        <f>SUM(I100:I103)</f>
        <v>0</v>
      </c>
      <c r="J99" s="973">
        <f t="shared" si="5"/>
        <v>0</v>
      </c>
      <c r="K99" s="973"/>
      <c r="L99" s="973">
        <f>SUM(L100:L103)</f>
        <v>0</v>
      </c>
      <c r="M99" s="973">
        <f>SUM(M100:M103)</f>
        <v>0</v>
      </c>
      <c r="N99" s="985">
        <v>0</v>
      </c>
    </row>
    <row r="100" spans="1:16" ht="11.1" customHeight="1">
      <c r="A100" s="96">
        <v>4</v>
      </c>
      <c r="B100" s="96">
        <v>6</v>
      </c>
      <c r="C100" s="96">
        <v>11</v>
      </c>
      <c r="D100" s="157"/>
      <c r="E100" s="2206"/>
      <c r="F100" s="636"/>
      <c r="G100" s="64" t="s">
        <v>339</v>
      </c>
      <c r="H100" s="470">
        <v>0</v>
      </c>
      <c r="I100" s="470">
        <v>0</v>
      </c>
      <c r="J100" s="470">
        <f t="shared" si="5"/>
        <v>0</v>
      </c>
      <c r="K100" s="470"/>
      <c r="L100" s="470">
        <v>0</v>
      </c>
      <c r="M100" s="470">
        <v>0</v>
      </c>
      <c r="N100" s="975">
        <v>0</v>
      </c>
    </row>
    <row r="101" spans="1:16" ht="9.9499999999999993" customHeight="1">
      <c r="A101" s="96">
        <v>4</v>
      </c>
      <c r="B101" s="96">
        <v>6</v>
      </c>
      <c r="C101" s="96">
        <v>11</v>
      </c>
      <c r="D101" s="157"/>
      <c r="E101" s="2206"/>
      <c r="F101" s="631"/>
      <c r="G101" s="64" t="s">
        <v>222</v>
      </c>
      <c r="H101" s="470">
        <v>0</v>
      </c>
      <c r="I101" s="470">
        <v>0</v>
      </c>
      <c r="J101" s="470">
        <f t="shared" si="5"/>
        <v>0</v>
      </c>
      <c r="K101" s="470"/>
      <c r="L101" s="470">
        <v>0</v>
      </c>
      <c r="M101" s="470">
        <v>0</v>
      </c>
      <c r="N101" s="975">
        <v>0</v>
      </c>
    </row>
    <row r="102" spans="1:16" ht="9.9499999999999993" customHeight="1">
      <c r="A102" s="96">
        <v>4</v>
      </c>
      <c r="B102" s="96">
        <v>6</v>
      </c>
      <c r="C102" s="96">
        <v>11</v>
      </c>
      <c r="D102" s="157"/>
      <c r="E102" s="2206"/>
      <c r="F102" s="631"/>
      <c r="G102" s="64" t="s">
        <v>340</v>
      </c>
      <c r="H102" s="470">
        <v>0</v>
      </c>
      <c r="I102" s="470">
        <v>0</v>
      </c>
      <c r="J102" s="470">
        <f t="shared" si="5"/>
        <v>0</v>
      </c>
      <c r="K102" s="470"/>
      <c r="L102" s="470">
        <v>0</v>
      </c>
      <c r="M102" s="470">
        <v>0</v>
      </c>
      <c r="N102" s="975">
        <v>0</v>
      </c>
    </row>
    <row r="103" spans="1:16" ht="9.9499999999999993" customHeight="1">
      <c r="A103" s="96">
        <v>4</v>
      </c>
      <c r="B103" s="96">
        <v>6</v>
      </c>
      <c r="C103" s="96">
        <v>11</v>
      </c>
      <c r="D103" s="157"/>
      <c r="E103" s="2206"/>
      <c r="F103" s="631"/>
      <c r="G103" s="64" t="s">
        <v>341</v>
      </c>
      <c r="H103" s="470">
        <v>0</v>
      </c>
      <c r="I103" s="470">
        <v>0</v>
      </c>
      <c r="J103" s="470">
        <f t="shared" si="5"/>
        <v>0</v>
      </c>
      <c r="K103" s="470"/>
      <c r="L103" s="470">
        <v>0</v>
      </c>
      <c r="M103" s="470">
        <v>0</v>
      </c>
      <c r="N103" s="975">
        <v>0</v>
      </c>
    </row>
    <row r="104" spans="1:16" ht="11.1" customHeight="1">
      <c r="A104" s="96"/>
      <c r="B104" s="96"/>
      <c r="C104" s="96"/>
      <c r="D104" s="157"/>
      <c r="E104" s="2205"/>
      <c r="F104" s="636" t="s">
        <v>45</v>
      </c>
      <c r="G104" s="64"/>
      <c r="H104" s="973">
        <f>SUM(H105:H106)</f>
        <v>0</v>
      </c>
      <c r="I104" s="973">
        <f>SUM(I105:I106)</f>
        <v>0</v>
      </c>
      <c r="J104" s="973">
        <f t="shared" si="5"/>
        <v>0</v>
      </c>
      <c r="K104" s="973"/>
      <c r="L104" s="973">
        <f>SUM(L105:L106)</f>
        <v>0</v>
      </c>
      <c r="M104" s="973">
        <f>SUM(M105:M106)</f>
        <v>0</v>
      </c>
      <c r="N104" s="985">
        <v>0</v>
      </c>
    </row>
    <row r="105" spans="1:16" ht="9.9499999999999993" customHeight="1">
      <c r="A105" s="96">
        <v>4</v>
      </c>
      <c r="B105" s="96">
        <v>6</v>
      </c>
      <c r="C105" s="96">
        <v>11</v>
      </c>
      <c r="D105" s="157"/>
      <c r="E105" s="2206"/>
      <c r="F105" s="631"/>
      <c r="G105" s="64" t="s">
        <v>342</v>
      </c>
      <c r="H105" s="470">
        <v>0</v>
      </c>
      <c r="I105" s="470">
        <v>0</v>
      </c>
      <c r="J105" s="470">
        <f t="shared" si="5"/>
        <v>0</v>
      </c>
      <c r="K105" s="470"/>
      <c r="L105" s="470">
        <v>0</v>
      </c>
      <c r="M105" s="470">
        <v>0</v>
      </c>
      <c r="N105" s="975">
        <v>0</v>
      </c>
    </row>
    <row r="106" spans="1:16" ht="9.9499999999999993" customHeight="1">
      <c r="A106" s="96">
        <v>4</v>
      </c>
      <c r="B106" s="96">
        <v>6</v>
      </c>
      <c r="C106" s="96">
        <v>11</v>
      </c>
      <c r="D106" s="157"/>
      <c r="E106" s="216"/>
      <c r="F106" s="631"/>
      <c r="G106" s="64" t="s">
        <v>343</v>
      </c>
      <c r="H106" s="470">
        <v>0</v>
      </c>
      <c r="I106" s="470">
        <v>0</v>
      </c>
      <c r="J106" s="470">
        <f t="shared" si="5"/>
        <v>0</v>
      </c>
      <c r="K106" s="470"/>
      <c r="L106" s="470">
        <v>0</v>
      </c>
      <c r="M106" s="470">
        <v>0</v>
      </c>
      <c r="N106" s="975">
        <v>0</v>
      </c>
    </row>
    <row r="107" spans="1:16" ht="12" customHeight="1">
      <c r="A107" s="96"/>
      <c r="B107" s="96"/>
      <c r="C107" s="96"/>
      <c r="D107" s="157"/>
      <c r="E107" s="2355">
        <v>1405</v>
      </c>
      <c r="F107" s="13" t="s">
        <v>46</v>
      </c>
      <c r="G107" s="14"/>
      <c r="H107" s="969">
        <f>SUM(H108+H116+H129+H132)</f>
        <v>234</v>
      </c>
      <c r="I107" s="969">
        <f>SUM(I108+I116+I129+I132)</f>
        <v>495</v>
      </c>
      <c r="J107" s="969">
        <f t="shared" si="5"/>
        <v>729</v>
      </c>
      <c r="K107" s="969"/>
      <c r="L107" s="969">
        <f>SUM(L108+L116+L129+L132)</f>
        <v>6</v>
      </c>
      <c r="M107" s="969">
        <f>SUM(M108+M116+M129+M132)</f>
        <v>43</v>
      </c>
      <c r="N107" s="970">
        <f>L107+M107</f>
        <v>49</v>
      </c>
    </row>
    <row r="108" spans="1:16" ht="11.1" customHeight="1">
      <c r="B108" s="96"/>
      <c r="C108" s="96"/>
      <c r="D108" s="157"/>
      <c r="E108" s="2316"/>
      <c r="F108" s="636" t="s">
        <v>47</v>
      </c>
      <c r="G108" s="64"/>
      <c r="H108" s="986">
        <f>SUM(H109:H115)</f>
        <v>43</v>
      </c>
      <c r="I108" s="986">
        <f>SUM(I109:I115)</f>
        <v>34</v>
      </c>
      <c r="J108" s="986">
        <f t="shared" si="5"/>
        <v>77</v>
      </c>
      <c r="K108" s="986"/>
      <c r="L108" s="986">
        <f>SUM(L109:L115)</f>
        <v>0</v>
      </c>
      <c r="M108" s="986">
        <f>SUM(M109:M115)</f>
        <v>0</v>
      </c>
      <c r="N108" s="987">
        <v>0</v>
      </c>
    </row>
    <row r="109" spans="1:16" ht="9.9499999999999993" customHeight="1">
      <c r="A109" s="221">
        <v>5</v>
      </c>
      <c r="B109" s="96">
        <v>4</v>
      </c>
      <c r="C109" s="96">
        <v>8</v>
      </c>
      <c r="D109" s="157"/>
      <c r="E109" s="2316"/>
      <c r="F109" s="638"/>
      <c r="G109" s="64" t="s">
        <v>344</v>
      </c>
      <c r="H109" s="988">
        <v>0</v>
      </c>
      <c r="I109" s="988">
        <v>0</v>
      </c>
      <c r="J109" s="988">
        <f t="shared" si="5"/>
        <v>0</v>
      </c>
      <c r="K109" s="988"/>
      <c r="L109" s="988">
        <v>0</v>
      </c>
      <c r="M109" s="988">
        <v>0</v>
      </c>
      <c r="N109" s="989">
        <v>0</v>
      </c>
    </row>
    <row r="110" spans="1:16" ht="9.9499999999999993" customHeight="1">
      <c r="A110" s="221">
        <v>5</v>
      </c>
      <c r="B110" s="96">
        <v>4</v>
      </c>
      <c r="C110" s="96">
        <v>8</v>
      </c>
      <c r="D110" s="157"/>
      <c r="E110" s="2316"/>
      <c r="F110" s="638"/>
      <c r="G110" s="64" t="s">
        <v>226</v>
      </c>
      <c r="H110" s="988">
        <v>43</v>
      </c>
      <c r="I110" s="988">
        <v>34</v>
      </c>
      <c r="J110" s="988">
        <f t="shared" si="5"/>
        <v>77</v>
      </c>
      <c r="K110" s="988"/>
      <c r="L110" s="988">
        <v>0</v>
      </c>
      <c r="M110" s="988">
        <v>0</v>
      </c>
      <c r="N110" s="989">
        <v>0</v>
      </c>
    </row>
    <row r="111" spans="1:16" ht="9.9499999999999993" customHeight="1">
      <c r="A111" s="221">
        <v>5</v>
      </c>
      <c r="B111" s="96">
        <v>4</v>
      </c>
      <c r="C111" s="96">
        <v>8</v>
      </c>
      <c r="D111" s="157"/>
      <c r="E111" s="2316"/>
      <c r="F111" s="638"/>
      <c r="G111" s="64" t="s">
        <v>345</v>
      </c>
      <c r="H111" s="988">
        <v>0</v>
      </c>
      <c r="I111" s="988">
        <v>0</v>
      </c>
      <c r="J111" s="988">
        <f t="shared" si="5"/>
        <v>0</v>
      </c>
      <c r="K111" s="988"/>
      <c r="L111" s="988">
        <v>0</v>
      </c>
      <c r="M111" s="988">
        <v>0</v>
      </c>
      <c r="N111" s="989">
        <v>0</v>
      </c>
    </row>
    <row r="112" spans="1:16" s="83" customFormat="1" ht="9.9499999999999993" customHeight="1">
      <c r="A112" s="221">
        <v>5</v>
      </c>
      <c r="B112" s="96">
        <v>4</v>
      </c>
      <c r="C112" s="96">
        <v>8</v>
      </c>
      <c r="D112" s="157"/>
      <c r="E112" s="2316"/>
      <c r="F112" s="631"/>
      <c r="G112" s="64" t="s">
        <v>227</v>
      </c>
      <c r="H112" s="988">
        <v>0</v>
      </c>
      <c r="I112" s="988">
        <v>0</v>
      </c>
      <c r="J112" s="988">
        <f t="shared" si="5"/>
        <v>0</v>
      </c>
      <c r="K112" s="988"/>
      <c r="L112" s="988">
        <v>0</v>
      </c>
      <c r="M112" s="988">
        <v>0</v>
      </c>
      <c r="N112" s="989">
        <v>0</v>
      </c>
    </row>
    <row r="113" spans="1:14" s="83" customFormat="1" ht="9.9499999999999993" customHeight="1">
      <c r="A113" s="221">
        <v>5</v>
      </c>
      <c r="B113" s="96">
        <v>4</v>
      </c>
      <c r="C113" s="96">
        <v>8</v>
      </c>
      <c r="D113" s="157"/>
      <c r="E113" s="2316"/>
      <c r="F113" s="631"/>
      <c r="G113" s="64" t="s">
        <v>228</v>
      </c>
      <c r="H113" s="988">
        <v>0</v>
      </c>
      <c r="I113" s="988">
        <v>0</v>
      </c>
      <c r="J113" s="988">
        <f t="shared" si="5"/>
        <v>0</v>
      </c>
      <c r="K113" s="988"/>
      <c r="L113" s="988">
        <v>0</v>
      </c>
      <c r="M113" s="988">
        <v>0</v>
      </c>
      <c r="N113" s="989">
        <v>0</v>
      </c>
    </row>
    <row r="114" spans="1:14" s="83" customFormat="1" ht="9.9499999999999993" customHeight="1">
      <c r="A114" s="221">
        <v>5</v>
      </c>
      <c r="B114" s="96">
        <v>4</v>
      </c>
      <c r="C114" s="96">
        <v>8</v>
      </c>
      <c r="D114" s="157"/>
      <c r="E114" s="2316"/>
      <c r="F114" s="631"/>
      <c r="G114" s="64" t="s">
        <v>346</v>
      </c>
      <c r="H114" s="988">
        <v>0</v>
      </c>
      <c r="I114" s="988">
        <v>0</v>
      </c>
      <c r="J114" s="988">
        <f t="shared" si="5"/>
        <v>0</v>
      </c>
      <c r="K114" s="988"/>
      <c r="L114" s="988">
        <v>0</v>
      </c>
      <c r="M114" s="988">
        <v>0</v>
      </c>
      <c r="N114" s="989">
        <v>0</v>
      </c>
    </row>
    <row r="115" spans="1:14" ht="9.9499999999999993" customHeight="1">
      <c r="A115" s="221">
        <v>5</v>
      </c>
      <c r="B115" s="96">
        <v>4</v>
      </c>
      <c r="C115" s="96">
        <v>8</v>
      </c>
      <c r="D115" s="157"/>
      <c r="E115" s="2316"/>
      <c r="F115" s="631"/>
      <c r="G115" s="64" t="s">
        <v>229</v>
      </c>
      <c r="H115" s="988">
        <v>0</v>
      </c>
      <c r="I115" s="988">
        <v>0</v>
      </c>
      <c r="J115" s="988">
        <f t="shared" si="5"/>
        <v>0</v>
      </c>
      <c r="K115" s="988"/>
      <c r="L115" s="988">
        <v>0</v>
      </c>
      <c r="M115" s="988">
        <v>0</v>
      </c>
      <c r="N115" s="989">
        <v>0</v>
      </c>
    </row>
    <row r="116" spans="1:14" ht="11.1" customHeight="1">
      <c r="B116" s="96"/>
      <c r="C116" s="96"/>
      <c r="D116" s="157"/>
      <c r="E116" s="2316"/>
      <c r="F116" s="636" t="s">
        <v>48</v>
      </c>
      <c r="G116" s="19"/>
      <c r="H116" s="986">
        <f>SUM(H117:H128)</f>
        <v>0</v>
      </c>
      <c r="I116" s="986">
        <f>SUM(I117:I128)</f>
        <v>0</v>
      </c>
      <c r="J116" s="986">
        <f t="shared" si="5"/>
        <v>0</v>
      </c>
      <c r="K116" s="986"/>
      <c r="L116" s="986">
        <f>SUM(L117:L128)</f>
        <v>0</v>
      </c>
      <c r="M116" s="986">
        <f>SUM(M117:M128)</f>
        <v>0</v>
      </c>
      <c r="N116" s="987">
        <v>0</v>
      </c>
    </row>
    <row r="117" spans="1:14" ht="9.9499999999999993" customHeight="1">
      <c r="A117" s="221">
        <v>5</v>
      </c>
      <c r="B117" s="96">
        <v>5</v>
      </c>
      <c r="C117" s="96">
        <v>11</v>
      </c>
      <c r="D117" s="157"/>
      <c r="E117" s="2316"/>
      <c r="F117" s="636"/>
      <c r="G117" s="64" t="s">
        <v>347</v>
      </c>
      <c r="H117" s="988">
        <v>0</v>
      </c>
      <c r="I117" s="988">
        <v>0</v>
      </c>
      <c r="J117" s="988">
        <f t="shared" si="5"/>
        <v>0</v>
      </c>
      <c r="K117" s="988"/>
      <c r="L117" s="988">
        <v>0</v>
      </c>
      <c r="M117" s="988">
        <v>0</v>
      </c>
      <c r="N117" s="989">
        <v>0</v>
      </c>
    </row>
    <row r="118" spans="1:14" ht="9.9499999999999993" customHeight="1">
      <c r="A118" s="221">
        <v>5</v>
      </c>
      <c r="B118" s="96">
        <v>5</v>
      </c>
      <c r="C118" s="96">
        <v>11</v>
      </c>
      <c r="D118" s="157"/>
      <c r="E118" s="2316"/>
      <c r="F118" s="638"/>
      <c r="G118" s="64" t="s">
        <v>230</v>
      </c>
      <c r="H118" s="988">
        <v>0</v>
      </c>
      <c r="I118" s="988">
        <v>0</v>
      </c>
      <c r="J118" s="988">
        <f t="shared" si="5"/>
        <v>0</v>
      </c>
      <c r="K118" s="988"/>
      <c r="L118" s="988">
        <v>0</v>
      </c>
      <c r="M118" s="988">
        <v>0</v>
      </c>
      <c r="N118" s="989">
        <v>0</v>
      </c>
    </row>
    <row r="119" spans="1:14" ht="9.9499999999999993" customHeight="1">
      <c r="A119" s="221">
        <v>5</v>
      </c>
      <c r="B119" s="96">
        <v>5</v>
      </c>
      <c r="C119" s="96">
        <v>11</v>
      </c>
      <c r="D119" s="157"/>
      <c r="E119" s="2316"/>
      <c r="F119" s="638"/>
      <c r="G119" s="64" t="s">
        <v>348</v>
      </c>
      <c r="H119" s="988">
        <v>0</v>
      </c>
      <c r="I119" s="988">
        <v>0</v>
      </c>
      <c r="J119" s="988">
        <f t="shared" si="5"/>
        <v>0</v>
      </c>
      <c r="K119" s="988"/>
      <c r="L119" s="988">
        <v>0</v>
      </c>
      <c r="M119" s="988">
        <v>0</v>
      </c>
      <c r="N119" s="989">
        <v>0</v>
      </c>
    </row>
    <row r="120" spans="1:14" ht="9.9499999999999993" customHeight="1">
      <c r="A120" s="221">
        <v>5</v>
      </c>
      <c r="B120" s="96">
        <v>5</v>
      </c>
      <c r="C120" s="96">
        <v>11</v>
      </c>
      <c r="D120" s="157"/>
      <c r="E120" s="2316"/>
      <c r="F120" s="638"/>
      <c r="G120" s="64" t="s">
        <v>231</v>
      </c>
      <c r="H120" s="988">
        <v>0</v>
      </c>
      <c r="I120" s="988">
        <v>0</v>
      </c>
      <c r="J120" s="988">
        <f t="shared" si="5"/>
        <v>0</v>
      </c>
      <c r="K120" s="988"/>
      <c r="L120" s="988">
        <v>0</v>
      </c>
      <c r="M120" s="988">
        <v>0</v>
      </c>
      <c r="N120" s="989">
        <v>0</v>
      </c>
    </row>
    <row r="121" spans="1:14" ht="9.9499999999999993" customHeight="1">
      <c r="A121" s="221">
        <v>5</v>
      </c>
      <c r="B121" s="96">
        <v>5</v>
      </c>
      <c r="C121" s="96">
        <v>11</v>
      </c>
      <c r="D121" s="157"/>
      <c r="E121" s="2316"/>
      <c r="F121" s="638"/>
      <c r="G121" s="64" t="s">
        <v>349</v>
      </c>
      <c r="H121" s="988">
        <v>0</v>
      </c>
      <c r="I121" s="988">
        <v>0</v>
      </c>
      <c r="J121" s="988">
        <f t="shared" si="5"/>
        <v>0</v>
      </c>
      <c r="K121" s="988"/>
      <c r="L121" s="988">
        <v>0</v>
      </c>
      <c r="M121" s="988">
        <v>0</v>
      </c>
      <c r="N121" s="989">
        <v>0</v>
      </c>
    </row>
    <row r="122" spans="1:14" ht="9.9499999999999993" customHeight="1">
      <c r="A122" s="221">
        <v>5</v>
      </c>
      <c r="B122" s="96">
        <v>5</v>
      </c>
      <c r="C122" s="96">
        <v>11</v>
      </c>
      <c r="D122" s="157"/>
      <c r="E122" s="2316"/>
      <c r="F122" s="638"/>
      <c r="G122" s="64" t="s">
        <v>232</v>
      </c>
      <c r="H122" s="988">
        <v>0</v>
      </c>
      <c r="I122" s="988">
        <v>0</v>
      </c>
      <c r="J122" s="988">
        <f t="shared" si="5"/>
        <v>0</v>
      </c>
      <c r="K122" s="988"/>
      <c r="L122" s="988">
        <v>0</v>
      </c>
      <c r="M122" s="988">
        <v>0</v>
      </c>
      <c r="N122" s="989">
        <v>0</v>
      </c>
    </row>
    <row r="123" spans="1:14" ht="9.9499999999999993" customHeight="1">
      <c r="A123" s="221">
        <v>5</v>
      </c>
      <c r="B123" s="96">
        <v>5</v>
      </c>
      <c r="C123" s="96">
        <v>11</v>
      </c>
      <c r="D123" s="157"/>
      <c r="E123" s="2316"/>
      <c r="F123" s="638"/>
      <c r="G123" s="64" t="s">
        <v>350</v>
      </c>
      <c r="H123" s="988">
        <v>0</v>
      </c>
      <c r="I123" s="988">
        <v>0</v>
      </c>
      <c r="J123" s="988">
        <f t="shared" si="5"/>
        <v>0</v>
      </c>
      <c r="K123" s="988"/>
      <c r="L123" s="988">
        <v>0</v>
      </c>
      <c r="M123" s="988">
        <v>0</v>
      </c>
      <c r="N123" s="989">
        <v>0</v>
      </c>
    </row>
    <row r="124" spans="1:14" ht="9.9499999999999993" customHeight="1">
      <c r="A124" s="221">
        <v>5</v>
      </c>
      <c r="B124" s="96">
        <v>5</v>
      </c>
      <c r="C124" s="96">
        <v>11</v>
      </c>
      <c r="D124" s="157"/>
      <c r="E124" s="2316"/>
      <c r="F124" s="638"/>
      <c r="G124" s="64" t="s">
        <v>350</v>
      </c>
      <c r="H124" s="988">
        <v>0</v>
      </c>
      <c r="I124" s="988">
        <v>0</v>
      </c>
      <c r="J124" s="988">
        <f t="shared" si="5"/>
        <v>0</v>
      </c>
      <c r="K124" s="988"/>
      <c r="L124" s="988">
        <v>0</v>
      </c>
      <c r="M124" s="988">
        <v>0</v>
      </c>
      <c r="N124" s="989">
        <v>0</v>
      </c>
    </row>
    <row r="125" spans="1:14" ht="9.9499999999999993" customHeight="1">
      <c r="A125" s="221">
        <v>5</v>
      </c>
      <c r="B125" s="96">
        <v>5</v>
      </c>
      <c r="C125" s="96">
        <v>11</v>
      </c>
      <c r="D125" s="157"/>
      <c r="E125" s="2316"/>
      <c r="F125" s="638"/>
      <c r="G125" s="64" t="s">
        <v>351</v>
      </c>
      <c r="H125" s="988">
        <v>0</v>
      </c>
      <c r="I125" s="988">
        <v>0</v>
      </c>
      <c r="J125" s="988">
        <f t="shared" si="5"/>
        <v>0</v>
      </c>
      <c r="K125" s="988"/>
      <c r="L125" s="988">
        <v>0</v>
      </c>
      <c r="M125" s="988">
        <v>0</v>
      </c>
      <c r="N125" s="989">
        <v>0</v>
      </c>
    </row>
    <row r="126" spans="1:14" ht="9.9499999999999993" customHeight="1">
      <c r="A126" s="221">
        <v>5</v>
      </c>
      <c r="B126" s="96">
        <v>5</v>
      </c>
      <c r="C126" s="96">
        <v>11</v>
      </c>
      <c r="D126" s="157"/>
      <c r="E126" s="2316"/>
      <c r="F126" s="638"/>
      <c r="G126" s="64" t="s">
        <v>352</v>
      </c>
      <c r="H126" s="988">
        <v>0</v>
      </c>
      <c r="I126" s="988">
        <v>0</v>
      </c>
      <c r="J126" s="988">
        <f t="shared" si="5"/>
        <v>0</v>
      </c>
      <c r="K126" s="988"/>
      <c r="L126" s="988">
        <v>0</v>
      </c>
      <c r="M126" s="988">
        <v>0</v>
      </c>
      <c r="N126" s="989">
        <v>0</v>
      </c>
    </row>
    <row r="127" spans="1:14" ht="9.9499999999999993" customHeight="1">
      <c r="A127" s="221">
        <v>5</v>
      </c>
      <c r="B127" s="96">
        <v>5</v>
      </c>
      <c r="C127" s="96">
        <v>11</v>
      </c>
      <c r="D127" s="157"/>
      <c r="E127" s="2316"/>
      <c r="F127" s="638"/>
      <c r="G127" s="64" t="s">
        <v>353</v>
      </c>
      <c r="H127" s="988">
        <v>0</v>
      </c>
      <c r="I127" s="988">
        <v>0</v>
      </c>
      <c r="J127" s="988">
        <f t="shared" si="5"/>
        <v>0</v>
      </c>
      <c r="K127" s="988"/>
      <c r="L127" s="988">
        <v>0</v>
      </c>
      <c r="M127" s="988">
        <v>0</v>
      </c>
      <c r="N127" s="989">
        <v>0</v>
      </c>
    </row>
    <row r="128" spans="1:14" ht="9.75" customHeight="1">
      <c r="A128" s="221">
        <v>5</v>
      </c>
      <c r="B128" s="96">
        <v>5</v>
      </c>
      <c r="C128" s="96">
        <v>11</v>
      </c>
      <c r="D128" s="157"/>
      <c r="E128" s="2316"/>
      <c r="F128" s="638"/>
      <c r="G128" s="64" t="s">
        <v>235</v>
      </c>
      <c r="H128" s="988">
        <v>0</v>
      </c>
      <c r="I128" s="988">
        <v>0</v>
      </c>
      <c r="J128" s="988">
        <f t="shared" si="5"/>
        <v>0</v>
      </c>
      <c r="K128" s="988"/>
      <c r="L128" s="988">
        <v>0</v>
      </c>
      <c r="M128" s="988">
        <v>0</v>
      </c>
      <c r="N128" s="989">
        <v>0</v>
      </c>
    </row>
    <row r="129" spans="1:14" ht="9.75" customHeight="1">
      <c r="B129" s="96"/>
      <c r="C129" s="96"/>
      <c r="D129" s="157"/>
      <c r="E129" s="2316"/>
      <c r="F129" s="990" t="s">
        <v>49</v>
      </c>
      <c r="G129" s="59"/>
      <c r="H129" s="976">
        <f>SUM(H130:H131)</f>
        <v>149</v>
      </c>
      <c r="I129" s="976">
        <f>SUM(I130:I131)</f>
        <v>401</v>
      </c>
      <c r="J129" s="991">
        <f t="shared" si="5"/>
        <v>550</v>
      </c>
      <c r="K129" s="991"/>
      <c r="L129" s="991">
        <f>SUM(L130:L131)</f>
        <v>0</v>
      </c>
      <c r="M129" s="991">
        <f>SUM(M130:M131)</f>
        <v>0</v>
      </c>
      <c r="N129" s="992">
        <v>0</v>
      </c>
    </row>
    <row r="130" spans="1:14" ht="9.9499999999999993" customHeight="1">
      <c r="A130" s="221">
        <v>5</v>
      </c>
      <c r="B130" s="96">
        <v>5</v>
      </c>
      <c r="C130" s="96">
        <v>10</v>
      </c>
      <c r="D130" s="157"/>
      <c r="E130" s="2316"/>
      <c r="F130" s="638"/>
      <c r="G130" s="64" t="s">
        <v>352</v>
      </c>
      <c r="H130" s="470">
        <v>1</v>
      </c>
      <c r="I130" s="470">
        <v>0</v>
      </c>
      <c r="J130" s="988">
        <f t="shared" si="5"/>
        <v>1</v>
      </c>
      <c r="K130" s="988"/>
      <c r="L130" s="988">
        <v>0</v>
      </c>
      <c r="M130" s="988">
        <v>0</v>
      </c>
      <c r="N130" s="989">
        <v>0</v>
      </c>
    </row>
    <row r="131" spans="1:14" ht="9.9499999999999993" customHeight="1">
      <c r="A131" s="221">
        <v>5</v>
      </c>
      <c r="B131" s="96">
        <v>5</v>
      </c>
      <c r="C131" s="96">
        <v>10</v>
      </c>
      <c r="D131" s="157"/>
      <c r="E131" s="2316"/>
      <c r="F131" s="638"/>
      <c r="G131" s="64" t="s">
        <v>317</v>
      </c>
      <c r="H131" s="470">
        <v>148</v>
      </c>
      <c r="I131" s="470">
        <v>401</v>
      </c>
      <c r="J131" s="988">
        <f t="shared" si="5"/>
        <v>549</v>
      </c>
      <c r="K131" s="988"/>
      <c r="L131" s="988">
        <v>0</v>
      </c>
      <c r="M131" s="988">
        <v>0</v>
      </c>
      <c r="N131" s="989">
        <v>0</v>
      </c>
    </row>
    <row r="132" spans="1:14" ht="9.9499999999999993" customHeight="1">
      <c r="B132" s="96"/>
      <c r="C132" s="96"/>
      <c r="D132" s="157"/>
      <c r="E132" s="2316"/>
      <c r="F132" s="990" t="s">
        <v>50</v>
      </c>
      <c r="G132" s="59"/>
      <c r="H132" s="976">
        <f>SUM(H133:H135)</f>
        <v>42</v>
      </c>
      <c r="I132" s="976">
        <f>SUM(I133:I135)</f>
        <v>60</v>
      </c>
      <c r="J132" s="991">
        <f t="shared" si="5"/>
        <v>102</v>
      </c>
      <c r="K132" s="991"/>
      <c r="L132" s="991">
        <f>SUM(L133:L135)</f>
        <v>6</v>
      </c>
      <c r="M132" s="991">
        <f>SUM(M133:M135)</f>
        <v>43</v>
      </c>
      <c r="N132" s="992">
        <v>0</v>
      </c>
    </row>
    <row r="133" spans="1:14" ht="9.9499999999999993" customHeight="1">
      <c r="A133" s="221">
        <v>5</v>
      </c>
      <c r="B133" s="96">
        <v>5</v>
      </c>
      <c r="C133" s="96">
        <v>13</v>
      </c>
      <c r="D133" s="157"/>
      <c r="E133" s="2316"/>
      <c r="F133" s="638"/>
      <c r="G133" s="64" t="s">
        <v>354</v>
      </c>
      <c r="H133" s="470">
        <v>0</v>
      </c>
      <c r="I133" s="470">
        <v>0</v>
      </c>
      <c r="J133" s="988">
        <f t="shared" si="5"/>
        <v>0</v>
      </c>
      <c r="K133" s="988"/>
      <c r="L133" s="988">
        <v>0</v>
      </c>
      <c r="M133" s="988">
        <v>0</v>
      </c>
      <c r="N133" s="989">
        <v>0</v>
      </c>
    </row>
    <row r="134" spans="1:14" ht="9.9499999999999993" customHeight="1">
      <c r="A134" s="221">
        <v>5</v>
      </c>
      <c r="B134" s="96">
        <v>5</v>
      </c>
      <c r="C134" s="96">
        <v>13</v>
      </c>
      <c r="D134" s="157"/>
      <c r="E134" s="2316"/>
      <c r="F134" s="638"/>
      <c r="G134" s="64" t="s">
        <v>353</v>
      </c>
      <c r="H134" s="470">
        <v>42</v>
      </c>
      <c r="I134" s="470">
        <v>60</v>
      </c>
      <c r="J134" s="988">
        <f t="shared" si="5"/>
        <v>102</v>
      </c>
      <c r="K134" s="988"/>
      <c r="L134" s="988">
        <v>0</v>
      </c>
      <c r="M134" s="988">
        <v>0</v>
      </c>
      <c r="N134" s="989">
        <v>0</v>
      </c>
    </row>
    <row r="135" spans="1:14" ht="9.9499999999999993" customHeight="1">
      <c r="A135" s="221">
        <v>5</v>
      </c>
      <c r="B135" s="96">
        <v>5</v>
      </c>
      <c r="C135" s="96">
        <v>13</v>
      </c>
      <c r="D135" s="157"/>
      <c r="E135" s="500"/>
      <c r="F135" s="648"/>
      <c r="G135" s="150" t="s">
        <v>236</v>
      </c>
      <c r="H135" s="470">
        <v>0</v>
      </c>
      <c r="I135" s="470">
        <v>0</v>
      </c>
      <c r="J135" s="988">
        <f t="shared" si="5"/>
        <v>0</v>
      </c>
      <c r="K135" s="988"/>
      <c r="L135" s="988">
        <v>6</v>
      </c>
      <c r="M135" s="988">
        <v>43</v>
      </c>
      <c r="N135" s="989">
        <v>49</v>
      </c>
    </row>
    <row r="136" spans="1:14" ht="12" customHeight="1">
      <c r="B136" s="96"/>
      <c r="C136" s="96"/>
      <c r="D136" s="157"/>
      <c r="E136" s="2211">
        <v>1406</v>
      </c>
      <c r="F136" s="29" t="s">
        <v>51</v>
      </c>
      <c r="G136" s="123"/>
      <c r="H136" s="405">
        <f>SUM(H137+H141+H143+H145+H147)</f>
        <v>79</v>
      </c>
      <c r="I136" s="405">
        <f>SUM(I137+I141+I143+I145+I147)</f>
        <v>178</v>
      </c>
      <c r="J136" s="993">
        <f t="shared" si="5"/>
        <v>257</v>
      </c>
      <c r="K136" s="993"/>
      <c r="L136" s="993">
        <f>L137+L141+L143+L145+L147</f>
        <v>437</v>
      </c>
      <c r="M136" s="993">
        <f>M137+M141+M143+M145+M147</f>
        <v>416</v>
      </c>
      <c r="N136" s="994">
        <f>L136+M136</f>
        <v>853</v>
      </c>
    </row>
    <row r="137" spans="1:14" ht="11.1" customHeight="1">
      <c r="B137" s="96"/>
      <c r="C137" s="96"/>
      <c r="D137" s="157"/>
      <c r="E137" s="2212"/>
      <c r="F137" s="636" t="s">
        <v>52</v>
      </c>
      <c r="G137" s="64"/>
      <c r="H137" s="976">
        <f>SUM(H138:H140)</f>
        <v>79</v>
      </c>
      <c r="I137" s="976">
        <f>SUM(I138:I140)</f>
        <v>178</v>
      </c>
      <c r="J137" s="991">
        <f t="shared" si="5"/>
        <v>257</v>
      </c>
      <c r="K137" s="991"/>
      <c r="L137" s="991">
        <f>SUM(L138:L140)</f>
        <v>0</v>
      </c>
      <c r="M137" s="991">
        <f>SUM(M138:M140)</f>
        <v>0</v>
      </c>
      <c r="N137" s="992">
        <v>0</v>
      </c>
    </row>
    <row r="138" spans="1:14" ht="9.9499999999999993" customHeight="1">
      <c r="A138" s="221">
        <v>6</v>
      </c>
      <c r="B138" s="96">
        <v>2</v>
      </c>
      <c r="C138" s="96">
        <v>11</v>
      </c>
      <c r="D138" s="157"/>
      <c r="E138" s="2212"/>
      <c r="F138" s="681"/>
      <c r="G138" s="64" t="s">
        <v>237</v>
      </c>
      <c r="H138" s="470">
        <v>79</v>
      </c>
      <c r="I138" s="470">
        <v>178</v>
      </c>
      <c r="J138" s="988">
        <f t="shared" si="5"/>
        <v>257</v>
      </c>
      <c r="K138" s="988"/>
      <c r="L138" s="988">
        <v>0</v>
      </c>
      <c r="M138" s="988">
        <v>0</v>
      </c>
      <c r="N138" s="989">
        <v>0</v>
      </c>
    </row>
    <row r="139" spans="1:14" ht="9.9499999999999993" customHeight="1">
      <c r="A139" s="221">
        <v>6</v>
      </c>
      <c r="B139" s="96">
        <v>2</v>
      </c>
      <c r="C139" s="96">
        <v>11</v>
      </c>
      <c r="D139" s="157"/>
      <c r="E139" s="2212"/>
      <c r="F139" s="681"/>
      <c r="G139" s="64" t="s">
        <v>355</v>
      </c>
      <c r="H139" s="470">
        <v>0</v>
      </c>
      <c r="I139" s="470">
        <v>0</v>
      </c>
      <c r="J139" s="988">
        <f t="shared" si="5"/>
        <v>0</v>
      </c>
      <c r="K139" s="988"/>
      <c r="L139" s="988">
        <v>0</v>
      </c>
      <c r="M139" s="988">
        <v>0</v>
      </c>
      <c r="N139" s="989">
        <v>0</v>
      </c>
    </row>
    <row r="140" spans="1:14" ht="9.9499999999999993" customHeight="1">
      <c r="A140" s="221">
        <v>6</v>
      </c>
      <c r="B140" s="96">
        <v>2</v>
      </c>
      <c r="C140" s="96">
        <v>11</v>
      </c>
      <c r="D140" s="157"/>
      <c r="E140" s="2212"/>
      <c r="F140" s="681"/>
      <c r="G140" s="64" t="s">
        <v>238</v>
      </c>
      <c r="H140" s="470">
        <v>0</v>
      </c>
      <c r="I140" s="470">
        <v>0</v>
      </c>
      <c r="J140" s="988">
        <f t="shared" si="5"/>
        <v>0</v>
      </c>
      <c r="K140" s="988"/>
      <c r="L140" s="988">
        <v>0</v>
      </c>
      <c r="M140" s="988">
        <v>0</v>
      </c>
      <c r="N140" s="989">
        <v>0</v>
      </c>
    </row>
    <row r="141" spans="1:14" ht="11.1" customHeight="1">
      <c r="B141" s="96"/>
      <c r="C141" s="96"/>
      <c r="D141" s="157"/>
      <c r="E141" s="2212"/>
      <c r="F141" s="636" t="s">
        <v>53</v>
      </c>
      <c r="G141" s="64"/>
      <c r="H141" s="976">
        <f>SUM(H142)</f>
        <v>0</v>
      </c>
      <c r="I141" s="976">
        <f>SUM(I142)</f>
        <v>0</v>
      </c>
      <c r="J141" s="991">
        <f t="shared" si="5"/>
        <v>0</v>
      </c>
      <c r="K141" s="991"/>
      <c r="L141" s="991">
        <f>SUM(L142)</f>
        <v>0</v>
      </c>
      <c r="M141" s="991">
        <f>SUM(M142)</f>
        <v>0</v>
      </c>
      <c r="N141" s="992">
        <v>0</v>
      </c>
    </row>
    <row r="142" spans="1:14" ht="9.9499999999999993" customHeight="1">
      <c r="A142" s="221">
        <v>6</v>
      </c>
      <c r="B142" s="96">
        <v>2</v>
      </c>
      <c r="C142" s="96">
        <v>10</v>
      </c>
      <c r="D142" s="157"/>
      <c r="E142" s="2212"/>
      <c r="F142" s="631"/>
      <c r="G142" s="64" t="s">
        <v>239</v>
      </c>
      <c r="H142" s="470">
        <v>0</v>
      </c>
      <c r="I142" s="470">
        <v>0</v>
      </c>
      <c r="J142" s="988">
        <f t="shared" si="5"/>
        <v>0</v>
      </c>
      <c r="K142" s="988"/>
      <c r="L142" s="988">
        <v>0</v>
      </c>
      <c r="M142" s="988">
        <v>0</v>
      </c>
      <c r="N142" s="989">
        <v>0</v>
      </c>
    </row>
    <row r="143" spans="1:14" ht="9.9499999999999993" customHeight="1">
      <c r="B143" s="96"/>
      <c r="C143" s="96"/>
      <c r="D143" s="157"/>
      <c r="E143" s="2212"/>
      <c r="F143" s="636" t="s">
        <v>96</v>
      </c>
      <c r="G143" s="64"/>
      <c r="H143" s="976">
        <f>SUM(H144)</f>
        <v>0</v>
      </c>
      <c r="I143" s="976">
        <f>SUM(I144)</f>
        <v>0</v>
      </c>
      <c r="J143" s="991">
        <f t="shared" si="5"/>
        <v>0</v>
      </c>
      <c r="K143" s="991"/>
      <c r="L143" s="991">
        <f>SUM(L144)</f>
        <v>152</v>
      </c>
      <c r="M143" s="991">
        <f>SUM(M144)</f>
        <v>149</v>
      </c>
      <c r="N143" s="991">
        <f>N144</f>
        <v>301</v>
      </c>
    </row>
    <row r="144" spans="1:14" ht="9.9499999999999993" customHeight="1">
      <c r="A144" s="221">
        <v>6</v>
      </c>
      <c r="B144" s="96">
        <v>2</v>
      </c>
      <c r="C144" s="96">
        <v>6</v>
      </c>
      <c r="D144" s="157"/>
      <c r="E144" s="2212"/>
      <c r="F144" s="631"/>
      <c r="G144" s="64" t="s">
        <v>264</v>
      </c>
      <c r="H144" s="470">
        <v>0</v>
      </c>
      <c r="I144" s="470">
        <v>0</v>
      </c>
      <c r="J144" s="988">
        <f t="shared" si="5"/>
        <v>0</v>
      </c>
      <c r="K144" s="988"/>
      <c r="L144" s="988">
        <v>152</v>
      </c>
      <c r="M144" s="988">
        <v>149</v>
      </c>
      <c r="N144" s="989">
        <v>301</v>
      </c>
    </row>
    <row r="145" spans="1:14" ht="11.1" customHeight="1">
      <c r="B145" s="96"/>
      <c r="C145" s="96"/>
      <c r="D145" s="157"/>
      <c r="E145" s="2212"/>
      <c r="F145" s="636" t="s">
        <v>55</v>
      </c>
      <c r="G145" s="64"/>
      <c r="H145" s="976">
        <f>H146</f>
        <v>0</v>
      </c>
      <c r="I145" s="976">
        <f>I146</f>
        <v>0</v>
      </c>
      <c r="J145" s="991">
        <f t="shared" si="5"/>
        <v>0</v>
      </c>
      <c r="K145" s="991"/>
      <c r="L145" s="991">
        <f>L146</f>
        <v>282</v>
      </c>
      <c r="M145" s="991">
        <f>M146</f>
        <v>266</v>
      </c>
      <c r="N145" s="991">
        <f>N146</f>
        <v>548</v>
      </c>
    </row>
    <row r="146" spans="1:14" ht="9.9499999999999993" customHeight="1">
      <c r="A146" s="221">
        <v>6</v>
      </c>
      <c r="B146" s="96">
        <v>2</v>
      </c>
      <c r="C146" s="96">
        <v>10</v>
      </c>
      <c r="D146" s="157"/>
      <c r="E146" s="2212"/>
      <c r="F146" s="681"/>
      <c r="G146" s="64" t="s">
        <v>241</v>
      </c>
      <c r="H146" s="470">
        <v>0</v>
      </c>
      <c r="I146" s="470">
        <v>0</v>
      </c>
      <c r="J146" s="988">
        <f t="shared" si="5"/>
        <v>0</v>
      </c>
      <c r="K146" s="988"/>
      <c r="L146" s="988">
        <v>282</v>
      </c>
      <c r="M146" s="988">
        <v>266</v>
      </c>
      <c r="N146" s="989">
        <v>548</v>
      </c>
    </row>
    <row r="147" spans="1:14" ht="11.1" customHeight="1">
      <c r="B147" s="96"/>
      <c r="C147" s="96"/>
      <c r="D147" s="157"/>
      <c r="E147" s="2212"/>
      <c r="F147" s="636" t="s">
        <v>56</v>
      </c>
      <c r="G147" s="64"/>
      <c r="H147" s="976">
        <f>SUM(H148)</f>
        <v>0</v>
      </c>
      <c r="I147" s="976">
        <f>SUM(I148)</f>
        <v>0</v>
      </c>
      <c r="J147" s="991">
        <f t="shared" si="5"/>
        <v>0</v>
      </c>
      <c r="K147" s="991"/>
      <c r="L147" s="991">
        <f>SUM(L148)</f>
        <v>3</v>
      </c>
      <c r="M147" s="991">
        <f>SUM(M148)</f>
        <v>1</v>
      </c>
      <c r="N147" s="992">
        <v>0</v>
      </c>
    </row>
    <row r="148" spans="1:14" ht="9.9499999999999993" customHeight="1">
      <c r="A148" s="221">
        <v>6</v>
      </c>
      <c r="B148" s="96">
        <v>4</v>
      </c>
      <c r="C148" s="96">
        <v>11</v>
      </c>
      <c r="D148" s="157"/>
      <c r="E148" s="2213"/>
      <c r="F148" s="631"/>
      <c r="G148" s="64" t="s">
        <v>242</v>
      </c>
      <c r="H148" s="470">
        <v>0</v>
      </c>
      <c r="I148" s="470">
        <v>0</v>
      </c>
      <c r="J148" s="988">
        <f t="shared" si="5"/>
        <v>0</v>
      </c>
      <c r="K148" s="988"/>
      <c r="L148" s="988">
        <v>3</v>
      </c>
      <c r="M148" s="988">
        <v>1</v>
      </c>
      <c r="N148" s="989">
        <v>4</v>
      </c>
    </row>
    <row r="149" spans="1:14" ht="12" customHeight="1">
      <c r="B149" s="96"/>
      <c r="C149" s="96"/>
      <c r="D149" s="157"/>
      <c r="E149" s="2204">
        <v>1407</v>
      </c>
      <c r="F149" s="13" t="s">
        <v>58</v>
      </c>
      <c r="G149" s="123"/>
      <c r="H149" s="405">
        <f>SUM(H150+H157+H159)</f>
        <v>35</v>
      </c>
      <c r="I149" s="405">
        <f>SUM(I150+I157+I159)</f>
        <v>30</v>
      </c>
      <c r="J149" s="993">
        <f t="shared" si="5"/>
        <v>65</v>
      </c>
      <c r="K149" s="993"/>
      <c r="L149" s="993">
        <f>SUM(L150+L157+L159)</f>
        <v>26</v>
      </c>
      <c r="M149" s="993">
        <f>SUM(M150+M157+M159)</f>
        <v>14</v>
      </c>
      <c r="N149" s="994">
        <f>L149+M149</f>
        <v>40</v>
      </c>
    </row>
    <row r="150" spans="1:14" ht="11.1" customHeight="1">
      <c r="B150" s="96"/>
      <c r="C150" s="96"/>
      <c r="D150" s="157"/>
      <c r="E150" s="2205"/>
      <c r="F150" s="636" t="s">
        <v>59</v>
      </c>
      <c r="G150" s="64"/>
      <c r="H150" s="976">
        <f>H151+H152+H153+H154+H155+H156</f>
        <v>0</v>
      </c>
      <c r="I150" s="976">
        <f>I151+I152+I153+I154+I155+I156</f>
        <v>0</v>
      </c>
      <c r="J150" s="991">
        <f t="shared" si="5"/>
        <v>0</v>
      </c>
      <c r="K150" s="991"/>
      <c r="L150" s="991">
        <f>L151+L152+L153+L154+L155+L156</f>
        <v>26</v>
      </c>
      <c r="M150" s="991">
        <f>M151+M152+M153+M154+M155+M156</f>
        <v>14</v>
      </c>
      <c r="N150" s="992">
        <v>0</v>
      </c>
    </row>
    <row r="151" spans="1:14" ht="11.1" customHeight="1">
      <c r="A151" s="221">
        <v>7</v>
      </c>
      <c r="B151" s="96">
        <v>3</v>
      </c>
      <c r="C151" s="96">
        <v>11</v>
      </c>
      <c r="D151" s="157"/>
      <c r="E151" s="2205"/>
      <c r="F151" s="636"/>
      <c r="G151" s="64" t="s">
        <v>356</v>
      </c>
      <c r="H151" s="470">
        <v>0</v>
      </c>
      <c r="I151" s="470">
        <v>0</v>
      </c>
      <c r="J151" s="988">
        <f t="shared" si="5"/>
        <v>0</v>
      </c>
      <c r="K151" s="988"/>
      <c r="L151" s="988">
        <v>0</v>
      </c>
      <c r="M151" s="988">
        <v>0</v>
      </c>
      <c r="N151" s="989">
        <v>0</v>
      </c>
    </row>
    <row r="152" spans="1:14" ht="9.9499999999999993" customHeight="1">
      <c r="A152" s="221">
        <v>7</v>
      </c>
      <c r="B152" s="96">
        <v>3</v>
      </c>
      <c r="C152" s="96">
        <v>11</v>
      </c>
      <c r="D152" s="157"/>
      <c r="E152" s="2205"/>
      <c r="F152" s="640"/>
      <c r="G152" s="64" t="s">
        <v>243</v>
      </c>
      <c r="H152" s="470">
        <v>0</v>
      </c>
      <c r="I152" s="470">
        <v>0</v>
      </c>
      <c r="J152" s="988">
        <f t="shared" si="5"/>
        <v>0</v>
      </c>
      <c r="K152" s="988"/>
      <c r="L152" s="988">
        <v>0</v>
      </c>
      <c r="M152" s="988">
        <v>0</v>
      </c>
      <c r="N152" s="989">
        <v>0</v>
      </c>
    </row>
    <row r="153" spans="1:14" ht="9.9499999999999993" customHeight="1">
      <c r="A153" s="221">
        <v>7</v>
      </c>
      <c r="B153" s="96">
        <v>3</v>
      </c>
      <c r="C153" s="96">
        <v>11</v>
      </c>
      <c r="D153" s="157"/>
      <c r="E153" s="2205"/>
      <c r="F153" s="640"/>
      <c r="G153" s="64" t="s">
        <v>244</v>
      </c>
      <c r="H153" s="470">
        <v>0</v>
      </c>
      <c r="I153" s="470">
        <v>0</v>
      </c>
      <c r="J153" s="988">
        <f t="shared" si="5"/>
        <v>0</v>
      </c>
      <c r="K153" s="988"/>
      <c r="L153" s="988">
        <v>22</v>
      </c>
      <c r="M153" s="988">
        <v>9</v>
      </c>
      <c r="N153" s="989">
        <v>31</v>
      </c>
    </row>
    <row r="154" spans="1:14" ht="9.9499999999999993" customHeight="1">
      <c r="A154" s="221">
        <v>7</v>
      </c>
      <c r="B154" s="96">
        <v>3</v>
      </c>
      <c r="C154" s="96">
        <v>11</v>
      </c>
      <c r="D154" s="157"/>
      <c r="E154" s="2205"/>
      <c r="F154" s="640"/>
      <c r="G154" s="64" t="s">
        <v>357</v>
      </c>
      <c r="H154" s="470">
        <v>0</v>
      </c>
      <c r="I154" s="470">
        <v>0</v>
      </c>
      <c r="J154" s="988">
        <f t="shared" si="5"/>
        <v>0</v>
      </c>
      <c r="K154" s="988"/>
      <c r="L154" s="988">
        <v>0</v>
      </c>
      <c r="M154" s="988">
        <v>0</v>
      </c>
      <c r="N154" s="989">
        <v>0</v>
      </c>
    </row>
    <row r="155" spans="1:14" ht="9.9499999999999993" customHeight="1">
      <c r="A155" s="221">
        <v>7</v>
      </c>
      <c r="B155" s="96">
        <v>3</v>
      </c>
      <c r="C155" s="96">
        <v>11</v>
      </c>
      <c r="D155" s="157"/>
      <c r="E155" s="2205"/>
      <c r="F155" s="631"/>
      <c r="G155" s="64" t="s">
        <v>273</v>
      </c>
      <c r="H155" s="470">
        <v>0</v>
      </c>
      <c r="I155" s="470">
        <v>0</v>
      </c>
      <c r="J155" s="988">
        <f t="shared" si="5"/>
        <v>0</v>
      </c>
      <c r="K155" s="988"/>
      <c r="L155" s="988">
        <v>0</v>
      </c>
      <c r="M155" s="988">
        <v>0</v>
      </c>
      <c r="N155" s="989">
        <v>0</v>
      </c>
    </row>
    <row r="156" spans="1:14" ht="9.9499999999999993" customHeight="1">
      <c r="A156" s="221">
        <v>7</v>
      </c>
      <c r="B156" s="96">
        <v>3</v>
      </c>
      <c r="C156" s="96">
        <v>11</v>
      </c>
      <c r="D156" s="157"/>
      <c r="E156" s="2205"/>
      <c r="F156" s="631"/>
      <c r="G156" s="64" t="s">
        <v>246</v>
      </c>
      <c r="H156" s="470">
        <v>0</v>
      </c>
      <c r="I156" s="470">
        <v>0</v>
      </c>
      <c r="J156" s="988">
        <f t="shared" si="5"/>
        <v>0</v>
      </c>
      <c r="K156" s="988"/>
      <c r="L156" s="988">
        <v>4</v>
      </c>
      <c r="M156" s="988">
        <v>5</v>
      </c>
      <c r="N156" s="989">
        <v>9</v>
      </c>
    </row>
    <row r="157" spans="1:14" ht="11.1" customHeight="1">
      <c r="B157" s="96"/>
      <c r="C157" s="96"/>
      <c r="D157" s="157"/>
      <c r="E157" s="2205"/>
      <c r="F157" s="640" t="s">
        <v>60</v>
      </c>
      <c r="G157" s="19"/>
      <c r="H157" s="976">
        <f>SUM(H158)</f>
        <v>0</v>
      </c>
      <c r="I157" s="976">
        <f>SUM(I158)</f>
        <v>0</v>
      </c>
      <c r="J157" s="991">
        <f t="shared" si="5"/>
        <v>0</v>
      </c>
      <c r="K157" s="991"/>
      <c r="L157" s="991">
        <f>L158</f>
        <v>0</v>
      </c>
      <c r="M157" s="991">
        <f>M158</f>
        <v>0</v>
      </c>
      <c r="N157" s="992">
        <v>0</v>
      </c>
    </row>
    <row r="158" spans="1:14" ht="9.9499999999999993" customHeight="1">
      <c r="A158" s="221">
        <v>7</v>
      </c>
      <c r="B158" s="96">
        <v>6</v>
      </c>
      <c r="C158" s="96">
        <v>10</v>
      </c>
      <c r="D158" s="157"/>
      <c r="E158" s="2205"/>
      <c r="F158" s="638"/>
      <c r="G158" s="64" t="s">
        <v>247</v>
      </c>
      <c r="H158" s="470">
        <v>0</v>
      </c>
      <c r="I158" s="470">
        <v>0</v>
      </c>
      <c r="J158" s="988">
        <f t="shared" si="5"/>
        <v>0</v>
      </c>
      <c r="K158" s="988"/>
      <c r="L158" s="988">
        <v>0</v>
      </c>
      <c r="M158" s="988">
        <v>0</v>
      </c>
      <c r="N158" s="989">
        <v>0</v>
      </c>
    </row>
    <row r="159" spans="1:14" s="683" customFormat="1" ht="9.9499999999999993" customHeight="1">
      <c r="A159" s="995"/>
      <c r="B159" s="996"/>
      <c r="C159" s="996"/>
      <c r="D159" s="997"/>
      <c r="E159" s="2205"/>
      <c r="F159" s="640" t="s">
        <v>84</v>
      </c>
      <c r="G159" s="19"/>
      <c r="H159" s="976">
        <f>SUM(H160)</f>
        <v>35</v>
      </c>
      <c r="I159" s="976">
        <f>SUM(I160)</f>
        <v>30</v>
      </c>
      <c r="J159" s="991">
        <f t="shared" si="5"/>
        <v>65</v>
      </c>
      <c r="K159" s="991"/>
      <c r="L159" s="991">
        <v>0</v>
      </c>
      <c r="M159" s="991">
        <v>0</v>
      </c>
      <c r="N159" s="992">
        <v>0</v>
      </c>
    </row>
    <row r="160" spans="1:14" ht="9.9499999999999993" customHeight="1">
      <c r="A160" s="221">
        <v>7</v>
      </c>
      <c r="B160" s="96">
        <v>6</v>
      </c>
      <c r="C160" s="96">
        <v>10</v>
      </c>
      <c r="D160" s="157"/>
      <c r="E160" s="2205"/>
      <c r="F160" s="631"/>
      <c r="G160" s="64" t="s">
        <v>248</v>
      </c>
      <c r="H160" s="470">
        <v>35</v>
      </c>
      <c r="I160" s="470">
        <v>30</v>
      </c>
      <c r="J160" s="988">
        <f t="shared" si="5"/>
        <v>65</v>
      </c>
      <c r="K160" s="988"/>
      <c r="L160" s="988">
        <v>0</v>
      </c>
      <c r="M160" s="988">
        <v>0</v>
      </c>
      <c r="N160" s="989">
        <v>0</v>
      </c>
    </row>
    <row r="161" spans="1:16" ht="12" customHeight="1">
      <c r="B161" s="96"/>
      <c r="C161" s="96"/>
      <c r="D161" s="157"/>
      <c r="E161" s="2204">
        <v>1408</v>
      </c>
      <c r="F161" s="13" t="s">
        <v>63</v>
      </c>
      <c r="G161" s="40"/>
      <c r="H161" s="405">
        <f>SUM(H162+H165+H168+H172)</f>
        <v>41</v>
      </c>
      <c r="I161" s="405">
        <f>SUM(I162+I165+I168+I172)</f>
        <v>23</v>
      </c>
      <c r="J161" s="993">
        <f t="shared" si="5"/>
        <v>64</v>
      </c>
      <c r="K161" s="993"/>
      <c r="L161" s="993">
        <f>L162+L165+L168+L172</f>
        <v>49</v>
      </c>
      <c r="M161" s="993">
        <f>M162+M165+M168+M172</f>
        <v>41</v>
      </c>
      <c r="N161" s="994">
        <f>L161+M161</f>
        <v>90</v>
      </c>
    </row>
    <row r="162" spans="1:16" ht="12" customHeight="1">
      <c r="B162" s="96"/>
      <c r="C162" s="96"/>
      <c r="D162" s="157"/>
      <c r="E162" s="2205"/>
      <c r="F162" s="636" t="s">
        <v>64</v>
      </c>
      <c r="G162" s="64"/>
      <c r="H162" s="986">
        <f>SUM(H163:H164)</f>
        <v>0</v>
      </c>
      <c r="I162" s="986">
        <f>SUM(I163:I164)</f>
        <v>0</v>
      </c>
      <c r="J162" s="986">
        <f>SUM(H162:I162)</f>
        <v>0</v>
      </c>
      <c r="K162" s="986"/>
      <c r="L162" s="986">
        <f>SUM(L163:L164)</f>
        <v>0</v>
      </c>
      <c r="M162" s="986">
        <f>SUM(M163:M164)</f>
        <v>0</v>
      </c>
      <c r="N162" s="987">
        <v>0</v>
      </c>
    </row>
    <row r="163" spans="1:16" ht="12" customHeight="1">
      <c r="A163" s="221">
        <v>8</v>
      </c>
      <c r="B163" s="96">
        <v>4</v>
      </c>
      <c r="C163" s="96">
        <v>8</v>
      </c>
      <c r="D163" s="157"/>
      <c r="E163" s="2205"/>
      <c r="F163" s="636"/>
      <c r="G163" s="64" t="s">
        <v>358</v>
      </c>
      <c r="H163" s="988">
        <v>0</v>
      </c>
      <c r="I163" s="988">
        <v>0</v>
      </c>
      <c r="J163" s="988">
        <f>SUM(H163:I163)</f>
        <v>0</v>
      </c>
      <c r="K163" s="988"/>
      <c r="L163" s="988">
        <v>0</v>
      </c>
      <c r="M163" s="988">
        <v>0</v>
      </c>
      <c r="N163" s="989">
        <v>0</v>
      </c>
    </row>
    <row r="164" spans="1:16" ht="10.5" customHeight="1">
      <c r="A164" s="221">
        <v>8</v>
      </c>
      <c r="B164" s="96">
        <v>4</v>
      </c>
      <c r="C164" s="96">
        <v>8</v>
      </c>
      <c r="D164" s="157"/>
      <c r="E164" s="2205"/>
      <c r="F164" s="631"/>
      <c r="G164" s="64" t="s">
        <v>250</v>
      </c>
      <c r="H164" s="988">
        <v>0</v>
      </c>
      <c r="I164" s="988">
        <v>0</v>
      </c>
      <c r="J164" s="988">
        <f>SUM(H164:I164)</f>
        <v>0</v>
      </c>
      <c r="K164" s="988"/>
      <c r="L164" s="988">
        <v>0</v>
      </c>
      <c r="M164" s="988">
        <v>0</v>
      </c>
      <c r="N164" s="989">
        <v>0</v>
      </c>
    </row>
    <row r="165" spans="1:16" ht="12" customHeight="1">
      <c r="B165" s="96"/>
      <c r="C165" s="96"/>
      <c r="D165" s="157"/>
      <c r="E165" s="2205"/>
      <c r="F165" s="998" t="s">
        <v>65</v>
      </c>
      <c r="G165" s="19"/>
      <c r="H165" s="976">
        <f>SUM(H166:H167)</f>
        <v>0</v>
      </c>
      <c r="I165" s="976">
        <f>SUM(I166:I167)</f>
        <v>0</v>
      </c>
      <c r="J165" s="991">
        <f>SUM(H165:I165)</f>
        <v>0</v>
      </c>
      <c r="K165" s="991"/>
      <c r="L165" s="991">
        <f>SUM(L166:L167)</f>
        <v>49</v>
      </c>
      <c r="M165" s="991">
        <f>SUM(M166:M167)</f>
        <v>41</v>
      </c>
      <c r="N165" s="992">
        <v>0</v>
      </c>
    </row>
    <row r="166" spans="1:16" ht="12" customHeight="1">
      <c r="A166" s="221">
        <v>8</v>
      </c>
      <c r="B166" s="96">
        <v>4</v>
      </c>
      <c r="C166" s="96">
        <v>6</v>
      </c>
      <c r="D166" s="157"/>
      <c r="E166" s="2205"/>
      <c r="F166" s="998"/>
      <c r="G166" s="195" t="s">
        <v>251</v>
      </c>
      <c r="H166" s="470">
        <v>0</v>
      </c>
      <c r="I166" s="470">
        <v>0</v>
      </c>
      <c r="J166" s="988">
        <v>0</v>
      </c>
      <c r="K166" s="988"/>
      <c r="L166" s="988">
        <v>49</v>
      </c>
      <c r="M166" s="988">
        <v>41</v>
      </c>
      <c r="N166" s="989">
        <v>90</v>
      </c>
    </row>
    <row r="167" spans="1:16" ht="12" customHeight="1">
      <c r="A167" s="221">
        <v>8</v>
      </c>
      <c r="B167" s="96">
        <v>4</v>
      </c>
      <c r="C167" s="96">
        <v>6</v>
      </c>
      <c r="D167" s="157"/>
      <c r="E167" s="2205"/>
      <c r="F167" s="653"/>
      <c r="G167" s="64" t="s">
        <v>359</v>
      </c>
      <c r="H167" s="470">
        <v>0</v>
      </c>
      <c r="I167" s="470">
        <v>0</v>
      </c>
      <c r="J167" s="988">
        <f t="shared" ref="J167:J178" si="6">SUM(H167:I167)</f>
        <v>0</v>
      </c>
      <c r="K167" s="988"/>
      <c r="L167" s="988">
        <v>0</v>
      </c>
      <c r="M167" s="988">
        <v>0</v>
      </c>
      <c r="N167" s="989">
        <v>0</v>
      </c>
    </row>
    <row r="168" spans="1:16" ht="11.1" customHeight="1">
      <c r="B168" s="96"/>
      <c r="C168" s="96"/>
      <c r="D168" s="157"/>
      <c r="E168" s="2205"/>
      <c r="F168" s="640" t="s">
        <v>66</v>
      </c>
      <c r="G168" s="64"/>
      <c r="H168" s="976">
        <f>SUM(H169:H171)</f>
        <v>41</v>
      </c>
      <c r="I168" s="976">
        <f>SUM(I169:I171)</f>
        <v>23</v>
      </c>
      <c r="J168" s="991">
        <f t="shared" si="6"/>
        <v>64</v>
      </c>
      <c r="K168" s="991"/>
      <c r="L168" s="991">
        <f>SUM(L169:L171)</f>
        <v>0</v>
      </c>
      <c r="M168" s="991">
        <f>SUM(M169:M171)</f>
        <v>0</v>
      </c>
      <c r="N168" s="992">
        <v>0</v>
      </c>
    </row>
    <row r="169" spans="1:16" ht="9.9499999999999993" customHeight="1">
      <c r="A169" s="221">
        <v>8</v>
      </c>
      <c r="B169" s="96">
        <v>4</v>
      </c>
      <c r="C169" s="96">
        <v>11</v>
      </c>
      <c r="D169" s="157"/>
      <c r="E169" s="2205"/>
      <c r="F169" s="640"/>
      <c r="G169" s="64" t="s">
        <v>253</v>
      </c>
      <c r="H169" s="470">
        <v>0</v>
      </c>
      <c r="I169" s="470">
        <v>0</v>
      </c>
      <c r="J169" s="988">
        <f t="shared" si="6"/>
        <v>0</v>
      </c>
      <c r="K169" s="988"/>
      <c r="L169" s="988">
        <v>0</v>
      </c>
      <c r="M169" s="988">
        <v>0</v>
      </c>
      <c r="N169" s="989">
        <v>0</v>
      </c>
    </row>
    <row r="170" spans="1:16" ht="9.9499999999999993" customHeight="1">
      <c r="A170" s="221">
        <v>8</v>
      </c>
      <c r="B170" s="221">
        <v>3</v>
      </c>
      <c r="C170" s="221">
        <v>11</v>
      </c>
      <c r="E170" s="2205"/>
      <c r="F170" s="640"/>
      <c r="G170" s="64" t="s">
        <v>360</v>
      </c>
      <c r="H170" s="470">
        <v>41</v>
      </c>
      <c r="I170" s="470">
        <v>23</v>
      </c>
      <c r="J170" s="988">
        <f t="shared" si="6"/>
        <v>64</v>
      </c>
      <c r="K170" s="988"/>
      <c r="L170" s="988">
        <v>0</v>
      </c>
      <c r="M170" s="988">
        <v>0</v>
      </c>
      <c r="N170" s="989">
        <v>0</v>
      </c>
    </row>
    <row r="171" spans="1:16" ht="9.9499999999999993" customHeight="1">
      <c r="A171" s="221">
        <v>8</v>
      </c>
      <c r="B171" s="221">
        <v>4</v>
      </c>
      <c r="C171" s="221">
        <v>11</v>
      </c>
      <c r="E171" s="2205"/>
      <c r="F171" s="640"/>
      <c r="G171" s="64" t="s">
        <v>361</v>
      </c>
      <c r="H171" s="470">
        <v>0</v>
      </c>
      <c r="I171" s="470">
        <v>0</v>
      </c>
      <c r="J171" s="988">
        <f t="shared" si="6"/>
        <v>0</v>
      </c>
      <c r="K171" s="988"/>
      <c r="L171" s="988">
        <v>0</v>
      </c>
      <c r="M171" s="988">
        <v>0</v>
      </c>
      <c r="N171" s="989">
        <v>0</v>
      </c>
    </row>
    <row r="172" spans="1:16" ht="11.1" customHeight="1">
      <c r="E172" s="2205"/>
      <c r="F172" s="640" t="s">
        <v>67</v>
      </c>
      <c r="G172" s="19"/>
      <c r="H172" s="976">
        <f>SUM(H173)</f>
        <v>0</v>
      </c>
      <c r="I172" s="976">
        <f>SUM(I173)</f>
        <v>0</v>
      </c>
      <c r="J172" s="991">
        <f t="shared" si="6"/>
        <v>0</v>
      </c>
      <c r="K172" s="991"/>
      <c r="L172" s="991">
        <f>SUM(L173)</f>
        <v>0</v>
      </c>
      <c r="M172" s="991">
        <f>SUM(M173)</f>
        <v>0</v>
      </c>
      <c r="N172" s="992">
        <v>0</v>
      </c>
    </row>
    <row r="173" spans="1:16" ht="9.9499999999999993" customHeight="1">
      <c r="A173" s="221">
        <v>8</v>
      </c>
      <c r="B173" s="221">
        <v>4</v>
      </c>
      <c r="C173" s="221">
        <v>11</v>
      </c>
      <c r="E173" s="2205"/>
      <c r="F173" s="638"/>
      <c r="G173" s="64" t="s">
        <v>256</v>
      </c>
      <c r="H173" s="470">
        <v>0</v>
      </c>
      <c r="I173" s="470">
        <v>0</v>
      </c>
      <c r="J173" s="988">
        <f t="shared" si="6"/>
        <v>0</v>
      </c>
      <c r="K173" s="988"/>
      <c r="L173" s="988">
        <v>0</v>
      </c>
      <c r="M173" s="988">
        <v>0</v>
      </c>
      <c r="N173" s="989">
        <v>0</v>
      </c>
    </row>
    <row r="174" spans="1:16" ht="12" customHeight="1">
      <c r="E174" s="2211">
        <v>1624</v>
      </c>
      <c r="F174" s="40" t="s">
        <v>68</v>
      </c>
      <c r="G174" s="999"/>
      <c r="H174" s="405">
        <f>SUM(H175+H177)</f>
        <v>18</v>
      </c>
      <c r="I174" s="405">
        <f>SUM(I175+I177)</f>
        <v>42</v>
      </c>
      <c r="J174" s="993">
        <f t="shared" si="6"/>
        <v>60</v>
      </c>
      <c r="K174" s="993"/>
      <c r="L174" s="993">
        <f>SUM(L175+L177)</f>
        <v>0</v>
      </c>
      <c r="M174" s="993">
        <f>SUM(M175+M177)</f>
        <v>0</v>
      </c>
      <c r="N174" s="994">
        <v>0</v>
      </c>
    </row>
    <row r="175" spans="1:16" ht="10.5" customHeight="1">
      <c r="E175" s="2212"/>
      <c r="F175" s="678" t="s">
        <v>69</v>
      </c>
      <c r="G175" s="64"/>
      <c r="H175" s="976">
        <f>SUM(H176)</f>
        <v>0</v>
      </c>
      <c r="I175" s="976">
        <f>SUM(I176)</f>
        <v>0</v>
      </c>
      <c r="J175" s="991">
        <f t="shared" si="6"/>
        <v>0</v>
      </c>
      <c r="K175" s="991"/>
      <c r="L175" s="991">
        <f>SUM(L176)</f>
        <v>0</v>
      </c>
      <c r="M175" s="991">
        <f>SUM(M176)</f>
        <v>0</v>
      </c>
      <c r="N175" s="992">
        <v>0</v>
      </c>
    </row>
    <row r="176" spans="1:16" ht="10.5" customHeight="1">
      <c r="A176" s="221">
        <v>9</v>
      </c>
      <c r="B176" s="221">
        <v>4</v>
      </c>
      <c r="C176" s="221">
        <v>8</v>
      </c>
      <c r="E176" s="2212"/>
      <c r="F176" s="638"/>
      <c r="G176" s="64" t="s">
        <v>258</v>
      </c>
      <c r="H176" s="470">
        <v>0</v>
      </c>
      <c r="I176" s="470">
        <v>0</v>
      </c>
      <c r="J176" s="988">
        <f t="shared" si="6"/>
        <v>0</v>
      </c>
      <c r="K176" s="988"/>
      <c r="L176" s="988">
        <v>0</v>
      </c>
      <c r="M176" s="988">
        <v>0</v>
      </c>
      <c r="N176" s="989">
        <v>0</v>
      </c>
      <c r="P176" s="469"/>
    </row>
    <row r="177" spans="1:27" ht="10.5" customHeight="1">
      <c r="E177" s="2212"/>
      <c r="F177" s="636" t="s">
        <v>71</v>
      </c>
      <c r="G177" s="64"/>
      <c r="H177" s="976">
        <f>SUM(H178)</f>
        <v>18</v>
      </c>
      <c r="I177" s="976">
        <f>SUM(I178)</f>
        <v>42</v>
      </c>
      <c r="J177" s="991">
        <f t="shared" si="6"/>
        <v>60</v>
      </c>
      <c r="K177" s="991"/>
      <c r="L177" s="991">
        <f>SUM(L178)</f>
        <v>0</v>
      </c>
      <c r="M177" s="991">
        <f>SUM(M178)</f>
        <v>0</v>
      </c>
      <c r="N177" s="992">
        <v>0</v>
      </c>
    </row>
    <row r="178" spans="1:27" ht="10.5" customHeight="1">
      <c r="A178" s="221">
        <v>9</v>
      </c>
      <c r="B178" s="221">
        <v>5</v>
      </c>
      <c r="C178" s="221">
        <v>11</v>
      </c>
      <c r="E178" s="2213"/>
      <c r="F178" s="631"/>
      <c r="G178" s="64" t="s">
        <v>259</v>
      </c>
      <c r="H178" s="470">
        <v>18</v>
      </c>
      <c r="I178" s="470">
        <v>42</v>
      </c>
      <c r="J178" s="988">
        <f t="shared" si="6"/>
        <v>60</v>
      </c>
      <c r="K178" s="988"/>
      <c r="L178" s="988">
        <v>0</v>
      </c>
      <c r="M178" s="988">
        <v>0</v>
      </c>
      <c r="N178" s="989">
        <v>0</v>
      </c>
    </row>
    <row r="179" spans="1:27" ht="12" customHeight="1">
      <c r="A179" s="305"/>
      <c r="B179" s="305"/>
      <c r="C179" s="305"/>
      <c r="D179" s="79"/>
      <c r="F179" s="2256" t="s">
        <v>8</v>
      </c>
      <c r="G179" s="2257"/>
      <c r="H179" s="1000">
        <f>SUM(H8+H39+H85+H98+H107+H136+H149+H161+H174)</f>
        <v>836</v>
      </c>
      <c r="I179" s="1000">
        <f>SUM(I8+I39+I85+I98+I107+I136+I149+I161+I174)</f>
        <v>1132</v>
      </c>
      <c r="J179" s="1000">
        <f>SUM(J8+J39+J85+J98+J107+J136+J149+J161+J174)</f>
        <v>1968</v>
      </c>
      <c r="K179" s="1000"/>
      <c r="L179" s="1000">
        <f>SUM(L8+L39+L85+L98+L107+L136+L149+L161+L174)</f>
        <v>1354</v>
      </c>
      <c r="M179" s="1000">
        <f>SUM(M8+M39+M85+M98+M107+M136+M149+M161+M174)</f>
        <v>735</v>
      </c>
      <c r="N179" s="1001">
        <f>SUM(N8+N39+N85+N98+N107+N136+N149+N161+N174)</f>
        <v>2089</v>
      </c>
      <c r="P179" s="1002"/>
      <c r="Q179" s="1002"/>
      <c r="R179" s="1002"/>
      <c r="S179" s="1002"/>
      <c r="T179" s="1002"/>
      <c r="U179" s="1002"/>
      <c r="V179" s="1002"/>
      <c r="W179" s="1002"/>
      <c r="X179" s="1002"/>
      <c r="Y179" s="1002"/>
      <c r="Z179" s="1002"/>
      <c r="AA179" s="1002"/>
    </row>
    <row r="180" spans="1:27" ht="9.9499999999999993" customHeight="1">
      <c r="A180" s="305"/>
      <c r="B180" s="305"/>
      <c r="C180" s="305"/>
      <c r="D180" s="79"/>
      <c r="F180" s="92" t="s">
        <v>362</v>
      </c>
      <c r="G180" s="1003"/>
      <c r="H180" s="980"/>
      <c r="I180" s="980"/>
      <c r="J180" s="980"/>
      <c r="K180" s="980"/>
      <c r="L180" s="980"/>
      <c r="M180" s="980"/>
      <c r="N180" s="980"/>
    </row>
    <row r="181" spans="1:27" ht="9.9499999999999993" customHeight="1">
      <c r="A181" s="305"/>
      <c r="B181" s="305"/>
      <c r="C181" s="305"/>
      <c r="D181" s="79"/>
      <c r="F181" s="92" t="s">
        <v>363</v>
      </c>
      <c r="G181" s="1003"/>
      <c r="H181" s="980"/>
      <c r="I181" s="980"/>
      <c r="J181" s="980"/>
      <c r="K181" s="980"/>
      <c r="L181" s="980"/>
      <c r="M181" s="980"/>
      <c r="N181" s="980"/>
    </row>
    <row r="182" spans="1:27" ht="10.5" customHeight="1">
      <c r="A182" s="305"/>
      <c r="B182" s="305"/>
      <c r="C182" s="305"/>
      <c r="D182" s="79"/>
      <c r="F182" s="2354"/>
      <c r="G182" s="2354"/>
      <c r="H182" s="2354"/>
      <c r="I182" s="2354"/>
      <c r="J182" s="2354"/>
      <c r="K182" s="1004"/>
      <c r="L182" s="1005"/>
      <c r="M182" s="1004"/>
      <c r="N182" s="1004"/>
    </row>
    <row r="183" spans="1:27" ht="9" customHeight="1">
      <c r="A183" s="305"/>
      <c r="B183" s="305"/>
      <c r="C183" s="305"/>
      <c r="D183" s="79"/>
    </row>
    <row r="184" spans="1:27" ht="21" customHeight="1">
      <c r="A184" s="305"/>
      <c r="B184" s="305"/>
      <c r="C184" s="305"/>
      <c r="D184" s="79"/>
      <c r="H184" s="221"/>
      <c r="I184" s="221"/>
      <c r="J184" s="1006"/>
      <c r="L184" s="221"/>
      <c r="M184" s="221"/>
      <c r="N184" s="221"/>
    </row>
    <row r="185" spans="1:27" ht="9" customHeight="1">
      <c r="A185" s="305"/>
      <c r="B185" s="305"/>
      <c r="C185" s="305"/>
      <c r="D185" s="79"/>
    </row>
    <row r="186" spans="1:27" ht="17.25" customHeight="1">
      <c r="A186" s="305"/>
      <c r="B186" s="305"/>
      <c r="C186" s="305"/>
      <c r="D186" s="79"/>
      <c r="H186" s="1007"/>
      <c r="I186" s="1007"/>
      <c r="J186" s="1008"/>
    </row>
    <row r="187" spans="1:27" ht="9" customHeight="1">
      <c r="A187" s="305"/>
      <c r="B187" s="305"/>
      <c r="C187" s="305"/>
      <c r="D187" s="79"/>
    </row>
    <row r="188" spans="1:27" ht="9" customHeight="1">
      <c r="A188" s="305"/>
      <c r="B188" s="305"/>
      <c r="C188" s="305"/>
      <c r="D188" s="79"/>
    </row>
    <row r="189" spans="1:27" ht="9" customHeight="1">
      <c r="A189" s="305"/>
      <c r="B189" s="305"/>
      <c r="C189" s="305"/>
      <c r="D189" s="79"/>
    </row>
    <row r="190" spans="1:27" ht="9" customHeight="1">
      <c r="A190" s="305"/>
      <c r="B190" s="305"/>
      <c r="C190" s="305"/>
      <c r="D190" s="79"/>
    </row>
    <row r="191" spans="1:27" ht="9" customHeight="1">
      <c r="A191" s="305"/>
      <c r="B191" s="305"/>
      <c r="C191" s="305"/>
      <c r="D191" s="79"/>
    </row>
    <row r="192" spans="1:27" ht="9" customHeight="1">
      <c r="A192" s="305"/>
      <c r="B192" s="305"/>
      <c r="C192" s="305"/>
      <c r="D192" s="79"/>
    </row>
    <row r="193" spans="1:4" ht="9" customHeight="1">
      <c r="A193" s="305"/>
      <c r="B193" s="305"/>
      <c r="C193" s="305"/>
      <c r="D193" s="79"/>
    </row>
    <row r="194" spans="1:4" ht="9" customHeight="1">
      <c r="A194" s="305"/>
      <c r="B194" s="305"/>
      <c r="C194" s="305"/>
      <c r="D194" s="79"/>
    </row>
    <row r="195" spans="1:4" ht="9" customHeight="1">
      <c r="A195" s="305"/>
      <c r="B195" s="305"/>
      <c r="C195" s="305"/>
      <c r="D195" s="79"/>
    </row>
    <row r="196" spans="1:4" ht="9" customHeight="1">
      <c r="A196" s="305"/>
      <c r="B196" s="305"/>
      <c r="C196" s="305"/>
      <c r="D196" s="79"/>
    </row>
    <row r="197" spans="1:4" ht="9" customHeight="1">
      <c r="A197" s="305"/>
      <c r="B197" s="305"/>
      <c r="C197" s="305"/>
      <c r="D197" s="79"/>
    </row>
    <row r="198" spans="1:4" ht="9" customHeight="1">
      <c r="A198" s="305"/>
      <c r="B198" s="305"/>
      <c r="C198" s="305"/>
      <c r="D198" s="79"/>
    </row>
    <row r="199" spans="1:4" ht="9" customHeight="1">
      <c r="A199" s="305"/>
      <c r="B199" s="305"/>
      <c r="C199" s="305"/>
      <c r="D199" s="79"/>
    </row>
    <row r="200" spans="1:4" ht="9" customHeight="1">
      <c r="A200" s="305"/>
      <c r="B200" s="305"/>
      <c r="C200" s="305"/>
      <c r="D200" s="79"/>
    </row>
    <row r="201" spans="1:4" ht="9" customHeight="1">
      <c r="A201" s="305"/>
      <c r="B201" s="305"/>
      <c r="C201" s="305"/>
      <c r="D201" s="79"/>
    </row>
    <row r="202" spans="1:4" ht="9" customHeight="1">
      <c r="A202" s="305"/>
      <c r="B202" s="305"/>
      <c r="C202" s="305"/>
      <c r="D202" s="79"/>
    </row>
    <row r="203" spans="1:4" ht="9" customHeight="1">
      <c r="A203" s="305"/>
      <c r="B203" s="305"/>
      <c r="C203" s="305"/>
      <c r="D203" s="79"/>
    </row>
    <row r="204" spans="1:4" ht="9" customHeight="1">
      <c r="A204" s="305"/>
      <c r="B204" s="305"/>
      <c r="C204" s="305"/>
      <c r="D204" s="79"/>
    </row>
    <row r="205" spans="1:4" ht="9" customHeight="1">
      <c r="A205" s="305"/>
      <c r="B205" s="305"/>
      <c r="C205" s="305"/>
      <c r="D205" s="79"/>
    </row>
    <row r="206" spans="1:4" ht="9" customHeight="1">
      <c r="A206" s="305"/>
      <c r="B206" s="305"/>
      <c r="C206" s="305"/>
      <c r="D206" s="79"/>
    </row>
    <row r="207" spans="1:4" ht="9" customHeight="1">
      <c r="A207" s="305"/>
      <c r="B207" s="305"/>
      <c r="C207" s="305"/>
      <c r="D207" s="79"/>
    </row>
    <row r="208" spans="1:4" ht="9" customHeight="1">
      <c r="A208" s="305"/>
      <c r="B208" s="305"/>
      <c r="C208" s="305"/>
      <c r="D208" s="79"/>
    </row>
    <row r="209" spans="1:4" ht="9" customHeight="1">
      <c r="A209" s="305"/>
      <c r="B209" s="305"/>
      <c r="C209" s="305"/>
      <c r="D209" s="79"/>
    </row>
    <row r="210" spans="1:4" ht="9" customHeight="1">
      <c r="A210" s="305"/>
      <c r="B210" s="305"/>
      <c r="C210" s="305"/>
      <c r="D210" s="79"/>
    </row>
    <row r="211" spans="1:4" ht="9" customHeight="1">
      <c r="A211" s="305"/>
      <c r="B211" s="305"/>
      <c r="C211" s="305"/>
      <c r="D211" s="79"/>
    </row>
    <row r="212" spans="1:4" ht="9" customHeight="1">
      <c r="A212" s="305"/>
      <c r="B212" s="305"/>
      <c r="C212" s="305"/>
      <c r="D212" s="79"/>
    </row>
    <row r="213" spans="1:4" ht="9" customHeight="1">
      <c r="A213" s="305"/>
      <c r="B213" s="305"/>
      <c r="C213" s="305"/>
      <c r="D213" s="79"/>
    </row>
    <row r="214" spans="1:4" ht="9" customHeight="1">
      <c r="A214" s="305"/>
      <c r="B214" s="305"/>
      <c r="C214" s="305"/>
      <c r="D214" s="79"/>
    </row>
    <row r="215" spans="1:4" ht="9" customHeight="1">
      <c r="A215" s="305"/>
      <c r="B215" s="305"/>
      <c r="C215" s="305"/>
      <c r="D215" s="79"/>
    </row>
    <row r="216" spans="1:4" ht="9" customHeight="1">
      <c r="A216" s="305"/>
      <c r="B216" s="305"/>
      <c r="C216" s="305"/>
      <c r="D216" s="79"/>
    </row>
    <row r="217" spans="1:4" ht="9" customHeight="1">
      <c r="A217" s="305"/>
      <c r="B217" s="305"/>
      <c r="C217" s="305"/>
      <c r="D217" s="79"/>
    </row>
    <row r="218" spans="1:4" ht="9" customHeight="1">
      <c r="A218" s="305"/>
      <c r="B218" s="305"/>
      <c r="C218" s="305"/>
      <c r="D218" s="79"/>
    </row>
    <row r="219" spans="1:4" ht="9" customHeight="1">
      <c r="A219" s="305"/>
      <c r="B219" s="305"/>
      <c r="C219" s="305"/>
      <c r="D219" s="79"/>
    </row>
    <row r="220" spans="1:4" ht="9" customHeight="1">
      <c r="A220" s="305"/>
      <c r="B220" s="305"/>
      <c r="C220" s="305"/>
      <c r="D220" s="79"/>
    </row>
    <row r="221" spans="1:4" ht="9" customHeight="1">
      <c r="A221" s="305"/>
      <c r="B221" s="305"/>
      <c r="C221" s="305"/>
      <c r="D221" s="79"/>
    </row>
    <row r="222" spans="1:4" ht="9" customHeight="1">
      <c r="A222" s="305"/>
      <c r="B222" s="305"/>
      <c r="C222" s="305"/>
      <c r="D222" s="79"/>
    </row>
    <row r="223" spans="1:4" ht="9" customHeight="1">
      <c r="A223" s="305"/>
      <c r="B223" s="305"/>
      <c r="C223" s="305"/>
      <c r="D223" s="79"/>
    </row>
    <row r="224" spans="1:4" ht="9" customHeight="1">
      <c r="A224" s="305"/>
      <c r="B224" s="305"/>
      <c r="C224" s="305"/>
      <c r="D224" s="79"/>
    </row>
    <row r="225" spans="1:4" ht="9" customHeight="1">
      <c r="A225" s="305"/>
      <c r="B225" s="305"/>
      <c r="C225" s="305"/>
      <c r="D225" s="79"/>
    </row>
    <row r="226" spans="1:4" ht="9" customHeight="1">
      <c r="A226" s="305"/>
      <c r="B226" s="305"/>
      <c r="C226" s="305"/>
      <c r="D226" s="79"/>
    </row>
    <row r="227" spans="1:4" ht="9" customHeight="1">
      <c r="A227" s="305"/>
      <c r="B227" s="305"/>
      <c r="C227" s="305"/>
      <c r="D227" s="79"/>
    </row>
    <row r="228" spans="1:4" ht="9" customHeight="1">
      <c r="A228" s="305"/>
      <c r="B228" s="305"/>
      <c r="C228" s="305"/>
      <c r="D228" s="79"/>
    </row>
    <row r="229" spans="1:4" ht="9" customHeight="1">
      <c r="A229" s="305"/>
      <c r="B229" s="305"/>
      <c r="C229" s="305"/>
      <c r="D229" s="79"/>
    </row>
    <row r="230" spans="1:4" ht="9" customHeight="1">
      <c r="A230" s="305"/>
      <c r="B230" s="305"/>
      <c r="C230" s="305"/>
      <c r="D230" s="79"/>
    </row>
    <row r="231" spans="1:4" ht="9" customHeight="1">
      <c r="A231" s="305"/>
      <c r="B231" s="305"/>
      <c r="C231" s="305"/>
      <c r="D231" s="79"/>
    </row>
    <row r="232" spans="1:4" ht="9" customHeight="1">
      <c r="A232" s="305"/>
      <c r="B232" s="305"/>
      <c r="C232" s="305"/>
      <c r="D232" s="79"/>
    </row>
    <row r="233" spans="1:4" ht="9" customHeight="1">
      <c r="A233" s="305"/>
      <c r="B233" s="305"/>
      <c r="C233" s="305"/>
      <c r="D233" s="79"/>
    </row>
    <row r="234" spans="1:4" ht="9" customHeight="1">
      <c r="A234" s="305"/>
      <c r="B234" s="305"/>
      <c r="C234" s="305"/>
      <c r="D234" s="79"/>
    </row>
    <row r="235" spans="1:4" ht="9" customHeight="1">
      <c r="A235" s="305"/>
      <c r="B235" s="305"/>
      <c r="C235" s="305"/>
      <c r="D235" s="79"/>
    </row>
    <row r="236" spans="1:4" ht="9" customHeight="1">
      <c r="A236" s="305"/>
      <c r="B236" s="305"/>
      <c r="C236" s="305"/>
      <c r="D236" s="79"/>
    </row>
    <row r="237" spans="1:4" ht="9" customHeight="1">
      <c r="A237" s="305"/>
      <c r="B237" s="305"/>
      <c r="C237" s="305"/>
      <c r="D237" s="79"/>
    </row>
    <row r="238" spans="1:4" ht="9" customHeight="1">
      <c r="A238" s="305"/>
      <c r="B238" s="305"/>
      <c r="C238" s="305"/>
      <c r="D238" s="79"/>
    </row>
    <row r="239" spans="1:4" ht="9" customHeight="1">
      <c r="A239" s="305"/>
      <c r="B239" s="305"/>
      <c r="C239" s="305"/>
      <c r="D239" s="79"/>
    </row>
    <row r="240" spans="1:4" ht="9" customHeight="1">
      <c r="A240" s="305"/>
      <c r="B240" s="305"/>
      <c r="C240" s="305"/>
      <c r="D240" s="79"/>
    </row>
    <row r="241" spans="1:4" ht="9" customHeight="1">
      <c r="A241" s="305"/>
      <c r="B241" s="305"/>
      <c r="C241" s="305"/>
      <c r="D241" s="79"/>
    </row>
    <row r="242" spans="1:4" ht="9" customHeight="1">
      <c r="A242" s="305"/>
      <c r="B242" s="305"/>
      <c r="C242" s="305"/>
      <c r="D242" s="79"/>
    </row>
    <row r="243" spans="1:4" ht="9" customHeight="1">
      <c r="A243" s="305"/>
      <c r="B243" s="305"/>
      <c r="C243" s="305"/>
      <c r="D243" s="79"/>
    </row>
    <row r="244" spans="1:4" ht="9" customHeight="1">
      <c r="A244" s="305"/>
      <c r="B244" s="305"/>
      <c r="C244" s="305"/>
      <c r="D244" s="79"/>
    </row>
    <row r="245" spans="1:4" ht="9" customHeight="1">
      <c r="A245" s="305"/>
      <c r="B245" s="305"/>
      <c r="C245" s="305"/>
      <c r="D245" s="79"/>
    </row>
    <row r="246" spans="1:4" ht="9" customHeight="1">
      <c r="A246" s="305"/>
      <c r="B246" s="305"/>
      <c r="C246" s="305"/>
      <c r="D246" s="79"/>
    </row>
    <row r="247" spans="1:4" ht="9" customHeight="1">
      <c r="A247" s="305"/>
      <c r="B247" s="305"/>
      <c r="C247" s="305"/>
      <c r="D247" s="79"/>
    </row>
    <row r="248" spans="1:4" ht="9" customHeight="1">
      <c r="A248" s="305"/>
      <c r="B248" s="305"/>
      <c r="C248" s="305"/>
      <c r="D248" s="79"/>
    </row>
    <row r="249" spans="1:4" ht="9" customHeight="1">
      <c r="A249" s="305"/>
      <c r="B249" s="305"/>
      <c r="C249" s="305"/>
      <c r="D249" s="79"/>
    </row>
    <row r="250" spans="1:4" ht="9" customHeight="1">
      <c r="A250" s="305"/>
      <c r="B250" s="305"/>
      <c r="C250" s="305"/>
      <c r="D250" s="79"/>
    </row>
    <row r="251" spans="1:4" ht="9" customHeight="1">
      <c r="A251" s="305"/>
      <c r="B251" s="305"/>
      <c r="C251" s="305"/>
      <c r="D251" s="79"/>
    </row>
    <row r="252" spans="1:4" ht="9" customHeight="1">
      <c r="A252" s="305"/>
      <c r="B252" s="305"/>
      <c r="C252" s="305"/>
      <c r="D252" s="79"/>
    </row>
    <row r="253" spans="1:4" ht="9" customHeight="1">
      <c r="A253" s="305"/>
      <c r="B253" s="305"/>
      <c r="C253" s="305"/>
      <c r="D253" s="79"/>
    </row>
    <row r="254" spans="1:4" ht="9" customHeight="1">
      <c r="A254" s="305"/>
      <c r="B254" s="305"/>
      <c r="C254" s="305"/>
      <c r="D254" s="79"/>
    </row>
    <row r="255" spans="1:4" ht="9" customHeight="1">
      <c r="A255" s="305"/>
      <c r="B255" s="305"/>
      <c r="C255" s="305"/>
      <c r="D255" s="79"/>
    </row>
    <row r="256" spans="1:4" ht="9" customHeight="1">
      <c r="A256" s="305"/>
      <c r="B256" s="305"/>
      <c r="C256" s="305"/>
      <c r="D256" s="79"/>
    </row>
    <row r="257" spans="1:9" ht="9" customHeight="1">
      <c r="A257" s="305"/>
      <c r="B257" s="305"/>
      <c r="C257" s="305"/>
      <c r="D257" s="79"/>
    </row>
    <row r="258" spans="1:9" ht="9" customHeight="1">
      <c r="A258" s="305"/>
      <c r="B258" s="305"/>
      <c r="C258" s="305"/>
      <c r="D258" s="79"/>
    </row>
    <row r="259" spans="1:9" ht="9" customHeight="1">
      <c r="A259" s="305"/>
      <c r="B259" s="305"/>
      <c r="C259" s="305"/>
      <c r="D259" s="79"/>
    </row>
    <row r="260" spans="1:9" ht="9" customHeight="1">
      <c r="A260" s="305"/>
      <c r="B260" s="305"/>
      <c r="C260" s="305"/>
      <c r="D260" s="79"/>
    </row>
    <row r="261" spans="1:9" ht="9" customHeight="1">
      <c r="A261" s="305"/>
      <c r="B261" s="305"/>
      <c r="C261" s="305"/>
      <c r="D261" s="79"/>
      <c r="F261" s="92"/>
      <c r="G261" s="64"/>
      <c r="H261" s="308"/>
      <c r="I261" s="308"/>
    </row>
    <row r="262" spans="1:9" ht="9" customHeight="1">
      <c r="A262" s="305"/>
      <c r="B262" s="305"/>
      <c r="C262" s="305"/>
      <c r="D262" s="79"/>
    </row>
    <row r="263" spans="1:9" ht="9" customHeight="1">
      <c r="A263" s="305"/>
      <c r="B263" s="305"/>
      <c r="C263" s="305"/>
      <c r="D263" s="79"/>
    </row>
    <row r="264" spans="1:9" ht="9" customHeight="1">
      <c r="A264" s="305"/>
      <c r="B264" s="305"/>
      <c r="C264" s="305"/>
      <c r="D264" s="79"/>
    </row>
    <row r="265" spans="1:9" ht="9" customHeight="1">
      <c r="A265" s="305"/>
      <c r="B265" s="305"/>
      <c r="C265" s="305"/>
      <c r="D265" s="79"/>
    </row>
    <row r="266" spans="1:9" ht="9" customHeight="1">
      <c r="A266" s="305"/>
      <c r="B266" s="305"/>
      <c r="C266" s="305"/>
      <c r="D266" s="79"/>
    </row>
    <row r="267" spans="1:9" ht="9" customHeight="1">
      <c r="A267" s="305"/>
      <c r="B267" s="305"/>
      <c r="C267" s="305"/>
      <c r="D267" s="79"/>
    </row>
    <row r="268" spans="1:9" ht="9" customHeight="1">
      <c r="A268" s="305"/>
      <c r="B268" s="305"/>
      <c r="C268" s="305"/>
      <c r="D268" s="79"/>
    </row>
    <row r="269" spans="1:9" ht="9" customHeight="1">
      <c r="A269" s="305"/>
      <c r="B269" s="305"/>
      <c r="C269" s="305"/>
      <c r="D269" s="79"/>
    </row>
    <row r="270" spans="1:9" ht="9" customHeight="1">
      <c r="A270" s="305"/>
      <c r="B270" s="305"/>
      <c r="C270" s="305"/>
      <c r="D270" s="79"/>
    </row>
    <row r="271" spans="1:9" ht="9" customHeight="1">
      <c r="A271" s="305"/>
      <c r="B271" s="305"/>
      <c r="C271" s="305"/>
      <c r="D271" s="79"/>
    </row>
    <row r="272" spans="1:9" ht="9" customHeight="1">
      <c r="A272" s="305"/>
      <c r="B272" s="305"/>
      <c r="C272" s="305"/>
      <c r="D272" s="79"/>
    </row>
    <row r="273" spans="1:4" ht="9" customHeight="1">
      <c r="A273" s="305"/>
      <c r="B273" s="305"/>
      <c r="C273" s="305"/>
      <c r="D273" s="79"/>
    </row>
    <row r="274" spans="1:4" ht="9" customHeight="1">
      <c r="A274" s="305"/>
      <c r="B274" s="305"/>
      <c r="C274" s="305"/>
      <c r="D274" s="79"/>
    </row>
    <row r="275" spans="1:4" ht="9" customHeight="1">
      <c r="A275" s="305"/>
      <c r="B275" s="305"/>
      <c r="C275" s="305"/>
      <c r="D275" s="79"/>
    </row>
    <row r="276" spans="1:4" ht="9" customHeight="1">
      <c r="A276" s="305"/>
      <c r="B276" s="305"/>
      <c r="C276" s="305"/>
      <c r="D276" s="79"/>
    </row>
    <row r="277" spans="1:4" ht="9" customHeight="1">
      <c r="A277" s="305"/>
      <c r="B277" s="305"/>
      <c r="C277" s="305"/>
      <c r="D277" s="79"/>
    </row>
    <row r="278" spans="1:4" ht="9" customHeight="1">
      <c r="A278" s="305"/>
      <c r="B278" s="305"/>
      <c r="C278" s="305"/>
      <c r="D278" s="79"/>
    </row>
    <row r="279" spans="1:4" ht="9" customHeight="1">
      <c r="A279" s="305"/>
      <c r="B279" s="305"/>
      <c r="C279" s="305"/>
      <c r="D279" s="79"/>
    </row>
    <row r="280" spans="1:4" ht="9" customHeight="1">
      <c r="A280" s="305"/>
      <c r="B280" s="305"/>
      <c r="C280" s="305"/>
      <c r="D280" s="79"/>
    </row>
    <row r="281" spans="1:4" ht="9" customHeight="1">
      <c r="A281" s="305"/>
      <c r="B281" s="305"/>
      <c r="C281" s="305"/>
      <c r="D281" s="79"/>
    </row>
    <row r="282" spans="1:4" ht="9" customHeight="1">
      <c r="A282" s="305"/>
      <c r="B282" s="305"/>
      <c r="C282" s="305"/>
      <c r="D282" s="79"/>
    </row>
    <row r="283" spans="1:4" ht="9" customHeight="1">
      <c r="A283" s="305"/>
      <c r="B283" s="305"/>
      <c r="C283" s="305"/>
      <c r="D283" s="79"/>
    </row>
    <row r="284" spans="1:4" ht="9" customHeight="1">
      <c r="A284" s="305"/>
      <c r="B284" s="305"/>
      <c r="C284" s="305"/>
      <c r="D284" s="79"/>
    </row>
    <row r="285" spans="1:4" ht="9" customHeight="1">
      <c r="A285" s="305"/>
      <c r="B285" s="305"/>
      <c r="C285" s="305"/>
      <c r="D285" s="79"/>
    </row>
    <row r="286" spans="1:4" ht="9" customHeight="1">
      <c r="A286" s="305"/>
      <c r="B286" s="305"/>
      <c r="C286" s="305"/>
      <c r="D286" s="79"/>
    </row>
    <row r="287" spans="1:4" ht="9" customHeight="1">
      <c r="A287" s="305"/>
      <c r="B287" s="305"/>
      <c r="C287" s="305"/>
      <c r="D287" s="79"/>
    </row>
    <row r="288" spans="1:4" ht="9" customHeight="1">
      <c r="A288" s="305"/>
      <c r="B288" s="305"/>
      <c r="C288" s="305"/>
      <c r="D288" s="79"/>
    </row>
    <row r="289" spans="1:4" ht="9" customHeight="1">
      <c r="A289" s="305"/>
      <c r="B289" s="305"/>
      <c r="C289" s="305"/>
      <c r="D289" s="79"/>
    </row>
    <row r="290" spans="1:4" ht="9" customHeight="1">
      <c r="A290" s="305"/>
      <c r="B290" s="305"/>
      <c r="C290" s="305"/>
      <c r="D290" s="79"/>
    </row>
    <row r="291" spans="1:4" ht="9" customHeight="1">
      <c r="A291" s="305"/>
      <c r="B291" s="305"/>
      <c r="C291" s="305"/>
      <c r="D291" s="79"/>
    </row>
    <row r="292" spans="1:4" ht="9" customHeight="1">
      <c r="A292" s="305"/>
      <c r="B292" s="305"/>
      <c r="C292" s="305"/>
      <c r="D292" s="79"/>
    </row>
    <row r="293" spans="1:4" ht="9" customHeight="1">
      <c r="A293" s="305"/>
      <c r="B293" s="305"/>
      <c r="C293" s="305"/>
      <c r="D293" s="79"/>
    </row>
    <row r="294" spans="1:4" ht="9" customHeight="1">
      <c r="A294" s="305"/>
      <c r="B294" s="305"/>
      <c r="C294" s="305"/>
      <c r="D294" s="79"/>
    </row>
    <row r="295" spans="1:4" ht="9" customHeight="1">
      <c r="A295" s="305"/>
      <c r="B295" s="305"/>
      <c r="C295" s="305"/>
      <c r="D295" s="79"/>
    </row>
    <row r="296" spans="1:4" ht="9" customHeight="1">
      <c r="A296" s="305"/>
      <c r="B296" s="305"/>
      <c r="C296" s="305"/>
      <c r="D296" s="79"/>
    </row>
    <row r="297" spans="1:4" ht="9" customHeight="1">
      <c r="A297" s="305"/>
      <c r="B297" s="305"/>
      <c r="C297" s="305"/>
      <c r="D297" s="79"/>
    </row>
    <row r="298" spans="1:4" ht="9" customHeight="1">
      <c r="A298" s="305"/>
      <c r="B298" s="305"/>
      <c r="C298" s="305"/>
      <c r="D298" s="79"/>
    </row>
    <row r="299" spans="1:4" ht="9" customHeight="1">
      <c r="A299" s="305"/>
      <c r="B299" s="305"/>
      <c r="C299" s="305"/>
      <c r="D299" s="79"/>
    </row>
    <row r="300" spans="1:4" ht="9" customHeight="1">
      <c r="A300" s="305"/>
      <c r="B300" s="305"/>
      <c r="C300" s="305"/>
      <c r="D300" s="79"/>
    </row>
    <row r="301" spans="1:4" ht="9" customHeight="1">
      <c r="A301" s="305"/>
      <c r="B301" s="305"/>
      <c r="C301" s="305"/>
      <c r="D301" s="79"/>
    </row>
    <row r="302" spans="1:4" ht="9" customHeight="1">
      <c r="A302" s="305"/>
      <c r="B302" s="305"/>
      <c r="C302" s="305"/>
      <c r="D302" s="79"/>
    </row>
    <row r="303" spans="1:4" ht="9" customHeight="1">
      <c r="A303" s="305"/>
      <c r="B303" s="305"/>
      <c r="C303" s="305"/>
      <c r="D303" s="79"/>
    </row>
    <row r="304" spans="1:4" ht="9" customHeight="1">
      <c r="A304" s="305"/>
      <c r="B304" s="305"/>
      <c r="C304" s="305"/>
      <c r="D304" s="79"/>
    </row>
    <row r="305" spans="1:4" ht="9" customHeight="1">
      <c r="A305" s="305"/>
      <c r="B305" s="305"/>
      <c r="C305" s="305"/>
      <c r="D305" s="79"/>
    </row>
    <row r="306" spans="1:4" ht="9" customHeight="1">
      <c r="A306" s="305"/>
      <c r="B306" s="305"/>
      <c r="C306" s="305"/>
      <c r="D306" s="79"/>
    </row>
    <row r="307" spans="1:4" ht="9" customHeight="1">
      <c r="A307" s="305"/>
      <c r="B307" s="305"/>
      <c r="C307" s="305"/>
      <c r="D307" s="79"/>
    </row>
    <row r="308" spans="1:4" ht="9" customHeight="1">
      <c r="A308" s="305"/>
      <c r="B308" s="305"/>
      <c r="C308" s="305"/>
      <c r="D308" s="79"/>
    </row>
    <row r="309" spans="1:4" ht="9" customHeight="1">
      <c r="A309" s="305"/>
      <c r="B309" s="305"/>
      <c r="C309" s="305"/>
      <c r="D309" s="79"/>
    </row>
    <row r="310" spans="1:4" ht="9" customHeight="1">
      <c r="A310" s="305"/>
      <c r="B310" s="305"/>
      <c r="C310" s="305"/>
      <c r="D310" s="79"/>
    </row>
    <row r="311" spans="1:4" ht="9" customHeight="1">
      <c r="A311" s="305"/>
      <c r="B311" s="305"/>
      <c r="C311" s="305"/>
      <c r="D311" s="79"/>
    </row>
    <row r="312" spans="1:4" ht="9" customHeight="1">
      <c r="A312" s="305"/>
      <c r="B312" s="305"/>
      <c r="C312" s="305"/>
      <c r="D312" s="79"/>
    </row>
    <row r="313" spans="1:4" ht="9" customHeight="1">
      <c r="A313" s="305"/>
      <c r="B313" s="305"/>
      <c r="C313" s="305"/>
      <c r="D313" s="79"/>
    </row>
    <row r="314" spans="1:4" ht="9" customHeight="1">
      <c r="A314" s="305"/>
      <c r="B314" s="305"/>
      <c r="C314" s="305"/>
      <c r="D314" s="79"/>
    </row>
    <row r="315" spans="1:4" ht="9" customHeight="1">
      <c r="A315" s="305"/>
      <c r="B315" s="305"/>
      <c r="C315" s="305"/>
      <c r="D315" s="79"/>
    </row>
    <row r="316" spans="1:4" ht="9" customHeight="1">
      <c r="A316" s="305"/>
      <c r="B316" s="305"/>
      <c r="C316" s="305"/>
      <c r="D316" s="79"/>
    </row>
    <row r="317" spans="1:4" ht="9" customHeight="1">
      <c r="A317" s="305"/>
      <c r="B317" s="305"/>
      <c r="C317" s="305"/>
      <c r="D317" s="79"/>
    </row>
    <row r="318" spans="1:4" ht="9" customHeight="1">
      <c r="A318" s="305"/>
      <c r="B318" s="305"/>
      <c r="C318" s="305"/>
      <c r="D318" s="79"/>
    </row>
    <row r="319" spans="1:4" ht="9" customHeight="1">
      <c r="A319" s="305"/>
      <c r="B319" s="305"/>
      <c r="C319" s="305"/>
      <c r="D319" s="79"/>
    </row>
    <row r="320" spans="1:4" ht="9" customHeight="1">
      <c r="A320" s="305"/>
      <c r="B320" s="305"/>
      <c r="C320" s="305"/>
      <c r="D320" s="79"/>
    </row>
    <row r="321" spans="1:4" ht="9" customHeight="1">
      <c r="A321" s="305"/>
      <c r="B321" s="305"/>
      <c r="C321" s="305"/>
      <c r="D321" s="79"/>
    </row>
    <row r="322" spans="1:4" ht="9" customHeight="1">
      <c r="A322" s="305"/>
      <c r="B322" s="305"/>
      <c r="C322" s="305"/>
      <c r="D322" s="79"/>
    </row>
    <row r="323" spans="1:4" ht="9" customHeight="1">
      <c r="A323" s="305"/>
      <c r="B323" s="305"/>
      <c r="C323" s="305"/>
      <c r="D323" s="79"/>
    </row>
    <row r="324" spans="1:4" ht="9" customHeight="1">
      <c r="A324" s="305"/>
      <c r="B324" s="305"/>
      <c r="C324" s="305"/>
      <c r="D324" s="79"/>
    </row>
    <row r="325" spans="1:4" ht="9" customHeight="1">
      <c r="A325" s="305"/>
      <c r="B325" s="305"/>
      <c r="C325" s="305"/>
      <c r="D325" s="79"/>
    </row>
    <row r="326" spans="1:4" ht="9" customHeight="1">
      <c r="A326" s="305"/>
      <c r="B326" s="305"/>
      <c r="C326" s="305"/>
      <c r="D326" s="79"/>
    </row>
    <row r="327" spans="1:4" ht="9" customHeight="1">
      <c r="A327" s="305"/>
      <c r="B327" s="305"/>
      <c r="C327" s="305"/>
      <c r="D327" s="79"/>
    </row>
    <row r="328" spans="1:4" ht="9" customHeight="1">
      <c r="A328" s="305"/>
      <c r="B328" s="305"/>
      <c r="C328" s="305"/>
      <c r="D328" s="79"/>
    </row>
    <row r="329" spans="1:4" ht="9" customHeight="1">
      <c r="A329" s="305"/>
      <c r="B329" s="305"/>
      <c r="C329" s="305"/>
      <c r="D329" s="79"/>
    </row>
    <row r="330" spans="1:4" ht="9" customHeight="1">
      <c r="A330" s="305"/>
      <c r="B330" s="305"/>
      <c r="C330" s="305"/>
      <c r="D330" s="79"/>
    </row>
    <row r="331" spans="1:4" ht="9" customHeight="1">
      <c r="A331" s="305"/>
      <c r="B331" s="305"/>
      <c r="C331" s="305"/>
      <c r="D331" s="79"/>
    </row>
    <row r="332" spans="1:4" ht="9" customHeight="1">
      <c r="A332" s="305"/>
      <c r="B332" s="305"/>
      <c r="C332" s="305"/>
      <c r="D332" s="79"/>
    </row>
    <row r="333" spans="1:4" ht="9" customHeight="1">
      <c r="A333" s="305"/>
      <c r="B333" s="305"/>
      <c r="C333" s="305"/>
      <c r="D333" s="79"/>
    </row>
    <row r="334" spans="1:4" ht="9" customHeight="1">
      <c r="A334" s="305"/>
      <c r="B334" s="305"/>
      <c r="C334" s="305"/>
      <c r="D334" s="79"/>
    </row>
    <row r="335" spans="1:4" ht="9" customHeight="1">
      <c r="A335" s="305"/>
      <c r="B335" s="305"/>
      <c r="C335" s="305"/>
      <c r="D335" s="79"/>
    </row>
    <row r="336" spans="1:4" ht="9" customHeight="1">
      <c r="A336" s="305"/>
      <c r="B336" s="305"/>
      <c r="C336" s="305"/>
      <c r="D336" s="79"/>
    </row>
    <row r="337" spans="1:4" ht="9" customHeight="1">
      <c r="A337" s="305"/>
      <c r="B337" s="305"/>
      <c r="C337" s="305"/>
      <c r="D337" s="79"/>
    </row>
    <row r="338" spans="1:4" ht="9" customHeight="1">
      <c r="A338" s="305"/>
      <c r="B338" s="305"/>
      <c r="C338" s="305"/>
      <c r="D338" s="79"/>
    </row>
    <row r="339" spans="1:4" ht="9" customHeight="1">
      <c r="A339" s="305"/>
      <c r="B339" s="305"/>
      <c r="C339" s="305"/>
      <c r="D339" s="79"/>
    </row>
    <row r="340" spans="1:4" ht="9" customHeight="1">
      <c r="A340" s="305"/>
      <c r="B340" s="305"/>
      <c r="C340" s="305"/>
      <c r="D340" s="79"/>
    </row>
    <row r="341" spans="1:4" ht="9" customHeight="1">
      <c r="A341" s="305"/>
      <c r="B341" s="305"/>
      <c r="C341" s="305"/>
      <c r="D341" s="79"/>
    </row>
    <row r="342" spans="1:4" ht="9" customHeight="1">
      <c r="A342" s="305"/>
      <c r="B342" s="305"/>
      <c r="C342" s="305"/>
      <c r="D342" s="79"/>
    </row>
    <row r="343" spans="1:4" ht="9" customHeight="1">
      <c r="A343" s="305"/>
      <c r="B343" s="305"/>
      <c r="C343" s="305"/>
      <c r="D343" s="79"/>
    </row>
    <row r="344" spans="1:4" ht="9" customHeight="1">
      <c r="A344" s="305"/>
      <c r="B344" s="305"/>
      <c r="C344" s="305"/>
      <c r="D344" s="79"/>
    </row>
    <row r="345" spans="1:4" ht="9" customHeight="1">
      <c r="A345" s="305"/>
      <c r="B345" s="305"/>
      <c r="C345" s="305"/>
      <c r="D345" s="79"/>
    </row>
    <row r="346" spans="1:4" ht="9" customHeight="1">
      <c r="A346" s="305"/>
      <c r="B346" s="305"/>
      <c r="C346" s="305"/>
      <c r="D346" s="79"/>
    </row>
    <row r="347" spans="1:4" ht="9" customHeight="1">
      <c r="A347" s="305"/>
      <c r="B347" s="305"/>
      <c r="C347" s="305"/>
      <c r="D347" s="79"/>
    </row>
    <row r="348" spans="1:4" ht="9" customHeight="1">
      <c r="A348" s="305"/>
      <c r="B348" s="305"/>
      <c r="C348" s="305"/>
      <c r="D348" s="79"/>
    </row>
    <row r="349" spans="1:4" ht="9" customHeight="1">
      <c r="A349" s="305"/>
      <c r="B349" s="305"/>
      <c r="C349" s="305"/>
      <c r="D349" s="79"/>
    </row>
    <row r="350" spans="1:4" ht="9" customHeight="1">
      <c r="A350" s="305"/>
      <c r="B350" s="305"/>
      <c r="C350" s="305"/>
      <c r="D350" s="79"/>
    </row>
    <row r="351" spans="1:4" ht="9" customHeight="1">
      <c r="A351" s="305"/>
      <c r="B351" s="305"/>
      <c r="C351" s="305"/>
      <c r="D351" s="79"/>
    </row>
    <row r="352" spans="1:4" ht="9" customHeight="1">
      <c r="A352" s="305"/>
      <c r="B352" s="305"/>
      <c r="C352" s="305"/>
      <c r="D352" s="79"/>
    </row>
    <row r="353" spans="1:4" ht="9" customHeight="1">
      <c r="A353" s="305"/>
      <c r="B353" s="305"/>
      <c r="C353" s="305"/>
      <c r="D353" s="79"/>
    </row>
    <row r="354" spans="1:4" ht="9" customHeight="1">
      <c r="A354" s="305"/>
      <c r="B354" s="305"/>
      <c r="C354" s="305"/>
      <c r="D354" s="79"/>
    </row>
    <row r="355" spans="1:4" ht="9" customHeight="1">
      <c r="A355" s="305"/>
      <c r="B355" s="305"/>
      <c r="C355" s="305"/>
      <c r="D355" s="79"/>
    </row>
    <row r="356" spans="1:4" ht="9" customHeight="1">
      <c r="A356" s="305"/>
      <c r="B356" s="305"/>
      <c r="C356" s="305"/>
      <c r="D356" s="79"/>
    </row>
    <row r="357" spans="1:4" ht="9" customHeight="1">
      <c r="A357" s="305"/>
      <c r="B357" s="305"/>
      <c r="C357" s="305"/>
      <c r="D357" s="79"/>
    </row>
    <row r="358" spans="1:4" ht="9" customHeight="1">
      <c r="A358" s="305"/>
      <c r="B358" s="305"/>
      <c r="C358" s="305"/>
      <c r="D358" s="79"/>
    </row>
    <row r="359" spans="1:4" ht="9" customHeight="1">
      <c r="A359" s="305"/>
      <c r="B359" s="305"/>
      <c r="C359" s="305"/>
      <c r="D359" s="79"/>
    </row>
    <row r="360" spans="1:4" ht="9" customHeight="1">
      <c r="A360" s="305"/>
      <c r="B360" s="305"/>
      <c r="C360" s="305"/>
      <c r="D360" s="79"/>
    </row>
    <row r="361" spans="1:4" ht="9" customHeight="1">
      <c r="A361" s="305"/>
      <c r="B361" s="305"/>
      <c r="C361" s="305"/>
      <c r="D361" s="79"/>
    </row>
    <row r="362" spans="1:4" ht="9" customHeight="1">
      <c r="A362" s="305"/>
      <c r="B362" s="305"/>
      <c r="C362" s="305"/>
      <c r="D362" s="79"/>
    </row>
    <row r="363" spans="1:4" ht="9" customHeight="1">
      <c r="A363" s="305"/>
      <c r="B363" s="305"/>
      <c r="C363" s="305"/>
      <c r="D363" s="79"/>
    </row>
    <row r="364" spans="1:4" ht="9" customHeight="1">
      <c r="A364" s="305"/>
      <c r="B364" s="305"/>
      <c r="C364" s="305"/>
      <c r="D364" s="79"/>
    </row>
    <row r="365" spans="1:4" ht="9" customHeight="1">
      <c r="A365" s="305"/>
      <c r="B365" s="305"/>
      <c r="C365" s="305"/>
      <c r="D365" s="79"/>
    </row>
    <row r="366" spans="1:4" ht="9" customHeight="1">
      <c r="A366" s="305"/>
      <c r="B366" s="305"/>
      <c r="C366" s="305"/>
      <c r="D366" s="79"/>
    </row>
    <row r="367" spans="1:4" ht="9" customHeight="1">
      <c r="A367" s="305"/>
      <c r="B367" s="305"/>
      <c r="C367" s="305"/>
      <c r="D367" s="79"/>
    </row>
    <row r="368" spans="1:4" ht="9" customHeight="1">
      <c r="A368" s="305"/>
      <c r="B368" s="305"/>
      <c r="C368" s="305"/>
      <c r="D368" s="79"/>
    </row>
    <row r="369" spans="1:4" ht="9" customHeight="1">
      <c r="A369" s="305"/>
      <c r="B369" s="305"/>
      <c r="C369" s="305"/>
      <c r="D369" s="79"/>
    </row>
    <row r="370" spans="1:4" ht="9" customHeight="1">
      <c r="A370" s="305"/>
      <c r="B370" s="305"/>
      <c r="C370" s="305"/>
      <c r="D370" s="79"/>
    </row>
    <row r="371" spans="1:4" ht="9" customHeight="1">
      <c r="A371" s="305"/>
      <c r="B371" s="305"/>
      <c r="C371" s="305"/>
      <c r="D371" s="79"/>
    </row>
    <row r="372" spans="1:4" ht="9" customHeight="1">
      <c r="A372" s="305"/>
      <c r="B372" s="305"/>
      <c r="C372" s="305"/>
      <c r="D372" s="79"/>
    </row>
    <row r="373" spans="1:4" ht="9" customHeight="1">
      <c r="A373" s="305"/>
      <c r="B373" s="305"/>
      <c r="C373" s="305"/>
      <c r="D373" s="79"/>
    </row>
    <row r="374" spans="1:4" ht="9" customHeight="1">
      <c r="A374" s="305"/>
      <c r="B374" s="305"/>
      <c r="C374" s="305"/>
      <c r="D374" s="79"/>
    </row>
    <row r="375" spans="1:4" ht="9" customHeight="1">
      <c r="A375" s="305"/>
      <c r="B375" s="305"/>
      <c r="C375" s="305"/>
      <c r="D375" s="79"/>
    </row>
    <row r="376" spans="1:4" ht="9" customHeight="1">
      <c r="A376" s="305"/>
      <c r="B376" s="305"/>
      <c r="C376" s="305"/>
      <c r="D376" s="79"/>
    </row>
    <row r="377" spans="1:4" ht="9" customHeight="1">
      <c r="A377" s="305"/>
      <c r="B377" s="305"/>
      <c r="C377" s="305"/>
      <c r="D377" s="79"/>
    </row>
    <row r="378" spans="1:4" ht="9" customHeight="1">
      <c r="A378" s="305"/>
      <c r="B378" s="305"/>
      <c r="C378" s="305"/>
      <c r="D378" s="79"/>
    </row>
    <row r="379" spans="1:4" ht="9" customHeight="1">
      <c r="A379" s="305"/>
      <c r="B379" s="305"/>
      <c r="C379" s="305"/>
      <c r="D379" s="79"/>
    </row>
    <row r="380" spans="1:4" ht="9" customHeight="1">
      <c r="A380" s="305"/>
      <c r="B380" s="305"/>
      <c r="C380" s="305"/>
      <c r="D380" s="79"/>
    </row>
    <row r="381" spans="1:4" ht="9" customHeight="1">
      <c r="A381" s="305"/>
      <c r="B381" s="305"/>
      <c r="C381" s="305"/>
      <c r="D381" s="79"/>
    </row>
    <row r="382" spans="1:4" ht="9" customHeight="1">
      <c r="A382" s="305"/>
      <c r="B382" s="305"/>
      <c r="C382" s="305"/>
      <c r="D382" s="79"/>
    </row>
    <row r="383" spans="1:4" ht="9" customHeight="1">
      <c r="A383" s="305"/>
      <c r="B383" s="305"/>
      <c r="C383" s="305"/>
      <c r="D383" s="79"/>
    </row>
    <row r="384" spans="1:4" ht="9" customHeight="1">
      <c r="A384" s="305"/>
      <c r="B384" s="305"/>
      <c r="C384" s="305"/>
      <c r="D384" s="79"/>
    </row>
    <row r="385" spans="1:4" ht="9" customHeight="1">
      <c r="A385" s="305"/>
      <c r="B385" s="305"/>
      <c r="C385" s="305"/>
      <c r="D385" s="79"/>
    </row>
    <row r="386" spans="1:4" ht="9" customHeight="1">
      <c r="A386" s="305"/>
      <c r="B386" s="305"/>
      <c r="C386" s="305"/>
      <c r="D386" s="79"/>
    </row>
    <row r="387" spans="1:4" ht="9" customHeight="1">
      <c r="A387" s="305"/>
      <c r="B387" s="305"/>
      <c r="C387" s="305"/>
      <c r="D387" s="79"/>
    </row>
    <row r="388" spans="1:4" ht="9" customHeight="1">
      <c r="A388" s="305"/>
      <c r="B388" s="305"/>
      <c r="C388" s="305"/>
      <c r="D388" s="79"/>
    </row>
    <row r="389" spans="1:4" ht="9" customHeight="1">
      <c r="A389" s="305"/>
      <c r="B389" s="305"/>
      <c r="C389" s="305"/>
      <c r="D389" s="79"/>
    </row>
    <row r="390" spans="1:4" ht="9" customHeight="1">
      <c r="A390" s="305"/>
      <c r="B390" s="305"/>
      <c r="C390" s="305"/>
      <c r="D390" s="79"/>
    </row>
    <row r="391" spans="1:4" ht="9" customHeight="1">
      <c r="A391" s="305"/>
      <c r="B391" s="305"/>
      <c r="C391" s="305"/>
      <c r="D391" s="79"/>
    </row>
    <row r="392" spans="1:4" ht="9" customHeight="1">
      <c r="A392" s="305"/>
      <c r="B392" s="305"/>
      <c r="C392" s="305"/>
      <c r="D392" s="79"/>
    </row>
    <row r="393" spans="1:4" ht="9" customHeight="1">
      <c r="A393" s="305"/>
      <c r="B393" s="305"/>
      <c r="C393" s="305"/>
      <c r="D393" s="79"/>
    </row>
    <row r="394" spans="1:4" ht="9" customHeight="1">
      <c r="A394" s="305"/>
      <c r="B394" s="305"/>
      <c r="C394" s="305"/>
      <c r="D394" s="79"/>
    </row>
    <row r="395" spans="1:4" ht="9" customHeight="1">
      <c r="A395" s="305"/>
      <c r="B395" s="305"/>
      <c r="C395" s="305"/>
      <c r="D395" s="79"/>
    </row>
    <row r="396" spans="1:4" ht="9" customHeight="1">
      <c r="A396" s="305"/>
      <c r="B396" s="305"/>
      <c r="C396" s="305"/>
      <c r="D396" s="79"/>
    </row>
    <row r="397" spans="1:4" ht="9" customHeight="1">
      <c r="A397" s="305"/>
      <c r="B397" s="305"/>
      <c r="C397" s="305"/>
      <c r="D397" s="79"/>
    </row>
    <row r="398" spans="1:4" ht="9" customHeight="1">
      <c r="A398" s="305"/>
      <c r="B398" s="305"/>
      <c r="C398" s="305"/>
      <c r="D398" s="79"/>
    </row>
    <row r="399" spans="1:4" ht="9" customHeight="1">
      <c r="A399" s="305"/>
      <c r="B399" s="305"/>
      <c r="C399" s="305"/>
      <c r="D399" s="79"/>
    </row>
    <row r="400" spans="1:4" ht="9" customHeight="1">
      <c r="A400" s="305"/>
      <c r="B400" s="305"/>
      <c r="C400" s="305"/>
      <c r="D400" s="79"/>
    </row>
    <row r="401" spans="1:4" ht="9" customHeight="1">
      <c r="A401" s="305"/>
      <c r="B401" s="305"/>
      <c r="C401" s="305"/>
      <c r="D401" s="79"/>
    </row>
    <row r="402" spans="1:4" ht="9" customHeight="1">
      <c r="A402" s="305"/>
      <c r="B402" s="305"/>
      <c r="C402" s="305"/>
      <c r="D402" s="79"/>
    </row>
    <row r="403" spans="1:4" ht="9" customHeight="1">
      <c r="A403" s="305"/>
      <c r="B403" s="305"/>
      <c r="C403" s="305"/>
      <c r="D403" s="79"/>
    </row>
    <row r="404" spans="1:4" ht="9" customHeight="1">
      <c r="A404" s="305"/>
      <c r="B404" s="305"/>
      <c r="C404" s="305"/>
      <c r="D404" s="79"/>
    </row>
    <row r="405" spans="1:4" ht="9" customHeight="1">
      <c r="A405" s="305"/>
      <c r="B405" s="305"/>
      <c r="C405" s="305"/>
      <c r="D405" s="79"/>
    </row>
    <row r="406" spans="1:4" ht="9" customHeight="1">
      <c r="A406" s="305"/>
      <c r="B406" s="305"/>
      <c r="C406" s="305"/>
      <c r="D406" s="79"/>
    </row>
    <row r="407" spans="1:4" ht="9" customHeight="1">
      <c r="A407" s="305"/>
      <c r="B407" s="305"/>
      <c r="C407" s="305"/>
      <c r="D407" s="79"/>
    </row>
    <row r="408" spans="1:4" ht="9" customHeight="1">
      <c r="A408" s="305"/>
      <c r="B408" s="305"/>
      <c r="C408" s="305"/>
      <c r="D408" s="79"/>
    </row>
    <row r="409" spans="1:4" ht="9" customHeight="1">
      <c r="A409" s="305"/>
      <c r="B409" s="305"/>
      <c r="C409" s="305"/>
      <c r="D409" s="79"/>
    </row>
    <row r="410" spans="1:4" ht="9" customHeight="1">
      <c r="A410" s="305"/>
      <c r="B410" s="305"/>
      <c r="C410" s="305"/>
      <c r="D410" s="79"/>
    </row>
    <row r="411" spans="1:4" ht="9" customHeight="1">
      <c r="A411" s="305"/>
      <c r="B411" s="305"/>
      <c r="C411" s="305"/>
      <c r="D411" s="79"/>
    </row>
    <row r="412" spans="1:4" ht="9" customHeight="1">
      <c r="A412" s="305"/>
      <c r="B412" s="305"/>
      <c r="C412" s="305"/>
      <c r="D412" s="79"/>
    </row>
    <row r="413" spans="1:4" ht="9" customHeight="1">
      <c r="A413" s="305"/>
      <c r="B413" s="305"/>
      <c r="C413" s="305"/>
      <c r="D413" s="79"/>
    </row>
    <row r="414" spans="1:4" ht="9" customHeight="1">
      <c r="A414" s="305"/>
      <c r="B414" s="305"/>
      <c r="C414" s="305"/>
      <c r="D414" s="79"/>
    </row>
    <row r="415" spans="1:4" ht="9" customHeight="1">
      <c r="A415" s="305"/>
      <c r="B415" s="305"/>
      <c r="C415" s="305"/>
      <c r="D415" s="79"/>
    </row>
    <row r="416" spans="1:4" ht="9" customHeight="1">
      <c r="A416" s="305"/>
      <c r="B416" s="305"/>
      <c r="C416" s="305"/>
      <c r="D416" s="79"/>
    </row>
    <row r="417" spans="1:4" ht="9" customHeight="1">
      <c r="A417" s="305"/>
      <c r="B417" s="305"/>
      <c r="C417" s="305"/>
      <c r="D417" s="79"/>
    </row>
    <row r="418" spans="1:4" ht="9" customHeight="1">
      <c r="A418" s="305"/>
      <c r="B418" s="305"/>
      <c r="C418" s="305"/>
      <c r="D418" s="79"/>
    </row>
    <row r="419" spans="1:4" ht="9" customHeight="1">
      <c r="A419" s="305"/>
      <c r="B419" s="305"/>
      <c r="C419" s="305"/>
      <c r="D419" s="79"/>
    </row>
    <row r="420" spans="1:4" ht="9" customHeight="1">
      <c r="A420" s="305"/>
      <c r="B420" s="305"/>
      <c r="C420" s="305"/>
      <c r="D420" s="79"/>
    </row>
    <row r="421" spans="1:4" ht="9" customHeight="1">
      <c r="A421" s="305"/>
      <c r="B421" s="305"/>
      <c r="C421" s="305"/>
      <c r="D421" s="79"/>
    </row>
    <row r="422" spans="1:4" ht="9" customHeight="1">
      <c r="A422" s="305"/>
      <c r="B422" s="305"/>
      <c r="C422" s="305"/>
      <c r="D422" s="79"/>
    </row>
    <row r="423" spans="1:4" ht="9" customHeight="1">
      <c r="A423" s="305"/>
      <c r="B423" s="305"/>
      <c r="C423" s="305"/>
      <c r="D423" s="79"/>
    </row>
    <row r="424" spans="1:4" ht="9" customHeight="1">
      <c r="A424" s="305"/>
      <c r="B424" s="305"/>
      <c r="C424" s="305"/>
      <c r="D424" s="79"/>
    </row>
    <row r="425" spans="1:4" ht="9" customHeight="1">
      <c r="A425" s="305"/>
      <c r="B425" s="305"/>
      <c r="C425" s="305"/>
      <c r="D425" s="79"/>
    </row>
    <row r="426" spans="1:4" ht="9" customHeight="1">
      <c r="A426" s="305"/>
      <c r="B426" s="305"/>
      <c r="C426" s="305"/>
      <c r="D426" s="79"/>
    </row>
    <row r="427" spans="1:4" ht="9" customHeight="1">
      <c r="A427" s="305"/>
      <c r="B427" s="305"/>
      <c r="C427" s="305"/>
      <c r="D427" s="79"/>
    </row>
    <row r="428" spans="1:4" ht="9" customHeight="1">
      <c r="A428" s="305"/>
      <c r="B428" s="305"/>
      <c r="C428" s="305"/>
      <c r="D428" s="79"/>
    </row>
    <row r="429" spans="1:4" ht="9" customHeight="1">
      <c r="A429" s="305"/>
      <c r="B429" s="305"/>
      <c r="C429" s="305"/>
      <c r="D429" s="79"/>
    </row>
    <row r="430" spans="1:4" ht="9" customHeight="1">
      <c r="A430" s="305"/>
      <c r="B430" s="305"/>
      <c r="C430" s="305"/>
      <c r="D430" s="79"/>
    </row>
    <row r="431" spans="1:4" ht="9" customHeight="1">
      <c r="A431" s="305"/>
      <c r="B431" s="305"/>
      <c r="C431" s="305"/>
      <c r="D431" s="79"/>
    </row>
    <row r="432" spans="1:4" ht="9" customHeight="1">
      <c r="A432" s="305"/>
      <c r="B432" s="305"/>
      <c r="C432" s="305"/>
      <c r="D432" s="79"/>
    </row>
    <row r="433" spans="1:4" ht="9" customHeight="1">
      <c r="A433" s="305"/>
      <c r="B433" s="305"/>
      <c r="C433" s="305"/>
      <c r="D433" s="79"/>
    </row>
    <row r="434" spans="1:4" ht="9" customHeight="1">
      <c r="A434" s="305"/>
      <c r="B434" s="305"/>
      <c r="C434" s="305"/>
      <c r="D434" s="79"/>
    </row>
    <row r="435" spans="1:4" ht="9" customHeight="1">
      <c r="A435" s="305"/>
      <c r="B435" s="305"/>
      <c r="C435" s="305"/>
      <c r="D435" s="79"/>
    </row>
    <row r="436" spans="1:4" ht="9" customHeight="1">
      <c r="A436" s="305"/>
      <c r="B436" s="305"/>
      <c r="C436" s="305"/>
      <c r="D436" s="79"/>
    </row>
    <row r="437" spans="1:4" ht="9" customHeight="1">
      <c r="A437" s="305"/>
      <c r="B437" s="305"/>
      <c r="C437" s="305"/>
      <c r="D437" s="79"/>
    </row>
    <row r="438" spans="1:4" ht="9" customHeight="1">
      <c r="A438" s="305"/>
      <c r="B438" s="305"/>
      <c r="C438" s="305"/>
      <c r="D438" s="79"/>
    </row>
    <row r="439" spans="1:4" ht="9" customHeight="1">
      <c r="A439" s="305"/>
      <c r="B439" s="305"/>
      <c r="C439" s="305"/>
      <c r="D439" s="79"/>
    </row>
    <row r="440" spans="1:4" ht="9" customHeight="1">
      <c r="A440" s="305"/>
      <c r="B440" s="305"/>
      <c r="C440" s="305"/>
      <c r="D440" s="79"/>
    </row>
    <row r="441" spans="1:4" ht="9" customHeight="1">
      <c r="A441" s="305"/>
      <c r="B441" s="305"/>
      <c r="C441" s="305"/>
      <c r="D441" s="79"/>
    </row>
    <row r="442" spans="1:4" ht="9" customHeight="1">
      <c r="A442" s="305"/>
      <c r="B442" s="305"/>
      <c r="C442" s="305"/>
      <c r="D442" s="79"/>
    </row>
    <row r="443" spans="1:4" ht="9" customHeight="1">
      <c r="A443" s="305"/>
      <c r="B443" s="305"/>
      <c r="C443" s="305"/>
      <c r="D443" s="79"/>
    </row>
    <row r="444" spans="1:4" ht="9" customHeight="1">
      <c r="A444" s="305"/>
      <c r="B444" s="305"/>
      <c r="C444" s="305"/>
      <c r="D444" s="79"/>
    </row>
    <row r="445" spans="1:4" ht="9" customHeight="1">
      <c r="A445" s="305"/>
      <c r="B445" s="305"/>
      <c r="C445" s="305"/>
      <c r="D445" s="79"/>
    </row>
    <row r="446" spans="1:4" ht="9" customHeight="1">
      <c r="A446" s="305"/>
      <c r="B446" s="305"/>
      <c r="C446" s="305"/>
      <c r="D446" s="79"/>
    </row>
    <row r="447" spans="1:4" ht="9" customHeight="1">
      <c r="A447" s="305"/>
      <c r="B447" s="305"/>
      <c r="C447" s="305"/>
      <c r="D447" s="79"/>
    </row>
    <row r="448" spans="1:4" ht="9" customHeight="1">
      <c r="A448" s="305"/>
      <c r="B448" s="305"/>
      <c r="C448" s="305"/>
      <c r="D448" s="79"/>
    </row>
    <row r="449" spans="1:4" ht="9" customHeight="1">
      <c r="A449" s="305"/>
      <c r="B449" s="305"/>
      <c r="C449" s="305"/>
      <c r="D449" s="79"/>
    </row>
    <row r="450" spans="1:4" ht="9" customHeight="1">
      <c r="A450" s="305"/>
      <c r="B450" s="305"/>
      <c r="C450" s="305"/>
      <c r="D450" s="79"/>
    </row>
    <row r="451" spans="1:4" ht="9" customHeight="1">
      <c r="A451" s="305"/>
      <c r="B451" s="305"/>
      <c r="C451" s="305"/>
      <c r="D451" s="79"/>
    </row>
    <row r="452" spans="1:4" ht="9" customHeight="1">
      <c r="A452" s="305"/>
      <c r="B452" s="305"/>
      <c r="C452" s="305"/>
      <c r="D452" s="79"/>
    </row>
    <row r="453" spans="1:4" ht="9" customHeight="1">
      <c r="A453" s="305"/>
      <c r="B453" s="305"/>
      <c r="C453" s="305"/>
      <c r="D453" s="79"/>
    </row>
    <row r="454" spans="1:4" ht="9" customHeight="1">
      <c r="A454" s="305"/>
      <c r="B454" s="305"/>
      <c r="C454" s="305"/>
      <c r="D454" s="79"/>
    </row>
    <row r="455" spans="1:4" ht="9" customHeight="1">
      <c r="A455" s="305"/>
      <c r="B455" s="305"/>
      <c r="C455" s="305"/>
      <c r="D455" s="79"/>
    </row>
    <row r="456" spans="1:4" ht="9" customHeight="1">
      <c r="A456" s="305"/>
      <c r="B456" s="305"/>
      <c r="C456" s="305"/>
      <c r="D456" s="79"/>
    </row>
    <row r="457" spans="1:4" ht="9" customHeight="1">
      <c r="A457" s="305"/>
      <c r="B457" s="305"/>
      <c r="C457" s="305"/>
      <c r="D457" s="79"/>
    </row>
    <row r="458" spans="1:4" ht="9" customHeight="1">
      <c r="A458" s="305"/>
      <c r="B458" s="305"/>
      <c r="C458" s="305"/>
      <c r="D458" s="79"/>
    </row>
    <row r="459" spans="1:4" ht="9" customHeight="1">
      <c r="A459" s="305"/>
      <c r="B459" s="305"/>
      <c r="C459" s="305"/>
      <c r="D459" s="79"/>
    </row>
    <row r="460" spans="1:4" ht="9" customHeight="1">
      <c r="A460" s="305"/>
      <c r="B460" s="305"/>
      <c r="C460" s="305"/>
      <c r="D460" s="79"/>
    </row>
    <row r="461" spans="1:4" ht="9" customHeight="1">
      <c r="A461" s="305"/>
      <c r="B461" s="305"/>
      <c r="C461" s="305"/>
      <c r="D461" s="79"/>
    </row>
    <row r="462" spans="1:4" ht="9" customHeight="1">
      <c r="A462" s="305"/>
      <c r="B462" s="305"/>
      <c r="C462" s="305"/>
      <c r="D462" s="79"/>
    </row>
    <row r="463" spans="1:4" ht="9" customHeight="1">
      <c r="A463" s="305"/>
      <c r="B463" s="305"/>
      <c r="C463" s="305"/>
      <c r="D463" s="79"/>
    </row>
    <row r="464" spans="1:4" ht="9" customHeight="1">
      <c r="A464" s="305"/>
      <c r="B464" s="305"/>
      <c r="C464" s="305"/>
      <c r="D464" s="79"/>
    </row>
    <row r="465" spans="1:4" ht="9" customHeight="1">
      <c r="A465" s="305"/>
      <c r="B465" s="305"/>
      <c r="C465" s="305"/>
      <c r="D465" s="79"/>
    </row>
    <row r="466" spans="1:4" ht="9" customHeight="1">
      <c r="A466" s="305"/>
      <c r="B466" s="305"/>
      <c r="C466" s="305"/>
      <c r="D466" s="79"/>
    </row>
    <row r="467" spans="1:4" ht="9" customHeight="1">
      <c r="A467" s="305"/>
      <c r="B467" s="305"/>
      <c r="C467" s="305"/>
      <c r="D467" s="79"/>
    </row>
    <row r="468" spans="1:4" ht="9" customHeight="1">
      <c r="A468" s="305"/>
      <c r="B468" s="305"/>
      <c r="C468" s="305"/>
      <c r="D468" s="79"/>
    </row>
    <row r="469" spans="1:4" ht="9" customHeight="1">
      <c r="A469" s="305"/>
      <c r="B469" s="305"/>
      <c r="C469" s="305"/>
      <c r="D469" s="79"/>
    </row>
    <row r="470" spans="1:4" ht="9" customHeight="1">
      <c r="A470" s="305"/>
      <c r="B470" s="305"/>
      <c r="C470" s="305"/>
      <c r="D470" s="79"/>
    </row>
    <row r="471" spans="1:4" ht="9" customHeight="1">
      <c r="A471" s="305"/>
      <c r="B471" s="305"/>
      <c r="C471" s="305"/>
      <c r="D471" s="79"/>
    </row>
    <row r="472" spans="1:4" ht="9" customHeight="1">
      <c r="A472" s="305"/>
      <c r="B472" s="305"/>
      <c r="C472" s="305"/>
      <c r="D472" s="79"/>
    </row>
    <row r="473" spans="1:4" ht="9" customHeight="1">
      <c r="A473" s="305"/>
      <c r="B473" s="305"/>
      <c r="C473" s="305"/>
      <c r="D473" s="79"/>
    </row>
    <row r="474" spans="1:4" ht="9" customHeight="1">
      <c r="A474" s="305"/>
      <c r="B474" s="305"/>
      <c r="C474" s="305"/>
      <c r="D474" s="79"/>
    </row>
    <row r="475" spans="1:4" ht="9" customHeight="1">
      <c r="A475" s="305"/>
      <c r="B475" s="305"/>
      <c r="C475" s="305"/>
      <c r="D475" s="79"/>
    </row>
    <row r="476" spans="1:4" ht="9" customHeight="1">
      <c r="A476" s="305"/>
      <c r="B476" s="305"/>
      <c r="C476" s="305"/>
      <c r="D476" s="79"/>
    </row>
    <row r="477" spans="1:4" ht="9" customHeight="1">
      <c r="A477" s="305"/>
      <c r="B477" s="305"/>
      <c r="C477" s="305"/>
      <c r="D477" s="79"/>
    </row>
    <row r="478" spans="1:4" ht="9" customHeight="1">
      <c r="A478" s="305"/>
      <c r="B478" s="305"/>
      <c r="C478" s="305"/>
      <c r="D478" s="79"/>
    </row>
    <row r="479" spans="1:4" ht="9" customHeight="1">
      <c r="A479" s="305"/>
      <c r="B479" s="305"/>
      <c r="C479" s="305"/>
      <c r="D479" s="79"/>
    </row>
    <row r="480" spans="1:4" ht="9" customHeight="1">
      <c r="A480" s="305"/>
      <c r="B480" s="305"/>
      <c r="C480" s="305"/>
      <c r="D480" s="79"/>
    </row>
    <row r="481" spans="1:4" ht="9" customHeight="1">
      <c r="A481" s="305"/>
      <c r="B481" s="305"/>
      <c r="C481" s="305"/>
      <c r="D481" s="79"/>
    </row>
    <row r="482" spans="1:4" ht="9" customHeight="1">
      <c r="A482" s="305"/>
      <c r="B482" s="305"/>
      <c r="C482" s="305"/>
      <c r="D482" s="79"/>
    </row>
    <row r="483" spans="1:4" ht="9" customHeight="1">
      <c r="A483" s="305"/>
      <c r="B483" s="305"/>
      <c r="C483" s="305"/>
      <c r="D483" s="79"/>
    </row>
    <row r="484" spans="1:4" ht="9" customHeight="1">
      <c r="A484" s="305"/>
      <c r="B484" s="305"/>
      <c r="C484" s="305"/>
      <c r="D484" s="79"/>
    </row>
    <row r="485" spans="1:4" ht="9" customHeight="1">
      <c r="A485" s="305"/>
      <c r="B485" s="305"/>
      <c r="C485" s="305"/>
      <c r="D485" s="79"/>
    </row>
    <row r="486" spans="1:4" ht="9" customHeight="1">
      <c r="A486" s="305"/>
      <c r="B486" s="305"/>
      <c r="C486" s="305"/>
      <c r="D486" s="79"/>
    </row>
    <row r="487" spans="1:4" ht="9" customHeight="1">
      <c r="A487" s="305"/>
      <c r="B487" s="305"/>
      <c r="C487" s="305"/>
      <c r="D487" s="79"/>
    </row>
    <row r="488" spans="1:4" ht="9" customHeight="1">
      <c r="A488" s="305"/>
      <c r="B488" s="305"/>
      <c r="C488" s="305"/>
      <c r="D488" s="79"/>
    </row>
    <row r="489" spans="1:4" ht="9" customHeight="1">
      <c r="A489" s="305"/>
      <c r="B489" s="305"/>
      <c r="C489" s="305"/>
      <c r="D489" s="79"/>
    </row>
    <row r="490" spans="1:4" ht="9" customHeight="1">
      <c r="A490" s="305"/>
      <c r="B490" s="305"/>
      <c r="C490" s="305"/>
      <c r="D490" s="79"/>
    </row>
    <row r="491" spans="1:4" ht="9" customHeight="1">
      <c r="A491" s="305"/>
      <c r="B491" s="305"/>
      <c r="C491" s="305"/>
      <c r="D491" s="79"/>
    </row>
    <row r="492" spans="1:4" ht="9" customHeight="1">
      <c r="A492" s="305"/>
      <c r="B492" s="305"/>
      <c r="C492" s="305"/>
      <c r="D492" s="79"/>
    </row>
    <row r="493" spans="1:4" ht="9" customHeight="1">
      <c r="A493" s="305"/>
      <c r="B493" s="305"/>
      <c r="C493" s="305"/>
      <c r="D493" s="79"/>
    </row>
    <row r="494" spans="1:4" ht="9" customHeight="1">
      <c r="A494" s="305"/>
      <c r="B494" s="305"/>
      <c r="C494" s="305"/>
      <c r="D494" s="79"/>
    </row>
    <row r="495" spans="1:4" ht="9" customHeight="1">
      <c r="A495" s="305"/>
      <c r="B495" s="305"/>
      <c r="C495" s="305"/>
      <c r="D495" s="79"/>
    </row>
    <row r="496" spans="1:4" ht="9" customHeight="1">
      <c r="A496" s="305"/>
      <c r="B496" s="305"/>
      <c r="C496" s="305"/>
      <c r="D496" s="79"/>
    </row>
    <row r="497" spans="1:4" ht="9" customHeight="1">
      <c r="A497" s="305"/>
      <c r="B497" s="305"/>
      <c r="C497" s="305"/>
      <c r="D497" s="79"/>
    </row>
    <row r="498" spans="1:4" ht="9" customHeight="1">
      <c r="A498" s="305"/>
      <c r="B498" s="305"/>
      <c r="C498" s="305"/>
      <c r="D498" s="79"/>
    </row>
    <row r="499" spans="1:4" ht="9" customHeight="1">
      <c r="A499" s="305"/>
      <c r="B499" s="305"/>
      <c r="C499" s="305"/>
      <c r="D499" s="79"/>
    </row>
    <row r="500" spans="1:4" ht="9" customHeight="1">
      <c r="A500" s="305"/>
      <c r="B500" s="305"/>
      <c r="C500" s="305"/>
      <c r="D500" s="79"/>
    </row>
    <row r="501" spans="1:4" ht="9" customHeight="1">
      <c r="A501" s="305"/>
      <c r="B501" s="305"/>
      <c r="C501" s="305"/>
      <c r="D501" s="79"/>
    </row>
    <row r="502" spans="1:4" ht="9" customHeight="1">
      <c r="A502" s="305"/>
      <c r="B502" s="305"/>
      <c r="C502" s="305"/>
      <c r="D502" s="79"/>
    </row>
    <row r="503" spans="1:4" ht="9" customHeight="1">
      <c r="A503" s="305"/>
      <c r="B503" s="305"/>
      <c r="C503" s="305"/>
      <c r="D503" s="79"/>
    </row>
    <row r="504" spans="1:4" ht="9" customHeight="1">
      <c r="A504" s="305"/>
      <c r="B504" s="305"/>
      <c r="C504" s="305"/>
      <c r="D504" s="79"/>
    </row>
    <row r="505" spans="1:4" ht="9" customHeight="1">
      <c r="A505" s="305"/>
      <c r="B505" s="305"/>
      <c r="C505" s="305"/>
      <c r="D505" s="79"/>
    </row>
    <row r="506" spans="1:4" ht="9" customHeight="1">
      <c r="A506" s="305"/>
      <c r="B506" s="305"/>
      <c r="C506" s="305"/>
      <c r="D506" s="79"/>
    </row>
    <row r="507" spans="1:4" ht="9" customHeight="1">
      <c r="A507" s="305"/>
      <c r="B507" s="305"/>
      <c r="C507" s="305"/>
      <c r="D507" s="79"/>
    </row>
    <row r="508" spans="1:4" ht="9" customHeight="1">
      <c r="A508" s="305"/>
      <c r="B508" s="305"/>
      <c r="C508" s="305"/>
      <c r="D508" s="79"/>
    </row>
    <row r="509" spans="1:4" ht="9" customHeight="1">
      <c r="A509" s="305"/>
      <c r="B509" s="305"/>
      <c r="C509" s="305"/>
      <c r="D509" s="79"/>
    </row>
    <row r="510" spans="1:4" ht="9" customHeight="1">
      <c r="A510" s="305"/>
      <c r="B510" s="305"/>
      <c r="C510" s="305"/>
      <c r="D510" s="79"/>
    </row>
    <row r="511" spans="1:4" ht="9" customHeight="1">
      <c r="A511" s="305"/>
      <c r="B511" s="305"/>
      <c r="C511" s="305"/>
      <c r="D511" s="79"/>
    </row>
    <row r="512" spans="1:4" ht="9" customHeight="1">
      <c r="A512" s="305"/>
      <c r="B512" s="305"/>
      <c r="C512" s="305"/>
      <c r="D512" s="79"/>
    </row>
    <row r="513" spans="1:4" ht="9" customHeight="1">
      <c r="A513" s="305"/>
      <c r="B513" s="305"/>
      <c r="C513" s="305"/>
      <c r="D513" s="79"/>
    </row>
    <row r="514" spans="1:4" ht="9" customHeight="1">
      <c r="A514" s="305"/>
      <c r="B514" s="305"/>
      <c r="C514" s="305"/>
      <c r="D514" s="79"/>
    </row>
    <row r="515" spans="1:4" ht="9" customHeight="1">
      <c r="A515" s="305"/>
      <c r="B515" s="305"/>
      <c r="C515" s="305"/>
      <c r="D515" s="79"/>
    </row>
    <row r="516" spans="1:4" ht="9" customHeight="1">
      <c r="A516" s="305"/>
      <c r="B516" s="305"/>
      <c r="C516" s="305"/>
      <c r="D516" s="79"/>
    </row>
    <row r="517" spans="1:4" ht="9" customHeight="1">
      <c r="A517" s="305"/>
      <c r="B517" s="305"/>
      <c r="C517" s="305"/>
      <c r="D517" s="79"/>
    </row>
    <row r="518" spans="1:4" ht="9" customHeight="1">
      <c r="A518" s="305"/>
      <c r="B518" s="305"/>
      <c r="C518" s="305"/>
      <c r="D518" s="79"/>
    </row>
    <row r="519" spans="1:4" ht="9" customHeight="1">
      <c r="A519" s="305"/>
      <c r="B519" s="305"/>
      <c r="C519" s="305"/>
      <c r="D519" s="79"/>
    </row>
    <row r="520" spans="1:4" ht="9" customHeight="1">
      <c r="A520" s="305"/>
      <c r="B520" s="305"/>
      <c r="C520" s="305"/>
      <c r="D520" s="79"/>
    </row>
    <row r="521" spans="1:4" ht="9" customHeight="1">
      <c r="A521" s="305"/>
      <c r="B521" s="305"/>
      <c r="C521" s="305"/>
      <c r="D521" s="79"/>
    </row>
    <row r="522" spans="1:4" ht="9" customHeight="1">
      <c r="A522" s="305"/>
      <c r="B522" s="305"/>
      <c r="C522" s="305"/>
      <c r="D522" s="79"/>
    </row>
    <row r="523" spans="1:4" ht="9" customHeight="1">
      <c r="A523" s="305"/>
      <c r="B523" s="305"/>
      <c r="C523" s="305"/>
      <c r="D523" s="79"/>
    </row>
    <row r="524" spans="1:4" ht="9" customHeight="1">
      <c r="A524" s="305"/>
      <c r="B524" s="305"/>
      <c r="C524" s="305"/>
      <c r="D524" s="79"/>
    </row>
    <row r="525" spans="1:4" ht="9" customHeight="1">
      <c r="A525" s="305"/>
      <c r="B525" s="305"/>
      <c r="C525" s="305"/>
      <c r="D525" s="79"/>
    </row>
    <row r="526" spans="1:4" ht="9" customHeight="1">
      <c r="A526" s="305"/>
      <c r="B526" s="305"/>
      <c r="C526" s="305"/>
      <c r="D526" s="79"/>
    </row>
  </sheetData>
  <mergeCells count="20">
    <mergeCell ref="L96:N96"/>
    <mergeCell ref="E2:N2"/>
    <mergeCell ref="R2:AF2"/>
    <mergeCell ref="E3:N3"/>
    <mergeCell ref="E5:E7"/>
    <mergeCell ref="H6:J6"/>
    <mergeCell ref="L6:N6"/>
    <mergeCell ref="E8:E38"/>
    <mergeCell ref="E39:E84"/>
    <mergeCell ref="E85:E92"/>
    <mergeCell ref="E95:E97"/>
    <mergeCell ref="H96:J96"/>
    <mergeCell ref="F179:G179"/>
    <mergeCell ref="F182:J182"/>
    <mergeCell ref="E98:E105"/>
    <mergeCell ref="E107:E134"/>
    <mergeCell ref="E136:E148"/>
    <mergeCell ref="E149:E160"/>
    <mergeCell ref="E161:E173"/>
    <mergeCell ref="E174:E17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530"/>
  <sheetViews>
    <sheetView topLeftCell="E1" workbookViewId="0">
      <selection activeCell="G38" sqref="G38"/>
    </sheetView>
  </sheetViews>
  <sheetFormatPr baseColWidth="10" defaultRowHeight="12.75"/>
  <cols>
    <col min="1" max="1" width="1.5703125" style="298" hidden="1" customWidth="1"/>
    <col min="2" max="2" width="2.28515625" style="298" hidden="1" customWidth="1"/>
    <col min="3" max="3" width="2.42578125" style="298" hidden="1" customWidth="1"/>
    <col min="4" max="4" width="2.28515625" style="349" hidden="1" customWidth="1"/>
    <col min="5" max="5" width="6.140625" style="79" customWidth="1"/>
    <col min="6" max="6" width="1.5703125" style="79" customWidth="1"/>
    <col min="7" max="7" width="62.140625" style="2" customWidth="1"/>
    <col min="8" max="8" width="5.5703125" style="305" customWidth="1"/>
    <col min="9" max="9" width="5.28515625" style="305" customWidth="1"/>
    <col min="10" max="10" width="5.85546875" style="305" customWidth="1"/>
    <col min="11" max="11" width="0.85546875" style="305" customWidth="1"/>
    <col min="12" max="12" width="5.140625" style="305" customWidth="1"/>
    <col min="13" max="13" width="4.85546875" style="305" customWidth="1"/>
    <col min="14" max="14" width="5.42578125" style="305" customWidth="1"/>
    <col min="15" max="16" width="11.42578125" style="79"/>
    <col min="17" max="17" width="4.7109375" style="79" customWidth="1"/>
    <col min="18" max="18" width="5" style="79" customWidth="1"/>
    <col min="19" max="19" width="2.28515625" style="79" customWidth="1"/>
    <col min="20" max="20" width="26" style="79" customWidth="1"/>
    <col min="21" max="21" width="8"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29" width="6.7109375" style="79" customWidth="1"/>
    <col min="30" max="30" width="1" style="79" customWidth="1"/>
    <col min="31" max="31" width="6.7109375" style="79" customWidth="1"/>
    <col min="32" max="32" width="1" style="79" customWidth="1"/>
    <col min="33" max="34" width="6.7109375" style="79" customWidth="1"/>
    <col min="35" max="256" width="11.42578125" style="79"/>
    <col min="257" max="260" width="0" style="79" hidden="1" customWidth="1"/>
    <col min="261" max="261" width="6.140625" style="79" customWidth="1"/>
    <col min="262" max="262" width="1.5703125" style="79" customWidth="1"/>
    <col min="263" max="263" width="62.140625" style="79" customWidth="1"/>
    <col min="264" max="264" width="5.5703125" style="79" customWidth="1"/>
    <col min="265" max="265" width="5.28515625" style="79" customWidth="1"/>
    <col min="266" max="266" width="5.85546875" style="79" customWidth="1"/>
    <col min="267" max="267" width="0.85546875" style="79" customWidth="1"/>
    <col min="268" max="268" width="5.140625" style="79" customWidth="1"/>
    <col min="269" max="269" width="4.85546875" style="79" customWidth="1"/>
    <col min="270" max="270" width="5.42578125" style="79" customWidth="1"/>
    <col min="271" max="272" width="11.42578125" style="79"/>
    <col min="273" max="273" width="4.7109375" style="79" customWidth="1"/>
    <col min="274" max="274" width="5" style="79" customWidth="1"/>
    <col min="275" max="275" width="2.28515625" style="79" customWidth="1"/>
    <col min="276" max="276" width="26" style="79" customWidth="1"/>
    <col min="277" max="277" width="8"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5" width="6.7109375" style="79" customWidth="1"/>
    <col min="286" max="286" width="1" style="79" customWidth="1"/>
    <col min="287" max="287" width="6.7109375" style="79" customWidth="1"/>
    <col min="288" max="288" width="1" style="79" customWidth="1"/>
    <col min="289" max="290" width="6.7109375" style="79" customWidth="1"/>
    <col min="291" max="512" width="11.42578125" style="79"/>
    <col min="513" max="516" width="0" style="79" hidden="1" customWidth="1"/>
    <col min="517" max="517" width="6.140625" style="79" customWidth="1"/>
    <col min="518" max="518" width="1.5703125" style="79" customWidth="1"/>
    <col min="519" max="519" width="62.140625" style="79" customWidth="1"/>
    <col min="520" max="520" width="5.5703125" style="79" customWidth="1"/>
    <col min="521" max="521" width="5.28515625" style="79" customWidth="1"/>
    <col min="522" max="522" width="5.85546875" style="79" customWidth="1"/>
    <col min="523" max="523" width="0.85546875" style="79" customWidth="1"/>
    <col min="524" max="524" width="5.140625" style="79" customWidth="1"/>
    <col min="525" max="525" width="4.85546875" style="79" customWidth="1"/>
    <col min="526" max="526" width="5.42578125" style="79" customWidth="1"/>
    <col min="527" max="528" width="11.42578125" style="79"/>
    <col min="529" max="529" width="4.7109375" style="79" customWidth="1"/>
    <col min="530" max="530" width="5" style="79" customWidth="1"/>
    <col min="531" max="531" width="2.28515625" style="79" customWidth="1"/>
    <col min="532" max="532" width="26" style="79" customWidth="1"/>
    <col min="533" max="533" width="8"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1" width="6.7109375" style="79" customWidth="1"/>
    <col min="542" max="542" width="1" style="79" customWidth="1"/>
    <col min="543" max="543" width="6.7109375" style="79" customWidth="1"/>
    <col min="544" max="544" width="1" style="79" customWidth="1"/>
    <col min="545" max="546" width="6.7109375" style="79" customWidth="1"/>
    <col min="547" max="768" width="11.42578125" style="79"/>
    <col min="769" max="772" width="0" style="79" hidden="1" customWidth="1"/>
    <col min="773" max="773" width="6.140625" style="79" customWidth="1"/>
    <col min="774" max="774" width="1.5703125" style="79" customWidth="1"/>
    <col min="775" max="775" width="62.140625" style="79" customWidth="1"/>
    <col min="776" max="776" width="5.5703125" style="79" customWidth="1"/>
    <col min="777" max="777" width="5.28515625" style="79" customWidth="1"/>
    <col min="778" max="778" width="5.85546875" style="79" customWidth="1"/>
    <col min="779" max="779" width="0.85546875" style="79" customWidth="1"/>
    <col min="780" max="780" width="5.140625" style="79" customWidth="1"/>
    <col min="781" max="781" width="4.85546875" style="79" customWidth="1"/>
    <col min="782" max="782" width="5.42578125" style="79" customWidth="1"/>
    <col min="783" max="784" width="11.42578125" style="79"/>
    <col min="785" max="785" width="4.7109375" style="79" customWidth="1"/>
    <col min="786" max="786" width="5" style="79" customWidth="1"/>
    <col min="787" max="787" width="2.28515625" style="79" customWidth="1"/>
    <col min="788" max="788" width="26" style="79" customWidth="1"/>
    <col min="789" max="789" width="8"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7" width="6.7109375" style="79" customWidth="1"/>
    <col min="798" max="798" width="1" style="79" customWidth="1"/>
    <col min="799" max="799" width="6.7109375" style="79" customWidth="1"/>
    <col min="800" max="800" width="1" style="79" customWidth="1"/>
    <col min="801" max="802" width="6.7109375" style="79" customWidth="1"/>
    <col min="803" max="1024" width="11.42578125" style="79"/>
    <col min="1025" max="1028" width="0" style="79" hidden="1" customWidth="1"/>
    <col min="1029" max="1029" width="6.140625" style="79" customWidth="1"/>
    <col min="1030" max="1030" width="1.5703125" style="79" customWidth="1"/>
    <col min="1031" max="1031" width="62.140625" style="79" customWidth="1"/>
    <col min="1032" max="1032" width="5.5703125" style="79" customWidth="1"/>
    <col min="1033" max="1033" width="5.28515625" style="79" customWidth="1"/>
    <col min="1034" max="1034" width="5.85546875" style="79" customWidth="1"/>
    <col min="1035" max="1035" width="0.85546875" style="79" customWidth="1"/>
    <col min="1036" max="1036" width="5.140625" style="79" customWidth="1"/>
    <col min="1037" max="1037" width="4.85546875" style="79" customWidth="1"/>
    <col min="1038" max="1038" width="5.42578125" style="79" customWidth="1"/>
    <col min="1039" max="1040" width="11.42578125" style="79"/>
    <col min="1041" max="1041" width="4.7109375" style="79" customWidth="1"/>
    <col min="1042" max="1042" width="5" style="79" customWidth="1"/>
    <col min="1043" max="1043" width="2.28515625" style="79" customWidth="1"/>
    <col min="1044" max="1044" width="26" style="79" customWidth="1"/>
    <col min="1045" max="1045" width="8"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3" width="6.7109375" style="79" customWidth="1"/>
    <col min="1054" max="1054" width="1" style="79" customWidth="1"/>
    <col min="1055" max="1055" width="6.7109375" style="79" customWidth="1"/>
    <col min="1056" max="1056" width="1" style="79" customWidth="1"/>
    <col min="1057" max="1058" width="6.7109375" style="79" customWidth="1"/>
    <col min="1059" max="1280" width="11.42578125" style="79"/>
    <col min="1281" max="1284" width="0" style="79" hidden="1" customWidth="1"/>
    <col min="1285" max="1285" width="6.140625" style="79" customWidth="1"/>
    <col min="1286" max="1286" width="1.5703125" style="79" customWidth="1"/>
    <col min="1287" max="1287" width="62.140625" style="79" customWidth="1"/>
    <col min="1288" max="1288" width="5.5703125" style="79" customWidth="1"/>
    <col min="1289" max="1289" width="5.28515625" style="79" customWidth="1"/>
    <col min="1290" max="1290" width="5.85546875" style="79" customWidth="1"/>
    <col min="1291" max="1291" width="0.85546875" style="79" customWidth="1"/>
    <col min="1292" max="1292" width="5.140625" style="79" customWidth="1"/>
    <col min="1293" max="1293" width="4.85546875" style="79" customWidth="1"/>
    <col min="1294" max="1294" width="5.42578125" style="79" customWidth="1"/>
    <col min="1295" max="1296" width="11.42578125" style="79"/>
    <col min="1297" max="1297" width="4.7109375" style="79" customWidth="1"/>
    <col min="1298" max="1298" width="5" style="79" customWidth="1"/>
    <col min="1299" max="1299" width="2.28515625" style="79" customWidth="1"/>
    <col min="1300" max="1300" width="26" style="79" customWidth="1"/>
    <col min="1301" max="1301" width="8"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09" width="6.7109375" style="79" customWidth="1"/>
    <col min="1310" max="1310" width="1" style="79" customWidth="1"/>
    <col min="1311" max="1311" width="6.7109375" style="79" customWidth="1"/>
    <col min="1312" max="1312" width="1" style="79" customWidth="1"/>
    <col min="1313" max="1314" width="6.7109375" style="79" customWidth="1"/>
    <col min="1315" max="1536" width="11.42578125" style="79"/>
    <col min="1537" max="1540" width="0" style="79" hidden="1" customWidth="1"/>
    <col min="1541" max="1541" width="6.140625" style="79" customWidth="1"/>
    <col min="1542" max="1542" width="1.5703125" style="79" customWidth="1"/>
    <col min="1543" max="1543" width="62.140625" style="79" customWidth="1"/>
    <col min="1544" max="1544" width="5.5703125" style="79" customWidth="1"/>
    <col min="1545" max="1545" width="5.28515625" style="79" customWidth="1"/>
    <col min="1546" max="1546" width="5.85546875" style="79" customWidth="1"/>
    <col min="1547" max="1547" width="0.85546875" style="79" customWidth="1"/>
    <col min="1548" max="1548" width="5.140625" style="79" customWidth="1"/>
    <col min="1549" max="1549" width="4.85546875" style="79" customWidth="1"/>
    <col min="1550" max="1550" width="5.42578125" style="79" customWidth="1"/>
    <col min="1551" max="1552" width="11.42578125" style="79"/>
    <col min="1553" max="1553" width="4.7109375" style="79" customWidth="1"/>
    <col min="1554" max="1554" width="5" style="79" customWidth="1"/>
    <col min="1555" max="1555" width="2.28515625" style="79" customWidth="1"/>
    <col min="1556" max="1556" width="26" style="79" customWidth="1"/>
    <col min="1557" max="1557" width="8"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5" width="6.7109375" style="79" customWidth="1"/>
    <col min="1566" max="1566" width="1" style="79" customWidth="1"/>
    <col min="1567" max="1567" width="6.7109375" style="79" customWidth="1"/>
    <col min="1568" max="1568" width="1" style="79" customWidth="1"/>
    <col min="1569" max="1570" width="6.7109375" style="79" customWidth="1"/>
    <col min="1571" max="1792" width="11.42578125" style="79"/>
    <col min="1793" max="1796" width="0" style="79" hidden="1" customWidth="1"/>
    <col min="1797" max="1797" width="6.140625" style="79" customWidth="1"/>
    <col min="1798" max="1798" width="1.5703125" style="79" customWidth="1"/>
    <col min="1799" max="1799" width="62.140625" style="79" customWidth="1"/>
    <col min="1800" max="1800" width="5.5703125" style="79" customWidth="1"/>
    <col min="1801" max="1801" width="5.28515625" style="79" customWidth="1"/>
    <col min="1802" max="1802" width="5.85546875" style="79" customWidth="1"/>
    <col min="1803" max="1803" width="0.85546875" style="79" customWidth="1"/>
    <col min="1804" max="1804" width="5.140625" style="79" customWidth="1"/>
    <col min="1805" max="1805" width="4.85546875" style="79" customWidth="1"/>
    <col min="1806" max="1806" width="5.42578125" style="79" customWidth="1"/>
    <col min="1807" max="1808" width="11.42578125" style="79"/>
    <col min="1809" max="1809" width="4.7109375" style="79" customWidth="1"/>
    <col min="1810" max="1810" width="5" style="79" customWidth="1"/>
    <col min="1811" max="1811" width="2.28515625" style="79" customWidth="1"/>
    <col min="1812" max="1812" width="26" style="79" customWidth="1"/>
    <col min="1813" max="1813" width="8"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1" width="6.7109375" style="79" customWidth="1"/>
    <col min="1822" max="1822" width="1" style="79" customWidth="1"/>
    <col min="1823" max="1823" width="6.7109375" style="79" customWidth="1"/>
    <col min="1824" max="1824" width="1" style="79" customWidth="1"/>
    <col min="1825" max="1826" width="6.7109375" style="79" customWidth="1"/>
    <col min="1827" max="2048" width="11.42578125" style="79"/>
    <col min="2049" max="2052" width="0" style="79" hidden="1" customWidth="1"/>
    <col min="2053" max="2053" width="6.140625" style="79" customWidth="1"/>
    <col min="2054" max="2054" width="1.5703125" style="79" customWidth="1"/>
    <col min="2055" max="2055" width="62.140625" style="79" customWidth="1"/>
    <col min="2056" max="2056" width="5.5703125" style="79" customWidth="1"/>
    <col min="2057" max="2057" width="5.28515625" style="79" customWidth="1"/>
    <col min="2058" max="2058" width="5.85546875" style="79" customWidth="1"/>
    <col min="2059" max="2059" width="0.85546875" style="79" customWidth="1"/>
    <col min="2060" max="2060" width="5.140625" style="79" customWidth="1"/>
    <col min="2061" max="2061" width="4.85546875" style="79" customWidth="1"/>
    <col min="2062" max="2062" width="5.42578125" style="79" customWidth="1"/>
    <col min="2063" max="2064" width="11.42578125" style="79"/>
    <col min="2065" max="2065" width="4.7109375" style="79" customWidth="1"/>
    <col min="2066" max="2066" width="5" style="79" customWidth="1"/>
    <col min="2067" max="2067" width="2.28515625" style="79" customWidth="1"/>
    <col min="2068" max="2068" width="26" style="79" customWidth="1"/>
    <col min="2069" max="2069" width="8"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7" width="6.7109375" style="79" customWidth="1"/>
    <col min="2078" max="2078" width="1" style="79" customWidth="1"/>
    <col min="2079" max="2079" width="6.7109375" style="79" customWidth="1"/>
    <col min="2080" max="2080" width="1" style="79" customWidth="1"/>
    <col min="2081" max="2082" width="6.7109375" style="79" customWidth="1"/>
    <col min="2083" max="2304" width="11.42578125" style="79"/>
    <col min="2305" max="2308" width="0" style="79" hidden="1" customWidth="1"/>
    <col min="2309" max="2309" width="6.140625" style="79" customWidth="1"/>
    <col min="2310" max="2310" width="1.5703125" style="79" customWidth="1"/>
    <col min="2311" max="2311" width="62.140625" style="79" customWidth="1"/>
    <col min="2312" max="2312" width="5.5703125" style="79" customWidth="1"/>
    <col min="2313" max="2313" width="5.28515625" style="79" customWidth="1"/>
    <col min="2314" max="2314" width="5.85546875" style="79" customWidth="1"/>
    <col min="2315" max="2315" width="0.85546875" style="79" customWidth="1"/>
    <col min="2316" max="2316" width="5.140625" style="79" customWidth="1"/>
    <col min="2317" max="2317" width="4.85546875" style="79" customWidth="1"/>
    <col min="2318" max="2318" width="5.42578125" style="79" customWidth="1"/>
    <col min="2319" max="2320" width="11.42578125" style="79"/>
    <col min="2321" max="2321" width="4.7109375" style="79" customWidth="1"/>
    <col min="2322" max="2322" width="5" style="79" customWidth="1"/>
    <col min="2323" max="2323" width="2.28515625" style="79" customWidth="1"/>
    <col min="2324" max="2324" width="26" style="79" customWidth="1"/>
    <col min="2325" max="2325" width="8"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3" width="6.7109375" style="79" customWidth="1"/>
    <col min="2334" max="2334" width="1" style="79" customWidth="1"/>
    <col min="2335" max="2335" width="6.7109375" style="79" customWidth="1"/>
    <col min="2336" max="2336" width="1" style="79" customWidth="1"/>
    <col min="2337" max="2338" width="6.7109375" style="79" customWidth="1"/>
    <col min="2339" max="2560" width="11.42578125" style="79"/>
    <col min="2561" max="2564" width="0" style="79" hidden="1" customWidth="1"/>
    <col min="2565" max="2565" width="6.140625" style="79" customWidth="1"/>
    <col min="2566" max="2566" width="1.5703125" style="79" customWidth="1"/>
    <col min="2567" max="2567" width="62.140625" style="79" customWidth="1"/>
    <col min="2568" max="2568" width="5.5703125" style="79" customWidth="1"/>
    <col min="2569" max="2569" width="5.28515625" style="79" customWidth="1"/>
    <col min="2570" max="2570" width="5.85546875" style="79" customWidth="1"/>
    <col min="2571" max="2571" width="0.85546875" style="79" customWidth="1"/>
    <col min="2572" max="2572" width="5.140625" style="79" customWidth="1"/>
    <col min="2573" max="2573" width="4.85546875" style="79" customWidth="1"/>
    <col min="2574" max="2574" width="5.42578125" style="79" customWidth="1"/>
    <col min="2575" max="2576" width="11.42578125" style="79"/>
    <col min="2577" max="2577" width="4.7109375" style="79" customWidth="1"/>
    <col min="2578" max="2578" width="5" style="79" customWidth="1"/>
    <col min="2579" max="2579" width="2.28515625" style="79" customWidth="1"/>
    <col min="2580" max="2580" width="26" style="79" customWidth="1"/>
    <col min="2581" max="2581" width="8"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89" width="6.7109375" style="79" customWidth="1"/>
    <col min="2590" max="2590" width="1" style="79" customWidth="1"/>
    <col min="2591" max="2591" width="6.7109375" style="79" customWidth="1"/>
    <col min="2592" max="2592" width="1" style="79" customWidth="1"/>
    <col min="2593" max="2594" width="6.7109375" style="79" customWidth="1"/>
    <col min="2595" max="2816" width="11.42578125" style="79"/>
    <col min="2817" max="2820" width="0" style="79" hidden="1" customWidth="1"/>
    <col min="2821" max="2821" width="6.140625" style="79" customWidth="1"/>
    <col min="2822" max="2822" width="1.5703125" style="79" customWidth="1"/>
    <col min="2823" max="2823" width="62.140625" style="79" customWidth="1"/>
    <col min="2824" max="2824" width="5.5703125" style="79" customWidth="1"/>
    <col min="2825" max="2825" width="5.28515625" style="79" customWidth="1"/>
    <col min="2826" max="2826" width="5.85546875" style="79" customWidth="1"/>
    <col min="2827" max="2827" width="0.85546875" style="79" customWidth="1"/>
    <col min="2828" max="2828" width="5.140625" style="79" customWidth="1"/>
    <col min="2829" max="2829" width="4.85546875" style="79" customWidth="1"/>
    <col min="2830" max="2830" width="5.42578125" style="79" customWidth="1"/>
    <col min="2831" max="2832" width="11.42578125" style="79"/>
    <col min="2833" max="2833" width="4.7109375" style="79" customWidth="1"/>
    <col min="2834" max="2834" width="5" style="79" customWidth="1"/>
    <col min="2835" max="2835" width="2.28515625" style="79" customWidth="1"/>
    <col min="2836" max="2836" width="26" style="79" customWidth="1"/>
    <col min="2837" max="2837" width="8"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5" width="6.7109375" style="79" customWidth="1"/>
    <col min="2846" max="2846" width="1" style="79" customWidth="1"/>
    <col min="2847" max="2847" width="6.7109375" style="79" customWidth="1"/>
    <col min="2848" max="2848" width="1" style="79" customWidth="1"/>
    <col min="2849" max="2850" width="6.7109375" style="79" customWidth="1"/>
    <col min="2851" max="3072" width="11.42578125" style="79"/>
    <col min="3073" max="3076" width="0" style="79" hidden="1" customWidth="1"/>
    <col min="3077" max="3077" width="6.140625" style="79" customWidth="1"/>
    <col min="3078" max="3078" width="1.5703125" style="79" customWidth="1"/>
    <col min="3079" max="3079" width="62.140625" style="79" customWidth="1"/>
    <col min="3080" max="3080" width="5.5703125" style="79" customWidth="1"/>
    <col min="3081" max="3081" width="5.28515625" style="79" customWidth="1"/>
    <col min="3082" max="3082" width="5.85546875" style="79" customWidth="1"/>
    <col min="3083" max="3083" width="0.85546875" style="79" customWidth="1"/>
    <col min="3084" max="3084" width="5.140625" style="79" customWidth="1"/>
    <col min="3085" max="3085" width="4.85546875" style="79" customWidth="1"/>
    <col min="3086" max="3086" width="5.42578125" style="79" customWidth="1"/>
    <col min="3087" max="3088" width="11.42578125" style="79"/>
    <col min="3089" max="3089" width="4.7109375" style="79" customWidth="1"/>
    <col min="3090" max="3090" width="5" style="79" customWidth="1"/>
    <col min="3091" max="3091" width="2.28515625" style="79" customWidth="1"/>
    <col min="3092" max="3092" width="26" style="79" customWidth="1"/>
    <col min="3093" max="3093" width="8"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1" width="6.7109375" style="79" customWidth="1"/>
    <col min="3102" max="3102" width="1" style="79" customWidth="1"/>
    <col min="3103" max="3103" width="6.7109375" style="79" customWidth="1"/>
    <col min="3104" max="3104" width="1" style="79" customWidth="1"/>
    <col min="3105" max="3106" width="6.7109375" style="79" customWidth="1"/>
    <col min="3107" max="3328" width="11.42578125" style="79"/>
    <col min="3329" max="3332" width="0" style="79" hidden="1" customWidth="1"/>
    <col min="3333" max="3333" width="6.140625" style="79" customWidth="1"/>
    <col min="3334" max="3334" width="1.5703125" style="79" customWidth="1"/>
    <col min="3335" max="3335" width="62.140625" style="79" customWidth="1"/>
    <col min="3336" max="3336" width="5.5703125" style="79" customWidth="1"/>
    <col min="3337" max="3337" width="5.28515625" style="79" customWidth="1"/>
    <col min="3338" max="3338" width="5.85546875" style="79" customWidth="1"/>
    <col min="3339" max="3339" width="0.85546875" style="79" customWidth="1"/>
    <col min="3340" max="3340" width="5.140625" style="79" customWidth="1"/>
    <col min="3341" max="3341" width="4.85546875" style="79" customWidth="1"/>
    <col min="3342" max="3342" width="5.42578125" style="79" customWidth="1"/>
    <col min="3343" max="3344" width="11.42578125" style="79"/>
    <col min="3345" max="3345" width="4.7109375" style="79" customWidth="1"/>
    <col min="3346" max="3346" width="5" style="79" customWidth="1"/>
    <col min="3347" max="3347" width="2.28515625" style="79" customWidth="1"/>
    <col min="3348" max="3348" width="26" style="79" customWidth="1"/>
    <col min="3349" max="3349" width="8"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7" width="6.7109375" style="79" customWidth="1"/>
    <col min="3358" max="3358" width="1" style="79" customWidth="1"/>
    <col min="3359" max="3359" width="6.7109375" style="79" customWidth="1"/>
    <col min="3360" max="3360" width="1" style="79" customWidth="1"/>
    <col min="3361" max="3362" width="6.7109375" style="79" customWidth="1"/>
    <col min="3363" max="3584" width="11.42578125" style="79"/>
    <col min="3585" max="3588" width="0" style="79" hidden="1" customWidth="1"/>
    <col min="3589" max="3589" width="6.140625" style="79" customWidth="1"/>
    <col min="3590" max="3590" width="1.5703125" style="79" customWidth="1"/>
    <col min="3591" max="3591" width="62.140625" style="79" customWidth="1"/>
    <col min="3592" max="3592" width="5.5703125" style="79" customWidth="1"/>
    <col min="3593" max="3593" width="5.28515625" style="79" customWidth="1"/>
    <col min="3594" max="3594" width="5.85546875" style="79" customWidth="1"/>
    <col min="3595" max="3595" width="0.85546875" style="79" customWidth="1"/>
    <col min="3596" max="3596" width="5.140625" style="79" customWidth="1"/>
    <col min="3597" max="3597" width="4.85546875" style="79" customWidth="1"/>
    <col min="3598" max="3598" width="5.42578125" style="79" customWidth="1"/>
    <col min="3599" max="3600" width="11.42578125" style="79"/>
    <col min="3601" max="3601" width="4.7109375" style="79" customWidth="1"/>
    <col min="3602" max="3602" width="5" style="79" customWidth="1"/>
    <col min="3603" max="3603" width="2.28515625" style="79" customWidth="1"/>
    <col min="3604" max="3604" width="26" style="79" customWidth="1"/>
    <col min="3605" max="3605" width="8"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3" width="6.7109375" style="79" customWidth="1"/>
    <col min="3614" max="3614" width="1" style="79" customWidth="1"/>
    <col min="3615" max="3615" width="6.7109375" style="79" customWidth="1"/>
    <col min="3616" max="3616" width="1" style="79" customWidth="1"/>
    <col min="3617" max="3618" width="6.7109375" style="79" customWidth="1"/>
    <col min="3619" max="3840" width="11.42578125" style="79"/>
    <col min="3841" max="3844" width="0" style="79" hidden="1" customWidth="1"/>
    <col min="3845" max="3845" width="6.140625" style="79" customWidth="1"/>
    <col min="3846" max="3846" width="1.5703125" style="79" customWidth="1"/>
    <col min="3847" max="3847" width="62.140625" style="79" customWidth="1"/>
    <col min="3848" max="3848" width="5.5703125" style="79" customWidth="1"/>
    <col min="3849" max="3849" width="5.28515625" style="79" customWidth="1"/>
    <col min="3850" max="3850" width="5.85546875" style="79" customWidth="1"/>
    <col min="3851" max="3851" width="0.85546875" style="79" customWidth="1"/>
    <col min="3852" max="3852" width="5.140625" style="79" customWidth="1"/>
    <col min="3853" max="3853" width="4.85546875" style="79" customWidth="1"/>
    <col min="3854" max="3854" width="5.42578125" style="79" customWidth="1"/>
    <col min="3855" max="3856" width="11.42578125" style="79"/>
    <col min="3857" max="3857" width="4.7109375" style="79" customWidth="1"/>
    <col min="3858" max="3858" width="5" style="79" customWidth="1"/>
    <col min="3859" max="3859" width="2.28515625" style="79" customWidth="1"/>
    <col min="3860" max="3860" width="26" style="79" customWidth="1"/>
    <col min="3861" max="3861" width="8"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69" width="6.7109375" style="79" customWidth="1"/>
    <col min="3870" max="3870" width="1" style="79" customWidth="1"/>
    <col min="3871" max="3871" width="6.7109375" style="79" customWidth="1"/>
    <col min="3872" max="3872" width="1" style="79" customWidth="1"/>
    <col min="3873" max="3874" width="6.7109375" style="79" customWidth="1"/>
    <col min="3875" max="4096" width="11.42578125" style="79"/>
    <col min="4097" max="4100" width="0" style="79" hidden="1" customWidth="1"/>
    <col min="4101" max="4101" width="6.140625" style="79" customWidth="1"/>
    <col min="4102" max="4102" width="1.5703125" style="79" customWidth="1"/>
    <col min="4103" max="4103" width="62.140625" style="79" customWidth="1"/>
    <col min="4104" max="4104" width="5.5703125" style="79" customWidth="1"/>
    <col min="4105" max="4105" width="5.28515625" style="79" customWidth="1"/>
    <col min="4106" max="4106" width="5.85546875" style="79" customWidth="1"/>
    <col min="4107" max="4107" width="0.85546875" style="79" customWidth="1"/>
    <col min="4108" max="4108" width="5.140625" style="79" customWidth="1"/>
    <col min="4109" max="4109" width="4.85546875" style="79" customWidth="1"/>
    <col min="4110" max="4110" width="5.42578125" style="79" customWidth="1"/>
    <col min="4111" max="4112" width="11.42578125" style="79"/>
    <col min="4113" max="4113" width="4.7109375" style="79" customWidth="1"/>
    <col min="4114" max="4114" width="5" style="79" customWidth="1"/>
    <col min="4115" max="4115" width="2.28515625" style="79" customWidth="1"/>
    <col min="4116" max="4116" width="26" style="79" customWidth="1"/>
    <col min="4117" max="4117" width="8"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5" width="6.7109375" style="79" customWidth="1"/>
    <col min="4126" max="4126" width="1" style="79" customWidth="1"/>
    <col min="4127" max="4127" width="6.7109375" style="79" customWidth="1"/>
    <col min="4128" max="4128" width="1" style="79" customWidth="1"/>
    <col min="4129" max="4130" width="6.7109375" style="79" customWidth="1"/>
    <col min="4131" max="4352" width="11.42578125" style="79"/>
    <col min="4353" max="4356" width="0" style="79" hidden="1" customWidth="1"/>
    <col min="4357" max="4357" width="6.140625" style="79" customWidth="1"/>
    <col min="4358" max="4358" width="1.5703125" style="79" customWidth="1"/>
    <col min="4359" max="4359" width="62.140625" style="79" customWidth="1"/>
    <col min="4360" max="4360" width="5.5703125" style="79" customWidth="1"/>
    <col min="4361" max="4361" width="5.28515625" style="79" customWidth="1"/>
    <col min="4362" max="4362" width="5.85546875" style="79" customWidth="1"/>
    <col min="4363" max="4363" width="0.85546875" style="79" customWidth="1"/>
    <col min="4364" max="4364" width="5.140625" style="79" customWidth="1"/>
    <col min="4365" max="4365" width="4.85546875" style="79" customWidth="1"/>
    <col min="4366" max="4366" width="5.42578125" style="79" customWidth="1"/>
    <col min="4367" max="4368" width="11.42578125" style="79"/>
    <col min="4369" max="4369" width="4.7109375" style="79" customWidth="1"/>
    <col min="4370" max="4370" width="5" style="79" customWidth="1"/>
    <col min="4371" max="4371" width="2.28515625" style="79" customWidth="1"/>
    <col min="4372" max="4372" width="26" style="79" customWidth="1"/>
    <col min="4373" max="4373" width="8"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1" width="6.7109375" style="79" customWidth="1"/>
    <col min="4382" max="4382" width="1" style="79" customWidth="1"/>
    <col min="4383" max="4383" width="6.7109375" style="79" customWidth="1"/>
    <col min="4384" max="4384" width="1" style="79" customWidth="1"/>
    <col min="4385" max="4386" width="6.7109375" style="79" customWidth="1"/>
    <col min="4387" max="4608" width="11.42578125" style="79"/>
    <col min="4609" max="4612" width="0" style="79" hidden="1" customWidth="1"/>
    <col min="4613" max="4613" width="6.140625" style="79" customWidth="1"/>
    <col min="4614" max="4614" width="1.5703125" style="79" customWidth="1"/>
    <col min="4615" max="4615" width="62.140625" style="79" customWidth="1"/>
    <col min="4616" max="4616" width="5.5703125" style="79" customWidth="1"/>
    <col min="4617" max="4617" width="5.28515625" style="79" customWidth="1"/>
    <col min="4618" max="4618" width="5.85546875" style="79" customWidth="1"/>
    <col min="4619" max="4619" width="0.85546875" style="79" customWidth="1"/>
    <col min="4620" max="4620" width="5.140625" style="79" customWidth="1"/>
    <col min="4621" max="4621" width="4.85546875" style="79" customWidth="1"/>
    <col min="4622" max="4622" width="5.42578125" style="79" customWidth="1"/>
    <col min="4623" max="4624" width="11.42578125" style="79"/>
    <col min="4625" max="4625" width="4.7109375" style="79" customWidth="1"/>
    <col min="4626" max="4626" width="5" style="79" customWidth="1"/>
    <col min="4627" max="4627" width="2.28515625" style="79" customWidth="1"/>
    <col min="4628" max="4628" width="26" style="79" customWidth="1"/>
    <col min="4629" max="4629" width="8"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7" width="6.7109375" style="79" customWidth="1"/>
    <col min="4638" max="4638" width="1" style="79" customWidth="1"/>
    <col min="4639" max="4639" width="6.7109375" style="79" customWidth="1"/>
    <col min="4640" max="4640" width="1" style="79" customWidth="1"/>
    <col min="4641" max="4642" width="6.7109375" style="79" customWidth="1"/>
    <col min="4643" max="4864" width="11.42578125" style="79"/>
    <col min="4865" max="4868" width="0" style="79" hidden="1" customWidth="1"/>
    <col min="4869" max="4869" width="6.140625" style="79" customWidth="1"/>
    <col min="4870" max="4870" width="1.5703125" style="79" customWidth="1"/>
    <col min="4871" max="4871" width="62.140625" style="79" customWidth="1"/>
    <col min="4872" max="4872" width="5.5703125" style="79" customWidth="1"/>
    <col min="4873" max="4873" width="5.28515625" style="79" customWidth="1"/>
    <col min="4874" max="4874" width="5.85546875" style="79" customWidth="1"/>
    <col min="4875" max="4875" width="0.85546875" style="79" customWidth="1"/>
    <col min="4876" max="4876" width="5.140625" style="79" customWidth="1"/>
    <col min="4877" max="4877" width="4.85546875" style="79" customWidth="1"/>
    <col min="4878" max="4878" width="5.42578125" style="79" customWidth="1"/>
    <col min="4879" max="4880" width="11.42578125" style="79"/>
    <col min="4881" max="4881" width="4.7109375" style="79" customWidth="1"/>
    <col min="4882" max="4882" width="5" style="79" customWidth="1"/>
    <col min="4883" max="4883" width="2.28515625" style="79" customWidth="1"/>
    <col min="4884" max="4884" width="26" style="79" customWidth="1"/>
    <col min="4885" max="4885" width="8"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3" width="6.7109375" style="79" customWidth="1"/>
    <col min="4894" max="4894" width="1" style="79" customWidth="1"/>
    <col min="4895" max="4895" width="6.7109375" style="79" customWidth="1"/>
    <col min="4896" max="4896" width="1" style="79" customWidth="1"/>
    <col min="4897" max="4898" width="6.7109375" style="79" customWidth="1"/>
    <col min="4899" max="5120" width="11.42578125" style="79"/>
    <col min="5121" max="5124" width="0" style="79" hidden="1" customWidth="1"/>
    <col min="5125" max="5125" width="6.140625" style="79" customWidth="1"/>
    <col min="5126" max="5126" width="1.5703125" style="79" customWidth="1"/>
    <col min="5127" max="5127" width="62.140625" style="79" customWidth="1"/>
    <col min="5128" max="5128" width="5.5703125" style="79" customWidth="1"/>
    <col min="5129" max="5129" width="5.28515625" style="79" customWidth="1"/>
    <col min="5130" max="5130" width="5.85546875" style="79" customWidth="1"/>
    <col min="5131" max="5131" width="0.85546875" style="79" customWidth="1"/>
    <col min="5132" max="5132" width="5.140625" style="79" customWidth="1"/>
    <col min="5133" max="5133" width="4.85546875" style="79" customWidth="1"/>
    <col min="5134" max="5134" width="5.42578125" style="79" customWidth="1"/>
    <col min="5135" max="5136" width="11.42578125" style="79"/>
    <col min="5137" max="5137" width="4.7109375" style="79" customWidth="1"/>
    <col min="5138" max="5138" width="5" style="79" customWidth="1"/>
    <col min="5139" max="5139" width="2.28515625" style="79" customWidth="1"/>
    <col min="5140" max="5140" width="26" style="79" customWidth="1"/>
    <col min="5141" max="5141" width="8"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49" width="6.7109375" style="79" customWidth="1"/>
    <col min="5150" max="5150" width="1" style="79" customWidth="1"/>
    <col min="5151" max="5151" width="6.7109375" style="79" customWidth="1"/>
    <col min="5152" max="5152" width="1" style="79" customWidth="1"/>
    <col min="5153" max="5154" width="6.7109375" style="79" customWidth="1"/>
    <col min="5155" max="5376" width="11.42578125" style="79"/>
    <col min="5377" max="5380" width="0" style="79" hidden="1" customWidth="1"/>
    <col min="5381" max="5381" width="6.140625" style="79" customWidth="1"/>
    <col min="5382" max="5382" width="1.5703125" style="79" customWidth="1"/>
    <col min="5383" max="5383" width="62.140625" style="79" customWidth="1"/>
    <col min="5384" max="5384" width="5.5703125" style="79" customWidth="1"/>
    <col min="5385" max="5385" width="5.28515625" style="79" customWidth="1"/>
    <col min="5386" max="5386" width="5.85546875" style="79" customWidth="1"/>
    <col min="5387" max="5387" width="0.85546875" style="79" customWidth="1"/>
    <col min="5388" max="5388" width="5.140625" style="79" customWidth="1"/>
    <col min="5389" max="5389" width="4.85546875" style="79" customWidth="1"/>
    <col min="5390" max="5390" width="5.42578125" style="79" customWidth="1"/>
    <col min="5391" max="5392" width="11.42578125" style="79"/>
    <col min="5393" max="5393" width="4.7109375" style="79" customWidth="1"/>
    <col min="5394" max="5394" width="5" style="79" customWidth="1"/>
    <col min="5395" max="5395" width="2.28515625" style="79" customWidth="1"/>
    <col min="5396" max="5396" width="26" style="79" customWidth="1"/>
    <col min="5397" max="5397" width="8"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5" width="6.7109375" style="79" customWidth="1"/>
    <col min="5406" max="5406" width="1" style="79" customWidth="1"/>
    <col min="5407" max="5407" width="6.7109375" style="79" customWidth="1"/>
    <col min="5408" max="5408" width="1" style="79" customWidth="1"/>
    <col min="5409" max="5410" width="6.7109375" style="79" customWidth="1"/>
    <col min="5411" max="5632" width="11.42578125" style="79"/>
    <col min="5633" max="5636" width="0" style="79" hidden="1" customWidth="1"/>
    <col min="5637" max="5637" width="6.140625" style="79" customWidth="1"/>
    <col min="5638" max="5638" width="1.5703125" style="79" customWidth="1"/>
    <col min="5639" max="5639" width="62.140625" style="79" customWidth="1"/>
    <col min="5640" max="5640" width="5.5703125" style="79" customWidth="1"/>
    <col min="5641" max="5641" width="5.28515625" style="79" customWidth="1"/>
    <col min="5642" max="5642" width="5.85546875" style="79" customWidth="1"/>
    <col min="5643" max="5643" width="0.85546875" style="79" customWidth="1"/>
    <col min="5644" max="5644" width="5.140625" style="79" customWidth="1"/>
    <col min="5645" max="5645" width="4.85546875" style="79" customWidth="1"/>
    <col min="5646" max="5646" width="5.42578125" style="79" customWidth="1"/>
    <col min="5647" max="5648" width="11.42578125" style="79"/>
    <col min="5649" max="5649" width="4.7109375" style="79" customWidth="1"/>
    <col min="5650" max="5650" width="5" style="79" customWidth="1"/>
    <col min="5651" max="5651" width="2.28515625" style="79" customWidth="1"/>
    <col min="5652" max="5652" width="26" style="79" customWidth="1"/>
    <col min="5653" max="5653" width="8"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1" width="6.7109375" style="79" customWidth="1"/>
    <col min="5662" max="5662" width="1" style="79" customWidth="1"/>
    <col min="5663" max="5663" width="6.7109375" style="79" customWidth="1"/>
    <col min="5664" max="5664" width="1" style="79" customWidth="1"/>
    <col min="5665" max="5666" width="6.7109375" style="79" customWidth="1"/>
    <col min="5667" max="5888" width="11.42578125" style="79"/>
    <col min="5889" max="5892" width="0" style="79" hidden="1" customWidth="1"/>
    <col min="5893" max="5893" width="6.140625" style="79" customWidth="1"/>
    <col min="5894" max="5894" width="1.5703125" style="79" customWidth="1"/>
    <col min="5895" max="5895" width="62.140625" style="79" customWidth="1"/>
    <col min="5896" max="5896" width="5.5703125" style="79" customWidth="1"/>
    <col min="5897" max="5897" width="5.28515625" style="79" customWidth="1"/>
    <col min="5898" max="5898" width="5.85546875" style="79" customWidth="1"/>
    <col min="5899" max="5899" width="0.85546875" style="79" customWidth="1"/>
    <col min="5900" max="5900" width="5.140625" style="79" customWidth="1"/>
    <col min="5901" max="5901" width="4.85546875" style="79" customWidth="1"/>
    <col min="5902" max="5902" width="5.42578125" style="79" customWidth="1"/>
    <col min="5903" max="5904" width="11.42578125" style="79"/>
    <col min="5905" max="5905" width="4.7109375" style="79" customWidth="1"/>
    <col min="5906" max="5906" width="5" style="79" customWidth="1"/>
    <col min="5907" max="5907" width="2.28515625" style="79" customWidth="1"/>
    <col min="5908" max="5908" width="26" style="79" customWidth="1"/>
    <col min="5909" max="5909" width="8"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7" width="6.7109375" style="79" customWidth="1"/>
    <col min="5918" max="5918" width="1" style="79" customWidth="1"/>
    <col min="5919" max="5919" width="6.7109375" style="79" customWidth="1"/>
    <col min="5920" max="5920" width="1" style="79" customWidth="1"/>
    <col min="5921" max="5922" width="6.7109375" style="79" customWidth="1"/>
    <col min="5923" max="6144" width="11.42578125" style="79"/>
    <col min="6145" max="6148" width="0" style="79" hidden="1" customWidth="1"/>
    <col min="6149" max="6149" width="6.140625" style="79" customWidth="1"/>
    <col min="6150" max="6150" width="1.5703125" style="79" customWidth="1"/>
    <col min="6151" max="6151" width="62.140625" style="79" customWidth="1"/>
    <col min="6152" max="6152" width="5.5703125" style="79" customWidth="1"/>
    <col min="6153" max="6153" width="5.28515625" style="79" customWidth="1"/>
    <col min="6154" max="6154" width="5.85546875" style="79" customWidth="1"/>
    <col min="6155" max="6155" width="0.85546875" style="79" customWidth="1"/>
    <col min="6156" max="6156" width="5.140625" style="79" customWidth="1"/>
    <col min="6157" max="6157" width="4.85546875" style="79" customWidth="1"/>
    <col min="6158" max="6158" width="5.42578125" style="79" customWidth="1"/>
    <col min="6159" max="6160" width="11.42578125" style="79"/>
    <col min="6161" max="6161" width="4.7109375" style="79" customWidth="1"/>
    <col min="6162" max="6162" width="5" style="79" customWidth="1"/>
    <col min="6163" max="6163" width="2.28515625" style="79" customWidth="1"/>
    <col min="6164" max="6164" width="26" style="79" customWidth="1"/>
    <col min="6165" max="6165" width="8"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3" width="6.7109375" style="79" customWidth="1"/>
    <col min="6174" max="6174" width="1" style="79" customWidth="1"/>
    <col min="6175" max="6175" width="6.7109375" style="79" customWidth="1"/>
    <col min="6176" max="6176" width="1" style="79" customWidth="1"/>
    <col min="6177" max="6178" width="6.7109375" style="79" customWidth="1"/>
    <col min="6179" max="6400" width="11.42578125" style="79"/>
    <col min="6401" max="6404" width="0" style="79" hidden="1" customWidth="1"/>
    <col min="6405" max="6405" width="6.140625" style="79" customWidth="1"/>
    <col min="6406" max="6406" width="1.5703125" style="79" customWidth="1"/>
    <col min="6407" max="6407" width="62.140625" style="79" customWidth="1"/>
    <col min="6408" max="6408" width="5.5703125" style="79" customWidth="1"/>
    <col min="6409" max="6409" width="5.28515625" style="79" customWidth="1"/>
    <col min="6410" max="6410" width="5.85546875" style="79" customWidth="1"/>
    <col min="6411" max="6411" width="0.85546875" style="79" customWidth="1"/>
    <col min="6412" max="6412" width="5.140625" style="79" customWidth="1"/>
    <col min="6413" max="6413" width="4.85546875" style="79" customWidth="1"/>
    <col min="6414" max="6414" width="5.42578125" style="79" customWidth="1"/>
    <col min="6415" max="6416" width="11.42578125" style="79"/>
    <col min="6417" max="6417" width="4.7109375" style="79" customWidth="1"/>
    <col min="6418" max="6418" width="5" style="79" customWidth="1"/>
    <col min="6419" max="6419" width="2.28515625" style="79" customWidth="1"/>
    <col min="6420" max="6420" width="26" style="79" customWidth="1"/>
    <col min="6421" max="6421" width="8"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29" width="6.7109375" style="79" customWidth="1"/>
    <col min="6430" max="6430" width="1" style="79" customWidth="1"/>
    <col min="6431" max="6431" width="6.7109375" style="79" customWidth="1"/>
    <col min="6432" max="6432" width="1" style="79" customWidth="1"/>
    <col min="6433" max="6434" width="6.7109375" style="79" customWidth="1"/>
    <col min="6435" max="6656" width="11.42578125" style="79"/>
    <col min="6657" max="6660" width="0" style="79" hidden="1" customWidth="1"/>
    <col min="6661" max="6661" width="6.140625" style="79" customWidth="1"/>
    <col min="6662" max="6662" width="1.5703125" style="79" customWidth="1"/>
    <col min="6663" max="6663" width="62.140625" style="79" customWidth="1"/>
    <col min="6664" max="6664" width="5.5703125" style="79" customWidth="1"/>
    <col min="6665" max="6665" width="5.28515625" style="79" customWidth="1"/>
    <col min="6666" max="6666" width="5.85546875" style="79" customWidth="1"/>
    <col min="6667" max="6667" width="0.85546875" style="79" customWidth="1"/>
    <col min="6668" max="6668" width="5.140625" style="79" customWidth="1"/>
    <col min="6669" max="6669" width="4.85546875" style="79" customWidth="1"/>
    <col min="6670" max="6670" width="5.42578125" style="79" customWidth="1"/>
    <col min="6671" max="6672" width="11.42578125" style="79"/>
    <col min="6673" max="6673" width="4.7109375" style="79" customWidth="1"/>
    <col min="6674" max="6674" width="5" style="79" customWidth="1"/>
    <col min="6675" max="6675" width="2.28515625" style="79" customWidth="1"/>
    <col min="6676" max="6676" width="26" style="79" customWidth="1"/>
    <col min="6677" max="6677" width="8"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5" width="6.7109375" style="79" customWidth="1"/>
    <col min="6686" max="6686" width="1" style="79" customWidth="1"/>
    <col min="6687" max="6687" width="6.7109375" style="79" customWidth="1"/>
    <col min="6688" max="6688" width="1" style="79" customWidth="1"/>
    <col min="6689" max="6690" width="6.7109375" style="79" customWidth="1"/>
    <col min="6691" max="6912" width="11.42578125" style="79"/>
    <col min="6913" max="6916" width="0" style="79" hidden="1" customWidth="1"/>
    <col min="6917" max="6917" width="6.140625" style="79" customWidth="1"/>
    <col min="6918" max="6918" width="1.5703125" style="79" customWidth="1"/>
    <col min="6919" max="6919" width="62.140625" style="79" customWidth="1"/>
    <col min="6920" max="6920" width="5.5703125" style="79" customWidth="1"/>
    <col min="6921" max="6921" width="5.28515625" style="79" customWidth="1"/>
    <col min="6922" max="6922" width="5.85546875" style="79" customWidth="1"/>
    <col min="6923" max="6923" width="0.85546875" style="79" customWidth="1"/>
    <col min="6924" max="6924" width="5.140625" style="79" customWidth="1"/>
    <col min="6925" max="6925" width="4.85546875" style="79" customWidth="1"/>
    <col min="6926" max="6926" width="5.42578125" style="79" customWidth="1"/>
    <col min="6927" max="6928" width="11.42578125" style="79"/>
    <col min="6929" max="6929" width="4.7109375" style="79" customWidth="1"/>
    <col min="6930" max="6930" width="5" style="79" customWidth="1"/>
    <col min="6931" max="6931" width="2.28515625" style="79" customWidth="1"/>
    <col min="6932" max="6932" width="26" style="79" customWidth="1"/>
    <col min="6933" max="6933" width="8"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1" width="6.7109375" style="79" customWidth="1"/>
    <col min="6942" max="6942" width="1" style="79" customWidth="1"/>
    <col min="6943" max="6943" width="6.7109375" style="79" customWidth="1"/>
    <col min="6944" max="6944" width="1" style="79" customWidth="1"/>
    <col min="6945" max="6946" width="6.7109375" style="79" customWidth="1"/>
    <col min="6947" max="7168" width="11.42578125" style="79"/>
    <col min="7169" max="7172" width="0" style="79" hidden="1" customWidth="1"/>
    <col min="7173" max="7173" width="6.140625" style="79" customWidth="1"/>
    <col min="7174" max="7174" width="1.5703125" style="79" customWidth="1"/>
    <col min="7175" max="7175" width="62.140625" style="79" customWidth="1"/>
    <col min="7176" max="7176" width="5.5703125" style="79" customWidth="1"/>
    <col min="7177" max="7177" width="5.28515625" style="79" customWidth="1"/>
    <col min="7178" max="7178" width="5.85546875" style="79" customWidth="1"/>
    <col min="7179" max="7179" width="0.85546875" style="79" customWidth="1"/>
    <col min="7180" max="7180" width="5.140625" style="79" customWidth="1"/>
    <col min="7181" max="7181" width="4.85546875" style="79" customWidth="1"/>
    <col min="7182" max="7182" width="5.42578125" style="79" customWidth="1"/>
    <col min="7183" max="7184" width="11.42578125" style="79"/>
    <col min="7185" max="7185" width="4.7109375" style="79" customWidth="1"/>
    <col min="7186" max="7186" width="5" style="79" customWidth="1"/>
    <col min="7187" max="7187" width="2.28515625" style="79" customWidth="1"/>
    <col min="7188" max="7188" width="26" style="79" customWidth="1"/>
    <col min="7189" max="7189" width="8"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7" width="6.7109375" style="79" customWidth="1"/>
    <col min="7198" max="7198" width="1" style="79" customWidth="1"/>
    <col min="7199" max="7199" width="6.7109375" style="79" customWidth="1"/>
    <col min="7200" max="7200" width="1" style="79" customWidth="1"/>
    <col min="7201" max="7202" width="6.7109375" style="79" customWidth="1"/>
    <col min="7203" max="7424" width="11.42578125" style="79"/>
    <col min="7425" max="7428" width="0" style="79" hidden="1" customWidth="1"/>
    <col min="7429" max="7429" width="6.140625" style="79" customWidth="1"/>
    <col min="7430" max="7430" width="1.5703125" style="79" customWidth="1"/>
    <col min="7431" max="7431" width="62.140625" style="79" customWidth="1"/>
    <col min="7432" max="7432" width="5.5703125" style="79" customWidth="1"/>
    <col min="7433" max="7433" width="5.28515625" style="79" customWidth="1"/>
    <col min="7434" max="7434" width="5.85546875" style="79" customWidth="1"/>
    <col min="7435" max="7435" width="0.85546875" style="79" customWidth="1"/>
    <col min="7436" max="7436" width="5.140625" style="79" customWidth="1"/>
    <col min="7437" max="7437" width="4.85546875" style="79" customWidth="1"/>
    <col min="7438" max="7438" width="5.42578125" style="79" customWidth="1"/>
    <col min="7439" max="7440" width="11.42578125" style="79"/>
    <col min="7441" max="7441" width="4.7109375" style="79" customWidth="1"/>
    <col min="7442" max="7442" width="5" style="79" customWidth="1"/>
    <col min="7443" max="7443" width="2.28515625" style="79" customWidth="1"/>
    <col min="7444" max="7444" width="26" style="79" customWidth="1"/>
    <col min="7445" max="7445" width="8"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3" width="6.7109375" style="79" customWidth="1"/>
    <col min="7454" max="7454" width="1" style="79" customWidth="1"/>
    <col min="7455" max="7455" width="6.7109375" style="79" customWidth="1"/>
    <col min="7456" max="7456" width="1" style="79" customWidth="1"/>
    <col min="7457" max="7458" width="6.7109375" style="79" customWidth="1"/>
    <col min="7459" max="7680" width="11.42578125" style="79"/>
    <col min="7681" max="7684" width="0" style="79" hidden="1" customWidth="1"/>
    <col min="7685" max="7685" width="6.140625" style="79" customWidth="1"/>
    <col min="7686" max="7686" width="1.5703125" style="79" customWidth="1"/>
    <col min="7687" max="7687" width="62.140625" style="79" customWidth="1"/>
    <col min="7688" max="7688" width="5.5703125" style="79" customWidth="1"/>
    <col min="7689" max="7689" width="5.28515625" style="79" customWidth="1"/>
    <col min="7690" max="7690" width="5.85546875" style="79" customWidth="1"/>
    <col min="7691" max="7691" width="0.85546875" style="79" customWidth="1"/>
    <col min="7692" max="7692" width="5.140625" style="79" customWidth="1"/>
    <col min="7693" max="7693" width="4.85546875" style="79" customWidth="1"/>
    <col min="7694" max="7694" width="5.42578125" style="79" customWidth="1"/>
    <col min="7695" max="7696" width="11.42578125" style="79"/>
    <col min="7697" max="7697" width="4.7109375" style="79" customWidth="1"/>
    <col min="7698" max="7698" width="5" style="79" customWidth="1"/>
    <col min="7699" max="7699" width="2.28515625" style="79" customWidth="1"/>
    <col min="7700" max="7700" width="26" style="79" customWidth="1"/>
    <col min="7701" max="7701" width="8"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09" width="6.7109375" style="79" customWidth="1"/>
    <col min="7710" max="7710" width="1" style="79" customWidth="1"/>
    <col min="7711" max="7711" width="6.7109375" style="79" customWidth="1"/>
    <col min="7712" max="7712" width="1" style="79" customWidth="1"/>
    <col min="7713" max="7714" width="6.7109375" style="79" customWidth="1"/>
    <col min="7715" max="7936" width="11.42578125" style="79"/>
    <col min="7937" max="7940" width="0" style="79" hidden="1" customWidth="1"/>
    <col min="7941" max="7941" width="6.140625" style="79" customWidth="1"/>
    <col min="7942" max="7942" width="1.5703125" style="79" customWidth="1"/>
    <col min="7943" max="7943" width="62.140625" style="79" customWidth="1"/>
    <col min="7944" max="7944" width="5.5703125" style="79" customWidth="1"/>
    <col min="7945" max="7945" width="5.28515625" style="79" customWidth="1"/>
    <col min="7946" max="7946" width="5.85546875" style="79" customWidth="1"/>
    <col min="7947" max="7947" width="0.85546875" style="79" customWidth="1"/>
    <col min="7948" max="7948" width="5.140625" style="79" customWidth="1"/>
    <col min="7949" max="7949" width="4.85546875" style="79" customWidth="1"/>
    <col min="7950" max="7950" width="5.42578125" style="79" customWidth="1"/>
    <col min="7951" max="7952" width="11.42578125" style="79"/>
    <col min="7953" max="7953" width="4.7109375" style="79" customWidth="1"/>
    <col min="7954" max="7954" width="5" style="79" customWidth="1"/>
    <col min="7955" max="7955" width="2.28515625" style="79" customWidth="1"/>
    <col min="7956" max="7956" width="26" style="79" customWidth="1"/>
    <col min="7957" max="7957" width="8"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5" width="6.7109375" style="79" customWidth="1"/>
    <col min="7966" max="7966" width="1" style="79" customWidth="1"/>
    <col min="7967" max="7967" width="6.7109375" style="79" customWidth="1"/>
    <col min="7968" max="7968" width="1" style="79" customWidth="1"/>
    <col min="7969" max="7970" width="6.7109375" style="79" customWidth="1"/>
    <col min="7971" max="8192" width="11.42578125" style="79"/>
    <col min="8193" max="8196" width="0" style="79" hidden="1" customWidth="1"/>
    <col min="8197" max="8197" width="6.140625" style="79" customWidth="1"/>
    <col min="8198" max="8198" width="1.5703125" style="79" customWidth="1"/>
    <col min="8199" max="8199" width="62.140625" style="79" customWidth="1"/>
    <col min="8200" max="8200" width="5.5703125" style="79" customWidth="1"/>
    <col min="8201" max="8201" width="5.28515625" style="79" customWidth="1"/>
    <col min="8202" max="8202" width="5.85546875" style="79" customWidth="1"/>
    <col min="8203" max="8203" width="0.85546875" style="79" customWidth="1"/>
    <col min="8204" max="8204" width="5.140625" style="79" customWidth="1"/>
    <col min="8205" max="8205" width="4.85546875" style="79" customWidth="1"/>
    <col min="8206" max="8206" width="5.42578125" style="79" customWidth="1"/>
    <col min="8207" max="8208" width="11.42578125" style="79"/>
    <col min="8209" max="8209" width="4.7109375" style="79" customWidth="1"/>
    <col min="8210" max="8210" width="5" style="79" customWidth="1"/>
    <col min="8211" max="8211" width="2.28515625" style="79" customWidth="1"/>
    <col min="8212" max="8212" width="26" style="79" customWidth="1"/>
    <col min="8213" max="8213" width="8"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1" width="6.7109375" style="79" customWidth="1"/>
    <col min="8222" max="8222" width="1" style="79" customWidth="1"/>
    <col min="8223" max="8223" width="6.7109375" style="79" customWidth="1"/>
    <col min="8224" max="8224" width="1" style="79" customWidth="1"/>
    <col min="8225" max="8226" width="6.7109375" style="79" customWidth="1"/>
    <col min="8227" max="8448" width="11.42578125" style="79"/>
    <col min="8449" max="8452" width="0" style="79" hidden="1" customWidth="1"/>
    <col min="8453" max="8453" width="6.140625" style="79" customWidth="1"/>
    <col min="8454" max="8454" width="1.5703125" style="79" customWidth="1"/>
    <col min="8455" max="8455" width="62.140625" style="79" customWidth="1"/>
    <col min="8456" max="8456" width="5.5703125" style="79" customWidth="1"/>
    <col min="8457" max="8457" width="5.28515625" style="79" customWidth="1"/>
    <col min="8458" max="8458" width="5.85546875" style="79" customWidth="1"/>
    <col min="8459" max="8459" width="0.85546875" style="79" customWidth="1"/>
    <col min="8460" max="8460" width="5.140625" style="79" customWidth="1"/>
    <col min="8461" max="8461" width="4.85546875" style="79" customWidth="1"/>
    <col min="8462" max="8462" width="5.42578125" style="79" customWidth="1"/>
    <col min="8463" max="8464" width="11.42578125" style="79"/>
    <col min="8465" max="8465" width="4.7109375" style="79" customWidth="1"/>
    <col min="8466" max="8466" width="5" style="79" customWidth="1"/>
    <col min="8467" max="8467" width="2.28515625" style="79" customWidth="1"/>
    <col min="8468" max="8468" width="26" style="79" customWidth="1"/>
    <col min="8469" max="8469" width="8"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7" width="6.7109375" style="79" customWidth="1"/>
    <col min="8478" max="8478" width="1" style="79" customWidth="1"/>
    <col min="8479" max="8479" width="6.7109375" style="79" customWidth="1"/>
    <col min="8480" max="8480" width="1" style="79" customWidth="1"/>
    <col min="8481" max="8482" width="6.7109375" style="79" customWidth="1"/>
    <col min="8483" max="8704" width="11.42578125" style="79"/>
    <col min="8705" max="8708" width="0" style="79" hidden="1" customWidth="1"/>
    <col min="8709" max="8709" width="6.140625" style="79" customWidth="1"/>
    <col min="8710" max="8710" width="1.5703125" style="79" customWidth="1"/>
    <col min="8711" max="8711" width="62.140625" style="79" customWidth="1"/>
    <col min="8712" max="8712" width="5.5703125" style="79" customWidth="1"/>
    <col min="8713" max="8713" width="5.28515625" style="79" customWidth="1"/>
    <col min="8714" max="8714" width="5.85546875" style="79" customWidth="1"/>
    <col min="8715" max="8715" width="0.85546875" style="79" customWidth="1"/>
    <col min="8716" max="8716" width="5.140625" style="79" customWidth="1"/>
    <col min="8717" max="8717" width="4.85546875" style="79" customWidth="1"/>
    <col min="8718" max="8718" width="5.42578125" style="79" customWidth="1"/>
    <col min="8719" max="8720" width="11.42578125" style="79"/>
    <col min="8721" max="8721" width="4.7109375" style="79" customWidth="1"/>
    <col min="8722" max="8722" width="5" style="79" customWidth="1"/>
    <col min="8723" max="8723" width="2.28515625" style="79" customWidth="1"/>
    <col min="8724" max="8724" width="26" style="79" customWidth="1"/>
    <col min="8725" max="8725" width="8"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3" width="6.7109375" style="79" customWidth="1"/>
    <col min="8734" max="8734" width="1" style="79" customWidth="1"/>
    <col min="8735" max="8735" width="6.7109375" style="79" customWidth="1"/>
    <col min="8736" max="8736" width="1" style="79" customWidth="1"/>
    <col min="8737" max="8738" width="6.7109375" style="79" customWidth="1"/>
    <col min="8739" max="8960" width="11.42578125" style="79"/>
    <col min="8961" max="8964" width="0" style="79" hidden="1" customWidth="1"/>
    <col min="8965" max="8965" width="6.140625" style="79" customWidth="1"/>
    <col min="8966" max="8966" width="1.5703125" style="79" customWidth="1"/>
    <col min="8967" max="8967" width="62.140625" style="79" customWidth="1"/>
    <col min="8968" max="8968" width="5.5703125" style="79" customWidth="1"/>
    <col min="8969" max="8969" width="5.28515625" style="79" customWidth="1"/>
    <col min="8970" max="8970" width="5.85546875" style="79" customWidth="1"/>
    <col min="8971" max="8971" width="0.85546875" style="79" customWidth="1"/>
    <col min="8972" max="8972" width="5.140625" style="79" customWidth="1"/>
    <col min="8973" max="8973" width="4.85546875" style="79" customWidth="1"/>
    <col min="8974" max="8974" width="5.42578125" style="79" customWidth="1"/>
    <col min="8975" max="8976" width="11.42578125" style="79"/>
    <col min="8977" max="8977" width="4.7109375" style="79" customWidth="1"/>
    <col min="8978" max="8978" width="5" style="79" customWidth="1"/>
    <col min="8979" max="8979" width="2.28515625" style="79" customWidth="1"/>
    <col min="8980" max="8980" width="26" style="79" customWidth="1"/>
    <col min="8981" max="8981" width="8"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89" width="6.7109375" style="79" customWidth="1"/>
    <col min="8990" max="8990" width="1" style="79" customWidth="1"/>
    <col min="8991" max="8991" width="6.7109375" style="79" customWidth="1"/>
    <col min="8992" max="8992" width="1" style="79" customWidth="1"/>
    <col min="8993" max="8994" width="6.7109375" style="79" customWidth="1"/>
    <col min="8995" max="9216" width="11.42578125" style="79"/>
    <col min="9217" max="9220" width="0" style="79" hidden="1" customWidth="1"/>
    <col min="9221" max="9221" width="6.140625" style="79" customWidth="1"/>
    <col min="9222" max="9222" width="1.5703125" style="79" customWidth="1"/>
    <col min="9223" max="9223" width="62.140625" style="79" customWidth="1"/>
    <col min="9224" max="9224" width="5.5703125" style="79" customWidth="1"/>
    <col min="9225" max="9225" width="5.28515625" style="79" customWidth="1"/>
    <col min="9226" max="9226" width="5.85546875" style="79" customWidth="1"/>
    <col min="9227" max="9227" width="0.85546875" style="79" customWidth="1"/>
    <col min="9228" max="9228" width="5.140625" style="79" customWidth="1"/>
    <col min="9229" max="9229" width="4.85546875" style="79" customWidth="1"/>
    <col min="9230" max="9230" width="5.42578125" style="79" customWidth="1"/>
    <col min="9231" max="9232" width="11.42578125" style="79"/>
    <col min="9233" max="9233" width="4.7109375" style="79" customWidth="1"/>
    <col min="9234" max="9234" width="5" style="79" customWidth="1"/>
    <col min="9235" max="9235" width="2.28515625" style="79" customWidth="1"/>
    <col min="9236" max="9236" width="26" style="79" customWidth="1"/>
    <col min="9237" max="9237" width="8"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5" width="6.7109375" style="79" customWidth="1"/>
    <col min="9246" max="9246" width="1" style="79" customWidth="1"/>
    <col min="9247" max="9247" width="6.7109375" style="79" customWidth="1"/>
    <col min="9248" max="9248" width="1" style="79" customWidth="1"/>
    <col min="9249" max="9250" width="6.7109375" style="79" customWidth="1"/>
    <col min="9251" max="9472" width="11.42578125" style="79"/>
    <col min="9473" max="9476" width="0" style="79" hidden="1" customWidth="1"/>
    <col min="9477" max="9477" width="6.140625" style="79" customWidth="1"/>
    <col min="9478" max="9478" width="1.5703125" style="79" customWidth="1"/>
    <col min="9479" max="9479" width="62.140625" style="79" customWidth="1"/>
    <col min="9480" max="9480" width="5.5703125" style="79" customWidth="1"/>
    <col min="9481" max="9481" width="5.28515625" style="79" customWidth="1"/>
    <col min="9482" max="9482" width="5.85546875" style="79" customWidth="1"/>
    <col min="9483" max="9483" width="0.85546875" style="79" customWidth="1"/>
    <col min="9484" max="9484" width="5.140625" style="79" customWidth="1"/>
    <col min="9485" max="9485" width="4.85546875" style="79" customWidth="1"/>
    <col min="9486" max="9486" width="5.42578125" style="79" customWidth="1"/>
    <col min="9487" max="9488" width="11.42578125" style="79"/>
    <col min="9489" max="9489" width="4.7109375" style="79" customWidth="1"/>
    <col min="9490" max="9490" width="5" style="79" customWidth="1"/>
    <col min="9491" max="9491" width="2.28515625" style="79" customWidth="1"/>
    <col min="9492" max="9492" width="26" style="79" customWidth="1"/>
    <col min="9493" max="9493" width="8"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1" width="6.7109375" style="79" customWidth="1"/>
    <col min="9502" max="9502" width="1" style="79" customWidth="1"/>
    <col min="9503" max="9503" width="6.7109375" style="79" customWidth="1"/>
    <col min="9504" max="9504" width="1" style="79" customWidth="1"/>
    <col min="9505" max="9506" width="6.7109375" style="79" customWidth="1"/>
    <col min="9507" max="9728" width="11.42578125" style="79"/>
    <col min="9729" max="9732" width="0" style="79" hidden="1" customWidth="1"/>
    <col min="9733" max="9733" width="6.140625" style="79" customWidth="1"/>
    <col min="9734" max="9734" width="1.5703125" style="79" customWidth="1"/>
    <col min="9735" max="9735" width="62.140625" style="79" customWidth="1"/>
    <col min="9736" max="9736" width="5.5703125" style="79" customWidth="1"/>
    <col min="9737" max="9737" width="5.28515625" style="79" customWidth="1"/>
    <col min="9738" max="9738" width="5.85546875" style="79" customWidth="1"/>
    <col min="9739" max="9739" width="0.85546875" style="79" customWidth="1"/>
    <col min="9740" max="9740" width="5.140625" style="79" customWidth="1"/>
    <col min="9741" max="9741" width="4.85546875" style="79" customWidth="1"/>
    <col min="9742" max="9742" width="5.42578125" style="79" customWidth="1"/>
    <col min="9743" max="9744" width="11.42578125" style="79"/>
    <col min="9745" max="9745" width="4.7109375" style="79" customWidth="1"/>
    <col min="9746" max="9746" width="5" style="79" customWidth="1"/>
    <col min="9747" max="9747" width="2.28515625" style="79" customWidth="1"/>
    <col min="9748" max="9748" width="26" style="79" customWidth="1"/>
    <col min="9749" max="9749" width="8"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7" width="6.7109375" style="79" customWidth="1"/>
    <col min="9758" max="9758" width="1" style="79" customWidth="1"/>
    <col min="9759" max="9759" width="6.7109375" style="79" customWidth="1"/>
    <col min="9760" max="9760" width="1" style="79" customWidth="1"/>
    <col min="9761" max="9762" width="6.7109375" style="79" customWidth="1"/>
    <col min="9763" max="9984" width="11.42578125" style="79"/>
    <col min="9985" max="9988" width="0" style="79" hidden="1" customWidth="1"/>
    <col min="9989" max="9989" width="6.140625" style="79" customWidth="1"/>
    <col min="9990" max="9990" width="1.5703125" style="79" customWidth="1"/>
    <col min="9991" max="9991" width="62.140625" style="79" customWidth="1"/>
    <col min="9992" max="9992" width="5.5703125" style="79" customWidth="1"/>
    <col min="9993" max="9993" width="5.28515625" style="79" customWidth="1"/>
    <col min="9994" max="9994" width="5.85546875" style="79" customWidth="1"/>
    <col min="9995" max="9995" width="0.85546875" style="79" customWidth="1"/>
    <col min="9996" max="9996" width="5.140625" style="79" customWidth="1"/>
    <col min="9997" max="9997" width="4.85546875" style="79" customWidth="1"/>
    <col min="9998" max="9998" width="5.42578125" style="79" customWidth="1"/>
    <col min="9999" max="10000" width="11.42578125" style="79"/>
    <col min="10001" max="10001" width="4.7109375" style="79" customWidth="1"/>
    <col min="10002" max="10002" width="5" style="79" customWidth="1"/>
    <col min="10003" max="10003" width="2.28515625" style="79" customWidth="1"/>
    <col min="10004" max="10004" width="26" style="79" customWidth="1"/>
    <col min="10005" max="10005" width="8"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3" width="6.7109375" style="79" customWidth="1"/>
    <col min="10014" max="10014" width="1" style="79" customWidth="1"/>
    <col min="10015" max="10015" width="6.7109375" style="79" customWidth="1"/>
    <col min="10016" max="10016" width="1" style="79" customWidth="1"/>
    <col min="10017" max="10018" width="6.7109375" style="79" customWidth="1"/>
    <col min="10019" max="10240" width="11.42578125" style="79"/>
    <col min="10241" max="10244" width="0" style="79" hidden="1" customWidth="1"/>
    <col min="10245" max="10245" width="6.140625" style="79" customWidth="1"/>
    <col min="10246" max="10246" width="1.5703125" style="79" customWidth="1"/>
    <col min="10247" max="10247" width="62.140625" style="79" customWidth="1"/>
    <col min="10248" max="10248" width="5.5703125" style="79" customWidth="1"/>
    <col min="10249" max="10249" width="5.28515625" style="79" customWidth="1"/>
    <col min="10250" max="10250" width="5.85546875" style="79" customWidth="1"/>
    <col min="10251" max="10251" width="0.85546875" style="79" customWidth="1"/>
    <col min="10252" max="10252" width="5.140625" style="79" customWidth="1"/>
    <col min="10253" max="10253" width="4.85546875" style="79" customWidth="1"/>
    <col min="10254" max="10254" width="5.42578125" style="79" customWidth="1"/>
    <col min="10255" max="10256" width="11.42578125" style="79"/>
    <col min="10257" max="10257" width="4.7109375" style="79" customWidth="1"/>
    <col min="10258" max="10258" width="5" style="79" customWidth="1"/>
    <col min="10259" max="10259" width="2.28515625" style="79" customWidth="1"/>
    <col min="10260" max="10260" width="26" style="79" customWidth="1"/>
    <col min="10261" max="10261" width="8"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69" width="6.7109375" style="79" customWidth="1"/>
    <col min="10270" max="10270" width="1" style="79" customWidth="1"/>
    <col min="10271" max="10271" width="6.7109375" style="79" customWidth="1"/>
    <col min="10272" max="10272" width="1" style="79" customWidth="1"/>
    <col min="10273" max="10274" width="6.7109375" style="79" customWidth="1"/>
    <col min="10275" max="10496" width="11.42578125" style="79"/>
    <col min="10497" max="10500" width="0" style="79" hidden="1" customWidth="1"/>
    <col min="10501" max="10501" width="6.140625" style="79" customWidth="1"/>
    <col min="10502" max="10502" width="1.5703125" style="79" customWidth="1"/>
    <col min="10503" max="10503" width="62.140625" style="79" customWidth="1"/>
    <col min="10504" max="10504" width="5.5703125" style="79" customWidth="1"/>
    <col min="10505" max="10505" width="5.28515625" style="79" customWidth="1"/>
    <col min="10506" max="10506" width="5.85546875" style="79" customWidth="1"/>
    <col min="10507" max="10507" width="0.85546875" style="79" customWidth="1"/>
    <col min="10508" max="10508" width="5.140625" style="79" customWidth="1"/>
    <col min="10509" max="10509" width="4.85546875" style="79" customWidth="1"/>
    <col min="10510" max="10510" width="5.42578125" style="79" customWidth="1"/>
    <col min="10511" max="10512" width="11.42578125" style="79"/>
    <col min="10513" max="10513" width="4.7109375" style="79" customWidth="1"/>
    <col min="10514" max="10514" width="5" style="79" customWidth="1"/>
    <col min="10515" max="10515" width="2.28515625" style="79" customWidth="1"/>
    <col min="10516" max="10516" width="26" style="79" customWidth="1"/>
    <col min="10517" max="10517" width="8"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5" width="6.7109375" style="79" customWidth="1"/>
    <col min="10526" max="10526" width="1" style="79" customWidth="1"/>
    <col min="10527" max="10527" width="6.7109375" style="79" customWidth="1"/>
    <col min="10528" max="10528" width="1" style="79" customWidth="1"/>
    <col min="10529" max="10530" width="6.7109375" style="79" customWidth="1"/>
    <col min="10531" max="10752" width="11.42578125" style="79"/>
    <col min="10753" max="10756" width="0" style="79" hidden="1" customWidth="1"/>
    <col min="10757" max="10757" width="6.140625" style="79" customWidth="1"/>
    <col min="10758" max="10758" width="1.5703125" style="79" customWidth="1"/>
    <col min="10759" max="10759" width="62.140625" style="79" customWidth="1"/>
    <col min="10760" max="10760" width="5.5703125" style="79" customWidth="1"/>
    <col min="10761" max="10761" width="5.28515625" style="79" customWidth="1"/>
    <col min="10762" max="10762" width="5.85546875" style="79" customWidth="1"/>
    <col min="10763" max="10763" width="0.85546875" style="79" customWidth="1"/>
    <col min="10764" max="10764" width="5.140625" style="79" customWidth="1"/>
    <col min="10765" max="10765" width="4.85546875" style="79" customWidth="1"/>
    <col min="10766" max="10766" width="5.42578125" style="79" customWidth="1"/>
    <col min="10767" max="10768" width="11.42578125" style="79"/>
    <col min="10769" max="10769" width="4.7109375" style="79" customWidth="1"/>
    <col min="10770" max="10770" width="5" style="79" customWidth="1"/>
    <col min="10771" max="10771" width="2.28515625" style="79" customWidth="1"/>
    <col min="10772" max="10772" width="26" style="79" customWidth="1"/>
    <col min="10773" max="10773" width="8"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1" width="6.7109375" style="79" customWidth="1"/>
    <col min="10782" max="10782" width="1" style="79" customWidth="1"/>
    <col min="10783" max="10783" width="6.7109375" style="79" customWidth="1"/>
    <col min="10784" max="10784" width="1" style="79" customWidth="1"/>
    <col min="10785" max="10786" width="6.7109375" style="79" customWidth="1"/>
    <col min="10787" max="11008" width="11.42578125" style="79"/>
    <col min="11009" max="11012" width="0" style="79" hidden="1" customWidth="1"/>
    <col min="11013" max="11013" width="6.140625" style="79" customWidth="1"/>
    <col min="11014" max="11014" width="1.5703125" style="79" customWidth="1"/>
    <col min="11015" max="11015" width="62.140625" style="79" customWidth="1"/>
    <col min="11016" max="11016" width="5.5703125" style="79" customWidth="1"/>
    <col min="11017" max="11017" width="5.28515625" style="79" customWidth="1"/>
    <col min="11018" max="11018" width="5.85546875" style="79" customWidth="1"/>
    <col min="11019" max="11019" width="0.85546875" style="79" customWidth="1"/>
    <col min="11020" max="11020" width="5.140625" style="79" customWidth="1"/>
    <col min="11021" max="11021" width="4.85546875" style="79" customWidth="1"/>
    <col min="11022" max="11022" width="5.42578125" style="79" customWidth="1"/>
    <col min="11023" max="11024" width="11.42578125" style="79"/>
    <col min="11025" max="11025" width="4.7109375" style="79" customWidth="1"/>
    <col min="11026" max="11026" width="5" style="79" customWidth="1"/>
    <col min="11027" max="11027" width="2.28515625" style="79" customWidth="1"/>
    <col min="11028" max="11028" width="26" style="79" customWidth="1"/>
    <col min="11029" max="11029" width="8"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7" width="6.7109375" style="79" customWidth="1"/>
    <col min="11038" max="11038" width="1" style="79" customWidth="1"/>
    <col min="11039" max="11039" width="6.7109375" style="79" customWidth="1"/>
    <col min="11040" max="11040" width="1" style="79" customWidth="1"/>
    <col min="11041" max="11042" width="6.7109375" style="79" customWidth="1"/>
    <col min="11043" max="11264" width="11.42578125" style="79"/>
    <col min="11265" max="11268" width="0" style="79" hidden="1" customWidth="1"/>
    <col min="11269" max="11269" width="6.140625" style="79" customWidth="1"/>
    <col min="11270" max="11270" width="1.5703125" style="79" customWidth="1"/>
    <col min="11271" max="11271" width="62.140625" style="79" customWidth="1"/>
    <col min="11272" max="11272" width="5.5703125" style="79" customWidth="1"/>
    <col min="11273" max="11273" width="5.28515625" style="79" customWidth="1"/>
    <col min="11274" max="11274" width="5.85546875" style="79" customWidth="1"/>
    <col min="11275" max="11275" width="0.85546875" style="79" customWidth="1"/>
    <col min="11276" max="11276" width="5.140625" style="79" customWidth="1"/>
    <col min="11277" max="11277" width="4.85546875" style="79" customWidth="1"/>
    <col min="11278" max="11278" width="5.42578125" style="79" customWidth="1"/>
    <col min="11279" max="11280" width="11.42578125" style="79"/>
    <col min="11281" max="11281" width="4.7109375" style="79" customWidth="1"/>
    <col min="11282" max="11282" width="5" style="79" customWidth="1"/>
    <col min="11283" max="11283" width="2.28515625" style="79" customWidth="1"/>
    <col min="11284" max="11284" width="26" style="79" customWidth="1"/>
    <col min="11285" max="11285" width="8"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3" width="6.7109375" style="79" customWidth="1"/>
    <col min="11294" max="11294" width="1" style="79" customWidth="1"/>
    <col min="11295" max="11295" width="6.7109375" style="79" customWidth="1"/>
    <col min="11296" max="11296" width="1" style="79" customWidth="1"/>
    <col min="11297" max="11298" width="6.7109375" style="79" customWidth="1"/>
    <col min="11299" max="11520" width="11.42578125" style="79"/>
    <col min="11521" max="11524" width="0" style="79" hidden="1" customWidth="1"/>
    <col min="11525" max="11525" width="6.140625" style="79" customWidth="1"/>
    <col min="11526" max="11526" width="1.5703125" style="79" customWidth="1"/>
    <col min="11527" max="11527" width="62.140625" style="79" customWidth="1"/>
    <col min="11528" max="11528" width="5.5703125" style="79" customWidth="1"/>
    <col min="11529" max="11529" width="5.28515625" style="79" customWidth="1"/>
    <col min="11530" max="11530" width="5.85546875" style="79" customWidth="1"/>
    <col min="11531" max="11531" width="0.85546875" style="79" customWidth="1"/>
    <col min="11532" max="11532" width="5.140625" style="79" customWidth="1"/>
    <col min="11533" max="11533" width="4.85546875" style="79" customWidth="1"/>
    <col min="11534" max="11534" width="5.42578125" style="79" customWidth="1"/>
    <col min="11535" max="11536" width="11.42578125" style="79"/>
    <col min="11537" max="11537" width="4.7109375" style="79" customWidth="1"/>
    <col min="11538" max="11538" width="5" style="79" customWidth="1"/>
    <col min="11539" max="11539" width="2.28515625" style="79" customWidth="1"/>
    <col min="11540" max="11540" width="26" style="79" customWidth="1"/>
    <col min="11541" max="11541" width="8"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49" width="6.7109375" style="79" customWidth="1"/>
    <col min="11550" max="11550" width="1" style="79" customWidth="1"/>
    <col min="11551" max="11551" width="6.7109375" style="79" customWidth="1"/>
    <col min="11552" max="11552" width="1" style="79" customWidth="1"/>
    <col min="11553" max="11554" width="6.7109375" style="79" customWidth="1"/>
    <col min="11555" max="11776" width="11.42578125" style="79"/>
    <col min="11777" max="11780" width="0" style="79" hidden="1" customWidth="1"/>
    <col min="11781" max="11781" width="6.140625" style="79" customWidth="1"/>
    <col min="11782" max="11782" width="1.5703125" style="79" customWidth="1"/>
    <col min="11783" max="11783" width="62.140625" style="79" customWidth="1"/>
    <col min="11784" max="11784" width="5.5703125" style="79" customWidth="1"/>
    <col min="11785" max="11785" width="5.28515625" style="79" customWidth="1"/>
    <col min="11786" max="11786" width="5.85546875" style="79" customWidth="1"/>
    <col min="11787" max="11787" width="0.85546875" style="79" customWidth="1"/>
    <col min="11788" max="11788" width="5.140625" style="79" customWidth="1"/>
    <col min="11789" max="11789" width="4.85546875" style="79" customWidth="1"/>
    <col min="11790" max="11790" width="5.42578125" style="79" customWidth="1"/>
    <col min="11791" max="11792" width="11.42578125" style="79"/>
    <col min="11793" max="11793" width="4.7109375" style="79" customWidth="1"/>
    <col min="11794" max="11794" width="5" style="79" customWidth="1"/>
    <col min="11795" max="11795" width="2.28515625" style="79" customWidth="1"/>
    <col min="11796" max="11796" width="26" style="79" customWidth="1"/>
    <col min="11797" max="11797" width="8"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5" width="6.7109375" style="79" customWidth="1"/>
    <col min="11806" max="11806" width="1" style="79" customWidth="1"/>
    <col min="11807" max="11807" width="6.7109375" style="79" customWidth="1"/>
    <col min="11808" max="11808" width="1" style="79" customWidth="1"/>
    <col min="11809" max="11810" width="6.7109375" style="79" customWidth="1"/>
    <col min="11811" max="12032" width="11.42578125" style="79"/>
    <col min="12033" max="12036" width="0" style="79" hidden="1" customWidth="1"/>
    <col min="12037" max="12037" width="6.140625" style="79" customWidth="1"/>
    <col min="12038" max="12038" width="1.5703125" style="79" customWidth="1"/>
    <col min="12039" max="12039" width="62.140625" style="79" customWidth="1"/>
    <col min="12040" max="12040" width="5.5703125" style="79" customWidth="1"/>
    <col min="12041" max="12041" width="5.28515625" style="79" customWidth="1"/>
    <col min="12042" max="12042" width="5.85546875" style="79" customWidth="1"/>
    <col min="12043" max="12043" width="0.85546875" style="79" customWidth="1"/>
    <col min="12044" max="12044" width="5.140625" style="79" customWidth="1"/>
    <col min="12045" max="12045" width="4.85546875" style="79" customWidth="1"/>
    <col min="12046" max="12046" width="5.42578125" style="79" customWidth="1"/>
    <col min="12047" max="12048" width="11.42578125" style="79"/>
    <col min="12049" max="12049" width="4.7109375" style="79" customWidth="1"/>
    <col min="12050" max="12050" width="5" style="79" customWidth="1"/>
    <col min="12051" max="12051" width="2.28515625" style="79" customWidth="1"/>
    <col min="12052" max="12052" width="26" style="79" customWidth="1"/>
    <col min="12053" max="12053" width="8"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1" width="6.7109375" style="79" customWidth="1"/>
    <col min="12062" max="12062" width="1" style="79" customWidth="1"/>
    <col min="12063" max="12063" width="6.7109375" style="79" customWidth="1"/>
    <col min="12064" max="12064" width="1" style="79" customWidth="1"/>
    <col min="12065" max="12066" width="6.7109375" style="79" customWidth="1"/>
    <col min="12067" max="12288" width="11.42578125" style="79"/>
    <col min="12289" max="12292" width="0" style="79" hidden="1" customWidth="1"/>
    <col min="12293" max="12293" width="6.140625" style="79" customWidth="1"/>
    <col min="12294" max="12294" width="1.5703125" style="79" customWidth="1"/>
    <col min="12295" max="12295" width="62.140625" style="79" customWidth="1"/>
    <col min="12296" max="12296" width="5.5703125" style="79" customWidth="1"/>
    <col min="12297" max="12297" width="5.28515625" style="79" customWidth="1"/>
    <col min="12298" max="12298" width="5.85546875" style="79" customWidth="1"/>
    <col min="12299" max="12299" width="0.85546875" style="79" customWidth="1"/>
    <col min="12300" max="12300" width="5.140625" style="79" customWidth="1"/>
    <col min="12301" max="12301" width="4.85546875" style="79" customWidth="1"/>
    <col min="12302" max="12302" width="5.42578125" style="79" customWidth="1"/>
    <col min="12303" max="12304" width="11.42578125" style="79"/>
    <col min="12305" max="12305" width="4.7109375" style="79" customWidth="1"/>
    <col min="12306" max="12306" width="5" style="79" customWidth="1"/>
    <col min="12307" max="12307" width="2.28515625" style="79" customWidth="1"/>
    <col min="12308" max="12308" width="26" style="79" customWidth="1"/>
    <col min="12309" max="12309" width="8"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7" width="6.7109375" style="79" customWidth="1"/>
    <col min="12318" max="12318" width="1" style="79" customWidth="1"/>
    <col min="12319" max="12319" width="6.7109375" style="79" customWidth="1"/>
    <col min="12320" max="12320" width="1" style="79" customWidth="1"/>
    <col min="12321" max="12322" width="6.7109375" style="79" customWidth="1"/>
    <col min="12323" max="12544" width="11.42578125" style="79"/>
    <col min="12545" max="12548" width="0" style="79" hidden="1" customWidth="1"/>
    <col min="12549" max="12549" width="6.140625" style="79" customWidth="1"/>
    <col min="12550" max="12550" width="1.5703125" style="79" customWidth="1"/>
    <col min="12551" max="12551" width="62.140625" style="79" customWidth="1"/>
    <col min="12552" max="12552" width="5.5703125" style="79" customWidth="1"/>
    <col min="12553" max="12553" width="5.28515625" style="79" customWidth="1"/>
    <col min="12554" max="12554" width="5.85546875" style="79" customWidth="1"/>
    <col min="12555" max="12555" width="0.85546875" style="79" customWidth="1"/>
    <col min="12556" max="12556" width="5.140625" style="79" customWidth="1"/>
    <col min="12557" max="12557" width="4.85546875" style="79" customWidth="1"/>
    <col min="12558" max="12558" width="5.42578125" style="79" customWidth="1"/>
    <col min="12559" max="12560" width="11.42578125" style="79"/>
    <col min="12561" max="12561" width="4.7109375" style="79" customWidth="1"/>
    <col min="12562" max="12562" width="5" style="79" customWidth="1"/>
    <col min="12563" max="12563" width="2.28515625" style="79" customWidth="1"/>
    <col min="12564" max="12564" width="26" style="79" customWidth="1"/>
    <col min="12565" max="12565" width="8"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3" width="6.7109375" style="79" customWidth="1"/>
    <col min="12574" max="12574" width="1" style="79" customWidth="1"/>
    <col min="12575" max="12575" width="6.7109375" style="79" customWidth="1"/>
    <col min="12576" max="12576" width="1" style="79" customWidth="1"/>
    <col min="12577" max="12578" width="6.7109375" style="79" customWidth="1"/>
    <col min="12579" max="12800" width="11.42578125" style="79"/>
    <col min="12801" max="12804" width="0" style="79" hidden="1" customWidth="1"/>
    <col min="12805" max="12805" width="6.140625" style="79" customWidth="1"/>
    <col min="12806" max="12806" width="1.5703125" style="79" customWidth="1"/>
    <col min="12807" max="12807" width="62.140625" style="79" customWidth="1"/>
    <col min="12808" max="12808" width="5.5703125" style="79" customWidth="1"/>
    <col min="12809" max="12809" width="5.28515625" style="79" customWidth="1"/>
    <col min="12810" max="12810" width="5.85546875" style="79" customWidth="1"/>
    <col min="12811" max="12811" width="0.85546875" style="79" customWidth="1"/>
    <col min="12812" max="12812" width="5.140625" style="79" customWidth="1"/>
    <col min="12813" max="12813" width="4.85546875" style="79" customWidth="1"/>
    <col min="12814" max="12814" width="5.42578125" style="79" customWidth="1"/>
    <col min="12815" max="12816" width="11.42578125" style="79"/>
    <col min="12817" max="12817" width="4.7109375" style="79" customWidth="1"/>
    <col min="12818" max="12818" width="5" style="79" customWidth="1"/>
    <col min="12819" max="12819" width="2.28515625" style="79" customWidth="1"/>
    <col min="12820" max="12820" width="26" style="79" customWidth="1"/>
    <col min="12821" max="12821" width="8"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29" width="6.7109375" style="79" customWidth="1"/>
    <col min="12830" max="12830" width="1" style="79" customWidth="1"/>
    <col min="12831" max="12831" width="6.7109375" style="79" customWidth="1"/>
    <col min="12832" max="12832" width="1" style="79" customWidth="1"/>
    <col min="12833" max="12834" width="6.7109375" style="79" customWidth="1"/>
    <col min="12835" max="13056" width="11.42578125" style="79"/>
    <col min="13057" max="13060" width="0" style="79" hidden="1" customWidth="1"/>
    <col min="13061" max="13061" width="6.140625" style="79" customWidth="1"/>
    <col min="13062" max="13062" width="1.5703125" style="79" customWidth="1"/>
    <col min="13063" max="13063" width="62.140625" style="79" customWidth="1"/>
    <col min="13064" max="13064" width="5.5703125" style="79" customWidth="1"/>
    <col min="13065" max="13065" width="5.28515625" style="79" customWidth="1"/>
    <col min="13066" max="13066" width="5.85546875" style="79" customWidth="1"/>
    <col min="13067" max="13067" width="0.85546875" style="79" customWidth="1"/>
    <col min="13068" max="13068" width="5.140625" style="79" customWidth="1"/>
    <col min="13069" max="13069" width="4.85546875" style="79" customWidth="1"/>
    <col min="13070" max="13070" width="5.42578125" style="79" customWidth="1"/>
    <col min="13071" max="13072" width="11.42578125" style="79"/>
    <col min="13073" max="13073" width="4.7109375" style="79" customWidth="1"/>
    <col min="13074" max="13074" width="5" style="79" customWidth="1"/>
    <col min="13075" max="13075" width="2.28515625" style="79" customWidth="1"/>
    <col min="13076" max="13076" width="26" style="79" customWidth="1"/>
    <col min="13077" max="13077" width="8"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5" width="6.7109375" style="79" customWidth="1"/>
    <col min="13086" max="13086" width="1" style="79" customWidth="1"/>
    <col min="13087" max="13087" width="6.7109375" style="79" customWidth="1"/>
    <col min="13088" max="13088" width="1" style="79" customWidth="1"/>
    <col min="13089" max="13090" width="6.7109375" style="79" customWidth="1"/>
    <col min="13091" max="13312" width="11.42578125" style="79"/>
    <col min="13313" max="13316" width="0" style="79" hidden="1" customWidth="1"/>
    <col min="13317" max="13317" width="6.140625" style="79" customWidth="1"/>
    <col min="13318" max="13318" width="1.5703125" style="79" customWidth="1"/>
    <col min="13319" max="13319" width="62.140625" style="79" customWidth="1"/>
    <col min="13320" max="13320" width="5.5703125" style="79" customWidth="1"/>
    <col min="13321" max="13321" width="5.28515625" style="79" customWidth="1"/>
    <col min="13322" max="13322" width="5.85546875" style="79" customWidth="1"/>
    <col min="13323" max="13323" width="0.85546875" style="79" customWidth="1"/>
    <col min="13324" max="13324" width="5.140625" style="79" customWidth="1"/>
    <col min="13325" max="13325" width="4.85546875" style="79" customWidth="1"/>
    <col min="13326" max="13326" width="5.42578125" style="79" customWidth="1"/>
    <col min="13327" max="13328" width="11.42578125" style="79"/>
    <col min="13329" max="13329" width="4.7109375" style="79" customWidth="1"/>
    <col min="13330" max="13330" width="5" style="79" customWidth="1"/>
    <col min="13331" max="13331" width="2.28515625" style="79" customWidth="1"/>
    <col min="13332" max="13332" width="26" style="79" customWidth="1"/>
    <col min="13333" max="13333" width="8"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1" width="6.7109375" style="79" customWidth="1"/>
    <col min="13342" max="13342" width="1" style="79" customWidth="1"/>
    <col min="13343" max="13343" width="6.7109375" style="79" customWidth="1"/>
    <col min="13344" max="13344" width="1" style="79" customWidth="1"/>
    <col min="13345" max="13346" width="6.7109375" style="79" customWidth="1"/>
    <col min="13347" max="13568" width="11.42578125" style="79"/>
    <col min="13569" max="13572" width="0" style="79" hidden="1" customWidth="1"/>
    <col min="13573" max="13573" width="6.140625" style="79" customWidth="1"/>
    <col min="13574" max="13574" width="1.5703125" style="79" customWidth="1"/>
    <col min="13575" max="13575" width="62.140625" style="79" customWidth="1"/>
    <col min="13576" max="13576" width="5.5703125" style="79" customWidth="1"/>
    <col min="13577" max="13577" width="5.28515625" style="79" customWidth="1"/>
    <col min="13578" max="13578" width="5.85546875" style="79" customWidth="1"/>
    <col min="13579" max="13579" width="0.85546875" style="79" customWidth="1"/>
    <col min="13580" max="13580" width="5.140625" style="79" customWidth="1"/>
    <col min="13581" max="13581" width="4.85546875" style="79" customWidth="1"/>
    <col min="13582" max="13582" width="5.42578125" style="79" customWidth="1"/>
    <col min="13583" max="13584" width="11.42578125" style="79"/>
    <col min="13585" max="13585" width="4.7109375" style="79" customWidth="1"/>
    <col min="13586" max="13586" width="5" style="79" customWidth="1"/>
    <col min="13587" max="13587" width="2.28515625" style="79" customWidth="1"/>
    <col min="13588" max="13588" width="26" style="79" customWidth="1"/>
    <col min="13589" max="13589" width="8"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7" width="6.7109375" style="79" customWidth="1"/>
    <col min="13598" max="13598" width="1" style="79" customWidth="1"/>
    <col min="13599" max="13599" width="6.7109375" style="79" customWidth="1"/>
    <col min="13600" max="13600" width="1" style="79" customWidth="1"/>
    <col min="13601" max="13602" width="6.7109375" style="79" customWidth="1"/>
    <col min="13603" max="13824" width="11.42578125" style="79"/>
    <col min="13825" max="13828" width="0" style="79" hidden="1" customWidth="1"/>
    <col min="13829" max="13829" width="6.140625" style="79" customWidth="1"/>
    <col min="13830" max="13830" width="1.5703125" style="79" customWidth="1"/>
    <col min="13831" max="13831" width="62.140625" style="79" customWidth="1"/>
    <col min="13832" max="13832" width="5.5703125" style="79" customWidth="1"/>
    <col min="13833" max="13833" width="5.28515625" style="79" customWidth="1"/>
    <col min="13834" max="13834" width="5.85546875" style="79" customWidth="1"/>
    <col min="13835" max="13835" width="0.85546875" style="79" customWidth="1"/>
    <col min="13836" max="13836" width="5.140625" style="79" customWidth="1"/>
    <col min="13837" max="13837" width="4.85546875" style="79" customWidth="1"/>
    <col min="13838" max="13838" width="5.42578125" style="79" customWidth="1"/>
    <col min="13839" max="13840" width="11.42578125" style="79"/>
    <col min="13841" max="13841" width="4.7109375" style="79" customWidth="1"/>
    <col min="13842" max="13842" width="5" style="79" customWidth="1"/>
    <col min="13843" max="13843" width="2.28515625" style="79" customWidth="1"/>
    <col min="13844" max="13844" width="26" style="79" customWidth="1"/>
    <col min="13845" max="13845" width="8"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3" width="6.7109375" style="79" customWidth="1"/>
    <col min="13854" max="13854" width="1" style="79" customWidth="1"/>
    <col min="13855" max="13855" width="6.7109375" style="79" customWidth="1"/>
    <col min="13856" max="13856" width="1" style="79" customWidth="1"/>
    <col min="13857" max="13858" width="6.7109375" style="79" customWidth="1"/>
    <col min="13859" max="14080" width="11.42578125" style="79"/>
    <col min="14081" max="14084" width="0" style="79" hidden="1" customWidth="1"/>
    <col min="14085" max="14085" width="6.140625" style="79" customWidth="1"/>
    <col min="14086" max="14086" width="1.5703125" style="79" customWidth="1"/>
    <col min="14087" max="14087" width="62.140625" style="79" customWidth="1"/>
    <col min="14088" max="14088" width="5.5703125" style="79" customWidth="1"/>
    <col min="14089" max="14089" width="5.28515625" style="79" customWidth="1"/>
    <col min="14090" max="14090" width="5.85546875" style="79" customWidth="1"/>
    <col min="14091" max="14091" width="0.85546875" style="79" customWidth="1"/>
    <col min="14092" max="14092" width="5.140625" style="79" customWidth="1"/>
    <col min="14093" max="14093" width="4.85546875" style="79" customWidth="1"/>
    <col min="14094" max="14094" width="5.42578125" style="79" customWidth="1"/>
    <col min="14095" max="14096" width="11.42578125" style="79"/>
    <col min="14097" max="14097" width="4.7109375" style="79" customWidth="1"/>
    <col min="14098" max="14098" width="5" style="79" customWidth="1"/>
    <col min="14099" max="14099" width="2.28515625" style="79" customWidth="1"/>
    <col min="14100" max="14100" width="26" style="79" customWidth="1"/>
    <col min="14101" max="14101" width="8"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09" width="6.7109375" style="79" customWidth="1"/>
    <col min="14110" max="14110" width="1" style="79" customWidth="1"/>
    <col min="14111" max="14111" width="6.7109375" style="79" customWidth="1"/>
    <col min="14112" max="14112" width="1" style="79" customWidth="1"/>
    <col min="14113" max="14114" width="6.7109375" style="79" customWidth="1"/>
    <col min="14115" max="14336" width="11.42578125" style="79"/>
    <col min="14337" max="14340" width="0" style="79" hidden="1" customWidth="1"/>
    <col min="14341" max="14341" width="6.140625" style="79" customWidth="1"/>
    <col min="14342" max="14342" width="1.5703125" style="79" customWidth="1"/>
    <col min="14343" max="14343" width="62.140625" style="79" customWidth="1"/>
    <col min="14344" max="14344" width="5.5703125" style="79" customWidth="1"/>
    <col min="14345" max="14345" width="5.28515625" style="79" customWidth="1"/>
    <col min="14346" max="14346" width="5.85546875" style="79" customWidth="1"/>
    <col min="14347" max="14347" width="0.85546875" style="79" customWidth="1"/>
    <col min="14348" max="14348" width="5.140625" style="79" customWidth="1"/>
    <col min="14349" max="14349" width="4.85546875" style="79" customWidth="1"/>
    <col min="14350" max="14350" width="5.42578125" style="79" customWidth="1"/>
    <col min="14351" max="14352" width="11.42578125" style="79"/>
    <col min="14353" max="14353" width="4.7109375" style="79" customWidth="1"/>
    <col min="14354" max="14354" width="5" style="79" customWidth="1"/>
    <col min="14355" max="14355" width="2.28515625" style="79" customWidth="1"/>
    <col min="14356" max="14356" width="26" style="79" customWidth="1"/>
    <col min="14357" max="14357" width="8"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5" width="6.7109375" style="79" customWidth="1"/>
    <col min="14366" max="14366" width="1" style="79" customWidth="1"/>
    <col min="14367" max="14367" width="6.7109375" style="79" customWidth="1"/>
    <col min="14368" max="14368" width="1" style="79" customWidth="1"/>
    <col min="14369" max="14370" width="6.7109375" style="79" customWidth="1"/>
    <col min="14371" max="14592" width="11.42578125" style="79"/>
    <col min="14593" max="14596" width="0" style="79" hidden="1" customWidth="1"/>
    <col min="14597" max="14597" width="6.140625" style="79" customWidth="1"/>
    <col min="14598" max="14598" width="1.5703125" style="79" customWidth="1"/>
    <col min="14599" max="14599" width="62.140625" style="79" customWidth="1"/>
    <col min="14600" max="14600" width="5.5703125" style="79" customWidth="1"/>
    <col min="14601" max="14601" width="5.28515625" style="79" customWidth="1"/>
    <col min="14602" max="14602" width="5.85546875" style="79" customWidth="1"/>
    <col min="14603" max="14603" width="0.85546875" style="79" customWidth="1"/>
    <col min="14604" max="14604" width="5.140625" style="79" customWidth="1"/>
    <col min="14605" max="14605" width="4.85546875" style="79" customWidth="1"/>
    <col min="14606" max="14606" width="5.42578125" style="79" customWidth="1"/>
    <col min="14607" max="14608" width="11.42578125" style="79"/>
    <col min="14609" max="14609" width="4.7109375" style="79" customWidth="1"/>
    <col min="14610" max="14610" width="5" style="79" customWidth="1"/>
    <col min="14611" max="14611" width="2.28515625" style="79" customWidth="1"/>
    <col min="14612" max="14612" width="26" style="79" customWidth="1"/>
    <col min="14613" max="14613" width="8"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1" width="6.7109375" style="79" customWidth="1"/>
    <col min="14622" max="14622" width="1" style="79" customWidth="1"/>
    <col min="14623" max="14623" width="6.7109375" style="79" customWidth="1"/>
    <col min="14624" max="14624" width="1" style="79" customWidth="1"/>
    <col min="14625" max="14626" width="6.7109375" style="79" customWidth="1"/>
    <col min="14627" max="14848" width="11.42578125" style="79"/>
    <col min="14849" max="14852" width="0" style="79" hidden="1" customWidth="1"/>
    <col min="14853" max="14853" width="6.140625" style="79" customWidth="1"/>
    <col min="14854" max="14854" width="1.5703125" style="79" customWidth="1"/>
    <col min="14855" max="14855" width="62.140625" style="79" customWidth="1"/>
    <col min="14856" max="14856" width="5.5703125" style="79" customWidth="1"/>
    <col min="14857" max="14857" width="5.28515625" style="79" customWidth="1"/>
    <col min="14858" max="14858" width="5.85546875" style="79" customWidth="1"/>
    <col min="14859" max="14859" width="0.85546875" style="79" customWidth="1"/>
    <col min="14860" max="14860" width="5.140625" style="79" customWidth="1"/>
    <col min="14861" max="14861" width="4.85546875" style="79" customWidth="1"/>
    <col min="14862" max="14862" width="5.42578125" style="79" customWidth="1"/>
    <col min="14863" max="14864" width="11.42578125" style="79"/>
    <col min="14865" max="14865" width="4.7109375" style="79" customWidth="1"/>
    <col min="14866" max="14866" width="5" style="79" customWidth="1"/>
    <col min="14867" max="14867" width="2.28515625" style="79" customWidth="1"/>
    <col min="14868" max="14868" width="26" style="79" customWidth="1"/>
    <col min="14869" max="14869" width="8"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7" width="6.7109375" style="79" customWidth="1"/>
    <col min="14878" max="14878" width="1" style="79" customWidth="1"/>
    <col min="14879" max="14879" width="6.7109375" style="79" customWidth="1"/>
    <col min="14880" max="14880" width="1" style="79" customWidth="1"/>
    <col min="14881" max="14882" width="6.7109375" style="79" customWidth="1"/>
    <col min="14883" max="15104" width="11.42578125" style="79"/>
    <col min="15105" max="15108" width="0" style="79" hidden="1" customWidth="1"/>
    <col min="15109" max="15109" width="6.140625" style="79" customWidth="1"/>
    <col min="15110" max="15110" width="1.5703125" style="79" customWidth="1"/>
    <col min="15111" max="15111" width="62.140625" style="79" customWidth="1"/>
    <col min="15112" max="15112" width="5.5703125" style="79" customWidth="1"/>
    <col min="15113" max="15113" width="5.28515625" style="79" customWidth="1"/>
    <col min="15114" max="15114" width="5.85546875" style="79" customWidth="1"/>
    <col min="15115" max="15115" width="0.85546875" style="79" customWidth="1"/>
    <col min="15116" max="15116" width="5.140625" style="79" customWidth="1"/>
    <col min="15117" max="15117" width="4.85546875" style="79" customWidth="1"/>
    <col min="15118" max="15118" width="5.42578125" style="79" customWidth="1"/>
    <col min="15119" max="15120" width="11.42578125" style="79"/>
    <col min="15121" max="15121" width="4.7109375" style="79" customWidth="1"/>
    <col min="15122" max="15122" width="5" style="79" customWidth="1"/>
    <col min="15123" max="15123" width="2.28515625" style="79" customWidth="1"/>
    <col min="15124" max="15124" width="26" style="79" customWidth="1"/>
    <col min="15125" max="15125" width="8"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3" width="6.7109375" style="79" customWidth="1"/>
    <col min="15134" max="15134" width="1" style="79" customWidth="1"/>
    <col min="15135" max="15135" width="6.7109375" style="79" customWidth="1"/>
    <col min="15136" max="15136" width="1" style="79" customWidth="1"/>
    <col min="15137" max="15138" width="6.7109375" style="79" customWidth="1"/>
    <col min="15139" max="15360" width="11.42578125" style="79"/>
    <col min="15361" max="15364" width="0" style="79" hidden="1" customWidth="1"/>
    <col min="15365" max="15365" width="6.140625" style="79" customWidth="1"/>
    <col min="15366" max="15366" width="1.5703125" style="79" customWidth="1"/>
    <col min="15367" max="15367" width="62.140625" style="79" customWidth="1"/>
    <col min="15368" max="15368" width="5.5703125" style="79" customWidth="1"/>
    <col min="15369" max="15369" width="5.28515625" style="79" customWidth="1"/>
    <col min="15370" max="15370" width="5.85546875" style="79" customWidth="1"/>
    <col min="15371" max="15371" width="0.85546875" style="79" customWidth="1"/>
    <col min="15372" max="15372" width="5.140625" style="79" customWidth="1"/>
    <col min="15373" max="15373" width="4.85546875" style="79" customWidth="1"/>
    <col min="15374" max="15374" width="5.42578125" style="79" customWidth="1"/>
    <col min="15375" max="15376" width="11.42578125" style="79"/>
    <col min="15377" max="15377" width="4.7109375" style="79" customWidth="1"/>
    <col min="15378" max="15378" width="5" style="79" customWidth="1"/>
    <col min="15379" max="15379" width="2.28515625" style="79" customWidth="1"/>
    <col min="15380" max="15380" width="26" style="79" customWidth="1"/>
    <col min="15381" max="15381" width="8"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89" width="6.7109375" style="79" customWidth="1"/>
    <col min="15390" max="15390" width="1" style="79" customWidth="1"/>
    <col min="15391" max="15391" width="6.7109375" style="79" customWidth="1"/>
    <col min="15392" max="15392" width="1" style="79" customWidth="1"/>
    <col min="15393" max="15394" width="6.7109375" style="79" customWidth="1"/>
    <col min="15395" max="15616" width="11.42578125" style="79"/>
    <col min="15617" max="15620" width="0" style="79" hidden="1" customWidth="1"/>
    <col min="15621" max="15621" width="6.140625" style="79" customWidth="1"/>
    <col min="15622" max="15622" width="1.5703125" style="79" customWidth="1"/>
    <col min="15623" max="15623" width="62.140625" style="79" customWidth="1"/>
    <col min="15624" max="15624" width="5.5703125" style="79" customWidth="1"/>
    <col min="15625" max="15625" width="5.28515625" style="79" customWidth="1"/>
    <col min="15626" max="15626" width="5.85546875" style="79" customWidth="1"/>
    <col min="15627" max="15627" width="0.85546875" style="79" customWidth="1"/>
    <col min="15628" max="15628" width="5.140625" style="79" customWidth="1"/>
    <col min="15629" max="15629" width="4.85546875" style="79" customWidth="1"/>
    <col min="15630" max="15630" width="5.42578125" style="79" customWidth="1"/>
    <col min="15631" max="15632" width="11.42578125" style="79"/>
    <col min="15633" max="15633" width="4.7109375" style="79" customWidth="1"/>
    <col min="15634" max="15634" width="5" style="79" customWidth="1"/>
    <col min="15635" max="15635" width="2.28515625" style="79" customWidth="1"/>
    <col min="15636" max="15636" width="26" style="79" customWidth="1"/>
    <col min="15637" max="15637" width="8"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5" width="6.7109375" style="79" customWidth="1"/>
    <col min="15646" max="15646" width="1" style="79" customWidth="1"/>
    <col min="15647" max="15647" width="6.7109375" style="79" customWidth="1"/>
    <col min="15648" max="15648" width="1" style="79" customWidth="1"/>
    <col min="15649" max="15650" width="6.7109375" style="79" customWidth="1"/>
    <col min="15651" max="15872" width="11.42578125" style="79"/>
    <col min="15873" max="15876" width="0" style="79" hidden="1" customWidth="1"/>
    <col min="15877" max="15877" width="6.140625" style="79" customWidth="1"/>
    <col min="15878" max="15878" width="1.5703125" style="79" customWidth="1"/>
    <col min="15879" max="15879" width="62.140625" style="79" customWidth="1"/>
    <col min="15880" max="15880" width="5.5703125" style="79" customWidth="1"/>
    <col min="15881" max="15881" width="5.28515625" style="79" customWidth="1"/>
    <col min="15882" max="15882" width="5.85546875" style="79" customWidth="1"/>
    <col min="15883" max="15883" width="0.85546875" style="79" customWidth="1"/>
    <col min="15884" max="15884" width="5.140625" style="79" customWidth="1"/>
    <col min="15885" max="15885" width="4.85546875" style="79" customWidth="1"/>
    <col min="15886" max="15886" width="5.42578125" style="79" customWidth="1"/>
    <col min="15887" max="15888" width="11.42578125" style="79"/>
    <col min="15889" max="15889" width="4.7109375" style="79" customWidth="1"/>
    <col min="15890" max="15890" width="5" style="79" customWidth="1"/>
    <col min="15891" max="15891" width="2.28515625" style="79" customWidth="1"/>
    <col min="15892" max="15892" width="26" style="79" customWidth="1"/>
    <col min="15893" max="15893" width="8"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1" width="6.7109375" style="79" customWidth="1"/>
    <col min="15902" max="15902" width="1" style="79" customWidth="1"/>
    <col min="15903" max="15903" width="6.7109375" style="79" customWidth="1"/>
    <col min="15904" max="15904" width="1" style="79" customWidth="1"/>
    <col min="15905" max="15906" width="6.7109375" style="79" customWidth="1"/>
    <col min="15907" max="16128" width="11.42578125" style="79"/>
    <col min="16129" max="16132" width="0" style="79" hidden="1" customWidth="1"/>
    <col min="16133" max="16133" width="6.140625" style="79" customWidth="1"/>
    <col min="16134" max="16134" width="1.5703125" style="79" customWidth="1"/>
    <col min="16135" max="16135" width="62.140625" style="79" customWidth="1"/>
    <col min="16136" max="16136" width="5.5703125" style="79" customWidth="1"/>
    <col min="16137" max="16137" width="5.28515625" style="79" customWidth="1"/>
    <col min="16138" max="16138" width="5.85546875" style="79" customWidth="1"/>
    <col min="16139" max="16139" width="0.85546875" style="79" customWidth="1"/>
    <col min="16140" max="16140" width="5.140625" style="79" customWidth="1"/>
    <col min="16141" max="16141" width="4.85546875" style="79" customWidth="1"/>
    <col min="16142" max="16142" width="5.42578125" style="79" customWidth="1"/>
    <col min="16143" max="16144" width="11.42578125" style="79"/>
    <col min="16145" max="16145" width="4.7109375" style="79" customWidth="1"/>
    <col min="16146" max="16146" width="5" style="79" customWidth="1"/>
    <col min="16147" max="16147" width="2.28515625" style="79" customWidth="1"/>
    <col min="16148" max="16148" width="26" style="79" customWidth="1"/>
    <col min="16149" max="16149" width="8"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7" width="6.7109375" style="79" customWidth="1"/>
    <col min="16158" max="16158" width="1" style="79" customWidth="1"/>
    <col min="16159" max="16159" width="6.7109375" style="79" customWidth="1"/>
    <col min="16160" max="16160" width="1" style="79" customWidth="1"/>
    <col min="16161" max="16162" width="6.7109375" style="79" customWidth="1"/>
    <col min="16163" max="16384" width="11.42578125" style="79"/>
  </cols>
  <sheetData>
    <row r="1" spans="1:36" ht="3.75" customHeight="1">
      <c r="A1" s="96"/>
      <c r="B1" s="96"/>
      <c r="C1" s="96"/>
      <c r="D1" s="157"/>
      <c r="E1" s="83"/>
      <c r="F1" s="83"/>
      <c r="G1" s="59"/>
      <c r="H1" s="223"/>
      <c r="I1" s="223"/>
      <c r="J1" s="223"/>
      <c r="K1" s="223"/>
      <c r="L1" s="223"/>
      <c r="M1" s="223"/>
      <c r="N1" s="223"/>
      <c r="O1" s="78"/>
      <c r="P1" s="78"/>
    </row>
    <row r="2" spans="1:36" ht="12.75" customHeight="1">
      <c r="A2" s="230"/>
      <c r="B2" s="230"/>
      <c r="C2" s="96"/>
      <c r="D2" s="1009"/>
      <c r="E2" s="2293" t="s">
        <v>326</v>
      </c>
      <c r="F2" s="2293"/>
      <c r="G2" s="2293"/>
      <c r="H2" s="2293"/>
      <c r="I2" s="2293"/>
      <c r="J2" s="2293"/>
      <c r="K2" s="2293"/>
      <c r="L2" s="2293"/>
      <c r="M2" s="2293"/>
      <c r="N2" s="2293"/>
      <c r="O2" s="278"/>
      <c r="P2" s="78"/>
      <c r="Q2" s="83"/>
      <c r="R2" s="83"/>
      <c r="S2" s="2281"/>
      <c r="T2" s="2281"/>
      <c r="U2" s="2281"/>
      <c r="V2" s="2281"/>
      <c r="W2" s="2281"/>
      <c r="X2" s="2281"/>
      <c r="Y2" s="2281"/>
      <c r="Z2" s="2281"/>
      <c r="AA2" s="2281"/>
      <c r="AB2" s="2281"/>
      <c r="AC2" s="2281"/>
      <c r="AD2" s="2281"/>
      <c r="AE2" s="2281"/>
      <c r="AF2" s="2281"/>
      <c r="AG2" s="2281"/>
    </row>
    <row r="3" spans="1:36" s="83" customFormat="1" ht="12.75" customHeight="1">
      <c r="A3" s="230"/>
      <c r="B3" s="1010"/>
      <c r="C3" s="227"/>
      <c r="D3" s="1011"/>
      <c r="E3" s="2293" t="s">
        <v>77</v>
      </c>
      <c r="F3" s="2293"/>
      <c r="G3" s="2293"/>
      <c r="H3" s="2293"/>
      <c r="I3" s="2293"/>
      <c r="J3" s="2293"/>
      <c r="K3" s="2293"/>
      <c r="L3" s="2293"/>
      <c r="M3" s="2293"/>
      <c r="N3" s="2293"/>
      <c r="O3" s="352"/>
      <c r="P3" s="278"/>
      <c r="Q3" s="86"/>
      <c r="R3" s="86"/>
      <c r="S3" s="87"/>
      <c r="AI3" s="88"/>
      <c r="AJ3" s="88"/>
    </row>
    <row r="4" spans="1:36" s="83" customFormat="1" ht="3" customHeight="1">
      <c r="A4" s="96"/>
      <c r="B4" s="96"/>
      <c r="C4" s="96"/>
      <c r="D4" s="157"/>
      <c r="F4" s="314"/>
      <c r="G4" s="150"/>
      <c r="H4" s="96"/>
      <c r="I4" s="96"/>
      <c r="J4" s="223"/>
      <c r="K4" s="223"/>
      <c r="L4" s="223"/>
      <c r="M4" s="223"/>
      <c r="N4" s="223"/>
      <c r="O4" s="278"/>
      <c r="R4" s="92"/>
    </row>
    <row r="5" spans="1:36" s="83" customFormat="1" ht="12.75" customHeight="1">
      <c r="A5" s="96"/>
      <c r="B5" s="96"/>
      <c r="C5" s="96"/>
      <c r="D5" s="157"/>
      <c r="E5" s="2282" t="s">
        <v>2</v>
      </c>
      <c r="F5" s="954"/>
      <c r="G5" s="954"/>
      <c r="H5" s="955"/>
      <c r="I5" s="955"/>
      <c r="J5" s="956"/>
      <c r="K5" s="956"/>
      <c r="L5" s="956"/>
      <c r="M5" s="956"/>
      <c r="N5" s="957"/>
      <c r="O5" s="278"/>
      <c r="R5" s="92"/>
    </row>
    <row r="6" spans="1:36" ht="12.75" customHeight="1">
      <c r="A6" s="96" t="s">
        <v>9</v>
      </c>
      <c r="B6" s="96" t="s">
        <v>10</v>
      </c>
      <c r="C6" s="96" t="s">
        <v>11</v>
      </c>
      <c r="D6" s="157"/>
      <c r="E6" s="2357"/>
      <c r="F6" s="958"/>
      <c r="G6" s="959" t="s">
        <v>327</v>
      </c>
      <c r="H6" s="2359" t="s">
        <v>328</v>
      </c>
      <c r="I6" s="2359"/>
      <c r="J6" s="2359"/>
      <c r="K6" s="960"/>
      <c r="L6" s="2356" t="s">
        <v>329</v>
      </c>
      <c r="M6" s="2356"/>
      <c r="N6" s="2291"/>
      <c r="O6" s="78"/>
      <c r="P6" s="96"/>
    </row>
    <row r="7" spans="1:36">
      <c r="A7" s="96"/>
      <c r="B7" s="96"/>
      <c r="C7" s="96"/>
      <c r="D7" s="157"/>
      <c r="E7" s="2358"/>
      <c r="F7" s="961"/>
      <c r="G7" s="962"/>
      <c r="H7" s="963" t="s">
        <v>18</v>
      </c>
      <c r="I7" s="964" t="s">
        <v>19</v>
      </c>
      <c r="J7" s="1012" t="s">
        <v>8</v>
      </c>
      <c r="K7" s="966"/>
      <c r="L7" s="964" t="s">
        <v>18</v>
      </c>
      <c r="M7" s="964" t="s">
        <v>19</v>
      </c>
      <c r="N7" s="1013" t="s">
        <v>8</v>
      </c>
      <c r="O7" s="78"/>
      <c r="P7" s="83"/>
    </row>
    <row r="8" spans="1:36" ht="12" customHeight="1">
      <c r="A8" s="96"/>
      <c r="B8" s="96"/>
      <c r="C8" s="96"/>
      <c r="D8" s="157"/>
      <c r="E8" s="2211">
        <v>1401</v>
      </c>
      <c r="F8" s="318" t="s">
        <v>20</v>
      </c>
      <c r="G8" s="492"/>
      <c r="H8" s="968">
        <f>H9+H13+H18+H23+H33+H37+H40</f>
        <v>219</v>
      </c>
      <c r="I8" s="968">
        <f>I9+I13+I18+I23+I33+I37+I40</f>
        <v>79</v>
      </c>
      <c r="J8" s="969">
        <f>SUM(H8+I8)</f>
        <v>298</v>
      </c>
      <c r="K8" s="969"/>
      <c r="L8" s="969">
        <f>L9+L13+L18+L23+L33+L37+L40</f>
        <v>1250</v>
      </c>
      <c r="M8" s="969">
        <f>M9+M13+M18+M23+M33+M37+M40</f>
        <v>525</v>
      </c>
      <c r="N8" s="970">
        <f>L8+M8</f>
        <v>1775</v>
      </c>
      <c r="O8" s="78"/>
      <c r="P8" s="83"/>
    </row>
    <row r="9" spans="1:36" ht="10.5" customHeight="1">
      <c r="A9" s="96"/>
      <c r="B9" s="230"/>
      <c r="C9" s="96"/>
      <c r="D9" s="157"/>
      <c r="E9" s="2212"/>
      <c r="F9" s="623" t="s">
        <v>21</v>
      </c>
      <c r="G9" s="971"/>
      <c r="H9" s="972">
        <f>H10+H11+H12</f>
        <v>0</v>
      </c>
      <c r="I9" s="972">
        <f>I10+I11+I12</f>
        <v>0</v>
      </c>
      <c r="J9" s="973">
        <f>SUM(H9+I9)</f>
        <v>0</v>
      </c>
      <c r="K9" s="973"/>
      <c r="L9" s="973">
        <f>L10+L11+L12</f>
        <v>621</v>
      </c>
      <c r="M9" s="973">
        <f>M10+M11+M12</f>
        <v>335</v>
      </c>
      <c r="N9" s="985">
        <f>L9+M9</f>
        <v>956</v>
      </c>
      <c r="O9" s="78"/>
      <c r="P9" s="78"/>
    </row>
    <row r="10" spans="1:36" ht="9.9499999999999993" customHeight="1">
      <c r="A10" s="96">
        <v>1</v>
      </c>
      <c r="B10" s="96">
        <v>1</v>
      </c>
      <c r="C10" s="96">
        <v>11</v>
      </c>
      <c r="D10" s="157"/>
      <c r="E10" s="2316"/>
      <c r="F10" s="631"/>
      <c r="G10" s="64" t="s">
        <v>330</v>
      </c>
      <c r="H10" s="470">
        <v>0</v>
      </c>
      <c r="I10" s="470">
        <v>0</v>
      </c>
      <c r="J10" s="470">
        <f>SUM(H10+I10)</f>
        <v>0</v>
      </c>
      <c r="K10" s="470"/>
      <c r="L10" s="470">
        <v>0</v>
      </c>
      <c r="M10" s="470">
        <v>0</v>
      </c>
      <c r="N10" s="975">
        <f t="shared" ref="N10:N41" si="0">L10+M10</f>
        <v>0</v>
      </c>
      <c r="O10" s="78"/>
      <c r="P10" s="78"/>
    </row>
    <row r="11" spans="1:36" ht="9.9499999999999993" customHeight="1">
      <c r="A11" s="96">
        <v>1</v>
      </c>
      <c r="B11" s="96">
        <v>1</v>
      </c>
      <c r="C11" s="96">
        <v>11</v>
      </c>
      <c r="D11" s="157"/>
      <c r="E11" s="2316"/>
      <c r="F11" s="631"/>
      <c r="G11" s="64" t="s">
        <v>193</v>
      </c>
      <c r="H11" s="470">
        <v>0</v>
      </c>
      <c r="I11" s="470">
        <v>0</v>
      </c>
      <c r="J11" s="470">
        <f>SUM(H11+I11)</f>
        <v>0</v>
      </c>
      <c r="K11" s="470"/>
      <c r="L11" s="470">
        <v>408</v>
      </c>
      <c r="M11" s="470">
        <v>269</v>
      </c>
      <c r="N11" s="975">
        <f t="shared" si="0"/>
        <v>677</v>
      </c>
      <c r="O11" s="78"/>
      <c r="P11" s="78"/>
    </row>
    <row r="12" spans="1:36" ht="9.9499999999999993" customHeight="1">
      <c r="A12" s="96">
        <v>1</v>
      </c>
      <c r="B12" s="96">
        <v>1</v>
      </c>
      <c r="C12" s="96">
        <v>7</v>
      </c>
      <c r="D12" s="157"/>
      <c r="E12" s="2212"/>
      <c r="F12" s="631"/>
      <c r="G12" s="64" t="s">
        <v>331</v>
      </c>
      <c r="H12" s="397">
        <v>0</v>
      </c>
      <c r="I12" s="397">
        <v>0</v>
      </c>
      <c r="J12" s="397">
        <f>SUM(H12+I12)</f>
        <v>0</v>
      </c>
      <c r="K12" s="397"/>
      <c r="L12" s="470">
        <v>213</v>
      </c>
      <c r="M12" s="470">
        <v>66</v>
      </c>
      <c r="N12" s="975">
        <f t="shared" si="0"/>
        <v>279</v>
      </c>
      <c r="O12" s="78"/>
      <c r="P12" s="78"/>
    </row>
    <row r="13" spans="1:36" ht="11.1" customHeight="1">
      <c r="A13" s="96"/>
      <c r="B13" s="96"/>
      <c r="C13" s="96"/>
      <c r="D13" s="157"/>
      <c r="E13" s="2212"/>
      <c r="F13" s="636" t="s">
        <v>22</v>
      </c>
      <c r="G13" s="19"/>
      <c r="H13" s="475">
        <f>H14+H15+H16+H17</f>
        <v>0</v>
      </c>
      <c r="I13" s="475">
        <f>I14+I15+I16+I17</f>
        <v>0</v>
      </c>
      <c r="J13" s="475">
        <f t="shared" ref="J13:J41" si="1">SUM(H13:I13)</f>
        <v>0</v>
      </c>
      <c r="K13" s="475"/>
      <c r="L13" s="976">
        <f>L14+L15+L16+L17</f>
        <v>500</v>
      </c>
      <c r="M13" s="976">
        <f>M14+M15+M16+M17</f>
        <v>144</v>
      </c>
      <c r="N13" s="974">
        <f t="shared" si="0"/>
        <v>644</v>
      </c>
      <c r="O13" s="78"/>
      <c r="P13" s="78"/>
    </row>
    <row r="14" spans="1:36" ht="9.75" customHeight="1">
      <c r="A14" s="96">
        <v>1</v>
      </c>
      <c r="B14" s="96">
        <v>1</v>
      </c>
      <c r="C14" s="96">
        <v>5</v>
      </c>
      <c r="D14" s="157"/>
      <c r="E14" s="2212"/>
      <c r="F14" s="631"/>
      <c r="G14" s="64" t="s">
        <v>195</v>
      </c>
      <c r="H14" s="397">
        <v>0</v>
      </c>
      <c r="I14" s="397">
        <v>0</v>
      </c>
      <c r="J14" s="397">
        <f t="shared" si="1"/>
        <v>0</v>
      </c>
      <c r="K14" s="397"/>
      <c r="L14" s="470">
        <v>148</v>
      </c>
      <c r="M14" s="470">
        <v>51</v>
      </c>
      <c r="N14" s="975">
        <f t="shared" si="0"/>
        <v>199</v>
      </c>
      <c r="O14" s="78"/>
      <c r="P14" s="78"/>
    </row>
    <row r="15" spans="1:36" ht="9.75" customHeight="1">
      <c r="A15" s="96">
        <v>1</v>
      </c>
      <c r="B15" s="96">
        <v>1</v>
      </c>
      <c r="C15" s="96">
        <v>5</v>
      </c>
      <c r="D15" s="157"/>
      <c r="E15" s="2212"/>
      <c r="F15" s="631"/>
      <c r="G15" s="64" t="s">
        <v>196</v>
      </c>
      <c r="H15" s="397">
        <v>0</v>
      </c>
      <c r="I15" s="397">
        <v>0</v>
      </c>
      <c r="J15" s="397">
        <f t="shared" si="1"/>
        <v>0</v>
      </c>
      <c r="K15" s="397"/>
      <c r="L15" s="470">
        <v>352</v>
      </c>
      <c r="M15" s="470">
        <v>93</v>
      </c>
      <c r="N15" s="975">
        <f t="shared" si="0"/>
        <v>445</v>
      </c>
      <c r="O15" s="78"/>
      <c r="P15" s="78"/>
    </row>
    <row r="16" spans="1:36" ht="9.75" customHeight="1">
      <c r="A16" s="96">
        <v>1</v>
      </c>
      <c r="B16" s="96">
        <v>1</v>
      </c>
      <c r="C16" s="96">
        <v>5</v>
      </c>
      <c r="D16" s="157"/>
      <c r="E16" s="2212"/>
      <c r="F16" s="631"/>
      <c r="G16" s="64" t="s">
        <v>364</v>
      </c>
      <c r="H16" s="397">
        <v>0</v>
      </c>
      <c r="I16" s="397">
        <v>0</v>
      </c>
      <c r="J16" s="397">
        <f t="shared" si="1"/>
        <v>0</v>
      </c>
      <c r="K16" s="397"/>
      <c r="L16" s="470">
        <v>0</v>
      </c>
      <c r="M16" s="470">
        <v>0</v>
      </c>
      <c r="N16" s="975">
        <f t="shared" si="0"/>
        <v>0</v>
      </c>
      <c r="O16" s="78"/>
      <c r="P16" s="78"/>
    </row>
    <row r="17" spans="1:16" ht="9.9499999999999993" customHeight="1">
      <c r="A17" s="96">
        <v>1</v>
      </c>
      <c r="B17" s="230">
        <v>1</v>
      </c>
      <c r="C17" s="96">
        <v>5</v>
      </c>
      <c r="D17" s="157"/>
      <c r="E17" s="2212"/>
      <c r="F17" s="631"/>
      <c r="G17" s="64" t="s">
        <v>197</v>
      </c>
      <c r="H17" s="397">
        <v>0</v>
      </c>
      <c r="I17" s="397">
        <v>0</v>
      </c>
      <c r="J17" s="397">
        <f t="shared" si="1"/>
        <v>0</v>
      </c>
      <c r="K17" s="397"/>
      <c r="L17" s="470">
        <v>0</v>
      </c>
      <c r="M17" s="470">
        <v>0</v>
      </c>
      <c r="N17" s="975">
        <f t="shared" si="0"/>
        <v>0</v>
      </c>
      <c r="O17" s="78"/>
      <c r="P17" s="78"/>
    </row>
    <row r="18" spans="1:16" ht="9.75" customHeight="1">
      <c r="A18" s="96"/>
      <c r="B18" s="96"/>
      <c r="C18" s="96"/>
      <c r="D18" s="157"/>
      <c r="E18" s="2212"/>
      <c r="F18" s="636" t="s">
        <v>23</v>
      </c>
      <c r="G18" s="19"/>
      <c r="H18" s="475">
        <f>H19+H20+H21+H22</f>
        <v>0</v>
      </c>
      <c r="I18" s="475">
        <f>I19+I20+I21+I22</f>
        <v>0</v>
      </c>
      <c r="J18" s="475">
        <f t="shared" si="1"/>
        <v>0</v>
      </c>
      <c r="K18" s="475"/>
      <c r="L18" s="976">
        <f>L19+L20+L21+L22</f>
        <v>41</v>
      </c>
      <c r="M18" s="976">
        <f>M19+M20+M21+M22</f>
        <v>7</v>
      </c>
      <c r="N18" s="974">
        <f t="shared" si="0"/>
        <v>48</v>
      </c>
      <c r="O18" s="78"/>
      <c r="P18" s="78"/>
    </row>
    <row r="19" spans="1:16" ht="9.9499999999999993" customHeight="1">
      <c r="A19" s="96">
        <v>1</v>
      </c>
      <c r="B19" s="96">
        <v>1</v>
      </c>
      <c r="C19" s="96">
        <v>12</v>
      </c>
      <c r="D19" s="157"/>
      <c r="E19" s="2212"/>
      <c r="F19" s="638"/>
      <c r="G19" s="64" t="s">
        <v>332</v>
      </c>
      <c r="H19" s="397">
        <v>0</v>
      </c>
      <c r="I19" s="397">
        <v>0</v>
      </c>
      <c r="J19" s="397">
        <f t="shared" si="1"/>
        <v>0</v>
      </c>
      <c r="K19" s="397"/>
      <c r="L19" s="470">
        <v>0</v>
      </c>
      <c r="M19" s="470">
        <v>0</v>
      </c>
      <c r="N19" s="975">
        <f t="shared" si="0"/>
        <v>0</v>
      </c>
      <c r="O19" s="78"/>
      <c r="P19" s="78"/>
    </row>
    <row r="20" spans="1:16" ht="9.9499999999999993" customHeight="1">
      <c r="A20" s="96">
        <v>1</v>
      </c>
      <c r="B20" s="96">
        <v>1</v>
      </c>
      <c r="C20" s="96">
        <v>12</v>
      </c>
      <c r="D20" s="157"/>
      <c r="E20" s="2212"/>
      <c r="F20" s="638"/>
      <c r="G20" s="64" t="s">
        <v>195</v>
      </c>
      <c r="H20" s="397">
        <v>0</v>
      </c>
      <c r="I20" s="397">
        <v>0</v>
      </c>
      <c r="J20" s="397">
        <f t="shared" si="1"/>
        <v>0</v>
      </c>
      <c r="K20" s="397"/>
      <c r="L20" s="470">
        <v>0</v>
      </c>
      <c r="M20" s="470">
        <v>0</v>
      </c>
      <c r="N20" s="975">
        <f t="shared" si="0"/>
        <v>0</v>
      </c>
      <c r="O20" s="78"/>
      <c r="P20" s="78"/>
    </row>
    <row r="21" spans="1:16" ht="9.9499999999999993" customHeight="1">
      <c r="A21" s="96">
        <v>1</v>
      </c>
      <c r="B21" s="96">
        <v>1</v>
      </c>
      <c r="C21" s="96">
        <v>12</v>
      </c>
      <c r="D21" s="157"/>
      <c r="E21" s="2212"/>
      <c r="F21" s="638"/>
      <c r="G21" s="64" t="s">
        <v>198</v>
      </c>
      <c r="H21" s="397">
        <v>0</v>
      </c>
      <c r="I21" s="397">
        <v>0</v>
      </c>
      <c r="J21" s="397">
        <f t="shared" si="1"/>
        <v>0</v>
      </c>
      <c r="K21" s="397"/>
      <c r="L21" s="470">
        <v>37</v>
      </c>
      <c r="M21" s="470">
        <v>4</v>
      </c>
      <c r="N21" s="975">
        <f t="shared" si="0"/>
        <v>41</v>
      </c>
      <c r="O21" s="78"/>
      <c r="P21" s="78"/>
    </row>
    <row r="22" spans="1:16" ht="9.9499999999999993" customHeight="1">
      <c r="A22" s="96">
        <v>1</v>
      </c>
      <c r="B22" s="96">
        <v>1</v>
      </c>
      <c r="C22" s="96">
        <v>12</v>
      </c>
      <c r="D22" s="157"/>
      <c r="E22" s="2212"/>
      <c r="F22" s="638"/>
      <c r="G22" s="64" t="s">
        <v>270</v>
      </c>
      <c r="H22" s="397">
        <v>0</v>
      </c>
      <c r="I22" s="397">
        <v>0</v>
      </c>
      <c r="J22" s="397">
        <f t="shared" si="1"/>
        <v>0</v>
      </c>
      <c r="K22" s="397"/>
      <c r="L22" s="470">
        <v>4</v>
      </c>
      <c r="M22" s="470">
        <v>3</v>
      </c>
      <c r="N22" s="975">
        <f t="shared" si="0"/>
        <v>7</v>
      </c>
      <c r="O22" s="78"/>
      <c r="P22" s="78"/>
    </row>
    <row r="23" spans="1:16" ht="11.1" customHeight="1">
      <c r="A23" s="96"/>
      <c r="B23" s="230"/>
      <c r="C23" s="96"/>
      <c r="D23" s="157"/>
      <c r="E23" s="2212"/>
      <c r="F23" s="639" t="s">
        <v>333</v>
      </c>
      <c r="G23" s="139"/>
      <c r="H23" s="475">
        <f>H24+H25+H26+H27+H28+H29+H30+H31+H32</f>
        <v>145</v>
      </c>
      <c r="I23" s="475">
        <f>I24+I25+I26+I27+I28+I29+I30+I31+I32</f>
        <v>49</v>
      </c>
      <c r="J23" s="475">
        <f t="shared" si="1"/>
        <v>194</v>
      </c>
      <c r="K23" s="475"/>
      <c r="L23" s="976">
        <f>L24+L25+L26+L27+L28+L29+L30+L31+L32</f>
        <v>53</v>
      </c>
      <c r="M23" s="976">
        <f>M24+M25+M26+M27+M28+M29+M30+M31+M32</f>
        <v>26</v>
      </c>
      <c r="N23" s="974">
        <f t="shared" si="0"/>
        <v>79</v>
      </c>
      <c r="O23" s="78"/>
      <c r="P23" s="78"/>
    </row>
    <row r="24" spans="1:16" ht="9.9499999999999993" customHeight="1">
      <c r="A24" s="96">
        <v>1</v>
      </c>
      <c r="B24" s="96">
        <v>1</v>
      </c>
      <c r="C24" s="96">
        <v>2</v>
      </c>
      <c r="D24" s="157"/>
      <c r="E24" s="2212"/>
      <c r="F24" s="638"/>
      <c r="G24" s="64" t="s">
        <v>195</v>
      </c>
      <c r="H24" s="397">
        <v>0</v>
      </c>
      <c r="I24" s="397">
        <v>0</v>
      </c>
      <c r="J24" s="397">
        <f t="shared" si="1"/>
        <v>0</v>
      </c>
      <c r="K24" s="397"/>
      <c r="L24" s="470">
        <v>24</v>
      </c>
      <c r="M24" s="470">
        <v>4</v>
      </c>
      <c r="N24" s="975">
        <f t="shared" si="0"/>
        <v>28</v>
      </c>
      <c r="O24" s="78"/>
      <c r="P24" s="78"/>
    </row>
    <row r="25" spans="1:16" ht="9.9499999999999993" customHeight="1">
      <c r="A25" s="96">
        <v>1</v>
      </c>
      <c r="B25" s="96">
        <v>1</v>
      </c>
      <c r="C25" s="96">
        <v>2</v>
      </c>
      <c r="D25" s="157"/>
      <c r="E25" s="2212"/>
      <c r="F25" s="638"/>
      <c r="G25" s="64" t="s">
        <v>365</v>
      </c>
      <c r="H25" s="397">
        <v>0</v>
      </c>
      <c r="I25" s="397">
        <v>0</v>
      </c>
      <c r="J25" s="397">
        <f t="shared" si="1"/>
        <v>0</v>
      </c>
      <c r="K25" s="397"/>
      <c r="L25" s="470">
        <v>4</v>
      </c>
      <c r="M25" s="470">
        <v>7</v>
      </c>
      <c r="N25" s="975">
        <f t="shared" si="0"/>
        <v>11</v>
      </c>
      <c r="O25" s="78"/>
      <c r="P25" s="78"/>
    </row>
    <row r="26" spans="1:16" ht="9.9499999999999993" customHeight="1">
      <c r="A26" s="96">
        <v>1</v>
      </c>
      <c r="B26" s="96">
        <v>1</v>
      </c>
      <c r="C26" s="96">
        <v>2</v>
      </c>
      <c r="D26" s="157"/>
      <c r="E26" s="2212"/>
      <c r="F26" s="638"/>
      <c r="G26" s="64" t="s">
        <v>200</v>
      </c>
      <c r="H26" s="397">
        <v>0</v>
      </c>
      <c r="I26" s="397">
        <v>0</v>
      </c>
      <c r="J26" s="397">
        <f t="shared" si="1"/>
        <v>0</v>
      </c>
      <c r="K26" s="397"/>
      <c r="L26" s="470">
        <v>0</v>
      </c>
      <c r="M26" s="470">
        <v>0</v>
      </c>
      <c r="N26" s="975">
        <f t="shared" si="0"/>
        <v>0</v>
      </c>
      <c r="O26" s="78"/>
      <c r="P26" s="78"/>
    </row>
    <row r="27" spans="1:16" ht="9.9499999999999993" customHeight="1">
      <c r="A27" s="96">
        <v>1</v>
      </c>
      <c r="B27" s="96">
        <v>1</v>
      </c>
      <c r="C27" s="96">
        <v>2</v>
      </c>
      <c r="D27" s="157"/>
      <c r="E27" s="2212"/>
      <c r="F27" s="631"/>
      <c r="G27" s="64" t="s">
        <v>201</v>
      </c>
      <c r="H27" s="397">
        <v>0</v>
      </c>
      <c r="I27" s="397">
        <v>0</v>
      </c>
      <c r="J27" s="397">
        <f t="shared" si="1"/>
        <v>0</v>
      </c>
      <c r="K27" s="397"/>
      <c r="L27" s="470">
        <v>0</v>
      </c>
      <c r="M27" s="470">
        <v>0</v>
      </c>
      <c r="N27" s="975">
        <f t="shared" si="0"/>
        <v>0</v>
      </c>
      <c r="O27" s="78"/>
      <c r="P27" s="78"/>
    </row>
    <row r="28" spans="1:16" ht="9.9499999999999993" customHeight="1">
      <c r="A28" s="96">
        <v>1</v>
      </c>
      <c r="B28" s="96">
        <v>1</v>
      </c>
      <c r="C28" s="96">
        <v>2</v>
      </c>
      <c r="D28" s="157"/>
      <c r="E28" s="2212"/>
      <c r="F28" s="638"/>
      <c r="G28" s="64" t="s">
        <v>261</v>
      </c>
      <c r="H28" s="397">
        <v>0</v>
      </c>
      <c r="I28" s="397">
        <v>0</v>
      </c>
      <c r="J28" s="397">
        <f t="shared" si="1"/>
        <v>0</v>
      </c>
      <c r="K28" s="397"/>
      <c r="L28" s="470">
        <v>0</v>
      </c>
      <c r="M28" s="470">
        <v>0</v>
      </c>
      <c r="N28" s="975">
        <f t="shared" si="0"/>
        <v>0</v>
      </c>
      <c r="O28" s="78"/>
      <c r="P28" s="78"/>
    </row>
    <row r="29" spans="1:16" ht="9.9499999999999993" customHeight="1">
      <c r="A29" s="96">
        <v>1</v>
      </c>
      <c r="B29" s="96">
        <v>1</v>
      </c>
      <c r="C29" s="96">
        <v>2</v>
      </c>
      <c r="D29" s="157"/>
      <c r="E29" s="2212"/>
      <c r="F29" s="631"/>
      <c r="G29" s="64" t="s">
        <v>203</v>
      </c>
      <c r="H29" s="397">
        <v>0</v>
      </c>
      <c r="I29" s="397">
        <v>0</v>
      </c>
      <c r="J29" s="397">
        <f t="shared" si="1"/>
        <v>0</v>
      </c>
      <c r="K29" s="397"/>
      <c r="L29" s="470">
        <v>0</v>
      </c>
      <c r="M29" s="470">
        <v>0</v>
      </c>
      <c r="N29" s="975">
        <f t="shared" si="0"/>
        <v>0</v>
      </c>
      <c r="O29" s="78"/>
      <c r="P29" s="78"/>
    </row>
    <row r="30" spans="1:16" ht="9.9499999999999993" customHeight="1">
      <c r="A30" s="96">
        <v>1</v>
      </c>
      <c r="B30" s="96">
        <v>1</v>
      </c>
      <c r="C30" s="96">
        <v>2</v>
      </c>
      <c r="D30" s="157"/>
      <c r="E30" s="2212"/>
      <c r="F30" s="631"/>
      <c r="G30" s="64" t="s">
        <v>197</v>
      </c>
      <c r="H30" s="470">
        <v>0</v>
      </c>
      <c r="I30" s="470">
        <v>0</v>
      </c>
      <c r="J30" s="470">
        <f t="shared" si="1"/>
        <v>0</v>
      </c>
      <c r="K30" s="470"/>
      <c r="L30" s="470">
        <v>17</v>
      </c>
      <c r="M30" s="470">
        <v>5</v>
      </c>
      <c r="N30" s="975">
        <f t="shared" si="0"/>
        <v>22</v>
      </c>
      <c r="O30" s="78"/>
      <c r="P30" s="78"/>
    </row>
    <row r="31" spans="1:16" ht="9.9499999999999993" customHeight="1">
      <c r="A31" s="96">
        <v>1</v>
      </c>
      <c r="B31" s="96">
        <v>1</v>
      </c>
      <c r="C31" s="96">
        <v>2</v>
      </c>
      <c r="D31" s="157"/>
      <c r="E31" s="2212"/>
      <c r="F31" s="631"/>
      <c r="G31" s="64" t="s">
        <v>204</v>
      </c>
      <c r="H31" s="397">
        <v>145</v>
      </c>
      <c r="I31" s="397">
        <v>49</v>
      </c>
      <c r="J31" s="397">
        <f t="shared" si="1"/>
        <v>194</v>
      </c>
      <c r="K31" s="397"/>
      <c r="L31" s="470">
        <v>0</v>
      </c>
      <c r="M31" s="470">
        <v>0</v>
      </c>
      <c r="N31" s="975">
        <f t="shared" si="0"/>
        <v>0</v>
      </c>
      <c r="O31" s="78"/>
      <c r="P31" s="78"/>
    </row>
    <row r="32" spans="1:16" ht="9.9499999999999993" customHeight="1">
      <c r="A32" s="96">
        <v>1</v>
      </c>
      <c r="B32" s="96">
        <v>1</v>
      </c>
      <c r="C32" s="96">
        <v>2</v>
      </c>
      <c r="D32" s="157"/>
      <c r="E32" s="2212"/>
      <c r="F32" s="631"/>
      <c r="G32" s="64" t="s">
        <v>205</v>
      </c>
      <c r="H32" s="397">
        <v>0</v>
      </c>
      <c r="I32" s="397">
        <v>0</v>
      </c>
      <c r="J32" s="397">
        <f t="shared" si="1"/>
        <v>0</v>
      </c>
      <c r="K32" s="397"/>
      <c r="L32" s="470">
        <v>8</v>
      </c>
      <c r="M32" s="470">
        <v>10</v>
      </c>
      <c r="N32" s="975">
        <f t="shared" si="0"/>
        <v>18</v>
      </c>
      <c r="O32" s="78"/>
      <c r="P32" s="78"/>
    </row>
    <row r="33" spans="1:16" ht="11.1" customHeight="1">
      <c r="A33" s="96"/>
      <c r="B33" s="96"/>
      <c r="C33" s="96"/>
      <c r="D33" s="157"/>
      <c r="E33" s="2212"/>
      <c r="F33" s="639" t="s">
        <v>25</v>
      </c>
      <c r="G33" s="64"/>
      <c r="H33" s="475">
        <f>H34+H35+H36</f>
        <v>74</v>
      </c>
      <c r="I33" s="475">
        <f>I34+I35+I36</f>
        <v>30</v>
      </c>
      <c r="J33" s="475">
        <f t="shared" si="1"/>
        <v>104</v>
      </c>
      <c r="K33" s="475"/>
      <c r="L33" s="976">
        <f>L34+L35+L36</f>
        <v>0</v>
      </c>
      <c r="M33" s="976">
        <f>M34+M35+M36</f>
        <v>0</v>
      </c>
      <c r="N33" s="975">
        <f t="shared" si="0"/>
        <v>0</v>
      </c>
      <c r="O33" s="78"/>
      <c r="P33" s="78"/>
    </row>
    <row r="34" spans="1:16" ht="9.9499999999999993" customHeight="1">
      <c r="A34" s="96">
        <v>1</v>
      </c>
      <c r="B34" s="96">
        <v>1</v>
      </c>
      <c r="C34" s="96">
        <v>4</v>
      </c>
      <c r="D34" s="157"/>
      <c r="E34" s="2212"/>
      <c r="F34" s="631"/>
      <c r="G34" s="64" t="s">
        <v>195</v>
      </c>
      <c r="H34" s="397">
        <v>0</v>
      </c>
      <c r="I34" s="397">
        <v>0</v>
      </c>
      <c r="J34" s="397">
        <f t="shared" si="1"/>
        <v>0</v>
      </c>
      <c r="K34" s="397"/>
      <c r="L34" s="470">
        <v>0</v>
      </c>
      <c r="M34" s="470">
        <v>0</v>
      </c>
      <c r="N34" s="975">
        <f t="shared" si="0"/>
        <v>0</v>
      </c>
      <c r="O34" s="78"/>
      <c r="P34" s="78"/>
    </row>
    <row r="35" spans="1:16" ht="9.9499999999999993" customHeight="1">
      <c r="A35" s="96">
        <v>1</v>
      </c>
      <c r="B35" s="96">
        <v>1</v>
      </c>
      <c r="C35" s="96">
        <v>4</v>
      </c>
      <c r="D35" s="157"/>
      <c r="E35" s="2212"/>
      <c r="F35" s="631"/>
      <c r="G35" s="64" t="s">
        <v>200</v>
      </c>
      <c r="H35" s="397">
        <v>0</v>
      </c>
      <c r="I35" s="397">
        <v>0</v>
      </c>
      <c r="J35" s="397">
        <f t="shared" si="1"/>
        <v>0</v>
      </c>
      <c r="K35" s="397"/>
      <c r="L35" s="470">
        <v>0</v>
      </c>
      <c r="M35" s="470">
        <v>0</v>
      </c>
      <c r="N35" s="975">
        <f t="shared" si="0"/>
        <v>0</v>
      </c>
      <c r="O35" s="78"/>
      <c r="P35" s="78"/>
    </row>
    <row r="36" spans="1:16" ht="9.9499999999999993" customHeight="1">
      <c r="A36" s="96">
        <v>1</v>
      </c>
      <c r="B36" s="96">
        <v>1</v>
      </c>
      <c r="C36" s="96">
        <v>4</v>
      </c>
      <c r="D36" s="157"/>
      <c r="E36" s="2212"/>
      <c r="F36" s="631"/>
      <c r="G36" s="64" t="s">
        <v>193</v>
      </c>
      <c r="H36" s="397">
        <v>74</v>
      </c>
      <c r="I36" s="397">
        <v>30</v>
      </c>
      <c r="J36" s="397">
        <f t="shared" si="1"/>
        <v>104</v>
      </c>
      <c r="K36" s="397"/>
      <c r="L36" s="470">
        <v>0</v>
      </c>
      <c r="M36" s="470">
        <v>0</v>
      </c>
      <c r="N36" s="975">
        <f t="shared" si="0"/>
        <v>0</v>
      </c>
      <c r="O36" s="78"/>
      <c r="P36" s="78"/>
    </row>
    <row r="37" spans="1:16" ht="11.1" customHeight="1">
      <c r="A37" s="96"/>
      <c r="B37" s="96"/>
      <c r="C37" s="96"/>
      <c r="D37" s="157"/>
      <c r="E37" s="2212"/>
      <c r="F37" s="640" t="s">
        <v>26</v>
      </c>
      <c r="G37" s="19"/>
      <c r="H37" s="475">
        <f>H38+H39</f>
        <v>0</v>
      </c>
      <c r="I37" s="475">
        <f>I38+I39</f>
        <v>0</v>
      </c>
      <c r="J37" s="475">
        <f t="shared" si="1"/>
        <v>0</v>
      </c>
      <c r="K37" s="475"/>
      <c r="L37" s="976">
        <f>L38+L39</f>
        <v>0</v>
      </c>
      <c r="M37" s="976">
        <f>M38+M39</f>
        <v>0</v>
      </c>
      <c r="N37" s="975">
        <f t="shared" si="0"/>
        <v>0</v>
      </c>
      <c r="O37" s="78"/>
      <c r="P37" s="78"/>
    </row>
    <row r="38" spans="1:16" ht="11.1" customHeight="1">
      <c r="A38" s="96">
        <v>1</v>
      </c>
      <c r="B38" s="96">
        <v>1</v>
      </c>
      <c r="C38" s="96">
        <v>1</v>
      </c>
      <c r="D38" s="157"/>
      <c r="E38" s="2212"/>
      <c r="F38" s="640"/>
      <c r="G38" s="64" t="s">
        <v>366</v>
      </c>
      <c r="H38" s="397">
        <v>0</v>
      </c>
      <c r="I38" s="397">
        <v>0</v>
      </c>
      <c r="J38" s="397">
        <f t="shared" si="1"/>
        <v>0</v>
      </c>
      <c r="K38" s="397"/>
      <c r="L38" s="470">
        <v>0</v>
      </c>
      <c r="M38" s="470">
        <v>0</v>
      </c>
      <c r="N38" s="975">
        <f t="shared" si="0"/>
        <v>0</v>
      </c>
      <c r="O38" s="78"/>
      <c r="P38" s="78"/>
    </row>
    <row r="39" spans="1:16" ht="11.1" customHeight="1">
      <c r="A39" s="96">
        <v>1</v>
      </c>
      <c r="B39" s="96">
        <v>1</v>
      </c>
      <c r="C39" s="96">
        <v>1</v>
      </c>
      <c r="D39" s="157"/>
      <c r="E39" s="2212"/>
      <c r="F39" s="638"/>
      <c r="G39" s="64" t="s">
        <v>206</v>
      </c>
      <c r="H39" s="397">
        <v>0</v>
      </c>
      <c r="I39" s="397">
        <v>0</v>
      </c>
      <c r="J39" s="397">
        <f t="shared" si="1"/>
        <v>0</v>
      </c>
      <c r="K39" s="397"/>
      <c r="L39" s="470">
        <v>0</v>
      </c>
      <c r="M39" s="470">
        <v>0</v>
      </c>
      <c r="N39" s="975">
        <f t="shared" si="0"/>
        <v>0</v>
      </c>
      <c r="O39" s="78"/>
      <c r="P39" s="78"/>
    </row>
    <row r="40" spans="1:16" ht="11.1" customHeight="1">
      <c r="A40" s="96"/>
      <c r="B40" s="96"/>
      <c r="C40" s="96"/>
      <c r="D40" s="157"/>
      <c r="E40" s="2212"/>
      <c r="F40" s="640" t="s">
        <v>367</v>
      </c>
      <c r="G40" s="64"/>
      <c r="H40" s="475">
        <f>H41</f>
        <v>0</v>
      </c>
      <c r="I40" s="475">
        <f>I41</f>
        <v>0</v>
      </c>
      <c r="J40" s="475">
        <f t="shared" si="1"/>
        <v>0</v>
      </c>
      <c r="K40" s="475"/>
      <c r="L40" s="976">
        <f>L41</f>
        <v>35</v>
      </c>
      <c r="M40" s="976">
        <f>M41</f>
        <v>13</v>
      </c>
      <c r="N40" s="975">
        <f t="shared" si="0"/>
        <v>48</v>
      </c>
      <c r="O40" s="78"/>
      <c r="P40" s="78"/>
    </row>
    <row r="41" spans="1:16" ht="11.1" customHeight="1">
      <c r="A41" s="96">
        <v>1</v>
      </c>
      <c r="B41" s="96">
        <v>1</v>
      </c>
      <c r="C41" s="96">
        <v>14</v>
      </c>
      <c r="D41" s="157"/>
      <c r="E41" s="2212"/>
      <c r="F41" s="638"/>
      <c r="G41" s="64" t="s">
        <v>368</v>
      </c>
      <c r="H41" s="397">
        <v>0</v>
      </c>
      <c r="I41" s="397">
        <v>0</v>
      </c>
      <c r="J41" s="397">
        <f t="shared" si="1"/>
        <v>0</v>
      </c>
      <c r="K41" s="397"/>
      <c r="L41" s="470">
        <v>35</v>
      </c>
      <c r="M41" s="470">
        <v>13</v>
      </c>
      <c r="N41" s="975">
        <f t="shared" si="0"/>
        <v>48</v>
      </c>
      <c r="O41" s="78"/>
      <c r="P41" s="78"/>
    </row>
    <row r="42" spans="1:16" ht="12" customHeight="1">
      <c r="A42" s="96"/>
      <c r="B42" s="96"/>
      <c r="C42" s="96"/>
      <c r="D42" s="157"/>
      <c r="E42" s="2211">
        <v>1402</v>
      </c>
      <c r="F42" s="29" t="s">
        <v>29</v>
      </c>
      <c r="G42" s="123"/>
      <c r="H42" s="405">
        <f>H43+H52+H57+H64+H69+H75+H80+H86</f>
        <v>276</v>
      </c>
      <c r="I42" s="405">
        <f>I43+I52+I57+I64+I69+I75+I80+I86</f>
        <v>301</v>
      </c>
      <c r="J42" s="405">
        <f>H42+I42</f>
        <v>577</v>
      </c>
      <c r="K42" s="405"/>
      <c r="L42" s="405">
        <f>L43+L52+L57+L64+L69+L75+L80+L86</f>
        <v>218</v>
      </c>
      <c r="M42" s="405">
        <f>M43+M52+M57+M64+M69+M75+M80+M86</f>
        <v>48</v>
      </c>
      <c r="N42" s="468">
        <f>L42+M42</f>
        <v>266</v>
      </c>
      <c r="O42" s="78"/>
      <c r="P42" s="64"/>
    </row>
    <row r="43" spans="1:16" ht="10.5" customHeight="1">
      <c r="A43" s="96"/>
      <c r="B43" s="96"/>
      <c r="C43" s="96"/>
      <c r="D43" s="157"/>
      <c r="E43" s="2212"/>
      <c r="F43" s="636" t="s">
        <v>114</v>
      </c>
      <c r="G43" s="64"/>
      <c r="H43" s="973">
        <f>H44+H45+H46+H47+H48+H49+H50+H51</f>
        <v>0</v>
      </c>
      <c r="I43" s="973">
        <f>I44+I45+I46+I47+I48+I49+I50+I51</f>
        <v>0</v>
      </c>
      <c r="J43" s="973">
        <f t="shared" ref="J43:J49" si="2">SUM(H43+I43)</f>
        <v>0</v>
      </c>
      <c r="K43" s="973"/>
      <c r="L43" s="973">
        <f>L44+L45+L46+L47+L48+L49+L50+L51</f>
        <v>154</v>
      </c>
      <c r="M43" s="973">
        <f>M44+M45+M46+M47+M48+M49+M50+M51</f>
        <v>22</v>
      </c>
      <c r="N43" s="974">
        <f>L43+M43</f>
        <v>176</v>
      </c>
      <c r="O43" s="78"/>
      <c r="P43" s="78"/>
    </row>
    <row r="44" spans="1:16" ht="10.5" customHeight="1">
      <c r="A44" s="96">
        <v>2</v>
      </c>
      <c r="B44" s="96">
        <v>4</v>
      </c>
      <c r="C44" s="96">
        <v>11</v>
      </c>
      <c r="D44" s="157"/>
      <c r="E44" s="2212"/>
      <c r="F44" s="636"/>
      <c r="G44" s="64" t="s">
        <v>335</v>
      </c>
      <c r="H44" s="470">
        <v>0</v>
      </c>
      <c r="I44" s="470">
        <v>0</v>
      </c>
      <c r="J44" s="470">
        <f>SUM(H44+I44)</f>
        <v>0</v>
      </c>
      <c r="K44" s="470"/>
      <c r="L44" s="470">
        <v>0</v>
      </c>
      <c r="M44" s="470">
        <v>0</v>
      </c>
      <c r="N44" s="975">
        <f t="shared" ref="N44:N87" si="3">L44+M44</f>
        <v>0</v>
      </c>
      <c r="O44" s="78"/>
      <c r="P44" s="78"/>
    </row>
    <row r="45" spans="1:16" ht="9.9499999999999993" customHeight="1">
      <c r="A45" s="96">
        <v>2</v>
      </c>
      <c r="B45" s="96">
        <v>4</v>
      </c>
      <c r="C45" s="96">
        <v>11</v>
      </c>
      <c r="D45" s="157"/>
      <c r="E45" s="2212"/>
      <c r="F45" s="631"/>
      <c r="G45" s="64" t="s">
        <v>208</v>
      </c>
      <c r="H45" s="470">
        <v>0</v>
      </c>
      <c r="I45" s="470">
        <v>0</v>
      </c>
      <c r="J45" s="470">
        <f t="shared" si="2"/>
        <v>0</v>
      </c>
      <c r="K45" s="470"/>
      <c r="L45" s="470">
        <v>0</v>
      </c>
      <c r="M45" s="470">
        <v>0</v>
      </c>
      <c r="N45" s="975">
        <f t="shared" si="3"/>
        <v>0</v>
      </c>
      <c r="O45" s="78"/>
      <c r="P45" s="78"/>
    </row>
    <row r="46" spans="1:16" ht="9.9499999999999993" customHeight="1">
      <c r="A46" s="96">
        <v>2</v>
      </c>
      <c r="B46" s="96">
        <v>4</v>
      </c>
      <c r="C46" s="96">
        <v>11</v>
      </c>
      <c r="D46" s="157"/>
      <c r="E46" s="2212"/>
      <c r="F46" s="631"/>
      <c r="G46" s="64" t="s">
        <v>336</v>
      </c>
      <c r="H46" s="470">
        <v>0</v>
      </c>
      <c r="I46" s="470">
        <v>0</v>
      </c>
      <c r="J46" s="470">
        <f>SUM(H46+I46)</f>
        <v>0</v>
      </c>
      <c r="K46" s="470"/>
      <c r="L46" s="470">
        <v>0</v>
      </c>
      <c r="M46" s="470">
        <v>0</v>
      </c>
      <c r="N46" s="975">
        <f t="shared" si="3"/>
        <v>0</v>
      </c>
      <c r="O46" s="78"/>
      <c r="P46" s="78"/>
    </row>
    <row r="47" spans="1:16" ht="9.9499999999999993" customHeight="1">
      <c r="A47" s="96">
        <v>2</v>
      </c>
      <c r="B47" s="96">
        <v>4</v>
      </c>
      <c r="C47" s="96">
        <v>11</v>
      </c>
      <c r="D47" s="157"/>
      <c r="E47" s="2212"/>
      <c r="F47" s="631"/>
      <c r="G47" s="64" t="s">
        <v>209</v>
      </c>
      <c r="H47" s="470">
        <v>0</v>
      </c>
      <c r="I47" s="470">
        <v>0</v>
      </c>
      <c r="J47" s="470">
        <f t="shared" si="2"/>
        <v>0</v>
      </c>
      <c r="K47" s="470"/>
      <c r="L47" s="470">
        <v>0</v>
      </c>
      <c r="M47" s="470">
        <v>0</v>
      </c>
      <c r="N47" s="975">
        <f t="shared" si="3"/>
        <v>0</v>
      </c>
      <c r="O47" s="78"/>
      <c r="P47" s="78"/>
    </row>
    <row r="48" spans="1:16" ht="9.9499999999999993" customHeight="1">
      <c r="A48" s="96">
        <v>2</v>
      </c>
      <c r="B48" s="96">
        <v>4</v>
      </c>
      <c r="C48" s="96">
        <v>11</v>
      </c>
      <c r="D48" s="157"/>
      <c r="E48" s="2212"/>
      <c r="F48" s="631"/>
      <c r="G48" s="64" t="s">
        <v>337</v>
      </c>
      <c r="H48" s="470">
        <v>0</v>
      </c>
      <c r="I48" s="470">
        <v>0</v>
      </c>
      <c r="J48" s="470">
        <f t="shared" si="2"/>
        <v>0</v>
      </c>
      <c r="K48" s="470"/>
      <c r="L48" s="470">
        <v>0</v>
      </c>
      <c r="M48" s="470">
        <v>0</v>
      </c>
      <c r="N48" s="975">
        <f t="shared" si="3"/>
        <v>0</v>
      </c>
      <c r="O48" s="78"/>
      <c r="P48" s="78"/>
    </row>
    <row r="49" spans="1:16" ht="9.9499999999999993" customHeight="1">
      <c r="A49" s="96">
        <v>2</v>
      </c>
      <c r="B49" s="96">
        <v>4</v>
      </c>
      <c r="C49" s="96">
        <v>11</v>
      </c>
      <c r="D49" s="157"/>
      <c r="E49" s="2212"/>
      <c r="F49" s="631"/>
      <c r="G49" s="64" t="s">
        <v>210</v>
      </c>
      <c r="H49" s="470">
        <v>0</v>
      </c>
      <c r="I49" s="470">
        <v>0</v>
      </c>
      <c r="J49" s="470">
        <f t="shared" si="2"/>
        <v>0</v>
      </c>
      <c r="K49" s="470"/>
      <c r="L49" s="470">
        <v>0</v>
      </c>
      <c r="M49" s="470">
        <v>0</v>
      </c>
      <c r="N49" s="975">
        <f t="shared" si="3"/>
        <v>0</v>
      </c>
      <c r="O49" s="78"/>
      <c r="P49" s="78"/>
    </row>
    <row r="50" spans="1:16" ht="9.9499999999999993" customHeight="1">
      <c r="A50" s="96">
        <v>2</v>
      </c>
      <c r="B50" s="96">
        <v>6</v>
      </c>
      <c r="C50" s="96">
        <v>11</v>
      </c>
      <c r="D50" s="157"/>
      <c r="E50" s="2212"/>
      <c r="F50" s="638"/>
      <c r="G50" s="64" t="s">
        <v>211</v>
      </c>
      <c r="H50" s="397">
        <v>0</v>
      </c>
      <c r="I50" s="397">
        <v>0</v>
      </c>
      <c r="J50" s="397">
        <f>SUM(H50+I50)</f>
        <v>0</v>
      </c>
      <c r="K50" s="397"/>
      <c r="L50" s="397">
        <v>154</v>
      </c>
      <c r="M50" s="397">
        <v>22</v>
      </c>
      <c r="N50" s="462">
        <f t="shared" si="3"/>
        <v>176</v>
      </c>
      <c r="O50" s="78"/>
      <c r="P50" s="78"/>
    </row>
    <row r="51" spans="1:16" ht="9.9499999999999993" customHeight="1">
      <c r="A51" s="96">
        <v>2</v>
      </c>
      <c r="B51" s="96">
        <v>6</v>
      </c>
      <c r="C51" s="96">
        <v>11</v>
      </c>
      <c r="D51" s="157"/>
      <c r="E51" s="2212"/>
      <c r="F51" s="638"/>
      <c r="G51" s="64" t="s">
        <v>212</v>
      </c>
      <c r="H51" s="397">
        <v>0</v>
      </c>
      <c r="I51" s="397">
        <v>0</v>
      </c>
      <c r="J51" s="397">
        <f>SUM(H51+I51)</f>
        <v>0</v>
      </c>
      <c r="K51" s="397"/>
      <c r="L51" s="470">
        <v>0</v>
      </c>
      <c r="M51" s="470">
        <v>0</v>
      </c>
      <c r="N51" s="975">
        <f t="shared" si="3"/>
        <v>0</v>
      </c>
      <c r="O51" s="78"/>
      <c r="P51" s="78"/>
    </row>
    <row r="52" spans="1:16" ht="11.1" customHeight="1">
      <c r="A52" s="96"/>
      <c r="B52" s="96"/>
      <c r="C52" s="96"/>
      <c r="D52" s="157"/>
      <c r="E52" s="2212"/>
      <c r="F52" s="636" t="s">
        <v>31</v>
      </c>
      <c r="G52" s="64"/>
      <c r="H52" s="475">
        <f>H53+H54+H55+H56</f>
        <v>0</v>
      </c>
      <c r="I52" s="475">
        <f>I53+I54+I55+I56</f>
        <v>0</v>
      </c>
      <c r="J52" s="475">
        <f t="shared" ref="J52:J87" si="4">SUM(H52:I52)</f>
        <v>0</v>
      </c>
      <c r="K52" s="475"/>
      <c r="L52" s="976">
        <f>L53+L54+L55+L56</f>
        <v>58</v>
      </c>
      <c r="M52" s="976">
        <f>M53+M54+M55+M56</f>
        <v>19</v>
      </c>
      <c r="N52" s="974">
        <f t="shared" si="3"/>
        <v>77</v>
      </c>
      <c r="O52" s="977"/>
      <c r="P52" s="78"/>
    </row>
    <row r="53" spans="1:16" ht="11.1" customHeight="1">
      <c r="A53" s="96">
        <v>2</v>
      </c>
      <c r="B53" s="96">
        <v>4</v>
      </c>
      <c r="C53" s="96">
        <v>10</v>
      </c>
      <c r="D53" s="157"/>
      <c r="E53" s="2212"/>
      <c r="F53" s="636"/>
      <c r="G53" s="64" t="s">
        <v>336</v>
      </c>
      <c r="H53" s="397">
        <v>0</v>
      </c>
      <c r="I53" s="397">
        <v>0</v>
      </c>
      <c r="J53" s="397">
        <f t="shared" si="4"/>
        <v>0</v>
      </c>
      <c r="K53" s="397"/>
      <c r="L53" s="470">
        <v>0</v>
      </c>
      <c r="M53" s="470">
        <v>0</v>
      </c>
      <c r="N53" s="975">
        <f t="shared" si="3"/>
        <v>0</v>
      </c>
      <c r="O53" s="977"/>
      <c r="P53" s="78"/>
    </row>
    <row r="54" spans="1:16" ht="9.9499999999999993" customHeight="1">
      <c r="A54" s="96">
        <v>2</v>
      </c>
      <c r="B54" s="96">
        <v>4</v>
      </c>
      <c r="C54" s="96">
        <v>10</v>
      </c>
      <c r="D54" s="157"/>
      <c r="E54" s="2212"/>
      <c r="F54" s="631"/>
      <c r="G54" s="64" t="s">
        <v>209</v>
      </c>
      <c r="H54" s="397">
        <v>0</v>
      </c>
      <c r="I54" s="397">
        <v>0</v>
      </c>
      <c r="J54" s="397">
        <f t="shared" si="4"/>
        <v>0</v>
      </c>
      <c r="K54" s="397"/>
      <c r="L54" s="470">
        <v>0</v>
      </c>
      <c r="M54" s="470">
        <v>0</v>
      </c>
      <c r="N54" s="975">
        <f t="shared" si="3"/>
        <v>0</v>
      </c>
      <c r="O54" s="78"/>
      <c r="P54" s="78"/>
    </row>
    <row r="55" spans="1:16" ht="9.9499999999999993" customHeight="1">
      <c r="A55" s="96">
        <v>2</v>
      </c>
      <c r="B55" s="96">
        <v>6</v>
      </c>
      <c r="C55" s="96">
        <v>10</v>
      </c>
      <c r="D55" s="157"/>
      <c r="E55" s="2212"/>
      <c r="F55" s="631"/>
      <c r="G55" s="64" t="s">
        <v>211</v>
      </c>
      <c r="H55" s="397">
        <v>0</v>
      </c>
      <c r="I55" s="397">
        <v>0</v>
      </c>
      <c r="J55" s="397">
        <f>SUM(H55:I55)</f>
        <v>0</v>
      </c>
      <c r="K55" s="397"/>
      <c r="L55" s="470">
        <v>58</v>
      </c>
      <c r="M55" s="470">
        <v>19</v>
      </c>
      <c r="N55" s="975">
        <f t="shared" si="3"/>
        <v>77</v>
      </c>
      <c r="O55" s="78"/>
      <c r="P55" s="78"/>
    </row>
    <row r="56" spans="1:16" ht="9.9499999999999993" customHeight="1">
      <c r="A56" s="96">
        <v>2</v>
      </c>
      <c r="B56" s="96">
        <v>6</v>
      </c>
      <c r="C56" s="96">
        <v>10</v>
      </c>
      <c r="D56" s="157"/>
      <c r="E56" s="2212"/>
      <c r="F56" s="631"/>
      <c r="G56" s="64" t="s">
        <v>212</v>
      </c>
      <c r="H56" s="397">
        <v>0</v>
      </c>
      <c r="I56" s="397">
        <v>0</v>
      </c>
      <c r="J56" s="397">
        <f t="shared" si="4"/>
        <v>0</v>
      </c>
      <c r="K56" s="397"/>
      <c r="L56" s="470">
        <v>0</v>
      </c>
      <c r="M56" s="470">
        <v>0</v>
      </c>
      <c r="N56" s="975">
        <f t="shared" si="3"/>
        <v>0</v>
      </c>
      <c r="O56" s="78"/>
      <c r="P56" s="78"/>
    </row>
    <row r="57" spans="1:16" ht="11.1" customHeight="1">
      <c r="A57" s="96"/>
      <c r="B57" s="96"/>
      <c r="C57" s="96"/>
      <c r="D57" s="157"/>
      <c r="E57" s="2212"/>
      <c r="F57" s="636" t="s">
        <v>32</v>
      </c>
      <c r="G57" s="64"/>
      <c r="H57" s="475">
        <f>H58+H59+H60+H61+H62+H63</f>
        <v>87</v>
      </c>
      <c r="I57" s="475">
        <f>I58+I59+I60+I61+I62+I63</f>
        <v>129</v>
      </c>
      <c r="J57" s="475">
        <f t="shared" si="4"/>
        <v>216</v>
      </c>
      <c r="K57" s="475"/>
      <c r="L57" s="976">
        <f>L58+L59+L60+L61+L62+L63</f>
        <v>0</v>
      </c>
      <c r="M57" s="976">
        <f>M58+M59+M60+M61+M62+M63</f>
        <v>0</v>
      </c>
      <c r="N57" s="974">
        <f t="shared" si="3"/>
        <v>0</v>
      </c>
      <c r="O57" s="78"/>
      <c r="P57" s="78"/>
    </row>
    <row r="58" spans="1:16" ht="11.1" customHeight="1">
      <c r="A58" s="96">
        <v>2</v>
      </c>
      <c r="B58" s="96">
        <v>4</v>
      </c>
      <c r="C58" s="96">
        <v>10</v>
      </c>
      <c r="D58" s="157"/>
      <c r="E58" s="2212"/>
      <c r="F58" s="636"/>
      <c r="G58" s="64" t="s">
        <v>335</v>
      </c>
      <c r="H58" s="397">
        <v>0</v>
      </c>
      <c r="I58" s="397">
        <v>0</v>
      </c>
      <c r="J58" s="397">
        <f t="shared" si="4"/>
        <v>0</v>
      </c>
      <c r="K58" s="397"/>
      <c r="L58" s="470">
        <v>0</v>
      </c>
      <c r="M58" s="470">
        <v>0</v>
      </c>
      <c r="N58" s="975">
        <f t="shared" si="3"/>
        <v>0</v>
      </c>
      <c r="O58" s="78"/>
      <c r="P58" s="78"/>
    </row>
    <row r="59" spans="1:16" ht="9.9499999999999993" customHeight="1">
      <c r="A59" s="96">
        <v>2</v>
      </c>
      <c r="B59" s="96">
        <v>4</v>
      </c>
      <c r="C59" s="96">
        <v>10</v>
      </c>
      <c r="D59" s="157"/>
      <c r="E59" s="2212"/>
      <c r="F59" s="631"/>
      <c r="G59" s="64" t="s">
        <v>208</v>
      </c>
      <c r="H59" s="397">
        <v>0</v>
      </c>
      <c r="I59" s="397">
        <v>0</v>
      </c>
      <c r="J59" s="397">
        <f t="shared" si="4"/>
        <v>0</v>
      </c>
      <c r="K59" s="397"/>
      <c r="L59" s="470">
        <v>0</v>
      </c>
      <c r="M59" s="470">
        <v>0</v>
      </c>
      <c r="N59" s="975">
        <f t="shared" si="3"/>
        <v>0</v>
      </c>
      <c r="O59" s="78"/>
      <c r="P59" s="78"/>
    </row>
    <row r="60" spans="1:16" ht="9.9499999999999993" customHeight="1">
      <c r="A60" s="96">
        <v>2</v>
      </c>
      <c r="B60" s="96">
        <v>4</v>
      </c>
      <c r="C60" s="96">
        <v>10</v>
      </c>
      <c r="D60" s="157"/>
      <c r="E60" s="2212"/>
      <c r="F60" s="631"/>
      <c r="G60" s="64" t="s">
        <v>213</v>
      </c>
      <c r="H60" s="397">
        <v>0</v>
      </c>
      <c r="I60" s="397">
        <v>0</v>
      </c>
      <c r="J60" s="397">
        <f t="shared" si="4"/>
        <v>0</v>
      </c>
      <c r="K60" s="397"/>
      <c r="L60" s="470">
        <v>0</v>
      </c>
      <c r="M60" s="470">
        <v>0</v>
      </c>
      <c r="N60" s="975">
        <f t="shared" si="3"/>
        <v>0</v>
      </c>
      <c r="O60" s="78"/>
      <c r="P60" s="78"/>
    </row>
    <row r="61" spans="1:16" ht="9.9499999999999993" customHeight="1">
      <c r="A61" s="96">
        <v>2</v>
      </c>
      <c r="B61" s="96">
        <v>4</v>
      </c>
      <c r="C61" s="96">
        <v>10</v>
      </c>
      <c r="D61" s="157"/>
      <c r="E61" s="2212"/>
      <c r="F61" s="631"/>
      <c r="G61" s="64" t="s">
        <v>214</v>
      </c>
      <c r="H61" s="397">
        <v>87</v>
      </c>
      <c r="I61" s="397">
        <v>129</v>
      </c>
      <c r="J61" s="397">
        <f t="shared" si="4"/>
        <v>216</v>
      </c>
      <c r="K61" s="397"/>
      <c r="L61" s="470">
        <v>0</v>
      </c>
      <c r="M61" s="470">
        <v>0</v>
      </c>
      <c r="N61" s="975">
        <f t="shared" si="3"/>
        <v>0</v>
      </c>
      <c r="O61" s="78"/>
      <c r="P61" s="78"/>
    </row>
    <row r="62" spans="1:16" ht="9.9499999999999993" customHeight="1">
      <c r="A62" s="96">
        <v>2</v>
      </c>
      <c r="B62" s="96">
        <v>4</v>
      </c>
      <c r="C62" s="96">
        <v>10</v>
      </c>
      <c r="D62" s="157"/>
      <c r="E62" s="2212"/>
      <c r="F62" s="631"/>
      <c r="G62" s="64" t="s">
        <v>337</v>
      </c>
      <c r="H62" s="397">
        <v>0</v>
      </c>
      <c r="I62" s="397">
        <v>0</v>
      </c>
      <c r="J62" s="397">
        <f t="shared" si="4"/>
        <v>0</v>
      </c>
      <c r="K62" s="397"/>
      <c r="L62" s="470">
        <v>0</v>
      </c>
      <c r="M62" s="470">
        <v>0</v>
      </c>
      <c r="N62" s="975">
        <f t="shared" si="3"/>
        <v>0</v>
      </c>
      <c r="O62" s="78"/>
      <c r="P62" s="78"/>
    </row>
    <row r="63" spans="1:16" ht="9.9499999999999993" customHeight="1">
      <c r="A63" s="96">
        <v>2</v>
      </c>
      <c r="B63" s="96">
        <v>4</v>
      </c>
      <c r="C63" s="96">
        <v>10</v>
      </c>
      <c r="D63" s="157"/>
      <c r="E63" s="2212"/>
      <c r="F63" s="631"/>
      <c r="G63" s="64" t="s">
        <v>215</v>
      </c>
      <c r="H63" s="397">
        <v>0</v>
      </c>
      <c r="I63" s="397">
        <v>0</v>
      </c>
      <c r="J63" s="397">
        <f>SUM(H63:I63)</f>
        <v>0</v>
      </c>
      <c r="K63" s="397"/>
      <c r="L63" s="470">
        <v>0</v>
      </c>
      <c r="M63" s="470">
        <v>0</v>
      </c>
      <c r="N63" s="975">
        <f t="shared" si="3"/>
        <v>0</v>
      </c>
      <c r="O63" s="78"/>
      <c r="P63" s="78"/>
    </row>
    <row r="64" spans="1:16" ht="11.1" customHeight="1">
      <c r="A64" s="96"/>
      <c r="B64" s="96"/>
      <c r="C64" s="96"/>
      <c r="D64" s="157"/>
      <c r="E64" s="2212"/>
      <c r="F64" s="636" t="s">
        <v>131</v>
      </c>
      <c r="G64" s="64"/>
      <c r="H64" s="475">
        <f>H65+H66+H67+H68</f>
        <v>0</v>
      </c>
      <c r="I64" s="475">
        <f>I65+I66+I67+I68</f>
        <v>0</v>
      </c>
      <c r="J64" s="475">
        <f t="shared" si="4"/>
        <v>0</v>
      </c>
      <c r="K64" s="475"/>
      <c r="L64" s="976">
        <f>L65+L66+L67+L68</f>
        <v>0</v>
      </c>
      <c r="M64" s="976">
        <f>M65+M66+M67+M68</f>
        <v>0</v>
      </c>
      <c r="N64" s="974">
        <f t="shared" si="3"/>
        <v>0</v>
      </c>
      <c r="O64" s="78"/>
      <c r="P64" s="78"/>
    </row>
    <row r="65" spans="1:16" ht="11.1" customHeight="1">
      <c r="A65" s="96">
        <v>2</v>
      </c>
      <c r="B65" s="96">
        <v>4</v>
      </c>
      <c r="C65" s="96">
        <v>3</v>
      </c>
      <c r="D65" s="157"/>
      <c r="E65" s="2212"/>
      <c r="F65" s="636"/>
      <c r="G65" s="64" t="s">
        <v>335</v>
      </c>
      <c r="H65" s="397">
        <v>0</v>
      </c>
      <c r="I65" s="397">
        <v>0</v>
      </c>
      <c r="J65" s="397">
        <f>SUM(H65:I65)</f>
        <v>0</v>
      </c>
      <c r="K65" s="397"/>
      <c r="L65" s="470">
        <v>0</v>
      </c>
      <c r="M65" s="470">
        <v>0</v>
      </c>
      <c r="N65" s="975">
        <f t="shared" si="3"/>
        <v>0</v>
      </c>
      <c r="O65" s="78"/>
      <c r="P65" s="78"/>
    </row>
    <row r="66" spans="1:16" ht="9.9499999999999993" customHeight="1">
      <c r="A66" s="96">
        <v>2</v>
      </c>
      <c r="B66" s="96">
        <v>4</v>
      </c>
      <c r="C66" s="96">
        <v>3</v>
      </c>
      <c r="D66" s="157"/>
      <c r="E66" s="2212"/>
      <c r="F66" s="638"/>
      <c r="G66" s="64" t="s">
        <v>208</v>
      </c>
      <c r="H66" s="397">
        <v>0</v>
      </c>
      <c r="I66" s="397">
        <v>0</v>
      </c>
      <c r="J66" s="397">
        <f t="shared" si="4"/>
        <v>0</v>
      </c>
      <c r="K66" s="397"/>
      <c r="L66" s="470">
        <v>0</v>
      </c>
      <c r="M66" s="470">
        <v>0</v>
      </c>
      <c r="N66" s="975">
        <f t="shared" si="3"/>
        <v>0</v>
      </c>
      <c r="O66" s="78"/>
      <c r="P66" s="78"/>
    </row>
    <row r="67" spans="1:16" ht="9.9499999999999993" customHeight="1">
      <c r="A67" s="96">
        <v>2</v>
      </c>
      <c r="B67" s="96">
        <v>4</v>
      </c>
      <c r="C67" s="96">
        <v>3</v>
      </c>
      <c r="D67" s="157"/>
      <c r="E67" s="2212"/>
      <c r="F67" s="638"/>
      <c r="G67" s="64" t="s">
        <v>336</v>
      </c>
      <c r="H67" s="397">
        <v>0</v>
      </c>
      <c r="I67" s="397">
        <v>0</v>
      </c>
      <c r="J67" s="397">
        <f>SUM(H67:I67)</f>
        <v>0</v>
      </c>
      <c r="K67" s="397"/>
      <c r="L67" s="470">
        <v>0</v>
      </c>
      <c r="M67" s="470">
        <v>0</v>
      </c>
      <c r="N67" s="975">
        <f t="shared" si="3"/>
        <v>0</v>
      </c>
      <c r="O67" s="78"/>
      <c r="P67" s="78"/>
    </row>
    <row r="68" spans="1:16" ht="9.9499999999999993" customHeight="1">
      <c r="A68" s="96">
        <v>2</v>
      </c>
      <c r="B68" s="96">
        <v>4</v>
      </c>
      <c r="C68" s="96">
        <v>3</v>
      </c>
      <c r="D68" s="157"/>
      <c r="E68" s="2212"/>
      <c r="F68" s="638"/>
      <c r="G68" s="64" t="s">
        <v>209</v>
      </c>
      <c r="H68" s="397">
        <v>0</v>
      </c>
      <c r="I68" s="397">
        <v>0</v>
      </c>
      <c r="J68" s="397">
        <f t="shared" si="4"/>
        <v>0</v>
      </c>
      <c r="K68" s="397"/>
      <c r="L68" s="470">
        <v>0</v>
      </c>
      <c r="M68" s="470">
        <v>0</v>
      </c>
      <c r="N68" s="975">
        <f t="shared" si="3"/>
        <v>0</v>
      </c>
      <c r="O68" s="78"/>
      <c r="P68" s="78"/>
    </row>
    <row r="69" spans="1:16" ht="11.1" customHeight="1">
      <c r="A69" s="96"/>
      <c r="B69" s="96"/>
      <c r="C69" s="96"/>
      <c r="D69" s="157"/>
      <c r="E69" s="2212"/>
      <c r="F69" s="636" t="s">
        <v>132</v>
      </c>
      <c r="G69" s="64"/>
      <c r="H69" s="475">
        <f>H70+H71+H72+H73+H74</f>
        <v>120</v>
      </c>
      <c r="I69" s="475">
        <f>I70+I71+I72+I73+I74</f>
        <v>110</v>
      </c>
      <c r="J69" s="475">
        <f t="shared" si="4"/>
        <v>230</v>
      </c>
      <c r="K69" s="475"/>
      <c r="L69" s="976">
        <f>L70+L71+L72+L73+L74</f>
        <v>0</v>
      </c>
      <c r="M69" s="976">
        <f>M70+M71+M72+M73+M74</f>
        <v>0</v>
      </c>
      <c r="N69" s="974">
        <f t="shared" si="3"/>
        <v>0</v>
      </c>
      <c r="O69" s="78"/>
      <c r="P69" s="78"/>
    </row>
    <row r="70" spans="1:16" ht="11.1" customHeight="1">
      <c r="A70" s="96">
        <v>2</v>
      </c>
      <c r="B70" s="96">
        <v>4</v>
      </c>
      <c r="C70" s="96">
        <v>7</v>
      </c>
      <c r="D70" s="157"/>
      <c r="E70" s="2212"/>
      <c r="F70" s="636"/>
      <c r="G70" s="64" t="s">
        <v>335</v>
      </c>
      <c r="H70" s="397">
        <v>0</v>
      </c>
      <c r="I70" s="397">
        <v>0</v>
      </c>
      <c r="J70" s="397">
        <f>SUM(H70:I70)</f>
        <v>0</v>
      </c>
      <c r="K70" s="397"/>
      <c r="L70" s="470">
        <v>0</v>
      </c>
      <c r="M70" s="470">
        <v>0</v>
      </c>
      <c r="N70" s="975">
        <f t="shared" si="3"/>
        <v>0</v>
      </c>
      <c r="O70" s="78"/>
      <c r="P70" s="78"/>
    </row>
    <row r="71" spans="1:16" ht="9.9499999999999993" customHeight="1">
      <c r="A71" s="96">
        <v>2</v>
      </c>
      <c r="B71" s="96">
        <v>4</v>
      </c>
      <c r="C71" s="96">
        <v>7</v>
      </c>
      <c r="D71" s="157"/>
      <c r="E71" s="2212"/>
      <c r="F71" s="631"/>
      <c r="G71" s="64" t="s">
        <v>208</v>
      </c>
      <c r="H71" s="397">
        <v>0</v>
      </c>
      <c r="I71" s="397">
        <v>0</v>
      </c>
      <c r="J71" s="397">
        <f t="shared" si="4"/>
        <v>0</v>
      </c>
      <c r="K71" s="397"/>
      <c r="L71" s="470">
        <v>0</v>
      </c>
      <c r="M71" s="470">
        <v>0</v>
      </c>
      <c r="N71" s="975">
        <f t="shared" si="3"/>
        <v>0</v>
      </c>
      <c r="O71" s="78"/>
      <c r="P71" s="78"/>
    </row>
    <row r="72" spans="1:16" ht="9.9499999999999993" customHeight="1">
      <c r="A72" s="96">
        <v>2</v>
      </c>
      <c r="B72" s="96">
        <v>4</v>
      </c>
      <c r="C72" s="96">
        <v>7</v>
      </c>
      <c r="D72" s="157"/>
      <c r="E72" s="2212"/>
      <c r="F72" s="631"/>
      <c r="G72" s="64" t="s">
        <v>216</v>
      </c>
      <c r="H72" s="397">
        <v>0</v>
      </c>
      <c r="I72" s="397">
        <v>0</v>
      </c>
      <c r="J72" s="397">
        <f t="shared" si="4"/>
        <v>0</v>
      </c>
      <c r="K72" s="397"/>
      <c r="L72" s="470">
        <v>0</v>
      </c>
      <c r="M72" s="470">
        <v>0</v>
      </c>
      <c r="N72" s="975">
        <f t="shared" si="3"/>
        <v>0</v>
      </c>
      <c r="O72" s="78"/>
      <c r="P72" s="78"/>
    </row>
    <row r="73" spans="1:16" ht="9.9499999999999993" customHeight="1">
      <c r="A73" s="96">
        <v>2</v>
      </c>
      <c r="B73" s="96">
        <v>4</v>
      </c>
      <c r="C73" s="96">
        <v>7</v>
      </c>
      <c r="D73" s="157"/>
      <c r="E73" s="2212"/>
      <c r="F73" s="631"/>
      <c r="G73" s="64" t="s">
        <v>336</v>
      </c>
      <c r="H73" s="397">
        <v>63</v>
      </c>
      <c r="I73" s="397">
        <v>61</v>
      </c>
      <c r="J73" s="397">
        <f>SUM(H73:I73)</f>
        <v>124</v>
      </c>
      <c r="K73" s="397"/>
      <c r="L73" s="470">
        <v>0</v>
      </c>
      <c r="M73" s="470">
        <v>0</v>
      </c>
      <c r="N73" s="975">
        <f t="shared" si="3"/>
        <v>0</v>
      </c>
      <c r="O73" s="78"/>
      <c r="P73" s="78"/>
    </row>
    <row r="74" spans="1:16" ht="9.9499999999999993" customHeight="1">
      <c r="A74" s="96">
        <v>2</v>
      </c>
      <c r="B74" s="96">
        <v>4</v>
      </c>
      <c r="C74" s="96">
        <v>7</v>
      </c>
      <c r="D74" s="157"/>
      <c r="E74" s="2212"/>
      <c r="F74" s="631"/>
      <c r="G74" s="64" t="s">
        <v>209</v>
      </c>
      <c r="H74" s="397">
        <v>57</v>
      </c>
      <c r="I74" s="397">
        <v>49</v>
      </c>
      <c r="J74" s="397">
        <f t="shared" si="4"/>
        <v>106</v>
      </c>
      <c r="K74" s="397"/>
      <c r="L74" s="470">
        <v>0</v>
      </c>
      <c r="M74" s="470">
        <v>0</v>
      </c>
      <c r="N74" s="975">
        <f t="shared" si="3"/>
        <v>0</v>
      </c>
      <c r="O74" s="78"/>
      <c r="P74" s="78"/>
    </row>
    <row r="75" spans="1:16" ht="11.1" customHeight="1">
      <c r="A75" s="96"/>
      <c r="B75" s="96"/>
      <c r="C75" s="96"/>
      <c r="D75" s="157"/>
      <c r="E75" s="2212"/>
      <c r="F75" s="636" t="s">
        <v>35</v>
      </c>
      <c r="G75" s="64"/>
      <c r="H75" s="475">
        <f>H76+H77+H78+H79</f>
        <v>0</v>
      </c>
      <c r="I75" s="475">
        <f>I76+I77+I78+I79</f>
        <v>0</v>
      </c>
      <c r="J75" s="475">
        <f t="shared" si="4"/>
        <v>0</v>
      </c>
      <c r="K75" s="475"/>
      <c r="L75" s="976">
        <f>L76+L77+L78+L79</f>
        <v>0</v>
      </c>
      <c r="M75" s="976">
        <f>M76+M77+M78+M79</f>
        <v>0</v>
      </c>
      <c r="N75" s="974">
        <f t="shared" si="3"/>
        <v>0</v>
      </c>
      <c r="O75" s="78"/>
      <c r="P75" s="78"/>
    </row>
    <row r="76" spans="1:16" ht="11.1" customHeight="1">
      <c r="A76" s="96">
        <v>2</v>
      </c>
      <c r="B76" s="96">
        <v>4</v>
      </c>
      <c r="C76" s="96">
        <v>1</v>
      </c>
      <c r="D76" s="157"/>
      <c r="E76" s="2212"/>
      <c r="F76" s="636"/>
      <c r="G76" s="64" t="s">
        <v>335</v>
      </c>
      <c r="H76" s="470">
        <v>0</v>
      </c>
      <c r="I76" s="470">
        <v>0</v>
      </c>
      <c r="J76" s="470">
        <f>SUM(H76:I76)</f>
        <v>0</v>
      </c>
      <c r="K76" s="470"/>
      <c r="L76" s="470">
        <v>0</v>
      </c>
      <c r="M76" s="470">
        <v>0</v>
      </c>
      <c r="N76" s="975">
        <f t="shared" si="3"/>
        <v>0</v>
      </c>
      <c r="O76" s="78"/>
      <c r="P76" s="78"/>
    </row>
    <row r="77" spans="1:16" ht="9.9499999999999993" customHeight="1">
      <c r="A77" s="96">
        <v>2</v>
      </c>
      <c r="B77" s="96">
        <v>4</v>
      </c>
      <c r="C77" s="96">
        <v>1</v>
      </c>
      <c r="D77" s="157"/>
      <c r="E77" s="2212"/>
      <c r="F77" s="638"/>
      <c r="G77" s="64" t="s">
        <v>208</v>
      </c>
      <c r="H77" s="470">
        <v>0</v>
      </c>
      <c r="I77" s="470">
        <v>0</v>
      </c>
      <c r="J77" s="470">
        <f>SUM(H77:I77)</f>
        <v>0</v>
      </c>
      <c r="K77" s="470"/>
      <c r="L77" s="470">
        <v>0</v>
      </c>
      <c r="M77" s="470">
        <v>0</v>
      </c>
      <c r="N77" s="975">
        <f t="shared" si="3"/>
        <v>0</v>
      </c>
      <c r="O77" s="78"/>
      <c r="P77" s="78"/>
    </row>
    <row r="78" spans="1:16" ht="9.9499999999999993" customHeight="1">
      <c r="A78" s="96">
        <v>2</v>
      </c>
      <c r="B78" s="96">
        <v>4</v>
      </c>
      <c r="C78" s="96">
        <v>1</v>
      </c>
      <c r="D78" s="157"/>
      <c r="E78" s="2212"/>
      <c r="F78" s="638"/>
      <c r="G78" s="64" t="s">
        <v>336</v>
      </c>
      <c r="H78" s="470">
        <v>0</v>
      </c>
      <c r="I78" s="470">
        <v>0</v>
      </c>
      <c r="J78" s="470">
        <f>SUM(H78:I78)</f>
        <v>0</v>
      </c>
      <c r="K78" s="470"/>
      <c r="L78" s="470">
        <v>0</v>
      </c>
      <c r="M78" s="470">
        <v>0</v>
      </c>
      <c r="N78" s="975">
        <f t="shared" si="3"/>
        <v>0</v>
      </c>
      <c r="O78" s="78"/>
      <c r="P78" s="78"/>
    </row>
    <row r="79" spans="1:16" ht="9.9499999999999993" customHeight="1">
      <c r="A79" s="96">
        <v>2</v>
      </c>
      <c r="B79" s="96">
        <v>4</v>
      </c>
      <c r="C79" s="96">
        <v>1</v>
      </c>
      <c r="D79" s="157"/>
      <c r="E79" s="2212"/>
      <c r="F79" s="638"/>
      <c r="G79" s="64" t="s">
        <v>209</v>
      </c>
      <c r="H79" s="470">
        <v>0</v>
      </c>
      <c r="I79" s="470">
        <v>0</v>
      </c>
      <c r="J79" s="470">
        <f>SUM(H79:I79)</f>
        <v>0</v>
      </c>
      <c r="K79" s="470"/>
      <c r="L79" s="470">
        <v>0</v>
      </c>
      <c r="M79" s="470">
        <v>0</v>
      </c>
      <c r="N79" s="975">
        <f t="shared" si="3"/>
        <v>0</v>
      </c>
      <c r="O79" s="78"/>
      <c r="P79" s="78"/>
    </row>
    <row r="80" spans="1:16" ht="11.1" customHeight="1">
      <c r="A80" s="96"/>
      <c r="B80" s="96"/>
      <c r="C80" s="96"/>
      <c r="D80" s="157"/>
      <c r="E80" s="2212"/>
      <c r="F80" s="636" t="s">
        <v>133</v>
      </c>
      <c r="G80" s="64"/>
      <c r="H80" s="976">
        <f>H81+H82+H83+H84+H85</f>
        <v>0</v>
      </c>
      <c r="I80" s="976">
        <f>I81+I82+I83+I84+I85</f>
        <v>0</v>
      </c>
      <c r="J80" s="976">
        <f t="shared" si="4"/>
        <v>0</v>
      </c>
      <c r="K80" s="976"/>
      <c r="L80" s="976">
        <f>L81+L82+L83+L84+L85</f>
        <v>6</v>
      </c>
      <c r="M80" s="976">
        <f>M81+M82+M83+M84+M85</f>
        <v>7</v>
      </c>
      <c r="N80" s="974">
        <f t="shared" si="3"/>
        <v>13</v>
      </c>
      <c r="O80" s="78"/>
      <c r="P80" s="78"/>
    </row>
    <row r="81" spans="1:16" ht="11.1" customHeight="1">
      <c r="A81" s="96">
        <v>2</v>
      </c>
      <c r="B81" s="96">
        <v>4</v>
      </c>
      <c r="C81" s="96">
        <v>9</v>
      </c>
      <c r="D81" s="157"/>
      <c r="E81" s="2212"/>
      <c r="F81" s="636"/>
      <c r="G81" s="64" t="s">
        <v>335</v>
      </c>
      <c r="H81" s="470">
        <v>0</v>
      </c>
      <c r="I81" s="470">
        <v>0</v>
      </c>
      <c r="J81" s="470">
        <f>SUM(H81:I81)</f>
        <v>0</v>
      </c>
      <c r="K81" s="470"/>
      <c r="L81" s="470">
        <v>0</v>
      </c>
      <c r="M81" s="470">
        <v>0</v>
      </c>
      <c r="N81" s="975">
        <f t="shared" si="3"/>
        <v>0</v>
      </c>
      <c r="O81" s="78"/>
      <c r="P81" s="78"/>
    </row>
    <row r="82" spans="1:16" ht="9.75" customHeight="1">
      <c r="A82" s="96">
        <v>2</v>
      </c>
      <c r="B82" s="96">
        <v>4</v>
      </c>
      <c r="C82" s="96">
        <v>9</v>
      </c>
      <c r="D82" s="157"/>
      <c r="E82" s="2212"/>
      <c r="F82" s="348"/>
      <c r="G82" s="64" t="s">
        <v>208</v>
      </c>
      <c r="H82" s="470">
        <v>0</v>
      </c>
      <c r="I82" s="470">
        <v>0</v>
      </c>
      <c r="J82" s="470">
        <f>SUM(H82:I82)</f>
        <v>0</v>
      </c>
      <c r="K82" s="470"/>
      <c r="L82" s="470">
        <v>0</v>
      </c>
      <c r="M82" s="470">
        <v>0</v>
      </c>
      <c r="N82" s="975">
        <f t="shared" si="3"/>
        <v>0</v>
      </c>
      <c r="O82" s="78"/>
      <c r="P82" s="78"/>
    </row>
    <row r="83" spans="1:16" ht="9.75" customHeight="1">
      <c r="A83" s="96">
        <v>2</v>
      </c>
      <c r="B83" s="96">
        <v>4</v>
      </c>
      <c r="C83" s="96">
        <v>9</v>
      </c>
      <c r="D83" s="157"/>
      <c r="E83" s="2212"/>
      <c r="F83" s="348"/>
      <c r="G83" s="64" t="s">
        <v>336</v>
      </c>
      <c r="H83" s="470">
        <v>0</v>
      </c>
      <c r="I83" s="470">
        <v>0</v>
      </c>
      <c r="J83" s="470">
        <f>SUM(H83:I83)</f>
        <v>0</v>
      </c>
      <c r="K83" s="470"/>
      <c r="L83" s="470">
        <v>0</v>
      </c>
      <c r="M83" s="470">
        <v>0</v>
      </c>
      <c r="N83" s="975">
        <f t="shared" si="3"/>
        <v>0</v>
      </c>
      <c r="O83" s="78"/>
      <c r="P83" s="78"/>
    </row>
    <row r="84" spans="1:16" ht="9.9499999999999993" customHeight="1">
      <c r="A84" s="96">
        <v>2</v>
      </c>
      <c r="B84" s="96">
        <v>4</v>
      </c>
      <c r="C84" s="96">
        <v>9</v>
      </c>
      <c r="D84" s="157"/>
      <c r="E84" s="2212"/>
      <c r="F84" s="348"/>
      <c r="G84" s="64" t="s">
        <v>209</v>
      </c>
      <c r="H84" s="470">
        <v>0</v>
      </c>
      <c r="I84" s="470">
        <v>0</v>
      </c>
      <c r="J84" s="470">
        <f>SUM(H84:I84)</f>
        <v>0</v>
      </c>
      <c r="K84" s="470"/>
      <c r="L84" s="470">
        <v>0</v>
      </c>
      <c r="M84" s="470">
        <v>0</v>
      </c>
      <c r="N84" s="975">
        <f t="shared" si="3"/>
        <v>0</v>
      </c>
      <c r="O84" s="78"/>
      <c r="P84" s="78"/>
    </row>
    <row r="85" spans="1:16" ht="9.9499999999999993" customHeight="1">
      <c r="A85" s="96">
        <v>2</v>
      </c>
      <c r="B85" s="96">
        <v>4</v>
      </c>
      <c r="C85" s="96">
        <v>9</v>
      </c>
      <c r="D85" s="157"/>
      <c r="E85" s="2212"/>
      <c r="F85" s="348"/>
      <c r="G85" s="64" t="s">
        <v>215</v>
      </c>
      <c r="H85" s="470">
        <v>0</v>
      </c>
      <c r="I85" s="470">
        <v>0</v>
      </c>
      <c r="J85" s="470">
        <f>SUM(H85:I85)</f>
        <v>0</v>
      </c>
      <c r="K85" s="470"/>
      <c r="L85" s="470">
        <v>6</v>
      </c>
      <c r="M85" s="470">
        <v>7</v>
      </c>
      <c r="N85" s="975">
        <f t="shared" si="3"/>
        <v>13</v>
      </c>
      <c r="O85" s="78"/>
      <c r="P85" s="78"/>
    </row>
    <row r="86" spans="1:16" ht="11.1" customHeight="1">
      <c r="A86" s="96"/>
      <c r="B86" s="96"/>
      <c r="C86" s="96"/>
      <c r="D86" s="157"/>
      <c r="E86" s="2212"/>
      <c r="F86" s="640" t="s">
        <v>37</v>
      </c>
      <c r="G86" s="19"/>
      <c r="H86" s="976">
        <f>H87</f>
        <v>69</v>
      </c>
      <c r="I86" s="976">
        <f>I87</f>
        <v>62</v>
      </c>
      <c r="J86" s="976">
        <f t="shared" si="4"/>
        <v>131</v>
      </c>
      <c r="K86" s="976"/>
      <c r="L86" s="976">
        <f>L87</f>
        <v>0</v>
      </c>
      <c r="M86" s="976">
        <f>M87</f>
        <v>0</v>
      </c>
      <c r="N86" s="974">
        <f t="shared" si="3"/>
        <v>0</v>
      </c>
      <c r="O86" s="78"/>
      <c r="P86" s="78"/>
    </row>
    <row r="87" spans="1:16" ht="9.9499999999999993" customHeight="1">
      <c r="A87" s="96">
        <v>2</v>
      </c>
      <c r="B87" s="96">
        <v>4</v>
      </c>
      <c r="C87" s="96">
        <v>11</v>
      </c>
      <c r="D87" s="157"/>
      <c r="E87" s="2212"/>
      <c r="F87" s="638"/>
      <c r="G87" s="64" t="s">
        <v>217</v>
      </c>
      <c r="H87" s="397">
        <v>69</v>
      </c>
      <c r="I87" s="397">
        <v>62</v>
      </c>
      <c r="J87" s="397">
        <f t="shared" si="4"/>
        <v>131</v>
      </c>
      <c r="K87" s="397"/>
      <c r="L87" s="470">
        <v>0</v>
      </c>
      <c r="M87" s="470">
        <v>0</v>
      </c>
      <c r="N87" s="975">
        <f t="shared" si="3"/>
        <v>0</v>
      </c>
      <c r="O87" s="78"/>
      <c r="P87" s="78"/>
    </row>
    <row r="88" spans="1:16" ht="12" customHeight="1">
      <c r="A88" s="96"/>
      <c r="B88" s="96"/>
      <c r="C88" s="96"/>
      <c r="D88" s="157"/>
      <c r="E88" s="2211">
        <v>1403</v>
      </c>
      <c r="F88" s="29" t="s">
        <v>39</v>
      </c>
      <c r="G88" s="123"/>
      <c r="H88" s="405">
        <f>H89+H91+H93</f>
        <v>27</v>
      </c>
      <c r="I88" s="405">
        <f>I89+I91+I93</f>
        <v>44</v>
      </c>
      <c r="J88" s="405">
        <f>H88+I88</f>
        <v>71</v>
      </c>
      <c r="K88" s="405"/>
      <c r="L88" s="405">
        <f>L89+L91+L93</f>
        <v>0</v>
      </c>
      <c r="M88" s="405">
        <f>M89+M91+M93</f>
        <v>0</v>
      </c>
      <c r="N88" s="468">
        <f>L88+M88</f>
        <v>0</v>
      </c>
      <c r="O88" s="78"/>
      <c r="P88" s="78"/>
    </row>
    <row r="89" spans="1:16" ht="11.1" customHeight="1">
      <c r="A89" s="96"/>
      <c r="B89" s="96"/>
      <c r="C89" s="96"/>
      <c r="D89" s="157"/>
      <c r="E89" s="2212"/>
      <c r="F89" s="640" t="s">
        <v>40</v>
      </c>
      <c r="G89" s="64"/>
      <c r="H89" s="976">
        <f>H90</f>
        <v>0</v>
      </c>
      <c r="I89" s="976">
        <f>I90</f>
        <v>0</v>
      </c>
      <c r="J89" s="976">
        <f>H89+I89</f>
        <v>0</v>
      </c>
      <c r="K89" s="976"/>
      <c r="L89" s="976">
        <f>L90</f>
        <v>0</v>
      </c>
      <c r="M89" s="976">
        <f>M90</f>
        <v>0</v>
      </c>
      <c r="N89" s="974">
        <f>L89+M89</f>
        <v>0</v>
      </c>
      <c r="O89" s="78"/>
      <c r="P89" s="78"/>
    </row>
    <row r="90" spans="1:16" ht="9.9499999999999993" customHeight="1">
      <c r="A90" s="96">
        <v>3</v>
      </c>
      <c r="B90" s="96">
        <v>5</v>
      </c>
      <c r="C90" s="96">
        <v>11</v>
      </c>
      <c r="D90" s="157"/>
      <c r="E90" s="2212"/>
      <c r="F90" s="638"/>
      <c r="G90" s="64" t="s">
        <v>218</v>
      </c>
      <c r="H90" s="470">
        <v>0</v>
      </c>
      <c r="I90" s="470">
        <v>0</v>
      </c>
      <c r="J90" s="470">
        <f t="shared" ref="J90:J95" si="5">SUM(H90:I90)</f>
        <v>0</v>
      </c>
      <c r="K90" s="470"/>
      <c r="L90" s="470">
        <v>0</v>
      </c>
      <c r="M90" s="470">
        <v>0</v>
      </c>
      <c r="N90" s="975">
        <f t="shared" ref="N90:N95" si="6">L90+M90</f>
        <v>0</v>
      </c>
      <c r="O90" s="78"/>
      <c r="P90" s="78"/>
    </row>
    <row r="91" spans="1:16" ht="11.1" customHeight="1">
      <c r="A91" s="96"/>
      <c r="B91" s="96"/>
      <c r="C91" s="96"/>
      <c r="D91" s="157"/>
      <c r="E91" s="2212"/>
      <c r="F91" s="640" t="s">
        <v>41</v>
      </c>
      <c r="G91" s="64"/>
      <c r="H91" s="976">
        <f>H92</f>
        <v>0</v>
      </c>
      <c r="I91" s="976">
        <f>I92</f>
        <v>0</v>
      </c>
      <c r="J91" s="976">
        <f t="shared" si="5"/>
        <v>0</v>
      </c>
      <c r="K91" s="976"/>
      <c r="L91" s="976">
        <f>L92</f>
        <v>0</v>
      </c>
      <c r="M91" s="976">
        <f>M92</f>
        <v>0</v>
      </c>
      <c r="N91" s="974">
        <f t="shared" si="6"/>
        <v>0</v>
      </c>
      <c r="O91" s="78"/>
      <c r="P91" s="78"/>
    </row>
    <row r="92" spans="1:16" ht="9.75" customHeight="1">
      <c r="A92" s="96">
        <v>3</v>
      </c>
      <c r="B92" s="96">
        <v>5</v>
      </c>
      <c r="C92" s="96">
        <v>8</v>
      </c>
      <c r="D92" s="157"/>
      <c r="E92" s="2212"/>
      <c r="F92" s="638"/>
      <c r="G92" s="64" t="s">
        <v>338</v>
      </c>
      <c r="H92" s="470">
        <v>0</v>
      </c>
      <c r="I92" s="470">
        <v>0</v>
      </c>
      <c r="J92" s="470">
        <f t="shared" si="5"/>
        <v>0</v>
      </c>
      <c r="K92" s="470"/>
      <c r="L92" s="470">
        <v>0</v>
      </c>
      <c r="M92" s="470">
        <v>0</v>
      </c>
      <c r="N92" s="975">
        <f t="shared" si="6"/>
        <v>0</v>
      </c>
      <c r="O92" s="78"/>
      <c r="P92" s="78"/>
    </row>
    <row r="93" spans="1:16" ht="11.1" customHeight="1">
      <c r="A93" s="96"/>
      <c r="B93" s="96"/>
      <c r="C93" s="96"/>
      <c r="D93" s="157"/>
      <c r="E93" s="2212"/>
      <c r="F93" s="640" t="s">
        <v>42</v>
      </c>
      <c r="G93" s="64"/>
      <c r="H93" s="976">
        <f>H94+H95</f>
        <v>27</v>
      </c>
      <c r="I93" s="976">
        <f>I94+I95</f>
        <v>44</v>
      </c>
      <c r="J93" s="976">
        <f t="shared" si="5"/>
        <v>71</v>
      </c>
      <c r="K93" s="976"/>
      <c r="L93" s="976">
        <f>L94+L95</f>
        <v>0</v>
      </c>
      <c r="M93" s="976">
        <f>M94+M95</f>
        <v>0</v>
      </c>
      <c r="N93" s="974">
        <f t="shared" si="6"/>
        <v>0</v>
      </c>
      <c r="O93" s="78"/>
      <c r="P93" s="78"/>
    </row>
    <row r="94" spans="1:16" ht="9.9499999999999993" customHeight="1">
      <c r="A94" s="96">
        <v>3</v>
      </c>
      <c r="B94" s="96">
        <v>5</v>
      </c>
      <c r="C94" s="96">
        <v>10</v>
      </c>
      <c r="D94" s="157"/>
      <c r="E94" s="2316"/>
      <c r="F94" s="638"/>
      <c r="G94" s="64" t="s">
        <v>218</v>
      </c>
      <c r="H94" s="397">
        <v>0</v>
      </c>
      <c r="I94" s="397">
        <v>0</v>
      </c>
      <c r="J94" s="397">
        <f t="shared" si="5"/>
        <v>0</v>
      </c>
      <c r="K94" s="397"/>
      <c r="L94" s="470">
        <v>0</v>
      </c>
      <c r="M94" s="470">
        <v>0</v>
      </c>
      <c r="N94" s="975">
        <f t="shared" si="6"/>
        <v>0</v>
      </c>
      <c r="O94" s="78"/>
      <c r="P94" s="78"/>
    </row>
    <row r="95" spans="1:16" ht="9.9499999999999993" customHeight="1">
      <c r="A95" s="96">
        <v>3</v>
      </c>
      <c r="B95" s="96">
        <v>5</v>
      </c>
      <c r="C95" s="96">
        <v>10</v>
      </c>
      <c r="D95" s="157"/>
      <c r="E95" s="2274"/>
      <c r="F95" s="648"/>
      <c r="G95" s="150" t="s">
        <v>219</v>
      </c>
      <c r="H95" s="403">
        <v>27</v>
      </c>
      <c r="I95" s="397">
        <v>44</v>
      </c>
      <c r="J95" s="397">
        <f t="shared" si="5"/>
        <v>71</v>
      </c>
      <c r="K95" s="397"/>
      <c r="L95" s="470">
        <v>0</v>
      </c>
      <c r="M95" s="470">
        <v>0</v>
      </c>
      <c r="N95" s="975">
        <f t="shared" si="6"/>
        <v>0</v>
      </c>
      <c r="O95" s="78"/>
      <c r="P95" s="78"/>
    </row>
    <row r="96" spans="1:16" ht="9.9499999999999993" customHeight="1">
      <c r="A96" s="96"/>
      <c r="B96" s="96"/>
      <c r="C96" s="96"/>
      <c r="D96" s="157"/>
      <c r="E96" s="979"/>
      <c r="F96" s="653"/>
      <c r="G96" s="64"/>
      <c r="H96" s="980"/>
      <c r="I96" s="1014"/>
      <c r="J96" s="981" t="s">
        <v>220</v>
      </c>
      <c r="K96" s="981"/>
      <c r="L96" s="981"/>
      <c r="M96" s="981"/>
      <c r="N96" s="981"/>
      <c r="O96" s="78"/>
      <c r="P96" s="78"/>
    </row>
    <row r="97" spans="1:248" ht="9.9499999999999993" customHeight="1">
      <c r="A97" s="96"/>
      <c r="B97" s="96"/>
      <c r="C97" s="96"/>
      <c r="D97" s="157"/>
      <c r="E97" s="979"/>
      <c r="F97" s="92"/>
      <c r="G97" s="64"/>
      <c r="H97" s="605"/>
      <c r="I97" s="605" t="s">
        <v>221</v>
      </c>
      <c r="J97" s="605"/>
      <c r="K97" s="605"/>
      <c r="L97" s="605"/>
      <c r="M97" s="605"/>
      <c r="N97" s="605"/>
    </row>
    <row r="98" spans="1:248" s="83" customFormat="1" ht="12.75" customHeight="1">
      <c r="A98" s="96"/>
      <c r="B98" s="96"/>
      <c r="C98" s="96"/>
      <c r="D98" s="157"/>
      <c r="E98" s="2282" t="s">
        <v>2</v>
      </c>
      <c r="F98" s="954"/>
      <c r="G98" s="954"/>
      <c r="H98" s="955"/>
      <c r="I98" s="955"/>
      <c r="J98" s="956"/>
      <c r="K98" s="956"/>
      <c r="L98" s="956"/>
      <c r="M98" s="956"/>
      <c r="N98" s="957"/>
      <c r="O98" s="278"/>
      <c r="R98" s="92"/>
    </row>
    <row r="99" spans="1:248" ht="12.75" customHeight="1">
      <c r="A99" s="96" t="s">
        <v>9</v>
      </c>
      <c r="B99" s="96" t="s">
        <v>10</v>
      </c>
      <c r="C99" s="96" t="s">
        <v>11</v>
      </c>
      <c r="D99" s="157"/>
      <c r="E99" s="2357"/>
      <c r="F99" s="958"/>
      <c r="G99" s="959" t="s">
        <v>327</v>
      </c>
      <c r="H99" s="2359" t="s">
        <v>328</v>
      </c>
      <c r="I99" s="2359"/>
      <c r="J99" s="2359"/>
      <c r="K99" s="984"/>
      <c r="L99" s="2359" t="s">
        <v>329</v>
      </c>
      <c r="M99" s="2359"/>
      <c r="N99" s="2292"/>
      <c r="O99" s="78"/>
      <c r="P99" s="96"/>
    </row>
    <row r="100" spans="1:248">
      <c r="A100" s="96"/>
      <c r="B100" s="96"/>
      <c r="C100" s="96"/>
      <c r="D100" s="157"/>
      <c r="E100" s="2358"/>
      <c r="F100" s="961"/>
      <c r="G100" s="962"/>
      <c r="H100" s="963" t="s">
        <v>18</v>
      </c>
      <c r="I100" s="964" t="s">
        <v>19</v>
      </c>
      <c r="J100" s="1012" t="s">
        <v>8</v>
      </c>
      <c r="K100" s="984"/>
      <c r="L100" s="963" t="s">
        <v>18</v>
      </c>
      <c r="M100" s="963" t="s">
        <v>19</v>
      </c>
      <c r="N100" s="1013" t="s">
        <v>8</v>
      </c>
      <c r="O100" s="78"/>
      <c r="P100" s="83"/>
    </row>
    <row r="101" spans="1:248" ht="12" customHeight="1">
      <c r="A101" s="96"/>
      <c r="B101" s="96"/>
      <c r="C101" s="96"/>
      <c r="D101" s="157"/>
      <c r="E101" s="2204">
        <v>1404</v>
      </c>
      <c r="F101" s="29" t="s">
        <v>43</v>
      </c>
      <c r="G101" s="123"/>
      <c r="H101" s="969">
        <f>H102+H107</f>
        <v>0</v>
      </c>
      <c r="I101" s="969">
        <f>I102+I107</f>
        <v>0</v>
      </c>
      <c r="J101" s="969">
        <f>H101+I101</f>
        <v>0</v>
      </c>
      <c r="K101" s="969"/>
      <c r="L101" s="969">
        <f>L102+L107</f>
        <v>0</v>
      </c>
      <c r="M101" s="969">
        <f>M102+M107</f>
        <v>0</v>
      </c>
      <c r="N101" s="970">
        <f>L101+M101</f>
        <v>0</v>
      </c>
    </row>
    <row r="102" spans="1:248" ht="11.1" customHeight="1">
      <c r="A102" s="96"/>
      <c r="B102" s="96"/>
      <c r="C102" s="96"/>
      <c r="D102" s="157"/>
      <c r="E102" s="2205"/>
      <c r="F102" s="636" t="s">
        <v>128</v>
      </c>
      <c r="G102" s="64"/>
      <c r="H102" s="973">
        <f>H103+H104+H105+H106</f>
        <v>0</v>
      </c>
      <c r="I102" s="973">
        <f>I103+I104+I105+I106</f>
        <v>0</v>
      </c>
      <c r="J102" s="973">
        <f t="shared" ref="J102:J152" si="7">SUM(H102:I102)</f>
        <v>0</v>
      </c>
      <c r="K102" s="973"/>
      <c r="L102" s="973">
        <f>L103+L104+L105+L106</f>
        <v>0</v>
      </c>
      <c r="M102" s="973">
        <f>M103+M104+M105+M106</f>
        <v>0</v>
      </c>
      <c r="N102" s="974">
        <f>L102+M102</f>
        <v>0</v>
      </c>
    </row>
    <row r="103" spans="1:248" ht="9.9499999999999993" customHeight="1">
      <c r="A103" s="96">
        <v>4</v>
      </c>
      <c r="B103" s="96">
        <v>6</v>
      </c>
      <c r="C103" s="96">
        <v>11</v>
      </c>
      <c r="D103" s="157"/>
      <c r="E103" s="2206"/>
      <c r="F103" s="631"/>
      <c r="G103" s="64" t="s">
        <v>339</v>
      </c>
      <c r="H103" s="470">
        <v>0</v>
      </c>
      <c r="I103" s="470">
        <v>0</v>
      </c>
      <c r="J103" s="470">
        <f t="shared" si="7"/>
        <v>0</v>
      </c>
      <c r="K103" s="470"/>
      <c r="L103" s="470">
        <v>0</v>
      </c>
      <c r="M103" s="470">
        <v>0</v>
      </c>
      <c r="N103" s="975">
        <f t="shared" ref="N103:N109" si="8">L103+M103</f>
        <v>0</v>
      </c>
    </row>
    <row r="104" spans="1:248" ht="9.9499999999999993" customHeight="1">
      <c r="A104" s="180">
        <v>4</v>
      </c>
      <c r="B104" s="180">
        <v>6</v>
      </c>
      <c r="C104" s="180">
        <v>11</v>
      </c>
      <c r="D104" s="64"/>
      <c r="E104" s="2206"/>
      <c r="F104" s="245"/>
      <c r="G104" s="64" t="s">
        <v>222</v>
      </c>
      <c r="H104" s="470">
        <v>0</v>
      </c>
      <c r="I104" s="470">
        <v>0</v>
      </c>
      <c r="J104" s="470">
        <f>SUM(H104:I104)</f>
        <v>0</v>
      </c>
      <c r="K104" s="470"/>
      <c r="L104" s="470">
        <v>0</v>
      </c>
      <c r="M104" s="470">
        <v>0</v>
      </c>
      <c r="N104" s="975">
        <f t="shared" si="8"/>
        <v>0</v>
      </c>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c r="DF104" s="64"/>
      <c r="DG104" s="64"/>
      <c r="DH104" s="64"/>
      <c r="DI104" s="64"/>
      <c r="DJ104" s="64"/>
      <c r="DK104" s="64"/>
      <c r="DL104" s="64"/>
      <c r="DM104" s="64"/>
      <c r="DN104" s="64"/>
      <c r="DO104" s="64"/>
      <c r="DP104" s="64"/>
      <c r="DQ104" s="64"/>
      <c r="DR104" s="64"/>
      <c r="DS104" s="64"/>
      <c r="DT104" s="64"/>
      <c r="DU104" s="64"/>
      <c r="DV104" s="64"/>
      <c r="DW104" s="64"/>
      <c r="DX104" s="64"/>
      <c r="DY104" s="64"/>
      <c r="DZ104" s="64"/>
      <c r="EA104" s="64"/>
      <c r="EB104" s="64"/>
      <c r="EC104" s="64"/>
      <c r="ED104" s="64"/>
      <c r="EE104" s="64"/>
      <c r="EF104" s="64"/>
      <c r="EG104" s="64"/>
      <c r="EH104" s="64"/>
      <c r="EI104" s="64"/>
      <c r="EJ104" s="64"/>
      <c r="EK104" s="64"/>
      <c r="EL104" s="64"/>
      <c r="EM104" s="64"/>
      <c r="EN104" s="64"/>
      <c r="EO104" s="64"/>
      <c r="EP104" s="64"/>
      <c r="EQ104" s="64"/>
      <c r="ER104" s="64"/>
      <c r="ES104" s="64"/>
      <c r="ET104" s="64"/>
      <c r="EU104" s="64"/>
      <c r="EV104" s="64"/>
      <c r="EW104" s="64"/>
      <c r="EX104" s="64"/>
      <c r="EY104" s="64"/>
      <c r="EZ104" s="64"/>
      <c r="FA104" s="64"/>
      <c r="FB104" s="64"/>
      <c r="FC104" s="64"/>
      <c r="FD104" s="64"/>
      <c r="FE104" s="64"/>
      <c r="FF104" s="64"/>
      <c r="FG104" s="64"/>
      <c r="FH104" s="64"/>
      <c r="FI104" s="64"/>
      <c r="FJ104" s="64"/>
      <c r="FK104" s="64"/>
      <c r="FL104" s="64"/>
      <c r="FM104" s="64"/>
      <c r="FN104" s="64"/>
      <c r="FO104" s="64"/>
      <c r="FP104" s="64"/>
      <c r="FQ104" s="64"/>
      <c r="FR104" s="64"/>
      <c r="FS104" s="64"/>
      <c r="FT104" s="64"/>
      <c r="FU104" s="64"/>
      <c r="FV104" s="64"/>
      <c r="FW104" s="64"/>
      <c r="FX104" s="64"/>
      <c r="FY104" s="64"/>
      <c r="FZ104" s="64"/>
      <c r="GA104" s="64"/>
      <c r="GB104" s="64"/>
      <c r="GC104" s="64"/>
      <c r="GD104" s="64"/>
      <c r="GE104" s="64"/>
      <c r="GF104" s="64"/>
      <c r="GG104" s="64"/>
      <c r="GH104" s="64"/>
      <c r="GI104" s="64"/>
      <c r="GJ104" s="64"/>
      <c r="GK104" s="64"/>
      <c r="GL104" s="64"/>
      <c r="GM104" s="64"/>
      <c r="GN104" s="64"/>
      <c r="GO104" s="64"/>
      <c r="GP104" s="64"/>
      <c r="GQ104" s="64"/>
      <c r="GR104" s="64"/>
      <c r="GS104" s="64"/>
      <c r="GT104" s="64"/>
      <c r="GU104" s="64"/>
      <c r="GV104" s="64"/>
      <c r="GW104" s="64"/>
      <c r="GX104" s="64"/>
      <c r="GY104" s="64"/>
      <c r="GZ104" s="64"/>
      <c r="HA104" s="64"/>
      <c r="HB104" s="64"/>
      <c r="HC104" s="64"/>
      <c r="HD104" s="64"/>
      <c r="HE104" s="64"/>
      <c r="HF104" s="64"/>
      <c r="HG104" s="64"/>
      <c r="HH104" s="64"/>
      <c r="HI104" s="64"/>
      <c r="HJ104" s="64"/>
      <c r="HK104" s="64"/>
      <c r="HL104" s="64"/>
      <c r="HM104" s="64"/>
      <c r="HN104" s="64"/>
      <c r="HO104" s="64"/>
      <c r="HP104" s="64"/>
      <c r="HQ104" s="64"/>
      <c r="HR104" s="64"/>
      <c r="HS104" s="64"/>
      <c r="HT104" s="64"/>
      <c r="HU104" s="64"/>
      <c r="HV104" s="64"/>
      <c r="HW104" s="64"/>
      <c r="HX104" s="64"/>
      <c r="HY104" s="64"/>
      <c r="HZ104" s="64"/>
      <c r="IA104" s="64"/>
      <c r="IB104" s="64"/>
      <c r="IC104" s="64"/>
      <c r="ID104" s="64"/>
      <c r="IE104" s="64"/>
      <c r="IF104" s="64"/>
      <c r="IG104" s="64"/>
      <c r="IH104" s="64"/>
      <c r="II104" s="64"/>
      <c r="IJ104" s="64"/>
      <c r="IK104" s="64"/>
      <c r="IL104" s="64"/>
      <c r="IM104" s="64"/>
      <c r="IN104" s="64"/>
    </row>
    <row r="105" spans="1:248" ht="9.9499999999999993" customHeight="1">
      <c r="A105" s="180">
        <v>4</v>
      </c>
      <c r="B105" s="180">
        <v>6</v>
      </c>
      <c r="C105" s="180">
        <v>11</v>
      </c>
      <c r="D105" s="64"/>
      <c r="E105" s="2206"/>
      <c r="F105" s="245"/>
      <c r="G105" s="64" t="s">
        <v>340</v>
      </c>
      <c r="H105" s="470">
        <v>0</v>
      </c>
      <c r="I105" s="470">
        <v>0</v>
      </c>
      <c r="J105" s="470">
        <f>SUM(H105:I105)</f>
        <v>0</v>
      </c>
      <c r="K105" s="470"/>
      <c r="L105" s="470">
        <v>0</v>
      </c>
      <c r="M105" s="470">
        <v>0</v>
      </c>
      <c r="N105" s="975">
        <f t="shared" si="8"/>
        <v>0</v>
      </c>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c r="GV105" s="64"/>
      <c r="GW105" s="64"/>
      <c r="GX105" s="64"/>
      <c r="GY105" s="64"/>
      <c r="GZ105" s="64"/>
      <c r="HA105" s="64"/>
      <c r="HB105" s="64"/>
      <c r="HC105" s="64"/>
      <c r="HD105" s="64"/>
      <c r="HE105" s="64"/>
      <c r="HF105" s="64"/>
      <c r="HG105" s="64"/>
      <c r="HH105" s="64"/>
      <c r="HI105" s="64"/>
      <c r="HJ105" s="64"/>
      <c r="HK105" s="64"/>
      <c r="HL105" s="64"/>
      <c r="HM105" s="64"/>
      <c r="HN105" s="64"/>
      <c r="HO105" s="64"/>
      <c r="HP105" s="64"/>
      <c r="HQ105" s="64"/>
      <c r="HR105" s="64"/>
      <c r="HS105" s="64"/>
      <c r="HT105" s="64"/>
      <c r="HU105" s="64"/>
      <c r="HV105" s="64"/>
      <c r="HW105" s="64"/>
      <c r="HX105" s="64"/>
      <c r="HY105" s="64"/>
      <c r="HZ105" s="64"/>
      <c r="IA105" s="64"/>
      <c r="IB105" s="64"/>
      <c r="IC105" s="64"/>
      <c r="ID105" s="64"/>
      <c r="IE105" s="64"/>
      <c r="IF105" s="64"/>
      <c r="IG105" s="64"/>
      <c r="IH105" s="64"/>
      <c r="II105" s="64"/>
      <c r="IJ105" s="64"/>
      <c r="IK105" s="64"/>
      <c r="IL105" s="64"/>
      <c r="IM105" s="64"/>
      <c r="IN105" s="64"/>
    </row>
    <row r="106" spans="1:248" ht="9.9499999999999993" customHeight="1">
      <c r="A106" s="180">
        <v>4</v>
      </c>
      <c r="B106" s="180">
        <v>6</v>
      </c>
      <c r="C106" s="180">
        <v>11</v>
      </c>
      <c r="D106" s="64"/>
      <c r="E106" s="2206"/>
      <c r="F106" s="245"/>
      <c r="G106" s="64" t="s">
        <v>341</v>
      </c>
      <c r="H106" s="470">
        <v>0</v>
      </c>
      <c r="I106" s="470">
        <v>0</v>
      </c>
      <c r="J106" s="470">
        <f>SUM(H106:I106)</f>
        <v>0</v>
      </c>
      <c r="K106" s="470"/>
      <c r="L106" s="470">
        <v>0</v>
      </c>
      <c r="M106" s="470">
        <v>0</v>
      </c>
      <c r="N106" s="975">
        <f t="shared" si="8"/>
        <v>0</v>
      </c>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4"/>
      <c r="HT106" s="64"/>
      <c r="HU106" s="64"/>
      <c r="HV106" s="64"/>
      <c r="HW106" s="64"/>
      <c r="HX106" s="64"/>
      <c r="HY106" s="64"/>
      <c r="HZ106" s="64"/>
      <c r="IA106" s="64"/>
      <c r="IB106" s="64"/>
      <c r="IC106" s="64"/>
      <c r="ID106" s="64"/>
      <c r="IE106" s="64"/>
      <c r="IF106" s="64"/>
      <c r="IG106" s="64"/>
      <c r="IH106" s="64"/>
      <c r="II106" s="64"/>
      <c r="IJ106" s="64"/>
      <c r="IK106" s="64"/>
      <c r="IL106" s="64"/>
      <c r="IM106" s="64"/>
      <c r="IN106" s="64"/>
    </row>
    <row r="107" spans="1:248" ht="11.1" customHeight="1">
      <c r="A107" s="96"/>
      <c r="B107" s="96"/>
      <c r="C107" s="96"/>
      <c r="D107" s="157"/>
      <c r="E107" s="2205"/>
      <c r="F107" s="636" t="s">
        <v>45</v>
      </c>
      <c r="G107" s="64"/>
      <c r="H107" s="973">
        <f>H108+H109</f>
        <v>0</v>
      </c>
      <c r="I107" s="973">
        <f>I108+I109</f>
        <v>0</v>
      </c>
      <c r="J107" s="976">
        <f>SUM(H107:I107)</f>
        <v>0</v>
      </c>
      <c r="K107" s="973"/>
      <c r="L107" s="973">
        <f>L108+L109</f>
        <v>0</v>
      </c>
      <c r="M107" s="973">
        <f>M108+M109</f>
        <v>0</v>
      </c>
      <c r="N107" s="974">
        <f t="shared" si="8"/>
        <v>0</v>
      </c>
    </row>
    <row r="108" spans="1:248" ht="9.9499999999999993" customHeight="1">
      <c r="A108" s="96">
        <v>4</v>
      </c>
      <c r="B108" s="96">
        <v>6</v>
      </c>
      <c r="C108" s="96">
        <v>11</v>
      </c>
      <c r="D108" s="157"/>
      <c r="E108" s="2206"/>
      <c r="F108" s="631"/>
      <c r="G108" s="64" t="s">
        <v>342</v>
      </c>
      <c r="H108" s="470">
        <v>0</v>
      </c>
      <c r="I108" s="470">
        <v>0</v>
      </c>
      <c r="J108" s="470">
        <f t="shared" si="7"/>
        <v>0</v>
      </c>
      <c r="K108" s="470"/>
      <c r="L108" s="470">
        <v>0</v>
      </c>
      <c r="M108" s="470">
        <v>0</v>
      </c>
      <c r="N108" s="975">
        <f t="shared" si="8"/>
        <v>0</v>
      </c>
    </row>
    <row r="109" spans="1:248" ht="9.9499999999999993" customHeight="1">
      <c r="A109" s="96">
        <v>4</v>
      </c>
      <c r="B109" s="96">
        <v>6</v>
      </c>
      <c r="C109" s="96">
        <v>11</v>
      </c>
      <c r="D109" s="157"/>
      <c r="E109" s="216"/>
      <c r="F109" s="631"/>
      <c r="G109" s="64" t="s">
        <v>343</v>
      </c>
      <c r="H109" s="470">
        <v>0</v>
      </c>
      <c r="I109" s="470">
        <v>0</v>
      </c>
      <c r="J109" s="470">
        <f t="shared" si="7"/>
        <v>0</v>
      </c>
      <c r="K109" s="470"/>
      <c r="L109" s="470">
        <v>0</v>
      </c>
      <c r="M109" s="470">
        <v>0</v>
      </c>
      <c r="N109" s="975">
        <f t="shared" si="8"/>
        <v>0</v>
      </c>
    </row>
    <row r="110" spans="1:248" ht="12" customHeight="1">
      <c r="A110" s="96"/>
      <c r="B110" s="96"/>
      <c r="C110" s="96"/>
      <c r="D110" s="157"/>
      <c r="E110" s="2355">
        <v>1405</v>
      </c>
      <c r="F110" s="13" t="s">
        <v>46</v>
      </c>
      <c r="G110" s="14"/>
      <c r="H110" s="969">
        <f>SUM(H111+H120+H133+H136)</f>
        <v>237</v>
      </c>
      <c r="I110" s="969">
        <f>SUM(I111+I120+I133+I136)</f>
        <v>491</v>
      </c>
      <c r="J110" s="969">
        <f t="shared" si="7"/>
        <v>728</v>
      </c>
      <c r="K110" s="969"/>
      <c r="L110" s="969">
        <f>L111+L120+L133+L136</f>
        <v>7</v>
      </c>
      <c r="M110" s="969">
        <f>M111+M120+M133+M136</f>
        <v>75</v>
      </c>
      <c r="N110" s="970">
        <f>N111+N120+N133+N136</f>
        <v>82</v>
      </c>
    </row>
    <row r="111" spans="1:248" ht="11.1" customHeight="1">
      <c r="B111" s="96"/>
      <c r="C111" s="96"/>
      <c r="D111" s="157"/>
      <c r="E111" s="2316"/>
      <c r="F111" s="636" t="s">
        <v>47</v>
      </c>
      <c r="G111" s="64"/>
      <c r="H111" s="986">
        <f>H112+H113+H114+H115+H116+H117+H118+H119</f>
        <v>43</v>
      </c>
      <c r="I111" s="986">
        <f>I112+I113+I114+I115+I116+I117+I118+I119</f>
        <v>31</v>
      </c>
      <c r="J111" s="986">
        <f t="shared" si="7"/>
        <v>74</v>
      </c>
      <c r="K111" s="986"/>
      <c r="L111" s="986">
        <f>L112+L113+L114+L115+L116+L117+L118+L119</f>
        <v>0</v>
      </c>
      <c r="M111" s="986">
        <f>M112+M113+M114+M115+M116+M117+M118+M119</f>
        <v>0</v>
      </c>
      <c r="N111" s="992">
        <f>L111+M111</f>
        <v>0</v>
      </c>
    </row>
    <row r="112" spans="1:248" ht="9.9499999999999993" customHeight="1">
      <c r="A112" s="298">
        <v>5</v>
      </c>
      <c r="B112" s="96">
        <v>4</v>
      </c>
      <c r="C112" s="96">
        <v>8</v>
      </c>
      <c r="D112" s="157"/>
      <c r="E112" s="2316"/>
      <c r="F112" s="638"/>
      <c r="G112" s="64" t="s">
        <v>344</v>
      </c>
      <c r="H112" s="1015">
        <v>0</v>
      </c>
      <c r="I112" s="1015">
        <v>0</v>
      </c>
      <c r="J112" s="1015">
        <f t="shared" si="7"/>
        <v>0</v>
      </c>
      <c r="K112" s="1015"/>
      <c r="L112" s="988">
        <v>0</v>
      </c>
      <c r="M112" s="988">
        <v>0</v>
      </c>
      <c r="N112" s="989">
        <f t="shared" ref="N112:N119" si="9">L112+M112</f>
        <v>0</v>
      </c>
    </row>
    <row r="113" spans="1:14" ht="9.9499999999999993" customHeight="1">
      <c r="A113" s="298">
        <v>5</v>
      </c>
      <c r="B113" s="96">
        <v>4</v>
      </c>
      <c r="C113" s="96">
        <v>8</v>
      </c>
      <c r="D113" s="157"/>
      <c r="E113" s="2316"/>
      <c r="F113" s="638"/>
      <c r="G113" s="89" t="s">
        <v>226</v>
      </c>
      <c r="H113" s="1015">
        <v>43</v>
      </c>
      <c r="I113" s="1015">
        <v>31</v>
      </c>
      <c r="J113" s="1015">
        <f>SUM(H113:I113)</f>
        <v>74</v>
      </c>
      <c r="K113" s="1015"/>
      <c r="L113" s="988">
        <v>0</v>
      </c>
      <c r="M113" s="988">
        <v>0</v>
      </c>
      <c r="N113" s="989">
        <f t="shared" si="9"/>
        <v>0</v>
      </c>
    </row>
    <row r="114" spans="1:14" ht="9.9499999999999993" customHeight="1">
      <c r="A114" s="298">
        <v>5</v>
      </c>
      <c r="B114" s="96">
        <v>4</v>
      </c>
      <c r="C114" s="96">
        <v>8</v>
      </c>
      <c r="D114" s="157"/>
      <c r="E114" s="2316"/>
      <c r="F114" s="638"/>
      <c r="G114" s="64" t="s">
        <v>345</v>
      </c>
      <c r="H114" s="1015">
        <v>0</v>
      </c>
      <c r="I114" s="1015">
        <v>0</v>
      </c>
      <c r="J114" s="1015">
        <f t="shared" si="7"/>
        <v>0</v>
      </c>
      <c r="K114" s="1015"/>
      <c r="L114" s="988">
        <v>0</v>
      </c>
      <c r="M114" s="988">
        <v>0</v>
      </c>
      <c r="N114" s="989">
        <f t="shared" si="9"/>
        <v>0</v>
      </c>
    </row>
    <row r="115" spans="1:14" s="83" customFormat="1" ht="9.9499999999999993" customHeight="1">
      <c r="A115" s="298">
        <v>5</v>
      </c>
      <c r="B115" s="96">
        <v>4</v>
      </c>
      <c r="C115" s="96">
        <v>8</v>
      </c>
      <c r="D115" s="157"/>
      <c r="E115" s="2316"/>
      <c r="F115" s="631"/>
      <c r="G115" s="64" t="s">
        <v>227</v>
      </c>
      <c r="H115" s="1015">
        <v>0</v>
      </c>
      <c r="I115" s="1015">
        <v>0</v>
      </c>
      <c r="J115" s="1015">
        <f t="shared" si="7"/>
        <v>0</v>
      </c>
      <c r="K115" s="1015"/>
      <c r="L115" s="988">
        <v>0</v>
      </c>
      <c r="M115" s="988">
        <v>0</v>
      </c>
      <c r="N115" s="989">
        <f t="shared" si="9"/>
        <v>0</v>
      </c>
    </row>
    <row r="116" spans="1:14" s="83" customFormat="1" ht="9.9499999999999993" customHeight="1">
      <c r="A116" s="298">
        <v>5</v>
      </c>
      <c r="B116" s="96">
        <v>4</v>
      </c>
      <c r="C116" s="96">
        <v>8</v>
      </c>
      <c r="D116" s="157"/>
      <c r="E116" s="2316"/>
      <c r="F116" s="631"/>
      <c r="G116" s="64" t="s">
        <v>369</v>
      </c>
      <c r="H116" s="1015">
        <v>0</v>
      </c>
      <c r="I116" s="1015">
        <v>0</v>
      </c>
      <c r="J116" s="1015">
        <f t="shared" si="7"/>
        <v>0</v>
      </c>
      <c r="K116" s="1015"/>
      <c r="L116" s="988">
        <v>0</v>
      </c>
      <c r="M116" s="988">
        <v>0</v>
      </c>
      <c r="N116" s="989">
        <f t="shared" si="9"/>
        <v>0</v>
      </c>
    </row>
    <row r="117" spans="1:14" s="83" customFormat="1" ht="9.9499999999999993" customHeight="1">
      <c r="A117" s="298">
        <v>5</v>
      </c>
      <c r="B117" s="96">
        <v>4</v>
      </c>
      <c r="C117" s="96">
        <v>8</v>
      </c>
      <c r="D117" s="157"/>
      <c r="E117" s="2316"/>
      <c r="F117" s="631"/>
      <c r="G117" s="64" t="s">
        <v>228</v>
      </c>
      <c r="H117" s="1015">
        <v>0</v>
      </c>
      <c r="I117" s="1015">
        <v>0</v>
      </c>
      <c r="J117" s="1015">
        <f t="shared" si="7"/>
        <v>0</v>
      </c>
      <c r="K117" s="1015"/>
      <c r="L117" s="988">
        <v>0</v>
      </c>
      <c r="M117" s="988">
        <v>0</v>
      </c>
      <c r="N117" s="989">
        <f t="shared" si="9"/>
        <v>0</v>
      </c>
    </row>
    <row r="118" spans="1:14" s="83" customFormat="1" ht="9.9499999999999993" customHeight="1">
      <c r="A118" s="298">
        <v>5</v>
      </c>
      <c r="B118" s="96">
        <v>4</v>
      </c>
      <c r="C118" s="96">
        <v>8</v>
      </c>
      <c r="D118" s="157"/>
      <c r="E118" s="2316"/>
      <c r="F118" s="631"/>
      <c r="G118" s="64" t="s">
        <v>346</v>
      </c>
      <c r="H118" s="1015">
        <v>0</v>
      </c>
      <c r="I118" s="1015">
        <v>0</v>
      </c>
      <c r="J118" s="1015">
        <f t="shared" si="7"/>
        <v>0</v>
      </c>
      <c r="K118" s="1015"/>
      <c r="L118" s="988">
        <v>0</v>
      </c>
      <c r="M118" s="988">
        <v>0</v>
      </c>
      <c r="N118" s="989">
        <f t="shared" si="9"/>
        <v>0</v>
      </c>
    </row>
    <row r="119" spans="1:14" ht="9.9499999999999993" customHeight="1">
      <c r="A119" s="298">
        <v>5</v>
      </c>
      <c r="B119" s="96">
        <v>4</v>
      </c>
      <c r="C119" s="96">
        <v>8</v>
      </c>
      <c r="D119" s="157"/>
      <c r="E119" s="2316"/>
      <c r="F119" s="631"/>
      <c r="G119" s="64" t="s">
        <v>229</v>
      </c>
      <c r="H119" s="1015">
        <v>0</v>
      </c>
      <c r="I119" s="1015">
        <v>0</v>
      </c>
      <c r="J119" s="1015">
        <f t="shared" si="7"/>
        <v>0</v>
      </c>
      <c r="K119" s="1015"/>
      <c r="L119" s="988">
        <v>0</v>
      </c>
      <c r="M119" s="988">
        <v>0</v>
      </c>
      <c r="N119" s="989">
        <f t="shared" si="9"/>
        <v>0</v>
      </c>
    </row>
    <row r="120" spans="1:14" ht="11.1" customHeight="1">
      <c r="B120" s="96"/>
      <c r="C120" s="96"/>
      <c r="D120" s="157"/>
      <c r="E120" s="2316"/>
      <c r="F120" s="636" t="s">
        <v>48</v>
      </c>
      <c r="G120" s="19"/>
      <c r="H120" s="1016">
        <f>H121+H122+H123+H124+H125+H126+H127+H128+H129+H130+H131+H132</f>
        <v>0</v>
      </c>
      <c r="I120" s="1016">
        <f>I121+I122+I123+I124+I125+I126+I127+I128+I129+I130+I131+I132</f>
        <v>0</v>
      </c>
      <c r="J120" s="1016">
        <f t="shared" si="7"/>
        <v>0</v>
      </c>
      <c r="K120" s="1016"/>
      <c r="L120" s="986">
        <f>L121+L122+L123+L124+L125+L126+L127+L128+L129+L130+L131+L132</f>
        <v>0</v>
      </c>
      <c r="M120" s="986">
        <f>M121+M122+M123+M124+M125+M126+M127+M128+M129+M130+M131+M132</f>
        <v>0</v>
      </c>
      <c r="N120" s="992">
        <f>L120+M120</f>
        <v>0</v>
      </c>
    </row>
    <row r="121" spans="1:14" ht="9.9499999999999993" customHeight="1">
      <c r="A121" s="298">
        <v>5</v>
      </c>
      <c r="B121" s="96">
        <v>5</v>
      </c>
      <c r="C121" s="96">
        <v>11</v>
      </c>
      <c r="D121" s="157"/>
      <c r="E121" s="2316"/>
      <c r="F121" s="636"/>
      <c r="G121" s="64" t="s">
        <v>370</v>
      </c>
      <c r="H121" s="1015">
        <v>0</v>
      </c>
      <c r="I121" s="1015">
        <v>0</v>
      </c>
      <c r="J121" s="1015">
        <f t="shared" si="7"/>
        <v>0</v>
      </c>
      <c r="K121" s="1015"/>
      <c r="L121" s="988">
        <v>0</v>
      </c>
      <c r="M121" s="988">
        <v>0</v>
      </c>
      <c r="N121" s="989">
        <f t="shared" ref="N121:N139" si="10">L121+M121</f>
        <v>0</v>
      </c>
    </row>
    <row r="122" spans="1:14" ht="9.9499999999999993" customHeight="1">
      <c r="A122" s="298">
        <v>5</v>
      </c>
      <c r="B122" s="96">
        <v>5</v>
      </c>
      <c r="C122" s="96">
        <v>11</v>
      </c>
      <c r="D122" s="157"/>
      <c r="E122" s="2316"/>
      <c r="F122" s="638"/>
      <c r="G122" s="64" t="s">
        <v>230</v>
      </c>
      <c r="H122" s="1015">
        <v>0</v>
      </c>
      <c r="I122" s="1015">
        <v>0</v>
      </c>
      <c r="J122" s="1015">
        <f t="shared" si="7"/>
        <v>0</v>
      </c>
      <c r="K122" s="1015"/>
      <c r="L122" s="988">
        <v>0</v>
      </c>
      <c r="M122" s="988">
        <v>0</v>
      </c>
      <c r="N122" s="989">
        <f t="shared" si="10"/>
        <v>0</v>
      </c>
    </row>
    <row r="123" spans="1:14" ht="9.9499999999999993" customHeight="1">
      <c r="A123" s="298">
        <v>5</v>
      </c>
      <c r="B123" s="96">
        <v>5</v>
      </c>
      <c r="C123" s="96">
        <v>11</v>
      </c>
      <c r="D123" s="157"/>
      <c r="E123" s="2316"/>
      <c r="F123" s="638"/>
      <c r="G123" s="64" t="s">
        <v>348</v>
      </c>
      <c r="H123" s="1015">
        <v>0</v>
      </c>
      <c r="I123" s="1015">
        <v>0</v>
      </c>
      <c r="J123" s="1015">
        <f t="shared" si="7"/>
        <v>0</v>
      </c>
      <c r="K123" s="1015"/>
      <c r="L123" s="988">
        <v>0</v>
      </c>
      <c r="M123" s="988">
        <v>0</v>
      </c>
      <c r="N123" s="989">
        <f t="shared" si="10"/>
        <v>0</v>
      </c>
    </row>
    <row r="124" spans="1:14" ht="9.9499999999999993" customHeight="1">
      <c r="A124" s="298">
        <v>5</v>
      </c>
      <c r="B124" s="96">
        <v>5</v>
      </c>
      <c r="C124" s="96">
        <v>11</v>
      </c>
      <c r="D124" s="157"/>
      <c r="E124" s="2316"/>
      <c r="F124" s="638"/>
      <c r="G124" s="64" t="s">
        <v>231</v>
      </c>
      <c r="H124" s="1015">
        <v>0</v>
      </c>
      <c r="I124" s="1015">
        <v>0</v>
      </c>
      <c r="J124" s="1015">
        <f t="shared" si="7"/>
        <v>0</v>
      </c>
      <c r="K124" s="1015"/>
      <c r="L124" s="988">
        <v>0</v>
      </c>
      <c r="M124" s="988">
        <v>0</v>
      </c>
      <c r="N124" s="989">
        <f t="shared" si="10"/>
        <v>0</v>
      </c>
    </row>
    <row r="125" spans="1:14" ht="9.9499999999999993" customHeight="1">
      <c r="A125" s="298">
        <v>5</v>
      </c>
      <c r="B125" s="96">
        <v>5</v>
      </c>
      <c r="C125" s="96">
        <v>11</v>
      </c>
      <c r="D125" s="157"/>
      <c r="E125" s="2316"/>
      <c r="F125" s="638"/>
      <c r="G125" s="64" t="s">
        <v>349</v>
      </c>
      <c r="H125" s="1015">
        <v>0</v>
      </c>
      <c r="I125" s="1015">
        <v>0</v>
      </c>
      <c r="J125" s="1015">
        <f t="shared" si="7"/>
        <v>0</v>
      </c>
      <c r="K125" s="1015"/>
      <c r="L125" s="988">
        <v>0</v>
      </c>
      <c r="M125" s="988">
        <v>0</v>
      </c>
      <c r="N125" s="989">
        <f t="shared" si="10"/>
        <v>0</v>
      </c>
    </row>
    <row r="126" spans="1:14" ht="9.9499999999999993" customHeight="1">
      <c r="A126" s="298">
        <v>5</v>
      </c>
      <c r="B126" s="96">
        <v>5</v>
      </c>
      <c r="C126" s="96">
        <v>11</v>
      </c>
      <c r="D126" s="157"/>
      <c r="E126" s="2316"/>
      <c r="F126" s="638"/>
      <c r="G126" s="64" t="s">
        <v>232</v>
      </c>
      <c r="H126" s="1015">
        <v>0</v>
      </c>
      <c r="I126" s="1015">
        <v>0</v>
      </c>
      <c r="J126" s="1015">
        <f t="shared" si="7"/>
        <v>0</v>
      </c>
      <c r="K126" s="1015"/>
      <c r="L126" s="988">
        <v>0</v>
      </c>
      <c r="M126" s="988">
        <v>0</v>
      </c>
      <c r="N126" s="989">
        <f t="shared" si="10"/>
        <v>0</v>
      </c>
    </row>
    <row r="127" spans="1:14" ht="9.9499999999999993" customHeight="1">
      <c r="A127" s="298">
        <v>5</v>
      </c>
      <c r="B127" s="96">
        <v>5</v>
      </c>
      <c r="C127" s="96">
        <v>11</v>
      </c>
      <c r="D127" s="157"/>
      <c r="E127" s="2316"/>
      <c r="F127" s="638"/>
      <c r="G127" s="64" t="s">
        <v>371</v>
      </c>
      <c r="H127" s="1015">
        <v>0</v>
      </c>
      <c r="I127" s="1015">
        <v>0</v>
      </c>
      <c r="J127" s="1015">
        <f>SUM(H127:I127)</f>
        <v>0</v>
      </c>
      <c r="K127" s="1015"/>
      <c r="L127" s="988">
        <v>0</v>
      </c>
      <c r="M127" s="988">
        <v>0</v>
      </c>
      <c r="N127" s="989">
        <f t="shared" si="10"/>
        <v>0</v>
      </c>
    </row>
    <row r="128" spans="1:14" ht="9.9499999999999993" customHeight="1">
      <c r="A128" s="298">
        <v>5</v>
      </c>
      <c r="B128" s="96">
        <v>5</v>
      </c>
      <c r="C128" s="96">
        <v>11</v>
      </c>
      <c r="D128" s="157"/>
      <c r="E128" s="2316"/>
      <c r="F128" s="638"/>
      <c r="G128" s="64" t="s">
        <v>350</v>
      </c>
      <c r="H128" s="1015">
        <v>0</v>
      </c>
      <c r="I128" s="1015">
        <v>0</v>
      </c>
      <c r="J128" s="1015">
        <f>SUM(H128:I128)</f>
        <v>0</v>
      </c>
      <c r="K128" s="1015"/>
      <c r="L128" s="988">
        <v>0</v>
      </c>
      <c r="M128" s="988">
        <v>0</v>
      </c>
      <c r="N128" s="989">
        <f t="shared" si="10"/>
        <v>0</v>
      </c>
    </row>
    <row r="129" spans="1:16" ht="9.9499999999999993" customHeight="1">
      <c r="A129" s="298">
        <v>5</v>
      </c>
      <c r="B129" s="96">
        <v>5</v>
      </c>
      <c r="C129" s="96">
        <v>11</v>
      </c>
      <c r="D129" s="157"/>
      <c r="E129" s="2316"/>
      <c r="F129" s="638"/>
      <c r="G129" s="64" t="s">
        <v>351</v>
      </c>
      <c r="H129" s="1015">
        <v>0</v>
      </c>
      <c r="I129" s="1015">
        <v>0</v>
      </c>
      <c r="J129" s="1015">
        <f t="shared" si="7"/>
        <v>0</v>
      </c>
      <c r="K129" s="1015"/>
      <c r="L129" s="988">
        <v>0</v>
      </c>
      <c r="M129" s="988">
        <v>0</v>
      </c>
      <c r="N129" s="989">
        <f t="shared" si="10"/>
        <v>0</v>
      </c>
    </row>
    <row r="130" spans="1:16" ht="9.9499999999999993" customHeight="1">
      <c r="A130" s="298">
        <v>5</v>
      </c>
      <c r="B130" s="96">
        <v>5</v>
      </c>
      <c r="C130" s="96">
        <v>11</v>
      </c>
      <c r="D130" s="157"/>
      <c r="E130" s="2316"/>
      <c r="F130" s="638"/>
      <c r="G130" s="64" t="s">
        <v>352</v>
      </c>
      <c r="H130" s="1015">
        <v>0</v>
      </c>
      <c r="I130" s="1015">
        <v>0</v>
      </c>
      <c r="J130" s="1015">
        <f t="shared" si="7"/>
        <v>0</v>
      </c>
      <c r="K130" s="1015"/>
      <c r="L130" s="988">
        <v>0</v>
      </c>
      <c r="M130" s="988">
        <v>0</v>
      </c>
      <c r="N130" s="989">
        <f t="shared" si="10"/>
        <v>0</v>
      </c>
    </row>
    <row r="131" spans="1:16" ht="9.9499999999999993" customHeight="1">
      <c r="A131" s="298">
        <v>5</v>
      </c>
      <c r="B131" s="96">
        <v>5</v>
      </c>
      <c r="C131" s="96">
        <v>11</v>
      </c>
      <c r="D131" s="157"/>
      <c r="E131" s="2316"/>
      <c r="F131" s="638"/>
      <c r="G131" s="64" t="s">
        <v>353</v>
      </c>
      <c r="H131" s="1015">
        <v>0</v>
      </c>
      <c r="I131" s="1015">
        <v>0</v>
      </c>
      <c r="J131" s="1015">
        <f t="shared" si="7"/>
        <v>0</v>
      </c>
      <c r="K131" s="1015"/>
      <c r="L131" s="988">
        <v>0</v>
      </c>
      <c r="M131" s="988">
        <v>0</v>
      </c>
      <c r="N131" s="989">
        <f t="shared" si="10"/>
        <v>0</v>
      </c>
    </row>
    <row r="132" spans="1:16" ht="9.75" customHeight="1">
      <c r="A132" s="298">
        <v>5</v>
      </c>
      <c r="B132" s="96">
        <v>5</v>
      </c>
      <c r="C132" s="96">
        <v>11</v>
      </c>
      <c r="D132" s="157"/>
      <c r="E132" s="2316"/>
      <c r="F132" s="638"/>
      <c r="G132" s="64" t="s">
        <v>235</v>
      </c>
      <c r="H132" s="1015">
        <v>0</v>
      </c>
      <c r="I132" s="1015">
        <v>0</v>
      </c>
      <c r="J132" s="1015">
        <f t="shared" si="7"/>
        <v>0</v>
      </c>
      <c r="K132" s="1015"/>
      <c r="L132" s="988">
        <v>0</v>
      </c>
      <c r="M132" s="988">
        <v>0</v>
      </c>
      <c r="N132" s="989">
        <f t="shared" si="10"/>
        <v>0</v>
      </c>
    </row>
    <row r="133" spans="1:16" ht="9.75" customHeight="1">
      <c r="B133" s="96"/>
      <c r="C133" s="96"/>
      <c r="D133" s="157"/>
      <c r="E133" s="2316"/>
      <c r="F133" s="990" t="s">
        <v>49</v>
      </c>
      <c r="G133" s="59"/>
      <c r="H133" s="475">
        <f>H134+H135</f>
        <v>144</v>
      </c>
      <c r="I133" s="475">
        <f>I134+I135</f>
        <v>388</v>
      </c>
      <c r="J133" s="1017">
        <f t="shared" si="7"/>
        <v>532</v>
      </c>
      <c r="K133" s="1017"/>
      <c r="L133" s="991">
        <f>L134+L135</f>
        <v>0</v>
      </c>
      <c r="M133" s="991">
        <f>M134+M135</f>
        <v>0</v>
      </c>
      <c r="N133" s="992">
        <f t="shared" si="10"/>
        <v>0</v>
      </c>
    </row>
    <row r="134" spans="1:16" ht="9.9499999999999993" customHeight="1">
      <c r="A134" s="298">
        <v>5</v>
      </c>
      <c r="B134" s="96">
        <v>5</v>
      </c>
      <c r="C134" s="96">
        <v>10</v>
      </c>
      <c r="D134" s="157"/>
      <c r="E134" s="2316"/>
      <c r="F134" s="638"/>
      <c r="G134" s="64" t="s">
        <v>352</v>
      </c>
      <c r="H134" s="397">
        <v>0</v>
      </c>
      <c r="I134" s="397">
        <v>0</v>
      </c>
      <c r="J134" s="1015">
        <f t="shared" si="7"/>
        <v>0</v>
      </c>
      <c r="K134" s="1015"/>
      <c r="L134" s="988">
        <v>0</v>
      </c>
      <c r="M134" s="988">
        <v>0</v>
      </c>
      <c r="N134" s="989">
        <f t="shared" si="10"/>
        <v>0</v>
      </c>
    </row>
    <row r="135" spans="1:16" ht="9.9499999999999993" customHeight="1">
      <c r="A135" s="298">
        <v>5</v>
      </c>
      <c r="B135" s="96">
        <v>5</v>
      </c>
      <c r="C135" s="96">
        <v>10</v>
      </c>
      <c r="D135" s="157"/>
      <c r="E135" s="2316"/>
      <c r="F135" s="638"/>
      <c r="G135" s="64" t="s">
        <v>317</v>
      </c>
      <c r="H135" s="397">
        <v>144</v>
      </c>
      <c r="I135" s="397">
        <v>388</v>
      </c>
      <c r="J135" s="1015">
        <f t="shared" si="7"/>
        <v>532</v>
      </c>
      <c r="K135" s="1015"/>
      <c r="L135" s="988">
        <v>0</v>
      </c>
      <c r="M135" s="988">
        <v>0</v>
      </c>
      <c r="N135" s="989">
        <f t="shared" si="10"/>
        <v>0</v>
      </c>
    </row>
    <row r="136" spans="1:16" ht="9.9499999999999993" customHeight="1">
      <c r="B136" s="96"/>
      <c r="C136" s="96"/>
      <c r="D136" s="157"/>
      <c r="E136" s="2316"/>
      <c r="F136" s="990" t="s">
        <v>50</v>
      </c>
      <c r="G136" s="59"/>
      <c r="H136" s="475">
        <f>H137+H138+H139</f>
        <v>50</v>
      </c>
      <c r="I136" s="475">
        <f>I137+I138+I139</f>
        <v>72</v>
      </c>
      <c r="J136" s="1017">
        <f t="shared" si="7"/>
        <v>122</v>
      </c>
      <c r="K136" s="1017"/>
      <c r="L136" s="991">
        <f>L139</f>
        <v>7</v>
      </c>
      <c r="M136" s="991">
        <f>M139</f>
        <v>75</v>
      </c>
      <c r="N136" s="992">
        <f t="shared" si="10"/>
        <v>82</v>
      </c>
    </row>
    <row r="137" spans="1:16" ht="9.9499999999999993" customHeight="1">
      <c r="A137" s="298">
        <v>5</v>
      </c>
      <c r="B137" s="96">
        <v>5</v>
      </c>
      <c r="C137" s="96">
        <v>13</v>
      </c>
      <c r="D137" s="157"/>
      <c r="E137" s="2316"/>
      <c r="F137" s="638"/>
      <c r="G137" s="64" t="s">
        <v>352</v>
      </c>
      <c r="H137" s="397">
        <v>0</v>
      </c>
      <c r="I137" s="397">
        <v>0</v>
      </c>
      <c r="J137" s="1015">
        <f t="shared" si="7"/>
        <v>0</v>
      </c>
      <c r="K137" s="1015"/>
      <c r="L137" s="988">
        <v>0</v>
      </c>
      <c r="M137" s="988">
        <v>0</v>
      </c>
      <c r="N137" s="989">
        <f t="shared" si="10"/>
        <v>0</v>
      </c>
    </row>
    <row r="138" spans="1:16" ht="9.9499999999999993" customHeight="1">
      <c r="A138" s="298">
        <v>5</v>
      </c>
      <c r="B138" s="96">
        <v>5</v>
      </c>
      <c r="C138" s="96">
        <v>13</v>
      </c>
      <c r="D138" s="157"/>
      <c r="E138" s="2316"/>
      <c r="F138" s="638"/>
      <c r="G138" s="64" t="s">
        <v>353</v>
      </c>
      <c r="H138" s="397">
        <v>50</v>
      </c>
      <c r="I138" s="397">
        <v>72</v>
      </c>
      <c r="J138" s="1015">
        <f t="shared" si="7"/>
        <v>122</v>
      </c>
      <c r="K138" s="1015"/>
      <c r="L138" s="988">
        <v>0</v>
      </c>
      <c r="M138" s="988">
        <v>0</v>
      </c>
      <c r="N138" s="989">
        <f t="shared" si="10"/>
        <v>0</v>
      </c>
    </row>
    <row r="139" spans="1:16" ht="9.9499999999999993" customHeight="1">
      <c r="A139" s="298">
        <v>5</v>
      </c>
      <c r="B139" s="96">
        <v>5</v>
      </c>
      <c r="C139" s="96">
        <v>13</v>
      </c>
      <c r="D139" s="157"/>
      <c r="E139" s="500"/>
      <c r="F139" s="648"/>
      <c r="G139" s="150" t="s">
        <v>236</v>
      </c>
      <c r="H139" s="397">
        <v>0</v>
      </c>
      <c r="I139" s="397">
        <v>0</v>
      </c>
      <c r="J139" s="1015">
        <f>SUM(H139:I139)</f>
        <v>0</v>
      </c>
      <c r="K139" s="1015"/>
      <c r="L139" s="988">
        <v>7</v>
      </c>
      <c r="M139" s="988">
        <v>75</v>
      </c>
      <c r="N139" s="989">
        <f t="shared" si="10"/>
        <v>82</v>
      </c>
    </row>
    <row r="140" spans="1:16" ht="12" customHeight="1">
      <c r="B140" s="96"/>
      <c r="C140" s="96"/>
      <c r="D140" s="157"/>
      <c r="E140" s="2211">
        <v>1406</v>
      </c>
      <c r="F140" s="29" t="s">
        <v>51</v>
      </c>
      <c r="G140" s="123"/>
      <c r="H140" s="405">
        <f>SUM(H141+H145+H147+H149+H151)</f>
        <v>78</v>
      </c>
      <c r="I140" s="405">
        <f>SUM(I141+I145+I147+I149+I151)</f>
        <v>177</v>
      </c>
      <c r="J140" s="993">
        <f t="shared" si="7"/>
        <v>255</v>
      </c>
      <c r="K140" s="993"/>
      <c r="L140" s="993">
        <f>L141+L147+L149+L145+L151</f>
        <v>474</v>
      </c>
      <c r="M140" s="993">
        <f>M141+M147+M149+M145+M151</f>
        <v>442</v>
      </c>
      <c r="N140" s="994">
        <f>L140+M140</f>
        <v>916</v>
      </c>
    </row>
    <row r="141" spans="1:16" ht="11.1" customHeight="1">
      <c r="B141" s="96"/>
      <c r="C141" s="96"/>
      <c r="D141" s="157"/>
      <c r="E141" s="2212"/>
      <c r="F141" s="636" t="s">
        <v>52</v>
      </c>
      <c r="G141" s="64"/>
      <c r="H141" s="976">
        <f>H142+H143+H144</f>
        <v>78</v>
      </c>
      <c r="I141" s="976">
        <f>I142+I143+I144</f>
        <v>177</v>
      </c>
      <c r="J141" s="991">
        <f t="shared" si="7"/>
        <v>255</v>
      </c>
      <c r="K141" s="991"/>
      <c r="L141" s="991">
        <f>L142+L143+L144</f>
        <v>0</v>
      </c>
      <c r="M141" s="991">
        <f>M142+M143+M144</f>
        <v>0</v>
      </c>
      <c r="N141" s="992">
        <f>L141+M141</f>
        <v>0</v>
      </c>
    </row>
    <row r="142" spans="1:16" ht="9.9499999999999993" customHeight="1">
      <c r="A142" s="298">
        <v>6</v>
      </c>
      <c r="B142" s="96">
        <v>2</v>
      </c>
      <c r="C142" s="96">
        <v>11</v>
      </c>
      <c r="D142" s="157"/>
      <c r="E142" s="2212"/>
      <c r="F142" s="681"/>
      <c r="G142" s="64" t="s">
        <v>237</v>
      </c>
      <c r="H142" s="397">
        <v>78</v>
      </c>
      <c r="I142" s="397">
        <v>177</v>
      </c>
      <c r="J142" s="1015">
        <f t="shared" si="7"/>
        <v>255</v>
      </c>
      <c r="K142" s="1015"/>
      <c r="L142" s="988">
        <v>0</v>
      </c>
      <c r="M142" s="988">
        <v>0</v>
      </c>
      <c r="N142" s="989">
        <f t="shared" ref="N142:N152" si="11">L142+M142</f>
        <v>0</v>
      </c>
    </row>
    <row r="143" spans="1:16" ht="9.9499999999999993" customHeight="1">
      <c r="A143" s="298">
        <v>6</v>
      </c>
      <c r="B143" s="96">
        <v>2</v>
      </c>
      <c r="C143" s="96">
        <v>11</v>
      </c>
      <c r="D143" s="157"/>
      <c r="E143" s="2212"/>
      <c r="F143" s="681"/>
      <c r="G143" s="64" t="s">
        <v>355</v>
      </c>
      <c r="H143" s="470">
        <v>0</v>
      </c>
      <c r="I143" s="470">
        <v>0</v>
      </c>
      <c r="J143" s="988">
        <f t="shared" si="7"/>
        <v>0</v>
      </c>
      <c r="K143" s="988"/>
      <c r="L143" s="988">
        <v>0</v>
      </c>
      <c r="M143" s="988">
        <v>0</v>
      </c>
      <c r="N143" s="989">
        <f t="shared" si="11"/>
        <v>0</v>
      </c>
      <c r="P143" s="469"/>
    </row>
    <row r="144" spans="1:16" ht="9.9499999999999993" customHeight="1">
      <c r="A144" s="298">
        <v>6</v>
      </c>
      <c r="B144" s="96">
        <v>2</v>
      </c>
      <c r="C144" s="96">
        <v>11</v>
      </c>
      <c r="D144" s="157"/>
      <c r="E144" s="2212"/>
      <c r="F144" s="681"/>
      <c r="G144" s="64" t="s">
        <v>238</v>
      </c>
      <c r="H144" s="470">
        <v>0</v>
      </c>
      <c r="I144" s="470">
        <v>0</v>
      </c>
      <c r="J144" s="988">
        <f t="shared" si="7"/>
        <v>0</v>
      </c>
      <c r="K144" s="988"/>
      <c r="L144" s="988">
        <v>0</v>
      </c>
      <c r="M144" s="988">
        <v>0</v>
      </c>
      <c r="N144" s="989">
        <f t="shared" si="11"/>
        <v>0</v>
      </c>
    </row>
    <row r="145" spans="1:14" ht="9.9499999999999993" customHeight="1">
      <c r="B145" s="96"/>
      <c r="C145" s="96"/>
      <c r="D145" s="157"/>
      <c r="E145" s="2212"/>
      <c r="F145" s="636" t="s">
        <v>263</v>
      </c>
      <c r="G145" s="64"/>
      <c r="H145" s="976">
        <f>SUM(H146)</f>
        <v>0</v>
      </c>
      <c r="I145" s="976">
        <f>SUM(I146)</f>
        <v>0</v>
      </c>
      <c r="J145" s="991">
        <f>SUM(H145:I145)</f>
        <v>0</v>
      </c>
      <c r="K145" s="991"/>
      <c r="L145" s="991">
        <f>L146</f>
        <v>307</v>
      </c>
      <c r="M145" s="991">
        <f>M146</f>
        <v>288</v>
      </c>
      <c r="N145" s="992">
        <f>L145+M145</f>
        <v>595</v>
      </c>
    </row>
    <row r="146" spans="1:14" ht="9.9499999999999993" customHeight="1">
      <c r="B146" s="96"/>
      <c r="C146" s="96"/>
      <c r="D146" s="157"/>
      <c r="E146" s="2212"/>
      <c r="F146" s="681"/>
      <c r="G146" s="64" t="s">
        <v>241</v>
      </c>
      <c r="H146" s="397">
        <v>0</v>
      </c>
      <c r="I146" s="397">
        <v>0</v>
      </c>
      <c r="J146" s="1015">
        <f>SUM(H146:I146)</f>
        <v>0</v>
      </c>
      <c r="K146" s="1015"/>
      <c r="L146" s="988">
        <v>307</v>
      </c>
      <c r="M146" s="988">
        <v>288</v>
      </c>
      <c r="N146" s="989">
        <f>L146+M146</f>
        <v>595</v>
      </c>
    </row>
    <row r="147" spans="1:14" ht="11.1" customHeight="1">
      <c r="B147" s="96"/>
      <c r="C147" s="96"/>
      <c r="D147" s="157"/>
      <c r="E147" s="2212"/>
      <c r="F147" s="636" t="s">
        <v>53</v>
      </c>
      <c r="G147" s="64"/>
      <c r="H147" s="976">
        <f>H148</f>
        <v>0</v>
      </c>
      <c r="I147" s="976">
        <f>I148</f>
        <v>0</v>
      </c>
      <c r="J147" s="991">
        <f t="shared" si="7"/>
        <v>0</v>
      </c>
      <c r="K147" s="991"/>
      <c r="L147" s="991">
        <f>L148</f>
        <v>0</v>
      </c>
      <c r="M147" s="991">
        <f>M148</f>
        <v>0</v>
      </c>
      <c r="N147" s="989">
        <f t="shared" si="11"/>
        <v>0</v>
      </c>
    </row>
    <row r="148" spans="1:14" ht="9.9499999999999993" customHeight="1">
      <c r="A148" s="298">
        <v>6</v>
      </c>
      <c r="B148" s="96">
        <v>2</v>
      </c>
      <c r="C148" s="96">
        <v>10</v>
      </c>
      <c r="D148" s="157"/>
      <c r="E148" s="2212"/>
      <c r="F148" s="631"/>
      <c r="G148" s="64" t="s">
        <v>239</v>
      </c>
      <c r="H148" s="470">
        <v>0</v>
      </c>
      <c r="I148" s="470">
        <v>0</v>
      </c>
      <c r="J148" s="988">
        <f t="shared" si="7"/>
        <v>0</v>
      </c>
      <c r="K148" s="988"/>
      <c r="L148" s="988">
        <v>0</v>
      </c>
      <c r="M148" s="988">
        <v>0</v>
      </c>
      <c r="N148" s="989">
        <f t="shared" si="11"/>
        <v>0</v>
      </c>
    </row>
    <row r="149" spans="1:14" ht="9.9499999999999993" customHeight="1">
      <c r="B149" s="96"/>
      <c r="C149" s="96"/>
      <c r="D149" s="157"/>
      <c r="E149" s="2212"/>
      <c r="F149" s="636" t="s">
        <v>96</v>
      </c>
      <c r="G149" s="64"/>
      <c r="H149" s="976">
        <f>SUM(H150)</f>
        <v>0</v>
      </c>
      <c r="I149" s="976">
        <f>SUM(I150)</f>
        <v>0</v>
      </c>
      <c r="J149" s="991">
        <f>SUM(H149:I149)</f>
        <v>0</v>
      </c>
      <c r="K149" s="991"/>
      <c r="L149" s="991">
        <f>L150</f>
        <v>167</v>
      </c>
      <c r="M149" s="991">
        <f>M150</f>
        <v>154</v>
      </c>
      <c r="N149" s="992">
        <f t="shared" si="11"/>
        <v>321</v>
      </c>
    </row>
    <row r="150" spans="1:14" ht="9.9499999999999993" customHeight="1">
      <c r="A150" s="298">
        <v>6</v>
      </c>
      <c r="B150" s="96">
        <v>2</v>
      </c>
      <c r="C150" s="96">
        <v>6</v>
      </c>
      <c r="D150" s="157"/>
      <c r="E150" s="2212"/>
      <c r="F150" s="631"/>
      <c r="G150" s="64" t="s">
        <v>264</v>
      </c>
      <c r="H150" s="397">
        <v>0</v>
      </c>
      <c r="I150" s="397">
        <v>0</v>
      </c>
      <c r="J150" s="1015">
        <f>SUM(H150:I150)</f>
        <v>0</v>
      </c>
      <c r="K150" s="1015"/>
      <c r="L150" s="988">
        <v>167</v>
      </c>
      <c r="M150" s="988">
        <v>154</v>
      </c>
      <c r="N150" s="989">
        <f t="shared" si="11"/>
        <v>321</v>
      </c>
    </row>
    <row r="151" spans="1:14" ht="11.1" customHeight="1">
      <c r="B151" s="96"/>
      <c r="C151" s="96"/>
      <c r="D151" s="157"/>
      <c r="E151" s="2212"/>
      <c r="F151" s="636" t="s">
        <v>56</v>
      </c>
      <c r="G151" s="64"/>
      <c r="H151" s="976">
        <f>SUM(H152)</f>
        <v>0</v>
      </c>
      <c r="I151" s="976">
        <f>SUM(I152)</f>
        <v>0</v>
      </c>
      <c r="J151" s="991">
        <f t="shared" si="7"/>
        <v>0</v>
      </c>
      <c r="K151" s="991"/>
      <c r="L151" s="991">
        <f>L152</f>
        <v>0</v>
      </c>
      <c r="M151" s="991">
        <f>M152</f>
        <v>0</v>
      </c>
      <c r="N151" s="989">
        <f t="shared" si="11"/>
        <v>0</v>
      </c>
    </row>
    <row r="152" spans="1:14" ht="9.9499999999999993" customHeight="1">
      <c r="A152" s="298">
        <v>6</v>
      </c>
      <c r="B152" s="96">
        <v>4</v>
      </c>
      <c r="C152" s="96">
        <v>11</v>
      </c>
      <c r="D152" s="157"/>
      <c r="E152" s="2213"/>
      <c r="F152" s="631"/>
      <c r="G152" s="64" t="s">
        <v>242</v>
      </c>
      <c r="H152" s="470">
        <v>0</v>
      </c>
      <c r="I152" s="470">
        <v>0</v>
      </c>
      <c r="J152" s="988">
        <f t="shared" si="7"/>
        <v>0</v>
      </c>
      <c r="K152" s="988"/>
      <c r="L152" s="988">
        <v>0</v>
      </c>
      <c r="M152" s="988">
        <v>0</v>
      </c>
      <c r="N152" s="989">
        <f t="shared" si="11"/>
        <v>0</v>
      </c>
    </row>
    <row r="153" spans="1:14" ht="12" customHeight="1">
      <c r="B153" s="96"/>
      <c r="C153" s="96"/>
      <c r="D153" s="157"/>
      <c r="E153" s="2204">
        <v>1407</v>
      </c>
      <c r="F153" s="13" t="s">
        <v>58</v>
      </c>
      <c r="G153" s="123"/>
      <c r="H153" s="405">
        <f>H154+H161+H164</f>
        <v>42</v>
      </c>
      <c r="I153" s="405">
        <f>I154+I161+I164</f>
        <v>39</v>
      </c>
      <c r="J153" s="993">
        <f>SUM(H153:I153)</f>
        <v>81</v>
      </c>
      <c r="K153" s="993"/>
      <c r="L153" s="993">
        <f>L154+L161+L164</f>
        <v>61</v>
      </c>
      <c r="M153" s="993">
        <f>M154+M161+M164</f>
        <v>28</v>
      </c>
      <c r="N153" s="994">
        <f>L153+M153</f>
        <v>89</v>
      </c>
    </row>
    <row r="154" spans="1:14" ht="11.1" customHeight="1">
      <c r="B154" s="96"/>
      <c r="C154" s="96"/>
      <c r="D154" s="157"/>
      <c r="E154" s="2205"/>
      <c r="F154" s="636" t="s">
        <v>59</v>
      </c>
      <c r="G154" s="64"/>
      <c r="H154" s="976">
        <f>H155+H156+H157+H158+H159+H160</f>
        <v>0</v>
      </c>
      <c r="I154" s="976">
        <f>I155+I156+I157+I158+I159+I160</f>
        <v>0</v>
      </c>
      <c r="J154" s="991">
        <f>SUM(H154:I154)</f>
        <v>0</v>
      </c>
      <c r="K154" s="991"/>
      <c r="L154" s="991">
        <f>L155+L156+L157+L158+L159+L160</f>
        <v>61</v>
      </c>
      <c r="M154" s="991">
        <f>M155+M156+M157+M158+M159+M160</f>
        <v>28</v>
      </c>
      <c r="N154" s="992">
        <f>L154+M154</f>
        <v>89</v>
      </c>
    </row>
    <row r="155" spans="1:14" ht="11.1" customHeight="1">
      <c r="A155" s="298">
        <v>7</v>
      </c>
      <c r="B155" s="96">
        <v>3</v>
      </c>
      <c r="C155" s="96">
        <v>11</v>
      </c>
      <c r="D155" s="157"/>
      <c r="E155" s="2205"/>
      <c r="F155" s="636"/>
      <c r="G155" s="64" t="s">
        <v>356</v>
      </c>
      <c r="H155" s="470">
        <v>0</v>
      </c>
      <c r="I155" s="470">
        <v>0</v>
      </c>
      <c r="J155" s="988">
        <f t="shared" ref="J155:J179" si="12">SUM(H155:I155)</f>
        <v>0</v>
      </c>
      <c r="K155" s="988"/>
      <c r="L155" s="988">
        <v>0</v>
      </c>
      <c r="M155" s="988">
        <v>0</v>
      </c>
      <c r="N155" s="989">
        <f t="shared" ref="N155:N165" si="13">L155+M155</f>
        <v>0</v>
      </c>
    </row>
    <row r="156" spans="1:14" ht="9.9499999999999993" customHeight="1">
      <c r="A156" s="298">
        <v>7</v>
      </c>
      <c r="B156" s="96">
        <v>3</v>
      </c>
      <c r="C156" s="96">
        <v>11</v>
      </c>
      <c r="D156" s="157"/>
      <c r="E156" s="2205"/>
      <c r="F156" s="640"/>
      <c r="G156" s="64" t="s">
        <v>243</v>
      </c>
      <c r="H156" s="470">
        <v>0</v>
      </c>
      <c r="I156" s="470">
        <v>0</v>
      </c>
      <c r="J156" s="988">
        <f t="shared" si="12"/>
        <v>0</v>
      </c>
      <c r="K156" s="988"/>
      <c r="L156" s="988">
        <v>0</v>
      </c>
      <c r="M156" s="988">
        <v>0</v>
      </c>
      <c r="N156" s="989">
        <f t="shared" si="13"/>
        <v>0</v>
      </c>
    </row>
    <row r="157" spans="1:14" ht="9.9499999999999993" customHeight="1">
      <c r="A157" s="298">
        <v>7</v>
      </c>
      <c r="B157" s="96">
        <v>3</v>
      </c>
      <c r="C157" s="96">
        <v>11</v>
      </c>
      <c r="D157" s="157"/>
      <c r="E157" s="2205"/>
      <c r="F157" s="640"/>
      <c r="G157" s="64" t="s">
        <v>244</v>
      </c>
      <c r="H157" s="397">
        <v>0</v>
      </c>
      <c r="I157" s="397">
        <v>0</v>
      </c>
      <c r="J157" s="1015">
        <f>SUM(H157:I157)</f>
        <v>0</v>
      </c>
      <c r="K157" s="1015"/>
      <c r="L157" s="988">
        <v>45</v>
      </c>
      <c r="M157" s="988">
        <v>14</v>
      </c>
      <c r="N157" s="989">
        <f t="shared" si="13"/>
        <v>59</v>
      </c>
    </row>
    <row r="158" spans="1:14" ht="9.9499999999999993" customHeight="1">
      <c r="A158" s="298">
        <v>7</v>
      </c>
      <c r="B158" s="96">
        <v>3</v>
      </c>
      <c r="C158" s="96">
        <v>11</v>
      </c>
      <c r="D158" s="157"/>
      <c r="E158" s="2205"/>
      <c r="F158" s="640"/>
      <c r="G158" s="64" t="s">
        <v>357</v>
      </c>
      <c r="H158" s="397">
        <v>0</v>
      </c>
      <c r="I158" s="397">
        <v>0</v>
      </c>
      <c r="J158" s="1015">
        <f>SUM(H158:I158)</f>
        <v>0</v>
      </c>
      <c r="K158" s="1015"/>
      <c r="L158" s="988">
        <v>0</v>
      </c>
      <c r="M158" s="988">
        <v>0</v>
      </c>
      <c r="N158" s="989">
        <f t="shared" si="13"/>
        <v>0</v>
      </c>
    </row>
    <row r="159" spans="1:14" ht="9.9499999999999993" customHeight="1">
      <c r="A159" s="298">
        <v>7</v>
      </c>
      <c r="B159" s="96">
        <v>3</v>
      </c>
      <c r="C159" s="96">
        <v>11</v>
      </c>
      <c r="D159" s="157"/>
      <c r="E159" s="2205"/>
      <c r="F159" s="631"/>
      <c r="G159" s="64" t="s">
        <v>273</v>
      </c>
      <c r="H159" s="397">
        <v>0</v>
      </c>
      <c r="I159" s="397">
        <v>0</v>
      </c>
      <c r="J159" s="1015">
        <f>SUM(H159:I159)</f>
        <v>0</v>
      </c>
      <c r="K159" s="1015"/>
      <c r="L159" s="988">
        <v>0</v>
      </c>
      <c r="M159" s="988">
        <v>0</v>
      </c>
      <c r="N159" s="989">
        <f t="shared" si="13"/>
        <v>0</v>
      </c>
    </row>
    <row r="160" spans="1:14" ht="9.9499999999999993" customHeight="1">
      <c r="A160" s="298">
        <v>7</v>
      </c>
      <c r="B160" s="96">
        <v>3</v>
      </c>
      <c r="C160" s="96">
        <v>11</v>
      </c>
      <c r="D160" s="157"/>
      <c r="E160" s="2205"/>
      <c r="F160" s="631"/>
      <c r="G160" s="64" t="s">
        <v>246</v>
      </c>
      <c r="H160" s="397">
        <v>0</v>
      </c>
      <c r="I160" s="397">
        <v>0</v>
      </c>
      <c r="J160" s="1015">
        <f>SUM(H160:I160)</f>
        <v>0</v>
      </c>
      <c r="K160" s="1015"/>
      <c r="L160" s="988">
        <v>16</v>
      </c>
      <c r="M160" s="988">
        <v>14</v>
      </c>
      <c r="N160" s="989">
        <f t="shared" si="13"/>
        <v>30</v>
      </c>
    </row>
    <row r="161" spans="1:14" ht="11.1" customHeight="1">
      <c r="B161" s="96"/>
      <c r="C161" s="96"/>
      <c r="D161" s="157"/>
      <c r="E161" s="2205"/>
      <c r="F161" s="640" t="s">
        <v>60</v>
      </c>
      <c r="G161" s="19"/>
      <c r="H161" s="475">
        <f>H162+H163</f>
        <v>0</v>
      </c>
      <c r="I161" s="475">
        <f>I162+I163</f>
        <v>0</v>
      </c>
      <c r="J161" s="1017">
        <f t="shared" si="12"/>
        <v>0</v>
      </c>
      <c r="K161" s="1017"/>
      <c r="L161" s="991">
        <f>L162+L163</f>
        <v>0</v>
      </c>
      <c r="M161" s="991">
        <f>M162+M163</f>
        <v>0</v>
      </c>
      <c r="N161" s="989">
        <f t="shared" si="13"/>
        <v>0</v>
      </c>
    </row>
    <row r="162" spans="1:14" ht="9.9499999999999993" customHeight="1">
      <c r="A162" s="298">
        <v>7</v>
      </c>
      <c r="B162" s="96">
        <v>6</v>
      </c>
      <c r="C162" s="96">
        <v>10</v>
      </c>
      <c r="D162" s="157"/>
      <c r="E162" s="2205"/>
      <c r="F162" s="638"/>
      <c r="G162" s="64" t="s">
        <v>372</v>
      </c>
      <c r="H162" s="397">
        <v>0</v>
      </c>
      <c r="I162" s="397">
        <v>0</v>
      </c>
      <c r="J162" s="1015">
        <f t="shared" si="12"/>
        <v>0</v>
      </c>
      <c r="K162" s="1015"/>
      <c r="L162" s="988">
        <v>0</v>
      </c>
      <c r="M162" s="988">
        <v>0</v>
      </c>
      <c r="N162" s="989">
        <f t="shared" si="13"/>
        <v>0</v>
      </c>
    </row>
    <row r="163" spans="1:14" ht="9.9499999999999993" customHeight="1">
      <c r="A163" s="298">
        <v>7</v>
      </c>
      <c r="B163" s="96">
        <v>6</v>
      </c>
      <c r="C163" s="96">
        <v>10</v>
      </c>
      <c r="D163" s="157"/>
      <c r="E163" s="2205"/>
      <c r="F163" s="638"/>
      <c r="G163" s="64" t="s">
        <v>247</v>
      </c>
      <c r="H163" s="397">
        <v>0</v>
      </c>
      <c r="I163" s="397">
        <v>0</v>
      </c>
      <c r="J163" s="1015">
        <f>SUM(H163:I163)</f>
        <v>0</v>
      </c>
      <c r="K163" s="1015"/>
      <c r="L163" s="988">
        <v>0</v>
      </c>
      <c r="M163" s="988">
        <v>0</v>
      </c>
      <c r="N163" s="989">
        <f t="shared" si="13"/>
        <v>0</v>
      </c>
    </row>
    <row r="164" spans="1:14" s="683" customFormat="1" ht="9.9499999999999993" customHeight="1">
      <c r="A164" s="550"/>
      <c r="B164" s="996"/>
      <c r="C164" s="996"/>
      <c r="D164" s="997"/>
      <c r="E164" s="2205"/>
      <c r="F164" s="640" t="s">
        <v>84</v>
      </c>
      <c r="G164" s="19"/>
      <c r="H164" s="475">
        <f>H165</f>
        <v>42</v>
      </c>
      <c r="I164" s="475">
        <f>I165</f>
        <v>39</v>
      </c>
      <c r="J164" s="1017">
        <f>SUM(H164:I164)</f>
        <v>81</v>
      </c>
      <c r="K164" s="1017"/>
      <c r="L164" s="991">
        <f>L165</f>
        <v>0</v>
      </c>
      <c r="M164" s="991">
        <f>M165</f>
        <v>0</v>
      </c>
      <c r="N164" s="989">
        <f t="shared" si="13"/>
        <v>0</v>
      </c>
    </row>
    <row r="165" spans="1:14" ht="9.9499999999999993" customHeight="1">
      <c r="A165" s="298">
        <v>7</v>
      </c>
      <c r="B165" s="96">
        <v>6</v>
      </c>
      <c r="C165" s="96">
        <v>10</v>
      </c>
      <c r="D165" s="157"/>
      <c r="E165" s="2205"/>
      <c r="F165" s="631"/>
      <c r="G165" s="64" t="s">
        <v>248</v>
      </c>
      <c r="H165" s="397">
        <v>42</v>
      </c>
      <c r="I165" s="397">
        <v>39</v>
      </c>
      <c r="J165" s="1015">
        <f t="shared" si="12"/>
        <v>81</v>
      </c>
      <c r="K165" s="1015"/>
      <c r="L165" s="988">
        <v>0</v>
      </c>
      <c r="M165" s="988">
        <v>0</v>
      </c>
      <c r="N165" s="989">
        <f t="shared" si="13"/>
        <v>0</v>
      </c>
    </row>
    <row r="166" spans="1:14" ht="12" customHeight="1">
      <c r="B166" s="96"/>
      <c r="C166" s="96"/>
      <c r="D166" s="157"/>
      <c r="E166" s="2204">
        <v>1408</v>
      </c>
      <c r="F166" s="13" t="s">
        <v>63</v>
      </c>
      <c r="G166" s="40"/>
      <c r="H166" s="405">
        <f>H167+H173+H177</f>
        <v>41</v>
      </c>
      <c r="I166" s="405">
        <f>I167+I173+I177</f>
        <v>22</v>
      </c>
      <c r="J166" s="993">
        <f t="shared" si="12"/>
        <v>63</v>
      </c>
      <c r="K166" s="993"/>
      <c r="L166" s="993">
        <f>L167+L170+L173+L177</f>
        <v>19</v>
      </c>
      <c r="M166" s="993">
        <f>M167+M170+M173+M177</f>
        <v>23</v>
      </c>
      <c r="N166" s="994">
        <f>L166+M166</f>
        <v>42</v>
      </c>
    </row>
    <row r="167" spans="1:14" ht="10.5" customHeight="1">
      <c r="B167" s="96"/>
      <c r="C167" s="96"/>
      <c r="D167" s="157"/>
      <c r="E167" s="2205"/>
      <c r="F167" s="636" t="s">
        <v>64</v>
      </c>
      <c r="G167" s="64"/>
      <c r="H167" s="986">
        <f>H168+H169</f>
        <v>0</v>
      </c>
      <c r="I167" s="986">
        <f>I168+I169</f>
        <v>0</v>
      </c>
      <c r="J167" s="986">
        <f t="shared" si="12"/>
        <v>0</v>
      </c>
      <c r="K167" s="986"/>
      <c r="L167" s="986">
        <f>L168+L169</f>
        <v>0</v>
      </c>
      <c r="M167" s="986">
        <f>M168+M169</f>
        <v>0</v>
      </c>
      <c r="N167" s="992">
        <f>L167+M167</f>
        <v>0</v>
      </c>
    </row>
    <row r="168" spans="1:14" ht="9.75" customHeight="1">
      <c r="A168" s="298">
        <v>8</v>
      </c>
      <c r="B168" s="96">
        <v>4</v>
      </c>
      <c r="C168" s="96">
        <v>8</v>
      </c>
      <c r="D168" s="157"/>
      <c r="E168" s="2205"/>
      <c r="F168" s="636"/>
      <c r="G168" s="64" t="s">
        <v>358</v>
      </c>
      <c r="H168" s="988">
        <v>0</v>
      </c>
      <c r="I168" s="988">
        <v>0</v>
      </c>
      <c r="J168" s="988">
        <f t="shared" si="12"/>
        <v>0</v>
      </c>
      <c r="K168" s="988"/>
      <c r="L168" s="988">
        <v>0</v>
      </c>
      <c r="M168" s="988">
        <v>0</v>
      </c>
      <c r="N168" s="989">
        <f t="shared" ref="N168:N178" si="14">L168+M168</f>
        <v>0</v>
      </c>
    </row>
    <row r="169" spans="1:14" ht="9.75" customHeight="1">
      <c r="A169" s="298">
        <v>8</v>
      </c>
      <c r="B169" s="96">
        <v>4</v>
      </c>
      <c r="C169" s="96">
        <v>8</v>
      </c>
      <c r="D169" s="157"/>
      <c r="E169" s="2205"/>
      <c r="F169" s="631"/>
      <c r="G169" s="64" t="s">
        <v>250</v>
      </c>
      <c r="H169" s="988">
        <v>0</v>
      </c>
      <c r="I169" s="988">
        <v>0</v>
      </c>
      <c r="J169" s="988">
        <f t="shared" si="12"/>
        <v>0</v>
      </c>
      <c r="K169" s="988"/>
      <c r="L169" s="988">
        <v>0</v>
      </c>
      <c r="M169" s="988">
        <v>0</v>
      </c>
      <c r="N169" s="989">
        <f t="shared" si="14"/>
        <v>0</v>
      </c>
    </row>
    <row r="170" spans="1:14" ht="12" customHeight="1">
      <c r="B170" s="96"/>
      <c r="C170" s="96"/>
      <c r="D170" s="157"/>
      <c r="E170" s="2205"/>
      <c r="F170" s="998" t="s">
        <v>65</v>
      </c>
      <c r="G170" s="19"/>
      <c r="H170" s="475">
        <f>SUM(H171:H172)</f>
        <v>0</v>
      </c>
      <c r="I170" s="475">
        <f>SUM(I171:I172)</f>
        <v>0</v>
      </c>
      <c r="J170" s="1017">
        <f t="shared" si="12"/>
        <v>0</v>
      </c>
      <c r="K170" s="1017"/>
      <c r="L170" s="991">
        <f>L171+L172</f>
        <v>19</v>
      </c>
      <c r="M170" s="991">
        <f>M171+M172</f>
        <v>23</v>
      </c>
      <c r="N170" s="992">
        <f t="shared" si="14"/>
        <v>42</v>
      </c>
    </row>
    <row r="171" spans="1:14" ht="9.75" customHeight="1">
      <c r="A171" s="298">
        <v>8</v>
      </c>
      <c r="B171" s="96">
        <v>4</v>
      </c>
      <c r="C171" s="96">
        <v>6</v>
      </c>
      <c r="D171" s="157"/>
      <c r="E171" s="2205"/>
      <c r="F171" s="998"/>
      <c r="G171" s="195" t="s">
        <v>251</v>
      </c>
      <c r="H171" s="397">
        <v>0</v>
      </c>
      <c r="I171" s="397">
        <v>0</v>
      </c>
      <c r="J171" s="1015">
        <f>SUM(H171:I171)</f>
        <v>0</v>
      </c>
      <c r="K171" s="1015"/>
      <c r="L171" s="988">
        <v>19</v>
      </c>
      <c r="M171" s="988">
        <v>23</v>
      </c>
      <c r="N171" s="989">
        <f t="shared" si="14"/>
        <v>42</v>
      </c>
    </row>
    <row r="172" spans="1:14" ht="9.75" customHeight="1">
      <c r="A172" s="298">
        <v>8</v>
      </c>
      <c r="B172" s="96">
        <v>4</v>
      </c>
      <c r="C172" s="96">
        <v>6</v>
      </c>
      <c r="D172" s="157"/>
      <c r="E172" s="2205"/>
      <c r="F172" s="998"/>
      <c r="G172" s="195" t="s">
        <v>373</v>
      </c>
      <c r="H172" s="397">
        <v>0</v>
      </c>
      <c r="I172" s="397">
        <v>0</v>
      </c>
      <c r="J172" s="1015">
        <f t="shared" si="12"/>
        <v>0</v>
      </c>
      <c r="K172" s="1015"/>
      <c r="L172" s="988">
        <v>0</v>
      </c>
      <c r="M172" s="988">
        <v>0</v>
      </c>
      <c r="N172" s="989">
        <f t="shared" si="14"/>
        <v>0</v>
      </c>
    </row>
    <row r="173" spans="1:14" ht="11.1" customHeight="1">
      <c r="B173" s="96"/>
      <c r="C173" s="96"/>
      <c r="D173" s="157"/>
      <c r="E173" s="2205"/>
      <c r="F173" s="640" t="s">
        <v>66</v>
      </c>
      <c r="G173" s="64"/>
      <c r="H173" s="475">
        <f>H174+H175+H176</f>
        <v>41</v>
      </c>
      <c r="I173" s="475">
        <f>I174+I175+I176</f>
        <v>22</v>
      </c>
      <c r="J173" s="1017">
        <f t="shared" si="12"/>
        <v>63</v>
      </c>
      <c r="K173" s="1017"/>
      <c r="L173" s="991">
        <f>L174+L175+L176</f>
        <v>0</v>
      </c>
      <c r="M173" s="991">
        <f>M174+M175+M176</f>
        <v>0</v>
      </c>
      <c r="N173" s="992">
        <f t="shared" si="14"/>
        <v>0</v>
      </c>
    </row>
    <row r="174" spans="1:14" ht="9.9499999999999993" customHeight="1">
      <c r="A174" s="298">
        <v>8</v>
      </c>
      <c r="B174" s="96">
        <v>4</v>
      </c>
      <c r="C174" s="96">
        <v>11</v>
      </c>
      <c r="D174" s="157"/>
      <c r="E174" s="2205"/>
      <c r="F174" s="640"/>
      <c r="G174" s="64" t="s">
        <v>253</v>
      </c>
      <c r="H174" s="397">
        <v>0</v>
      </c>
      <c r="I174" s="397">
        <v>0</v>
      </c>
      <c r="J174" s="1015">
        <f t="shared" si="12"/>
        <v>0</v>
      </c>
      <c r="K174" s="1015"/>
      <c r="L174" s="988">
        <v>0</v>
      </c>
      <c r="M174" s="988">
        <v>0</v>
      </c>
      <c r="N174" s="989">
        <f t="shared" si="14"/>
        <v>0</v>
      </c>
    </row>
    <row r="175" spans="1:14" ht="9.9499999999999993" customHeight="1">
      <c r="A175" s="298">
        <v>8</v>
      </c>
      <c r="B175" s="298">
        <v>3</v>
      </c>
      <c r="C175" s="298">
        <v>11</v>
      </c>
      <c r="E175" s="2205"/>
      <c r="F175" s="640"/>
      <c r="G175" s="64" t="s">
        <v>360</v>
      </c>
      <c r="H175" s="397">
        <v>41</v>
      </c>
      <c r="I175" s="397">
        <v>22</v>
      </c>
      <c r="J175" s="1015">
        <f t="shared" si="12"/>
        <v>63</v>
      </c>
      <c r="K175" s="1015"/>
      <c r="L175" s="988">
        <v>0</v>
      </c>
      <c r="M175" s="988">
        <v>0</v>
      </c>
      <c r="N175" s="989">
        <f t="shared" si="14"/>
        <v>0</v>
      </c>
    </row>
    <row r="176" spans="1:14" ht="9.9499999999999993" customHeight="1">
      <c r="A176" s="298">
        <v>8</v>
      </c>
      <c r="B176" s="298">
        <v>4</v>
      </c>
      <c r="C176" s="298">
        <v>11</v>
      </c>
      <c r="E176" s="2205"/>
      <c r="F176" s="640"/>
      <c r="G176" s="64" t="s">
        <v>361</v>
      </c>
      <c r="H176" s="470">
        <v>0</v>
      </c>
      <c r="I176" s="470">
        <v>0</v>
      </c>
      <c r="J176" s="988">
        <f t="shared" si="12"/>
        <v>0</v>
      </c>
      <c r="K176" s="988"/>
      <c r="L176" s="988">
        <v>0</v>
      </c>
      <c r="M176" s="988">
        <v>0</v>
      </c>
      <c r="N176" s="989">
        <f t="shared" si="14"/>
        <v>0</v>
      </c>
    </row>
    <row r="177" spans="1:16" ht="11.1" customHeight="1">
      <c r="E177" s="2205"/>
      <c r="F177" s="640" t="s">
        <v>67</v>
      </c>
      <c r="G177" s="19"/>
      <c r="H177" s="976">
        <f>H178</f>
        <v>0</v>
      </c>
      <c r="I177" s="976">
        <f>I178</f>
        <v>0</v>
      </c>
      <c r="J177" s="991">
        <f t="shared" si="12"/>
        <v>0</v>
      </c>
      <c r="K177" s="991"/>
      <c r="L177" s="991">
        <f>L178</f>
        <v>0</v>
      </c>
      <c r="M177" s="991">
        <f>M178</f>
        <v>0</v>
      </c>
      <c r="N177" s="992">
        <f t="shared" si="14"/>
        <v>0</v>
      </c>
    </row>
    <row r="178" spans="1:16" ht="9.9499999999999993" customHeight="1">
      <c r="A178" s="298">
        <v>8</v>
      </c>
      <c r="B178" s="298">
        <v>4</v>
      </c>
      <c r="C178" s="298">
        <v>11</v>
      </c>
      <c r="E178" s="2205"/>
      <c r="F178" s="638"/>
      <c r="G178" s="64" t="s">
        <v>256</v>
      </c>
      <c r="H178" s="470">
        <v>0</v>
      </c>
      <c r="I178" s="470">
        <v>0</v>
      </c>
      <c r="J178" s="988">
        <f t="shared" si="12"/>
        <v>0</v>
      </c>
      <c r="K178" s="988"/>
      <c r="L178" s="988">
        <v>0</v>
      </c>
      <c r="M178" s="988">
        <v>0</v>
      </c>
      <c r="N178" s="989">
        <f t="shared" si="14"/>
        <v>0</v>
      </c>
    </row>
    <row r="179" spans="1:16" ht="12" customHeight="1">
      <c r="E179" s="2204">
        <v>1624</v>
      </c>
      <c r="F179" s="40" t="s">
        <v>68</v>
      </c>
      <c r="G179" s="999"/>
      <c r="H179" s="405">
        <f>H180+H182</f>
        <v>24</v>
      </c>
      <c r="I179" s="405">
        <f>I180+I182</f>
        <v>48</v>
      </c>
      <c r="J179" s="993">
        <f t="shared" si="12"/>
        <v>72</v>
      </c>
      <c r="K179" s="993"/>
      <c r="L179" s="993">
        <f>L180+L182</f>
        <v>0</v>
      </c>
      <c r="M179" s="993">
        <f>M180+M182</f>
        <v>0</v>
      </c>
      <c r="N179" s="994">
        <f>L179+M179</f>
        <v>0</v>
      </c>
    </row>
    <row r="180" spans="1:16" ht="10.5" customHeight="1">
      <c r="E180" s="2205"/>
      <c r="F180" s="678" t="s">
        <v>69</v>
      </c>
      <c r="G180" s="64"/>
      <c r="H180" s="976">
        <f>H181</f>
        <v>0</v>
      </c>
      <c r="I180" s="976">
        <f>I181</f>
        <v>0</v>
      </c>
      <c r="J180" s="991">
        <f>SUM(H180:I180)</f>
        <v>0</v>
      </c>
      <c r="K180" s="991"/>
      <c r="L180" s="991">
        <f>L181</f>
        <v>0</v>
      </c>
      <c r="M180" s="991">
        <f>M181</f>
        <v>0</v>
      </c>
      <c r="N180" s="992">
        <f>L180+M180</f>
        <v>0</v>
      </c>
    </row>
    <row r="181" spans="1:16" ht="9.75" customHeight="1">
      <c r="A181" s="298">
        <v>9</v>
      </c>
      <c r="B181" s="298">
        <v>4</v>
      </c>
      <c r="C181" s="298">
        <v>8</v>
      </c>
      <c r="E181" s="2205"/>
      <c r="F181" s="638"/>
      <c r="G181" s="64" t="s">
        <v>258</v>
      </c>
      <c r="H181" s="470">
        <v>0</v>
      </c>
      <c r="I181" s="470">
        <v>0</v>
      </c>
      <c r="J181" s="988">
        <f>SUM(H181:I181)</f>
        <v>0</v>
      </c>
      <c r="K181" s="988"/>
      <c r="L181" s="988">
        <v>0</v>
      </c>
      <c r="M181" s="988">
        <v>0</v>
      </c>
      <c r="N181" s="989">
        <f>L181+M181</f>
        <v>0</v>
      </c>
      <c r="P181" s="469"/>
    </row>
    <row r="182" spans="1:16" ht="10.5" customHeight="1">
      <c r="E182" s="2205"/>
      <c r="F182" s="636" t="s">
        <v>71</v>
      </c>
      <c r="G182" s="64"/>
      <c r="H182" s="976">
        <f>H183</f>
        <v>24</v>
      </c>
      <c r="I182" s="976">
        <f>I183</f>
        <v>48</v>
      </c>
      <c r="J182" s="991">
        <f>SUM(H182:I182)</f>
        <v>72</v>
      </c>
      <c r="K182" s="991"/>
      <c r="L182" s="991">
        <f>L183</f>
        <v>0</v>
      </c>
      <c r="M182" s="991">
        <f>M183</f>
        <v>0</v>
      </c>
      <c r="N182" s="992">
        <f>L182+M182</f>
        <v>0</v>
      </c>
    </row>
    <row r="183" spans="1:16" ht="9.75" customHeight="1">
      <c r="A183" s="298">
        <v>9</v>
      </c>
      <c r="B183" s="298">
        <v>5</v>
      </c>
      <c r="C183" s="298">
        <v>11</v>
      </c>
      <c r="E183" s="2207"/>
      <c r="F183" s="631"/>
      <c r="G183" s="64" t="s">
        <v>259</v>
      </c>
      <c r="H183" s="397">
        <v>24</v>
      </c>
      <c r="I183" s="397">
        <v>48</v>
      </c>
      <c r="J183" s="1015">
        <f>SUM(H183:I183)</f>
        <v>72</v>
      </c>
      <c r="K183" s="1015"/>
      <c r="L183" s="988">
        <v>0</v>
      </c>
      <c r="M183" s="988">
        <v>0</v>
      </c>
      <c r="N183" s="989">
        <f>L183+M183</f>
        <v>0</v>
      </c>
    </row>
    <row r="184" spans="1:16" ht="12" customHeight="1">
      <c r="A184" s="305"/>
      <c r="B184" s="305"/>
      <c r="C184" s="305"/>
      <c r="D184" s="79"/>
      <c r="F184" s="2256" t="s">
        <v>8</v>
      </c>
      <c r="G184" s="2257"/>
      <c r="H184" s="1000">
        <f>SUM(H8+H42+H88+H101+H110+H140+H153+H166+H179)</f>
        <v>944</v>
      </c>
      <c r="I184" s="1000">
        <f>SUM(I8+I42+I88+I101+I110+I140+I153+I166+I179)</f>
        <v>1201</v>
      </c>
      <c r="J184" s="1000">
        <f>SUM(J8+J42+J88+J101+J110+J140+J153+J166+J179)</f>
        <v>2145</v>
      </c>
      <c r="K184" s="1000"/>
      <c r="L184" s="1000">
        <f>SUM(L8+L42+L88+L101+L110+L140+L153+L166+L179)</f>
        <v>2029</v>
      </c>
      <c r="M184" s="1000">
        <f>SUM(M8+M42+M88+M101+M110+M140+M153+M166+M179)</f>
        <v>1141</v>
      </c>
      <c r="N184" s="1001">
        <f>SUM(N8+N42+N88+N101+N110+N140+N153+N166+N179)</f>
        <v>3170</v>
      </c>
    </row>
    <row r="185" spans="1:16" ht="9.9499999999999993" customHeight="1">
      <c r="A185" s="305"/>
      <c r="B185" s="305"/>
      <c r="C185" s="305"/>
      <c r="D185" s="79"/>
      <c r="F185" s="92" t="s">
        <v>362</v>
      </c>
      <c r="G185" s="1003"/>
      <c r="H185" s="980"/>
      <c r="I185" s="980"/>
      <c r="J185" s="980"/>
      <c r="K185" s="980"/>
      <c r="L185" s="980"/>
      <c r="M185" s="980"/>
      <c r="N185" s="980"/>
    </row>
    <row r="186" spans="1:16" ht="9.9499999999999993" customHeight="1">
      <c r="A186" s="305"/>
      <c r="B186" s="305"/>
      <c r="C186" s="305"/>
      <c r="D186" s="79"/>
      <c r="F186" s="92" t="s">
        <v>374</v>
      </c>
      <c r="G186" s="1003"/>
      <c r="H186" s="980"/>
      <c r="I186" s="980"/>
      <c r="J186" s="980"/>
      <c r="K186" s="980"/>
      <c r="L186" s="980"/>
      <c r="M186" s="980"/>
      <c r="N186" s="1018"/>
    </row>
    <row r="187" spans="1:16" ht="9" customHeight="1">
      <c r="A187" s="305"/>
      <c r="B187" s="305"/>
      <c r="C187" s="305"/>
      <c r="D187" s="79"/>
    </row>
    <row r="188" spans="1:16" ht="9" customHeight="1">
      <c r="A188" s="305"/>
      <c r="B188" s="305"/>
      <c r="C188" s="305"/>
      <c r="D188" s="79"/>
    </row>
    <row r="189" spans="1:16" ht="9" customHeight="1">
      <c r="A189" s="305"/>
      <c r="B189" s="305"/>
      <c r="C189" s="305"/>
      <c r="D189" s="79"/>
    </row>
    <row r="190" spans="1:16" ht="9" customHeight="1">
      <c r="A190" s="305"/>
      <c r="B190" s="305"/>
      <c r="C190" s="305"/>
      <c r="D190" s="79"/>
    </row>
    <row r="191" spans="1:16" ht="9" customHeight="1">
      <c r="A191" s="305"/>
      <c r="B191" s="305"/>
      <c r="C191" s="305"/>
      <c r="D191" s="79"/>
    </row>
    <row r="192" spans="1:16" ht="9" customHeight="1">
      <c r="A192" s="305"/>
      <c r="B192" s="305"/>
      <c r="C192" s="305"/>
      <c r="D192" s="79"/>
    </row>
    <row r="193" spans="1:4" ht="9" customHeight="1">
      <c r="A193" s="305"/>
      <c r="B193" s="305"/>
      <c r="C193" s="305"/>
      <c r="D193" s="79"/>
    </row>
    <row r="194" spans="1:4" ht="9" customHeight="1">
      <c r="A194" s="305"/>
      <c r="B194" s="305"/>
      <c r="C194" s="305"/>
      <c r="D194" s="79"/>
    </row>
    <row r="195" spans="1:4" ht="9" customHeight="1">
      <c r="A195" s="305"/>
      <c r="B195" s="305"/>
      <c r="C195" s="305"/>
      <c r="D195" s="79"/>
    </row>
    <row r="196" spans="1:4" ht="9" customHeight="1">
      <c r="A196" s="305"/>
      <c r="B196" s="305"/>
      <c r="C196" s="305"/>
      <c r="D196" s="79"/>
    </row>
    <row r="197" spans="1:4" ht="9" customHeight="1">
      <c r="A197" s="305"/>
      <c r="B197" s="305"/>
      <c r="C197" s="305"/>
      <c r="D197" s="79"/>
    </row>
    <row r="198" spans="1:4" ht="9" customHeight="1">
      <c r="A198" s="305"/>
      <c r="B198" s="305"/>
      <c r="C198" s="305"/>
      <c r="D198" s="79"/>
    </row>
    <row r="199" spans="1:4" ht="9" customHeight="1">
      <c r="A199" s="305"/>
      <c r="B199" s="305"/>
      <c r="C199" s="305"/>
      <c r="D199" s="79"/>
    </row>
    <row r="200" spans="1:4" ht="9" customHeight="1">
      <c r="A200" s="305"/>
      <c r="B200" s="305"/>
      <c r="C200" s="305"/>
      <c r="D200" s="79"/>
    </row>
    <row r="201" spans="1:4" ht="9" customHeight="1">
      <c r="A201" s="305"/>
      <c r="B201" s="305"/>
      <c r="C201" s="305"/>
      <c r="D201" s="79"/>
    </row>
    <row r="202" spans="1:4" ht="9" customHeight="1">
      <c r="A202" s="305"/>
      <c r="B202" s="305"/>
      <c r="C202" s="305"/>
      <c r="D202" s="79"/>
    </row>
    <row r="203" spans="1:4" ht="9" customHeight="1">
      <c r="A203" s="305"/>
      <c r="B203" s="305"/>
      <c r="C203" s="305"/>
      <c r="D203" s="79"/>
    </row>
    <row r="204" spans="1:4" ht="9" customHeight="1">
      <c r="A204" s="305"/>
      <c r="B204" s="305"/>
      <c r="C204" s="305"/>
      <c r="D204" s="79"/>
    </row>
    <row r="205" spans="1:4" ht="9" customHeight="1">
      <c r="A205" s="305"/>
      <c r="B205" s="305"/>
      <c r="C205" s="305"/>
      <c r="D205" s="79"/>
    </row>
    <row r="206" spans="1:4" ht="9" customHeight="1">
      <c r="A206" s="305"/>
      <c r="B206" s="305"/>
      <c r="C206" s="305"/>
      <c r="D206" s="79"/>
    </row>
    <row r="207" spans="1:4" ht="9" customHeight="1">
      <c r="A207" s="305"/>
      <c r="B207" s="305"/>
      <c r="C207" s="305"/>
      <c r="D207" s="79"/>
    </row>
    <row r="208" spans="1:4" ht="9" customHeight="1">
      <c r="A208" s="305"/>
      <c r="B208" s="305"/>
      <c r="C208" s="305"/>
      <c r="D208" s="79"/>
    </row>
    <row r="209" spans="1:4" ht="9" customHeight="1">
      <c r="A209" s="305"/>
      <c r="B209" s="305"/>
      <c r="C209" s="305"/>
      <c r="D209" s="79"/>
    </row>
    <row r="210" spans="1:4" ht="9" customHeight="1">
      <c r="A210" s="305"/>
      <c r="B210" s="305"/>
      <c r="C210" s="305"/>
      <c r="D210" s="79"/>
    </row>
    <row r="211" spans="1:4" ht="9" customHeight="1">
      <c r="A211" s="305"/>
      <c r="B211" s="305"/>
      <c r="C211" s="305"/>
      <c r="D211" s="79"/>
    </row>
    <row r="212" spans="1:4" ht="9" customHeight="1">
      <c r="A212" s="305"/>
      <c r="B212" s="305"/>
      <c r="C212" s="305"/>
      <c r="D212" s="79"/>
    </row>
    <row r="213" spans="1:4" ht="9" customHeight="1">
      <c r="A213" s="305"/>
      <c r="B213" s="305"/>
      <c r="C213" s="305"/>
      <c r="D213" s="79"/>
    </row>
    <row r="214" spans="1:4" ht="9" customHeight="1">
      <c r="A214" s="305"/>
      <c r="B214" s="305"/>
      <c r="C214" s="305"/>
      <c r="D214" s="79"/>
    </row>
    <row r="215" spans="1:4" ht="9" customHeight="1">
      <c r="A215" s="305"/>
      <c r="B215" s="305"/>
      <c r="C215" s="305"/>
      <c r="D215" s="79"/>
    </row>
    <row r="216" spans="1:4" ht="9" customHeight="1">
      <c r="A216" s="305"/>
      <c r="B216" s="305"/>
      <c r="C216" s="305"/>
      <c r="D216" s="79"/>
    </row>
    <row r="217" spans="1:4" ht="9" customHeight="1">
      <c r="A217" s="305"/>
      <c r="B217" s="305"/>
      <c r="C217" s="305"/>
      <c r="D217" s="79"/>
    </row>
    <row r="218" spans="1:4" ht="9" customHeight="1">
      <c r="A218" s="305"/>
      <c r="B218" s="305"/>
      <c r="C218" s="305"/>
      <c r="D218" s="79"/>
    </row>
    <row r="219" spans="1:4" ht="9" customHeight="1">
      <c r="A219" s="305"/>
      <c r="B219" s="305"/>
      <c r="C219" s="305"/>
      <c r="D219" s="79"/>
    </row>
    <row r="220" spans="1:4" ht="9" customHeight="1">
      <c r="A220" s="305"/>
      <c r="B220" s="305"/>
      <c r="C220" s="305"/>
      <c r="D220" s="79"/>
    </row>
    <row r="221" spans="1:4" ht="9" customHeight="1">
      <c r="A221" s="305"/>
      <c r="B221" s="305"/>
      <c r="C221" s="305"/>
      <c r="D221" s="79"/>
    </row>
    <row r="222" spans="1:4" ht="9" customHeight="1">
      <c r="A222" s="305"/>
      <c r="B222" s="305"/>
      <c r="C222" s="305"/>
      <c r="D222" s="79"/>
    </row>
    <row r="223" spans="1:4" ht="9" customHeight="1">
      <c r="A223" s="305"/>
      <c r="B223" s="305"/>
      <c r="C223" s="305"/>
      <c r="D223" s="79"/>
    </row>
    <row r="224" spans="1:4" ht="9" customHeight="1">
      <c r="A224" s="305"/>
      <c r="B224" s="305"/>
      <c r="C224" s="305"/>
      <c r="D224" s="79"/>
    </row>
    <row r="225" spans="1:4" ht="9" customHeight="1">
      <c r="A225" s="305"/>
      <c r="B225" s="305"/>
      <c r="C225" s="305"/>
      <c r="D225" s="79"/>
    </row>
    <row r="226" spans="1:4" ht="9" customHeight="1">
      <c r="A226" s="305"/>
      <c r="B226" s="305"/>
      <c r="C226" s="305"/>
      <c r="D226" s="79"/>
    </row>
    <row r="227" spans="1:4" ht="9" customHeight="1">
      <c r="A227" s="305"/>
      <c r="B227" s="305"/>
      <c r="C227" s="305"/>
      <c r="D227" s="79"/>
    </row>
    <row r="228" spans="1:4" ht="9" customHeight="1">
      <c r="A228" s="305"/>
      <c r="B228" s="305"/>
      <c r="C228" s="305"/>
      <c r="D228" s="79"/>
    </row>
    <row r="229" spans="1:4" ht="9" customHeight="1">
      <c r="A229" s="305"/>
      <c r="B229" s="305"/>
      <c r="C229" s="305"/>
      <c r="D229" s="79"/>
    </row>
    <row r="230" spans="1:4" ht="9" customHeight="1">
      <c r="A230" s="305"/>
      <c r="B230" s="305"/>
      <c r="C230" s="305"/>
      <c r="D230" s="79"/>
    </row>
    <row r="231" spans="1:4" ht="9" customHeight="1">
      <c r="A231" s="305"/>
      <c r="B231" s="305"/>
      <c r="C231" s="305"/>
      <c r="D231" s="79"/>
    </row>
    <row r="232" spans="1:4" ht="9" customHeight="1">
      <c r="A232" s="305"/>
      <c r="B232" s="305"/>
      <c r="C232" s="305"/>
      <c r="D232" s="79"/>
    </row>
    <row r="233" spans="1:4" ht="9" customHeight="1">
      <c r="A233" s="305"/>
      <c r="B233" s="305"/>
      <c r="C233" s="305"/>
      <c r="D233" s="79"/>
    </row>
    <row r="234" spans="1:4" ht="9" customHeight="1">
      <c r="A234" s="305"/>
      <c r="B234" s="305"/>
      <c r="C234" s="305"/>
      <c r="D234" s="79"/>
    </row>
    <row r="235" spans="1:4" ht="9" customHeight="1">
      <c r="A235" s="305"/>
      <c r="B235" s="305"/>
      <c r="C235" s="305"/>
      <c r="D235" s="79"/>
    </row>
    <row r="236" spans="1:4" ht="9" customHeight="1">
      <c r="A236" s="305"/>
      <c r="B236" s="305"/>
      <c r="C236" s="305"/>
      <c r="D236" s="79"/>
    </row>
    <row r="237" spans="1:4" ht="9" customHeight="1">
      <c r="A237" s="305"/>
      <c r="B237" s="305"/>
      <c r="C237" s="305"/>
      <c r="D237" s="79"/>
    </row>
    <row r="238" spans="1:4" ht="9" customHeight="1">
      <c r="A238" s="305"/>
      <c r="B238" s="305"/>
      <c r="C238" s="305"/>
      <c r="D238" s="79"/>
    </row>
    <row r="239" spans="1:4" ht="9" customHeight="1">
      <c r="A239" s="305"/>
      <c r="B239" s="305"/>
      <c r="C239" s="305"/>
      <c r="D239" s="79"/>
    </row>
    <row r="240" spans="1:4" ht="9" customHeight="1">
      <c r="A240" s="305"/>
      <c r="B240" s="305"/>
      <c r="C240" s="305"/>
      <c r="D240" s="79"/>
    </row>
    <row r="241" spans="1:4" ht="9" customHeight="1">
      <c r="A241" s="305"/>
      <c r="B241" s="305"/>
      <c r="C241" s="305"/>
      <c r="D241" s="79"/>
    </row>
    <row r="242" spans="1:4" ht="9" customHeight="1">
      <c r="A242" s="305"/>
      <c r="B242" s="305"/>
      <c r="C242" s="305"/>
      <c r="D242" s="79"/>
    </row>
    <row r="243" spans="1:4" ht="9" customHeight="1">
      <c r="A243" s="305"/>
      <c r="B243" s="305"/>
      <c r="C243" s="305"/>
      <c r="D243" s="79"/>
    </row>
    <row r="244" spans="1:4" ht="9" customHeight="1">
      <c r="A244" s="305"/>
      <c r="B244" s="305"/>
      <c r="C244" s="305"/>
      <c r="D244" s="79"/>
    </row>
    <row r="245" spans="1:4" ht="9" customHeight="1">
      <c r="A245" s="305"/>
      <c r="B245" s="305"/>
      <c r="C245" s="305"/>
      <c r="D245" s="79"/>
    </row>
    <row r="246" spans="1:4" ht="9" customHeight="1">
      <c r="A246" s="305"/>
      <c r="B246" s="305"/>
      <c r="C246" s="305"/>
      <c r="D246" s="79"/>
    </row>
    <row r="247" spans="1:4" ht="9" customHeight="1">
      <c r="A247" s="305"/>
      <c r="B247" s="305"/>
      <c r="C247" s="305"/>
      <c r="D247" s="79"/>
    </row>
    <row r="248" spans="1:4" ht="9" customHeight="1">
      <c r="A248" s="305"/>
      <c r="B248" s="305"/>
      <c r="C248" s="305"/>
      <c r="D248" s="79"/>
    </row>
    <row r="249" spans="1:4" ht="9" customHeight="1">
      <c r="A249" s="305"/>
      <c r="B249" s="305"/>
      <c r="C249" s="305"/>
      <c r="D249" s="79"/>
    </row>
    <row r="250" spans="1:4" ht="9" customHeight="1">
      <c r="A250" s="305"/>
      <c r="B250" s="305"/>
      <c r="C250" s="305"/>
      <c r="D250" s="79"/>
    </row>
    <row r="251" spans="1:4" ht="9" customHeight="1">
      <c r="A251" s="305"/>
      <c r="B251" s="305"/>
      <c r="C251" s="305"/>
      <c r="D251" s="79"/>
    </row>
    <row r="252" spans="1:4" ht="9" customHeight="1">
      <c r="A252" s="305"/>
      <c r="B252" s="305"/>
      <c r="C252" s="305"/>
      <c r="D252" s="79"/>
    </row>
    <row r="253" spans="1:4" ht="9" customHeight="1">
      <c r="A253" s="305"/>
      <c r="B253" s="305"/>
      <c r="C253" s="305"/>
      <c r="D253" s="79"/>
    </row>
    <row r="254" spans="1:4" ht="9" customHeight="1">
      <c r="A254" s="305"/>
      <c r="B254" s="305"/>
      <c r="C254" s="305"/>
      <c r="D254" s="79"/>
    </row>
    <row r="255" spans="1:4" ht="9" customHeight="1">
      <c r="A255" s="305"/>
      <c r="B255" s="305"/>
      <c r="C255" s="305"/>
      <c r="D255" s="79"/>
    </row>
    <row r="256" spans="1:4" ht="9" customHeight="1">
      <c r="A256" s="305"/>
      <c r="B256" s="305"/>
      <c r="C256" s="305"/>
      <c r="D256" s="79"/>
    </row>
    <row r="257" spans="1:9" ht="9" customHeight="1">
      <c r="A257" s="305"/>
      <c r="B257" s="305"/>
      <c r="C257" s="305"/>
      <c r="D257" s="79"/>
    </row>
    <row r="258" spans="1:9" ht="9" customHeight="1">
      <c r="A258" s="305"/>
      <c r="B258" s="305"/>
      <c r="C258" s="305"/>
      <c r="D258" s="79"/>
    </row>
    <row r="259" spans="1:9" ht="9" customHeight="1">
      <c r="A259" s="305"/>
      <c r="B259" s="305"/>
      <c r="C259" s="305"/>
      <c r="D259" s="79"/>
    </row>
    <row r="260" spans="1:9" ht="9" customHeight="1">
      <c r="A260" s="305"/>
      <c r="B260" s="305"/>
      <c r="C260" s="305"/>
      <c r="D260" s="79"/>
    </row>
    <row r="261" spans="1:9" ht="9" customHeight="1">
      <c r="A261" s="305"/>
      <c r="B261" s="305"/>
      <c r="C261" s="305"/>
      <c r="D261" s="79"/>
    </row>
    <row r="262" spans="1:9" ht="9" customHeight="1">
      <c r="A262" s="305"/>
      <c r="B262" s="305"/>
      <c r="C262" s="305"/>
      <c r="D262" s="79"/>
    </row>
    <row r="263" spans="1:9" ht="9" customHeight="1">
      <c r="A263" s="305"/>
      <c r="B263" s="305"/>
      <c r="C263" s="305"/>
      <c r="D263" s="79"/>
    </row>
    <row r="264" spans="1:9" ht="9" customHeight="1">
      <c r="A264" s="305"/>
      <c r="B264" s="305"/>
      <c r="C264" s="305"/>
      <c r="D264" s="79"/>
    </row>
    <row r="265" spans="1:9" ht="9" customHeight="1">
      <c r="A265" s="305"/>
      <c r="B265" s="305"/>
      <c r="C265" s="305"/>
      <c r="D265" s="79"/>
      <c r="F265" s="92"/>
      <c r="G265" s="64"/>
      <c r="H265" s="308"/>
      <c r="I265" s="308"/>
    </row>
    <row r="266" spans="1:9" ht="9" customHeight="1">
      <c r="A266" s="305"/>
      <c r="B266" s="305"/>
      <c r="C266" s="305"/>
      <c r="D266" s="79"/>
    </row>
    <row r="267" spans="1:9" ht="9" customHeight="1">
      <c r="A267" s="305"/>
      <c r="B267" s="305"/>
      <c r="C267" s="305"/>
      <c r="D267" s="79"/>
    </row>
    <row r="268" spans="1:9" ht="9" customHeight="1">
      <c r="A268" s="305"/>
      <c r="B268" s="305"/>
      <c r="C268" s="305"/>
      <c r="D268" s="79"/>
    </row>
    <row r="269" spans="1:9" ht="9" customHeight="1">
      <c r="A269" s="305"/>
      <c r="B269" s="305"/>
      <c r="C269" s="305"/>
      <c r="D269" s="79"/>
    </row>
    <row r="270" spans="1:9" ht="9" customHeight="1">
      <c r="A270" s="305"/>
      <c r="B270" s="305"/>
      <c r="C270" s="305"/>
      <c r="D270" s="79"/>
    </row>
    <row r="271" spans="1:9" ht="9" customHeight="1">
      <c r="A271" s="305"/>
      <c r="B271" s="305"/>
      <c r="C271" s="305"/>
      <c r="D271" s="79"/>
    </row>
    <row r="272" spans="1:9" ht="9" customHeight="1">
      <c r="A272" s="305"/>
      <c r="B272" s="305"/>
      <c r="C272" s="305"/>
      <c r="D272" s="79"/>
    </row>
    <row r="273" spans="1:4" ht="9" customHeight="1">
      <c r="A273" s="305"/>
      <c r="B273" s="305"/>
      <c r="C273" s="305"/>
      <c r="D273" s="79"/>
    </row>
    <row r="274" spans="1:4" ht="9" customHeight="1">
      <c r="A274" s="305"/>
      <c r="B274" s="305"/>
      <c r="C274" s="305"/>
      <c r="D274" s="79"/>
    </row>
    <row r="275" spans="1:4" ht="9" customHeight="1">
      <c r="A275" s="305"/>
      <c r="B275" s="305"/>
      <c r="C275" s="305"/>
      <c r="D275" s="79"/>
    </row>
    <row r="276" spans="1:4" ht="9" customHeight="1">
      <c r="A276" s="305"/>
      <c r="B276" s="305"/>
      <c r="C276" s="305"/>
      <c r="D276" s="79"/>
    </row>
    <row r="277" spans="1:4" ht="9" customHeight="1">
      <c r="A277" s="305"/>
      <c r="B277" s="305"/>
      <c r="C277" s="305"/>
      <c r="D277" s="79"/>
    </row>
    <row r="278" spans="1:4" ht="9" customHeight="1">
      <c r="A278" s="305"/>
      <c r="B278" s="305"/>
      <c r="C278" s="305"/>
      <c r="D278" s="79"/>
    </row>
    <row r="279" spans="1:4" ht="9" customHeight="1">
      <c r="A279" s="305"/>
      <c r="B279" s="305"/>
      <c r="C279" s="305"/>
      <c r="D279" s="79"/>
    </row>
    <row r="280" spans="1:4" ht="9" customHeight="1">
      <c r="A280" s="305"/>
      <c r="B280" s="305"/>
      <c r="C280" s="305"/>
      <c r="D280" s="79"/>
    </row>
    <row r="281" spans="1:4" ht="9" customHeight="1">
      <c r="A281" s="305"/>
      <c r="B281" s="305"/>
      <c r="C281" s="305"/>
      <c r="D281" s="79"/>
    </row>
    <row r="282" spans="1:4" ht="9" customHeight="1">
      <c r="A282" s="305"/>
      <c r="B282" s="305"/>
      <c r="C282" s="305"/>
      <c r="D282" s="79"/>
    </row>
    <row r="283" spans="1:4" ht="9" customHeight="1">
      <c r="A283" s="305"/>
      <c r="B283" s="305"/>
      <c r="C283" s="305"/>
      <c r="D283" s="79"/>
    </row>
    <row r="284" spans="1:4" ht="9" customHeight="1">
      <c r="A284" s="305"/>
      <c r="B284" s="305"/>
      <c r="C284" s="305"/>
      <c r="D284" s="79"/>
    </row>
    <row r="285" spans="1:4" ht="9" customHeight="1">
      <c r="A285" s="305"/>
      <c r="B285" s="305"/>
      <c r="C285" s="305"/>
      <c r="D285" s="79"/>
    </row>
    <row r="286" spans="1:4" ht="9" customHeight="1">
      <c r="A286" s="305"/>
      <c r="B286" s="305"/>
      <c r="C286" s="305"/>
      <c r="D286" s="79"/>
    </row>
    <row r="287" spans="1:4" ht="9" customHeight="1">
      <c r="A287" s="305"/>
      <c r="B287" s="305"/>
      <c r="C287" s="305"/>
      <c r="D287" s="79"/>
    </row>
    <row r="288" spans="1:4" ht="9" customHeight="1">
      <c r="A288" s="305"/>
      <c r="B288" s="305"/>
      <c r="C288" s="305"/>
      <c r="D288" s="79"/>
    </row>
    <row r="289" spans="1:4" ht="9" customHeight="1">
      <c r="A289" s="305"/>
      <c r="B289" s="305"/>
      <c r="C289" s="305"/>
      <c r="D289" s="79"/>
    </row>
    <row r="290" spans="1:4" ht="9" customHeight="1">
      <c r="A290" s="305"/>
      <c r="B290" s="305"/>
      <c r="C290" s="305"/>
      <c r="D290" s="79"/>
    </row>
    <row r="291" spans="1:4" ht="9" customHeight="1">
      <c r="A291" s="305"/>
      <c r="B291" s="305"/>
      <c r="C291" s="305"/>
      <c r="D291" s="79"/>
    </row>
    <row r="292" spans="1:4" ht="9" customHeight="1">
      <c r="A292" s="305"/>
      <c r="B292" s="305"/>
      <c r="C292" s="305"/>
      <c r="D292" s="79"/>
    </row>
    <row r="293" spans="1:4" ht="9" customHeight="1">
      <c r="A293" s="305"/>
      <c r="B293" s="305"/>
      <c r="C293" s="305"/>
      <c r="D293" s="79"/>
    </row>
    <row r="294" spans="1:4" ht="9" customHeight="1">
      <c r="A294" s="305"/>
      <c r="B294" s="305"/>
      <c r="C294" s="305"/>
      <c r="D294" s="79"/>
    </row>
    <row r="295" spans="1:4" ht="9" customHeight="1">
      <c r="A295" s="305"/>
      <c r="B295" s="305"/>
      <c r="C295" s="305"/>
      <c r="D295" s="79"/>
    </row>
    <row r="296" spans="1:4" ht="9" customHeight="1">
      <c r="A296" s="305"/>
      <c r="B296" s="305"/>
      <c r="C296" s="305"/>
      <c r="D296" s="79"/>
    </row>
    <row r="297" spans="1:4" ht="9" customHeight="1">
      <c r="A297" s="305"/>
      <c r="B297" s="305"/>
      <c r="C297" s="305"/>
      <c r="D297" s="79"/>
    </row>
    <row r="298" spans="1:4" ht="9" customHeight="1">
      <c r="A298" s="305"/>
      <c r="B298" s="305"/>
      <c r="C298" s="305"/>
      <c r="D298" s="79"/>
    </row>
    <row r="299" spans="1:4" ht="9" customHeight="1">
      <c r="A299" s="305"/>
      <c r="B299" s="305"/>
      <c r="C299" s="305"/>
      <c r="D299" s="79"/>
    </row>
    <row r="300" spans="1:4" ht="9" customHeight="1">
      <c r="A300" s="305"/>
      <c r="B300" s="305"/>
      <c r="C300" s="305"/>
      <c r="D300" s="79"/>
    </row>
    <row r="301" spans="1:4" ht="9" customHeight="1">
      <c r="A301" s="305"/>
      <c r="B301" s="305"/>
      <c r="C301" s="305"/>
      <c r="D301" s="79"/>
    </row>
    <row r="302" spans="1:4" ht="9" customHeight="1">
      <c r="A302" s="305"/>
      <c r="B302" s="305"/>
      <c r="C302" s="305"/>
      <c r="D302" s="79"/>
    </row>
    <row r="303" spans="1:4" ht="9" customHeight="1">
      <c r="A303" s="305"/>
      <c r="B303" s="305"/>
      <c r="C303" s="305"/>
      <c r="D303" s="79"/>
    </row>
    <row r="304" spans="1:4" ht="9" customHeight="1">
      <c r="A304" s="305"/>
      <c r="B304" s="305"/>
      <c r="C304" s="305"/>
      <c r="D304" s="79"/>
    </row>
    <row r="305" spans="1:4" ht="9" customHeight="1">
      <c r="A305" s="305"/>
      <c r="B305" s="305"/>
      <c r="C305" s="305"/>
      <c r="D305" s="79"/>
    </row>
    <row r="306" spans="1:4" ht="9" customHeight="1">
      <c r="A306" s="305"/>
      <c r="B306" s="305"/>
      <c r="C306" s="305"/>
      <c r="D306" s="79"/>
    </row>
    <row r="307" spans="1:4" ht="9" customHeight="1">
      <c r="A307" s="305"/>
      <c r="B307" s="305"/>
      <c r="C307" s="305"/>
      <c r="D307" s="79"/>
    </row>
    <row r="308" spans="1:4" ht="9" customHeight="1">
      <c r="A308" s="305"/>
      <c r="B308" s="305"/>
      <c r="C308" s="305"/>
      <c r="D308" s="79"/>
    </row>
    <row r="309" spans="1:4" ht="9" customHeight="1">
      <c r="A309" s="305"/>
      <c r="B309" s="305"/>
      <c r="C309" s="305"/>
      <c r="D309" s="79"/>
    </row>
    <row r="310" spans="1:4" ht="9" customHeight="1">
      <c r="A310" s="305"/>
      <c r="B310" s="305"/>
      <c r="C310" s="305"/>
      <c r="D310" s="79"/>
    </row>
    <row r="311" spans="1:4" ht="9" customHeight="1">
      <c r="A311" s="305"/>
      <c r="B311" s="305"/>
      <c r="C311" s="305"/>
      <c r="D311" s="79"/>
    </row>
    <row r="312" spans="1:4" ht="9" customHeight="1">
      <c r="A312" s="305"/>
      <c r="B312" s="305"/>
      <c r="C312" s="305"/>
      <c r="D312" s="79"/>
    </row>
    <row r="313" spans="1:4" ht="9" customHeight="1">
      <c r="A313" s="305"/>
      <c r="B313" s="305"/>
      <c r="C313" s="305"/>
      <c r="D313" s="79"/>
    </row>
    <row r="314" spans="1:4" ht="9" customHeight="1">
      <c r="A314" s="305"/>
      <c r="B314" s="305"/>
      <c r="C314" s="305"/>
      <c r="D314" s="79"/>
    </row>
    <row r="315" spans="1:4" ht="9" customHeight="1">
      <c r="A315" s="305"/>
      <c r="B315" s="305"/>
      <c r="C315" s="305"/>
      <c r="D315" s="79"/>
    </row>
    <row r="316" spans="1:4" ht="9" customHeight="1">
      <c r="A316" s="305"/>
      <c r="B316" s="305"/>
      <c r="C316" s="305"/>
      <c r="D316" s="79"/>
    </row>
    <row r="317" spans="1:4" ht="9" customHeight="1">
      <c r="A317" s="305"/>
      <c r="B317" s="305"/>
      <c r="C317" s="305"/>
      <c r="D317" s="79"/>
    </row>
    <row r="318" spans="1:4" ht="9" customHeight="1">
      <c r="A318" s="305"/>
      <c r="B318" s="305"/>
      <c r="C318" s="305"/>
      <c r="D318" s="79"/>
    </row>
    <row r="319" spans="1:4" ht="9" customHeight="1">
      <c r="A319" s="305"/>
      <c r="B319" s="305"/>
      <c r="C319" s="305"/>
      <c r="D319" s="79"/>
    </row>
    <row r="320" spans="1:4" ht="9" customHeight="1">
      <c r="A320" s="305"/>
      <c r="B320" s="305"/>
      <c r="C320" s="305"/>
      <c r="D320" s="79"/>
    </row>
    <row r="321" spans="1:4" ht="9" customHeight="1">
      <c r="A321" s="305"/>
      <c r="B321" s="305"/>
      <c r="C321" s="305"/>
      <c r="D321" s="79"/>
    </row>
    <row r="322" spans="1:4" ht="9" customHeight="1">
      <c r="A322" s="305"/>
      <c r="B322" s="305"/>
      <c r="C322" s="305"/>
      <c r="D322" s="79"/>
    </row>
    <row r="323" spans="1:4" ht="9" customHeight="1">
      <c r="A323" s="305"/>
      <c r="B323" s="305"/>
      <c r="C323" s="305"/>
      <c r="D323" s="79"/>
    </row>
    <row r="324" spans="1:4" ht="9" customHeight="1">
      <c r="A324" s="305"/>
      <c r="B324" s="305"/>
      <c r="C324" s="305"/>
      <c r="D324" s="79"/>
    </row>
    <row r="325" spans="1:4" ht="9" customHeight="1">
      <c r="A325" s="305"/>
      <c r="B325" s="305"/>
      <c r="C325" s="305"/>
      <c r="D325" s="79"/>
    </row>
    <row r="326" spans="1:4" ht="9" customHeight="1">
      <c r="A326" s="305"/>
      <c r="B326" s="305"/>
      <c r="C326" s="305"/>
      <c r="D326" s="79"/>
    </row>
    <row r="327" spans="1:4" ht="9" customHeight="1">
      <c r="A327" s="305"/>
      <c r="B327" s="305"/>
      <c r="C327" s="305"/>
      <c r="D327" s="79"/>
    </row>
    <row r="328" spans="1:4" ht="9" customHeight="1">
      <c r="A328" s="305"/>
      <c r="B328" s="305"/>
      <c r="C328" s="305"/>
      <c r="D328" s="79"/>
    </row>
    <row r="329" spans="1:4" ht="9" customHeight="1">
      <c r="A329" s="305"/>
      <c r="B329" s="305"/>
      <c r="C329" s="305"/>
      <c r="D329" s="79"/>
    </row>
    <row r="330" spans="1:4" ht="9" customHeight="1">
      <c r="A330" s="305"/>
      <c r="B330" s="305"/>
      <c r="C330" s="305"/>
      <c r="D330" s="79"/>
    </row>
    <row r="331" spans="1:4" ht="9" customHeight="1">
      <c r="A331" s="305"/>
      <c r="B331" s="305"/>
      <c r="C331" s="305"/>
      <c r="D331" s="79"/>
    </row>
    <row r="332" spans="1:4" ht="9" customHeight="1">
      <c r="A332" s="305"/>
      <c r="B332" s="305"/>
      <c r="C332" s="305"/>
      <c r="D332" s="79"/>
    </row>
    <row r="333" spans="1:4" ht="9" customHeight="1">
      <c r="A333" s="305"/>
      <c r="B333" s="305"/>
      <c r="C333" s="305"/>
      <c r="D333" s="79"/>
    </row>
    <row r="334" spans="1:4" ht="9" customHeight="1">
      <c r="A334" s="305"/>
      <c r="B334" s="305"/>
      <c r="C334" s="305"/>
      <c r="D334" s="79"/>
    </row>
    <row r="335" spans="1:4" ht="9" customHeight="1">
      <c r="A335" s="305"/>
      <c r="B335" s="305"/>
      <c r="C335" s="305"/>
      <c r="D335" s="79"/>
    </row>
    <row r="336" spans="1:4" ht="9" customHeight="1">
      <c r="A336" s="305"/>
      <c r="B336" s="305"/>
      <c r="C336" s="305"/>
      <c r="D336" s="79"/>
    </row>
    <row r="337" spans="1:4" ht="9" customHeight="1">
      <c r="A337" s="305"/>
      <c r="B337" s="305"/>
      <c r="C337" s="305"/>
      <c r="D337" s="79"/>
    </row>
    <row r="338" spans="1:4" ht="9" customHeight="1">
      <c r="A338" s="305"/>
      <c r="B338" s="305"/>
      <c r="C338" s="305"/>
      <c r="D338" s="79"/>
    </row>
    <row r="339" spans="1:4" ht="9" customHeight="1">
      <c r="A339" s="305"/>
      <c r="B339" s="305"/>
      <c r="C339" s="305"/>
      <c r="D339" s="79"/>
    </row>
    <row r="340" spans="1:4" ht="9" customHeight="1">
      <c r="A340" s="305"/>
      <c r="B340" s="305"/>
      <c r="C340" s="305"/>
      <c r="D340" s="79"/>
    </row>
    <row r="341" spans="1:4" ht="9" customHeight="1">
      <c r="A341" s="305"/>
      <c r="B341" s="305"/>
      <c r="C341" s="305"/>
      <c r="D341" s="79"/>
    </row>
    <row r="342" spans="1:4" ht="9" customHeight="1">
      <c r="A342" s="305"/>
      <c r="B342" s="305"/>
      <c r="C342" s="305"/>
      <c r="D342" s="79"/>
    </row>
    <row r="343" spans="1:4" ht="9" customHeight="1">
      <c r="A343" s="305"/>
      <c r="B343" s="305"/>
      <c r="C343" s="305"/>
      <c r="D343" s="79"/>
    </row>
    <row r="344" spans="1:4" ht="9" customHeight="1">
      <c r="A344" s="305"/>
      <c r="B344" s="305"/>
      <c r="C344" s="305"/>
      <c r="D344" s="79"/>
    </row>
    <row r="345" spans="1:4" ht="9" customHeight="1">
      <c r="A345" s="305"/>
      <c r="B345" s="305"/>
      <c r="C345" s="305"/>
      <c r="D345" s="79"/>
    </row>
    <row r="346" spans="1:4" ht="9" customHeight="1">
      <c r="A346" s="305"/>
      <c r="B346" s="305"/>
      <c r="C346" s="305"/>
      <c r="D346" s="79"/>
    </row>
    <row r="347" spans="1:4" ht="9" customHeight="1">
      <c r="A347" s="305"/>
      <c r="B347" s="305"/>
      <c r="C347" s="305"/>
      <c r="D347" s="79"/>
    </row>
    <row r="348" spans="1:4" ht="9" customHeight="1">
      <c r="A348" s="305"/>
      <c r="B348" s="305"/>
      <c r="C348" s="305"/>
      <c r="D348" s="79"/>
    </row>
    <row r="349" spans="1:4" ht="9" customHeight="1">
      <c r="A349" s="305"/>
      <c r="B349" s="305"/>
      <c r="C349" s="305"/>
      <c r="D349" s="79"/>
    </row>
    <row r="350" spans="1:4" ht="9" customHeight="1">
      <c r="A350" s="305"/>
      <c r="B350" s="305"/>
      <c r="C350" s="305"/>
      <c r="D350" s="79"/>
    </row>
    <row r="351" spans="1:4" ht="9" customHeight="1">
      <c r="A351" s="305"/>
      <c r="B351" s="305"/>
      <c r="C351" s="305"/>
      <c r="D351" s="79"/>
    </row>
    <row r="352" spans="1:4" ht="9" customHeight="1">
      <c r="A352" s="305"/>
      <c r="B352" s="305"/>
      <c r="C352" s="305"/>
      <c r="D352" s="79"/>
    </row>
    <row r="353" spans="1:4" ht="9" customHeight="1">
      <c r="A353" s="305"/>
      <c r="B353" s="305"/>
      <c r="C353" s="305"/>
      <c r="D353" s="79"/>
    </row>
    <row r="354" spans="1:4" ht="9" customHeight="1">
      <c r="A354" s="305"/>
      <c r="B354" s="305"/>
      <c r="C354" s="305"/>
      <c r="D354" s="79"/>
    </row>
    <row r="355" spans="1:4" ht="9" customHeight="1">
      <c r="A355" s="305"/>
      <c r="B355" s="305"/>
      <c r="C355" s="305"/>
      <c r="D355" s="79"/>
    </row>
    <row r="356" spans="1:4" ht="9" customHeight="1">
      <c r="A356" s="305"/>
      <c r="B356" s="305"/>
      <c r="C356" s="305"/>
      <c r="D356" s="79"/>
    </row>
    <row r="357" spans="1:4" ht="9" customHeight="1">
      <c r="A357" s="305"/>
      <c r="B357" s="305"/>
      <c r="C357" s="305"/>
      <c r="D357" s="79"/>
    </row>
    <row r="358" spans="1:4" ht="9" customHeight="1">
      <c r="A358" s="305"/>
      <c r="B358" s="305"/>
      <c r="C358" s="305"/>
      <c r="D358" s="79"/>
    </row>
    <row r="359" spans="1:4" ht="9" customHeight="1">
      <c r="A359" s="305"/>
      <c r="B359" s="305"/>
      <c r="C359" s="305"/>
      <c r="D359" s="79"/>
    </row>
    <row r="360" spans="1:4" ht="9" customHeight="1">
      <c r="A360" s="305"/>
      <c r="B360" s="305"/>
      <c r="C360" s="305"/>
      <c r="D360" s="79"/>
    </row>
    <row r="361" spans="1:4" ht="9" customHeight="1">
      <c r="A361" s="305"/>
      <c r="B361" s="305"/>
      <c r="C361" s="305"/>
      <c r="D361" s="79"/>
    </row>
    <row r="362" spans="1:4" ht="9" customHeight="1">
      <c r="A362" s="305"/>
      <c r="B362" s="305"/>
      <c r="C362" s="305"/>
      <c r="D362" s="79"/>
    </row>
    <row r="363" spans="1:4" ht="9" customHeight="1">
      <c r="A363" s="305"/>
      <c r="B363" s="305"/>
      <c r="C363" s="305"/>
      <c r="D363" s="79"/>
    </row>
    <row r="364" spans="1:4" ht="9" customHeight="1">
      <c r="A364" s="305"/>
      <c r="B364" s="305"/>
      <c r="C364" s="305"/>
      <c r="D364" s="79"/>
    </row>
    <row r="365" spans="1:4" ht="9" customHeight="1">
      <c r="A365" s="305"/>
      <c r="B365" s="305"/>
      <c r="C365" s="305"/>
      <c r="D365" s="79"/>
    </row>
    <row r="366" spans="1:4" ht="9" customHeight="1">
      <c r="A366" s="305"/>
      <c r="B366" s="305"/>
      <c r="C366" s="305"/>
      <c r="D366" s="79"/>
    </row>
    <row r="367" spans="1:4" ht="9" customHeight="1">
      <c r="A367" s="305"/>
      <c r="B367" s="305"/>
      <c r="C367" s="305"/>
      <c r="D367" s="79"/>
    </row>
    <row r="368" spans="1:4" ht="9" customHeight="1">
      <c r="A368" s="305"/>
      <c r="B368" s="305"/>
      <c r="C368" s="305"/>
      <c r="D368" s="79"/>
    </row>
    <row r="369" spans="1:4" ht="9" customHeight="1">
      <c r="A369" s="305"/>
      <c r="B369" s="305"/>
      <c r="C369" s="305"/>
      <c r="D369" s="79"/>
    </row>
    <row r="370" spans="1:4" ht="9" customHeight="1">
      <c r="A370" s="305"/>
      <c r="B370" s="305"/>
      <c r="C370" s="305"/>
      <c r="D370" s="79"/>
    </row>
    <row r="371" spans="1:4" ht="9" customHeight="1">
      <c r="A371" s="305"/>
      <c r="B371" s="305"/>
      <c r="C371" s="305"/>
      <c r="D371" s="79"/>
    </row>
    <row r="372" spans="1:4" ht="9" customHeight="1">
      <c r="A372" s="305"/>
      <c r="B372" s="305"/>
      <c r="C372" s="305"/>
      <c r="D372" s="79"/>
    </row>
    <row r="373" spans="1:4" ht="9" customHeight="1">
      <c r="A373" s="305"/>
      <c r="B373" s="305"/>
      <c r="C373" s="305"/>
      <c r="D373" s="79"/>
    </row>
    <row r="374" spans="1:4" ht="9" customHeight="1">
      <c r="A374" s="305"/>
      <c r="B374" s="305"/>
      <c r="C374" s="305"/>
      <c r="D374" s="79"/>
    </row>
    <row r="375" spans="1:4" ht="9" customHeight="1">
      <c r="A375" s="305"/>
      <c r="B375" s="305"/>
      <c r="C375" s="305"/>
      <c r="D375" s="79"/>
    </row>
    <row r="376" spans="1:4" ht="9" customHeight="1">
      <c r="A376" s="305"/>
      <c r="B376" s="305"/>
      <c r="C376" s="305"/>
      <c r="D376" s="79"/>
    </row>
    <row r="377" spans="1:4" ht="9" customHeight="1">
      <c r="A377" s="305"/>
      <c r="B377" s="305"/>
      <c r="C377" s="305"/>
      <c r="D377" s="79"/>
    </row>
    <row r="378" spans="1:4" ht="9" customHeight="1">
      <c r="A378" s="305"/>
      <c r="B378" s="305"/>
      <c r="C378" s="305"/>
      <c r="D378" s="79"/>
    </row>
    <row r="379" spans="1:4" ht="9" customHeight="1">
      <c r="A379" s="305"/>
      <c r="B379" s="305"/>
      <c r="C379" s="305"/>
      <c r="D379" s="79"/>
    </row>
    <row r="380" spans="1:4" ht="9" customHeight="1">
      <c r="A380" s="305"/>
      <c r="B380" s="305"/>
      <c r="C380" s="305"/>
      <c r="D380" s="79"/>
    </row>
    <row r="381" spans="1:4" ht="9" customHeight="1">
      <c r="A381" s="305"/>
      <c r="B381" s="305"/>
      <c r="C381" s="305"/>
      <c r="D381" s="79"/>
    </row>
    <row r="382" spans="1:4" ht="9" customHeight="1">
      <c r="A382" s="305"/>
      <c r="B382" s="305"/>
      <c r="C382" s="305"/>
      <c r="D382" s="79"/>
    </row>
    <row r="383" spans="1:4" ht="9" customHeight="1">
      <c r="A383" s="305"/>
      <c r="B383" s="305"/>
      <c r="C383" s="305"/>
      <c r="D383" s="79"/>
    </row>
    <row r="384" spans="1:4" ht="9" customHeight="1">
      <c r="A384" s="305"/>
      <c r="B384" s="305"/>
      <c r="C384" s="305"/>
      <c r="D384" s="79"/>
    </row>
    <row r="385" spans="1:4" ht="9" customHeight="1">
      <c r="A385" s="305"/>
      <c r="B385" s="305"/>
      <c r="C385" s="305"/>
      <c r="D385" s="79"/>
    </row>
    <row r="386" spans="1:4" ht="9" customHeight="1">
      <c r="A386" s="305"/>
      <c r="B386" s="305"/>
      <c r="C386" s="305"/>
      <c r="D386" s="79"/>
    </row>
    <row r="387" spans="1:4" ht="9" customHeight="1">
      <c r="A387" s="305"/>
      <c r="B387" s="305"/>
      <c r="C387" s="305"/>
      <c r="D387" s="79"/>
    </row>
    <row r="388" spans="1:4" ht="9" customHeight="1">
      <c r="A388" s="305"/>
      <c r="B388" s="305"/>
      <c r="C388" s="305"/>
      <c r="D388" s="79"/>
    </row>
    <row r="389" spans="1:4" ht="9" customHeight="1">
      <c r="A389" s="305"/>
      <c r="B389" s="305"/>
      <c r="C389" s="305"/>
      <c r="D389" s="79"/>
    </row>
    <row r="390" spans="1:4" ht="9" customHeight="1">
      <c r="A390" s="305"/>
      <c r="B390" s="305"/>
      <c r="C390" s="305"/>
      <c r="D390" s="79"/>
    </row>
    <row r="391" spans="1:4" ht="9" customHeight="1">
      <c r="A391" s="305"/>
      <c r="B391" s="305"/>
      <c r="C391" s="305"/>
      <c r="D391" s="79"/>
    </row>
    <row r="392" spans="1:4" ht="9" customHeight="1">
      <c r="A392" s="305"/>
      <c r="B392" s="305"/>
      <c r="C392" s="305"/>
      <c r="D392" s="79"/>
    </row>
    <row r="393" spans="1:4" ht="9" customHeight="1">
      <c r="A393" s="305"/>
      <c r="B393" s="305"/>
      <c r="C393" s="305"/>
      <c r="D393" s="79"/>
    </row>
    <row r="394" spans="1:4" ht="9" customHeight="1">
      <c r="A394" s="305"/>
      <c r="B394" s="305"/>
      <c r="C394" s="305"/>
      <c r="D394" s="79"/>
    </row>
    <row r="395" spans="1:4" ht="9" customHeight="1">
      <c r="A395" s="305"/>
      <c r="B395" s="305"/>
      <c r="C395" s="305"/>
      <c r="D395" s="79"/>
    </row>
    <row r="396" spans="1:4" ht="9" customHeight="1">
      <c r="A396" s="305"/>
      <c r="B396" s="305"/>
      <c r="C396" s="305"/>
      <c r="D396" s="79"/>
    </row>
    <row r="397" spans="1:4" ht="9" customHeight="1">
      <c r="A397" s="305"/>
      <c r="B397" s="305"/>
      <c r="C397" s="305"/>
      <c r="D397" s="79"/>
    </row>
    <row r="398" spans="1:4" ht="9" customHeight="1">
      <c r="A398" s="305"/>
      <c r="B398" s="305"/>
      <c r="C398" s="305"/>
      <c r="D398" s="79"/>
    </row>
    <row r="399" spans="1:4" ht="9" customHeight="1">
      <c r="A399" s="305"/>
      <c r="B399" s="305"/>
      <c r="C399" s="305"/>
      <c r="D399" s="79"/>
    </row>
    <row r="400" spans="1:4" ht="9" customHeight="1">
      <c r="A400" s="305"/>
      <c r="B400" s="305"/>
      <c r="C400" s="305"/>
      <c r="D400" s="79"/>
    </row>
    <row r="401" spans="1:4" ht="9" customHeight="1">
      <c r="A401" s="305"/>
      <c r="B401" s="305"/>
      <c r="C401" s="305"/>
      <c r="D401" s="79"/>
    </row>
    <row r="402" spans="1:4" ht="9" customHeight="1">
      <c r="A402" s="305"/>
      <c r="B402" s="305"/>
      <c r="C402" s="305"/>
      <c r="D402" s="79"/>
    </row>
    <row r="403" spans="1:4" ht="9" customHeight="1">
      <c r="A403" s="305"/>
      <c r="B403" s="305"/>
      <c r="C403" s="305"/>
      <c r="D403" s="79"/>
    </row>
    <row r="404" spans="1:4" ht="9" customHeight="1">
      <c r="A404" s="305"/>
      <c r="B404" s="305"/>
      <c r="C404" s="305"/>
      <c r="D404" s="79"/>
    </row>
    <row r="405" spans="1:4" ht="9" customHeight="1">
      <c r="A405" s="305"/>
      <c r="B405" s="305"/>
      <c r="C405" s="305"/>
      <c r="D405" s="79"/>
    </row>
    <row r="406" spans="1:4" ht="9" customHeight="1">
      <c r="A406" s="305"/>
      <c r="B406" s="305"/>
      <c r="C406" s="305"/>
      <c r="D406" s="79"/>
    </row>
    <row r="407" spans="1:4" ht="9" customHeight="1">
      <c r="A407" s="305"/>
      <c r="B407" s="305"/>
      <c r="C407" s="305"/>
      <c r="D407" s="79"/>
    </row>
    <row r="408" spans="1:4" ht="9" customHeight="1">
      <c r="A408" s="305"/>
      <c r="B408" s="305"/>
      <c r="C408" s="305"/>
      <c r="D408" s="79"/>
    </row>
    <row r="409" spans="1:4" ht="9" customHeight="1">
      <c r="A409" s="305"/>
      <c r="B409" s="305"/>
      <c r="C409" s="305"/>
      <c r="D409" s="79"/>
    </row>
    <row r="410" spans="1:4" ht="9" customHeight="1">
      <c r="A410" s="305"/>
      <c r="B410" s="305"/>
      <c r="C410" s="305"/>
      <c r="D410" s="79"/>
    </row>
    <row r="411" spans="1:4" ht="9" customHeight="1">
      <c r="A411" s="305"/>
      <c r="B411" s="305"/>
      <c r="C411" s="305"/>
      <c r="D411" s="79"/>
    </row>
    <row r="412" spans="1:4" ht="9" customHeight="1">
      <c r="A412" s="305"/>
      <c r="B412" s="305"/>
      <c r="C412" s="305"/>
      <c r="D412" s="79"/>
    </row>
    <row r="413" spans="1:4" ht="9" customHeight="1">
      <c r="A413" s="305"/>
      <c r="B413" s="305"/>
      <c r="C413" s="305"/>
      <c r="D413" s="79"/>
    </row>
    <row r="414" spans="1:4" ht="9" customHeight="1">
      <c r="A414" s="305"/>
      <c r="B414" s="305"/>
      <c r="C414" s="305"/>
      <c r="D414" s="79"/>
    </row>
    <row r="415" spans="1:4" ht="9" customHeight="1">
      <c r="A415" s="305"/>
      <c r="B415" s="305"/>
      <c r="C415" s="305"/>
      <c r="D415" s="79"/>
    </row>
    <row r="416" spans="1:4" ht="9" customHeight="1">
      <c r="A416" s="305"/>
      <c r="B416" s="305"/>
      <c r="C416" s="305"/>
      <c r="D416" s="79"/>
    </row>
    <row r="417" spans="1:4" ht="9" customHeight="1">
      <c r="A417" s="305"/>
      <c r="B417" s="305"/>
      <c r="C417" s="305"/>
      <c r="D417" s="79"/>
    </row>
    <row r="418" spans="1:4" ht="9" customHeight="1">
      <c r="A418" s="305"/>
      <c r="B418" s="305"/>
      <c r="C418" s="305"/>
      <c r="D418" s="79"/>
    </row>
    <row r="419" spans="1:4" ht="9" customHeight="1">
      <c r="A419" s="305"/>
      <c r="B419" s="305"/>
      <c r="C419" s="305"/>
      <c r="D419" s="79"/>
    </row>
    <row r="420" spans="1:4" ht="9" customHeight="1">
      <c r="A420" s="305"/>
      <c r="B420" s="305"/>
      <c r="C420" s="305"/>
      <c r="D420" s="79"/>
    </row>
    <row r="421" spans="1:4" ht="9" customHeight="1">
      <c r="A421" s="305"/>
      <c r="B421" s="305"/>
      <c r="C421" s="305"/>
      <c r="D421" s="79"/>
    </row>
    <row r="422" spans="1:4" ht="9" customHeight="1">
      <c r="A422" s="305"/>
      <c r="B422" s="305"/>
      <c r="C422" s="305"/>
      <c r="D422" s="79"/>
    </row>
    <row r="423" spans="1:4" ht="9" customHeight="1">
      <c r="A423" s="305"/>
      <c r="B423" s="305"/>
      <c r="C423" s="305"/>
      <c r="D423" s="79"/>
    </row>
    <row r="424" spans="1:4" ht="9" customHeight="1">
      <c r="A424" s="305"/>
      <c r="B424" s="305"/>
      <c r="C424" s="305"/>
      <c r="D424" s="79"/>
    </row>
    <row r="425" spans="1:4" ht="9" customHeight="1">
      <c r="A425" s="305"/>
      <c r="B425" s="305"/>
      <c r="C425" s="305"/>
      <c r="D425" s="79"/>
    </row>
    <row r="426" spans="1:4" ht="9" customHeight="1">
      <c r="A426" s="305"/>
      <c r="B426" s="305"/>
      <c r="C426" s="305"/>
      <c r="D426" s="79"/>
    </row>
    <row r="427" spans="1:4" ht="9" customHeight="1">
      <c r="A427" s="305"/>
      <c r="B427" s="305"/>
      <c r="C427" s="305"/>
      <c r="D427" s="79"/>
    </row>
    <row r="428" spans="1:4" ht="9" customHeight="1">
      <c r="A428" s="305"/>
      <c r="B428" s="305"/>
      <c r="C428" s="305"/>
      <c r="D428" s="79"/>
    </row>
    <row r="429" spans="1:4" ht="9" customHeight="1">
      <c r="A429" s="305"/>
      <c r="B429" s="305"/>
      <c r="C429" s="305"/>
      <c r="D429" s="79"/>
    </row>
    <row r="430" spans="1:4" ht="9" customHeight="1">
      <c r="A430" s="305"/>
      <c r="B430" s="305"/>
      <c r="C430" s="305"/>
      <c r="D430" s="79"/>
    </row>
    <row r="431" spans="1:4" ht="9" customHeight="1">
      <c r="A431" s="305"/>
      <c r="B431" s="305"/>
      <c r="C431" s="305"/>
      <c r="D431" s="79"/>
    </row>
    <row r="432" spans="1:4" ht="9" customHeight="1">
      <c r="A432" s="305"/>
      <c r="B432" s="305"/>
      <c r="C432" s="305"/>
      <c r="D432" s="79"/>
    </row>
    <row r="433" spans="1:4" ht="9" customHeight="1">
      <c r="A433" s="305"/>
      <c r="B433" s="305"/>
      <c r="C433" s="305"/>
      <c r="D433" s="79"/>
    </row>
    <row r="434" spans="1:4" ht="9" customHeight="1">
      <c r="A434" s="305"/>
      <c r="B434" s="305"/>
      <c r="C434" s="305"/>
      <c r="D434" s="79"/>
    </row>
    <row r="435" spans="1:4" ht="9" customHeight="1">
      <c r="A435" s="305"/>
      <c r="B435" s="305"/>
      <c r="C435" s="305"/>
      <c r="D435" s="79"/>
    </row>
    <row r="436" spans="1:4" ht="9" customHeight="1">
      <c r="A436" s="305"/>
      <c r="B436" s="305"/>
      <c r="C436" s="305"/>
      <c r="D436" s="79"/>
    </row>
    <row r="437" spans="1:4" ht="9" customHeight="1">
      <c r="A437" s="305"/>
      <c r="B437" s="305"/>
      <c r="C437" s="305"/>
      <c r="D437" s="79"/>
    </row>
    <row r="438" spans="1:4" ht="9" customHeight="1">
      <c r="A438" s="305"/>
      <c r="B438" s="305"/>
      <c r="C438" s="305"/>
      <c r="D438" s="79"/>
    </row>
    <row r="439" spans="1:4" ht="9" customHeight="1">
      <c r="A439" s="305"/>
      <c r="B439" s="305"/>
      <c r="C439" s="305"/>
      <c r="D439" s="79"/>
    </row>
    <row r="440" spans="1:4" ht="9" customHeight="1">
      <c r="A440" s="305"/>
      <c r="B440" s="305"/>
      <c r="C440" s="305"/>
      <c r="D440" s="79"/>
    </row>
    <row r="441" spans="1:4" ht="9" customHeight="1">
      <c r="A441" s="305"/>
      <c r="B441" s="305"/>
      <c r="C441" s="305"/>
      <c r="D441" s="79"/>
    </row>
    <row r="442" spans="1:4" ht="9" customHeight="1">
      <c r="A442" s="305"/>
      <c r="B442" s="305"/>
      <c r="C442" s="305"/>
      <c r="D442" s="79"/>
    </row>
    <row r="443" spans="1:4" ht="9" customHeight="1">
      <c r="A443" s="305"/>
      <c r="B443" s="305"/>
      <c r="C443" s="305"/>
      <c r="D443" s="79"/>
    </row>
    <row r="444" spans="1:4" ht="9" customHeight="1">
      <c r="A444" s="305"/>
      <c r="B444" s="305"/>
      <c r="C444" s="305"/>
      <c r="D444" s="79"/>
    </row>
    <row r="445" spans="1:4" ht="9" customHeight="1">
      <c r="A445" s="305"/>
      <c r="B445" s="305"/>
      <c r="C445" s="305"/>
      <c r="D445" s="79"/>
    </row>
    <row r="446" spans="1:4" ht="9" customHeight="1">
      <c r="A446" s="305"/>
      <c r="B446" s="305"/>
      <c r="C446" s="305"/>
      <c r="D446" s="79"/>
    </row>
    <row r="447" spans="1:4" ht="9" customHeight="1">
      <c r="A447" s="305"/>
      <c r="B447" s="305"/>
      <c r="C447" s="305"/>
      <c r="D447" s="79"/>
    </row>
    <row r="448" spans="1:4" ht="9" customHeight="1">
      <c r="A448" s="305"/>
      <c r="B448" s="305"/>
      <c r="C448" s="305"/>
      <c r="D448" s="79"/>
    </row>
    <row r="449" spans="1:4" ht="9" customHeight="1">
      <c r="A449" s="305"/>
      <c r="B449" s="305"/>
      <c r="C449" s="305"/>
      <c r="D449" s="79"/>
    </row>
    <row r="450" spans="1:4" ht="9" customHeight="1">
      <c r="A450" s="305"/>
      <c r="B450" s="305"/>
      <c r="C450" s="305"/>
      <c r="D450" s="79"/>
    </row>
    <row r="451" spans="1:4" ht="9" customHeight="1">
      <c r="A451" s="305"/>
      <c r="B451" s="305"/>
      <c r="C451" s="305"/>
      <c r="D451" s="79"/>
    </row>
    <row r="452" spans="1:4" ht="9" customHeight="1">
      <c r="A452" s="305"/>
      <c r="B452" s="305"/>
      <c r="C452" s="305"/>
      <c r="D452" s="79"/>
    </row>
    <row r="453" spans="1:4" ht="9" customHeight="1">
      <c r="A453" s="305"/>
      <c r="B453" s="305"/>
      <c r="C453" s="305"/>
      <c r="D453" s="79"/>
    </row>
    <row r="454" spans="1:4" ht="9" customHeight="1">
      <c r="A454" s="305"/>
      <c r="B454" s="305"/>
      <c r="C454" s="305"/>
      <c r="D454" s="79"/>
    </row>
    <row r="455" spans="1:4" ht="9" customHeight="1">
      <c r="A455" s="305"/>
      <c r="B455" s="305"/>
      <c r="C455" s="305"/>
      <c r="D455" s="79"/>
    </row>
    <row r="456" spans="1:4" ht="9" customHeight="1">
      <c r="A456" s="305"/>
      <c r="B456" s="305"/>
      <c r="C456" s="305"/>
      <c r="D456" s="79"/>
    </row>
    <row r="457" spans="1:4" ht="9" customHeight="1">
      <c r="A457" s="305"/>
      <c r="B457" s="305"/>
      <c r="C457" s="305"/>
      <c r="D457" s="79"/>
    </row>
    <row r="458" spans="1:4" ht="9" customHeight="1">
      <c r="A458" s="305"/>
      <c r="B458" s="305"/>
      <c r="C458" s="305"/>
      <c r="D458" s="79"/>
    </row>
    <row r="459" spans="1:4" ht="9" customHeight="1">
      <c r="A459" s="305"/>
      <c r="B459" s="305"/>
      <c r="C459" s="305"/>
      <c r="D459" s="79"/>
    </row>
    <row r="460" spans="1:4" ht="9" customHeight="1">
      <c r="A460" s="305"/>
      <c r="B460" s="305"/>
      <c r="C460" s="305"/>
      <c r="D460" s="79"/>
    </row>
    <row r="461" spans="1:4" ht="9" customHeight="1">
      <c r="A461" s="305"/>
      <c r="B461" s="305"/>
      <c r="C461" s="305"/>
      <c r="D461" s="79"/>
    </row>
    <row r="462" spans="1:4" ht="9" customHeight="1">
      <c r="A462" s="305"/>
      <c r="B462" s="305"/>
      <c r="C462" s="305"/>
      <c r="D462" s="79"/>
    </row>
    <row r="463" spans="1:4" ht="9" customHeight="1">
      <c r="A463" s="305"/>
      <c r="B463" s="305"/>
      <c r="C463" s="305"/>
      <c r="D463" s="79"/>
    </row>
    <row r="464" spans="1:4" ht="9" customHeight="1">
      <c r="A464" s="305"/>
      <c r="B464" s="305"/>
      <c r="C464" s="305"/>
      <c r="D464" s="79"/>
    </row>
    <row r="465" spans="1:4" ht="9" customHeight="1">
      <c r="A465" s="305"/>
      <c r="B465" s="305"/>
      <c r="C465" s="305"/>
      <c r="D465" s="79"/>
    </row>
    <row r="466" spans="1:4" ht="9" customHeight="1">
      <c r="A466" s="305"/>
      <c r="B466" s="305"/>
      <c r="C466" s="305"/>
      <c r="D466" s="79"/>
    </row>
    <row r="467" spans="1:4" ht="9" customHeight="1">
      <c r="A467" s="305"/>
      <c r="B467" s="305"/>
      <c r="C467" s="305"/>
      <c r="D467" s="79"/>
    </row>
    <row r="468" spans="1:4" ht="9" customHeight="1">
      <c r="A468" s="305"/>
      <c r="B468" s="305"/>
      <c r="C468" s="305"/>
      <c r="D468" s="79"/>
    </row>
    <row r="469" spans="1:4" ht="9" customHeight="1">
      <c r="A469" s="305"/>
      <c r="B469" s="305"/>
      <c r="C469" s="305"/>
      <c r="D469" s="79"/>
    </row>
    <row r="470" spans="1:4" ht="9" customHeight="1">
      <c r="A470" s="305"/>
      <c r="B470" s="305"/>
      <c r="C470" s="305"/>
      <c r="D470" s="79"/>
    </row>
    <row r="471" spans="1:4" ht="9" customHeight="1">
      <c r="A471" s="305"/>
      <c r="B471" s="305"/>
      <c r="C471" s="305"/>
      <c r="D471" s="79"/>
    </row>
    <row r="472" spans="1:4" ht="9" customHeight="1">
      <c r="A472" s="305"/>
      <c r="B472" s="305"/>
      <c r="C472" s="305"/>
      <c r="D472" s="79"/>
    </row>
    <row r="473" spans="1:4" ht="9" customHeight="1">
      <c r="A473" s="305"/>
      <c r="B473" s="305"/>
      <c r="C473" s="305"/>
      <c r="D473" s="79"/>
    </row>
    <row r="474" spans="1:4" ht="9" customHeight="1">
      <c r="A474" s="305"/>
      <c r="B474" s="305"/>
      <c r="C474" s="305"/>
      <c r="D474" s="79"/>
    </row>
    <row r="475" spans="1:4" ht="9" customHeight="1">
      <c r="A475" s="305"/>
      <c r="B475" s="305"/>
      <c r="C475" s="305"/>
      <c r="D475" s="79"/>
    </row>
    <row r="476" spans="1:4" ht="9" customHeight="1">
      <c r="A476" s="305"/>
      <c r="B476" s="305"/>
      <c r="C476" s="305"/>
      <c r="D476" s="79"/>
    </row>
    <row r="477" spans="1:4" ht="9" customHeight="1">
      <c r="A477" s="305"/>
      <c r="B477" s="305"/>
      <c r="C477" s="305"/>
      <c r="D477" s="79"/>
    </row>
    <row r="478" spans="1:4" ht="9" customHeight="1">
      <c r="A478" s="305"/>
      <c r="B478" s="305"/>
      <c r="C478" s="305"/>
      <c r="D478" s="79"/>
    </row>
    <row r="479" spans="1:4" ht="9" customHeight="1">
      <c r="A479" s="305"/>
      <c r="B479" s="305"/>
      <c r="C479" s="305"/>
      <c r="D479" s="79"/>
    </row>
    <row r="480" spans="1:4" ht="9" customHeight="1">
      <c r="A480" s="305"/>
      <c r="B480" s="305"/>
      <c r="C480" s="305"/>
      <c r="D480" s="79"/>
    </row>
    <row r="481" spans="1:4" ht="9" customHeight="1">
      <c r="A481" s="305"/>
      <c r="B481" s="305"/>
      <c r="C481" s="305"/>
      <c r="D481" s="79"/>
    </row>
    <row r="482" spans="1:4" ht="9" customHeight="1">
      <c r="A482" s="305"/>
      <c r="B482" s="305"/>
      <c r="C482" s="305"/>
      <c r="D482" s="79"/>
    </row>
    <row r="483" spans="1:4" ht="9" customHeight="1">
      <c r="A483" s="305"/>
      <c r="B483" s="305"/>
      <c r="C483" s="305"/>
      <c r="D483" s="79"/>
    </row>
    <row r="484" spans="1:4" ht="9" customHeight="1">
      <c r="A484" s="305"/>
      <c r="B484" s="305"/>
      <c r="C484" s="305"/>
      <c r="D484" s="79"/>
    </row>
    <row r="485" spans="1:4" ht="9" customHeight="1">
      <c r="A485" s="305"/>
      <c r="B485" s="305"/>
      <c r="C485" s="305"/>
      <c r="D485" s="79"/>
    </row>
    <row r="486" spans="1:4" ht="9" customHeight="1">
      <c r="A486" s="305"/>
      <c r="B486" s="305"/>
      <c r="C486" s="305"/>
      <c r="D486" s="79"/>
    </row>
    <row r="487" spans="1:4" ht="9" customHeight="1">
      <c r="A487" s="305"/>
      <c r="B487" s="305"/>
      <c r="C487" s="305"/>
      <c r="D487" s="79"/>
    </row>
    <row r="488" spans="1:4" ht="9" customHeight="1">
      <c r="A488" s="305"/>
      <c r="B488" s="305"/>
      <c r="C488" s="305"/>
      <c r="D488" s="79"/>
    </row>
    <row r="489" spans="1:4" ht="9" customHeight="1">
      <c r="A489" s="305"/>
      <c r="B489" s="305"/>
      <c r="C489" s="305"/>
      <c r="D489" s="79"/>
    </row>
    <row r="490" spans="1:4" ht="9" customHeight="1">
      <c r="A490" s="305"/>
      <c r="B490" s="305"/>
      <c r="C490" s="305"/>
      <c r="D490" s="79"/>
    </row>
    <row r="491" spans="1:4" ht="9" customHeight="1">
      <c r="A491" s="305"/>
      <c r="B491" s="305"/>
      <c r="C491" s="305"/>
      <c r="D491" s="79"/>
    </row>
    <row r="492" spans="1:4" ht="9" customHeight="1">
      <c r="A492" s="305"/>
      <c r="B492" s="305"/>
      <c r="C492" s="305"/>
      <c r="D492" s="79"/>
    </row>
    <row r="493" spans="1:4" ht="9" customHeight="1">
      <c r="A493" s="305"/>
      <c r="B493" s="305"/>
      <c r="C493" s="305"/>
      <c r="D493" s="79"/>
    </row>
    <row r="494" spans="1:4" ht="9" customHeight="1">
      <c r="A494" s="305"/>
      <c r="B494" s="305"/>
      <c r="C494" s="305"/>
      <c r="D494" s="79"/>
    </row>
    <row r="495" spans="1:4" ht="9" customHeight="1">
      <c r="A495" s="305"/>
      <c r="B495" s="305"/>
      <c r="C495" s="305"/>
      <c r="D495" s="79"/>
    </row>
    <row r="496" spans="1:4" ht="9" customHeight="1">
      <c r="A496" s="305"/>
      <c r="B496" s="305"/>
      <c r="C496" s="305"/>
      <c r="D496" s="79"/>
    </row>
    <row r="497" spans="1:4" ht="9" customHeight="1">
      <c r="A497" s="305"/>
      <c r="B497" s="305"/>
      <c r="C497" s="305"/>
      <c r="D497" s="79"/>
    </row>
    <row r="498" spans="1:4" ht="9" customHeight="1">
      <c r="A498" s="305"/>
      <c r="B498" s="305"/>
      <c r="C498" s="305"/>
      <c r="D498" s="79"/>
    </row>
    <row r="499" spans="1:4" ht="9" customHeight="1">
      <c r="A499" s="305"/>
      <c r="B499" s="305"/>
      <c r="C499" s="305"/>
      <c r="D499" s="79"/>
    </row>
    <row r="500" spans="1:4" ht="9" customHeight="1">
      <c r="A500" s="305"/>
      <c r="B500" s="305"/>
      <c r="C500" s="305"/>
      <c r="D500" s="79"/>
    </row>
    <row r="501" spans="1:4" ht="9" customHeight="1">
      <c r="A501" s="305"/>
      <c r="B501" s="305"/>
      <c r="C501" s="305"/>
      <c r="D501" s="79"/>
    </row>
    <row r="502" spans="1:4" ht="9" customHeight="1">
      <c r="A502" s="305"/>
      <c r="B502" s="305"/>
      <c r="C502" s="305"/>
      <c r="D502" s="79"/>
    </row>
    <row r="503" spans="1:4" ht="9" customHeight="1">
      <c r="A503" s="305"/>
      <c r="B503" s="305"/>
      <c r="C503" s="305"/>
      <c r="D503" s="79"/>
    </row>
    <row r="504" spans="1:4" ht="9" customHeight="1">
      <c r="A504" s="305"/>
      <c r="B504" s="305"/>
      <c r="C504" s="305"/>
      <c r="D504" s="79"/>
    </row>
    <row r="505" spans="1:4" ht="9" customHeight="1">
      <c r="A505" s="305"/>
      <c r="B505" s="305"/>
      <c r="C505" s="305"/>
      <c r="D505" s="79"/>
    </row>
    <row r="506" spans="1:4" ht="9" customHeight="1">
      <c r="A506" s="305"/>
      <c r="B506" s="305"/>
      <c r="C506" s="305"/>
      <c r="D506" s="79"/>
    </row>
    <row r="507" spans="1:4" ht="9" customHeight="1">
      <c r="A507" s="305"/>
      <c r="B507" s="305"/>
      <c r="C507" s="305"/>
      <c r="D507" s="79"/>
    </row>
    <row r="508" spans="1:4" ht="9" customHeight="1">
      <c r="A508" s="305"/>
      <c r="B508" s="305"/>
      <c r="C508" s="305"/>
      <c r="D508" s="79"/>
    </row>
    <row r="509" spans="1:4" ht="9" customHeight="1">
      <c r="A509" s="305"/>
      <c r="B509" s="305"/>
      <c r="C509" s="305"/>
      <c r="D509" s="79"/>
    </row>
    <row r="510" spans="1:4" ht="9" customHeight="1">
      <c r="A510" s="305"/>
      <c r="B510" s="305"/>
      <c r="C510" s="305"/>
      <c r="D510" s="79"/>
    </row>
    <row r="511" spans="1:4" ht="9" customHeight="1">
      <c r="A511" s="305"/>
      <c r="B511" s="305"/>
      <c r="C511" s="305"/>
      <c r="D511" s="79"/>
    </row>
    <row r="512" spans="1:4" ht="9" customHeight="1">
      <c r="A512" s="305"/>
      <c r="B512" s="305"/>
      <c r="C512" s="305"/>
      <c r="D512" s="79"/>
    </row>
    <row r="513" spans="1:4" ht="9" customHeight="1">
      <c r="A513" s="305"/>
      <c r="B513" s="305"/>
      <c r="C513" s="305"/>
      <c r="D513" s="79"/>
    </row>
    <row r="514" spans="1:4" ht="9" customHeight="1">
      <c r="A514" s="305"/>
      <c r="B514" s="305"/>
      <c r="C514" s="305"/>
      <c r="D514" s="79"/>
    </row>
    <row r="515" spans="1:4" ht="9" customHeight="1">
      <c r="A515" s="305"/>
      <c r="B515" s="305"/>
      <c r="C515" s="305"/>
      <c r="D515" s="79"/>
    </row>
    <row r="516" spans="1:4" ht="9" customHeight="1">
      <c r="A516" s="305"/>
      <c r="B516" s="305"/>
      <c r="C516" s="305"/>
      <c r="D516" s="79"/>
    </row>
    <row r="517" spans="1:4" ht="9" customHeight="1">
      <c r="A517" s="305"/>
      <c r="B517" s="305"/>
      <c r="C517" s="305"/>
      <c r="D517" s="79"/>
    </row>
    <row r="518" spans="1:4" ht="9" customHeight="1">
      <c r="A518" s="305"/>
      <c r="B518" s="305"/>
      <c r="C518" s="305"/>
      <c r="D518" s="79"/>
    </row>
    <row r="519" spans="1:4" ht="9" customHeight="1">
      <c r="A519" s="305"/>
      <c r="B519" s="305"/>
      <c r="C519" s="305"/>
      <c r="D519" s="79"/>
    </row>
    <row r="520" spans="1:4" ht="9" customHeight="1">
      <c r="A520" s="305"/>
      <c r="B520" s="305"/>
      <c r="C520" s="305"/>
      <c r="D520" s="79"/>
    </row>
    <row r="521" spans="1:4" ht="9" customHeight="1">
      <c r="A521" s="305"/>
      <c r="B521" s="305"/>
      <c r="C521" s="305"/>
      <c r="D521" s="79"/>
    </row>
    <row r="522" spans="1:4" ht="9" customHeight="1">
      <c r="A522" s="305"/>
      <c r="B522" s="305"/>
      <c r="C522" s="305"/>
      <c r="D522" s="79"/>
    </row>
    <row r="523" spans="1:4" ht="9" customHeight="1">
      <c r="A523" s="305"/>
      <c r="B523" s="305"/>
      <c r="C523" s="305"/>
      <c r="D523" s="79"/>
    </row>
    <row r="524" spans="1:4" ht="9" customHeight="1">
      <c r="A524" s="305"/>
      <c r="B524" s="305"/>
      <c r="C524" s="305"/>
      <c r="D524" s="79"/>
    </row>
    <row r="525" spans="1:4" ht="9" customHeight="1">
      <c r="A525" s="305"/>
      <c r="B525" s="305"/>
      <c r="C525" s="305"/>
      <c r="D525" s="79"/>
    </row>
    <row r="526" spans="1:4" ht="9" customHeight="1">
      <c r="A526" s="305"/>
      <c r="B526" s="305"/>
      <c r="C526" s="305"/>
      <c r="D526" s="79"/>
    </row>
    <row r="527" spans="1:4" ht="9" customHeight="1">
      <c r="A527" s="305"/>
      <c r="B527" s="305"/>
      <c r="C527" s="305"/>
      <c r="D527" s="79"/>
    </row>
    <row r="528" spans="1:4" ht="9" customHeight="1">
      <c r="A528" s="305"/>
      <c r="B528" s="305"/>
      <c r="C528" s="305"/>
      <c r="D528" s="79"/>
    </row>
    <row r="529" spans="1:4" ht="9" customHeight="1">
      <c r="A529" s="305"/>
      <c r="B529" s="305"/>
      <c r="C529" s="305"/>
      <c r="D529" s="79"/>
    </row>
    <row r="530" spans="1:4" ht="9" customHeight="1">
      <c r="A530" s="305"/>
      <c r="B530" s="305"/>
      <c r="C530" s="305"/>
      <c r="D530" s="79"/>
    </row>
  </sheetData>
  <mergeCells count="19">
    <mergeCell ref="L99:N99"/>
    <mergeCell ref="E2:N2"/>
    <mergeCell ref="S2:AG2"/>
    <mergeCell ref="E3:N3"/>
    <mergeCell ref="E5:E7"/>
    <mergeCell ref="H6:J6"/>
    <mergeCell ref="L6:N6"/>
    <mergeCell ref="E8:E41"/>
    <mergeCell ref="E42:E87"/>
    <mergeCell ref="E88:E95"/>
    <mergeCell ref="E98:E100"/>
    <mergeCell ref="H99:J99"/>
    <mergeCell ref="F184:G184"/>
    <mergeCell ref="E101:E108"/>
    <mergeCell ref="E110:E138"/>
    <mergeCell ref="E140:E152"/>
    <mergeCell ref="E153:E165"/>
    <mergeCell ref="E166:E178"/>
    <mergeCell ref="E179:E18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11"/>
  <sheetViews>
    <sheetView topLeftCell="D1" workbookViewId="0">
      <selection activeCell="P21" sqref="P21:R27"/>
    </sheetView>
  </sheetViews>
  <sheetFormatPr baseColWidth="10" defaultRowHeight="12.75"/>
  <cols>
    <col min="1" max="1" width="2" style="221" hidden="1" customWidth="1"/>
    <col min="2" max="2" width="2.28515625" style="177" hidden="1" customWidth="1"/>
    <col min="3" max="3" width="3.5703125" style="349" hidden="1" customWidth="1"/>
    <col min="4" max="4" width="7.42578125" style="79" customWidth="1"/>
    <col min="5" max="5" width="57.7109375" style="79" customWidth="1"/>
    <col min="6" max="6" width="9.7109375" style="79" customWidth="1"/>
    <col min="7" max="7" width="3.7109375" style="79" customWidth="1"/>
    <col min="8" max="10" width="8.7109375" style="79" customWidth="1"/>
    <col min="11" max="12" width="11.42578125" style="79"/>
    <col min="13" max="13" width="4.7109375" style="79" customWidth="1"/>
    <col min="14" max="14" width="5" style="79"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9" width="0" style="79" hidden="1" customWidth="1"/>
    <col min="260" max="260" width="7.42578125" style="79" customWidth="1"/>
    <col min="261" max="261" width="57.7109375" style="79" customWidth="1"/>
    <col min="262" max="262" width="9.7109375" style="79" customWidth="1"/>
    <col min="263" max="263" width="3.7109375" style="79" customWidth="1"/>
    <col min="264" max="266" width="8.7109375" style="79" customWidth="1"/>
    <col min="267" max="268" width="11.42578125" style="79"/>
    <col min="269" max="269" width="4.7109375" style="79" customWidth="1"/>
    <col min="270" max="270" width="5" style="79"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5" width="0" style="79" hidden="1" customWidth="1"/>
    <col min="516" max="516" width="7.42578125" style="79" customWidth="1"/>
    <col min="517" max="517" width="57.7109375" style="79" customWidth="1"/>
    <col min="518" max="518" width="9.7109375" style="79" customWidth="1"/>
    <col min="519" max="519" width="3.7109375" style="79" customWidth="1"/>
    <col min="520" max="522" width="8.7109375" style="79" customWidth="1"/>
    <col min="523" max="524" width="11.42578125" style="79"/>
    <col min="525" max="525" width="4.7109375" style="79" customWidth="1"/>
    <col min="526" max="526" width="5" style="79"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71" width="0" style="79" hidden="1" customWidth="1"/>
    <col min="772" max="772" width="7.42578125" style="79" customWidth="1"/>
    <col min="773" max="773" width="57.7109375" style="79" customWidth="1"/>
    <col min="774" max="774" width="9.7109375" style="79" customWidth="1"/>
    <col min="775" max="775" width="3.7109375" style="79" customWidth="1"/>
    <col min="776" max="778" width="8.7109375" style="79" customWidth="1"/>
    <col min="779" max="780" width="11.42578125" style="79"/>
    <col min="781" max="781" width="4.7109375" style="79" customWidth="1"/>
    <col min="782" max="782" width="5" style="79"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7" width="0" style="79" hidden="1" customWidth="1"/>
    <col min="1028" max="1028" width="7.42578125" style="79" customWidth="1"/>
    <col min="1029" max="1029" width="57.7109375" style="79" customWidth="1"/>
    <col min="1030" max="1030" width="9.7109375" style="79" customWidth="1"/>
    <col min="1031" max="1031" width="3.7109375" style="79" customWidth="1"/>
    <col min="1032" max="1034" width="8.7109375" style="79" customWidth="1"/>
    <col min="1035" max="1036" width="11.42578125" style="79"/>
    <col min="1037" max="1037" width="4.7109375" style="79" customWidth="1"/>
    <col min="1038" max="1038" width="5" style="79"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3" width="0" style="79" hidden="1" customWidth="1"/>
    <col min="1284" max="1284" width="7.42578125" style="79" customWidth="1"/>
    <col min="1285" max="1285" width="57.7109375" style="79" customWidth="1"/>
    <col min="1286" max="1286" width="9.7109375" style="79" customWidth="1"/>
    <col min="1287" max="1287" width="3.7109375" style="79" customWidth="1"/>
    <col min="1288" max="1290" width="8.7109375" style="79" customWidth="1"/>
    <col min="1291" max="1292" width="11.42578125" style="79"/>
    <col min="1293" max="1293" width="4.7109375" style="79" customWidth="1"/>
    <col min="1294" max="1294" width="5" style="79"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9" width="0" style="79" hidden="1" customWidth="1"/>
    <col min="1540" max="1540" width="7.42578125" style="79" customWidth="1"/>
    <col min="1541" max="1541" width="57.7109375" style="79" customWidth="1"/>
    <col min="1542" max="1542" width="9.7109375" style="79" customWidth="1"/>
    <col min="1543" max="1543" width="3.7109375" style="79" customWidth="1"/>
    <col min="1544" max="1546" width="8.7109375" style="79" customWidth="1"/>
    <col min="1547" max="1548" width="11.42578125" style="79"/>
    <col min="1549" max="1549" width="4.7109375" style="79" customWidth="1"/>
    <col min="1550" max="1550" width="5" style="79"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5" width="0" style="79" hidden="1" customWidth="1"/>
    <col min="1796" max="1796" width="7.42578125" style="79" customWidth="1"/>
    <col min="1797" max="1797" width="57.7109375" style="79" customWidth="1"/>
    <col min="1798" max="1798" width="9.7109375" style="79" customWidth="1"/>
    <col min="1799" max="1799" width="3.7109375" style="79" customWidth="1"/>
    <col min="1800" max="1802" width="8.7109375" style="79" customWidth="1"/>
    <col min="1803" max="1804" width="11.42578125" style="79"/>
    <col min="1805" max="1805" width="4.7109375" style="79" customWidth="1"/>
    <col min="1806" max="1806" width="5" style="79"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51" width="0" style="79" hidden="1" customWidth="1"/>
    <col min="2052" max="2052" width="7.42578125" style="79" customWidth="1"/>
    <col min="2053" max="2053" width="57.7109375" style="79" customWidth="1"/>
    <col min="2054" max="2054" width="9.7109375" style="79" customWidth="1"/>
    <col min="2055" max="2055" width="3.7109375" style="79" customWidth="1"/>
    <col min="2056" max="2058" width="8.7109375" style="79" customWidth="1"/>
    <col min="2059" max="2060" width="11.42578125" style="79"/>
    <col min="2061" max="2061" width="4.7109375" style="79" customWidth="1"/>
    <col min="2062" max="2062" width="5" style="79"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7" width="0" style="79" hidden="1" customWidth="1"/>
    <col min="2308" max="2308" width="7.42578125" style="79" customWidth="1"/>
    <col min="2309" max="2309" width="57.7109375" style="79" customWidth="1"/>
    <col min="2310" max="2310" width="9.7109375" style="79" customWidth="1"/>
    <col min="2311" max="2311" width="3.7109375" style="79" customWidth="1"/>
    <col min="2312" max="2314" width="8.7109375" style="79" customWidth="1"/>
    <col min="2315" max="2316" width="11.42578125" style="79"/>
    <col min="2317" max="2317" width="4.7109375" style="79" customWidth="1"/>
    <col min="2318" max="2318" width="5" style="79"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3" width="0" style="79" hidden="1" customWidth="1"/>
    <col min="2564" max="2564" width="7.42578125" style="79" customWidth="1"/>
    <col min="2565" max="2565" width="57.7109375" style="79" customWidth="1"/>
    <col min="2566" max="2566" width="9.7109375" style="79" customWidth="1"/>
    <col min="2567" max="2567" width="3.7109375" style="79" customWidth="1"/>
    <col min="2568" max="2570" width="8.7109375" style="79" customWidth="1"/>
    <col min="2571" max="2572" width="11.42578125" style="79"/>
    <col min="2573" max="2573" width="4.7109375" style="79" customWidth="1"/>
    <col min="2574" max="2574" width="5" style="79"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9" width="0" style="79" hidden="1" customWidth="1"/>
    <col min="2820" max="2820" width="7.42578125" style="79" customWidth="1"/>
    <col min="2821" max="2821" width="57.7109375" style="79" customWidth="1"/>
    <col min="2822" max="2822" width="9.7109375" style="79" customWidth="1"/>
    <col min="2823" max="2823" width="3.7109375" style="79" customWidth="1"/>
    <col min="2824" max="2826" width="8.7109375" style="79" customWidth="1"/>
    <col min="2827" max="2828" width="11.42578125" style="79"/>
    <col min="2829" max="2829" width="4.7109375" style="79" customWidth="1"/>
    <col min="2830" max="2830" width="5" style="79"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5" width="0" style="79" hidden="1" customWidth="1"/>
    <col min="3076" max="3076" width="7.42578125" style="79" customWidth="1"/>
    <col min="3077" max="3077" width="57.7109375" style="79" customWidth="1"/>
    <col min="3078" max="3078" width="9.7109375" style="79" customWidth="1"/>
    <col min="3079" max="3079" width="3.7109375" style="79" customWidth="1"/>
    <col min="3080" max="3082" width="8.7109375" style="79" customWidth="1"/>
    <col min="3083" max="3084" width="11.42578125" style="79"/>
    <col min="3085" max="3085" width="4.7109375" style="79" customWidth="1"/>
    <col min="3086" max="3086" width="5" style="79"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31" width="0" style="79" hidden="1" customWidth="1"/>
    <col min="3332" max="3332" width="7.42578125" style="79" customWidth="1"/>
    <col min="3333" max="3333" width="57.7109375" style="79" customWidth="1"/>
    <col min="3334" max="3334" width="9.7109375" style="79" customWidth="1"/>
    <col min="3335" max="3335" width="3.7109375" style="79" customWidth="1"/>
    <col min="3336" max="3338" width="8.7109375" style="79" customWidth="1"/>
    <col min="3339" max="3340" width="11.42578125" style="79"/>
    <col min="3341" max="3341" width="4.7109375" style="79" customWidth="1"/>
    <col min="3342" max="3342" width="5" style="79"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7" width="0" style="79" hidden="1" customWidth="1"/>
    <col min="3588" max="3588" width="7.42578125" style="79" customWidth="1"/>
    <col min="3589" max="3589" width="57.7109375" style="79" customWidth="1"/>
    <col min="3590" max="3590" width="9.7109375" style="79" customWidth="1"/>
    <col min="3591" max="3591" width="3.7109375" style="79" customWidth="1"/>
    <col min="3592" max="3594" width="8.7109375" style="79" customWidth="1"/>
    <col min="3595" max="3596" width="11.42578125" style="79"/>
    <col min="3597" max="3597" width="4.7109375" style="79" customWidth="1"/>
    <col min="3598" max="3598" width="5" style="79"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3" width="0" style="79" hidden="1" customWidth="1"/>
    <col min="3844" max="3844" width="7.42578125" style="79" customWidth="1"/>
    <col min="3845" max="3845" width="57.7109375" style="79" customWidth="1"/>
    <col min="3846" max="3846" width="9.7109375" style="79" customWidth="1"/>
    <col min="3847" max="3847" width="3.7109375" style="79" customWidth="1"/>
    <col min="3848" max="3850" width="8.7109375" style="79" customWidth="1"/>
    <col min="3851" max="3852" width="11.42578125" style="79"/>
    <col min="3853" max="3853" width="4.7109375" style="79" customWidth="1"/>
    <col min="3854" max="3854" width="5" style="79"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9" width="0" style="79" hidden="1" customWidth="1"/>
    <col min="4100" max="4100" width="7.42578125" style="79" customWidth="1"/>
    <col min="4101" max="4101" width="57.7109375" style="79" customWidth="1"/>
    <col min="4102" max="4102" width="9.7109375" style="79" customWidth="1"/>
    <col min="4103" max="4103" width="3.7109375" style="79" customWidth="1"/>
    <col min="4104" max="4106" width="8.7109375" style="79" customWidth="1"/>
    <col min="4107" max="4108" width="11.42578125" style="79"/>
    <col min="4109" max="4109" width="4.7109375" style="79" customWidth="1"/>
    <col min="4110" max="4110" width="5" style="79"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5" width="0" style="79" hidden="1" customWidth="1"/>
    <col min="4356" max="4356" width="7.42578125" style="79" customWidth="1"/>
    <col min="4357" max="4357" width="57.7109375" style="79" customWidth="1"/>
    <col min="4358" max="4358" width="9.7109375" style="79" customWidth="1"/>
    <col min="4359" max="4359" width="3.7109375" style="79" customWidth="1"/>
    <col min="4360" max="4362" width="8.7109375" style="79" customWidth="1"/>
    <col min="4363" max="4364" width="11.42578125" style="79"/>
    <col min="4365" max="4365" width="4.7109375" style="79" customWidth="1"/>
    <col min="4366" max="4366" width="5" style="79"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11" width="0" style="79" hidden="1" customWidth="1"/>
    <col min="4612" max="4612" width="7.42578125" style="79" customWidth="1"/>
    <col min="4613" max="4613" width="57.7109375" style="79" customWidth="1"/>
    <col min="4614" max="4614" width="9.7109375" style="79" customWidth="1"/>
    <col min="4615" max="4615" width="3.7109375" style="79" customWidth="1"/>
    <col min="4616" max="4618" width="8.7109375" style="79" customWidth="1"/>
    <col min="4619" max="4620" width="11.42578125" style="79"/>
    <col min="4621" max="4621" width="4.7109375" style="79" customWidth="1"/>
    <col min="4622" max="4622" width="5" style="79"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7" width="0" style="79" hidden="1" customWidth="1"/>
    <col min="4868" max="4868" width="7.42578125" style="79" customWidth="1"/>
    <col min="4869" max="4869" width="57.7109375" style="79" customWidth="1"/>
    <col min="4870" max="4870" width="9.7109375" style="79" customWidth="1"/>
    <col min="4871" max="4871" width="3.7109375" style="79" customWidth="1"/>
    <col min="4872" max="4874" width="8.7109375" style="79" customWidth="1"/>
    <col min="4875" max="4876" width="11.42578125" style="79"/>
    <col min="4877" max="4877" width="4.7109375" style="79" customWidth="1"/>
    <col min="4878" max="4878" width="5" style="79"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3" width="0" style="79" hidden="1" customWidth="1"/>
    <col min="5124" max="5124" width="7.42578125" style="79" customWidth="1"/>
    <col min="5125" max="5125" width="57.7109375" style="79" customWidth="1"/>
    <col min="5126" max="5126" width="9.7109375" style="79" customWidth="1"/>
    <col min="5127" max="5127" width="3.7109375" style="79" customWidth="1"/>
    <col min="5128" max="5130" width="8.7109375" style="79" customWidth="1"/>
    <col min="5131" max="5132" width="11.42578125" style="79"/>
    <col min="5133" max="5133" width="4.7109375" style="79" customWidth="1"/>
    <col min="5134" max="5134" width="5" style="79"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9" width="0" style="79" hidden="1" customWidth="1"/>
    <col min="5380" max="5380" width="7.42578125" style="79" customWidth="1"/>
    <col min="5381" max="5381" width="57.7109375" style="79" customWidth="1"/>
    <col min="5382" max="5382" width="9.7109375" style="79" customWidth="1"/>
    <col min="5383" max="5383" width="3.7109375" style="79" customWidth="1"/>
    <col min="5384" max="5386" width="8.7109375" style="79" customWidth="1"/>
    <col min="5387" max="5388" width="11.42578125" style="79"/>
    <col min="5389" max="5389" width="4.7109375" style="79" customWidth="1"/>
    <col min="5390" max="5390" width="5" style="79"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5" width="0" style="79" hidden="1" customWidth="1"/>
    <col min="5636" max="5636" width="7.42578125" style="79" customWidth="1"/>
    <col min="5637" max="5637" width="57.7109375" style="79" customWidth="1"/>
    <col min="5638" max="5638" width="9.7109375" style="79" customWidth="1"/>
    <col min="5639" max="5639" width="3.7109375" style="79" customWidth="1"/>
    <col min="5640" max="5642" width="8.7109375" style="79" customWidth="1"/>
    <col min="5643" max="5644" width="11.42578125" style="79"/>
    <col min="5645" max="5645" width="4.7109375" style="79" customWidth="1"/>
    <col min="5646" max="5646" width="5" style="79"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91" width="0" style="79" hidden="1" customWidth="1"/>
    <col min="5892" max="5892" width="7.42578125" style="79" customWidth="1"/>
    <col min="5893" max="5893" width="57.7109375" style="79" customWidth="1"/>
    <col min="5894" max="5894" width="9.7109375" style="79" customWidth="1"/>
    <col min="5895" max="5895" width="3.7109375" style="79" customWidth="1"/>
    <col min="5896" max="5898" width="8.7109375" style="79" customWidth="1"/>
    <col min="5899" max="5900" width="11.42578125" style="79"/>
    <col min="5901" max="5901" width="4.7109375" style="79" customWidth="1"/>
    <col min="5902" max="5902" width="5" style="79"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7" width="0" style="79" hidden="1" customWidth="1"/>
    <col min="6148" max="6148" width="7.42578125" style="79" customWidth="1"/>
    <col min="6149" max="6149" width="57.7109375" style="79" customWidth="1"/>
    <col min="6150" max="6150" width="9.7109375" style="79" customWidth="1"/>
    <col min="6151" max="6151" width="3.7109375" style="79" customWidth="1"/>
    <col min="6152" max="6154" width="8.7109375" style="79" customWidth="1"/>
    <col min="6155" max="6156" width="11.42578125" style="79"/>
    <col min="6157" max="6157" width="4.7109375" style="79" customWidth="1"/>
    <col min="6158" max="6158" width="5" style="79"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3" width="0" style="79" hidden="1" customWidth="1"/>
    <col min="6404" max="6404" width="7.42578125" style="79" customWidth="1"/>
    <col min="6405" max="6405" width="57.7109375" style="79" customWidth="1"/>
    <col min="6406" max="6406" width="9.7109375" style="79" customWidth="1"/>
    <col min="6407" max="6407" width="3.7109375" style="79" customWidth="1"/>
    <col min="6408" max="6410" width="8.7109375" style="79" customWidth="1"/>
    <col min="6411" max="6412" width="11.42578125" style="79"/>
    <col min="6413" max="6413" width="4.7109375" style="79" customWidth="1"/>
    <col min="6414" max="6414" width="5" style="79"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9" width="0" style="79" hidden="1" customWidth="1"/>
    <col min="6660" max="6660" width="7.42578125" style="79" customWidth="1"/>
    <col min="6661" max="6661" width="57.7109375" style="79" customWidth="1"/>
    <col min="6662" max="6662" width="9.7109375" style="79" customWidth="1"/>
    <col min="6663" max="6663" width="3.7109375" style="79" customWidth="1"/>
    <col min="6664" max="6666" width="8.7109375" style="79" customWidth="1"/>
    <col min="6667" max="6668" width="11.42578125" style="79"/>
    <col min="6669" max="6669" width="4.7109375" style="79" customWidth="1"/>
    <col min="6670" max="6670" width="5" style="79"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5" width="0" style="79" hidden="1" customWidth="1"/>
    <col min="6916" max="6916" width="7.42578125" style="79" customWidth="1"/>
    <col min="6917" max="6917" width="57.7109375" style="79" customWidth="1"/>
    <col min="6918" max="6918" width="9.7109375" style="79" customWidth="1"/>
    <col min="6919" max="6919" width="3.7109375" style="79" customWidth="1"/>
    <col min="6920" max="6922" width="8.7109375" style="79" customWidth="1"/>
    <col min="6923" max="6924" width="11.42578125" style="79"/>
    <col min="6925" max="6925" width="4.7109375" style="79" customWidth="1"/>
    <col min="6926" max="6926" width="5" style="79"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71" width="0" style="79" hidden="1" customWidth="1"/>
    <col min="7172" max="7172" width="7.42578125" style="79" customWidth="1"/>
    <col min="7173" max="7173" width="57.7109375" style="79" customWidth="1"/>
    <col min="7174" max="7174" width="9.7109375" style="79" customWidth="1"/>
    <col min="7175" max="7175" width="3.7109375" style="79" customWidth="1"/>
    <col min="7176" max="7178" width="8.7109375" style="79" customWidth="1"/>
    <col min="7179" max="7180" width="11.42578125" style="79"/>
    <col min="7181" max="7181" width="4.7109375" style="79" customWidth="1"/>
    <col min="7182" max="7182" width="5" style="79"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7" width="0" style="79" hidden="1" customWidth="1"/>
    <col min="7428" max="7428" width="7.42578125" style="79" customWidth="1"/>
    <col min="7429" max="7429" width="57.7109375" style="79" customWidth="1"/>
    <col min="7430" max="7430" width="9.7109375" style="79" customWidth="1"/>
    <col min="7431" max="7431" width="3.7109375" style="79" customWidth="1"/>
    <col min="7432" max="7434" width="8.7109375" style="79" customWidth="1"/>
    <col min="7435" max="7436" width="11.42578125" style="79"/>
    <col min="7437" max="7437" width="4.7109375" style="79" customWidth="1"/>
    <col min="7438" max="7438" width="5" style="79"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3" width="0" style="79" hidden="1" customWidth="1"/>
    <col min="7684" max="7684" width="7.42578125" style="79" customWidth="1"/>
    <col min="7685" max="7685" width="57.7109375" style="79" customWidth="1"/>
    <col min="7686" max="7686" width="9.7109375" style="79" customWidth="1"/>
    <col min="7687" max="7687" width="3.7109375" style="79" customWidth="1"/>
    <col min="7688" max="7690" width="8.7109375" style="79" customWidth="1"/>
    <col min="7691" max="7692" width="11.42578125" style="79"/>
    <col min="7693" max="7693" width="4.7109375" style="79" customWidth="1"/>
    <col min="7694" max="7694" width="5" style="79"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9" width="0" style="79" hidden="1" customWidth="1"/>
    <col min="7940" max="7940" width="7.42578125" style="79" customWidth="1"/>
    <col min="7941" max="7941" width="57.7109375" style="79" customWidth="1"/>
    <col min="7942" max="7942" width="9.7109375" style="79" customWidth="1"/>
    <col min="7943" max="7943" width="3.7109375" style="79" customWidth="1"/>
    <col min="7944" max="7946" width="8.7109375" style="79" customWidth="1"/>
    <col min="7947" max="7948" width="11.42578125" style="79"/>
    <col min="7949" max="7949" width="4.7109375" style="79" customWidth="1"/>
    <col min="7950" max="7950" width="5" style="79"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5" width="0" style="79" hidden="1" customWidth="1"/>
    <col min="8196" max="8196" width="7.42578125" style="79" customWidth="1"/>
    <col min="8197" max="8197" width="57.7109375" style="79" customWidth="1"/>
    <col min="8198" max="8198" width="9.7109375" style="79" customWidth="1"/>
    <col min="8199" max="8199" width="3.7109375" style="79" customWidth="1"/>
    <col min="8200" max="8202" width="8.7109375" style="79" customWidth="1"/>
    <col min="8203" max="8204" width="11.42578125" style="79"/>
    <col min="8205" max="8205" width="4.7109375" style="79" customWidth="1"/>
    <col min="8206" max="8206" width="5" style="79"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51" width="0" style="79" hidden="1" customWidth="1"/>
    <col min="8452" max="8452" width="7.42578125" style="79" customWidth="1"/>
    <col min="8453" max="8453" width="57.7109375" style="79" customWidth="1"/>
    <col min="8454" max="8454" width="9.7109375" style="79" customWidth="1"/>
    <col min="8455" max="8455" width="3.7109375" style="79" customWidth="1"/>
    <col min="8456" max="8458" width="8.7109375" style="79" customWidth="1"/>
    <col min="8459" max="8460" width="11.42578125" style="79"/>
    <col min="8461" max="8461" width="4.7109375" style="79" customWidth="1"/>
    <col min="8462" max="8462" width="5" style="79"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7" width="0" style="79" hidden="1" customWidth="1"/>
    <col min="8708" max="8708" width="7.42578125" style="79" customWidth="1"/>
    <col min="8709" max="8709" width="57.7109375" style="79" customWidth="1"/>
    <col min="8710" max="8710" width="9.7109375" style="79" customWidth="1"/>
    <col min="8711" max="8711" width="3.7109375" style="79" customWidth="1"/>
    <col min="8712" max="8714" width="8.7109375" style="79" customWidth="1"/>
    <col min="8715" max="8716" width="11.42578125" style="79"/>
    <col min="8717" max="8717" width="4.7109375" style="79" customWidth="1"/>
    <col min="8718" max="8718" width="5" style="79"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3" width="0" style="79" hidden="1" customWidth="1"/>
    <col min="8964" max="8964" width="7.42578125" style="79" customWidth="1"/>
    <col min="8965" max="8965" width="57.7109375" style="79" customWidth="1"/>
    <col min="8966" max="8966" width="9.7109375" style="79" customWidth="1"/>
    <col min="8967" max="8967" width="3.7109375" style="79" customWidth="1"/>
    <col min="8968" max="8970" width="8.7109375" style="79" customWidth="1"/>
    <col min="8971" max="8972" width="11.42578125" style="79"/>
    <col min="8973" max="8973" width="4.7109375" style="79" customWidth="1"/>
    <col min="8974" max="8974" width="5" style="79"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9" width="0" style="79" hidden="1" customWidth="1"/>
    <col min="9220" max="9220" width="7.42578125" style="79" customWidth="1"/>
    <col min="9221" max="9221" width="57.7109375" style="79" customWidth="1"/>
    <col min="9222" max="9222" width="9.7109375" style="79" customWidth="1"/>
    <col min="9223" max="9223" width="3.7109375" style="79" customWidth="1"/>
    <col min="9224" max="9226" width="8.7109375" style="79" customWidth="1"/>
    <col min="9227" max="9228" width="11.42578125" style="79"/>
    <col min="9229" max="9229" width="4.7109375" style="79" customWidth="1"/>
    <col min="9230" max="9230" width="5" style="79"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5" width="0" style="79" hidden="1" customWidth="1"/>
    <col min="9476" max="9476" width="7.42578125" style="79" customWidth="1"/>
    <col min="9477" max="9477" width="57.7109375" style="79" customWidth="1"/>
    <col min="9478" max="9478" width="9.7109375" style="79" customWidth="1"/>
    <col min="9479" max="9479" width="3.7109375" style="79" customWidth="1"/>
    <col min="9480" max="9482" width="8.7109375" style="79" customWidth="1"/>
    <col min="9483" max="9484" width="11.42578125" style="79"/>
    <col min="9485" max="9485" width="4.7109375" style="79" customWidth="1"/>
    <col min="9486" max="9486" width="5" style="79"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31" width="0" style="79" hidden="1" customWidth="1"/>
    <col min="9732" max="9732" width="7.42578125" style="79" customWidth="1"/>
    <col min="9733" max="9733" width="57.7109375" style="79" customWidth="1"/>
    <col min="9734" max="9734" width="9.7109375" style="79" customWidth="1"/>
    <col min="9735" max="9735" width="3.7109375" style="79" customWidth="1"/>
    <col min="9736" max="9738" width="8.7109375" style="79" customWidth="1"/>
    <col min="9739" max="9740" width="11.42578125" style="79"/>
    <col min="9741" max="9741" width="4.7109375" style="79" customWidth="1"/>
    <col min="9742" max="9742" width="5" style="79"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7" width="0" style="79" hidden="1" customWidth="1"/>
    <col min="9988" max="9988" width="7.42578125" style="79" customWidth="1"/>
    <col min="9989" max="9989" width="57.7109375" style="79" customWidth="1"/>
    <col min="9990" max="9990" width="9.7109375" style="79" customWidth="1"/>
    <col min="9991" max="9991" width="3.7109375" style="79" customWidth="1"/>
    <col min="9992" max="9994" width="8.7109375" style="79" customWidth="1"/>
    <col min="9995" max="9996" width="11.42578125" style="79"/>
    <col min="9997" max="9997" width="4.7109375" style="79" customWidth="1"/>
    <col min="9998" max="9998" width="5" style="79"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3" width="0" style="79" hidden="1" customWidth="1"/>
    <col min="10244" max="10244" width="7.42578125" style="79" customWidth="1"/>
    <col min="10245" max="10245" width="57.7109375" style="79" customWidth="1"/>
    <col min="10246" max="10246" width="9.7109375" style="79" customWidth="1"/>
    <col min="10247" max="10247" width="3.7109375" style="79" customWidth="1"/>
    <col min="10248" max="10250" width="8.7109375" style="79" customWidth="1"/>
    <col min="10251" max="10252" width="11.42578125" style="79"/>
    <col min="10253" max="10253" width="4.7109375" style="79" customWidth="1"/>
    <col min="10254" max="10254" width="5" style="79"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9" width="0" style="79" hidden="1" customWidth="1"/>
    <col min="10500" max="10500" width="7.42578125" style="79" customWidth="1"/>
    <col min="10501" max="10501" width="57.7109375" style="79" customWidth="1"/>
    <col min="10502" max="10502" width="9.7109375" style="79" customWidth="1"/>
    <col min="10503" max="10503" width="3.7109375" style="79" customWidth="1"/>
    <col min="10504" max="10506" width="8.7109375" style="79" customWidth="1"/>
    <col min="10507" max="10508" width="11.42578125" style="79"/>
    <col min="10509" max="10509" width="4.7109375" style="79" customWidth="1"/>
    <col min="10510" max="10510" width="5" style="79"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5" width="0" style="79" hidden="1" customWidth="1"/>
    <col min="10756" max="10756" width="7.42578125" style="79" customWidth="1"/>
    <col min="10757" max="10757" width="57.7109375" style="79" customWidth="1"/>
    <col min="10758" max="10758" width="9.7109375" style="79" customWidth="1"/>
    <col min="10759" max="10759" width="3.7109375" style="79" customWidth="1"/>
    <col min="10760" max="10762" width="8.7109375" style="79" customWidth="1"/>
    <col min="10763" max="10764" width="11.42578125" style="79"/>
    <col min="10765" max="10765" width="4.7109375" style="79" customWidth="1"/>
    <col min="10766" max="10766" width="5" style="79"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11" width="0" style="79" hidden="1" customWidth="1"/>
    <col min="11012" max="11012" width="7.42578125" style="79" customWidth="1"/>
    <col min="11013" max="11013" width="57.7109375" style="79" customWidth="1"/>
    <col min="11014" max="11014" width="9.7109375" style="79" customWidth="1"/>
    <col min="11015" max="11015" width="3.7109375" style="79" customWidth="1"/>
    <col min="11016" max="11018" width="8.7109375" style="79" customWidth="1"/>
    <col min="11019" max="11020" width="11.42578125" style="79"/>
    <col min="11021" max="11021" width="4.7109375" style="79" customWidth="1"/>
    <col min="11022" max="11022" width="5" style="79"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7" width="0" style="79" hidden="1" customWidth="1"/>
    <col min="11268" max="11268" width="7.42578125" style="79" customWidth="1"/>
    <col min="11269" max="11269" width="57.7109375" style="79" customWidth="1"/>
    <col min="11270" max="11270" width="9.7109375" style="79" customWidth="1"/>
    <col min="11271" max="11271" width="3.7109375" style="79" customWidth="1"/>
    <col min="11272" max="11274" width="8.7109375" style="79" customWidth="1"/>
    <col min="11275" max="11276" width="11.42578125" style="79"/>
    <col min="11277" max="11277" width="4.7109375" style="79" customWidth="1"/>
    <col min="11278" max="11278" width="5" style="79"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3" width="0" style="79" hidden="1" customWidth="1"/>
    <col min="11524" max="11524" width="7.42578125" style="79" customWidth="1"/>
    <col min="11525" max="11525" width="57.7109375" style="79" customWidth="1"/>
    <col min="11526" max="11526" width="9.7109375" style="79" customWidth="1"/>
    <col min="11527" max="11527" width="3.7109375" style="79" customWidth="1"/>
    <col min="11528" max="11530" width="8.7109375" style="79" customWidth="1"/>
    <col min="11531" max="11532" width="11.42578125" style="79"/>
    <col min="11533" max="11533" width="4.7109375" style="79" customWidth="1"/>
    <col min="11534" max="11534" width="5" style="79"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9" width="0" style="79" hidden="1" customWidth="1"/>
    <col min="11780" max="11780" width="7.42578125" style="79" customWidth="1"/>
    <col min="11781" max="11781" width="57.7109375" style="79" customWidth="1"/>
    <col min="11782" max="11782" width="9.7109375" style="79" customWidth="1"/>
    <col min="11783" max="11783" width="3.7109375" style="79" customWidth="1"/>
    <col min="11784" max="11786" width="8.7109375" style="79" customWidth="1"/>
    <col min="11787" max="11788" width="11.42578125" style="79"/>
    <col min="11789" max="11789" width="4.7109375" style="79" customWidth="1"/>
    <col min="11790" max="11790" width="5" style="79"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5" width="0" style="79" hidden="1" customWidth="1"/>
    <col min="12036" max="12036" width="7.42578125" style="79" customWidth="1"/>
    <col min="12037" max="12037" width="57.7109375" style="79" customWidth="1"/>
    <col min="12038" max="12038" width="9.7109375" style="79" customWidth="1"/>
    <col min="12039" max="12039" width="3.7109375" style="79" customWidth="1"/>
    <col min="12040" max="12042" width="8.7109375" style="79" customWidth="1"/>
    <col min="12043" max="12044" width="11.42578125" style="79"/>
    <col min="12045" max="12045" width="4.7109375" style="79" customWidth="1"/>
    <col min="12046" max="12046" width="5" style="79"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91" width="0" style="79" hidden="1" customWidth="1"/>
    <col min="12292" max="12292" width="7.42578125" style="79" customWidth="1"/>
    <col min="12293" max="12293" width="57.7109375" style="79" customWidth="1"/>
    <col min="12294" max="12294" width="9.7109375" style="79" customWidth="1"/>
    <col min="12295" max="12295" width="3.7109375" style="79" customWidth="1"/>
    <col min="12296" max="12298" width="8.7109375" style="79" customWidth="1"/>
    <col min="12299" max="12300" width="11.42578125" style="79"/>
    <col min="12301" max="12301" width="4.7109375" style="79" customWidth="1"/>
    <col min="12302" max="12302" width="5" style="79"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7" width="0" style="79" hidden="1" customWidth="1"/>
    <col min="12548" max="12548" width="7.42578125" style="79" customWidth="1"/>
    <col min="12549" max="12549" width="57.7109375" style="79" customWidth="1"/>
    <col min="12550" max="12550" width="9.7109375" style="79" customWidth="1"/>
    <col min="12551" max="12551" width="3.7109375" style="79" customWidth="1"/>
    <col min="12552" max="12554" width="8.7109375" style="79" customWidth="1"/>
    <col min="12555" max="12556" width="11.42578125" style="79"/>
    <col min="12557" max="12557" width="4.7109375" style="79" customWidth="1"/>
    <col min="12558" max="12558" width="5" style="79"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3" width="0" style="79" hidden="1" customWidth="1"/>
    <col min="12804" max="12804" width="7.42578125" style="79" customWidth="1"/>
    <col min="12805" max="12805" width="57.7109375" style="79" customWidth="1"/>
    <col min="12806" max="12806" width="9.7109375" style="79" customWidth="1"/>
    <col min="12807" max="12807" width="3.7109375" style="79" customWidth="1"/>
    <col min="12808" max="12810" width="8.7109375" style="79" customWidth="1"/>
    <col min="12811" max="12812" width="11.42578125" style="79"/>
    <col min="12813" max="12813" width="4.7109375" style="79" customWidth="1"/>
    <col min="12814" max="12814" width="5" style="79"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9" width="0" style="79" hidden="1" customWidth="1"/>
    <col min="13060" max="13060" width="7.42578125" style="79" customWidth="1"/>
    <col min="13061" max="13061" width="57.7109375" style="79" customWidth="1"/>
    <col min="13062" max="13062" width="9.7109375" style="79" customWidth="1"/>
    <col min="13063" max="13063" width="3.7109375" style="79" customWidth="1"/>
    <col min="13064" max="13066" width="8.7109375" style="79" customWidth="1"/>
    <col min="13067" max="13068" width="11.42578125" style="79"/>
    <col min="13069" max="13069" width="4.7109375" style="79" customWidth="1"/>
    <col min="13070" max="13070" width="5" style="79"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5" width="0" style="79" hidden="1" customWidth="1"/>
    <col min="13316" max="13316" width="7.42578125" style="79" customWidth="1"/>
    <col min="13317" max="13317" width="57.7109375" style="79" customWidth="1"/>
    <col min="13318" max="13318" width="9.7109375" style="79" customWidth="1"/>
    <col min="13319" max="13319" width="3.7109375" style="79" customWidth="1"/>
    <col min="13320" max="13322" width="8.7109375" style="79" customWidth="1"/>
    <col min="13323" max="13324" width="11.42578125" style="79"/>
    <col min="13325" max="13325" width="4.7109375" style="79" customWidth="1"/>
    <col min="13326" max="13326" width="5" style="79"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71" width="0" style="79" hidden="1" customWidth="1"/>
    <col min="13572" max="13572" width="7.42578125" style="79" customWidth="1"/>
    <col min="13573" max="13573" width="57.7109375" style="79" customWidth="1"/>
    <col min="13574" max="13574" width="9.7109375" style="79" customWidth="1"/>
    <col min="13575" max="13575" width="3.7109375" style="79" customWidth="1"/>
    <col min="13576" max="13578" width="8.7109375" style="79" customWidth="1"/>
    <col min="13579" max="13580" width="11.42578125" style="79"/>
    <col min="13581" max="13581" width="4.7109375" style="79" customWidth="1"/>
    <col min="13582" max="13582" width="5" style="79"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7" width="0" style="79" hidden="1" customWidth="1"/>
    <col min="13828" max="13828" width="7.42578125" style="79" customWidth="1"/>
    <col min="13829" max="13829" width="57.7109375" style="79" customWidth="1"/>
    <col min="13830" max="13830" width="9.7109375" style="79" customWidth="1"/>
    <col min="13831" max="13831" width="3.7109375" style="79" customWidth="1"/>
    <col min="13832" max="13834" width="8.7109375" style="79" customWidth="1"/>
    <col min="13835" max="13836" width="11.42578125" style="79"/>
    <col min="13837" max="13837" width="4.7109375" style="79" customWidth="1"/>
    <col min="13838" max="13838" width="5" style="79"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3" width="0" style="79" hidden="1" customWidth="1"/>
    <col min="14084" max="14084" width="7.42578125" style="79" customWidth="1"/>
    <col min="14085" max="14085" width="57.7109375" style="79" customWidth="1"/>
    <col min="14086" max="14086" width="9.7109375" style="79" customWidth="1"/>
    <col min="14087" max="14087" width="3.7109375" style="79" customWidth="1"/>
    <col min="14088" max="14090" width="8.7109375" style="79" customWidth="1"/>
    <col min="14091" max="14092" width="11.42578125" style="79"/>
    <col min="14093" max="14093" width="4.7109375" style="79" customWidth="1"/>
    <col min="14094" max="14094" width="5" style="79"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9" width="0" style="79" hidden="1" customWidth="1"/>
    <col min="14340" max="14340" width="7.42578125" style="79" customWidth="1"/>
    <col min="14341" max="14341" width="57.7109375" style="79" customWidth="1"/>
    <col min="14342" max="14342" width="9.7109375" style="79" customWidth="1"/>
    <col min="14343" max="14343" width="3.7109375" style="79" customWidth="1"/>
    <col min="14344" max="14346" width="8.7109375" style="79" customWidth="1"/>
    <col min="14347" max="14348" width="11.42578125" style="79"/>
    <col min="14349" max="14349" width="4.7109375" style="79" customWidth="1"/>
    <col min="14350" max="14350" width="5" style="79"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5" width="0" style="79" hidden="1" customWidth="1"/>
    <col min="14596" max="14596" width="7.42578125" style="79" customWidth="1"/>
    <col min="14597" max="14597" width="57.7109375" style="79" customWidth="1"/>
    <col min="14598" max="14598" width="9.7109375" style="79" customWidth="1"/>
    <col min="14599" max="14599" width="3.7109375" style="79" customWidth="1"/>
    <col min="14600" max="14602" width="8.7109375" style="79" customWidth="1"/>
    <col min="14603" max="14604" width="11.42578125" style="79"/>
    <col min="14605" max="14605" width="4.7109375" style="79" customWidth="1"/>
    <col min="14606" max="14606" width="5" style="79"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51" width="0" style="79" hidden="1" customWidth="1"/>
    <col min="14852" max="14852" width="7.42578125" style="79" customWidth="1"/>
    <col min="14853" max="14853" width="57.7109375" style="79" customWidth="1"/>
    <col min="14854" max="14854" width="9.7109375" style="79" customWidth="1"/>
    <col min="14855" max="14855" width="3.7109375" style="79" customWidth="1"/>
    <col min="14856" max="14858" width="8.7109375" style="79" customWidth="1"/>
    <col min="14859" max="14860" width="11.42578125" style="79"/>
    <col min="14861" max="14861" width="4.7109375" style="79" customWidth="1"/>
    <col min="14862" max="14862" width="5" style="79"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7" width="0" style="79" hidden="1" customWidth="1"/>
    <col min="15108" max="15108" width="7.42578125" style="79" customWidth="1"/>
    <col min="15109" max="15109" width="57.7109375" style="79" customWidth="1"/>
    <col min="15110" max="15110" width="9.7109375" style="79" customWidth="1"/>
    <col min="15111" max="15111" width="3.7109375" style="79" customWidth="1"/>
    <col min="15112" max="15114" width="8.7109375" style="79" customWidth="1"/>
    <col min="15115" max="15116" width="11.42578125" style="79"/>
    <col min="15117" max="15117" width="4.7109375" style="79" customWidth="1"/>
    <col min="15118" max="15118" width="5" style="79"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3" width="0" style="79" hidden="1" customWidth="1"/>
    <col min="15364" max="15364" width="7.42578125" style="79" customWidth="1"/>
    <col min="15365" max="15365" width="57.7109375" style="79" customWidth="1"/>
    <col min="15366" max="15366" width="9.7109375" style="79" customWidth="1"/>
    <col min="15367" max="15367" width="3.7109375" style="79" customWidth="1"/>
    <col min="15368" max="15370" width="8.7109375" style="79" customWidth="1"/>
    <col min="15371" max="15372" width="11.42578125" style="79"/>
    <col min="15373" max="15373" width="4.7109375" style="79" customWidth="1"/>
    <col min="15374" max="15374" width="5" style="79"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9" width="0" style="79" hidden="1" customWidth="1"/>
    <col min="15620" max="15620" width="7.42578125" style="79" customWidth="1"/>
    <col min="15621" max="15621" width="57.7109375" style="79" customWidth="1"/>
    <col min="15622" max="15622" width="9.7109375" style="79" customWidth="1"/>
    <col min="15623" max="15623" width="3.7109375" style="79" customWidth="1"/>
    <col min="15624" max="15626" width="8.7109375" style="79" customWidth="1"/>
    <col min="15627" max="15628" width="11.42578125" style="79"/>
    <col min="15629" max="15629" width="4.7109375" style="79" customWidth="1"/>
    <col min="15630" max="15630" width="5" style="79"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5" width="0" style="79" hidden="1" customWidth="1"/>
    <col min="15876" max="15876" width="7.42578125" style="79" customWidth="1"/>
    <col min="15877" max="15877" width="57.7109375" style="79" customWidth="1"/>
    <col min="15878" max="15878" width="9.7109375" style="79" customWidth="1"/>
    <col min="15879" max="15879" width="3.7109375" style="79" customWidth="1"/>
    <col min="15880" max="15882" width="8.7109375" style="79" customWidth="1"/>
    <col min="15883" max="15884" width="11.42578125" style="79"/>
    <col min="15885" max="15885" width="4.7109375" style="79" customWidth="1"/>
    <col min="15886" max="15886" width="5" style="79"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31" width="0" style="79" hidden="1" customWidth="1"/>
    <col min="16132" max="16132" width="7.42578125" style="79" customWidth="1"/>
    <col min="16133" max="16133" width="57.7109375" style="79" customWidth="1"/>
    <col min="16134" max="16134" width="9.7109375" style="79" customWidth="1"/>
    <col min="16135" max="16135" width="3.7109375" style="79" customWidth="1"/>
    <col min="16136" max="16138" width="8.7109375" style="79" customWidth="1"/>
    <col min="16139" max="16140" width="11.42578125" style="79"/>
    <col min="16141" max="16141" width="4.7109375" style="79" customWidth="1"/>
    <col min="16142" max="16142" width="5" style="79"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3.5" customHeight="1">
      <c r="F1" s="78"/>
      <c r="G1" s="78"/>
      <c r="H1" s="78"/>
      <c r="I1" s="78"/>
      <c r="K1" s="78"/>
      <c r="L1" s="78"/>
    </row>
    <row r="2" spans="1:31" ht="3.75" customHeight="1">
      <c r="A2" s="96"/>
      <c r="B2" s="92"/>
      <c r="C2" s="157"/>
      <c r="D2" s="83"/>
      <c r="E2" s="83"/>
      <c r="F2" s="278"/>
      <c r="G2" s="278"/>
      <c r="H2" s="278"/>
      <c r="I2" s="278"/>
      <c r="J2" s="278"/>
      <c r="K2" s="78"/>
      <c r="L2" s="78"/>
    </row>
    <row r="3" spans="1:31" ht="12.75" customHeight="1">
      <c r="A3" s="96"/>
      <c r="B3" s="92"/>
      <c r="C3" s="157"/>
      <c r="D3" s="2281" t="s">
        <v>375</v>
      </c>
      <c r="E3" s="2281"/>
      <c r="F3" s="2281"/>
      <c r="G3" s="2281"/>
      <c r="H3" s="2281"/>
      <c r="I3" s="2281"/>
      <c r="J3" s="2281"/>
      <c r="K3" s="78"/>
      <c r="L3" s="83"/>
      <c r="M3" s="83"/>
      <c r="N3" s="2281"/>
      <c r="O3" s="2281"/>
      <c r="P3" s="2281"/>
      <c r="Q3" s="2281"/>
      <c r="R3" s="2281"/>
      <c r="S3" s="2281"/>
      <c r="T3" s="2281"/>
      <c r="U3" s="2281"/>
      <c r="V3" s="2281"/>
      <c r="W3" s="2281"/>
      <c r="X3" s="2281"/>
      <c r="Y3" s="2281"/>
      <c r="Z3" s="2281"/>
      <c r="AA3" s="2281"/>
      <c r="AB3" s="2281"/>
    </row>
    <row r="4" spans="1:31" s="83" customFormat="1" ht="12.75" customHeight="1">
      <c r="A4" s="96"/>
      <c r="B4" s="225"/>
      <c r="C4" s="953"/>
      <c r="D4" s="2281" t="s">
        <v>1</v>
      </c>
      <c r="E4" s="2281"/>
      <c r="F4" s="2281"/>
      <c r="G4" s="2281"/>
      <c r="H4" s="2281"/>
      <c r="I4" s="2281"/>
      <c r="J4" s="2281"/>
      <c r="K4" s="278"/>
      <c r="L4" s="86"/>
      <c r="M4" s="86"/>
      <c r="N4" s="87"/>
      <c r="AD4" s="88"/>
      <c r="AE4" s="88"/>
    </row>
    <row r="5" spans="1:31" s="83" customFormat="1" ht="3" customHeight="1">
      <c r="A5" s="96"/>
      <c r="B5" s="92"/>
      <c r="C5" s="157"/>
      <c r="E5" s="314"/>
      <c r="F5" s="314"/>
      <c r="G5" s="314"/>
      <c r="H5" s="1019"/>
      <c r="I5" s="1020"/>
      <c r="J5" s="352"/>
      <c r="K5" s="278"/>
      <c r="N5" s="92"/>
    </row>
    <row r="6" spans="1:31" s="83" customFormat="1" ht="12.75" customHeight="1">
      <c r="A6" s="96"/>
      <c r="B6" s="92"/>
      <c r="C6" s="157"/>
      <c r="D6" s="2263" t="s">
        <v>2</v>
      </c>
      <c r="E6" s="1021"/>
      <c r="F6" s="2251" t="s">
        <v>376</v>
      </c>
      <c r="G6" s="1022"/>
      <c r="H6" s="1023"/>
      <c r="I6" s="1023"/>
      <c r="J6" s="1024"/>
      <c r="K6" s="278"/>
      <c r="N6" s="92"/>
    </row>
    <row r="7" spans="1:31" ht="12.75" customHeight="1">
      <c r="A7" s="96" t="s">
        <v>9</v>
      </c>
      <c r="B7" s="96" t="s">
        <v>10</v>
      </c>
      <c r="C7" s="157" t="s">
        <v>11</v>
      </c>
      <c r="D7" s="2326"/>
      <c r="E7" s="383" t="s">
        <v>377</v>
      </c>
      <c r="F7" s="2366"/>
      <c r="G7" s="192"/>
      <c r="H7" s="2367" t="s">
        <v>378</v>
      </c>
      <c r="I7" s="2367"/>
      <c r="J7" s="2279"/>
      <c r="K7" s="78"/>
      <c r="L7" s="96"/>
    </row>
    <row r="8" spans="1:31">
      <c r="A8" s="96"/>
      <c r="B8" s="92"/>
      <c r="C8" s="157"/>
      <c r="D8" s="2327"/>
      <c r="E8" s="388"/>
      <c r="F8" s="1025"/>
      <c r="G8" s="1025"/>
      <c r="H8" s="1026" t="s">
        <v>18</v>
      </c>
      <c r="I8" s="1026" t="s">
        <v>19</v>
      </c>
      <c r="J8" s="1027" t="s">
        <v>8</v>
      </c>
      <c r="K8" s="78"/>
      <c r="L8" s="83"/>
    </row>
    <row r="9" spans="1:31">
      <c r="A9" s="96"/>
      <c r="B9" s="92"/>
      <c r="C9" s="157"/>
      <c r="D9" s="2360">
        <v>1401</v>
      </c>
      <c r="E9" s="318" t="s">
        <v>20</v>
      </c>
      <c r="F9" s="968">
        <f>SUM(F10:F16)</f>
        <v>9</v>
      </c>
      <c r="G9" s="968"/>
      <c r="H9" s="968">
        <f>SUM(H10:H16)</f>
        <v>564</v>
      </c>
      <c r="I9" s="968">
        <f>SUM(I10:I16)</f>
        <v>846</v>
      </c>
      <c r="J9" s="1028">
        <f>SUM(H9:I9)</f>
        <v>1410</v>
      </c>
      <c r="K9" s="78"/>
      <c r="L9" s="83"/>
    </row>
    <row r="10" spans="1:31" ht="12" customHeight="1">
      <c r="A10" s="96">
        <v>1</v>
      </c>
      <c r="B10" s="96">
        <v>1</v>
      </c>
      <c r="C10" s="157">
        <v>11</v>
      </c>
      <c r="D10" s="2361"/>
      <c r="E10" s="321" t="s">
        <v>21</v>
      </c>
      <c r="F10" s="1029">
        <v>4</v>
      </c>
      <c r="G10" s="1029"/>
      <c r="H10" s="416">
        <v>112</v>
      </c>
      <c r="I10" s="1029">
        <v>168</v>
      </c>
      <c r="J10" s="1030">
        <f t="shared" ref="J10:J52" si="0">SUM(H10:I10)</f>
        <v>280</v>
      </c>
      <c r="K10" s="78"/>
      <c r="L10" s="78"/>
    </row>
    <row r="11" spans="1:31" ht="12" customHeight="1">
      <c r="A11" s="96">
        <v>1</v>
      </c>
      <c r="B11" s="96">
        <v>1</v>
      </c>
      <c r="C11" s="157">
        <v>5</v>
      </c>
      <c r="D11" s="2361"/>
      <c r="E11" s="327" t="s">
        <v>22</v>
      </c>
      <c r="F11" s="470">
        <v>2</v>
      </c>
      <c r="G11" s="470"/>
      <c r="H11" s="397">
        <v>72</v>
      </c>
      <c r="I11" s="470">
        <v>108</v>
      </c>
      <c r="J11" s="975">
        <f t="shared" si="0"/>
        <v>180</v>
      </c>
      <c r="K11" s="78"/>
      <c r="L11" s="78"/>
    </row>
    <row r="12" spans="1:31" ht="12" customHeight="1">
      <c r="A12" s="96">
        <v>1</v>
      </c>
      <c r="B12" s="96">
        <v>1</v>
      </c>
      <c r="C12" s="157">
        <v>12</v>
      </c>
      <c r="D12" s="2361"/>
      <c r="E12" s="327" t="s">
        <v>23</v>
      </c>
      <c r="F12" s="397">
        <v>1</v>
      </c>
      <c r="G12" s="397"/>
      <c r="H12" s="397">
        <v>88</v>
      </c>
      <c r="I12" s="470">
        <v>132</v>
      </c>
      <c r="J12" s="989">
        <f t="shared" si="0"/>
        <v>220</v>
      </c>
      <c r="K12" s="78"/>
      <c r="L12" s="78"/>
    </row>
    <row r="13" spans="1:31" ht="12" customHeight="1">
      <c r="A13" s="96">
        <v>1</v>
      </c>
      <c r="B13" s="96">
        <v>1</v>
      </c>
      <c r="C13" s="157">
        <v>2</v>
      </c>
      <c r="D13" s="2361"/>
      <c r="E13" s="329" t="s">
        <v>24</v>
      </c>
      <c r="F13" s="397">
        <v>1</v>
      </c>
      <c r="G13" s="397"/>
      <c r="H13" s="397">
        <v>92</v>
      </c>
      <c r="I13" s="470">
        <v>138</v>
      </c>
      <c r="J13" s="989">
        <f t="shared" si="0"/>
        <v>230</v>
      </c>
      <c r="K13" s="78"/>
      <c r="L13" s="78"/>
    </row>
    <row r="14" spans="1:31" ht="12" customHeight="1">
      <c r="A14" s="96">
        <v>1</v>
      </c>
      <c r="B14" s="96">
        <v>1</v>
      </c>
      <c r="C14" s="157">
        <v>4</v>
      </c>
      <c r="D14" s="2361"/>
      <c r="E14" s="329" t="s">
        <v>25</v>
      </c>
      <c r="F14" s="397">
        <v>1</v>
      </c>
      <c r="G14" s="397"/>
      <c r="H14" s="397">
        <v>200</v>
      </c>
      <c r="I14" s="470">
        <v>300</v>
      </c>
      <c r="J14" s="989">
        <f t="shared" si="0"/>
        <v>500</v>
      </c>
      <c r="K14" s="78"/>
      <c r="L14" s="78"/>
    </row>
    <row r="15" spans="1:31" ht="12" customHeight="1">
      <c r="A15" s="96">
        <v>1</v>
      </c>
      <c r="B15" s="96">
        <v>1</v>
      </c>
      <c r="C15" s="157">
        <v>1</v>
      </c>
      <c r="D15" s="2361"/>
      <c r="E15" s="329" t="s">
        <v>26</v>
      </c>
      <c r="F15" s="397">
        <v>0</v>
      </c>
      <c r="G15" s="397"/>
      <c r="H15" s="397">
        <v>0</v>
      </c>
      <c r="I15" s="470">
        <v>0</v>
      </c>
      <c r="J15" s="989">
        <f t="shared" si="0"/>
        <v>0</v>
      </c>
      <c r="K15" s="78"/>
      <c r="L15" s="78"/>
    </row>
    <row r="16" spans="1:31" ht="12" customHeight="1">
      <c r="A16" s="96">
        <v>1</v>
      </c>
      <c r="B16" s="96">
        <v>1</v>
      </c>
      <c r="C16" s="157">
        <v>14</v>
      </c>
      <c r="D16" s="2365"/>
      <c r="E16" s="329" t="s">
        <v>27</v>
      </c>
      <c r="F16" s="397">
        <v>0</v>
      </c>
      <c r="G16" s="397"/>
      <c r="H16" s="397">
        <v>0</v>
      </c>
      <c r="I16" s="470">
        <v>0</v>
      </c>
      <c r="J16" s="989">
        <f t="shared" si="0"/>
        <v>0</v>
      </c>
      <c r="K16" s="78"/>
      <c r="L16" s="78"/>
    </row>
    <row r="17" spans="1:18">
      <c r="A17" s="96"/>
      <c r="B17" s="96"/>
      <c r="C17" s="157"/>
      <c r="D17" s="2361">
        <v>1402</v>
      </c>
      <c r="E17" s="29" t="s">
        <v>29</v>
      </c>
      <c r="F17" s="969">
        <f>SUM(F18:F25)</f>
        <v>10</v>
      </c>
      <c r="G17" s="969"/>
      <c r="H17" s="969">
        <f>SUM(H18:H25)</f>
        <v>712</v>
      </c>
      <c r="I17" s="969">
        <f>SUM(I18:I25)</f>
        <v>1068</v>
      </c>
      <c r="J17" s="994">
        <f>SUM(H17:I17)</f>
        <v>1780</v>
      </c>
      <c r="K17" s="78"/>
      <c r="L17" s="78"/>
    </row>
    <row r="18" spans="1:18" ht="12" customHeight="1">
      <c r="A18" s="96">
        <v>2</v>
      </c>
      <c r="B18" s="96">
        <v>4</v>
      </c>
      <c r="C18" s="157">
        <v>11</v>
      </c>
      <c r="D18" s="2361"/>
      <c r="E18" s="327" t="s">
        <v>114</v>
      </c>
      <c r="F18" s="397">
        <v>4</v>
      </c>
      <c r="G18" s="397"/>
      <c r="H18" s="397">
        <v>200</v>
      </c>
      <c r="I18" s="470">
        <v>300</v>
      </c>
      <c r="J18" s="975">
        <f t="shared" si="0"/>
        <v>500</v>
      </c>
      <c r="K18" s="78"/>
      <c r="L18" s="78"/>
    </row>
    <row r="19" spans="1:18" ht="12" customHeight="1">
      <c r="A19" s="96">
        <v>2</v>
      </c>
      <c r="B19" s="96">
        <v>4</v>
      </c>
      <c r="C19" s="157">
        <v>10</v>
      </c>
      <c r="D19" s="2361"/>
      <c r="E19" s="327" t="s">
        <v>31</v>
      </c>
      <c r="F19" s="397">
        <v>3</v>
      </c>
      <c r="G19" s="397"/>
      <c r="H19" s="397">
        <v>120</v>
      </c>
      <c r="I19" s="470">
        <v>180</v>
      </c>
      <c r="J19" s="975">
        <f t="shared" si="0"/>
        <v>300</v>
      </c>
      <c r="K19" s="78"/>
      <c r="L19" s="78"/>
    </row>
    <row r="20" spans="1:18" ht="12" customHeight="1">
      <c r="A20" s="96">
        <v>2</v>
      </c>
      <c r="B20" s="96">
        <v>4</v>
      </c>
      <c r="C20" s="157">
        <v>10</v>
      </c>
      <c r="D20" s="2361"/>
      <c r="E20" s="327" t="s">
        <v>32</v>
      </c>
      <c r="F20" s="397">
        <v>2</v>
      </c>
      <c r="G20" s="397"/>
      <c r="H20" s="397">
        <v>80</v>
      </c>
      <c r="I20" s="470">
        <v>120</v>
      </c>
      <c r="J20" s="975">
        <f t="shared" si="0"/>
        <v>200</v>
      </c>
      <c r="K20" s="78"/>
      <c r="L20" s="78"/>
    </row>
    <row r="21" spans="1:18" ht="12" customHeight="1">
      <c r="A21" s="96">
        <v>2</v>
      </c>
      <c r="B21" s="96">
        <v>4</v>
      </c>
      <c r="C21" s="157">
        <v>3</v>
      </c>
      <c r="D21" s="2361"/>
      <c r="E21" s="327" t="s">
        <v>131</v>
      </c>
      <c r="F21" s="397">
        <v>1</v>
      </c>
      <c r="G21" s="397"/>
      <c r="H21" s="397">
        <v>160</v>
      </c>
      <c r="I21" s="470">
        <v>240</v>
      </c>
      <c r="J21" s="975">
        <f t="shared" si="0"/>
        <v>400</v>
      </c>
      <c r="K21" s="78"/>
      <c r="L21" s="78"/>
    </row>
    <row r="22" spans="1:18" ht="12" customHeight="1">
      <c r="A22" s="96">
        <v>2</v>
      </c>
      <c r="B22" s="96">
        <v>4</v>
      </c>
      <c r="C22" s="157">
        <v>7</v>
      </c>
      <c r="D22" s="2361"/>
      <c r="E22" s="327" t="s">
        <v>132</v>
      </c>
      <c r="F22" s="397">
        <v>0</v>
      </c>
      <c r="G22" s="397"/>
      <c r="H22" s="351">
        <v>152</v>
      </c>
      <c r="I22" s="351">
        <v>228</v>
      </c>
      <c r="J22" s="975">
        <f t="shared" si="0"/>
        <v>380</v>
      </c>
      <c r="K22" s="78"/>
      <c r="L22" s="78"/>
      <c r="P22" s="2280"/>
      <c r="Q22" s="2280"/>
      <c r="R22" s="2280"/>
    </row>
    <row r="23" spans="1:18" ht="12" customHeight="1">
      <c r="A23" s="96">
        <v>2</v>
      </c>
      <c r="B23" s="96">
        <v>4</v>
      </c>
      <c r="C23" s="157">
        <v>1</v>
      </c>
      <c r="D23" s="2361"/>
      <c r="E23" s="327" t="s">
        <v>35</v>
      </c>
      <c r="F23" s="397">
        <v>0</v>
      </c>
      <c r="G23" s="397"/>
      <c r="H23" s="397">
        <v>0</v>
      </c>
      <c r="I23" s="470">
        <v>0</v>
      </c>
      <c r="J23" s="975">
        <f t="shared" si="0"/>
        <v>0</v>
      </c>
      <c r="K23" s="78"/>
      <c r="L23" s="78"/>
      <c r="P23" s="2280"/>
      <c r="Q23" s="2280"/>
      <c r="R23" s="2280"/>
    </row>
    <row r="24" spans="1:18" ht="12" customHeight="1">
      <c r="A24" s="96">
        <v>2</v>
      </c>
      <c r="B24" s="96">
        <v>4</v>
      </c>
      <c r="C24" s="157">
        <v>9</v>
      </c>
      <c r="D24" s="2361"/>
      <c r="E24" s="327" t="s">
        <v>133</v>
      </c>
      <c r="F24" s="397">
        <v>0</v>
      </c>
      <c r="G24" s="397"/>
      <c r="H24" s="397">
        <v>0</v>
      </c>
      <c r="I24" s="470">
        <v>0</v>
      </c>
      <c r="J24" s="975">
        <f t="shared" si="0"/>
        <v>0</v>
      </c>
      <c r="K24" s="78"/>
      <c r="L24" s="78"/>
      <c r="P24" s="2280"/>
      <c r="Q24" s="2280"/>
      <c r="R24" s="2280"/>
    </row>
    <row r="25" spans="1:18" ht="12" customHeight="1">
      <c r="A25" s="96">
        <v>2</v>
      </c>
      <c r="B25" s="96">
        <v>4</v>
      </c>
      <c r="C25" s="157">
        <v>11</v>
      </c>
      <c r="D25" s="2361"/>
      <c r="E25" s="329" t="s">
        <v>37</v>
      </c>
      <c r="F25" s="397">
        <v>0</v>
      </c>
      <c r="G25" s="397"/>
      <c r="H25" s="397">
        <v>0</v>
      </c>
      <c r="I25" s="470">
        <v>0</v>
      </c>
      <c r="J25" s="989">
        <f t="shared" si="0"/>
        <v>0</v>
      </c>
      <c r="K25" s="78"/>
      <c r="L25" s="78"/>
      <c r="P25" s="2280"/>
      <c r="Q25" s="2280"/>
      <c r="R25" s="2280"/>
    </row>
    <row r="26" spans="1:18">
      <c r="A26" s="96"/>
      <c r="B26" s="96"/>
      <c r="C26" s="157"/>
      <c r="D26" s="2362">
        <v>1403</v>
      </c>
      <c r="E26" s="29" t="s">
        <v>39</v>
      </c>
      <c r="F26" s="969">
        <f>SUM(F27:F29)</f>
        <v>9</v>
      </c>
      <c r="G26" s="969"/>
      <c r="H26" s="969">
        <f>SUM(H27:H29)</f>
        <v>408</v>
      </c>
      <c r="I26" s="969">
        <f>SUM(I27:I29)</f>
        <v>612</v>
      </c>
      <c r="J26" s="994">
        <f t="shared" si="0"/>
        <v>1020</v>
      </c>
      <c r="K26" s="78"/>
      <c r="L26" s="78"/>
      <c r="P26" s="2280"/>
      <c r="Q26" s="2280"/>
      <c r="R26" s="2280"/>
    </row>
    <row r="27" spans="1:18" ht="12" customHeight="1">
      <c r="A27" s="96">
        <v>3</v>
      </c>
      <c r="B27" s="96">
        <v>5</v>
      </c>
      <c r="C27" s="157">
        <v>11</v>
      </c>
      <c r="D27" s="2363"/>
      <c r="E27" s="329" t="s">
        <v>40</v>
      </c>
      <c r="F27" s="397">
        <v>4</v>
      </c>
      <c r="G27" s="397"/>
      <c r="H27" s="397">
        <v>120</v>
      </c>
      <c r="I27" s="470">
        <v>180</v>
      </c>
      <c r="J27" s="989">
        <f t="shared" si="0"/>
        <v>300</v>
      </c>
      <c r="K27" s="78"/>
      <c r="L27" s="78"/>
      <c r="P27" s="2280"/>
      <c r="Q27" s="2280"/>
      <c r="R27" s="2280"/>
    </row>
    <row r="28" spans="1:18" ht="12" customHeight="1">
      <c r="A28" s="96">
        <v>3</v>
      </c>
      <c r="B28" s="96">
        <v>5</v>
      </c>
      <c r="C28" s="157">
        <v>8</v>
      </c>
      <c r="D28" s="2363"/>
      <c r="E28" s="329" t="s">
        <v>41</v>
      </c>
      <c r="F28" s="397">
        <v>2</v>
      </c>
      <c r="G28" s="397"/>
      <c r="H28" s="397">
        <v>140</v>
      </c>
      <c r="I28" s="470">
        <v>210</v>
      </c>
      <c r="J28" s="989">
        <f t="shared" si="0"/>
        <v>350</v>
      </c>
      <c r="K28" s="78"/>
      <c r="L28" s="78"/>
    </row>
    <row r="29" spans="1:18" ht="12" customHeight="1">
      <c r="A29" s="96">
        <v>3</v>
      </c>
      <c r="B29" s="96">
        <v>5</v>
      </c>
      <c r="C29" s="157">
        <v>10</v>
      </c>
      <c r="D29" s="2363"/>
      <c r="E29" s="1031" t="s">
        <v>42</v>
      </c>
      <c r="F29" s="397">
        <v>3</v>
      </c>
      <c r="G29" s="397"/>
      <c r="H29" s="397">
        <v>148</v>
      </c>
      <c r="I29" s="470">
        <v>222</v>
      </c>
      <c r="J29" s="989">
        <f t="shared" si="0"/>
        <v>370</v>
      </c>
      <c r="K29" s="78"/>
      <c r="L29" s="78"/>
    </row>
    <row r="30" spans="1:18">
      <c r="A30" s="96"/>
      <c r="B30" s="96"/>
      <c r="C30" s="157"/>
      <c r="D30" s="2313">
        <v>1404</v>
      </c>
      <c r="E30" s="29" t="s">
        <v>43</v>
      </c>
      <c r="F30" s="969">
        <f>SUM(F31:F32)</f>
        <v>7</v>
      </c>
      <c r="G30" s="969"/>
      <c r="H30" s="969">
        <f>SUM(H31:H32)</f>
        <v>340</v>
      </c>
      <c r="I30" s="969">
        <f>SUM(I31:I32)</f>
        <v>510</v>
      </c>
      <c r="J30" s="1032">
        <f t="shared" si="0"/>
        <v>850</v>
      </c>
      <c r="K30" s="78"/>
      <c r="L30" s="78"/>
    </row>
    <row r="31" spans="1:18" ht="12" customHeight="1">
      <c r="A31" s="96">
        <v>4</v>
      </c>
      <c r="B31" s="96">
        <v>6</v>
      </c>
      <c r="C31" s="157">
        <v>11</v>
      </c>
      <c r="D31" s="2313"/>
      <c r="E31" s="327" t="s">
        <v>128</v>
      </c>
      <c r="F31" s="397">
        <v>4</v>
      </c>
      <c r="G31" s="397"/>
      <c r="H31" s="397">
        <v>180</v>
      </c>
      <c r="I31" s="470">
        <v>270</v>
      </c>
      <c r="J31" s="975">
        <f t="shared" si="0"/>
        <v>450</v>
      </c>
      <c r="K31" s="78"/>
      <c r="L31" s="78"/>
    </row>
    <row r="32" spans="1:18" ht="12" customHeight="1">
      <c r="A32" s="96">
        <v>4</v>
      </c>
      <c r="B32" s="96">
        <v>6</v>
      </c>
      <c r="C32" s="157">
        <v>11</v>
      </c>
      <c r="D32" s="2313"/>
      <c r="E32" s="327" t="s">
        <v>45</v>
      </c>
      <c r="F32" s="397">
        <v>3</v>
      </c>
      <c r="G32" s="397"/>
      <c r="H32" s="397">
        <v>160</v>
      </c>
      <c r="I32" s="470">
        <v>240</v>
      </c>
      <c r="J32" s="975">
        <f t="shared" si="0"/>
        <v>400</v>
      </c>
      <c r="K32" s="78"/>
      <c r="L32" s="78"/>
    </row>
    <row r="33" spans="1:12">
      <c r="A33" s="96"/>
      <c r="B33" s="96"/>
      <c r="C33" s="157"/>
      <c r="D33" s="2211">
        <v>1405</v>
      </c>
      <c r="E33" s="318" t="s">
        <v>46</v>
      </c>
      <c r="F33" s="1033">
        <f>SUM(F34:F37)</f>
        <v>10</v>
      </c>
      <c r="G33" s="1033"/>
      <c r="H33" s="1034">
        <f>SUM(H34:H37)</f>
        <v>480</v>
      </c>
      <c r="I33" s="1034">
        <f>SUM(I34:I37)</f>
        <v>720</v>
      </c>
      <c r="J33" s="1035">
        <f t="shared" si="0"/>
        <v>1200</v>
      </c>
      <c r="K33" s="78"/>
      <c r="L33" s="78"/>
    </row>
    <row r="34" spans="1:12" ht="12" customHeight="1">
      <c r="A34" s="221">
        <v>5</v>
      </c>
      <c r="B34" s="221">
        <v>4</v>
      </c>
      <c r="C34" s="157">
        <v>8</v>
      </c>
      <c r="D34" s="2316"/>
      <c r="E34" s="782" t="s">
        <v>47</v>
      </c>
      <c r="F34" s="1036">
        <v>2</v>
      </c>
      <c r="G34" s="1036"/>
      <c r="H34" s="1036">
        <v>72</v>
      </c>
      <c r="I34" s="1036">
        <v>108</v>
      </c>
      <c r="J34" s="1030">
        <f t="shared" si="0"/>
        <v>180</v>
      </c>
    </row>
    <row r="35" spans="1:12" s="83" customFormat="1" ht="12" customHeight="1">
      <c r="A35" s="96">
        <v>5</v>
      </c>
      <c r="B35" s="96">
        <v>5</v>
      </c>
      <c r="C35" s="157">
        <v>11</v>
      </c>
      <c r="D35" s="2316"/>
      <c r="E35" s="327" t="s">
        <v>48</v>
      </c>
      <c r="F35" s="1015">
        <v>4</v>
      </c>
      <c r="G35" s="1015"/>
      <c r="H35" s="1015">
        <v>156</v>
      </c>
      <c r="I35" s="1015">
        <v>234</v>
      </c>
      <c r="J35" s="975">
        <f t="shared" si="0"/>
        <v>390</v>
      </c>
    </row>
    <row r="36" spans="1:12" ht="12" customHeight="1">
      <c r="A36" s="221">
        <v>5</v>
      </c>
      <c r="B36" s="221">
        <v>4</v>
      </c>
      <c r="C36" s="157">
        <v>8</v>
      </c>
      <c r="D36" s="2316"/>
      <c r="E36" s="359" t="s">
        <v>49</v>
      </c>
      <c r="F36" s="470">
        <v>3</v>
      </c>
      <c r="G36" s="470"/>
      <c r="H36" s="470">
        <v>116</v>
      </c>
      <c r="I36" s="470">
        <v>174</v>
      </c>
      <c r="J36" s="975">
        <f>SUM(H36:I36)</f>
        <v>290</v>
      </c>
    </row>
    <row r="37" spans="1:12" ht="12" customHeight="1">
      <c r="B37" s="221"/>
      <c r="C37" s="157"/>
      <c r="D37" s="2274"/>
      <c r="E37" s="417" t="s">
        <v>50</v>
      </c>
      <c r="F37" s="1037">
        <v>1</v>
      </c>
      <c r="G37" s="1037"/>
      <c r="H37" s="1037">
        <v>136</v>
      </c>
      <c r="I37" s="1037">
        <v>204</v>
      </c>
      <c r="J37" s="1038">
        <f t="shared" si="0"/>
        <v>340</v>
      </c>
    </row>
    <row r="38" spans="1:12">
      <c r="B38" s="221"/>
      <c r="C38" s="157"/>
      <c r="D38" s="2302">
        <v>1406</v>
      </c>
      <c r="E38" s="1039" t="s">
        <v>51</v>
      </c>
      <c r="F38" s="1040">
        <f>SUM(F39:F43)</f>
        <v>11</v>
      </c>
      <c r="G38" s="1040"/>
      <c r="H38" s="1040">
        <f>SUM(H39:H43)</f>
        <v>264</v>
      </c>
      <c r="I38" s="1040">
        <f>SUM(I39:I43)</f>
        <v>396</v>
      </c>
      <c r="J38" s="1041">
        <f t="shared" si="0"/>
        <v>660</v>
      </c>
    </row>
    <row r="39" spans="1:12" ht="12" customHeight="1">
      <c r="A39" s="221">
        <v>6</v>
      </c>
      <c r="B39" s="221">
        <v>2</v>
      </c>
      <c r="C39" s="157">
        <v>11</v>
      </c>
      <c r="D39" s="2302"/>
      <c r="E39" s="327" t="s">
        <v>52</v>
      </c>
      <c r="F39" s="1015">
        <v>4</v>
      </c>
      <c r="G39" s="1015"/>
      <c r="H39" s="1015">
        <v>136</v>
      </c>
      <c r="I39" s="1015">
        <v>204</v>
      </c>
      <c r="J39" s="975">
        <f t="shared" si="0"/>
        <v>340</v>
      </c>
    </row>
    <row r="40" spans="1:12" ht="12" customHeight="1">
      <c r="A40" s="221">
        <v>6</v>
      </c>
      <c r="B40" s="221">
        <v>2</v>
      </c>
      <c r="C40" s="157">
        <v>10</v>
      </c>
      <c r="D40" s="2302"/>
      <c r="E40" s="327" t="s">
        <v>53</v>
      </c>
      <c r="F40" s="1015">
        <v>4</v>
      </c>
      <c r="G40" s="1015"/>
      <c r="H40" s="1015">
        <v>48</v>
      </c>
      <c r="I40" s="1015">
        <v>72</v>
      </c>
      <c r="J40" s="975">
        <f t="shared" si="0"/>
        <v>120</v>
      </c>
    </row>
    <row r="41" spans="1:12" ht="12" customHeight="1">
      <c r="B41" s="221"/>
      <c r="C41" s="157"/>
      <c r="D41" s="2302"/>
      <c r="E41" s="327" t="s">
        <v>96</v>
      </c>
      <c r="F41" s="1015">
        <v>3</v>
      </c>
      <c r="G41" s="1015"/>
      <c r="H41" s="1015">
        <v>80</v>
      </c>
      <c r="I41" s="1015">
        <v>120</v>
      </c>
      <c r="J41" s="975">
        <f t="shared" si="0"/>
        <v>200</v>
      </c>
    </row>
    <row r="42" spans="1:12" ht="12" customHeight="1">
      <c r="A42" s="221">
        <v>6</v>
      </c>
      <c r="B42" s="221">
        <v>2</v>
      </c>
      <c r="C42" s="157">
        <v>10</v>
      </c>
      <c r="D42" s="2302"/>
      <c r="E42" s="327" t="s">
        <v>55</v>
      </c>
      <c r="F42" s="1015">
        <v>0</v>
      </c>
      <c r="G42" s="1015"/>
      <c r="H42" s="1015">
        <v>0</v>
      </c>
      <c r="I42" s="1015">
        <v>0</v>
      </c>
      <c r="J42" s="989">
        <f t="shared" si="0"/>
        <v>0</v>
      </c>
    </row>
    <row r="43" spans="1:12" ht="12" customHeight="1">
      <c r="A43" s="221">
        <v>6</v>
      </c>
      <c r="B43" s="221">
        <v>4</v>
      </c>
      <c r="C43" s="157">
        <v>11</v>
      </c>
      <c r="D43" s="2302"/>
      <c r="E43" s="327" t="s">
        <v>56</v>
      </c>
      <c r="F43" s="1015">
        <v>0</v>
      </c>
      <c r="G43" s="1015"/>
      <c r="H43" s="1015">
        <v>0</v>
      </c>
      <c r="I43" s="1015">
        <v>0</v>
      </c>
      <c r="J43" s="989">
        <f t="shared" si="0"/>
        <v>0</v>
      </c>
    </row>
    <row r="44" spans="1:12">
      <c r="B44" s="221"/>
      <c r="C44" s="157"/>
      <c r="D44" s="2204">
        <v>1407</v>
      </c>
      <c r="E44" s="13" t="s">
        <v>58</v>
      </c>
      <c r="F44" s="1042">
        <f>SUM(F45:F47)</f>
        <v>7</v>
      </c>
      <c r="G44" s="1042"/>
      <c r="H44" s="1042">
        <f>SUM(H45:H47)</f>
        <v>100</v>
      </c>
      <c r="I44" s="1042">
        <f>SUM(I45:I47)</f>
        <v>150</v>
      </c>
      <c r="J44" s="994">
        <f t="shared" si="0"/>
        <v>250</v>
      </c>
    </row>
    <row r="45" spans="1:12" ht="12" customHeight="1">
      <c r="A45" s="221">
        <v>7</v>
      </c>
      <c r="B45" s="221">
        <v>3</v>
      </c>
      <c r="C45" s="157">
        <v>11</v>
      </c>
      <c r="D45" s="2205"/>
      <c r="E45" s="327" t="s">
        <v>379</v>
      </c>
      <c r="F45" s="1015">
        <v>4</v>
      </c>
      <c r="G45" s="1015"/>
      <c r="H45" s="1015">
        <v>52</v>
      </c>
      <c r="I45" s="1015">
        <v>78</v>
      </c>
      <c r="J45" s="989">
        <f>SUM(H45:I45)</f>
        <v>130</v>
      </c>
    </row>
    <row r="46" spans="1:12" ht="12" customHeight="1">
      <c r="A46" s="221">
        <v>7</v>
      </c>
      <c r="B46" s="221">
        <v>6</v>
      </c>
      <c r="C46" s="157">
        <v>10</v>
      </c>
      <c r="D46" s="2205"/>
      <c r="E46" s="329" t="s">
        <v>60</v>
      </c>
      <c r="F46" s="1015">
        <v>3</v>
      </c>
      <c r="G46" s="1015"/>
      <c r="H46" s="1015">
        <v>48</v>
      </c>
      <c r="I46" s="1015">
        <v>72</v>
      </c>
      <c r="J46" s="989">
        <f t="shared" si="0"/>
        <v>120</v>
      </c>
    </row>
    <row r="47" spans="1:12" ht="12" customHeight="1">
      <c r="B47" s="221"/>
      <c r="C47" s="157"/>
      <c r="D47" s="2207"/>
      <c r="E47" s="329" t="s">
        <v>84</v>
      </c>
      <c r="F47" s="1015">
        <v>0</v>
      </c>
      <c r="G47" s="1015"/>
      <c r="H47" s="1015">
        <v>0</v>
      </c>
      <c r="I47" s="1015">
        <v>0</v>
      </c>
      <c r="J47" s="989"/>
    </row>
    <row r="48" spans="1:12">
      <c r="B48" s="221"/>
      <c r="C48" s="157"/>
      <c r="D48" s="2360">
        <v>1408</v>
      </c>
      <c r="E48" s="13" t="s">
        <v>63</v>
      </c>
      <c r="F48" s="1042">
        <f>SUM(F49:F52)</f>
        <v>2</v>
      </c>
      <c r="G48" s="1042"/>
      <c r="H48" s="1042">
        <f>SUM(H49:H52)</f>
        <v>136</v>
      </c>
      <c r="I48" s="1042">
        <f>SUM(I49:I52)</f>
        <v>204</v>
      </c>
      <c r="J48" s="994">
        <f t="shared" si="0"/>
        <v>340</v>
      </c>
    </row>
    <row r="49" spans="1:10">
      <c r="A49" s="221">
        <v>8</v>
      </c>
      <c r="B49" s="221">
        <v>4</v>
      </c>
      <c r="C49" s="157">
        <v>8</v>
      </c>
      <c r="D49" s="2361"/>
      <c r="E49" s="327" t="s">
        <v>64</v>
      </c>
      <c r="F49" s="397">
        <v>2</v>
      </c>
      <c r="G49" s="397"/>
      <c r="H49" s="397">
        <v>136</v>
      </c>
      <c r="I49" s="470">
        <v>204</v>
      </c>
      <c r="J49" s="975">
        <f>SUM(H49:I49)</f>
        <v>340</v>
      </c>
    </row>
    <row r="50" spans="1:10">
      <c r="A50" s="221">
        <v>8</v>
      </c>
      <c r="B50" s="221">
        <v>4</v>
      </c>
      <c r="C50" s="157">
        <v>6</v>
      </c>
      <c r="D50" s="2361"/>
      <c r="E50" s="322" t="s">
        <v>65</v>
      </c>
      <c r="F50" s="397">
        <v>0</v>
      </c>
      <c r="G50" s="397"/>
      <c r="H50" s="397">
        <v>0</v>
      </c>
      <c r="I50" s="470">
        <v>0</v>
      </c>
      <c r="J50" s="975">
        <f>SUM(H50:I50)</f>
        <v>0</v>
      </c>
    </row>
    <row r="51" spans="1:10" ht="12" customHeight="1">
      <c r="A51" s="221">
        <v>8</v>
      </c>
      <c r="B51" s="221">
        <v>4</v>
      </c>
      <c r="C51" s="157">
        <v>11</v>
      </c>
      <c r="D51" s="2361"/>
      <c r="E51" s="340" t="s">
        <v>380</v>
      </c>
      <c r="F51" s="397">
        <v>0</v>
      </c>
      <c r="G51" s="397"/>
      <c r="H51" s="397">
        <v>0</v>
      </c>
      <c r="I51" s="470">
        <v>0</v>
      </c>
      <c r="J51" s="989">
        <f t="shared" si="0"/>
        <v>0</v>
      </c>
    </row>
    <row r="52" spans="1:10" ht="12" customHeight="1">
      <c r="A52" s="221">
        <v>8</v>
      </c>
      <c r="B52" s="221">
        <v>4</v>
      </c>
      <c r="C52" s="157">
        <v>11</v>
      </c>
      <c r="D52" s="2361"/>
      <c r="E52" s="340" t="s">
        <v>136</v>
      </c>
      <c r="F52" s="397">
        <v>0</v>
      </c>
      <c r="G52" s="397"/>
      <c r="H52" s="397">
        <v>0</v>
      </c>
      <c r="I52" s="470">
        <v>0</v>
      </c>
      <c r="J52" s="975">
        <f t="shared" si="0"/>
        <v>0</v>
      </c>
    </row>
    <row r="53" spans="1:10" ht="12.75" customHeight="1">
      <c r="B53" s="221"/>
      <c r="D53" s="2362">
        <v>1624</v>
      </c>
      <c r="E53" s="409" t="s">
        <v>68</v>
      </c>
      <c r="F53" s="1034">
        <f>SUM(F54:F55)</f>
        <v>6</v>
      </c>
      <c r="G53" s="1034"/>
      <c r="H53" s="1034">
        <f>SUM(H54:H55)</f>
        <v>120</v>
      </c>
      <c r="I53" s="1034">
        <f>SUM(I54:I55)</f>
        <v>180</v>
      </c>
      <c r="J53" s="1035">
        <f>SUM(J54:J55)</f>
        <v>300</v>
      </c>
    </row>
    <row r="54" spans="1:10" ht="12" customHeight="1">
      <c r="B54" s="221"/>
      <c r="D54" s="2363"/>
      <c r="E54" s="355" t="s">
        <v>69</v>
      </c>
      <c r="F54" s="1036">
        <v>2</v>
      </c>
      <c r="G54" s="1036"/>
      <c r="H54" s="1036">
        <v>64</v>
      </c>
      <c r="I54" s="1036">
        <v>96</v>
      </c>
      <c r="J54" s="1043">
        <f>SUM(H54:I54)</f>
        <v>160</v>
      </c>
    </row>
    <row r="55" spans="1:10" ht="12" customHeight="1">
      <c r="A55" s="221">
        <v>9</v>
      </c>
      <c r="B55" s="221">
        <v>5</v>
      </c>
      <c r="C55" s="349">
        <v>10</v>
      </c>
      <c r="D55" s="2364"/>
      <c r="E55" s="783" t="s">
        <v>71</v>
      </c>
      <c r="F55" s="403">
        <v>4</v>
      </c>
      <c r="G55" s="403"/>
      <c r="H55" s="403">
        <v>56</v>
      </c>
      <c r="I55" s="978">
        <v>84</v>
      </c>
      <c r="J55" s="1044">
        <f>SUM(H55:I55)</f>
        <v>140</v>
      </c>
    </row>
    <row r="56" spans="1:10" ht="13.5" customHeight="1">
      <c r="E56" s="220" t="s">
        <v>8</v>
      </c>
      <c r="F56" s="1045">
        <f>SUM(F9+F17+F26+F30+F33+F38+F44+F48+F53)</f>
        <v>71</v>
      </c>
      <c r="G56" s="1045"/>
      <c r="H56" s="1045">
        <f>SUM(H9+H17+H26+H30+H33+H38+H44+H48+H53)</f>
        <v>3124</v>
      </c>
      <c r="I56" s="1045">
        <f>SUM(I9+I17+I26+I30+I33+I38+I44+I48+I53)</f>
        <v>4686</v>
      </c>
      <c r="J56" s="1046">
        <f>SUM(J9+J17+J26+J30+J33+J38+J44+J48+J53)</f>
        <v>7810</v>
      </c>
    </row>
    <row r="57" spans="1:10" ht="10.5" customHeight="1">
      <c r="D57" s="979"/>
      <c r="E57" s="177" t="s">
        <v>381</v>
      </c>
    </row>
    <row r="58" spans="1:10" ht="9" customHeight="1">
      <c r="D58" s="979"/>
    </row>
    <row r="59" spans="1:10" ht="9" customHeight="1"/>
    <row r="60" spans="1:10" ht="9" customHeight="1">
      <c r="D60" s="979"/>
    </row>
    <row r="61" spans="1:10" ht="9" customHeight="1">
      <c r="D61" s="979"/>
    </row>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9" ht="9" customHeight="1"/>
    <row r="146" spans="5:9" ht="9" customHeight="1">
      <c r="E146" s="92"/>
      <c r="F146" s="1047"/>
      <c r="G146" s="1047"/>
      <c r="H146" s="1048"/>
      <c r="I146" s="1047"/>
    </row>
    <row r="147" spans="5:9" ht="9" customHeight="1"/>
    <row r="148" spans="5:9" ht="9" customHeight="1"/>
    <row r="149" spans="5:9" ht="9" customHeight="1"/>
    <row r="150" spans="5:9" ht="9" customHeight="1"/>
    <row r="151" spans="5:9" ht="9" customHeight="1"/>
    <row r="152" spans="5:9" ht="9" customHeight="1"/>
    <row r="153" spans="5:9" ht="9" customHeight="1"/>
    <row r="154" spans="5:9" ht="9" customHeight="1"/>
    <row r="155" spans="5:9" ht="9" customHeight="1"/>
    <row r="156" spans="5:9" ht="9" customHeight="1"/>
    <row r="157" spans="5:9" ht="9" customHeight="1"/>
    <row r="158" spans="5:9" ht="9" customHeight="1"/>
    <row r="159" spans="5:9" ht="9" customHeight="1"/>
    <row r="160" spans="5: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P22:R27"/>
    <mergeCell ref="D26:D29"/>
    <mergeCell ref="D30:D32"/>
    <mergeCell ref="D33:D37"/>
    <mergeCell ref="D3:J3"/>
    <mergeCell ref="N3:AB3"/>
    <mergeCell ref="D4:J4"/>
    <mergeCell ref="D6:D8"/>
    <mergeCell ref="F6:F7"/>
    <mergeCell ref="H7:J7"/>
    <mergeCell ref="D38:D43"/>
    <mergeCell ref="D44:D47"/>
    <mergeCell ref="D48:D52"/>
    <mergeCell ref="D53:D55"/>
    <mergeCell ref="D9:D16"/>
    <mergeCell ref="D17:D2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11"/>
  <sheetViews>
    <sheetView topLeftCell="D1" workbookViewId="0">
      <selection activeCell="P21" sqref="P21:R27"/>
    </sheetView>
  </sheetViews>
  <sheetFormatPr baseColWidth="10" defaultRowHeight="12.75"/>
  <cols>
    <col min="1" max="1" width="2" style="221" hidden="1" customWidth="1"/>
    <col min="2" max="2" width="2.28515625" style="177" hidden="1" customWidth="1"/>
    <col min="3" max="3" width="3.5703125" style="349" hidden="1" customWidth="1"/>
    <col min="4" max="4" width="7.42578125" style="79" customWidth="1"/>
    <col min="5" max="5" width="57.7109375" style="79" customWidth="1"/>
    <col min="6" max="6" width="9.7109375" style="79" customWidth="1"/>
    <col min="7" max="7" width="3.7109375" style="79" customWidth="1"/>
    <col min="8" max="10" width="8.7109375" style="79" customWidth="1"/>
    <col min="11" max="12" width="11.42578125" style="79"/>
    <col min="13" max="13" width="4.7109375" style="79" customWidth="1"/>
    <col min="14" max="14" width="5" style="79" customWidth="1"/>
    <col min="15" max="15" width="2.2851562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256" width="11.42578125" style="79"/>
    <col min="257" max="259" width="0" style="79" hidden="1" customWidth="1"/>
    <col min="260" max="260" width="7.42578125" style="79" customWidth="1"/>
    <col min="261" max="261" width="57.7109375" style="79" customWidth="1"/>
    <col min="262" max="262" width="9.7109375" style="79" customWidth="1"/>
    <col min="263" max="263" width="3.7109375" style="79" customWidth="1"/>
    <col min="264" max="266" width="8.7109375" style="79" customWidth="1"/>
    <col min="267" max="268" width="11.42578125" style="79"/>
    <col min="269" max="269" width="4.7109375" style="79" customWidth="1"/>
    <col min="270" max="270" width="5" style="79" customWidth="1"/>
    <col min="271" max="271" width="2.28515625" style="79" customWidth="1"/>
    <col min="272" max="272" width="26" style="79" customWidth="1"/>
    <col min="273" max="273" width="8"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3" width="6.7109375" style="79" customWidth="1"/>
    <col min="284" max="284" width="1" style="79" customWidth="1"/>
    <col min="285" max="286" width="6.7109375" style="79" customWidth="1"/>
    <col min="287" max="512" width="11.42578125" style="79"/>
    <col min="513" max="515" width="0" style="79" hidden="1" customWidth="1"/>
    <col min="516" max="516" width="7.42578125" style="79" customWidth="1"/>
    <col min="517" max="517" width="57.7109375" style="79" customWidth="1"/>
    <col min="518" max="518" width="9.7109375" style="79" customWidth="1"/>
    <col min="519" max="519" width="3.7109375" style="79" customWidth="1"/>
    <col min="520" max="522" width="8.7109375" style="79" customWidth="1"/>
    <col min="523" max="524" width="11.42578125" style="79"/>
    <col min="525" max="525" width="4.7109375" style="79" customWidth="1"/>
    <col min="526" max="526" width="5" style="79" customWidth="1"/>
    <col min="527" max="527" width="2.28515625" style="79" customWidth="1"/>
    <col min="528" max="528" width="26" style="79" customWidth="1"/>
    <col min="529" max="529" width="8"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39" width="6.7109375" style="79" customWidth="1"/>
    <col min="540" max="540" width="1" style="79" customWidth="1"/>
    <col min="541" max="542" width="6.7109375" style="79" customWidth="1"/>
    <col min="543" max="768" width="11.42578125" style="79"/>
    <col min="769" max="771" width="0" style="79" hidden="1" customWidth="1"/>
    <col min="772" max="772" width="7.42578125" style="79" customWidth="1"/>
    <col min="773" max="773" width="57.7109375" style="79" customWidth="1"/>
    <col min="774" max="774" width="9.7109375" style="79" customWidth="1"/>
    <col min="775" max="775" width="3.7109375" style="79" customWidth="1"/>
    <col min="776" max="778" width="8.7109375" style="79" customWidth="1"/>
    <col min="779" max="780" width="11.42578125" style="79"/>
    <col min="781" max="781" width="4.7109375" style="79" customWidth="1"/>
    <col min="782" max="782" width="5" style="79" customWidth="1"/>
    <col min="783" max="783" width="2.28515625" style="79" customWidth="1"/>
    <col min="784" max="784" width="26" style="79" customWidth="1"/>
    <col min="785" max="785" width="8"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5" width="6.7109375" style="79" customWidth="1"/>
    <col min="796" max="796" width="1" style="79" customWidth="1"/>
    <col min="797" max="798" width="6.7109375" style="79" customWidth="1"/>
    <col min="799" max="1024" width="11.42578125" style="79"/>
    <col min="1025" max="1027" width="0" style="79" hidden="1" customWidth="1"/>
    <col min="1028" max="1028" width="7.42578125" style="79" customWidth="1"/>
    <col min="1029" max="1029" width="57.7109375" style="79" customWidth="1"/>
    <col min="1030" max="1030" width="9.7109375" style="79" customWidth="1"/>
    <col min="1031" max="1031" width="3.7109375" style="79" customWidth="1"/>
    <col min="1032" max="1034" width="8.7109375" style="79" customWidth="1"/>
    <col min="1035" max="1036" width="11.42578125" style="79"/>
    <col min="1037" max="1037" width="4.7109375" style="79" customWidth="1"/>
    <col min="1038" max="1038" width="5" style="79" customWidth="1"/>
    <col min="1039" max="1039" width="2.28515625" style="79" customWidth="1"/>
    <col min="1040" max="1040" width="26" style="79" customWidth="1"/>
    <col min="1041" max="1041" width="8"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1" width="6.7109375" style="79" customWidth="1"/>
    <col min="1052" max="1052" width="1" style="79" customWidth="1"/>
    <col min="1053" max="1054" width="6.7109375" style="79" customWidth="1"/>
    <col min="1055" max="1280" width="11.42578125" style="79"/>
    <col min="1281" max="1283" width="0" style="79" hidden="1" customWidth="1"/>
    <col min="1284" max="1284" width="7.42578125" style="79" customWidth="1"/>
    <col min="1285" max="1285" width="57.7109375" style="79" customWidth="1"/>
    <col min="1286" max="1286" width="9.7109375" style="79" customWidth="1"/>
    <col min="1287" max="1287" width="3.7109375" style="79" customWidth="1"/>
    <col min="1288" max="1290" width="8.7109375" style="79" customWidth="1"/>
    <col min="1291" max="1292" width="11.42578125" style="79"/>
    <col min="1293" max="1293" width="4.7109375" style="79" customWidth="1"/>
    <col min="1294" max="1294" width="5" style="79" customWidth="1"/>
    <col min="1295" max="1295" width="2.28515625" style="79" customWidth="1"/>
    <col min="1296" max="1296" width="26" style="79" customWidth="1"/>
    <col min="1297" max="1297" width="8"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7" width="6.7109375" style="79" customWidth="1"/>
    <col min="1308" max="1308" width="1" style="79" customWidth="1"/>
    <col min="1309" max="1310" width="6.7109375" style="79" customWidth="1"/>
    <col min="1311" max="1536" width="11.42578125" style="79"/>
    <col min="1537" max="1539" width="0" style="79" hidden="1" customWidth="1"/>
    <col min="1540" max="1540" width="7.42578125" style="79" customWidth="1"/>
    <col min="1541" max="1541" width="57.7109375" style="79" customWidth="1"/>
    <col min="1542" max="1542" width="9.7109375" style="79" customWidth="1"/>
    <col min="1543" max="1543" width="3.7109375" style="79" customWidth="1"/>
    <col min="1544" max="1546" width="8.7109375" style="79" customWidth="1"/>
    <col min="1547" max="1548" width="11.42578125" style="79"/>
    <col min="1549" max="1549" width="4.7109375" style="79" customWidth="1"/>
    <col min="1550" max="1550" width="5" style="79" customWidth="1"/>
    <col min="1551" max="1551" width="2.28515625" style="79" customWidth="1"/>
    <col min="1552" max="1552" width="26" style="79" customWidth="1"/>
    <col min="1553" max="1553" width="8"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3" width="6.7109375" style="79" customWidth="1"/>
    <col min="1564" max="1564" width="1" style="79" customWidth="1"/>
    <col min="1565" max="1566" width="6.7109375" style="79" customWidth="1"/>
    <col min="1567" max="1792" width="11.42578125" style="79"/>
    <col min="1793" max="1795" width="0" style="79" hidden="1" customWidth="1"/>
    <col min="1796" max="1796" width="7.42578125" style="79" customWidth="1"/>
    <col min="1797" max="1797" width="57.7109375" style="79" customWidth="1"/>
    <col min="1798" max="1798" width="9.7109375" style="79" customWidth="1"/>
    <col min="1799" max="1799" width="3.7109375" style="79" customWidth="1"/>
    <col min="1800" max="1802" width="8.7109375" style="79" customWidth="1"/>
    <col min="1803" max="1804" width="11.42578125" style="79"/>
    <col min="1805" max="1805" width="4.7109375" style="79" customWidth="1"/>
    <col min="1806" max="1806" width="5" style="79" customWidth="1"/>
    <col min="1807" max="1807" width="2.28515625" style="79" customWidth="1"/>
    <col min="1808" max="1808" width="26" style="79" customWidth="1"/>
    <col min="1809" max="1809" width="8"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19" width="6.7109375" style="79" customWidth="1"/>
    <col min="1820" max="1820" width="1" style="79" customWidth="1"/>
    <col min="1821" max="1822" width="6.7109375" style="79" customWidth="1"/>
    <col min="1823" max="2048" width="11.42578125" style="79"/>
    <col min="2049" max="2051" width="0" style="79" hidden="1" customWidth="1"/>
    <col min="2052" max="2052" width="7.42578125" style="79" customWidth="1"/>
    <col min="2053" max="2053" width="57.7109375" style="79" customWidth="1"/>
    <col min="2054" max="2054" width="9.7109375" style="79" customWidth="1"/>
    <col min="2055" max="2055" width="3.7109375" style="79" customWidth="1"/>
    <col min="2056" max="2058" width="8.7109375" style="79" customWidth="1"/>
    <col min="2059" max="2060" width="11.42578125" style="79"/>
    <col min="2061" max="2061" width="4.7109375" style="79" customWidth="1"/>
    <col min="2062" max="2062" width="5" style="79" customWidth="1"/>
    <col min="2063" max="2063" width="2.28515625" style="79" customWidth="1"/>
    <col min="2064" max="2064" width="26" style="79" customWidth="1"/>
    <col min="2065" max="2065" width="8"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5" width="6.7109375" style="79" customWidth="1"/>
    <col min="2076" max="2076" width="1" style="79" customWidth="1"/>
    <col min="2077" max="2078" width="6.7109375" style="79" customWidth="1"/>
    <col min="2079" max="2304" width="11.42578125" style="79"/>
    <col min="2305" max="2307" width="0" style="79" hidden="1" customWidth="1"/>
    <col min="2308" max="2308" width="7.42578125" style="79" customWidth="1"/>
    <col min="2309" max="2309" width="57.7109375" style="79" customWidth="1"/>
    <col min="2310" max="2310" width="9.7109375" style="79" customWidth="1"/>
    <col min="2311" max="2311" width="3.7109375" style="79" customWidth="1"/>
    <col min="2312" max="2314" width="8.7109375" style="79" customWidth="1"/>
    <col min="2315" max="2316" width="11.42578125" style="79"/>
    <col min="2317" max="2317" width="4.7109375" style="79" customWidth="1"/>
    <col min="2318" max="2318" width="5" style="79" customWidth="1"/>
    <col min="2319" max="2319" width="2.28515625" style="79" customWidth="1"/>
    <col min="2320" max="2320" width="26" style="79" customWidth="1"/>
    <col min="2321" max="2321" width="8"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1" width="6.7109375" style="79" customWidth="1"/>
    <col min="2332" max="2332" width="1" style="79" customWidth="1"/>
    <col min="2333" max="2334" width="6.7109375" style="79" customWidth="1"/>
    <col min="2335" max="2560" width="11.42578125" style="79"/>
    <col min="2561" max="2563" width="0" style="79" hidden="1" customWidth="1"/>
    <col min="2564" max="2564" width="7.42578125" style="79" customWidth="1"/>
    <col min="2565" max="2565" width="57.7109375" style="79" customWidth="1"/>
    <col min="2566" max="2566" width="9.7109375" style="79" customWidth="1"/>
    <col min="2567" max="2567" width="3.7109375" style="79" customWidth="1"/>
    <col min="2568" max="2570" width="8.7109375" style="79" customWidth="1"/>
    <col min="2571" max="2572" width="11.42578125" style="79"/>
    <col min="2573" max="2573" width="4.7109375" style="79" customWidth="1"/>
    <col min="2574" max="2574" width="5" style="79" customWidth="1"/>
    <col min="2575" max="2575" width="2.28515625" style="79" customWidth="1"/>
    <col min="2576" max="2576" width="26" style="79" customWidth="1"/>
    <col min="2577" max="2577" width="8"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7" width="6.7109375" style="79" customWidth="1"/>
    <col min="2588" max="2588" width="1" style="79" customWidth="1"/>
    <col min="2589" max="2590" width="6.7109375" style="79" customWidth="1"/>
    <col min="2591" max="2816" width="11.42578125" style="79"/>
    <col min="2817" max="2819" width="0" style="79" hidden="1" customWidth="1"/>
    <col min="2820" max="2820" width="7.42578125" style="79" customWidth="1"/>
    <col min="2821" max="2821" width="57.7109375" style="79" customWidth="1"/>
    <col min="2822" max="2822" width="9.7109375" style="79" customWidth="1"/>
    <col min="2823" max="2823" width="3.7109375" style="79" customWidth="1"/>
    <col min="2824" max="2826" width="8.7109375" style="79" customWidth="1"/>
    <col min="2827" max="2828" width="11.42578125" style="79"/>
    <col min="2829" max="2829" width="4.7109375" style="79" customWidth="1"/>
    <col min="2830" max="2830" width="5" style="79" customWidth="1"/>
    <col min="2831" max="2831" width="2.28515625" style="79" customWidth="1"/>
    <col min="2832" max="2832" width="26" style="79" customWidth="1"/>
    <col min="2833" max="2833" width="8"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3" width="6.7109375" style="79" customWidth="1"/>
    <col min="2844" max="2844" width="1" style="79" customWidth="1"/>
    <col min="2845" max="2846" width="6.7109375" style="79" customWidth="1"/>
    <col min="2847" max="3072" width="11.42578125" style="79"/>
    <col min="3073" max="3075" width="0" style="79" hidden="1" customWidth="1"/>
    <col min="3076" max="3076" width="7.42578125" style="79" customWidth="1"/>
    <col min="3077" max="3077" width="57.7109375" style="79" customWidth="1"/>
    <col min="3078" max="3078" width="9.7109375" style="79" customWidth="1"/>
    <col min="3079" max="3079" width="3.7109375" style="79" customWidth="1"/>
    <col min="3080" max="3082" width="8.7109375" style="79" customWidth="1"/>
    <col min="3083" max="3084" width="11.42578125" style="79"/>
    <col min="3085" max="3085" width="4.7109375" style="79" customWidth="1"/>
    <col min="3086" max="3086" width="5" style="79" customWidth="1"/>
    <col min="3087" max="3087" width="2.28515625" style="79" customWidth="1"/>
    <col min="3088" max="3088" width="26" style="79" customWidth="1"/>
    <col min="3089" max="3089" width="8"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099" width="6.7109375" style="79" customWidth="1"/>
    <col min="3100" max="3100" width="1" style="79" customWidth="1"/>
    <col min="3101" max="3102" width="6.7109375" style="79" customWidth="1"/>
    <col min="3103" max="3328" width="11.42578125" style="79"/>
    <col min="3329" max="3331" width="0" style="79" hidden="1" customWidth="1"/>
    <col min="3332" max="3332" width="7.42578125" style="79" customWidth="1"/>
    <col min="3333" max="3333" width="57.7109375" style="79" customWidth="1"/>
    <col min="3334" max="3334" width="9.7109375" style="79" customWidth="1"/>
    <col min="3335" max="3335" width="3.7109375" style="79" customWidth="1"/>
    <col min="3336" max="3338" width="8.7109375" style="79" customWidth="1"/>
    <col min="3339" max="3340" width="11.42578125" style="79"/>
    <col min="3341" max="3341" width="4.7109375" style="79" customWidth="1"/>
    <col min="3342" max="3342" width="5" style="79" customWidth="1"/>
    <col min="3343" max="3343" width="2.28515625" style="79" customWidth="1"/>
    <col min="3344" max="3344" width="26" style="79" customWidth="1"/>
    <col min="3345" max="3345" width="8"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5" width="6.7109375" style="79" customWidth="1"/>
    <col min="3356" max="3356" width="1" style="79" customWidth="1"/>
    <col min="3357" max="3358" width="6.7109375" style="79" customWidth="1"/>
    <col min="3359" max="3584" width="11.42578125" style="79"/>
    <col min="3585" max="3587" width="0" style="79" hidden="1" customWidth="1"/>
    <col min="3588" max="3588" width="7.42578125" style="79" customWidth="1"/>
    <col min="3589" max="3589" width="57.7109375" style="79" customWidth="1"/>
    <col min="3590" max="3590" width="9.7109375" style="79" customWidth="1"/>
    <col min="3591" max="3591" width="3.7109375" style="79" customWidth="1"/>
    <col min="3592" max="3594" width="8.7109375" style="79" customWidth="1"/>
    <col min="3595" max="3596" width="11.42578125" style="79"/>
    <col min="3597" max="3597" width="4.7109375" style="79" customWidth="1"/>
    <col min="3598" max="3598" width="5" style="79" customWidth="1"/>
    <col min="3599" max="3599" width="2.28515625" style="79" customWidth="1"/>
    <col min="3600" max="3600" width="26" style="79" customWidth="1"/>
    <col min="3601" max="3601" width="8"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1" width="6.7109375" style="79" customWidth="1"/>
    <col min="3612" max="3612" width="1" style="79" customWidth="1"/>
    <col min="3613" max="3614" width="6.7109375" style="79" customWidth="1"/>
    <col min="3615" max="3840" width="11.42578125" style="79"/>
    <col min="3841" max="3843" width="0" style="79" hidden="1" customWidth="1"/>
    <col min="3844" max="3844" width="7.42578125" style="79" customWidth="1"/>
    <col min="3845" max="3845" width="57.7109375" style="79" customWidth="1"/>
    <col min="3846" max="3846" width="9.7109375" style="79" customWidth="1"/>
    <col min="3847" max="3847" width="3.7109375" style="79" customWidth="1"/>
    <col min="3848" max="3850" width="8.7109375" style="79" customWidth="1"/>
    <col min="3851" max="3852" width="11.42578125" style="79"/>
    <col min="3853" max="3853" width="4.7109375" style="79" customWidth="1"/>
    <col min="3854" max="3854" width="5" style="79" customWidth="1"/>
    <col min="3855" max="3855" width="2.28515625" style="79" customWidth="1"/>
    <col min="3856" max="3856" width="26" style="79" customWidth="1"/>
    <col min="3857" max="3857" width="8"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7" width="6.7109375" style="79" customWidth="1"/>
    <col min="3868" max="3868" width="1" style="79" customWidth="1"/>
    <col min="3869" max="3870" width="6.7109375" style="79" customWidth="1"/>
    <col min="3871" max="4096" width="11.42578125" style="79"/>
    <col min="4097" max="4099" width="0" style="79" hidden="1" customWidth="1"/>
    <col min="4100" max="4100" width="7.42578125" style="79" customWidth="1"/>
    <col min="4101" max="4101" width="57.7109375" style="79" customWidth="1"/>
    <col min="4102" max="4102" width="9.7109375" style="79" customWidth="1"/>
    <col min="4103" max="4103" width="3.7109375" style="79" customWidth="1"/>
    <col min="4104" max="4106" width="8.7109375" style="79" customWidth="1"/>
    <col min="4107" max="4108" width="11.42578125" style="79"/>
    <col min="4109" max="4109" width="4.7109375" style="79" customWidth="1"/>
    <col min="4110" max="4110" width="5" style="79" customWidth="1"/>
    <col min="4111" max="4111" width="2.28515625" style="79" customWidth="1"/>
    <col min="4112" max="4112" width="26" style="79" customWidth="1"/>
    <col min="4113" max="4113" width="8"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3" width="6.7109375" style="79" customWidth="1"/>
    <col min="4124" max="4124" width="1" style="79" customWidth="1"/>
    <col min="4125" max="4126" width="6.7109375" style="79" customWidth="1"/>
    <col min="4127" max="4352" width="11.42578125" style="79"/>
    <col min="4353" max="4355" width="0" style="79" hidden="1" customWidth="1"/>
    <col min="4356" max="4356" width="7.42578125" style="79" customWidth="1"/>
    <col min="4357" max="4357" width="57.7109375" style="79" customWidth="1"/>
    <col min="4358" max="4358" width="9.7109375" style="79" customWidth="1"/>
    <col min="4359" max="4359" width="3.7109375" style="79" customWidth="1"/>
    <col min="4360" max="4362" width="8.7109375" style="79" customWidth="1"/>
    <col min="4363" max="4364" width="11.42578125" style="79"/>
    <col min="4365" max="4365" width="4.7109375" style="79" customWidth="1"/>
    <col min="4366" max="4366" width="5" style="79" customWidth="1"/>
    <col min="4367" max="4367" width="2.28515625" style="79" customWidth="1"/>
    <col min="4368" max="4368" width="26" style="79" customWidth="1"/>
    <col min="4369" max="4369" width="8"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79" width="6.7109375" style="79" customWidth="1"/>
    <col min="4380" max="4380" width="1" style="79" customWidth="1"/>
    <col min="4381" max="4382" width="6.7109375" style="79" customWidth="1"/>
    <col min="4383" max="4608" width="11.42578125" style="79"/>
    <col min="4609" max="4611" width="0" style="79" hidden="1" customWidth="1"/>
    <col min="4612" max="4612" width="7.42578125" style="79" customWidth="1"/>
    <col min="4613" max="4613" width="57.7109375" style="79" customWidth="1"/>
    <col min="4614" max="4614" width="9.7109375" style="79" customWidth="1"/>
    <col min="4615" max="4615" width="3.7109375" style="79" customWidth="1"/>
    <col min="4616" max="4618" width="8.7109375" style="79" customWidth="1"/>
    <col min="4619" max="4620" width="11.42578125" style="79"/>
    <col min="4621" max="4621" width="4.7109375" style="79" customWidth="1"/>
    <col min="4622" max="4622" width="5" style="79" customWidth="1"/>
    <col min="4623" max="4623" width="2.28515625" style="79" customWidth="1"/>
    <col min="4624" max="4624" width="26" style="79" customWidth="1"/>
    <col min="4625" max="4625" width="8"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5" width="6.7109375" style="79" customWidth="1"/>
    <col min="4636" max="4636" width="1" style="79" customWidth="1"/>
    <col min="4637" max="4638" width="6.7109375" style="79" customWidth="1"/>
    <col min="4639" max="4864" width="11.42578125" style="79"/>
    <col min="4865" max="4867" width="0" style="79" hidden="1" customWidth="1"/>
    <col min="4868" max="4868" width="7.42578125" style="79" customWidth="1"/>
    <col min="4869" max="4869" width="57.7109375" style="79" customWidth="1"/>
    <col min="4870" max="4870" width="9.7109375" style="79" customWidth="1"/>
    <col min="4871" max="4871" width="3.7109375" style="79" customWidth="1"/>
    <col min="4872" max="4874" width="8.7109375" style="79" customWidth="1"/>
    <col min="4875" max="4876" width="11.42578125" style="79"/>
    <col min="4877" max="4877" width="4.7109375" style="79" customWidth="1"/>
    <col min="4878" max="4878" width="5" style="79" customWidth="1"/>
    <col min="4879" max="4879" width="2.28515625" style="79" customWidth="1"/>
    <col min="4880" max="4880" width="26" style="79" customWidth="1"/>
    <col min="4881" max="4881" width="8"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1" width="6.7109375" style="79" customWidth="1"/>
    <col min="4892" max="4892" width="1" style="79" customWidth="1"/>
    <col min="4893" max="4894" width="6.7109375" style="79" customWidth="1"/>
    <col min="4895" max="5120" width="11.42578125" style="79"/>
    <col min="5121" max="5123" width="0" style="79" hidden="1" customWidth="1"/>
    <col min="5124" max="5124" width="7.42578125" style="79" customWidth="1"/>
    <col min="5125" max="5125" width="57.7109375" style="79" customWidth="1"/>
    <col min="5126" max="5126" width="9.7109375" style="79" customWidth="1"/>
    <col min="5127" max="5127" width="3.7109375" style="79" customWidth="1"/>
    <col min="5128" max="5130" width="8.7109375" style="79" customWidth="1"/>
    <col min="5131" max="5132" width="11.42578125" style="79"/>
    <col min="5133" max="5133" width="4.7109375" style="79" customWidth="1"/>
    <col min="5134" max="5134" width="5" style="79" customWidth="1"/>
    <col min="5135" max="5135" width="2.28515625" style="79" customWidth="1"/>
    <col min="5136" max="5136" width="26" style="79" customWidth="1"/>
    <col min="5137" max="5137" width="8"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7" width="6.7109375" style="79" customWidth="1"/>
    <col min="5148" max="5148" width="1" style="79" customWidth="1"/>
    <col min="5149" max="5150" width="6.7109375" style="79" customWidth="1"/>
    <col min="5151" max="5376" width="11.42578125" style="79"/>
    <col min="5377" max="5379" width="0" style="79" hidden="1" customWidth="1"/>
    <col min="5380" max="5380" width="7.42578125" style="79" customWidth="1"/>
    <col min="5381" max="5381" width="57.7109375" style="79" customWidth="1"/>
    <col min="5382" max="5382" width="9.7109375" style="79" customWidth="1"/>
    <col min="5383" max="5383" width="3.7109375" style="79" customWidth="1"/>
    <col min="5384" max="5386" width="8.7109375" style="79" customWidth="1"/>
    <col min="5387" max="5388" width="11.42578125" style="79"/>
    <col min="5389" max="5389" width="4.7109375" style="79" customWidth="1"/>
    <col min="5390" max="5390" width="5" style="79" customWidth="1"/>
    <col min="5391" max="5391" width="2.28515625" style="79" customWidth="1"/>
    <col min="5392" max="5392" width="26" style="79" customWidth="1"/>
    <col min="5393" max="5393" width="8"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3" width="6.7109375" style="79" customWidth="1"/>
    <col min="5404" max="5404" width="1" style="79" customWidth="1"/>
    <col min="5405" max="5406" width="6.7109375" style="79" customWidth="1"/>
    <col min="5407" max="5632" width="11.42578125" style="79"/>
    <col min="5633" max="5635" width="0" style="79" hidden="1" customWidth="1"/>
    <col min="5636" max="5636" width="7.42578125" style="79" customWidth="1"/>
    <col min="5637" max="5637" width="57.7109375" style="79" customWidth="1"/>
    <col min="5638" max="5638" width="9.7109375" style="79" customWidth="1"/>
    <col min="5639" max="5639" width="3.7109375" style="79" customWidth="1"/>
    <col min="5640" max="5642" width="8.7109375" style="79" customWidth="1"/>
    <col min="5643" max="5644" width="11.42578125" style="79"/>
    <col min="5645" max="5645" width="4.7109375" style="79" customWidth="1"/>
    <col min="5646" max="5646" width="5" style="79" customWidth="1"/>
    <col min="5647" max="5647" width="2.28515625" style="79" customWidth="1"/>
    <col min="5648" max="5648" width="26" style="79" customWidth="1"/>
    <col min="5649" max="5649" width="8"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59" width="6.7109375" style="79" customWidth="1"/>
    <col min="5660" max="5660" width="1" style="79" customWidth="1"/>
    <col min="5661" max="5662" width="6.7109375" style="79" customWidth="1"/>
    <col min="5663" max="5888" width="11.42578125" style="79"/>
    <col min="5889" max="5891" width="0" style="79" hidden="1" customWidth="1"/>
    <col min="5892" max="5892" width="7.42578125" style="79" customWidth="1"/>
    <col min="5893" max="5893" width="57.7109375" style="79" customWidth="1"/>
    <col min="5894" max="5894" width="9.7109375" style="79" customWidth="1"/>
    <col min="5895" max="5895" width="3.7109375" style="79" customWidth="1"/>
    <col min="5896" max="5898" width="8.7109375" style="79" customWidth="1"/>
    <col min="5899" max="5900" width="11.42578125" style="79"/>
    <col min="5901" max="5901" width="4.7109375" style="79" customWidth="1"/>
    <col min="5902" max="5902" width="5" style="79" customWidth="1"/>
    <col min="5903" max="5903" width="2.28515625" style="79" customWidth="1"/>
    <col min="5904" max="5904" width="26" style="79" customWidth="1"/>
    <col min="5905" max="5905" width="8"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5" width="6.7109375" style="79" customWidth="1"/>
    <col min="5916" max="5916" width="1" style="79" customWidth="1"/>
    <col min="5917" max="5918" width="6.7109375" style="79" customWidth="1"/>
    <col min="5919" max="6144" width="11.42578125" style="79"/>
    <col min="6145" max="6147" width="0" style="79" hidden="1" customWidth="1"/>
    <col min="6148" max="6148" width="7.42578125" style="79" customWidth="1"/>
    <col min="6149" max="6149" width="57.7109375" style="79" customWidth="1"/>
    <col min="6150" max="6150" width="9.7109375" style="79" customWidth="1"/>
    <col min="6151" max="6151" width="3.7109375" style="79" customWidth="1"/>
    <col min="6152" max="6154" width="8.7109375" style="79" customWidth="1"/>
    <col min="6155" max="6156" width="11.42578125" style="79"/>
    <col min="6157" max="6157" width="4.7109375" style="79" customWidth="1"/>
    <col min="6158" max="6158" width="5" style="79" customWidth="1"/>
    <col min="6159" max="6159" width="2.28515625" style="79" customWidth="1"/>
    <col min="6160" max="6160" width="26" style="79" customWidth="1"/>
    <col min="6161" max="6161" width="8"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1" width="6.7109375" style="79" customWidth="1"/>
    <col min="6172" max="6172" width="1" style="79" customWidth="1"/>
    <col min="6173" max="6174" width="6.7109375" style="79" customWidth="1"/>
    <col min="6175" max="6400" width="11.42578125" style="79"/>
    <col min="6401" max="6403" width="0" style="79" hidden="1" customWidth="1"/>
    <col min="6404" max="6404" width="7.42578125" style="79" customWidth="1"/>
    <col min="6405" max="6405" width="57.7109375" style="79" customWidth="1"/>
    <col min="6406" max="6406" width="9.7109375" style="79" customWidth="1"/>
    <col min="6407" max="6407" width="3.7109375" style="79" customWidth="1"/>
    <col min="6408" max="6410" width="8.7109375" style="79" customWidth="1"/>
    <col min="6411" max="6412" width="11.42578125" style="79"/>
    <col min="6413" max="6413" width="4.7109375" style="79" customWidth="1"/>
    <col min="6414" max="6414" width="5" style="79" customWidth="1"/>
    <col min="6415" max="6415" width="2.28515625" style="79" customWidth="1"/>
    <col min="6416" max="6416" width="26" style="79" customWidth="1"/>
    <col min="6417" max="6417" width="8"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7" width="6.7109375" style="79" customWidth="1"/>
    <col min="6428" max="6428" width="1" style="79" customWidth="1"/>
    <col min="6429" max="6430" width="6.7109375" style="79" customWidth="1"/>
    <col min="6431" max="6656" width="11.42578125" style="79"/>
    <col min="6657" max="6659" width="0" style="79" hidden="1" customWidth="1"/>
    <col min="6660" max="6660" width="7.42578125" style="79" customWidth="1"/>
    <col min="6661" max="6661" width="57.7109375" style="79" customWidth="1"/>
    <col min="6662" max="6662" width="9.7109375" style="79" customWidth="1"/>
    <col min="6663" max="6663" width="3.7109375" style="79" customWidth="1"/>
    <col min="6664" max="6666" width="8.7109375" style="79" customWidth="1"/>
    <col min="6667" max="6668" width="11.42578125" style="79"/>
    <col min="6669" max="6669" width="4.7109375" style="79" customWidth="1"/>
    <col min="6670" max="6670" width="5" style="79" customWidth="1"/>
    <col min="6671" max="6671" width="2.28515625" style="79" customWidth="1"/>
    <col min="6672" max="6672" width="26" style="79" customWidth="1"/>
    <col min="6673" max="6673" width="8"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3" width="6.7109375" style="79" customWidth="1"/>
    <col min="6684" max="6684" width="1" style="79" customWidth="1"/>
    <col min="6685" max="6686" width="6.7109375" style="79" customWidth="1"/>
    <col min="6687" max="6912" width="11.42578125" style="79"/>
    <col min="6913" max="6915" width="0" style="79" hidden="1" customWidth="1"/>
    <col min="6916" max="6916" width="7.42578125" style="79" customWidth="1"/>
    <col min="6917" max="6917" width="57.7109375" style="79" customWidth="1"/>
    <col min="6918" max="6918" width="9.7109375" style="79" customWidth="1"/>
    <col min="6919" max="6919" width="3.7109375" style="79" customWidth="1"/>
    <col min="6920" max="6922" width="8.7109375" style="79" customWidth="1"/>
    <col min="6923" max="6924" width="11.42578125" style="79"/>
    <col min="6925" max="6925" width="4.7109375" style="79" customWidth="1"/>
    <col min="6926" max="6926" width="5" style="79" customWidth="1"/>
    <col min="6927" max="6927" width="2.28515625" style="79" customWidth="1"/>
    <col min="6928" max="6928" width="26" style="79" customWidth="1"/>
    <col min="6929" max="6929" width="8"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39" width="6.7109375" style="79" customWidth="1"/>
    <col min="6940" max="6940" width="1" style="79" customWidth="1"/>
    <col min="6941" max="6942" width="6.7109375" style="79" customWidth="1"/>
    <col min="6943" max="7168" width="11.42578125" style="79"/>
    <col min="7169" max="7171" width="0" style="79" hidden="1" customWidth="1"/>
    <col min="7172" max="7172" width="7.42578125" style="79" customWidth="1"/>
    <col min="7173" max="7173" width="57.7109375" style="79" customWidth="1"/>
    <col min="7174" max="7174" width="9.7109375" style="79" customWidth="1"/>
    <col min="7175" max="7175" width="3.7109375" style="79" customWidth="1"/>
    <col min="7176" max="7178" width="8.7109375" style="79" customWidth="1"/>
    <col min="7179" max="7180" width="11.42578125" style="79"/>
    <col min="7181" max="7181" width="4.7109375" style="79" customWidth="1"/>
    <col min="7182" max="7182" width="5" style="79" customWidth="1"/>
    <col min="7183" max="7183" width="2.28515625" style="79" customWidth="1"/>
    <col min="7184" max="7184" width="26" style="79" customWidth="1"/>
    <col min="7185" max="7185" width="8"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5" width="6.7109375" style="79" customWidth="1"/>
    <col min="7196" max="7196" width="1" style="79" customWidth="1"/>
    <col min="7197" max="7198" width="6.7109375" style="79" customWidth="1"/>
    <col min="7199" max="7424" width="11.42578125" style="79"/>
    <col min="7425" max="7427" width="0" style="79" hidden="1" customWidth="1"/>
    <col min="7428" max="7428" width="7.42578125" style="79" customWidth="1"/>
    <col min="7429" max="7429" width="57.7109375" style="79" customWidth="1"/>
    <col min="7430" max="7430" width="9.7109375" style="79" customWidth="1"/>
    <col min="7431" max="7431" width="3.7109375" style="79" customWidth="1"/>
    <col min="7432" max="7434" width="8.7109375" style="79" customWidth="1"/>
    <col min="7435" max="7436" width="11.42578125" style="79"/>
    <col min="7437" max="7437" width="4.7109375" style="79" customWidth="1"/>
    <col min="7438" max="7438" width="5" style="79" customWidth="1"/>
    <col min="7439" max="7439" width="2.28515625" style="79" customWidth="1"/>
    <col min="7440" max="7440" width="26" style="79" customWidth="1"/>
    <col min="7441" max="7441" width="8"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1" width="6.7109375" style="79" customWidth="1"/>
    <col min="7452" max="7452" width="1" style="79" customWidth="1"/>
    <col min="7453" max="7454" width="6.7109375" style="79" customWidth="1"/>
    <col min="7455" max="7680" width="11.42578125" style="79"/>
    <col min="7681" max="7683" width="0" style="79" hidden="1" customWidth="1"/>
    <col min="7684" max="7684" width="7.42578125" style="79" customWidth="1"/>
    <col min="7685" max="7685" width="57.7109375" style="79" customWidth="1"/>
    <col min="7686" max="7686" width="9.7109375" style="79" customWidth="1"/>
    <col min="7687" max="7687" width="3.7109375" style="79" customWidth="1"/>
    <col min="7688" max="7690" width="8.7109375" style="79" customWidth="1"/>
    <col min="7691" max="7692" width="11.42578125" style="79"/>
    <col min="7693" max="7693" width="4.7109375" style="79" customWidth="1"/>
    <col min="7694" max="7694" width="5" style="79" customWidth="1"/>
    <col min="7695" max="7695" width="2.28515625" style="79" customWidth="1"/>
    <col min="7696" max="7696" width="26" style="79" customWidth="1"/>
    <col min="7697" max="7697" width="8"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7" width="6.7109375" style="79" customWidth="1"/>
    <col min="7708" max="7708" width="1" style="79" customWidth="1"/>
    <col min="7709" max="7710" width="6.7109375" style="79" customWidth="1"/>
    <col min="7711" max="7936" width="11.42578125" style="79"/>
    <col min="7937" max="7939" width="0" style="79" hidden="1" customWidth="1"/>
    <col min="7940" max="7940" width="7.42578125" style="79" customWidth="1"/>
    <col min="7941" max="7941" width="57.7109375" style="79" customWidth="1"/>
    <col min="7942" max="7942" width="9.7109375" style="79" customWidth="1"/>
    <col min="7943" max="7943" width="3.7109375" style="79" customWidth="1"/>
    <col min="7944" max="7946" width="8.7109375" style="79" customWidth="1"/>
    <col min="7947" max="7948" width="11.42578125" style="79"/>
    <col min="7949" max="7949" width="4.7109375" style="79" customWidth="1"/>
    <col min="7950" max="7950" width="5" style="79" customWidth="1"/>
    <col min="7951" max="7951" width="2.28515625" style="79" customWidth="1"/>
    <col min="7952" max="7952" width="26" style="79" customWidth="1"/>
    <col min="7953" max="7953" width="8"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3" width="6.7109375" style="79" customWidth="1"/>
    <col min="7964" max="7964" width="1" style="79" customWidth="1"/>
    <col min="7965" max="7966" width="6.7109375" style="79" customWidth="1"/>
    <col min="7967" max="8192" width="11.42578125" style="79"/>
    <col min="8193" max="8195" width="0" style="79" hidden="1" customWidth="1"/>
    <col min="8196" max="8196" width="7.42578125" style="79" customWidth="1"/>
    <col min="8197" max="8197" width="57.7109375" style="79" customWidth="1"/>
    <col min="8198" max="8198" width="9.7109375" style="79" customWidth="1"/>
    <col min="8199" max="8199" width="3.7109375" style="79" customWidth="1"/>
    <col min="8200" max="8202" width="8.7109375" style="79" customWidth="1"/>
    <col min="8203" max="8204" width="11.42578125" style="79"/>
    <col min="8205" max="8205" width="4.7109375" style="79" customWidth="1"/>
    <col min="8206" max="8206" width="5" style="79" customWidth="1"/>
    <col min="8207" max="8207" width="2.28515625" style="79" customWidth="1"/>
    <col min="8208" max="8208" width="26" style="79" customWidth="1"/>
    <col min="8209" max="8209" width="8"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19" width="6.7109375" style="79" customWidth="1"/>
    <col min="8220" max="8220" width="1" style="79" customWidth="1"/>
    <col min="8221" max="8222" width="6.7109375" style="79" customWidth="1"/>
    <col min="8223" max="8448" width="11.42578125" style="79"/>
    <col min="8449" max="8451" width="0" style="79" hidden="1" customWidth="1"/>
    <col min="8452" max="8452" width="7.42578125" style="79" customWidth="1"/>
    <col min="8453" max="8453" width="57.7109375" style="79" customWidth="1"/>
    <col min="8454" max="8454" width="9.7109375" style="79" customWidth="1"/>
    <col min="8455" max="8455" width="3.7109375" style="79" customWidth="1"/>
    <col min="8456" max="8458" width="8.7109375" style="79" customWidth="1"/>
    <col min="8459" max="8460" width="11.42578125" style="79"/>
    <col min="8461" max="8461" width="4.7109375" style="79" customWidth="1"/>
    <col min="8462" max="8462" width="5" style="79" customWidth="1"/>
    <col min="8463" max="8463" width="2.28515625" style="79" customWidth="1"/>
    <col min="8464" max="8464" width="26" style="79" customWidth="1"/>
    <col min="8465" max="8465" width="8"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5" width="6.7109375" style="79" customWidth="1"/>
    <col min="8476" max="8476" width="1" style="79" customWidth="1"/>
    <col min="8477" max="8478" width="6.7109375" style="79" customWidth="1"/>
    <col min="8479" max="8704" width="11.42578125" style="79"/>
    <col min="8705" max="8707" width="0" style="79" hidden="1" customWidth="1"/>
    <col min="8708" max="8708" width="7.42578125" style="79" customWidth="1"/>
    <col min="8709" max="8709" width="57.7109375" style="79" customWidth="1"/>
    <col min="8710" max="8710" width="9.7109375" style="79" customWidth="1"/>
    <col min="8711" max="8711" width="3.7109375" style="79" customWidth="1"/>
    <col min="8712" max="8714" width="8.7109375" style="79" customWidth="1"/>
    <col min="8715" max="8716" width="11.42578125" style="79"/>
    <col min="8717" max="8717" width="4.7109375" style="79" customWidth="1"/>
    <col min="8718" max="8718" width="5" style="79" customWidth="1"/>
    <col min="8719" max="8719" width="2.28515625" style="79" customWidth="1"/>
    <col min="8720" max="8720" width="26" style="79" customWidth="1"/>
    <col min="8721" max="8721" width="8"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1" width="6.7109375" style="79" customWidth="1"/>
    <col min="8732" max="8732" width="1" style="79" customWidth="1"/>
    <col min="8733" max="8734" width="6.7109375" style="79" customWidth="1"/>
    <col min="8735" max="8960" width="11.42578125" style="79"/>
    <col min="8961" max="8963" width="0" style="79" hidden="1" customWidth="1"/>
    <col min="8964" max="8964" width="7.42578125" style="79" customWidth="1"/>
    <col min="8965" max="8965" width="57.7109375" style="79" customWidth="1"/>
    <col min="8966" max="8966" width="9.7109375" style="79" customWidth="1"/>
    <col min="8967" max="8967" width="3.7109375" style="79" customWidth="1"/>
    <col min="8968" max="8970" width="8.7109375" style="79" customWidth="1"/>
    <col min="8971" max="8972" width="11.42578125" style="79"/>
    <col min="8973" max="8973" width="4.7109375" style="79" customWidth="1"/>
    <col min="8974" max="8974" width="5" style="79" customWidth="1"/>
    <col min="8975" max="8975" width="2.28515625" style="79" customWidth="1"/>
    <col min="8976" max="8976" width="26" style="79" customWidth="1"/>
    <col min="8977" max="8977" width="8"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7" width="6.7109375" style="79" customWidth="1"/>
    <col min="8988" max="8988" width="1" style="79" customWidth="1"/>
    <col min="8989" max="8990" width="6.7109375" style="79" customWidth="1"/>
    <col min="8991" max="9216" width="11.42578125" style="79"/>
    <col min="9217" max="9219" width="0" style="79" hidden="1" customWidth="1"/>
    <col min="9220" max="9220" width="7.42578125" style="79" customWidth="1"/>
    <col min="9221" max="9221" width="57.7109375" style="79" customWidth="1"/>
    <col min="9222" max="9222" width="9.7109375" style="79" customWidth="1"/>
    <col min="9223" max="9223" width="3.7109375" style="79" customWidth="1"/>
    <col min="9224" max="9226" width="8.7109375" style="79" customWidth="1"/>
    <col min="9227" max="9228" width="11.42578125" style="79"/>
    <col min="9229" max="9229" width="4.7109375" style="79" customWidth="1"/>
    <col min="9230" max="9230" width="5" style="79" customWidth="1"/>
    <col min="9231" max="9231" width="2.28515625" style="79" customWidth="1"/>
    <col min="9232" max="9232" width="26" style="79" customWidth="1"/>
    <col min="9233" max="9233" width="8"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3" width="6.7109375" style="79" customWidth="1"/>
    <col min="9244" max="9244" width="1" style="79" customWidth="1"/>
    <col min="9245" max="9246" width="6.7109375" style="79" customWidth="1"/>
    <col min="9247" max="9472" width="11.42578125" style="79"/>
    <col min="9473" max="9475" width="0" style="79" hidden="1" customWidth="1"/>
    <col min="9476" max="9476" width="7.42578125" style="79" customWidth="1"/>
    <col min="9477" max="9477" width="57.7109375" style="79" customWidth="1"/>
    <col min="9478" max="9478" width="9.7109375" style="79" customWidth="1"/>
    <col min="9479" max="9479" width="3.7109375" style="79" customWidth="1"/>
    <col min="9480" max="9482" width="8.7109375" style="79" customWidth="1"/>
    <col min="9483" max="9484" width="11.42578125" style="79"/>
    <col min="9485" max="9485" width="4.7109375" style="79" customWidth="1"/>
    <col min="9486" max="9486" width="5" style="79" customWidth="1"/>
    <col min="9487" max="9487" width="2.28515625" style="79" customWidth="1"/>
    <col min="9488" max="9488" width="26" style="79" customWidth="1"/>
    <col min="9489" max="9489" width="8"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499" width="6.7109375" style="79" customWidth="1"/>
    <col min="9500" max="9500" width="1" style="79" customWidth="1"/>
    <col min="9501" max="9502" width="6.7109375" style="79" customWidth="1"/>
    <col min="9503" max="9728" width="11.42578125" style="79"/>
    <col min="9729" max="9731" width="0" style="79" hidden="1" customWidth="1"/>
    <col min="9732" max="9732" width="7.42578125" style="79" customWidth="1"/>
    <col min="9733" max="9733" width="57.7109375" style="79" customWidth="1"/>
    <col min="9734" max="9734" width="9.7109375" style="79" customWidth="1"/>
    <col min="9735" max="9735" width="3.7109375" style="79" customWidth="1"/>
    <col min="9736" max="9738" width="8.7109375" style="79" customWidth="1"/>
    <col min="9739" max="9740" width="11.42578125" style="79"/>
    <col min="9741" max="9741" width="4.7109375" style="79" customWidth="1"/>
    <col min="9742" max="9742" width="5" style="79" customWidth="1"/>
    <col min="9743" max="9743" width="2.28515625" style="79" customWidth="1"/>
    <col min="9744" max="9744" width="26" style="79" customWidth="1"/>
    <col min="9745" max="9745" width="8"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5" width="6.7109375" style="79" customWidth="1"/>
    <col min="9756" max="9756" width="1" style="79" customWidth="1"/>
    <col min="9757" max="9758" width="6.7109375" style="79" customWidth="1"/>
    <col min="9759" max="9984" width="11.42578125" style="79"/>
    <col min="9985" max="9987" width="0" style="79" hidden="1" customWidth="1"/>
    <col min="9988" max="9988" width="7.42578125" style="79" customWidth="1"/>
    <col min="9989" max="9989" width="57.7109375" style="79" customWidth="1"/>
    <col min="9990" max="9990" width="9.7109375" style="79" customWidth="1"/>
    <col min="9991" max="9991" width="3.7109375" style="79" customWidth="1"/>
    <col min="9992" max="9994" width="8.7109375" style="79" customWidth="1"/>
    <col min="9995" max="9996" width="11.42578125" style="79"/>
    <col min="9997" max="9997" width="4.7109375" style="79" customWidth="1"/>
    <col min="9998" max="9998" width="5" style="79" customWidth="1"/>
    <col min="9999" max="9999" width="2.28515625" style="79" customWidth="1"/>
    <col min="10000" max="10000" width="26" style="79" customWidth="1"/>
    <col min="10001" max="10001" width="8"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1" width="6.7109375" style="79" customWidth="1"/>
    <col min="10012" max="10012" width="1" style="79" customWidth="1"/>
    <col min="10013" max="10014" width="6.7109375" style="79" customWidth="1"/>
    <col min="10015" max="10240" width="11.42578125" style="79"/>
    <col min="10241" max="10243" width="0" style="79" hidden="1" customWidth="1"/>
    <col min="10244" max="10244" width="7.42578125" style="79" customWidth="1"/>
    <col min="10245" max="10245" width="57.7109375" style="79" customWidth="1"/>
    <col min="10246" max="10246" width="9.7109375" style="79" customWidth="1"/>
    <col min="10247" max="10247" width="3.7109375" style="79" customWidth="1"/>
    <col min="10248" max="10250" width="8.7109375" style="79" customWidth="1"/>
    <col min="10251" max="10252" width="11.42578125" style="79"/>
    <col min="10253" max="10253" width="4.7109375" style="79" customWidth="1"/>
    <col min="10254" max="10254" width="5" style="79" customWidth="1"/>
    <col min="10255" max="10255" width="2.28515625" style="79" customWidth="1"/>
    <col min="10256" max="10256" width="26" style="79" customWidth="1"/>
    <col min="10257" max="10257" width="8"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7" width="6.7109375" style="79" customWidth="1"/>
    <col min="10268" max="10268" width="1" style="79" customWidth="1"/>
    <col min="10269" max="10270" width="6.7109375" style="79" customWidth="1"/>
    <col min="10271" max="10496" width="11.42578125" style="79"/>
    <col min="10497" max="10499" width="0" style="79" hidden="1" customWidth="1"/>
    <col min="10500" max="10500" width="7.42578125" style="79" customWidth="1"/>
    <col min="10501" max="10501" width="57.7109375" style="79" customWidth="1"/>
    <col min="10502" max="10502" width="9.7109375" style="79" customWidth="1"/>
    <col min="10503" max="10503" width="3.7109375" style="79" customWidth="1"/>
    <col min="10504" max="10506" width="8.7109375" style="79" customWidth="1"/>
    <col min="10507" max="10508" width="11.42578125" style="79"/>
    <col min="10509" max="10509" width="4.7109375" style="79" customWidth="1"/>
    <col min="10510" max="10510" width="5" style="79" customWidth="1"/>
    <col min="10511" max="10511" width="2.28515625" style="79" customWidth="1"/>
    <col min="10512" max="10512" width="26" style="79" customWidth="1"/>
    <col min="10513" max="10513" width="8"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3" width="6.7109375" style="79" customWidth="1"/>
    <col min="10524" max="10524" width="1" style="79" customWidth="1"/>
    <col min="10525" max="10526" width="6.7109375" style="79" customWidth="1"/>
    <col min="10527" max="10752" width="11.42578125" style="79"/>
    <col min="10753" max="10755" width="0" style="79" hidden="1" customWidth="1"/>
    <col min="10756" max="10756" width="7.42578125" style="79" customWidth="1"/>
    <col min="10757" max="10757" width="57.7109375" style="79" customWidth="1"/>
    <col min="10758" max="10758" width="9.7109375" style="79" customWidth="1"/>
    <col min="10759" max="10759" width="3.7109375" style="79" customWidth="1"/>
    <col min="10760" max="10762" width="8.7109375" style="79" customWidth="1"/>
    <col min="10763" max="10764" width="11.42578125" style="79"/>
    <col min="10765" max="10765" width="4.7109375" style="79" customWidth="1"/>
    <col min="10766" max="10766" width="5" style="79" customWidth="1"/>
    <col min="10767" max="10767" width="2.28515625" style="79" customWidth="1"/>
    <col min="10768" max="10768" width="26" style="79" customWidth="1"/>
    <col min="10769" max="10769" width="8"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79" width="6.7109375" style="79" customWidth="1"/>
    <col min="10780" max="10780" width="1" style="79" customWidth="1"/>
    <col min="10781" max="10782" width="6.7109375" style="79" customWidth="1"/>
    <col min="10783" max="11008" width="11.42578125" style="79"/>
    <col min="11009" max="11011" width="0" style="79" hidden="1" customWidth="1"/>
    <col min="11012" max="11012" width="7.42578125" style="79" customWidth="1"/>
    <col min="11013" max="11013" width="57.7109375" style="79" customWidth="1"/>
    <col min="11014" max="11014" width="9.7109375" style="79" customWidth="1"/>
    <col min="11015" max="11015" width="3.7109375" style="79" customWidth="1"/>
    <col min="11016" max="11018" width="8.7109375" style="79" customWidth="1"/>
    <col min="11019" max="11020" width="11.42578125" style="79"/>
    <col min="11021" max="11021" width="4.7109375" style="79" customWidth="1"/>
    <col min="11022" max="11022" width="5" style="79" customWidth="1"/>
    <col min="11023" max="11023" width="2.28515625" style="79" customWidth="1"/>
    <col min="11024" max="11024" width="26" style="79" customWidth="1"/>
    <col min="11025" max="11025" width="8"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5" width="6.7109375" style="79" customWidth="1"/>
    <col min="11036" max="11036" width="1" style="79" customWidth="1"/>
    <col min="11037" max="11038" width="6.7109375" style="79" customWidth="1"/>
    <col min="11039" max="11264" width="11.42578125" style="79"/>
    <col min="11265" max="11267" width="0" style="79" hidden="1" customWidth="1"/>
    <col min="11268" max="11268" width="7.42578125" style="79" customWidth="1"/>
    <col min="11269" max="11269" width="57.7109375" style="79" customWidth="1"/>
    <col min="11270" max="11270" width="9.7109375" style="79" customWidth="1"/>
    <col min="11271" max="11271" width="3.7109375" style="79" customWidth="1"/>
    <col min="11272" max="11274" width="8.7109375" style="79" customWidth="1"/>
    <col min="11275" max="11276" width="11.42578125" style="79"/>
    <col min="11277" max="11277" width="4.7109375" style="79" customWidth="1"/>
    <col min="11278" max="11278" width="5" style="79" customWidth="1"/>
    <col min="11279" max="11279" width="2.28515625" style="79" customWidth="1"/>
    <col min="11280" max="11280" width="26" style="79" customWidth="1"/>
    <col min="11281" max="11281" width="8"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1" width="6.7109375" style="79" customWidth="1"/>
    <col min="11292" max="11292" width="1" style="79" customWidth="1"/>
    <col min="11293" max="11294" width="6.7109375" style="79" customWidth="1"/>
    <col min="11295" max="11520" width="11.42578125" style="79"/>
    <col min="11521" max="11523" width="0" style="79" hidden="1" customWidth="1"/>
    <col min="11524" max="11524" width="7.42578125" style="79" customWidth="1"/>
    <col min="11525" max="11525" width="57.7109375" style="79" customWidth="1"/>
    <col min="11526" max="11526" width="9.7109375" style="79" customWidth="1"/>
    <col min="11527" max="11527" width="3.7109375" style="79" customWidth="1"/>
    <col min="11528" max="11530" width="8.7109375" style="79" customWidth="1"/>
    <col min="11531" max="11532" width="11.42578125" style="79"/>
    <col min="11533" max="11533" width="4.7109375" style="79" customWidth="1"/>
    <col min="11534" max="11534" width="5" style="79" customWidth="1"/>
    <col min="11535" max="11535" width="2.28515625" style="79" customWidth="1"/>
    <col min="11536" max="11536" width="26" style="79" customWidth="1"/>
    <col min="11537" max="11537" width="8"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7" width="6.7109375" style="79" customWidth="1"/>
    <col min="11548" max="11548" width="1" style="79" customWidth="1"/>
    <col min="11549" max="11550" width="6.7109375" style="79" customWidth="1"/>
    <col min="11551" max="11776" width="11.42578125" style="79"/>
    <col min="11777" max="11779" width="0" style="79" hidden="1" customWidth="1"/>
    <col min="11780" max="11780" width="7.42578125" style="79" customWidth="1"/>
    <col min="11781" max="11781" width="57.7109375" style="79" customWidth="1"/>
    <col min="11782" max="11782" width="9.7109375" style="79" customWidth="1"/>
    <col min="11783" max="11783" width="3.7109375" style="79" customWidth="1"/>
    <col min="11784" max="11786" width="8.7109375" style="79" customWidth="1"/>
    <col min="11787" max="11788" width="11.42578125" style="79"/>
    <col min="11789" max="11789" width="4.7109375" style="79" customWidth="1"/>
    <col min="11790" max="11790" width="5" style="79" customWidth="1"/>
    <col min="11791" max="11791" width="2.28515625" style="79" customWidth="1"/>
    <col min="11792" max="11792" width="26" style="79" customWidth="1"/>
    <col min="11793" max="11793" width="8"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3" width="6.7109375" style="79" customWidth="1"/>
    <col min="11804" max="11804" width="1" style="79" customWidth="1"/>
    <col min="11805" max="11806" width="6.7109375" style="79" customWidth="1"/>
    <col min="11807" max="12032" width="11.42578125" style="79"/>
    <col min="12033" max="12035" width="0" style="79" hidden="1" customWidth="1"/>
    <col min="12036" max="12036" width="7.42578125" style="79" customWidth="1"/>
    <col min="12037" max="12037" width="57.7109375" style="79" customWidth="1"/>
    <col min="12038" max="12038" width="9.7109375" style="79" customWidth="1"/>
    <col min="12039" max="12039" width="3.7109375" style="79" customWidth="1"/>
    <col min="12040" max="12042" width="8.7109375" style="79" customWidth="1"/>
    <col min="12043" max="12044" width="11.42578125" style="79"/>
    <col min="12045" max="12045" width="4.7109375" style="79" customWidth="1"/>
    <col min="12046" max="12046" width="5" style="79" customWidth="1"/>
    <col min="12047" max="12047" width="2.28515625" style="79" customWidth="1"/>
    <col min="12048" max="12048" width="26" style="79" customWidth="1"/>
    <col min="12049" max="12049" width="8"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59" width="6.7109375" style="79" customWidth="1"/>
    <col min="12060" max="12060" width="1" style="79" customWidth="1"/>
    <col min="12061" max="12062" width="6.7109375" style="79" customWidth="1"/>
    <col min="12063" max="12288" width="11.42578125" style="79"/>
    <col min="12289" max="12291" width="0" style="79" hidden="1" customWidth="1"/>
    <col min="12292" max="12292" width="7.42578125" style="79" customWidth="1"/>
    <col min="12293" max="12293" width="57.7109375" style="79" customWidth="1"/>
    <col min="12294" max="12294" width="9.7109375" style="79" customWidth="1"/>
    <col min="12295" max="12295" width="3.7109375" style="79" customWidth="1"/>
    <col min="12296" max="12298" width="8.7109375" style="79" customWidth="1"/>
    <col min="12299" max="12300" width="11.42578125" style="79"/>
    <col min="12301" max="12301" width="4.7109375" style="79" customWidth="1"/>
    <col min="12302" max="12302" width="5" style="79" customWidth="1"/>
    <col min="12303" max="12303" width="2.28515625" style="79" customWidth="1"/>
    <col min="12304" max="12304" width="26" style="79" customWidth="1"/>
    <col min="12305" max="12305" width="8"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5" width="6.7109375" style="79" customWidth="1"/>
    <col min="12316" max="12316" width="1" style="79" customWidth="1"/>
    <col min="12317" max="12318" width="6.7109375" style="79" customWidth="1"/>
    <col min="12319" max="12544" width="11.42578125" style="79"/>
    <col min="12545" max="12547" width="0" style="79" hidden="1" customWidth="1"/>
    <col min="12548" max="12548" width="7.42578125" style="79" customWidth="1"/>
    <col min="12549" max="12549" width="57.7109375" style="79" customWidth="1"/>
    <col min="12550" max="12550" width="9.7109375" style="79" customWidth="1"/>
    <col min="12551" max="12551" width="3.7109375" style="79" customWidth="1"/>
    <col min="12552" max="12554" width="8.7109375" style="79" customWidth="1"/>
    <col min="12555" max="12556" width="11.42578125" style="79"/>
    <col min="12557" max="12557" width="4.7109375" style="79" customWidth="1"/>
    <col min="12558" max="12558" width="5" style="79" customWidth="1"/>
    <col min="12559" max="12559" width="2.28515625" style="79" customWidth="1"/>
    <col min="12560" max="12560" width="26" style="79" customWidth="1"/>
    <col min="12561" max="12561" width="8"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1" width="6.7109375" style="79" customWidth="1"/>
    <col min="12572" max="12572" width="1" style="79" customWidth="1"/>
    <col min="12573" max="12574" width="6.7109375" style="79" customWidth="1"/>
    <col min="12575" max="12800" width="11.42578125" style="79"/>
    <col min="12801" max="12803" width="0" style="79" hidden="1" customWidth="1"/>
    <col min="12804" max="12804" width="7.42578125" style="79" customWidth="1"/>
    <col min="12805" max="12805" width="57.7109375" style="79" customWidth="1"/>
    <col min="12806" max="12806" width="9.7109375" style="79" customWidth="1"/>
    <col min="12807" max="12807" width="3.7109375" style="79" customWidth="1"/>
    <col min="12808" max="12810" width="8.7109375" style="79" customWidth="1"/>
    <col min="12811" max="12812" width="11.42578125" style="79"/>
    <col min="12813" max="12813" width="4.7109375" style="79" customWidth="1"/>
    <col min="12814" max="12814" width="5" style="79" customWidth="1"/>
    <col min="12815" max="12815" width="2.28515625" style="79" customWidth="1"/>
    <col min="12816" max="12816" width="26" style="79" customWidth="1"/>
    <col min="12817" max="12817" width="8"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7" width="6.7109375" style="79" customWidth="1"/>
    <col min="12828" max="12828" width="1" style="79" customWidth="1"/>
    <col min="12829" max="12830" width="6.7109375" style="79" customWidth="1"/>
    <col min="12831" max="13056" width="11.42578125" style="79"/>
    <col min="13057" max="13059" width="0" style="79" hidden="1" customWidth="1"/>
    <col min="13060" max="13060" width="7.42578125" style="79" customWidth="1"/>
    <col min="13061" max="13061" width="57.7109375" style="79" customWidth="1"/>
    <col min="13062" max="13062" width="9.7109375" style="79" customWidth="1"/>
    <col min="13063" max="13063" width="3.7109375" style="79" customWidth="1"/>
    <col min="13064" max="13066" width="8.7109375" style="79" customWidth="1"/>
    <col min="13067" max="13068" width="11.42578125" style="79"/>
    <col min="13069" max="13069" width="4.7109375" style="79" customWidth="1"/>
    <col min="13070" max="13070" width="5" style="79" customWidth="1"/>
    <col min="13071" max="13071" width="2.28515625" style="79" customWidth="1"/>
    <col min="13072" max="13072" width="26" style="79" customWidth="1"/>
    <col min="13073" max="13073" width="8"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3" width="6.7109375" style="79" customWidth="1"/>
    <col min="13084" max="13084" width="1" style="79" customWidth="1"/>
    <col min="13085" max="13086" width="6.7109375" style="79" customWidth="1"/>
    <col min="13087" max="13312" width="11.42578125" style="79"/>
    <col min="13313" max="13315" width="0" style="79" hidden="1" customWidth="1"/>
    <col min="13316" max="13316" width="7.42578125" style="79" customWidth="1"/>
    <col min="13317" max="13317" width="57.7109375" style="79" customWidth="1"/>
    <col min="13318" max="13318" width="9.7109375" style="79" customWidth="1"/>
    <col min="13319" max="13319" width="3.7109375" style="79" customWidth="1"/>
    <col min="13320" max="13322" width="8.7109375" style="79" customWidth="1"/>
    <col min="13323" max="13324" width="11.42578125" style="79"/>
    <col min="13325" max="13325" width="4.7109375" style="79" customWidth="1"/>
    <col min="13326" max="13326" width="5" style="79" customWidth="1"/>
    <col min="13327" max="13327" width="2.28515625" style="79" customWidth="1"/>
    <col min="13328" max="13328" width="26" style="79" customWidth="1"/>
    <col min="13329" max="13329" width="8"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39" width="6.7109375" style="79" customWidth="1"/>
    <col min="13340" max="13340" width="1" style="79" customWidth="1"/>
    <col min="13341" max="13342" width="6.7109375" style="79" customWidth="1"/>
    <col min="13343" max="13568" width="11.42578125" style="79"/>
    <col min="13569" max="13571" width="0" style="79" hidden="1" customWidth="1"/>
    <col min="13572" max="13572" width="7.42578125" style="79" customWidth="1"/>
    <col min="13573" max="13573" width="57.7109375" style="79" customWidth="1"/>
    <col min="13574" max="13574" width="9.7109375" style="79" customWidth="1"/>
    <col min="13575" max="13575" width="3.7109375" style="79" customWidth="1"/>
    <col min="13576" max="13578" width="8.7109375" style="79" customWidth="1"/>
    <col min="13579" max="13580" width="11.42578125" style="79"/>
    <col min="13581" max="13581" width="4.7109375" style="79" customWidth="1"/>
    <col min="13582" max="13582" width="5" style="79" customWidth="1"/>
    <col min="13583" max="13583" width="2.28515625" style="79" customWidth="1"/>
    <col min="13584" max="13584" width="26" style="79" customWidth="1"/>
    <col min="13585" max="13585" width="8"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5" width="6.7109375" style="79" customWidth="1"/>
    <col min="13596" max="13596" width="1" style="79" customWidth="1"/>
    <col min="13597" max="13598" width="6.7109375" style="79" customWidth="1"/>
    <col min="13599" max="13824" width="11.42578125" style="79"/>
    <col min="13825" max="13827" width="0" style="79" hidden="1" customWidth="1"/>
    <col min="13828" max="13828" width="7.42578125" style="79" customWidth="1"/>
    <col min="13829" max="13829" width="57.7109375" style="79" customWidth="1"/>
    <col min="13830" max="13830" width="9.7109375" style="79" customWidth="1"/>
    <col min="13831" max="13831" width="3.7109375" style="79" customWidth="1"/>
    <col min="13832" max="13834" width="8.7109375" style="79" customWidth="1"/>
    <col min="13835" max="13836" width="11.42578125" style="79"/>
    <col min="13837" max="13837" width="4.7109375" style="79" customWidth="1"/>
    <col min="13838" max="13838" width="5" style="79" customWidth="1"/>
    <col min="13839" max="13839" width="2.28515625" style="79" customWidth="1"/>
    <col min="13840" max="13840" width="26" style="79" customWidth="1"/>
    <col min="13841" max="13841" width="8"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1" width="6.7109375" style="79" customWidth="1"/>
    <col min="13852" max="13852" width="1" style="79" customWidth="1"/>
    <col min="13853" max="13854" width="6.7109375" style="79" customWidth="1"/>
    <col min="13855" max="14080" width="11.42578125" style="79"/>
    <col min="14081" max="14083" width="0" style="79" hidden="1" customWidth="1"/>
    <col min="14084" max="14084" width="7.42578125" style="79" customWidth="1"/>
    <col min="14085" max="14085" width="57.7109375" style="79" customWidth="1"/>
    <col min="14086" max="14086" width="9.7109375" style="79" customWidth="1"/>
    <col min="14087" max="14087" width="3.7109375" style="79" customWidth="1"/>
    <col min="14088" max="14090" width="8.7109375" style="79" customWidth="1"/>
    <col min="14091" max="14092" width="11.42578125" style="79"/>
    <col min="14093" max="14093" width="4.7109375" style="79" customWidth="1"/>
    <col min="14094" max="14094" width="5" style="79" customWidth="1"/>
    <col min="14095" max="14095" width="2.28515625" style="79" customWidth="1"/>
    <col min="14096" max="14096" width="26" style="79" customWidth="1"/>
    <col min="14097" max="14097" width="8"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7" width="6.7109375" style="79" customWidth="1"/>
    <col min="14108" max="14108" width="1" style="79" customWidth="1"/>
    <col min="14109" max="14110" width="6.7109375" style="79" customWidth="1"/>
    <col min="14111" max="14336" width="11.42578125" style="79"/>
    <col min="14337" max="14339" width="0" style="79" hidden="1" customWidth="1"/>
    <col min="14340" max="14340" width="7.42578125" style="79" customWidth="1"/>
    <col min="14341" max="14341" width="57.7109375" style="79" customWidth="1"/>
    <col min="14342" max="14342" width="9.7109375" style="79" customWidth="1"/>
    <col min="14343" max="14343" width="3.7109375" style="79" customWidth="1"/>
    <col min="14344" max="14346" width="8.7109375" style="79" customWidth="1"/>
    <col min="14347" max="14348" width="11.42578125" style="79"/>
    <col min="14349" max="14349" width="4.7109375" style="79" customWidth="1"/>
    <col min="14350" max="14350" width="5" style="79" customWidth="1"/>
    <col min="14351" max="14351" width="2.28515625" style="79" customWidth="1"/>
    <col min="14352" max="14352" width="26" style="79" customWidth="1"/>
    <col min="14353" max="14353" width="8"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3" width="6.7109375" style="79" customWidth="1"/>
    <col min="14364" max="14364" width="1" style="79" customWidth="1"/>
    <col min="14365" max="14366" width="6.7109375" style="79" customWidth="1"/>
    <col min="14367" max="14592" width="11.42578125" style="79"/>
    <col min="14593" max="14595" width="0" style="79" hidden="1" customWidth="1"/>
    <col min="14596" max="14596" width="7.42578125" style="79" customWidth="1"/>
    <col min="14597" max="14597" width="57.7109375" style="79" customWidth="1"/>
    <col min="14598" max="14598" width="9.7109375" style="79" customWidth="1"/>
    <col min="14599" max="14599" width="3.7109375" style="79" customWidth="1"/>
    <col min="14600" max="14602" width="8.7109375" style="79" customWidth="1"/>
    <col min="14603" max="14604" width="11.42578125" style="79"/>
    <col min="14605" max="14605" width="4.7109375" style="79" customWidth="1"/>
    <col min="14606" max="14606" width="5" style="79" customWidth="1"/>
    <col min="14607" max="14607" width="2.28515625" style="79" customWidth="1"/>
    <col min="14608" max="14608" width="26" style="79" customWidth="1"/>
    <col min="14609" max="14609" width="8"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19" width="6.7109375" style="79" customWidth="1"/>
    <col min="14620" max="14620" width="1" style="79" customWidth="1"/>
    <col min="14621" max="14622" width="6.7109375" style="79" customWidth="1"/>
    <col min="14623" max="14848" width="11.42578125" style="79"/>
    <col min="14849" max="14851" width="0" style="79" hidden="1" customWidth="1"/>
    <col min="14852" max="14852" width="7.42578125" style="79" customWidth="1"/>
    <col min="14853" max="14853" width="57.7109375" style="79" customWidth="1"/>
    <col min="14854" max="14854" width="9.7109375" style="79" customWidth="1"/>
    <col min="14855" max="14855" width="3.7109375" style="79" customWidth="1"/>
    <col min="14856" max="14858" width="8.7109375" style="79" customWidth="1"/>
    <col min="14859" max="14860" width="11.42578125" style="79"/>
    <col min="14861" max="14861" width="4.7109375" style="79" customWidth="1"/>
    <col min="14862" max="14862" width="5" style="79" customWidth="1"/>
    <col min="14863" max="14863" width="2.28515625" style="79" customWidth="1"/>
    <col min="14864" max="14864" width="26" style="79" customWidth="1"/>
    <col min="14865" max="14865" width="8"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5" width="6.7109375" style="79" customWidth="1"/>
    <col min="14876" max="14876" width="1" style="79" customWidth="1"/>
    <col min="14877" max="14878" width="6.7109375" style="79" customWidth="1"/>
    <col min="14879" max="15104" width="11.42578125" style="79"/>
    <col min="15105" max="15107" width="0" style="79" hidden="1" customWidth="1"/>
    <col min="15108" max="15108" width="7.42578125" style="79" customWidth="1"/>
    <col min="15109" max="15109" width="57.7109375" style="79" customWidth="1"/>
    <col min="15110" max="15110" width="9.7109375" style="79" customWidth="1"/>
    <col min="15111" max="15111" width="3.7109375" style="79" customWidth="1"/>
    <col min="15112" max="15114" width="8.7109375" style="79" customWidth="1"/>
    <col min="15115" max="15116" width="11.42578125" style="79"/>
    <col min="15117" max="15117" width="4.7109375" style="79" customWidth="1"/>
    <col min="15118" max="15118" width="5" style="79" customWidth="1"/>
    <col min="15119" max="15119" width="2.28515625" style="79" customWidth="1"/>
    <col min="15120" max="15120" width="26" style="79" customWidth="1"/>
    <col min="15121" max="15121" width="8"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1" width="6.7109375" style="79" customWidth="1"/>
    <col min="15132" max="15132" width="1" style="79" customWidth="1"/>
    <col min="15133" max="15134" width="6.7109375" style="79" customWidth="1"/>
    <col min="15135" max="15360" width="11.42578125" style="79"/>
    <col min="15361" max="15363" width="0" style="79" hidden="1" customWidth="1"/>
    <col min="15364" max="15364" width="7.42578125" style="79" customWidth="1"/>
    <col min="15365" max="15365" width="57.7109375" style="79" customWidth="1"/>
    <col min="15366" max="15366" width="9.7109375" style="79" customWidth="1"/>
    <col min="15367" max="15367" width="3.7109375" style="79" customWidth="1"/>
    <col min="15368" max="15370" width="8.7109375" style="79" customWidth="1"/>
    <col min="15371" max="15372" width="11.42578125" style="79"/>
    <col min="15373" max="15373" width="4.7109375" style="79" customWidth="1"/>
    <col min="15374" max="15374" width="5" style="79" customWidth="1"/>
    <col min="15375" max="15375" width="2.28515625" style="79" customWidth="1"/>
    <col min="15376" max="15376" width="26" style="79" customWidth="1"/>
    <col min="15377" max="15377" width="8"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7" width="6.7109375" style="79" customWidth="1"/>
    <col min="15388" max="15388" width="1" style="79" customWidth="1"/>
    <col min="15389" max="15390" width="6.7109375" style="79" customWidth="1"/>
    <col min="15391" max="15616" width="11.42578125" style="79"/>
    <col min="15617" max="15619" width="0" style="79" hidden="1" customWidth="1"/>
    <col min="15620" max="15620" width="7.42578125" style="79" customWidth="1"/>
    <col min="15621" max="15621" width="57.7109375" style="79" customWidth="1"/>
    <col min="15622" max="15622" width="9.7109375" style="79" customWidth="1"/>
    <col min="15623" max="15623" width="3.7109375" style="79" customWidth="1"/>
    <col min="15624" max="15626" width="8.7109375" style="79" customWidth="1"/>
    <col min="15627" max="15628" width="11.42578125" style="79"/>
    <col min="15629" max="15629" width="4.7109375" style="79" customWidth="1"/>
    <col min="15630" max="15630" width="5" style="79" customWidth="1"/>
    <col min="15631" max="15631" width="2.28515625" style="79" customWidth="1"/>
    <col min="15632" max="15632" width="26" style="79" customWidth="1"/>
    <col min="15633" max="15633" width="8"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3" width="6.7109375" style="79" customWidth="1"/>
    <col min="15644" max="15644" width="1" style="79" customWidth="1"/>
    <col min="15645" max="15646" width="6.7109375" style="79" customWidth="1"/>
    <col min="15647" max="15872" width="11.42578125" style="79"/>
    <col min="15873" max="15875" width="0" style="79" hidden="1" customWidth="1"/>
    <col min="15876" max="15876" width="7.42578125" style="79" customWidth="1"/>
    <col min="15877" max="15877" width="57.7109375" style="79" customWidth="1"/>
    <col min="15878" max="15878" width="9.7109375" style="79" customWidth="1"/>
    <col min="15879" max="15879" width="3.7109375" style="79" customWidth="1"/>
    <col min="15880" max="15882" width="8.7109375" style="79" customWidth="1"/>
    <col min="15883" max="15884" width="11.42578125" style="79"/>
    <col min="15885" max="15885" width="4.7109375" style="79" customWidth="1"/>
    <col min="15886" max="15886" width="5" style="79" customWidth="1"/>
    <col min="15887" max="15887" width="2.28515625" style="79" customWidth="1"/>
    <col min="15888" max="15888" width="26" style="79" customWidth="1"/>
    <col min="15889" max="15889" width="8"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899" width="6.7109375" style="79" customWidth="1"/>
    <col min="15900" max="15900" width="1" style="79" customWidth="1"/>
    <col min="15901" max="15902" width="6.7109375" style="79" customWidth="1"/>
    <col min="15903" max="16128" width="11.42578125" style="79"/>
    <col min="16129" max="16131" width="0" style="79" hidden="1" customWidth="1"/>
    <col min="16132" max="16132" width="7.42578125" style="79" customWidth="1"/>
    <col min="16133" max="16133" width="57.7109375" style="79" customWidth="1"/>
    <col min="16134" max="16134" width="9.7109375" style="79" customWidth="1"/>
    <col min="16135" max="16135" width="3.7109375" style="79" customWidth="1"/>
    <col min="16136" max="16138" width="8.7109375" style="79" customWidth="1"/>
    <col min="16139" max="16140" width="11.42578125" style="79"/>
    <col min="16141" max="16141" width="4.7109375" style="79" customWidth="1"/>
    <col min="16142" max="16142" width="5" style="79" customWidth="1"/>
    <col min="16143" max="16143" width="2.28515625" style="79" customWidth="1"/>
    <col min="16144" max="16144" width="26" style="79" customWidth="1"/>
    <col min="16145" max="16145" width="8"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5" width="6.7109375" style="79" customWidth="1"/>
    <col min="16156" max="16156" width="1" style="79" customWidth="1"/>
    <col min="16157" max="16158" width="6.7109375" style="79" customWidth="1"/>
    <col min="16159" max="16384" width="11.42578125" style="79"/>
  </cols>
  <sheetData>
    <row r="1" spans="1:31" ht="13.5" customHeight="1">
      <c r="F1" s="78"/>
      <c r="G1" s="78"/>
      <c r="H1" s="78"/>
      <c r="I1" s="78"/>
      <c r="K1" s="78"/>
      <c r="L1" s="78"/>
    </row>
    <row r="2" spans="1:31" ht="3.75" customHeight="1">
      <c r="A2" s="96"/>
      <c r="B2" s="92"/>
      <c r="C2" s="157"/>
      <c r="D2" s="83"/>
      <c r="E2" s="83"/>
      <c r="F2" s="278"/>
      <c r="G2" s="278"/>
      <c r="H2" s="278"/>
      <c r="I2" s="278"/>
      <c r="J2" s="278"/>
      <c r="K2" s="78"/>
      <c r="L2" s="78"/>
    </row>
    <row r="3" spans="1:31" ht="12.75" customHeight="1">
      <c r="A3" s="96"/>
      <c r="B3" s="92"/>
      <c r="C3" s="157"/>
      <c r="D3" s="2281" t="s">
        <v>382</v>
      </c>
      <c r="E3" s="2281"/>
      <c r="F3" s="2281"/>
      <c r="G3" s="2281"/>
      <c r="H3" s="2281"/>
      <c r="I3" s="2281"/>
      <c r="J3" s="2281"/>
      <c r="K3" s="78"/>
      <c r="L3" s="83"/>
      <c r="M3" s="83"/>
      <c r="N3" s="2281"/>
      <c r="O3" s="2281"/>
      <c r="P3" s="2281"/>
      <c r="Q3" s="2281"/>
      <c r="R3" s="2281"/>
      <c r="S3" s="2281"/>
      <c r="T3" s="2281"/>
      <c r="U3" s="2281"/>
      <c r="V3" s="2281"/>
      <c r="W3" s="2281"/>
      <c r="X3" s="2281"/>
      <c r="Y3" s="2281"/>
      <c r="Z3" s="2281"/>
      <c r="AA3" s="2281"/>
      <c r="AB3" s="2281"/>
    </row>
    <row r="4" spans="1:31" s="83" customFormat="1" ht="12.75" customHeight="1">
      <c r="A4" s="96"/>
      <c r="B4" s="225"/>
      <c r="C4" s="953"/>
      <c r="D4" s="2281" t="s">
        <v>77</v>
      </c>
      <c r="E4" s="2281"/>
      <c r="F4" s="2281"/>
      <c r="G4" s="2281"/>
      <c r="H4" s="2281"/>
      <c r="I4" s="2281"/>
      <c r="J4" s="2281"/>
      <c r="K4" s="278"/>
      <c r="L4" s="86"/>
      <c r="M4" s="86"/>
      <c r="N4" s="87"/>
      <c r="AD4" s="88"/>
      <c r="AE4" s="88"/>
    </row>
    <row r="5" spans="1:31" s="83" customFormat="1" ht="3" customHeight="1">
      <c r="A5" s="96"/>
      <c r="B5" s="92"/>
      <c r="C5" s="157"/>
      <c r="E5" s="314"/>
      <c r="F5" s="314"/>
      <c r="G5" s="314"/>
      <c r="H5" s="1019"/>
      <c r="I5" s="1020"/>
      <c r="J5" s="352"/>
      <c r="K5" s="278"/>
      <c r="N5" s="92"/>
    </row>
    <row r="6" spans="1:31" s="83" customFormat="1" ht="12.75" customHeight="1">
      <c r="A6" s="96"/>
      <c r="B6" s="92"/>
      <c r="C6" s="157"/>
      <c r="D6" s="2263" t="s">
        <v>2</v>
      </c>
      <c r="E6" s="1021"/>
      <c r="F6" s="2251" t="s">
        <v>383</v>
      </c>
      <c r="G6" s="1022"/>
      <c r="H6" s="1023"/>
      <c r="I6" s="1023"/>
      <c r="J6" s="1024"/>
      <c r="K6" s="278"/>
      <c r="N6" s="92"/>
    </row>
    <row r="7" spans="1:31" ht="12.75" customHeight="1">
      <c r="A7" s="96" t="s">
        <v>9</v>
      </c>
      <c r="B7" s="96" t="s">
        <v>10</v>
      </c>
      <c r="C7" s="157" t="s">
        <v>11</v>
      </c>
      <c r="D7" s="2326"/>
      <c r="E7" s="383" t="s">
        <v>377</v>
      </c>
      <c r="F7" s="2366"/>
      <c r="G7" s="192"/>
      <c r="H7" s="2367" t="s">
        <v>378</v>
      </c>
      <c r="I7" s="2367"/>
      <c r="J7" s="2279"/>
      <c r="K7" s="78"/>
      <c r="L7" s="96"/>
    </row>
    <row r="8" spans="1:31">
      <c r="A8" s="96"/>
      <c r="B8" s="92"/>
      <c r="C8" s="157"/>
      <c r="D8" s="2327"/>
      <c r="E8" s="388"/>
      <c r="F8" s="1025"/>
      <c r="G8" s="1025"/>
      <c r="H8" s="1026" t="s">
        <v>18</v>
      </c>
      <c r="I8" s="1026" t="s">
        <v>19</v>
      </c>
      <c r="J8" s="1027" t="s">
        <v>8</v>
      </c>
      <c r="K8" s="78"/>
      <c r="L8" s="83"/>
    </row>
    <row r="9" spans="1:31">
      <c r="A9" s="96"/>
      <c r="B9" s="92"/>
      <c r="C9" s="157"/>
      <c r="D9" s="2360">
        <v>1401</v>
      </c>
      <c r="E9" s="318" t="s">
        <v>20</v>
      </c>
      <c r="F9" s="968">
        <f>SUM(F10:F16)</f>
        <v>6</v>
      </c>
      <c r="G9" s="968"/>
      <c r="H9" s="968">
        <f>SUM(H10:H16)</f>
        <v>318</v>
      </c>
      <c r="I9" s="968">
        <f>SUM(I10:I16)</f>
        <v>479</v>
      </c>
      <c r="J9" s="1028">
        <f>SUM(H9:I9)</f>
        <v>797</v>
      </c>
      <c r="K9" s="78"/>
      <c r="L9" s="83"/>
    </row>
    <row r="10" spans="1:31" ht="12" customHeight="1">
      <c r="A10" s="96">
        <v>1</v>
      </c>
      <c r="B10" s="96">
        <v>1</v>
      </c>
      <c r="C10" s="157">
        <v>11</v>
      </c>
      <c r="D10" s="2361"/>
      <c r="E10" s="321" t="s">
        <v>21</v>
      </c>
      <c r="F10" s="1029">
        <v>1</v>
      </c>
      <c r="G10" s="1029"/>
      <c r="H10" s="416">
        <v>48</v>
      </c>
      <c r="I10" s="1029">
        <v>72</v>
      </c>
      <c r="J10" s="1030">
        <f t="shared" ref="J10:J52" si="0">SUM(H10:I10)</f>
        <v>120</v>
      </c>
      <c r="K10" s="78"/>
      <c r="L10" s="78"/>
    </row>
    <row r="11" spans="1:31" ht="12" customHeight="1">
      <c r="A11" s="96">
        <v>1</v>
      </c>
      <c r="B11" s="96">
        <v>1</v>
      </c>
      <c r="C11" s="157">
        <v>5</v>
      </c>
      <c r="D11" s="2361"/>
      <c r="E11" s="327" t="s">
        <v>22</v>
      </c>
      <c r="F11" s="470">
        <v>1</v>
      </c>
      <c r="G11" s="470"/>
      <c r="H11" s="397">
        <v>60</v>
      </c>
      <c r="I11" s="470">
        <v>90</v>
      </c>
      <c r="J11" s="975">
        <f t="shared" si="0"/>
        <v>150</v>
      </c>
      <c r="K11" s="78"/>
      <c r="L11" s="78"/>
    </row>
    <row r="12" spans="1:31" ht="12" customHeight="1">
      <c r="A12" s="96">
        <v>1</v>
      </c>
      <c r="B12" s="96">
        <v>1</v>
      </c>
      <c r="C12" s="157">
        <v>12</v>
      </c>
      <c r="D12" s="2361"/>
      <c r="E12" s="327" t="s">
        <v>23</v>
      </c>
      <c r="F12" s="397">
        <v>2</v>
      </c>
      <c r="G12" s="397"/>
      <c r="H12" s="397">
        <v>67</v>
      </c>
      <c r="I12" s="470">
        <v>102</v>
      </c>
      <c r="J12" s="989">
        <f t="shared" si="0"/>
        <v>169</v>
      </c>
      <c r="K12" s="78"/>
      <c r="L12" s="78"/>
    </row>
    <row r="13" spans="1:31" ht="12" customHeight="1">
      <c r="A13" s="96">
        <v>1</v>
      </c>
      <c r="B13" s="96">
        <v>1</v>
      </c>
      <c r="C13" s="157">
        <v>2</v>
      </c>
      <c r="D13" s="2361"/>
      <c r="E13" s="329" t="s">
        <v>24</v>
      </c>
      <c r="F13" s="397">
        <v>1</v>
      </c>
      <c r="G13" s="397"/>
      <c r="H13" s="397">
        <v>80</v>
      </c>
      <c r="I13" s="470">
        <v>120</v>
      </c>
      <c r="J13" s="989">
        <f t="shared" si="0"/>
        <v>200</v>
      </c>
      <c r="K13" s="78"/>
      <c r="L13" s="78"/>
    </row>
    <row r="14" spans="1:31" ht="12" customHeight="1">
      <c r="A14" s="96">
        <v>1</v>
      </c>
      <c r="B14" s="96">
        <v>1</v>
      </c>
      <c r="C14" s="157">
        <v>4</v>
      </c>
      <c r="D14" s="2361"/>
      <c r="E14" s="329" t="s">
        <v>25</v>
      </c>
      <c r="F14" s="397">
        <v>0</v>
      </c>
      <c r="G14" s="397"/>
      <c r="H14" s="397">
        <v>0</v>
      </c>
      <c r="I14" s="470">
        <v>0</v>
      </c>
      <c r="J14" s="989">
        <f t="shared" si="0"/>
        <v>0</v>
      </c>
      <c r="K14" s="78"/>
      <c r="L14" s="78"/>
    </row>
    <row r="15" spans="1:31" ht="12" customHeight="1">
      <c r="A15" s="96">
        <v>1</v>
      </c>
      <c r="B15" s="96">
        <v>1</v>
      </c>
      <c r="C15" s="157">
        <v>1</v>
      </c>
      <c r="D15" s="2361"/>
      <c r="E15" s="329" t="s">
        <v>26</v>
      </c>
      <c r="F15" s="397">
        <v>1</v>
      </c>
      <c r="G15" s="397"/>
      <c r="H15" s="397">
        <v>63</v>
      </c>
      <c r="I15" s="470">
        <v>95</v>
      </c>
      <c r="J15" s="989">
        <f t="shared" si="0"/>
        <v>158</v>
      </c>
      <c r="K15" s="78"/>
      <c r="L15" s="78"/>
    </row>
    <row r="16" spans="1:31" ht="12" customHeight="1">
      <c r="A16" s="96">
        <v>1</v>
      </c>
      <c r="B16" s="96">
        <v>1</v>
      </c>
      <c r="C16" s="157">
        <v>14</v>
      </c>
      <c r="D16" s="2365"/>
      <c r="E16" s="329" t="s">
        <v>27</v>
      </c>
      <c r="F16" s="397">
        <v>0</v>
      </c>
      <c r="G16" s="397"/>
      <c r="H16" s="397">
        <v>0</v>
      </c>
      <c r="I16" s="470">
        <v>0</v>
      </c>
      <c r="J16" s="989">
        <f t="shared" si="0"/>
        <v>0</v>
      </c>
      <c r="K16" s="78"/>
      <c r="L16" s="78"/>
    </row>
    <row r="17" spans="1:18">
      <c r="A17" s="96"/>
      <c r="B17" s="96"/>
      <c r="C17" s="157"/>
      <c r="D17" s="2361">
        <v>1402</v>
      </c>
      <c r="E17" s="29" t="s">
        <v>29</v>
      </c>
      <c r="F17" s="969">
        <f>SUM(F18:F25)</f>
        <v>18</v>
      </c>
      <c r="G17" s="969"/>
      <c r="H17" s="969">
        <f>SUM(H18:H25)</f>
        <v>686</v>
      </c>
      <c r="I17" s="969">
        <f>SUM(I18:I25)</f>
        <v>1031</v>
      </c>
      <c r="J17" s="994">
        <f>SUM(H17:I17)</f>
        <v>1717</v>
      </c>
      <c r="K17" s="78"/>
      <c r="L17" s="78"/>
    </row>
    <row r="18" spans="1:18" ht="12" customHeight="1">
      <c r="A18" s="96">
        <v>2</v>
      </c>
      <c r="B18" s="96">
        <v>4</v>
      </c>
      <c r="C18" s="157">
        <v>11</v>
      </c>
      <c r="D18" s="2361"/>
      <c r="E18" s="327" t="s">
        <v>114</v>
      </c>
      <c r="F18" s="397">
        <v>5</v>
      </c>
      <c r="G18" s="397"/>
      <c r="H18" s="397">
        <v>220</v>
      </c>
      <c r="I18" s="470">
        <v>330</v>
      </c>
      <c r="J18" s="975">
        <f t="shared" si="0"/>
        <v>550</v>
      </c>
      <c r="K18" s="78"/>
      <c r="L18" s="78"/>
    </row>
    <row r="19" spans="1:18" ht="12" customHeight="1">
      <c r="A19" s="96">
        <v>2</v>
      </c>
      <c r="B19" s="96">
        <v>4</v>
      </c>
      <c r="C19" s="157">
        <v>10</v>
      </c>
      <c r="D19" s="2361"/>
      <c r="E19" s="327" t="s">
        <v>31</v>
      </c>
      <c r="F19" s="397">
        <v>4</v>
      </c>
      <c r="G19" s="397"/>
      <c r="H19" s="397">
        <v>80</v>
      </c>
      <c r="I19" s="470">
        <v>120</v>
      </c>
      <c r="J19" s="975">
        <f t="shared" si="0"/>
        <v>200</v>
      </c>
      <c r="K19" s="78"/>
      <c r="L19" s="78"/>
    </row>
    <row r="20" spans="1:18" ht="12" customHeight="1">
      <c r="A20" s="96">
        <v>2</v>
      </c>
      <c r="B20" s="96">
        <v>4</v>
      </c>
      <c r="C20" s="157">
        <v>10</v>
      </c>
      <c r="D20" s="2361"/>
      <c r="E20" s="327" t="s">
        <v>32</v>
      </c>
      <c r="F20" s="397">
        <v>4</v>
      </c>
      <c r="G20" s="397"/>
      <c r="H20" s="397">
        <v>60</v>
      </c>
      <c r="I20" s="470">
        <v>90</v>
      </c>
      <c r="J20" s="975">
        <f t="shared" si="0"/>
        <v>150</v>
      </c>
      <c r="K20" s="78"/>
      <c r="L20" s="78"/>
    </row>
    <row r="21" spans="1:18" ht="12" customHeight="1">
      <c r="A21" s="96">
        <v>2</v>
      </c>
      <c r="B21" s="96">
        <v>4</v>
      </c>
      <c r="C21" s="157">
        <v>3</v>
      </c>
      <c r="D21" s="2361"/>
      <c r="E21" s="327" t="s">
        <v>131</v>
      </c>
      <c r="F21" s="397">
        <v>2</v>
      </c>
      <c r="G21" s="397"/>
      <c r="H21" s="397">
        <v>80</v>
      </c>
      <c r="I21" s="470">
        <v>120</v>
      </c>
      <c r="J21" s="975">
        <f t="shared" si="0"/>
        <v>200</v>
      </c>
      <c r="K21" s="78"/>
      <c r="L21" s="78"/>
    </row>
    <row r="22" spans="1:18" ht="12" customHeight="1">
      <c r="A22" s="96">
        <v>2</v>
      </c>
      <c r="B22" s="96">
        <v>4</v>
      </c>
      <c r="C22" s="157">
        <v>7</v>
      </c>
      <c r="D22" s="2361"/>
      <c r="E22" s="327" t="s">
        <v>132</v>
      </c>
      <c r="F22" s="397">
        <v>1</v>
      </c>
      <c r="G22" s="397"/>
      <c r="H22" s="351">
        <v>62</v>
      </c>
      <c r="I22" s="351">
        <v>95</v>
      </c>
      <c r="J22" s="975">
        <f t="shared" si="0"/>
        <v>157</v>
      </c>
      <c r="K22" s="78"/>
      <c r="L22" s="78"/>
      <c r="P22" s="2280"/>
      <c r="Q22" s="2280"/>
      <c r="R22" s="2280"/>
    </row>
    <row r="23" spans="1:18" ht="12" customHeight="1">
      <c r="A23" s="96">
        <v>2</v>
      </c>
      <c r="B23" s="96">
        <v>4</v>
      </c>
      <c r="C23" s="157">
        <v>1</v>
      </c>
      <c r="D23" s="2361"/>
      <c r="E23" s="327" t="s">
        <v>35</v>
      </c>
      <c r="F23" s="397">
        <v>1</v>
      </c>
      <c r="G23" s="397"/>
      <c r="H23" s="397">
        <v>104</v>
      </c>
      <c r="I23" s="470">
        <v>156</v>
      </c>
      <c r="J23" s="975">
        <f t="shared" si="0"/>
        <v>260</v>
      </c>
      <c r="K23" s="78"/>
      <c r="L23" s="78"/>
      <c r="P23" s="2280"/>
      <c r="Q23" s="2280"/>
      <c r="R23" s="2280"/>
    </row>
    <row r="24" spans="1:18" ht="12" customHeight="1">
      <c r="A24" s="96">
        <v>2</v>
      </c>
      <c r="B24" s="96">
        <v>4</v>
      </c>
      <c r="C24" s="157">
        <v>9</v>
      </c>
      <c r="D24" s="2361"/>
      <c r="E24" s="327" t="s">
        <v>133</v>
      </c>
      <c r="F24" s="397">
        <v>1</v>
      </c>
      <c r="G24" s="397"/>
      <c r="H24" s="397">
        <v>80</v>
      </c>
      <c r="I24" s="470">
        <v>120</v>
      </c>
      <c r="J24" s="975">
        <f t="shared" si="0"/>
        <v>200</v>
      </c>
      <c r="K24" s="78"/>
      <c r="L24" s="78"/>
      <c r="P24" s="2280"/>
      <c r="Q24" s="2280"/>
      <c r="R24" s="2280"/>
    </row>
    <row r="25" spans="1:18" ht="12" customHeight="1">
      <c r="A25" s="96">
        <v>2</v>
      </c>
      <c r="B25" s="96">
        <v>4</v>
      </c>
      <c r="C25" s="157">
        <v>11</v>
      </c>
      <c r="D25" s="2361"/>
      <c r="E25" s="329" t="s">
        <v>37</v>
      </c>
      <c r="F25" s="397">
        <v>0</v>
      </c>
      <c r="G25" s="397"/>
      <c r="H25" s="397">
        <v>0</v>
      </c>
      <c r="I25" s="470">
        <v>0</v>
      </c>
      <c r="J25" s="989">
        <f t="shared" si="0"/>
        <v>0</v>
      </c>
      <c r="K25" s="78"/>
      <c r="L25" s="78"/>
      <c r="P25" s="2280"/>
      <c r="Q25" s="2280"/>
      <c r="R25" s="2280"/>
    </row>
    <row r="26" spans="1:18">
      <c r="A26" s="96"/>
      <c r="B26" s="96"/>
      <c r="C26" s="157"/>
      <c r="D26" s="2362">
        <v>1403</v>
      </c>
      <c r="E26" s="29" t="s">
        <v>39</v>
      </c>
      <c r="F26" s="969">
        <f>SUM(F27:F29)</f>
        <v>9</v>
      </c>
      <c r="G26" s="969"/>
      <c r="H26" s="969">
        <f>SUM(H27:H29)</f>
        <v>248</v>
      </c>
      <c r="I26" s="969">
        <f>SUM(I27:I29)</f>
        <v>372</v>
      </c>
      <c r="J26" s="994">
        <f t="shared" si="0"/>
        <v>620</v>
      </c>
      <c r="K26" s="78"/>
      <c r="L26" s="78"/>
      <c r="P26" s="2280"/>
      <c r="Q26" s="2280"/>
      <c r="R26" s="2280"/>
    </row>
    <row r="27" spans="1:18" ht="12" customHeight="1">
      <c r="A27" s="96">
        <v>3</v>
      </c>
      <c r="B27" s="96">
        <v>5</v>
      </c>
      <c r="C27" s="157">
        <v>11</v>
      </c>
      <c r="D27" s="2363"/>
      <c r="E27" s="329" t="s">
        <v>40</v>
      </c>
      <c r="F27" s="397">
        <v>5</v>
      </c>
      <c r="G27" s="397"/>
      <c r="H27" s="397">
        <v>112</v>
      </c>
      <c r="I27" s="470">
        <v>168</v>
      </c>
      <c r="J27" s="989">
        <f t="shared" si="0"/>
        <v>280</v>
      </c>
      <c r="K27" s="78"/>
      <c r="L27" s="78"/>
      <c r="P27" s="2280"/>
      <c r="Q27" s="2280"/>
      <c r="R27" s="2280"/>
    </row>
    <row r="28" spans="1:18" ht="12" customHeight="1">
      <c r="A28" s="96">
        <v>3</v>
      </c>
      <c r="B28" s="96">
        <v>5</v>
      </c>
      <c r="C28" s="157">
        <v>8</v>
      </c>
      <c r="D28" s="2363"/>
      <c r="E28" s="329" t="s">
        <v>41</v>
      </c>
      <c r="F28" s="397">
        <v>1</v>
      </c>
      <c r="G28" s="397"/>
      <c r="H28" s="397">
        <v>64</v>
      </c>
      <c r="I28" s="470">
        <v>96</v>
      </c>
      <c r="J28" s="989">
        <f t="shared" si="0"/>
        <v>160</v>
      </c>
      <c r="K28" s="78"/>
      <c r="L28" s="78"/>
    </row>
    <row r="29" spans="1:18" ht="12" customHeight="1">
      <c r="A29" s="96">
        <v>3</v>
      </c>
      <c r="B29" s="96">
        <v>5</v>
      </c>
      <c r="C29" s="157">
        <v>10</v>
      </c>
      <c r="D29" s="2363"/>
      <c r="E29" s="1031" t="s">
        <v>42</v>
      </c>
      <c r="F29" s="397">
        <v>3</v>
      </c>
      <c r="G29" s="397"/>
      <c r="H29" s="397">
        <v>72</v>
      </c>
      <c r="I29" s="470">
        <v>108</v>
      </c>
      <c r="J29" s="989">
        <f t="shared" si="0"/>
        <v>180</v>
      </c>
      <c r="K29" s="78"/>
      <c r="L29" s="78"/>
    </row>
    <row r="30" spans="1:18">
      <c r="A30" s="96"/>
      <c r="B30" s="96"/>
      <c r="C30" s="157"/>
      <c r="D30" s="2313">
        <v>1404</v>
      </c>
      <c r="E30" s="29" t="s">
        <v>43</v>
      </c>
      <c r="F30" s="969">
        <f>SUM(F31:F32)</f>
        <v>10</v>
      </c>
      <c r="G30" s="969"/>
      <c r="H30" s="969">
        <f>SUM(H31:H32)</f>
        <v>216</v>
      </c>
      <c r="I30" s="969">
        <f>SUM(I31:I32)</f>
        <v>324</v>
      </c>
      <c r="J30" s="1032">
        <f t="shared" si="0"/>
        <v>540</v>
      </c>
      <c r="K30" s="78"/>
      <c r="L30" s="78"/>
    </row>
    <row r="31" spans="1:18" ht="12" customHeight="1">
      <c r="A31" s="96">
        <v>4</v>
      </c>
      <c r="B31" s="96">
        <v>6</v>
      </c>
      <c r="C31" s="157">
        <v>11</v>
      </c>
      <c r="D31" s="2313"/>
      <c r="E31" s="327" t="s">
        <v>128</v>
      </c>
      <c r="F31" s="397">
        <v>5</v>
      </c>
      <c r="G31" s="397"/>
      <c r="H31" s="397">
        <v>116</v>
      </c>
      <c r="I31" s="470">
        <v>174</v>
      </c>
      <c r="J31" s="975">
        <f t="shared" si="0"/>
        <v>290</v>
      </c>
      <c r="K31" s="78"/>
      <c r="L31" s="78"/>
    </row>
    <row r="32" spans="1:18" ht="12" customHeight="1">
      <c r="A32" s="96">
        <v>4</v>
      </c>
      <c r="B32" s="96">
        <v>6</v>
      </c>
      <c r="C32" s="157">
        <v>11</v>
      </c>
      <c r="D32" s="2313"/>
      <c r="E32" s="327" t="s">
        <v>45</v>
      </c>
      <c r="F32" s="397">
        <v>5</v>
      </c>
      <c r="G32" s="397"/>
      <c r="H32" s="397">
        <v>100</v>
      </c>
      <c r="I32" s="470">
        <v>150</v>
      </c>
      <c r="J32" s="975">
        <f t="shared" si="0"/>
        <v>250</v>
      </c>
      <c r="K32" s="78"/>
      <c r="L32" s="78"/>
    </row>
    <row r="33" spans="1:12">
      <c r="A33" s="96"/>
      <c r="B33" s="96"/>
      <c r="C33" s="157"/>
      <c r="D33" s="2211">
        <v>1405</v>
      </c>
      <c r="E33" s="318" t="s">
        <v>46</v>
      </c>
      <c r="F33" s="1033">
        <f>SUM(F34:F37)</f>
        <v>10</v>
      </c>
      <c r="G33" s="1033"/>
      <c r="H33" s="1034">
        <f>SUM(H34:H37)</f>
        <v>532</v>
      </c>
      <c r="I33" s="1034">
        <f>SUM(I34:I37)</f>
        <v>798</v>
      </c>
      <c r="J33" s="1035">
        <f t="shared" si="0"/>
        <v>1330</v>
      </c>
      <c r="K33" s="78"/>
      <c r="L33" s="78"/>
    </row>
    <row r="34" spans="1:12" ht="12" customHeight="1">
      <c r="A34" s="221">
        <v>5</v>
      </c>
      <c r="B34" s="221">
        <v>4</v>
      </c>
      <c r="C34" s="157">
        <v>8</v>
      </c>
      <c r="D34" s="2316"/>
      <c r="E34" s="782" t="s">
        <v>47</v>
      </c>
      <c r="F34" s="1036">
        <v>1</v>
      </c>
      <c r="G34" s="1036"/>
      <c r="H34" s="1036">
        <v>64</v>
      </c>
      <c r="I34" s="1036">
        <v>96</v>
      </c>
      <c r="J34" s="1030">
        <f t="shared" si="0"/>
        <v>160</v>
      </c>
    </row>
    <row r="35" spans="1:12" s="83" customFormat="1" ht="12" customHeight="1">
      <c r="A35" s="96">
        <v>5</v>
      </c>
      <c r="B35" s="96">
        <v>5</v>
      </c>
      <c r="C35" s="157">
        <v>11</v>
      </c>
      <c r="D35" s="2316"/>
      <c r="E35" s="327" t="s">
        <v>48</v>
      </c>
      <c r="F35" s="1015">
        <v>5</v>
      </c>
      <c r="G35" s="1015"/>
      <c r="H35" s="1015">
        <v>156</v>
      </c>
      <c r="I35" s="1015">
        <v>234</v>
      </c>
      <c r="J35" s="975">
        <f t="shared" si="0"/>
        <v>390</v>
      </c>
    </row>
    <row r="36" spans="1:12" ht="12" customHeight="1">
      <c r="A36" s="221">
        <v>5</v>
      </c>
      <c r="B36" s="221">
        <v>4</v>
      </c>
      <c r="C36" s="157">
        <v>8</v>
      </c>
      <c r="D36" s="2316"/>
      <c r="E36" s="359" t="s">
        <v>49</v>
      </c>
      <c r="F36" s="470">
        <v>3</v>
      </c>
      <c r="G36" s="470"/>
      <c r="H36" s="470">
        <v>160</v>
      </c>
      <c r="I36" s="470">
        <v>240</v>
      </c>
      <c r="J36" s="975">
        <f>SUM(H36:I36)</f>
        <v>400</v>
      </c>
    </row>
    <row r="37" spans="1:12" ht="12" customHeight="1">
      <c r="B37" s="221"/>
      <c r="C37" s="157"/>
      <c r="D37" s="2274"/>
      <c r="E37" s="417" t="s">
        <v>50</v>
      </c>
      <c r="F37" s="1037">
        <v>1</v>
      </c>
      <c r="G37" s="1037"/>
      <c r="H37" s="1037">
        <v>152</v>
      </c>
      <c r="I37" s="1037">
        <v>228</v>
      </c>
      <c r="J37" s="1038">
        <f t="shared" si="0"/>
        <v>380</v>
      </c>
    </row>
    <row r="38" spans="1:12">
      <c r="B38" s="221"/>
      <c r="C38" s="157"/>
      <c r="D38" s="2302">
        <v>1406</v>
      </c>
      <c r="E38" s="1039" t="s">
        <v>51</v>
      </c>
      <c r="F38" s="1040">
        <f>SUM(F39:F43)</f>
        <v>13</v>
      </c>
      <c r="G38" s="1040"/>
      <c r="H38" s="1040">
        <f>SUM(H39:H43)</f>
        <v>208</v>
      </c>
      <c r="I38" s="1040">
        <f>SUM(I39:I43)</f>
        <v>312</v>
      </c>
      <c r="J38" s="1041">
        <f t="shared" si="0"/>
        <v>520</v>
      </c>
    </row>
    <row r="39" spans="1:12" ht="12" customHeight="1">
      <c r="A39" s="221">
        <v>6</v>
      </c>
      <c r="B39" s="221">
        <v>2</v>
      </c>
      <c r="C39" s="157">
        <v>11</v>
      </c>
      <c r="D39" s="2302"/>
      <c r="E39" s="327" t="s">
        <v>52</v>
      </c>
      <c r="F39" s="1015">
        <v>5</v>
      </c>
      <c r="G39" s="1015"/>
      <c r="H39" s="1015">
        <v>80</v>
      </c>
      <c r="I39" s="1015">
        <v>120</v>
      </c>
      <c r="J39" s="975">
        <f t="shared" si="0"/>
        <v>200</v>
      </c>
    </row>
    <row r="40" spans="1:12" ht="12" customHeight="1">
      <c r="B40" s="221"/>
      <c r="C40" s="157"/>
      <c r="D40" s="2302"/>
      <c r="E40" s="327" t="s">
        <v>95</v>
      </c>
      <c r="F40" s="1015">
        <v>3</v>
      </c>
      <c r="G40" s="1015"/>
      <c r="H40" s="1015">
        <v>68</v>
      </c>
      <c r="I40" s="1015">
        <v>102</v>
      </c>
      <c r="J40" s="989">
        <f>SUM(H40:I40)</f>
        <v>170</v>
      </c>
    </row>
    <row r="41" spans="1:12" ht="12" customHeight="1">
      <c r="A41" s="221">
        <v>6</v>
      </c>
      <c r="B41" s="221">
        <v>2</v>
      </c>
      <c r="C41" s="157">
        <v>10</v>
      </c>
      <c r="D41" s="2302"/>
      <c r="E41" s="327" t="s">
        <v>53</v>
      </c>
      <c r="F41" s="1015">
        <v>5</v>
      </c>
      <c r="G41" s="1015"/>
      <c r="H41" s="1015">
        <v>60</v>
      </c>
      <c r="I41" s="1015">
        <v>90</v>
      </c>
      <c r="J41" s="975">
        <f t="shared" si="0"/>
        <v>150</v>
      </c>
    </row>
    <row r="42" spans="1:12" ht="12" customHeight="1">
      <c r="B42" s="221"/>
      <c r="C42" s="157"/>
      <c r="D42" s="2302"/>
      <c r="E42" s="327" t="s">
        <v>96</v>
      </c>
      <c r="F42" s="1015">
        <v>0</v>
      </c>
      <c r="G42" s="1015"/>
      <c r="H42" s="1015">
        <v>0</v>
      </c>
      <c r="I42" s="1015">
        <v>0</v>
      </c>
      <c r="J42" s="975">
        <f t="shared" si="0"/>
        <v>0</v>
      </c>
    </row>
    <row r="43" spans="1:12" ht="12" customHeight="1">
      <c r="A43" s="221">
        <v>6</v>
      </c>
      <c r="B43" s="221">
        <v>4</v>
      </c>
      <c r="C43" s="157">
        <v>11</v>
      </c>
      <c r="D43" s="2302"/>
      <c r="E43" s="327" t="s">
        <v>56</v>
      </c>
      <c r="F43" s="1015">
        <v>0</v>
      </c>
      <c r="G43" s="1015"/>
      <c r="H43" s="1015">
        <v>0</v>
      </c>
      <c r="I43" s="1015">
        <v>0</v>
      </c>
      <c r="J43" s="989">
        <f t="shared" si="0"/>
        <v>0</v>
      </c>
    </row>
    <row r="44" spans="1:12">
      <c r="B44" s="221"/>
      <c r="C44" s="157"/>
      <c r="D44" s="2204">
        <v>1407</v>
      </c>
      <c r="E44" s="13" t="s">
        <v>58</v>
      </c>
      <c r="F44" s="1042">
        <f>SUM(F45:F47)</f>
        <v>8</v>
      </c>
      <c r="G44" s="1042"/>
      <c r="H44" s="1042">
        <f>SUM(H45:H47)</f>
        <v>68</v>
      </c>
      <c r="I44" s="1042">
        <f>SUM(I45:I47)</f>
        <v>102</v>
      </c>
      <c r="J44" s="994">
        <f t="shared" si="0"/>
        <v>170</v>
      </c>
    </row>
    <row r="45" spans="1:12" ht="12" customHeight="1">
      <c r="A45" s="221">
        <v>7</v>
      </c>
      <c r="B45" s="221">
        <v>3</v>
      </c>
      <c r="C45" s="157">
        <v>11</v>
      </c>
      <c r="D45" s="2205"/>
      <c r="E45" s="327" t="s">
        <v>379</v>
      </c>
      <c r="F45" s="1015">
        <v>5</v>
      </c>
      <c r="G45" s="1015"/>
      <c r="H45" s="1015">
        <v>36</v>
      </c>
      <c r="I45" s="1015">
        <v>54</v>
      </c>
      <c r="J45" s="989">
        <f>SUM(H45:I45)</f>
        <v>90</v>
      </c>
    </row>
    <row r="46" spans="1:12" ht="12" customHeight="1">
      <c r="A46" s="221">
        <v>7</v>
      </c>
      <c r="B46" s="221">
        <v>6</v>
      </c>
      <c r="C46" s="157">
        <v>10</v>
      </c>
      <c r="D46" s="2205"/>
      <c r="E46" s="329" t="s">
        <v>60</v>
      </c>
      <c r="F46" s="1015">
        <v>3</v>
      </c>
      <c r="G46" s="1015"/>
      <c r="H46" s="1015">
        <v>32</v>
      </c>
      <c r="I46" s="1015">
        <v>48</v>
      </c>
      <c r="J46" s="989">
        <f t="shared" si="0"/>
        <v>80</v>
      </c>
    </row>
    <row r="47" spans="1:12" ht="12" customHeight="1">
      <c r="B47" s="221"/>
      <c r="C47" s="157"/>
      <c r="D47" s="2207"/>
      <c r="E47" s="329" t="s">
        <v>84</v>
      </c>
      <c r="F47" s="1015">
        <v>0</v>
      </c>
      <c r="G47" s="1015"/>
      <c r="H47" s="1015">
        <v>0</v>
      </c>
      <c r="I47" s="1015">
        <v>0</v>
      </c>
      <c r="J47" s="989"/>
    </row>
    <row r="48" spans="1:12">
      <c r="B48" s="221"/>
      <c r="C48" s="157"/>
      <c r="D48" s="2360">
        <v>1408</v>
      </c>
      <c r="E48" s="13" t="s">
        <v>63</v>
      </c>
      <c r="F48" s="1042">
        <f>SUM(F49:F52)</f>
        <v>1</v>
      </c>
      <c r="G48" s="1042"/>
      <c r="H48" s="1042">
        <f>SUM(H49:H52)</f>
        <v>36</v>
      </c>
      <c r="I48" s="1042">
        <f>SUM(I49:I52)</f>
        <v>54</v>
      </c>
      <c r="J48" s="994">
        <f t="shared" si="0"/>
        <v>90</v>
      </c>
    </row>
    <row r="49" spans="1:10">
      <c r="A49" s="221">
        <v>8</v>
      </c>
      <c r="B49" s="221">
        <v>4</v>
      </c>
      <c r="C49" s="157">
        <v>8</v>
      </c>
      <c r="D49" s="2361"/>
      <c r="E49" s="327" t="s">
        <v>64</v>
      </c>
      <c r="F49" s="397">
        <v>1</v>
      </c>
      <c r="G49" s="397"/>
      <c r="H49" s="397">
        <v>36</v>
      </c>
      <c r="I49" s="470">
        <v>54</v>
      </c>
      <c r="J49" s="975">
        <f>SUM(H49:I49)</f>
        <v>90</v>
      </c>
    </row>
    <row r="50" spans="1:10">
      <c r="A50" s="221">
        <v>8</v>
      </c>
      <c r="B50" s="221">
        <v>4</v>
      </c>
      <c r="C50" s="157">
        <v>6</v>
      </c>
      <c r="D50" s="2361"/>
      <c r="E50" s="322" t="s">
        <v>65</v>
      </c>
      <c r="F50" s="397">
        <v>0</v>
      </c>
      <c r="G50" s="397"/>
      <c r="H50" s="397">
        <v>0</v>
      </c>
      <c r="I50" s="470">
        <v>0</v>
      </c>
      <c r="J50" s="975">
        <f>SUM(H50:I50)</f>
        <v>0</v>
      </c>
    </row>
    <row r="51" spans="1:10" ht="12" customHeight="1">
      <c r="A51" s="221">
        <v>8</v>
      </c>
      <c r="B51" s="221">
        <v>4</v>
      </c>
      <c r="C51" s="157">
        <v>11</v>
      </c>
      <c r="D51" s="2361"/>
      <c r="E51" s="340" t="s">
        <v>380</v>
      </c>
      <c r="F51" s="397">
        <v>0</v>
      </c>
      <c r="G51" s="397"/>
      <c r="H51" s="397">
        <v>0</v>
      </c>
      <c r="I51" s="470">
        <v>0</v>
      </c>
      <c r="J51" s="989">
        <f t="shared" si="0"/>
        <v>0</v>
      </c>
    </row>
    <row r="52" spans="1:10" ht="12" customHeight="1">
      <c r="A52" s="221">
        <v>8</v>
      </c>
      <c r="B52" s="221">
        <v>4</v>
      </c>
      <c r="C52" s="157">
        <v>11</v>
      </c>
      <c r="D52" s="2361"/>
      <c r="E52" s="340" t="s">
        <v>136</v>
      </c>
      <c r="F52" s="397">
        <v>0</v>
      </c>
      <c r="G52" s="397"/>
      <c r="H52" s="397">
        <v>0</v>
      </c>
      <c r="I52" s="470">
        <v>0</v>
      </c>
      <c r="J52" s="975">
        <f t="shared" si="0"/>
        <v>0</v>
      </c>
    </row>
    <row r="53" spans="1:10" ht="12.75" customHeight="1">
      <c r="B53" s="221"/>
      <c r="D53" s="2362">
        <v>1624</v>
      </c>
      <c r="E53" s="409" t="s">
        <v>68</v>
      </c>
      <c r="F53" s="1034">
        <f>SUM(F54:F55)</f>
        <v>6</v>
      </c>
      <c r="G53" s="1034"/>
      <c r="H53" s="1034">
        <f>SUM(H54:H55)</f>
        <v>108</v>
      </c>
      <c r="I53" s="1034">
        <f>SUM(I54:I55)</f>
        <v>162</v>
      </c>
      <c r="J53" s="1035">
        <f>SUM(H53:I53)</f>
        <v>270</v>
      </c>
    </row>
    <row r="54" spans="1:10" ht="12" customHeight="1">
      <c r="B54" s="221"/>
      <c r="D54" s="2363"/>
      <c r="E54" s="355" t="s">
        <v>69</v>
      </c>
      <c r="F54" s="1036">
        <v>1</v>
      </c>
      <c r="G54" s="1036"/>
      <c r="H54" s="1036">
        <v>32</v>
      </c>
      <c r="I54" s="1036">
        <v>48</v>
      </c>
      <c r="J54" s="1043">
        <f>SUM(H54:I54)</f>
        <v>80</v>
      </c>
    </row>
    <row r="55" spans="1:10" ht="12" customHeight="1">
      <c r="A55" s="221">
        <v>9</v>
      </c>
      <c r="B55" s="221">
        <v>5</v>
      </c>
      <c r="C55" s="349">
        <v>10</v>
      </c>
      <c r="D55" s="2364"/>
      <c r="E55" s="783" t="s">
        <v>71</v>
      </c>
      <c r="F55" s="403">
        <v>5</v>
      </c>
      <c r="G55" s="403"/>
      <c r="H55" s="403">
        <v>76</v>
      </c>
      <c r="I55" s="403">
        <v>114</v>
      </c>
      <c r="J55" s="1044">
        <f>SUM(H55:I55)</f>
        <v>190</v>
      </c>
    </row>
    <row r="56" spans="1:10" ht="13.5" customHeight="1">
      <c r="E56" s="220" t="s">
        <v>8</v>
      </c>
      <c r="F56" s="1045">
        <f>SUM(F9+F17+F26+F30+F33+F38+F44+F48+F53)</f>
        <v>81</v>
      </c>
      <c r="G56" s="1045"/>
      <c r="H56" s="1045">
        <f>SUM(H9+H17+H26+H30+H33+H38+H44+H48+H53)</f>
        <v>2420</v>
      </c>
      <c r="I56" s="1045">
        <f>SUM(I9+I17+I26+I30+I33+I38+I44+I48+I53)</f>
        <v>3634</v>
      </c>
      <c r="J56" s="1046">
        <f>SUM(J9+J17+J26+J30+J33+J38+J44+J48+J53)</f>
        <v>6054</v>
      </c>
    </row>
    <row r="57" spans="1:10" ht="10.5" customHeight="1">
      <c r="D57" s="979"/>
      <c r="E57" s="177" t="s">
        <v>381</v>
      </c>
    </row>
    <row r="58" spans="1:10" ht="9" customHeight="1">
      <c r="D58" s="979"/>
    </row>
    <row r="59" spans="1:10" ht="9" customHeight="1"/>
    <row r="60" spans="1:10" ht="9" customHeight="1">
      <c r="D60" s="979"/>
    </row>
    <row r="61" spans="1:10" ht="9" customHeight="1">
      <c r="D61" s="979"/>
    </row>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9" ht="9" customHeight="1"/>
    <row r="146" spans="5:9" ht="9" customHeight="1">
      <c r="E146" s="92"/>
      <c r="F146" s="1047"/>
      <c r="G146" s="1047"/>
      <c r="H146" s="1048"/>
      <c r="I146" s="1047"/>
    </row>
    <row r="147" spans="5:9" ht="9" customHeight="1"/>
    <row r="148" spans="5:9" ht="9" customHeight="1"/>
    <row r="149" spans="5:9" ht="9" customHeight="1"/>
    <row r="150" spans="5:9" ht="9" customHeight="1"/>
    <row r="151" spans="5:9" ht="9" customHeight="1"/>
    <row r="152" spans="5:9" ht="9" customHeight="1"/>
    <row r="153" spans="5:9" ht="9" customHeight="1"/>
    <row r="154" spans="5:9" ht="9" customHeight="1"/>
    <row r="155" spans="5:9" ht="9" customHeight="1"/>
    <row r="156" spans="5:9" ht="9" customHeight="1"/>
    <row r="157" spans="5:9" ht="9" customHeight="1"/>
    <row r="158" spans="5:9" ht="9" customHeight="1"/>
    <row r="159" spans="5:9" ht="9" customHeight="1"/>
    <row r="160" spans="5: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P22:R27"/>
    <mergeCell ref="D26:D29"/>
    <mergeCell ref="D30:D32"/>
    <mergeCell ref="D33:D37"/>
    <mergeCell ref="D3:J3"/>
    <mergeCell ref="N3:AB3"/>
    <mergeCell ref="D4:J4"/>
    <mergeCell ref="D6:D8"/>
    <mergeCell ref="F6:F7"/>
    <mergeCell ref="H7:J7"/>
    <mergeCell ref="D38:D43"/>
    <mergeCell ref="D44:D47"/>
    <mergeCell ref="D48:D52"/>
    <mergeCell ref="D53:D55"/>
    <mergeCell ref="D9:D16"/>
    <mergeCell ref="D17:D2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1"/>
  <sheetViews>
    <sheetView workbookViewId="0">
      <selection activeCell="P21" sqref="P21:R27"/>
    </sheetView>
  </sheetViews>
  <sheetFormatPr baseColWidth="10" defaultRowHeight="12.75"/>
  <cols>
    <col min="1" max="1" width="2.5703125" style="221" customWidth="1"/>
    <col min="2" max="2" width="2.28515625" style="177" customWidth="1"/>
    <col min="3" max="3" width="4" style="349" customWidth="1"/>
    <col min="4" max="4" width="7.42578125" style="79" customWidth="1"/>
    <col min="5" max="5" width="61.5703125" style="79" customWidth="1"/>
    <col min="6" max="6" width="1" style="79" customWidth="1"/>
    <col min="7" max="7" width="9.7109375" style="79" customWidth="1"/>
    <col min="8" max="8" width="3.7109375" style="79" customWidth="1"/>
    <col min="9" max="11" width="8.7109375" style="79" customWidth="1"/>
    <col min="12" max="13" width="11.42578125" style="79"/>
    <col min="14" max="14" width="4.7109375" style="79" customWidth="1"/>
    <col min="15" max="15" width="5" style="79" customWidth="1"/>
    <col min="16" max="16" width="2.28515625" style="79" customWidth="1"/>
    <col min="17" max="17" width="26" style="79" customWidth="1"/>
    <col min="18" max="18" width="8"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1" width="6.7109375" style="79" customWidth="1"/>
    <col min="32" max="256" width="11.42578125" style="79"/>
    <col min="257" max="257" width="2.5703125" style="79" customWidth="1"/>
    <col min="258" max="258" width="2.28515625" style="79" customWidth="1"/>
    <col min="259" max="259" width="4" style="79" customWidth="1"/>
    <col min="260" max="260" width="7.42578125" style="79" customWidth="1"/>
    <col min="261" max="261" width="61.5703125" style="79" customWidth="1"/>
    <col min="262" max="262" width="1" style="79" customWidth="1"/>
    <col min="263" max="263" width="9.7109375" style="79" customWidth="1"/>
    <col min="264" max="264" width="3.7109375" style="79" customWidth="1"/>
    <col min="265" max="267" width="8.7109375" style="79" customWidth="1"/>
    <col min="268" max="269" width="11.42578125" style="79"/>
    <col min="270" max="270" width="4.7109375" style="79" customWidth="1"/>
    <col min="271" max="271" width="5" style="79" customWidth="1"/>
    <col min="272" max="272" width="2.28515625" style="79" customWidth="1"/>
    <col min="273" max="273" width="26" style="79" customWidth="1"/>
    <col min="274" max="274" width="8"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7" width="6.7109375" style="79" customWidth="1"/>
    <col min="288" max="512" width="11.42578125" style="79"/>
    <col min="513" max="513" width="2.5703125" style="79" customWidth="1"/>
    <col min="514" max="514" width="2.28515625" style="79" customWidth="1"/>
    <col min="515" max="515" width="4" style="79" customWidth="1"/>
    <col min="516" max="516" width="7.42578125" style="79" customWidth="1"/>
    <col min="517" max="517" width="61.5703125" style="79" customWidth="1"/>
    <col min="518" max="518" width="1" style="79" customWidth="1"/>
    <col min="519" max="519" width="9.7109375" style="79" customWidth="1"/>
    <col min="520" max="520" width="3.7109375" style="79" customWidth="1"/>
    <col min="521" max="523" width="8.7109375" style="79" customWidth="1"/>
    <col min="524" max="525" width="11.42578125" style="79"/>
    <col min="526" max="526" width="4.7109375" style="79" customWidth="1"/>
    <col min="527" max="527" width="5" style="79" customWidth="1"/>
    <col min="528" max="528" width="2.28515625" style="79" customWidth="1"/>
    <col min="529" max="529" width="26" style="79" customWidth="1"/>
    <col min="530" max="530" width="8"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3" width="6.7109375" style="79" customWidth="1"/>
    <col min="544" max="768" width="11.42578125" style="79"/>
    <col min="769" max="769" width="2.5703125" style="79" customWidth="1"/>
    <col min="770" max="770" width="2.28515625" style="79" customWidth="1"/>
    <col min="771" max="771" width="4" style="79" customWidth="1"/>
    <col min="772" max="772" width="7.42578125" style="79" customWidth="1"/>
    <col min="773" max="773" width="61.5703125" style="79" customWidth="1"/>
    <col min="774" max="774" width="1" style="79" customWidth="1"/>
    <col min="775" max="775" width="9.7109375" style="79" customWidth="1"/>
    <col min="776" max="776" width="3.7109375" style="79" customWidth="1"/>
    <col min="777" max="779" width="8.7109375" style="79" customWidth="1"/>
    <col min="780" max="781" width="11.42578125" style="79"/>
    <col min="782" max="782" width="4.7109375" style="79" customWidth="1"/>
    <col min="783" max="783" width="5" style="79" customWidth="1"/>
    <col min="784" max="784" width="2.28515625" style="79" customWidth="1"/>
    <col min="785" max="785" width="26" style="79" customWidth="1"/>
    <col min="786" max="786" width="8"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9" width="6.7109375" style="79" customWidth="1"/>
    <col min="800" max="1024" width="11.42578125" style="79"/>
    <col min="1025" max="1025" width="2.5703125" style="79" customWidth="1"/>
    <col min="1026" max="1026" width="2.28515625" style="79" customWidth="1"/>
    <col min="1027" max="1027" width="4" style="79" customWidth="1"/>
    <col min="1028" max="1028" width="7.42578125" style="79" customWidth="1"/>
    <col min="1029" max="1029" width="61.5703125" style="79" customWidth="1"/>
    <col min="1030" max="1030" width="1" style="79" customWidth="1"/>
    <col min="1031" max="1031" width="9.7109375" style="79" customWidth="1"/>
    <col min="1032" max="1032" width="3.7109375" style="79" customWidth="1"/>
    <col min="1033" max="1035" width="8.7109375" style="79" customWidth="1"/>
    <col min="1036" max="1037" width="11.42578125" style="79"/>
    <col min="1038" max="1038" width="4.7109375" style="79" customWidth="1"/>
    <col min="1039" max="1039" width="5" style="79" customWidth="1"/>
    <col min="1040" max="1040" width="2.28515625" style="79" customWidth="1"/>
    <col min="1041" max="1041" width="26" style="79" customWidth="1"/>
    <col min="1042" max="1042" width="8"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5" width="6.7109375" style="79" customWidth="1"/>
    <col min="1056" max="1280" width="11.42578125" style="79"/>
    <col min="1281" max="1281" width="2.5703125" style="79" customWidth="1"/>
    <col min="1282" max="1282" width="2.28515625" style="79" customWidth="1"/>
    <col min="1283" max="1283" width="4" style="79" customWidth="1"/>
    <col min="1284" max="1284" width="7.42578125" style="79" customWidth="1"/>
    <col min="1285" max="1285" width="61.5703125" style="79" customWidth="1"/>
    <col min="1286" max="1286" width="1" style="79" customWidth="1"/>
    <col min="1287" max="1287" width="9.7109375" style="79" customWidth="1"/>
    <col min="1288" max="1288" width="3.7109375" style="79" customWidth="1"/>
    <col min="1289" max="1291" width="8.7109375" style="79" customWidth="1"/>
    <col min="1292" max="1293" width="11.42578125" style="79"/>
    <col min="1294" max="1294" width="4.7109375" style="79" customWidth="1"/>
    <col min="1295" max="1295" width="5" style="79" customWidth="1"/>
    <col min="1296" max="1296" width="2.28515625" style="79" customWidth="1"/>
    <col min="1297" max="1297" width="26" style="79" customWidth="1"/>
    <col min="1298" max="1298" width="8"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1" width="6.7109375" style="79" customWidth="1"/>
    <col min="1312" max="1536" width="11.42578125" style="79"/>
    <col min="1537" max="1537" width="2.5703125" style="79" customWidth="1"/>
    <col min="1538" max="1538" width="2.28515625" style="79" customWidth="1"/>
    <col min="1539" max="1539" width="4" style="79" customWidth="1"/>
    <col min="1540" max="1540" width="7.42578125" style="79" customWidth="1"/>
    <col min="1541" max="1541" width="61.5703125" style="79" customWidth="1"/>
    <col min="1542" max="1542" width="1" style="79" customWidth="1"/>
    <col min="1543" max="1543" width="9.7109375" style="79" customWidth="1"/>
    <col min="1544" max="1544" width="3.7109375" style="79" customWidth="1"/>
    <col min="1545" max="1547" width="8.7109375" style="79" customWidth="1"/>
    <col min="1548" max="1549" width="11.42578125" style="79"/>
    <col min="1550" max="1550" width="4.7109375" style="79" customWidth="1"/>
    <col min="1551" max="1551" width="5" style="79" customWidth="1"/>
    <col min="1552" max="1552" width="2.28515625" style="79" customWidth="1"/>
    <col min="1553" max="1553" width="26" style="79" customWidth="1"/>
    <col min="1554" max="1554" width="8"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7" width="6.7109375" style="79" customWidth="1"/>
    <col min="1568" max="1792" width="11.42578125" style="79"/>
    <col min="1793" max="1793" width="2.5703125" style="79" customWidth="1"/>
    <col min="1794" max="1794" width="2.28515625" style="79" customWidth="1"/>
    <col min="1795" max="1795" width="4" style="79" customWidth="1"/>
    <col min="1796" max="1796" width="7.42578125" style="79" customWidth="1"/>
    <col min="1797" max="1797" width="61.5703125" style="79" customWidth="1"/>
    <col min="1798" max="1798" width="1" style="79" customWidth="1"/>
    <col min="1799" max="1799" width="9.7109375" style="79" customWidth="1"/>
    <col min="1800" max="1800" width="3.7109375" style="79" customWidth="1"/>
    <col min="1801" max="1803" width="8.7109375" style="79" customWidth="1"/>
    <col min="1804" max="1805" width="11.42578125" style="79"/>
    <col min="1806" max="1806" width="4.7109375" style="79" customWidth="1"/>
    <col min="1807" max="1807" width="5" style="79" customWidth="1"/>
    <col min="1808" max="1808" width="2.28515625" style="79" customWidth="1"/>
    <col min="1809" max="1809" width="26" style="79" customWidth="1"/>
    <col min="1810" max="1810" width="8"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3" width="6.7109375" style="79" customWidth="1"/>
    <col min="1824" max="2048" width="11.42578125" style="79"/>
    <col min="2049" max="2049" width="2.5703125" style="79" customWidth="1"/>
    <col min="2050" max="2050" width="2.28515625" style="79" customWidth="1"/>
    <col min="2051" max="2051" width="4" style="79" customWidth="1"/>
    <col min="2052" max="2052" width="7.42578125" style="79" customWidth="1"/>
    <col min="2053" max="2053" width="61.5703125" style="79" customWidth="1"/>
    <col min="2054" max="2054" width="1" style="79" customWidth="1"/>
    <col min="2055" max="2055" width="9.7109375" style="79" customWidth="1"/>
    <col min="2056" max="2056" width="3.7109375" style="79" customWidth="1"/>
    <col min="2057" max="2059" width="8.7109375" style="79" customWidth="1"/>
    <col min="2060" max="2061" width="11.42578125" style="79"/>
    <col min="2062" max="2062" width="4.7109375" style="79" customWidth="1"/>
    <col min="2063" max="2063" width="5" style="79" customWidth="1"/>
    <col min="2064" max="2064" width="2.28515625" style="79" customWidth="1"/>
    <col min="2065" max="2065" width="26" style="79" customWidth="1"/>
    <col min="2066" max="2066" width="8"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9" width="6.7109375" style="79" customWidth="1"/>
    <col min="2080" max="2304" width="11.42578125" style="79"/>
    <col min="2305" max="2305" width="2.5703125" style="79" customWidth="1"/>
    <col min="2306" max="2306" width="2.28515625" style="79" customWidth="1"/>
    <col min="2307" max="2307" width="4" style="79" customWidth="1"/>
    <col min="2308" max="2308" width="7.42578125" style="79" customWidth="1"/>
    <col min="2309" max="2309" width="61.5703125" style="79" customWidth="1"/>
    <col min="2310" max="2310" width="1" style="79" customWidth="1"/>
    <col min="2311" max="2311" width="9.7109375" style="79" customWidth="1"/>
    <col min="2312" max="2312" width="3.7109375" style="79" customWidth="1"/>
    <col min="2313" max="2315" width="8.7109375" style="79" customWidth="1"/>
    <col min="2316" max="2317" width="11.42578125" style="79"/>
    <col min="2318" max="2318" width="4.7109375" style="79" customWidth="1"/>
    <col min="2319" max="2319" width="5" style="79" customWidth="1"/>
    <col min="2320" max="2320" width="2.28515625" style="79" customWidth="1"/>
    <col min="2321" max="2321" width="26" style="79" customWidth="1"/>
    <col min="2322" max="2322" width="8"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5" width="6.7109375" style="79" customWidth="1"/>
    <col min="2336" max="2560" width="11.42578125" style="79"/>
    <col min="2561" max="2561" width="2.5703125" style="79" customWidth="1"/>
    <col min="2562" max="2562" width="2.28515625" style="79" customWidth="1"/>
    <col min="2563" max="2563" width="4" style="79" customWidth="1"/>
    <col min="2564" max="2564" width="7.42578125" style="79" customWidth="1"/>
    <col min="2565" max="2565" width="61.5703125" style="79" customWidth="1"/>
    <col min="2566" max="2566" width="1" style="79" customWidth="1"/>
    <col min="2567" max="2567" width="9.7109375" style="79" customWidth="1"/>
    <col min="2568" max="2568" width="3.7109375" style="79" customWidth="1"/>
    <col min="2569" max="2571" width="8.7109375" style="79" customWidth="1"/>
    <col min="2572" max="2573" width="11.42578125" style="79"/>
    <col min="2574" max="2574" width="4.7109375" style="79" customWidth="1"/>
    <col min="2575" max="2575" width="5" style="79" customWidth="1"/>
    <col min="2576" max="2576" width="2.28515625" style="79" customWidth="1"/>
    <col min="2577" max="2577" width="26" style="79" customWidth="1"/>
    <col min="2578" max="2578" width="8"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1" width="6.7109375" style="79" customWidth="1"/>
    <col min="2592" max="2816" width="11.42578125" style="79"/>
    <col min="2817" max="2817" width="2.5703125" style="79" customWidth="1"/>
    <col min="2818" max="2818" width="2.28515625" style="79" customWidth="1"/>
    <col min="2819" max="2819" width="4" style="79" customWidth="1"/>
    <col min="2820" max="2820" width="7.42578125" style="79" customWidth="1"/>
    <col min="2821" max="2821" width="61.5703125" style="79" customWidth="1"/>
    <col min="2822" max="2822" width="1" style="79" customWidth="1"/>
    <col min="2823" max="2823" width="9.7109375" style="79" customWidth="1"/>
    <col min="2824" max="2824" width="3.7109375" style="79" customWidth="1"/>
    <col min="2825" max="2827" width="8.7109375" style="79" customWidth="1"/>
    <col min="2828" max="2829" width="11.42578125" style="79"/>
    <col min="2830" max="2830" width="4.7109375" style="79" customWidth="1"/>
    <col min="2831" max="2831" width="5" style="79" customWidth="1"/>
    <col min="2832" max="2832" width="2.28515625" style="79" customWidth="1"/>
    <col min="2833" max="2833" width="26" style="79" customWidth="1"/>
    <col min="2834" max="2834" width="8"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7" width="6.7109375" style="79" customWidth="1"/>
    <col min="2848" max="3072" width="11.42578125" style="79"/>
    <col min="3073" max="3073" width="2.5703125" style="79" customWidth="1"/>
    <col min="3074" max="3074" width="2.28515625" style="79" customWidth="1"/>
    <col min="3075" max="3075" width="4" style="79" customWidth="1"/>
    <col min="3076" max="3076" width="7.42578125" style="79" customWidth="1"/>
    <col min="3077" max="3077" width="61.5703125" style="79" customWidth="1"/>
    <col min="3078" max="3078" width="1" style="79" customWidth="1"/>
    <col min="3079" max="3079" width="9.7109375" style="79" customWidth="1"/>
    <col min="3080" max="3080" width="3.7109375" style="79" customWidth="1"/>
    <col min="3081" max="3083" width="8.7109375" style="79" customWidth="1"/>
    <col min="3084" max="3085" width="11.42578125" style="79"/>
    <col min="3086" max="3086" width="4.7109375" style="79" customWidth="1"/>
    <col min="3087" max="3087" width="5" style="79" customWidth="1"/>
    <col min="3088" max="3088" width="2.28515625" style="79" customWidth="1"/>
    <col min="3089" max="3089" width="26" style="79" customWidth="1"/>
    <col min="3090" max="3090" width="8"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3" width="6.7109375" style="79" customWidth="1"/>
    <col min="3104" max="3328" width="11.42578125" style="79"/>
    <col min="3329" max="3329" width="2.5703125" style="79" customWidth="1"/>
    <col min="3330" max="3330" width="2.28515625" style="79" customWidth="1"/>
    <col min="3331" max="3331" width="4" style="79" customWidth="1"/>
    <col min="3332" max="3332" width="7.42578125" style="79" customWidth="1"/>
    <col min="3333" max="3333" width="61.5703125" style="79" customWidth="1"/>
    <col min="3334" max="3334" width="1" style="79" customWidth="1"/>
    <col min="3335" max="3335" width="9.7109375" style="79" customWidth="1"/>
    <col min="3336" max="3336" width="3.7109375" style="79" customWidth="1"/>
    <col min="3337" max="3339" width="8.7109375" style="79" customWidth="1"/>
    <col min="3340" max="3341" width="11.42578125" style="79"/>
    <col min="3342" max="3342" width="4.7109375" style="79" customWidth="1"/>
    <col min="3343" max="3343" width="5" style="79" customWidth="1"/>
    <col min="3344" max="3344" width="2.28515625" style="79" customWidth="1"/>
    <col min="3345" max="3345" width="26" style="79" customWidth="1"/>
    <col min="3346" max="3346" width="8"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9" width="6.7109375" style="79" customWidth="1"/>
    <col min="3360" max="3584" width="11.42578125" style="79"/>
    <col min="3585" max="3585" width="2.5703125" style="79" customWidth="1"/>
    <col min="3586" max="3586" width="2.28515625" style="79" customWidth="1"/>
    <col min="3587" max="3587" width="4" style="79" customWidth="1"/>
    <col min="3588" max="3588" width="7.42578125" style="79" customWidth="1"/>
    <col min="3589" max="3589" width="61.5703125" style="79" customWidth="1"/>
    <col min="3590" max="3590" width="1" style="79" customWidth="1"/>
    <col min="3591" max="3591" width="9.7109375" style="79" customWidth="1"/>
    <col min="3592" max="3592" width="3.7109375" style="79" customWidth="1"/>
    <col min="3593" max="3595" width="8.7109375" style="79" customWidth="1"/>
    <col min="3596" max="3597" width="11.42578125" style="79"/>
    <col min="3598" max="3598" width="4.7109375" style="79" customWidth="1"/>
    <col min="3599" max="3599" width="5" style="79" customWidth="1"/>
    <col min="3600" max="3600" width="2.28515625" style="79" customWidth="1"/>
    <col min="3601" max="3601" width="26" style="79" customWidth="1"/>
    <col min="3602" max="3602" width="8"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5" width="6.7109375" style="79" customWidth="1"/>
    <col min="3616" max="3840" width="11.42578125" style="79"/>
    <col min="3841" max="3841" width="2.5703125" style="79" customWidth="1"/>
    <col min="3842" max="3842" width="2.28515625" style="79" customWidth="1"/>
    <col min="3843" max="3843" width="4" style="79" customWidth="1"/>
    <col min="3844" max="3844" width="7.42578125" style="79" customWidth="1"/>
    <col min="3845" max="3845" width="61.5703125" style="79" customWidth="1"/>
    <col min="3846" max="3846" width="1" style="79" customWidth="1"/>
    <col min="3847" max="3847" width="9.7109375" style="79" customWidth="1"/>
    <col min="3848" max="3848" width="3.7109375" style="79" customWidth="1"/>
    <col min="3849" max="3851" width="8.7109375" style="79" customWidth="1"/>
    <col min="3852" max="3853" width="11.42578125" style="79"/>
    <col min="3854" max="3854" width="4.7109375" style="79" customWidth="1"/>
    <col min="3855" max="3855" width="5" style="79" customWidth="1"/>
    <col min="3856" max="3856" width="2.28515625" style="79" customWidth="1"/>
    <col min="3857" max="3857" width="26" style="79" customWidth="1"/>
    <col min="3858" max="3858" width="8"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1" width="6.7109375" style="79" customWidth="1"/>
    <col min="3872" max="4096" width="11.42578125" style="79"/>
    <col min="4097" max="4097" width="2.5703125" style="79" customWidth="1"/>
    <col min="4098" max="4098" width="2.28515625" style="79" customWidth="1"/>
    <col min="4099" max="4099" width="4" style="79" customWidth="1"/>
    <col min="4100" max="4100" width="7.42578125" style="79" customWidth="1"/>
    <col min="4101" max="4101" width="61.5703125" style="79" customWidth="1"/>
    <col min="4102" max="4102" width="1" style="79" customWidth="1"/>
    <col min="4103" max="4103" width="9.7109375" style="79" customWidth="1"/>
    <col min="4104" max="4104" width="3.7109375" style="79" customWidth="1"/>
    <col min="4105" max="4107" width="8.7109375" style="79" customWidth="1"/>
    <col min="4108" max="4109" width="11.42578125" style="79"/>
    <col min="4110" max="4110" width="4.7109375" style="79" customWidth="1"/>
    <col min="4111" max="4111" width="5" style="79" customWidth="1"/>
    <col min="4112" max="4112" width="2.28515625" style="79" customWidth="1"/>
    <col min="4113" max="4113" width="26" style="79" customWidth="1"/>
    <col min="4114" max="4114" width="8"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7" width="6.7109375" style="79" customWidth="1"/>
    <col min="4128" max="4352" width="11.42578125" style="79"/>
    <col min="4353" max="4353" width="2.5703125" style="79" customWidth="1"/>
    <col min="4354" max="4354" width="2.28515625" style="79" customWidth="1"/>
    <col min="4355" max="4355" width="4" style="79" customWidth="1"/>
    <col min="4356" max="4356" width="7.42578125" style="79" customWidth="1"/>
    <col min="4357" max="4357" width="61.5703125" style="79" customWidth="1"/>
    <col min="4358" max="4358" width="1" style="79" customWidth="1"/>
    <col min="4359" max="4359" width="9.7109375" style="79" customWidth="1"/>
    <col min="4360" max="4360" width="3.7109375" style="79" customWidth="1"/>
    <col min="4361" max="4363" width="8.7109375" style="79" customWidth="1"/>
    <col min="4364" max="4365" width="11.42578125" style="79"/>
    <col min="4366" max="4366" width="4.7109375" style="79" customWidth="1"/>
    <col min="4367" max="4367" width="5" style="79" customWidth="1"/>
    <col min="4368" max="4368" width="2.28515625" style="79" customWidth="1"/>
    <col min="4369" max="4369" width="26" style="79" customWidth="1"/>
    <col min="4370" max="4370" width="8"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3" width="6.7109375" style="79" customWidth="1"/>
    <col min="4384" max="4608" width="11.42578125" style="79"/>
    <col min="4609" max="4609" width="2.5703125" style="79" customWidth="1"/>
    <col min="4610" max="4610" width="2.28515625" style="79" customWidth="1"/>
    <col min="4611" max="4611" width="4" style="79" customWidth="1"/>
    <col min="4612" max="4612" width="7.42578125" style="79" customWidth="1"/>
    <col min="4613" max="4613" width="61.5703125" style="79" customWidth="1"/>
    <col min="4614" max="4614" width="1" style="79" customWidth="1"/>
    <col min="4615" max="4615" width="9.7109375" style="79" customWidth="1"/>
    <col min="4616" max="4616" width="3.7109375" style="79" customWidth="1"/>
    <col min="4617" max="4619" width="8.7109375" style="79" customWidth="1"/>
    <col min="4620" max="4621" width="11.42578125" style="79"/>
    <col min="4622" max="4622" width="4.7109375" style="79" customWidth="1"/>
    <col min="4623" max="4623" width="5" style="79" customWidth="1"/>
    <col min="4624" max="4624" width="2.28515625" style="79" customWidth="1"/>
    <col min="4625" max="4625" width="26" style="79" customWidth="1"/>
    <col min="4626" max="4626" width="8"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9" width="6.7109375" style="79" customWidth="1"/>
    <col min="4640" max="4864" width="11.42578125" style="79"/>
    <col min="4865" max="4865" width="2.5703125" style="79" customWidth="1"/>
    <col min="4866" max="4866" width="2.28515625" style="79" customWidth="1"/>
    <col min="4867" max="4867" width="4" style="79" customWidth="1"/>
    <col min="4868" max="4868" width="7.42578125" style="79" customWidth="1"/>
    <col min="4869" max="4869" width="61.5703125" style="79" customWidth="1"/>
    <col min="4870" max="4870" width="1" style="79" customWidth="1"/>
    <col min="4871" max="4871" width="9.7109375" style="79" customWidth="1"/>
    <col min="4872" max="4872" width="3.7109375" style="79" customWidth="1"/>
    <col min="4873" max="4875" width="8.7109375" style="79" customWidth="1"/>
    <col min="4876" max="4877" width="11.42578125" style="79"/>
    <col min="4878" max="4878" width="4.7109375" style="79" customWidth="1"/>
    <col min="4879" max="4879" width="5" style="79" customWidth="1"/>
    <col min="4880" max="4880" width="2.28515625" style="79" customWidth="1"/>
    <col min="4881" max="4881" width="26" style="79" customWidth="1"/>
    <col min="4882" max="4882" width="8"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5" width="6.7109375" style="79" customWidth="1"/>
    <col min="4896" max="5120" width="11.42578125" style="79"/>
    <col min="5121" max="5121" width="2.5703125" style="79" customWidth="1"/>
    <col min="5122" max="5122" width="2.28515625" style="79" customWidth="1"/>
    <col min="5123" max="5123" width="4" style="79" customWidth="1"/>
    <col min="5124" max="5124" width="7.42578125" style="79" customWidth="1"/>
    <col min="5125" max="5125" width="61.5703125" style="79" customWidth="1"/>
    <col min="5126" max="5126" width="1" style="79" customWidth="1"/>
    <col min="5127" max="5127" width="9.7109375" style="79" customWidth="1"/>
    <col min="5128" max="5128" width="3.7109375" style="79" customWidth="1"/>
    <col min="5129" max="5131" width="8.7109375" style="79" customWidth="1"/>
    <col min="5132" max="5133" width="11.42578125" style="79"/>
    <col min="5134" max="5134" width="4.7109375" style="79" customWidth="1"/>
    <col min="5135" max="5135" width="5" style="79" customWidth="1"/>
    <col min="5136" max="5136" width="2.28515625" style="79" customWidth="1"/>
    <col min="5137" max="5137" width="26" style="79" customWidth="1"/>
    <col min="5138" max="5138" width="8"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1" width="6.7109375" style="79" customWidth="1"/>
    <col min="5152" max="5376" width="11.42578125" style="79"/>
    <col min="5377" max="5377" width="2.5703125" style="79" customWidth="1"/>
    <col min="5378" max="5378" width="2.28515625" style="79" customWidth="1"/>
    <col min="5379" max="5379" width="4" style="79" customWidth="1"/>
    <col min="5380" max="5380" width="7.42578125" style="79" customWidth="1"/>
    <col min="5381" max="5381" width="61.5703125" style="79" customWidth="1"/>
    <col min="5382" max="5382" width="1" style="79" customWidth="1"/>
    <col min="5383" max="5383" width="9.7109375" style="79" customWidth="1"/>
    <col min="5384" max="5384" width="3.7109375" style="79" customWidth="1"/>
    <col min="5385" max="5387" width="8.7109375" style="79" customWidth="1"/>
    <col min="5388" max="5389" width="11.42578125" style="79"/>
    <col min="5390" max="5390" width="4.7109375" style="79" customWidth="1"/>
    <col min="5391" max="5391" width="5" style="79" customWidth="1"/>
    <col min="5392" max="5392" width="2.28515625" style="79" customWidth="1"/>
    <col min="5393" max="5393" width="26" style="79" customWidth="1"/>
    <col min="5394" max="5394" width="8"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7" width="6.7109375" style="79" customWidth="1"/>
    <col min="5408" max="5632" width="11.42578125" style="79"/>
    <col min="5633" max="5633" width="2.5703125" style="79" customWidth="1"/>
    <col min="5634" max="5634" width="2.28515625" style="79" customWidth="1"/>
    <col min="5635" max="5635" width="4" style="79" customWidth="1"/>
    <col min="5636" max="5636" width="7.42578125" style="79" customWidth="1"/>
    <col min="5637" max="5637" width="61.5703125" style="79" customWidth="1"/>
    <col min="5638" max="5638" width="1" style="79" customWidth="1"/>
    <col min="5639" max="5639" width="9.7109375" style="79" customWidth="1"/>
    <col min="5640" max="5640" width="3.7109375" style="79" customWidth="1"/>
    <col min="5641" max="5643" width="8.7109375" style="79" customWidth="1"/>
    <col min="5644" max="5645" width="11.42578125" style="79"/>
    <col min="5646" max="5646" width="4.7109375" style="79" customWidth="1"/>
    <col min="5647" max="5647" width="5" style="79" customWidth="1"/>
    <col min="5648" max="5648" width="2.28515625" style="79" customWidth="1"/>
    <col min="5649" max="5649" width="26" style="79" customWidth="1"/>
    <col min="5650" max="5650" width="8"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3" width="6.7109375" style="79" customWidth="1"/>
    <col min="5664" max="5888" width="11.42578125" style="79"/>
    <col min="5889" max="5889" width="2.5703125" style="79" customWidth="1"/>
    <col min="5890" max="5890" width="2.28515625" style="79" customWidth="1"/>
    <col min="5891" max="5891" width="4" style="79" customWidth="1"/>
    <col min="5892" max="5892" width="7.42578125" style="79" customWidth="1"/>
    <col min="5893" max="5893" width="61.5703125" style="79" customWidth="1"/>
    <col min="5894" max="5894" width="1" style="79" customWidth="1"/>
    <col min="5895" max="5895" width="9.7109375" style="79" customWidth="1"/>
    <col min="5896" max="5896" width="3.7109375" style="79" customWidth="1"/>
    <col min="5897" max="5899" width="8.7109375" style="79" customWidth="1"/>
    <col min="5900" max="5901" width="11.42578125" style="79"/>
    <col min="5902" max="5902" width="4.7109375" style="79" customWidth="1"/>
    <col min="5903" max="5903" width="5" style="79" customWidth="1"/>
    <col min="5904" max="5904" width="2.28515625" style="79" customWidth="1"/>
    <col min="5905" max="5905" width="26" style="79" customWidth="1"/>
    <col min="5906" max="5906" width="8"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9" width="6.7109375" style="79" customWidth="1"/>
    <col min="5920" max="6144" width="11.42578125" style="79"/>
    <col min="6145" max="6145" width="2.5703125" style="79" customWidth="1"/>
    <col min="6146" max="6146" width="2.28515625" style="79" customWidth="1"/>
    <col min="6147" max="6147" width="4" style="79" customWidth="1"/>
    <col min="6148" max="6148" width="7.42578125" style="79" customWidth="1"/>
    <col min="6149" max="6149" width="61.5703125" style="79" customWidth="1"/>
    <col min="6150" max="6150" width="1" style="79" customWidth="1"/>
    <col min="6151" max="6151" width="9.7109375" style="79" customWidth="1"/>
    <col min="6152" max="6152" width="3.7109375" style="79" customWidth="1"/>
    <col min="6153" max="6155" width="8.7109375" style="79" customWidth="1"/>
    <col min="6156" max="6157" width="11.42578125" style="79"/>
    <col min="6158" max="6158" width="4.7109375" style="79" customWidth="1"/>
    <col min="6159" max="6159" width="5" style="79" customWidth="1"/>
    <col min="6160" max="6160" width="2.28515625" style="79" customWidth="1"/>
    <col min="6161" max="6161" width="26" style="79" customWidth="1"/>
    <col min="6162" max="6162" width="8"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5" width="6.7109375" style="79" customWidth="1"/>
    <col min="6176" max="6400" width="11.42578125" style="79"/>
    <col min="6401" max="6401" width="2.5703125" style="79" customWidth="1"/>
    <col min="6402" max="6402" width="2.28515625" style="79" customWidth="1"/>
    <col min="6403" max="6403" width="4" style="79" customWidth="1"/>
    <col min="6404" max="6404" width="7.42578125" style="79" customWidth="1"/>
    <col min="6405" max="6405" width="61.5703125" style="79" customWidth="1"/>
    <col min="6406" max="6406" width="1" style="79" customWidth="1"/>
    <col min="6407" max="6407" width="9.7109375" style="79" customWidth="1"/>
    <col min="6408" max="6408" width="3.7109375" style="79" customWidth="1"/>
    <col min="6409" max="6411" width="8.7109375" style="79" customWidth="1"/>
    <col min="6412" max="6413" width="11.42578125" style="79"/>
    <col min="6414" max="6414" width="4.7109375" style="79" customWidth="1"/>
    <col min="6415" max="6415" width="5" style="79" customWidth="1"/>
    <col min="6416" max="6416" width="2.28515625" style="79" customWidth="1"/>
    <col min="6417" max="6417" width="26" style="79" customWidth="1"/>
    <col min="6418" max="6418" width="8"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1" width="6.7109375" style="79" customWidth="1"/>
    <col min="6432" max="6656" width="11.42578125" style="79"/>
    <col min="6657" max="6657" width="2.5703125" style="79" customWidth="1"/>
    <col min="6658" max="6658" width="2.28515625" style="79" customWidth="1"/>
    <col min="6659" max="6659" width="4" style="79" customWidth="1"/>
    <col min="6660" max="6660" width="7.42578125" style="79" customWidth="1"/>
    <col min="6661" max="6661" width="61.5703125" style="79" customWidth="1"/>
    <col min="6662" max="6662" width="1" style="79" customWidth="1"/>
    <col min="6663" max="6663" width="9.7109375" style="79" customWidth="1"/>
    <col min="6664" max="6664" width="3.7109375" style="79" customWidth="1"/>
    <col min="6665" max="6667" width="8.7109375" style="79" customWidth="1"/>
    <col min="6668" max="6669" width="11.42578125" style="79"/>
    <col min="6670" max="6670" width="4.7109375" style="79" customWidth="1"/>
    <col min="6671" max="6671" width="5" style="79" customWidth="1"/>
    <col min="6672" max="6672" width="2.28515625" style="79" customWidth="1"/>
    <col min="6673" max="6673" width="26" style="79" customWidth="1"/>
    <col min="6674" max="6674" width="8"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7" width="6.7109375" style="79" customWidth="1"/>
    <col min="6688" max="6912" width="11.42578125" style="79"/>
    <col min="6913" max="6913" width="2.5703125" style="79" customWidth="1"/>
    <col min="6914" max="6914" width="2.28515625" style="79" customWidth="1"/>
    <col min="6915" max="6915" width="4" style="79" customWidth="1"/>
    <col min="6916" max="6916" width="7.42578125" style="79" customWidth="1"/>
    <col min="6917" max="6917" width="61.5703125" style="79" customWidth="1"/>
    <col min="6918" max="6918" width="1" style="79" customWidth="1"/>
    <col min="6919" max="6919" width="9.7109375" style="79" customWidth="1"/>
    <col min="6920" max="6920" width="3.7109375" style="79" customWidth="1"/>
    <col min="6921" max="6923" width="8.7109375" style="79" customWidth="1"/>
    <col min="6924" max="6925" width="11.42578125" style="79"/>
    <col min="6926" max="6926" width="4.7109375" style="79" customWidth="1"/>
    <col min="6927" max="6927" width="5" style="79" customWidth="1"/>
    <col min="6928" max="6928" width="2.28515625" style="79" customWidth="1"/>
    <col min="6929" max="6929" width="26" style="79" customWidth="1"/>
    <col min="6930" max="6930" width="8"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3" width="6.7109375" style="79" customWidth="1"/>
    <col min="6944" max="7168" width="11.42578125" style="79"/>
    <col min="7169" max="7169" width="2.5703125" style="79" customWidth="1"/>
    <col min="7170" max="7170" width="2.28515625" style="79" customWidth="1"/>
    <col min="7171" max="7171" width="4" style="79" customWidth="1"/>
    <col min="7172" max="7172" width="7.42578125" style="79" customWidth="1"/>
    <col min="7173" max="7173" width="61.5703125" style="79" customWidth="1"/>
    <col min="7174" max="7174" width="1" style="79" customWidth="1"/>
    <col min="7175" max="7175" width="9.7109375" style="79" customWidth="1"/>
    <col min="7176" max="7176" width="3.7109375" style="79" customWidth="1"/>
    <col min="7177" max="7179" width="8.7109375" style="79" customWidth="1"/>
    <col min="7180" max="7181" width="11.42578125" style="79"/>
    <col min="7182" max="7182" width="4.7109375" style="79" customWidth="1"/>
    <col min="7183" max="7183" width="5" style="79" customWidth="1"/>
    <col min="7184" max="7184" width="2.28515625" style="79" customWidth="1"/>
    <col min="7185" max="7185" width="26" style="79" customWidth="1"/>
    <col min="7186" max="7186" width="8"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9" width="6.7109375" style="79" customWidth="1"/>
    <col min="7200" max="7424" width="11.42578125" style="79"/>
    <col min="7425" max="7425" width="2.5703125" style="79" customWidth="1"/>
    <col min="7426" max="7426" width="2.28515625" style="79" customWidth="1"/>
    <col min="7427" max="7427" width="4" style="79" customWidth="1"/>
    <col min="7428" max="7428" width="7.42578125" style="79" customWidth="1"/>
    <col min="7429" max="7429" width="61.5703125" style="79" customWidth="1"/>
    <col min="7430" max="7430" width="1" style="79" customWidth="1"/>
    <col min="7431" max="7431" width="9.7109375" style="79" customWidth="1"/>
    <col min="7432" max="7432" width="3.7109375" style="79" customWidth="1"/>
    <col min="7433" max="7435" width="8.7109375" style="79" customWidth="1"/>
    <col min="7436" max="7437" width="11.42578125" style="79"/>
    <col min="7438" max="7438" width="4.7109375" style="79" customWidth="1"/>
    <col min="7439" max="7439" width="5" style="79" customWidth="1"/>
    <col min="7440" max="7440" width="2.28515625" style="79" customWidth="1"/>
    <col min="7441" max="7441" width="26" style="79" customWidth="1"/>
    <col min="7442" max="7442" width="8"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5" width="6.7109375" style="79" customWidth="1"/>
    <col min="7456" max="7680" width="11.42578125" style="79"/>
    <col min="7681" max="7681" width="2.5703125" style="79" customWidth="1"/>
    <col min="7682" max="7682" width="2.28515625" style="79" customWidth="1"/>
    <col min="7683" max="7683" width="4" style="79" customWidth="1"/>
    <col min="7684" max="7684" width="7.42578125" style="79" customWidth="1"/>
    <col min="7685" max="7685" width="61.5703125" style="79" customWidth="1"/>
    <col min="7686" max="7686" width="1" style="79" customWidth="1"/>
    <col min="7687" max="7687" width="9.7109375" style="79" customWidth="1"/>
    <col min="7688" max="7688" width="3.7109375" style="79" customWidth="1"/>
    <col min="7689" max="7691" width="8.7109375" style="79" customWidth="1"/>
    <col min="7692" max="7693" width="11.42578125" style="79"/>
    <col min="7694" max="7694" width="4.7109375" style="79" customWidth="1"/>
    <col min="7695" max="7695" width="5" style="79" customWidth="1"/>
    <col min="7696" max="7696" width="2.28515625" style="79" customWidth="1"/>
    <col min="7697" max="7697" width="26" style="79" customWidth="1"/>
    <col min="7698" max="7698" width="8"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1" width="6.7109375" style="79" customWidth="1"/>
    <col min="7712" max="7936" width="11.42578125" style="79"/>
    <col min="7937" max="7937" width="2.5703125" style="79" customWidth="1"/>
    <col min="7938" max="7938" width="2.28515625" style="79" customWidth="1"/>
    <col min="7939" max="7939" width="4" style="79" customWidth="1"/>
    <col min="7940" max="7940" width="7.42578125" style="79" customWidth="1"/>
    <col min="7941" max="7941" width="61.5703125" style="79" customWidth="1"/>
    <col min="7942" max="7942" width="1" style="79" customWidth="1"/>
    <col min="7943" max="7943" width="9.7109375" style="79" customWidth="1"/>
    <col min="7944" max="7944" width="3.7109375" style="79" customWidth="1"/>
    <col min="7945" max="7947" width="8.7109375" style="79" customWidth="1"/>
    <col min="7948" max="7949" width="11.42578125" style="79"/>
    <col min="7950" max="7950" width="4.7109375" style="79" customWidth="1"/>
    <col min="7951" max="7951" width="5" style="79" customWidth="1"/>
    <col min="7952" max="7952" width="2.28515625" style="79" customWidth="1"/>
    <col min="7953" max="7953" width="26" style="79" customWidth="1"/>
    <col min="7954" max="7954" width="8"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7" width="6.7109375" style="79" customWidth="1"/>
    <col min="7968" max="8192" width="11.42578125" style="79"/>
    <col min="8193" max="8193" width="2.5703125" style="79" customWidth="1"/>
    <col min="8194" max="8194" width="2.28515625" style="79" customWidth="1"/>
    <col min="8195" max="8195" width="4" style="79" customWidth="1"/>
    <col min="8196" max="8196" width="7.42578125" style="79" customWidth="1"/>
    <col min="8197" max="8197" width="61.5703125" style="79" customWidth="1"/>
    <col min="8198" max="8198" width="1" style="79" customWidth="1"/>
    <col min="8199" max="8199" width="9.7109375" style="79" customWidth="1"/>
    <col min="8200" max="8200" width="3.7109375" style="79" customWidth="1"/>
    <col min="8201" max="8203" width="8.7109375" style="79" customWidth="1"/>
    <col min="8204" max="8205" width="11.42578125" style="79"/>
    <col min="8206" max="8206" width="4.7109375" style="79" customWidth="1"/>
    <col min="8207" max="8207" width="5" style="79" customWidth="1"/>
    <col min="8208" max="8208" width="2.28515625" style="79" customWidth="1"/>
    <col min="8209" max="8209" width="26" style="79" customWidth="1"/>
    <col min="8210" max="8210" width="8"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3" width="6.7109375" style="79" customWidth="1"/>
    <col min="8224" max="8448" width="11.42578125" style="79"/>
    <col min="8449" max="8449" width="2.5703125" style="79" customWidth="1"/>
    <col min="8450" max="8450" width="2.28515625" style="79" customWidth="1"/>
    <col min="8451" max="8451" width="4" style="79" customWidth="1"/>
    <col min="8452" max="8452" width="7.42578125" style="79" customWidth="1"/>
    <col min="8453" max="8453" width="61.5703125" style="79" customWidth="1"/>
    <col min="8454" max="8454" width="1" style="79" customWidth="1"/>
    <col min="8455" max="8455" width="9.7109375" style="79" customWidth="1"/>
    <col min="8456" max="8456" width="3.7109375" style="79" customWidth="1"/>
    <col min="8457" max="8459" width="8.7109375" style="79" customWidth="1"/>
    <col min="8460" max="8461" width="11.42578125" style="79"/>
    <col min="8462" max="8462" width="4.7109375" style="79" customWidth="1"/>
    <col min="8463" max="8463" width="5" style="79" customWidth="1"/>
    <col min="8464" max="8464" width="2.28515625" style="79" customWidth="1"/>
    <col min="8465" max="8465" width="26" style="79" customWidth="1"/>
    <col min="8466" max="8466" width="8"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9" width="6.7109375" style="79" customWidth="1"/>
    <col min="8480" max="8704" width="11.42578125" style="79"/>
    <col min="8705" max="8705" width="2.5703125" style="79" customWidth="1"/>
    <col min="8706" max="8706" width="2.28515625" style="79" customWidth="1"/>
    <col min="8707" max="8707" width="4" style="79" customWidth="1"/>
    <col min="8708" max="8708" width="7.42578125" style="79" customWidth="1"/>
    <col min="8709" max="8709" width="61.5703125" style="79" customWidth="1"/>
    <col min="8710" max="8710" width="1" style="79" customWidth="1"/>
    <col min="8711" max="8711" width="9.7109375" style="79" customWidth="1"/>
    <col min="8712" max="8712" width="3.7109375" style="79" customWidth="1"/>
    <col min="8713" max="8715" width="8.7109375" style="79" customWidth="1"/>
    <col min="8716" max="8717" width="11.42578125" style="79"/>
    <col min="8718" max="8718" width="4.7109375" style="79" customWidth="1"/>
    <col min="8719" max="8719" width="5" style="79" customWidth="1"/>
    <col min="8720" max="8720" width="2.28515625" style="79" customWidth="1"/>
    <col min="8721" max="8721" width="26" style="79" customWidth="1"/>
    <col min="8722" max="8722" width="8"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5" width="6.7109375" style="79" customWidth="1"/>
    <col min="8736" max="8960" width="11.42578125" style="79"/>
    <col min="8961" max="8961" width="2.5703125" style="79" customWidth="1"/>
    <col min="8962" max="8962" width="2.28515625" style="79" customWidth="1"/>
    <col min="8963" max="8963" width="4" style="79" customWidth="1"/>
    <col min="8964" max="8964" width="7.42578125" style="79" customWidth="1"/>
    <col min="8965" max="8965" width="61.5703125" style="79" customWidth="1"/>
    <col min="8966" max="8966" width="1" style="79" customWidth="1"/>
    <col min="8967" max="8967" width="9.7109375" style="79" customWidth="1"/>
    <col min="8968" max="8968" width="3.7109375" style="79" customWidth="1"/>
    <col min="8969" max="8971" width="8.7109375" style="79" customWidth="1"/>
    <col min="8972" max="8973" width="11.42578125" style="79"/>
    <col min="8974" max="8974" width="4.7109375" style="79" customWidth="1"/>
    <col min="8975" max="8975" width="5" style="79" customWidth="1"/>
    <col min="8976" max="8976" width="2.28515625" style="79" customWidth="1"/>
    <col min="8977" max="8977" width="26" style="79" customWidth="1"/>
    <col min="8978" max="8978" width="8"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1" width="6.7109375" style="79" customWidth="1"/>
    <col min="8992" max="9216" width="11.42578125" style="79"/>
    <col min="9217" max="9217" width="2.5703125" style="79" customWidth="1"/>
    <col min="9218" max="9218" width="2.28515625" style="79" customWidth="1"/>
    <col min="9219" max="9219" width="4" style="79" customWidth="1"/>
    <col min="9220" max="9220" width="7.42578125" style="79" customWidth="1"/>
    <col min="9221" max="9221" width="61.5703125" style="79" customWidth="1"/>
    <col min="9222" max="9222" width="1" style="79" customWidth="1"/>
    <col min="9223" max="9223" width="9.7109375" style="79" customWidth="1"/>
    <col min="9224" max="9224" width="3.7109375" style="79" customWidth="1"/>
    <col min="9225" max="9227" width="8.7109375" style="79" customWidth="1"/>
    <col min="9228" max="9229" width="11.42578125" style="79"/>
    <col min="9230" max="9230" width="4.7109375" style="79" customWidth="1"/>
    <col min="9231" max="9231" width="5" style="79" customWidth="1"/>
    <col min="9232" max="9232" width="2.28515625" style="79" customWidth="1"/>
    <col min="9233" max="9233" width="26" style="79" customWidth="1"/>
    <col min="9234" max="9234" width="8"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7" width="6.7109375" style="79" customWidth="1"/>
    <col min="9248" max="9472" width="11.42578125" style="79"/>
    <col min="9473" max="9473" width="2.5703125" style="79" customWidth="1"/>
    <col min="9474" max="9474" width="2.28515625" style="79" customWidth="1"/>
    <col min="9475" max="9475" width="4" style="79" customWidth="1"/>
    <col min="9476" max="9476" width="7.42578125" style="79" customWidth="1"/>
    <col min="9477" max="9477" width="61.5703125" style="79" customWidth="1"/>
    <col min="9478" max="9478" width="1" style="79" customWidth="1"/>
    <col min="9479" max="9479" width="9.7109375" style="79" customWidth="1"/>
    <col min="9480" max="9480" width="3.7109375" style="79" customWidth="1"/>
    <col min="9481" max="9483" width="8.7109375" style="79" customWidth="1"/>
    <col min="9484" max="9485" width="11.42578125" style="79"/>
    <col min="9486" max="9486" width="4.7109375" style="79" customWidth="1"/>
    <col min="9487" max="9487" width="5" style="79" customWidth="1"/>
    <col min="9488" max="9488" width="2.28515625" style="79" customWidth="1"/>
    <col min="9489" max="9489" width="26" style="79" customWidth="1"/>
    <col min="9490" max="9490" width="8"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3" width="6.7109375" style="79" customWidth="1"/>
    <col min="9504" max="9728" width="11.42578125" style="79"/>
    <col min="9729" max="9729" width="2.5703125" style="79" customWidth="1"/>
    <col min="9730" max="9730" width="2.28515625" style="79" customWidth="1"/>
    <col min="9731" max="9731" width="4" style="79" customWidth="1"/>
    <col min="9732" max="9732" width="7.42578125" style="79" customWidth="1"/>
    <col min="9733" max="9733" width="61.5703125" style="79" customWidth="1"/>
    <col min="9734" max="9734" width="1" style="79" customWidth="1"/>
    <col min="9735" max="9735" width="9.7109375" style="79" customWidth="1"/>
    <col min="9736" max="9736" width="3.7109375" style="79" customWidth="1"/>
    <col min="9737" max="9739" width="8.7109375" style="79" customWidth="1"/>
    <col min="9740" max="9741" width="11.42578125" style="79"/>
    <col min="9742" max="9742" width="4.7109375" style="79" customWidth="1"/>
    <col min="9743" max="9743" width="5" style="79" customWidth="1"/>
    <col min="9744" max="9744" width="2.28515625" style="79" customWidth="1"/>
    <col min="9745" max="9745" width="26" style="79" customWidth="1"/>
    <col min="9746" max="9746" width="8"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9" width="6.7109375" style="79" customWidth="1"/>
    <col min="9760" max="9984" width="11.42578125" style="79"/>
    <col min="9985" max="9985" width="2.5703125" style="79" customWidth="1"/>
    <col min="9986" max="9986" width="2.28515625" style="79" customWidth="1"/>
    <col min="9987" max="9987" width="4" style="79" customWidth="1"/>
    <col min="9988" max="9988" width="7.42578125" style="79" customWidth="1"/>
    <col min="9989" max="9989" width="61.5703125" style="79" customWidth="1"/>
    <col min="9990" max="9990" width="1" style="79" customWidth="1"/>
    <col min="9991" max="9991" width="9.7109375" style="79" customWidth="1"/>
    <col min="9992" max="9992" width="3.7109375" style="79" customWidth="1"/>
    <col min="9993" max="9995" width="8.7109375" style="79" customWidth="1"/>
    <col min="9996" max="9997" width="11.42578125" style="79"/>
    <col min="9998" max="9998" width="4.7109375" style="79" customWidth="1"/>
    <col min="9999" max="9999" width="5" style="79" customWidth="1"/>
    <col min="10000" max="10000" width="2.28515625" style="79" customWidth="1"/>
    <col min="10001" max="10001" width="26" style="79" customWidth="1"/>
    <col min="10002" max="10002" width="8"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5" width="6.7109375" style="79" customWidth="1"/>
    <col min="10016" max="10240" width="11.42578125" style="79"/>
    <col min="10241" max="10241" width="2.5703125" style="79" customWidth="1"/>
    <col min="10242" max="10242" width="2.28515625" style="79" customWidth="1"/>
    <col min="10243" max="10243" width="4" style="79" customWidth="1"/>
    <col min="10244" max="10244" width="7.42578125" style="79" customWidth="1"/>
    <col min="10245" max="10245" width="61.5703125" style="79" customWidth="1"/>
    <col min="10246" max="10246" width="1" style="79" customWidth="1"/>
    <col min="10247" max="10247" width="9.7109375" style="79" customWidth="1"/>
    <col min="10248" max="10248" width="3.7109375" style="79" customWidth="1"/>
    <col min="10249" max="10251" width="8.7109375" style="79" customWidth="1"/>
    <col min="10252" max="10253" width="11.42578125" style="79"/>
    <col min="10254" max="10254" width="4.7109375" style="79" customWidth="1"/>
    <col min="10255" max="10255" width="5" style="79" customWidth="1"/>
    <col min="10256" max="10256" width="2.28515625" style="79" customWidth="1"/>
    <col min="10257" max="10257" width="26" style="79" customWidth="1"/>
    <col min="10258" max="10258" width="8"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1" width="6.7109375" style="79" customWidth="1"/>
    <col min="10272" max="10496" width="11.42578125" style="79"/>
    <col min="10497" max="10497" width="2.5703125" style="79" customWidth="1"/>
    <col min="10498" max="10498" width="2.28515625" style="79" customWidth="1"/>
    <col min="10499" max="10499" width="4" style="79" customWidth="1"/>
    <col min="10500" max="10500" width="7.42578125" style="79" customWidth="1"/>
    <col min="10501" max="10501" width="61.5703125" style="79" customWidth="1"/>
    <col min="10502" max="10502" width="1" style="79" customWidth="1"/>
    <col min="10503" max="10503" width="9.7109375" style="79" customWidth="1"/>
    <col min="10504" max="10504" width="3.7109375" style="79" customWidth="1"/>
    <col min="10505" max="10507" width="8.7109375" style="79" customWidth="1"/>
    <col min="10508" max="10509" width="11.42578125" style="79"/>
    <col min="10510" max="10510" width="4.7109375" style="79" customWidth="1"/>
    <col min="10511" max="10511" width="5" style="79" customWidth="1"/>
    <col min="10512" max="10512" width="2.28515625" style="79" customWidth="1"/>
    <col min="10513" max="10513" width="26" style="79" customWidth="1"/>
    <col min="10514" max="10514" width="8"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7" width="6.7109375" style="79" customWidth="1"/>
    <col min="10528" max="10752" width="11.42578125" style="79"/>
    <col min="10753" max="10753" width="2.5703125" style="79" customWidth="1"/>
    <col min="10754" max="10754" width="2.28515625" style="79" customWidth="1"/>
    <col min="10755" max="10755" width="4" style="79" customWidth="1"/>
    <col min="10756" max="10756" width="7.42578125" style="79" customWidth="1"/>
    <col min="10757" max="10757" width="61.5703125" style="79" customWidth="1"/>
    <col min="10758" max="10758" width="1" style="79" customWidth="1"/>
    <col min="10759" max="10759" width="9.7109375" style="79" customWidth="1"/>
    <col min="10760" max="10760" width="3.7109375" style="79" customWidth="1"/>
    <col min="10761" max="10763" width="8.7109375" style="79" customWidth="1"/>
    <col min="10764" max="10765" width="11.42578125" style="79"/>
    <col min="10766" max="10766" width="4.7109375" style="79" customWidth="1"/>
    <col min="10767" max="10767" width="5" style="79" customWidth="1"/>
    <col min="10768" max="10768" width="2.28515625" style="79" customWidth="1"/>
    <col min="10769" max="10769" width="26" style="79" customWidth="1"/>
    <col min="10770" max="10770" width="8"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3" width="6.7109375" style="79" customWidth="1"/>
    <col min="10784" max="11008" width="11.42578125" style="79"/>
    <col min="11009" max="11009" width="2.5703125" style="79" customWidth="1"/>
    <col min="11010" max="11010" width="2.28515625" style="79" customWidth="1"/>
    <col min="11011" max="11011" width="4" style="79" customWidth="1"/>
    <col min="11012" max="11012" width="7.42578125" style="79" customWidth="1"/>
    <col min="11013" max="11013" width="61.5703125" style="79" customWidth="1"/>
    <col min="11014" max="11014" width="1" style="79" customWidth="1"/>
    <col min="11015" max="11015" width="9.7109375" style="79" customWidth="1"/>
    <col min="11016" max="11016" width="3.7109375" style="79" customWidth="1"/>
    <col min="11017" max="11019" width="8.7109375" style="79" customWidth="1"/>
    <col min="11020" max="11021" width="11.42578125" style="79"/>
    <col min="11022" max="11022" width="4.7109375" style="79" customWidth="1"/>
    <col min="11023" max="11023" width="5" style="79" customWidth="1"/>
    <col min="11024" max="11024" width="2.28515625" style="79" customWidth="1"/>
    <col min="11025" max="11025" width="26" style="79" customWidth="1"/>
    <col min="11026" max="11026" width="8"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9" width="6.7109375" style="79" customWidth="1"/>
    <col min="11040" max="11264" width="11.42578125" style="79"/>
    <col min="11265" max="11265" width="2.5703125" style="79" customWidth="1"/>
    <col min="11266" max="11266" width="2.28515625" style="79" customWidth="1"/>
    <col min="11267" max="11267" width="4" style="79" customWidth="1"/>
    <col min="11268" max="11268" width="7.42578125" style="79" customWidth="1"/>
    <col min="11269" max="11269" width="61.5703125" style="79" customWidth="1"/>
    <col min="11270" max="11270" width="1" style="79" customWidth="1"/>
    <col min="11271" max="11271" width="9.7109375" style="79" customWidth="1"/>
    <col min="11272" max="11272" width="3.7109375" style="79" customWidth="1"/>
    <col min="11273" max="11275" width="8.7109375" style="79" customWidth="1"/>
    <col min="11276" max="11277" width="11.42578125" style="79"/>
    <col min="11278" max="11278" width="4.7109375" style="79" customWidth="1"/>
    <col min="11279" max="11279" width="5" style="79" customWidth="1"/>
    <col min="11280" max="11280" width="2.28515625" style="79" customWidth="1"/>
    <col min="11281" max="11281" width="26" style="79" customWidth="1"/>
    <col min="11282" max="11282" width="8"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5" width="6.7109375" style="79" customWidth="1"/>
    <col min="11296" max="11520" width="11.42578125" style="79"/>
    <col min="11521" max="11521" width="2.5703125" style="79" customWidth="1"/>
    <col min="11522" max="11522" width="2.28515625" style="79" customWidth="1"/>
    <col min="11523" max="11523" width="4" style="79" customWidth="1"/>
    <col min="11524" max="11524" width="7.42578125" style="79" customWidth="1"/>
    <col min="11525" max="11525" width="61.5703125" style="79" customWidth="1"/>
    <col min="11526" max="11526" width="1" style="79" customWidth="1"/>
    <col min="11527" max="11527" width="9.7109375" style="79" customWidth="1"/>
    <col min="11528" max="11528" width="3.7109375" style="79" customWidth="1"/>
    <col min="11529" max="11531" width="8.7109375" style="79" customWidth="1"/>
    <col min="11532" max="11533" width="11.42578125" style="79"/>
    <col min="11534" max="11534" width="4.7109375" style="79" customWidth="1"/>
    <col min="11535" max="11535" width="5" style="79" customWidth="1"/>
    <col min="11536" max="11536" width="2.28515625" style="79" customWidth="1"/>
    <col min="11537" max="11537" width="26" style="79" customWidth="1"/>
    <col min="11538" max="11538" width="8"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1" width="6.7109375" style="79" customWidth="1"/>
    <col min="11552" max="11776" width="11.42578125" style="79"/>
    <col min="11777" max="11777" width="2.5703125" style="79" customWidth="1"/>
    <col min="11778" max="11778" width="2.28515625" style="79" customWidth="1"/>
    <col min="11779" max="11779" width="4" style="79" customWidth="1"/>
    <col min="11780" max="11780" width="7.42578125" style="79" customWidth="1"/>
    <col min="11781" max="11781" width="61.5703125" style="79" customWidth="1"/>
    <col min="11782" max="11782" width="1" style="79" customWidth="1"/>
    <col min="11783" max="11783" width="9.7109375" style="79" customWidth="1"/>
    <col min="11784" max="11784" width="3.7109375" style="79" customWidth="1"/>
    <col min="11785" max="11787" width="8.7109375" style="79" customWidth="1"/>
    <col min="11788" max="11789" width="11.42578125" style="79"/>
    <col min="11790" max="11790" width="4.7109375" style="79" customWidth="1"/>
    <col min="11791" max="11791" width="5" style="79" customWidth="1"/>
    <col min="11792" max="11792" width="2.28515625" style="79" customWidth="1"/>
    <col min="11793" max="11793" width="26" style="79" customWidth="1"/>
    <col min="11794" max="11794" width="8"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7" width="6.7109375" style="79" customWidth="1"/>
    <col min="11808" max="12032" width="11.42578125" style="79"/>
    <col min="12033" max="12033" width="2.5703125" style="79" customWidth="1"/>
    <col min="12034" max="12034" width="2.28515625" style="79" customWidth="1"/>
    <col min="12035" max="12035" width="4" style="79" customWidth="1"/>
    <col min="12036" max="12036" width="7.42578125" style="79" customWidth="1"/>
    <col min="12037" max="12037" width="61.5703125" style="79" customWidth="1"/>
    <col min="12038" max="12038" width="1" style="79" customWidth="1"/>
    <col min="12039" max="12039" width="9.7109375" style="79" customWidth="1"/>
    <col min="12040" max="12040" width="3.7109375" style="79" customWidth="1"/>
    <col min="12041" max="12043" width="8.7109375" style="79" customWidth="1"/>
    <col min="12044" max="12045" width="11.42578125" style="79"/>
    <col min="12046" max="12046" width="4.7109375" style="79" customWidth="1"/>
    <col min="12047" max="12047" width="5" style="79" customWidth="1"/>
    <col min="12048" max="12048" width="2.28515625" style="79" customWidth="1"/>
    <col min="12049" max="12049" width="26" style="79" customWidth="1"/>
    <col min="12050" max="12050" width="8"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3" width="6.7109375" style="79" customWidth="1"/>
    <col min="12064" max="12288" width="11.42578125" style="79"/>
    <col min="12289" max="12289" width="2.5703125" style="79" customWidth="1"/>
    <col min="12290" max="12290" width="2.28515625" style="79" customWidth="1"/>
    <col min="12291" max="12291" width="4" style="79" customWidth="1"/>
    <col min="12292" max="12292" width="7.42578125" style="79" customWidth="1"/>
    <col min="12293" max="12293" width="61.5703125" style="79" customWidth="1"/>
    <col min="12294" max="12294" width="1" style="79" customWidth="1"/>
    <col min="12295" max="12295" width="9.7109375" style="79" customWidth="1"/>
    <col min="12296" max="12296" width="3.7109375" style="79" customWidth="1"/>
    <col min="12297" max="12299" width="8.7109375" style="79" customWidth="1"/>
    <col min="12300" max="12301" width="11.42578125" style="79"/>
    <col min="12302" max="12302" width="4.7109375" style="79" customWidth="1"/>
    <col min="12303" max="12303" width="5" style="79" customWidth="1"/>
    <col min="12304" max="12304" width="2.28515625" style="79" customWidth="1"/>
    <col min="12305" max="12305" width="26" style="79" customWidth="1"/>
    <col min="12306" max="12306" width="8"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9" width="6.7109375" style="79" customWidth="1"/>
    <col min="12320" max="12544" width="11.42578125" style="79"/>
    <col min="12545" max="12545" width="2.5703125" style="79" customWidth="1"/>
    <col min="12546" max="12546" width="2.28515625" style="79" customWidth="1"/>
    <col min="12547" max="12547" width="4" style="79" customWidth="1"/>
    <col min="12548" max="12548" width="7.42578125" style="79" customWidth="1"/>
    <col min="12549" max="12549" width="61.5703125" style="79" customWidth="1"/>
    <col min="12550" max="12550" width="1" style="79" customWidth="1"/>
    <col min="12551" max="12551" width="9.7109375" style="79" customWidth="1"/>
    <col min="12552" max="12552" width="3.7109375" style="79" customWidth="1"/>
    <col min="12553" max="12555" width="8.7109375" style="79" customWidth="1"/>
    <col min="12556" max="12557" width="11.42578125" style="79"/>
    <col min="12558" max="12558" width="4.7109375" style="79" customWidth="1"/>
    <col min="12559" max="12559" width="5" style="79" customWidth="1"/>
    <col min="12560" max="12560" width="2.28515625" style="79" customWidth="1"/>
    <col min="12561" max="12561" width="26" style="79" customWidth="1"/>
    <col min="12562" max="12562" width="8"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5" width="6.7109375" style="79" customWidth="1"/>
    <col min="12576" max="12800" width="11.42578125" style="79"/>
    <col min="12801" max="12801" width="2.5703125" style="79" customWidth="1"/>
    <col min="12802" max="12802" width="2.28515625" style="79" customWidth="1"/>
    <col min="12803" max="12803" width="4" style="79" customWidth="1"/>
    <col min="12804" max="12804" width="7.42578125" style="79" customWidth="1"/>
    <col min="12805" max="12805" width="61.5703125" style="79" customWidth="1"/>
    <col min="12806" max="12806" width="1" style="79" customWidth="1"/>
    <col min="12807" max="12807" width="9.7109375" style="79" customWidth="1"/>
    <col min="12808" max="12808" width="3.7109375" style="79" customWidth="1"/>
    <col min="12809" max="12811" width="8.7109375" style="79" customWidth="1"/>
    <col min="12812" max="12813" width="11.42578125" style="79"/>
    <col min="12814" max="12814" width="4.7109375" style="79" customWidth="1"/>
    <col min="12815" max="12815" width="5" style="79" customWidth="1"/>
    <col min="12816" max="12816" width="2.28515625" style="79" customWidth="1"/>
    <col min="12817" max="12817" width="26" style="79" customWidth="1"/>
    <col min="12818" max="12818" width="8"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1" width="6.7109375" style="79" customWidth="1"/>
    <col min="12832" max="13056" width="11.42578125" style="79"/>
    <col min="13057" max="13057" width="2.5703125" style="79" customWidth="1"/>
    <col min="13058" max="13058" width="2.28515625" style="79" customWidth="1"/>
    <col min="13059" max="13059" width="4" style="79" customWidth="1"/>
    <col min="13060" max="13060" width="7.42578125" style="79" customWidth="1"/>
    <col min="13061" max="13061" width="61.5703125" style="79" customWidth="1"/>
    <col min="13062" max="13062" width="1" style="79" customWidth="1"/>
    <col min="13063" max="13063" width="9.7109375" style="79" customWidth="1"/>
    <col min="13064" max="13064" width="3.7109375" style="79" customWidth="1"/>
    <col min="13065" max="13067" width="8.7109375" style="79" customWidth="1"/>
    <col min="13068" max="13069" width="11.42578125" style="79"/>
    <col min="13070" max="13070" width="4.7109375" style="79" customWidth="1"/>
    <col min="13071" max="13071" width="5" style="79" customWidth="1"/>
    <col min="13072" max="13072" width="2.28515625" style="79" customWidth="1"/>
    <col min="13073" max="13073" width="26" style="79" customWidth="1"/>
    <col min="13074" max="13074" width="8"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7" width="6.7109375" style="79" customWidth="1"/>
    <col min="13088" max="13312" width="11.42578125" style="79"/>
    <col min="13313" max="13313" width="2.5703125" style="79" customWidth="1"/>
    <col min="13314" max="13314" width="2.28515625" style="79" customWidth="1"/>
    <col min="13315" max="13315" width="4" style="79" customWidth="1"/>
    <col min="13316" max="13316" width="7.42578125" style="79" customWidth="1"/>
    <col min="13317" max="13317" width="61.5703125" style="79" customWidth="1"/>
    <col min="13318" max="13318" width="1" style="79" customWidth="1"/>
    <col min="13319" max="13319" width="9.7109375" style="79" customWidth="1"/>
    <col min="13320" max="13320" width="3.7109375" style="79" customWidth="1"/>
    <col min="13321" max="13323" width="8.7109375" style="79" customWidth="1"/>
    <col min="13324" max="13325" width="11.42578125" style="79"/>
    <col min="13326" max="13326" width="4.7109375" style="79" customWidth="1"/>
    <col min="13327" max="13327" width="5" style="79" customWidth="1"/>
    <col min="13328" max="13328" width="2.28515625" style="79" customWidth="1"/>
    <col min="13329" max="13329" width="26" style="79" customWidth="1"/>
    <col min="13330" max="13330" width="8"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3" width="6.7109375" style="79" customWidth="1"/>
    <col min="13344" max="13568" width="11.42578125" style="79"/>
    <col min="13569" max="13569" width="2.5703125" style="79" customWidth="1"/>
    <col min="13570" max="13570" width="2.28515625" style="79" customWidth="1"/>
    <col min="13571" max="13571" width="4" style="79" customWidth="1"/>
    <col min="13572" max="13572" width="7.42578125" style="79" customWidth="1"/>
    <col min="13573" max="13573" width="61.5703125" style="79" customWidth="1"/>
    <col min="13574" max="13574" width="1" style="79" customWidth="1"/>
    <col min="13575" max="13575" width="9.7109375" style="79" customWidth="1"/>
    <col min="13576" max="13576" width="3.7109375" style="79" customWidth="1"/>
    <col min="13577" max="13579" width="8.7109375" style="79" customWidth="1"/>
    <col min="13580" max="13581" width="11.42578125" style="79"/>
    <col min="13582" max="13582" width="4.7109375" style="79" customWidth="1"/>
    <col min="13583" max="13583" width="5" style="79" customWidth="1"/>
    <col min="13584" max="13584" width="2.28515625" style="79" customWidth="1"/>
    <col min="13585" max="13585" width="26" style="79" customWidth="1"/>
    <col min="13586" max="13586" width="8"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9" width="6.7109375" style="79" customWidth="1"/>
    <col min="13600" max="13824" width="11.42578125" style="79"/>
    <col min="13825" max="13825" width="2.5703125" style="79" customWidth="1"/>
    <col min="13826" max="13826" width="2.28515625" style="79" customWidth="1"/>
    <col min="13827" max="13827" width="4" style="79" customWidth="1"/>
    <col min="13828" max="13828" width="7.42578125" style="79" customWidth="1"/>
    <col min="13829" max="13829" width="61.5703125" style="79" customWidth="1"/>
    <col min="13830" max="13830" width="1" style="79" customWidth="1"/>
    <col min="13831" max="13831" width="9.7109375" style="79" customWidth="1"/>
    <col min="13832" max="13832" width="3.7109375" style="79" customWidth="1"/>
    <col min="13833" max="13835" width="8.7109375" style="79" customWidth="1"/>
    <col min="13836" max="13837" width="11.42578125" style="79"/>
    <col min="13838" max="13838" width="4.7109375" style="79" customWidth="1"/>
    <col min="13839" max="13839" width="5" style="79" customWidth="1"/>
    <col min="13840" max="13840" width="2.28515625" style="79" customWidth="1"/>
    <col min="13841" max="13841" width="26" style="79" customWidth="1"/>
    <col min="13842" max="13842" width="8"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5" width="6.7109375" style="79" customWidth="1"/>
    <col min="13856" max="14080" width="11.42578125" style="79"/>
    <col min="14081" max="14081" width="2.5703125" style="79" customWidth="1"/>
    <col min="14082" max="14082" width="2.28515625" style="79" customWidth="1"/>
    <col min="14083" max="14083" width="4" style="79" customWidth="1"/>
    <col min="14084" max="14084" width="7.42578125" style="79" customWidth="1"/>
    <col min="14085" max="14085" width="61.5703125" style="79" customWidth="1"/>
    <col min="14086" max="14086" width="1" style="79" customWidth="1"/>
    <col min="14087" max="14087" width="9.7109375" style="79" customWidth="1"/>
    <col min="14088" max="14088" width="3.7109375" style="79" customWidth="1"/>
    <col min="14089" max="14091" width="8.7109375" style="79" customWidth="1"/>
    <col min="14092" max="14093" width="11.42578125" style="79"/>
    <col min="14094" max="14094" width="4.7109375" style="79" customWidth="1"/>
    <col min="14095" max="14095" width="5" style="79" customWidth="1"/>
    <col min="14096" max="14096" width="2.28515625" style="79" customWidth="1"/>
    <col min="14097" max="14097" width="26" style="79" customWidth="1"/>
    <col min="14098" max="14098" width="8"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1" width="6.7109375" style="79" customWidth="1"/>
    <col min="14112" max="14336" width="11.42578125" style="79"/>
    <col min="14337" max="14337" width="2.5703125" style="79" customWidth="1"/>
    <col min="14338" max="14338" width="2.28515625" style="79" customWidth="1"/>
    <col min="14339" max="14339" width="4" style="79" customWidth="1"/>
    <col min="14340" max="14340" width="7.42578125" style="79" customWidth="1"/>
    <col min="14341" max="14341" width="61.5703125" style="79" customWidth="1"/>
    <col min="14342" max="14342" width="1" style="79" customWidth="1"/>
    <col min="14343" max="14343" width="9.7109375" style="79" customWidth="1"/>
    <col min="14344" max="14344" width="3.7109375" style="79" customWidth="1"/>
    <col min="14345" max="14347" width="8.7109375" style="79" customWidth="1"/>
    <col min="14348" max="14349" width="11.42578125" style="79"/>
    <col min="14350" max="14350" width="4.7109375" style="79" customWidth="1"/>
    <col min="14351" max="14351" width="5" style="79" customWidth="1"/>
    <col min="14352" max="14352" width="2.28515625" style="79" customWidth="1"/>
    <col min="14353" max="14353" width="26" style="79" customWidth="1"/>
    <col min="14354" max="14354" width="8"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7" width="6.7109375" style="79" customWidth="1"/>
    <col min="14368" max="14592" width="11.42578125" style="79"/>
    <col min="14593" max="14593" width="2.5703125" style="79" customWidth="1"/>
    <col min="14594" max="14594" width="2.28515625" style="79" customWidth="1"/>
    <col min="14595" max="14595" width="4" style="79" customWidth="1"/>
    <col min="14596" max="14596" width="7.42578125" style="79" customWidth="1"/>
    <col min="14597" max="14597" width="61.5703125" style="79" customWidth="1"/>
    <col min="14598" max="14598" width="1" style="79" customWidth="1"/>
    <col min="14599" max="14599" width="9.7109375" style="79" customWidth="1"/>
    <col min="14600" max="14600" width="3.7109375" style="79" customWidth="1"/>
    <col min="14601" max="14603" width="8.7109375" style="79" customWidth="1"/>
    <col min="14604" max="14605" width="11.42578125" style="79"/>
    <col min="14606" max="14606" width="4.7109375" style="79" customWidth="1"/>
    <col min="14607" max="14607" width="5" style="79" customWidth="1"/>
    <col min="14608" max="14608" width="2.28515625" style="79" customWidth="1"/>
    <col min="14609" max="14609" width="26" style="79" customWidth="1"/>
    <col min="14610" max="14610" width="8"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3" width="6.7109375" style="79" customWidth="1"/>
    <col min="14624" max="14848" width="11.42578125" style="79"/>
    <col min="14849" max="14849" width="2.5703125" style="79" customWidth="1"/>
    <col min="14850" max="14850" width="2.28515625" style="79" customWidth="1"/>
    <col min="14851" max="14851" width="4" style="79" customWidth="1"/>
    <col min="14852" max="14852" width="7.42578125" style="79" customWidth="1"/>
    <col min="14853" max="14853" width="61.5703125" style="79" customWidth="1"/>
    <col min="14854" max="14854" width="1" style="79" customWidth="1"/>
    <col min="14855" max="14855" width="9.7109375" style="79" customWidth="1"/>
    <col min="14856" max="14856" width="3.7109375" style="79" customWidth="1"/>
    <col min="14857" max="14859" width="8.7109375" style="79" customWidth="1"/>
    <col min="14860" max="14861" width="11.42578125" style="79"/>
    <col min="14862" max="14862" width="4.7109375" style="79" customWidth="1"/>
    <col min="14863" max="14863" width="5" style="79" customWidth="1"/>
    <col min="14864" max="14864" width="2.28515625" style="79" customWidth="1"/>
    <col min="14865" max="14865" width="26" style="79" customWidth="1"/>
    <col min="14866" max="14866" width="8"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9" width="6.7109375" style="79" customWidth="1"/>
    <col min="14880" max="15104" width="11.42578125" style="79"/>
    <col min="15105" max="15105" width="2.5703125" style="79" customWidth="1"/>
    <col min="15106" max="15106" width="2.28515625" style="79" customWidth="1"/>
    <col min="15107" max="15107" width="4" style="79" customWidth="1"/>
    <col min="15108" max="15108" width="7.42578125" style="79" customWidth="1"/>
    <col min="15109" max="15109" width="61.5703125" style="79" customWidth="1"/>
    <col min="15110" max="15110" width="1" style="79" customWidth="1"/>
    <col min="15111" max="15111" width="9.7109375" style="79" customWidth="1"/>
    <col min="15112" max="15112" width="3.7109375" style="79" customWidth="1"/>
    <col min="15113" max="15115" width="8.7109375" style="79" customWidth="1"/>
    <col min="15116" max="15117" width="11.42578125" style="79"/>
    <col min="15118" max="15118" width="4.7109375" style="79" customWidth="1"/>
    <col min="15119" max="15119" width="5" style="79" customWidth="1"/>
    <col min="15120" max="15120" width="2.28515625" style="79" customWidth="1"/>
    <col min="15121" max="15121" width="26" style="79" customWidth="1"/>
    <col min="15122" max="15122" width="8"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5" width="6.7109375" style="79" customWidth="1"/>
    <col min="15136" max="15360" width="11.42578125" style="79"/>
    <col min="15361" max="15361" width="2.5703125" style="79" customWidth="1"/>
    <col min="15362" max="15362" width="2.28515625" style="79" customWidth="1"/>
    <col min="15363" max="15363" width="4" style="79" customWidth="1"/>
    <col min="15364" max="15364" width="7.42578125" style="79" customWidth="1"/>
    <col min="15365" max="15365" width="61.5703125" style="79" customWidth="1"/>
    <col min="15366" max="15366" width="1" style="79" customWidth="1"/>
    <col min="15367" max="15367" width="9.7109375" style="79" customWidth="1"/>
    <col min="15368" max="15368" width="3.7109375" style="79" customWidth="1"/>
    <col min="15369" max="15371" width="8.7109375" style="79" customWidth="1"/>
    <col min="15372" max="15373" width="11.42578125" style="79"/>
    <col min="15374" max="15374" width="4.7109375" style="79" customWidth="1"/>
    <col min="15375" max="15375" width="5" style="79" customWidth="1"/>
    <col min="15376" max="15376" width="2.28515625" style="79" customWidth="1"/>
    <col min="15377" max="15377" width="26" style="79" customWidth="1"/>
    <col min="15378" max="15378" width="8"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1" width="6.7109375" style="79" customWidth="1"/>
    <col min="15392" max="15616" width="11.42578125" style="79"/>
    <col min="15617" max="15617" width="2.5703125" style="79" customWidth="1"/>
    <col min="15618" max="15618" width="2.28515625" style="79" customWidth="1"/>
    <col min="15619" max="15619" width="4" style="79" customWidth="1"/>
    <col min="15620" max="15620" width="7.42578125" style="79" customWidth="1"/>
    <col min="15621" max="15621" width="61.5703125" style="79" customWidth="1"/>
    <col min="15622" max="15622" width="1" style="79" customWidth="1"/>
    <col min="15623" max="15623" width="9.7109375" style="79" customWidth="1"/>
    <col min="15624" max="15624" width="3.7109375" style="79" customWidth="1"/>
    <col min="15625" max="15627" width="8.7109375" style="79" customWidth="1"/>
    <col min="15628" max="15629" width="11.42578125" style="79"/>
    <col min="15630" max="15630" width="4.7109375" style="79" customWidth="1"/>
    <col min="15631" max="15631" width="5" style="79" customWidth="1"/>
    <col min="15632" max="15632" width="2.28515625" style="79" customWidth="1"/>
    <col min="15633" max="15633" width="26" style="79" customWidth="1"/>
    <col min="15634" max="15634" width="8"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7" width="6.7109375" style="79" customWidth="1"/>
    <col min="15648" max="15872" width="11.42578125" style="79"/>
    <col min="15873" max="15873" width="2.5703125" style="79" customWidth="1"/>
    <col min="15874" max="15874" width="2.28515625" style="79" customWidth="1"/>
    <col min="15875" max="15875" width="4" style="79" customWidth="1"/>
    <col min="15876" max="15876" width="7.42578125" style="79" customWidth="1"/>
    <col min="15877" max="15877" width="61.5703125" style="79" customWidth="1"/>
    <col min="15878" max="15878" width="1" style="79" customWidth="1"/>
    <col min="15879" max="15879" width="9.7109375" style="79" customWidth="1"/>
    <col min="15880" max="15880" width="3.7109375" style="79" customWidth="1"/>
    <col min="15881" max="15883" width="8.7109375" style="79" customWidth="1"/>
    <col min="15884" max="15885" width="11.42578125" style="79"/>
    <col min="15886" max="15886" width="4.7109375" style="79" customWidth="1"/>
    <col min="15887" max="15887" width="5" style="79" customWidth="1"/>
    <col min="15888" max="15888" width="2.28515625" style="79" customWidth="1"/>
    <col min="15889" max="15889" width="26" style="79" customWidth="1"/>
    <col min="15890" max="15890" width="8"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3" width="6.7109375" style="79" customWidth="1"/>
    <col min="15904" max="16128" width="11.42578125" style="79"/>
    <col min="16129" max="16129" width="2.5703125" style="79" customWidth="1"/>
    <col min="16130" max="16130" width="2.28515625" style="79" customWidth="1"/>
    <col min="16131" max="16131" width="4" style="79" customWidth="1"/>
    <col min="16132" max="16132" width="7.42578125" style="79" customWidth="1"/>
    <col min="16133" max="16133" width="61.5703125" style="79" customWidth="1"/>
    <col min="16134" max="16134" width="1" style="79" customWidth="1"/>
    <col min="16135" max="16135" width="9.7109375" style="79" customWidth="1"/>
    <col min="16136" max="16136" width="3.7109375" style="79" customWidth="1"/>
    <col min="16137" max="16139" width="8.7109375" style="79" customWidth="1"/>
    <col min="16140" max="16141" width="11.42578125" style="79"/>
    <col min="16142" max="16142" width="4.7109375" style="79" customWidth="1"/>
    <col min="16143" max="16143" width="5" style="79" customWidth="1"/>
    <col min="16144" max="16144" width="2.28515625" style="79" customWidth="1"/>
    <col min="16145" max="16145" width="26" style="79" customWidth="1"/>
    <col min="16146" max="16146" width="8"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9" width="6.7109375" style="79" customWidth="1"/>
    <col min="16160" max="16384" width="11.42578125" style="79"/>
  </cols>
  <sheetData>
    <row r="1" spans="1:32" ht="13.5" customHeight="1">
      <c r="G1" s="78"/>
      <c r="H1" s="78"/>
      <c r="I1" s="78"/>
      <c r="J1" s="78"/>
      <c r="L1" s="78"/>
      <c r="M1" s="78"/>
    </row>
    <row r="2" spans="1:32" ht="3.75" customHeight="1">
      <c r="A2" s="96"/>
      <c r="B2" s="92"/>
      <c r="C2" s="157"/>
      <c r="D2" s="83"/>
      <c r="E2" s="83"/>
      <c r="F2" s="83"/>
      <c r="G2" s="278"/>
      <c r="H2" s="278"/>
      <c r="I2" s="278"/>
      <c r="J2" s="278"/>
      <c r="K2" s="278"/>
      <c r="L2" s="78"/>
      <c r="M2" s="78"/>
    </row>
    <row r="3" spans="1:32" ht="12.75" customHeight="1">
      <c r="A3" s="96"/>
      <c r="B3" s="92"/>
      <c r="C3" s="157"/>
      <c r="D3" s="2369" t="s">
        <v>384</v>
      </c>
      <c r="E3" s="2369"/>
      <c r="F3" s="2369"/>
      <c r="G3" s="2369"/>
      <c r="H3" s="2369"/>
      <c r="I3" s="2369"/>
      <c r="J3" s="2369"/>
      <c r="K3" s="2369"/>
      <c r="L3" s="78"/>
      <c r="M3" s="83"/>
      <c r="N3" s="83"/>
      <c r="O3" s="2281"/>
      <c r="P3" s="2281"/>
      <c r="Q3" s="2281"/>
      <c r="R3" s="2281"/>
      <c r="S3" s="2281"/>
      <c r="T3" s="2281"/>
      <c r="U3" s="2281"/>
      <c r="V3" s="2281"/>
      <c r="W3" s="2281"/>
      <c r="X3" s="2281"/>
      <c r="Y3" s="2281"/>
      <c r="Z3" s="2281"/>
      <c r="AA3" s="2281"/>
      <c r="AB3" s="2281"/>
      <c r="AC3" s="2281"/>
    </row>
    <row r="4" spans="1:32" s="83" customFormat="1" ht="12.75" customHeight="1">
      <c r="A4" s="96"/>
      <c r="B4" s="225"/>
      <c r="C4" s="953"/>
      <c r="D4" s="2281" t="s">
        <v>1</v>
      </c>
      <c r="E4" s="2281"/>
      <c r="F4" s="2281"/>
      <c r="G4" s="2281"/>
      <c r="H4" s="2281"/>
      <c r="I4" s="2281"/>
      <c r="J4" s="2281"/>
      <c r="K4" s="2281"/>
      <c r="L4" s="278"/>
      <c r="M4" s="86"/>
      <c r="N4" s="86"/>
      <c r="O4" s="87"/>
      <c r="AE4" s="88"/>
      <c r="AF4" s="88"/>
    </row>
    <row r="5" spans="1:32" s="83" customFormat="1" ht="3" customHeight="1">
      <c r="A5" s="96"/>
      <c r="B5" s="92"/>
      <c r="C5" s="157"/>
      <c r="E5" s="314"/>
      <c r="F5" s="314"/>
      <c r="G5" s="1019"/>
      <c r="H5" s="1019"/>
      <c r="I5" s="1019"/>
      <c r="J5" s="1020"/>
      <c r="K5" s="352"/>
      <c r="L5" s="278"/>
      <c r="O5" s="92"/>
    </row>
    <row r="6" spans="1:32" s="83" customFormat="1" ht="12.75" customHeight="1">
      <c r="A6" s="96"/>
      <c r="B6" s="92"/>
      <c r="C6" s="157"/>
      <c r="D6" s="2263" t="s">
        <v>2</v>
      </c>
      <c r="E6" s="1021"/>
      <c r="F6" s="717"/>
      <c r="G6" s="2251" t="s">
        <v>383</v>
      </c>
      <c r="H6" s="1022"/>
      <c r="I6" s="1023"/>
      <c r="J6" s="1023"/>
      <c r="K6" s="1024"/>
      <c r="L6" s="278"/>
      <c r="O6" s="92"/>
    </row>
    <row r="7" spans="1:32" ht="12.75" customHeight="1">
      <c r="A7" s="96"/>
      <c r="B7" s="96"/>
      <c r="C7" s="157"/>
      <c r="D7" s="2326"/>
      <c r="E7" s="383" t="s">
        <v>377</v>
      </c>
      <c r="F7" s="449"/>
      <c r="G7" s="2366"/>
      <c r="H7" s="192"/>
      <c r="I7" s="2367" t="s">
        <v>385</v>
      </c>
      <c r="J7" s="2367"/>
      <c r="K7" s="2279"/>
      <c r="L7" s="78"/>
      <c r="M7" s="96"/>
    </row>
    <row r="8" spans="1:32">
      <c r="A8" s="96"/>
      <c r="B8" s="92"/>
      <c r="C8" s="157"/>
      <c r="D8" s="2327"/>
      <c r="E8" s="388"/>
      <c r="F8" s="454"/>
      <c r="G8" s="610"/>
      <c r="H8" s="610"/>
      <c r="I8" s="1026" t="s">
        <v>18</v>
      </c>
      <c r="J8" s="1026" t="s">
        <v>19</v>
      </c>
      <c r="K8" s="1027" t="s">
        <v>8</v>
      </c>
      <c r="L8" s="78"/>
      <c r="M8" s="83"/>
    </row>
    <row r="9" spans="1:32">
      <c r="A9" s="96"/>
      <c r="B9" s="92"/>
      <c r="C9" s="157"/>
      <c r="D9" s="2360">
        <v>1401</v>
      </c>
      <c r="E9" s="318" t="s">
        <v>20</v>
      </c>
      <c r="F9" s="492"/>
      <c r="G9" s="968">
        <f>SUM(G10:G16)</f>
        <v>22</v>
      </c>
      <c r="H9" s="968"/>
      <c r="I9" s="968">
        <f>SUM(I10:I16)</f>
        <v>760</v>
      </c>
      <c r="J9" s="968">
        <f>SUM(J10:J16)</f>
        <v>415</v>
      </c>
      <c r="K9" s="1028">
        <f>SUM(I9:J9)</f>
        <v>1175</v>
      </c>
      <c r="L9" s="78"/>
      <c r="M9" s="83"/>
    </row>
    <row r="10" spans="1:32" ht="12" customHeight="1">
      <c r="A10" s="96"/>
      <c r="B10" s="96"/>
      <c r="C10" s="157"/>
      <c r="D10" s="2361"/>
      <c r="E10" s="321" t="s">
        <v>21</v>
      </c>
      <c r="F10" s="1049"/>
      <c r="G10" s="1029">
        <v>4</v>
      </c>
      <c r="H10" s="1029"/>
      <c r="I10" s="416">
        <v>180</v>
      </c>
      <c r="J10" s="1029">
        <v>120</v>
      </c>
      <c r="K10" s="1030">
        <f t="shared" ref="K10:K52" si="0">SUM(I10:J10)</f>
        <v>300</v>
      </c>
      <c r="L10" s="78"/>
      <c r="M10" s="78"/>
    </row>
    <row r="11" spans="1:32" ht="12" customHeight="1">
      <c r="A11" s="96"/>
      <c r="B11" s="96"/>
      <c r="C11" s="157"/>
      <c r="D11" s="2361"/>
      <c r="E11" s="327" t="s">
        <v>22</v>
      </c>
      <c r="F11" s="322"/>
      <c r="G11" s="470">
        <v>5</v>
      </c>
      <c r="H11" s="470"/>
      <c r="I11" s="397">
        <v>170</v>
      </c>
      <c r="J11" s="470">
        <v>90</v>
      </c>
      <c r="K11" s="975">
        <f t="shared" si="0"/>
        <v>260</v>
      </c>
      <c r="L11" s="78"/>
      <c r="M11" s="78"/>
    </row>
    <row r="12" spans="1:32" ht="12" customHeight="1">
      <c r="A12" s="96"/>
      <c r="B12" s="96"/>
      <c r="C12" s="157"/>
      <c r="D12" s="2361"/>
      <c r="E12" s="327" t="s">
        <v>23</v>
      </c>
      <c r="F12" s="322"/>
      <c r="G12" s="470">
        <v>4</v>
      </c>
      <c r="H12" s="470"/>
      <c r="I12" s="351">
        <v>130</v>
      </c>
      <c r="J12" s="351">
        <v>60</v>
      </c>
      <c r="K12" s="347">
        <f t="shared" si="0"/>
        <v>190</v>
      </c>
      <c r="L12" s="78"/>
      <c r="M12" s="78"/>
    </row>
    <row r="13" spans="1:32" ht="12" customHeight="1">
      <c r="A13" s="96"/>
      <c r="B13" s="96"/>
      <c r="C13" s="157"/>
      <c r="D13" s="2361"/>
      <c r="E13" s="329" t="s">
        <v>24</v>
      </c>
      <c r="F13" s="322"/>
      <c r="G13" s="470">
        <v>2</v>
      </c>
      <c r="H13" s="470"/>
      <c r="I13" s="397">
        <v>40</v>
      </c>
      <c r="J13" s="470">
        <v>25</v>
      </c>
      <c r="K13" s="989">
        <f t="shared" si="0"/>
        <v>65</v>
      </c>
      <c r="L13" s="78"/>
      <c r="M13" s="78"/>
    </row>
    <row r="14" spans="1:32" ht="12" customHeight="1">
      <c r="A14" s="96"/>
      <c r="B14" s="96"/>
      <c r="C14" s="157"/>
      <c r="D14" s="2361"/>
      <c r="E14" s="329" t="s">
        <v>25</v>
      </c>
      <c r="F14" s="322"/>
      <c r="G14" s="470">
        <v>3</v>
      </c>
      <c r="H14" s="470"/>
      <c r="I14" s="397">
        <v>90</v>
      </c>
      <c r="J14" s="470">
        <v>40</v>
      </c>
      <c r="K14" s="989">
        <f t="shared" si="0"/>
        <v>130</v>
      </c>
      <c r="L14" s="78"/>
      <c r="M14" s="78"/>
    </row>
    <row r="15" spans="1:32" ht="12" customHeight="1">
      <c r="A15" s="96"/>
      <c r="B15" s="96"/>
      <c r="C15" s="157"/>
      <c r="D15" s="2361"/>
      <c r="E15" s="329" t="s">
        <v>26</v>
      </c>
      <c r="F15" s="322"/>
      <c r="G15" s="470">
        <v>4</v>
      </c>
      <c r="H15" s="470"/>
      <c r="I15" s="397">
        <v>150</v>
      </c>
      <c r="J15" s="470">
        <v>80</v>
      </c>
      <c r="K15" s="989">
        <f t="shared" si="0"/>
        <v>230</v>
      </c>
      <c r="L15" s="78"/>
      <c r="M15" s="78"/>
    </row>
    <row r="16" spans="1:32" ht="12" customHeight="1">
      <c r="A16" s="96"/>
      <c r="B16" s="96"/>
      <c r="C16" s="157"/>
      <c r="D16" s="2365"/>
      <c r="E16" s="329" t="s">
        <v>27</v>
      </c>
      <c r="F16" s="322"/>
      <c r="G16" s="470">
        <v>0</v>
      </c>
      <c r="H16" s="470"/>
      <c r="I16" s="397">
        <v>0</v>
      </c>
      <c r="J16" s="470">
        <v>0</v>
      </c>
      <c r="K16" s="989">
        <f t="shared" si="0"/>
        <v>0</v>
      </c>
      <c r="L16" s="78"/>
      <c r="M16" s="78"/>
    </row>
    <row r="17" spans="1:18">
      <c r="A17" s="96"/>
      <c r="B17" s="96"/>
      <c r="C17" s="157"/>
      <c r="D17" s="2361">
        <v>1402</v>
      </c>
      <c r="E17" s="29" t="s">
        <v>29</v>
      </c>
      <c r="F17" s="123"/>
      <c r="G17" s="969">
        <f>SUM(G18:G25)</f>
        <v>27</v>
      </c>
      <c r="H17" s="969"/>
      <c r="I17" s="969">
        <f>SUM(I18:I25)</f>
        <v>905</v>
      </c>
      <c r="J17" s="969">
        <f>SUM(J18:J25)</f>
        <v>610</v>
      </c>
      <c r="K17" s="994">
        <f>SUM(I17:J17)</f>
        <v>1515</v>
      </c>
      <c r="L17" s="78"/>
      <c r="M17" s="78"/>
    </row>
    <row r="18" spans="1:18" ht="12" customHeight="1">
      <c r="A18" s="96"/>
      <c r="B18" s="96"/>
      <c r="C18" s="157"/>
      <c r="D18" s="2361"/>
      <c r="E18" s="327" t="s">
        <v>114</v>
      </c>
      <c r="F18" s="322"/>
      <c r="G18" s="470">
        <v>8</v>
      </c>
      <c r="H18" s="470"/>
      <c r="I18" s="397">
        <v>320</v>
      </c>
      <c r="J18" s="470">
        <v>190</v>
      </c>
      <c r="K18" s="975">
        <f t="shared" si="0"/>
        <v>510</v>
      </c>
      <c r="L18" s="78"/>
      <c r="M18" s="78"/>
    </row>
    <row r="19" spans="1:18" ht="12" customHeight="1">
      <c r="A19" s="96"/>
      <c r="B19" s="96"/>
      <c r="C19" s="157"/>
      <c r="D19" s="2361"/>
      <c r="E19" s="327" t="s">
        <v>31</v>
      </c>
      <c r="F19" s="322"/>
      <c r="G19" s="470">
        <v>4</v>
      </c>
      <c r="H19" s="470"/>
      <c r="I19" s="397">
        <v>120</v>
      </c>
      <c r="J19" s="470">
        <v>100</v>
      </c>
      <c r="K19" s="975">
        <f t="shared" si="0"/>
        <v>220</v>
      </c>
      <c r="L19" s="78"/>
      <c r="M19" s="78"/>
    </row>
    <row r="20" spans="1:18" ht="12" customHeight="1">
      <c r="A20" s="96"/>
      <c r="B20" s="96"/>
      <c r="C20" s="157"/>
      <c r="D20" s="2361"/>
      <c r="E20" s="327" t="s">
        <v>32</v>
      </c>
      <c r="F20" s="322"/>
      <c r="G20" s="470">
        <v>3</v>
      </c>
      <c r="H20" s="470"/>
      <c r="I20" s="397">
        <v>95</v>
      </c>
      <c r="J20" s="470">
        <v>60</v>
      </c>
      <c r="K20" s="975">
        <f t="shared" si="0"/>
        <v>155</v>
      </c>
      <c r="L20" s="78"/>
      <c r="M20" s="78"/>
    </row>
    <row r="21" spans="1:18" ht="12" customHeight="1">
      <c r="A21" s="96"/>
      <c r="B21" s="96"/>
      <c r="C21" s="157"/>
      <c r="D21" s="2361"/>
      <c r="E21" s="327" t="s">
        <v>131</v>
      </c>
      <c r="F21" s="322"/>
      <c r="G21" s="470">
        <v>3</v>
      </c>
      <c r="H21" s="470"/>
      <c r="I21" s="397">
        <v>80</v>
      </c>
      <c r="J21" s="470">
        <v>50</v>
      </c>
      <c r="K21" s="975">
        <f t="shared" si="0"/>
        <v>130</v>
      </c>
      <c r="L21" s="78"/>
      <c r="M21" s="78"/>
      <c r="Q21" s="2368"/>
      <c r="R21" s="2368"/>
    </row>
    <row r="22" spans="1:18" ht="12" customHeight="1">
      <c r="A22" s="96"/>
      <c r="B22" s="96"/>
      <c r="C22" s="157"/>
      <c r="D22" s="2361"/>
      <c r="E22" s="327" t="s">
        <v>132</v>
      </c>
      <c r="F22" s="322"/>
      <c r="G22" s="470">
        <v>3</v>
      </c>
      <c r="H22" s="470"/>
      <c r="I22" s="397">
        <v>90</v>
      </c>
      <c r="J22" s="470">
        <v>60</v>
      </c>
      <c r="K22" s="975">
        <f t="shared" si="0"/>
        <v>150</v>
      </c>
      <c r="L22" s="78"/>
      <c r="M22" s="78"/>
      <c r="Q22" s="2368"/>
      <c r="R22" s="2368"/>
    </row>
    <row r="23" spans="1:18" ht="12" customHeight="1">
      <c r="A23" s="96"/>
      <c r="B23" s="96"/>
      <c r="C23" s="157"/>
      <c r="D23" s="2361"/>
      <c r="E23" s="327" t="s">
        <v>35</v>
      </c>
      <c r="F23" s="322"/>
      <c r="G23" s="470">
        <v>4</v>
      </c>
      <c r="H23" s="470"/>
      <c r="I23" s="397">
        <v>110</v>
      </c>
      <c r="J23" s="470">
        <v>80</v>
      </c>
      <c r="K23" s="975">
        <f t="shared" si="0"/>
        <v>190</v>
      </c>
      <c r="L23" s="78"/>
      <c r="M23" s="78"/>
      <c r="Q23" s="2368"/>
      <c r="R23" s="2368"/>
    </row>
    <row r="24" spans="1:18" ht="12" customHeight="1">
      <c r="A24" s="96"/>
      <c r="B24" s="96"/>
      <c r="C24" s="157"/>
      <c r="D24" s="2361"/>
      <c r="E24" s="327" t="s">
        <v>133</v>
      </c>
      <c r="F24" s="322"/>
      <c r="G24" s="470">
        <v>2</v>
      </c>
      <c r="H24" s="470"/>
      <c r="I24" s="397">
        <v>90</v>
      </c>
      <c r="J24" s="470">
        <v>70</v>
      </c>
      <c r="K24" s="975">
        <f t="shared" si="0"/>
        <v>160</v>
      </c>
      <c r="L24" s="78"/>
      <c r="M24" s="78"/>
      <c r="Q24" s="2368"/>
      <c r="R24" s="2368"/>
    </row>
    <row r="25" spans="1:18" ht="12" customHeight="1">
      <c r="A25" s="96"/>
      <c r="B25" s="96"/>
      <c r="C25" s="157"/>
      <c r="D25" s="2361"/>
      <c r="E25" s="329" t="s">
        <v>37</v>
      </c>
      <c r="F25" s="322"/>
      <c r="G25" s="470">
        <v>0</v>
      </c>
      <c r="H25" s="470"/>
      <c r="I25" s="397">
        <v>0</v>
      </c>
      <c r="J25" s="470">
        <v>0</v>
      </c>
      <c r="K25" s="989">
        <f t="shared" si="0"/>
        <v>0</v>
      </c>
      <c r="L25" s="78"/>
      <c r="M25" s="78"/>
      <c r="Q25" s="2368"/>
      <c r="R25" s="2368"/>
    </row>
    <row r="26" spans="1:18">
      <c r="A26" s="96"/>
      <c r="B26" s="96"/>
      <c r="C26" s="157"/>
      <c r="D26" s="2362">
        <v>1403</v>
      </c>
      <c r="E26" s="29" t="s">
        <v>39</v>
      </c>
      <c r="F26" s="123"/>
      <c r="G26" s="969">
        <f>SUM(G27:G29)</f>
        <v>9</v>
      </c>
      <c r="H26" s="969"/>
      <c r="I26" s="969">
        <f>SUM(I27:I29)</f>
        <v>255</v>
      </c>
      <c r="J26" s="969">
        <f>SUM(J27:J29)</f>
        <v>165</v>
      </c>
      <c r="K26" s="994">
        <f t="shared" si="0"/>
        <v>420</v>
      </c>
      <c r="L26" s="78"/>
      <c r="M26" s="78"/>
      <c r="Q26" s="2368"/>
      <c r="R26" s="2368"/>
    </row>
    <row r="27" spans="1:18" ht="12" customHeight="1">
      <c r="A27" s="96"/>
      <c r="B27" s="96"/>
      <c r="C27" s="157"/>
      <c r="D27" s="2363"/>
      <c r="E27" s="329" t="s">
        <v>40</v>
      </c>
      <c r="F27" s="322"/>
      <c r="G27" s="470">
        <v>3</v>
      </c>
      <c r="H27" s="470"/>
      <c r="I27" s="397">
        <v>80</v>
      </c>
      <c r="J27" s="470">
        <v>55</v>
      </c>
      <c r="K27" s="989">
        <f t="shared" si="0"/>
        <v>135</v>
      </c>
      <c r="L27" s="78"/>
      <c r="M27" s="78"/>
      <c r="Q27" s="2368"/>
      <c r="R27" s="2368"/>
    </row>
    <row r="28" spans="1:18" ht="12" customHeight="1">
      <c r="A28" s="96"/>
      <c r="B28" s="96"/>
      <c r="C28" s="157"/>
      <c r="D28" s="2363"/>
      <c r="E28" s="329" t="s">
        <v>41</v>
      </c>
      <c r="F28" s="322"/>
      <c r="G28" s="470">
        <v>3</v>
      </c>
      <c r="H28" s="470"/>
      <c r="I28" s="397">
        <v>85</v>
      </c>
      <c r="J28" s="470">
        <v>60</v>
      </c>
      <c r="K28" s="989">
        <f t="shared" si="0"/>
        <v>145</v>
      </c>
      <c r="L28" s="78"/>
      <c r="M28" s="78"/>
    </row>
    <row r="29" spans="1:18" ht="12" customHeight="1">
      <c r="A29" s="96"/>
      <c r="B29" s="96"/>
      <c r="C29" s="157"/>
      <c r="D29" s="2363"/>
      <c r="E29" s="1031" t="s">
        <v>42</v>
      </c>
      <c r="F29" s="1050"/>
      <c r="G29" s="470">
        <v>3</v>
      </c>
      <c r="H29" s="470"/>
      <c r="I29" s="397">
        <v>90</v>
      </c>
      <c r="J29" s="470">
        <v>50</v>
      </c>
      <c r="K29" s="989">
        <f t="shared" si="0"/>
        <v>140</v>
      </c>
      <c r="L29" s="78"/>
      <c r="M29" s="78"/>
    </row>
    <row r="30" spans="1:18">
      <c r="A30" s="96"/>
      <c r="B30" s="96"/>
      <c r="C30" s="157"/>
      <c r="D30" s="2313">
        <v>1404</v>
      </c>
      <c r="E30" s="29" t="s">
        <v>43</v>
      </c>
      <c r="F30" s="123"/>
      <c r="G30" s="969">
        <f>SUM(G31:G32)</f>
        <v>14</v>
      </c>
      <c r="H30" s="969"/>
      <c r="I30" s="969">
        <f>SUM(I31:I32)</f>
        <v>425</v>
      </c>
      <c r="J30" s="969">
        <f>SUM(J31:J32)</f>
        <v>277</v>
      </c>
      <c r="K30" s="1032">
        <f t="shared" si="0"/>
        <v>702</v>
      </c>
      <c r="L30" s="78"/>
      <c r="M30" s="78"/>
    </row>
    <row r="31" spans="1:18" ht="12" customHeight="1">
      <c r="A31" s="96"/>
      <c r="B31" s="96"/>
      <c r="C31" s="157"/>
      <c r="D31" s="2313"/>
      <c r="E31" s="327" t="s">
        <v>128</v>
      </c>
      <c r="F31" s="92"/>
      <c r="G31" s="470">
        <v>9</v>
      </c>
      <c r="H31" s="470"/>
      <c r="I31" s="397">
        <v>235</v>
      </c>
      <c r="J31" s="470">
        <v>182</v>
      </c>
      <c r="K31" s="975">
        <f t="shared" si="0"/>
        <v>417</v>
      </c>
      <c r="L31" s="78"/>
      <c r="M31" s="78"/>
    </row>
    <row r="32" spans="1:18" ht="12" customHeight="1">
      <c r="A32" s="96"/>
      <c r="B32" s="96"/>
      <c r="C32" s="157"/>
      <c r="D32" s="2313"/>
      <c r="E32" s="327" t="s">
        <v>45</v>
      </c>
      <c r="F32" s="92"/>
      <c r="G32" s="470">
        <v>5</v>
      </c>
      <c r="H32" s="470"/>
      <c r="I32" s="397">
        <v>190</v>
      </c>
      <c r="J32" s="470">
        <v>95</v>
      </c>
      <c r="K32" s="975">
        <f t="shared" si="0"/>
        <v>285</v>
      </c>
      <c r="L32" s="78"/>
      <c r="M32" s="78"/>
    </row>
    <row r="33" spans="1:13">
      <c r="A33" s="96"/>
      <c r="B33" s="96"/>
      <c r="C33" s="157"/>
      <c r="D33" s="2211">
        <v>1405</v>
      </c>
      <c r="E33" s="318" t="s">
        <v>46</v>
      </c>
      <c r="F33" s="1051"/>
      <c r="G33" s="1033">
        <f>SUM(G34:G37)</f>
        <v>18</v>
      </c>
      <c r="H33" s="1033"/>
      <c r="I33" s="1034">
        <f>SUM(I34:I37)</f>
        <v>610</v>
      </c>
      <c r="J33" s="1034">
        <f>SUM(J34:J37)</f>
        <v>410</v>
      </c>
      <c r="K33" s="1035">
        <f t="shared" si="0"/>
        <v>1020</v>
      </c>
      <c r="L33" s="78"/>
      <c r="M33" s="78"/>
    </row>
    <row r="34" spans="1:13" ht="12" customHeight="1">
      <c r="B34" s="221"/>
      <c r="C34" s="157"/>
      <c r="D34" s="2316"/>
      <c r="E34" s="782" t="s">
        <v>47</v>
      </c>
      <c r="F34" s="1049"/>
      <c r="G34" s="1036">
        <v>4</v>
      </c>
      <c r="H34" s="1036"/>
      <c r="I34" s="1036">
        <v>120</v>
      </c>
      <c r="J34" s="1036">
        <v>60</v>
      </c>
      <c r="K34" s="1030">
        <f t="shared" si="0"/>
        <v>180</v>
      </c>
    </row>
    <row r="35" spans="1:13" s="83" customFormat="1" ht="12" customHeight="1">
      <c r="A35" s="96"/>
      <c r="B35" s="96"/>
      <c r="C35" s="157"/>
      <c r="D35" s="2316"/>
      <c r="E35" s="327" t="s">
        <v>48</v>
      </c>
      <c r="F35" s="322"/>
      <c r="G35" s="1015">
        <v>5</v>
      </c>
      <c r="H35" s="1015"/>
      <c r="I35" s="1015">
        <v>165</v>
      </c>
      <c r="J35" s="1015">
        <v>120</v>
      </c>
      <c r="K35" s="975">
        <f t="shared" si="0"/>
        <v>285</v>
      </c>
    </row>
    <row r="36" spans="1:13" ht="12" customHeight="1">
      <c r="B36" s="221"/>
      <c r="C36" s="157"/>
      <c r="D36" s="2316"/>
      <c r="E36" s="359" t="s">
        <v>49</v>
      </c>
      <c r="F36" s="1052"/>
      <c r="G36" s="470">
        <v>3</v>
      </c>
      <c r="H36" s="470"/>
      <c r="I36" s="470">
        <v>85</v>
      </c>
      <c r="J36" s="470">
        <v>60</v>
      </c>
      <c r="K36" s="975">
        <f>SUM(I36:J36)</f>
        <v>145</v>
      </c>
    </row>
    <row r="37" spans="1:13" ht="12" customHeight="1">
      <c r="B37" s="221"/>
      <c r="C37" s="157"/>
      <c r="D37" s="2274"/>
      <c r="E37" s="417" t="s">
        <v>50</v>
      </c>
      <c r="F37" s="1053"/>
      <c r="G37" s="1037">
        <v>6</v>
      </c>
      <c r="H37" s="1037"/>
      <c r="I37" s="1037">
        <v>240</v>
      </c>
      <c r="J37" s="1037">
        <v>170</v>
      </c>
      <c r="K37" s="1038">
        <f t="shared" si="0"/>
        <v>410</v>
      </c>
    </row>
    <row r="38" spans="1:13">
      <c r="B38" s="221"/>
      <c r="C38" s="157"/>
      <c r="D38" s="2302">
        <v>1406</v>
      </c>
      <c r="E38" s="1039" t="s">
        <v>51</v>
      </c>
      <c r="F38" s="1054"/>
      <c r="G38" s="1040">
        <f>SUM(G39:G43)</f>
        <v>19</v>
      </c>
      <c r="H38" s="1040"/>
      <c r="I38" s="1040">
        <f>SUM(I39:I43)</f>
        <v>534</v>
      </c>
      <c r="J38" s="1040">
        <f>SUM(J39:J43)</f>
        <v>320</v>
      </c>
      <c r="K38" s="1041">
        <f t="shared" si="0"/>
        <v>854</v>
      </c>
    </row>
    <row r="39" spans="1:13" ht="12" customHeight="1">
      <c r="B39" s="221"/>
      <c r="C39" s="157"/>
      <c r="D39" s="2302"/>
      <c r="E39" s="327" t="s">
        <v>52</v>
      </c>
      <c r="F39" s="322"/>
      <c r="G39" s="1015">
        <v>7</v>
      </c>
      <c r="H39" s="1015"/>
      <c r="I39" s="1015">
        <v>224</v>
      </c>
      <c r="J39" s="1015">
        <v>120</v>
      </c>
      <c r="K39" s="975">
        <f t="shared" si="0"/>
        <v>344</v>
      </c>
    </row>
    <row r="40" spans="1:13" ht="12" customHeight="1">
      <c r="B40" s="221"/>
      <c r="C40" s="157"/>
      <c r="D40" s="2302"/>
      <c r="E40" s="327" t="s">
        <v>53</v>
      </c>
      <c r="F40" s="322"/>
      <c r="G40" s="1015">
        <v>5</v>
      </c>
      <c r="H40" s="1015"/>
      <c r="I40" s="1015">
        <v>120</v>
      </c>
      <c r="J40" s="1015">
        <v>100</v>
      </c>
      <c r="K40" s="975">
        <f t="shared" si="0"/>
        <v>220</v>
      </c>
    </row>
    <row r="41" spans="1:13" ht="12" customHeight="1">
      <c r="B41" s="221"/>
      <c r="C41" s="157"/>
      <c r="D41" s="2302"/>
      <c r="E41" s="327" t="s">
        <v>96</v>
      </c>
      <c r="F41" s="322"/>
      <c r="G41" s="1015">
        <v>2</v>
      </c>
      <c r="H41" s="1015"/>
      <c r="I41" s="1015">
        <v>80</v>
      </c>
      <c r="J41" s="1015">
        <v>30</v>
      </c>
      <c r="K41" s="975">
        <f t="shared" si="0"/>
        <v>110</v>
      </c>
    </row>
    <row r="42" spans="1:13" ht="12" customHeight="1">
      <c r="B42" s="221"/>
      <c r="C42" s="157"/>
      <c r="D42" s="2302"/>
      <c r="E42" s="327" t="s">
        <v>55</v>
      </c>
      <c r="F42" s="322"/>
      <c r="G42" s="1015">
        <v>5</v>
      </c>
      <c r="H42" s="1015"/>
      <c r="I42" s="1015">
        <v>110</v>
      </c>
      <c r="J42" s="1015">
        <v>70</v>
      </c>
      <c r="K42" s="989">
        <f t="shared" si="0"/>
        <v>180</v>
      </c>
    </row>
    <row r="43" spans="1:13" ht="12" customHeight="1">
      <c r="B43" s="221"/>
      <c r="C43" s="157"/>
      <c r="D43" s="2302"/>
      <c r="E43" s="327" t="s">
        <v>56</v>
      </c>
      <c r="F43" s="322"/>
      <c r="G43" s="1015">
        <v>0</v>
      </c>
      <c r="H43" s="1015"/>
      <c r="I43" s="1015">
        <v>0</v>
      </c>
      <c r="J43" s="1015">
        <v>0</v>
      </c>
      <c r="K43" s="989">
        <f t="shared" si="0"/>
        <v>0</v>
      </c>
    </row>
    <row r="44" spans="1:13">
      <c r="B44" s="221"/>
      <c r="C44" s="157"/>
      <c r="D44" s="2211">
        <v>1407</v>
      </c>
      <c r="E44" s="13" t="s">
        <v>58</v>
      </c>
      <c r="F44" s="123"/>
      <c r="G44" s="1042">
        <f>SUM(G45:G47)</f>
        <v>8</v>
      </c>
      <c r="H44" s="1042"/>
      <c r="I44" s="1042">
        <f>SUM(I45:I47)</f>
        <v>240</v>
      </c>
      <c r="J44" s="1042">
        <f>SUM(J45:J47)</f>
        <v>130</v>
      </c>
      <c r="K44" s="994">
        <f t="shared" si="0"/>
        <v>370</v>
      </c>
    </row>
    <row r="45" spans="1:13" ht="12" customHeight="1">
      <c r="B45" s="221"/>
      <c r="C45" s="157"/>
      <c r="D45" s="2212"/>
      <c r="E45" s="327" t="s">
        <v>379</v>
      </c>
      <c r="F45" s="322"/>
      <c r="G45" s="1015">
        <v>4</v>
      </c>
      <c r="H45" s="1015"/>
      <c r="I45" s="1015">
        <v>80</v>
      </c>
      <c r="J45" s="1015">
        <v>35</v>
      </c>
      <c r="K45" s="989">
        <f>SUM(I45:J45)</f>
        <v>115</v>
      </c>
    </row>
    <row r="46" spans="1:13" ht="12" customHeight="1">
      <c r="B46" s="221"/>
      <c r="C46" s="157"/>
      <c r="D46" s="2212"/>
      <c r="E46" s="329" t="s">
        <v>60</v>
      </c>
      <c r="F46" s="322"/>
      <c r="G46" s="1015">
        <v>1</v>
      </c>
      <c r="H46" s="1015"/>
      <c r="I46" s="1015">
        <v>40</v>
      </c>
      <c r="J46" s="1015">
        <v>15</v>
      </c>
      <c r="K46" s="989">
        <f t="shared" si="0"/>
        <v>55</v>
      </c>
    </row>
    <row r="47" spans="1:13" ht="12" customHeight="1">
      <c r="B47" s="221"/>
      <c r="C47" s="157"/>
      <c r="D47" s="2213"/>
      <c r="E47" s="329" t="s">
        <v>84</v>
      </c>
      <c r="F47" s="322"/>
      <c r="G47" s="1015">
        <v>3</v>
      </c>
      <c r="H47" s="1015"/>
      <c r="I47" s="1015">
        <v>120</v>
      </c>
      <c r="J47" s="1015">
        <v>80</v>
      </c>
      <c r="K47" s="989">
        <f t="shared" si="0"/>
        <v>200</v>
      </c>
    </row>
    <row r="48" spans="1:13">
      <c r="B48" s="221"/>
      <c r="C48" s="157"/>
      <c r="D48" s="2360">
        <v>1408</v>
      </c>
      <c r="E48" s="13" t="s">
        <v>63</v>
      </c>
      <c r="F48" s="40"/>
      <c r="G48" s="1042">
        <f>SUM(G49:G52)</f>
        <v>5</v>
      </c>
      <c r="H48" s="1042"/>
      <c r="I48" s="1042">
        <f>SUM(I49:I52)</f>
        <v>130</v>
      </c>
      <c r="J48" s="1042">
        <f>SUM(J49:J52)</f>
        <v>80</v>
      </c>
      <c r="K48" s="994">
        <f t="shared" si="0"/>
        <v>210</v>
      </c>
    </row>
    <row r="49" spans="2:11">
      <c r="B49" s="221"/>
      <c r="C49" s="157"/>
      <c r="D49" s="2361"/>
      <c r="E49" s="327" t="s">
        <v>64</v>
      </c>
      <c r="F49" s="322"/>
      <c r="G49" s="470">
        <v>5</v>
      </c>
      <c r="H49" s="470"/>
      <c r="I49" s="397">
        <v>130</v>
      </c>
      <c r="J49" s="470">
        <v>80</v>
      </c>
      <c r="K49" s="975">
        <f>SUM(I49:J49)</f>
        <v>210</v>
      </c>
    </row>
    <row r="50" spans="2:11">
      <c r="B50" s="221"/>
      <c r="C50" s="157"/>
      <c r="D50" s="2361"/>
      <c r="E50" s="322" t="s">
        <v>65</v>
      </c>
      <c r="F50" s="322"/>
      <c r="G50" s="470">
        <v>0</v>
      </c>
      <c r="H50" s="470"/>
      <c r="I50" s="397">
        <v>0</v>
      </c>
      <c r="J50" s="470">
        <v>0</v>
      </c>
      <c r="K50" s="975">
        <f>SUM(I50:J50)</f>
        <v>0</v>
      </c>
    </row>
    <row r="51" spans="2:11" ht="12" customHeight="1">
      <c r="B51" s="221"/>
      <c r="C51" s="157"/>
      <c r="D51" s="2361"/>
      <c r="E51" s="340" t="s">
        <v>380</v>
      </c>
      <c r="F51" s="322"/>
      <c r="G51" s="470">
        <v>0</v>
      </c>
      <c r="H51" s="470"/>
      <c r="I51" s="397">
        <v>0</v>
      </c>
      <c r="J51" s="470">
        <v>0</v>
      </c>
      <c r="K51" s="989">
        <f t="shared" si="0"/>
        <v>0</v>
      </c>
    </row>
    <row r="52" spans="2:11" ht="12" customHeight="1">
      <c r="B52" s="221"/>
      <c r="C52" s="157"/>
      <c r="D52" s="2361"/>
      <c r="E52" s="340" t="s">
        <v>136</v>
      </c>
      <c r="F52" s="322"/>
      <c r="G52" s="470">
        <v>0</v>
      </c>
      <c r="H52" s="470"/>
      <c r="I52" s="397">
        <v>0</v>
      </c>
      <c r="J52" s="470">
        <v>0</v>
      </c>
      <c r="K52" s="975">
        <f t="shared" si="0"/>
        <v>0</v>
      </c>
    </row>
    <row r="53" spans="2:11" ht="12.75" customHeight="1">
      <c r="B53" s="221"/>
      <c r="D53" s="2362">
        <v>1624</v>
      </c>
      <c r="E53" s="13" t="s">
        <v>68</v>
      </c>
      <c r="F53" s="1055"/>
      <c r="G53" s="405">
        <f>SUM(G54:G55)</f>
        <v>3</v>
      </c>
      <c r="H53" s="405"/>
      <c r="I53" s="405">
        <f>SUM(I54:I55)</f>
        <v>90</v>
      </c>
      <c r="J53" s="405">
        <f>SUM(J54:J55)</f>
        <v>75</v>
      </c>
      <c r="K53" s="468">
        <f>SUM(I53:J53)</f>
        <v>165</v>
      </c>
    </row>
    <row r="54" spans="2:11" ht="12" customHeight="1">
      <c r="B54" s="221"/>
      <c r="D54" s="2363"/>
      <c r="E54" s="360" t="s">
        <v>69</v>
      </c>
      <c r="F54" s="356"/>
      <c r="G54" s="1015">
        <v>3</v>
      </c>
      <c r="H54" s="1015"/>
      <c r="I54" s="1015">
        <v>90</v>
      </c>
      <c r="J54" s="1015">
        <v>75</v>
      </c>
      <c r="K54" s="989">
        <f>SUM(I54:J54)</f>
        <v>165</v>
      </c>
    </row>
    <row r="55" spans="2:11" ht="12" customHeight="1">
      <c r="B55" s="221"/>
      <c r="D55" s="2364"/>
      <c r="E55" s="322" t="s">
        <v>71</v>
      </c>
      <c r="G55" s="221">
        <v>0</v>
      </c>
      <c r="H55" s="221"/>
      <c r="I55" s="221">
        <v>0</v>
      </c>
      <c r="J55" s="221">
        <v>0</v>
      </c>
      <c r="K55" s="989">
        <f>SUM(I55:J55)</f>
        <v>0</v>
      </c>
    </row>
    <row r="56" spans="2:11" ht="13.5" customHeight="1">
      <c r="E56" s="219" t="s">
        <v>8</v>
      </c>
      <c r="F56" s="1056"/>
      <c r="G56" s="1000">
        <f>SUM(G9+G17+G26+G30+G33+G38+G44+G48+G53)</f>
        <v>125</v>
      </c>
      <c r="H56" s="1000"/>
      <c r="I56" s="1000">
        <f>SUM(I9+I17+I26+I30+I33+I38+I44+I48+I53)</f>
        <v>3949</v>
      </c>
      <c r="J56" s="1000">
        <f>SUM(J9+J17+J26+J30+J33+J38+J44+J48+J53)</f>
        <v>2482</v>
      </c>
      <c r="K56" s="1001">
        <f>SUM(K9+K17+K26+K30+K33+K38+K44+K48+K53)</f>
        <v>6431</v>
      </c>
    </row>
    <row r="57" spans="2:11" ht="10.5" customHeight="1">
      <c r="D57" s="979"/>
      <c r="E57" s="177" t="s">
        <v>381</v>
      </c>
      <c r="F57" s="92"/>
    </row>
    <row r="58" spans="2:11" ht="9" customHeight="1">
      <c r="D58" s="979"/>
    </row>
    <row r="59" spans="2:11" ht="9" customHeight="1"/>
    <row r="60" spans="2:11" ht="9" customHeight="1">
      <c r="D60" s="979"/>
    </row>
    <row r="61" spans="2:11" ht="9" customHeight="1">
      <c r="D61" s="979"/>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92"/>
      <c r="F146" s="92"/>
      <c r="G146" s="1047"/>
      <c r="H146" s="1047"/>
      <c r="I146" s="1048"/>
      <c r="J146" s="1047"/>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1:R27"/>
    <mergeCell ref="D26:D29"/>
    <mergeCell ref="D30:D32"/>
    <mergeCell ref="D33:D37"/>
    <mergeCell ref="D3:K3"/>
    <mergeCell ref="O3:AC3"/>
    <mergeCell ref="D4:K4"/>
    <mergeCell ref="D6:D8"/>
    <mergeCell ref="G6:G7"/>
    <mergeCell ref="I7:K7"/>
    <mergeCell ref="D38:D43"/>
    <mergeCell ref="D44:D47"/>
    <mergeCell ref="D48:D52"/>
    <mergeCell ref="D53:D55"/>
    <mergeCell ref="D9:D16"/>
    <mergeCell ref="D17:D2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1"/>
  <sheetViews>
    <sheetView workbookViewId="0">
      <selection activeCell="Q20" sqref="Q20:R27"/>
    </sheetView>
  </sheetViews>
  <sheetFormatPr baseColWidth="10" defaultRowHeight="12.75"/>
  <cols>
    <col min="1" max="1" width="2.5703125" style="221" customWidth="1"/>
    <col min="2" max="2" width="2.28515625" style="177" customWidth="1"/>
    <col min="3" max="3" width="4" style="349" customWidth="1"/>
    <col min="4" max="4" width="7.42578125" style="79" customWidth="1"/>
    <col min="5" max="5" width="61.5703125" style="79" customWidth="1"/>
    <col min="6" max="6" width="1" style="79" customWidth="1"/>
    <col min="7" max="7" width="9.7109375" style="79" customWidth="1"/>
    <col min="8" max="8" width="3.7109375" style="79" customWidth="1"/>
    <col min="9" max="11" width="8.7109375" style="79" customWidth="1"/>
    <col min="12" max="13" width="11.42578125" style="79"/>
    <col min="14" max="14" width="4.7109375" style="79" customWidth="1"/>
    <col min="15" max="15" width="5" style="79" customWidth="1"/>
    <col min="16" max="16" width="2.28515625" style="79" customWidth="1"/>
    <col min="17" max="17" width="26" style="79" customWidth="1"/>
    <col min="18" max="18" width="8"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1" width="6.7109375" style="79" customWidth="1"/>
    <col min="32" max="256" width="11.42578125" style="79"/>
    <col min="257" max="257" width="2.5703125" style="79" customWidth="1"/>
    <col min="258" max="258" width="2.28515625" style="79" customWidth="1"/>
    <col min="259" max="259" width="4" style="79" customWidth="1"/>
    <col min="260" max="260" width="7.42578125" style="79" customWidth="1"/>
    <col min="261" max="261" width="61.5703125" style="79" customWidth="1"/>
    <col min="262" max="262" width="1" style="79" customWidth="1"/>
    <col min="263" max="263" width="9.7109375" style="79" customWidth="1"/>
    <col min="264" max="264" width="3.7109375" style="79" customWidth="1"/>
    <col min="265" max="267" width="8.7109375" style="79" customWidth="1"/>
    <col min="268" max="269" width="11.42578125" style="79"/>
    <col min="270" max="270" width="4.7109375" style="79" customWidth="1"/>
    <col min="271" max="271" width="5" style="79" customWidth="1"/>
    <col min="272" max="272" width="2.28515625" style="79" customWidth="1"/>
    <col min="273" max="273" width="26" style="79" customWidth="1"/>
    <col min="274" max="274" width="8"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7" width="6.7109375" style="79" customWidth="1"/>
    <col min="288" max="512" width="11.42578125" style="79"/>
    <col min="513" max="513" width="2.5703125" style="79" customWidth="1"/>
    <col min="514" max="514" width="2.28515625" style="79" customWidth="1"/>
    <col min="515" max="515" width="4" style="79" customWidth="1"/>
    <col min="516" max="516" width="7.42578125" style="79" customWidth="1"/>
    <col min="517" max="517" width="61.5703125" style="79" customWidth="1"/>
    <col min="518" max="518" width="1" style="79" customWidth="1"/>
    <col min="519" max="519" width="9.7109375" style="79" customWidth="1"/>
    <col min="520" max="520" width="3.7109375" style="79" customWidth="1"/>
    <col min="521" max="523" width="8.7109375" style="79" customWidth="1"/>
    <col min="524" max="525" width="11.42578125" style="79"/>
    <col min="526" max="526" width="4.7109375" style="79" customWidth="1"/>
    <col min="527" max="527" width="5" style="79" customWidth="1"/>
    <col min="528" max="528" width="2.28515625" style="79" customWidth="1"/>
    <col min="529" max="529" width="26" style="79" customWidth="1"/>
    <col min="530" max="530" width="8"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3" width="6.7109375" style="79" customWidth="1"/>
    <col min="544" max="768" width="11.42578125" style="79"/>
    <col min="769" max="769" width="2.5703125" style="79" customWidth="1"/>
    <col min="770" max="770" width="2.28515625" style="79" customWidth="1"/>
    <col min="771" max="771" width="4" style="79" customWidth="1"/>
    <col min="772" max="772" width="7.42578125" style="79" customWidth="1"/>
    <col min="773" max="773" width="61.5703125" style="79" customWidth="1"/>
    <col min="774" max="774" width="1" style="79" customWidth="1"/>
    <col min="775" max="775" width="9.7109375" style="79" customWidth="1"/>
    <col min="776" max="776" width="3.7109375" style="79" customWidth="1"/>
    <col min="777" max="779" width="8.7109375" style="79" customWidth="1"/>
    <col min="780" max="781" width="11.42578125" style="79"/>
    <col min="782" max="782" width="4.7109375" style="79" customWidth="1"/>
    <col min="783" max="783" width="5" style="79" customWidth="1"/>
    <col min="784" max="784" width="2.28515625" style="79" customWidth="1"/>
    <col min="785" max="785" width="26" style="79" customWidth="1"/>
    <col min="786" max="786" width="8"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9" width="6.7109375" style="79" customWidth="1"/>
    <col min="800" max="1024" width="11.42578125" style="79"/>
    <col min="1025" max="1025" width="2.5703125" style="79" customWidth="1"/>
    <col min="1026" max="1026" width="2.28515625" style="79" customWidth="1"/>
    <col min="1027" max="1027" width="4" style="79" customWidth="1"/>
    <col min="1028" max="1028" width="7.42578125" style="79" customWidth="1"/>
    <col min="1029" max="1029" width="61.5703125" style="79" customWidth="1"/>
    <col min="1030" max="1030" width="1" style="79" customWidth="1"/>
    <col min="1031" max="1031" width="9.7109375" style="79" customWidth="1"/>
    <col min="1032" max="1032" width="3.7109375" style="79" customWidth="1"/>
    <col min="1033" max="1035" width="8.7109375" style="79" customWidth="1"/>
    <col min="1036" max="1037" width="11.42578125" style="79"/>
    <col min="1038" max="1038" width="4.7109375" style="79" customWidth="1"/>
    <col min="1039" max="1039" width="5" style="79" customWidth="1"/>
    <col min="1040" max="1040" width="2.28515625" style="79" customWidth="1"/>
    <col min="1041" max="1041" width="26" style="79" customWidth="1"/>
    <col min="1042" max="1042" width="8"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5" width="6.7109375" style="79" customWidth="1"/>
    <col min="1056" max="1280" width="11.42578125" style="79"/>
    <col min="1281" max="1281" width="2.5703125" style="79" customWidth="1"/>
    <col min="1282" max="1282" width="2.28515625" style="79" customWidth="1"/>
    <col min="1283" max="1283" width="4" style="79" customWidth="1"/>
    <col min="1284" max="1284" width="7.42578125" style="79" customWidth="1"/>
    <col min="1285" max="1285" width="61.5703125" style="79" customWidth="1"/>
    <col min="1286" max="1286" width="1" style="79" customWidth="1"/>
    <col min="1287" max="1287" width="9.7109375" style="79" customWidth="1"/>
    <col min="1288" max="1288" width="3.7109375" style="79" customWidth="1"/>
    <col min="1289" max="1291" width="8.7109375" style="79" customWidth="1"/>
    <col min="1292" max="1293" width="11.42578125" style="79"/>
    <col min="1294" max="1294" width="4.7109375" style="79" customWidth="1"/>
    <col min="1295" max="1295" width="5" style="79" customWidth="1"/>
    <col min="1296" max="1296" width="2.28515625" style="79" customWidth="1"/>
    <col min="1297" max="1297" width="26" style="79" customWidth="1"/>
    <col min="1298" max="1298" width="8"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1" width="6.7109375" style="79" customWidth="1"/>
    <col min="1312" max="1536" width="11.42578125" style="79"/>
    <col min="1537" max="1537" width="2.5703125" style="79" customWidth="1"/>
    <col min="1538" max="1538" width="2.28515625" style="79" customWidth="1"/>
    <col min="1539" max="1539" width="4" style="79" customWidth="1"/>
    <col min="1540" max="1540" width="7.42578125" style="79" customWidth="1"/>
    <col min="1541" max="1541" width="61.5703125" style="79" customWidth="1"/>
    <col min="1542" max="1542" width="1" style="79" customWidth="1"/>
    <col min="1543" max="1543" width="9.7109375" style="79" customWidth="1"/>
    <col min="1544" max="1544" width="3.7109375" style="79" customWidth="1"/>
    <col min="1545" max="1547" width="8.7109375" style="79" customWidth="1"/>
    <col min="1548" max="1549" width="11.42578125" style="79"/>
    <col min="1550" max="1550" width="4.7109375" style="79" customWidth="1"/>
    <col min="1551" max="1551" width="5" style="79" customWidth="1"/>
    <col min="1552" max="1552" width="2.28515625" style="79" customWidth="1"/>
    <col min="1553" max="1553" width="26" style="79" customWidth="1"/>
    <col min="1554" max="1554" width="8"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7" width="6.7109375" style="79" customWidth="1"/>
    <col min="1568" max="1792" width="11.42578125" style="79"/>
    <col min="1793" max="1793" width="2.5703125" style="79" customWidth="1"/>
    <col min="1794" max="1794" width="2.28515625" style="79" customWidth="1"/>
    <col min="1795" max="1795" width="4" style="79" customWidth="1"/>
    <col min="1796" max="1796" width="7.42578125" style="79" customWidth="1"/>
    <col min="1797" max="1797" width="61.5703125" style="79" customWidth="1"/>
    <col min="1798" max="1798" width="1" style="79" customWidth="1"/>
    <col min="1799" max="1799" width="9.7109375" style="79" customWidth="1"/>
    <col min="1800" max="1800" width="3.7109375" style="79" customWidth="1"/>
    <col min="1801" max="1803" width="8.7109375" style="79" customWidth="1"/>
    <col min="1804" max="1805" width="11.42578125" style="79"/>
    <col min="1806" max="1806" width="4.7109375" style="79" customWidth="1"/>
    <col min="1807" max="1807" width="5" style="79" customWidth="1"/>
    <col min="1808" max="1808" width="2.28515625" style="79" customWidth="1"/>
    <col min="1809" max="1809" width="26" style="79" customWidth="1"/>
    <col min="1810" max="1810" width="8"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3" width="6.7109375" style="79" customWidth="1"/>
    <col min="1824" max="2048" width="11.42578125" style="79"/>
    <col min="2049" max="2049" width="2.5703125" style="79" customWidth="1"/>
    <col min="2050" max="2050" width="2.28515625" style="79" customWidth="1"/>
    <col min="2051" max="2051" width="4" style="79" customWidth="1"/>
    <col min="2052" max="2052" width="7.42578125" style="79" customWidth="1"/>
    <col min="2053" max="2053" width="61.5703125" style="79" customWidth="1"/>
    <col min="2054" max="2054" width="1" style="79" customWidth="1"/>
    <col min="2055" max="2055" width="9.7109375" style="79" customWidth="1"/>
    <col min="2056" max="2056" width="3.7109375" style="79" customWidth="1"/>
    <col min="2057" max="2059" width="8.7109375" style="79" customWidth="1"/>
    <col min="2060" max="2061" width="11.42578125" style="79"/>
    <col min="2062" max="2062" width="4.7109375" style="79" customWidth="1"/>
    <col min="2063" max="2063" width="5" style="79" customWidth="1"/>
    <col min="2064" max="2064" width="2.28515625" style="79" customWidth="1"/>
    <col min="2065" max="2065" width="26" style="79" customWidth="1"/>
    <col min="2066" max="2066" width="8"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9" width="6.7109375" style="79" customWidth="1"/>
    <col min="2080" max="2304" width="11.42578125" style="79"/>
    <col min="2305" max="2305" width="2.5703125" style="79" customWidth="1"/>
    <col min="2306" max="2306" width="2.28515625" style="79" customWidth="1"/>
    <col min="2307" max="2307" width="4" style="79" customWidth="1"/>
    <col min="2308" max="2308" width="7.42578125" style="79" customWidth="1"/>
    <col min="2309" max="2309" width="61.5703125" style="79" customWidth="1"/>
    <col min="2310" max="2310" width="1" style="79" customWidth="1"/>
    <col min="2311" max="2311" width="9.7109375" style="79" customWidth="1"/>
    <col min="2312" max="2312" width="3.7109375" style="79" customWidth="1"/>
    <col min="2313" max="2315" width="8.7109375" style="79" customWidth="1"/>
    <col min="2316" max="2317" width="11.42578125" style="79"/>
    <col min="2318" max="2318" width="4.7109375" style="79" customWidth="1"/>
    <col min="2319" max="2319" width="5" style="79" customWidth="1"/>
    <col min="2320" max="2320" width="2.28515625" style="79" customWidth="1"/>
    <col min="2321" max="2321" width="26" style="79" customWidth="1"/>
    <col min="2322" max="2322" width="8"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5" width="6.7109375" style="79" customWidth="1"/>
    <col min="2336" max="2560" width="11.42578125" style="79"/>
    <col min="2561" max="2561" width="2.5703125" style="79" customWidth="1"/>
    <col min="2562" max="2562" width="2.28515625" style="79" customWidth="1"/>
    <col min="2563" max="2563" width="4" style="79" customWidth="1"/>
    <col min="2564" max="2564" width="7.42578125" style="79" customWidth="1"/>
    <col min="2565" max="2565" width="61.5703125" style="79" customWidth="1"/>
    <col min="2566" max="2566" width="1" style="79" customWidth="1"/>
    <col min="2567" max="2567" width="9.7109375" style="79" customWidth="1"/>
    <col min="2568" max="2568" width="3.7109375" style="79" customWidth="1"/>
    <col min="2569" max="2571" width="8.7109375" style="79" customWidth="1"/>
    <col min="2572" max="2573" width="11.42578125" style="79"/>
    <col min="2574" max="2574" width="4.7109375" style="79" customWidth="1"/>
    <col min="2575" max="2575" width="5" style="79" customWidth="1"/>
    <col min="2576" max="2576" width="2.28515625" style="79" customWidth="1"/>
    <col min="2577" max="2577" width="26" style="79" customWidth="1"/>
    <col min="2578" max="2578" width="8"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1" width="6.7109375" style="79" customWidth="1"/>
    <col min="2592" max="2816" width="11.42578125" style="79"/>
    <col min="2817" max="2817" width="2.5703125" style="79" customWidth="1"/>
    <col min="2818" max="2818" width="2.28515625" style="79" customWidth="1"/>
    <col min="2819" max="2819" width="4" style="79" customWidth="1"/>
    <col min="2820" max="2820" width="7.42578125" style="79" customWidth="1"/>
    <col min="2821" max="2821" width="61.5703125" style="79" customWidth="1"/>
    <col min="2822" max="2822" width="1" style="79" customWidth="1"/>
    <col min="2823" max="2823" width="9.7109375" style="79" customWidth="1"/>
    <col min="2824" max="2824" width="3.7109375" style="79" customWidth="1"/>
    <col min="2825" max="2827" width="8.7109375" style="79" customWidth="1"/>
    <col min="2828" max="2829" width="11.42578125" style="79"/>
    <col min="2830" max="2830" width="4.7109375" style="79" customWidth="1"/>
    <col min="2831" max="2831" width="5" style="79" customWidth="1"/>
    <col min="2832" max="2832" width="2.28515625" style="79" customWidth="1"/>
    <col min="2833" max="2833" width="26" style="79" customWidth="1"/>
    <col min="2834" max="2834" width="8"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7" width="6.7109375" style="79" customWidth="1"/>
    <col min="2848" max="3072" width="11.42578125" style="79"/>
    <col min="3073" max="3073" width="2.5703125" style="79" customWidth="1"/>
    <col min="3074" max="3074" width="2.28515625" style="79" customWidth="1"/>
    <col min="3075" max="3075" width="4" style="79" customWidth="1"/>
    <col min="3076" max="3076" width="7.42578125" style="79" customWidth="1"/>
    <col min="3077" max="3077" width="61.5703125" style="79" customWidth="1"/>
    <col min="3078" max="3078" width="1" style="79" customWidth="1"/>
    <col min="3079" max="3079" width="9.7109375" style="79" customWidth="1"/>
    <col min="3080" max="3080" width="3.7109375" style="79" customWidth="1"/>
    <col min="3081" max="3083" width="8.7109375" style="79" customWidth="1"/>
    <col min="3084" max="3085" width="11.42578125" style="79"/>
    <col min="3086" max="3086" width="4.7109375" style="79" customWidth="1"/>
    <col min="3087" max="3087" width="5" style="79" customWidth="1"/>
    <col min="3088" max="3088" width="2.28515625" style="79" customWidth="1"/>
    <col min="3089" max="3089" width="26" style="79" customWidth="1"/>
    <col min="3090" max="3090" width="8"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3" width="6.7109375" style="79" customWidth="1"/>
    <col min="3104" max="3328" width="11.42578125" style="79"/>
    <col min="3329" max="3329" width="2.5703125" style="79" customWidth="1"/>
    <col min="3330" max="3330" width="2.28515625" style="79" customWidth="1"/>
    <col min="3331" max="3331" width="4" style="79" customWidth="1"/>
    <col min="3332" max="3332" width="7.42578125" style="79" customWidth="1"/>
    <col min="3333" max="3333" width="61.5703125" style="79" customWidth="1"/>
    <col min="3334" max="3334" width="1" style="79" customWidth="1"/>
    <col min="3335" max="3335" width="9.7109375" style="79" customWidth="1"/>
    <col min="3336" max="3336" width="3.7109375" style="79" customWidth="1"/>
    <col min="3337" max="3339" width="8.7109375" style="79" customWidth="1"/>
    <col min="3340" max="3341" width="11.42578125" style="79"/>
    <col min="3342" max="3342" width="4.7109375" style="79" customWidth="1"/>
    <col min="3343" max="3343" width="5" style="79" customWidth="1"/>
    <col min="3344" max="3344" width="2.28515625" style="79" customWidth="1"/>
    <col min="3345" max="3345" width="26" style="79" customWidth="1"/>
    <col min="3346" max="3346" width="8"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9" width="6.7109375" style="79" customWidth="1"/>
    <col min="3360" max="3584" width="11.42578125" style="79"/>
    <col min="3585" max="3585" width="2.5703125" style="79" customWidth="1"/>
    <col min="3586" max="3586" width="2.28515625" style="79" customWidth="1"/>
    <col min="3587" max="3587" width="4" style="79" customWidth="1"/>
    <col min="3588" max="3588" width="7.42578125" style="79" customWidth="1"/>
    <col min="3589" max="3589" width="61.5703125" style="79" customWidth="1"/>
    <col min="3590" max="3590" width="1" style="79" customWidth="1"/>
    <col min="3591" max="3591" width="9.7109375" style="79" customWidth="1"/>
    <col min="3592" max="3592" width="3.7109375" style="79" customWidth="1"/>
    <col min="3593" max="3595" width="8.7109375" style="79" customWidth="1"/>
    <col min="3596" max="3597" width="11.42578125" style="79"/>
    <col min="3598" max="3598" width="4.7109375" style="79" customWidth="1"/>
    <col min="3599" max="3599" width="5" style="79" customWidth="1"/>
    <col min="3600" max="3600" width="2.28515625" style="79" customWidth="1"/>
    <col min="3601" max="3601" width="26" style="79" customWidth="1"/>
    <col min="3602" max="3602" width="8"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5" width="6.7109375" style="79" customWidth="1"/>
    <col min="3616" max="3840" width="11.42578125" style="79"/>
    <col min="3841" max="3841" width="2.5703125" style="79" customWidth="1"/>
    <col min="3842" max="3842" width="2.28515625" style="79" customWidth="1"/>
    <col min="3843" max="3843" width="4" style="79" customWidth="1"/>
    <col min="3844" max="3844" width="7.42578125" style="79" customWidth="1"/>
    <col min="3845" max="3845" width="61.5703125" style="79" customWidth="1"/>
    <col min="3846" max="3846" width="1" style="79" customWidth="1"/>
    <col min="3847" max="3847" width="9.7109375" style="79" customWidth="1"/>
    <col min="3848" max="3848" width="3.7109375" style="79" customWidth="1"/>
    <col min="3849" max="3851" width="8.7109375" style="79" customWidth="1"/>
    <col min="3852" max="3853" width="11.42578125" style="79"/>
    <col min="3854" max="3854" width="4.7109375" style="79" customWidth="1"/>
    <col min="3855" max="3855" width="5" style="79" customWidth="1"/>
    <col min="3856" max="3856" width="2.28515625" style="79" customWidth="1"/>
    <col min="3857" max="3857" width="26" style="79" customWidth="1"/>
    <col min="3858" max="3858" width="8"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1" width="6.7109375" style="79" customWidth="1"/>
    <col min="3872" max="4096" width="11.42578125" style="79"/>
    <col min="4097" max="4097" width="2.5703125" style="79" customWidth="1"/>
    <col min="4098" max="4098" width="2.28515625" style="79" customWidth="1"/>
    <col min="4099" max="4099" width="4" style="79" customWidth="1"/>
    <col min="4100" max="4100" width="7.42578125" style="79" customWidth="1"/>
    <col min="4101" max="4101" width="61.5703125" style="79" customWidth="1"/>
    <col min="4102" max="4102" width="1" style="79" customWidth="1"/>
    <col min="4103" max="4103" width="9.7109375" style="79" customWidth="1"/>
    <col min="4104" max="4104" width="3.7109375" style="79" customWidth="1"/>
    <col min="4105" max="4107" width="8.7109375" style="79" customWidth="1"/>
    <col min="4108" max="4109" width="11.42578125" style="79"/>
    <col min="4110" max="4110" width="4.7109375" style="79" customWidth="1"/>
    <col min="4111" max="4111" width="5" style="79" customWidth="1"/>
    <col min="4112" max="4112" width="2.28515625" style="79" customWidth="1"/>
    <col min="4113" max="4113" width="26" style="79" customWidth="1"/>
    <col min="4114" max="4114" width="8"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7" width="6.7109375" style="79" customWidth="1"/>
    <col min="4128" max="4352" width="11.42578125" style="79"/>
    <col min="4353" max="4353" width="2.5703125" style="79" customWidth="1"/>
    <col min="4354" max="4354" width="2.28515625" style="79" customWidth="1"/>
    <col min="4355" max="4355" width="4" style="79" customWidth="1"/>
    <col min="4356" max="4356" width="7.42578125" style="79" customWidth="1"/>
    <col min="4357" max="4357" width="61.5703125" style="79" customWidth="1"/>
    <col min="4358" max="4358" width="1" style="79" customWidth="1"/>
    <col min="4359" max="4359" width="9.7109375" style="79" customWidth="1"/>
    <col min="4360" max="4360" width="3.7109375" style="79" customWidth="1"/>
    <col min="4361" max="4363" width="8.7109375" style="79" customWidth="1"/>
    <col min="4364" max="4365" width="11.42578125" style="79"/>
    <col min="4366" max="4366" width="4.7109375" style="79" customWidth="1"/>
    <col min="4367" max="4367" width="5" style="79" customWidth="1"/>
    <col min="4368" max="4368" width="2.28515625" style="79" customWidth="1"/>
    <col min="4369" max="4369" width="26" style="79" customWidth="1"/>
    <col min="4370" max="4370" width="8"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3" width="6.7109375" style="79" customWidth="1"/>
    <col min="4384" max="4608" width="11.42578125" style="79"/>
    <col min="4609" max="4609" width="2.5703125" style="79" customWidth="1"/>
    <col min="4610" max="4610" width="2.28515625" style="79" customWidth="1"/>
    <col min="4611" max="4611" width="4" style="79" customWidth="1"/>
    <col min="4612" max="4612" width="7.42578125" style="79" customWidth="1"/>
    <col min="4613" max="4613" width="61.5703125" style="79" customWidth="1"/>
    <col min="4614" max="4614" width="1" style="79" customWidth="1"/>
    <col min="4615" max="4615" width="9.7109375" style="79" customWidth="1"/>
    <col min="4616" max="4616" width="3.7109375" style="79" customWidth="1"/>
    <col min="4617" max="4619" width="8.7109375" style="79" customWidth="1"/>
    <col min="4620" max="4621" width="11.42578125" style="79"/>
    <col min="4622" max="4622" width="4.7109375" style="79" customWidth="1"/>
    <col min="4623" max="4623" width="5" style="79" customWidth="1"/>
    <col min="4624" max="4624" width="2.28515625" style="79" customWidth="1"/>
    <col min="4625" max="4625" width="26" style="79" customWidth="1"/>
    <col min="4626" max="4626" width="8"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9" width="6.7109375" style="79" customWidth="1"/>
    <col min="4640" max="4864" width="11.42578125" style="79"/>
    <col min="4865" max="4865" width="2.5703125" style="79" customWidth="1"/>
    <col min="4866" max="4866" width="2.28515625" style="79" customWidth="1"/>
    <col min="4867" max="4867" width="4" style="79" customWidth="1"/>
    <col min="4868" max="4868" width="7.42578125" style="79" customWidth="1"/>
    <col min="4869" max="4869" width="61.5703125" style="79" customWidth="1"/>
    <col min="4870" max="4870" width="1" style="79" customWidth="1"/>
    <col min="4871" max="4871" width="9.7109375" style="79" customWidth="1"/>
    <col min="4872" max="4872" width="3.7109375" style="79" customWidth="1"/>
    <col min="4873" max="4875" width="8.7109375" style="79" customWidth="1"/>
    <col min="4876" max="4877" width="11.42578125" style="79"/>
    <col min="4878" max="4878" width="4.7109375" style="79" customWidth="1"/>
    <col min="4879" max="4879" width="5" style="79" customWidth="1"/>
    <col min="4880" max="4880" width="2.28515625" style="79" customWidth="1"/>
    <col min="4881" max="4881" width="26" style="79" customWidth="1"/>
    <col min="4882" max="4882" width="8"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5" width="6.7109375" style="79" customWidth="1"/>
    <col min="4896" max="5120" width="11.42578125" style="79"/>
    <col min="5121" max="5121" width="2.5703125" style="79" customWidth="1"/>
    <col min="5122" max="5122" width="2.28515625" style="79" customWidth="1"/>
    <col min="5123" max="5123" width="4" style="79" customWidth="1"/>
    <col min="5124" max="5124" width="7.42578125" style="79" customWidth="1"/>
    <col min="5125" max="5125" width="61.5703125" style="79" customWidth="1"/>
    <col min="5126" max="5126" width="1" style="79" customWidth="1"/>
    <col min="5127" max="5127" width="9.7109375" style="79" customWidth="1"/>
    <col min="5128" max="5128" width="3.7109375" style="79" customWidth="1"/>
    <col min="5129" max="5131" width="8.7109375" style="79" customWidth="1"/>
    <col min="5132" max="5133" width="11.42578125" style="79"/>
    <col min="5134" max="5134" width="4.7109375" style="79" customWidth="1"/>
    <col min="5135" max="5135" width="5" style="79" customWidth="1"/>
    <col min="5136" max="5136" width="2.28515625" style="79" customWidth="1"/>
    <col min="5137" max="5137" width="26" style="79" customWidth="1"/>
    <col min="5138" max="5138" width="8"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1" width="6.7109375" style="79" customWidth="1"/>
    <col min="5152" max="5376" width="11.42578125" style="79"/>
    <col min="5377" max="5377" width="2.5703125" style="79" customWidth="1"/>
    <col min="5378" max="5378" width="2.28515625" style="79" customWidth="1"/>
    <col min="5379" max="5379" width="4" style="79" customWidth="1"/>
    <col min="5380" max="5380" width="7.42578125" style="79" customWidth="1"/>
    <col min="5381" max="5381" width="61.5703125" style="79" customWidth="1"/>
    <col min="5382" max="5382" width="1" style="79" customWidth="1"/>
    <col min="5383" max="5383" width="9.7109375" style="79" customWidth="1"/>
    <col min="5384" max="5384" width="3.7109375" style="79" customWidth="1"/>
    <col min="5385" max="5387" width="8.7109375" style="79" customWidth="1"/>
    <col min="5388" max="5389" width="11.42578125" style="79"/>
    <col min="5390" max="5390" width="4.7109375" style="79" customWidth="1"/>
    <col min="5391" max="5391" width="5" style="79" customWidth="1"/>
    <col min="5392" max="5392" width="2.28515625" style="79" customWidth="1"/>
    <col min="5393" max="5393" width="26" style="79" customWidth="1"/>
    <col min="5394" max="5394" width="8"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7" width="6.7109375" style="79" customWidth="1"/>
    <col min="5408" max="5632" width="11.42578125" style="79"/>
    <col min="5633" max="5633" width="2.5703125" style="79" customWidth="1"/>
    <col min="5634" max="5634" width="2.28515625" style="79" customWidth="1"/>
    <col min="5635" max="5635" width="4" style="79" customWidth="1"/>
    <col min="5636" max="5636" width="7.42578125" style="79" customWidth="1"/>
    <col min="5637" max="5637" width="61.5703125" style="79" customWidth="1"/>
    <col min="5638" max="5638" width="1" style="79" customWidth="1"/>
    <col min="5639" max="5639" width="9.7109375" style="79" customWidth="1"/>
    <col min="5640" max="5640" width="3.7109375" style="79" customWidth="1"/>
    <col min="5641" max="5643" width="8.7109375" style="79" customWidth="1"/>
    <col min="5644" max="5645" width="11.42578125" style="79"/>
    <col min="5646" max="5646" width="4.7109375" style="79" customWidth="1"/>
    <col min="5647" max="5647" width="5" style="79" customWidth="1"/>
    <col min="5648" max="5648" width="2.28515625" style="79" customWidth="1"/>
    <col min="5649" max="5649" width="26" style="79" customWidth="1"/>
    <col min="5650" max="5650" width="8"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3" width="6.7109375" style="79" customWidth="1"/>
    <col min="5664" max="5888" width="11.42578125" style="79"/>
    <col min="5889" max="5889" width="2.5703125" style="79" customWidth="1"/>
    <col min="5890" max="5890" width="2.28515625" style="79" customWidth="1"/>
    <col min="5891" max="5891" width="4" style="79" customWidth="1"/>
    <col min="5892" max="5892" width="7.42578125" style="79" customWidth="1"/>
    <col min="5893" max="5893" width="61.5703125" style="79" customWidth="1"/>
    <col min="5894" max="5894" width="1" style="79" customWidth="1"/>
    <col min="5895" max="5895" width="9.7109375" style="79" customWidth="1"/>
    <col min="5896" max="5896" width="3.7109375" style="79" customWidth="1"/>
    <col min="5897" max="5899" width="8.7109375" style="79" customWidth="1"/>
    <col min="5900" max="5901" width="11.42578125" style="79"/>
    <col min="5902" max="5902" width="4.7109375" style="79" customWidth="1"/>
    <col min="5903" max="5903" width="5" style="79" customWidth="1"/>
    <col min="5904" max="5904" width="2.28515625" style="79" customWidth="1"/>
    <col min="5905" max="5905" width="26" style="79" customWidth="1"/>
    <col min="5906" max="5906" width="8"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9" width="6.7109375" style="79" customWidth="1"/>
    <col min="5920" max="6144" width="11.42578125" style="79"/>
    <col min="6145" max="6145" width="2.5703125" style="79" customWidth="1"/>
    <col min="6146" max="6146" width="2.28515625" style="79" customWidth="1"/>
    <col min="6147" max="6147" width="4" style="79" customWidth="1"/>
    <col min="6148" max="6148" width="7.42578125" style="79" customWidth="1"/>
    <col min="6149" max="6149" width="61.5703125" style="79" customWidth="1"/>
    <col min="6150" max="6150" width="1" style="79" customWidth="1"/>
    <col min="6151" max="6151" width="9.7109375" style="79" customWidth="1"/>
    <col min="6152" max="6152" width="3.7109375" style="79" customWidth="1"/>
    <col min="6153" max="6155" width="8.7109375" style="79" customWidth="1"/>
    <col min="6156" max="6157" width="11.42578125" style="79"/>
    <col min="6158" max="6158" width="4.7109375" style="79" customWidth="1"/>
    <col min="6159" max="6159" width="5" style="79" customWidth="1"/>
    <col min="6160" max="6160" width="2.28515625" style="79" customWidth="1"/>
    <col min="6161" max="6161" width="26" style="79" customWidth="1"/>
    <col min="6162" max="6162" width="8"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5" width="6.7109375" style="79" customWidth="1"/>
    <col min="6176" max="6400" width="11.42578125" style="79"/>
    <col min="6401" max="6401" width="2.5703125" style="79" customWidth="1"/>
    <col min="6402" max="6402" width="2.28515625" style="79" customWidth="1"/>
    <col min="6403" max="6403" width="4" style="79" customWidth="1"/>
    <col min="6404" max="6404" width="7.42578125" style="79" customWidth="1"/>
    <col min="6405" max="6405" width="61.5703125" style="79" customWidth="1"/>
    <col min="6406" max="6406" width="1" style="79" customWidth="1"/>
    <col min="6407" max="6407" width="9.7109375" style="79" customWidth="1"/>
    <col min="6408" max="6408" width="3.7109375" style="79" customWidth="1"/>
    <col min="6409" max="6411" width="8.7109375" style="79" customWidth="1"/>
    <col min="6412" max="6413" width="11.42578125" style="79"/>
    <col min="6414" max="6414" width="4.7109375" style="79" customWidth="1"/>
    <col min="6415" max="6415" width="5" style="79" customWidth="1"/>
    <col min="6416" max="6416" width="2.28515625" style="79" customWidth="1"/>
    <col min="6417" max="6417" width="26" style="79" customWidth="1"/>
    <col min="6418" max="6418" width="8"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1" width="6.7109375" style="79" customWidth="1"/>
    <col min="6432" max="6656" width="11.42578125" style="79"/>
    <col min="6657" max="6657" width="2.5703125" style="79" customWidth="1"/>
    <col min="6658" max="6658" width="2.28515625" style="79" customWidth="1"/>
    <col min="6659" max="6659" width="4" style="79" customWidth="1"/>
    <col min="6660" max="6660" width="7.42578125" style="79" customWidth="1"/>
    <col min="6661" max="6661" width="61.5703125" style="79" customWidth="1"/>
    <col min="6662" max="6662" width="1" style="79" customWidth="1"/>
    <col min="6663" max="6663" width="9.7109375" style="79" customWidth="1"/>
    <col min="6664" max="6664" width="3.7109375" style="79" customWidth="1"/>
    <col min="6665" max="6667" width="8.7109375" style="79" customWidth="1"/>
    <col min="6668" max="6669" width="11.42578125" style="79"/>
    <col min="6670" max="6670" width="4.7109375" style="79" customWidth="1"/>
    <col min="6671" max="6671" width="5" style="79" customWidth="1"/>
    <col min="6672" max="6672" width="2.28515625" style="79" customWidth="1"/>
    <col min="6673" max="6673" width="26" style="79" customWidth="1"/>
    <col min="6674" max="6674" width="8"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7" width="6.7109375" style="79" customWidth="1"/>
    <col min="6688" max="6912" width="11.42578125" style="79"/>
    <col min="6913" max="6913" width="2.5703125" style="79" customWidth="1"/>
    <col min="6914" max="6914" width="2.28515625" style="79" customWidth="1"/>
    <col min="6915" max="6915" width="4" style="79" customWidth="1"/>
    <col min="6916" max="6916" width="7.42578125" style="79" customWidth="1"/>
    <col min="6917" max="6917" width="61.5703125" style="79" customWidth="1"/>
    <col min="6918" max="6918" width="1" style="79" customWidth="1"/>
    <col min="6919" max="6919" width="9.7109375" style="79" customWidth="1"/>
    <col min="6920" max="6920" width="3.7109375" style="79" customWidth="1"/>
    <col min="6921" max="6923" width="8.7109375" style="79" customWidth="1"/>
    <col min="6924" max="6925" width="11.42578125" style="79"/>
    <col min="6926" max="6926" width="4.7109375" style="79" customWidth="1"/>
    <col min="6927" max="6927" width="5" style="79" customWidth="1"/>
    <col min="6928" max="6928" width="2.28515625" style="79" customWidth="1"/>
    <col min="6929" max="6929" width="26" style="79" customWidth="1"/>
    <col min="6930" max="6930" width="8"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3" width="6.7109375" style="79" customWidth="1"/>
    <col min="6944" max="7168" width="11.42578125" style="79"/>
    <col min="7169" max="7169" width="2.5703125" style="79" customWidth="1"/>
    <col min="7170" max="7170" width="2.28515625" style="79" customWidth="1"/>
    <col min="7171" max="7171" width="4" style="79" customWidth="1"/>
    <col min="7172" max="7172" width="7.42578125" style="79" customWidth="1"/>
    <col min="7173" max="7173" width="61.5703125" style="79" customWidth="1"/>
    <col min="7174" max="7174" width="1" style="79" customWidth="1"/>
    <col min="7175" max="7175" width="9.7109375" style="79" customWidth="1"/>
    <col min="7176" max="7176" width="3.7109375" style="79" customWidth="1"/>
    <col min="7177" max="7179" width="8.7109375" style="79" customWidth="1"/>
    <col min="7180" max="7181" width="11.42578125" style="79"/>
    <col min="7182" max="7182" width="4.7109375" style="79" customWidth="1"/>
    <col min="7183" max="7183" width="5" style="79" customWidth="1"/>
    <col min="7184" max="7184" width="2.28515625" style="79" customWidth="1"/>
    <col min="7185" max="7185" width="26" style="79" customWidth="1"/>
    <col min="7186" max="7186" width="8"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9" width="6.7109375" style="79" customWidth="1"/>
    <col min="7200" max="7424" width="11.42578125" style="79"/>
    <col min="7425" max="7425" width="2.5703125" style="79" customWidth="1"/>
    <col min="7426" max="7426" width="2.28515625" style="79" customWidth="1"/>
    <col min="7427" max="7427" width="4" style="79" customWidth="1"/>
    <col min="7428" max="7428" width="7.42578125" style="79" customWidth="1"/>
    <col min="7429" max="7429" width="61.5703125" style="79" customWidth="1"/>
    <col min="7430" max="7430" width="1" style="79" customWidth="1"/>
    <col min="7431" max="7431" width="9.7109375" style="79" customWidth="1"/>
    <col min="7432" max="7432" width="3.7109375" style="79" customWidth="1"/>
    <col min="7433" max="7435" width="8.7109375" style="79" customWidth="1"/>
    <col min="7436" max="7437" width="11.42578125" style="79"/>
    <col min="7438" max="7438" width="4.7109375" style="79" customWidth="1"/>
    <col min="7439" max="7439" width="5" style="79" customWidth="1"/>
    <col min="7440" max="7440" width="2.28515625" style="79" customWidth="1"/>
    <col min="7441" max="7441" width="26" style="79" customWidth="1"/>
    <col min="7442" max="7442" width="8"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5" width="6.7109375" style="79" customWidth="1"/>
    <col min="7456" max="7680" width="11.42578125" style="79"/>
    <col min="7681" max="7681" width="2.5703125" style="79" customWidth="1"/>
    <col min="7682" max="7682" width="2.28515625" style="79" customWidth="1"/>
    <col min="7683" max="7683" width="4" style="79" customWidth="1"/>
    <col min="7684" max="7684" width="7.42578125" style="79" customWidth="1"/>
    <col min="7685" max="7685" width="61.5703125" style="79" customWidth="1"/>
    <col min="7686" max="7686" width="1" style="79" customWidth="1"/>
    <col min="7687" max="7687" width="9.7109375" style="79" customWidth="1"/>
    <col min="7688" max="7688" width="3.7109375" style="79" customWidth="1"/>
    <col min="7689" max="7691" width="8.7109375" style="79" customWidth="1"/>
    <col min="7692" max="7693" width="11.42578125" style="79"/>
    <col min="7694" max="7694" width="4.7109375" style="79" customWidth="1"/>
    <col min="7695" max="7695" width="5" style="79" customWidth="1"/>
    <col min="7696" max="7696" width="2.28515625" style="79" customWidth="1"/>
    <col min="7697" max="7697" width="26" style="79" customWidth="1"/>
    <col min="7698" max="7698" width="8"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1" width="6.7109375" style="79" customWidth="1"/>
    <col min="7712" max="7936" width="11.42578125" style="79"/>
    <col min="7937" max="7937" width="2.5703125" style="79" customWidth="1"/>
    <col min="7938" max="7938" width="2.28515625" style="79" customWidth="1"/>
    <col min="7939" max="7939" width="4" style="79" customWidth="1"/>
    <col min="7940" max="7940" width="7.42578125" style="79" customWidth="1"/>
    <col min="7941" max="7941" width="61.5703125" style="79" customWidth="1"/>
    <col min="7942" max="7942" width="1" style="79" customWidth="1"/>
    <col min="7943" max="7943" width="9.7109375" style="79" customWidth="1"/>
    <col min="7944" max="7944" width="3.7109375" style="79" customWidth="1"/>
    <col min="7945" max="7947" width="8.7109375" style="79" customWidth="1"/>
    <col min="7948" max="7949" width="11.42578125" style="79"/>
    <col min="7950" max="7950" width="4.7109375" style="79" customWidth="1"/>
    <col min="7951" max="7951" width="5" style="79" customWidth="1"/>
    <col min="7952" max="7952" width="2.28515625" style="79" customWidth="1"/>
    <col min="7953" max="7953" width="26" style="79" customWidth="1"/>
    <col min="7954" max="7954" width="8"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7" width="6.7109375" style="79" customWidth="1"/>
    <col min="7968" max="8192" width="11.42578125" style="79"/>
    <col min="8193" max="8193" width="2.5703125" style="79" customWidth="1"/>
    <col min="8194" max="8194" width="2.28515625" style="79" customWidth="1"/>
    <col min="8195" max="8195" width="4" style="79" customWidth="1"/>
    <col min="8196" max="8196" width="7.42578125" style="79" customWidth="1"/>
    <col min="8197" max="8197" width="61.5703125" style="79" customWidth="1"/>
    <col min="8198" max="8198" width="1" style="79" customWidth="1"/>
    <col min="8199" max="8199" width="9.7109375" style="79" customWidth="1"/>
    <col min="8200" max="8200" width="3.7109375" style="79" customWidth="1"/>
    <col min="8201" max="8203" width="8.7109375" style="79" customWidth="1"/>
    <col min="8204" max="8205" width="11.42578125" style="79"/>
    <col min="8206" max="8206" width="4.7109375" style="79" customWidth="1"/>
    <col min="8207" max="8207" width="5" style="79" customWidth="1"/>
    <col min="8208" max="8208" width="2.28515625" style="79" customWidth="1"/>
    <col min="8209" max="8209" width="26" style="79" customWidth="1"/>
    <col min="8210" max="8210" width="8"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3" width="6.7109375" style="79" customWidth="1"/>
    <col min="8224" max="8448" width="11.42578125" style="79"/>
    <col min="8449" max="8449" width="2.5703125" style="79" customWidth="1"/>
    <col min="8450" max="8450" width="2.28515625" style="79" customWidth="1"/>
    <col min="8451" max="8451" width="4" style="79" customWidth="1"/>
    <col min="8452" max="8452" width="7.42578125" style="79" customWidth="1"/>
    <col min="8453" max="8453" width="61.5703125" style="79" customWidth="1"/>
    <col min="8454" max="8454" width="1" style="79" customWidth="1"/>
    <col min="8455" max="8455" width="9.7109375" style="79" customWidth="1"/>
    <col min="8456" max="8456" width="3.7109375" style="79" customWidth="1"/>
    <col min="8457" max="8459" width="8.7109375" style="79" customWidth="1"/>
    <col min="8460" max="8461" width="11.42578125" style="79"/>
    <col min="8462" max="8462" width="4.7109375" style="79" customWidth="1"/>
    <col min="8463" max="8463" width="5" style="79" customWidth="1"/>
    <col min="8464" max="8464" width="2.28515625" style="79" customWidth="1"/>
    <col min="8465" max="8465" width="26" style="79" customWidth="1"/>
    <col min="8466" max="8466" width="8"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9" width="6.7109375" style="79" customWidth="1"/>
    <col min="8480" max="8704" width="11.42578125" style="79"/>
    <col min="8705" max="8705" width="2.5703125" style="79" customWidth="1"/>
    <col min="8706" max="8706" width="2.28515625" style="79" customWidth="1"/>
    <col min="8707" max="8707" width="4" style="79" customWidth="1"/>
    <col min="8708" max="8708" width="7.42578125" style="79" customWidth="1"/>
    <col min="8709" max="8709" width="61.5703125" style="79" customWidth="1"/>
    <col min="8710" max="8710" width="1" style="79" customWidth="1"/>
    <col min="8711" max="8711" width="9.7109375" style="79" customWidth="1"/>
    <col min="8712" max="8712" width="3.7109375" style="79" customWidth="1"/>
    <col min="8713" max="8715" width="8.7109375" style="79" customWidth="1"/>
    <col min="8716" max="8717" width="11.42578125" style="79"/>
    <col min="8718" max="8718" width="4.7109375" style="79" customWidth="1"/>
    <col min="8719" max="8719" width="5" style="79" customWidth="1"/>
    <col min="8720" max="8720" width="2.28515625" style="79" customWidth="1"/>
    <col min="8721" max="8721" width="26" style="79" customWidth="1"/>
    <col min="8722" max="8722" width="8"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5" width="6.7109375" style="79" customWidth="1"/>
    <col min="8736" max="8960" width="11.42578125" style="79"/>
    <col min="8961" max="8961" width="2.5703125" style="79" customWidth="1"/>
    <col min="8962" max="8962" width="2.28515625" style="79" customWidth="1"/>
    <col min="8963" max="8963" width="4" style="79" customWidth="1"/>
    <col min="8964" max="8964" width="7.42578125" style="79" customWidth="1"/>
    <col min="8965" max="8965" width="61.5703125" style="79" customWidth="1"/>
    <col min="8966" max="8966" width="1" style="79" customWidth="1"/>
    <col min="8967" max="8967" width="9.7109375" style="79" customWidth="1"/>
    <col min="8968" max="8968" width="3.7109375" style="79" customWidth="1"/>
    <col min="8969" max="8971" width="8.7109375" style="79" customWidth="1"/>
    <col min="8972" max="8973" width="11.42578125" style="79"/>
    <col min="8974" max="8974" width="4.7109375" style="79" customWidth="1"/>
    <col min="8975" max="8975" width="5" style="79" customWidth="1"/>
    <col min="8976" max="8976" width="2.28515625" style="79" customWidth="1"/>
    <col min="8977" max="8977" width="26" style="79" customWidth="1"/>
    <col min="8978" max="8978" width="8"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1" width="6.7109375" style="79" customWidth="1"/>
    <col min="8992" max="9216" width="11.42578125" style="79"/>
    <col min="9217" max="9217" width="2.5703125" style="79" customWidth="1"/>
    <col min="9218" max="9218" width="2.28515625" style="79" customWidth="1"/>
    <col min="9219" max="9219" width="4" style="79" customWidth="1"/>
    <col min="9220" max="9220" width="7.42578125" style="79" customWidth="1"/>
    <col min="9221" max="9221" width="61.5703125" style="79" customWidth="1"/>
    <col min="9222" max="9222" width="1" style="79" customWidth="1"/>
    <col min="9223" max="9223" width="9.7109375" style="79" customWidth="1"/>
    <col min="9224" max="9224" width="3.7109375" style="79" customWidth="1"/>
    <col min="9225" max="9227" width="8.7109375" style="79" customWidth="1"/>
    <col min="9228" max="9229" width="11.42578125" style="79"/>
    <col min="9230" max="9230" width="4.7109375" style="79" customWidth="1"/>
    <col min="9231" max="9231" width="5" style="79" customWidth="1"/>
    <col min="9232" max="9232" width="2.28515625" style="79" customWidth="1"/>
    <col min="9233" max="9233" width="26" style="79" customWidth="1"/>
    <col min="9234" max="9234" width="8"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7" width="6.7109375" style="79" customWidth="1"/>
    <col min="9248" max="9472" width="11.42578125" style="79"/>
    <col min="9473" max="9473" width="2.5703125" style="79" customWidth="1"/>
    <col min="9474" max="9474" width="2.28515625" style="79" customWidth="1"/>
    <col min="9475" max="9475" width="4" style="79" customWidth="1"/>
    <col min="9476" max="9476" width="7.42578125" style="79" customWidth="1"/>
    <col min="9477" max="9477" width="61.5703125" style="79" customWidth="1"/>
    <col min="9478" max="9478" width="1" style="79" customWidth="1"/>
    <col min="9479" max="9479" width="9.7109375" style="79" customWidth="1"/>
    <col min="9480" max="9480" width="3.7109375" style="79" customWidth="1"/>
    <col min="9481" max="9483" width="8.7109375" style="79" customWidth="1"/>
    <col min="9484" max="9485" width="11.42578125" style="79"/>
    <col min="9486" max="9486" width="4.7109375" style="79" customWidth="1"/>
    <col min="9487" max="9487" width="5" style="79" customWidth="1"/>
    <col min="9488" max="9488" width="2.28515625" style="79" customWidth="1"/>
    <col min="9489" max="9489" width="26" style="79" customWidth="1"/>
    <col min="9490" max="9490" width="8"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3" width="6.7109375" style="79" customWidth="1"/>
    <col min="9504" max="9728" width="11.42578125" style="79"/>
    <col min="9729" max="9729" width="2.5703125" style="79" customWidth="1"/>
    <col min="9730" max="9730" width="2.28515625" style="79" customWidth="1"/>
    <col min="9731" max="9731" width="4" style="79" customWidth="1"/>
    <col min="9732" max="9732" width="7.42578125" style="79" customWidth="1"/>
    <col min="9733" max="9733" width="61.5703125" style="79" customWidth="1"/>
    <col min="9734" max="9734" width="1" style="79" customWidth="1"/>
    <col min="9735" max="9735" width="9.7109375" style="79" customWidth="1"/>
    <col min="9736" max="9736" width="3.7109375" style="79" customWidth="1"/>
    <col min="9737" max="9739" width="8.7109375" style="79" customWidth="1"/>
    <col min="9740" max="9741" width="11.42578125" style="79"/>
    <col min="9742" max="9742" width="4.7109375" style="79" customWidth="1"/>
    <col min="9743" max="9743" width="5" style="79" customWidth="1"/>
    <col min="9744" max="9744" width="2.28515625" style="79" customWidth="1"/>
    <col min="9745" max="9745" width="26" style="79" customWidth="1"/>
    <col min="9746" max="9746" width="8"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9" width="6.7109375" style="79" customWidth="1"/>
    <col min="9760" max="9984" width="11.42578125" style="79"/>
    <col min="9985" max="9985" width="2.5703125" style="79" customWidth="1"/>
    <col min="9986" max="9986" width="2.28515625" style="79" customWidth="1"/>
    <col min="9987" max="9987" width="4" style="79" customWidth="1"/>
    <col min="9988" max="9988" width="7.42578125" style="79" customWidth="1"/>
    <col min="9989" max="9989" width="61.5703125" style="79" customWidth="1"/>
    <col min="9990" max="9990" width="1" style="79" customWidth="1"/>
    <col min="9991" max="9991" width="9.7109375" style="79" customWidth="1"/>
    <col min="9992" max="9992" width="3.7109375" style="79" customWidth="1"/>
    <col min="9993" max="9995" width="8.7109375" style="79" customWidth="1"/>
    <col min="9996" max="9997" width="11.42578125" style="79"/>
    <col min="9998" max="9998" width="4.7109375" style="79" customWidth="1"/>
    <col min="9999" max="9999" width="5" style="79" customWidth="1"/>
    <col min="10000" max="10000" width="2.28515625" style="79" customWidth="1"/>
    <col min="10001" max="10001" width="26" style="79" customWidth="1"/>
    <col min="10002" max="10002" width="8"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5" width="6.7109375" style="79" customWidth="1"/>
    <col min="10016" max="10240" width="11.42578125" style="79"/>
    <col min="10241" max="10241" width="2.5703125" style="79" customWidth="1"/>
    <col min="10242" max="10242" width="2.28515625" style="79" customWidth="1"/>
    <col min="10243" max="10243" width="4" style="79" customWidth="1"/>
    <col min="10244" max="10244" width="7.42578125" style="79" customWidth="1"/>
    <col min="10245" max="10245" width="61.5703125" style="79" customWidth="1"/>
    <col min="10246" max="10246" width="1" style="79" customWidth="1"/>
    <col min="10247" max="10247" width="9.7109375" style="79" customWidth="1"/>
    <col min="10248" max="10248" width="3.7109375" style="79" customWidth="1"/>
    <col min="10249" max="10251" width="8.7109375" style="79" customWidth="1"/>
    <col min="10252" max="10253" width="11.42578125" style="79"/>
    <col min="10254" max="10254" width="4.7109375" style="79" customWidth="1"/>
    <col min="10255" max="10255" width="5" style="79" customWidth="1"/>
    <col min="10256" max="10256" width="2.28515625" style="79" customWidth="1"/>
    <col min="10257" max="10257" width="26" style="79" customWidth="1"/>
    <col min="10258" max="10258" width="8"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1" width="6.7109375" style="79" customWidth="1"/>
    <col min="10272" max="10496" width="11.42578125" style="79"/>
    <col min="10497" max="10497" width="2.5703125" style="79" customWidth="1"/>
    <col min="10498" max="10498" width="2.28515625" style="79" customWidth="1"/>
    <col min="10499" max="10499" width="4" style="79" customWidth="1"/>
    <col min="10500" max="10500" width="7.42578125" style="79" customWidth="1"/>
    <col min="10501" max="10501" width="61.5703125" style="79" customWidth="1"/>
    <col min="10502" max="10502" width="1" style="79" customWidth="1"/>
    <col min="10503" max="10503" width="9.7109375" style="79" customWidth="1"/>
    <col min="10504" max="10504" width="3.7109375" style="79" customWidth="1"/>
    <col min="10505" max="10507" width="8.7109375" style="79" customWidth="1"/>
    <col min="10508" max="10509" width="11.42578125" style="79"/>
    <col min="10510" max="10510" width="4.7109375" style="79" customWidth="1"/>
    <col min="10511" max="10511" width="5" style="79" customWidth="1"/>
    <col min="10512" max="10512" width="2.28515625" style="79" customWidth="1"/>
    <col min="10513" max="10513" width="26" style="79" customWidth="1"/>
    <col min="10514" max="10514" width="8"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7" width="6.7109375" style="79" customWidth="1"/>
    <col min="10528" max="10752" width="11.42578125" style="79"/>
    <col min="10753" max="10753" width="2.5703125" style="79" customWidth="1"/>
    <col min="10754" max="10754" width="2.28515625" style="79" customWidth="1"/>
    <col min="10755" max="10755" width="4" style="79" customWidth="1"/>
    <col min="10756" max="10756" width="7.42578125" style="79" customWidth="1"/>
    <col min="10757" max="10757" width="61.5703125" style="79" customWidth="1"/>
    <col min="10758" max="10758" width="1" style="79" customWidth="1"/>
    <col min="10759" max="10759" width="9.7109375" style="79" customWidth="1"/>
    <col min="10760" max="10760" width="3.7109375" style="79" customWidth="1"/>
    <col min="10761" max="10763" width="8.7109375" style="79" customWidth="1"/>
    <col min="10764" max="10765" width="11.42578125" style="79"/>
    <col min="10766" max="10766" width="4.7109375" style="79" customWidth="1"/>
    <col min="10767" max="10767" width="5" style="79" customWidth="1"/>
    <col min="10768" max="10768" width="2.28515625" style="79" customWidth="1"/>
    <col min="10769" max="10769" width="26" style="79" customWidth="1"/>
    <col min="10770" max="10770" width="8"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3" width="6.7109375" style="79" customWidth="1"/>
    <col min="10784" max="11008" width="11.42578125" style="79"/>
    <col min="11009" max="11009" width="2.5703125" style="79" customWidth="1"/>
    <col min="11010" max="11010" width="2.28515625" style="79" customWidth="1"/>
    <col min="11011" max="11011" width="4" style="79" customWidth="1"/>
    <col min="11012" max="11012" width="7.42578125" style="79" customWidth="1"/>
    <col min="11013" max="11013" width="61.5703125" style="79" customWidth="1"/>
    <col min="11014" max="11014" width="1" style="79" customWidth="1"/>
    <col min="11015" max="11015" width="9.7109375" style="79" customWidth="1"/>
    <col min="11016" max="11016" width="3.7109375" style="79" customWidth="1"/>
    <col min="11017" max="11019" width="8.7109375" style="79" customWidth="1"/>
    <col min="11020" max="11021" width="11.42578125" style="79"/>
    <col min="11022" max="11022" width="4.7109375" style="79" customWidth="1"/>
    <col min="11023" max="11023" width="5" style="79" customWidth="1"/>
    <col min="11024" max="11024" width="2.28515625" style="79" customWidth="1"/>
    <col min="11025" max="11025" width="26" style="79" customWidth="1"/>
    <col min="11026" max="11026" width="8"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9" width="6.7109375" style="79" customWidth="1"/>
    <col min="11040" max="11264" width="11.42578125" style="79"/>
    <col min="11265" max="11265" width="2.5703125" style="79" customWidth="1"/>
    <col min="11266" max="11266" width="2.28515625" style="79" customWidth="1"/>
    <col min="11267" max="11267" width="4" style="79" customWidth="1"/>
    <col min="11268" max="11268" width="7.42578125" style="79" customWidth="1"/>
    <col min="11269" max="11269" width="61.5703125" style="79" customWidth="1"/>
    <col min="11270" max="11270" width="1" style="79" customWidth="1"/>
    <col min="11271" max="11271" width="9.7109375" style="79" customWidth="1"/>
    <col min="11272" max="11272" width="3.7109375" style="79" customWidth="1"/>
    <col min="11273" max="11275" width="8.7109375" style="79" customWidth="1"/>
    <col min="11276" max="11277" width="11.42578125" style="79"/>
    <col min="11278" max="11278" width="4.7109375" style="79" customWidth="1"/>
    <col min="11279" max="11279" width="5" style="79" customWidth="1"/>
    <col min="11280" max="11280" width="2.28515625" style="79" customWidth="1"/>
    <col min="11281" max="11281" width="26" style="79" customWidth="1"/>
    <col min="11282" max="11282" width="8"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5" width="6.7109375" style="79" customWidth="1"/>
    <col min="11296" max="11520" width="11.42578125" style="79"/>
    <col min="11521" max="11521" width="2.5703125" style="79" customWidth="1"/>
    <col min="11522" max="11522" width="2.28515625" style="79" customWidth="1"/>
    <col min="11523" max="11523" width="4" style="79" customWidth="1"/>
    <col min="11524" max="11524" width="7.42578125" style="79" customWidth="1"/>
    <col min="11525" max="11525" width="61.5703125" style="79" customWidth="1"/>
    <col min="11526" max="11526" width="1" style="79" customWidth="1"/>
    <col min="11527" max="11527" width="9.7109375" style="79" customWidth="1"/>
    <col min="11528" max="11528" width="3.7109375" style="79" customWidth="1"/>
    <col min="11529" max="11531" width="8.7109375" style="79" customWidth="1"/>
    <col min="11532" max="11533" width="11.42578125" style="79"/>
    <col min="11534" max="11534" width="4.7109375" style="79" customWidth="1"/>
    <col min="11535" max="11535" width="5" style="79" customWidth="1"/>
    <col min="11536" max="11536" width="2.28515625" style="79" customWidth="1"/>
    <col min="11537" max="11537" width="26" style="79" customWidth="1"/>
    <col min="11538" max="11538" width="8"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1" width="6.7109375" style="79" customWidth="1"/>
    <col min="11552" max="11776" width="11.42578125" style="79"/>
    <col min="11777" max="11777" width="2.5703125" style="79" customWidth="1"/>
    <col min="11778" max="11778" width="2.28515625" style="79" customWidth="1"/>
    <col min="11779" max="11779" width="4" style="79" customWidth="1"/>
    <col min="11780" max="11780" width="7.42578125" style="79" customWidth="1"/>
    <col min="11781" max="11781" width="61.5703125" style="79" customWidth="1"/>
    <col min="11782" max="11782" width="1" style="79" customWidth="1"/>
    <col min="11783" max="11783" width="9.7109375" style="79" customWidth="1"/>
    <col min="11784" max="11784" width="3.7109375" style="79" customWidth="1"/>
    <col min="11785" max="11787" width="8.7109375" style="79" customWidth="1"/>
    <col min="11788" max="11789" width="11.42578125" style="79"/>
    <col min="11790" max="11790" width="4.7109375" style="79" customWidth="1"/>
    <col min="11791" max="11791" width="5" style="79" customWidth="1"/>
    <col min="11792" max="11792" width="2.28515625" style="79" customWidth="1"/>
    <col min="11793" max="11793" width="26" style="79" customWidth="1"/>
    <col min="11794" max="11794" width="8"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7" width="6.7109375" style="79" customWidth="1"/>
    <col min="11808" max="12032" width="11.42578125" style="79"/>
    <col min="12033" max="12033" width="2.5703125" style="79" customWidth="1"/>
    <col min="12034" max="12034" width="2.28515625" style="79" customWidth="1"/>
    <col min="12035" max="12035" width="4" style="79" customWidth="1"/>
    <col min="12036" max="12036" width="7.42578125" style="79" customWidth="1"/>
    <col min="12037" max="12037" width="61.5703125" style="79" customWidth="1"/>
    <col min="12038" max="12038" width="1" style="79" customWidth="1"/>
    <col min="12039" max="12039" width="9.7109375" style="79" customWidth="1"/>
    <col min="12040" max="12040" width="3.7109375" style="79" customWidth="1"/>
    <col min="12041" max="12043" width="8.7109375" style="79" customWidth="1"/>
    <col min="12044" max="12045" width="11.42578125" style="79"/>
    <col min="12046" max="12046" width="4.7109375" style="79" customWidth="1"/>
    <col min="12047" max="12047" width="5" style="79" customWidth="1"/>
    <col min="12048" max="12048" width="2.28515625" style="79" customWidth="1"/>
    <col min="12049" max="12049" width="26" style="79" customWidth="1"/>
    <col min="12050" max="12050" width="8"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3" width="6.7109375" style="79" customWidth="1"/>
    <col min="12064" max="12288" width="11.42578125" style="79"/>
    <col min="12289" max="12289" width="2.5703125" style="79" customWidth="1"/>
    <col min="12290" max="12290" width="2.28515625" style="79" customWidth="1"/>
    <col min="12291" max="12291" width="4" style="79" customWidth="1"/>
    <col min="12292" max="12292" width="7.42578125" style="79" customWidth="1"/>
    <col min="12293" max="12293" width="61.5703125" style="79" customWidth="1"/>
    <col min="12294" max="12294" width="1" style="79" customWidth="1"/>
    <col min="12295" max="12295" width="9.7109375" style="79" customWidth="1"/>
    <col min="12296" max="12296" width="3.7109375" style="79" customWidth="1"/>
    <col min="12297" max="12299" width="8.7109375" style="79" customWidth="1"/>
    <col min="12300" max="12301" width="11.42578125" style="79"/>
    <col min="12302" max="12302" width="4.7109375" style="79" customWidth="1"/>
    <col min="12303" max="12303" width="5" style="79" customWidth="1"/>
    <col min="12304" max="12304" width="2.28515625" style="79" customWidth="1"/>
    <col min="12305" max="12305" width="26" style="79" customWidth="1"/>
    <col min="12306" max="12306" width="8"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9" width="6.7109375" style="79" customWidth="1"/>
    <col min="12320" max="12544" width="11.42578125" style="79"/>
    <col min="12545" max="12545" width="2.5703125" style="79" customWidth="1"/>
    <col min="12546" max="12546" width="2.28515625" style="79" customWidth="1"/>
    <col min="12547" max="12547" width="4" style="79" customWidth="1"/>
    <col min="12548" max="12548" width="7.42578125" style="79" customWidth="1"/>
    <col min="12549" max="12549" width="61.5703125" style="79" customWidth="1"/>
    <col min="12550" max="12550" width="1" style="79" customWidth="1"/>
    <col min="12551" max="12551" width="9.7109375" style="79" customWidth="1"/>
    <col min="12552" max="12552" width="3.7109375" style="79" customWidth="1"/>
    <col min="12553" max="12555" width="8.7109375" style="79" customWidth="1"/>
    <col min="12556" max="12557" width="11.42578125" style="79"/>
    <col min="12558" max="12558" width="4.7109375" style="79" customWidth="1"/>
    <col min="12559" max="12559" width="5" style="79" customWidth="1"/>
    <col min="12560" max="12560" width="2.28515625" style="79" customWidth="1"/>
    <col min="12561" max="12561" width="26" style="79" customWidth="1"/>
    <col min="12562" max="12562" width="8"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5" width="6.7109375" style="79" customWidth="1"/>
    <col min="12576" max="12800" width="11.42578125" style="79"/>
    <col min="12801" max="12801" width="2.5703125" style="79" customWidth="1"/>
    <col min="12802" max="12802" width="2.28515625" style="79" customWidth="1"/>
    <col min="12803" max="12803" width="4" style="79" customWidth="1"/>
    <col min="12804" max="12804" width="7.42578125" style="79" customWidth="1"/>
    <col min="12805" max="12805" width="61.5703125" style="79" customWidth="1"/>
    <col min="12806" max="12806" width="1" style="79" customWidth="1"/>
    <col min="12807" max="12807" width="9.7109375" style="79" customWidth="1"/>
    <col min="12808" max="12808" width="3.7109375" style="79" customWidth="1"/>
    <col min="12809" max="12811" width="8.7109375" style="79" customWidth="1"/>
    <col min="12812" max="12813" width="11.42578125" style="79"/>
    <col min="12814" max="12814" width="4.7109375" style="79" customWidth="1"/>
    <col min="12815" max="12815" width="5" style="79" customWidth="1"/>
    <col min="12816" max="12816" width="2.28515625" style="79" customWidth="1"/>
    <col min="12817" max="12817" width="26" style="79" customWidth="1"/>
    <col min="12818" max="12818" width="8"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1" width="6.7109375" style="79" customWidth="1"/>
    <col min="12832" max="13056" width="11.42578125" style="79"/>
    <col min="13057" max="13057" width="2.5703125" style="79" customWidth="1"/>
    <col min="13058" max="13058" width="2.28515625" style="79" customWidth="1"/>
    <col min="13059" max="13059" width="4" style="79" customWidth="1"/>
    <col min="13060" max="13060" width="7.42578125" style="79" customWidth="1"/>
    <col min="13061" max="13061" width="61.5703125" style="79" customWidth="1"/>
    <col min="13062" max="13062" width="1" style="79" customWidth="1"/>
    <col min="13063" max="13063" width="9.7109375" style="79" customWidth="1"/>
    <col min="13064" max="13064" width="3.7109375" style="79" customWidth="1"/>
    <col min="13065" max="13067" width="8.7109375" style="79" customWidth="1"/>
    <col min="13068" max="13069" width="11.42578125" style="79"/>
    <col min="13070" max="13070" width="4.7109375" style="79" customWidth="1"/>
    <col min="13071" max="13071" width="5" style="79" customWidth="1"/>
    <col min="13072" max="13072" width="2.28515625" style="79" customWidth="1"/>
    <col min="13073" max="13073" width="26" style="79" customWidth="1"/>
    <col min="13074" max="13074" width="8"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7" width="6.7109375" style="79" customWidth="1"/>
    <col min="13088" max="13312" width="11.42578125" style="79"/>
    <col min="13313" max="13313" width="2.5703125" style="79" customWidth="1"/>
    <col min="13314" max="13314" width="2.28515625" style="79" customWidth="1"/>
    <col min="13315" max="13315" width="4" style="79" customWidth="1"/>
    <col min="13316" max="13316" width="7.42578125" style="79" customWidth="1"/>
    <col min="13317" max="13317" width="61.5703125" style="79" customWidth="1"/>
    <col min="13318" max="13318" width="1" style="79" customWidth="1"/>
    <col min="13319" max="13319" width="9.7109375" style="79" customWidth="1"/>
    <col min="13320" max="13320" width="3.7109375" style="79" customWidth="1"/>
    <col min="13321" max="13323" width="8.7109375" style="79" customWidth="1"/>
    <col min="13324" max="13325" width="11.42578125" style="79"/>
    <col min="13326" max="13326" width="4.7109375" style="79" customWidth="1"/>
    <col min="13327" max="13327" width="5" style="79" customWidth="1"/>
    <col min="13328" max="13328" width="2.28515625" style="79" customWidth="1"/>
    <col min="13329" max="13329" width="26" style="79" customWidth="1"/>
    <col min="13330" max="13330" width="8"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3" width="6.7109375" style="79" customWidth="1"/>
    <col min="13344" max="13568" width="11.42578125" style="79"/>
    <col min="13569" max="13569" width="2.5703125" style="79" customWidth="1"/>
    <col min="13570" max="13570" width="2.28515625" style="79" customWidth="1"/>
    <col min="13571" max="13571" width="4" style="79" customWidth="1"/>
    <col min="13572" max="13572" width="7.42578125" style="79" customWidth="1"/>
    <col min="13573" max="13573" width="61.5703125" style="79" customWidth="1"/>
    <col min="13574" max="13574" width="1" style="79" customWidth="1"/>
    <col min="13575" max="13575" width="9.7109375" style="79" customWidth="1"/>
    <col min="13576" max="13576" width="3.7109375" style="79" customWidth="1"/>
    <col min="13577" max="13579" width="8.7109375" style="79" customWidth="1"/>
    <col min="13580" max="13581" width="11.42578125" style="79"/>
    <col min="13582" max="13582" width="4.7109375" style="79" customWidth="1"/>
    <col min="13583" max="13583" width="5" style="79" customWidth="1"/>
    <col min="13584" max="13584" width="2.28515625" style="79" customWidth="1"/>
    <col min="13585" max="13585" width="26" style="79" customWidth="1"/>
    <col min="13586" max="13586" width="8"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9" width="6.7109375" style="79" customWidth="1"/>
    <col min="13600" max="13824" width="11.42578125" style="79"/>
    <col min="13825" max="13825" width="2.5703125" style="79" customWidth="1"/>
    <col min="13826" max="13826" width="2.28515625" style="79" customWidth="1"/>
    <col min="13827" max="13827" width="4" style="79" customWidth="1"/>
    <col min="13828" max="13828" width="7.42578125" style="79" customWidth="1"/>
    <col min="13829" max="13829" width="61.5703125" style="79" customWidth="1"/>
    <col min="13830" max="13830" width="1" style="79" customWidth="1"/>
    <col min="13831" max="13831" width="9.7109375" style="79" customWidth="1"/>
    <col min="13832" max="13832" width="3.7109375" style="79" customWidth="1"/>
    <col min="13833" max="13835" width="8.7109375" style="79" customWidth="1"/>
    <col min="13836" max="13837" width="11.42578125" style="79"/>
    <col min="13838" max="13838" width="4.7109375" style="79" customWidth="1"/>
    <col min="13839" max="13839" width="5" style="79" customWidth="1"/>
    <col min="13840" max="13840" width="2.28515625" style="79" customWidth="1"/>
    <col min="13841" max="13841" width="26" style="79" customWidth="1"/>
    <col min="13842" max="13842" width="8"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5" width="6.7109375" style="79" customWidth="1"/>
    <col min="13856" max="14080" width="11.42578125" style="79"/>
    <col min="14081" max="14081" width="2.5703125" style="79" customWidth="1"/>
    <col min="14082" max="14082" width="2.28515625" style="79" customWidth="1"/>
    <col min="14083" max="14083" width="4" style="79" customWidth="1"/>
    <col min="14084" max="14084" width="7.42578125" style="79" customWidth="1"/>
    <col min="14085" max="14085" width="61.5703125" style="79" customWidth="1"/>
    <col min="14086" max="14086" width="1" style="79" customWidth="1"/>
    <col min="14087" max="14087" width="9.7109375" style="79" customWidth="1"/>
    <col min="14088" max="14088" width="3.7109375" style="79" customWidth="1"/>
    <col min="14089" max="14091" width="8.7109375" style="79" customWidth="1"/>
    <col min="14092" max="14093" width="11.42578125" style="79"/>
    <col min="14094" max="14094" width="4.7109375" style="79" customWidth="1"/>
    <col min="14095" max="14095" width="5" style="79" customWidth="1"/>
    <col min="14096" max="14096" width="2.28515625" style="79" customWidth="1"/>
    <col min="14097" max="14097" width="26" style="79" customWidth="1"/>
    <col min="14098" max="14098" width="8"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1" width="6.7109375" style="79" customWidth="1"/>
    <col min="14112" max="14336" width="11.42578125" style="79"/>
    <col min="14337" max="14337" width="2.5703125" style="79" customWidth="1"/>
    <col min="14338" max="14338" width="2.28515625" style="79" customWidth="1"/>
    <col min="14339" max="14339" width="4" style="79" customWidth="1"/>
    <col min="14340" max="14340" width="7.42578125" style="79" customWidth="1"/>
    <col min="14341" max="14341" width="61.5703125" style="79" customWidth="1"/>
    <col min="14342" max="14342" width="1" style="79" customWidth="1"/>
    <col min="14343" max="14343" width="9.7109375" style="79" customWidth="1"/>
    <col min="14344" max="14344" width="3.7109375" style="79" customWidth="1"/>
    <col min="14345" max="14347" width="8.7109375" style="79" customWidth="1"/>
    <col min="14348" max="14349" width="11.42578125" style="79"/>
    <col min="14350" max="14350" width="4.7109375" style="79" customWidth="1"/>
    <col min="14351" max="14351" width="5" style="79" customWidth="1"/>
    <col min="14352" max="14352" width="2.28515625" style="79" customWidth="1"/>
    <col min="14353" max="14353" width="26" style="79" customWidth="1"/>
    <col min="14354" max="14354" width="8"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7" width="6.7109375" style="79" customWidth="1"/>
    <col min="14368" max="14592" width="11.42578125" style="79"/>
    <col min="14593" max="14593" width="2.5703125" style="79" customWidth="1"/>
    <col min="14594" max="14594" width="2.28515625" style="79" customWidth="1"/>
    <col min="14595" max="14595" width="4" style="79" customWidth="1"/>
    <col min="14596" max="14596" width="7.42578125" style="79" customWidth="1"/>
    <col min="14597" max="14597" width="61.5703125" style="79" customWidth="1"/>
    <col min="14598" max="14598" width="1" style="79" customWidth="1"/>
    <col min="14599" max="14599" width="9.7109375" style="79" customWidth="1"/>
    <col min="14600" max="14600" width="3.7109375" style="79" customWidth="1"/>
    <col min="14601" max="14603" width="8.7109375" style="79" customWidth="1"/>
    <col min="14604" max="14605" width="11.42578125" style="79"/>
    <col min="14606" max="14606" width="4.7109375" style="79" customWidth="1"/>
    <col min="14607" max="14607" width="5" style="79" customWidth="1"/>
    <col min="14608" max="14608" width="2.28515625" style="79" customWidth="1"/>
    <col min="14609" max="14609" width="26" style="79" customWidth="1"/>
    <col min="14610" max="14610" width="8"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3" width="6.7109375" style="79" customWidth="1"/>
    <col min="14624" max="14848" width="11.42578125" style="79"/>
    <col min="14849" max="14849" width="2.5703125" style="79" customWidth="1"/>
    <col min="14850" max="14850" width="2.28515625" style="79" customWidth="1"/>
    <col min="14851" max="14851" width="4" style="79" customWidth="1"/>
    <col min="14852" max="14852" width="7.42578125" style="79" customWidth="1"/>
    <col min="14853" max="14853" width="61.5703125" style="79" customWidth="1"/>
    <col min="14854" max="14854" width="1" style="79" customWidth="1"/>
    <col min="14855" max="14855" width="9.7109375" style="79" customWidth="1"/>
    <col min="14856" max="14856" width="3.7109375" style="79" customWidth="1"/>
    <col min="14857" max="14859" width="8.7109375" style="79" customWidth="1"/>
    <col min="14860" max="14861" width="11.42578125" style="79"/>
    <col min="14862" max="14862" width="4.7109375" style="79" customWidth="1"/>
    <col min="14863" max="14863" width="5" style="79" customWidth="1"/>
    <col min="14864" max="14864" width="2.28515625" style="79" customWidth="1"/>
    <col min="14865" max="14865" width="26" style="79" customWidth="1"/>
    <col min="14866" max="14866" width="8"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9" width="6.7109375" style="79" customWidth="1"/>
    <col min="14880" max="15104" width="11.42578125" style="79"/>
    <col min="15105" max="15105" width="2.5703125" style="79" customWidth="1"/>
    <col min="15106" max="15106" width="2.28515625" style="79" customWidth="1"/>
    <col min="15107" max="15107" width="4" style="79" customWidth="1"/>
    <col min="15108" max="15108" width="7.42578125" style="79" customWidth="1"/>
    <col min="15109" max="15109" width="61.5703125" style="79" customWidth="1"/>
    <col min="15110" max="15110" width="1" style="79" customWidth="1"/>
    <col min="15111" max="15111" width="9.7109375" style="79" customWidth="1"/>
    <col min="15112" max="15112" width="3.7109375" style="79" customWidth="1"/>
    <col min="15113" max="15115" width="8.7109375" style="79" customWidth="1"/>
    <col min="15116" max="15117" width="11.42578125" style="79"/>
    <col min="15118" max="15118" width="4.7109375" style="79" customWidth="1"/>
    <col min="15119" max="15119" width="5" style="79" customWidth="1"/>
    <col min="15120" max="15120" width="2.28515625" style="79" customWidth="1"/>
    <col min="15121" max="15121" width="26" style="79" customWidth="1"/>
    <col min="15122" max="15122" width="8"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5" width="6.7109375" style="79" customWidth="1"/>
    <col min="15136" max="15360" width="11.42578125" style="79"/>
    <col min="15361" max="15361" width="2.5703125" style="79" customWidth="1"/>
    <col min="15362" max="15362" width="2.28515625" style="79" customWidth="1"/>
    <col min="15363" max="15363" width="4" style="79" customWidth="1"/>
    <col min="15364" max="15364" width="7.42578125" style="79" customWidth="1"/>
    <col min="15365" max="15365" width="61.5703125" style="79" customWidth="1"/>
    <col min="15366" max="15366" width="1" style="79" customWidth="1"/>
    <col min="15367" max="15367" width="9.7109375" style="79" customWidth="1"/>
    <col min="15368" max="15368" width="3.7109375" style="79" customWidth="1"/>
    <col min="15369" max="15371" width="8.7109375" style="79" customWidth="1"/>
    <col min="15372" max="15373" width="11.42578125" style="79"/>
    <col min="15374" max="15374" width="4.7109375" style="79" customWidth="1"/>
    <col min="15375" max="15375" width="5" style="79" customWidth="1"/>
    <col min="15376" max="15376" width="2.28515625" style="79" customWidth="1"/>
    <col min="15377" max="15377" width="26" style="79" customWidth="1"/>
    <col min="15378" max="15378" width="8"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1" width="6.7109375" style="79" customWidth="1"/>
    <col min="15392" max="15616" width="11.42578125" style="79"/>
    <col min="15617" max="15617" width="2.5703125" style="79" customWidth="1"/>
    <col min="15618" max="15618" width="2.28515625" style="79" customWidth="1"/>
    <col min="15619" max="15619" width="4" style="79" customWidth="1"/>
    <col min="15620" max="15620" width="7.42578125" style="79" customWidth="1"/>
    <col min="15621" max="15621" width="61.5703125" style="79" customWidth="1"/>
    <col min="15622" max="15622" width="1" style="79" customWidth="1"/>
    <col min="15623" max="15623" width="9.7109375" style="79" customWidth="1"/>
    <col min="15624" max="15624" width="3.7109375" style="79" customWidth="1"/>
    <col min="15625" max="15627" width="8.7109375" style="79" customWidth="1"/>
    <col min="15628" max="15629" width="11.42578125" style="79"/>
    <col min="15630" max="15630" width="4.7109375" style="79" customWidth="1"/>
    <col min="15631" max="15631" width="5" style="79" customWidth="1"/>
    <col min="15632" max="15632" width="2.28515625" style="79" customWidth="1"/>
    <col min="15633" max="15633" width="26" style="79" customWidth="1"/>
    <col min="15634" max="15634" width="8"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7" width="6.7109375" style="79" customWidth="1"/>
    <col min="15648" max="15872" width="11.42578125" style="79"/>
    <col min="15873" max="15873" width="2.5703125" style="79" customWidth="1"/>
    <col min="15874" max="15874" width="2.28515625" style="79" customWidth="1"/>
    <col min="15875" max="15875" width="4" style="79" customWidth="1"/>
    <col min="15876" max="15876" width="7.42578125" style="79" customWidth="1"/>
    <col min="15877" max="15877" width="61.5703125" style="79" customWidth="1"/>
    <col min="15878" max="15878" width="1" style="79" customWidth="1"/>
    <col min="15879" max="15879" width="9.7109375" style="79" customWidth="1"/>
    <col min="15880" max="15880" width="3.7109375" style="79" customWidth="1"/>
    <col min="15881" max="15883" width="8.7109375" style="79" customWidth="1"/>
    <col min="15884" max="15885" width="11.42578125" style="79"/>
    <col min="15886" max="15886" width="4.7109375" style="79" customWidth="1"/>
    <col min="15887" max="15887" width="5" style="79" customWidth="1"/>
    <col min="15888" max="15888" width="2.28515625" style="79" customWidth="1"/>
    <col min="15889" max="15889" width="26" style="79" customWidth="1"/>
    <col min="15890" max="15890" width="8"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3" width="6.7109375" style="79" customWidth="1"/>
    <col min="15904" max="16128" width="11.42578125" style="79"/>
    <col min="16129" max="16129" width="2.5703125" style="79" customWidth="1"/>
    <col min="16130" max="16130" width="2.28515625" style="79" customWidth="1"/>
    <col min="16131" max="16131" width="4" style="79" customWidth="1"/>
    <col min="16132" max="16132" width="7.42578125" style="79" customWidth="1"/>
    <col min="16133" max="16133" width="61.5703125" style="79" customWidth="1"/>
    <col min="16134" max="16134" width="1" style="79" customWidth="1"/>
    <col min="16135" max="16135" width="9.7109375" style="79" customWidth="1"/>
    <col min="16136" max="16136" width="3.7109375" style="79" customWidth="1"/>
    <col min="16137" max="16139" width="8.7109375" style="79" customWidth="1"/>
    <col min="16140" max="16141" width="11.42578125" style="79"/>
    <col min="16142" max="16142" width="4.7109375" style="79" customWidth="1"/>
    <col min="16143" max="16143" width="5" style="79" customWidth="1"/>
    <col min="16144" max="16144" width="2.28515625" style="79" customWidth="1"/>
    <col min="16145" max="16145" width="26" style="79" customWidth="1"/>
    <col min="16146" max="16146" width="8"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9" width="6.7109375" style="79" customWidth="1"/>
    <col min="16160" max="16384" width="11.42578125" style="79"/>
  </cols>
  <sheetData>
    <row r="1" spans="1:32" ht="13.5" customHeight="1">
      <c r="G1" s="78"/>
      <c r="H1" s="78"/>
      <c r="I1" s="78"/>
      <c r="J1" s="78"/>
      <c r="L1" s="78"/>
      <c r="M1" s="78"/>
    </row>
    <row r="2" spans="1:32" ht="3.75" customHeight="1">
      <c r="A2" s="96"/>
      <c r="B2" s="92"/>
      <c r="C2" s="157"/>
      <c r="D2" s="83"/>
      <c r="E2" s="83"/>
      <c r="F2" s="83"/>
      <c r="G2" s="278"/>
      <c r="H2" s="278"/>
      <c r="I2" s="278"/>
      <c r="J2" s="278"/>
      <c r="K2" s="278"/>
      <c r="L2" s="78"/>
      <c r="M2" s="78"/>
    </row>
    <row r="3" spans="1:32" ht="12.75" customHeight="1">
      <c r="A3" s="96"/>
      <c r="B3" s="92"/>
      <c r="C3" s="157"/>
      <c r="D3" s="2369" t="s">
        <v>386</v>
      </c>
      <c r="E3" s="2369"/>
      <c r="F3" s="2369"/>
      <c r="G3" s="2369"/>
      <c r="H3" s="2369"/>
      <c r="I3" s="2369"/>
      <c r="J3" s="2369"/>
      <c r="K3" s="2369"/>
      <c r="L3" s="78"/>
      <c r="M3" s="83"/>
      <c r="N3" s="83"/>
      <c r="O3" s="2281"/>
      <c r="P3" s="2281"/>
      <c r="Q3" s="2281"/>
      <c r="R3" s="2281"/>
      <c r="S3" s="2281"/>
      <c r="T3" s="2281"/>
      <c r="U3" s="2281"/>
      <c r="V3" s="2281"/>
      <c r="W3" s="2281"/>
      <c r="X3" s="2281"/>
      <c r="Y3" s="2281"/>
      <c r="Z3" s="2281"/>
      <c r="AA3" s="2281"/>
      <c r="AB3" s="2281"/>
      <c r="AC3" s="2281"/>
    </row>
    <row r="4" spans="1:32" s="83" customFormat="1" ht="12.75" customHeight="1">
      <c r="A4" s="96"/>
      <c r="B4" s="225"/>
      <c r="C4" s="953"/>
      <c r="D4" s="2281" t="s">
        <v>77</v>
      </c>
      <c r="E4" s="2281"/>
      <c r="F4" s="2281"/>
      <c r="G4" s="2281"/>
      <c r="H4" s="2281"/>
      <c r="I4" s="2281"/>
      <c r="J4" s="2281"/>
      <c r="K4" s="2281"/>
      <c r="L4" s="278"/>
      <c r="M4" s="86"/>
      <c r="N4" s="86"/>
      <c r="O4" s="87"/>
      <c r="AE4" s="88"/>
      <c r="AF4" s="88"/>
    </row>
    <row r="5" spans="1:32" s="83" customFormat="1" ht="3" customHeight="1">
      <c r="A5" s="96"/>
      <c r="B5" s="92"/>
      <c r="C5" s="157"/>
      <c r="E5" s="314"/>
      <c r="F5" s="314"/>
      <c r="G5" s="1019"/>
      <c r="H5" s="1019"/>
      <c r="I5" s="1019"/>
      <c r="J5" s="1020"/>
      <c r="K5" s="352"/>
      <c r="L5" s="278"/>
      <c r="O5" s="92"/>
    </row>
    <row r="6" spans="1:32" s="83" customFormat="1" ht="12.75" customHeight="1">
      <c r="A6" s="96"/>
      <c r="B6" s="92"/>
      <c r="C6" s="157"/>
      <c r="D6" s="2263" t="s">
        <v>2</v>
      </c>
      <c r="E6" s="1021"/>
      <c r="F6" s="717"/>
      <c r="G6" s="2251" t="s">
        <v>376</v>
      </c>
      <c r="H6" s="1022"/>
      <c r="I6" s="1023"/>
      <c r="J6" s="1023"/>
      <c r="K6" s="1024"/>
      <c r="L6" s="278"/>
      <c r="O6" s="92"/>
    </row>
    <row r="7" spans="1:32" ht="12.75" customHeight="1">
      <c r="A7" s="96"/>
      <c r="B7" s="96"/>
      <c r="C7" s="157"/>
      <c r="D7" s="2326"/>
      <c r="E7" s="383" t="s">
        <v>377</v>
      </c>
      <c r="F7" s="449"/>
      <c r="G7" s="2366"/>
      <c r="H7" s="192"/>
      <c r="I7" s="2367" t="s">
        <v>385</v>
      </c>
      <c r="J7" s="2367"/>
      <c r="K7" s="2279"/>
      <c r="L7" s="78"/>
      <c r="M7" s="96"/>
    </row>
    <row r="8" spans="1:32">
      <c r="A8" s="96"/>
      <c r="B8" s="92"/>
      <c r="C8" s="157"/>
      <c r="D8" s="2327"/>
      <c r="E8" s="388"/>
      <c r="F8" s="454"/>
      <c r="G8" s="610"/>
      <c r="H8" s="610"/>
      <c r="I8" s="1026" t="s">
        <v>18</v>
      </c>
      <c r="J8" s="1026" t="s">
        <v>19</v>
      </c>
      <c r="K8" s="1027" t="s">
        <v>8</v>
      </c>
      <c r="L8" s="78"/>
      <c r="M8" s="83"/>
    </row>
    <row r="9" spans="1:32">
      <c r="A9" s="96"/>
      <c r="B9" s="92"/>
      <c r="C9" s="157"/>
      <c r="D9" s="2360">
        <v>1401</v>
      </c>
      <c r="E9" s="318" t="s">
        <v>20</v>
      </c>
      <c r="F9" s="492"/>
      <c r="G9" s="968">
        <f>SUM(G10:G16)</f>
        <v>17</v>
      </c>
      <c r="H9" s="968"/>
      <c r="I9" s="968">
        <f>SUM(I10:I16)</f>
        <v>520</v>
      </c>
      <c r="J9" s="968">
        <f>SUM(J10:J16)</f>
        <v>265</v>
      </c>
      <c r="K9" s="1028">
        <f>SUM(I9:J9)</f>
        <v>785</v>
      </c>
      <c r="L9" s="78"/>
      <c r="M9" s="83"/>
    </row>
    <row r="10" spans="1:32" ht="12" customHeight="1">
      <c r="A10" s="96"/>
      <c r="B10" s="96"/>
      <c r="C10" s="157"/>
      <c r="D10" s="2361"/>
      <c r="E10" s="321" t="s">
        <v>21</v>
      </c>
      <c r="F10" s="1049"/>
      <c r="G10" s="1029">
        <v>4</v>
      </c>
      <c r="H10" s="1029"/>
      <c r="I10" s="416">
        <v>125</v>
      </c>
      <c r="J10" s="1029">
        <v>60</v>
      </c>
      <c r="K10" s="1030">
        <f t="shared" ref="K10:K52" si="0">SUM(I10:J10)</f>
        <v>185</v>
      </c>
      <c r="L10" s="78"/>
      <c r="M10" s="78"/>
    </row>
    <row r="11" spans="1:32" ht="12" customHeight="1">
      <c r="A11" s="96"/>
      <c r="B11" s="96"/>
      <c r="C11" s="157"/>
      <c r="D11" s="2361"/>
      <c r="E11" s="327" t="s">
        <v>22</v>
      </c>
      <c r="F11" s="322"/>
      <c r="G11" s="470">
        <v>3</v>
      </c>
      <c r="H11" s="470"/>
      <c r="I11" s="397">
        <v>110</v>
      </c>
      <c r="J11" s="470">
        <v>40</v>
      </c>
      <c r="K11" s="975">
        <f t="shared" si="0"/>
        <v>150</v>
      </c>
      <c r="L11" s="78"/>
      <c r="M11" s="78"/>
    </row>
    <row r="12" spans="1:32" ht="12" customHeight="1">
      <c r="A12" s="96"/>
      <c r="B12" s="96"/>
      <c r="C12" s="157"/>
      <c r="D12" s="2361"/>
      <c r="E12" s="327" t="s">
        <v>23</v>
      </c>
      <c r="F12" s="322"/>
      <c r="G12" s="470">
        <v>4</v>
      </c>
      <c r="H12" s="470"/>
      <c r="I12" s="351">
        <v>115</v>
      </c>
      <c r="J12" s="351">
        <v>60</v>
      </c>
      <c r="K12" s="347">
        <f t="shared" si="0"/>
        <v>175</v>
      </c>
      <c r="L12" s="78"/>
      <c r="M12" s="78"/>
    </row>
    <row r="13" spans="1:32" ht="12" customHeight="1">
      <c r="A13" s="96"/>
      <c r="B13" s="96"/>
      <c r="C13" s="157"/>
      <c r="D13" s="2361"/>
      <c r="E13" s="329" t="s">
        <v>24</v>
      </c>
      <c r="F13" s="322"/>
      <c r="G13" s="470">
        <v>2</v>
      </c>
      <c r="H13" s="470"/>
      <c r="I13" s="397">
        <v>50</v>
      </c>
      <c r="J13" s="470">
        <v>25</v>
      </c>
      <c r="K13" s="989">
        <f t="shared" si="0"/>
        <v>75</v>
      </c>
      <c r="L13" s="78"/>
      <c r="M13" s="78"/>
    </row>
    <row r="14" spans="1:32" ht="12" customHeight="1">
      <c r="A14" s="96"/>
      <c r="B14" s="96"/>
      <c r="C14" s="157"/>
      <c r="D14" s="2361"/>
      <c r="E14" s="329" t="s">
        <v>25</v>
      </c>
      <c r="F14" s="322"/>
      <c r="G14" s="470">
        <v>2</v>
      </c>
      <c r="H14" s="470"/>
      <c r="I14" s="397">
        <v>70</v>
      </c>
      <c r="J14" s="470">
        <v>50</v>
      </c>
      <c r="K14" s="989">
        <f t="shared" si="0"/>
        <v>120</v>
      </c>
      <c r="L14" s="78"/>
      <c r="M14" s="78"/>
    </row>
    <row r="15" spans="1:32" ht="12" customHeight="1">
      <c r="A15" s="96"/>
      <c r="B15" s="96"/>
      <c r="C15" s="157"/>
      <c r="D15" s="2361"/>
      <c r="E15" s="329" t="s">
        <v>26</v>
      </c>
      <c r="F15" s="322"/>
      <c r="G15" s="470">
        <v>2</v>
      </c>
      <c r="H15" s="470"/>
      <c r="I15" s="397">
        <v>50</v>
      </c>
      <c r="J15" s="470">
        <v>30</v>
      </c>
      <c r="K15" s="989">
        <f t="shared" si="0"/>
        <v>80</v>
      </c>
      <c r="L15" s="78"/>
      <c r="M15" s="78"/>
    </row>
    <row r="16" spans="1:32" ht="12" customHeight="1">
      <c r="A16" s="96"/>
      <c r="B16" s="96"/>
      <c r="C16" s="157"/>
      <c r="D16" s="2365"/>
      <c r="E16" s="329" t="s">
        <v>27</v>
      </c>
      <c r="F16" s="322"/>
      <c r="G16" s="470">
        <v>0</v>
      </c>
      <c r="H16" s="470"/>
      <c r="I16" s="397">
        <v>0</v>
      </c>
      <c r="J16" s="470">
        <v>0</v>
      </c>
      <c r="K16" s="989">
        <f t="shared" si="0"/>
        <v>0</v>
      </c>
      <c r="L16" s="78"/>
      <c r="M16" s="78"/>
    </row>
    <row r="17" spans="1:18">
      <c r="A17" s="96"/>
      <c r="B17" s="96"/>
      <c r="C17" s="157"/>
      <c r="D17" s="2361">
        <v>1402</v>
      </c>
      <c r="E17" s="29" t="s">
        <v>29</v>
      </c>
      <c r="F17" s="123"/>
      <c r="G17" s="969">
        <f>SUM(G18:G25)</f>
        <v>19</v>
      </c>
      <c r="H17" s="969"/>
      <c r="I17" s="969">
        <f>SUM(I18:I25)</f>
        <v>620</v>
      </c>
      <c r="J17" s="969">
        <f>SUM(J18:J25)</f>
        <v>390</v>
      </c>
      <c r="K17" s="994">
        <f>SUM(I17:J17)</f>
        <v>1010</v>
      </c>
      <c r="L17" s="78"/>
      <c r="M17" s="78"/>
    </row>
    <row r="18" spans="1:18" ht="12" customHeight="1">
      <c r="A18" s="96"/>
      <c r="B18" s="96"/>
      <c r="C18" s="157"/>
      <c r="D18" s="2361"/>
      <c r="E18" s="327" t="s">
        <v>114</v>
      </c>
      <c r="F18" s="322"/>
      <c r="G18" s="470">
        <v>4</v>
      </c>
      <c r="H18" s="470"/>
      <c r="I18" s="397">
        <v>120</v>
      </c>
      <c r="J18" s="470">
        <v>85</v>
      </c>
      <c r="K18" s="975">
        <f t="shared" si="0"/>
        <v>205</v>
      </c>
      <c r="L18" s="78"/>
      <c r="M18" s="78"/>
    </row>
    <row r="19" spans="1:18" ht="12" customHeight="1">
      <c r="A19" s="96"/>
      <c r="B19" s="96"/>
      <c r="C19" s="157"/>
      <c r="D19" s="2361"/>
      <c r="E19" s="327" t="s">
        <v>31</v>
      </c>
      <c r="F19" s="322"/>
      <c r="G19" s="470">
        <v>3</v>
      </c>
      <c r="H19" s="470"/>
      <c r="I19" s="397">
        <v>80</v>
      </c>
      <c r="J19" s="470">
        <v>60</v>
      </c>
      <c r="K19" s="975">
        <f t="shared" si="0"/>
        <v>140</v>
      </c>
      <c r="L19" s="78"/>
      <c r="M19" s="78"/>
    </row>
    <row r="20" spans="1:18" ht="12" customHeight="1">
      <c r="A20" s="96"/>
      <c r="B20" s="96"/>
      <c r="C20" s="157"/>
      <c r="D20" s="2361"/>
      <c r="E20" s="327" t="s">
        <v>32</v>
      </c>
      <c r="F20" s="322"/>
      <c r="G20" s="470">
        <v>2</v>
      </c>
      <c r="H20" s="470"/>
      <c r="I20" s="397">
        <v>90</v>
      </c>
      <c r="J20" s="470">
        <v>55</v>
      </c>
      <c r="K20" s="975">
        <f t="shared" si="0"/>
        <v>145</v>
      </c>
      <c r="L20" s="78"/>
      <c r="M20" s="78"/>
    </row>
    <row r="21" spans="1:18" ht="12" customHeight="1">
      <c r="A21" s="96"/>
      <c r="B21" s="96"/>
      <c r="C21" s="157"/>
      <c r="D21" s="2361"/>
      <c r="E21" s="327" t="s">
        <v>131</v>
      </c>
      <c r="F21" s="322"/>
      <c r="G21" s="470">
        <v>2</v>
      </c>
      <c r="H21" s="470"/>
      <c r="I21" s="397">
        <v>50</v>
      </c>
      <c r="J21" s="470">
        <v>20</v>
      </c>
      <c r="K21" s="975">
        <f t="shared" si="0"/>
        <v>70</v>
      </c>
      <c r="L21" s="78"/>
      <c r="M21" s="78"/>
      <c r="Q21" s="2368"/>
      <c r="R21" s="2368"/>
    </row>
    <row r="22" spans="1:18" ht="12" customHeight="1">
      <c r="A22" s="96"/>
      <c r="B22" s="96"/>
      <c r="C22" s="157"/>
      <c r="D22" s="2361"/>
      <c r="E22" s="327" t="s">
        <v>132</v>
      </c>
      <c r="F22" s="322"/>
      <c r="G22" s="470">
        <v>2</v>
      </c>
      <c r="H22" s="470"/>
      <c r="I22" s="397">
        <v>60</v>
      </c>
      <c r="J22" s="470">
        <v>30</v>
      </c>
      <c r="K22" s="975">
        <f t="shared" si="0"/>
        <v>90</v>
      </c>
      <c r="L22" s="78"/>
      <c r="M22" s="78"/>
      <c r="Q22" s="2368"/>
      <c r="R22" s="2368"/>
    </row>
    <row r="23" spans="1:18" ht="12" customHeight="1">
      <c r="A23" s="96"/>
      <c r="B23" s="96"/>
      <c r="C23" s="157"/>
      <c r="D23" s="2361"/>
      <c r="E23" s="327" t="s">
        <v>35</v>
      </c>
      <c r="F23" s="322"/>
      <c r="G23" s="470">
        <v>3</v>
      </c>
      <c r="H23" s="470"/>
      <c r="I23" s="397">
        <v>100</v>
      </c>
      <c r="J23" s="470">
        <v>60</v>
      </c>
      <c r="K23" s="975">
        <f t="shared" si="0"/>
        <v>160</v>
      </c>
      <c r="L23" s="78"/>
      <c r="M23" s="78"/>
      <c r="Q23" s="2368"/>
      <c r="R23" s="2368"/>
    </row>
    <row r="24" spans="1:18" ht="12" customHeight="1">
      <c r="A24" s="96"/>
      <c r="B24" s="96"/>
      <c r="C24" s="157"/>
      <c r="D24" s="2361"/>
      <c r="E24" s="327" t="s">
        <v>133</v>
      </c>
      <c r="F24" s="322"/>
      <c r="G24" s="470">
        <v>3</v>
      </c>
      <c r="H24" s="470"/>
      <c r="I24" s="397">
        <v>120</v>
      </c>
      <c r="J24" s="470">
        <v>80</v>
      </c>
      <c r="K24" s="975">
        <f t="shared" si="0"/>
        <v>200</v>
      </c>
      <c r="L24" s="78"/>
      <c r="M24" s="78"/>
      <c r="Q24" s="2368"/>
      <c r="R24" s="2368"/>
    </row>
    <row r="25" spans="1:18" ht="12" customHeight="1">
      <c r="A25" s="96"/>
      <c r="B25" s="96"/>
      <c r="C25" s="157"/>
      <c r="D25" s="2361"/>
      <c r="E25" s="329" t="s">
        <v>37</v>
      </c>
      <c r="F25" s="322"/>
      <c r="G25" s="470">
        <v>0</v>
      </c>
      <c r="H25" s="470"/>
      <c r="I25" s="397">
        <v>0</v>
      </c>
      <c r="J25" s="470">
        <v>0</v>
      </c>
      <c r="K25" s="989">
        <f t="shared" si="0"/>
        <v>0</v>
      </c>
      <c r="L25" s="78"/>
      <c r="M25" s="78"/>
      <c r="Q25" s="2368"/>
      <c r="R25" s="2368"/>
    </row>
    <row r="26" spans="1:18">
      <c r="A26" s="96"/>
      <c r="B26" s="96"/>
      <c r="C26" s="157"/>
      <c r="D26" s="2362">
        <v>1403</v>
      </c>
      <c r="E26" s="29" t="s">
        <v>39</v>
      </c>
      <c r="F26" s="123"/>
      <c r="G26" s="969">
        <f>SUM(G27:G29)</f>
        <v>4</v>
      </c>
      <c r="H26" s="969"/>
      <c r="I26" s="969">
        <f>SUM(I27:I29)</f>
        <v>165</v>
      </c>
      <c r="J26" s="969">
        <f>SUM(J27:J29)</f>
        <v>90</v>
      </c>
      <c r="K26" s="994">
        <f t="shared" si="0"/>
        <v>255</v>
      </c>
      <c r="L26" s="78"/>
      <c r="M26" s="78"/>
      <c r="Q26" s="2368"/>
      <c r="R26" s="2368"/>
    </row>
    <row r="27" spans="1:18" ht="12" customHeight="1">
      <c r="A27" s="96"/>
      <c r="B27" s="96"/>
      <c r="C27" s="157"/>
      <c r="D27" s="2363"/>
      <c r="E27" s="329" t="s">
        <v>40</v>
      </c>
      <c r="F27" s="322"/>
      <c r="G27" s="470">
        <v>2</v>
      </c>
      <c r="H27" s="470"/>
      <c r="I27" s="397">
        <v>80</v>
      </c>
      <c r="J27" s="470">
        <v>35</v>
      </c>
      <c r="K27" s="989">
        <f t="shared" si="0"/>
        <v>115</v>
      </c>
      <c r="L27" s="78"/>
      <c r="M27" s="78"/>
      <c r="Q27" s="2368"/>
      <c r="R27" s="2368"/>
    </row>
    <row r="28" spans="1:18" ht="12" customHeight="1">
      <c r="A28" s="96"/>
      <c r="B28" s="96"/>
      <c r="C28" s="157"/>
      <c r="D28" s="2363"/>
      <c r="E28" s="329" t="s">
        <v>41</v>
      </c>
      <c r="F28" s="322"/>
      <c r="G28" s="470">
        <v>1</v>
      </c>
      <c r="H28" s="470"/>
      <c r="I28" s="397">
        <v>40</v>
      </c>
      <c r="J28" s="470">
        <v>25</v>
      </c>
      <c r="K28" s="989">
        <f t="shared" si="0"/>
        <v>65</v>
      </c>
      <c r="L28" s="78"/>
      <c r="M28" s="78"/>
    </row>
    <row r="29" spans="1:18" ht="12" customHeight="1">
      <c r="A29" s="96"/>
      <c r="B29" s="96"/>
      <c r="C29" s="157"/>
      <c r="D29" s="2363"/>
      <c r="E29" s="1031" t="s">
        <v>42</v>
      </c>
      <c r="F29" s="1050"/>
      <c r="G29" s="470">
        <v>1</v>
      </c>
      <c r="H29" s="470"/>
      <c r="I29" s="397">
        <v>45</v>
      </c>
      <c r="J29" s="470">
        <v>30</v>
      </c>
      <c r="K29" s="989">
        <f t="shared" si="0"/>
        <v>75</v>
      </c>
      <c r="L29" s="78"/>
      <c r="M29" s="78"/>
    </row>
    <row r="30" spans="1:18">
      <c r="A30" s="96"/>
      <c r="B30" s="96"/>
      <c r="C30" s="157"/>
      <c r="D30" s="2313">
        <v>1404</v>
      </c>
      <c r="E30" s="29" t="s">
        <v>43</v>
      </c>
      <c r="F30" s="123"/>
      <c r="G30" s="969">
        <f>SUM(G31:G32)</f>
        <v>7</v>
      </c>
      <c r="H30" s="969"/>
      <c r="I30" s="969">
        <f>SUM(I31:I32)</f>
        <v>240</v>
      </c>
      <c r="J30" s="969">
        <f>SUM(J31:J32)</f>
        <v>110</v>
      </c>
      <c r="K30" s="1032">
        <f t="shared" si="0"/>
        <v>350</v>
      </c>
      <c r="L30" s="78"/>
      <c r="M30" s="78"/>
    </row>
    <row r="31" spans="1:18" ht="12" customHeight="1">
      <c r="A31" s="96"/>
      <c r="B31" s="96"/>
      <c r="C31" s="157"/>
      <c r="D31" s="2313"/>
      <c r="E31" s="327" t="s">
        <v>128</v>
      </c>
      <c r="F31" s="92"/>
      <c r="G31" s="470">
        <v>4</v>
      </c>
      <c r="H31" s="470"/>
      <c r="I31" s="397">
        <v>130</v>
      </c>
      <c r="J31" s="470">
        <v>50</v>
      </c>
      <c r="K31" s="975">
        <f t="shared" si="0"/>
        <v>180</v>
      </c>
      <c r="L31" s="78"/>
      <c r="M31" s="78"/>
    </row>
    <row r="32" spans="1:18" ht="12" customHeight="1">
      <c r="A32" s="96"/>
      <c r="B32" s="96"/>
      <c r="C32" s="157"/>
      <c r="D32" s="2313"/>
      <c r="E32" s="327" t="s">
        <v>45</v>
      </c>
      <c r="F32" s="92"/>
      <c r="G32" s="470">
        <v>3</v>
      </c>
      <c r="H32" s="470"/>
      <c r="I32" s="397">
        <v>110</v>
      </c>
      <c r="J32" s="470">
        <v>60</v>
      </c>
      <c r="K32" s="975">
        <f t="shared" si="0"/>
        <v>170</v>
      </c>
      <c r="L32" s="78"/>
      <c r="M32" s="78"/>
    </row>
    <row r="33" spans="1:13">
      <c r="A33" s="96"/>
      <c r="B33" s="96"/>
      <c r="C33" s="157"/>
      <c r="D33" s="2211">
        <v>1405</v>
      </c>
      <c r="E33" s="318" t="s">
        <v>46</v>
      </c>
      <c r="F33" s="1051"/>
      <c r="G33" s="1033">
        <f>SUM(G34:G37)</f>
        <v>7</v>
      </c>
      <c r="H33" s="1033"/>
      <c r="I33" s="1034">
        <f>SUM(I34:I37)</f>
        <v>295</v>
      </c>
      <c r="J33" s="1034">
        <f>SUM(J34:J37)</f>
        <v>150</v>
      </c>
      <c r="K33" s="1035">
        <f t="shared" si="0"/>
        <v>445</v>
      </c>
      <c r="L33" s="78"/>
      <c r="M33" s="78"/>
    </row>
    <row r="34" spans="1:13" ht="12" customHeight="1">
      <c r="B34" s="221"/>
      <c r="C34" s="157"/>
      <c r="D34" s="2316"/>
      <c r="E34" s="782" t="s">
        <v>47</v>
      </c>
      <c r="F34" s="1049"/>
      <c r="G34" s="1036">
        <v>2</v>
      </c>
      <c r="H34" s="1036"/>
      <c r="I34" s="1036">
        <v>80</v>
      </c>
      <c r="J34" s="1036">
        <v>20</v>
      </c>
      <c r="K34" s="1030">
        <f t="shared" si="0"/>
        <v>100</v>
      </c>
    </row>
    <row r="35" spans="1:13" s="83" customFormat="1" ht="12" customHeight="1">
      <c r="A35" s="96"/>
      <c r="B35" s="96"/>
      <c r="C35" s="157"/>
      <c r="D35" s="2316"/>
      <c r="E35" s="327" t="s">
        <v>48</v>
      </c>
      <c r="F35" s="322"/>
      <c r="G35" s="1015">
        <v>3</v>
      </c>
      <c r="H35" s="1015"/>
      <c r="I35" s="1015">
        <v>90</v>
      </c>
      <c r="J35" s="1015">
        <v>60</v>
      </c>
      <c r="K35" s="975">
        <f t="shared" si="0"/>
        <v>150</v>
      </c>
    </row>
    <row r="36" spans="1:13" ht="12" customHeight="1">
      <c r="B36" s="221"/>
      <c r="C36" s="157"/>
      <c r="D36" s="2316"/>
      <c r="E36" s="359" t="s">
        <v>49</v>
      </c>
      <c r="F36" s="1052"/>
      <c r="G36" s="470">
        <v>1</v>
      </c>
      <c r="H36" s="470"/>
      <c r="I36" s="470">
        <v>60</v>
      </c>
      <c r="J36" s="470">
        <v>40</v>
      </c>
      <c r="K36" s="975">
        <f>SUM(I36:J36)</f>
        <v>100</v>
      </c>
    </row>
    <row r="37" spans="1:13" ht="12" customHeight="1">
      <c r="B37" s="221"/>
      <c r="C37" s="157"/>
      <c r="D37" s="2274"/>
      <c r="E37" s="417" t="s">
        <v>50</v>
      </c>
      <c r="F37" s="1053"/>
      <c r="G37" s="1037">
        <v>1</v>
      </c>
      <c r="H37" s="1037"/>
      <c r="I37" s="1037">
        <v>65</v>
      </c>
      <c r="J37" s="1037">
        <v>30</v>
      </c>
      <c r="K37" s="1038">
        <f t="shared" si="0"/>
        <v>95</v>
      </c>
    </row>
    <row r="38" spans="1:13">
      <c r="B38" s="221"/>
      <c r="C38" s="157"/>
      <c r="D38" s="2302">
        <v>1406</v>
      </c>
      <c r="E38" s="1039" t="s">
        <v>51</v>
      </c>
      <c r="F38" s="1054"/>
      <c r="G38" s="1040">
        <f>SUM(G39:G43)</f>
        <v>10</v>
      </c>
      <c r="H38" s="1040"/>
      <c r="I38" s="1040">
        <f>SUM(I39:I43)</f>
        <v>355</v>
      </c>
      <c r="J38" s="1040">
        <f>SUM(J39:J43)</f>
        <v>230</v>
      </c>
      <c r="K38" s="1041">
        <f t="shared" si="0"/>
        <v>585</v>
      </c>
    </row>
    <row r="39" spans="1:13" ht="12" customHeight="1">
      <c r="B39" s="221"/>
      <c r="C39" s="157"/>
      <c r="D39" s="2302"/>
      <c r="E39" s="327" t="s">
        <v>52</v>
      </c>
      <c r="F39" s="322"/>
      <c r="G39" s="1015">
        <v>4</v>
      </c>
      <c r="H39" s="1015"/>
      <c r="I39" s="1015">
        <v>140</v>
      </c>
      <c r="J39" s="1015">
        <v>95</v>
      </c>
      <c r="K39" s="975">
        <f t="shared" si="0"/>
        <v>235</v>
      </c>
    </row>
    <row r="40" spans="1:13" ht="12" customHeight="1">
      <c r="B40" s="221"/>
      <c r="C40" s="157"/>
      <c r="D40" s="2302"/>
      <c r="E40" s="327" t="s">
        <v>95</v>
      </c>
      <c r="F40" s="322"/>
      <c r="G40" s="1015">
        <v>2</v>
      </c>
      <c r="H40" s="1015"/>
      <c r="I40" s="1015">
        <v>80</v>
      </c>
      <c r="J40" s="1015">
        <v>55</v>
      </c>
      <c r="K40" s="989">
        <f>SUM(I40:J40)</f>
        <v>135</v>
      </c>
    </row>
    <row r="41" spans="1:13" ht="12" customHeight="1">
      <c r="B41" s="221"/>
      <c r="C41" s="157"/>
      <c r="D41" s="2302"/>
      <c r="E41" s="327" t="s">
        <v>53</v>
      </c>
      <c r="F41" s="322"/>
      <c r="G41" s="1015">
        <v>3</v>
      </c>
      <c r="H41" s="1015"/>
      <c r="I41" s="1015">
        <v>95</v>
      </c>
      <c r="J41" s="1015">
        <v>60</v>
      </c>
      <c r="K41" s="975">
        <f t="shared" si="0"/>
        <v>155</v>
      </c>
    </row>
    <row r="42" spans="1:13" ht="12" customHeight="1">
      <c r="B42" s="221"/>
      <c r="C42" s="157"/>
      <c r="D42" s="2302"/>
      <c r="E42" s="327" t="s">
        <v>96</v>
      </c>
      <c r="F42" s="322"/>
      <c r="G42" s="1015">
        <v>1</v>
      </c>
      <c r="H42" s="1015"/>
      <c r="I42" s="1015">
        <v>40</v>
      </c>
      <c r="J42" s="1015">
        <v>20</v>
      </c>
      <c r="K42" s="975">
        <f t="shared" si="0"/>
        <v>60</v>
      </c>
    </row>
    <row r="43" spans="1:13" ht="12" customHeight="1">
      <c r="B43" s="221"/>
      <c r="C43" s="157"/>
      <c r="D43" s="2302"/>
      <c r="E43" s="327" t="s">
        <v>56</v>
      </c>
      <c r="F43" s="322"/>
      <c r="G43" s="1015">
        <v>0</v>
      </c>
      <c r="H43" s="1015"/>
      <c r="I43" s="1015">
        <v>0</v>
      </c>
      <c r="J43" s="1015">
        <v>0</v>
      </c>
      <c r="K43" s="989">
        <f t="shared" si="0"/>
        <v>0</v>
      </c>
    </row>
    <row r="44" spans="1:13">
      <c r="B44" s="221"/>
      <c r="C44" s="157"/>
      <c r="D44" s="2204">
        <v>1407</v>
      </c>
      <c r="E44" s="13" t="s">
        <v>58</v>
      </c>
      <c r="F44" s="123"/>
      <c r="G44" s="1042">
        <f>SUM(G45:G47)</f>
        <v>5</v>
      </c>
      <c r="H44" s="1042"/>
      <c r="I44" s="1042">
        <f>SUM(I45:I47)</f>
        <v>235</v>
      </c>
      <c r="J44" s="1042">
        <f>SUM(J45:J47)</f>
        <v>80</v>
      </c>
      <c r="K44" s="994">
        <f t="shared" si="0"/>
        <v>315</v>
      </c>
    </row>
    <row r="45" spans="1:13" ht="12" customHeight="1">
      <c r="B45" s="221"/>
      <c r="C45" s="157"/>
      <c r="D45" s="2205"/>
      <c r="E45" s="327" t="s">
        <v>379</v>
      </c>
      <c r="F45" s="322"/>
      <c r="G45" s="1015">
        <v>2</v>
      </c>
      <c r="H45" s="1015"/>
      <c r="I45" s="1015">
        <v>80</v>
      </c>
      <c r="J45" s="1015">
        <v>20</v>
      </c>
      <c r="K45" s="989">
        <f>SUM(I45:J45)</f>
        <v>100</v>
      </c>
    </row>
    <row r="46" spans="1:13" ht="12" customHeight="1">
      <c r="B46" s="221"/>
      <c r="C46" s="157"/>
      <c r="D46" s="2205"/>
      <c r="E46" s="329" t="s">
        <v>60</v>
      </c>
      <c r="F46" s="322"/>
      <c r="G46" s="1015">
        <v>1</v>
      </c>
      <c r="H46" s="1015"/>
      <c r="I46" s="1015">
        <v>60</v>
      </c>
      <c r="J46" s="1015">
        <v>20</v>
      </c>
      <c r="K46" s="989">
        <f t="shared" si="0"/>
        <v>80</v>
      </c>
    </row>
    <row r="47" spans="1:13" ht="12" customHeight="1">
      <c r="B47" s="221"/>
      <c r="C47" s="157"/>
      <c r="D47" s="2207"/>
      <c r="E47" s="329" t="s">
        <v>84</v>
      </c>
      <c r="F47" s="322"/>
      <c r="G47" s="1015">
        <v>2</v>
      </c>
      <c r="H47" s="1015"/>
      <c r="I47" s="1015">
        <v>95</v>
      </c>
      <c r="J47" s="1015">
        <v>40</v>
      </c>
      <c r="K47" s="989">
        <f t="shared" si="0"/>
        <v>135</v>
      </c>
    </row>
    <row r="48" spans="1:13">
      <c r="B48" s="221"/>
      <c r="C48" s="157"/>
      <c r="D48" s="2360">
        <v>1408</v>
      </c>
      <c r="E48" s="13" t="s">
        <v>63</v>
      </c>
      <c r="F48" s="40"/>
      <c r="G48" s="1042">
        <f>SUM(G49:G52)</f>
        <v>3</v>
      </c>
      <c r="H48" s="1042"/>
      <c r="I48" s="1042">
        <f>SUM(I49:I52)</f>
        <v>110</v>
      </c>
      <c r="J48" s="1042">
        <f>SUM(J49:J52)</f>
        <v>60</v>
      </c>
      <c r="K48" s="994">
        <f t="shared" si="0"/>
        <v>170</v>
      </c>
    </row>
    <row r="49" spans="2:11">
      <c r="B49" s="221"/>
      <c r="C49" s="157"/>
      <c r="D49" s="2361"/>
      <c r="E49" s="327" t="s">
        <v>64</v>
      </c>
      <c r="F49" s="322"/>
      <c r="G49" s="470">
        <v>3</v>
      </c>
      <c r="H49" s="470"/>
      <c r="I49" s="397">
        <v>110</v>
      </c>
      <c r="J49" s="470">
        <v>60</v>
      </c>
      <c r="K49" s="975">
        <f>SUM(I49:J49)</f>
        <v>170</v>
      </c>
    </row>
    <row r="50" spans="2:11">
      <c r="B50" s="221"/>
      <c r="C50" s="157"/>
      <c r="D50" s="2361"/>
      <c r="E50" s="322" t="s">
        <v>65</v>
      </c>
      <c r="F50" s="322"/>
      <c r="G50" s="470">
        <v>0</v>
      </c>
      <c r="H50" s="470"/>
      <c r="I50" s="397">
        <v>0</v>
      </c>
      <c r="J50" s="470">
        <v>0</v>
      </c>
      <c r="K50" s="975">
        <f>SUM(I50:J50)</f>
        <v>0</v>
      </c>
    </row>
    <row r="51" spans="2:11" ht="12" customHeight="1">
      <c r="B51" s="221"/>
      <c r="C51" s="157"/>
      <c r="D51" s="2361"/>
      <c r="E51" s="340" t="s">
        <v>380</v>
      </c>
      <c r="F51" s="322"/>
      <c r="G51" s="470">
        <v>0</v>
      </c>
      <c r="H51" s="470"/>
      <c r="I51" s="397">
        <v>0</v>
      </c>
      <c r="J51" s="470">
        <v>0</v>
      </c>
      <c r="K51" s="989">
        <f t="shared" si="0"/>
        <v>0</v>
      </c>
    </row>
    <row r="52" spans="2:11" ht="12" customHeight="1">
      <c r="B52" s="221"/>
      <c r="C52" s="157"/>
      <c r="D52" s="2361"/>
      <c r="E52" s="340" t="s">
        <v>136</v>
      </c>
      <c r="F52" s="322"/>
      <c r="G52" s="470">
        <v>0</v>
      </c>
      <c r="H52" s="470"/>
      <c r="I52" s="397">
        <v>0</v>
      </c>
      <c r="J52" s="470">
        <v>0</v>
      </c>
      <c r="K52" s="975">
        <f t="shared" si="0"/>
        <v>0</v>
      </c>
    </row>
    <row r="53" spans="2:11" ht="12.75" customHeight="1">
      <c r="B53" s="221"/>
      <c r="D53" s="2362">
        <v>1624</v>
      </c>
      <c r="E53" s="13" t="s">
        <v>68</v>
      </c>
      <c r="F53" s="1055"/>
      <c r="G53" s="405">
        <f>SUM(G54:G55)</f>
        <v>1</v>
      </c>
      <c r="H53" s="405"/>
      <c r="I53" s="405">
        <f>SUM(I54:I55)</f>
        <v>40</v>
      </c>
      <c r="J53" s="405">
        <f>SUM(J54:J55)</f>
        <v>20</v>
      </c>
      <c r="K53" s="468">
        <f>SUM(I53:J53)</f>
        <v>60</v>
      </c>
    </row>
    <row r="54" spans="2:11" ht="12" customHeight="1">
      <c r="B54" s="221"/>
      <c r="D54" s="2363"/>
      <c r="E54" s="360" t="s">
        <v>69</v>
      </c>
      <c r="F54" s="356"/>
      <c r="G54" s="1015">
        <v>1</v>
      </c>
      <c r="H54" s="1015"/>
      <c r="I54" s="1015">
        <v>40</v>
      </c>
      <c r="J54" s="1015">
        <v>20</v>
      </c>
      <c r="K54" s="989">
        <f>SUM(I54:J54)</f>
        <v>60</v>
      </c>
    </row>
    <row r="55" spans="2:11" ht="12" customHeight="1">
      <c r="B55" s="221"/>
      <c r="D55" s="2364"/>
      <c r="E55" s="322" t="s">
        <v>71</v>
      </c>
      <c r="G55" s="221">
        <v>0</v>
      </c>
      <c r="H55" s="221"/>
      <c r="I55" s="221">
        <v>0</v>
      </c>
      <c r="J55" s="221">
        <v>0</v>
      </c>
      <c r="K55" s="989">
        <f>SUM(I55:J55)</f>
        <v>0</v>
      </c>
    </row>
    <row r="56" spans="2:11" ht="13.5" customHeight="1">
      <c r="E56" s="219" t="s">
        <v>8</v>
      </c>
      <c r="F56" s="1056"/>
      <c r="G56" s="1000">
        <f>SUM(G9+G17+G26+G30+G33+G38+G44+G48+G53)</f>
        <v>73</v>
      </c>
      <c r="H56" s="1000"/>
      <c r="I56" s="1000">
        <f>SUM(I9+I17+I26+I30+I33+I38+I44+I48+I53)</f>
        <v>2580</v>
      </c>
      <c r="J56" s="1000">
        <f>SUM(J9+J17+J26+J30+J33+J38+J44+J48+J53)</f>
        <v>1395</v>
      </c>
      <c r="K56" s="1001">
        <f>SUM(K9+K17+K26+K30+K33+K38+K44+K48+K53)</f>
        <v>3975</v>
      </c>
    </row>
    <row r="57" spans="2:11" ht="10.5" customHeight="1">
      <c r="D57" s="979"/>
      <c r="E57" s="177" t="s">
        <v>381</v>
      </c>
      <c r="F57" s="92"/>
    </row>
    <row r="58" spans="2:11" ht="9" customHeight="1">
      <c r="D58" s="979"/>
    </row>
    <row r="59" spans="2:11" ht="9" customHeight="1"/>
    <row r="60" spans="2:11" ht="9" customHeight="1">
      <c r="D60" s="979"/>
    </row>
    <row r="61" spans="2:11" ht="9" customHeight="1">
      <c r="D61" s="979"/>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92"/>
      <c r="F146" s="92"/>
      <c r="G146" s="1047"/>
      <c r="H146" s="1047"/>
      <c r="I146" s="1048"/>
      <c r="J146" s="1047"/>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1:R27"/>
    <mergeCell ref="D26:D29"/>
    <mergeCell ref="D30:D32"/>
    <mergeCell ref="D33:D37"/>
    <mergeCell ref="D3:K3"/>
    <mergeCell ref="O3:AC3"/>
    <mergeCell ref="D4:K4"/>
    <mergeCell ref="D6:D8"/>
    <mergeCell ref="G6:G7"/>
    <mergeCell ref="I7:K7"/>
    <mergeCell ref="D38:D43"/>
    <mergeCell ref="D44:D47"/>
    <mergeCell ref="D48:D52"/>
    <mergeCell ref="D53:D55"/>
    <mergeCell ref="D9:D16"/>
    <mergeCell ref="D17:D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1"/>
  <sheetViews>
    <sheetView topLeftCell="D1" workbookViewId="0">
      <selection activeCell="G33" sqref="G33"/>
    </sheetView>
  </sheetViews>
  <sheetFormatPr baseColWidth="10" defaultRowHeight="12.75"/>
  <cols>
    <col min="1" max="1" width="1.42578125" style="2100" hidden="1" customWidth="1"/>
    <col min="2" max="2" width="1.7109375" style="2100" hidden="1" customWidth="1"/>
    <col min="3" max="3" width="2.85546875" style="2100" hidden="1" customWidth="1"/>
    <col min="4" max="4" width="12" style="79" customWidth="1"/>
    <col min="5" max="5" width="2" style="79" customWidth="1"/>
    <col min="6" max="6" width="1.5703125" style="79" customWidth="1"/>
    <col min="7" max="7" width="59" style="79" customWidth="1"/>
    <col min="8" max="8" width="12.7109375" style="79" customWidth="1"/>
    <col min="9" max="10" width="11.42578125" style="79"/>
    <col min="11" max="11" width="4.7109375" style="79" customWidth="1"/>
    <col min="12" max="12" width="5" style="79" customWidth="1"/>
    <col min="13" max="13" width="2.28515625"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256" width="11.42578125" style="79"/>
    <col min="257" max="259" width="0" style="79" hidden="1" customWidth="1"/>
    <col min="260" max="260" width="12" style="79" customWidth="1"/>
    <col min="261" max="261" width="2" style="79" customWidth="1"/>
    <col min="262" max="262" width="1.5703125" style="79" customWidth="1"/>
    <col min="263" max="263" width="59" style="79" customWidth="1"/>
    <col min="264" max="264" width="12.7109375" style="79" customWidth="1"/>
    <col min="265" max="266" width="11.42578125" style="79"/>
    <col min="267" max="267" width="4.7109375" style="79" customWidth="1"/>
    <col min="268" max="268" width="5" style="79" customWidth="1"/>
    <col min="269" max="269" width="2.28515625" style="79" customWidth="1"/>
    <col min="270" max="270" width="26" style="79" customWidth="1"/>
    <col min="271" max="271" width="8" style="79" customWidth="1"/>
    <col min="272" max="272" width="1" style="79" customWidth="1"/>
    <col min="273" max="273" width="6.7109375"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4" width="6.7109375" style="79" customWidth="1"/>
    <col min="285" max="512" width="11.42578125" style="79"/>
    <col min="513" max="515" width="0" style="79" hidden="1" customWidth="1"/>
    <col min="516" max="516" width="12" style="79" customWidth="1"/>
    <col min="517" max="517" width="2" style="79" customWidth="1"/>
    <col min="518" max="518" width="1.5703125" style="79" customWidth="1"/>
    <col min="519" max="519" width="59" style="79" customWidth="1"/>
    <col min="520" max="520" width="12.7109375" style="79" customWidth="1"/>
    <col min="521" max="522" width="11.42578125" style="79"/>
    <col min="523" max="523" width="4.7109375" style="79" customWidth="1"/>
    <col min="524" max="524" width="5" style="79" customWidth="1"/>
    <col min="525" max="525" width="2.28515625" style="79" customWidth="1"/>
    <col min="526" max="526" width="26" style="79" customWidth="1"/>
    <col min="527" max="527" width="8" style="79" customWidth="1"/>
    <col min="528" max="528" width="1" style="79" customWidth="1"/>
    <col min="529" max="529" width="6.7109375"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40" width="6.7109375" style="79" customWidth="1"/>
    <col min="541" max="768" width="11.42578125" style="79"/>
    <col min="769" max="771" width="0" style="79" hidden="1" customWidth="1"/>
    <col min="772" max="772" width="12" style="79" customWidth="1"/>
    <col min="773" max="773" width="2" style="79" customWidth="1"/>
    <col min="774" max="774" width="1.5703125" style="79" customWidth="1"/>
    <col min="775" max="775" width="59" style="79" customWidth="1"/>
    <col min="776" max="776" width="12.7109375" style="79" customWidth="1"/>
    <col min="777" max="778" width="11.42578125" style="79"/>
    <col min="779" max="779" width="4.7109375" style="79" customWidth="1"/>
    <col min="780" max="780" width="5" style="79" customWidth="1"/>
    <col min="781" max="781" width="2.28515625" style="79" customWidth="1"/>
    <col min="782" max="782" width="26" style="79" customWidth="1"/>
    <col min="783" max="783" width="8" style="79" customWidth="1"/>
    <col min="784" max="784" width="1" style="79" customWidth="1"/>
    <col min="785" max="785" width="6.7109375"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6" width="6.7109375" style="79" customWidth="1"/>
    <col min="797" max="1024" width="11.42578125" style="79"/>
    <col min="1025" max="1027" width="0" style="79" hidden="1" customWidth="1"/>
    <col min="1028" max="1028" width="12" style="79" customWidth="1"/>
    <col min="1029" max="1029" width="2" style="79" customWidth="1"/>
    <col min="1030" max="1030" width="1.5703125" style="79" customWidth="1"/>
    <col min="1031" max="1031" width="59" style="79" customWidth="1"/>
    <col min="1032" max="1032" width="12.7109375" style="79" customWidth="1"/>
    <col min="1033" max="1034" width="11.42578125" style="79"/>
    <col min="1035" max="1035" width="4.7109375" style="79" customWidth="1"/>
    <col min="1036" max="1036" width="5" style="79" customWidth="1"/>
    <col min="1037" max="1037" width="2.28515625" style="79" customWidth="1"/>
    <col min="1038" max="1038" width="26" style="79" customWidth="1"/>
    <col min="1039" max="1039" width="8" style="79" customWidth="1"/>
    <col min="1040" max="1040" width="1" style="79" customWidth="1"/>
    <col min="1041" max="1041" width="6.7109375"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2" width="6.7109375" style="79" customWidth="1"/>
    <col min="1053" max="1280" width="11.42578125" style="79"/>
    <col min="1281" max="1283" width="0" style="79" hidden="1" customWidth="1"/>
    <col min="1284" max="1284" width="12" style="79" customWidth="1"/>
    <col min="1285" max="1285" width="2" style="79" customWidth="1"/>
    <col min="1286" max="1286" width="1.5703125" style="79" customWidth="1"/>
    <col min="1287" max="1287" width="59" style="79" customWidth="1"/>
    <col min="1288" max="1288" width="12.7109375" style="79" customWidth="1"/>
    <col min="1289" max="1290" width="11.42578125" style="79"/>
    <col min="1291" max="1291" width="4.7109375" style="79" customWidth="1"/>
    <col min="1292" max="1292" width="5" style="79" customWidth="1"/>
    <col min="1293" max="1293" width="2.28515625" style="79" customWidth="1"/>
    <col min="1294" max="1294" width="26" style="79" customWidth="1"/>
    <col min="1295" max="1295" width="8" style="79" customWidth="1"/>
    <col min="1296" max="1296" width="1" style="79" customWidth="1"/>
    <col min="1297" max="1297" width="6.7109375"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8" width="6.7109375" style="79" customWidth="1"/>
    <col min="1309" max="1536" width="11.42578125" style="79"/>
    <col min="1537" max="1539" width="0" style="79" hidden="1" customWidth="1"/>
    <col min="1540" max="1540" width="12" style="79" customWidth="1"/>
    <col min="1541" max="1541" width="2" style="79" customWidth="1"/>
    <col min="1542" max="1542" width="1.5703125" style="79" customWidth="1"/>
    <col min="1543" max="1543" width="59" style="79" customWidth="1"/>
    <col min="1544" max="1544" width="12.7109375" style="79" customWidth="1"/>
    <col min="1545" max="1546" width="11.42578125" style="79"/>
    <col min="1547" max="1547" width="4.7109375" style="79" customWidth="1"/>
    <col min="1548" max="1548" width="5" style="79" customWidth="1"/>
    <col min="1549" max="1549" width="2.28515625" style="79" customWidth="1"/>
    <col min="1550" max="1550" width="26" style="79" customWidth="1"/>
    <col min="1551" max="1551" width="8" style="79" customWidth="1"/>
    <col min="1552" max="1552" width="1" style="79" customWidth="1"/>
    <col min="1553" max="1553" width="6.7109375"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4" width="6.7109375" style="79" customWidth="1"/>
    <col min="1565" max="1792" width="11.42578125" style="79"/>
    <col min="1793" max="1795" width="0" style="79" hidden="1" customWidth="1"/>
    <col min="1796" max="1796" width="12" style="79" customWidth="1"/>
    <col min="1797" max="1797" width="2" style="79" customWidth="1"/>
    <col min="1798" max="1798" width="1.5703125" style="79" customWidth="1"/>
    <col min="1799" max="1799" width="59" style="79" customWidth="1"/>
    <col min="1800" max="1800" width="12.7109375" style="79" customWidth="1"/>
    <col min="1801" max="1802" width="11.42578125" style="79"/>
    <col min="1803" max="1803" width="4.7109375" style="79" customWidth="1"/>
    <col min="1804" max="1804" width="5" style="79" customWidth="1"/>
    <col min="1805" max="1805" width="2.28515625" style="79" customWidth="1"/>
    <col min="1806" max="1806" width="26" style="79" customWidth="1"/>
    <col min="1807" max="1807" width="8" style="79" customWidth="1"/>
    <col min="1808" max="1808" width="1" style="79" customWidth="1"/>
    <col min="1809" max="1809" width="6.7109375"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20" width="6.7109375" style="79" customWidth="1"/>
    <col min="1821" max="2048" width="11.42578125" style="79"/>
    <col min="2049" max="2051" width="0" style="79" hidden="1" customWidth="1"/>
    <col min="2052" max="2052" width="12" style="79" customWidth="1"/>
    <col min="2053" max="2053" width="2" style="79" customWidth="1"/>
    <col min="2054" max="2054" width="1.5703125" style="79" customWidth="1"/>
    <col min="2055" max="2055" width="59" style="79" customWidth="1"/>
    <col min="2056" max="2056" width="12.7109375" style="79" customWidth="1"/>
    <col min="2057" max="2058" width="11.42578125" style="79"/>
    <col min="2059" max="2059" width="4.7109375" style="79" customWidth="1"/>
    <col min="2060" max="2060" width="5" style="79" customWidth="1"/>
    <col min="2061" max="2061" width="2.28515625" style="79" customWidth="1"/>
    <col min="2062" max="2062" width="26" style="79" customWidth="1"/>
    <col min="2063" max="2063" width="8" style="79" customWidth="1"/>
    <col min="2064" max="2064" width="1" style="79" customWidth="1"/>
    <col min="2065" max="2065" width="6.7109375"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6" width="6.7109375" style="79" customWidth="1"/>
    <col min="2077" max="2304" width="11.42578125" style="79"/>
    <col min="2305" max="2307" width="0" style="79" hidden="1" customWidth="1"/>
    <col min="2308" max="2308" width="12" style="79" customWidth="1"/>
    <col min="2309" max="2309" width="2" style="79" customWidth="1"/>
    <col min="2310" max="2310" width="1.5703125" style="79" customWidth="1"/>
    <col min="2311" max="2311" width="59" style="79" customWidth="1"/>
    <col min="2312" max="2312" width="12.7109375" style="79" customWidth="1"/>
    <col min="2313" max="2314" width="11.42578125" style="79"/>
    <col min="2315" max="2315" width="4.7109375" style="79" customWidth="1"/>
    <col min="2316" max="2316" width="5" style="79" customWidth="1"/>
    <col min="2317" max="2317" width="2.28515625" style="79" customWidth="1"/>
    <col min="2318" max="2318" width="26" style="79" customWidth="1"/>
    <col min="2319" max="2319" width="8" style="79" customWidth="1"/>
    <col min="2320" max="2320" width="1" style="79" customWidth="1"/>
    <col min="2321" max="2321" width="6.7109375"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2" width="6.7109375" style="79" customWidth="1"/>
    <col min="2333" max="2560" width="11.42578125" style="79"/>
    <col min="2561" max="2563" width="0" style="79" hidden="1" customWidth="1"/>
    <col min="2564" max="2564" width="12" style="79" customWidth="1"/>
    <col min="2565" max="2565" width="2" style="79" customWidth="1"/>
    <col min="2566" max="2566" width="1.5703125" style="79" customWidth="1"/>
    <col min="2567" max="2567" width="59" style="79" customWidth="1"/>
    <col min="2568" max="2568" width="12.7109375" style="79" customWidth="1"/>
    <col min="2569" max="2570" width="11.42578125" style="79"/>
    <col min="2571" max="2571" width="4.7109375" style="79" customWidth="1"/>
    <col min="2572" max="2572" width="5" style="79" customWidth="1"/>
    <col min="2573" max="2573" width="2.28515625" style="79" customWidth="1"/>
    <col min="2574" max="2574" width="26" style="79" customWidth="1"/>
    <col min="2575" max="2575" width="8" style="79" customWidth="1"/>
    <col min="2576" max="2576" width="1" style="79" customWidth="1"/>
    <col min="2577" max="2577" width="6.7109375"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8" width="6.7109375" style="79" customWidth="1"/>
    <col min="2589" max="2816" width="11.42578125" style="79"/>
    <col min="2817" max="2819" width="0" style="79" hidden="1" customWidth="1"/>
    <col min="2820" max="2820" width="12" style="79" customWidth="1"/>
    <col min="2821" max="2821" width="2" style="79" customWidth="1"/>
    <col min="2822" max="2822" width="1.5703125" style="79" customWidth="1"/>
    <col min="2823" max="2823" width="59" style="79" customWidth="1"/>
    <col min="2824" max="2824" width="12.7109375" style="79" customWidth="1"/>
    <col min="2825" max="2826" width="11.42578125" style="79"/>
    <col min="2827" max="2827" width="4.7109375" style="79" customWidth="1"/>
    <col min="2828" max="2828" width="5" style="79" customWidth="1"/>
    <col min="2829" max="2829" width="2.28515625" style="79" customWidth="1"/>
    <col min="2830" max="2830" width="26" style="79" customWidth="1"/>
    <col min="2831" max="2831" width="8" style="79" customWidth="1"/>
    <col min="2832" max="2832" width="1" style="79" customWidth="1"/>
    <col min="2833" max="2833" width="6.7109375"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4" width="6.7109375" style="79" customWidth="1"/>
    <col min="2845" max="3072" width="11.42578125" style="79"/>
    <col min="3073" max="3075" width="0" style="79" hidden="1" customWidth="1"/>
    <col min="3076" max="3076" width="12" style="79" customWidth="1"/>
    <col min="3077" max="3077" width="2" style="79" customWidth="1"/>
    <col min="3078" max="3078" width="1.5703125" style="79" customWidth="1"/>
    <col min="3079" max="3079" width="59" style="79" customWidth="1"/>
    <col min="3080" max="3080" width="12.7109375" style="79" customWidth="1"/>
    <col min="3081" max="3082" width="11.42578125" style="79"/>
    <col min="3083" max="3083" width="4.7109375" style="79" customWidth="1"/>
    <col min="3084" max="3084" width="5" style="79" customWidth="1"/>
    <col min="3085" max="3085" width="2.28515625" style="79" customWidth="1"/>
    <col min="3086" max="3086" width="26" style="79" customWidth="1"/>
    <col min="3087" max="3087" width="8" style="79" customWidth="1"/>
    <col min="3088" max="3088" width="1" style="79" customWidth="1"/>
    <col min="3089" max="3089" width="6.7109375"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100" width="6.7109375" style="79" customWidth="1"/>
    <col min="3101" max="3328" width="11.42578125" style="79"/>
    <col min="3329" max="3331" width="0" style="79" hidden="1" customWidth="1"/>
    <col min="3332" max="3332" width="12" style="79" customWidth="1"/>
    <col min="3333" max="3333" width="2" style="79" customWidth="1"/>
    <col min="3334" max="3334" width="1.5703125" style="79" customWidth="1"/>
    <col min="3335" max="3335" width="59" style="79" customWidth="1"/>
    <col min="3336" max="3336" width="12.7109375" style="79" customWidth="1"/>
    <col min="3337" max="3338" width="11.42578125" style="79"/>
    <col min="3339" max="3339" width="4.7109375" style="79" customWidth="1"/>
    <col min="3340" max="3340" width="5" style="79" customWidth="1"/>
    <col min="3341" max="3341" width="2.28515625" style="79" customWidth="1"/>
    <col min="3342" max="3342" width="26" style="79" customWidth="1"/>
    <col min="3343" max="3343" width="8" style="79" customWidth="1"/>
    <col min="3344" max="3344" width="1" style="79" customWidth="1"/>
    <col min="3345" max="3345" width="6.7109375"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6" width="6.7109375" style="79" customWidth="1"/>
    <col min="3357" max="3584" width="11.42578125" style="79"/>
    <col min="3585" max="3587" width="0" style="79" hidden="1" customWidth="1"/>
    <col min="3588" max="3588" width="12" style="79" customWidth="1"/>
    <col min="3589" max="3589" width="2" style="79" customWidth="1"/>
    <col min="3590" max="3590" width="1.5703125" style="79" customWidth="1"/>
    <col min="3591" max="3591" width="59" style="79" customWidth="1"/>
    <col min="3592" max="3592" width="12.7109375" style="79" customWidth="1"/>
    <col min="3593" max="3594" width="11.42578125" style="79"/>
    <col min="3595" max="3595" width="4.7109375" style="79" customWidth="1"/>
    <col min="3596" max="3596" width="5" style="79" customWidth="1"/>
    <col min="3597" max="3597" width="2.28515625" style="79" customWidth="1"/>
    <col min="3598" max="3598" width="26" style="79" customWidth="1"/>
    <col min="3599" max="3599" width="8" style="79" customWidth="1"/>
    <col min="3600" max="3600" width="1" style="79" customWidth="1"/>
    <col min="3601" max="3601" width="6.7109375"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2" width="6.7109375" style="79" customWidth="1"/>
    <col min="3613" max="3840" width="11.42578125" style="79"/>
    <col min="3841" max="3843" width="0" style="79" hidden="1" customWidth="1"/>
    <col min="3844" max="3844" width="12" style="79" customWidth="1"/>
    <col min="3845" max="3845" width="2" style="79" customWidth="1"/>
    <col min="3846" max="3846" width="1.5703125" style="79" customWidth="1"/>
    <col min="3847" max="3847" width="59" style="79" customWidth="1"/>
    <col min="3848" max="3848" width="12.7109375" style="79" customWidth="1"/>
    <col min="3849" max="3850" width="11.42578125" style="79"/>
    <col min="3851" max="3851" width="4.7109375" style="79" customWidth="1"/>
    <col min="3852" max="3852" width="5" style="79" customWidth="1"/>
    <col min="3853" max="3853" width="2.28515625" style="79" customWidth="1"/>
    <col min="3854" max="3854" width="26" style="79" customWidth="1"/>
    <col min="3855" max="3855" width="8" style="79" customWidth="1"/>
    <col min="3856" max="3856" width="1" style="79" customWidth="1"/>
    <col min="3857" max="3857" width="6.7109375"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8" width="6.7109375" style="79" customWidth="1"/>
    <col min="3869" max="4096" width="11.42578125" style="79"/>
    <col min="4097" max="4099" width="0" style="79" hidden="1" customWidth="1"/>
    <col min="4100" max="4100" width="12" style="79" customWidth="1"/>
    <col min="4101" max="4101" width="2" style="79" customWidth="1"/>
    <col min="4102" max="4102" width="1.5703125" style="79" customWidth="1"/>
    <col min="4103" max="4103" width="59" style="79" customWidth="1"/>
    <col min="4104" max="4104" width="12.7109375" style="79" customWidth="1"/>
    <col min="4105" max="4106" width="11.42578125" style="79"/>
    <col min="4107" max="4107" width="4.7109375" style="79" customWidth="1"/>
    <col min="4108" max="4108" width="5" style="79" customWidth="1"/>
    <col min="4109" max="4109" width="2.28515625" style="79" customWidth="1"/>
    <col min="4110" max="4110" width="26" style="79" customWidth="1"/>
    <col min="4111" max="4111" width="8" style="79" customWidth="1"/>
    <col min="4112" max="4112" width="1" style="79" customWidth="1"/>
    <col min="4113" max="4113" width="6.7109375"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4" width="6.7109375" style="79" customWidth="1"/>
    <col min="4125" max="4352" width="11.42578125" style="79"/>
    <col min="4353" max="4355" width="0" style="79" hidden="1" customWidth="1"/>
    <col min="4356" max="4356" width="12" style="79" customWidth="1"/>
    <col min="4357" max="4357" width="2" style="79" customWidth="1"/>
    <col min="4358" max="4358" width="1.5703125" style="79" customWidth="1"/>
    <col min="4359" max="4359" width="59" style="79" customWidth="1"/>
    <col min="4360" max="4360" width="12.7109375" style="79" customWidth="1"/>
    <col min="4361" max="4362" width="11.42578125" style="79"/>
    <col min="4363" max="4363" width="4.7109375" style="79" customWidth="1"/>
    <col min="4364" max="4364" width="5" style="79" customWidth="1"/>
    <col min="4365" max="4365" width="2.28515625" style="79" customWidth="1"/>
    <col min="4366" max="4366" width="26" style="79" customWidth="1"/>
    <col min="4367" max="4367" width="8" style="79" customWidth="1"/>
    <col min="4368" max="4368" width="1" style="79" customWidth="1"/>
    <col min="4369" max="4369" width="6.7109375"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80" width="6.7109375" style="79" customWidth="1"/>
    <col min="4381" max="4608" width="11.42578125" style="79"/>
    <col min="4609" max="4611" width="0" style="79" hidden="1" customWidth="1"/>
    <col min="4612" max="4612" width="12" style="79" customWidth="1"/>
    <col min="4613" max="4613" width="2" style="79" customWidth="1"/>
    <col min="4614" max="4614" width="1.5703125" style="79" customWidth="1"/>
    <col min="4615" max="4615" width="59" style="79" customWidth="1"/>
    <col min="4616" max="4616" width="12.7109375" style="79" customWidth="1"/>
    <col min="4617" max="4618" width="11.42578125" style="79"/>
    <col min="4619" max="4619" width="4.7109375" style="79" customWidth="1"/>
    <col min="4620" max="4620" width="5" style="79" customWidth="1"/>
    <col min="4621" max="4621" width="2.28515625" style="79" customWidth="1"/>
    <col min="4622" max="4622" width="26" style="79" customWidth="1"/>
    <col min="4623" max="4623" width="8" style="79" customWidth="1"/>
    <col min="4624" max="4624" width="1" style="79" customWidth="1"/>
    <col min="4625" max="4625" width="6.7109375"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6" width="6.7109375" style="79" customWidth="1"/>
    <col min="4637" max="4864" width="11.42578125" style="79"/>
    <col min="4865" max="4867" width="0" style="79" hidden="1" customWidth="1"/>
    <col min="4868" max="4868" width="12" style="79" customWidth="1"/>
    <col min="4869" max="4869" width="2" style="79" customWidth="1"/>
    <col min="4870" max="4870" width="1.5703125" style="79" customWidth="1"/>
    <col min="4871" max="4871" width="59" style="79" customWidth="1"/>
    <col min="4872" max="4872" width="12.7109375" style="79" customWidth="1"/>
    <col min="4873" max="4874" width="11.42578125" style="79"/>
    <col min="4875" max="4875" width="4.7109375" style="79" customWidth="1"/>
    <col min="4876" max="4876" width="5" style="79" customWidth="1"/>
    <col min="4877" max="4877" width="2.28515625" style="79" customWidth="1"/>
    <col min="4878" max="4878" width="26" style="79" customWidth="1"/>
    <col min="4879" max="4879" width="8" style="79" customWidth="1"/>
    <col min="4880" max="4880" width="1" style="79" customWidth="1"/>
    <col min="4881" max="4881" width="6.7109375"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2" width="6.7109375" style="79" customWidth="1"/>
    <col min="4893" max="5120" width="11.42578125" style="79"/>
    <col min="5121" max="5123" width="0" style="79" hidden="1" customWidth="1"/>
    <col min="5124" max="5124" width="12" style="79" customWidth="1"/>
    <col min="5125" max="5125" width="2" style="79" customWidth="1"/>
    <col min="5126" max="5126" width="1.5703125" style="79" customWidth="1"/>
    <col min="5127" max="5127" width="59" style="79" customWidth="1"/>
    <col min="5128" max="5128" width="12.7109375" style="79" customWidth="1"/>
    <col min="5129" max="5130" width="11.42578125" style="79"/>
    <col min="5131" max="5131" width="4.7109375" style="79" customWidth="1"/>
    <col min="5132" max="5132" width="5" style="79" customWidth="1"/>
    <col min="5133" max="5133" width="2.28515625" style="79" customWidth="1"/>
    <col min="5134" max="5134" width="26" style="79" customWidth="1"/>
    <col min="5135" max="5135" width="8" style="79" customWidth="1"/>
    <col min="5136" max="5136" width="1" style="79" customWidth="1"/>
    <col min="5137" max="5137" width="6.7109375"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8" width="6.7109375" style="79" customWidth="1"/>
    <col min="5149" max="5376" width="11.42578125" style="79"/>
    <col min="5377" max="5379" width="0" style="79" hidden="1" customWidth="1"/>
    <col min="5380" max="5380" width="12" style="79" customWidth="1"/>
    <col min="5381" max="5381" width="2" style="79" customWidth="1"/>
    <col min="5382" max="5382" width="1.5703125" style="79" customWidth="1"/>
    <col min="5383" max="5383" width="59" style="79" customWidth="1"/>
    <col min="5384" max="5384" width="12.7109375" style="79" customWidth="1"/>
    <col min="5385" max="5386" width="11.42578125" style="79"/>
    <col min="5387" max="5387" width="4.7109375" style="79" customWidth="1"/>
    <col min="5388" max="5388" width="5" style="79" customWidth="1"/>
    <col min="5389" max="5389" width="2.28515625" style="79" customWidth="1"/>
    <col min="5390" max="5390" width="26" style="79" customWidth="1"/>
    <col min="5391" max="5391" width="8" style="79" customWidth="1"/>
    <col min="5392" max="5392" width="1" style="79" customWidth="1"/>
    <col min="5393" max="5393" width="6.7109375"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4" width="6.7109375" style="79" customWidth="1"/>
    <col min="5405" max="5632" width="11.42578125" style="79"/>
    <col min="5633" max="5635" width="0" style="79" hidden="1" customWidth="1"/>
    <col min="5636" max="5636" width="12" style="79" customWidth="1"/>
    <col min="5637" max="5637" width="2" style="79" customWidth="1"/>
    <col min="5638" max="5638" width="1.5703125" style="79" customWidth="1"/>
    <col min="5639" max="5639" width="59" style="79" customWidth="1"/>
    <col min="5640" max="5640" width="12.7109375" style="79" customWidth="1"/>
    <col min="5641" max="5642" width="11.42578125" style="79"/>
    <col min="5643" max="5643" width="4.7109375" style="79" customWidth="1"/>
    <col min="5644" max="5644" width="5" style="79" customWidth="1"/>
    <col min="5645" max="5645" width="2.28515625" style="79" customWidth="1"/>
    <col min="5646" max="5646" width="26" style="79" customWidth="1"/>
    <col min="5647" max="5647" width="8" style="79" customWidth="1"/>
    <col min="5648" max="5648" width="1" style="79" customWidth="1"/>
    <col min="5649" max="5649" width="6.7109375"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60" width="6.7109375" style="79" customWidth="1"/>
    <col min="5661" max="5888" width="11.42578125" style="79"/>
    <col min="5889" max="5891" width="0" style="79" hidden="1" customWidth="1"/>
    <col min="5892" max="5892" width="12" style="79" customWidth="1"/>
    <col min="5893" max="5893" width="2" style="79" customWidth="1"/>
    <col min="5894" max="5894" width="1.5703125" style="79" customWidth="1"/>
    <col min="5895" max="5895" width="59" style="79" customWidth="1"/>
    <col min="5896" max="5896" width="12.7109375" style="79" customWidth="1"/>
    <col min="5897" max="5898" width="11.42578125" style="79"/>
    <col min="5899" max="5899" width="4.7109375" style="79" customWidth="1"/>
    <col min="5900" max="5900" width="5" style="79" customWidth="1"/>
    <col min="5901" max="5901" width="2.28515625" style="79" customWidth="1"/>
    <col min="5902" max="5902" width="26" style="79" customWidth="1"/>
    <col min="5903" max="5903" width="8" style="79" customWidth="1"/>
    <col min="5904" max="5904" width="1" style="79" customWidth="1"/>
    <col min="5905" max="5905" width="6.7109375"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6" width="6.7109375" style="79" customWidth="1"/>
    <col min="5917" max="6144" width="11.42578125" style="79"/>
    <col min="6145" max="6147" width="0" style="79" hidden="1" customWidth="1"/>
    <col min="6148" max="6148" width="12" style="79" customWidth="1"/>
    <col min="6149" max="6149" width="2" style="79" customWidth="1"/>
    <col min="6150" max="6150" width="1.5703125" style="79" customWidth="1"/>
    <col min="6151" max="6151" width="59" style="79" customWidth="1"/>
    <col min="6152" max="6152" width="12.7109375" style="79" customWidth="1"/>
    <col min="6153" max="6154" width="11.42578125" style="79"/>
    <col min="6155" max="6155" width="4.7109375" style="79" customWidth="1"/>
    <col min="6156" max="6156" width="5" style="79" customWidth="1"/>
    <col min="6157" max="6157" width="2.28515625" style="79" customWidth="1"/>
    <col min="6158" max="6158" width="26" style="79" customWidth="1"/>
    <col min="6159" max="6159" width="8" style="79" customWidth="1"/>
    <col min="6160" max="6160" width="1" style="79" customWidth="1"/>
    <col min="6161" max="6161" width="6.7109375"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2" width="6.7109375" style="79" customWidth="1"/>
    <col min="6173" max="6400" width="11.42578125" style="79"/>
    <col min="6401" max="6403" width="0" style="79" hidden="1" customWidth="1"/>
    <col min="6404" max="6404" width="12" style="79" customWidth="1"/>
    <col min="6405" max="6405" width="2" style="79" customWidth="1"/>
    <col min="6406" max="6406" width="1.5703125" style="79" customWidth="1"/>
    <col min="6407" max="6407" width="59" style="79" customWidth="1"/>
    <col min="6408" max="6408" width="12.7109375" style="79" customWidth="1"/>
    <col min="6409" max="6410" width="11.42578125" style="79"/>
    <col min="6411" max="6411" width="4.7109375" style="79" customWidth="1"/>
    <col min="6412" max="6412" width="5" style="79" customWidth="1"/>
    <col min="6413" max="6413" width="2.28515625" style="79" customWidth="1"/>
    <col min="6414" max="6414" width="26" style="79" customWidth="1"/>
    <col min="6415" max="6415" width="8" style="79" customWidth="1"/>
    <col min="6416" max="6416" width="1" style="79" customWidth="1"/>
    <col min="6417" max="6417" width="6.7109375"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8" width="6.7109375" style="79" customWidth="1"/>
    <col min="6429" max="6656" width="11.42578125" style="79"/>
    <col min="6657" max="6659" width="0" style="79" hidden="1" customWidth="1"/>
    <col min="6660" max="6660" width="12" style="79" customWidth="1"/>
    <col min="6661" max="6661" width="2" style="79" customWidth="1"/>
    <col min="6662" max="6662" width="1.5703125" style="79" customWidth="1"/>
    <col min="6663" max="6663" width="59" style="79" customWidth="1"/>
    <col min="6664" max="6664" width="12.7109375" style="79" customWidth="1"/>
    <col min="6665" max="6666" width="11.42578125" style="79"/>
    <col min="6667" max="6667" width="4.7109375" style="79" customWidth="1"/>
    <col min="6668" max="6668" width="5" style="79" customWidth="1"/>
    <col min="6669" max="6669" width="2.28515625" style="79" customWidth="1"/>
    <col min="6670" max="6670" width="26" style="79" customWidth="1"/>
    <col min="6671" max="6671" width="8" style="79" customWidth="1"/>
    <col min="6672" max="6672" width="1" style="79" customWidth="1"/>
    <col min="6673" max="6673" width="6.7109375"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4" width="6.7109375" style="79" customWidth="1"/>
    <col min="6685" max="6912" width="11.42578125" style="79"/>
    <col min="6913" max="6915" width="0" style="79" hidden="1" customWidth="1"/>
    <col min="6916" max="6916" width="12" style="79" customWidth="1"/>
    <col min="6917" max="6917" width="2" style="79" customWidth="1"/>
    <col min="6918" max="6918" width="1.5703125" style="79" customWidth="1"/>
    <col min="6919" max="6919" width="59" style="79" customWidth="1"/>
    <col min="6920" max="6920" width="12.7109375" style="79" customWidth="1"/>
    <col min="6921" max="6922" width="11.42578125" style="79"/>
    <col min="6923" max="6923" width="4.7109375" style="79" customWidth="1"/>
    <col min="6924" max="6924" width="5" style="79" customWidth="1"/>
    <col min="6925" max="6925" width="2.28515625" style="79" customWidth="1"/>
    <col min="6926" max="6926" width="26" style="79" customWidth="1"/>
    <col min="6927" max="6927" width="8" style="79" customWidth="1"/>
    <col min="6928" max="6928" width="1" style="79" customWidth="1"/>
    <col min="6929" max="6929" width="6.7109375"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40" width="6.7109375" style="79" customWidth="1"/>
    <col min="6941" max="7168" width="11.42578125" style="79"/>
    <col min="7169" max="7171" width="0" style="79" hidden="1" customWidth="1"/>
    <col min="7172" max="7172" width="12" style="79" customWidth="1"/>
    <col min="7173" max="7173" width="2" style="79" customWidth="1"/>
    <col min="7174" max="7174" width="1.5703125" style="79" customWidth="1"/>
    <col min="7175" max="7175" width="59" style="79" customWidth="1"/>
    <col min="7176" max="7176" width="12.7109375" style="79" customWidth="1"/>
    <col min="7177" max="7178" width="11.42578125" style="79"/>
    <col min="7179" max="7179" width="4.7109375" style="79" customWidth="1"/>
    <col min="7180" max="7180" width="5" style="79" customWidth="1"/>
    <col min="7181" max="7181" width="2.28515625" style="79" customWidth="1"/>
    <col min="7182" max="7182" width="26" style="79" customWidth="1"/>
    <col min="7183" max="7183" width="8" style="79" customWidth="1"/>
    <col min="7184" max="7184" width="1" style="79" customWidth="1"/>
    <col min="7185" max="7185" width="6.7109375"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6" width="6.7109375" style="79" customWidth="1"/>
    <col min="7197" max="7424" width="11.42578125" style="79"/>
    <col min="7425" max="7427" width="0" style="79" hidden="1" customWidth="1"/>
    <col min="7428" max="7428" width="12" style="79" customWidth="1"/>
    <col min="7429" max="7429" width="2" style="79" customWidth="1"/>
    <col min="7430" max="7430" width="1.5703125" style="79" customWidth="1"/>
    <col min="7431" max="7431" width="59" style="79" customWidth="1"/>
    <col min="7432" max="7432" width="12.7109375" style="79" customWidth="1"/>
    <col min="7433" max="7434" width="11.42578125" style="79"/>
    <col min="7435" max="7435" width="4.7109375" style="79" customWidth="1"/>
    <col min="7436" max="7436" width="5" style="79" customWidth="1"/>
    <col min="7437" max="7437" width="2.28515625" style="79" customWidth="1"/>
    <col min="7438" max="7438" width="26" style="79" customWidth="1"/>
    <col min="7439" max="7439" width="8" style="79" customWidth="1"/>
    <col min="7440" max="7440" width="1" style="79" customWidth="1"/>
    <col min="7441" max="7441" width="6.7109375"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2" width="6.7109375" style="79" customWidth="1"/>
    <col min="7453" max="7680" width="11.42578125" style="79"/>
    <col min="7681" max="7683" width="0" style="79" hidden="1" customWidth="1"/>
    <col min="7684" max="7684" width="12" style="79" customWidth="1"/>
    <col min="7685" max="7685" width="2" style="79" customWidth="1"/>
    <col min="7686" max="7686" width="1.5703125" style="79" customWidth="1"/>
    <col min="7687" max="7687" width="59" style="79" customWidth="1"/>
    <col min="7688" max="7688" width="12.7109375" style="79" customWidth="1"/>
    <col min="7689" max="7690" width="11.42578125" style="79"/>
    <col min="7691" max="7691" width="4.7109375" style="79" customWidth="1"/>
    <col min="7692" max="7692" width="5" style="79" customWidth="1"/>
    <col min="7693" max="7693" width="2.28515625" style="79" customWidth="1"/>
    <col min="7694" max="7694" width="26" style="79" customWidth="1"/>
    <col min="7695" max="7695" width="8" style="79" customWidth="1"/>
    <col min="7696" max="7696" width="1" style="79" customWidth="1"/>
    <col min="7697" max="7697" width="6.7109375"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8" width="6.7109375" style="79" customWidth="1"/>
    <col min="7709" max="7936" width="11.42578125" style="79"/>
    <col min="7937" max="7939" width="0" style="79" hidden="1" customWidth="1"/>
    <col min="7940" max="7940" width="12" style="79" customWidth="1"/>
    <col min="7941" max="7941" width="2" style="79" customWidth="1"/>
    <col min="7942" max="7942" width="1.5703125" style="79" customWidth="1"/>
    <col min="7943" max="7943" width="59" style="79" customWidth="1"/>
    <col min="7944" max="7944" width="12.7109375" style="79" customWidth="1"/>
    <col min="7945" max="7946" width="11.42578125" style="79"/>
    <col min="7947" max="7947" width="4.7109375" style="79" customWidth="1"/>
    <col min="7948" max="7948" width="5" style="79" customWidth="1"/>
    <col min="7949" max="7949" width="2.28515625" style="79" customWidth="1"/>
    <col min="7950" max="7950" width="26" style="79" customWidth="1"/>
    <col min="7951" max="7951" width="8" style="79" customWidth="1"/>
    <col min="7952" max="7952" width="1" style="79" customWidth="1"/>
    <col min="7953" max="7953" width="6.7109375"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4" width="6.7109375" style="79" customWidth="1"/>
    <col min="7965" max="8192" width="11.42578125" style="79"/>
    <col min="8193" max="8195" width="0" style="79" hidden="1" customWidth="1"/>
    <col min="8196" max="8196" width="12" style="79" customWidth="1"/>
    <col min="8197" max="8197" width="2" style="79" customWidth="1"/>
    <col min="8198" max="8198" width="1.5703125" style="79" customWidth="1"/>
    <col min="8199" max="8199" width="59" style="79" customWidth="1"/>
    <col min="8200" max="8200" width="12.7109375" style="79" customWidth="1"/>
    <col min="8201" max="8202" width="11.42578125" style="79"/>
    <col min="8203" max="8203" width="4.7109375" style="79" customWidth="1"/>
    <col min="8204" max="8204" width="5" style="79" customWidth="1"/>
    <col min="8205" max="8205" width="2.28515625" style="79" customWidth="1"/>
    <col min="8206" max="8206" width="26" style="79" customWidth="1"/>
    <col min="8207" max="8207" width="8" style="79" customWidth="1"/>
    <col min="8208" max="8208" width="1" style="79" customWidth="1"/>
    <col min="8209" max="8209" width="6.7109375"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20" width="6.7109375" style="79" customWidth="1"/>
    <col min="8221" max="8448" width="11.42578125" style="79"/>
    <col min="8449" max="8451" width="0" style="79" hidden="1" customWidth="1"/>
    <col min="8452" max="8452" width="12" style="79" customWidth="1"/>
    <col min="8453" max="8453" width="2" style="79" customWidth="1"/>
    <col min="8454" max="8454" width="1.5703125" style="79" customWidth="1"/>
    <col min="8455" max="8455" width="59" style="79" customWidth="1"/>
    <col min="8456" max="8456" width="12.7109375" style="79" customWidth="1"/>
    <col min="8457" max="8458" width="11.42578125" style="79"/>
    <col min="8459" max="8459" width="4.7109375" style="79" customWidth="1"/>
    <col min="8460" max="8460" width="5" style="79" customWidth="1"/>
    <col min="8461" max="8461" width="2.28515625" style="79" customWidth="1"/>
    <col min="8462" max="8462" width="26" style="79" customWidth="1"/>
    <col min="8463" max="8463" width="8" style="79" customWidth="1"/>
    <col min="8464" max="8464" width="1" style="79" customWidth="1"/>
    <col min="8465" max="8465" width="6.7109375"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6" width="6.7109375" style="79" customWidth="1"/>
    <col min="8477" max="8704" width="11.42578125" style="79"/>
    <col min="8705" max="8707" width="0" style="79" hidden="1" customWidth="1"/>
    <col min="8708" max="8708" width="12" style="79" customWidth="1"/>
    <col min="8709" max="8709" width="2" style="79" customWidth="1"/>
    <col min="8710" max="8710" width="1.5703125" style="79" customWidth="1"/>
    <col min="8711" max="8711" width="59" style="79" customWidth="1"/>
    <col min="8712" max="8712" width="12.7109375" style="79" customWidth="1"/>
    <col min="8713" max="8714" width="11.42578125" style="79"/>
    <col min="8715" max="8715" width="4.7109375" style="79" customWidth="1"/>
    <col min="8716" max="8716" width="5" style="79" customWidth="1"/>
    <col min="8717" max="8717" width="2.28515625" style="79" customWidth="1"/>
    <col min="8718" max="8718" width="26" style="79" customWidth="1"/>
    <col min="8719" max="8719" width="8" style="79" customWidth="1"/>
    <col min="8720" max="8720" width="1" style="79" customWidth="1"/>
    <col min="8721" max="8721" width="6.7109375"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2" width="6.7109375" style="79" customWidth="1"/>
    <col min="8733" max="8960" width="11.42578125" style="79"/>
    <col min="8961" max="8963" width="0" style="79" hidden="1" customWidth="1"/>
    <col min="8964" max="8964" width="12" style="79" customWidth="1"/>
    <col min="8965" max="8965" width="2" style="79" customWidth="1"/>
    <col min="8966" max="8966" width="1.5703125" style="79" customWidth="1"/>
    <col min="8967" max="8967" width="59" style="79" customWidth="1"/>
    <col min="8968" max="8968" width="12.7109375" style="79" customWidth="1"/>
    <col min="8969" max="8970" width="11.42578125" style="79"/>
    <col min="8971" max="8971" width="4.7109375" style="79" customWidth="1"/>
    <col min="8972" max="8972" width="5" style="79" customWidth="1"/>
    <col min="8973" max="8973" width="2.28515625" style="79" customWidth="1"/>
    <col min="8974" max="8974" width="26" style="79" customWidth="1"/>
    <col min="8975" max="8975" width="8" style="79" customWidth="1"/>
    <col min="8976" max="8976" width="1" style="79" customWidth="1"/>
    <col min="8977" max="8977" width="6.7109375"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8" width="6.7109375" style="79" customWidth="1"/>
    <col min="8989" max="9216" width="11.42578125" style="79"/>
    <col min="9217" max="9219" width="0" style="79" hidden="1" customWidth="1"/>
    <col min="9220" max="9220" width="12" style="79" customWidth="1"/>
    <col min="9221" max="9221" width="2" style="79" customWidth="1"/>
    <col min="9222" max="9222" width="1.5703125" style="79" customWidth="1"/>
    <col min="9223" max="9223" width="59" style="79" customWidth="1"/>
    <col min="9224" max="9224" width="12.7109375" style="79" customWidth="1"/>
    <col min="9225" max="9226" width="11.42578125" style="79"/>
    <col min="9227" max="9227" width="4.7109375" style="79" customWidth="1"/>
    <col min="9228" max="9228" width="5" style="79" customWidth="1"/>
    <col min="9229" max="9229" width="2.28515625" style="79" customWidth="1"/>
    <col min="9230" max="9230" width="26" style="79" customWidth="1"/>
    <col min="9231" max="9231" width="8" style="79" customWidth="1"/>
    <col min="9232" max="9232" width="1" style="79" customWidth="1"/>
    <col min="9233" max="9233" width="6.7109375"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4" width="6.7109375" style="79" customWidth="1"/>
    <col min="9245" max="9472" width="11.42578125" style="79"/>
    <col min="9473" max="9475" width="0" style="79" hidden="1" customWidth="1"/>
    <col min="9476" max="9476" width="12" style="79" customWidth="1"/>
    <col min="9477" max="9477" width="2" style="79" customWidth="1"/>
    <col min="9478" max="9478" width="1.5703125" style="79" customWidth="1"/>
    <col min="9479" max="9479" width="59" style="79" customWidth="1"/>
    <col min="9480" max="9480" width="12.7109375" style="79" customWidth="1"/>
    <col min="9481" max="9482" width="11.42578125" style="79"/>
    <col min="9483" max="9483" width="4.7109375" style="79" customWidth="1"/>
    <col min="9484" max="9484" width="5" style="79" customWidth="1"/>
    <col min="9485" max="9485" width="2.28515625" style="79" customWidth="1"/>
    <col min="9486" max="9486" width="26" style="79" customWidth="1"/>
    <col min="9487" max="9487" width="8" style="79" customWidth="1"/>
    <col min="9488" max="9488" width="1" style="79" customWidth="1"/>
    <col min="9489" max="9489" width="6.7109375"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500" width="6.7109375" style="79" customWidth="1"/>
    <col min="9501" max="9728" width="11.42578125" style="79"/>
    <col min="9729" max="9731" width="0" style="79" hidden="1" customWidth="1"/>
    <col min="9732" max="9732" width="12" style="79" customWidth="1"/>
    <col min="9733" max="9733" width="2" style="79" customWidth="1"/>
    <col min="9734" max="9734" width="1.5703125" style="79" customWidth="1"/>
    <col min="9735" max="9735" width="59" style="79" customWidth="1"/>
    <col min="9736" max="9736" width="12.7109375" style="79" customWidth="1"/>
    <col min="9737" max="9738" width="11.42578125" style="79"/>
    <col min="9739" max="9739" width="4.7109375" style="79" customWidth="1"/>
    <col min="9740" max="9740" width="5" style="79" customWidth="1"/>
    <col min="9741" max="9741" width="2.28515625" style="79" customWidth="1"/>
    <col min="9742" max="9742" width="26" style="79" customWidth="1"/>
    <col min="9743" max="9743" width="8" style="79" customWidth="1"/>
    <col min="9744" max="9744" width="1" style="79" customWidth="1"/>
    <col min="9745" max="9745" width="6.7109375"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6" width="6.7109375" style="79" customWidth="1"/>
    <col min="9757" max="9984" width="11.42578125" style="79"/>
    <col min="9985" max="9987" width="0" style="79" hidden="1" customWidth="1"/>
    <col min="9988" max="9988" width="12" style="79" customWidth="1"/>
    <col min="9989" max="9989" width="2" style="79" customWidth="1"/>
    <col min="9990" max="9990" width="1.5703125" style="79" customWidth="1"/>
    <col min="9991" max="9991" width="59" style="79" customWidth="1"/>
    <col min="9992" max="9992" width="12.7109375" style="79" customWidth="1"/>
    <col min="9993" max="9994" width="11.42578125" style="79"/>
    <col min="9995" max="9995" width="4.7109375" style="79" customWidth="1"/>
    <col min="9996" max="9996" width="5" style="79" customWidth="1"/>
    <col min="9997" max="9997" width="2.28515625" style="79" customWidth="1"/>
    <col min="9998" max="9998" width="26" style="79" customWidth="1"/>
    <col min="9999" max="9999" width="8" style="79" customWidth="1"/>
    <col min="10000" max="10000" width="1" style="79" customWidth="1"/>
    <col min="10001" max="10001" width="6.7109375"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2" width="6.7109375" style="79" customWidth="1"/>
    <col min="10013" max="10240" width="11.42578125" style="79"/>
    <col min="10241" max="10243" width="0" style="79" hidden="1" customWidth="1"/>
    <col min="10244" max="10244" width="12" style="79" customWidth="1"/>
    <col min="10245" max="10245" width="2" style="79" customWidth="1"/>
    <col min="10246" max="10246" width="1.5703125" style="79" customWidth="1"/>
    <col min="10247" max="10247" width="59" style="79" customWidth="1"/>
    <col min="10248" max="10248" width="12.7109375" style="79" customWidth="1"/>
    <col min="10249" max="10250" width="11.42578125" style="79"/>
    <col min="10251" max="10251" width="4.7109375" style="79" customWidth="1"/>
    <col min="10252" max="10252" width="5" style="79" customWidth="1"/>
    <col min="10253" max="10253" width="2.28515625" style="79" customWidth="1"/>
    <col min="10254" max="10254" width="26" style="79" customWidth="1"/>
    <col min="10255" max="10255" width="8" style="79" customWidth="1"/>
    <col min="10256" max="10256" width="1" style="79" customWidth="1"/>
    <col min="10257" max="10257" width="6.7109375"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8" width="6.7109375" style="79" customWidth="1"/>
    <col min="10269" max="10496" width="11.42578125" style="79"/>
    <col min="10497" max="10499" width="0" style="79" hidden="1" customWidth="1"/>
    <col min="10500" max="10500" width="12" style="79" customWidth="1"/>
    <col min="10501" max="10501" width="2" style="79" customWidth="1"/>
    <col min="10502" max="10502" width="1.5703125" style="79" customWidth="1"/>
    <col min="10503" max="10503" width="59" style="79" customWidth="1"/>
    <col min="10504" max="10504" width="12.7109375" style="79" customWidth="1"/>
    <col min="10505" max="10506" width="11.42578125" style="79"/>
    <col min="10507" max="10507" width="4.7109375" style="79" customWidth="1"/>
    <col min="10508" max="10508" width="5" style="79" customWidth="1"/>
    <col min="10509" max="10509" width="2.28515625" style="79" customWidth="1"/>
    <col min="10510" max="10510" width="26" style="79" customWidth="1"/>
    <col min="10511" max="10511" width="8" style="79" customWidth="1"/>
    <col min="10512" max="10512" width="1" style="79" customWidth="1"/>
    <col min="10513" max="10513" width="6.7109375"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4" width="6.7109375" style="79" customWidth="1"/>
    <col min="10525" max="10752" width="11.42578125" style="79"/>
    <col min="10753" max="10755" width="0" style="79" hidden="1" customWidth="1"/>
    <col min="10756" max="10756" width="12" style="79" customWidth="1"/>
    <col min="10757" max="10757" width="2" style="79" customWidth="1"/>
    <col min="10758" max="10758" width="1.5703125" style="79" customWidth="1"/>
    <col min="10759" max="10759" width="59" style="79" customWidth="1"/>
    <col min="10760" max="10760" width="12.7109375" style="79" customWidth="1"/>
    <col min="10761" max="10762" width="11.42578125" style="79"/>
    <col min="10763" max="10763" width="4.7109375" style="79" customWidth="1"/>
    <col min="10764" max="10764" width="5" style="79" customWidth="1"/>
    <col min="10765" max="10765" width="2.28515625" style="79" customWidth="1"/>
    <col min="10766" max="10766" width="26" style="79" customWidth="1"/>
    <col min="10767" max="10767" width="8" style="79" customWidth="1"/>
    <col min="10768" max="10768" width="1" style="79" customWidth="1"/>
    <col min="10769" max="10769" width="6.7109375"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80" width="6.7109375" style="79" customWidth="1"/>
    <col min="10781" max="11008" width="11.42578125" style="79"/>
    <col min="11009" max="11011" width="0" style="79" hidden="1" customWidth="1"/>
    <col min="11012" max="11012" width="12" style="79" customWidth="1"/>
    <col min="11013" max="11013" width="2" style="79" customWidth="1"/>
    <col min="11014" max="11014" width="1.5703125" style="79" customWidth="1"/>
    <col min="11015" max="11015" width="59" style="79" customWidth="1"/>
    <col min="11016" max="11016" width="12.7109375" style="79" customWidth="1"/>
    <col min="11017" max="11018" width="11.42578125" style="79"/>
    <col min="11019" max="11019" width="4.7109375" style="79" customWidth="1"/>
    <col min="11020" max="11020" width="5" style="79" customWidth="1"/>
    <col min="11021" max="11021" width="2.28515625" style="79" customWidth="1"/>
    <col min="11022" max="11022" width="26" style="79" customWidth="1"/>
    <col min="11023" max="11023" width="8" style="79" customWidth="1"/>
    <col min="11024" max="11024" width="1" style="79" customWidth="1"/>
    <col min="11025" max="11025" width="6.7109375"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6" width="6.7109375" style="79" customWidth="1"/>
    <col min="11037" max="11264" width="11.42578125" style="79"/>
    <col min="11265" max="11267" width="0" style="79" hidden="1" customWidth="1"/>
    <col min="11268" max="11268" width="12" style="79" customWidth="1"/>
    <col min="11269" max="11269" width="2" style="79" customWidth="1"/>
    <col min="11270" max="11270" width="1.5703125" style="79" customWidth="1"/>
    <col min="11271" max="11271" width="59" style="79" customWidth="1"/>
    <col min="11272" max="11272" width="12.7109375" style="79" customWidth="1"/>
    <col min="11273" max="11274" width="11.42578125" style="79"/>
    <col min="11275" max="11275" width="4.7109375" style="79" customWidth="1"/>
    <col min="11276" max="11276" width="5" style="79" customWidth="1"/>
    <col min="11277" max="11277" width="2.28515625" style="79" customWidth="1"/>
    <col min="11278" max="11278" width="26" style="79" customWidth="1"/>
    <col min="11279" max="11279" width="8" style="79" customWidth="1"/>
    <col min="11280" max="11280" width="1" style="79" customWidth="1"/>
    <col min="11281" max="11281" width="6.7109375"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2" width="6.7109375" style="79" customWidth="1"/>
    <col min="11293" max="11520" width="11.42578125" style="79"/>
    <col min="11521" max="11523" width="0" style="79" hidden="1" customWidth="1"/>
    <col min="11524" max="11524" width="12" style="79" customWidth="1"/>
    <col min="11525" max="11525" width="2" style="79" customWidth="1"/>
    <col min="11526" max="11526" width="1.5703125" style="79" customWidth="1"/>
    <col min="11527" max="11527" width="59" style="79" customWidth="1"/>
    <col min="11528" max="11528" width="12.7109375" style="79" customWidth="1"/>
    <col min="11529" max="11530" width="11.42578125" style="79"/>
    <col min="11531" max="11531" width="4.7109375" style="79" customWidth="1"/>
    <col min="11532" max="11532" width="5" style="79" customWidth="1"/>
    <col min="11533" max="11533" width="2.28515625" style="79" customWidth="1"/>
    <col min="11534" max="11534" width="26" style="79" customWidth="1"/>
    <col min="11535" max="11535" width="8" style="79" customWidth="1"/>
    <col min="11536" max="11536" width="1" style="79" customWidth="1"/>
    <col min="11537" max="11537" width="6.7109375"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8" width="6.7109375" style="79" customWidth="1"/>
    <col min="11549" max="11776" width="11.42578125" style="79"/>
    <col min="11777" max="11779" width="0" style="79" hidden="1" customWidth="1"/>
    <col min="11780" max="11780" width="12" style="79" customWidth="1"/>
    <col min="11781" max="11781" width="2" style="79" customWidth="1"/>
    <col min="11782" max="11782" width="1.5703125" style="79" customWidth="1"/>
    <col min="11783" max="11783" width="59" style="79" customWidth="1"/>
    <col min="11784" max="11784" width="12.7109375" style="79" customWidth="1"/>
    <col min="11785" max="11786" width="11.42578125" style="79"/>
    <col min="11787" max="11787" width="4.7109375" style="79" customWidth="1"/>
    <col min="11788" max="11788" width="5" style="79" customWidth="1"/>
    <col min="11789" max="11789" width="2.28515625" style="79" customWidth="1"/>
    <col min="11790" max="11790" width="26" style="79" customWidth="1"/>
    <col min="11791" max="11791" width="8" style="79" customWidth="1"/>
    <col min="11792" max="11792" width="1" style="79" customWidth="1"/>
    <col min="11793" max="11793" width="6.7109375"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4" width="6.7109375" style="79" customWidth="1"/>
    <col min="11805" max="12032" width="11.42578125" style="79"/>
    <col min="12033" max="12035" width="0" style="79" hidden="1" customWidth="1"/>
    <col min="12036" max="12036" width="12" style="79" customWidth="1"/>
    <col min="12037" max="12037" width="2" style="79" customWidth="1"/>
    <col min="12038" max="12038" width="1.5703125" style="79" customWidth="1"/>
    <col min="12039" max="12039" width="59" style="79" customWidth="1"/>
    <col min="12040" max="12040" width="12.7109375" style="79" customWidth="1"/>
    <col min="12041" max="12042" width="11.42578125" style="79"/>
    <col min="12043" max="12043" width="4.7109375" style="79" customWidth="1"/>
    <col min="12044" max="12044" width="5" style="79" customWidth="1"/>
    <col min="12045" max="12045" width="2.28515625" style="79" customWidth="1"/>
    <col min="12046" max="12046" width="26" style="79" customWidth="1"/>
    <col min="12047" max="12047" width="8" style="79" customWidth="1"/>
    <col min="12048" max="12048" width="1" style="79" customWidth="1"/>
    <col min="12049" max="12049" width="6.7109375"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60" width="6.7109375" style="79" customWidth="1"/>
    <col min="12061" max="12288" width="11.42578125" style="79"/>
    <col min="12289" max="12291" width="0" style="79" hidden="1" customWidth="1"/>
    <col min="12292" max="12292" width="12" style="79" customWidth="1"/>
    <col min="12293" max="12293" width="2" style="79" customWidth="1"/>
    <col min="12294" max="12294" width="1.5703125" style="79" customWidth="1"/>
    <col min="12295" max="12295" width="59" style="79" customWidth="1"/>
    <col min="12296" max="12296" width="12.7109375" style="79" customWidth="1"/>
    <col min="12297" max="12298" width="11.42578125" style="79"/>
    <col min="12299" max="12299" width="4.7109375" style="79" customWidth="1"/>
    <col min="12300" max="12300" width="5" style="79" customWidth="1"/>
    <col min="12301" max="12301" width="2.28515625" style="79" customWidth="1"/>
    <col min="12302" max="12302" width="26" style="79" customWidth="1"/>
    <col min="12303" max="12303" width="8" style="79" customWidth="1"/>
    <col min="12304" max="12304" width="1" style="79" customWidth="1"/>
    <col min="12305" max="12305" width="6.7109375"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6" width="6.7109375" style="79" customWidth="1"/>
    <col min="12317" max="12544" width="11.42578125" style="79"/>
    <col min="12545" max="12547" width="0" style="79" hidden="1" customWidth="1"/>
    <col min="12548" max="12548" width="12" style="79" customWidth="1"/>
    <col min="12549" max="12549" width="2" style="79" customWidth="1"/>
    <col min="12550" max="12550" width="1.5703125" style="79" customWidth="1"/>
    <col min="12551" max="12551" width="59" style="79" customWidth="1"/>
    <col min="12552" max="12552" width="12.7109375" style="79" customWidth="1"/>
    <col min="12553" max="12554" width="11.42578125" style="79"/>
    <col min="12555" max="12555" width="4.7109375" style="79" customWidth="1"/>
    <col min="12556" max="12556" width="5" style="79" customWidth="1"/>
    <col min="12557" max="12557" width="2.28515625" style="79" customWidth="1"/>
    <col min="12558" max="12558" width="26" style="79" customWidth="1"/>
    <col min="12559" max="12559" width="8" style="79" customWidth="1"/>
    <col min="12560" max="12560" width="1" style="79" customWidth="1"/>
    <col min="12561" max="12561" width="6.7109375"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2" width="6.7109375" style="79" customWidth="1"/>
    <col min="12573" max="12800" width="11.42578125" style="79"/>
    <col min="12801" max="12803" width="0" style="79" hidden="1" customWidth="1"/>
    <col min="12804" max="12804" width="12" style="79" customWidth="1"/>
    <col min="12805" max="12805" width="2" style="79" customWidth="1"/>
    <col min="12806" max="12806" width="1.5703125" style="79" customWidth="1"/>
    <col min="12807" max="12807" width="59" style="79" customWidth="1"/>
    <col min="12808" max="12808" width="12.7109375" style="79" customWidth="1"/>
    <col min="12809" max="12810" width="11.42578125" style="79"/>
    <col min="12811" max="12811" width="4.7109375" style="79" customWidth="1"/>
    <col min="12812" max="12812" width="5" style="79" customWidth="1"/>
    <col min="12813" max="12813" width="2.28515625" style="79" customWidth="1"/>
    <col min="12814" max="12814" width="26" style="79" customWidth="1"/>
    <col min="12815" max="12815" width="8" style="79" customWidth="1"/>
    <col min="12816" max="12816" width="1" style="79" customWidth="1"/>
    <col min="12817" max="12817" width="6.7109375"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8" width="6.7109375" style="79" customWidth="1"/>
    <col min="12829" max="13056" width="11.42578125" style="79"/>
    <col min="13057" max="13059" width="0" style="79" hidden="1" customWidth="1"/>
    <col min="13060" max="13060" width="12" style="79" customWidth="1"/>
    <col min="13061" max="13061" width="2" style="79" customWidth="1"/>
    <col min="13062" max="13062" width="1.5703125" style="79" customWidth="1"/>
    <col min="13063" max="13063" width="59" style="79" customWidth="1"/>
    <col min="13064" max="13064" width="12.7109375" style="79" customWidth="1"/>
    <col min="13065" max="13066" width="11.42578125" style="79"/>
    <col min="13067" max="13067" width="4.7109375" style="79" customWidth="1"/>
    <col min="13068" max="13068" width="5" style="79" customWidth="1"/>
    <col min="13069" max="13069" width="2.28515625" style="79" customWidth="1"/>
    <col min="13070" max="13070" width="26" style="79" customWidth="1"/>
    <col min="13071" max="13071" width="8" style="79" customWidth="1"/>
    <col min="13072" max="13072" width="1" style="79" customWidth="1"/>
    <col min="13073" max="13073" width="6.7109375"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4" width="6.7109375" style="79" customWidth="1"/>
    <col min="13085" max="13312" width="11.42578125" style="79"/>
    <col min="13313" max="13315" width="0" style="79" hidden="1" customWidth="1"/>
    <col min="13316" max="13316" width="12" style="79" customWidth="1"/>
    <col min="13317" max="13317" width="2" style="79" customWidth="1"/>
    <col min="13318" max="13318" width="1.5703125" style="79" customWidth="1"/>
    <col min="13319" max="13319" width="59" style="79" customWidth="1"/>
    <col min="13320" max="13320" width="12.7109375" style="79" customWidth="1"/>
    <col min="13321" max="13322" width="11.42578125" style="79"/>
    <col min="13323" max="13323" width="4.7109375" style="79" customWidth="1"/>
    <col min="13324" max="13324" width="5" style="79" customWidth="1"/>
    <col min="13325" max="13325" width="2.28515625" style="79" customWidth="1"/>
    <col min="13326" max="13326" width="26" style="79" customWidth="1"/>
    <col min="13327" max="13327" width="8" style="79" customWidth="1"/>
    <col min="13328" max="13328" width="1" style="79" customWidth="1"/>
    <col min="13329" max="13329" width="6.7109375"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40" width="6.7109375" style="79" customWidth="1"/>
    <col min="13341" max="13568" width="11.42578125" style="79"/>
    <col min="13569" max="13571" width="0" style="79" hidden="1" customWidth="1"/>
    <col min="13572" max="13572" width="12" style="79" customWidth="1"/>
    <col min="13573" max="13573" width="2" style="79" customWidth="1"/>
    <col min="13574" max="13574" width="1.5703125" style="79" customWidth="1"/>
    <col min="13575" max="13575" width="59" style="79" customWidth="1"/>
    <col min="13576" max="13576" width="12.7109375" style="79" customWidth="1"/>
    <col min="13577" max="13578" width="11.42578125" style="79"/>
    <col min="13579" max="13579" width="4.7109375" style="79" customWidth="1"/>
    <col min="13580" max="13580" width="5" style="79" customWidth="1"/>
    <col min="13581" max="13581" width="2.28515625" style="79" customWidth="1"/>
    <col min="13582" max="13582" width="26" style="79" customWidth="1"/>
    <col min="13583" max="13583" width="8" style="79" customWidth="1"/>
    <col min="13584" max="13584" width="1" style="79" customWidth="1"/>
    <col min="13585" max="13585" width="6.7109375"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6" width="6.7109375" style="79" customWidth="1"/>
    <col min="13597" max="13824" width="11.42578125" style="79"/>
    <col min="13825" max="13827" width="0" style="79" hidden="1" customWidth="1"/>
    <col min="13828" max="13828" width="12" style="79" customWidth="1"/>
    <col min="13829" max="13829" width="2" style="79" customWidth="1"/>
    <col min="13830" max="13830" width="1.5703125" style="79" customWidth="1"/>
    <col min="13831" max="13831" width="59" style="79" customWidth="1"/>
    <col min="13832" max="13832" width="12.7109375" style="79" customWidth="1"/>
    <col min="13833" max="13834" width="11.42578125" style="79"/>
    <col min="13835" max="13835" width="4.7109375" style="79" customWidth="1"/>
    <col min="13836" max="13836" width="5" style="79" customWidth="1"/>
    <col min="13837" max="13837" width="2.28515625" style="79" customWidth="1"/>
    <col min="13838" max="13838" width="26" style="79" customWidth="1"/>
    <col min="13839" max="13839" width="8" style="79" customWidth="1"/>
    <col min="13840" max="13840" width="1" style="79" customWidth="1"/>
    <col min="13841" max="13841" width="6.7109375"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2" width="6.7109375" style="79" customWidth="1"/>
    <col min="13853" max="14080" width="11.42578125" style="79"/>
    <col min="14081" max="14083" width="0" style="79" hidden="1" customWidth="1"/>
    <col min="14084" max="14084" width="12" style="79" customWidth="1"/>
    <col min="14085" max="14085" width="2" style="79" customWidth="1"/>
    <col min="14086" max="14086" width="1.5703125" style="79" customWidth="1"/>
    <col min="14087" max="14087" width="59" style="79" customWidth="1"/>
    <col min="14088" max="14088" width="12.7109375" style="79" customWidth="1"/>
    <col min="14089" max="14090" width="11.42578125" style="79"/>
    <col min="14091" max="14091" width="4.7109375" style="79" customWidth="1"/>
    <col min="14092" max="14092" width="5" style="79" customWidth="1"/>
    <col min="14093" max="14093" width="2.28515625" style="79" customWidth="1"/>
    <col min="14094" max="14094" width="26" style="79" customWidth="1"/>
    <col min="14095" max="14095" width="8" style="79" customWidth="1"/>
    <col min="14096" max="14096" width="1" style="79" customWidth="1"/>
    <col min="14097" max="14097" width="6.7109375"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8" width="6.7109375" style="79" customWidth="1"/>
    <col min="14109" max="14336" width="11.42578125" style="79"/>
    <col min="14337" max="14339" width="0" style="79" hidden="1" customWidth="1"/>
    <col min="14340" max="14340" width="12" style="79" customWidth="1"/>
    <col min="14341" max="14341" width="2" style="79" customWidth="1"/>
    <col min="14342" max="14342" width="1.5703125" style="79" customWidth="1"/>
    <col min="14343" max="14343" width="59" style="79" customWidth="1"/>
    <col min="14344" max="14344" width="12.7109375" style="79" customWidth="1"/>
    <col min="14345" max="14346" width="11.42578125" style="79"/>
    <col min="14347" max="14347" width="4.7109375" style="79" customWidth="1"/>
    <col min="14348" max="14348" width="5" style="79" customWidth="1"/>
    <col min="14349" max="14349" width="2.28515625" style="79" customWidth="1"/>
    <col min="14350" max="14350" width="26" style="79" customWidth="1"/>
    <col min="14351" max="14351" width="8" style="79" customWidth="1"/>
    <col min="14352" max="14352" width="1" style="79" customWidth="1"/>
    <col min="14353" max="14353" width="6.7109375"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4" width="6.7109375" style="79" customWidth="1"/>
    <col min="14365" max="14592" width="11.42578125" style="79"/>
    <col min="14593" max="14595" width="0" style="79" hidden="1" customWidth="1"/>
    <col min="14596" max="14596" width="12" style="79" customWidth="1"/>
    <col min="14597" max="14597" width="2" style="79" customWidth="1"/>
    <col min="14598" max="14598" width="1.5703125" style="79" customWidth="1"/>
    <col min="14599" max="14599" width="59" style="79" customWidth="1"/>
    <col min="14600" max="14600" width="12.7109375" style="79" customWidth="1"/>
    <col min="14601" max="14602" width="11.42578125" style="79"/>
    <col min="14603" max="14603" width="4.7109375" style="79" customWidth="1"/>
    <col min="14604" max="14604" width="5" style="79" customWidth="1"/>
    <col min="14605" max="14605" width="2.28515625" style="79" customWidth="1"/>
    <col min="14606" max="14606" width="26" style="79" customWidth="1"/>
    <col min="14607" max="14607" width="8" style="79" customWidth="1"/>
    <col min="14608" max="14608" width="1" style="79" customWidth="1"/>
    <col min="14609" max="14609" width="6.7109375"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20" width="6.7109375" style="79" customWidth="1"/>
    <col min="14621" max="14848" width="11.42578125" style="79"/>
    <col min="14849" max="14851" width="0" style="79" hidden="1" customWidth="1"/>
    <col min="14852" max="14852" width="12" style="79" customWidth="1"/>
    <col min="14853" max="14853" width="2" style="79" customWidth="1"/>
    <col min="14854" max="14854" width="1.5703125" style="79" customWidth="1"/>
    <col min="14855" max="14855" width="59" style="79" customWidth="1"/>
    <col min="14856" max="14856" width="12.7109375" style="79" customWidth="1"/>
    <col min="14857" max="14858" width="11.42578125" style="79"/>
    <col min="14859" max="14859" width="4.7109375" style="79" customWidth="1"/>
    <col min="14860" max="14860" width="5" style="79" customWidth="1"/>
    <col min="14861" max="14861" width="2.28515625" style="79" customWidth="1"/>
    <col min="14862" max="14862" width="26" style="79" customWidth="1"/>
    <col min="14863" max="14863" width="8" style="79" customWidth="1"/>
    <col min="14864" max="14864" width="1" style="79" customWidth="1"/>
    <col min="14865" max="14865" width="6.7109375"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6" width="6.7109375" style="79" customWidth="1"/>
    <col min="14877" max="15104" width="11.42578125" style="79"/>
    <col min="15105" max="15107" width="0" style="79" hidden="1" customWidth="1"/>
    <col min="15108" max="15108" width="12" style="79" customWidth="1"/>
    <col min="15109" max="15109" width="2" style="79" customWidth="1"/>
    <col min="15110" max="15110" width="1.5703125" style="79" customWidth="1"/>
    <col min="15111" max="15111" width="59" style="79" customWidth="1"/>
    <col min="15112" max="15112" width="12.7109375" style="79" customWidth="1"/>
    <col min="15113" max="15114" width="11.42578125" style="79"/>
    <col min="15115" max="15115" width="4.7109375" style="79" customWidth="1"/>
    <col min="15116" max="15116" width="5" style="79" customWidth="1"/>
    <col min="15117" max="15117" width="2.28515625" style="79" customWidth="1"/>
    <col min="15118" max="15118" width="26" style="79" customWidth="1"/>
    <col min="15119" max="15119" width="8" style="79" customWidth="1"/>
    <col min="15120" max="15120" width="1" style="79" customWidth="1"/>
    <col min="15121" max="15121" width="6.7109375"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2" width="6.7109375" style="79" customWidth="1"/>
    <col min="15133" max="15360" width="11.42578125" style="79"/>
    <col min="15361" max="15363" width="0" style="79" hidden="1" customWidth="1"/>
    <col min="15364" max="15364" width="12" style="79" customWidth="1"/>
    <col min="15365" max="15365" width="2" style="79" customWidth="1"/>
    <col min="15366" max="15366" width="1.5703125" style="79" customWidth="1"/>
    <col min="15367" max="15367" width="59" style="79" customWidth="1"/>
    <col min="15368" max="15368" width="12.7109375" style="79" customWidth="1"/>
    <col min="15369" max="15370" width="11.42578125" style="79"/>
    <col min="15371" max="15371" width="4.7109375" style="79" customWidth="1"/>
    <col min="15372" max="15372" width="5" style="79" customWidth="1"/>
    <col min="15373" max="15373" width="2.28515625" style="79" customWidth="1"/>
    <col min="15374" max="15374" width="26" style="79" customWidth="1"/>
    <col min="15375" max="15375" width="8" style="79" customWidth="1"/>
    <col min="15376" max="15376" width="1" style="79" customWidth="1"/>
    <col min="15377" max="15377" width="6.7109375"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8" width="6.7109375" style="79" customWidth="1"/>
    <col min="15389" max="15616" width="11.42578125" style="79"/>
    <col min="15617" max="15619" width="0" style="79" hidden="1" customWidth="1"/>
    <col min="15620" max="15620" width="12" style="79" customWidth="1"/>
    <col min="15621" max="15621" width="2" style="79" customWidth="1"/>
    <col min="15622" max="15622" width="1.5703125" style="79" customWidth="1"/>
    <col min="15623" max="15623" width="59" style="79" customWidth="1"/>
    <col min="15624" max="15624" width="12.7109375" style="79" customWidth="1"/>
    <col min="15625" max="15626" width="11.42578125" style="79"/>
    <col min="15627" max="15627" width="4.7109375" style="79" customWidth="1"/>
    <col min="15628" max="15628" width="5" style="79" customWidth="1"/>
    <col min="15629" max="15629" width="2.28515625" style="79" customWidth="1"/>
    <col min="15630" max="15630" width="26" style="79" customWidth="1"/>
    <col min="15631" max="15631" width="8" style="79" customWidth="1"/>
    <col min="15632" max="15632" width="1" style="79" customWidth="1"/>
    <col min="15633" max="15633" width="6.7109375"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4" width="6.7109375" style="79" customWidth="1"/>
    <col min="15645" max="15872" width="11.42578125" style="79"/>
    <col min="15873" max="15875" width="0" style="79" hidden="1" customWidth="1"/>
    <col min="15876" max="15876" width="12" style="79" customWidth="1"/>
    <col min="15877" max="15877" width="2" style="79" customWidth="1"/>
    <col min="15878" max="15878" width="1.5703125" style="79" customWidth="1"/>
    <col min="15879" max="15879" width="59" style="79" customWidth="1"/>
    <col min="15880" max="15880" width="12.7109375" style="79" customWidth="1"/>
    <col min="15881" max="15882" width="11.42578125" style="79"/>
    <col min="15883" max="15883" width="4.7109375" style="79" customWidth="1"/>
    <col min="15884" max="15884" width="5" style="79" customWidth="1"/>
    <col min="15885" max="15885" width="2.28515625" style="79" customWidth="1"/>
    <col min="15886" max="15886" width="26" style="79" customWidth="1"/>
    <col min="15887" max="15887" width="8" style="79" customWidth="1"/>
    <col min="15888" max="15888" width="1" style="79" customWidth="1"/>
    <col min="15889" max="15889" width="6.7109375"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900" width="6.7109375" style="79" customWidth="1"/>
    <col min="15901" max="16128" width="11.42578125" style="79"/>
    <col min="16129" max="16131" width="0" style="79" hidden="1" customWidth="1"/>
    <col min="16132" max="16132" width="12" style="79" customWidth="1"/>
    <col min="16133" max="16133" width="2" style="79" customWidth="1"/>
    <col min="16134" max="16134" width="1.5703125" style="79" customWidth="1"/>
    <col min="16135" max="16135" width="59" style="79" customWidth="1"/>
    <col min="16136" max="16136" width="12.7109375" style="79" customWidth="1"/>
    <col min="16137" max="16138" width="11.42578125" style="79"/>
    <col min="16139" max="16139" width="4.7109375" style="79" customWidth="1"/>
    <col min="16140" max="16140" width="5" style="79" customWidth="1"/>
    <col min="16141" max="16141" width="2.28515625" style="79" customWidth="1"/>
    <col min="16142" max="16142" width="26" style="79" customWidth="1"/>
    <col min="16143" max="16143" width="8" style="79" customWidth="1"/>
    <col min="16144" max="16144" width="1" style="79" customWidth="1"/>
    <col min="16145" max="16145" width="6.7109375"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6" width="6.7109375" style="79" customWidth="1"/>
    <col min="16157" max="16384" width="11.42578125" style="79"/>
  </cols>
  <sheetData>
    <row r="1" spans="1:29" ht="3.75" customHeight="1">
      <c r="A1" s="2105"/>
      <c r="B1" s="2105"/>
      <c r="C1" s="2105"/>
      <c r="D1" s="83"/>
      <c r="E1" s="83"/>
      <c r="F1" s="83"/>
      <c r="G1" s="83"/>
      <c r="H1" s="78"/>
      <c r="I1" s="78"/>
      <c r="J1" s="78"/>
    </row>
    <row r="2" spans="1:29" ht="12.75" customHeight="1">
      <c r="A2" s="2105"/>
      <c r="B2" s="2105"/>
      <c r="C2" s="2105"/>
      <c r="D2" s="2281" t="s">
        <v>1657</v>
      </c>
      <c r="E2" s="2281"/>
      <c r="F2" s="2281"/>
      <c r="G2" s="2281"/>
      <c r="H2" s="2281"/>
      <c r="I2" s="78"/>
      <c r="J2" s="83"/>
      <c r="K2" s="83"/>
      <c r="L2" s="2281"/>
      <c r="M2" s="2281"/>
      <c r="N2" s="2281"/>
      <c r="O2" s="2281"/>
      <c r="P2" s="2281"/>
      <c r="Q2" s="2281"/>
      <c r="R2" s="2281"/>
      <c r="S2" s="2281"/>
      <c r="T2" s="2281"/>
      <c r="U2" s="2281"/>
      <c r="V2" s="2281"/>
      <c r="W2" s="2281"/>
      <c r="X2" s="2281"/>
      <c r="Y2" s="2281"/>
      <c r="Z2" s="2281"/>
    </row>
    <row r="3" spans="1:29" s="83" customFormat="1" ht="12.75" customHeight="1">
      <c r="A3" s="953"/>
      <c r="B3" s="953"/>
      <c r="C3" s="953"/>
      <c r="D3" s="2281">
        <v>2018</v>
      </c>
      <c r="E3" s="2281"/>
      <c r="F3" s="2281"/>
      <c r="G3" s="2281"/>
      <c r="H3" s="2281"/>
      <c r="I3" s="278"/>
      <c r="J3" s="86"/>
      <c r="K3" s="86"/>
      <c r="L3" s="87"/>
      <c r="AB3" s="88"/>
      <c r="AC3" s="88"/>
    </row>
    <row r="4" spans="1:29" s="83" customFormat="1" ht="0.75" customHeight="1">
      <c r="A4" s="2105"/>
      <c r="B4" s="2105"/>
      <c r="C4" s="2105"/>
      <c r="F4" s="314"/>
      <c r="G4" s="314"/>
      <c r="H4" s="278"/>
      <c r="I4" s="278"/>
      <c r="L4" s="92"/>
    </row>
    <row r="5" spans="1:29" s="83" customFormat="1" ht="9" customHeight="1">
      <c r="A5" s="2105"/>
      <c r="B5" s="2105"/>
      <c r="C5" s="2105"/>
      <c r="D5" s="2263" t="s">
        <v>2</v>
      </c>
      <c r="E5" s="717"/>
      <c r="F5" s="1021"/>
      <c r="G5" s="717"/>
      <c r="H5" s="3090" t="s">
        <v>1658</v>
      </c>
      <c r="I5" s="278"/>
      <c r="L5" s="92"/>
    </row>
    <row r="6" spans="1:29" ht="9.75" customHeight="1">
      <c r="A6" s="2105" t="s">
        <v>9</v>
      </c>
      <c r="B6" s="2105" t="s">
        <v>10</v>
      </c>
      <c r="C6" s="2105" t="s">
        <v>11</v>
      </c>
      <c r="D6" s="2326"/>
      <c r="E6" s="383" t="s">
        <v>327</v>
      </c>
      <c r="F6" s="958"/>
      <c r="G6" s="449"/>
      <c r="H6" s="3091"/>
      <c r="I6" s="78"/>
      <c r="J6" s="2091"/>
    </row>
    <row r="7" spans="1:29" ht="4.5" customHeight="1">
      <c r="A7" s="2105"/>
      <c r="B7" s="2105"/>
      <c r="C7" s="2105"/>
      <c r="D7" s="2327"/>
      <c r="E7" s="454"/>
      <c r="F7" s="388"/>
      <c r="G7" s="454"/>
      <c r="H7" s="3092"/>
      <c r="I7" s="78"/>
      <c r="J7" s="83"/>
    </row>
    <row r="8" spans="1:29" ht="12.75" customHeight="1">
      <c r="A8" s="2105"/>
      <c r="B8" s="2105"/>
      <c r="C8" s="2105"/>
      <c r="D8" s="2360">
        <v>1401</v>
      </c>
      <c r="E8" s="122" t="s">
        <v>20</v>
      </c>
      <c r="F8" s="123"/>
      <c r="G8" s="14"/>
      <c r="H8" s="3080"/>
      <c r="I8" s="78"/>
      <c r="J8" s="83"/>
    </row>
    <row r="9" spans="1:29" ht="12" customHeight="1">
      <c r="A9" s="2105"/>
      <c r="B9" s="2105"/>
      <c r="C9" s="2105"/>
      <c r="D9" s="2361"/>
      <c r="E9" s="636" t="s">
        <v>21</v>
      </c>
      <c r="F9" s="92"/>
      <c r="G9" s="92"/>
      <c r="H9" s="2878"/>
      <c r="I9" s="78"/>
      <c r="J9" s="78"/>
    </row>
    <row r="10" spans="1:29" ht="12" customHeight="1">
      <c r="A10" s="2105"/>
      <c r="B10" s="2105"/>
      <c r="C10" s="2105"/>
      <c r="D10" s="2361"/>
      <c r="E10" s="92"/>
      <c r="F10" s="92" t="s">
        <v>1134</v>
      </c>
      <c r="G10" s="92"/>
      <c r="H10" s="164"/>
      <c r="I10" s="78"/>
      <c r="J10" s="78"/>
    </row>
    <row r="11" spans="1:29" ht="12" customHeight="1">
      <c r="A11" s="2105">
        <v>1</v>
      </c>
      <c r="B11" s="2105">
        <v>1</v>
      </c>
      <c r="C11" s="2105">
        <v>11</v>
      </c>
      <c r="D11" s="2361"/>
      <c r="E11" s="92"/>
      <c r="G11" s="92" t="s">
        <v>1135</v>
      </c>
      <c r="H11" s="164" t="s">
        <v>1659</v>
      </c>
      <c r="I11" s="78"/>
      <c r="J11" s="78"/>
    </row>
    <row r="12" spans="1:29" ht="12" customHeight="1">
      <c r="A12" s="2105"/>
      <c r="B12" s="2105"/>
      <c r="C12" s="2105"/>
      <c r="D12" s="2361"/>
      <c r="E12" s="92"/>
      <c r="F12" s="92" t="s">
        <v>1137</v>
      </c>
      <c r="G12" s="92"/>
      <c r="H12" s="164"/>
      <c r="I12" s="78"/>
      <c r="J12" s="78"/>
    </row>
    <row r="13" spans="1:29" ht="12" customHeight="1">
      <c r="A13" s="2105">
        <v>1</v>
      </c>
      <c r="B13" s="2105">
        <v>1</v>
      </c>
      <c r="C13" s="2105">
        <v>11</v>
      </c>
      <c r="D13" s="2361"/>
      <c r="E13" s="92"/>
      <c r="G13" s="92" t="s">
        <v>1660</v>
      </c>
      <c r="H13" s="164" t="s">
        <v>1661</v>
      </c>
      <c r="I13" s="78"/>
      <c r="J13" s="78"/>
    </row>
    <row r="14" spans="1:29" ht="12" customHeight="1">
      <c r="A14" s="2105"/>
      <c r="B14" s="2105"/>
      <c r="C14" s="2105"/>
      <c r="D14" s="2361"/>
      <c r="E14" s="175" t="s">
        <v>22</v>
      </c>
      <c r="F14" s="92"/>
      <c r="G14" s="92"/>
      <c r="H14" s="164"/>
      <c r="I14" s="78"/>
      <c r="J14" s="78"/>
    </row>
    <row r="15" spans="1:29" ht="12" customHeight="1">
      <c r="A15" s="2105"/>
      <c r="B15" s="2105"/>
      <c r="C15" s="2105"/>
      <c r="D15" s="2361"/>
      <c r="E15" s="175"/>
      <c r="F15" s="92" t="s">
        <v>1139</v>
      </c>
      <c r="G15" s="92"/>
      <c r="H15" s="164"/>
      <c r="I15" s="78"/>
      <c r="J15" s="78"/>
    </row>
    <row r="16" spans="1:29" ht="12" customHeight="1">
      <c r="A16" s="2105">
        <v>1</v>
      </c>
      <c r="B16" s="2105">
        <v>1</v>
      </c>
      <c r="C16" s="2105">
        <v>5</v>
      </c>
      <c r="D16" s="2361"/>
      <c r="E16" s="175"/>
      <c r="F16" s="92"/>
      <c r="G16" s="92" t="s">
        <v>1542</v>
      </c>
      <c r="H16" s="164" t="s">
        <v>1646</v>
      </c>
      <c r="I16" s="78"/>
      <c r="J16" s="78"/>
    </row>
    <row r="17" spans="1:14" ht="12" customHeight="1">
      <c r="A17" s="2105"/>
      <c r="B17" s="2105"/>
      <c r="C17" s="2105"/>
      <c r="D17" s="2361"/>
      <c r="E17" s="92"/>
      <c r="F17" s="92" t="s">
        <v>1134</v>
      </c>
      <c r="G17" s="92"/>
      <c r="H17" s="164"/>
      <c r="I17" s="78"/>
      <c r="J17" s="78"/>
      <c r="N17" s="83"/>
    </row>
    <row r="18" spans="1:14" ht="12" customHeight="1">
      <c r="A18" s="2105">
        <v>1</v>
      </c>
      <c r="B18" s="2105">
        <v>1</v>
      </c>
      <c r="C18" s="2105">
        <v>5</v>
      </c>
      <c r="D18" s="2361"/>
      <c r="E18" s="92"/>
      <c r="F18" s="92"/>
      <c r="G18" s="92" t="s">
        <v>1135</v>
      </c>
      <c r="H18" s="164" t="s">
        <v>1659</v>
      </c>
      <c r="I18" s="78"/>
      <c r="J18" s="78"/>
    </row>
    <row r="19" spans="1:14" ht="12" customHeight="1">
      <c r="A19" s="2197"/>
      <c r="B19" s="2197"/>
      <c r="C19" s="2197"/>
      <c r="D19" s="2361"/>
      <c r="E19" s="36" t="s">
        <v>23</v>
      </c>
      <c r="F19" s="89"/>
      <c r="G19" s="89"/>
      <c r="H19" s="38"/>
      <c r="I19" s="77"/>
      <c r="J19" s="78"/>
    </row>
    <row r="20" spans="1:14" ht="12" customHeight="1">
      <c r="A20" s="2105"/>
      <c r="B20" s="2105"/>
      <c r="C20" s="2105"/>
      <c r="D20" s="2361"/>
      <c r="E20" s="175"/>
      <c r="F20" s="92" t="s">
        <v>1139</v>
      </c>
      <c r="G20" s="92"/>
      <c r="H20" s="164"/>
      <c r="I20" s="78"/>
      <c r="J20" s="78"/>
    </row>
    <row r="21" spans="1:14" ht="12" customHeight="1">
      <c r="A21" s="2105">
        <v>1</v>
      </c>
      <c r="B21" s="2105">
        <v>1</v>
      </c>
      <c r="C21" s="2105">
        <v>12</v>
      </c>
      <c r="D21" s="2361"/>
      <c r="E21" s="175"/>
      <c r="F21" s="92"/>
      <c r="G21" s="92" t="s">
        <v>1543</v>
      </c>
      <c r="H21" s="164" t="s">
        <v>1662</v>
      </c>
      <c r="I21" s="78"/>
      <c r="J21" s="78"/>
    </row>
    <row r="22" spans="1:14" ht="12" customHeight="1">
      <c r="A22" s="2105"/>
      <c r="B22" s="2105"/>
      <c r="C22" s="2105"/>
      <c r="D22" s="2361"/>
      <c r="E22" s="92"/>
      <c r="F22" s="92" t="s">
        <v>1134</v>
      </c>
      <c r="G22" s="92"/>
      <c r="H22" s="164"/>
      <c r="I22" s="78"/>
      <c r="J22" s="78"/>
    </row>
    <row r="23" spans="1:14" ht="12" customHeight="1">
      <c r="A23" s="2105">
        <v>1</v>
      </c>
      <c r="B23" s="2105">
        <v>1</v>
      </c>
      <c r="C23" s="2105">
        <v>12</v>
      </c>
      <c r="D23" s="2361"/>
      <c r="E23" s="92"/>
      <c r="F23" s="92"/>
      <c r="G23" s="92" t="s">
        <v>1135</v>
      </c>
      <c r="H23" s="164" t="s">
        <v>1659</v>
      </c>
      <c r="I23" s="78"/>
      <c r="J23" s="78"/>
    </row>
    <row r="24" spans="1:14" ht="12.75" customHeight="1">
      <c r="A24" s="2105"/>
      <c r="B24" s="2105"/>
      <c r="C24" s="310"/>
      <c r="D24" s="2361"/>
      <c r="E24" s="639" t="s">
        <v>24</v>
      </c>
      <c r="F24" s="167"/>
      <c r="G24" s="163"/>
      <c r="H24" s="3093"/>
      <c r="I24" s="78"/>
    </row>
    <row r="25" spans="1:14" ht="12" customHeight="1">
      <c r="A25" s="2105"/>
      <c r="B25" s="2105"/>
      <c r="C25" s="2105"/>
      <c r="D25" s="2361"/>
      <c r="E25" s="92"/>
      <c r="F25" s="92" t="s">
        <v>1137</v>
      </c>
      <c r="G25" s="92"/>
      <c r="H25" s="164"/>
      <c r="I25" s="78"/>
      <c r="J25" s="78"/>
    </row>
    <row r="26" spans="1:14" ht="12" customHeight="1">
      <c r="A26" s="2105">
        <v>1</v>
      </c>
      <c r="B26" s="2105">
        <v>1</v>
      </c>
      <c r="C26" s="2105">
        <v>2</v>
      </c>
      <c r="D26" s="2365"/>
      <c r="E26" s="92"/>
      <c r="F26" s="92"/>
      <c r="G26" s="92" t="s">
        <v>1143</v>
      </c>
      <c r="H26" s="164" t="s">
        <v>1663</v>
      </c>
      <c r="I26" s="78"/>
      <c r="J26" s="78"/>
    </row>
    <row r="27" spans="1:14" ht="12.75" customHeight="1">
      <c r="A27" s="2105"/>
      <c r="B27" s="2105"/>
      <c r="C27" s="2105"/>
      <c r="D27" s="2360">
        <v>1402</v>
      </c>
      <c r="E27" s="13" t="s">
        <v>29</v>
      </c>
      <c r="F27" s="123"/>
      <c r="G27" s="123"/>
      <c r="H27" s="3094"/>
      <c r="I27" s="78"/>
      <c r="J27" s="78"/>
    </row>
    <row r="28" spans="1:14" ht="12" customHeight="1">
      <c r="A28" s="2105"/>
      <c r="B28" s="2105"/>
      <c r="C28" s="2105"/>
      <c r="D28" s="2361"/>
      <c r="E28" s="175" t="s">
        <v>114</v>
      </c>
      <c r="F28" s="92"/>
      <c r="G28" s="92"/>
      <c r="H28" s="164"/>
      <c r="I28" s="78"/>
      <c r="J28" s="78"/>
    </row>
    <row r="29" spans="1:14" ht="12" customHeight="1">
      <c r="A29" s="2105"/>
      <c r="B29" s="2105"/>
      <c r="C29" s="2105"/>
      <c r="D29" s="2361"/>
      <c r="E29" s="322"/>
      <c r="F29" s="92" t="s">
        <v>104</v>
      </c>
      <c r="G29" s="92"/>
      <c r="H29" s="164"/>
      <c r="I29" s="78"/>
      <c r="J29" s="78"/>
    </row>
    <row r="30" spans="1:14" ht="12" customHeight="1">
      <c r="A30" s="2105">
        <v>2</v>
      </c>
      <c r="B30" s="2105">
        <v>4</v>
      </c>
      <c r="C30" s="2105">
        <v>11</v>
      </c>
      <c r="D30" s="2361"/>
      <c r="E30" s="175"/>
      <c r="F30" s="92"/>
      <c r="G30" s="92" t="s">
        <v>1144</v>
      </c>
      <c r="H30" s="164" t="s">
        <v>1662</v>
      </c>
      <c r="I30" s="78"/>
      <c r="J30" s="78"/>
    </row>
    <row r="31" spans="1:14" ht="12" customHeight="1">
      <c r="A31" s="2105"/>
      <c r="B31" s="2105"/>
      <c r="C31" s="2105"/>
      <c r="D31" s="2361"/>
      <c r="E31" s="92"/>
      <c r="F31" s="92" t="s">
        <v>1134</v>
      </c>
      <c r="G31" s="92"/>
      <c r="H31" s="164"/>
      <c r="I31" s="78"/>
      <c r="J31" s="78"/>
    </row>
    <row r="32" spans="1:14" ht="12" customHeight="1">
      <c r="A32" s="2105">
        <v>2</v>
      </c>
      <c r="B32" s="2105">
        <v>4</v>
      </c>
      <c r="C32" s="2105">
        <v>11</v>
      </c>
      <c r="D32" s="2361"/>
      <c r="E32" s="92"/>
      <c r="F32" s="92"/>
      <c r="G32" s="92" t="s">
        <v>1145</v>
      </c>
      <c r="H32" s="164" t="s">
        <v>1659</v>
      </c>
      <c r="I32" s="78"/>
      <c r="J32" s="78"/>
    </row>
    <row r="33" spans="1:10" ht="12" customHeight="1">
      <c r="A33" s="2105">
        <v>2</v>
      </c>
      <c r="B33" s="2105">
        <v>4</v>
      </c>
      <c r="C33" s="2105">
        <v>11</v>
      </c>
      <c r="D33" s="2361"/>
      <c r="E33" s="92"/>
      <c r="F33" s="92"/>
      <c r="G33" s="92" t="s">
        <v>1664</v>
      </c>
      <c r="H33" s="164" t="s">
        <v>1665</v>
      </c>
      <c r="I33" s="78"/>
      <c r="J33" s="78"/>
    </row>
    <row r="34" spans="1:10" ht="12" customHeight="1">
      <c r="A34" s="2105">
        <v>2</v>
      </c>
      <c r="B34" s="2105">
        <v>4</v>
      </c>
      <c r="C34" s="2105">
        <v>11</v>
      </c>
      <c r="D34" s="2361"/>
      <c r="E34" s="92"/>
      <c r="F34" s="92"/>
      <c r="G34" s="92" t="s">
        <v>1666</v>
      </c>
      <c r="H34" s="164" t="s">
        <v>1665</v>
      </c>
      <c r="I34" s="78"/>
      <c r="J34" s="78"/>
    </row>
    <row r="35" spans="1:10" ht="12" customHeight="1">
      <c r="A35" s="2105"/>
      <c r="B35" s="2105"/>
      <c r="C35" s="2105"/>
      <c r="D35" s="2361"/>
      <c r="E35" s="92"/>
      <c r="F35" s="92"/>
      <c r="G35" s="92" t="s">
        <v>1148</v>
      </c>
      <c r="H35" s="164"/>
      <c r="I35" s="78"/>
      <c r="J35" s="78"/>
    </row>
    <row r="36" spans="1:10" ht="12" customHeight="1">
      <c r="A36" s="2105">
        <v>2</v>
      </c>
      <c r="B36" s="2105">
        <v>4</v>
      </c>
      <c r="C36" s="2105">
        <v>11</v>
      </c>
      <c r="D36" s="2361"/>
      <c r="E36" s="92"/>
      <c r="F36" s="92"/>
      <c r="G36" s="92" t="s">
        <v>1149</v>
      </c>
      <c r="H36" s="164" t="s">
        <v>1659</v>
      </c>
      <c r="I36" s="78"/>
      <c r="J36" s="78"/>
    </row>
    <row r="37" spans="1:10" ht="12" customHeight="1">
      <c r="A37" s="2105">
        <v>2</v>
      </c>
      <c r="B37" s="2105">
        <v>4</v>
      </c>
      <c r="C37" s="2105">
        <v>11</v>
      </c>
      <c r="D37" s="2361"/>
      <c r="E37" s="92"/>
      <c r="F37" s="92"/>
      <c r="G37" s="92" t="s">
        <v>1150</v>
      </c>
      <c r="H37" s="164" t="s">
        <v>1659</v>
      </c>
      <c r="I37" s="78"/>
      <c r="J37" s="78"/>
    </row>
    <row r="38" spans="1:10" ht="12" customHeight="1">
      <c r="A38" s="2105">
        <v>2</v>
      </c>
      <c r="B38" s="2105">
        <v>4</v>
      </c>
      <c r="C38" s="2105">
        <v>11</v>
      </c>
      <c r="D38" s="2361"/>
      <c r="E38" s="92"/>
      <c r="F38" s="92"/>
      <c r="G38" s="92" t="s">
        <v>1151</v>
      </c>
      <c r="H38" s="164" t="s">
        <v>1659</v>
      </c>
      <c r="I38" s="78"/>
      <c r="J38" s="78"/>
    </row>
    <row r="39" spans="1:10" ht="12" customHeight="1">
      <c r="A39" s="2105">
        <v>2</v>
      </c>
      <c r="B39" s="2105">
        <v>4</v>
      </c>
      <c r="C39" s="2105">
        <v>11</v>
      </c>
      <c r="D39" s="2361"/>
      <c r="E39" s="92"/>
      <c r="F39" s="92"/>
      <c r="G39" s="92" t="s">
        <v>1667</v>
      </c>
      <c r="H39" s="164" t="s">
        <v>1659</v>
      </c>
      <c r="I39" s="78"/>
      <c r="J39" s="78"/>
    </row>
    <row r="40" spans="1:10" ht="12" customHeight="1">
      <c r="A40" s="2105">
        <v>2</v>
      </c>
      <c r="B40" s="2105">
        <v>4</v>
      </c>
      <c r="C40" s="2105">
        <v>11</v>
      </c>
      <c r="D40" s="2361"/>
      <c r="E40" s="92"/>
      <c r="F40" s="92"/>
      <c r="G40" s="92" t="s">
        <v>1668</v>
      </c>
      <c r="H40" s="164" t="s">
        <v>1659</v>
      </c>
      <c r="I40" s="78"/>
      <c r="J40" s="78"/>
    </row>
    <row r="41" spans="1:10" ht="12" customHeight="1">
      <c r="A41" s="2105">
        <v>2</v>
      </c>
      <c r="B41" s="2105">
        <v>4</v>
      </c>
      <c r="C41" s="2105">
        <v>11</v>
      </c>
      <c r="D41" s="2361"/>
      <c r="E41" s="92"/>
      <c r="F41" s="92"/>
      <c r="G41" s="92" t="s">
        <v>1669</v>
      </c>
      <c r="H41" s="164" t="s">
        <v>1659</v>
      </c>
      <c r="I41" s="78"/>
      <c r="J41" s="78"/>
    </row>
    <row r="42" spans="1:10" ht="12" customHeight="1">
      <c r="A42" s="2105">
        <v>2</v>
      </c>
      <c r="B42" s="2105">
        <v>6</v>
      </c>
      <c r="C42" s="2105">
        <v>11</v>
      </c>
      <c r="D42" s="2361"/>
      <c r="E42" s="92"/>
      <c r="F42" s="92"/>
      <c r="G42" s="92" t="s">
        <v>1670</v>
      </c>
      <c r="H42" s="164" t="s">
        <v>1659</v>
      </c>
      <c r="I42" s="78"/>
      <c r="J42" s="78"/>
    </row>
    <row r="43" spans="1:10" ht="12" customHeight="1">
      <c r="A43" s="2105">
        <v>2</v>
      </c>
      <c r="B43" s="2105">
        <v>4</v>
      </c>
      <c r="C43" s="2105">
        <v>11</v>
      </c>
      <c r="D43" s="2361"/>
      <c r="E43" s="92"/>
      <c r="F43" s="92"/>
      <c r="G43" s="92" t="s">
        <v>1671</v>
      </c>
      <c r="H43" s="164" t="s">
        <v>1659</v>
      </c>
      <c r="I43" s="78"/>
      <c r="J43" s="78"/>
    </row>
    <row r="44" spans="1:10" ht="12" customHeight="1">
      <c r="A44" s="2105"/>
      <c r="B44" s="2105"/>
      <c r="C44" s="2105"/>
      <c r="D44" s="2361"/>
      <c r="E44" s="175" t="s">
        <v>31</v>
      </c>
      <c r="F44" s="92"/>
      <c r="G44" s="92"/>
      <c r="H44" s="164"/>
      <c r="I44" s="78"/>
      <c r="J44" s="78"/>
    </row>
    <row r="45" spans="1:10" ht="12" customHeight="1">
      <c r="A45" s="2105"/>
      <c r="B45" s="2105"/>
      <c r="C45" s="2105"/>
      <c r="D45" s="2361"/>
      <c r="E45" s="322"/>
      <c r="F45" s="92" t="s">
        <v>104</v>
      </c>
      <c r="G45" s="92"/>
      <c r="H45" s="164"/>
      <c r="I45" s="78"/>
      <c r="J45" s="78"/>
    </row>
    <row r="46" spans="1:10" ht="12" customHeight="1">
      <c r="A46" s="2105">
        <v>2</v>
      </c>
      <c r="B46" s="2105">
        <v>4</v>
      </c>
      <c r="C46" s="2105">
        <v>10</v>
      </c>
      <c r="D46" s="2361"/>
      <c r="E46" s="175"/>
      <c r="F46" s="92"/>
      <c r="G46" s="92" t="s">
        <v>1664</v>
      </c>
      <c r="H46" s="164" t="s">
        <v>1662</v>
      </c>
      <c r="I46" s="78"/>
      <c r="J46" s="78"/>
    </row>
    <row r="47" spans="1:10" ht="12" customHeight="1">
      <c r="A47" s="2105"/>
      <c r="B47" s="2105"/>
      <c r="C47" s="2105"/>
      <c r="D47" s="2361"/>
      <c r="E47" s="92"/>
      <c r="F47" s="92" t="s">
        <v>1134</v>
      </c>
      <c r="H47" s="164"/>
      <c r="I47" s="78"/>
      <c r="J47" s="78"/>
    </row>
    <row r="48" spans="1:10" ht="12" customHeight="1">
      <c r="A48" s="2105">
        <v>2</v>
      </c>
      <c r="B48" s="2105">
        <v>4</v>
      </c>
      <c r="C48" s="2105">
        <v>10</v>
      </c>
      <c r="D48" s="2361"/>
      <c r="E48" s="92"/>
      <c r="G48" s="64" t="s">
        <v>1145</v>
      </c>
      <c r="H48" s="164" t="s">
        <v>1659</v>
      </c>
      <c r="I48" s="78"/>
      <c r="J48" s="78"/>
    </row>
    <row r="49" spans="1:10" ht="12" customHeight="1">
      <c r="A49" s="2105"/>
      <c r="B49" s="2105"/>
      <c r="C49" s="2105"/>
      <c r="D49" s="2361"/>
      <c r="E49" s="92"/>
      <c r="F49" s="92"/>
      <c r="G49" s="92" t="s">
        <v>1148</v>
      </c>
      <c r="H49" s="164"/>
      <c r="I49" s="78"/>
      <c r="J49" s="78"/>
    </row>
    <row r="50" spans="1:10" ht="12" customHeight="1">
      <c r="A50" s="2105">
        <v>2</v>
      </c>
      <c r="B50" s="2105">
        <v>4</v>
      </c>
      <c r="C50" s="2105">
        <v>10</v>
      </c>
      <c r="D50" s="2361"/>
      <c r="E50" s="92"/>
      <c r="F50" s="92"/>
      <c r="G50" s="92" t="s">
        <v>1157</v>
      </c>
      <c r="H50" s="164" t="s">
        <v>1659</v>
      </c>
      <c r="I50" s="78"/>
      <c r="J50" s="78"/>
    </row>
    <row r="51" spans="1:10" ht="12" customHeight="1">
      <c r="A51" s="2105">
        <v>2</v>
      </c>
      <c r="B51" s="2105">
        <v>4</v>
      </c>
      <c r="C51" s="2105">
        <v>10</v>
      </c>
      <c r="D51" s="2361"/>
      <c r="E51" s="92"/>
      <c r="F51" s="92"/>
      <c r="G51" s="92" t="s">
        <v>1672</v>
      </c>
      <c r="H51" s="164" t="s">
        <v>1659</v>
      </c>
      <c r="I51" s="78"/>
      <c r="J51" s="78"/>
    </row>
    <row r="52" spans="1:10" ht="12" customHeight="1">
      <c r="A52" s="2105"/>
      <c r="B52" s="2105"/>
      <c r="C52" s="2105"/>
      <c r="D52" s="2361"/>
      <c r="E52" s="175" t="s">
        <v>32</v>
      </c>
      <c r="F52" s="92"/>
      <c r="G52" s="92"/>
      <c r="H52" s="164"/>
      <c r="I52" s="78"/>
      <c r="J52" s="78"/>
    </row>
    <row r="53" spans="1:10" ht="12" customHeight="1">
      <c r="A53" s="2105"/>
      <c r="B53" s="2105"/>
      <c r="C53" s="2105"/>
      <c r="D53" s="2361"/>
      <c r="E53" s="92"/>
      <c r="F53" s="92" t="s">
        <v>1134</v>
      </c>
      <c r="G53" s="92"/>
      <c r="H53" s="164"/>
      <c r="I53" s="78"/>
      <c r="J53" s="78"/>
    </row>
    <row r="54" spans="1:10" ht="12" customHeight="1">
      <c r="A54" s="2105"/>
      <c r="B54" s="2105"/>
      <c r="C54" s="2105"/>
      <c r="D54" s="2361"/>
      <c r="E54" s="92"/>
      <c r="F54" s="92"/>
      <c r="G54" s="92" t="s">
        <v>1148</v>
      </c>
      <c r="H54" s="164"/>
      <c r="I54" s="78"/>
      <c r="J54" s="78"/>
    </row>
    <row r="55" spans="1:10" ht="12" customHeight="1">
      <c r="A55" s="2105">
        <v>2</v>
      </c>
      <c r="B55" s="2105">
        <v>4</v>
      </c>
      <c r="C55" s="2105">
        <v>10</v>
      </c>
      <c r="D55" s="2361"/>
      <c r="E55" s="92"/>
      <c r="F55" s="92"/>
      <c r="G55" s="92" t="s">
        <v>1159</v>
      </c>
      <c r="H55" s="164" t="s">
        <v>1659</v>
      </c>
      <c r="I55" s="78"/>
      <c r="J55" s="78"/>
    </row>
    <row r="56" spans="1:10" ht="12" customHeight="1">
      <c r="A56" s="2105">
        <v>2</v>
      </c>
      <c r="B56" s="2105">
        <v>4</v>
      </c>
      <c r="C56" s="2105">
        <v>10</v>
      </c>
      <c r="D56" s="2361"/>
      <c r="E56" s="92"/>
      <c r="F56" s="92"/>
      <c r="G56" s="92" t="s">
        <v>1668</v>
      </c>
      <c r="H56" s="164" t="s">
        <v>1659</v>
      </c>
      <c r="I56" s="78"/>
      <c r="J56" s="78"/>
    </row>
    <row r="57" spans="1:10" ht="12" customHeight="1">
      <c r="A57" s="2105">
        <v>2</v>
      </c>
      <c r="B57" s="2105">
        <v>4</v>
      </c>
      <c r="C57" s="2105">
        <v>10</v>
      </c>
      <c r="D57" s="2361"/>
      <c r="E57" s="92"/>
      <c r="F57" s="92"/>
      <c r="G57" s="92" t="s">
        <v>1669</v>
      </c>
      <c r="H57" s="164" t="s">
        <v>1659</v>
      </c>
      <c r="I57" s="78"/>
      <c r="J57" s="78"/>
    </row>
    <row r="58" spans="1:10" ht="12" customHeight="1">
      <c r="A58" s="2105">
        <v>2</v>
      </c>
      <c r="B58" s="2105">
        <v>4</v>
      </c>
      <c r="C58" s="2105">
        <v>10</v>
      </c>
      <c r="D58" s="2361"/>
      <c r="E58" s="92"/>
      <c r="F58" s="92"/>
      <c r="G58" s="92" t="s">
        <v>1671</v>
      </c>
      <c r="H58" s="164" t="s">
        <v>1659</v>
      </c>
      <c r="I58" s="78"/>
      <c r="J58" s="78"/>
    </row>
    <row r="59" spans="1:10" ht="12" customHeight="1">
      <c r="A59" s="2105"/>
      <c r="B59" s="2105"/>
      <c r="C59" s="2105"/>
      <c r="D59" s="2361"/>
      <c r="E59" s="175" t="s">
        <v>33</v>
      </c>
      <c r="F59" s="92"/>
      <c r="G59" s="92"/>
      <c r="H59" s="164"/>
      <c r="I59" s="78"/>
      <c r="J59" s="78"/>
    </row>
    <row r="60" spans="1:10" ht="12" customHeight="1">
      <c r="A60" s="2105"/>
      <c r="B60" s="2105"/>
      <c r="C60" s="2105"/>
      <c r="D60" s="2361"/>
      <c r="E60" s="92"/>
      <c r="F60" s="92" t="s">
        <v>1134</v>
      </c>
      <c r="G60" s="92"/>
      <c r="H60" s="164"/>
      <c r="I60" s="78"/>
      <c r="J60" s="78"/>
    </row>
    <row r="61" spans="1:10" ht="12" customHeight="1">
      <c r="A61" s="2105">
        <v>2</v>
      </c>
      <c r="B61" s="2105">
        <v>4</v>
      </c>
      <c r="C61" s="2105">
        <v>3</v>
      </c>
      <c r="D61" s="2361"/>
      <c r="E61" s="92"/>
      <c r="F61" s="92"/>
      <c r="G61" s="92" t="s">
        <v>1161</v>
      </c>
      <c r="H61" s="164" t="s">
        <v>1659</v>
      </c>
      <c r="I61" s="78"/>
      <c r="J61" s="78"/>
    </row>
    <row r="62" spans="1:10" ht="12" customHeight="1">
      <c r="A62" s="2105"/>
      <c r="B62" s="2105"/>
      <c r="C62" s="2105"/>
      <c r="D62" s="2361"/>
      <c r="E62" s="175" t="s">
        <v>37</v>
      </c>
      <c r="F62" s="92"/>
      <c r="G62" s="92"/>
      <c r="H62" s="164"/>
    </row>
    <row r="63" spans="1:10" ht="12" customHeight="1">
      <c r="A63" s="2105"/>
      <c r="B63" s="2105"/>
      <c r="C63" s="2105"/>
      <c r="D63" s="2361"/>
      <c r="E63" s="1644"/>
      <c r="F63" s="92" t="s">
        <v>1137</v>
      </c>
      <c r="G63" s="92"/>
      <c r="H63" s="164"/>
    </row>
    <row r="64" spans="1:10" ht="12" customHeight="1">
      <c r="A64" s="2105">
        <v>2</v>
      </c>
      <c r="B64" s="2105">
        <v>4</v>
      </c>
      <c r="C64" s="2105">
        <v>11</v>
      </c>
      <c r="D64" s="2365"/>
      <c r="E64" s="3095"/>
      <c r="F64" s="314"/>
      <c r="G64" s="314" t="s">
        <v>1162</v>
      </c>
      <c r="H64" s="2866" t="s">
        <v>1673</v>
      </c>
    </row>
    <row r="65" spans="1:10" ht="12.75" customHeight="1">
      <c r="A65" s="2105"/>
      <c r="B65" s="2105"/>
      <c r="C65" s="2105"/>
      <c r="D65" s="2362">
        <v>1403</v>
      </c>
      <c r="E65" s="40" t="s">
        <v>39</v>
      </c>
      <c r="F65" s="123"/>
      <c r="G65" s="123"/>
      <c r="H65" s="3094"/>
      <c r="I65" s="78"/>
      <c r="J65" s="78"/>
    </row>
    <row r="66" spans="1:10" ht="12" customHeight="1">
      <c r="A66" s="2105"/>
      <c r="B66" s="2105"/>
      <c r="C66" s="2105"/>
      <c r="D66" s="2363"/>
      <c r="E66" s="175" t="s">
        <v>40</v>
      </c>
      <c r="F66" s="92"/>
      <c r="G66" s="92"/>
      <c r="H66" s="3075"/>
      <c r="I66" s="78"/>
      <c r="J66" s="78"/>
    </row>
    <row r="67" spans="1:10" ht="12" customHeight="1">
      <c r="A67" s="2105"/>
      <c r="B67" s="2105"/>
      <c r="C67" s="2105"/>
      <c r="D67" s="2363"/>
      <c r="E67" s="343"/>
      <c r="F67" s="92" t="s">
        <v>1134</v>
      </c>
      <c r="G67" s="92"/>
      <c r="H67" s="164"/>
      <c r="I67" s="78"/>
      <c r="J67" s="78"/>
    </row>
    <row r="68" spans="1:10" ht="12" customHeight="1">
      <c r="A68" s="2105">
        <v>3</v>
      </c>
      <c r="B68" s="2105">
        <v>5</v>
      </c>
      <c r="C68" s="2105">
        <v>11</v>
      </c>
      <c r="D68" s="2364"/>
      <c r="E68" s="343"/>
      <c r="F68" s="92"/>
      <c r="G68" s="92" t="s">
        <v>1674</v>
      </c>
      <c r="H68" s="164" t="s">
        <v>1659</v>
      </c>
      <c r="I68" s="78"/>
      <c r="J68" s="78"/>
    </row>
    <row r="69" spans="1:10" ht="12.75" customHeight="1">
      <c r="A69" s="2105"/>
      <c r="B69" s="2105"/>
      <c r="C69" s="2105"/>
      <c r="D69" s="2362">
        <v>1404</v>
      </c>
      <c r="E69" s="1668" t="s">
        <v>43</v>
      </c>
      <c r="F69" s="1669"/>
      <c r="G69" s="1670"/>
      <c r="H69" s="3096"/>
      <c r="I69" s="78"/>
      <c r="J69" s="78"/>
    </row>
    <row r="70" spans="1:10" ht="12" customHeight="1">
      <c r="A70" s="2105"/>
      <c r="B70" s="2105"/>
      <c r="C70" s="2105"/>
      <c r="D70" s="2363"/>
      <c r="E70" s="175" t="s">
        <v>128</v>
      </c>
      <c r="F70" s="92"/>
      <c r="G70" s="92"/>
      <c r="H70" s="164"/>
      <c r="I70" s="78"/>
      <c r="J70" s="78"/>
    </row>
    <row r="71" spans="1:10" ht="12" customHeight="1">
      <c r="A71" s="2105"/>
      <c r="B71" s="2105"/>
      <c r="C71" s="2105"/>
      <c r="D71" s="2363"/>
      <c r="E71" s="175"/>
      <c r="F71" s="92" t="s">
        <v>1139</v>
      </c>
      <c r="G71" s="92"/>
      <c r="H71" s="164"/>
      <c r="I71" s="78"/>
      <c r="J71" s="78"/>
    </row>
    <row r="72" spans="1:10" ht="12" customHeight="1">
      <c r="A72" s="2105">
        <v>4</v>
      </c>
      <c r="B72" s="2105">
        <v>6</v>
      </c>
      <c r="C72" s="2105">
        <v>11</v>
      </c>
      <c r="D72" s="2363"/>
      <c r="E72" s="175"/>
      <c r="F72" s="92"/>
      <c r="G72" s="92" t="s">
        <v>1675</v>
      </c>
      <c r="H72" s="164" t="s">
        <v>1662</v>
      </c>
      <c r="I72" s="78"/>
      <c r="J72" s="78"/>
    </row>
    <row r="73" spans="1:10" ht="12" customHeight="1">
      <c r="A73" s="2105"/>
      <c r="B73" s="2105"/>
      <c r="C73" s="2105"/>
      <c r="D73" s="2363"/>
      <c r="E73" s="92"/>
      <c r="F73" s="92" t="s">
        <v>1167</v>
      </c>
      <c r="G73" s="92"/>
      <c r="H73" s="164"/>
      <c r="I73" s="78"/>
      <c r="J73" s="78"/>
    </row>
    <row r="74" spans="1:10" ht="12" customHeight="1">
      <c r="A74" s="2105">
        <v>4</v>
      </c>
      <c r="B74" s="2105">
        <v>6</v>
      </c>
      <c r="C74" s="2105">
        <v>11</v>
      </c>
      <c r="D74" s="2363"/>
      <c r="E74" s="92"/>
      <c r="F74" s="92"/>
      <c r="G74" s="92" t="s">
        <v>1168</v>
      </c>
      <c r="H74" s="164" t="s">
        <v>1659</v>
      </c>
      <c r="I74" s="78"/>
      <c r="J74" s="78"/>
    </row>
    <row r="75" spans="1:10" ht="12" customHeight="1">
      <c r="A75" s="2105"/>
      <c r="B75" s="2105"/>
      <c r="C75" s="2105"/>
      <c r="D75" s="2363"/>
      <c r="E75" s="92"/>
      <c r="F75" s="92"/>
      <c r="G75" s="92" t="s">
        <v>1169</v>
      </c>
      <c r="H75" s="164"/>
      <c r="I75" s="78"/>
      <c r="J75" s="78"/>
    </row>
    <row r="76" spans="1:10" ht="12" customHeight="1">
      <c r="A76" s="2105">
        <v>4</v>
      </c>
      <c r="B76" s="2105">
        <v>6</v>
      </c>
      <c r="C76" s="2105">
        <v>11</v>
      </c>
      <c r="D76" s="2363"/>
      <c r="E76" s="92"/>
      <c r="F76" s="92"/>
      <c r="G76" s="92" t="s">
        <v>1170</v>
      </c>
      <c r="H76" s="164" t="s">
        <v>1659</v>
      </c>
      <c r="I76" s="78"/>
      <c r="J76" s="78"/>
    </row>
    <row r="77" spans="1:10" ht="12" customHeight="1">
      <c r="A77" s="2105">
        <v>4</v>
      </c>
      <c r="B77" s="2105">
        <v>6</v>
      </c>
      <c r="C77" s="2105">
        <v>11</v>
      </c>
      <c r="D77" s="2363"/>
      <c r="E77" s="92"/>
      <c r="F77" s="92"/>
      <c r="G77" s="92" t="s">
        <v>1171</v>
      </c>
      <c r="H77" s="164" t="s">
        <v>1659</v>
      </c>
      <c r="I77" s="78"/>
      <c r="J77" s="78"/>
    </row>
    <row r="78" spans="1:10" ht="12" customHeight="1">
      <c r="A78" s="2105">
        <v>4</v>
      </c>
      <c r="B78" s="2105">
        <v>6</v>
      </c>
      <c r="C78" s="2105">
        <v>11</v>
      </c>
      <c r="D78" s="2363"/>
      <c r="E78" s="92"/>
      <c r="F78" s="92"/>
      <c r="G78" s="92" t="s">
        <v>1172</v>
      </c>
      <c r="H78" s="164" t="s">
        <v>1659</v>
      </c>
      <c r="I78" s="78"/>
      <c r="J78" s="78"/>
    </row>
    <row r="79" spans="1:10" ht="12" customHeight="1">
      <c r="A79" s="2105"/>
      <c r="B79" s="2105"/>
      <c r="C79" s="2105"/>
      <c r="D79" s="2363"/>
      <c r="E79" s="1638"/>
      <c r="F79" s="89" t="s">
        <v>1137</v>
      </c>
      <c r="G79" s="92"/>
      <c r="H79" s="164"/>
    </row>
    <row r="80" spans="1:10" ht="12" customHeight="1">
      <c r="A80" s="2105">
        <v>4</v>
      </c>
      <c r="B80" s="2105">
        <v>6</v>
      </c>
      <c r="C80" s="2105">
        <v>11</v>
      </c>
      <c r="D80" s="2363"/>
      <c r="E80" s="92"/>
      <c r="F80" s="92"/>
      <c r="G80" s="92" t="s">
        <v>1173</v>
      </c>
      <c r="H80" s="164" t="s">
        <v>1661</v>
      </c>
    </row>
    <row r="81" spans="1:10" ht="12" customHeight="1">
      <c r="A81" s="2105"/>
      <c r="B81" s="2105"/>
      <c r="C81" s="2105"/>
      <c r="D81" s="2363"/>
      <c r="E81" s="175" t="s">
        <v>45</v>
      </c>
      <c r="F81" s="92"/>
      <c r="G81" s="92"/>
      <c r="H81" s="164"/>
      <c r="I81" s="78"/>
      <c r="J81" s="78"/>
    </row>
    <row r="82" spans="1:10" ht="12" customHeight="1">
      <c r="A82" s="2105"/>
      <c r="B82" s="2105"/>
      <c r="C82" s="2105"/>
      <c r="D82" s="2363"/>
      <c r="E82" s="92"/>
      <c r="F82" s="92" t="s">
        <v>1134</v>
      </c>
      <c r="G82" s="92"/>
      <c r="H82" s="164"/>
      <c r="I82" s="78"/>
      <c r="J82" s="78"/>
    </row>
    <row r="83" spans="1:10" ht="12" customHeight="1">
      <c r="A83" s="2105">
        <v>4</v>
      </c>
      <c r="B83" s="2105">
        <v>6</v>
      </c>
      <c r="C83" s="2105">
        <v>11</v>
      </c>
      <c r="D83" s="2363"/>
      <c r="E83" s="92"/>
      <c r="F83" s="92"/>
      <c r="G83" s="92" t="s">
        <v>1175</v>
      </c>
      <c r="H83" s="164" t="s">
        <v>1659</v>
      </c>
      <c r="I83" s="78"/>
      <c r="J83" s="78"/>
    </row>
    <row r="84" spans="1:10" ht="12" customHeight="1">
      <c r="A84" s="2105"/>
      <c r="B84" s="2105"/>
      <c r="C84" s="2105"/>
      <c r="D84" s="2363"/>
      <c r="E84" s="92"/>
      <c r="F84" s="92" t="s">
        <v>1137</v>
      </c>
      <c r="G84" s="92"/>
      <c r="H84" s="164"/>
      <c r="I84" s="78"/>
      <c r="J84" s="78"/>
    </row>
    <row r="85" spans="1:10" ht="12" customHeight="1">
      <c r="A85" s="2105">
        <v>4</v>
      </c>
      <c r="B85" s="2105">
        <v>6</v>
      </c>
      <c r="C85" s="2105">
        <v>11</v>
      </c>
      <c r="D85" s="2364"/>
      <c r="E85" s="314"/>
      <c r="F85" s="314"/>
      <c r="G85" s="314" t="s">
        <v>1676</v>
      </c>
      <c r="H85" s="2866" t="s">
        <v>1661</v>
      </c>
      <c r="I85" s="78"/>
      <c r="J85" s="78"/>
    </row>
    <row r="86" spans="1:10" ht="12" customHeight="1">
      <c r="A86" s="2105"/>
      <c r="B86" s="2105"/>
      <c r="C86" s="2105"/>
      <c r="D86" s="979"/>
      <c r="E86" s="979"/>
      <c r="F86" s="1145"/>
      <c r="G86" s="624"/>
      <c r="H86" s="1081" t="s">
        <v>220</v>
      </c>
      <c r="I86" s="78"/>
      <c r="J86" s="78"/>
    </row>
    <row r="87" spans="1:10" ht="12" customHeight="1">
      <c r="A87" s="2105"/>
      <c r="B87" s="2105"/>
      <c r="C87" s="2105"/>
      <c r="D87" s="979"/>
      <c r="E87" s="979"/>
      <c r="F87" s="92"/>
      <c r="G87" s="92"/>
      <c r="H87" s="1081" t="s">
        <v>221</v>
      </c>
    </row>
    <row r="88" spans="1:10" ht="9" customHeight="1">
      <c r="A88" s="2105"/>
      <c r="B88" s="2105"/>
      <c r="C88" s="2105"/>
      <c r="D88" s="2263" t="s">
        <v>2</v>
      </c>
      <c r="E88" s="717"/>
      <c r="F88" s="1021"/>
      <c r="G88" s="1021"/>
      <c r="H88" s="3090" t="s">
        <v>1658</v>
      </c>
    </row>
    <row r="89" spans="1:10" ht="9" customHeight="1">
      <c r="A89" s="2105"/>
      <c r="B89" s="2105"/>
      <c r="C89" s="2105"/>
      <c r="D89" s="2326"/>
      <c r="E89" s="383" t="s">
        <v>327</v>
      </c>
      <c r="F89" s="2101"/>
      <c r="G89" s="1095"/>
      <c r="H89" s="3091"/>
    </row>
    <row r="90" spans="1:10" ht="9" customHeight="1">
      <c r="A90" s="2105"/>
      <c r="B90" s="2105"/>
      <c r="C90" s="2105"/>
      <c r="D90" s="2327"/>
      <c r="E90" s="454"/>
      <c r="F90" s="1096"/>
      <c r="G90" s="454"/>
      <c r="H90" s="3092"/>
    </row>
    <row r="91" spans="1:10" ht="12.75" customHeight="1">
      <c r="A91" s="2105"/>
      <c r="B91" s="2105"/>
      <c r="C91" s="2105"/>
      <c r="D91" s="2211">
        <v>1405</v>
      </c>
      <c r="E91" s="127" t="s">
        <v>46</v>
      </c>
      <c r="F91" s="1634"/>
      <c r="G91" s="14"/>
      <c r="H91" s="3097"/>
    </row>
    <row r="92" spans="1:10" ht="12" customHeight="1">
      <c r="A92" s="2105"/>
      <c r="B92" s="2105"/>
      <c r="C92" s="2105"/>
      <c r="D92" s="2212"/>
      <c r="E92" s="175" t="s">
        <v>47</v>
      </c>
      <c r="F92" s="92"/>
      <c r="G92" s="92"/>
      <c r="H92" s="164"/>
    </row>
    <row r="93" spans="1:10" ht="12" customHeight="1">
      <c r="A93" s="2105"/>
      <c r="B93" s="2105"/>
      <c r="C93" s="2105"/>
      <c r="D93" s="2212"/>
      <c r="E93" s="92"/>
      <c r="F93" s="92" t="s">
        <v>1134</v>
      </c>
      <c r="G93" s="92"/>
      <c r="H93" s="164"/>
    </row>
    <row r="94" spans="1:10" ht="12" customHeight="1">
      <c r="A94" s="2105">
        <v>5</v>
      </c>
      <c r="B94" s="2105">
        <v>4</v>
      </c>
      <c r="C94" s="2105">
        <v>8</v>
      </c>
      <c r="D94" s="2212"/>
      <c r="E94" s="92"/>
      <c r="G94" s="92" t="s">
        <v>1177</v>
      </c>
      <c r="H94" s="164" t="s">
        <v>1659</v>
      </c>
    </row>
    <row r="95" spans="1:10" ht="12" customHeight="1">
      <c r="A95" s="2105">
        <v>5</v>
      </c>
      <c r="B95" s="2105">
        <v>5</v>
      </c>
      <c r="C95" s="2105">
        <v>11</v>
      </c>
      <c r="D95" s="2212"/>
      <c r="E95" s="92"/>
      <c r="F95" s="92"/>
      <c r="G95" s="92" t="s">
        <v>1677</v>
      </c>
      <c r="H95" s="164" t="s">
        <v>1659</v>
      </c>
    </row>
    <row r="96" spans="1:10" ht="12" customHeight="1">
      <c r="A96" s="2105"/>
      <c r="B96" s="2105"/>
      <c r="C96" s="2105"/>
      <c r="D96" s="2212"/>
      <c r="E96" s="175" t="s">
        <v>48</v>
      </c>
      <c r="F96" s="92"/>
      <c r="H96" s="164"/>
    </row>
    <row r="97" spans="1:8" ht="12" customHeight="1">
      <c r="A97" s="2105"/>
      <c r="B97" s="2105"/>
      <c r="C97" s="2105"/>
      <c r="D97" s="2212"/>
      <c r="E97" s="175"/>
      <c r="F97" s="92" t="s">
        <v>1139</v>
      </c>
      <c r="H97" s="164"/>
    </row>
    <row r="98" spans="1:8" ht="12" customHeight="1">
      <c r="A98" s="2105">
        <v>5</v>
      </c>
      <c r="B98" s="2105">
        <v>5</v>
      </c>
      <c r="C98" s="2105">
        <v>11</v>
      </c>
      <c r="D98" s="2212"/>
      <c r="E98" s="175"/>
      <c r="F98" s="92"/>
      <c r="G98" s="177" t="s">
        <v>1179</v>
      </c>
      <c r="H98" s="164" t="s">
        <v>1662</v>
      </c>
    </row>
    <row r="99" spans="1:8" ht="12" customHeight="1">
      <c r="A99" s="2105"/>
      <c r="B99" s="2105"/>
      <c r="C99" s="2105"/>
      <c r="D99" s="2212"/>
      <c r="E99" s="92"/>
      <c r="F99" s="92" t="s">
        <v>1134</v>
      </c>
      <c r="H99" s="164"/>
    </row>
    <row r="100" spans="1:8" ht="12" customHeight="1">
      <c r="A100" s="2105">
        <v>5</v>
      </c>
      <c r="B100" s="2105">
        <v>5</v>
      </c>
      <c r="C100" s="2105">
        <v>11</v>
      </c>
      <c r="D100" s="2212"/>
      <c r="E100" s="92"/>
      <c r="F100" s="92"/>
      <c r="G100" s="89" t="s">
        <v>1547</v>
      </c>
      <c r="H100" s="164" t="s">
        <v>1659</v>
      </c>
    </row>
    <row r="101" spans="1:8" ht="12" customHeight="1">
      <c r="A101" s="2105">
        <v>5</v>
      </c>
      <c r="B101" s="2105">
        <v>5</v>
      </c>
      <c r="C101" s="2105">
        <v>11</v>
      </c>
      <c r="D101" s="2212"/>
      <c r="E101" s="92"/>
      <c r="G101" s="92" t="s">
        <v>1181</v>
      </c>
      <c r="H101" s="164" t="s">
        <v>1659</v>
      </c>
    </row>
    <row r="102" spans="1:8" ht="12" customHeight="1">
      <c r="A102" s="2105">
        <v>5</v>
      </c>
      <c r="B102" s="2105">
        <v>5</v>
      </c>
      <c r="C102" s="2105">
        <v>11</v>
      </c>
      <c r="D102" s="2212"/>
      <c r="E102" s="92"/>
      <c r="G102" s="92" t="s">
        <v>1678</v>
      </c>
      <c r="H102" s="164" t="s">
        <v>1659</v>
      </c>
    </row>
    <row r="103" spans="1:8" ht="12" customHeight="1">
      <c r="A103" s="2105">
        <v>5</v>
      </c>
      <c r="B103" s="2105">
        <v>5</v>
      </c>
      <c r="C103" s="2105">
        <v>11</v>
      </c>
      <c r="D103" s="2212"/>
      <c r="E103" s="92"/>
      <c r="G103" s="92" t="s">
        <v>1183</v>
      </c>
      <c r="H103" s="164" t="s">
        <v>1659</v>
      </c>
    </row>
    <row r="104" spans="1:8" ht="12" customHeight="1">
      <c r="A104" s="2105"/>
      <c r="B104" s="2105"/>
      <c r="C104" s="2105"/>
      <c r="D104" s="2212"/>
      <c r="E104" s="92"/>
      <c r="F104" s="92" t="s">
        <v>1137</v>
      </c>
      <c r="H104" s="164"/>
    </row>
    <row r="105" spans="1:8" s="83" customFormat="1" ht="12" customHeight="1">
      <c r="A105" s="2105">
        <v>5</v>
      </c>
      <c r="B105" s="2105">
        <v>5</v>
      </c>
      <c r="C105" s="2105">
        <v>11</v>
      </c>
      <c r="D105" s="2213"/>
      <c r="E105" s="92"/>
      <c r="F105" s="92"/>
      <c r="G105" s="92" t="s">
        <v>1184</v>
      </c>
      <c r="H105" s="164" t="s">
        <v>1661</v>
      </c>
    </row>
    <row r="106" spans="1:8" ht="12.75" customHeight="1">
      <c r="A106" s="2105"/>
      <c r="B106" s="2105"/>
      <c r="C106" s="2105"/>
      <c r="D106" s="2211">
        <v>1406</v>
      </c>
      <c r="E106" s="13" t="s">
        <v>51</v>
      </c>
      <c r="F106" s="123"/>
      <c r="G106" s="123"/>
      <c r="H106" s="3094"/>
    </row>
    <row r="107" spans="1:8" ht="12" customHeight="1">
      <c r="A107" s="2105"/>
      <c r="B107" s="2105"/>
      <c r="C107" s="2105"/>
      <c r="D107" s="2212"/>
      <c r="E107" s="175" t="s">
        <v>52</v>
      </c>
      <c r="F107" s="92"/>
      <c r="G107" s="92"/>
      <c r="H107" s="164"/>
    </row>
    <row r="108" spans="1:8" ht="12" customHeight="1">
      <c r="A108" s="2105"/>
      <c r="B108" s="2105"/>
      <c r="C108" s="2105"/>
      <c r="D108" s="2212"/>
      <c r="E108" s="92"/>
      <c r="F108" s="92" t="s">
        <v>1134</v>
      </c>
      <c r="G108" s="92"/>
      <c r="H108" s="164"/>
    </row>
    <row r="109" spans="1:8" ht="12" customHeight="1">
      <c r="A109" s="2105">
        <v>6</v>
      </c>
      <c r="B109" s="2105">
        <v>2</v>
      </c>
      <c r="C109" s="2105">
        <v>11</v>
      </c>
      <c r="D109" s="2212"/>
      <c r="E109" s="92"/>
      <c r="F109" s="92"/>
      <c r="G109" s="92" t="s">
        <v>1679</v>
      </c>
      <c r="H109" s="164" t="s">
        <v>1659</v>
      </c>
    </row>
    <row r="110" spans="1:8" ht="12" customHeight="1">
      <c r="A110" s="2105"/>
      <c r="B110" s="2105"/>
      <c r="C110" s="2105"/>
      <c r="D110" s="2212"/>
      <c r="E110" s="92"/>
      <c r="F110" s="92" t="s">
        <v>1186</v>
      </c>
      <c r="G110" s="92"/>
      <c r="H110" s="164"/>
    </row>
    <row r="111" spans="1:8" ht="12" customHeight="1">
      <c r="A111" s="2105">
        <v>6</v>
      </c>
      <c r="B111" s="2105">
        <v>2</v>
      </c>
      <c r="C111" s="2105">
        <v>11</v>
      </c>
      <c r="D111" s="2212"/>
      <c r="E111" s="92"/>
      <c r="F111" s="92"/>
      <c r="G111" s="92" t="s">
        <v>1187</v>
      </c>
      <c r="H111" s="164" t="s">
        <v>1662</v>
      </c>
    </row>
    <row r="112" spans="1:8" ht="12" customHeight="1">
      <c r="A112" s="2105">
        <v>6</v>
      </c>
      <c r="B112" s="2105">
        <v>2</v>
      </c>
      <c r="C112" s="2105">
        <v>11</v>
      </c>
      <c r="D112" s="2212"/>
      <c r="E112" s="92"/>
      <c r="F112" s="92"/>
      <c r="G112" s="92" t="s">
        <v>1680</v>
      </c>
      <c r="H112" s="164" t="s">
        <v>1662</v>
      </c>
    </row>
    <row r="113" spans="1:8" ht="12" customHeight="1">
      <c r="A113" s="2105">
        <v>6</v>
      </c>
      <c r="B113" s="2105">
        <v>2</v>
      </c>
      <c r="C113" s="2105">
        <v>11</v>
      </c>
      <c r="D113" s="2212"/>
      <c r="E113" s="92"/>
      <c r="F113" s="92"/>
      <c r="G113" s="92" t="s">
        <v>1189</v>
      </c>
      <c r="H113" s="164" t="s">
        <v>1681</v>
      </c>
    </row>
    <row r="114" spans="1:8" ht="12" customHeight="1">
      <c r="A114" s="2105">
        <v>6</v>
      </c>
      <c r="B114" s="2105">
        <v>2</v>
      </c>
      <c r="C114" s="2105">
        <v>11</v>
      </c>
      <c r="D114" s="2212"/>
      <c r="E114" s="92"/>
      <c r="F114" s="92"/>
      <c r="G114" s="92" t="s">
        <v>1682</v>
      </c>
      <c r="H114" s="164" t="s">
        <v>1662</v>
      </c>
    </row>
    <row r="115" spans="1:8" ht="12" customHeight="1">
      <c r="A115" s="2105">
        <v>6</v>
      </c>
      <c r="B115" s="2105">
        <v>2</v>
      </c>
      <c r="C115" s="2105">
        <v>11</v>
      </c>
      <c r="D115" s="2212"/>
      <c r="E115" s="92"/>
      <c r="F115" s="92"/>
      <c r="G115" s="92" t="s">
        <v>1191</v>
      </c>
      <c r="H115" s="164" t="s">
        <v>1681</v>
      </c>
    </row>
    <row r="116" spans="1:8" ht="12" customHeight="1">
      <c r="A116" s="2105">
        <v>6</v>
      </c>
      <c r="B116" s="2105">
        <v>2</v>
      </c>
      <c r="C116" s="2105">
        <v>11</v>
      </c>
      <c r="D116" s="2212"/>
      <c r="E116" s="92"/>
      <c r="F116" s="92"/>
      <c r="G116" s="92" t="s">
        <v>1192</v>
      </c>
      <c r="H116" s="164" t="s">
        <v>1659</v>
      </c>
    </row>
    <row r="117" spans="1:8" ht="12" customHeight="1">
      <c r="A117" s="2105">
        <v>6</v>
      </c>
      <c r="B117" s="2105">
        <v>2</v>
      </c>
      <c r="C117" s="2105">
        <v>11</v>
      </c>
      <c r="D117" s="2212"/>
      <c r="E117" s="92"/>
      <c r="F117" s="92"/>
      <c r="G117" s="92" t="s">
        <v>1193</v>
      </c>
      <c r="H117" s="164" t="s">
        <v>1681</v>
      </c>
    </row>
    <row r="118" spans="1:8" ht="12" customHeight="1">
      <c r="A118" s="2105">
        <v>6</v>
      </c>
      <c r="B118" s="2105">
        <v>2</v>
      </c>
      <c r="C118" s="2105">
        <v>11</v>
      </c>
      <c r="D118" s="2212"/>
      <c r="E118" s="92"/>
      <c r="F118" s="92"/>
      <c r="G118" s="92" t="s">
        <v>1194</v>
      </c>
      <c r="H118" s="164" t="s">
        <v>1681</v>
      </c>
    </row>
    <row r="119" spans="1:8" ht="12" customHeight="1">
      <c r="A119" s="2105">
        <v>6</v>
      </c>
      <c r="B119" s="2105">
        <v>2</v>
      </c>
      <c r="C119" s="2105">
        <v>11</v>
      </c>
      <c r="D119" s="2212"/>
      <c r="E119" s="92"/>
      <c r="F119" s="92"/>
      <c r="G119" s="92" t="s">
        <v>1195</v>
      </c>
      <c r="H119" s="164" t="s">
        <v>1662</v>
      </c>
    </row>
    <row r="120" spans="1:8" ht="12" customHeight="1">
      <c r="A120" s="2105">
        <v>6</v>
      </c>
      <c r="B120" s="2105">
        <v>2</v>
      </c>
      <c r="C120" s="2105">
        <v>11</v>
      </c>
      <c r="D120" s="2212"/>
      <c r="E120" s="92"/>
      <c r="F120" s="92"/>
      <c r="G120" s="92" t="s">
        <v>1196</v>
      </c>
      <c r="H120" s="164" t="s">
        <v>1662</v>
      </c>
    </row>
    <row r="121" spans="1:8" ht="12" customHeight="1">
      <c r="A121" s="2105"/>
      <c r="B121" s="2105"/>
      <c r="C121" s="2105"/>
      <c r="D121" s="2212"/>
      <c r="E121" s="175" t="s">
        <v>53</v>
      </c>
      <c r="F121" s="92"/>
      <c r="G121" s="92"/>
      <c r="H121" s="164"/>
    </row>
    <row r="122" spans="1:8" ht="12" customHeight="1">
      <c r="A122" s="2105"/>
      <c r="B122" s="2105"/>
      <c r="C122" s="2105"/>
      <c r="D122" s="2212"/>
      <c r="E122" s="92"/>
      <c r="F122" s="92" t="s">
        <v>1134</v>
      </c>
      <c r="G122" s="92"/>
      <c r="H122" s="164"/>
    </row>
    <row r="123" spans="1:8" ht="12" customHeight="1">
      <c r="A123" s="2105">
        <v>6</v>
      </c>
      <c r="B123" s="2105">
        <v>2</v>
      </c>
      <c r="C123" s="2105">
        <v>10</v>
      </c>
      <c r="D123" s="2212"/>
      <c r="E123" s="92"/>
      <c r="F123" s="92"/>
      <c r="G123" s="92" t="s">
        <v>1197</v>
      </c>
      <c r="H123" s="164" t="s">
        <v>1659</v>
      </c>
    </row>
    <row r="124" spans="1:8" ht="12" customHeight="1">
      <c r="A124" s="2105"/>
      <c r="B124" s="2105"/>
      <c r="C124" s="2105"/>
      <c r="D124" s="2212"/>
      <c r="E124" s="175" t="s">
        <v>56</v>
      </c>
      <c r="F124" s="92"/>
      <c r="G124" s="92"/>
      <c r="H124" s="164"/>
    </row>
    <row r="125" spans="1:8" ht="12" customHeight="1">
      <c r="A125" s="2105"/>
      <c r="B125" s="2105"/>
      <c r="C125" s="2105"/>
      <c r="D125" s="2212"/>
      <c r="E125" s="175"/>
      <c r="F125" s="92" t="s">
        <v>1139</v>
      </c>
      <c r="G125" s="92"/>
      <c r="H125" s="164"/>
    </row>
    <row r="126" spans="1:8" ht="12" customHeight="1">
      <c r="A126" s="2105">
        <v>6</v>
      </c>
      <c r="B126" s="2105">
        <v>2</v>
      </c>
      <c r="C126" s="2105">
        <v>10</v>
      </c>
      <c r="D126" s="2212"/>
      <c r="E126" s="92"/>
      <c r="F126" s="92"/>
      <c r="G126" s="92" t="s">
        <v>1198</v>
      </c>
      <c r="H126" s="164" t="s">
        <v>1662</v>
      </c>
    </row>
    <row r="127" spans="1:8" ht="12" customHeight="1">
      <c r="A127" s="2105"/>
      <c r="B127" s="2105"/>
      <c r="C127" s="2105"/>
      <c r="D127" s="2212"/>
      <c r="E127" s="92"/>
      <c r="F127" s="92" t="s">
        <v>1134</v>
      </c>
      <c r="G127" s="92"/>
      <c r="H127" s="164"/>
    </row>
    <row r="128" spans="1:8" ht="12" customHeight="1">
      <c r="A128" s="2105">
        <v>6</v>
      </c>
      <c r="B128" s="2105">
        <v>4</v>
      </c>
      <c r="C128" s="2105">
        <v>11</v>
      </c>
      <c r="D128" s="2212"/>
      <c r="E128" s="92"/>
      <c r="F128" s="92"/>
      <c r="G128" s="92" t="s">
        <v>1683</v>
      </c>
      <c r="H128" s="164" t="s">
        <v>1659</v>
      </c>
    </row>
    <row r="129" spans="1:8" ht="12" customHeight="1">
      <c r="A129" s="2105">
        <v>6</v>
      </c>
      <c r="B129" s="2105">
        <v>2</v>
      </c>
      <c r="C129" s="2105">
        <v>11</v>
      </c>
      <c r="D129" s="2213"/>
      <c r="E129" s="92"/>
      <c r="F129" s="92"/>
      <c r="G129" s="92" t="s">
        <v>1200</v>
      </c>
      <c r="H129" s="164" t="s">
        <v>1684</v>
      </c>
    </row>
    <row r="130" spans="1:8" ht="12.75" customHeight="1">
      <c r="A130" s="2105"/>
      <c r="B130" s="2105"/>
      <c r="C130" s="2105"/>
      <c r="D130" s="2204">
        <v>1407</v>
      </c>
      <c r="E130" s="13" t="s">
        <v>58</v>
      </c>
      <c r="F130" s="123"/>
      <c r="G130" s="123"/>
      <c r="H130" s="3094"/>
    </row>
    <row r="131" spans="1:8" ht="12" customHeight="1">
      <c r="A131" s="2105"/>
      <c r="B131" s="2105"/>
      <c r="C131" s="2105"/>
      <c r="D131" s="2205"/>
      <c r="E131" s="175" t="s">
        <v>59</v>
      </c>
      <c r="F131" s="1637"/>
      <c r="G131" s="1637"/>
      <c r="H131" s="164"/>
    </row>
    <row r="132" spans="1:8" ht="12" customHeight="1">
      <c r="A132" s="2105"/>
      <c r="B132" s="2105"/>
      <c r="C132" s="2105"/>
      <c r="D132" s="2205"/>
      <c r="E132" s="175"/>
      <c r="F132" s="92" t="s">
        <v>1139</v>
      </c>
      <c r="G132" s="1637"/>
      <c r="H132" s="164"/>
    </row>
    <row r="133" spans="1:8" ht="12" customHeight="1">
      <c r="A133" s="2105">
        <v>7</v>
      </c>
      <c r="B133" s="2105">
        <v>3</v>
      </c>
      <c r="C133" s="2105">
        <v>11</v>
      </c>
      <c r="D133" s="2205"/>
      <c r="E133" s="175"/>
      <c r="F133" s="1637"/>
      <c r="G133" s="92" t="s">
        <v>1201</v>
      </c>
      <c r="H133" s="164" t="s">
        <v>1639</v>
      </c>
    </row>
    <row r="134" spans="1:8" ht="12" customHeight="1">
      <c r="A134" s="2105"/>
      <c r="B134" s="2105"/>
      <c r="C134" s="2105"/>
      <c r="D134" s="2205"/>
      <c r="E134" s="1638"/>
      <c r="F134" s="89" t="s">
        <v>1134</v>
      </c>
      <c r="G134" s="92"/>
      <c r="H134" s="164"/>
    </row>
    <row r="135" spans="1:8" ht="12" customHeight="1">
      <c r="A135" s="2105">
        <v>7</v>
      </c>
      <c r="B135" s="2105">
        <v>3</v>
      </c>
      <c r="C135" s="2105">
        <v>11</v>
      </c>
      <c r="D135" s="2205"/>
      <c r="E135" s="1638"/>
      <c r="F135" s="89"/>
      <c r="G135" s="92" t="s">
        <v>1201</v>
      </c>
      <c r="H135" s="164" t="s">
        <v>1659</v>
      </c>
    </row>
    <row r="136" spans="1:8" ht="12" customHeight="1">
      <c r="A136" s="2105">
        <v>7</v>
      </c>
      <c r="B136" s="2105">
        <v>3</v>
      </c>
      <c r="C136" s="2105">
        <v>11</v>
      </c>
      <c r="D136" s="2205"/>
      <c r="E136" s="1638"/>
      <c r="F136" s="89"/>
      <c r="G136" s="92" t="s">
        <v>1202</v>
      </c>
      <c r="H136" s="164" t="s">
        <v>1659</v>
      </c>
    </row>
    <row r="137" spans="1:8" ht="12" customHeight="1">
      <c r="A137" s="2105"/>
      <c r="B137" s="2105"/>
      <c r="C137" s="2105"/>
      <c r="D137" s="2205"/>
      <c r="E137" s="175" t="s">
        <v>60</v>
      </c>
      <c r="F137" s="175"/>
      <c r="G137" s="683"/>
      <c r="H137" s="164"/>
    </row>
    <row r="138" spans="1:8" ht="12" customHeight="1">
      <c r="A138" s="2105"/>
      <c r="B138" s="2105"/>
      <c r="C138" s="2105"/>
      <c r="D138" s="2205"/>
      <c r="E138" s="92"/>
      <c r="F138" s="92" t="s">
        <v>1134</v>
      </c>
      <c r="H138" s="164"/>
    </row>
    <row r="139" spans="1:8" ht="12" customHeight="1">
      <c r="A139" s="2105">
        <v>7</v>
      </c>
      <c r="B139" s="2105">
        <v>6</v>
      </c>
      <c r="C139" s="2105">
        <v>10</v>
      </c>
      <c r="D139" s="2205"/>
      <c r="E139" s="92"/>
      <c r="F139" s="92"/>
      <c r="G139" s="92" t="s">
        <v>1203</v>
      </c>
      <c r="H139" s="164" t="s">
        <v>1659</v>
      </c>
    </row>
    <row r="140" spans="1:8" ht="12.75" customHeight="1">
      <c r="A140" s="2105"/>
      <c r="B140" s="2105"/>
      <c r="C140" s="2105"/>
      <c r="D140" s="2204">
        <v>1408</v>
      </c>
      <c r="E140" s="40" t="s">
        <v>63</v>
      </c>
      <c r="F140" s="123"/>
      <c r="G140" s="123"/>
      <c r="H140" s="3098"/>
    </row>
    <row r="141" spans="1:8" ht="12" customHeight="1">
      <c r="A141" s="2105"/>
      <c r="B141" s="2105"/>
      <c r="C141" s="2105"/>
      <c r="D141" s="2205"/>
      <c r="E141" s="175" t="s">
        <v>64</v>
      </c>
      <c r="F141" s="92"/>
      <c r="G141" s="92"/>
      <c r="H141" s="164"/>
    </row>
    <row r="142" spans="1:8" ht="12" customHeight="1">
      <c r="A142" s="2105"/>
      <c r="B142" s="2105"/>
      <c r="C142" s="2105"/>
      <c r="D142" s="2205"/>
      <c r="E142" s="175"/>
      <c r="F142" s="92" t="s">
        <v>1139</v>
      </c>
      <c r="G142" s="92"/>
      <c r="H142" s="164"/>
    </row>
    <row r="143" spans="1:8" ht="12" customHeight="1">
      <c r="A143" s="2105">
        <v>8</v>
      </c>
      <c r="B143" s="2105">
        <v>4</v>
      </c>
      <c r="C143" s="2105">
        <v>8</v>
      </c>
      <c r="D143" s="2205"/>
      <c r="E143" s="175"/>
      <c r="F143" s="92"/>
      <c r="G143" s="1441" t="s">
        <v>1204</v>
      </c>
      <c r="H143" s="164" t="s">
        <v>1662</v>
      </c>
    </row>
    <row r="144" spans="1:8" ht="12" customHeight="1">
      <c r="A144" s="2105"/>
      <c r="B144" s="2105"/>
      <c r="C144" s="2105"/>
      <c r="D144" s="2205"/>
      <c r="E144" s="92"/>
      <c r="F144" s="92" t="s">
        <v>1134</v>
      </c>
      <c r="G144" s="92"/>
      <c r="H144" s="164"/>
    </row>
    <row r="145" spans="1:8" ht="12" customHeight="1">
      <c r="A145" s="2105">
        <v>8</v>
      </c>
      <c r="B145" s="2105">
        <v>4</v>
      </c>
      <c r="C145" s="2105">
        <v>8</v>
      </c>
      <c r="D145" s="2205"/>
      <c r="E145" s="92"/>
      <c r="F145" s="92"/>
      <c r="G145" s="1441" t="s">
        <v>1205</v>
      </c>
      <c r="H145" s="164" t="s">
        <v>1659</v>
      </c>
    </row>
    <row r="146" spans="1:8" ht="12" customHeight="1">
      <c r="A146" s="2105"/>
      <c r="B146" s="2105"/>
      <c r="C146" s="2105"/>
      <c r="D146" s="2205"/>
      <c r="E146" s="92"/>
      <c r="F146" s="92" t="s">
        <v>1137</v>
      </c>
      <c r="G146" s="1441"/>
      <c r="H146" s="164"/>
    </row>
    <row r="147" spans="1:8" ht="12" customHeight="1">
      <c r="A147" s="2105">
        <v>8</v>
      </c>
      <c r="B147" s="2105">
        <v>4</v>
      </c>
      <c r="C147" s="2105">
        <v>8</v>
      </c>
      <c r="D147" s="2205"/>
      <c r="E147" s="92"/>
      <c r="F147" s="92"/>
      <c r="G147" s="1441" t="s">
        <v>1685</v>
      </c>
      <c r="H147" s="164" t="s">
        <v>1661</v>
      </c>
    </row>
    <row r="148" spans="1:8" ht="12" customHeight="1">
      <c r="A148" s="2105"/>
      <c r="B148" s="2105"/>
      <c r="C148" s="2105"/>
      <c r="D148" s="2205"/>
      <c r="E148" s="175" t="s">
        <v>65</v>
      </c>
      <c r="F148" s="3099"/>
      <c r="G148" s="3099"/>
      <c r="H148" s="164"/>
    </row>
    <row r="149" spans="1:8" ht="12" customHeight="1">
      <c r="A149" s="2105"/>
      <c r="B149" s="2105"/>
      <c r="C149" s="2105"/>
      <c r="D149" s="2205"/>
      <c r="E149" s="1630"/>
      <c r="F149" s="92" t="s">
        <v>1139</v>
      </c>
      <c r="G149" s="92"/>
      <c r="H149" s="164"/>
    </row>
    <row r="150" spans="1:8" ht="12" customHeight="1">
      <c r="A150" s="2105">
        <v>8</v>
      </c>
      <c r="B150" s="2105">
        <v>4</v>
      </c>
      <c r="C150" s="2105">
        <v>6</v>
      </c>
      <c r="D150" s="2205"/>
      <c r="E150" s="1630"/>
      <c r="F150" s="92"/>
      <c r="G150" s="92" t="s">
        <v>250</v>
      </c>
      <c r="H150" s="164" t="s">
        <v>1662</v>
      </c>
    </row>
    <row r="151" spans="1:8" ht="12" customHeight="1">
      <c r="A151" s="2105"/>
      <c r="B151" s="2105"/>
      <c r="C151" s="2105"/>
      <c r="D151" s="2205"/>
      <c r="E151" s="1630"/>
      <c r="F151" s="92" t="s">
        <v>1134</v>
      </c>
      <c r="G151" s="92"/>
      <c r="H151" s="164"/>
    </row>
    <row r="152" spans="1:8" ht="12" customHeight="1">
      <c r="A152" s="2105">
        <v>8</v>
      </c>
      <c r="B152" s="2105">
        <v>4</v>
      </c>
      <c r="C152" s="2105">
        <v>6</v>
      </c>
      <c r="D152" s="2205"/>
      <c r="E152" s="1630"/>
      <c r="F152" s="92"/>
      <c r="G152" s="92" t="s">
        <v>250</v>
      </c>
      <c r="H152" s="164" t="s">
        <v>1659</v>
      </c>
    </row>
    <row r="153" spans="1:8" ht="12" customHeight="1">
      <c r="A153" s="2105"/>
      <c r="B153" s="2105"/>
      <c r="C153" s="2105"/>
      <c r="D153" s="2205"/>
      <c r="E153" s="175" t="s">
        <v>67</v>
      </c>
      <c r="F153" s="83"/>
      <c r="G153" s="92"/>
      <c r="H153" s="3100"/>
    </row>
    <row r="154" spans="1:8" ht="12" customHeight="1">
      <c r="A154" s="2105"/>
      <c r="B154" s="2105"/>
      <c r="C154" s="2105"/>
      <c r="D154" s="2205"/>
      <c r="E154" s="343"/>
      <c r="F154" s="92" t="s">
        <v>1134</v>
      </c>
      <c r="G154" s="92"/>
      <c r="H154" s="3100"/>
    </row>
    <row r="155" spans="1:8" ht="12" customHeight="1">
      <c r="A155" s="2105">
        <v>8</v>
      </c>
      <c r="B155" s="2105">
        <v>4</v>
      </c>
      <c r="C155" s="2105">
        <v>11</v>
      </c>
      <c r="D155" s="2207"/>
      <c r="E155" s="343"/>
      <c r="F155" s="92"/>
      <c r="G155" s="92" t="s">
        <v>1686</v>
      </c>
      <c r="H155" s="164" t="s">
        <v>1659</v>
      </c>
    </row>
    <row r="156" spans="1:8" ht="12.75" customHeight="1">
      <c r="A156" s="2105"/>
      <c r="B156" s="2105"/>
      <c r="C156" s="2105"/>
      <c r="D156" s="2204">
        <v>1624</v>
      </c>
      <c r="E156" s="13" t="s">
        <v>68</v>
      </c>
      <c r="F156" s="2894"/>
      <c r="G156" s="2894"/>
      <c r="H156" s="3098"/>
    </row>
    <row r="157" spans="1:8" ht="12" customHeight="1">
      <c r="A157" s="2105"/>
      <c r="B157" s="2105"/>
      <c r="C157" s="2105"/>
      <c r="D157" s="2205"/>
      <c r="E157" s="1622" t="s">
        <v>70</v>
      </c>
      <c r="F157" s="1599"/>
      <c r="G157" s="624"/>
      <c r="H157" s="3101"/>
    </row>
    <row r="158" spans="1:8" ht="12" customHeight="1">
      <c r="A158" s="2105"/>
      <c r="B158" s="2105"/>
      <c r="C158" s="2105"/>
      <c r="D158" s="2205"/>
      <c r="E158" s="636"/>
      <c r="F158" s="92" t="s">
        <v>1139</v>
      </c>
      <c r="G158" s="92"/>
      <c r="H158" s="3100"/>
    </row>
    <row r="159" spans="1:8" ht="12" customHeight="1">
      <c r="A159" s="2105">
        <v>9</v>
      </c>
      <c r="B159" s="2105">
        <v>1</v>
      </c>
      <c r="C159" s="2105">
        <v>8</v>
      </c>
      <c r="D159" s="2205"/>
      <c r="E159" s="636"/>
      <c r="F159" s="83"/>
      <c r="G159" s="92" t="s">
        <v>1543</v>
      </c>
      <c r="H159" s="3102" t="s">
        <v>1662</v>
      </c>
    </row>
    <row r="160" spans="1:8" ht="12" customHeight="1">
      <c r="A160" s="2105"/>
      <c r="B160" s="2105"/>
      <c r="C160" s="2105"/>
      <c r="D160" s="2205"/>
      <c r="E160" s="691"/>
      <c r="F160" s="92" t="s">
        <v>1134</v>
      </c>
      <c r="G160" s="92"/>
      <c r="H160" s="3100"/>
    </row>
    <row r="161" spans="1:8" ht="12" customHeight="1">
      <c r="A161" s="2105">
        <v>9</v>
      </c>
      <c r="B161" s="2105">
        <v>4</v>
      </c>
      <c r="C161" s="2105">
        <v>8</v>
      </c>
      <c r="D161" s="2205"/>
      <c r="E161" s="691"/>
      <c r="F161" s="92"/>
      <c r="G161" s="92" t="s">
        <v>1687</v>
      </c>
      <c r="H161" s="164" t="s">
        <v>1659</v>
      </c>
    </row>
    <row r="162" spans="1:8" ht="12" customHeight="1">
      <c r="A162" s="2105">
        <v>9</v>
      </c>
      <c r="B162" s="2105">
        <v>1</v>
      </c>
      <c r="C162" s="2105">
        <v>8</v>
      </c>
      <c r="D162" s="2207"/>
      <c r="E162" s="3103"/>
      <c r="F162" s="314"/>
      <c r="G162" s="314" t="s">
        <v>1688</v>
      </c>
      <c r="H162" s="2866" t="s">
        <v>1659</v>
      </c>
    </row>
    <row r="163" spans="1:8" ht="9" customHeight="1">
      <c r="D163" s="3104" t="s">
        <v>145</v>
      </c>
      <c r="E163" s="979"/>
    </row>
    <row r="164" spans="1:8" ht="9" customHeight="1">
      <c r="D164" s="3104" t="s">
        <v>1689</v>
      </c>
      <c r="E164" s="979"/>
      <c r="G164" s="3089"/>
    </row>
    <row r="165" spans="1:8" ht="9" customHeight="1">
      <c r="D165" s="3104" t="s">
        <v>1690</v>
      </c>
    </row>
    <row r="166" spans="1:8" ht="9" customHeight="1">
      <c r="D166" s="3104" t="s">
        <v>1691</v>
      </c>
    </row>
    <row r="167" spans="1:8" ht="15.75" customHeight="1">
      <c r="D167" s="979"/>
      <c r="E167" s="979"/>
      <c r="G167" s="92"/>
    </row>
    <row r="168" spans="1:8" ht="9" customHeight="1">
      <c r="D168" s="979"/>
      <c r="E168" s="979"/>
    </row>
    <row r="169" spans="1:8" ht="9" customHeight="1"/>
    <row r="170" spans="1:8" ht="9" customHeight="1">
      <c r="D170" s="979"/>
      <c r="E170" s="979"/>
    </row>
    <row r="171" spans="1:8" ht="9" customHeight="1">
      <c r="D171" s="979"/>
      <c r="E171" s="979"/>
    </row>
    <row r="172" spans="1:8" ht="9" customHeight="1"/>
    <row r="173" spans="1:8" ht="9" customHeight="1"/>
    <row r="174" spans="1:8" ht="9" customHeight="1"/>
    <row r="175" spans="1:8" ht="9" customHeight="1"/>
    <row r="176" spans="1:8"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7" ht="9" customHeight="1"/>
    <row r="242" spans="6:7" ht="9" customHeight="1"/>
    <row r="243" spans="6:7" ht="9" customHeight="1"/>
    <row r="244" spans="6:7" ht="9" customHeight="1"/>
    <row r="245" spans="6:7" ht="9" customHeight="1"/>
    <row r="246" spans="6:7" ht="9" customHeight="1"/>
    <row r="247" spans="6:7" ht="9" customHeight="1"/>
    <row r="248" spans="6:7" ht="9" customHeight="1"/>
    <row r="249" spans="6:7" ht="9" customHeight="1"/>
    <row r="250" spans="6:7" ht="9" customHeight="1"/>
    <row r="251" spans="6:7" ht="9" customHeight="1"/>
    <row r="252" spans="6:7" ht="9" customHeight="1"/>
    <row r="253" spans="6:7" ht="9" customHeight="1"/>
    <row r="254" spans="6:7" ht="9" customHeight="1"/>
    <row r="255" spans="6:7" ht="9" customHeight="1"/>
    <row r="256" spans="6:7" ht="9" customHeight="1">
      <c r="F256" s="92"/>
      <c r="G256" s="92"/>
    </row>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sheetData>
  <mergeCells count="16">
    <mergeCell ref="D106:D129"/>
    <mergeCell ref="D130:D139"/>
    <mergeCell ref="D140:D155"/>
    <mergeCell ref="D156:D162"/>
    <mergeCell ref="D27:D64"/>
    <mergeCell ref="D65:D68"/>
    <mergeCell ref="D69:D85"/>
    <mergeCell ref="D88:D90"/>
    <mergeCell ref="H88:H90"/>
    <mergeCell ref="D91:D105"/>
    <mergeCell ref="D2:H2"/>
    <mergeCell ref="L2:Z2"/>
    <mergeCell ref="D3:H3"/>
    <mergeCell ref="D5:D7"/>
    <mergeCell ref="H5:H7"/>
    <mergeCell ref="D8:D26"/>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1"/>
  <sheetViews>
    <sheetView workbookViewId="0">
      <selection activeCell="Q20" sqref="Q20:T27"/>
    </sheetView>
  </sheetViews>
  <sheetFormatPr baseColWidth="10" defaultRowHeight="12.75"/>
  <cols>
    <col min="1" max="1" width="2.5703125" style="221" customWidth="1"/>
    <col min="2" max="2" width="2.28515625" style="177" customWidth="1"/>
    <col min="3" max="3" width="4" style="349" customWidth="1"/>
    <col min="4" max="4" width="7.42578125" style="79" customWidth="1"/>
    <col min="5" max="5" width="61.5703125" style="79" customWidth="1"/>
    <col min="6" max="6" width="1" style="79" customWidth="1"/>
    <col min="7" max="7" width="9.7109375" style="79" customWidth="1"/>
    <col min="8" max="8" width="3.7109375" style="79" customWidth="1"/>
    <col min="9" max="11" width="8.7109375" style="79" customWidth="1"/>
    <col min="12" max="13" width="11.42578125" style="79"/>
    <col min="14" max="14" width="4.7109375" style="79" customWidth="1"/>
    <col min="15" max="15" width="5" style="79" customWidth="1"/>
    <col min="16" max="16" width="2.28515625" style="79" customWidth="1"/>
    <col min="17" max="17" width="26" style="79" customWidth="1"/>
    <col min="18" max="18" width="8"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1" width="6.7109375" style="79" customWidth="1"/>
    <col min="32" max="256" width="11.42578125" style="79"/>
    <col min="257" max="257" width="2.5703125" style="79" customWidth="1"/>
    <col min="258" max="258" width="2.28515625" style="79" customWidth="1"/>
    <col min="259" max="259" width="4" style="79" customWidth="1"/>
    <col min="260" max="260" width="7.42578125" style="79" customWidth="1"/>
    <col min="261" max="261" width="61.5703125" style="79" customWidth="1"/>
    <col min="262" max="262" width="1" style="79" customWidth="1"/>
    <col min="263" max="263" width="9.7109375" style="79" customWidth="1"/>
    <col min="264" max="264" width="3.7109375" style="79" customWidth="1"/>
    <col min="265" max="267" width="8.7109375" style="79" customWidth="1"/>
    <col min="268" max="269" width="11.42578125" style="79"/>
    <col min="270" max="270" width="4.7109375" style="79" customWidth="1"/>
    <col min="271" max="271" width="5" style="79" customWidth="1"/>
    <col min="272" max="272" width="2.28515625" style="79" customWidth="1"/>
    <col min="273" max="273" width="26" style="79" customWidth="1"/>
    <col min="274" max="274" width="8"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7" width="6.7109375" style="79" customWidth="1"/>
    <col min="288" max="512" width="11.42578125" style="79"/>
    <col min="513" max="513" width="2.5703125" style="79" customWidth="1"/>
    <col min="514" max="514" width="2.28515625" style="79" customWidth="1"/>
    <col min="515" max="515" width="4" style="79" customWidth="1"/>
    <col min="516" max="516" width="7.42578125" style="79" customWidth="1"/>
    <col min="517" max="517" width="61.5703125" style="79" customWidth="1"/>
    <col min="518" max="518" width="1" style="79" customWidth="1"/>
    <col min="519" max="519" width="9.7109375" style="79" customWidth="1"/>
    <col min="520" max="520" width="3.7109375" style="79" customWidth="1"/>
    <col min="521" max="523" width="8.7109375" style="79" customWidth="1"/>
    <col min="524" max="525" width="11.42578125" style="79"/>
    <col min="526" max="526" width="4.7109375" style="79" customWidth="1"/>
    <col min="527" max="527" width="5" style="79" customWidth="1"/>
    <col min="528" max="528" width="2.28515625" style="79" customWidth="1"/>
    <col min="529" max="529" width="26" style="79" customWidth="1"/>
    <col min="530" max="530" width="8"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3" width="6.7109375" style="79" customWidth="1"/>
    <col min="544" max="768" width="11.42578125" style="79"/>
    <col min="769" max="769" width="2.5703125" style="79" customWidth="1"/>
    <col min="770" max="770" width="2.28515625" style="79" customWidth="1"/>
    <col min="771" max="771" width="4" style="79" customWidth="1"/>
    <col min="772" max="772" width="7.42578125" style="79" customWidth="1"/>
    <col min="773" max="773" width="61.5703125" style="79" customWidth="1"/>
    <col min="774" max="774" width="1" style="79" customWidth="1"/>
    <col min="775" max="775" width="9.7109375" style="79" customWidth="1"/>
    <col min="776" max="776" width="3.7109375" style="79" customWidth="1"/>
    <col min="777" max="779" width="8.7109375" style="79" customWidth="1"/>
    <col min="780" max="781" width="11.42578125" style="79"/>
    <col min="782" max="782" width="4.7109375" style="79" customWidth="1"/>
    <col min="783" max="783" width="5" style="79" customWidth="1"/>
    <col min="784" max="784" width="2.28515625" style="79" customWidth="1"/>
    <col min="785" max="785" width="26" style="79" customWidth="1"/>
    <col min="786" max="786" width="8"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9" width="6.7109375" style="79" customWidth="1"/>
    <col min="800" max="1024" width="11.42578125" style="79"/>
    <col min="1025" max="1025" width="2.5703125" style="79" customWidth="1"/>
    <col min="1026" max="1026" width="2.28515625" style="79" customWidth="1"/>
    <col min="1027" max="1027" width="4" style="79" customWidth="1"/>
    <col min="1028" max="1028" width="7.42578125" style="79" customWidth="1"/>
    <col min="1029" max="1029" width="61.5703125" style="79" customWidth="1"/>
    <col min="1030" max="1030" width="1" style="79" customWidth="1"/>
    <col min="1031" max="1031" width="9.7109375" style="79" customWidth="1"/>
    <col min="1032" max="1032" width="3.7109375" style="79" customWidth="1"/>
    <col min="1033" max="1035" width="8.7109375" style="79" customWidth="1"/>
    <col min="1036" max="1037" width="11.42578125" style="79"/>
    <col min="1038" max="1038" width="4.7109375" style="79" customWidth="1"/>
    <col min="1039" max="1039" width="5" style="79" customWidth="1"/>
    <col min="1040" max="1040" width="2.28515625" style="79" customWidth="1"/>
    <col min="1041" max="1041" width="26" style="79" customWidth="1"/>
    <col min="1042" max="1042" width="8"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5" width="6.7109375" style="79" customWidth="1"/>
    <col min="1056" max="1280" width="11.42578125" style="79"/>
    <col min="1281" max="1281" width="2.5703125" style="79" customWidth="1"/>
    <col min="1282" max="1282" width="2.28515625" style="79" customWidth="1"/>
    <col min="1283" max="1283" width="4" style="79" customWidth="1"/>
    <col min="1284" max="1284" width="7.42578125" style="79" customWidth="1"/>
    <col min="1285" max="1285" width="61.5703125" style="79" customWidth="1"/>
    <col min="1286" max="1286" width="1" style="79" customWidth="1"/>
    <col min="1287" max="1287" width="9.7109375" style="79" customWidth="1"/>
    <col min="1288" max="1288" width="3.7109375" style="79" customWidth="1"/>
    <col min="1289" max="1291" width="8.7109375" style="79" customWidth="1"/>
    <col min="1292" max="1293" width="11.42578125" style="79"/>
    <col min="1294" max="1294" width="4.7109375" style="79" customWidth="1"/>
    <col min="1295" max="1295" width="5" style="79" customWidth="1"/>
    <col min="1296" max="1296" width="2.28515625" style="79" customWidth="1"/>
    <col min="1297" max="1297" width="26" style="79" customWidth="1"/>
    <col min="1298" max="1298" width="8"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1" width="6.7109375" style="79" customWidth="1"/>
    <col min="1312" max="1536" width="11.42578125" style="79"/>
    <col min="1537" max="1537" width="2.5703125" style="79" customWidth="1"/>
    <col min="1538" max="1538" width="2.28515625" style="79" customWidth="1"/>
    <col min="1539" max="1539" width="4" style="79" customWidth="1"/>
    <col min="1540" max="1540" width="7.42578125" style="79" customWidth="1"/>
    <col min="1541" max="1541" width="61.5703125" style="79" customWidth="1"/>
    <col min="1542" max="1542" width="1" style="79" customWidth="1"/>
    <col min="1543" max="1543" width="9.7109375" style="79" customWidth="1"/>
    <col min="1544" max="1544" width="3.7109375" style="79" customWidth="1"/>
    <col min="1545" max="1547" width="8.7109375" style="79" customWidth="1"/>
    <col min="1548" max="1549" width="11.42578125" style="79"/>
    <col min="1550" max="1550" width="4.7109375" style="79" customWidth="1"/>
    <col min="1551" max="1551" width="5" style="79" customWidth="1"/>
    <col min="1552" max="1552" width="2.28515625" style="79" customWidth="1"/>
    <col min="1553" max="1553" width="26" style="79" customWidth="1"/>
    <col min="1554" max="1554" width="8"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7" width="6.7109375" style="79" customWidth="1"/>
    <col min="1568" max="1792" width="11.42578125" style="79"/>
    <col min="1793" max="1793" width="2.5703125" style="79" customWidth="1"/>
    <col min="1794" max="1794" width="2.28515625" style="79" customWidth="1"/>
    <col min="1795" max="1795" width="4" style="79" customWidth="1"/>
    <col min="1796" max="1796" width="7.42578125" style="79" customWidth="1"/>
    <col min="1797" max="1797" width="61.5703125" style="79" customWidth="1"/>
    <col min="1798" max="1798" width="1" style="79" customWidth="1"/>
    <col min="1799" max="1799" width="9.7109375" style="79" customWidth="1"/>
    <col min="1800" max="1800" width="3.7109375" style="79" customWidth="1"/>
    <col min="1801" max="1803" width="8.7109375" style="79" customWidth="1"/>
    <col min="1804" max="1805" width="11.42578125" style="79"/>
    <col min="1806" max="1806" width="4.7109375" style="79" customWidth="1"/>
    <col min="1807" max="1807" width="5" style="79" customWidth="1"/>
    <col min="1808" max="1808" width="2.28515625" style="79" customWidth="1"/>
    <col min="1809" max="1809" width="26" style="79" customWidth="1"/>
    <col min="1810" max="1810" width="8"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3" width="6.7109375" style="79" customWidth="1"/>
    <col min="1824" max="2048" width="11.42578125" style="79"/>
    <col min="2049" max="2049" width="2.5703125" style="79" customWidth="1"/>
    <col min="2050" max="2050" width="2.28515625" style="79" customWidth="1"/>
    <col min="2051" max="2051" width="4" style="79" customWidth="1"/>
    <col min="2052" max="2052" width="7.42578125" style="79" customWidth="1"/>
    <col min="2053" max="2053" width="61.5703125" style="79" customWidth="1"/>
    <col min="2054" max="2054" width="1" style="79" customWidth="1"/>
    <col min="2055" max="2055" width="9.7109375" style="79" customWidth="1"/>
    <col min="2056" max="2056" width="3.7109375" style="79" customWidth="1"/>
    <col min="2057" max="2059" width="8.7109375" style="79" customWidth="1"/>
    <col min="2060" max="2061" width="11.42578125" style="79"/>
    <col min="2062" max="2062" width="4.7109375" style="79" customWidth="1"/>
    <col min="2063" max="2063" width="5" style="79" customWidth="1"/>
    <col min="2064" max="2064" width="2.28515625" style="79" customWidth="1"/>
    <col min="2065" max="2065" width="26" style="79" customWidth="1"/>
    <col min="2066" max="2066" width="8"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9" width="6.7109375" style="79" customWidth="1"/>
    <col min="2080" max="2304" width="11.42578125" style="79"/>
    <col min="2305" max="2305" width="2.5703125" style="79" customWidth="1"/>
    <col min="2306" max="2306" width="2.28515625" style="79" customWidth="1"/>
    <col min="2307" max="2307" width="4" style="79" customWidth="1"/>
    <col min="2308" max="2308" width="7.42578125" style="79" customWidth="1"/>
    <col min="2309" max="2309" width="61.5703125" style="79" customWidth="1"/>
    <col min="2310" max="2310" width="1" style="79" customWidth="1"/>
    <col min="2311" max="2311" width="9.7109375" style="79" customWidth="1"/>
    <col min="2312" max="2312" width="3.7109375" style="79" customWidth="1"/>
    <col min="2313" max="2315" width="8.7109375" style="79" customWidth="1"/>
    <col min="2316" max="2317" width="11.42578125" style="79"/>
    <col min="2318" max="2318" width="4.7109375" style="79" customWidth="1"/>
    <col min="2319" max="2319" width="5" style="79" customWidth="1"/>
    <col min="2320" max="2320" width="2.28515625" style="79" customWidth="1"/>
    <col min="2321" max="2321" width="26" style="79" customWidth="1"/>
    <col min="2322" max="2322" width="8"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5" width="6.7109375" style="79" customWidth="1"/>
    <col min="2336" max="2560" width="11.42578125" style="79"/>
    <col min="2561" max="2561" width="2.5703125" style="79" customWidth="1"/>
    <col min="2562" max="2562" width="2.28515625" style="79" customWidth="1"/>
    <col min="2563" max="2563" width="4" style="79" customWidth="1"/>
    <col min="2564" max="2564" width="7.42578125" style="79" customWidth="1"/>
    <col min="2565" max="2565" width="61.5703125" style="79" customWidth="1"/>
    <col min="2566" max="2566" width="1" style="79" customWidth="1"/>
    <col min="2567" max="2567" width="9.7109375" style="79" customWidth="1"/>
    <col min="2568" max="2568" width="3.7109375" style="79" customWidth="1"/>
    <col min="2569" max="2571" width="8.7109375" style="79" customWidth="1"/>
    <col min="2572" max="2573" width="11.42578125" style="79"/>
    <col min="2574" max="2574" width="4.7109375" style="79" customWidth="1"/>
    <col min="2575" max="2575" width="5" style="79" customWidth="1"/>
    <col min="2576" max="2576" width="2.28515625" style="79" customWidth="1"/>
    <col min="2577" max="2577" width="26" style="79" customWidth="1"/>
    <col min="2578" max="2578" width="8"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1" width="6.7109375" style="79" customWidth="1"/>
    <col min="2592" max="2816" width="11.42578125" style="79"/>
    <col min="2817" max="2817" width="2.5703125" style="79" customWidth="1"/>
    <col min="2818" max="2818" width="2.28515625" style="79" customWidth="1"/>
    <col min="2819" max="2819" width="4" style="79" customWidth="1"/>
    <col min="2820" max="2820" width="7.42578125" style="79" customWidth="1"/>
    <col min="2821" max="2821" width="61.5703125" style="79" customWidth="1"/>
    <col min="2822" max="2822" width="1" style="79" customWidth="1"/>
    <col min="2823" max="2823" width="9.7109375" style="79" customWidth="1"/>
    <col min="2824" max="2824" width="3.7109375" style="79" customWidth="1"/>
    <col min="2825" max="2827" width="8.7109375" style="79" customWidth="1"/>
    <col min="2828" max="2829" width="11.42578125" style="79"/>
    <col min="2830" max="2830" width="4.7109375" style="79" customWidth="1"/>
    <col min="2831" max="2831" width="5" style="79" customWidth="1"/>
    <col min="2832" max="2832" width="2.28515625" style="79" customWidth="1"/>
    <col min="2833" max="2833" width="26" style="79" customWidth="1"/>
    <col min="2834" max="2834" width="8"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7" width="6.7109375" style="79" customWidth="1"/>
    <col min="2848" max="3072" width="11.42578125" style="79"/>
    <col min="3073" max="3073" width="2.5703125" style="79" customWidth="1"/>
    <col min="3074" max="3074" width="2.28515625" style="79" customWidth="1"/>
    <col min="3075" max="3075" width="4" style="79" customWidth="1"/>
    <col min="3076" max="3076" width="7.42578125" style="79" customWidth="1"/>
    <col min="3077" max="3077" width="61.5703125" style="79" customWidth="1"/>
    <col min="3078" max="3078" width="1" style="79" customWidth="1"/>
    <col min="3079" max="3079" width="9.7109375" style="79" customWidth="1"/>
    <col min="3080" max="3080" width="3.7109375" style="79" customWidth="1"/>
    <col min="3081" max="3083" width="8.7109375" style="79" customWidth="1"/>
    <col min="3084" max="3085" width="11.42578125" style="79"/>
    <col min="3086" max="3086" width="4.7109375" style="79" customWidth="1"/>
    <col min="3087" max="3087" width="5" style="79" customWidth="1"/>
    <col min="3088" max="3088" width="2.28515625" style="79" customWidth="1"/>
    <col min="3089" max="3089" width="26" style="79" customWidth="1"/>
    <col min="3090" max="3090" width="8"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3" width="6.7109375" style="79" customWidth="1"/>
    <col min="3104" max="3328" width="11.42578125" style="79"/>
    <col min="3329" max="3329" width="2.5703125" style="79" customWidth="1"/>
    <col min="3330" max="3330" width="2.28515625" style="79" customWidth="1"/>
    <col min="3331" max="3331" width="4" style="79" customWidth="1"/>
    <col min="3332" max="3332" width="7.42578125" style="79" customWidth="1"/>
    <col min="3333" max="3333" width="61.5703125" style="79" customWidth="1"/>
    <col min="3334" max="3334" width="1" style="79" customWidth="1"/>
    <col min="3335" max="3335" width="9.7109375" style="79" customWidth="1"/>
    <col min="3336" max="3336" width="3.7109375" style="79" customWidth="1"/>
    <col min="3337" max="3339" width="8.7109375" style="79" customWidth="1"/>
    <col min="3340" max="3341" width="11.42578125" style="79"/>
    <col min="3342" max="3342" width="4.7109375" style="79" customWidth="1"/>
    <col min="3343" max="3343" width="5" style="79" customWidth="1"/>
    <col min="3344" max="3344" width="2.28515625" style="79" customWidth="1"/>
    <col min="3345" max="3345" width="26" style="79" customWidth="1"/>
    <col min="3346" max="3346" width="8"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9" width="6.7109375" style="79" customWidth="1"/>
    <col min="3360" max="3584" width="11.42578125" style="79"/>
    <col min="3585" max="3585" width="2.5703125" style="79" customWidth="1"/>
    <col min="3586" max="3586" width="2.28515625" style="79" customWidth="1"/>
    <col min="3587" max="3587" width="4" style="79" customWidth="1"/>
    <col min="3588" max="3588" width="7.42578125" style="79" customWidth="1"/>
    <col min="3589" max="3589" width="61.5703125" style="79" customWidth="1"/>
    <col min="3590" max="3590" width="1" style="79" customWidth="1"/>
    <col min="3591" max="3591" width="9.7109375" style="79" customWidth="1"/>
    <col min="3592" max="3592" width="3.7109375" style="79" customWidth="1"/>
    <col min="3593" max="3595" width="8.7109375" style="79" customWidth="1"/>
    <col min="3596" max="3597" width="11.42578125" style="79"/>
    <col min="3598" max="3598" width="4.7109375" style="79" customWidth="1"/>
    <col min="3599" max="3599" width="5" style="79" customWidth="1"/>
    <col min="3600" max="3600" width="2.28515625" style="79" customWidth="1"/>
    <col min="3601" max="3601" width="26" style="79" customWidth="1"/>
    <col min="3602" max="3602" width="8"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5" width="6.7109375" style="79" customWidth="1"/>
    <col min="3616" max="3840" width="11.42578125" style="79"/>
    <col min="3841" max="3841" width="2.5703125" style="79" customWidth="1"/>
    <col min="3842" max="3842" width="2.28515625" style="79" customWidth="1"/>
    <col min="3843" max="3843" width="4" style="79" customWidth="1"/>
    <col min="3844" max="3844" width="7.42578125" style="79" customWidth="1"/>
    <col min="3845" max="3845" width="61.5703125" style="79" customWidth="1"/>
    <col min="3846" max="3846" width="1" style="79" customWidth="1"/>
    <col min="3847" max="3847" width="9.7109375" style="79" customWidth="1"/>
    <col min="3848" max="3848" width="3.7109375" style="79" customWidth="1"/>
    <col min="3849" max="3851" width="8.7109375" style="79" customWidth="1"/>
    <col min="3852" max="3853" width="11.42578125" style="79"/>
    <col min="3854" max="3854" width="4.7109375" style="79" customWidth="1"/>
    <col min="3855" max="3855" width="5" style="79" customWidth="1"/>
    <col min="3856" max="3856" width="2.28515625" style="79" customWidth="1"/>
    <col min="3857" max="3857" width="26" style="79" customWidth="1"/>
    <col min="3858" max="3858" width="8"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1" width="6.7109375" style="79" customWidth="1"/>
    <col min="3872" max="4096" width="11.42578125" style="79"/>
    <col min="4097" max="4097" width="2.5703125" style="79" customWidth="1"/>
    <col min="4098" max="4098" width="2.28515625" style="79" customWidth="1"/>
    <col min="4099" max="4099" width="4" style="79" customWidth="1"/>
    <col min="4100" max="4100" width="7.42578125" style="79" customWidth="1"/>
    <col min="4101" max="4101" width="61.5703125" style="79" customWidth="1"/>
    <col min="4102" max="4102" width="1" style="79" customWidth="1"/>
    <col min="4103" max="4103" width="9.7109375" style="79" customWidth="1"/>
    <col min="4104" max="4104" width="3.7109375" style="79" customWidth="1"/>
    <col min="4105" max="4107" width="8.7109375" style="79" customWidth="1"/>
    <col min="4108" max="4109" width="11.42578125" style="79"/>
    <col min="4110" max="4110" width="4.7109375" style="79" customWidth="1"/>
    <col min="4111" max="4111" width="5" style="79" customWidth="1"/>
    <col min="4112" max="4112" width="2.28515625" style="79" customWidth="1"/>
    <col min="4113" max="4113" width="26" style="79" customWidth="1"/>
    <col min="4114" max="4114" width="8"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7" width="6.7109375" style="79" customWidth="1"/>
    <col min="4128" max="4352" width="11.42578125" style="79"/>
    <col min="4353" max="4353" width="2.5703125" style="79" customWidth="1"/>
    <col min="4354" max="4354" width="2.28515625" style="79" customWidth="1"/>
    <col min="4355" max="4355" width="4" style="79" customWidth="1"/>
    <col min="4356" max="4356" width="7.42578125" style="79" customWidth="1"/>
    <col min="4357" max="4357" width="61.5703125" style="79" customWidth="1"/>
    <col min="4358" max="4358" width="1" style="79" customWidth="1"/>
    <col min="4359" max="4359" width="9.7109375" style="79" customWidth="1"/>
    <col min="4360" max="4360" width="3.7109375" style="79" customWidth="1"/>
    <col min="4361" max="4363" width="8.7109375" style="79" customWidth="1"/>
    <col min="4364" max="4365" width="11.42578125" style="79"/>
    <col min="4366" max="4366" width="4.7109375" style="79" customWidth="1"/>
    <col min="4367" max="4367" width="5" style="79" customWidth="1"/>
    <col min="4368" max="4368" width="2.28515625" style="79" customWidth="1"/>
    <col min="4369" max="4369" width="26" style="79" customWidth="1"/>
    <col min="4370" max="4370" width="8"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3" width="6.7109375" style="79" customWidth="1"/>
    <col min="4384" max="4608" width="11.42578125" style="79"/>
    <col min="4609" max="4609" width="2.5703125" style="79" customWidth="1"/>
    <col min="4610" max="4610" width="2.28515625" style="79" customWidth="1"/>
    <col min="4611" max="4611" width="4" style="79" customWidth="1"/>
    <col min="4612" max="4612" width="7.42578125" style="79" customWidth="1"/>
    <col min="4613" max="4613" width="61.5703125" style="79" customWidth="1"/>
    <col min="4614" max="4614" width="1" style="79" customWidth="1"/>
    <col min="4615" max="4615" width="9.7109375" style="79" customWidth="1"/>
    <col min="4616" max="4616" width="3.7109375" style="79" customWidth="1"/>
    <col min="4617" max="4619" width="8.7109375" style="79" customWidth="1"/>
    <col min="4620" max="4621" width="11.42578125" style="79"/>
    <col min="4622" max="4622" width="4.7109375" style="79" customWidth="1"/>
    <col min="4623" max="4623" width="5" style="79" customWidth="1"/>
    <col min="4624" max="4624" width="2.28515625" style="79" customWidth="1"/>
    <col min="4625" max="4625" width="26" style="79" customWidth="1"/>
    <col min="4626" max="4626" width="8"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9" width="6.7109375" style="79" customWidth="1"/>
    <col min="4640" max="4864" width="11.42578125" style="79"/>
    <col min="4865" max="4865" width="2.5703125" style="79" customWidth="1"/>
    <col min="4866" max="4866" width="2.28515625" style="79" customWidth="1"/>
    <col min="4867" max="4867" width="4" style="79" customWidth="1"/>
    <col min="4868" max="4868" width="7.42578125" style="79" customWidth="1"/>
    <col min="4869" max="4869" width="61.5703125" style="79" customWidth="1"/>
    <col min="4870" max="4870" width="1" style="79" customWidth="1"/>
    <col min="4871" max="4871" width="9.7109375" style="79" customWidth="1"/>
    <col min="4872" max="4872" width="3.7109375" style="79" customWidth="1"/>
    <col min="4873" max="4875" width="8.7109375" style="79" customWidth="1"/>
    <col min="4876" max="4877" width="11.42578125" style="79"/>
    <col min="4878" max="4878" width="4.7109375" style="79" customWidth="1"/>
    <col min="4879" max="4879" width="5" style="79" customWidth="1"/>
    <col min="4880" max="4880" width="2.28515625" style="79" customWidth="1"/>
    <col min="4881" max="4881" width="26" style="79" customWidth="1"/>
    <col min="4882" max="4882" width="8"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5" width="6.7109375" style="79" customWidth="1"/>
    <col min="4896" max="5120" width="11.42578125" style="79"/>
    <col min="5121" max="5121" width="2.5703125" style="79" customWidth="1"/>
    <col min="5122" max="5122" width="2.28515625" style="79" customWidth="1"/>
    <col min="5123" max="5123" width="4" style="79" customWidth="1"/>
    <col min="5124" max="5124" width="7.42578125" style="79" customWidth="1"/>
    <col min="5125" max="5125" width="61.5703125" style="79" customWidth="1"/>
    <col min="5126" max="5126" width="1" style="79" customWidth="1"/>
    <col min="5127" max="5127" width="9.7109375" style="79" customWidth="1"/>
    <col min="5128" max="5128" width="3.7109375" style="79" customWidth="1"/>
    <col min="5129" max="5131" width="8.7109375" style="79" customWidth="1"/>
    <col min="5132" max="5133" width="11.42578125" style="79"/>
    <col min="5134" max="5134" width="4.7109375" style="79" customWidth="1"/>
    <col min="5135" max="5135" width="5" style="79" customWidth="1"/>
    <col min="5136" max="5136" width="2.28515625" style="79" customWidth="1"/>
    <col min="5137" max="5137" width="26" style="79" customWidth="1"/>
    <col min="5138" max="5138" width="8"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1" width="6.7109375" style="79" customWidth="1"/>
    <col min="5152" max="5376" width="11.42578125" style="79"/>
    <col min="5377" max="5377" width="2.5703125" style="79" customWidth="1"/>
    <col min="5378" max="5378" width="2.28515625" style="79" customWidth="1"/>
    <col min="5379" max="5379" width="4" style="79" customWidth="1"/>
    <col min="5380" max="5380" width="7.42578125" style="79" customWidth="1"/>
    <col min="5381" max="5381" width="61.5703125" style="79" customWidth="1"/>
    <col min="5382" max="5382" width="1" style="79" customWidth="1"/>
    <col min="5383" max="5383" width="9.7109375" style="79" customWidth="1"/>
    <col min="5384" max="5384" width="3.7109375" style="79" customWidth="1"/>
    <col min="5385" max="5387" width="8.7109375" style="79" customWidth="1"/>
    <col min="5388" max="5389" width="11.42578125" style="79"/>
    <col min="5390" max="5390" width="4.7109375" style="79" customWidth="1"/>
    <col min="5391" max="5391" width="5" style="79" customWidth="1"/>
    <col min="5392" max="5392" width="2.28515625" style="79" customWidth="1"/>
    <col min="5393" max="5393" width="26" style="79" customWidth="1"/>
    <col min="5394" max="5394" width="8"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7" width="6.7109375" style="79" customWidth="1"/>
    <col min="5408" max="5632" width="11.42578125" style="79"/>
    <col min="5633" max="5633" width="2.5703125" style="79" customWidth="1"/>
    <col min="5634" max="5634" width="2.28515625" style="79" customWidth="1"/>
    <col min="5635" max="5635" width="4" style="79" customWidth="1"/>
    <col min="5636" max="5636" width="7.42578125" style="79" customWidth="1"/>
    <col min="5637" max="5637" width="61.5703125" style="79" customWidth="1"/>
    <col min="5638" max="5638" width="1" style="79" customWidth="1"/>
    <col min="5639" max="5639" width="9.7109375" style="79" customWidth="1"/>
    <col min="5640" max="5640" width="3.7109375" style="79" customWidth="1"/>
    <col min="5641" max="5643" width="8.7109375" style="79" customWidth="1"/>
    <col min="5644" max="5645" width="11.42578125" style="79"/>
    <col min="5646" max="5646" width="4.7109375" style="79" customWidth="1"/>
    <col min="5647" max="5647" width="5" style="79" customWidth="1"/>
    <col min="5648" max="5648" width="2.28515625" style="79" customWidth="1"/>
    <col min="5649" max="5649" width="26" style="79" customWidth="1"/>
    <col min="5650" max="5650" width="8"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3" width="6.7109375" style="79" customWidth="1"/>
    <col min="5664" max="5888" width="11.42578125" style="79"/>
    <col min="5889" max="5889" width="2.5703125" style="79" customWidth="1"/>
    <col min="5890" max="5890" width="2.28515625" style="79" customWidth="1"/>
    <col min="5891" max="5891" width="4" style="79" customWidth="1"/>
    <col min="5892" max="5892" width="7.42578125" style="79" customWidth="1"/>
    <col min="5893" max="5893" width="61.5703125" style="79" customWidth="1"/>
    <col min="5894" max="5894" width="1" style="79" customWidth="1"/>
    <col min="5895" max="5895" width="9.7109375" style="79" customWidth="1"/>
    <col min="5896" max="5896" width="3.7109375" style="79" customWidth="1"/>
    <col min="5897" max="5899" width="8.7109375" style="79" customWidth="1"/>
    <col min="5900" max="5901" width="11.42578125" style="79"/>
    <col min="5902" max="5902" width="4.7109375" style="79" customWidth="1"/>
    <col min="5903" max="5903" width="5" style="79" customWidth="1"/>
    <col min="5904" max="5904" width="2.28515625" style="79" customWidth="1"/>
    <col min="5905" max="5905" width="26" style="79" customWidth="1"/>
    <col min="5906" max="5906" width="8"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9" width="6.7109375" style="79" customWidth="1"/>
    <col min="5920" max="6144" width="11.42578125" style="79"/>
    <col min="6145" max="6145" width="2.5703125" style="79" customWidth="1"/>
    <col min="6146" max="6146" width="2.28515625" style="79" customWidth="1"/>
    <col min="6147" max="6147" width="4" style="79" customWidth="1"/>
    <col min="6148" max="6148" width="7.42578125" style="79" customWidth="1"/>
    <col min="6149" max="6149" width="61.5703125" style="79" customWidth="1"/>
    <col min="6150" max="6150" width="1" style="79" customWidth="1"/>
    <col min="6151" max="6151" width="9.7109375" style="79" customWidth="1"/>
    <col min="6152" max="6152" width="3.7109375" style="79" customWidth="1"/>
    <col min="6153" max="6155" width="8.7109375" style="79" customWidth="1"/>
    <col min="6156" max="6157" width="11.42578125" style="79"/>
    <col min="6158" max="6158" width="4.7109375" style="79" customWidth="1"/>
    <col min="6159" max="6159" width="5" style="79" customWidth="1"/>
    <col min="6160" max="6160" width="2.28515625" style="79" customWidth="1"/>
    <col min="6161" max="6161" width="26" style="79" customWidth="1"/>
    <col min="6162" max="6162" width="8"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5" width="6.7109375" style="79" customWidth="1"/>
    <col min="6176" max="6400" width="11.42578125" style="79"/>
    <col min="6401" max="6401" width="2.5703125" style="79" customWidth="1"/>
    <col min="6402" max="6402" width="2.28515625" style="79" customWidth="1"/>
    <col min="6403" max="6403" width="4" style="79" customWidth="1"/>
    <col min="6404" max="6404" width="7.42578125" style="79" customWidth="1"/>
    <col min="6405" max="6405" width="61.5703125" style="79" customWidth="1"/>
    <col min="6406" max="6406" width="1" style="79" customWidth="1"/>
    <col min="6407" max="6407" width="9.7109375" style="79" customWidth="1"/>
    <col min="6408" max="6408" width="3.7109375" style="79" customWidth="1"/>
    <col min="6409" max="6411" width="8.7109375" style="79" customWidth="1"/>
    <col min="6412" max="6413" width="11.42578125" style="79"/>
    <col min="6414" max="6414" width="4.7109375" style="79" customWidth="1"/>
    <col min="6415" max="6415" width="5" style="79" customWidth="1"/>
    <col min="6416" max="6416" width="2.28515625" style="79" customWidth="1"/>
    <col min="6417" max="6417" width="26" style="79" customWidth="1"/>
    <col min="6418" max="6418" width="8"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1" width="6.7109375" style="79" customWidth="1"/>
    <col min="6432" max="6656" width="11.42578125" style="79"/>
    <col min="6657" max="6657" width="2.5703125" style="79" customWidth="1"/>
    <col min="6658" max="6658" width="2.28515625" style="79" customWidth="1"/>
    <col min="6659" max="6659" width="4" style="79" customWidth="1"/>
    <col min="6660" max="6660" width="7.42578125" style="79" customWidth="1"/>
    <col min="6661" max="6661" width="61.5703125" style="79" customWidth="1"/>
    <col min="6662" max="6662" width="1" style="79" customWidth="1"/>
    <col min="6663" max="6663" width="9.7109375" style="79" customWidth="1"/>
    <col min="6664" max="6664" width="3.7109375" style="79" customWidth="1"/>
    <col min="6665" max="6667" width="8.7109375" style="79" customWidth="1"/>
    <col min="6668" max="6669" width="11.42578125" style="79"/>
    <col min="6670" max="6670" width="4.7109375" style="79" customWidth="1"/>
    <col min="6671" max="6671" width="5" style="79" customWidth="1"/>
    <col min="6672" max="6672" width="2.28515625" style="79" customWidth="1"/>
    <col min="6673" max="6673" width="26" style="79" customWidth="1"/>
    <col min="6674" max="6674" width="8"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7" width="6.7109375" style="79" customWidth="1"/>
    <col min="6688" max="6912" width="11.42578125" style="79"/>
    <col min="6913" max="6913" width="2.5703125" style="79" customWidth="1"/>
    <col min="6914" max="6914" width="2.28515625" style="79" customWidth="1"/>
    <col min="6915" max="6915" width="4" style="79" customWidth="1"/>
    <col min="6916" max="6916" width="7.42578125" style="79" customWidth="1"/>
    <col min="6917" max="6917" width="61.5703125" style="79" customWidth="1"/>
    <col min="6918" max="6918" width="1" style="79" customWidth="1"/>
    <col min="6919" max="6919" width="9.7109375" style="79" customWidth="1"/>
    <col min="6920" max="6920" width="3.7109375" style="79" customWidth="1"/>
    <col min="6921" max="6923" width="8.7109375" style="79" customWidth="1"/>
    <col min="6924" max="6925" width="11.42578125" style="79"/>
    <col min="6926" max="6926" width="4.7109375" style="79" customWidth="1"/>
    <col min="6927" max="6927" width="5" style="79" customWidth="1"/>
    <col min="6928" max="6928" width="2.28515625" style="79" customWidth="1"/>
    <col min="6929" max="6929" width="26" style="79" customWidth="1"/>
    <col min="6930" max="6930" width="8"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3" width="6.7109375" style="79" customWidth="1"/>
    <col min="6944" max="7168" width="11.42578125" style="79"/>
    <col min="7169" max="7169" width="2.5703125" style="79" customWidth="1"/>
    <col min="7170" max="7170" width="2.28515625" style="79" customWidth="1"/>
    <col min="7171" max="7171" width="4" style="79" customWidth="1"/>
    <col min="7172" max="7172" width="7.42578125" style="79" customWidth="1"/>
    <col min="7173" max="7173" width="61.5703125" style="79" customWidth="1"/>
    <col min="7174" max="7174" width="1" style="79" customWidth="1"/>
    <col min="7175" max="7175" width="9.7109375" style="79" customWidth="1"/>
    <col min="7176" max="7176" width="3.7109375" style="79" customWidth="1"/>
    <col min="7177" max="7179" width="8.7109375" style="79" customWidth="1"/>
    <col min="7180" max="7181" width="11.42578125" style="79"/>
    <col min="7182" max="7182" width="4.7109375" style="79" customWidth="1"/>
    <col min="7183" max="7183" width="5" style="79" customWidth="1"/>
    <col min="7184" max="7184" width="2.28515625" style="79" customWidth="1"/>
    <col min="7185" max="7185" width="26" style="79" customWidth="1"/>
    <col min="7186" max="7186" width="8"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9" width="6.7109375" style="79" customWidth="1"/>
    <col min="7200" max="7424" width="11.42578125" style="79"/>
    <col min="7425" max="7425" width="2.5703125" style="79" customWidth="1"/>
    <col min="7426" max="7426" width="2.28515625" style="79" customWidth="1"/>
    <col min="7427" max="7427" width="4" style="79" customWidth="1"/>
    <col min="7428" max="7428" width="7.42578125" style="79" customWidth="1"/>
    <col min="7429" max="7429" width="61.5703125" style="79" customWidth="1"/>
    <col min="7430" max="7430" width="1" style="79" customWidth="1"/>
    <col min="7431" max="7431" width="9.7109375" style="79" customWidth="1"/>
    <col min="7432" max="7432" width="3.7109375" style="79" customWidth="1"/>
    <col min="7433" max="7435" width="8.7109375" style="79" customWidth="1"/>
    <col min="7436" max="7437" width="11.42578125" style="79"/>
    <col min="7438" max="7438" width="4.7109375" style="79" customWidth="1"/>
    <col min="7439" max="7439" width="5" style="79" customWidth="1"/>
    <col min="7440" max="7440" width="2.28515625" style="79" customWidth="1"/>
    <col min="7441" max="7441" width="26" style="79" customWidth="1"/>
    <col min="7442" max="7442" width="8"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5" width="6.7109375" style="79" customWidth="1"/>
    <col min="7456" max="7680" width="11.42578125" style="79"/>
    <col min="7681" max="7681" width="2.5703125" style="79" customWidth="1"/>
    <col min="7682" max="7682" width="2.28515625" style="79" customWidth="1"/>
    <col min="7683" max="7683" width="4" style="79" customWidth="1"/>
    <col min="7684" max="7684" width="7.42578125" style="79" customWidth="1"/>
    <col min="7685" max="7685" width="61.5703125" style="79" customWidth="1"/>
    <col min="7686" max="7686" width="1" style="79" customWidth="1"/>
    <col min="7687" max="7687" width="9.7109375" style="79" customWidth="1"/>
    <col min="7688" max="7688" width="3.7109375" style="79" customWidth="1"/>
    <col min="7689" max="7691" width="8.7109375" style="79" customWidth="1"/>
    <col min="7692" max="7693" width="11.42578125" style="79"/>
    <col min="7694" max="7694" width="4.7109375" style="79" customWidth="1"/>
    <col min="7695" max="7695" width="5" style="79" customWidth="1"/>
    <col min="7696" max="7696" width="2.28515625" style="79" customWidth="1"/>
    <col min="7697" max="7697" width="26" style="79" customWidth="1"/>
    <col min="7698" max="7698" width="8"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1" width="6.7109375" style="79" customWidth="1"/>
    <col min="7712" max="7936" width="11.42578125" style="79"/>
    <col min="7937" max="7937" width="2.5703125" style="79" customWidth="1"/>
    <col min="7938" max="7938" width="2.28515625" style="79" customWidth="1"/>
    <col min="7939" max="7939" width="4" style="79" customWidth="1"/>
    <col min="7940" max="7940" width="7.42578125" style="79" customWidth="1"/>
    <col min="7941" max="7941" width="61.5703125" style="79" customWidth="1"/>
    <col min="7942" max="7942" width="1" style="79" customWidth="1"/>
    <col min="7943" max="7943" width="9.7109375" style="79" customWidth="1"/>
    <col min="7944" max="7944" width="3.7109375" style="79" customWidth="1"/>
    <col min="7945" max="7947" width="8.7109375" style="79" customWidth="1"/>
    <col min="7948" max="7949" width="11.42578125" style="79"/>
    <col min="7950" max="7950" width="4.7109375" style="79" customWidth="1"/>
    <col min="7951" max="7951" width="5" style="79" customWidth="1"/>
    <col min="7952" max="7952" width="2.28515625" style="79" customWidth="1"/>
    <col min="7953" max="7953" width="26" style="79" customWidth="1"/>
    <col min="7954" max="7954" width="8"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7" width="6.7109375" style="79" customWidth="1"/>
    <col min="7968" max="8192" width="11.42578125" style="79"/>
    <col min="8193" max="8193" width="2.5703125" style="79" customWidth="1"/>
    <col min="8194" max="8194" width="2.28515625" style="79" customWidth="1"/>
    <col min="8195" max="8195" width="4" style="79" customWidth="1"/>
    <col min="8196" max="8196" width="7.42578125" style="79" customWidth="1"/>
    <col min="8197" max="8197" width="61.5703125" style="79" customWidth="1"/>
    <col min="8198" max="8198" width="1" style="79" customWidth="1"/>
    <col min="8199" max="8199" width="9.7109375" style="79" customWidth="1"/>
    <col min="8200" max="8200" width="3.7109375" style="79" customWidth="1"/>
    <col min="8201" max="8203" width="8.7109375" style="79" customWidth="1"/>
    <col min="8204" max="8205" width="11.42578125" style="79"/>
    <col min="8206" max="8206" width="4.7109375" style="79" customWidth="1"/>
    <col min="8207" max="8207" width="5" style="79" customWidth="1"/>
    <col min="8208" max="8208" width="2.28515625" style="79" customWidth="1"/>
    <col min="8209" max="8209" width="26" style="79" customWidth="1"/>
    <col min="8210" max="8210" width="8"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3" width="6.7109375" style="79" customWidth="1"/>
    <col min="8224" max="8448" width="11.42578125" style="79"/>
    <col min="8449" max="8449" width="2.5703125" style="79" customWidth="1"/>
    <col min="8450" max="8450" width="2.28515625" style="79" customWidth="1"/>
    <col min="8451" max="8451" width="4" style="79" customWidth="1"/>
    <col min="8452" max="8452" width="7.42578125" style="79" customWidth="1"/>
    <col min="8453" max="8453" width="61.5703125" style="79" customWidth="1"/>
    <col min="8454" max="8454" width="1" style="79" customWidth="1"/>
    <col min="8455" max="8455" width="9.7109375" style="79" customWidth="1"/>
    <col min="8456" max="8456" width="3.7109375" style="79" customWidth="1"/>
    <col min="8457" max="8459" width="8.7109375" style="79" customWidth="1"/>
    <col min="8460" max="8461" width="11.42578125" style="79"/>
    <col min="8462" max="8462" width="4.7109375" style="79" customWidth="1"/>
    <col min="8463" max="8463" width="5" style="79" customWidth="1"/>
    <col min="8464" max="8464" width="2.28515625" style="79" customWidth="1"/>
    <col min="8465" max="8465" width="26" style="79" customWidth="1"/>
    <col min="8466" max="8466" width="8"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9" width="6.7109375" style="79" customWidth="1"/>
    <col min="8480" max="8704" width="11.42578125" style="79"/>
    <col min="8705" max="8705" width="2.5703125" style="79" customWidth="1"/>
    <col min="8706" max="8706" width="2.28515625" style="79" customWidth="1"/>
    <col min="8707" max="8707" width="4" style="79" customWidth="1"/>
    <col min="8708" max="8708" width="7.42578125" style="79" customWidth="1"/>
    <col min="8709" max="8709" width="61.5703125" style="79" customWidth="1"/>
    <col min="8710" max="8710" width="1" style="79" customWidth="1"/>
    <col min="8711" max="8711" width="9.7109375" style="79" customWidth="1"/>
    <col min="8712" max="8712" width="3.7109375" style="79" customWidth="1"/>
    <col min="8713" max="8715" width="8.7109375" style="79" customWidth="1"/>
    <col min="8716" max="8717" width="11.42578125" style="79"/>
    <col min="8718" max="8718" width="4.7109375" style="79" customWidth="1"/>
    <col min="8719" max="8719" width="5" style="79" customWidth="1"/>
    <col min="8720" max="8720" width="2.28515625" style="79" customWidth="1"/>
    <col min="8721" max="8721" width="26" style="79" customWidth="1"/>
    <col min="8722" max="8722" width="8"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5" width="6.7109375" style="79" customWidth="1"/>
    <col min="8736" max="8960" width="11.42578125" style="79"/>
    <col min="8961" max="8961" width="2.5703125" style="79" customWidth="1"/>
    <col min="8962" max="8962" width="2.28515625" style="79" customWidth="1"/>
    <col min="8963" max="8963" width="4" style="79" customWidth="1"/>
    <col min="8964" max="8964" width="7.42578125" style="79" customWidth="1"/>
    <col min="8965" max="8965" width="61.5703125" style="79" customWidth="1"/>
    <col min="8966" max="8966" width="1" style="79" customWidth="1"/>
    <col min="8967" max="8967" width="9.7109375" style="79" customWidth="1"/>
    <col min="8968" max="8968" width="3.7109375" style="79" customWidth="1"/>
    <col min="8969" max="8971" width="8.7109375" style="79" customWidth="1"/>
    <col min="8972" max="8973" width="11.42578125" style="79"/>
    <col min="8974" max="8974" width="4.7109375" style="79" customWidth="1"/>
    <col min="8975" max="8975" width="5" style="79" customWidth="1"/>
    <col min="8976" max="8976" width="2.28515625" style="79" customWidth="1"/>
    <col min="8977" max="8977" width="26" style="79" customWidth="1"/>
    <col min="8978" max="8978" width="8"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1" width="6.7109375" style="79" customWidth="1"/>
    <col min="8992" max="9216" width="11.42578125" style="79"/>
    <col min="9217" max="9217" width="2.5703125" style="79" customWidth="1"/>
    <col min="9218" max="9218" width="2.28515625" style="79" customWidth="1"/>
    <col min="9219" max="9219" width="4" style="79" customWidth="1"/>
    <col min="9220" max="9220" width="7.42578125" style="79" customWidth="1"/>
    <col min="9221" max="9221" width="61.5703125" style="79" customWidth="1"/>
    <col min="9222" max="9222" width="1" style="79" customWidth="1"/>
    <col min="9223" max="9223" width="9.7109375" style="79" customWidth="1"/>
    <col min="9224" max="9224" width="3.7109375" style="79" customWidth="1"/>
    <col min="9225" max="9227" width="8.7109375" style="79" customWidth="1"/>
    <col min="9228" max="9229" width="11.42578125" style="79"/>
    <col min="9230" max="9230" width="4.7109375" style="79" customWidth="1"/>
    <col min="9231" max="9231" width="5" style="79" customWidth="1"/>
    <col min="9232" max="9232" width="2.28515625" style="79" customWidth="1"/>
    <col min="9233" max="9233" width="26" style="79" customWidth="1"/>
    <col min="9234" max="9234" width="8"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7" width="6.7109375" style="79" customWidth="1"/>
    <col min="9248" max="9472" width="11.42578125" style="79"/>
    <col min="9473" max="9473" width="2.5703125" style="79" customWidth="1"/>
    <col min="9474" max="9474" width="2.28515625" style="79" customWidth="1"/>
    <col min="9475" max="9475" width="4" style="79" customWidth="1"/>
    <col min="9476" max="9476" width="7.42578125" style="79" customWidth="1"/>
    <col min="9477" max="9477" width="61.5703125" style="79" customWidth="1"/>
    <col min="9478" max="9478" width="1" style="79" customWidth="1"/>
    <col min="9479" max="9479" width="9.7109375" style="79" customWidth="1"/>
    <col min="9480" max="9480" width="3.7109375" style="79" customWidth="1"/>
    <col min="9481" max="9483" width="8.7109375" style="79" customWidth="1"/>
    <col min="9484" max="9485" width="11.42578125" style="79"/>
    <col min="9486" max="9486" width="4.7109375" style="79" customWidth="1"/>
    <col min="9487" max="9487" width="5" style="79" customWidth="1"/>
    <col min="9488" max="9488" width="2.28515625" style="79" customWidth="1"/>
    <col min="9489" max="9489" width="26" style="79" customWidth="1"/>
    <col min="9490" max="9490" width="8"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3" width="6.7109375" style="79" customWidth="1"/>
    <col min="9504" max="9728" width="11.42578125" style="79"/>
    <col min="9729" max="9729" width="2.5703125" style="79" customWidth="1"/>
    <col min="9730" max="9730" width="2.28515625" style="79" customWidth="1"/>
    <col min="9731" max="9731" width="4" style="79" customWidth="1"/>
    <col min="9732" max="9732" width="7.42578125" style="79" customWidth="1"/>
    <col min="9733" max="9733" width="61.5703125" style="79" customWidth="1"/>
    <col min="9734" max="9734" width="1" style="79" customWidth="1"/>
    <col min="9735" max="9735" width="9.7109375" style="79" customWidth="1"/>
    <col min="9736" max="9736" width="3.7109375" style="79" customWidth="1"/>
    <col min="9737" max="9739" width="8.7109375" style="79" customWidth="1"/>
    <col min="9740" max="9741" width="11.42578125" style="79"/>
    <col min="9742" max="9742" width="4.7109375" style="79" customWidth="1"/>
    <col min="9743" max="9743" width="5" style="79" customWidth="1"/>
    <col min="9744" max="9744" width="2.28515625" style="79" customWidth="1"/>
    <col min="9745" max="9745" width="26" style="79" customWidth="1"/>
    <col min="9746" max="9746" width="8"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9" width="6.7109375" style="79" customWidth="1"/>
    <col min="9760" max="9984" width="11.42578125" style="79"/>
    <col min="9985" max="9985" width="2.5703125" style="79" customWidth="1"/>
    <col min="9986" max="9986" width="2.28515625" style="79" customWidth="1"/>
    <col min="9987" max="9987" width="4" style="79" customWidth="1"/>
    <col min="9988" max="9988" width="7.42578125" style="79" customWidth="1"/>
    <col min="9989" max="9989" width="61.5703125" style="79" customWidth="1"/>
    <col min="9990" max="9990" width="1" style="79" customWidth="1"/>
    <col min="9991" max="9991" width="9.7109375" style="79" customWidth="1"/>
    <col min="9992" max="9992" width="3.7109375" style="79" customWidth="1"/>
    <col min="9993" max="9995" width="8.7109375" style="79" customWidth="1"/>
    <col min="9996" max="9997" width="11.42578125" style="79"/>
    <col min="9998" max="9998" width="4.7109375" style="79" customWidth="1"/>
    <col min="9999" max="9999" width="5" style="79" customWidth="1"/>
    <col min="10000" max="10000" width="2.28515625" style="79" customWidth="1"/>
    <col min="10001" max="10001" width="26" style="79" customWidth="1"/>
    <col min="10002" max="10002" width="8"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5" width="6.7109375" style="79" customWidth="1"/>
    <col min="10016" max="10240" width="11.42578125" style="79"/>
    <col min="10241" max="10241" width="2.5703125" style="79" customWidth="1"/>
    <col min="10242" max="10242" width="2.28515625" style="79" customWidth="1"/>
    <col min="10243" max="10243" width="4" style="79" customWidth="1"/>
    <col min="10244" max="10244" width="7.42578125" style="79" customWidth="1"/>
    <col min="10245" max="10245" width="61.5703125" style="79" customWidth="1"/>
    <col min="10246" max="10246" width="1" style="79" customWidth="1"/>
    <col min="10247" max="10247" width="9.7109375" style="79" customWidth="1"/>
    <col min="10248" max="10248" width="3.7109375" style="79" customWidth="1"/>
    <col min="10249" max="10251" width="8.7109375" style="79" customWidth="1"/>
    <col min="10252" max="10253" width="11.42578125" style="79"/>
    <col min="10254" max="10254" width="4.7109375" style="79" customWidth="1"/>
    <col min="10255" max="10255" width="5" style="79" customWidth="1"/>
    <col min="10256" max="10256" width="2.28515625" style="79" customWidth="1"/>
    <col min="10257" max="10257" width="26" style="79" customWidth="1"/>
    <col min="10258" max="10258" width="8"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1" width="6.7109375" style="79" customWidth="1"/>
    <col min="10272" max="10496" width="11.42578125" style="79"/>
    <col min="10497" max="10497" width="2.5703125" style="79" customWidth="1"/>
    <col min="10498" max="10498" width="2.28515625" style="79" customWidth="1"/>
    <col min="10499" max="10499" width="4" style="79" customWidth="1"/>
    <col min="10500" max="10500" width="7.42578125" style="79" customWidth="1"/>
    <col min="10501" max="10501" width="61.5703125" style="79" customWidth="1"/>
    <col min="10502" max="10502" width="1" style="79" customWidth="1"/>
    <col min="10503" max="10503" width="9.7109375" style="79" customWidth="1"/>
    <col min="10504" max="10504" width="3.7109375" style="79" customWidth="1"/>
    <col min="10505" max="10507" width="8.7109375" style="79" customWidth="1"/>
    <col min="10508" max="10509" width="11.42578125" style="79"/>
    <col min="10510" max="10510" width="4.7109375" style="79" customWidth="1"/>
    <col min="10511" max="10511" width="5" style="79" customWidth="1"/>
    <col min="10512" max="10512" width="2.28515625" style="79" customWidth="1"/>
    <col min="10513" max="10513" width="26" style="79" customWidth="1"/>
    <col min="10514" max="10514" width="8"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7" width="6.7109375" style="79" customWidth="1"/>
    <col min="10528" max="10752" width="11.42578125" style="79"/>
    <col min="10753" max="10753" width="2.5703125" style="79" customWidth="1"/>
    <col min="10754" max="10754" width="2.28515625" style="79" customWidth="1"/>
    <col min="10755" max="10755" width="4" style="79" customWidth="1"/>
    <col min="10756" max="10756" width="7.42578125" style="79" customWidth="1"/>
    <col min="10757" max="10757" width="61.5703125" style="79" customWidth="1"/>
    <col min="10758" max="10758" width="1" style="79" customWidth="1"/>
    <col min="10759" max="10759" width="9.7109375" style="79" customWidth="1"/>
    <col min="10760" max="10760" width="3.7109375" style="79" customWidth="1"/>
    <col min="10761" max="10763" width="8.7109375" style="79" customWidth="1"/>
    <col min="10764" max="10765" width="11.42578125" style="79"/>
    <col min="10766" max="10766" width="4.7109375" style="79" customWidth="1"/>
    <col min="10767" max="10767" width="5" style="79" customWidth="1"/>
    <col min="10768" max="10768" width="2.28515625" style="79" customWidth="1"/>
    <col min="10769" max="10769" width="26" style="79" customWidth="1"/>
    <col min="10770" max="10770" width="8"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3" width="6.7109375" style="79" customWidth="1"/>
    <col min="10784" max="11008" width="11.42578125" style="79"/>
    <col min="11009" max="11009" width="2.5703125" style="79" customWidth="1"/>
    <col min="11010" max="11010" width="2.28515625" style="79" customWidth="1"/>
    <col min="11011" max="11011" width="4" style="79" customWidth="1"/>
    <col min="11012" max="11012" width="7.42578125" style="79" customWidth="1"/>
    <col min="11013" max="11013" width="61.5703125" style="79" customWidth="1"/>
    <col min="11014" max="11014" width="1" style="79" customWidth="1"/>
    <col min="11015" max="11015" width="9.7109375" style="79" customWidth="1"/>
    <col min="11016" max="11016" width="3.7109375" style="79" customWidth="1"/>
    <col min="11017" max="11019" width="8.7109375" style="79" customWidth="1"/>
    <col min="11020" max="11021" width="11.42578125" style="79"/>
    <col min="11022" max="11022" width="4.7109375" style="79" customWidth="1"/>
    <col min="11023" max="11023" width="5" style="79" customWidth="1"/>
    <col min="11024" max="11024" width="2.28515625" style="79" customWidth="1"/>
    <col min="11025" max="11025" width="26" style="79" customWidth="1"/>
    <col min="11026" max="11026" width="8"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9" width="6.7109375" style="79" customWidth="1"/>
    <col min="11040" max="11264" width="11.42578125" style="79"/>
    <col min="11265" max="11265" width="2.5703125" style="79" customWidth="1"/>
    <col min="11266" max="11266" width="2.28515625" style="79" customWidth="1"/>
    <col min="11267" max="11267" width="4" style="79" customWidth="1"/>
    <col min="11268" max="11268" width="7.42578125" style="79" customWidth="1"/>
    <col min="11269" max="11269" width="61.5703125" style="79" customWidth="1"/>
    <col min="11270" max="11270" width="1" style="79" customWidth="1"/>
    <col min="11271" max="11271" width="9.7109375" style="79" customWidth="1"/>
    <col min="11272" max="11272" width="3.7109375" style="79" customWidth="1"/>
    <col min="11273" max="11275" width="8.7109375" style="79" customWidth="1"/>
    <col min="11276" max="11277" width="11.42578125" style="79"/>
    <col min="11278" max="11278" width="4.7109375" style="79" customWidth="1"/>
    <col min="11279" max="11279" width="5" style="79" customWidth="1"/>
    <col min="11280" max="11280" width="2.28515625" style="79" customWidth="1"/>
    <col min="11281" max="11281" width="26" style="79" customWidth="1"/>
    <col min="11282" max="11282" width="8"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5" width="6.7109375" style="79" customWidth="1"/>
    <col min="11296" max="11520" width="11.42578125" style="79"/>
    <col min="11521" max="11521" width="2.5703125" style="79" customWidth="1"/>
    <col min="11522" max="11522" width="2.28515625" style="79" customWidth="1"/>
    <col min="11523" max="11523" width="4" style="79" customWidth="1"/>
    <col min="11524" max="11524" width="7.42578125" style="79" customWidth="1"/>
    <col min="11525" max="11525" width="61.5703125" style="79" customWidth="1"/>
    <col min="11526" max="11526" width="1" style="79" customWidth="1"/>
    <col min="11527" max="11527" width="9.7109375" style="79" customWidth="1"/>
    <col min="11528" max="11528" width="3.7109375" style="79" customWidth="1"/>
    <col min="11529" max="11531" width="8.7109375" style="79" customWidth="1"/>
    <col min="11532" max="11533" width="11.42578125" style="79"/>
    <col min="11534" max="11534" width="4.7109375" style="79" customWidth="1"/>
    <col min="11535" max="11535" width="5" style="79" customWidth="1"/>
    <col min="11536" max="11536" width="2.28515625" style="79" customWidth="1"/>
    <col min="11537" max="11537" width="26" style="79" customWidth="1"/>
    <col min="11538" max="11538" width="8"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1" width="6.7109375" style="79" customWidth="1"/>
    <col min="11552" max="11776" width="11.42578125" style="79"/>
    <col min="11777" max="11777" width="2.5703125" style="79" customWidth="1"/>
    <col min="11778" max="11778" width="2.28515625" style="79" customWidth="1"/>
    <col min="11779" max="11779" width="4" style="79" customWidth="1"/>
    <col min="11780" max="11780" width="7.42578125" style="79" customWidth="1"/>
    <col min="11781" max="11781" width="61.5703125" style="79" customWidth="1"/>
    <col min="11782" max="11782" width="1" style="79" customWidth="1"/>
    <col min="11783" max="11783" width="9.7109375" style="79" customWidth="1"/>
    <col min="11784" max="11784" width="3.7109375" style="79" customWidth="1"/>
    <col min="11785" max="11787" width="8.7109375" style="79" customWidth="1"/>
    <col min="11788" max="11789" width="11.42578125" style="79"/>
    <col min="11790" max="11790" width="4.7109375" style="79" customWidth="1"/>
    <col min="11791" max="11791" width="5" style="79" customWidth="1"/>
    <col min="11792" max="11792" width="2.28515625" style="79" customWidth="1"/>
    <col min="11793" max="11793" width="26" style="79" customWidth="1"/>
    <col min="11794" max="11794" width="8"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7" width="6.7109375" style="79" customWidth="1"/>
    <col min="11808" max="12032" width="11.42578125" style="79"/>
    <col min="12033" max="12033" width="2.5703125" style="79" customWidth="1"/>
    <col min="12034" max="12034" width="2.28515625" style="79" customWidth="1"/>
    <col min="12035" max="12035" width="4" style="79" customWidth="1"/>
    <col min="12036" max="12036" width="7.42578125" style="79" customWidth="1"/>
    <col min="12037" max="12037" width="61.5703125" style="79" customWidth="1"/>
    <col min="12038" max="12038" width="1" style="79" customWidth="1"/>
    <col min="12039" max="12039" width="9.7109375" style="79" customWidth="1"/>
    <col min="12040" max="12040" width="3.7109375" style="79" customWidth="1"/>
    <col min="12041" max="12043" width="8.7109375" style="79" customWidth="1"/>
    <col min="12044" max="12045" width="11.42578125" style="79"/>
    <col min="12046" max="12046" width="4.7109375" style="79" customWidth="1"/>
    <col min="12047" max="12047" width="5" style="79" customWidth="1"/>
    <col min="12048" max="12048" width="2.28515625" style="79" customWidth="1"/>
    <col min="12049" max="12049" width="26" style="79" customWidth="1"/>
    <col min="12050" max="12050" width="8"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3" width="6.7109375" style="79" customWidth="1"/>
    <col min="12064" max="12288" width="11.42578125" style="79"/>
    <col min="12289" max="12289" width="2.5703125" style="79" customWidth="1"/>
    <col min="12290" max="12290" width="2.28515625" style="79" customWidth="1"/>
    <col min="12291" max="12291" width="4" style="79" customWidth="1"/>
    <col min="12292" max="12292" width="7.42578125" style="79" customWidth="1"/>
    <col min="12293" max="12293" width="61.5703125" style="79" customWidth="1"/>
    <col min="12294" max="12294" width="1" style="79" customWidth="1"/>
    <col min="12295" max="12295" width="9.7109375" style="79" customWidth="1"/>
    <col min="12296" max="12296" width="3.7109375" style="79" customWidth="1"/>
    <col min="12297" max="12299" width="8.7109375" style="79" customWidth="1"/>
    <col min="12300" max="12301" width="11.42578125" style="79"/>
    <col min="12302" max="12302" width="4.7109375" style="79" customWidth="1"/>
    <col min="12303" max="12303" width="5" style="79" customWidth="1"/>
    <col min="12304" max="12304" width="2.28515625" style="79" customWidth="1"/>
    <col min="12305" max="12305" width="26" style="79" customWidth="1"/>
    <col min="12306" max="12306" width="8"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9" width="6.7109375" style="79" customWidth="1"/>
    <col min="12320" max="12544" width="11.42578125" style="79"/>
    <col min="12545" max="12545" width="2.5703125" style="79" customWidth="1"/>
    <col min="12546" max="12546" width="2.28515625" style="79" customWidth="1"/>
    <col min="12547" max="12547" width="4" style="79" customWidth="1"/>
    <col min="12548" max="12548" width="7.42578125" style="79" customWidth="1"/>
    <col min="12549" max="12549" width="61.5703125" style="79" customWidth="1"/>
    <col min="12550" max="12550" width="1" style="79" customWidth="1"/>
    <col min="12551" max="12551" width="9.7109375" style="79" customWidth="1"/>
    <col min="12552" max="12552" width="3.7109375" style="79" customWidth="1"/>
    <col min="12553" max="12555" width="8.7109375" style="79" customWidth="1"/>
    <col min="12556" max="12557" width="11.42578125" style="79"/>
    <col min="12558" max="12558" width="4.7109375" style="79" customWidth="1"/>
    <col min="12559" max="12559" width="5" style="79" customWidth="1"/>
    <col min="12560" max="12560" width="2.28515625" style="79" customWidth="1"/>
    <col min="12561" max="12561" width="26" style="79" customWidth="1"/>
    <col min="12562" max="12562" width="8"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5" width="6.7109375" style="79" customWidth="1"/>
    <col min="12576" max="12800" width="11.42578125" style="79"/>
    <col min="12801" max="12801" width="2.5703125" style="79" customWidth="1"/>
    <col min="12802" max="12802" width="2.28515625" style="79" customWidth="1"/>
    <col min="12803" max="12803" width="4" style="79" customWidth="1"/>
    <col min="12804" max="12804" width="7.42578125" style="79" customWidth="1"/>
    <col min="12805" max="12805" width="61.5703125" style="79" customWidth="1"/>
    <col min="12806" max="12806" width="1" style="79" customWidth="1"/>
    <col min="12807" max="12807" width="9.7109375" style="79" customWidth="1"/>
    <col min="12808" max="12808" width="3.7109375" style="79" customWidth="1"/>
    <col min="12809" max="12811" width="8.7109375" style="79" customWidth="1"/>
    <col min="12812" max="12813" width="11.42578125" style="79"/>
    <col min="12814" max="12814" width="4.7109375" style="79" customWidth="1"/>
    <col min="12815" max="12815" width="5" style="79" customWidth="1"/>
    <col min="12816" max="12816" width="2.28515625" style="79" customWidth="1"/>
    <col min="12817" max="12817" width="26" style="79" customWidth="1"/>
    <col min="12818" max="12818" width="8"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1" width="6.7109375" style="79" customWidth="1"/>
    <col min="12832" max="13056" width="11.42578125" style="79"/>
    <col min="13057" max="13057" width="2.5703125" style="79" customWidth="1"/>
    <col min="13058" max="13058" width="2.28515625" style="79" customWidth="1"/>
    <col min="13059" max="13059" width="4" style="79" customWidth="1"/>
    <col min="13060" max="13060" width="7.42578125" style="79" customWidth="1"/>
    <col min="13061" max="13061" width="61.5703125" style="79" customWidth="1"/>
    <col min="13062" max="13062" width="1" style="79" customWidth="1"/>
    <col min="13063" max="13063" width="9.7109375" style="79" customWidth="1"/>
    <col min="13064" max="13064" width="3.7109375" style="79" customWidth="1"/>
    <col min="13065" max="13067" width="8.7109375" style="79" customWidth="1"/>
    <col min="13068" max="13069" width="11.42578125" style="79"/>
    <col min="13070" max="13070" width="4.7109375" style="79" customWidth="1"/>
    <col min="13071" max="13071" width="5" style="79" customWidth="1"/>
    <col min="13072" max="13072" width="2.28515625" style="79" customWidth="1"/>
    <col min="13073" max="13073" width="26" style="79" customWidth="1"/>
    <col min="13074" max="13074" width="8"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7" width="6.7109375" style="79" customWidth="1"/>
    <col min="13088" max="13312" width="11.42578125" style="79"/>
    <col min="13313" max="13313" width="2.5703125" style="79" customWidth="1"/>
    <col min="13314" max="13314" width="2.28515625" style="79" customWidth="1"/>
    <col min="13315" max="13315" width="4" style="79" customWidth="1"/>
    <col min="13316" max="13316" width="7.42578125" style="79" customWidth="1"/>
    <col min="13317" max="13317" width="61.5703125" style="79" customWidth="1"/>
    <col min="13318" max="13318" width="1" style="79" customWidth="1"/>
    <col min="13319" max="13319" width="9.7109375" style="79" customWidth="1"/>
    <col min="13320" max="13320" width="3.7109375" style="79" customWidth="1"/>
    <col min="13321" max="13323" width="8.7109375" style="79" customWidth="1"/>
    <col min="13324" max="13325" width="11.42578125" style="79"/>
    <col min="13326" max="13326" width="4.7109375" style="79" customWidth="1"/>
    <col min="13327" max="13327" width="5" style="79" customWidth="1"/>
    <col min="13328" max="13328" width="2.28515625" style="79" customWidth="1"/>
    <col min="13329" max="13329" width="26" style="79" customWidth="1"/>
    <col min="13330" max="13330" width="8"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3" width="6.7109375" style="79" customWidth="1"/>
    <col min="13344" max="13568" width="11.42578125" style="79"/>
    <col min="13569" max="13569" width="2.5703125" style="79" customWidth="1"/>
    <col min="13570" max="13570" width="2.28515625" style="79" customWidth="1"/>
    <col min="13571" max="13571" width="4" style="79" customWidth="1"/>
    <col min="13572" max="13572" width="7.42578125" style="79" customWidth="1"/>
    <col min="13573" max="13573" width="61.5703125" style="79" customWidth="1"/>
    <col min="13574" max="13574" width="1" style="79" customWidth="1"/>
    <col min="13575" max="13575" width="9.7109375" style="79" customWidth="1"/>
    <col min="13576" max="13576" width="3.7109375" style="79" customWidth="1"/>
    <col min="13577" max="13579" width="8.7109375" style="79" customWidth="1"/>
    <col min="13580" max="13581" width="11.42578125" style="79"/>
    <col min="13582" max="13582" width="4.7109375" style="79" customWidth="1"/>
    <col min="13583" max="13583" width="5" style="79" customWidth="1"/>
    <col min="13584" max="13584" width="2.28515625" style="79" customWidth="1"/>
    <col min="13585" max="13585" width="26" style="79" customWidth="1"/>
    <col min="13586" max="13586" width="8"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9" width="6.7109375" style="79" customWidth="1"/>
    <col min="13600" max="13824" width="11.42578125" style="79"/>
    <col min="13825" max="13825" width="2.5703125" style="79" customWidth="1"/>
    <col min="13826" max="13826" width="2.28515625" style="79" customWidth="1"/>
    <col min="13827" max="13827" width="4" style="79" customWidth="1"/>
    <col min="13828" max="13828" width="7.42578125" style="79" customWidth="1"/>
    <col min="13829" max="13829" width="61.5703125" style="79" customWidth="1"/>
    <col min="13830" max="13830" width="1" style="79" customWidth="1"/>
    <col min="13831" max="13831" width="9.7109375" style="79" customWidth="1"/>
    <col min="13832" max="13832" width="3.7109375" style="79" customWidth="1"/>
    <col min="13833" max="13835" width="8.7109375" style="79" customWidth="1"/>
    <col min="13836" max="13837" width="11.42578125" style="79"/>
    <col min="13838" max="13838" width="4.7109375" style="79" customWidth="1"/>
    <col min="13839" max="13839" width="5" style="79" customWidth="1"/>
    <col min="13840" max="13840" width="2.28515625" style="79" customWidth="1"/>
    <col min="13841" max="13841" width="26" style="79" customWidth="1"/>
    <col min="13842" max="13842" width="8"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5" width="6.7109375" style="79" customWidth="1"/>
    <col min="13856" max="14080" width="11.42578125" style="79"/>
    <col min="14081" max="14081" width="2.5703125" style="79" customWidth="1"/>
    <col min="14082" max="14082" width="2.28515625" style="79" customWidth="1"/>
    <col min="14083" max="14083" width="4" style="79" customWidth="1"/>
    <col min="14084" max="14084" width="7.42578125" style="79" customWidth="1"/>
    <col min="14085" max="14085" width="61.5703125" style="79" customWidth="1"/>
    <col min="14086" max="14086" width="1" style="79" customWidth="1"/>
    <col min="14087" max="14087" width="9.7109375" style="79" customWidth="1"/>
    <col min="14088" max="14088" width="3.7109375" style="79" customWidth="1"/>
    <col min="14089" max="14091" width="8.7109375" style="79" customWidth="1"/>
    <col min="14092" max="14093" width="11.42578125" style="79"/>
    <col min="14094" max="14094" width="4.7109375" style="79" customWidth="1"/>
    <col min="14095" max="14095" width="5" style="79" customWidth="1"/>
    <col min="14096" max="14096" width="2.28515625" style="79" customWidth="1"/>
    <col min="14097" max="14097" width="26" style="79" customWidth="1"/>
    <col min="14098" max="14098" width="8"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1" width="6.7109375" style="79" customWidth="1"/>
    <col min="14112" max="14336" width="11.42578125" style="79"/>
    <col min="14337" max="14337" width="2.5703125" style="79" customWidth="1"/>
    <col min="14338" max="14338" width="2.28515625" style="79" customWidth="1"/>
    <col min="14339" max="14339" width="4" style="79" customWidth="1"/>
    <col min="14340" max="14340" width="7.42578125" style="79" customWidth="1"/>
    <col min="14341" max="14341" width="61.5703125" style="79" customWidth="1"/>
    <col min="14342" max="14342" width="1" style="79" customWidth="1"/>
    <col min="14343" max="14343" width="9.7109375" style="79" customWidth="1"/>
    <col min="14344" max="14344" width="3.7109375" style="79" customWidth="1"/>
    <col min="14345" max="14347" width="8.7109375" style="79" customWidth="1"/>
    <col min="14348" max="14349" width="11.42578125" style="79"/>
    <col min="14350" max="14350" width="4.7109375" style="79" customWidth="1"/>
    <col min="14351" max="14351" width="5" style="79" customWidth="1"/>
    <col min="14352" max="14352" width="2.28515625" style="79" customWidth="1"/>
    <col min="14353" max="14353" width="26" style="79" customWidth="1"/>
    <col min="14354" max="14354" width="8"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7" width="6.7109375" style="79" customWidth="1"/>
    <col min="14368" max="14592" width="11.42578125" style="79"/>
    <col min="14593" max="14593" width="2.5703125" style="79" customWidth="1"/>
    <col min="14594" max="14594" width="2.28515625" style="79" customWidth="1"/>
    <col min="14595" max="14595" width="4" style="79" customWidth="1"/>
    <col min="14596" max="14596" width="7.42578125" style="79" customWidth="1"/>
    <col min="14597" max="14597" width="61.5703125" style="79" customWidth="1"/>
    <col min="14598" max="14598" width="1" style="79" customWidth="1"/>
    <col min="14599" max="14599" width="9.7109375" style="79" customWidth="1"/>
    <col min="14600" max="14600" width="3.7109375" style="79" customWidth="1"/>
    <col min="14601" max="14603" width="8.7109375" style="79" customWidth="1"/>
    <col min="14604" max="14605" width="11.42578125" style="79"/>
    <col min="14606" max="14606" width="4.7109375" style="79" customWidth="1"/>
    <col min="14607" max="14607" width="5" style="79" customWidth="1"/>
    <col min="14608" max="14608" width="2.28515625" style="79" customWidth="1"/>
    <col min="14609" max="14609" width="26" style="79" customWidth="1"/>
    <col min="14610" max="14610" width="8"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3" width="6.7109375" style="79" customWidth="1"/>
    <col min="14624" max="14848" width="11.42578125" style="79"/>
    <col min="14849" max="14849" width="2.5703125" style="79" customWidth="1"/>
    <col min="14850" max="14850" width="2.28515625" style="79" customWidth="1"/>
    <col min="14851" max="14851" width="4" style="79" customWidth="1"/>
    <col min="14852" max="14852" width="7.42578125" style="79" customWidth="1"/>
    <col min="14853" max="14853" width="61.5703125" style="79" customWidth="1"/>
    <col min="14854" max="14854" width="1" style="79" customWidth="1"/>
    <col min="14855" max="14855" width="9.7109375" style="79" customWidth="1"/>
    <col min="14856" max="14856" width="3.7109375" style="79" customWidth="1"/>
    <col min="14857" max="14859" width="8.7109375" style="79" customWidth="1"/>
    <col min="14860" max="14861" width="11.42578125" style="79"/>
    <col min="14862" max="14862" width="4.7109375" style="79" customWidth="1"/>
    <col min="14863" max="14863" width="5" style="79" customWidth="1"/>
    <col min="14864" max="14864" width="2.28515625" style="79" customWidth="1"/>
    <col min="14865" max="14865" width="26" style="79" customWidth="1"/>
    <col min="14866" max="14866" width="8"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9" width="6.7109375" style="79" customWidth="1"/>
    <col min="14880" max="15104" width="11.42578125" style="79"/>
    <col min="15105" max="15105" width="2.5703125" style="79" customWidth="1"/>
    <col min="15106" max="15106" width="2.28515625" style="79" customWidth="1"/>
    <col min="15107" max="15107" width="4" style="79" customWidth="1"/>
    <col min="15108" max="15108" width="7.42578125" style="79" customWidth="1"/>
    <col min="15109" max="15109" width="61.5703125" style="79" customWidth="1"/>
    <col min="15110" max="15110" width="1" style="79" customWidth="1"/>
    <col min="15111" max="15111" width="9.7109375" style="79" customWidth="1"/>
    <col min="15112" max="15112" width="3.7109375" style="79" customWidth="1"/>
    <col min="15113" max="15115" width="8.7109375" style="79" customWidth="1"/>
    <col min="15116" max="15117" width="11.42578125" style="79"/>
    <col min="15118" max="15118" width="4.7109375" style="79" customWidth="1"/>
    <col min="15119" max="15119" width="5" style="79" customWidth="1"/>
    <col min="15120" max="15120" width="2.28515625" style="79" customWidth="1"/>
    <col min="15121" max="15121" width="26" style="79" customWidth="1"/>
    <col min="15122" max="15122" width="8"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5" width="6.7109375" style="79" customWidth="1"/>
    <col min="15136" max="15360" width="11.42578125" style="79"/>
    <col min="15361" max="15361" width="2.5703125" style="79" customWidth="1"/>
    <col min="15362" max="15362" width="2.28515625" style="79" customWidth="1"/>
    <col min="15363" max="15363" width="4" style="79" customWidth="1"/>
    <col min="15364" max="15364" width="7.42578125" style="79" customWidth="1"/>
    <col min="15365" max="15365" width="61.5703125" style="79" customWidth="1"/>
    <col min="15366" max="15366" width="1" style="79" customWidth="1"/>
    <col min="15367" max="15367" width="9.7109375" style="79" customWidth="1"/>
    <col min="15368" max="15368" width="3.7109375" style="79" customWidth="1"/>
    <col min="15369" max="15371" width="8.7109375" style="79" customWidth="1"/>
    <col min="15372" max="15373" width="11.42578125" style="79"/>
    <col min="15374" max="15374" width="4.7109375" style="79" customWidth="1"/>
    <col min="15375" max="15375" width="5" style="79" customWidth="1"/>
    <col min="15376" max="15376" width="2.28515625" style="79" customWidth="1"/>
    <col min="15377" max="15377" width="26" style="79" customWidth="1"/>
    <col min="15378" max="15378" width="8"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1" width="6.7109375" style="79" customWidth="1"/>
    <col min="15392" max="15616" width="11.42578125" style="79"/>
    <col min="15617" max="15617" width="2.5703125" style="79" customWidth="1"/>
    <col min="15618" max="15618" width="2.28515625" style="79" customWidth="1"/>
    <col min="15619" max="15619" width="4" style="79" customWidth="1"/>
    <col min="15620" max="15620" width="7.42578125" style="79" customWidth="1"/>
    <col min="15621" max="15621" width="61.5703125" style="79" customWidth="1"/>
    <col min="15622" max="15622" width="1" style="79" customWidth="1"/>
    <col min="15623" max="15623" width="9.7109375" style="79" customWidth="1"/>
    <col min="15624" max="15624" width="3.7109375" style="79" customWidth="1"/>
    <col min="15625" max="15627" width="8.7109375" style="79" customWidth="1"/>
    <col min="15628" max="15629" width="11.42578125" style="79"/>
    <col min="15630" max="15630" width="4.7109375" style="79" customWidth="1"/>
    <col min="15631" max="15631" width="5" style="79" customWidth="1"/>
    <col min="15632" max="15632" width="2.28515625" style="79" customWidth="1"/>
    <col min="15633" max="15633" width="26" style="79" customWidth="1"/>
    <col min="15634" max="15634" width="8"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7" width="6.7109375" style="79" customWidth="1"/>
    <col min="15648" max="15872" width="11.42578125" style="79"/>
    <col min="15873" max="15873" width="2.5703125" style="79" customWidth="1"/>
    <col min="15874" max="15874" width="2.28515625" style="79" customWidth="1"/>
    <col min="15875" max="15875" width="4" style="79" customWidth="1"/>
    <col min="15876" max="15876" width="7.42578125" style="79" customWidth="1"/>
    <col min="15877" max="15877" width="61.5703125" style="79" customWidth="1"/>
    <col min="15878" max="15878" width="1" style="79" customWidth="1"/>
    <col min="15879" max="15879" width="9.7109375" style="79" customWidth="1"/>
    <col min="15880" max="15880" width="3.7109375" style="79" customWidth="1"/>
    <col min="15881" max="15883" width="8.7109375" style="79" customWidth="1"/>
    <col min="15884" max="15885" width="11.42578125" style="79"/>
    <col min="15886" max="15886" width="4.7109375" style="79" customWidth="1"/>
    <col min="15887" max="15887" width="5" style="79" customWidth="1"/>
    <col min="15888" max="15888" width="2.28515625" style="79" customWidth="1"/>
    <col min="15889" max="15889" width="26" style="79" customWidth="1"/>
    <col min="15890" max="15890" width="8"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3" width="6.7109375" style="79" customWidth="1"/>
    <col min="15904" max="16128" width="11.42578125" style="79"/>
    <col min="16129" max="16129" width="2.5703125" style="79" customWidth="1"/>
    <col min="16130" max="16130" width="2.28515625" style="79" customWidth="1"/>
    <col min="16131" max="16131" width="4" style="79" customWidth="1"/>
    <col min="16132" max="16132" width="7.42578125" style="79" customWidth="1"/>
    <col min="16133" max="16133" width="61.5703125" style="79" customWidth="1"/>
    <col min="16134" max="16134" width="1" style="79" customWidth="1"/>
    <col min="16135" max="16135" width="9.7109375" style="79" customWidth="1"/>
    <col min="16136" max="16136" width="3.7109375" style="79" customWidth="1"/>
    <col min="16137" max="16139" width="8.7109375" style="79" customWidth="1"/>
    <col min="16140" max="16141" width="11.42578125" style="79"/>
    <col min="16142" max="16142" width="4.7109375" style="79" customWidth="1"/>
    <col min="16143" max="16143" width="5" style="79" customWidth="1"/>
    <col min="16144" max="16144" width="2.28515625" style="79" customWidth="1"/>
    <col min="16145" max="16145" width="26" style="79" customWidth="1"/>
    <col min="16146" max="16146" width="8"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9" width="6.7109375" style="79" customWidth="1"/>
    <col min="16160" max="16384" width="11.42578125" style="79"/>
  </cols>
  <sheetData>
    <row r="1" spans="1:32" ht="13.5" customHeight="1">
      <c r="G1" s="78"/>
      <c r="H1" s="78"/>
      <c r="I1" s="78"/>
      <c r="J1" s="78"/>
      <c r="L1" s="78"/>
      <c r="M1" s="78"/>
    </row>
    <row r="2" spans="1:32" ht="3.75" customHeight="1">
      <c r="A2" s="96"/>
      <c r="B2" s="92"/>
      <c r="C2" s="157"/>
      <c r="D2" s="83"/>
      <c r="E2" s="83"/>
      <c r="F2" s="83"/>
      <c r="G2" s="278"/>
      <c r="H2" s="278"/>
      <c r="I2" s="278"/>
      <c r="J2" s="278"/>
      <c r="K2" s="278"/>
      <c r="L2" s="78"/>
      <c r="M2" s="78"/>
    </row>
    <row r="3" spans="1:32" ht="12.75" customHeight="1">
      <c r="A3" s="96"/>
      <c r="B3" s="92"/>
      <c r="C3" s="157"/>
      <c r="D3" s="2369" t="s">
        <v>387</v>
      </c>
      <c r="E3" s="2369"/>
      <c r="F3" s="2369"/>
      <c r="G3" s="2369"/>
      <c r="H3" s="2369"/>
      <c r="I3" s="2369"/>
      <c r="J3" s="2369"/>
      <c r="K3" s="2369"/>
      <c r="L3" s="78"/>
      <c r="M3" s="83"/>
      <c r="N3" s="83"/>
      <c r="O3" s="2281"/>
      <c r="P3" s="2281"/>
      <c r="Q3" s="2281"/>
      <c r="R3" s="2281"/>
      <c r="S3" s="2281"/>
      <c r="T3" s="2281"/>
      <c r="U3" s="2281"/>
      <c r="V3" s="2281"/>
      <c r="W3" s="2281"/>
      <c r="X3" s="2281"/>
      <c r="Y3" s="2281"/>
      <c r="Z3" s="2281"/>
      <c r="AA3" s="2281"/>
      <c r="AB3" s="2281"/>
      <c r="AC3" s="2281"/>
    </row>
    <row r="4" spans="1:32" s="83" customFormat="1" ht="12.75" customHeight="1">
      <c r="A4" s="96"/>
      <c r="B4" s="225"/>
      <c r="C4" s="953"/>
      <c r="D4" s="2281" t="s">
        <v>1</v>
      </c>
      <c r="E4" s="2281"/>
      <c r="F4" s="2281"/>
      <c r="G4" s="2281"/>
      <c r="H4" s="2281"/>
      <c r="I4" s="2281"/>
      <c r="J4" s="2281"/>
      <c r="K4" s="2281"/>
      <c r="L4" s="278"/>
      <c r="M4" s="86"/>
      <c r="N4" s="86"/>
      <c r="O4" s="87"/>
      <c r="AE4" s="88"/>
      <c r="AF4" s="88"/>
    </row>
    <row r="5" spans="1:32" s="83" customFormat="1" ht="3" customHeight="1">
      <c r="A5" s="96"/>
      <c r="B5" s="92"/>
      <c r="C5" s="157"/>
      <c r="E5" s="314"/>
      <c r="F5" s="314"/>
      <c r="G5" s="1019"/>
      <c r="H5" s="1019"/>
      <c r="I5" s="1019"/>
      <c r="J5" s="1020"/>
      <c r="K5" s="352"/>
      <c r="L5" s="278"/>
      <c r="O5" s="92"/>
    </row>
    <row r="6" spans="1:32" s="83" customFormat="1" ht="12.75" customHeight="1">
      <c r="A6" s="96"/>
      <c r="B6" s="92"/>
      <c r="C6" s="157"/>
      <c r="D6" s="2373" t="s">
        <v>2</v>
      </c>
      <c r="E6" s="1057"/>
      <c r="F6" s="1058"/>
      <c r="G6" s="2376" t="s">
        <v>383</v>
      </c>
      <c r="H6" s="1059"/>
      <c r="I6" s="1060"/>
      <c r="J6" s="1060"/>
      <c r="K6" s="1061"/>
      <c r="L6" s="278"/>
      <c r="O6" s="92"/>
    </row>
    <row r="7" spans="1:32" ht="12.75" customHeight="1">
      <c r="A7" s="96"/>
      <c r="B7" s="96"/>
      <c r="C7" s="157"/>
      <c r="D7" s="2374"/>
      <c r="E7" s="1062" t="s">
        <v>377</v>
      </c>
      <c r="F7" s="1063"/>
      <c r="G7" s="2377"/>
      <c r="H7" s="1064"/>
      <c r="I7" s="2378" t="s">
        <v>385</v>
      </c>
      <c r="J7" s="2378"/>
      <c r="K7" s="2379"/>
      <c r="L7" s="78"/>
      <c r="M7" s="96"/>
    </row>
    <row r="8" spans="1:32">
      <c r="A8" s="96"/>
      <c r="B8" s="92"/>
      <c r="C8" s="157"/>
      <c r="D8" s="2375"/>
      <c r="E8" s="1065"/>
      <c r="F8" s="1066"/>
      <c r="G8" s="1067"/>
      <c r="H8" s="1067"/>
      <c r="I8" s="1068" t="s">
        <v>18</v>
      </c>
      <c r="J8" s="1068" t="s">
        <v>19</v>
      </c>
      <c r="K8" s="1069" t="s">
        <v>8</v>
      </c>
      <c r="L8" s="78"/>
      <c r="M8" s="83"/>
    </row>
    <row r="9" spans="1:32">
      <c r="A9" s="96"/>
      <c r="B9" s="92"/>
      <c r="C9" s="157"/>
      <c r="D9" s="2370">
        <v>1401</v>
      </c>
      <c r="E9" s="318" t="s">
        <v>20</v>
      </c>
      <c r="F9" s="492"/>
      <c r="G9" s="968">
        <f>SUM(G10:G16)</f>
        <v>0</v>
      </c>
      <c r="H9" s="968"/>
      <c r="I9" s="968">
        <f>SUM(I10:I16)</f>
        <v>0</v>
      </c>
      <c r="J9" s="968">
        <f>SUM(J10:J16)</f>
        <v>0</v>
      </c>
      <c r="K9" s="1028">
        <f t="shared" ref="K9:K19" si="0">SUM(I9:J9)</f>
        <v>0</v>
      </c>
      <c r="L9" s="78"/>
      <c r="M9" s="83"/>
    </row>
    <row r="10" spans="1:32" ht="12" customHeight="1">
      <c r="A10" s="96"/>
      <c r="B10" s="96"/>
      <c r="C10" s="157"/>
      <c r="D10" s="2371"/>
      <c r="E10" s="321" t="s">
        <v>21</v>
      </c>
      <c r="F10" s="1049"/>
      <c r="G10" s="1029">
        <v>0</v>
      </c>
      <c r="H10" s="1029"/>
      <c r="I10" s="416">
        <v>0</v>
      </c>
      <c r="J10" s="1029">
        <v>0</v>
      </c>
      <c r="K10" s="1030">
        <f t="shared" si="0"/>
        <v>0</v>
      </c>
      <c r="L10" s="78"/>
      <c r="M10" s="78"/>
    </row>
    <row r="11" spans="1:32" ht="12" customHeight="1">
      <c r="A11" s="96"/>
      <c r="B11" s="96"/>
      <c r="C11" s="157"/>
      <c r="D11" s="2371"/>
      <c r="E11" s="327" t="s">
        <v>22</v>
      </c>
      <c r="F11" s="322"/>
      <c r="G11" s="470">
        <v>0</v>
      </c>
      <c r="H11" s="470"/>
      <c r="I11" s="397">
        <v>0</v>
      </c>
      <c r="J11" s="470">
        <v>0</v>
      </c>
      <c r="K11" s="975">
        <f t="shared" si="0"/>
        <v>0</v>
      </c>
      <c r="L11" s="78"/>
      <c r="M11" s="78"/>
    </row>
    <row r="12" spans="1:32" ht="12" customHeight="1">
      <c r="A12" s="96"/>
      <c r="B12" s="96"/>
      <c r="C12" s="157"/>
      <c r="D12" s="2371"/>
      <c r="E12" s="327" t="s">
        <v>23</v>
      </c>
      <c r="F12" s="322"/>
      <c r="G12" s="470">
        <v>0</v>
      </c>
      <c r="H12" s="470"/>
      <c r="I12" s="397">
        <v>0</v>
      </c>
      <c r="J12" s="470">
        <v>0</v>
      </c>
      <c r="K12" s="975">
        <f t="shared" si="0"/>
        <v>0</v>
      </c>
      <c r="L12" s="78"/>
      <c r="M12" s="78"/>
    </row>
    <row r="13" spans="1:32" ht="12" customHeight="1">
      <c r="A13" s="96"/>
      <c r="B13" s="96"/>
      <c r="C13" s="157"/>
      <c r="D13" s="2371"/>
      <c r="E13" s="329" t="s">
        <v>24</v>
      </c>
      <c r="F13" s="322"/>
      <c r="G13" s="470">
        <v>0</v>
      </c>
      <c r="H13" s="470"/>
      <c r="I13" s="397">
        <v>0</v>
      </c>
      <c r="J13" s="470">
        <v>0</v>
      </c>
      <c r="K13" s="975">
        <f t="shared" si="0"/>
        <v>0</v>
      </c>
      <c r="L13" s="78"/>
      <c r="M13" s="78"/>
    </row>
    <row r="14" spans="1:32" ht="12" customHeight="1">
      <c r="A14" s="96"/>
      <c r="B14" s="96"/>
      <c r="C14" s="157"/>
      <c r="D14" s="2371"/>
      <c r="E14" s="329" t="s">
        <v>25</v>
      </c>
      <c r="F14" s="322"/>
      <c r="G14" s="470">
        <v>0</v>
      </c>
      <c r="H14" s="470"/>
      <c r="I14" s="397">
        <v>0</v>
      </c>
      <c r="J14" s="470">
        <v>0</v>
      </c>
      <c r="K14" s="975">
        <f t="shared" si="0"/>
        <v>0</v>
      </c>
      <c r="L14" s="78"/>
      <c r="M14" s="78"/>
    </row>
    <row r="15" spans="1:32" ht="12" customHeight="1">
      <c r="A15" s="96"/>
      <c r="B15" s="96"/>
      <c r="C15" s="157"/>
      <c r="D15" s="2371"/>
      <c r="E15" s="329" t="s">
        <v>26</v>
      </c>
      <c r="F15" s="322"/>
      <c r="G15" s="470">
        <v>0</v>
      </c>
      <c r="H15" s="470"/>
      <c r="I15" s="397">
        <v>0</v>
      </c>
      <c r="J15" s="470">
        <v>0</v>
      </c>
      <c r="K15" s="975">
        <f t="shared" si="0"/>
        <v>0</v>
      </c>
      <c r="L15" s="78"/>
      <c r="M15" s="78"/>
    </row>
    <row r="16" spans="1:32" ht="12" customHeight="1">
      <c r="A16" s="96"/>
      <c r="B16" s="96"/>
      <c r="C16" s="157"/>
      <c r="D16" s="2372"/>
      <c r="E16" s="329" t="s">
        <v>27</v>
      </c>
      <c r="F16" s="322"/>
      <c r="G16" s="470">
        <v>0</v>
      </c>
      <c r="H16" s="470"/>
      <c r="I16" s="397">
        <v>0</v>
      </c>
      <c r="J16" s="470">
        <v>0</v>
      </c>
      <c r="K16" s="975">
        <f t="shared" si="0"/>
        <v>0</v>
      </c>
      <c r="L16" s="78"/>
      <c r="M16" s="78"/>
    </row>
    <row r="17" spans="1:18">
      <c r="A17" s="96"/>
      <c r="B17" s="96"/>
      <c r="C17" s="157"/>
      <c r="D17" s="2370">
        <v>1402</v>
      </c>
      <c r="E17" s="29" t="s">
        <v>29</v>
      </c>
      <c r="F17" s="123"/>
      <c r="G17" s="969">
        <f>SUM(G18:G25)</f>
        <v>8</v>
      </c>
      <c r="H17" s="969"/>
      <c r="I17" s="969">
        <f>SUM(I18:I25)</f>
        <v>135</v>
      </c>
      <c r="J17" s="969">
        <f>SUM(J18:J25)</f>
        <v>190</v>
      </c>
      <c r="K17" s="994">
        <f t="shared" si="0"/>
        <v>325</v>
      </c>
      <c r="L17" s="78"/>
      <c r="M17" s="78"/>
    </row>
    <row r="18" spans="1:18" ht="12" customHeight="1">
      <c r="A18" s="96"/>
      <c r="B18" s="96"/>
      <c r="C18" s="157"/>
      <c r="D18" s="2371"/>
      <c r="E18" s="327" t="s">
        <v>114</v>
      </c>
      <c r="F18" s="322"/>
      <c r="G18" s="470">
        <v>4</v>
      </c>
      <c r="H18" s="470"/>
      <c r="I18" s="397">
        <f>35+15+10+22</f>
        <v>82</v>
      </c>
      <c r="J18" s="470">
        <f>65+25+15+28</f>
        <v>133</v>
      </c>
      <c r="K18" s="975">
        <f t="shared" si="0"/>
        <v>215</v>
      </c>
      <c r="L18" s="78"/>
      <c r="M18" s="78"/>
    </row>
    <row r="19" spans="1:18" ht="12" customHeight="1">
      <c r="A19" s="96"/>
      <c r="B19" s="96"/>
      <c r="C19" s="157"/>
      <c r="D19" s="2371"/>
      <c r="E19" s="327" t="s">
        <v>31</v>
      </c>
      <c r="F19" s="322"/>
      <c r="G19" s="470">
        <v>3</v>
      </c>
      <c r="H19" s="470"/>
      <c r="I19" s="397">
        <f>15+12+14</f>
        <v>41</v>
      </c>
      <c r="J19" s="470">
        <f>10+18+16</f>
        <v>44</v>
      </c>
      <c r="K19" s="975">
        <f t="shared" si="0"/>
        <v>85</v>
      </c>
      <c r="L19" s="78"/>
      <c r="M19" s="78"/>
    </row>
    <row r="20" spans="1:18" ht="12" customHeight="1">
      <c r="A20" s="96"/>
      <c r="B20" s="96"/>
      <c r="C20" s="157"/>
      <c r="D20" s="2371"/>
      <c r="E20" s="327" t="s">
        <v>32</v>
      </c>
      <c r="F20" s="322"/>
      <c r="G20" s="470">
        <v>1</v>
      </c>
      <c r="H20" s="470"/>
      <c r="I20" s="397">
        <v>12</v>
      </c>
      <c r="J20" s="470">
        <v>13</v>
      </c>
      <c r="K20" s="975">
        <f t="shared" ref="K20:K55" si="1">SUM(I20:J20)</f>
        <v>25</v>
      </c>
      <c r="L20" s="78"/>
      <c r="M20" s="78"/>
    </row>
    <row r="21" spans="1:18" ht="12" customHeight="1">
      <c r="A21" s="96"/>
      <c r="B21" s="96"/>
      <c r="C21" s="157"/>
      <c r="D21" s="2371"/>
      <c r="E21" s="327" t="s">
        <v>131</v>
      </c>
      <c r="F21" s="322"/>
      <c r="G21" s="470">
        <v>0</v>
      </c>
      <c r="H21" s="470"/>
      <c r="I21" s="397">
        <v>0</v>
      </c>
      <c r="J21" s="470">
        <v>0</v>
      </c>
      <c r="K21" s="975">
        <f t="shared" si="1"/>
        <v>0</v>
      </c>
      <c r="L21" s="78"/>
      <c r="M21" s="78"/>
      <c r="Q21" s="2368"/>
      <c r="R21" s="2368"/>
    </row>
    <row r="22" spans="1:18" ht="12" customHeight="1">
      <c r="A22" s="96"/>
      <c r="B22" s="96"/>
      <c r="C22" s="157"/>
      <c r="D22" s="2371"/>
      <c r="E22" s="327" t="s">
        <v>132</v>
      </c>
      <c r="F22" s="322"/>
      <c r="G22" s="470">
        <v>0</v>
      </c>
      <c r="H22" s="470"/>
      <c r="I22" s="397">
        <v>0</v>
      </c>
      <c r="J22" s="470">
        <v>0</v>
      </c>
      <c r="K22" s="975">
        <f t="shared" si="1"/>
        <v>0</v>
      </c>
      <c r="L22" s="78"/>
      <c r="M22" s="78"/>
      <c r="Q22" s="2368"/>
      <c r="R22" s="2368"/>
    </row>
    <row r="23" spans="1:18" ht="12" customHeight="1">
      <c r="A23" s="96"/>
      <c r="B23" s="96"/>
      <c r="C23" s="157"/>
      <c r="D23" s="2371"/>
      <c r="E23" s="327" t="s">
        <v>35</v>
      </c>
      <c r="F23" s="322"/>
      <c r="G23" s="470">
        <v>0</v>
      </c>
      <c r="H23" s="470"/>
      <c r="I23" s="397">
        <v>0</v>
      </c>
      <c r="J23" s="470">
        <v>0</v>
      </c>
      <c r="K23" s="975">
        <f t="shared" si="1"/>
        <v>0</v>
      </c>
      <c r="L23" s="78"/>
      <c r="M23" s="78"/>
      <c r="Q23" s="2368"/>
      <c r="R23" s="2368"/>
    </row>
    <row r="24" spans="1:18" ht="12" customHeight="1">
      <c r="A24" s="96"/>
      <c r="B24" s="96"/>
      <c r="C24" s="157"/>
      <c r="D24" s="2371"/>
      <c r="E24" s="327" t="s">
        <v>133</v>
      </c>
      <c r="F24" s="322"/>
      <c r="G24" s="470">
        <v>0</v>
      </c>
      <c r="H24" s="470"/>
      <c r="I24" s="397">
        <v>0</v>
      </c>
      <c r="J24" s="470">
        <v>0</v>
      </c>
      <c r="K24" s="975">
        <f t="shared" si="1"/>
        <v>0</v>
      </c>
      <c r="L24" s="78"/>
      <c r="M24" s="78"/>
      <c r="Q24" s="2368"/>
      <c r="R24" s="2368"/>
    </row>
    <row r="25" spans="1:18" ht="12" customHeight="1">
      <c r="A25" s="96"/>
      <c r="B25" s="96"/>
      <c r="C25" s="157"/>
      <c r="D25" s="2372"/>
      <c r="E25" s="329" t="s">
        <v>37</v>
      </c>
      <c r="F25" s="322"/>
      <c r="G25" s="470">
        <v>0</v>
      </c>
      <c r="H25" s="470"/>
      <c r="I25" s="397">
        <v>0</v>
      </c>
      <c r="J25" s="470">
        <v>0</v>
      </c>
      <c r="K25" s="975">
        <f t="shared" si="1"/>
        <v>0</v>
      </c>
      <c r="L25" s="78"/>
      <c r="M25" s="78"/>
      <c r="Q25" s="2368"/>
      <c r="R25" s="2368"/>
    </row>
    <row r="26" spans="1:18">
      <c r="A26" s="96"/>
      <c r="B26" s="96"/>
      <c r="C26" s="157"/>
      <c r="D26" s="2370">
        <v>1403</v>
      </c>
      <c r="E26" s="29" t="s">
        <v>39</v>
      </c>
      <c r="F26" s="123"/>
      <c r="G26" s="969">
        <f>SUM(G27:G29)</f>
        <v>4</v>
      </c>
      <c r="H26" s="969"/>
      <c r="I26" s="969">
        <f>SUM(I27:I29)</f>
        <v>57</v>
      </c>
      <c r="J26" s="969">
        <f>SUM(J27:J29)</f>
        <v>113</v>
      </c>
      <c r="K26" s="994">
        <f t="shared" si="1"/>
        <v>170</v>
      </c>
      <c r="L26" s="78"/>
      <c r="M26" s="78"/>
      <c r="Q26" s="2368"/>
      <c r="R26" s="2368"/>
    </row>
    <row r="27" spans="1:18" ht="12" customHeight="1">
      <c r="A27" s="96"/>
      <c r="B27" s="96"/>
      <c r="C27" s="157"/>
      <c r="D27" s="2371"/>
      <c r="E27" s="329" t="s">
        <v>40</v>
      </c>
      <c r="F27" s="322"/>
      <c r="G27" s="470">
        <v>1</v>
      </c>
      <c r="H27" s="470"/>
      <c r="I27" s="397">
        <v>7</v>
      </c>
      <c r="J27" s="470">
        <v>13</v>
      </c>
      <c r="K27" s="989">
        <f t="shared" si="1"/>
        <v>20</v>
      </c>
      <c r="L27" s="78"/>
      <c r="M27" s="78"/>
      <c r="Q27" s="2368"/>
      <c r="R27" s="2368"/>
    </row>
    <row r="28" spans="1:18" ht="12" customHeight="1">
      <c r="A28" s="96"/>
      <c r="B28" s="96"/>
      <c r="C28" s="157"/>
      <c r="D28" s="2371"/>
      <c r="E28" s="329" t="s">
        <v>41</v>
      </c>
      <c r="F28" s="322"/>
      <c r="G28" s="470">
        <v>1</v>
      </c>
      <c r="H28" s="470"/>
      <c r="I28" s="397">
        <v>12</v>
      </c>
      <c r="J28" s="470">
        <v>18</v>
      </c>
      <c r="K28" s="989">
        <f t="shared" si="1"/>
        <v>30</v>
      </c>
      <c r="L28" s="78"/>
      <c r="M28" s="78"/>
    </row>
    <row r="29" spans="1:18" ht="12" customHeight="1">
      <c r="A29" s="96"/>
      <c r="B29" s="96"/>
      <c r="C29" s="157"/>
      <c r="D29" s="2371"/>
      <c r="E29" s="1031" t="s">
        <v>42</v>
      </c>
      <c r="F29" s="1050"/>
      <c r="G29" s="470">
        <v>2</v>
      </c>
      <c r="H29" s="470"/>
      <c r="I29" s="397">
        <f>8+30</f>
        <v>38</v>
      </c>
      <c r="J29" s="470">
        <f>12+70</f>
        <v>82</v>
      </c>
      <c r="K29" s="989">
        <f t="shared" si="1"/>
        <v>120</v>
      </c>
      <c r="L29" s="78"/>
      <c r="M29" s="78"/>
    </row>
    <row r="30" spans="1:18">
      <c r="A30" s="96"/>
      <c r="B30" s="96"/>
      <c r="C30" s="157"/>
      <c r="D30" s="2370">
        <v>1404</v>
      </c>
      <c r="E30" s="29" t="s">
        <v>43</v>
      </c>
      <c r="F30" s="123"/>
      <c r="G30" s="969">
        <f>SUM(G31:G32)</f>
        <v>5</v>
      </c>
      <c r="H30" s="969"/>
      <c r="I30" s="969">
        <f>SUM(I31:I32)</f>
        <v>98</v>
      </c>
      <c r="J30" s="969">
        <f>SUM(J31:J32)</f>
        <v>72</v>
      </c>
      <c r="K30" s="1032">
        <f t="shared" si="1"/>
        <v>170</v>
      </c>
      <c r="L30" s="78"/>
      <c r="M30" s="78"/>
    </row>
    <row r="31" spans="1:18" ht="12" customHeight="1">
      <c r="A31" s="96"/>
      <c r="B31" s="96"/>
      <c r="C31" s="157"/>
      <c r="D31" s="2371"/>
      <c r="E31" s="327" t="s">
        <v>128</v>
      </c>
      <c r="F31" s="92"/>
      <c r="G31" s="470">
        <v>4</v>
      </c>
      <c r="H31" s="470"/>
      <c r="I31" s="397">
        <f>19+12+17+32</f>
        <v>80</v>
      </c>
      <c r="J31" s="470">
        <f>11+8+13+18</f>
        <v>50</v>
      </c>
      <c r="K31" s="975">
        <f t="shared" si="1"/>
        <v>130</v>
      </c>
      <c r="L31" s="78"/>
      <c r="M31" s="78"/>
    </row>
    <row r="32" spans="1:18" ht="12" customHeight="1">
      <c r="A32" s="96"/>
      <c r="B32" s="96"/>
      <c r="C32" s="157"/>
      <c r="D32" s="2371"/>
      <c r="E32" s="327" t="s">
        <v>45</v>
      </c>
      <c r="F32" s="92"/>
      <c r="G32" s="470">
        <v>1</v>
      </c>
      <c r="H32" s="470"/>
      <c r="I32" s="397">
        <v>18</v>
      </c>
      <c r="J32" s="470">
        <v>22</v>
      </c>
      <c r="K32" s="975">
        <f t="shared" si="1"/>
        <v>40</v>
      </c>
      <c r="L32" s="78"/>
      <c r="M32" s="78"/>
    </row>
    <row r="33" spans="1:13">
      <c r="A33" s="96"/>
      <c r="B33" s="96"/>
      <c r="C33" s="157"/>
      <c r="D33" s="2370">
        <v>1405</v>
      </c>
      <c r="E33" s="318" t="s">
        <v>46</v>
      </c>
      <c r="F33" s="1051"/>
      <c r="G33" s="1033">
        <f>SUM(G34:G37)</f>
        <v>3</v>
      </c>
      <c r="H33" s="1033"/>
      <c r="I33" s="1034">
        <f>SUM(I34:I37)</f>
        <v>39</v>
      </c>
      <c r="J33" s="1034">
        <f>SUM(J34:J37)</f>
        <v>46</v>
      </c>
      <c r="K33" s="1035">
        <f t="shared" si="1"/>
        <v>85</v>
      </c>
      <c r="L33" s="78"/>
      <c r="M33" s="78"/>
    </row>
    <row r="34" spans="1:13" ht="12" customHeight="1">
      <c r="B34" s="221"/>
      <c r="C34" s="157"/>
      <c r="D34" s="2371"/>
      <c r="E34" s="782" t="s">
        <v>47</v>
      </c>
      <c r="F34" s="1049"/>
      <c r="G34" s="1036">
        <v>2</v>
      </c>
      <c r="H34" s="1036"/>
      <c r="I34" s="1036">
        <f>13+16</f>
        <v>29</v>
      </c>
      <c r="J34" s="1036">
        <f>12+14</f>
        <v>26</v>
      </c>
      <c r="K34" s="1030">
        <f t="shared" si="1"/>
        <v>55</v>
      </c>
    </row>
    <row r="35" spans="1:13" s="83" customFormat="1" ht="12" customHeight="1">
      <c r="A35" s="96"/>
      <c r="B35" s="96"/>
      <c r="C35" s="157"/>
      <c r="D35" s="2371"/>
      <c r="E35" s="327" t="s">
        <v>48</v>
      </c>
      <c r="F35" s="322"/>
      <c r="G35" s="1015">
        <v>0</v>
      </c>
      <c r="H35" s="1015"/>
      <c r="I35" s="1015">
        <v>0</v>
      </c>
      <c r="J35" s="1015">
        <v>0</v>
      </c>
      <c r="K35" s="975">
        <f t="shared" si="1"/>
        <v>0</v>
      </c>
    </row>
    <row r="36" spans="1:13" ht="12" customHeight="1">
      <c r="B36" s="221"/>
      <c r="C36" s="157"/>
      <c r="D36" s="2371"/>
      <c r="E36" s="359" t="s">
        <v>55</v>
      </c>
      <c r="F36" s="1052"/>
      <c r="G36" s="470">
        <v>1</v>
      </c>
      <c r="H36" s="470"/>
      <c r="I36" s="470">
        <v>10</v>
      </c>
      <c r="J36" s="470">
        <v>20</v>
      </c>
      <c r="K36" s="975">
        <f t="shared" si="1"/>
        <v>30</v>
      </c>
    </row>
    <row r="37" spans="1:13" ht="12" customHeight="1">
      <c r="B37" s="221"/>
      <c r="C37" s="157"/>
      <c r="D37" s="2372"/>
      <c r="E37" s="417" t="s">
        <v>50</v>
      </c>
      <c r="F37" s="1053"/>
      <c r="G37" s="1037">
        <v>0</v>
      </c>
      <c r="H37" s="1037"/>
      <c r="I37" s="1037">
        <v>0</v>
      </c>
      <c r="J37" s="1037">
        <v>0</v>
      </c>
      <c r="K37" s="1044">
        <f t="shared" si="1"/>
        <v>0</v>
      </c>
    </row>
    <row r="38" spans="1:13">
      <c r="B38" s="221"/>
      <c r="C38" s="157"/>
      <c r="D38" s="2370">
        <v>1406</v>
      </c>
      <c r="E38" s="1039" t="s">
        <v>51</v>
      </c>
      <c r="F38" s="1054"/>
      <c r="G38" s="1040">
        <f>SUM(G39:G43)</f>
        <v>4</v>
      </c>
      <c r="H38" s="1040"/>
      <c r="I38" s="1040">
        <f>SUM(I39:I43)</f>
        <v>50</v>
      </c>
      <c r="J38" s="1040">
        <f>SUM(J39:J43)</f>
        <v>43</v>
      </c>
      <c r="K38" s="1041">
        <f t="shared" si="1"/>
        <v>93</v>
      </c>
    </row>
    <row r="39" spans="1:13" ht="12" customHeight="1">
      <c r="B39" s="221"/>
      <c r="C39" s="157"/>
      <c r="D39" s="2371"/>
      <c r="E39" s="327" t="s">
        <v>52</v>
      </c>
      <c r="F39" s="322"/>
      <c r="G39" s="1015">
        <v>0</v>
      </c>
      <c r="H39" s="1015"/>
      <c r="I39" s="1015">
        <v>0</v>
      </c>
      <c r="J39" s="1015">
        <v>0</v>
      </c>
      <c r="K39" s="975">
        <f t="shared" si="1"/>
        <v>0</v>
      </c>
    </row>
    <row r="40" spans="1:13" ht="12" customHeight="1">
      <c r="B40" s="221"/>
      <c r="C40" s="157"/>
      <c r="D40" s="2371"/>
      <c r="E40" s="327" t="s">
        <v>53</v>
      </c>
      <c r="F40" s="322"/>
      <c r="G40" s="1015">
        <v>2</v>
      </c>
      <c r="H40" s="1015"/>
      <c r="I40" s="1015">
        <f>15+16</f>
        <v>31</v>
      </c>
      <c r="J40" s="1015">
        <f>13+14</f>
        <v>27</v>
      </c>
      <c r="K40" s="975">
        <f t="shared" si="1"/>
        <v>58</v>
      </c>
    </row>
    <row r="41" spans="1:13" ht="12" customHeight="1">
      <c r="B41" s="221"/>
      <c r="C41" s="157"/>
      <c r="D41" s="2371"/>
      <c r="E41" s="327" t="s">
        <v>96</v>
      </c>
      <c r="F41" s="322"/>
      <c r="G41" s="1015">
        <v>1</v>
      </c>
      <c r="H41" s="1015"/>
      <c r="I41" s="1015">
        <v>9</v>
      </c>
      <c r="J41" s="1015">
        <v>11</v>
      </c>
      <c r="K41" s="975">
        <f t="shared" si="1"/>
        <v>20</v>
      </c>
    </row>
    <row r="42" spans="1:13" ht="12" customHeight="1">
      <c r="B42" s="221"/>
      <c r="C42" s="157"/>
      <c r="D42" s="2371"/>
      <c r="E42" s="327" t="s">
        <v>388</v>
      </c>
      <c r="F42" s="322"/>
      <c r="G42" s="1015">
        <v>1</v>
      </c>
      <c r="H42" s="1015"/>
      <c r="I42" s="1015">
        <v>10</v>
      </c>
      <c r="J42" s="1015">
        <v>5</v>
      </c>
      <c r="K42" s="975">
        <f t="shared" si="1"/>
        <v>15</v>
      </c>
    </row>
    <row r="43" spans="1:13" ht="12" customHeight="1">
      <c r="B43" s="221"/>
      <c r="C43" s="157"/>
      <c r="D43" s="2372"/>
      <c r="E43" s="327" t="s">
        <v>56</v>
      </c>
      <c r="F43" s="322"/>
      <c r="G43" s="1015">
        <v>0</v>
      </c>
      <c r="H43" s="1015"/>
      <c r="I43" s="1015">
        <v>0</v>
      </c>
      <c r="J43" s="1015">
        <v>0</v>
      </c>
      <c r="K43" s="975">
        <f t="shared" si="1"/>
        <v>0</v>
      </c>
    </row>
    <row r="44" spans="1:13">
      <c r="B44" s="221"/>
      <c r="C44" s="157"/>
      <c r="D44" s="2370">
        <v>1407</v>
      </c>
      <c r="E44" s="13" t="s">
        <v>58</v>
      </c>
      <c r="F44" s="123"/>
      <c r="G44" s="1042">
        <f>SUM(G45:G47)</f>
        <v>1</v>
      </c>
      <c r="H44" s="1042"/>
      <c r="I44" s="1042">
        <f>SUM(I45:I47)</f>
        <v>11</v>
      </c>
      <c r="J44" s="1042">
        <f>SUM(J45:J47)</f>
        <v>14</v>
      </c>
      <c r="K44" s="994">
        <f t="shared" si="1"/>
        <v>25</v>
      </c>
    </row>
    <row r="45" spans="1:13" ht="12" customHeight="1">
      <c r="B45" s="221"/>
      <c r="C45" s="157"/>
      <c r="D45" s="2371"/>
      <c r="E45" s="327" t="s">
        <v>379</v>
      </c>
      <c r="F45" s="322"/>
      <c r="G45" s="1015">
        <v>0</v>
      </c>
      <c r="H45" s="1015"/>
      <c r="I45" s="1015">
        <v>0</v>
      </c>
      <c r="J45" s="1015">
        <v>0</v>
      </c>
      <c r="K45" s="989">
        <f t="shared" si="1"/>
        <v>0</v>
      </c>
    </row>
    <row r="46" spans="1:13" ht="12" customHeight="1">
      <c r="B46" s="221"/>
      <c r="C46" s="157"/>
      <c r="D46" s="2371"/>
      <c r="E46" s="329" t="s">
        <v>60</v>
      </c>
      <c r="F46" s="322"/>
      <c r="G46" s="1015">
        <v>1</v>
      </c>
      <c r="H46" s="1015"/>
      <c r="I46" s="1015">
        <v>11</v>
      </c>
      <c r="J46" s="1015">
        <v>14</v>
      </c>
      <c r="K46" s="989">
        <f t="shared" si="1"/>
        <v>25</v>
      </c>
    </row>
    <row r="47" spans="1:13" ht="12" customHeight="1">
      <c r="B47" s="221"/>
      <c r="C47" s="157"/>
      <c r="D47" s="2372"/>
      <c r="E47" s="329" t="s">
        <v>84</v>
      </c>
      <c r="F47" s="322"/>
      <c r="G47" s="1015">
        <v>0</v>
      </c>
      <c r="H47" s="1015"/>
      <c r="I47" s="1015">
        <v>0</v>
      </c>
      <c r="J47" s="1015">
        <v>0</v>
      </c>
      <c r="K47" s="989">
        <f t="shared" si="1"/>
        <v>0</v>
      </c>
    </row>
    <row r="48" spans="1:13">
      <c r="B48" s="221"/>
      <c r="C48" s="157"/>
      <c r="D48" s="2370">
        <v>1408</v>
      </c>
      <c r="E48" s="13" t="s">
        <v>63</v>
      </c>
      <c r="F48" s="40"/>
      <c r="G48" s="1042">
        <f>SUM(G49:G52)</f>
        <v>1</v>
      </c>
      <c r="H48" s="1042"/>
      <c r="I48" s="1042">
        <f>SUM(I49:I52)</f>
        <v>17</v>
      </c>
      <c r="J48" s="1042">
        <f>SUM(J49:J52)</f>
        <v>13</v>
      </c>
      <c r="K48" s="994">
        <f t="shared" si="1"/>
        <v>30</v>
      </c>
    </row>
    <row r="49" spans="2:11">
      <c r="B49" s="221"/>
      <c r="C49" s="157"/>
      <c r="D49" s="2371"/>
      <c r="E49" s="327" t="s">
        <v>64</v>
      </c>
      <c r="F49" s="322"/>
      <c r="G49" s="470">
        <v>1</v>
      </c>
      <c r="H49" s="470"/>
      <c r="I49" s="397">
        <v>17</v>
      </c>
      <c r="J49" s="470">
        <v>13</v>
      </c>
      <c r="K49" s="975">
        <f t="shared" si="1"/>
        <v>30</v>
      </c>
    </row>
    <row r="50" spans="2:11">
      <c r="B50" s="221"/>
      <c r="C50" s="157"/>
      <c r="D50" s="2371"/>
      <c r="E50" s="322" t="s">
        <v>65</v>
      </c>
      <c r="F50" s="322"/>
      <c r="G50" s="470">
        <v>0</v>
      </c>
      <c r="H50" s="470"/>
      <c r="I50" s="397">
        <v>0</v>
      </c>
      <c r="J50" s="470">
        <v>0</v>
      </c>
      <c r="K50" s="975">
        <f t="shared" si="1"/>
        <v>0</v>
      </c>
    </row>
    <row r="51" spans="2:11" ht="12" customHeight="1">
      <c r="B51" s="221"/>
      <c r="C51" s="157"/>
      <c r="D51" s="2371"/>
      <c r="E51" s="340" t="s">
        <v>380</v>
      </c>
      <c r="F51" s="322"/>
      <c r="G51" s="470">
        <v>0</v>
      </c>
      <c r="H51" s="470"/>
      <c r="I51" s="397">
        <v>0</v>
      </c>
      <c r="J51" s="470">
        <v>0</v>
      </c>
      <c r="K51" s="975">
        <f t="shared" si="1"/>
        <v>0</v>
      </c>
    </row>
    <row r="52" spans="2:11" ht="12" customHeight="1">
      <c r="B52" s="221"/>
      <c r="C52" s="157"/>
      <c r="D52" s="2372"/>
      <c r="E52" s="340" t="s">
        <v>136</v>
      </c>
      <c r="F52" s="322"/>
      <c r="G52" s="470">
        <v>0</v>
      </c>
      <c r="H52" s="470"/>
      <c r="I52" s="397">
        <v>0</v>
      </c>
      <c r="J52" s="470">
        <v>0</v>
      </c>
      <c r="K52" s="975">
        <f t="shared" si="1"/>
        <v>0</v>
      </c>
    </row>
    <row r="53" spans="2:11" ht="12.75" customHeight="1">
      <c r="B53" s="221"/>
      <c r="D53" s="2370">
        <v>1624</v>
      </c>
      <c r="E53" s="13" t="s">
        <v>68</v>
      </c>
      <c r="F53" s="1055"/>
      <c r="G53" s="405">
        <f>SUM(G54:G55)</f>
        <v>1</v>
      </c>
      <c r="H53" s="405"/>
      <c r="I53" s="405">
        <f>SUM(I54:I55)</f>
        <v>12</v>
      </c>
      <c r="J53" s="405">
        <f>SUM(J54:J55)</f>
        <v>8</v>
      </c>
      <c r="K53" s="468">
        <f t="shared" si="1"/>
        <v>20</v>
      </c>
    </row>
    <row r="54" spans="2:11" ht="12" customHeight="1">
      <c r="B54" s="221"/>
      <c r="D54" s="2371"/>
      <c r="E54" s="360" t="s">
        <v>69</v>
      </c>
      <c r="F54" s="356"/>
      <c r="G54" s="1015">
        <v>1</v>
      </c>
      <c r="H54" s="1015"/>
      <c r="I54" s="1015">
        <v>12</v>
      </c>
      <c r="J54" s="1015">
        <v>8</v>
      </c>
      <c r="K54" s="989">
        <f t="shared" si="1"/>
        <v>20</v>
      </c>
    </row>
    <row r="55" spans="2:11" ht="12" customHeight="1">
      <c r="B55" s="221"/>
      <c r="D55" s="2372"/>
      <c r="E55" s="322" t="s">
        <v>71</v>
      </c>
      <c r="G55" s="221">
        <v>0</v>
      </c>
      <c r="H55" s="221"/>
      <c r="I55" s="221">
        <v>0</v>
      </c>
      <c r="J55" s="221">
        <v>0</v>
      </c>
      <c r="K55" s="989">
        <f t="shared" si="1"/>
        <v>0</v>
      </c>
    </row>
    <row r="56" spans="2:11" ht="13.5" customHeight="1">
      <c r="E56" s="219" t="s">
        <v>8</v>
      </c>
      <c r="F56" s="1056"/>
      <c r="G56" s="1000">
        <f>SUM(G9+G17+G26+G30+G33+G38+G44+G48+G53)</f>
        <v>27</v>
      </c>
      <c r="H56" s="1000"/>
      <c r="I56" s="1000">
        <f>SUM(I9+I17+I26+I30+I33+I38+I44+I48+I53)</f>
        <v>419</v>
      </c>
      <c r="J56" s="1000">
        <f>SUM(J9+J17+J26+J30+J33+J38+J44+J48+J53)</f>
        <v>499</v>
      </c>
      <c r="K56" s="1001">
        <f>SUM(K9+K17+K26+K30+K33+K38+K44+K48+K53)</f>
        <v>918</v>
      </c>
    </row>
    <row r="57" spans="2:11" ht="10.5" customHeight="1">
      <c r="D57" s="979"/>
      <c r="E57" s="177" t="s">
        <v>381</v>
      </c>
      <c r="F57" s="92"/>
    </row>
    <row r="58" spans="2:11" ht="9" customHeight="1">
      <c r="D58" s="979"/>
    </row>
    <row r="59" spans="2:11" ht="9" customHeight="1"/>
    <row r="60" spans="2:11" ht="9" customHeight="1">
      <c r="D60" s="979"/>
    </row>
    <row r="61" spans="2:11" ht="9" customHeight="1">
      <c r="D61" s="979"/>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92"/>
      <c r="F146" s="92"/>
      <c r="G146" s="1047"/>
      <c r="H146" s="1047"/>
      <c r="I146" s="1048"/>
      <c r="J146" s="1047"/>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1:R27"/>
    <mergeCell ref="D26:D29"/>
    <mergeCell ref="D30:D32"/>
    <mergeCell ref="D33:D37"/>
    <mergeCell ref="D3:K3"/>
    <mergeCell ref="O3:AC3"/>
    <mergeCell ref="D4:K4"/>
    <mergeCell ref="D6:D8"/>
    <mergeCell ref="G6:G7"/>
    <mergeCell ref="I7:K7"/>
    <mergeCell ref="D38:D43"/>
    <mergeCell ref="D44:D47"/>
    <mergeCell ref="D48:D52"/>
    <mergeCell ref="D53:D55"/>
    <mergeCell ref="D9:D16"/>
    <mergeCell ref="D17:D2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1"/>
  <sheetViews>
    <sheetView workbookViewId="0">
      <selection activeCell="Q21" sqref="Q21:R27"/>
    </sheetView>
  </sheetViews>
  <sheetFormatPr baseColWidth="10" defaultRowHeight="12.75"/>
  <cols>
    <col min="1" max="1" width="2.5703125" style="221" customWidth="1"/>
    <col min="2" max="2" width="2.28515625" style="177" customWidth="1"/>
    <col min="3" max="3" width="4" style="349" customWidth="1"/>
    <col min="4" max="4" width="7.42578125" style="79" customWidth="1"/>
    <col min="5" max="5" width="61.5703125" style="79" customWidth="1"/>
    <col min="6" max="6" width="1" style="79" customWidth="1"/>
    <col min="7" max="7" width="9.7109375" style="79" customWidth="1"/>
    <col min="8" max="8" width="3.7109375" style="79" customWidth="1"/>
    <col min="9" max="11" width="8.7109375" style="79" customWidth="1"/>
    <col min="12" max="13" width="11.42578125" style="79"/>
    <col min="14" max="14" width="4.7109375" style="79" customWidth="1"/>
    <col min="15" max="15" width="5" style="79" customWidth="1"/>
    <col min="16" max="16" width="2.28515625" style="79" customWidth="1"/>
    <col min="17" max="17" width="26" style="79" customWidth="1"/>
    <col min="18" max="18" width="8"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1" width="6.7109375" style="79" customWidth="1"/>
    <col min="32" max="256" width="11.42578125" style="79"/>
    <col min="257" max="257" width="2.5703125" style="79" customWidth="1"/>
    <col min="258" max="258" width="2.28515625" style="79" customWidth="1"/>
    <col min="259" max="259" width="4" style="79" customWidth="1"/>
    <col min="260" max="260" width="7.42578125" style="79" customWidth="1"/>
    <col min="261" max="261" width="61.5703125" style="79" customWidth="1"/>
    <col min="262" max="262" width="1" style="79" customWidth="1"/>
    <col min="263" max="263" width="9.7109375" style="79" customWidth="1"/>
    <col min="264" max="264" width="3.7109375" style="79" customWidth="1"/>
    <col min="265" max="267" width="8.7109375" style="79" customWidth="1"/>
    <col min="268" max="269" width="11.42578125" style="79"/>
    <col min="270" max="270" width="4.7109375" style="79" customWidth="1"/>
    <col min="271" max="271" width="5" style="79" customWidth="1"/>
    <col min="272" max="272" width="2.28515625" style="79" customWidth="1"/>
    <col min="273" max="273" width="26" style="79" customWidth="1"/>
    <col min="274" max="274" width="8"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7" width="6.7109375" style="79" customWidth="1"/>
    <col min="288" max="512" width="11.42578125" style="79"/>
    <col min="513" max="513" width="2.5703125" style="79" customWidth="1"/>
    <col min="514" max="514" width="2.28515625" style="79" customWidth="1"/>
    <col min="515" max="515" width="4" style="79" customWidth="1"/>
    <col min="516" max="516" width="7.42578125" style="79" customWidth="1"/>
    <col min="517" max="517" width="61.5703125" style="79" customWidth="1"/>
    <col min="518" max="518" width="1" style="79" customWidth="1"/>
    <col min="519" max="519" width="9.7109375" style="79" customWidth="1"/>
    <col min="520" max="520" width="3.7109375" style="79" customWidth="1"/>
    <col min="521" max="523" width="8.7109375" style="79" customWidth="1"/>
    <col min="524" max="525" width="11.42578125" style="79"/>
    <col min="526" max="526" width="4.7109375" style="79" customWidth="1"/>
    <col min="527" max="527" width="5" style="79" customWidth="1"/>
    <col min="528" max="528" width="2.28515625" style="79" customWidth="1"/>
    <col min="529" max="529" width="26" style="79" customWidth="1"/>
    <col min="530" max="530" width="8"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3" width="6.7109375" style="79" customWidth="1"/>
    <col min="544" max="768" width="11.42578125" style="79"/>
    <col min="769" max="769" width="2.5703125" style="79" customWidth="1"/>
    <col min="770" max="770" width="2.28515625" style="79" customWidth="1"/>
    <col min="771" max="771" width="4" style="79" customWidth="1"/>
    <col min="772" max="772" width="7.42578125" style="79" customWidth="1"/>
    <col min="773" max="773" width="61.5703125" style="79" customWidth="1"/>
    <col min="774" max="774" width="1" style="79" customWidth="1"/>
    <col min="775" max="775" width="9.7109375" style="79" customWidth="1"/>
    <col min="776" max="776" width="3.7109375" style="79" customWidth="1"/>
    <col min="777" max="779" width="8.7109375" style="79" customWidth="1"/>
    <col min="780" max="781" width="11.42578125" style="79"/>
    <col min="782" max="782" width="4.7109375" style="79" customWidth="1"/>
    <col min="783" max="783" width="5" style="79" customWidth="1"/>
    <col min="784" max="784" width="2.28515625" style="79" customWidth="1"/>
    <col min="785" max="785" width="26" style="79" customWidth="1"/>
    <col min="786" max="786" width="8"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9" width="6.7109375" style="79" customWidth="1"/>
    <col min="800" max="1024" width="11.42578125" style="79"/>
    <col min="1025" max="1025" width="2.5703125" style="79" customWidth="1"/>
    <col min="1026" max="1026" width="2.28515625" style="79" customWidth="1"/>
    <col min="1027" max="1027" width="4" style="79" customWidth="1"/>
    <col min="1028" max="1028" width="7.42578125" style="79" customWidth="1"/>
    <col min="1029" max="1029" width="61.5703125" style="79" customWidth="1"/>
    <col min="1030" max="1030" width="1" style="79" customWidth="1"/>
    <col min="1031" max="1031" width="9.7109375" style="79" customWidth="1"/>
    <col min="1032" max="1032" width="3.7109375" style="79" customWidth="1"/>
    <col min="1033" max="1035" width="8.7109375" style="79" customWidth="1"/>
    <col min="1036" max="1037" width="11.42578125" style="79"/>
    <col min="1038" max="1038" width="4.7109375" style="79" customWidth="1"/>
    <col min="1039" max="1039" width="5" style="79" customWidth="1"/>
    <col min="1040" max="1040" width="2.28515625" style="79" customWidth="1"/>
    <col min="1041" max="1041" width="26" style="79" customWidth="1"/>
    <col min="1042" max="1042" width="8"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5" width="6.7109375" style="79" customWidth="1"/>
    <col min="1056" max="1280" width="11.42578125" style="79"/>
    <col min="1281" max="1281" width="2.5703125" style="79" customWidth="1"/>
    <col min="1282" max="1282" width="2.28515625" style="79" customWidth="1"/>
    <col min="1283" max="1283" width="4" style="79" customWidth="1"/>
    <col min="1284" max="1284" width="7.42578125" style="79" customWidth="1"/>
    <col min="1285" max="1285" width="61.5703125" style="79" customWidth="1"/>
    <col min="1286" max="1286" width="1" style="79" customWidth="1"/>
    <col min="1287" max="1287" width="9.7109375" style="79" customWidth="1"/>
    <col min="1288" max="1288" width="3.7109375" style="79" customWidth="1"/>
    <col min="1289" max="1291" width="8.7109375" style="79" customWidth="1"/>
    <col min="1292" max="1293" width="11.42578125" style="79"/>
    <col min="1294" max="1294" width="4.7109375" style="79" customWidth="1"/>
    <col min="1295" max="1295" width="5" style="79" customWidth="1"/>
    <col min="1296" max="1296" width="2.28515625" style="79" customWidth="1"/>
    <col min="1297" max="1297" width="26" style="79" customWidth="1"/>
    <col min="1298" max="1298" width="8"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1" width="6.7109375" style="79" customWidth="1"/>
    <col min="1312" max="1536" width="11.42578125" style="79"/>
    <col min="1537" max="1537" width="2.5703125" style="79" customWidth="1"/>
    <col min="1538" max="1538" width="2.28515625" style="79" customWidth="1"/>
    <col min="1539" max="1539" width="4" style="79" customWidth="1"/>
    <col min="1540" max="1540" width="7.42578125" style="79" customWidth="1"/>
    <col min="1541" max="1541" width="61.5703125" style="79" customWidth="1"/>
    <col min="1542" max="1542" width="1" style="79" customWidth="1"/>
    <col min="1543" max="1543" width="9.7109375" style="79" customWidth="1"/>
    <col min="1544" max="1544" width="3.7109375" style="79" customWidth="1"/>
    <col min="1545" max="1547" width="8.7109375" style="79" customWidth="1"/>
    <col min="1548" max="1549" width="11.42578125" style="79"/>
    <col min="1550" max="1550" width="4.7109375" style="79" customWidth="1"/>
    <col min="1551" max="1551" width="5" style="79" customWidth="1"/>
    <col min="1552" max="1552" width="2.28515625" style="79" customWidth="1"/>
    <col min="1553" max="1553" width="26" style="79" customWidth="1"/>
    <col min="1554" max="1554" width="8"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7" width="6.7109375" style="79" customWidth="1"/>
    <col min="1568" max="1792" width="11.42578125" style="79"/>
    <col min="1793" max="1793" width="2.5703125" style="79" customWidth="1"/>
    <col min="1794" max="1794" width="2.28515625" style="79" customWidth="1"/>
    <col min="1795" max="1795" width="4" style="79" customWidth="1"/>
    <col min="1796" max="1796" width="7.42578125" style="79" customWidth="1"/>
    <col min="1797" max="1797" width="61.5703125" style="79" customWidth="1"/>
    <col min="1798" max="1798" width="1" style="79" customWidth="1"/>
    <col min="1799" max="1799" width="9.7109375" style="79" customWidth="1"/>
    <col min="1800" max="1800" width="3.7109375" style="79" customWidth="1"/>
    <col min="1801" max="1803" width="8.7109375" style="79" customWidth="1"/>
    <col min="1804" max="1805" width="11.42578125" style="79"/>
    <col min="1806" max="1806" width="4.7109375" style="79" customWidth="1"/>
    <col min="1807" max="1807" width="5" style="79" customWidth="1"/>
    <col min="1808" max="1808" width="2.28515625" style="79" customWidth="1"/>
    <col min="1809" max="1809" width="26" style="79" customWidth="1"/>
    <col min="1810" max="1810" width="8"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3" width="6.7109375" style="79" customWidth="1"/>
    <col min="1824" max="2048" width="11.42578125" style="79"/>
    <col min="2049" max="2049" width="2.5703125" style="79" customWidth="1"/>
    <col min="2050" max="2050" width="2.28515625" style="79" customWidth="1"/>
    <col min="2051" max="2051" width="4" style="79" customWidth="1"/>
    <col min="2052" max="2052" width="7.42578125" style="79" customWidth="1"/>
    <col min="2053" max="2053" width="61.5703125" style="79" customWidth="1"/>
    <col min="2054" max="2054" width="1" style="79" customWidth="1"/>
    <col min="2055" max="2055" width="9.7109375" style="79" customWidth="1"/>
    <col min="2056" max="2056" width="3.7109375" style="79" customWidth="1"/>
    <col min="2057" max="2059" width="8.7109375" style="79" customWidth="1"/>
    <col min="2060" max="2061" width="11.42578125" style="79"/>
    <col min="2062" max="2062" width="4.7109375" style="79" customWidth="1"/>
    <col min="2063" max="2063" width="5" style="79" customWidth="1"/>
    <col min="2064" max="2064" width="2.28515625" style="79" customWidth="1"/>
    <col min="2065" max="2065" width="26" style="79" customWidth="1"/>
    <col min="2066" max="2066" width="8"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9" width="6.7109375" style="79" customWidth="1"/>
    <col min="2080" max="2304" width="11.42578125" style="79"/>
    <col min="2305" max="2305" width="2.5703125" style="79" customWidth="1"/>
    <col min="2306" max="2306" width="2.28515625" style="79" customWidth="1"/>
    <col min="2307" max="2307" width="4" style="79" customWidth="1"/>
    <col min="2308" max="2308" width="7.42578125" style="79" customWidth="1"/>
    <col min="2309" max="2309" width="61.5703125" style="79" customWidth="1"/>
    <col min="2310" max="2310" width="1" style="79" customWidth="1"/>
    <col min="2311" max="2311" width="9.7109375" style="79" customWidth="1"/>
    <col min="2312" max="2312" width="3.7109375" style="79" customWidth="1"/>
    <col min="2313" max="2315" width="8.7109375" style="79" customWidth="1"/>
    <col min="2316" max="2317" width="11.42578125" style="79"/>
    <col min="2318" max="2318" width="4.7109375" style="79" customWidth="1"/>
    <col min="2319" max="2319" width="5" style="79" customWidth="1"/>
    <col min="2320" max="2320" width="2.28515625" style="79" customWidth="1"/>
    <col min="2321" max="2321" width="26" style="79" customWidth="1"/>
    <col min="2322" max="2322" width="8"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5" width="6.7109375" style="79" customWidth="1"/>
    <col min="2336" max="2560" width="11.42578125" style="79"/>
    <col min="2561" max="2561" width="2.5703125" style="79" customWidth="1"/>
    <col min="2562" max="2562" width="2.28515625" style="79" customWidth="1"/>
    <col min="2563" max="2563" width="4" style="79" customWidth="1"/>
    <col min="2564" max="2564" width="7.42578125" style="79" customWidth="1"/>
    <col min="2565" max="2565" width="61.5703125" style="79" customWidth="1"/>
    <col min="2566" max="2566" width="1" style="79" customWidth="1"/>
    <col min="2567" max="2567" width="9.7109375" style="79" customWidth="1"/>
    <col min="2568" max="2568" width="3.7109375" style="79" customWidth="1"/>
    <col min="2569" max="2571" width="8.7109375" style="79" customWidth="1"/>
    <col min="2572" max="2573" width="11.42578125" style="79"/>
    <col min="2574" max="2574" width="4.7109375" style="79" customWidth="1"/>
    <col min="2575" max="2575" width="5" style="79" customWidth="1"/>
    <col min="2576" max="2576" width="2.28515625" style="79" customWidth="1"/>
    <col min="2577" max="2577" width="26" style="79" customWidth="1"/>
    <col min="2578" max="2578" width="8"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1" width="6.7109375" style="79" customWidth="1"/>
    <col min="2592" max="2816" width="11.42578125" style="79"/>
    <col min="2817" max="2817" width="2.5703125" style="79" customWidth="1"/>
    <col min="2818" max="2818" width="2.28515625" style="79" customWidth="1"/>
    <col min="2819" max="2819" width="4" style="79" customWidth="1"/>
    <col min="2820" max="2820" width="7.42578125" style="79" customWidth="1"/>
    <col min="2821" max="2821" width="61.5703125" style="79" customWidth="1"/>
    <col min="2822" max="2822" width="1" style="79" customWidth="1"/>
    <col min="2823" max="2823" width="9.7109375" style="79" customWidth="1"/>
    <col min="2824" max="2824" width="3.7109375" style="79" customWidth="1"/>
    <col min="2825" max="2827" width="8.7109375" style="79" customWidth="1"/>
    <col min="2828" max="2829" width="11.42578125" style="79"/>
    <col min="2830" max="2830" width="4.7109375" style="79" customWidth="1"/>
    <col min="2831" max="2831" width="5" style="79" customWidth="1"/>
    <col min="2832" max="2832" width="2.28515625" style="79" customWidth="1"/>
    <col min="2833" max="2833" width="26" style="79" customWidth="1"/>
    <col min="2834" max="2834" width="8"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7" width="6.7109375" style="79" customWidth="1"/>
    <col min="2848" max="3072" width="11.42578125" style="79"/>
    <col min="3073" max="3073" width="2.5703125" style="79" customWidth="1"/>
    <col min="3074" max="3074" width="2.28515625" style="79" customWidth="1"/>
    <col min="3075" max="3075" width="4" style="79" customWidth="1"/>
    <col min="3076" max="3076" width="7.42578125" style="79" customWidth="1"/>
    <col min="3077" max="3077" width="61.5703125" style="79" customWidth="1"/>
    <col min="3078" max="3078" width="1" style="79" customWidth="1"/>
    <col min="3079" max="3079" width="9.7109375" style="79" customWidth="1"/>
    <col min="3080" max="3080" width="3.7109375" style="79" customWidth="1"/>
    <col min="3081" max="3083" width="8.7109375" style="79" customWidth="1"/>
    <col min="3084" max="3085" width="11.42578125" style="79"/>
    <col min="3086" max="3086" width="4.7109375" style="79" customWidth="1"/>
    <col min="3087" max="3087" width="5" style="79" customWidth="1"/>
    <col min="3088" max="3088" width="2.28515625" style="79" customWidth="1"/>
    <col min="3089" max="3089" width="26" style="79" customWidth="1"/>
    <col min="3090" max="3090" width="8"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3" width="6.7109375" style="79" customWidth="1"/>
    <col min="3104" max="3328" width="11.42578125" style="79"/>
    <col min="3329" max="3329" width="2.5703125" style="79" customWidth="1"/>
    <col min="3330" max="3330" width="2.28515625" style="79" customWidth="1"/>
    <col min="3331" max="3331" width="4" style="79" customWidth="1"/>
    <col min="3332" max="3332" width="7.42578125" style="79" customWidth="1"/>
    <col min="3333" max="3333" width="61.5703125" style="79" customWidth="1"/>
    <col min="3334" max="3334" width="1" style="79" customWidth="1"/>
    <col min="3335" max="3335" width="9.7109375" style="79" customWidth="1"/>
    <col min="3336" max="3336" width="3.7109375" style="79" customWidth="1"/>
    <col min="3337" max="3339" width="8.7109375" style="79" customWidth="1"/>
    <col min="3340" max="3341" width="11.42578125" style="79"/>
    <col min="3342" max="3342" width="4.7109375" style="79" customWidth="1"/>
    <col min="3343" max="3343" width="5" style="79" customWidth="1"/>
    <col min="3344" max="3344" width="2.28515625" style="79" customWidth="1"/>
    <col min="3345" max="3345" width="26" style="79" customWidth="1"/>
    <col min="3346" max="3346" width="8"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9" width="6.7109375" style="79" customWidth="1"/>
    <col min="3360" max="3584" width="11.42578125" style="79"/>
    <col min="3585" max="3585" width="2.5703125" style="79" customWidth="1"/>
    <col min="3586" max="3586" width="2.28515625" style="79" customWidth="1"/>
    <col min="3587" max="3587" width="4" style="79" customWidth="1"/>
    <col min="3588" max="3588" width="7.42578125" style="79" customWidth="1"/>
    <col min="3589" max="3589" width="61.5703125" style="79" customWidth="1"/>
    <col min="3590" max="3590" width="1" style="79" customWidth="1"/>
    <col min="3591" max="3591" width="9.7109375" style="79" customWidth="1"/>
    <col min="3592" max="3592" width="3.7109375" style="79" customWidth="1"/>
    <col min="3593" max="3595" width="8.7109375" style="79" customWidth="1"/>
    <col min="3596" max="3597" width="11.42578125" style="79"/>
    <col min="3598" max="3598" width="4.7109375" style="79" customWidth="1"/>
    <col min="3599" max="3599" width="5" style="79" customWidth="1"/>
    <col min="3600" max="3600" width="2.28515625" style="79" customWidth="1"/>
    <col min="3601" max="3601" width="26" style="79" customWidth="1"/>
    <col min="3602" max="3602" width="8"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5" width="6.7109375" style="79" customWidth="1"/>
    <col min="3616" max="3840" width="11.42578125" style="79"/>
    <col min="3841" max="3841" width="2.5703125" style="79" customWidth="1"/>
    <col min="3842" max="3842" width="2.28515625" style="79" customWidth="1"/>
    <col min="3843" max="3843" width="4" style="79" customWidth="1"/>
    <col min="3844" max="3844" width="7.42578125" style="79" customWidth="1"/>
    <col min="3845" max="3845" width="61.5703125" style="79" customWidth="1"/>
    <col min="3846" max="3846" width="1" style="79" customWidth="1"/>
    <col min="3847" max="3847" width="9.7109375" style="79" customWidth="1"/>
    <col min="3848" max="3848" width="3.7109375" style="79" customWidth="1"/>
    <col min="3849" max="3851" width="8.7109375" style="79" customWidth="1"/>
    <col min="3852" max="3853" width="11.42578125" style="79"/>
    <col min="3854" max="3854" width="4.7109375" style="79" customWidth="1"/>
    <col min="3855" max="3855" width="5" style="79" customWidth="1"/>
    <col min="3856" max="3856" width="2.28515625" style="79" customWidth="1"/>
    <col min="3857" max="3857" width="26" style="79" customWidth="1"/>
    <col min="3858" max="3858" width="8"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1" width="6.7109375" style="79" customWidth="1"/>
    <col min="3872" max="4096" width="11.42578125" style="79"/>
    <col min="4097" max="4097" width="2.5703125" style="79" customWidth="1"/>
    <col min="4098" max="4098" width="2.28515625" style="79" customWidth="1"/>
    <col min="4099" max="4099" width="4" style="79" customWidth="1"/>
    <col min="4100" max="4100" width="7.42578125" style="79" customWidth="1"/>
    <col min="4101" max="4101" width="61.5703125" style="79" customWidth="1"/>
    <col min="4102" max="4102" width="1" style="79" customWidth="1"/>
    <col min="4103" max="4103" width="9.7109375" style="79" customWidth="1"/>
    <col min="4104" max="4104" width="3.7109375" style="79" customWidth="1"/>
    <col min="4105" max="4107" width="8.7109375" style="79" customWidth="1"/>
    <col min="4108" max="4109" width="11.42578125" style="79"/>
    <col min="4110" max="4110" width="4.7109375" style="79" customWidth="1"/>
    <col min="4111" max="4111" width="5" style="79" customWidth="1"/>
    <col min="4112" max="4112" width="2.28515625" style="79" customWidth="1"/>
    <col min="4113" max="4113" width="26" style="79" customWidth="1"/>
    <col min="4114" max="4114" width="8"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7" width="6.7109375" style="79" customWidth="1"/>
    <col min="4128" max="4352" width="11.42578125" style="79"/>
    <col min="4353" max="4353" width="2.5703125" style="79" customWidth="1"/>
    <col min="4354" max="4354" width="2.28515625" style="79" customWidth="1"/>
    <col min="4355" max="4355" width="4" style="79" customWidth="1"/>
    <col min="4356" max="4356" width="7.42578125" style="79" customWidth="1"/>
    <col min="4357" max="4357" width="61.5703125" style="79" customWidth="1"/>
    <col min="4358" max="4358" width="1" style="79" customWidth="1"/>
    <col min="4359" max="4359" width="9.7109375" style="79" customWidth="1"/>
    <col min="4360" max="4360" width="3.7109375" style="79" customWidth="1"/>
    <col min="4361" max="4363" width="8.7109375" style="79" customWidth="1"/>
    <col min="4364" max="4365" width="11.42578125" style="79"/>
    <col min="4366" max="4366" width="4.7109375" style="79" customWidth="1"/>
    <col min="4367" max="4367" width="5" style="79" customWidth="1"/>
    <col min="4368" max="4368" width="2.28515625" style="79" customWidth="1"/>
    <col min="4369" max="4369" width="26" style="79" customWidth="1"/>
    <col min="4370" max="4370" width="8"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3" width="6.7109375" style="79" customWidth="1"/>
    <col min="4384" max="4608" width="11.42578125" style="79"/>
    <col min="4609" max="4609" width="2.5703125" style="79" customWidth="1"/>
    <col min="4610" max="4610" width="2.28515625" style="79" customWidth="1"/>
    <col min="4611" max="4611" width="4" style="79" customWidth="1"/>
    <col min="4612" max="4612" width="7.42578125" style="79" customWidth="1"/>
    <col min="4613" max="4613" width="61.5703125" style="79" customWidth="1"/>
    <col min="4614" max="4614" width="1" style="79" customWidth="1"/>
    <col min="4615" max="4615" width="9.7109375" style="79" customWidth="1"/>
    <col min="4616" max="4616" width="3.7109375" style="79" customWidth="1"/>
    <col min="4617" max="4619" width="8.7109375" style="79" customWidth="1"/>
    <col min="4620" max="4621" width="11.42578125" style="79"/>
    <col min="4622" max="4622" width="4.7109375" style="79" customWidth="1"/>
    <col min="4623" max="4623" width="5" style="79" customWidth="1"/>
    <col min="4624" max="4624" width="2.28515625" style="79" customWidth="1"/>
    <col min="4625" max="4625" width="26" style="79" customWidth="1"/>
    <col min="4626" max="4626" width="8"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9" width="6.7109375" style="79" customWidth="1"/>
    <col min="4640" max="4864" width="11.42578125" style="79"/>
    <col min="4865" max="4865" width="2.5703125" style="79" customWidth="1"/>
    <col min="4866" max="4866" width="2.28515625" style="79" customWidth="1"/>
    <col min="4867" max="4867" width="4" style="79" customWidth="1"/>
    <col min="4868" max="4868" width="7.42578125" style="79" customWidth="1"/>
    <col min="4869" max="4869" width="61.5703125" style="79" customWidth="1"/>
    <col min="4870" max="4870" width="1" style="79" customWidth="1"/>
    <col min="4871" max="4871" width="9.7109375" style="79" customWidth="1"/>
    <col min="4872" max="4872" width="3.7109375" style="79" customWidth="1"/>
    <col min="4873" max="4875" width="8.7109375" style="79" customWidth="1"/>
    <col min="4876" max="4877" width="11.42578125" style="79"/>
    <col min="4878" max="4878" width="4.7109375" style="79" customWidth="1"/>
    <col min="4879" max="4879" width="5" style="79" customWidth="1"/>
    <col min="4880" max="4880" width="2.28515625" style="79" customWidth="1"/>
    <col min="4881" max="4881" width="26" style="79" customWidth="1"/>
    <col min="4882" max="4882" width="8"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5" width="6.7109375" style="79" customWidth="1"/>
    <col min="4896" max="5120" width="11.42578125" style="79"/>
    <col min="5121" max="5121" width="2.5703125" style="79" customWidth="1"/>
    <col min="5122" max="5122" width="2.28515625" style="79" customWidth="1"/>
    <col min="5123" max="5123" width="4" style="79" customWidth="1"/>
    <col min="5124" max="5124" width="7.42578125" style="79" customWidth="1"/>
    <col min="5125" max="5125" width="61.5703125" style="79" customWidth="1"/>
    <col min="5126" max="5126" width="1" style="79" customWidth="1"/>
    <col min="5127" max="5127" width="9.7109375" style="79" customWidth="1"/>
    <col min="5128" max="5128" width="3.7109375" style="79" customWidth="1"/>
    <col min="5129" max="5131" width="8.7109375" style="79" customWidth="1"/>
    <col min="5132" max="5133" width="11.42578125" style="79"/>
    <col min="5134" max="5134" width="4.7109375" style="79" customWidth="1"/>
    <col min="5135" max="5135" width="5" style="79" customWidth="1"/>
    <col min="5136" max="5136" width="2.28515625" style="79" customWidth="1"/>
    <col min="5137" max="5137" width="26" style="79" customWidth="1"/>
    <col min="5138" max="5138" width="8"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1" width="6.7109375" style="79" customWidth="1"/>
    <col min="5152" max="5376" width="11.42578125" style="79"/>
    <col min="5377" max="5377" width="2.5703125" style="79" customWidth="1"/>
    <col min="5378" max="5378" width="2.28515625" style="79" customWidth="1"/>
    <col min="5379" max="5379" width="4" style="79" customWidth="1"/>
    <col min="5380" max="5380" width="7.42578125" style="79" customWidth="1"/>
    <col min="5381" max="5381" width="61.5703125" style="79" customWidth="1"/>
    <col min="5382" max="5382" width="1" style="79" customWidth="1"/>
    <col min="5383" max="5383" width="9.7109375" style="79" customWidth="1"/>
    <col min="5384" max="5384" width="3.7109375" style="79" customWidth="1"/>
    <col min="5385" max="5387" width="8.7109375" style="79" customWidth="1"/>
    <col min="5388" max="5389" width="11.42578125" style="79"/>
    <col min="5390" max="5390" width="4.7109375" style="79" customWidth="1"/>
    <col min="5391" max="5391" width="5" style="79" customWidth="1"/>
    <col min="5392" max="5392" width="2.28515625" style="79" customWidth="1"/>
    <col min="5393" max="5393" width="26" style="79" customWidth="1"/>
    <col min="5394" max="5394" width="8"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7" width="6.7109375" style="79" customWidth="1"/>
    <col min="5408" max="5632" width="11.42578125" style="79"/>
    <col min="5633" max="5633" width="2.5703125" style="79" customWidth="1"/>
    <col min="5634" max="5634" width="2.28515625" style="79" customWidth="1"/>
    <col min="5635" max="5635" width="4" style="79" customWidth="1"/>
    <col min="5636" max="5636" width="7.42578125" style="79" customWidth="1"/>
    <col min="5637" max="5637" width="61.5703125" style="79" customWidth="1"/>
    <col min="5638" max="5638" width="1" style="79" customWidth="1"/>
    <col min="5639" max="5639" width="9.7109375" style="79" customWidth="1"/>
    <col min="5640" max="5640" width="3.7109375" style="79" customWidth="1"/>
    <col min="5641" max="5643" width="8.7109375" style="79" customWidth="1"/>
    <col min="5644" max="5645" width="11.42578125" style="79"/>
    <col min="5646" max="5646" width="4.7109375" style="79" customWidth="1"/>
    <col min="5647" max="5647" width="5" style="79" customWidth="1"/>
    <col min="5648" max="5648" width="2.28515625" style="79" customWidth="1"/>
    <col min="5649" max="5649" width="26" style="79" customWidth="1"/>
    <col min="5650" max="5650" width="8"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3" width="6.7109375" style="79" customWidth="1"/>
    <col min="5664" max="5888" width="11.42578125" style="79"/>
    <col min="5889" max="5889" width="2.5703125" style="79" customWidth="1"/>
    <col min="5890" max="5890" width="2.28515625" style="79" customWidth="1"/>
    <col min="5891" max="5891" width="4" style="79" customWidth="1"/>
    <col min="5892" max="5892" width="7.42578125" style="79" customWidth="1"/>
    <col min="5893" max="5893" width="61.5703125" style="79" customWidth="1"/>
    <col min="5894" max="5894" width="1" style="79" customWidth="1"/>
    <col min="5895" max="5895" width="9.7109375" style="79" customWidth="1"/>
    <col min="5896" max="5896" width="3.7109375" style="79" customWidth="1"/>
    <col min="5897" max="5899" width="8.7109375" style="79" customWidth="1"/>
    <col min="5900" max="5901" width="11.42578125" style="79"/>
    <col min="5902" max="5902" width="4.7109375" style="79" customWidth="1"/>
    <col min="5903" max="5903" width="5" style="79" customWidth="1"/>
    <col min="5904" max="5904" width="2.28515625" style="79" customWidth="1"/>
    <col min="5905" max="5905" width="26" style="79" customWidth="1"/>
    <col min="5906" max="5906" width="8"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9" width="6.7109375" style="79" customWidth="1"/>
    <col min="5920" max="6144" width="11.42578125" style="79"/>
    <col min="6145" max="6145" width="2.5703125" style="79" customWidth="1"/>
    <col min="6146" max="6146" width="2.28515625" style="79" customWidth="1"/>
    <col min="6147" max="6147" width="4" style="79" customWidth="1"/>
    <col min="6148" max="6148" width="7.42578125" style="79" customWidth="1"/>
    <col min="6149" max="6149" width="61.5703125" style="79" customWidth="1"/>
    <col min="6150" max="6150" width="1" style="79" customWidth="1"/>
    <col min="6151" max="6151" width="9.7109375" style="79" customWidth="1"/>
    <col min="6152" max="6152" width="3.7109375" style="79" customWidth="1"/>
    <col min="6153" max="6155" width="8.7109375" style="79" customWidth="1"/>
    <col min="6156" max="6157" width="11.42578125" style="79"/>
    <col min="6158" max="6158" width="4.7109375" style="79" customWidth="1"/>
    <col min="6159" max="6159" width="5" style="79" customWidth="1"/>
    <col min="6160" max="6160" width="2.28515625" style="79" customWidth="1"/>
    <col min="6161" max="6161" width="26" style="79" customWidth="1"/>
    <col min="6162" max="6162" width="8"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5" width="6.7109375" style="79" customWidth="1"/>
    <col min="6176" max="6400" width="11.42578125" style="79"/>
    <col min="6401" max="6401" width="2.5703125" style="79" customWidth="1"/>
    <col min="6402" max="6402" width="2.28515625" style="79" customWidth="1"/>
    <col min="6403" max="6403" width="4" style="79" customWidth="1"/>
    <col min="6404" max="6404" width="7.42578125" style="79" customWidth="1"/>
    <col min="6405" max="6405" width="61.5703125" style="79" customWidth="1"/>
    <col min="6406" max="6406" width="1" style="79" customWidth="1"/>
    <col min="6407" max="6407" width="9.7109375" style="79" customWidth="1"/>
    <col min="6408" max="6408" width="3.7109375" style="79" customWidth="1"/>
    <col min="6409" max="6411" width="8.7109375" style="79" customWidth="1"/>
    <col min="6412" max="6413" width="11.42578125" style="79"/>
    <col min="6414" max="6414" width="4.7109375" style="79" customWidth="1"/>
    <col min="6415" max="6415" width="5" style="79" customWidth="1"/>
    <col min="6416" max="6416" width="2.28515625" style="79" customWidth="1"/>
    <col min="6417" max="6417" width="26" style="79" customWidth="1"/>
    <col min="6418" max="6418" width="8"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1" width="6.7109375" style="79" customWidth="1"/>
    <col min="6432" max="6656" width="11.42578125" style="79"/>
    <col min="6657" max="6657" width="2.5703125" style="79" customWidth="1"/>
    <col min="6658" max="6658" width="2.28515625" style="79" customWidth="1"/>
    <col min="6659" max="6659" width="4" style="79" customWidth="1"/>
    <col min="6660" max="6660" width="7.42578125" style="79" customWidth="1"/>
    <col min="6661" max="6661" width="61.5703125" style="79" customWidth="1"/>
    <col min="6662" max="6662" width="1" style="79" customWidth="1"/>
    <col min="6663" max="6663" width="9.7109375" style="79" customWidth="1"/>
    <col min="6664" max="6664" width="3.7109375" style="79" customWidth="1"/>
    <col min="6665" max="6667" width="8.7109375" style="79" customWidth="1"/>
    <col min="6668" max="6669" width="11.42578125" style="79"/>
    <col min="6670" max="6670" width="4.7109375" style="79" customWidth="1"/>
    <col min="6671" max="6671" width="5" style="79" customWidth="1"/>
    <col min="6672" max="6672" width="2.28515625" style="79" customWidth="1"/>
    <col min="6673" max="6673" width="26" style="79" customWidth="1"/>
    <col min="6674" max="6674" width="8"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7" width="6.7109375" style="79" customWidth="1"/>
    <col min="6688" max="6912" width="11.42578125" style="79"/>
    <col min="6913" max="6913" width="2.5703125" style="79" customWidth="1"/>
    <col min="6914" max="6914" width="2.28515625" style="79" customWidth="1"/>
    <col min="6915" max="6915" width="4" style="79" customWidth="1"/>
    <col min="6916" max="6916" width="7.42578125" style="79" customWidth="1"/>
    <col min="6917" max="6917" width="61.5703125" style="79" customWidth="1"/>
    <col min="6918" max="6918" width="1" style="79" customWidth="1"/>
    <col min="6919" max="6919" width="9.7109375" style="79" customWidth="1"/>
    <col min="6920" max="6920" width="3.7109375" style="79" customWidth="1"/>
    <col min="6921" max="6923" width="8.7109375" style="79" customWidth="1"/>
    <col min="6924" max="6925" width="11.42578125" style="79"/>
    <col min="6926" max="6926" width="4.7109375" style="79" customWidth="1"/>
    <col min="6927" max="6927" width="5" style="79" customWidth="1"/>
    <col min="6928" max="6928" width="2.28515625" style="79" customWidth="1"/>
    <col min="6929" max="6929" width="26" style="79" customWidth="1"/>
    <col min="6930" max="6930" width="8"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3" width="6.7109375" style="79" customWidth="1"/>
    <col min="6944" max="7168" width="11.42578125" style="79"/>
    <col min="7169" max="7169" width="2.5703125" style="79" customWidth="1"/>
    <col min="7170" max="7170" width="2.28515625" style="79" customWidth="1"/>
    <col min="7171" max="7171" width="4" style="79" customWidth="1"/>
    <col min="7172" max="7172" width="7.42578125" style="79" customWidth="1"/>
    <col min="7173" max="7173" width="61.5703125" style="79" customWidth="1"/>
    <col min="7174" max="7174" width="1" style="79" customWidth="1"/>
    <col min="7175" max="7175" width="9.7109375" style="79" customWidth="1"/>
    <col min="7176" max="7176" width="3.7109375" style="79" customWidth="1"/>
    <col min="7177" max="7179" width="8.7109375" style="79" customWidth="1"/>
    <col min="7180" max="7181" width="11.42578125" style="79"/>
    <col min="7182" max="7182" width="4.7109375" style="79" customWidth="1"/>
    <col min="7183" max="7183" width="5" style="79" customWidth="1"/>
    <col min="7184" max="7184" width="2.28515625" style="79" customWidth="1"/>
    <col min="7185" max="7185" width="26" style="79" customWidth="1"/>
    <col min="7186" max="7186" width="8"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9" width="6.7109375" style="79" customWidth="1"/>
    <col min="7200" max="7424" width="11.42578125" style="79"/>
    <col min="7425" max="7425" width="2.5703125" style="79" customWidth="1"/>
    <col min="7426" max="7426" width="2.28515625" style="79" customWidth="1"/>
    <col min="7427" max="7427" width="4" style="79" customWidth="1"/>
    <col min="7428" max="7428" width="7.42578125" style="79" customWidth="1"/>
    <col min="7429" max="7429" width="61.5703125" style="79" customWidth="1"/>
    <col min="7430" max="7430" width="1" style="79" customWidth="1"/>
    <col min="7431" max="7431" width="9.7109375" style="79" customWidth="1"/>
    <col min="7432" max="7432" width="3.7109375" style="79" customWidth="1"/>
    <col min="7433" max="7435" width="8.7109375" style="79" customWidth="1"/>
    <col min="7436" max="7437" width="11.42578125" style="79"/>
    <col min="7438" max="7438" width="4.7109375" style="79" customWidth="1"/>
    <col min="7439" max="7439" width="5" style="79" customWidth="1"/>
    <col min="7440" max="7440" width="2.28515625" style="79" customWidth="1"/>
    <col min="7441" max="7441" width="26" style="79" customWidth="1"/>
    <col min="7442" max="7442" width="8"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5" width="6.7109375" style="79" customWidth="1"/>
    <col min="7456" max="7680" width="11.42578125" style="79"/>
    <col min="7681" max="7681" width="2.5703125" style="79" customWidth="1"/>
    <col min="7682" max="7682" width="2.28515625" style="79" customWidth="1"/>
    <col min="7683" max="7683" width="4" style="79" customWidth="1"/>
    <col min="7684" max="7684" width="7.42578125" style="79" customWidth="1"/>
    <col min="7685" max="7685" width="61.5703125" style="79" customWidth="1"/>
    <col min="7686" max="7686" width="1" style="79" customWidth="1"/>
    <col min="7687" max="7687" width="9.7109375" style="79" customWidth="1"/>
    <col min="7688" max="7688" width="3.7109375" style="79" customWidth="1"/>
    <col min="7689" max="7691" width="8.7109375" style="79" customWidth="1"/>
    <col min="7692" max="7693" width="11.42578125" style="79"/>
    <col min="7694" max="7694" width="4.7109375" style="79" customWidth="1"/>
    <col min="7695" max="7695" width="5" style="79" customWidth="1"/>
    <col min="7696" max="7696" width="2.28515625" style="79" customWidth="1"/>
    <col min="7697" max="7697" width="26" style="79" customWidth="1"/>
    <col min="7698" max="7698" width="8"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1" width="6.7109375" style="79" customWidth="1"/>
    <col min="7712" max="7936" width="11.42578125" style="79"/>
    <col min="7937" max="7937" width="2.5703125" style="79" customWidth="1"/>
    <col min="7938" max="7938" width="2.28515625" style="79" customWidth="1"/>
    <col min="7939" max="7939" width="4" style="79" customWidth="1"/>
    <col min="7940" max="7940" width="7.42578125" style="79" customWidth="1"/>
    <col min="7941" max="7941" width="61.5703125" style="79" customWidth="1"/>
    <col min="7942" max="7942" width="1" style="79" customWidth="1"/>
    <col min="7943" max="7943" width="9.7109375" style="79" customWidth="1"/>
    <col min="7944" max="7944" width="3.7109375" style="79" customWidth="1"/>
    <col min="7945" max="7947" width="8.7109375" style="79" customWidth="1"/>
    <col min="7948" max="7949" width="11.42578125" style="79"/>
    <col min="7950" max="7950" width="4.7109375" style="79" customWidth="1"/>
    <col min="7951" max="7951" width="5" style="79" customWidth="1"/>
    <col min="7952" max="7952" width="2.28515625" style="79" customWidth="1"/>
    <col min="7953" max="7953" width="26" style="79" customWidth="1"/>
    <col min="7954" max="7954" width="8"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7" width="6.7109375" style="79" customWidth="1"/>
    <col min="7968" max="8192" width="11.42578125" style="79"/>
    <col min="8193" max="8193" width="2.5703125" style="79" customWidth="1"/>
    <col min="8194" max="8194" width="2.28515625" style="79" customWidth="1"/>
    <col min="8195" max="8195" width="4" style="79" customWidth="1"/>
    <col min="8196" max="8196" width="7.42578125" style="79" customWidth="1"/>
    <col min="8197" max="8197" width="61.5703125" style="79" customWidth="1"/>
    <col min="8198" max="8198" width="1" style="79" customWidth="1"/>
    <col min="8199" max="8199" width="9.7109375" style="79" customWidth="1"/>
    <col min="8200" max="8200" width="3.7109375" style="79" customWidth="1"/>
    <col min="8201" max="8203" width="8.7109375" style="79" customWidth="1"/>
    <col min="8204" max="8205" width="11.42578125" style="79"/>
    <col min="8206" max="8206" width="4.7109375" style="79" customWidth="1"/>
    <col min="8207" max="8207" width="5" style="79" customWidth="1"/>
    <col min="8208" max="8208" width="2.28515625" style="79" customWidth="1"/>
    <col min="8209" max="8209" width="26" style="79" customWidth="1"/>
    <col min="8210" max="8210" width="8"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3" width="6.7109375" style="79" customWidth="1"/>
    <col min="8224" max="8448" width="11.42578125" style="79"/>
    <col min="8449" max="8449" width="2.5703125" style="79" customWidth="1"/>
    <col min="8450" max="8450" width="2.28515625" style="79" customWidth="1"/>
    <col min="8451" max="8451" width="4" style="79" customWidth="1"/>
    <col min="8452" max="8452" width="7.42578125" style="79" customWidth="1"/>
    <col min="8453" max="8453" width="61.5703125" style="79" customWidth="1"/>
    <col min="8454" max="8454" width="1" style="79" customWidth="1"/>
    <col min="8455" max="8455" width="9.7109375" style="79" customWidth="1"/>
    <col min="8456" max="8456" width="3.7109375" style="79" customWidth="1"/>
    <col min="8457" max="8459" width="8.7109375" style="79" customWidth="1"/>
    <col min="8460" max="8461" width="11.42578125" style="79"/>
    <col min="8462" max="8462" width="4.7109375" style="79" customWidth="1"/>
    <col min="8463" max="8463" width="5" style="79" customWidth="1"/>
    <col min="8464" max="8464" width="2.28515625" style="79" customWidth="1"/>
    <col min="8465" max="8465" width="26" style="79" customWidth="1"/>
    <col min="8466" max="8466" width="8"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9" width="6.7109375" style="79" customWidth="1"/>
    <col min="8480" max="8704" width="11.42578125" style="79"/>
    <col min="8705" max="8705" width="2.5703125" style="79" customWidth="1"/>
    <col min="8706" max="8706" width="2.28515625" style="79" customWidth="1"/>
    <col min="8707" max="8707" width="4" style="79" customWidth="1"/>
    <col min="8708" max="8708" width="7.42578125" style="79" customWidth="1"/>
    <col min="8709" max="8709" width="61.5703125" style="79" customWidth="1"/>
    <col min="8710" max="8710" width="1" style="79" customWidth="1"/>
    <col min="8711" max="8711" width="9.7109375" style="79" customWidth="1"/>
    <col min="8712" max="8712" width="3.7109375" style="79" customWidth="1"/>
    <col min="8713" max="8715" width="8.7109375" style="79" customWidth="1"/>
    <col min="8716" max="8717" width="11.42578125" style="79"/>
    <col min="8718" max="8718" width="4.7109375" style="79" customWidth="1"/>
    <col min="8719" max="8719" width="5" style="79" customWidth="1"/>
    <col min="8720" max="8720" width="2.28515625" style="79" customWidth="1"/>
    <col min="8721" max="8721" width="26" style="79" customWidth="1"/>
    <col min="8722" max="8722" width="8"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5" width="6.7109375" style="79" customWidth="1"/>
    <col min="8736" max="8960" width="11.42578125" style="79"/>
    <col min="8961" max="8961" width="2.5703125" style="79" customWidth="1"/>
    <col min="8962" max="8962" width="2.28515625" style="79" customWidth="1"/>
    <col min="8963" max="8963" width="4" style="79" customWidth="1"/>
    <col min="8964" max="8964" width="7.42578125" style="79" customWidth="1"/>
    <col min="8965" max="8965" width="61.5703125" style="79" customWidth="1"/>
    <col min="8966" max="8966" width="1" style="79" customWidth="1"/>
    <col min="8967" max="8967" width="9.7109375" style="79" customWidth="1"/>
    <col min="8968" max="8968" width="3.7109375" style="79" customWidth="1"/>
    <col min="8969" max="8971" width="8.7109375" style="79" customWidth="1"/>
    <col min="8972" max="8973" width="11.42578125" style="79"/>
    <col min="8974" max="8974" width="4.7109375" style="79" customWidth="1"/>
    <col min="8975" max="8975" width="5" style="79" customWidth="1"/>
    <col min="8976" max="8976" width="2.28515625" style="79" customWidth="1"/>
    <col min="8977" max="8977" width="26" style="79" customWidth="1"/>
    <col min="8978" max="8978" width="8"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1" width="6.7109375" style="79" customWidth="1"/>
    <col min="8992" max="9216" width="11.42578125" style="79"/>
    <col min="9217" max="9217" width="2.5703125" style="79" customWidth="1"/>
    <col min="9218" max="9218" width="2.28515625" style="79" customWidth="1"/>
    <col min="9219" max="9219" width="4" style="79" customWidth="1"/>
    <col min="9220" max="9220" width="7.42578125" style="79" customWidth="1"/>
    <col min="9221" max="9221" width="61.5703125" style="79" customWidth="1"/>
    <col min="9222" max="9222" width="1" style="79" customWidth="1"/>
    <col min="9223" max="9223" width="9.7109375" style="79" customWidth="1"/>
    <col min="9224" max="9224" width="3.7109375" style="79" customWidth="1"/>
    <col min="9225" max="9227" width="8.7109375" style="79" customWidth="1"/>
    <col min="9228" max="9229" width="11.42578125" style="79"/>
    <col min="9230" max="9230" width="4.7109375" style="79" customWidth="1"/>
    <col min="9231" max="9231" width="5" style="79" customWidth="1"/>
    <col min="9232" max="9232" width="2.28515625" style="79" customWidth="1"/>
    <col min="9233" max="9233" width="26" style="79" customWidth="1"/>
    <col min="9234" max="9234" width="8"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7" width="6.7109375" style="79" customWidth="1"/>
    <col min="9248" max="9472" width="11.42578125" style="79"/>
    <col min="9473" max="9473" width="2.5703125" style="79" customWidth="1"/>
    <col min="9474" max="9474" width="2.28515625" style="79" customWidth="1"/>
    <col min="9475" max="9475" width="4" style="79" customWidth="1"/>
    <col min="9476" max="9476" width="7.42578125" style="79" customWidth="1"/>
    <col min="9477" max="9477" width="61.5703125" style="79" customWidth="1"/>
    <col min="9478" max="9478" width="1" style="79" customWidth="1"/>
    <col min="9479" max="9479" width="9.7109375" style="79" customWidth="1"/>
    <col min="9480" max="9480" width="3.7109375" style="79" customWidth="1"/>
    <col min="9481" max="9483" width="8.7109375" style="79" customWidth="1"/>
    <col min="9484" max="9485" width="11.42578125" style="79"/>
    <col min="9486" max="9486" width="4.7109375" style="79" customWidth="1"/>
    <col min="9487" max="9487" width="5" style="79" customWidth="1"/>
    <col min="9488" max="9488" width="2.28515625" style="79" customWidth="1"/>
    <col min="9489" max="9489" width="26" style="79" customWidth="1"/>
    <col min="9490" max="9490" width="8"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3" width="6.7109375" style="79" customWidth="1"/>
    <col min="9504" max="9728" width="11.42578125" style="79"/>
    <col min="9729" max="9729" width="2.5703125" style="79" customWidth="1"/>
    <col min="9730" max="9730" width="2.28515625" style="79" customWidth="1"/>
    <col min="9731" max="9731" width="4" style="79" customWidth="1"/>
    <col min="9732" max="9732" width="7.42578125" style="79" customWidth="1"/>
    <col min="9733" max="9733" width="61.5703125" style="79" customWidth="1"/>
    <col min="9734" max="9734" width="1" style="79" customWidth="1"/>
    <col min="9735" max="9735" width="9.7109375" style="79" customWidth="1"/>
    <col min="9736" max="9736" width="3.7109375" style="79" customWidth="1"/>
    <col min="9737" max="9739" width="8.7109375" style="79" customWidth="1"/>
    <col min="9740" max="9741" width="11.42578125" style="79"/>
    <col min="9742" max="9742" width="4.7109375" style="79" customWidth="1"/>
    <col min="9743" max="9743" width="5" style="79" customWidth="1"/>
    <col min="9744" max="9744" width="2.28515625" style="79" customWidth="1"/>
    <col min="9745" max="9745" width="26" style="79" customWidth="1"/>
    <col min="9746" max="9746" width="8"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9" width="6.7109375" style="79" customWidth="1"/>
    <col min="9760" max="9984" width="11.42578125" style="79"/>
    <col min="9985" max="9985" width="2.5703125" style="79" customWidth="1"/>
    <col min="9986" max="9986" width="2.28515625" style="79" customWidth="1"/>
    <col min="9987" max="9987" width="4" style="79" customWidth="1"/>
    <col min="9988" max="9988" width="7.42578125" style="79" customWidth="1"/>
    <col min="9989" max="9989" width="61.5703125" style="79" customWidth="1"/>
    <col min="9990" max="9990" width="1" style="79" customWidth="1"/>
    <col min="9991" max="9991" width="9.7109375" style="79" customWidth="1"/>
    <col min="9992" max="9992" width="3.7109375" style="79" customWidth="1"/>
    <col min="9993" max="9995" width="8.7109375" style="79" customWidth="1"/>
    <col min="9996" max="9997" width="11.42578125" style="79"/>
    <col min="9998" max="9998" width="4.7109375" style="79" customWidth="1"/>
    <col min="9999" max="9999" width="5" style="79" customWidth="1"/>
    <col min="10000" max="10000" width="2.28515625" style="79" customWidth="1"/>
    <col min="10001" max="10001" width="26" style="79" customWidth="1"/>
    <col min="10002" max="10002" width="8"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5" width="6.7109375" style="79" customWidth="1"/>
    <col min="10016" max="10240" width="11.42578125" style="79"/>
    <col min="10241" max="10241" width="2.5703125" style="79" customWidth="1"/>
    <col min="10242" max="10242" width="2.28515625" style="79" customWidth="1"/>
    <col min="10243" max="10243" width="4" style="79" customWidth="1"/>
    <col min="10244" max="10244" width="7.42578125" style="79" customWidth="1"/>
    <col min="10245" max="10245" width="61.5703125" style="79" customWidth="1"/>
    <col min="10246" max="10246" width="1" style="79" customWidth="1"/>
    <col min="10247" max="10247" width="9.7109375" style="79" customWidth="1"/>
    <col min="10248" max="10248" width="3.7109375" style="79" customWidth="1"/>
    <col min="10249" max="10251" width="8.7109375" style="79" customWidth="1"/>
    <col min="10252" max="10253" width="11.42578125" style="79"/>
    <col min="10254" max="10254" width="4.7109375" style="79" customWidth="1"/>
    <col min="10255" max="10255" width="5" style="79" customWidth="1"/>
    <col min="10256" max="10256" width="2.28515625" style="79" customWidth="1"/>
    <col min="10257" max="10257" width="26" style="79" customWidth="1"/>
    <col min="10258" max="10258" width="8"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1" width="6.7109375" style="79" customWidth="1"/>
    <col min="10272" max="10496" width="11.42578125" style="79"/>
    <col min="10497" max="10497" width="2.5703125" style="79" customWidth="1"/>
    <col min="10498" max="10498" width="2.28515625" style="79" customWidth="1"/>
    <col min="10499" max="10499" width="4" style="79" customWidth="1"/>
    <col min="10500" max="10500" width="7.42578125" style="79" customWidth="1"/>
    <col min="10501" max="10501" width="61.5703125" style="79" customWidth="1"/>
    <col min="10502" max="10502" width="1" style="79" customWidth="1"/>
    <col min="10503" max="10503" width="9.7109375" style="79" customWidth="1"/>
    <col min="10504" max="10504" width="3.7109375" style="79" customWidth="1"/>
    <col min="10505" max="10507" width="8.7109375" style="79" customWidth="1"/>
    <col min="10508" max="10509" width="11.42578125" style="79"/>
    <col min="10510" max="10510" width="4.7109375" style="79" customWidth="1"/>
    <col min="10511" max="10511" width="5" style="79" customWidth="1"/>
    <col min="10512" max="10512" width="2.28515625" style="79" customWidth="1"/>
    <col min="10513" max="10513" width="26" style="79" customWidth="1"/>
    <col min="10514" max="10514" width="8"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7" width="6.7109375" style="79" customWidth="1"/>
    <col min="10528" max="10752" width="11.42578125" style="79"/>
    <col min="10753" max="10753" width="2.5703125" style="79" customWidth="1"/>
    <col min="10754" max="10754" width="2.28515625" style="79" customWidth="1"/>
    <col min="10755" max="10755" width="4" style="79" customWidth="1"/>
    <col min="10756" max="10756" width="7.42578125" style="79" customWidth="1"/>
    <col min="10757" max="10757" width="61.5703125" style="79" customWidth="1"/>
    <col min="10758" max="10758" width="1" style="79" customWidth="1"/>
    <col min="10759" max="10759" width="9.7109375" style="79" customWidth="1"/>
    <col min="10760" max="10760" width="3.7109375" style="79" customWidth="1"/>
    <col min="10761" max="10763" width="8.7109375" style="79" customWidth="1"/>
    <col min="10764" max="10765" width="11.42578125" style="79"/>
    <col min="10766" max="10766" width="4.7109375" style="79" customWidth="1"/>
    <col min="10767" max="10767" width="5" style="79" customWidth="1"/>
    <col min="10768" max="10768" width="2.28515625" style="79" customWidth="1"/>
    <col min="10769" max="10769" width="26" style="79" customWidth="1"/>
    <col min="10770" max="10770" width="8"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3" width="6.7109375" style="79" customWidth="1"/>
    <col min="10784" max="11008" width="11.42578125" style="79"/>
    <col min="11009" max="11009" width="2.5703125" style="79" customWidth="1"/>
    <col min="11010" max="11010" width="2.28515625" style="79" customWidth="1"/>
    <col min="11011" max="11011" width="4" style="79" customWidth="1"/>
    <col min="11012" max="11012" width="7.42578125" style="79" customWidth="1"/>
    <col min="11013" max="11013" width="61.5703125" style="79" customWidth="1"/>
    <col min="11014" max="11014" width="1" style="79" customWidth="1"/>
    <col min="11015" max="11015" width="9.7109375" style="79" customWidth="1"/>
    <col min="11016" max="11016" width="3.7109375" style="79" customWidth="1"/>
    <col min="11017" max="11019" width="8.7109375" style="79" customWidth="1"/>
    <col min="11020" max="11021" width="11.42578125" style="79"/>
    <col min="11022" max="11022" width="4.7109375" style="79" customWidth="1"/>
    <col min="11023" max="11023" width="5" style="79" customWidth="1"/>
    <col min="11024" max="11024" width="2.28515625" style="79" customWidth="1"/>
    <col min="11025" max="11025" width="26" style="79" customWidth="1"/>
    <col min="11026" max="11026" width="8"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9" width="6.7109375" style="79" customWidth="1"/>
    <col min="11040" max="11264" width="11.42578125" style="79"/>
    <col min="11265" max="11265" width="2.5703125" style="79" customWidth="1"/>
    <col min="11266" max="11266" width="2.28515625" style="79" customWidth="1"/>
    <col min="11267" max="11267" width="4" style="79" customWidth="1"/>
    <col min="11268" max="11268" width="7.42578125" style="79" customWidth="1"/>
    <col min="11269" max="11269" width="61.5703125" style="79" customWidth="1"/>
    <col min="11270" max="11270" width="1" style="79" customWidth="1"/>
    <col min="11271" max="11271" width="9.7109375" style="79" customWidth="1"/>
    <col min="11272" max="11272" width="3.7109375" style="79" customWidth="1"/>
    <col min="11273" max="11275" width="8.7109375" style="79" customWidth="1"/>
    <col min="11276" max="11277" width="11.42578125" style="79"/>
    <col min="11278" max="11278" width="4.7109375" style="79" customWidth="1"/>
    <col min="11279" max="11279" width="5" style="79" customWidth="1"/>
    <col min="11280" max="11280" width="2.28515625" style="79" customWidth="1"/>
    <col min="11281" max="11281" width="26" style="79" customWidth="1"/>
    <col min="11282" max="11282" width="8"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5" width="6.7109375" style="79" customWidth="1"/>
    <col min="11296" max="11520" width="11.42578125" style="79"/>
    <col min="11521" max="11521" width="2.5703125" style="79" customWidth="1"/>
    <col min="11522" max="11522" width="2.28515625" style="79" customWidth="1"/>
    <col min="11523" max="11523" width="4" style="79" customWidth="1"/>
    <col min="11524" max="11524" width="7.42578125" style="79" customWidth="1"/>
    <col min="11525" max="11525" width="61.5703125" style="79" customWidth="1"/>
    <col min="11526" max="11526" width="1" style="79" customWidth="1"/>
    <col min="11527" max="11527" width="9.7109375" style="79" customWidth="1"/>
    <col min="11528" max="11528" width="3.7109375" style="79" customWidth="1"/>
    <col min="11529" max="11531" width="8.7109375" style="79" customWidth="1"/>
    <col min="11532" max="11533" width="11.42578125" style="79"/>
    <col min="11534" max="11534" width="4.7109375" style="79" customWidth="1"/>
    <col min="11535" max="11535" width="5" style="79" customWidth="1"/>
    <col min="11536" max="11536" width="2.28515625" style="79" customWidth="1"/>
    <col min="11537" max="11537" width="26" style="79" customWidth="1"/>
    <col min="11538" max="11538" width="8"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1" width="6.7109375" style="79" customWidth="1"/>
    <col min="11552" max="11776" width="11.42578125" style="79"/>
    <col min="11777" max="11777" width="2.5703125" style="79" customWidth="1"/>
    <col min="11778" max="11778" width="2.28515625" style="79" customWidth="1"/>
    <col min="11779" max="11779" width="4" style="79" customWidth="1"/>
    <col min="11780" max="11780" width="7.42578125" style="79" customWidth="1"/>
    <col min="11781" max="11781" width="61.5703125" style="79" customWidth="1"/>
    <col min="11782" max="11782" width="1" style="79" customWidth="1"/>
    <col min="11783" max="11783" width="9.7109375" style="79" customWidth="1"/>
    <col min="11784" max="11784" width="3.7109375" style="79" customWidth="1"/>
    <col min="11785" max="11787" width="8.7109375" style="79" customWidth="1"/>
    <col min="11788" max="11789" width="11.42578125" style="79"/>
    <col min="11790" max="11790" width="4.7109375" style="79" customWidth="1"/>
    <col min="11791" max="11791" width="5" style="79" customWidth="1"/>
    <col min="11792" max="11792" width="2.28515625" style="79" customWidth="1"/>
    <col min="11793" max="11793" width="26" style="79" customWidth="1"/>
    <col min="11794" max="11794" width="8"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7" width="6.7109375" style="79" customWidth="1"/>
    <col min="11808" max="12032" width="11.42578125" style="79"/>
    <col min="12033" max="12033" width="2.5703125" style="79" customWidth="1"/>
    <col min="12034" max="12034" width="2.28515625" style="79" customWidth="1"/>
    <col min="12035" max="12035" width="4" style="79" customWidth="1"/>
    <col min="12036" max="12036" width="7.42578125" style="79" customWidth="1"/>
    <col min="12037" max="12037" width="61.5703125" style="79" customWidth="1"/>
    <col min="12038" max="12038" width="1" style="79" customWidth="1"/>
    <col min="12039" max="12039" width="9.7109375" style="79" customWidth="1"/>
    <col min="12040" max="12040" width="3.7109375" style="79" customWidth="1"/>
    <col min="12041" max="12043" width="8.7109375" style="79" customWidth="1"/>
    <col min="12044" max="12045" width="11.42578125" style="79"/>
    <col min="12046" max="12046" width="4.7109375" style="79" customWidth="1"/>
    <col min="12047" max="12047" width="5" style="79" customWidth="1"/>
    <col min="12048" max="12048" width="2.28515625" style="79" customWidth="1"/>
    <col min="12049" max="12049" width="26" style="79" customWidth="1"/>
    <col min="12050" max="12050" width="8"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3" width="6.7109375" style="79" customWidth="1"/>
    <col min="12064" max="12288" width="11.42578125" style="79"/>
    <col min="12289" max="12289" width="2.5703125" style="79" customWidth="1"/>
    <col min="12290" max="12290" width="2.28515625" style="79" customWidth="1"/>
    <col min="12291" max="12291" width="4" style="79" customWidth="1"/>
    <col min="12292" max="12292" width="7.42578125" style="79" customWidth="1"/>
    <col min="12293" max="12293" width="61.5703125" style="79" customWidth="1"/>
    <col min="12294" max="12294" width="1" style="79" customWidth="1"/>
    <col min="12295" max="12295" width="9.7109375" style="79" customWidth="1"/>
    <col min="12296" max="12296" width="3.7109375" style="79" customWidth="1"/>
    <col min="12297" max="12299" width="8.7109375" style="79" customWidth="1"/>
    <col min="12300" max="12301" width="11.42578125" style="79"/>
    <col min="12302" max="12302" width="4.7109375" style="79" customWidth="1"/>
    <col min="12303" max="12303" width="5" style="79" customWidth="1"/>
    <col min="12304" max="12304" width="2.28515625" style="79" customWidth="1"/>
    <col min="12305" max="12305" width="26" style="79" customWidth="1"/>
    <col min="12306" max="12306" width="8"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9" width="6.7109375" style="79" customWidth="1"/>
    <col min="12320" max="12544" width="11.42578125" style="79"/>
    <col min="12545" max="12545" width="2.5703125" style="79" customWidth="1"/>
    <col min="12546" max="12546" width="2.28515625" style="79" customWidth="1"/>
    <col min="12547" max="12547" width="4" style="79" customWidth="1"/>
    <col min="12548" max="12548" width="7.42578125" style="79" customWidth="1"/>
    <col min="12549" max="12549" width="61.5703125" style="79" customWidth="1"/>
    <col min="12550" max="12550" width="1" style="79" customWidth="1"/>
    <col min="12551" max="12551" width="9.7109375" style="79" customWidth="1"/>
    <col min="12552" max="12552" width="3.7109375" style="79" customWidth="1"/>
    <col min="12553" max="12555" width="8.7109375" style="79" customWidth="1"/>
    <col min="12556" max="12557" width="11.42578125" style="79"/>
    <col min="12558" max="12558" width="4.7109375" style="79" customWidth="1"/>
    <col min="12559" max="12559" width="5" style="79" customWidth="1"/>
    <col min="12560" max="12560" width="2.28515625" style="79" customWidth="1"/>
    <col min="12561" max="12561" width="26" style="79" customWidth="1"/>
    <col min="12562" max="12562" width="8"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5" width="6.7109375" style="79" customWidth="1"/>
    <col min="12576" max="12800" width="11.42578125" style="79"/>
    <col min="12801" max="12801" width="2.5703125" style="79" customWidth="1"/>
    <col min="12802" max="12802" width="2.28515625" style="79" customWidth="1"/>
    <col min="12803" max="12803" width="4" style="79" customWidth="1"/>
    <col min="12804" max="12804" width="7.42578125" style="79" customWidth="1"/>
    <col min="12805" max="12805" width="61.5703125" style="79" customWidth="1"/>
    <col min="12806" max="12806" width="1" style="79" customWidth="1"/>
    <col min="12807" max="12807" width="9.7109375" style="79" customWidth="1"/>
    <col min="12808" max="12808" width="3.7109375" style="79" customWidth="1"/>
    <col min="12809" max="12811" width="8.7109375" style="79" customWidth="1"/>
    <col min="12812" max="12813" width="11.42578125" style="79"/>
    <col min="12814" max="12814" width="4.7109375" style="79" customWidth="1"/>
    <col min="12815" max="12815" width="5" style="79" customWidth="1"/>
    <col min="12816" max="12816" width="2.28515625" style="79" customWidth="1"/>
    <col min="12817" max="12817" width="26" style="79" customWidth="1"/>
    <col min="12818" max="12818" width="8"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1" width="6.7109375" style="79" customWidth="1"/>
    <col min="12832" max="13056" width="11.42578125" style="79"/>
    <col min="13057" max="13057" width="2.5703125" style="79" customWidth="1"/>
    <col min="13058" max="13058" width="2.28515625" style="79" customWidth="1"/>
    <col min="13059" max="13059" width="4" style="79" customWidth="1"/>
    <col min="13060" max="13060" width="7.42578125" style="79" customWidth="1"/>
    <col min="13061" max="13061" width="61.5703125" style="79" customWidth="1"/>
    <col min="13062" max="13062" width="1" style="79" customWidth="1"/>
    <col min="13063" max="13063" width="9.7109375" style="79" customWidth="1"/>
    <col min="13064" max="13064" width="3.7109375" style="79" customWidth="1"/>
    <col min="13065" max="13067" width="8.7109375" style="79" customWidth="1"/>
    <col min="13068" max="13069" width="11.42578125" style="79"/>
    <col min="13070" max="13070" width="4.7109375" style="79" customWidth="1"/>
    <col min="13071" max="13071" width="5" style="79" customWidth="1"/>
    <col min="13072" max="13072" width="2.28515625" style="79" customWidth="1"/>
    <col min="13073" max="13073" width="26" style="79" customWidth="1"/>
    <col min="13074" max="13074" width="8"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7" width="6.7109375" style="79" customWidth="1"/>
    <col min="13088" max="13312" width="11.42578125" style="79"/>
    <col min="13313" max="13313" width="2.5703125" style="79" customWidth="1"/>
    <col min="13314" max="13314" width="2.28515625" style="79" customWidth="1"/>
    <col min="13315" max="13315" width="4" style="79" customWidth="1"/>
    <col min="13316" max="13316" width="7.42578125" style="79" customWidth="1"/>
    <col min="13317" max="13317" width="61.5703125" style="79" customWidth="1"/>
    <col min="13318" max="13318" width="1" style="79" customWidth="1"/>
    <col min="13319" max="13319" width="9.7109375" style="79" customWidth="1"/>
    <col min="13320" max="13320" width="3.7109375" style="79" customWidth="1"/>
    <col min="13321" max="13323" width="8.7109375" style="79" customWidth="1"/>
    <col min="13324" max="13325" width="11.42578125" style="79"/>
    <col min="13326" max="13326" width="4.7109375" style="79" customWidth="1"/>
    <col min="13327" max="13327" width="5" style="79" customWidth="1"/>
    <col min="13328" max="13328" width="2.28515625" style="79" customWidth="1"/>
    <col min="13329" max="13329" width="26" style="79" customWidth="1"/>
    <col min="13330" max="13330" width="8"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3" width="6.7109375" style="79" customWidth="1"/>
    <col min="13344" max="13568" width="11.42578125" style="79"/>
    <col min="13569" max="13569" width="2.5703125" style="79" customWidth="1"/>
    <col min="13570" max="13570" width="2.28515625" style="79" customWidth="1"/>
    <col min="13571" max="13571" width="4" style="79" customWidth="1"/>
    <col min="13572" max="13572" width="7.42578125" style="79" customWidth="1"/>
    <col min="13573" max="13573" width="61.5703125" style="79" customWidth="1"/>
    <col min="13574" max="13574" width="1" style="79" customWidth="1"/>
    <col min="13575" max="13575" width="9.7109375" style="79" customWidth="1"/>
    <col min="13576" max="13576" width="3.7109375" style="79" customWidth="1"/>
    <col min="13577" max="13579" width="8.7109375" style="79" customWidth="1"/>
    <col min="13580" max="13581" width="11.42578125" style="79"/>
    <col min="13582" max="13582" width="4.7109375" style="79" customWidth="1"/>
    <col min="13583" max="13583" width="5" style="79" customWidth="1"/>
    <col min="13584" max="13584" width="2.28515625" style="79" customWidth="1"/>
    <col min="13585" max="13585" width="26" style="79" customWidth="1"/>
    <col min="13586" max="13586" width="8"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9" width="6.7109375" style="79" customWidth="1"/>
    <col min="13600" max="13824" width="11.42578125" style="79"/>
    <col min="13825" max="13825" width="2.5703125" style="79" customWidth="1"/>
    <col min="13826" max="13826" width="2.28515625" style="79" customWidth="1"/>
    <col min="13827" max="13827" width="4" style="79" customWidth="1"/>
    <col min="13828" max="13828" width="7.42578125" style="79" customWidth="1"/>
    <col min="13829" max="13829" width="61.5703125" style="79" customWidth="1"/>
    <col min="13830" max="13830" width="1" style="79" customWidth="1"/>
    <col min="13831" max="13831" width="9.7109375" style="79" customWidth="1"/>
    <col min="13832" max="13832" width="3.7109375" style="79" customWidth="1"/>
    <col min="13833" max="13835" width="8.7109375" style="79" customWidth="1"/>
    <col min="13836" max="13837" width="11.42578125" style="79"/>
    <col min="13838" max="13838" width="4.7109375" style="79" customWidth="1"/>
    <col min="13839" max="13839" width="5" style="79" customWidth="1"/>
    <col min="13840" max="13840" width="2.28515625" style="79" customWidth="1"/>
    <col min="13841" max="13841" width="26" style="79" customWidth="1"/>
    <col min="13842" max="13842" width="8"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5" width="6.7109375" style="79" customWidth="1"/>
    <col min="13856" max="14080" width="11.42578125" style="79"/>
    <col min="14081" max="14081" width="2.5703125" style="79" customWidth="1"/>
    <col min="14082" max="14082" width="2.28515625" style="79" customWidth="1"/>
    <col min="14083" max="14083" width="4" style="79" customWidth="1"/>
    <col min="14084" max="14084" width="7.42578125" style="79" customWidth="1"/>
    <col min="14085" max="14085" width="61.5703125" style="79" customWidth="1"/>
    <col min="14086" max="14086" width="1" style="79" customWidth="1"/>
    <col min="14087" max="14087" width="9.7109375" style="79" customWidth="1"/>
    <col min="14088" max="14088" width="3.7109375" style="79" customWidth="1"/>
    <col min="14089" max="14091" width="8.7109375" style="79" customWidth="1"/>
    <col min="14092" max="14093" width="11.42578125" style="79"/>
    <col min="14094" max="14094" width="4.7109375" style="79" customWidth="1"/>
    <col min="14095" max="14095" width="5" style="79" customWidth="1"/>
    <col min="14096" max="14096" width="2.28515625" style="79" customWidth="1"/>
    <col min="14097" max="14097" width="26" style="79" customWidth="1"/>
    <col min="14098" max="14098" width="8"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1" width="6.7109375" style="79" customWidth="1"/>
    <col min="14112" max="14336" width="11.42578125" style="79"/>
    <col min="14337" max="14337" width="2.5703125" style="79" customWidth="1"/>
    <col min="14338" max="14338" width="2.28515625" style="79" customWidth="1"/>
    <col min="14339" max="14339" width="4" style="79" customWidth="1"/>
    <col min="14340" max="14340" width="7.42578125" style="79" customWidth="1"/>
    <col min="14341" max="14341" width="61.5703125" style="79" customWidth="1"/>
    <col min="14342" max="14342" width="1" style="79" customWidth="1"/>
    <col min="14343" max="14343" width="9.7109375" style="79" customWidth="1"/>
    <col min="14344" max="14344" width="3.7109375" style="79" customWidth="1"/>
    <col min="14345" max="14347" width="8.7109375" style="79" customWidth="1"/>
    <col min="14348" max="14349" width="11.42578125" style="79"/>
    <col min="14350" max="14350" width="4.7109375" style="79" customWidth="1"/>
    <col min="14351" max="14351" width="5" style="79" customWidth="1"/>
    <col min="14352" max="14352" width="2.28515625" style="79" customWidth="1"/>
    <col min="14353" max="14353" width="26" style="79" customWidth="1"/>
    <col min="14354" max="14354" width="8"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7" width="6.7109375" style="79" customWidth="1"/>
    <col min="14368" max="14592" width="11.42578125" style="79"/>
    <col min="14593" max="14593" width="2.5703125" style="79" customWidth="1"/>
    <col min="14594" max="14594" width="2.28515625" style="79" customWidth="1"/>
    <col min="14595" max="14595" width="4" style="79" customWidth="1"/>
    <col min="14596" max="14596" width="7.42578125" style="79" customWidth="1"/>
    <col min="14597" max="14597" width="61.5703125" style="79" customWidth="1"/>
    <col min="14598" max="14598" width="1" style="79" customWidth="1"/>
    <col min="14599" max="14599" width="9.7109375" style="79" customWidth="1"/>
    <col min="14600" max="14600" width="3.7109375" style="79" customWidth="1"/>
    <col min="14601" max="14603" width="8.7109375" style="79" customWidth="1"/>
    <col min="14604" max="14605" width="11.42578125" style="79"/>
    <col min="14606" max="14606" width="4.7109375" style="79" customWidth="1"/>
    <col min="14607" max="14607" width="5" style="79" customWidth="1"/>
    <col min="14608" max="14608" width="2.28515625" style="79" customWidth="1"/>
    <col min="14609" max="14609" width="26" style="79" customWidth="1"/>
    <col min="14610" max="14610" width="8"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3" width="6.7109375" style="79" customWidth="1"/>
    <col min="14624" max="14848" width="11.42578125" style="79"/>
    <col min="14849" max="14849" width="2.5703125" style="79" customWidth="1"/>
    <col min="14850" max="14850" width="2.28515625" style="79" customWidth="1"/>
    <col min="14851" max="14851" width="4" style="79" customWidth="1"/>
    <col min="14852" max="14852" width="7.42578125" style="79" customWidth="1"/>
    <col min="14853" max="14853" width="61.5703125" style="79" customWidth="1"/>
    <col min="14854" max="14854" width="1" style="79" customWidth="1"/>
    <col min="14855" max="14855" width="9.7109375" style="79" customWidth="1"/>
    <col min="14856" max="14856" width="3.7109375" style="79" customWidth="1"/>
    <col min="14857" max="14859" width="8.7109375" style="79" customWidth="1"/>
    <col min="14860" max="14861" width="11.42578125" style="79"/>
    <col min="14862" max="14862" width="4.7109375" style="79" customWidth="1"/>
    <col min="14863" max="14863" width="5" style="79" customWidth="1"/>
    <col min="14864" max="14864" width="2.28515625" style="79" customWidth="1"/>
    <col min="14865" max="14865" width="26" style="79" customWidth="1"/>
    <col min="14866" max="14866" width="8"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9" width="6.7109375" style="79" customWidth="1"/>
    <col min="14880" max="15104" width="11.42578125" style="79"/>
    <col min="15105" max="15105" width="2.5703125" style="79" customWidth="1"/>
    <col min="15106" max="15106" width="2.28515625" style="79" customWidth="1"/>
    <col min="15107" max="15107" width="4" style="79" customWidth="1"/>
    <col min="15108" max="15108" width="7.42578125" style="79" customWidth="1"/>
    <col min="15109" max="15109" width="61.5703125" style="79" customWidth="1"/>
    <col min="15110" max="15110" width="1" style="79" customWidth="1"/>
    <col min="15111" max="15111" width="9.7109375" style="79" customWidth="1"/>
    <col min="15112" max="15112" width="3.7109375" style="79" customWidth="1"/>
    <col min="15113" max="15115" width="8.7109375" style="79" customWidth="1"/>
    <col min="15116" max="15117" width="11.42578125" style="79"/>
    <col min="15118" max="15118" width="4.7109375" style="79" customWidth="1"/>
    <col min="15119" max="15119" width="5" style="79" customWidth="1"/>
    <col min="15120" max="15120" width="2.28515625" style="79" customWidth="1"/>
    <col min="15121" max="15121" width="26" style="79" customWidth="1"/>
    <col min="15122" max="15122" width="8"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5" width="6.7109375" style="79" customWidth="1"/>
    <col min="15136" max="15360" width="11.42578125" style="79"/>
    <col min="15361" max="15361" width="2.5703125" style="79" customWidth="1"/>
    <col min="15362" max="15362" width="2.28515625" style="79" customWidth="1"/>
    <col min="15363" max="15363" width="4" style="79" customWidth="1"/>
    <col min="15364" max="15364" width="7.42578125" style="79" customWidth="1"/>
    <col min="15365" max="15365" width="61.5703125" style="79" customWidth="1"/>
    <col min="15366" max="15366" width="1" style="79" customWidth="1"/>
    <col min="15367" max="15367" width="9.7109375" style="79" customWidth="1"/>
    <col min="15368" max="15368" width="3.7109375" style="79" customWidth="1"/>
    <col min="15369" max="15371" width="8.7109375" style="79" customWidth="1"/>
    <col min="15372" max="15373" width="11.42578125" style="79"/>
    <col min="15374" max="15374" width="4.7109375" style="79" customWidth="1"/>
    <col min="15375" max="15375" width="5" style="79" customWidth="1"/>
    <col min="15376" max="15376" width="2.28515625" style="79" customWidth="1"/>
    <col min="15377" max="15377" width="26" style="79" customWidth="1"/>
    <col min="15378" max="15378" width="8"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1" width="6.7109375" style="79" customWidth="1"/>
    <col min="15392" max="15616" width="11.42578125" style="79"/>
    <col min="15617" max="15617" width="2.5703125" style="79" customWidth="1"/>
    <col min="15618" max="15618" width="2.28515625" style="79" customWidth="1"/>
    <col min="15619" max="15619" width="4" style="79" customWidth="1"/>
    <col min="15620" max="15620" width="7.42578125" style="79" customWidth="1"/>
    <col min="15621" max="15621" width="61.5703125" style="79" customWidth="1"/>
    <col min="15622" max="15622" width="1" style="79" customWidth="1"/>
    <col min="15623" max="15623" width="9.7109375" style="79" customWidth="1"/>
    <col min="15624" max="15624" width="3.7109375" style="79" customWidth="1"/>
    <col min="15625" max="15627" width="8.7109375" style="79" customWidth="1"/>
    <col min="15628" max="15629" width="11.42578125" style="79"/>
    <col min="15630" max="15630" width="4.7109375" style="79" customWidth="1"/>
    <col min="15631" max="15631" width="5" style="79" customWidth="1"/>
    <col min="15632" max="15632" width="2.28515625" style="79" customWidth="1"/>
    <col min="15633" max="15633" width="26" style="79" customWidth="1"/>
    <col min="15634" max="15634" width="8"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7" width="6.7109375" style="79" customWidth="1"/>
    <col min="15648" max="15872" width="11.42578125" style="79"/>
    <col min="15873" max="15873" width="2.5703125" style="79" customWidth="1"/>
    <col min="15874" max="15874" width="2.28515625" style="79" customWidth="1"/>
    <col min="15875" max="15875" width="4" style="79" customWidth="1"/>
    <col min="15876" max="15876" width="7.42578125" style="79" customWidth="1"/>
    <col min="15877" max="15877" width="61.5703125" style="79" customWidth="1"/>
    <col min="15878" max="15878" width="1" style="79" customWidth="1"/>
    <col min="15879" max="15879" width="9.7109375" style="79" customWidth="1"/>
    <col min="15880" max="15880" width="3.7109375" style="79" customWidth="1"/>
    <col min="15881" max="15883" width="8.7109375" style="79" customWidth="1"/>
    <col min="15884" max="15885" width="11.42578125" style="79"/>
    <col min="15886" max="15886" width="4.7109375" style="79" customWidth="1"/>
    <col min="15887" max="15887" width="5" style="79" customWidth="1"/>
    <col min="15888" max="15888" width="2.28515625" style="79" customWidth="1"/>
    <col min="15889" max="15889" width="26" style="79" customWidth="1"/>
    <col min="15890" max="15890" width="8"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3" width="6.7109375" style="79" customWidth="1"/>
    <col min="15904" max="16128" width="11.42578125" style="79"/>
    <col min="16129" max="16129" width="2.5703125" style="79" customWidth="1"/>
    <col min="16130" max="16130" width="2.28515625" style="79" customWidth="1"/>
    <col min="16131" max="16131" width="4" style="79" customWidth="1"/>
    <col min="16132" max="16132" width="7.42578125" style="79" customWidth="1"/>
    <col min="16133" max="16133" width="61.5703125" style="79" customWidth="1"/>
    <col min="16134" max="16134" width="1" style="79" customWidth="1"/>
    <col min="16135" max="16135" width="9.7109375" style="79" customWidth="1"/>
    <col min="16136" max="16136" width="3.7109375" style="79" customWidth="1"/>
    <col min="16137" max="16139" width="8.7109375" style="79" customWidth="1"/>
    <col min="16140" max="16141" width="11.42578125" style="79"/>
    <col min="16142" max="16142" width="4.7109375" style="79" customWidth="1"/>
    <col min="16143" max="16143" width="5" style="79" customWidth="1"/>
    <col min="16144" max="16144" width="2.28515625" style="79" customWidth="1"/>
    <col min="16145" max="16145" width="26" style="79" customWidth="1"/>
    <col min="16146" max="16146" width="8"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9" width="6.7109375" style="79" customWidth="1"/>
    <col min="16160" max="16384" width="11.42578125" style="79"/>
  </cols>
  <sheetData>
    <row r="1" spans="1:32" ht="13.5" customHeight="1">
      <c r="G1" s="78"/>
      <c r="H1" s="78"/>
      <c r="I1" s="78"/>
      <c r="J1" s="78"/>
      <c r="L1" s="78"/>
      <c r="M1" s="78"/>
    </row>
    <row r="2" spans="1:32" ht="3.75" customHeight="1">
      <c r="A2" s="96"/>
      <c r="B2" s="92"/>
      <c r="C2" s="157"/>
      <c r="D2" s="83"/>
      <c r="E2" s="83"/>
      <c r="F2" s="83"/>
      <c r="G2" s="278"/>
      <c r="H2" s="278"/>
      <c r="I2" s="278"/>
      <c r="J2" s="278"/>
      <c r="K2" s="278"/>
      <c r="L2" s="78"/>
      <c r="M2" s="78"/>
    </row>
    <row r="3" spans="1:32" ht="12.75" customHeight="1">
      <c r="A3" s="96"/>
      <c r="B3" s="92"/>
      <c r="C3" s="157"/>
      <c r="D3" s="2369" t="s">
        <v>387</v>
      </c>
      <c r="E3" s="2369"/>
      <c r="F3" s="2369"/>
      <c r="G3" s="2369"/>
      <c r="H3" s="2369"/>
      <c r="I3" s="2369"/>
      <c r="J3" s="2369"/>
      <c r="K3" s="2369"/>
      <c r="L3" s="78"/>
      <c r="M3" s="83"/>
      <c r="N3" s="83"/>
      <c r="O3" s="2281"/>
      <c r="P3" s="2281"/>
      <c r="Q3" s="2281"/>
      <c r="R3" s="2281"/>
      <c r="S3" s="2281"/>
      <c r="T3" s="2281"/>
      <c r="U3" s="2281"/>
      <c r="V3" s="2281"/>
      <c r="W3" s="2281"/>
      <c r="X3" s="2281"/>
      <c r="Y3" s="2281"/>
      <c r="Z3" s="2281"/>
      <c r="AA3" s="2281"/>
      <c r="AB3" s="2281"/>
      <c r="AC3" s="2281"/>
    </row>
    <row r="4" spans="1:32" s="83" customFormat="1" ht="12.75" customHeight="1">
      <c r="A4" s="96"/>
      <c r="B4" s="225"/>
      <c r="C4" s="953"/>
      <c r="D4" s="2281" t="s">
        <v>77</v>
      </c>
      <c r="E4" s="2281"/>
      <c r="F4" s="2281"/>
      <c r="G4" s="2281"/>
      <c r="H4" s="2281"/>
      <c r="I4" s="2281"/>
      <c r="J4" s="2281"/>
      <c r="K4" s="2281"/>
      <c r="L4" s="278"/>
      <c r="M4" s="86"/>
      <c r="N4" s="86"/>
      <c r="O4" s="87"/>
      <c r="AE4" s="88"/>
      <c r="AF4" s="88"/>
    </row>
    <row r="5" spans="1:32" s="83" customFormat="1" ht="3" customHeight="1">
      <c r="A5" s="96"/>
      <c r="B5" s="92"/>
      <c r="C5" s="157"/>
      <c r="E5" s="314"/>
      <c r="F5" s="314"/>
      <c r="G5" s="1019"/>
      <c r="H5" s="1019"/>
      <c r="I5" s="1019"/>
      <c r="J5" s="1020"/>
      <c r="K5" s="352"/>
      <c r="L5" s="278"/>
      <c r="O5" s="92"/>
    </row>
    <row r="6" spans="1:32" s="83" customFormat="1" ht="12.75" customHeight="1">
      <c r="A6" s="96"/>
      <c r="B6" s="92"/>
      <c r="C6" s="157"/>
      <c r="D6" s="2373" t="s">
        <v>2</v>
      </c>
      <c r="E6" s="1057"/>
      <c r="F6" s="1058"/>
      <c r="G6" s="2376" t="s">
        <v>376</v>
      </c>
      <c r="H6" s="1059"/>
      <c r="I6" s="1060"/>
      <c r="J6" s="1060"/>
      <c r="K6" s="1061"/>
      <c r="L6" s="278"/>
      <c r="O6" s="92"/>
    </row>
    <row r="7" spans="1:32" ht="12.75" customHeight="1">
      <c r="A7" s="96"/>
      <c r="B7" s="96"/>
      <c r="C7" s="157"/>
      <c r="D7" s="2374"/>
      <c r="E7" s="1062" t="s">
        <v>377</v>
      </c>
      <c r="F7" s="1063"/>
      <c r="G7" s="2377"/>
      <c r="H7" s="1064"/>
      <c r="I7" s="2378" t="s">
        <v>385</v>
      </c>
      <c r="J7" s="2378"/>
      <c r="K7" s="2379"/>
      <c r="L7" s="78"/>
      <c r="M7" s="96"/>
    </row>
    <row r="8" spans="1:32">
      <c r="A8" s="96"/>
      <c r="B8" s="92"/>
      <c r="C8" s="157"/>
      <c r="D8" s="2375"/>
      <c r="E8" s="1065"/>
      <c r="F8" s="1066"/>
      <c r="G8" s="1067"/>
      <c r="H8" s="1067"/>
      <c r="I8" s="1068" t="s">
        <v>18</v>
      </c>
      <c r="J8" s="1068" t="s">
        <v>19</v>
      </c>
      <c r="K8" s="1069" t="s">
        <v>8</v>
      </c>
      <c r="L8" s="78"/>
      <c r="M8" s="83"/>
    </row>
    <row r="9" spans="1:32">
      <c r="A9" s="96"/>
      <c r="B9" s="92"/>
      <c r="C9" s="157"/>
      <c r="D9" s="2380">
        <v>1401</v>
      </c>
      <c r="E9" s="318" t="s">
        <v>20</v>
      </c>
      <c r="F9" s="492"/>
      <c r="G9" s="968">
        <f>SUM(G10:G16)</f>
        <v>1</v>
      </c>
      <c r="H9" s="968"/>
      <c r="I9" s="968">
        <f>SUM(I10:I16)</f>
        <v>9</v>
      </c>
      <c r="J9" s="968">
        <f>SUM(J10:J16)</f>
        <v>7</v>
      </c>
      <c r="K9" s="1028">
        <f t="shared" ref="K9:K19" si="0">SUM(I9:J9)</f>
        <v>16</v>
      </c>
      <c r="L9" s="78"/>
      <c r="M9" s="83"/>
    </row>
    <row r="10" spans="1:32" ht="12" customHeight="1">
      <c r="A10" s="96"/>
      <c r="B10" s="96"/>
      <c r="C10" s="157"/>
      <c r="D10" s="2381"/>
      <c r="E10" s="321" t="s">
        <v>21</v>
      </c>
      <c r="F10" s="1049"/>
      <c r="G10" s="1029">
        <v>0</v>
      </c>
      <c r="H10" s="1029"/>
      <c r="I10" s="416">
        <v>0</v>
      </c>
      <c r="J10" s="1029">
        <v>0</v>
      </c>
      <c r="K10" s="1030">
        <f t="shared" si="0"/>
        <v>0</v>
      </c>
      <c r="L10" s="78"/>
      <c r="M10" s="78"/>
    </row>
    <row r="11" spans="1:32" ht="12" customHeight="1">
      <c r="A11" s="96"/>
      <c r="B11" s="96"/>
      <c r="C11" s="157"/>
      <c r="D11" s="2381"/>
      <c r="E11" s="327" t="s">
        <v>22</v>
      </c>
      <c r="F11" s="322"/>
      <c r="G11" s="470">
        <v>0</v>
      </c>
      <c r="H11" s="470"/>
      <c r="I11" s="397">
        <v>0</v>
      </c>
      <c r="J11" s="470">
        <v>0</v>
      </c>
      <c r="K11" s="975">
        <f t="shared" si="0"/>
        <v>0</v>
      </c>
      <c r="L11" s="78"/>
      <c r="M11" s="78"/>
    </row>
    <row r="12" spans="1:32" ht="12" customHeight="1">
      <c r="A12" s="96"/>
      <c r="B12" s="96"/>
      <c r="C12" s="157"/>
      <c r="D12" s="2381"/>
      <c r="E12" s="327" t="s">
        <v>23</v>
      </c>
      <c r="F12" s="322"/>
      <c r="G12" s="470">
        <v>0</v>
      </c>
      <c r="H12" s="470"/>
      <c r="I12" s="351">
        <v>0</v>
      </c>
      <c r="J12" s="351">
        <v>0</v>
      </c>
      <c r="K12" s="975">
        <f t="shared" si="0"/>
        <v>0</v>
      </c>
      <c r="L12" s="78"/>
      <c r="M12" s="78"/>
    </row>
    <row r="13" spans="1:32" ht="12" customHeight="1">
      <c r="A13" s="96"/>
      <c r="B13" s="96"/>
      <c r="C13" s="157"/>
      <c r="D13" s="2381"/>
      <c r="E13" s="329" t="s">
        <v>333</v>
      </c>
      <c r="F13" s="322"/>
      <c r="G13" s="470">
        <v>1</v>
      </c>
      <c r="H13" s="470"/>
      <c r="I13" s="397">
        <v>9</v>
      </c>
      <c r="J13" s="470">
        <v>7</v>
      </c>
      <c r="K13" s="975">
        <f t="shared" si="0"/>
        <v>16</v>
      </c>
      <c r="L13" s="78"/>
      <c r="M13" s="78"/>
    </row>
    <row r="14" spans="1:32" ht="12" customHeight="1">
      <c r="A14" s="96"/>
      <c r="B14" s="96"/>
      <c r="C14" s="157"/>
      <c r="D14" s="2381"/>
      <c r="E14" s="329" t="s">
        <v>25</v>
      </c>
      <c r="F14" s="322"/>
      <c r="G14" s="470">
        <v>0</v>
      </c>
      <c r="H14" s="470"/>
      <c r="I14" s="397">
        <v>0</v>
      </c>
      <c r="J14" s="470">
        <v>0</v>
      </c>
      <c r="K14" s="975">
        <f t="shared" si="0"/>
        <v>0</v>
      </c>
      <c r="L14" s="78"/>
      <c r="M14" s="78"/>
    </row>
    <row r="15" spans="1:32" ht="12" customHeight="1">
      <c r="A15" s="96"/>
      <c r="B15" s="96"/>
      <c r="C15" s="157"/>
      <c r="D15" s="2381"/>
      <c r="E15" s="329" t="s">
        <v>26</v>
      </c>
      <c r="F15" s="322"/>
      <c r="G15" s="470">
        <v>0</v>
      </c>
      <c r="H15" s="470"/>
      <c r="I15" s="397">
        <v>0</v>
      </c>
      <c r="J15" s="470">
        <v>0</v>
      </c>
      <c r="K15" s="975">
        <f t="shared" si="0"/>
        <v>0</v>
      </c>
      <c r="L15" s="78"/>
      <c r="M15" s="78"/>
    </row>
    <row r="16" spans="1:32" ht="12" customHeight="1">
      <c r="A16" s="96"/>
      <c r="B16" s="96"/>
      <c r="C16" s="157"/>
      <c r="D16" s="2382"/>
      <c r="E16" s="329" t="s">
        <v>27</v>
      </c>
      <c r="F16" s="322"/>
      <c r="G16" s="470">
        <v>0</v>
      </c>
      <c r="H16" s="470"/>
      <c r="I16" s="397">
        <v>0</v>
      </c>
      <c r="J16" s="470">
        <v>0</v>
      </c>
      <c r="K16" s="975">
        <f t="shared" si="0"/>
        <v>0</v>
      </c>
      <c r="L16" s="78"/>
      <c r="M16" s="78"/>
    </row>
    <row r="17" spans="1:18">
      <c r="A17" s="96"/>
      <c r="B17" s="96"/>
      <c r="C17" s="157"/>
      <c r="D17" s="2380">
        <v>1402</v>
      </c>
      <c r="E17" s="29" t="s">
        <v>29</v>
      </c>
      <c r="F17" s="123"/>
      <c r="G17" s="969">
        <f>SUM(G18:G25)</f>
        <v>3</v>
      </c>
      <c r="H17" s="969"/>
      <c r="I17" s="969">
        <f>SUM(I18:I25)</f>
        <v>33</v>
      </c>
      <c r="J17" s="969">
        <f>SUM(J18:J25)</f>
        <v>30</v>
      </c>
      <c r="K17" s="994">
        <f t="shared" si="0"/>
        <v>63</v>
      </c>
      <c r="L17" s="78"/>
      <c r="M17" s="78"/>
    </row>
    <row r="18" spans="1:18" ht="12" customHeight="1">
      <c r="A18" s="96"/>
      <c r="B18" s="96"/>
      <c r="C18" s="157"/>
      <c r="D18" s="2381"/>
      <c r="E18" s="327" t="s">
        <v>114</v>
      </c>
      <c r="F18" s="322"/>
      <c r="G18" s="470">
        <v>1</v>
      </c>
      <c r="H18" s="470"/>
      <c r="I18" s="397">
        <v>14</v>
      </c>
      <c r="J18" s="470">
        <v>11</v>
      </c>
      <c r="K18" s="975">
        <f t="shared" si="0"/>
        <v>25</v>
      </c>
      <c r="L18" s="78"/>
      <c r="M18" s="78"/>
    </row>
    <row r="19" spans="1:18" ht="12" customHeight="1">
      <c r="A19" s="96"/>
      <c r="B19" s="96"/>
      <c r="C19" s="157"/>
      <c r="D19" s="2381"/>
      <c r="E19" s="327" t="s">
        <v>31</v>
      </c>
      <c r="F19" s="322"/>
      <c r="G19" s="470">
        <v>1</v>
      </c>
      <c r="H19" s="470"/>
      <c r="I19" s="397">
        <v>7</v>
      </c>
      <c r="J19" s="470">
        <v>11</v>
      </c>
      <c r="K19" s="975">
        <f t="shared" si="0"/>
        <v>18</v>
      </c>
      <c r="L19" s="78"/>
      <c r="M19" s="78"/>
    </row>
    <row r="20" spans="1:18" ht="12" customHeight="1">
      <c r="A20" s="96"/>
      <c r="B20" s="96"/>
      <c r="C20" s="157"/>
      <c r="D20" s="2381"/>
      <c r="E20" s="327" t="s">
        <v>32</v>
      </c>
      <c r="F20" s="322"/>
      <c r="G20" s="470">
        <v>1</v>
      </c>
      <c r="H20" s="470"/>
      <c r="I20" s="397">
        <v>12</v>
      </c>
      <c r="J20" s="470">
        <v>8</v>
      </c>
      <c r="K20" s="975">
        <f t="shared" ref="K20:K25" si="1">SUM(I20:J20)</f>
        <v>20</v>
      </c>
      <c r="L20" s="78"/>
      <c r="M20" s="78"/>
    </row>
    <row r="21" spans="1:18" ht="12" customHeight="1">
      <c r="A21" s="96"/>
      <c r="B21" s="96"/>
      <c r="C21" s="157"/>
      <c r="D21" s="2381"/>
      <c r="E21" s="327" t="s">
        <v>131</v>
      </c>
      <c r="F21" s="322"/>
      <c r="G21" s="470">
        <v>0</v>
      </c>
      <c r="H21" s="470"/>
      <c r="I21" s="397">
        <v>0</v>
      </c>
      <c r="J21" s="470">
        <v>0</v>
      </c>
      <c r="K21" s="975">
        <f t="shared" si="1"/>
        <v>0</v>
      </c>
      <c r="L21" s="78"/>
      <c r="M21" s="78"/>
      <c r="Q21" s="2368"/>
      <c r="R21" s="2368"/>
    </row>
    <row r="22" spans="1:18" ht="12" customHeight="1">
      <c r="A22" s="96"/>
      <c r="B22" s="96"/>
      <c r="C22" s="157"/>
      <c r="D22" s="2381"/>
      <c r="E22" s="327" t="s">
        <v>132</v>
      </c>
      <c r="F22" s="322"/>
      <c r="G22" s="470">
        <v>0</v>
      </c>
      <c r="H22" s="470"/>
      <c r="I22" s="397">
        <v>0</v>
      </c>
      <c r="J22" s="470">
        <v>0</v>
      </c>
      <c r="K22" s="975">
        <f t="shared" si="1"/>
        <v>0</v>
      </c>
      <c r="L22" s="78"/>
      <c r="M22" s="78"/>
      <c r="Q22" s="2368"/>
      <c r="R22" s="2368"/>
    </row>
    <row r="23" spans="1:18" ht="12" customHeight="1">
      <c r="A23" s="96"/>
      <c r="B23" s="96"/>
      <c r="C23" s="157"/>
      <c r="D23" s="2381"/>
      <c r="E23" s="327" t="s">
        <v>35</v>
      </c>
      <c r="F23" s="322"/>
      <c r="G23" s="470">
        <v>0</v>
      </c>
      <c r="H23" s="470"/>
      <c r="I23" s="397">
        <v>0</v>
      </c>
      <c r="J23" s="470">
        <v>0</v>
      </c>
      <c r="K23" s="975">
        <f t="shared" si="1"/>
        <v>0</v>
      </c>
      <c r="L23" s="78"/>
      <c r="M23" s="78"/>
      <c r="Q23" s="2368"/>
      <c r="R23" s="2368"/>
    </row>
    <row r="24" spans="1:18" ht="12" customHeight="1">
      <c r="A24" s="96"/>
      <c r="B24" s="96"/>
      <c r="C24" s="157"/>
      <c r="D24" s="2381"/>
      <c r="E24" s="327" t="s">
        <v>133</v>
      </c>
      <c r="F24" s="322"/>
      <c r="G24" s="470">
        <v>0</v>
      </c>
      <c r="H24" s="470"/>
      <c r="I24" s="397">
        <v>0</v>
      </c>
      <c r="J24" s="470">
        <v>0</v>
      </c>
      <c r="K24" s="975">
        <f t="shared" si="1"/>
        <v>0</v>
      </c>
      <c r="L24" s="78"/>
      <c r="M24" s="78"/>
      <c r="Q24" s="2368"/>
      <c r="R24" s="2368"/>
    </row>
    <row r="25" spans="1:18" ht="12" customHeight="1">
      <c r="A25" s="96"/>
      <c r="B25" s="96"/>
      <c r="C25" s="157"/>
      <c r="D25" s="2382"/>
      <c r="E25" s="329" t="s">
        <v>37</v>
      </c>
      <c r="F25" s="322"/>
      <c r="G25" s="470">
        <v>0</v>
      </c>
      <c r="H25" s="470"/>
      <c r="I25" s="397">
        <v>0</v>
      </c>
      <c r="J25" s="470">
        <v>0</v>
      </c>
      <c r="K25" s="975">
        <f t="shared" si="1"/>
        <v>0</v>
      </c>
      <c r="L25" s="78"/>
      <c r="M25" s="78"/>
      <c r="Q25" s="2368"/>
      <c r="R25" s="2368"/>
    </row>
    <row r="26" spans="1:18">
      <c r="A26" s="96"/>
      <c r="B26" s="96"/>
      <c r="C26" s="157"/>
      <c r="D26" s="2380">
        <v>1403</v>
      </c>
      <c r="E26" s="29" t="s">
        <v>39</v>
      </c>
      <c r="F26" s="123"/>
      <c r="G26" s="969">
        <f>SUM(G27:G29)</f>
        <v>1</v>
      </c>
      <c r="H26" s="969"/>
      <c r="I26" s="969">
        <f>SUM(I27:I29)</f>
        <v>6</v>
      </c>
      <c r="J26" s="969">
        <f>SUM(J27:J29)</f>
        <v>14</v>
      </c>
      <c r="K26" s="994">
        <f t="shared" ref="K26:K55" si="2">SUM(I26:J26)</f>
        <v>20</v>
      </c>
      <c r="L26" s="78"/>
      <c r="M26" s="78"/>
      <c r="Q26" s="2368"/>
      <c r="R26" s="2368"/>
    </row>
    <row r="27" spans="1:18" ht="12" customHeight="1">
      <c r="A27" s="96"/>
      <c r="B27" s="96"/>
      <c r="C27" s="157"/>
      <c r="D27" s="2381"/>
      <c r="E27" s="329" t="s">
        <v>40</v>
      </c>
      <c r="F27" s="322"/>
      <c r="G27" s="470">
        <v>0</v>
      </c>
      <c r="H27" s="470"/>
      <c r="I27" s="397">
        <v>0</v>
      </c>
      <c r="J27" s="470">
        <v>0</v>
      </c>
      <c r="K27" s="989">
        <f t="shared" si="2"/>
        <v>0</v>
      </c>
      <c r="L27" s="78"/>
      <c r="M27" s="78"/>
      <c r="Q27" s="2368"/>
      <c r="R27" s="2368"/>
    </row>
    <row r="28" spans="1:18" ht="12" customHeight="1">
      <c r="A28" s="96"/>
      <c r="B28" s="96"/>
      <c r="C28" s="157"/>
      <c r="D28" s="2381"/>
      <c r="E28" s="329" t="s">
        <v>41</v>
      </c>
      <c r="F28" s="322"/>
      <c r="G28" s="470">
        <v>0</v>
      </c>
      <c r="H28" s="470"/>
      <c r="I28" s="397">
        <v>0</v>
      </c>
      <c r="J28" s="470">
        <v>0</v>
      </c>
      <c r="K28" s="989">
        <f t="shared" si="2"/>
        <v>0</v>
      </c>
      <c r="L28" s="78"/>
      <c r="M28" s="78"/>
    </row>
    <row r="29" spans="1:18" ht="12" customHeight="1">
      <c r="A29" s="96"/>
      <c r="B29" s="96"/>
      <c r="C29" s="157"/>
      <c r="D29" s="2381"/>
      <c r="E29" s="1031" t="s">
        <v>42</v>
      </c>
      <c r="F29" s="1050"/>
      <c r="G29" s="470">
        <v>1</v>
      </c>
      <c r="H29" s="470"/>
      <c r="I29" s="397">
        <v>6</v>
      </c>
      <c r="J29" s="470">
        <v>14</v>
      </c>
      <c r="K29" s="989">
        <f t="shared" si="2"/>
        <v>20</v>
      </c>
      <c r="L29" s="78"/>
      <c r="M29" s="78"/>
    </row>
    <row r="30" spans="1:18">
      <c r="A30" s="96"/>
      <c r="B30" s="96"/>
      <c r="C30" s="157"/>
      <c r="D30" s="2380">
        <v>1404</v>
      </c>
      <c r="E30" s="29" t="s">
        <v>43</v>
      </c>
      <c r="F30" s="123"/>
      <c r="G30" s="969">
        <f>SUM(G31:G32)</f>
        <v>4</v>
      </c>
      <c r="H30" s="969"/>
      <c r="I30" s="969">
        <f>SUM(I31:I32)</f>
        <v>129</v>
      </c>
      <c r="J30" s="969">
        <f>SUM(J31:J32)</f>
        <v>130</v>
      </c>
      <c r="K30" s="1032">
        <f t="shared" si="2"/>
        <v>259</v>
      </c>
      <c r="L30" s="78"/>
      <c r="M30" s="78"/>
    </row>
    <row r="31" spans="1:18" ht="12" customHeight="1">
      <c r="A31" s="96"/>
      <c r="B31" s="96"/>
      <c r="C31" s="157"/>
      <c r="D31" s="2381"/>
      <c r="E31" s="327" t="s">
        <v>128</v>
      </c>
      <c r="F31" s="92"/>
      <c r="G31" s="470">
        <v>1</v>
      </c>
      <c r="H31" s="470"/>
      <c r="I31" s="397">
        <v>50</v>
      </c>
      <c r="J31" s="470">
        <v>44</v>
      </c>
      <c r="K31" s="975">
        <f t="shared" si="2"/>
        <v>94</v>
      </c>
      <c r="L31" s="78"/>
      <c r="M31" s="78"/>
    </row>
    <row r="32" spans="1:18" ht="12" customHeight="1">
      <c r="A32" s="96"/>
      <c r="B32" s="96"/>
      <c r="C32" s="157"/>
      <c r="D32" s="2381"/>
      <c r="E32" s="327" t="s">
        <v>45</v>
      </c>
      <c r="F32" s="92"/>
      <c r="G32" s="470">
        <v>3</v>
      </c>
      <c r="H32" s="470"/>
      <c r="I32" s="397">
        <f>19+28+32</f>
        <v>79</v>
      </c>
      <c r="J32" s="470">
        <f>16+22+48</f>
        <v>86</v>
      </c>
      <c r="K32" s="975">
        <f t="shared" si="2"/>
        <v>165</v>
      </c>
      <c r="L32" s="78"/>
      <c r="M32" s="78"/>
    </row>
    <row r="33" spans="1:13">
      <c r="A33" s="96"/>
      <c r="B33" s="96"/>
      <c r="C33" s="157"/>
      <c r="D33" s="2380">
        <v>1405</v>
      </c>
      <c r="E33" s="318" t="s">
        <v>46</v>
      </c>
      <c r="F33" s="1051"/>
      <c r="G33" s="1033">
        <f>SUM(G34:G37)</f>
        <v>3</v>
      </c>
      <c r="H33" s="1033"/>
      <c r="I33" s="1034">
        <f>SUM(I34:I37)</f>
        <v>47</v>
      </c>
      <c r="J33" s="1034">
        <f>SUM(J34:J37)</f>
        <v>46</v>
      </c>
      <c r="K33" s="1035">
        <f t="shared" si="2"/>
        <v>93</v>
      </c>
      <c r="L33" s="78"/>
      <c r="M33" s="78"/>
    </row>
    <row r="34" spans="1:13" ht="12" customHeight="1">
      <c r="B34" s="221"/>
      <c r="C34" s="157"/>
      <c r="D34" s="2381"/>
      <c r="E34" s="782" t="s">
        <v>47</v>
      </c>
      <c r="F34" s="1049"/>
      <c r="G34" s="1036">
        <v>2</v>
      </c>
      <c r="H34" s="1036"/>
      <c r="I34" s="1036">
        <f>17+18</f>
        <v>35</v>
      </c>
      <c r="J34" s="1036">
        <f>13+15</f>
        <v>28</v>
      </c>
      <c r="K34" s="1030">
        <f t="shared" si="2"/>
        <v>63</v>
      </c>
    </row>
    <row r="35" spans="1:13" s="83" customFormat="1" ht="12" customHeight="1">
      <c r="A35" s="96"/>
      <c r="B35" s="96"/>
      <c r="C35" s="157"/>
      <c r="D35" s="2381"/>
      <c r="E35" s="327" t="s">
        <v>48</v>
      </c>
      <c r="F35" s="322"/>
      <c r="G35" s="1015">
        <v>0</v>
      </c>
      <c r="H35" s="1015"/>
      <c r="I35" s="1015">
        <v>0</v>
      </c>
      <c r="J35" s="1015">
        <v>0</v>
      </c>
      <c r="K35" s="975">
        <f t="shared" si="2"/>
        <v>0</v>
      </c>
    </row>
    <row r="36" spans="1:13" ht="12" customHeight="1">
      <c r="B36" s="221"/>
      <c r="C36" s="157"/>
      <c r="D36" s="2381"/>
      <c r="E36" s="359" t="s">
        <v>49</v>
      </c>
      <c r="F36" s="1052"/>
      <c r="G36" s="470">
        <v>1</v>
      </c>
      <c r="H36" s="470"/>
      <c r="I36" s="470">
        <v>12</v>
      </c>
      <c r="J36" s="470">
        <v>18</v>
      </c>
      <c r="K36" s="975">
        <f t="shared" si="2"/>
        <v>30</v>
      </c>
    </row>
    <row r="37" spans="1:13" ht="12" customHeight="1">
      <c r="B37" s="221"/>
      <c r="C37" s="157"/>
      <c r="D37" s="2382"/>
      <c r="E37" s="417" t="s">
        <v>50</v>
      </c>
      <c r="F37" s="1053"/>
      <c r="G37" s="1037">
        <v>0</v>
      </c>
      <c r="H37" s="1037"/>
      <c r="I37" s="1037">
        <v>0</v>
      </c>
      <c r="J37" s="1037">
        <v>0</v>
      </c>
      <c r="K37" s="1044">
        <f t="shared" si="2"/>
        <v>0</v>
      </c>
    </row>
    <row r="38" spans="1:13">
      <c r="B38" s="221"/>
      <c r="C38" s="157"/>
      <c r="D38" s="2380">
        <v>1406</v>
      </c>
      <c r="E38" s="1039" t="s">
        <v>51</v>
      </c>
      <c r="F38" s="1054"/>
      <c r="G38" s="1040">
        <f>SUM(G39:G43)</f>
        <v>1</v>
      </c>
      <c r="H38" s="1040"/>
      <c r="I38" s="1040">
        <f>SUM(I39:I43)</f>
        <v>9</v>
      </c>
      <c r="J38" s="1040">
        <f>SUM(J39:J43)</f>
        <v>7</v>
      </c>
      <c r="K38" s="1041">
        <f t="shared" si="2"/>
        <v>16</v>
      </c>
    </row>
    <row r="39" spans="1:13" ht="12" customHeight="1">
      <c r="B39" s="221"/>
      <c r="C39" s="157"/>
      <c r="D39" s="2381"/>
      <c r="E39" s="327" t="s">
        <v>52</v>
      </c>
      <c r="F39" s="322"/>
      <c r="G39" s="1015">
        <v>0</v>
      </c>
      <c r="H39" s="1015"/>
      <c r="I39" s="1015">
        <v>0</v>
      </c>
      <c r="J39" s="1015">
        <v>0</v>
      </c>
      <c r="K39" s="975">
        <f t="shared" si="2"/>
        <v>0</v>
      </c>
    </row>
    <row r="40" spans="1:13" ht="12" customHeight="1">
      <c r="B40" s="221"/>
      <c r="C40" s="157"/>
      <c r="D40" s="2381"/>
      <c r="E40" s="327" t="s">
        <v>95</v>
      </c>
      <c r="F40" s="322"/>
      <c r="G40" s="1015">
        <v>0</v>
      </c>
      <c r="H40" s="1015"/>
      <c r="I40" s="1015">
        <v>0</v>
      </c>
      <c r="J40" s="1015">
        <v>0</v>
      </c>
      <c r="K40" s="975">
        <f>SUM(I40:J40)</f>
        <v>0</v>
      </c>
    </row>
    <row r="41" spans="1:13" ht="12" customHeight="1">
      <c r="B41" s="221"/>
      <c r="C41" s="157"/>
      <c r="D41" s="2381"/>
      <c r="E41" s="327" t="s">
        <v>53</v>
      </c>
      <c r="F41" s="322"/>
      <c r="G41" s="1015">
        <v>1</v>
      </c>
      <c r="H41" s="1015"/>
      <c r="I41" s="1015">
        <v>9</v>
      </c>
      <c r="J41" s="1015">
        <v>7</v>
      </c>
      <c r="K41" s="975">
        <f t="shared" si="2"/>
        <v>16</v>
      </c>
    </row>
    <row r="42" spans="1:13" ht="12" customHeight="1">
      <c r="B42" s="221"/>
      <c r="C42" s="157"/>
      <c r="D42" s="2381"/>
      <c r="E42" s="327" t="s">
        <v>96</v>
      </c>
      <c r="F42" s="322"/>
      <c r="G42" s="1015">
        <v>0</v>
      </c>
      <c r="H42" s="1015"/>
      <c r="I42" s="1015">
        <v>0</v>
      </c>
      <c r="J42" s="1015">
        <v>0</v>
      </c>
      <c r="K42" s="975">
        <f t="shared" si="2"/>
        <v>0</v>
      </c>
    </row>
    <row r="43" spans="1:13" ht="12" customHeight="1">
      <c r="B43" s="221"/>
      <c r="C43" s="157"/>
      <c r="D43" s="2382"/>
      <c r="E43" s="327" t="s">
        <v>56</v>
      </c>
      <c r="F43" s="322"/>
      <c r="G43" s="1015">
        <v>0</v>
      </c>
      <c r="H43" s="1015"/>
      <c r="I43" s="1015">
        <v>0</v>
      </c>
      <c r="J43" s="1015">
        <v>0</v>
      </c>
      <c r="K43" s="975">
        <f t="shared" si="2"/>
        <v>0</v>
      </c>
    </row>
    <row r="44" spans="1:13">
      <c r="B44" s="221"/>
      <c r="C44" s="157"/>
      <c r="D44" s="2380">
        <v>1407</v>
      </c>
      <c r="E44" s="13" t="s">
        <v>58</v>
      </c>
      <c r="F44" s="123"/>
      <c r="G44" s="1042">
        <f>SUM(G45:G47)</f>
        <v>0</v>
      </c>
      <c r="H44" s="1042"/>
      <c r="I44" s="1042">
        <f>SUM(I45:I47)</f>
        <v>0</v>
      </c>
      <c r="J44" s="1042">
        <f>SUM(J45:J47)</f>
        <v>0</v>
      </c>
      <c r="K44" s="994">
        <f t="shared" si="2"/>
        <v>0</v>
      </c>
    </row>
    <row r="45" spans="1:13" ht="12" customHeight="1">
      <c r="B45" s="221"/>
      <c r="C45" s="157"/>
      <c r="D45" s="2381"/>
      <c r="E45" s="327" t="s">
        <v>379</v>
      </c>
      <c r="F45" s="322"/>
      <c r="G45" s="1015">
        <v>0</v>
      </c>
      <c r="H45" s="1015"/>
      <c r="I45" s="1015">
        <v>0</v>
      </c>
      <c r="J45" s="1015">
        <v>0</v>
      </c>
      <c r="K45" s="989">
        <f t="shared" si="2"/>
        <v>0</v>
      </c>
    </row>
    <row r="46" spans="1:13" ht="12" customHeight="1">
      <c r="B46" s="221"/>
      <c r="C46" s="157"/>
      <c r="D46" s="2381"/>
      <c r="E46" s="329" t="s">
        <v>60</v>
      </c>
      <c r="F46" s="322"/>
      <c r="G46" s="1015">
        <v>0</v>
      </c>
      <c r="H46" s="1015"/>
      <c r="I46" s="1015">
        <v>0</v>
      </c>
      <c r="J46" s="1015">
        <v>0</v>
      </c>
      <c r="K46" s="989">
        <f t="shared" si="2"/>
        <v>0</v>
      </c>
    </row>
    <row r="47" spans="1:13" ht="12" customHeight="1">
      <c r="B47" s="221"/>
      <c r="C47" s="157"/>
      <c r="D47" s="2382"/>
      <c r="E47" s="329" t="s">
        <v>84</v>
      </c>
      <c r="F47" s="322"/>
      <c r="G47" s="1015">
        <v>0</v>
      </c>
      <c r="H47" s="1015"/>
      <c r="I47" s="1015">
        <v>0</v>
      </c>
      <c r="J47" s="1015">
        <v>0</v>
      </c>
      <c r="K47" s="989">
        <f t="shared" si="2"/>
        <v>0</v>
      </c>
    </row>
    <row r="48" spans="1:13">
      <c r="B48" s="221"/>
      <c r="C48" s="157"/>
      <c r="D48" s="2380">
        <v>1408</v>
      </c>
      <c r="E48" s="13" t="s">
        <v>63</v>
      </c>
      <c r="F48" s="40"/>
      <c r="G48" s="1042">
        <f>SUM(G49:G52)</f>
        <v>1</v>
      </c>
      <c r="H48" s="1042"/>
      <c r="I48" s="1042">
        <f>SUM(I49:I52)</f>
        <v>20</v>
      </c>
      <c r="J48" s="1042">
        <f>SUM(J49:J52)</f>
        <v>19</v>
      </c>
      <c r="K48" s="994">
        <f t="shared" si="2"/>
        <v>39</v>
      </c>
    </row>
    <row r="49" spans="2:11">
      <c r="B49" s="221"/>
      <c r="C49" s="157"/>
      <c r="D49" s="2381"/>
      <c r="E49" s="327" t="s">
        <v>64</v>
      </c>
      <c r="F49" s="322"/>
      <c r="G49" s="470">
        <v>1</v>
      </c>
      <c r="H49" s="470"/>
      <c r="I49" s="397">
        <v>20</v>
      </c>
      <c r="J49" s="470">
        <v>19</v>
      </c>
      <c r="K49" s="975">
        <f t="shared" si="2"/>
        <v>39</v>
      </c>
    </row>
    <row r="50" spans="2:11">
      <c r="B50" s="221"/>
      <c r="C50" s="157"/>
      <c r="D50" s="2381"/>
      <c r="E50" s="322" t="s">
        <v>65</v>
      </c>
      <c r="F50" s="322"/>
      <c r="G50" s="470">
        <v>0</v>
      </c>
      <c r="H50" s="470"/>
      <c r="I50" s="397">
        <v>0</v>
      </c>
      <c r="J50" s="470">
        <v>0</v>
      </c>
      <c r="K50" s="975">
        <f t="shared" si="2"/>
        <v>0</v>
      </c>
    </row>
    <row r="51" spans="2:11" ht="12" customHeight="1">
      <c r="B51" s="221"/>
      <c r="C51" s="157"/>
      <c r="D51" s="2381"/>
      <c r="E51" s="340" t="s">
        <v>380</v>
      </c>
      <c r="F51" s="322"/>
      <c r="G51" s="470">
        <v>0</v>
      </c>
      <c r="H51" s="470"/>
      <c r="I51" s="397">
        <v>0</v>
      </c>
      <c r="J51" s="470">
        <v>0</v>
      </c>
      <c r="K51" s="975">
        <f t="shared" si="2"/>
        <v>0</v>
      </c>
    </row>
    <row r="52" spans="2:11" ht="12" customHeight="1">
      <c r="B52" s="221"/>
      <c r="C52" s="157"/>
      <c r="D52" s="2382"/>
      <c r="E52" s="340" t="s">
        <v>136</v>
      </c>
      <c r="F52" s="322"/>
      <c r="G52" s="470">
        <v>0</v>
      </c>
      <c r="H52" s="470"/>
      <c r="I52" s="397">
        <v>0</v>
      </c>
      <c r="J52" s="470">
        <v>0</v>
      </c>
      <c r="K52" s="975">
        <f t="shared" si="2"/>
        <v>0</v>
      </c>
    </row>
    <row r="53" spans="2:11" ht="12.75" customHeight="1">
      <c r="B53" s="221"/>
      <c r="D53" s="2380">
        <v>1624</v>
      </c>
      <c r="E53" s="13" t="s">
        <v>68</v>
      </c>
      <c r="F53" s="1055"/>
      <c r="G53" s="405">
        <f>SUM(G54:G55)</f>
        <v>0</v>
      </c>
      <c r="H53" s="405"/>
      <c r="I53" s="405">
        <f>SUM(I54:I55)</f>
        <v>0</v>
      </c>
      <c r="J53" s="405">
        <f>SUM(J54:J55)</f>
        <v>0</v>
      </c>
      <c r="K53" s="468">
        <f t="shared" si="2"/>
        <v>0</v>
      </c>
    </row>
    <row r="54" spans="2:11" ht="12" customHeight="1">
      <c r="B54" s="221"/>
      <c r="D54" s="2381"/>
      <c r="E54" s="360" t="s">
        <v>69</v>
      </c>
      <c r="F54" s="356"/>
      <c r="G54" s="1015">
        <v>0</v>
      </c>
      <c r="H54" s="1015"/>
      <c r="I54" s="1015">
        <v>0</v>
      </c>
      <c r="J54" s="1015">
        <v>0</v>
      </c>
      <c r="K54" s="989">
        <f t="shared" si="2"/>
        <v>0</v>
      </c>
    </row>
    <row r="55" spans="2:11" ht="12" customHeight="1">
      <c r="B55" s="221"/>
      <c r="D55" s="2382"/>
      <c r="E55" s="322" t="s">
        <v>71</v>
      </c>
      <c r="G55" s="221">
        <v>0</v>
      </c>
      <c r="H55" s="221"/>
      <c r="I55" s="221">
        <v>0</v>
      </c>
      <c r="J55" s="221">
        <v>0</v>
      </c>
      <c r="K55" s="989">
        <f t="shared" si="2"/>
        <v>0</v>
      </c>
    </row>
    <row r="56" spans="2:11" ht="13.5" customHeight="1">
      <c r="E56" s="219" t="s">
        <v>8</v>
      </c>
      <c r="F56" s="1056"/>
      <c r="G56" s="1000">
        <f>SUM(G9+G17+G26+G30+G33+G38+G44+G48+G53)</f>
        <v>14</v>
      </c>
      <c r="H56" s="1000"/>
      <c r="I56" s="1000">
        <f>SUM(I9+I17+I26+I30+I33+I38+I44+I48+I53)</f>
        <v>253</v>
      </c>
      <c r="J56" s="1000">
        <f>SUM(J9+J17+J26+J30+J33+J38+J44+J48+J53)</f>
        <v>253</v>
      </c>
      <c r="K56" s="1000">
        <f>SUM(K9+K17+K26+K30+K33+K38+K44+K48+K53)</f>
        <v>506</v>
      </c>
    </row>
    <row r="57" spans="2:11" ht="10.5" customHeight="1">
      <c r="D57" s="979"/>
      <c r="E57" s="177" t="s">
        <v>381</v>
      </c>
      <c r="F57" s="92"/>
    </row>
    <row r="58" spans="2:11" ht="9" customHeight="1">
      <c r="D58" s="979"/>
    </row>
    <row r="59" spans="2:11" ht="9" customHeight="1"/>
    <row r="60" spans="2:11" ht="9" customHeight="1">
      <c r="D60" s="979"/>
    </row>
    <row r="61" spans="2:11" ht="9" customHeight="1">
      <c r="D61" s="979"/>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92"/>
      <c r="F146" s="92"/>
      <c r="G146" s="1047"/>
      <c r="H146" s="1047"/>
      <c r="I146" s="1048"/>
      <c r="J146" s="1047"/>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1:R27"/>
    <mergeCell ref="D26:D29"/>
    <mergeCell ref="D30:D32"/>
    <mergeCell ref="D33:D37"/>
    <mergeCell ref="D3:K3"/>
    <mergeCell ref="O3:AC3"/>
    <mergeCell ref="D4:K4"/>
    <mergeCell ref="D6:D8"/>
    <mergeCell ref="G6:G7"/>
    <mergeCell ref="I7:K7"/>
    <mergeCell ref="D38:D43"/>
    <mergeCell ref="D44:D47"/>
    <mergeCell ref="D48:D52"/>
    <mergeCell ref="D53:D55"/>
    <mergeCell ref="D9:D16"/>
    <mergeCell ref="D17:D2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2"/>
  <sheetViews>
    <sheetView topLeftCell="D1" workbookViewId="0">
      <selection activeCell="N18" sqref="N18:Q24"/>
    </sheetView>
  </sheetViews>
  <sheetFormatPr baseColWidth="10" defaultRowHeight="12.75"/>
  <cols>
    <col min="1" max="2" width="1.85546875" style="221" hidden="1" customWidth="1"/>
    <col min="3" max="3" width="3" style="221" hidden="1" customWidth="1"/>
    <col min="4" max="4" width="2.5703125" style="221" customWidth="1"/>
    <col min="5" max="5" width="8.28515625" style="79" customWidth="1"/>
    <col min="6" max="6" width="1.5703125" style="79" customWidth="1"/>
    <col min="7" max="7" width="67.7109375" style="79" customWidth="1"/>
    <col min="8" max="10" width="7.28515625" style="305" customWidth="1"/>
    <col min="11" max="11" width="4.7109375" style="79" customWidth="1"/>
    <col min="12" max="12" width="7" style="79" customWidth="1"/>
    <col min="13" max="13" width="9"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12.75" customHeight="1">
      <c r="A1" s="96"/>
      <c r="B1" s="96"/>
      <c r="C1" s="96"/>
      <c r="D1" s="96"/>
      <c r="E1" s="2281" t="s">
        <v>389</v>
      </c>
      <c r="F1" s="2281"/>
      <c r="G1" s="2281"/>
      <c r="H1" s="2281"/>
      <c r="I1" s="2281"/>
      <c r="J1" s="2281"/>
      <c r="K1" s="83"/>
      <c r="L1" s="2281"/>
      <c r="M1" s="2281"/>
      <c r="N1" s="2281"/>
      <c r="O1" s="2281"/>
      <c r="P1" s="2281"/>
      <c r="Q1" s="2281"/>
      <c r="R1" s="2281"/>
      <c r="S1" s="2281"/>
      <c r="T1" s="2281"/>
      <c r="U1" s="2281"/>
      <c r="V1" s="2281"/>
      <c r="W1" s="2281"/>
      <c r="X1" s="2281"/>
      <c r="Y1" s="2281"/>
      <c r="Z1" s="2281"/>
    </row>
    <row r="2" spans="1:29" s="83" customFormat="1" ht="12.75" customHeight="1">
      <c r="A2" s="96"/>
      <c r="B2" s="227"/>
      <c r="C2" s="227"/>
      <c r="D2" s="227"/>
      <c r="E2" s="2281">
        <v>2018</v>
      </c>
      <c r="F2" s="2281"/>
      <c r="G2" s="2281"/>
      <c r="H2" s="2281"/>
      <c r="I2" s="2281"/>
      <c r="J2" s="2281"/>
      <c r="K2" s="86"/>
      <c r="L2" s="87"/>
      <c r="AB2" s="88"/>
      <c r="AC2" s="88"/>
    </row>
    <row r="3" spans="1:29" s="83" customFormat="1" ht="3" customHeight="1">
      <c r="A3" s="96"/>
      <c r="B3" s="96"/>
      <c r="C3" s="96"/>
      <c r="D3" s="96"/>
      <c r="F3" s="92"/>
      <c r="G3" s="92"/>
      <c r="H3" s="223"/>
      <c r="I3" s="223"/>
      <c r="J3" s="306"/>
      <c r="L3" s="92"/>
    </row>
    <row r="4" spans="1:29" ht="12" customHeight="1">
      <c r="A4" s="96" t="s">
        <v>9</v>
      </c>
      <c r="B4" s="96" t="s">
        <v>10</v>
      </c>
      <c r="C4" s="96" t="s">
        <v>11</v>
      </c>
      <c r="D4" s="96"/>
      <c r="E4" s="2263" t="s">
        <v>122</v>
      </c>
      <c r="F4" s="2219" t="s">
        <v>327</v>
      </c>
      <c r="G4" s="2219"/>
      <c r="H4" s="2294" t="s">
        <v>390</v>
      </c>
      <c r="I4" s="2294"/>
      <c r="J4" s="1024"/>
    </row>
    <row r="5" spans="1:29" ht="12" customHeight="1">
      <c r="A5" s="96"/>
      <c r="B5" s="96"/>
      <c r="C5" s="96"/>
      <c r="D5" s="96"/>
      <c r="E5" s="2218"/>
      <c r="F5" s="2221"/>
      <c r="G5" s="2221"/>
      <c r="H5" s="963" t="s">
        <v>18</v>
      </c>
      <c r="I5" s="963" t="s">
        <v>19</v>
      </c>
      <c r="J5" s="1070" t="s">
        <v>8</v>
      </c>
    </row>
    <row r="6" spans="1:29" ht="12" customHeight="1">
      <c r="A6" s="96"/>
      <c r="B6" s="96"/>
      <c r="C6" s="96"/>
      <c r="D6" s="96"/>
      <c r="E6" s="2212">
        <v>1401</v>
      </c>
      <c r="F6" s="419" t="s">
        <v>20</v>
      </c>
      <c r="G6" s="492"/>
      <c r="H6" s="1071">
        <f>SUM(H7,H10,H14,H18,H27,H31+H33)</f>
        <v>463</v>
      </c>
      <c r="I6" s="1071">
        <f>SUM(I7,I10,I14,I18,I27,I31+I33)</f>
        <v>232</v>
      </c>
      <c r="J6" s="1072">
        <f>SUM(H6:I6)</f>
        <v>695</v>
      </c>
      <c r="M6" s="465"/>
    </row>
    <row r="7" spans="1:29" ht="12" customHeight="1">
      <c r="A7" s="96"/>
      <c r="B7" s="96"/>
      <c r="C7" s="96"/>
      <c r="D7" s="96"/>
      <c r="E7" s="2316"/>
      <c r="F7" s="623" t="s">
        <v>21</v>
      </c>
      <c r="G7" s="624"/>
      <c r="H7" s="1014">
        <f>SUM(H8:H9)</f>
        <v>146</v>
      </c>
      <c r="I7" s="1014">
        <f>SUM(I8:I9)</f>
        <v>98</v>
      </c>
      <c r="J7" s="1073">
        <f>SUM(H7:I7)</f>
        <v>244</v>
      </c>
    </row>
    <row r="8" spans="1:29" ht="11.25" customHeight="1">
      <c r="A8" s="96">
        <v>1</v>
      </c>
      <c r="B8" s="96">
        <v>1</v>
      </c>
      <c r="C8" s="96">
        <v>11</v>
      </c>
      <c r="D8" s="96"/>
      <c r="E8" s="2316"/>
      <c r="F8" s="640"/>
      <c r="G8" s="92" t="s">
        <v>204</v>
      </c>
      <c r="H8" s="324">
        <v>125</v>
      </c>
      <c r="I8" s="324">
        <v>86</v>
      </c>
      <c r="J8" s="347">
        <f t="shared" ref="J8:J34" si="0">SUM(H8:I8)</f>
        <v>211</v>
      </c>
    </row>
    <row r="9" spans="1:29" ht="11.25" customHeight="1">
      <c r="A9" s="96">
        <v>1</v>
      </c>
      <c r="B9" s="96">
        <v>1</v>
      </c>
      <c r="C9" s="96">
        <v>7</v>
      </c>
      <c r="D9" s="96"/>
      <c r="E9" s="2316"/>
      <c r="F9" s="631"/>
      <c r="G9" s="64" t="s">
        <v>391</v>
      </c>
      <c r="H9" s="351">
        <v>21</v>
      </c>
      <c r="I9" s="351">
        <v>12</v>
      </c>
      <c r="J9" s="347">
        <f t="shared" si="0"/>
        <v>33</v>
      </c>
      <c r="M9" s="465"/>
    </row>
    <row r="10" spans="1:29" ht="11.25" customHeight="1">
      <c r="A10" s="96"/>
      <c r="B10" s="96"/>
      <c r="C10" s="96"/>
      <c r="D10" s="96"/>
      <c r="E10" s="2316"/>
      <c r="F10" s="636" t="s">
        <v>22</v>
      </c>
      <c r="G10" s="92"/>
      <c r="H10" s="1074">
        <f>SUM(H11:H13)</f>
        <v>156</v>
      </c>
      <c r="I10" s="1074">
        <f>SUM(I11:I13)</f>
        <v>64</v>
      </c>
      <c r="J10" s="1075">
        <f t="shared" si="0"/>
        <v>220</v>
      </c>
    </row>
    <row r="11" spans="1:29" ht="11.25" customHeight="1">
      <c r="A11" s="96"/>
      <c r="B11" s="96"/>
      <c r="C11" s="96"/>
      <c r="D11" s="96"/>
      <c r="E11" s="2316"/>
      <c r="F11" s="636"/>
      <c r="G11" s="92" t="s">
        <v>195</v>
      </c>
      <c r="H11" s="351">
        <v>5</v>
      </c>
      <c r="I11" s="351">
        <v>2</v>
      </c>
      <c r="J11" s="347">
        <f t="shared" si="0"/>
        <v>7</v>
      </c>
    </row>
    <row r="12" spans="1:29" ht="11.25" customHeight="1">
      <c r="A12" s="96">
        <v>1</v>
      </c>
      <c r="B12" s="96">
        <v>1</v>
      </c>
      <c r="C12" s="96">
        <v>5</v>
      </c>
      <c r="D12" s="96"/>
      <c r="E12" s="2316"/>
      <c r="F12" s="631"/>
      <c r="G12" s="92" t="s">
        <v>196</v>
      </c>
      <c r="H12" s="351">
        <v>129</v>
      </c>
      <c r="I12" s="351">
        <v>44</v>
      </c>
      <c r="J12" s="347">
        <f t="shared" si="0"/>
        <v>173</v>
      </c>
    </row>
    <row r="13" spans="1:29" ht="11.25" customHeight="1">
      <c r="A13" s="96">
        <v>1</v>
      </c>
      <c r="B13" s="96">
        <v>1</v>
      </c>
      <c r="C13" s="96">
        <v>5</v>
      </c>
      <c r="D13" s="96"/>
      <c r="E13" s="2316"/>
      <c r="F13" s="631"/>
      <c r="G13" s="92" t="s">
        <v>197</v>
      </c>
      <c r="H13" s="351">
        <v>22</v>
      </c>
      <c r="I13" s="351">
        <v>18</v>
      </c>
      <c r="J13" s="347">
        <f t="shared" si="0"/>
        <v>40</v>
      </c>
    </row>
    <row r="14" spans="1:29" ht="11.25" customHeight="1">
      <c r="A14" s="96"/>
      <c r="B14" s="96"/>
      <c r="C14" s="96"/>
      <c r="D14" s="96"/>
      <c r="E14" s="2316"/>
      <c r="F14" s="636" t="s">
        <v>23</v>
      </c>
      <c r="G14" s="92"/>
      <c r="H14" s="1074">
        <f>SUM(H15:H17)</f>
        <v>81</v>
      </c>
      <c r="I14" s="1074">
        <f>SUM(I15:I17)</f>
        <v>14</v>
      </c>
      <c r="J14" s="1075">
        <f t="shared" si="0"/>
        <v>95</v>
      </c>
    </row>
    <row r="15" spans="1:29" ht="11.25" customHeight="1">
      <c r="A15" s="96">
        <v>1</v>
      </c>
      <c r="B15" s="96">
        <v>1</v>
      </c>
      <c r="C15" s="96">
        <v>12</v>
      </c>
      <c r="D15" s="96"/>
      <c r="E15" s="2316"/>
      <c r="F15" s="638"/>
      <c r="G15" s="92" t="s">
        <v>195</v>
      </c>
      <c r="H15" s="351">
        <v>69</v>
      </c>
      <c r="I15" s="351">
        <v>12</v>
      </c>
      <c r="J15" s="347">
        <f t="shared" si="0"/>
        <v>81</v>
      </c>
    </row>
    <row r="16" spans="1:29" ht="11.25" customHeight="1">
      <c r="A16" s="96"/>
      <c r="B16" s="96"/>
      <c r="C16" s="96"/>
      <c r="D16" s="96"/>
      <c r="E16" s="2316"/>
      <c r="F16" s="638"/>
      <c r="G16" s="92" t="s">
        <v>198</v>
      </c>
      <c r="H16" s="351">
        <v>10</v>
      </c>
      <c r="I16" s="351">
        <v>0</v>
      </c>
      <c r="J16" s="347">
        <f t="shared" si="0"/>
        <v>10</v>
      </c>
    </row>
    <row r="17" spans="1:15" ht="11.25" customHeight="1">
      <c r="A17" s="96"/>
      <c r="B17" s="96"/>
      <c r="C17" s="96"/>
      <c r="D17" s="96"/>
      <c r="E17" s="2316"/>
      <c r="F17" s="638"/>
      <c r="G17" s="92" t="s">
        <v>199</v>
      </c>
      <c r="H17" s="351">
        <v>2</v>
      </c>
      <c r="I17" s="351">
        <v>2</v>
      </c>
      <c r="J17" s="347">
        <f t="shared" si="0"/>
        <v>4</v>
      </c>
    </row>
    <row r="18" spans="1:15" ht="11.25" customHeight="1">
      <c r="A18" s="96"/>
      <c r="B18" s="96"/>
      <c r="C18" s="96"/>
      <c r="D18" s="96"/>
      <c r="E18" s="2316"/>
      <c r="F18" s="639" t="s">
        <v>24</v>
      </c>
      <c r="G18" s="167"/>
      <c r="H18" s="1074">
        <f>SUM(H19:H26)</f>
        <v>46</v>
      </c>
      <c r="I18" s="1074">
        <f>SUM(I19:I26)</f>
        <v>23</v>
      </c>
      <c r="J18" s="1075">
        <f t="shared" si="0"/>
        <v>69</v>
      </c>
    </row>
    <row r="19" spans="1:15" ht="11.25" customHeight="1">
      <c r="A19" s="96">
        <v>1</v>
      </c>
      <c r="B19" s="96">
        <v>1</v>
      </c>
      <c r="C19" s="96">
        <v>2</v>
      </c>
      <c r="D19" s="96"/>
      <c r="E19" s="2316"/>
      <c r="F19" s="638"/>
      <c r="G19" s="92" t="s">
        <v>195</v>
      </c>
      <c r="H19" s="351">
        <v>0</v>
      </c>
      <c r="I19" s="351">
        <v>0</v>
      </c>
      <c r="J19" s="347">
        <f t="shared" si="0"/>
        <v>0</v>
      </c>
      <c r="N19" s="2280"/>
      <c r="O19" s="2280"/>
    </row>
    <row r="20" spans="1:15" ht="11.25" customHeight="1">
      <c r="A20" s="96"/>
      <c r="B20" s="96"/>
      <c r="C20" s="96"/>
      <c r="D20" s="96"/>
      <c r="E20" s="2316"/>
      <c r="F20" s="638"/>
      <c r="G20" s="92" t="s">
        <v>200</v>
      </c>
      <c r="H20" s="351">
        <v>10</v>
      </c>
      <c r="I20" s="351">
        <v>4</v>
      </c>
      <c r="J20" s="347">
        <f t="shared" si="0"/>
        <v>14</v>
      </c>
      <c r="N20" s="2280"/>
      <c r="O20" s="2280"/>
    </row>
    <row r="21" spans="1:15" ht="11.25" customHeight="1">
      <c r="A21" s="96">
        <v>1</v>
      </c>
      <c r="B21" s="96">
        <v>1</v>
      </c>
      <c r="C21" s="96">
        <v>2</v>
      </c>
      <c r="D21" s="96"/>
      <c r="E21" s="2316"/>
      <c r="F21" s="631"/>
      <c r="G21" s="92" t="s">
        <v>201</v>
      </c>
      <c r="H21" s="351">
        <v>7</v>
      </c>
      <c r="I21" s="351">
        <v>4</v>
      </c>
      <c r="J21" s="347">
        <f t="shared" si="0"/>
        <v>11</v>
      </c>
      <c r="N21" s="2280"/>
      <c r="O21" s="2280"/>
    </row>
    <row r="22" spans="1:15" ht="11.25" customHeight="1">
      <c r="A22" s="96">
        <v>1</v>
      </c>
      <c r="B22" s="96">
        <v>1</v>
      </c>
      <c r="C22" s="96">
        <v>2</v>
      </c>
      <c r="D22" s="96"/>
      <c r="E22" s="2316"/>
      <c r="F22" s="638"/>
      <c r="G22" s="92" t="s">
        <v>261</v>
      </c>
      <c r="H22" s="351">
        <v>5</v>
      </c>
      <c r="I22" s="351">
        <v>5</v>
      </c>
      <c r="J22" s="347">
        <f t="shared" si="0"/>
        <v>10</v>
      </c>
      <c r="N22" s="2280"/>
      <c r="O22" s="2280"/>
    </row>
    <row r="23" spans="1:15" ht="11.25" customHeight="1">
      <c r="A23" s="96">
        <v>1</v>
      </c>
      <c r="B23" s="96">
        <v>1</v>
      </c>
      <c r="C23" s="96">
        <v>2</v>
      </c>
      <c r="D23" s="96"/>
      <c r="E23" s="2316"/>
      <c r="F23" s="631"/>
      <c r="G23" s="92" t="s">
        <v>203</v>
      </c>
      <c r="H23" s="351">
        <v>10</v>
      </c>
      <c r="I23" s="351">
        <v>2</v>
      </c>
      <c r="J23" s="347">
        <f t="shared" si="0"/>
        <v>12</v>
      </c>
      <c r="N23" s="2280"/>
      <c r="O23" s="2280"/>
    </row>
    <row r="24" spans="1:15" ht="11.25" customHeight="1">
      <c r="A24" s="96"/>
      <c r="B24" s="96"/>
      <c r="C24" s="96"/>
      <c r="D24" s="96"/>
      <c r="E24" s="2316"/>
      <c r="F24" s="631"/>
      <c r="G24" s="92" t="s">
        <v>197</v>
      </c>
      <c r="H24" s="351">
        <v>0</v>
      </c>
      <c r="I24" s="351">
        <v>0</v>
      </c>
      <c r="J24" s="347">
        <f t="shared" si="0"/>
        <v>0</v>
      </c>
      <c r="N24" s="2280"/>
      <c r="O24" s="2280"/>
    </row>
    <row r="25" spans="1:15" ht="11.25" customHeight="1">
      <c r="A25" s="96">
        <v>1</v>
      </c>
      <c r="B25" s="96">
        <v>1</v>
      </c>
      <c r="C25" s="96">
        <v>2</v>
      </c>
      <c r="D25" s="96"/>
      <c r="E25" s="2316"/>
      <c r="F25" s="631"/>
      <c r="G25" s="92" t="s">
        <v>204</v>
      </c>
      <c r="H25" s="351">
        <v>14</v>
      </c>
      <c r="I25" s="351">
        <v>8</v>
      </c>
      <c r="J25" s="347">
        <f t="shared" si="0"/>
        <v>22</v>
      </c>
    </row>
    <row r="26" spans="1:15" ht="11.25" customHeight="1">
      <c r="A26" s="96">
        <v>1</v>
      </c>
      <c r="B26" s="96">
        <v>1</v>
      </c>
      <c r="C26" s="96">
        <v>2</v>
      </c>
      <c r="D26" s="96"/>
      <c r="E26" s="2316"/>
      <c r="F26" s="631"/>
      <c r="G26" s="64" t="s">
        <v>334</v>
      </c>
      <c r="H26" s="351">
        <v>0</v>
      </c>
      <c r="I26" s="351">
        <v>0</v>
      </c>
      <c r="J26" s="347">
        <f t="shared" si="0"/>
        <v>0</v>
      </c>
    </row>
    <row r="27" spans="1:15" ht="11.25" customHeight="1">
      <c r="A27" s="96"/>
      <c r="B27" s="96"/>
      <c r="C27" s="96"/>
      <c r="D27" s="96"/>
      <c r="E27" s="2316"/>
      <c r="F27" s="639" t="s">
        <v>25</v>
      </c>
      <c r="G27" s="92"/>
      <c r="H27" s="1074">
        <f>SUM(H28:H30)</f>
        <v>12</v>
      </c>
      <c r="I27" s="1074">
        <f>SUM(I28:I30)</f>
        <v>15</v>
      </c>
      <c r="J27" s="1075">
        <f t="shared" si="0"/>
        <v>27</v>
      </c>
    </row>
    <row r="28" spans="1:15" ht="11.25" customHeight="1">
      <c r="A28" s="96">
        <v>1</v>
      </c>
      <c r="B28" s="96">
        <v>1</v>
      </c>
      <c r="C28" s="96">
        <v>4</v>
      </c>
      <c r="D28" s="96"/>
      <c r="E28" s="2316"/>
      <c r="F28" s="631"/>
      <c r="G28" s="92" t="s">
        <v>195</v>
      </c>
      <c r="H28" s="351">
        <v>0</v>
      </c>
      <c r="I28" s="351">
        <v>0</v>
      </c>
      <c r="J28" s="347">
        <f t="shared" si="0"/>
        <v>0</v>
      </c>
    </row>
    <row r="29" spans="1:15" ht="11.25" customHeight="1">
      <c r="A29" s="96"/>
      <c r="B29" s="96"/>
      <c r="C29" s="96"/>
      <c r="D29" s="96"/>
      <c r="E29" s="2316"/>
      <c r="F29" s="631"/>
      <c r="G29" s="92" t="s">
        <v>200</v>
      </c>
      <c r="H29" s="351">
        <v>7</v>
      </c>
      <c r="I29" s="351">
        <v>7</v>
      </c>
      <c r="J29" s="347">
        <f t="shared" si="0"/>
        <v>14</v>
      </c>
    </row>
    <row r="30" spans="1:15" ht="11.25" customHeight="1">
      <c r="A30" s="96">
        <v>1</v>
      </c>
      <c r="B30" s="96">
        <v>1</v>
      </c>
      <c r="C30" s="96">
        <v>4</v>
      </c>
      <c r="D30" s="96"/>
      <c r="E30" s="2316"/>
      <c r="F30" s="631"/>
      <c r="G30" s="92" t="s">
        <v>204</v>
      </c>
      <c r="H30" s="351">
        <v>5</v>
      </c>
      <c r="I30" s="351">
        <v>8</v>
      </c>
      <c r="J30" s="347">
        <f t="shared" si="0"/>
        <v>13</v>
      </c>
    </row>
    <row r="31" spans="1:15" ht="11.25" customHeight="1">
      <c r="A31" s="96"/>
      <c r="B31" s="96"/>
      <c r="C31" s="96"/>
      <c r="D31" s="96"/>
      <c r="E31" s="2316"/>
      <c r="F31" s="640" t="s">
        <v>26</v>
      </c>
      <c r="G31" s="92"/>
      <c r="H31" s="1074">
        <f>SUM(H32)</f>
        <v>22</v>
      </c>
      <c r="I31" s="1074">
        <f>SUM(I32)</f>
        <v>18</v>
      </c>
      <c r="J31" s="1075">
        <f t="shared" si="0"/>
        <v>40</v>
      </c>
    </row>
    <row r="32" spans="1:15" ht="11.25" customHeight="1">
      <c r="A32" s="96">
        <v>1</v>
      </c>
      <c r="B32" s="96">
        <v>1</v>
      </c>
      <c r="C32" s="96">
        <v>1</v>
      </c>
      <c r="D32" s="96"/>
      <c r="E32" s="2316"/>
      <c r="F32" s="638"/>
      <c r="G32" s="92" t="s">
        <v>206</v>
      </c>
      <c r="H32" s="351">
        <v>22</v>
      </c>
      <c r="I32" s="351">
        <v>18</v>
      </c>
      <c r="J32" s="347">
        <f t="shared" si="0"/>
        <v>40</v>
      </c>
    </row>
    <row r="33" spans="1:13" ht="11.25" customHeight="1">
      <c r="A33" s="96"/>
      <c r="B33" s="96"/>
      <c r="C33" s="96"/>
      <c r="D33" s="96"/>
      <c r="E33" s="500"/>
      <c r="F33" s="640" t="s">
        <v>27</v>
      </c>
      <c r="G33" s="92"/>
      <c r="H33" s="1074">
        <f>SUM(H34)</f>
        <v>0</v>
      </c>
      <c r="I33" s="1074">
        <f>SUM(I34)</f>
        <v>0</v>
      </c>
      <c r="J33" s="1076">
        <f t="shared" si="0"/>
        <v>0</v>
      </c>
    </row>
    <row r="34" spans="1:13" ht="11.25" customHeight="1">
      <c r="A34" s="96"/>
      <c r="B34" s="96"/>
      <c r="C34" s="96"/>
      <c r="D34" s="96"/>
      <c r="E34" s="500"/>
      <c r="F34" s="648"/>
      <c r="G34" s="314" t="s">
        <v>207</v>
      </c>
      <c r="H34" s="1077">
        <v>0</v>
      </c>
      <c r="I34" s="1077">
        <v>0</v>
      </c>
      <c r="J34" s="1078">
        <f t="shared" si="0"/>
        <v>0</v>
      </c>
    </row>
    <row r="35" spans="1:13" ht="12" customHeight="1">
      <c r="A35" s="96"/>
      <c r="B35" s="96"/>
      <c r="C35" s="96"/>
      <c r="D35" s="96"/>
      <c r="E35" s="2211">
        <v>1402</v>
      </c>
      <c r="F35" s="29" t="s">
        <v>29</v>
      </c>
      <c r="G35" s="123"/>
      <c r="H35" s="342">
        <f>SUM(H36,H42,H46,H51,H54,H58,H61,H65)</f>
        <v>705</v>
      </c>
      <c r="I35" s="342">
        <f>SUM(I36,I42,I46,I51,I54,I58,I61,I65)</f>
        <v>983</v>
      </c>
      <c r="J35" s="394">
        <f>SUM(H35:I35)</f>
        <v>1688</v>
      </c>
      <c r="M35" s="465"/>
    </row>
    <row r="36" spans="1:13" ht="11.25" customHeight="1">
      <c r="A36" s="96"/>
      <c r="B36" s="96"/>
      <c r="C36" s="96"/>
      <c r="D36" s="96"/>
      <c r="E36" s="2212"/>
      <c r="F36" s="636" t="s">
        <v>114</v>
      </c>
      <c r="G36" s="92"/>
      <c r="H36" s="1074">
        <f>SUM(H37:H41)</f>
        <v>348</v>
      </c>
      <c r="I36" s="1074">
        <f>SUM(I37:I41)</f>
        <v>485</v>
      </c>
      <c r="J36" s="1076">
        <f t="shared" ref="J36:J66" si="1">SUM(H36:I36)</f>
        <v>833</v>
      </c>
    </row>
    <row r="37" spans="1:13" ht="11.25" customHeight="1">
      <c r="A37" s="96">
        <v>2</v>
      </c>
      <c r="B37" s="96">
        <v>4</v>
      </c>
      <c r="C37" s="96">
        <v>11</v>
      </c>
      <c r="D37" s="96"/>
      <c r="E37" s="2212"/>
      <c r="F37" s="631"/>
      <c r="G37" s="92" t="s">
        <v>208</v>
      </c>
      <c r="H37" s="351">
        <v>95</v>
      </c>
      <c r="I37" s="351">
        <v>137</v>
      </c>
      <c r="J37" s="347">
        <f t="shared" si="1"/>
        <v>232</v>
      </c>
      <c r="M37" s="465"/>
    </row>
    <row r="38" spans="1:13" ht="11.25" customHeight="1">
      <c r="A38" s="96">
        <v>2</v>
      </c>
      <c r="B38" s="96">
        <v>4</v>
      </c>
      <c r="C38" s="96">
        <v>11</v>
      </c>
      <c r="D38" s="96"/>
      <c r="E38" s="2212"/>
      <c r="F38" s="631"/>
      <c r="G38" s="92" t="s">
        <v>209</v>
      </c>
      <c r="H38" s="351">
        <v>145</v>
      </c>
      <c r="I38" s="351">
        <v>184</v>
      </c>
      <c r="J38" s="347">
        <f t="shared" si="1"/>
        <v>329</v>
      </c>
    </row>
    <row r="39" spans="1:13" ht="11.25" customHeight="1">
      <c r="A39" s="96">
        <v>2</v>
      </c>
      <c r="B39" s="96">
        <v>4</v>
      </c>
      <c r="C39" s="96">
        <v>11</v>
      </c>
      <c r="D39" s="96"/>
      <c r="E39" s="2212"/>
      <c r="F39" s="631"/>
      <c r="G39" s="92" t="s">
        <v>210</v>
      </c>
      <c r="H39" s="351">
        <v>43</v>
      </c>
      <c r="I39" s="351">
        <v>138</v>
      </c>
      <c r="J39" s="347">
        <f t="shared" si="1"/>
        <v>181</v>
      </c>
    </row>
    <row r="40" spans="1:13" ht="11.25" customHeight="1">
      <c r="A40" s="96">
        <v>2</v>
      </c>
      <c r="B40" s="96">
        <v>6</v>
      </c>
      <c r="C40" s="96">
        <v>11</v>
      </c>
      <c r="D40" s="96"/>
      <c r="E40" s="2212"/>
      <c r="F40" s="631"/>
      <c r="G40" s="92" t="s">
        <v>392</v>
      </c>
      <c r="H40" s="351">
        <v>14</v>
      </c>
      <c r="I40" s="351">
        <v>3</v>
      </c>
      <c r="J40" s="347">
        <f t="shared" si="1"/>
        <v>17</v>
      </c>
    </row>
    <row r="41" spans="1:13" ht="11.25" customHeight="1">
      <c r="A41" s="96">
        <v>2</v>
      </c>
      <c r="B41" s="96">
        <v>6</v>
      </c>
      <c r="C41" s="96">
        <v>11</v>
      </c>
      <c r="D41" s="96"/>
      <c r="E41" s="2212"/>
      <c r="F41" s="638"/>
      <c r="G41" s="92" t="s">
        <v>212</v>
      </c>
      <c r="H41" s="351">
        <v>51</v>
      </c>
      <c r="I41" s="351">
        <v>23</v>
      </c>
      <c r="J41" s="347">
        <f t="shared" si="1"/>
        <v>74</v>
      </c>
    </row>
    <row r="42" spans="1:13" ht="11.25" customHeight="1">
      <c r="A42" s="96"/>
      <c r="B42" s="96"/>
      <c r="C42" s="96"/>
      <c r="D42" s="96"/>
      <c r="E42" s="2212"/>
      <c r="F42" s="636" t="s">
        <v>31</v>
      </c>
      <c r="G42" s="92"/>
      <c r="H42" s="1074">
        <f>SUM(H43:H45)</f>
        <v>80</v>
      </c>
      <c r="I42" s="1074">
        <f>SUM(I43:I45)</f>
        <v>101</v>
      </c>
      <c r="J42" s="1076">
        <f t="shared" si="1"/>
        <v>181</v>
      </c>
    </row>
    <row r="43" spans="1:13" ht="11.25" customHeight="1">
      <c r="A43" s="96">
        <v>2</v>
      </c>
      <c r="B43" s="96">
        <v>4</v>
      </c>
      <c r="C43" s="96">
        <v>10</v>
      </c>
      <c r="D43" s="96"/>
      <c r="E43" s="2212"/>
      <c r="F43" s="631"/>
      <c r="G43" s="92" t="s">
        <v>209</v>
      </c>
      <c r="H43" s="351">
        <v>55</v>
      </c>
      <c r="I43" s="351">
        <v>92</v>
      </c>
      <c r="J43" s="347">
        <f t="shared" si="1"/>
        <v>147</v>
      </c>
      <c r="M43" s="1079"/>
    </row>
    <row r="44" spans="1:13" ht="11.25" customHeight="1">
      <c r="A44" s="96"/>
      <c r="B44" s="96"/>
      <c r="C44" s="96"/>
      <c r="D44" s="96"/>
      <c r="E44" s="2212"/>
      <c r="F44" s="631"/>
      <c r="G44" s="92" t="s">
        <v>392</v>
      </c>
      <c r="H44" s="351">
        <v>2</v>
      </c>
      <c r="I44" s="351">
        <v>2</v>
      </c>
      <c r="J44" s="347">
        <f t="shared" si="1"/>
        <v>4</v>
      </c>
      <c r="M44" s="1079"/>
    </row>
    <row r="45" spans="1:13" ht="11.25" customHeight="1">
      <c r="A45" s="96">
        <v>2</v>
      </c>
      <c r="B45" s="96">
        <v>6</v>
      </c>
      <c r="C45" s="96">
        <v>10</v>
      </c>
      <c r="D45" s="96"/>
      <c r="E45" s="2212"/>
      <c r="F45" s="631"/>
      <c r="G45" s="92" t="s">
        <v>212</v>
      </c>
      <c r="H45" s="351">
        <v>23</v>
      </c>
      <c r="I45" s="351">
        <v>7</v>
      </c>
      <c r="J45" s="347">
        <f t="shared" si="1"/>
        <v>30</v>
      </c>
    </row>
    <row r="46" spans="1:13" ht="11.25" customHeight="1">
      <c r="A46" s="96"/>
      <c r="B46" s="96"/>
      <c r="C46" s="96"/>
      <c r="D46" s="96"/>
      <c r="E46" s="2212"/>
      <c r="F46" s="636" t="s">
        <v>32</v>
      </c>
      <c r="G46" s="92"/>
      <c r="H46" s="1074">
        <f>SUM(H47:H50)</f>
        <v>45</v>
      </c>
      <c r="I46" s="1074">
        <f>SUM(I47:I50)</f>
        <v>115</v>
      </c>
      <c r="J46" s="1076">
        <f t="shared" si="1"/>
        <v>160</v>
      </c>
    </row>
    <row r="47" spans="1:13" ht="11.25" customHeight="1">
      <c r="A47" s="96">
        <v>2</v>
      </c>
      <c r="B47" s="96">
        <v>4</v>
      </c>
      <c r="C47" s="96">
        <v>10</v>
      </c>
      <c r="D47" s="96"/>
      <c r="E47" s="2212"/>
      <c r="F47" s="631"/>
      <c r="G47" s="92" t="s">
        <v>208</v>
      </c>
      <c r="H47" s="351">
        <v>21</v>
      </c>
      <c r="I47" s="351">
        <v>51</v>
      </c>
      <c r="J47" s="347">
        <f t="shared" si="1"/>
        <v>72</v>
      </c>
    </row>
    <row r="48" spans="1:13" ht="11.25" customHeight="1">
      <c r="A48" s="96">
        <v>2</v>
      </c>
      <c r="B48" s="96">
        <v>4</v>
      </c>
      <c r="C48" s="96">
        <v>10</v>
      </c>
      <c r="D48" s="96"/>
      <c r="E48" s="2212"/>
      <c r="F48" s="631"/>
      <c r="G48" s="92" t="s">
        <v>213</v>
      </c>
      <c r="H48" s="351">
        <v>2</v>
      </c>
      <c r="I48" s="351">
        <v>7</v>
      </c>
      <c r="J48" s="347">
        <f t="shared" si="1"/>
        <v>9</v>
      </c>
    </row>
    <row r="49" spans="1:10" ht="11.25" customHeight="1">
      <c r="A49" s="96">
        <v>2</v>
      </c>
      <c r="B49" s="96">
        <v>4</v>
      </c>
      <c r="C49" s="96">
        <v>10</v>
      </c>
      <c r="D49" s="96"/>
      <c r="E49" s="2212"/>
      <c r="F49" s="631"/>
      <c r="G49" s="92" t="s">
        <v>214</v>
      </c>
      <c r="H49" s="351">
        <v>11</v>
      </c>
      <c r="I49" s="351">
        <v>19</v>
      </c>
      <c r="J49" s="347">
        <f t="shared" si="1"/>
        <v>30</v>
      </c>
    </row>
    <row r="50" spans="1:10" ht="11.25" customHeight="1">
      <c r="A50" s="96">
        <v>2</v>
      </c>
      <c r="B50" s="96">
        <v>4</v>
      </c>
      <c r="C50" s="96">
        <v>10</v>
      </c>
      <c r="D50" s="96"/>
      <c r="E50" s="2212"/>
      <c r="F50" s="631"/>
      <c r="G50" s="92" t="s">
        <v>215</v>
      </c>
      <c r="H50" s="351">
        <v>11</v>
      </c>
      <c r="I50" s="351">
        <v>38</v>
      </c>
      <c r="J50" s="347">
        <f t="shared" si="1"/>
        <v>49</v>
      </c>
    </row>
    <row r="51" spans="1:10" ht="11.25" customHeight="1">
      <c r="A51" s="96"/>
      <c r="B51" s="96"/>
      <c r="C51" s="96"/>
      <c r="D51" s="96"/>
      <c r="E51" s="2212"/>
      <c r="F51" s="636" t="s">
        <v>131</v>
      </c>
      <c r="G51" s="92"/>
      <c r="H51" s="1074">
        <f>SUM(H52:H53)</f>
        <v>69</v>
      </c>
      <c r="I51" s="1074">
        <f>SUM(I52:I53)</f>
        <v>114</v>
      </c>
      <c r="J51" s="1076">
        <f t="shared" si="1"/>
        <v>183</v>
      </c>
    </row>
    <row r="52" spans="1:10" ht="11.25" customHeight="1">
      <c r="A52" s="96">
        <v>2</v>
      </c>
      <c r="B52" s="96">
        <v>4</v>
      </c>
      <c r="C52" s="96">
        <v>3</v>
      </c>
      <c r="D52" s="96"/>
      <c r="E52" s="2212"/>
      <c r="F52" s="638"/>
      <c r="G52" s="92" t="s">
        <v>208</v>
      </c>
      <c r="H52" s="351">
        <v>15</v>
      </c>
      <c r="I52" s="351">
        <v>45</v>
      </c>
      <c r="J52" s="347">
        <f t="shared" si="1"/>
        <v>60</v>
      </c>
    </row>
    <row r="53" spans="1:10" ht="11.25" customHeight="1">
      <c r="A53" s="96">
        <v>2</v>
      </c>
      <c r="B53" s="96">
        <v>4</v>
      </c>
      <c r="C53" s="96">
        <v>3</v>
      </c>
      <c r="D53" s="96"/>
      <c r="E53" s="2212"/>
      <c r="F53" s="638"/>
      <c r="G53" s="92" t="s">
        <v>209</v>
      </c>
      <c r="H53" s="351">
        <v>54</v>
      </c>
      <c r="I53" s="351">
        <v>69</v>
      </c>
      <c r="J53" s="347">
        <f t="shared" si="1"/>
        <v>123</v>
      </c>
    </row>
    <row r="54" spans="1:10" ht="11.25" customHeight="1">
      <c r="A54" s="96"/>
      <c r="B54" s="96"/>
      <c r="C54" s="96"/>
      <c r="D54" s="96"/>
      <c r="E54" s="2212"/>
      <c r="F54" s="636" t="s">
        <v>132</v>
      </c>
      <c r="G54" s="92"/>
      <c r="H54" s="1074">
        <f>SUM(H55:H57)</f>
        <v>52</v>
      </c>
      <c r="I54" s="1074">
        <f>SUM(I55:I57)</f>
        <v>50</v>
      </c>
      <c r="J54" s="1076">
        <f t="shared" si="1"/>
        <v>102</v>
      </c>
    </row>
    <row r="55" spans="1:10" ht="11.25" customHeight="1">
      <c r="A55" s="96">
        <v>2</v>
      </c>
      <c r="B55" s="96">
        <v>4</v>
      </c>
      <c r="C55" s="96">
        <v>7</v>
      </c>
      <c r="D55" s="96"/>
      <c r="E55" s="2212"/>
      <c r="F55" s="631"/>
      <c r="G55" s="92" t="s">
        <v>208</v>
      </c>
      <c r="H55" s="351">
        <v>18</v>
      </c>
      <c r="I55" s="351">
        <v>24</v>
      </c>
      <c r="J55" s="347">
        <f t="shared" si="1"/>
        <v>42</v>
      </c>
    </row>
    <row r="56" spans="1:10" ht="11.25" customHeight="1">
      <c r="A56" s="96">
        <v>2</v>
      </c>
      <c r="B56" s="96">
        <v>4</v>
      </c>
      <c r="C56" s="96">
        <v>7</v>
      </c>
      <c r="D56" s="96"/>
      <c r="E56" s="2212"/>
      <c r="F56" s="631"/>
      <c r="G56" s="92" t="s">
        <v>216</v>
      </c>
      <c r="H56" s="351">
        <v>1</v>
      </c>
      <c r="I56" s="351">
        <v>1</v>
      </c>
      <c r="J56" s="347">
        <f t="shared" si="1"/>
        <v>2</v>
      </c>
    </row>
    <row r="57" spans="1:10" ht="11.25" customHeight="1">
      <c r="A57" s="96">
        <v>2</v>
      </c>
      <c r="B57" s="96">
        <v>4</v>
      </c>
      <c r="C57" s="96">
        <v>7</v>
      </c>
      <c r="D57" s="96"/>
      <c r="E57" s="2212"/>
      <c r="F57" s="631"/>
      <c r="G57" s="92" t="s">
        <v>209</v>
      </c>
      <c r="H57" s="351">
        <v>33</v>
      </c>
      <c r="I57" s="351">
        <v>25</v>
      </c>
      <c r="J57" s="347">
        <f t="shared" si="1"/>
        <v>58</v>
      </c>
    </row>
    <row r="58" spans="1:10" ht="11.25" customHeight="1">
      <c r="A58" s="96"/>
      <c r="B58" s="96"/>
      <c r="C58" s="96"/>
      <c r="D58" s="96"/>
      <c r="E58" s="2212"/>
      <c r="F58" s="636" t="s">
        <v>35</v>
      </c>
      <c r="G58" s="92"/>
      <c r="H58" s="1074">
        <f>SUM(H59:H60)</f>
        <v>50</v>
      </c>
      <c r="I58" s="1074">
        <f>SUM(I59:I60)</f>
        <v>62</v>
      </c>
      <c r="J58" s="1076">
        <f t="shared" si="1"/>
        <v>112</v>
      </c>
    </row>
    <row r="59" spans="1:10" ht="11.25" customHeight="1">
      <c r="A59" s="96">
        <v>2</v>
      </c>
      <c r="B59" s="96">
        <v>4</v>
      </c>
      <c r="C59" s="96">
        <v>1</v>
      </c>
      <c r="D59" s="96"/>
      <c r="E59" s="2212"/>
      <c r="F59" s="638"/>
      <c r="G59" s="92" t="s">
        <v>208</v>
      </c>
      <c r="H59" s="351">
        <v>29</v>
      </c>
      <c r="I59" s="351">
        <v>31</v>
      </c>
      <c r="J59" s="347">
        <f t="shared" si="1"/>
        <v>60</v>
      </c>
    </row>
    <row r="60" spans="1:10" ht="11.25" customHeight="1">
      <c r="A60" s="96">
        <v>2</v>
      </c>
      <c r="B60" s="96">
        <v>4</v>
      </c>
      <c r="C60" s="96">
        <v>1</v>
      </c>
      <c r="D60" s="96"/>
      <c r="E60" s="2212"/>
      <c r="F60" s="638"/>
      <c r="G60" s="92" t="s">
        <v>209</v>
      </c>
      <c r="H60" s="351">
        <v>21</v>
      </c>
      <c r="I60" s="351">
        <v>31</v>
      </c>
      <c r="J60" s="347">
        <f t="shared" si="1"/>
        <v>52</v>
      </c>
    </row>
    <row r="61" spans="1:10" ht="11.25" customHeight="1">
      <c r="A61" s="96"/>
      <c r="B61" s="96"/>
      <c r="C61" s="96"/>
      <c r="D61" s="96"/>
      <c r="E61" s="2212"/>
      <c r="F61" s="636" t="s">
        <v>133</v>
      </c>
      <c r="G61" s="92"/>
      <c r="H61" s="1074">
        <f>SUM(H62:H64)</f>
        <v>61</v>
      </c>
      <c r="I61" s="1074">
        <f>SUM(I62:I64)</f>
        <v>56</v>
      </c>
      <c r="J61" s="1076">
        <f t="shared" si="1"/>
        <v>117</v>
      </c>
    </row>
    <row r="62" spans="1:10" ht="11.25" customHeight="1">
      <c r="A62" s="96">
        <v>2</v>
      </c>
      <c r="B62" s="96">
        <v>4</v>
      </c>
      <c r="C62" s="96">
        <v>9</v>
      </c>
      <c r="D62" s="96"/>
      <c r="E62" s="2212"/>
      <c r="F62" s="348"/>
      <c r="G62" s="92" t="s">
        <v>208</v>
      </c>
      <c r="H62" s="351">
        <v>22</v>
      </c>
      <c r="I62" s="351">
        <v>30</v>
      </c>
      <c r="J62" s="347">
        <f t="shared" si="1"/>
        <v>52</v>
      </c>
    </row>
    <row r="63" spans="1:10" ht="11.25" customHeight="1">
      <c r="A63" s="96">
        <v>2</v>
      </c>
      <c r="B63" s="96">
        <v>4</v>
      </c>
      <c r="C63" s="96">
        <v>9</v>
      </c>
      <c r="D63" s="96"/>
      <c r="E63" s="2212"/>
      <c r="F63" s="348"/>
      <c r="G63" s="92" t="s">
        <v>209</v>
      </c>
      <c r="H63" s="351">
        <v>38</v>
      </c>
      <c r="I63" s="351">
        <v>23</v>
      </c>
      <c r="J63" s="347">
        <f t="shared" si="1"/>
        <v>61</v>
      </c>
    </row>
    <row r="64" spans="1:10" ht="11.25" customHeight="1">
      <c r="A64" s="96">
        <v>2</v>
      </c>
      <c r="B64" s="96">
        <v>4</v>
      </c>
      <c r="C64" s="96">
        <v>9</v>
      </c>
      <c r="D64" s="96"/>
      <c r="E64" s="2212"/>
      <c r="F64" s="348"/>
      <c r="G64" s="92" t="s">
        <v>215</v>
      </c>
      <c r="H64" s="351">
        <v>1</v>
      </c>
      <c r="I64" s="351">
        <v>3</v>
      </c>
      <c r="J64" s="347">
        <f t="shared" si="1"/>
        <v>4</v>
      </c>
    </row>
    <row r="65" spans="1:13" ht="11.25" customHeight="1">
      <c r="A65" s="96"/>
      <c r="B65" s="96"/>
      <c r="C65" s="96"/>
      <c r="D65" s="96"/>
      <c r="E65" s="2212"/>
      <c r="F65" s="640" t="s">
        <v>37</v>
      </c>
      <c r="G65" s="175"/>
      <c r="H65" s="1074">
        <f>SUM(H66)</f>
        <v>0</v>
      </c>
      <c r="I65" s="1074">
        <f>SUM(I66)</f>
        <v>0</v>
      </c>
      <c r="J65" s="1076">
        <f t="shared" si="1"/>
        <v>0</v>
      </c>
    </row>
    <row r="66" spans="1:13" ht="11.25" customHeight="1">
      <c r="A66" s="96">
        <v>2</v>
      </c>
      <c r="B66" s="96">
        <v>4</v>
      </c>
      <c r="C66" s="96">
        <v>11</v>
      </c>
      <c r="D66" s="96"/>
      <c r="E66" s="2213"/>
      <c r="F66" s="638"/>
      <c r="G66" s="92" t="s">
        <v>217</v>
      </c>
      <c r="H66" s="351">
        <v>0</v>
      </c>
      <c r="I66" s="351">
        <v>0</v>
      </c>
      <c r="J66" s="1078">
        <f t="shared" si="1"/>
        <v>0</v>
      </c>
    </row>
    <row r="67" spans="1:13" ht="12" customHeight="1">
      <c r="A67" s="96"/>
      <c r="B67" s="96"/>
      <c r="C67" s="96"/>
      <c r="D67" s="96"/>
      <c r="E67" s="2211">
        <v>1403</v>
      </c>
      <c r="F67" s="29" t="s">
        <v>39</v>
      </c>
      <c r="G67" s="123"/>
      <c r="H67" s="342">
        <f>SUM(H68+H70+H72)</f>
        <v>45</v>
      </c>
      <c r="I67" s="342">
        <f>SUM(I68+I70+I72)</f>
        <v>75</v>
      </c>
      <c r="J67" s="339">
        <f>SUM(H67:I67)</f>
        <v>120</v>
      </c>
      <c r="M67" s="465"/>
    </row>
    <row r="68" spans="1:13" ht="11.25" customHeight="1">
      <c r="A68" s="96"/>
      <c r="B68" s="96"/>
      <c r="C68" s="96"/>
      <c r="D68" s="96"/>
      <c r="E68" s="2212"/>
      <c r="F68" s="640" t="s">
        <v>40</v>
      </c>
      <c r="G68" s="92"/>
      <c r="H68" s="1074">
        <f>SUM(H69:H69)</f>
        <v>24</v>
      </c>
      <c r="I68" s="1074">
        <f>SUM(I69:I69)</f>
        <v>39</v>
      </c>
      <c r="J68" s="1076">
        <f t="shared" ref="J68:J74" si="2">SUM(H68:I68)</f>
        <v>63</v>
      </c>
    </row>
    <row r="69" spans="1:13" ht="11.25" customHeight="1">
      <c r="A69" s="96">
        <v>3</v>
      </c>
      <c r="B69" s="96">
        <v>5</v>
      </c>
      <c r="C69" s="96">
        <v>11</v>
      </c>
      <c r="D69" s="96"/>
      <c r="E69" s="2212"/>
      <c r="F69" s="638"/>
      <c r="G69" s="92" t="s">
        <v>218</v>
      </c>
      <c r="H69" s="351">
        <v>24</v>
      </c>
      <c r="I69" s="351">
        <v>39</v>
      </c>
      <c r="J69" s="347">
        <f t="shared" si="2"/>
        <v>63</v>
      </c>
    </row>
    <row r="70" spans="1:13" ht="11.25" customHeight="1">
      <c r="A70" s="96"/>
      <c r="B70" s="96"/>
      <c r="C70" s="96"/>
      <c r="D70" s="96"/>
      <c r="E70" s="2212"/>
      <c r="F70" s="640" t="s">
        <v>41</v>
      </c>
      <c r="G70" s="92"/>
      <c r="H70" s="1074">
        <f>SUM(H71)</f>
        <v>6</v>
      </c>
      <c r="I70" s="1074">
        <f>SUM(I71)</f>
        <v>9</v>
      </c>
      <c r="J70" s="1076">
        <f t="shared" si="2"/>
        <v>15</v>
      </c>
    </row>
    <row r="71" spans="1:13" ht="11.25" customHeight="1">
      <c r="A71" s="96">
        <v>3</v>
      </c>
      <c r="B71" s="96">
        <v>5</v>
      </c>
      <c r="C71" s="96">
        <v>8</v>
      </c>
      <c r="D71" s="96"/>
      <c r="E71" s="2212"/>
      <c r="F71" s="638"/>
      <c r="G71" s="92" t="s">
        <v>218</v>
      </c>
      <c r="H71" s="351">
        <v>6</v>
      </c>
      <c r="I71" s="351">
        <v>9</v>
      </c>
      <c r="J71" s="347">
        <f t="shared" si="2"/>
        <v>15</v>
      </c>
    </row>
    <row r="72" spans="1:13" ht="11.25" customHeight="1">
      <c r="A72" s="96"/>
      <c r="B72" s="96"/>
      <c r="C72" s="96"/>
      <c r="D72" s="96"/>
      <c r="E72" s="2212"/>
      <c r="F72" s="640" t="s">
        <v>42</v>
      </c>
      <c r="G72" s="92"/>
      <c r="H72" s="1074">
        <f>SUM(H73:H74)</f>
        <v>15</v>
      </c>
      <c r="I72" s="1074">
        <f>SUM(I73:I74)</f>
        <v>27</v>
      </c>
      <c r="J72" s="1076">
        <f t="shared" si="2"/>
        <v>42</v>
      </c>
    </row>
    <row r="73" spans="1:13" ht="11.25" customHeight="1">
      <c r="A73" s="96">
        <v>3</v>
      </c>
      <c r="B73" s="96">
        <v>5</v>
      </c>
      <c r="C73" s="96">
        <v>10</v>
      </c>
      <c r="D73" s="96"/>
      <c r="E73" s="2212"/>
      <c r="F73" s="638"/>
      <c r="G73" s="92" t="s">
        <v>218</v>
      </c>
      <c r="H73" s="351">
        <v>15</v>
      </c>
      <c r="I73" s="351">
        <v>27</v>
      </c>
      <c r="J73" s="347">
        <f t="shared" si="2"/>
        <v>42</v>
      </c>
    </row>
    <row r="74" spans="1:13" ht="11.25" customHeight="1">
      <c r="A74" s="96">
        <v>3</v>
      </c>
      <c r="B74" s="96">
        <v>5</v>
      </c>
      <c r="C74" s="96">
        <v>10</v>
      </c>
      <c r="D74" s="96"/>
      <c r="E74" s="2213"/>
      <c r="F74" s="648"/>
      <c r="G74" s="314" t="s">
        <v>219</v>
      </c>
      <c r="H74" s="1080">
        <v>0</v>
      </c>
      <c r="I74" s="1080">
        <v>0</v>
      </c>
      <c r="J74" s="1078">
        <f t="shared" si="2"/>
        <v>0</v>
      </c>
    </row>
    <row r="75" spans="1:13" ht="12" customHeight="1">
      <c r="A75" s="96"/>
      <c r="B75" s="96"/>
      <c r="C75" s="96"/>
      <c r="D75" s="96"/>
      <c r="E75" s="979"/>
      <c r="F75" s="653"/>
      <c r="G75" s="92"/>
      <c r="H75" s="694"/>
      <c r="I75" s="223"/>
      <c r="J75" s="694" t="s">
        <v>220</v>
      </c>
    </row>
    <row r="76" spans="1:13" ht="12" customHeight="1">
      <c r="A76" s="96"/>
      <c r="B76" s="96"/>
      <c r="C76" s="96"/>
      <c r="D76" s="96"/>
      <c r="E76" s="979"/>
      <c r="F76" s="92"/>
      <c r="G76" s="92"/>
      <c r="H76" s="694"/>
      <c r="I76" s="694"/>
      <c r="J76" s="1081" t="s">
        <v>221</v>
      </c>
    </row>
    <row r="77" spans="1:13" ht="12" customHeight="1">
      <c r="A77" s="96"/>
      <c r="B77" s="96"/>
      <c r="C77" s="96"/>
      <c r="D77" s="96"/>
      <c r="E77" s="979"/>
      <c r="F77" s="92"/>
      <c r="G77" s="92"/>
      <c r="H77" s="694"/>
      <c r="I77" s="694"/>
      <c r="J77" s="1081"/>
    </row>
    <row r="78" spans="1:13" ht="12" customHeight="1">
      <c r="A78" s="96" t="s">
        <v>9</v>
      </c>
      <c r="B78" s="96" t="s">
        <v>10</v>
      </c>
      <c r="C78" s="96" t="s">
        <v>11</v>
      </c>
      <c r="D78" s="96"/>
      <c r="E78" s="2263" t="s">
        <v>122</v>
      </c>
      <c r="F78" s="2219" t="s">
        <v>327</v>
      </c>
      <c r="G78" s="2219"/>
      <c r="H78" s="2294" t="s">
        <v>390</v>
      </c>
      <c r="I78" s="2294"/>
      <c r="J78" s="1024"/>
    </row>
    <row r="79" spans="1:13" ht="12" customHeight="1">
      <c r="A79" s="96"/>
      <c r="B79" s="96"/>
      <c r="C79" s="96"/>
      <c r="D79" s="96"/>
      <c r="E79" s="2218"/>
      <c r="F79" s="2221"/>
      <c r="G79" s="2221"/>
      <c r="H79" s="963" t="s">
        <v>18</v>
      </c>
      <c r="I79" s="963" t="s">
        <v>19</v>
      </c>
      <c r="J79" s="1070" t="s">
        <v>8</v>
      </c>
    </row>
    <row r="80" spans="1:13" ht="12" customHeight="1">
      <c r="A80" s="96"/>
      <c r="B80" s="96"/>
      <c r="C80" s="96"/>
      <c r="D80" s="96"/>
      <c r="E80" s="2204">
        <v>1404</v>
      </c>
      <c r="F80" s="29" t="s">
        <v>43</v>
      </c>
      <c r="G80" s="123"/>
      <c r="H80" s="342">
        <f>SUM(H81,H85)</f>
        <v>388</v>
      </c>
      <c r="I80" s="342">
        <f>SUM(I81,I85)</f>
        <v>180</v>
      </c>
      <c r="J80" s="339">
        <f>SUM(H80:I80)</f>
        <v>568</v>
      </c>
      <c r="M80" s="465"/>
    </row>
    <row r="81" spans="1:13" ht="11.25" customHeight="1">
      <c r="A81" s="96"/>
      <c r="B81" s="96"/>
      <c r="C81" s="96"/>
      <c r="D81" s="96"/>
      <c r="E81" s="2205"/>
      <c r="F81" s="636" t="s">
        <v>128</v>
      </c>
      <c r="G81" s="92"/>
      <c r="H81" s="1074">
        <f>SUM(H82:H84)</f>
        <v>229</v>
      </c>
      <c r="I81" s="1074">
        <f>SUM(I82:I84)</f>
        <v>74</v>
      </c>
      <c r="J81" s="1076">
        <f>SUM(H81:I81)</f>
        <v>303</v>
      </c>
      <c r="K81" s="83"/>
    </row>
    <row r="82" spans="1:13" ht="11.25" customHeight="1">
      <c r="A82" s="96">
        <v>4</v>
      </c>
      <c r="B82" s="96">
        <v>6</v>
      </c>
      <c r="C82" s="96">
        <v>11</v>
      </c>
      <c r="D82" s="96"/>
      <c r="E82" s="2206"/>
      <c r="F82" s="631"/>
      <c r="G82" s="92" t="s">
        <v>222</v>
      </c>
      <c r="H82" s="351">
        <v>229</v>
      </c>
      <c r="I82" s="351">
        <v>74</v>
      </c>
      <c r="J82" s="347">
        <f>SUM(H82:I82)</f>
        <v>303</v>
      </c>
      <c r="K82" s="83"/>
    </row>
    <row r="83" spans="1:13" ht="11.25" customHeight="1">
      <c r="A83" s="96"/>
      <c r="B83" s="96"/>
      <c r="C83" s="96"/>
      <c r="D83" s="96"/>
      <c r="E83" s="2206"/>
      <c r="F83" s="631"/>
      <c r="G83" s="92" t="s">
        <v>340</v>
      </c>
      <c r="H83" s="351">
        <v>0</v>
      </c>
      <c r="I83" s="351">
        <v>0</v>
      </c>
      <c r="J83" s="347">
        <f t="shared" ref="J83:J84" si="3">SUM(H83:I83)</f>
        <v>0</v>
      </c>
      <c r="K83" s="83"/>
    </row>
    <row r="84" spans="1:13" ht="11.25" customHeight="1">
      <c r="A84" s="96"/>
      <c r="B84" s="96"/>
      <c r="C84" s="96"/>
      <c r="D84" s="96"/>
      <c r="E84" s="2206"/>
      <c r="F84" s="631"/>
      <c r="G84" s="92" t="s">
        <v>341</v>
      </c>
      <c r="H84" s="351">
        <v>0</v>
      </c>
      <c r="I84" s="351">
        <v>0</v>
      </c>
      <c r="J84" s="347">
        <f t="shared" si="3"/>
        <v>0</v>
      </c>
      <c r="K84" s="83"/>
    </row>
    <row r="85" spans="1:13" ht="11.25" customHeight="1">
      <c r="A85" s="96"/>
      <c r="B85" s="96"/>
      <c r="C85" s="96"/>
      <c r="D85" s="96"/>
      <c r="E85" s="2205"/>
      <c r="F85" s="636" t="s">
        <v>45</v>
      </c>
      <c r="G85" s="92"/>
      <c r="H85" s="1074">
        <f>SUM(H86)</f>
        <v>159</v>
      </c>
      <c r="I85" s="1074">
        <f>SUM(I86)</f>
        <v>106</v>
      </c>
      <c r="J85" s="1076">
        <f>H85+I85</f>
        <v>265</v>
      </c>
    </row>
    <row r="86" spans="1:13" ht="11.25" customHeight="1">
      <c r="A86" s="96">
        <v>4</v>
      </c>
      <c r="B86" s="96">
        <v>6</v>
      </c>
      <c r="C86" s="96">
        <v>11</v>
      </c>
      <c r="D86" s="96"/>
      <c r="E86" s="2206"/>
      <c r="F86" s="631"/>
      <c r="G86" s="92" t="s">
        <v>225</v>
      </c>
      <c r="H86" s="1077">
        <v>159</v>
      </c>
      <c r="I86" s="1077">
        <v>106</v>
      </c>
      <c r="J86" s="347">
        <f>H86+I86</f>
        <v>265</v>
      </c>
    </row>
    <row r="87" spans="1:13" ht="11.25" customHeight="1">
      <c r="A87" s="96"/>
      <c r="B87" s="96"/>
      <c r="C87" s="96"/>
      <c r="D87" s="96"/>
      <c r="E87" s="2211">
        <v>1405</v>
      </c>
      <c r="F87" s="13" t="s">
        <v>46</v>
      </c>
      <c r="G87" s="14"/>
      <c r="H87" s="342">
        <f>SUM(H88+H93+H100+H102)</f>
        <v>196</v>
      </c>
      <c r="I87" s="342">
        <f>SUM(I88+I93+I100+I102)</f>
        <v>493</v>
      </c>
      <c r="J87" s="339">
        <f>H87+I87</f>
        <v>689</v>
      </c>
      <c r="M87" s="465"/>
    </row>
    <row r="88" spans="1:13" ht="11.25" customHeight="1">
      <c r="A88" s="96"/>
      <c r="B88" s="96"/>
      <c r="C88" s="96"/>
      <c r="D88" s="96"/>
      <c r="E88" s="2212"/>
      <c r="F88" s="636" t="s">
        <v>47</v>
      </c>
      <c r="G88" s="92"/>
      <c r="H88" s="1074">
        <f>SUM(H89:H92)</f>
        <v>15</v>
      </c>
      <c r="I88" s="1074">
        <f>SUM(I89:I92)</f>
        <v>25</v>
      </c>
      <c r="J88" s="1076">
        <f t="shared" ref="J88:J98" si="4">H88+I88</f>
        <v>40</v>
      </c>
      <c r="M88" s="465"/>
    </row>
    <row r="89" spans="1:13" ht="11.25" customHeight="1">
      <c r="A89" s="96">
        <v>5</v>
      </c>
      <c r="B89" s="96">
        <v>4</v>
      </c>
      <c r="C89" s="96">
        <v>8</v>
      </c>
      <c r="D89" s="96"/>
      <c r="E89" s="2212"/>
      <c r="F89" s="638"/>
      <c r="G89" s="92" t="s">
        <v>226</v>
      </c>
      <c r="H89" s="351">
        <v>1</v>
      </c>
      <c r="I89" s="351">
        <v>3</v>
      </c>
      <c r="J89" s="347">
        <f t="shared" si="4"/>
        <v>4</v>
      </c>
    </row>
    <row r="90" spans="1:13" ht="11.25" customHeight="1">
      <c r="A90" s="96">
        <v>5</v>
      </c>
      <c r="B90" s="96">
        <v>4</v>
      </c>
      <c r="C90" s="96">
        <v>8</v>
      </c>
      <c r="D90" s="96"/>
      <c r="E90" s="2212"/>
      <c r="F90" s="631"/>
      <c r="G90" s="92" t="s">
        <v>227</v>
      </c>
      <c r="H90" s="351">
        <v>10</v>
      </c>
      <c r="I90" s="351">
        <v>14</v>
      </c>
      <c r="J90" s="347">
        <f t="shared" si="4"/>
        <v>24</v>
      </c>
    </row>
    <row r="91" spans="1:13" ht="11.25" customHeight="1">
      <c r="A91" s="96">
        <v>5</v>
      </c>
      <c r="B91" s="96">
        <v>4</v>
      </c>
      <c r="C91" s="96">
        <v>8</v>
      </c>
      <c r="D91" s="96"/>
      <c r="E91" s="2212"/>
      <c r="F91" s="631"/>
      <c r="G91" s="92" t="s">
        <v>228</v>
      </c>
      <c r="H91" s="351">
        <v>3</v>
      </c>
      <c r="I91" s="351">
        <v>1</v>
      </c>
      <c r="J91" s="347">
        <f t="shared" si="4"/>
        <v>4</v>
      </c>
    </row>
    <row r="92" spans="1:13" ht="11.25" customHeight="1">
      <c r="A92" s="96">
        <v>5</v>
      </c>
      <c r="B92" s="96">
        <v>4</v>
      </c>
      <c r="C92" s="96">
        <v>8</v>
      </c>
      <c r="D92" s="96"/>
      <c r="E92" s="2212"/>
      <c r="F92" s="631"/>
      <c r="G92" s="92" t="s">
        <v>229</v>
      </c>
      <c r="H92" s="351">
        <v>1</v>
      </c>
      <c r="I92" s="351">
        <v>7</v>
      </c>
      <c r="J92" s="347">
        <f t="shared" si="4"/>
        <v>8</v>
      </c>
    </row>
    <row r="93" spans="1:13" ht="11.25" customHeight="1">
      <c r="B93" s="96"/>
      <c r="C93" s="96"/>
      <c r="D93" s="96"/>
      <c r="E93" s="2212"/>
      <c r="F93" s="636" t="s">
        <v>48</v>
      </c>
      <c r="G93" s="92"/>
      <c r="H93" s="1074">
        <f>SUM(H94:H99)</f>
        <v>113</v>
      </c>
      <c r="I93" s="1074">
        <f>SUM(I94:I99)</f>
        <v>278</v>
      </c>
      <c r="J93" s="1076">
        <f t="shared" si="4"/>
        <v>391</v>
      </c>
    </row>
    <row r="94" spans="1:13" ht="11.25" customHeight="1">
      <c r="A94" s="221">
        <v>5</v>
      </c>
      <c r="B94" s="96">
        <v>5</v>
      </c>
      <c r="C94" s="96">
        <v>11</v>
      </c>
      <c r="D94" s="96"/>
      <c r="E94" s="2212"/>
      <c r="F94" s="638"/>
      <c r="G94" s="92" t="s">
        <v>230</v>
      </c>
      <c r="H94" s="351">
        <v>3</v>
      </c>
      <c r="I94" s="351">
        <v>6</v>
      </c>
      <c r="J94" s="347">
        <f t="shared" si="4"/>
        <v>9</v>
      </c>
    </row>
    <row r="95" spans="1:13" ht="11.25" customHeight="1">
      <c r="A95" s="221">
        <v>5</v>
      </c>
      <c r="B95" s="96">
        <v>5</v>
      </c>
      <c r="C95" s="96">
        <v>11</v>
      </c>
      <c r="D95" s="96"/>
      <c r="E95" s="2212"/>
      <c r="F95" s="638"/>
      <c r="G95" s="92" t="s">
        <v>231</v>
      </c>
      <c r="H95" s="351">
        <v>62</v>
      </c>
      <c r="I95" s="351">
        <v>91</v>
      </c>
      <c r="J95" s="347">
        <f t="shared" si="4"/>
        <v>153</v>
      </c>
    </row>
    <row r="96" spans="1:13" ht="11.25" customHeight="1">
      <c r="A96" s="221">
        <v>5</v>
      </c>
      <c r="B96" s="96">
        <v>5</v>
      </c>
      <c r="C96" s="96">
        <v>11</v>
      </c>
      <c r="D96" s="96"/>
      <c r="E96" s="2212"/>
      <c r="F96" s="638"/>
      <c r="G96" s="92" t="s">
        <v>232</v>
      </c>
      <c r="H96" s="351">
        <v>1</v>
      </c>
      <c r="I96" s="351">
        <v>1</v>
      </c>
      <c r="J96" s="347">
        <f t="shared" si="4"/>
        <v>2</v>
      </c>
    </row>
    <row r="97" spans="1:13" ht="11.25" customHeight="1">
      <c r="A97" s="221">
        <v>5</v>
      </c>
      <c r="B97" s="96">
        <v>5</v>
      </c>
      <c r="C97" s="96">
        <v>11</v>
      </c>
      <c r="D97" s="96"/>
      <c r="E97" s="2212"/>
      <c r="F97" s="638"/>
      <c r="G97" s="92" t="s">
        <v>233</v>
      </c>
      <c r="H97" s="351">
        <v>5</v>
      </c>
      <c r="I97" s="351">
        <v>12</v>
      </c>
      <c r="J97" s="347">
        <f t="shared" si="4"/>
        <v>17</v>
      </c>
    </row>
    <row r="98" spans="1:13" ht="11.25" customHeight="1">
      <c r="A98" s="221">
        <v>5</v>
      </c>
      <c r="B98" s="96">
        <v>5</v>
      </c>
      <c r="C98" s="96">
        <v>11</v>
      </c>
      <c r="D98" s="96"/>
      <c r="E98" s="2212"/>
      <c r="F98" s="638"/>
      <c r="G98" s="92" t="s">
        <v>353</v>
      </c>
      <c r="H98" s="351">
        <v>41</v>
      </c>
      <c r="I98" s="351">
        <v>168</v>
      </c>
      <c r="J98" s="347">
        <f t="shared" si="4"/>
        <v>209</v>
      </c>
    </row>
    <row r="99" spans="1:13" s="83" customFormat="1" ht="11.25" customHeight="1">
      <c r="A99" s="221">
        <v>5</v>
      </c>
      <c r="B99" s="96">
        <v>5</v>
      </c>
      <c r="C99" s="96">
        <v>11</v>
      </c>
      <c r="D99" s="96"/>
      <c r="E99" s="2212"/>
      <c r="F99" s="638"/>
      <c r="G99" s="64" t="s">
        <v>235</v>
      </c>
      <c r="H99" s="351">
        <v>1</v>
      </c>
      <c r="I99" s="351">
        <v>0</v>
      </c>
      <c r="J99" s="347">
        <v>1</v>
      </c>
    </row>
    <row r="100" spans="1:13" s="83" customFormat="1" ht="11.25" customHeight="1">
      <c r="A100" s="221"/>
      <c r="B100" s="96"/>
      <c r="C100" s="96"/>
      <c r="D100" s="96"/>
      <c r="E100" s="2212"/>
      <c r="F100" s="19" t="s">
        <v>49</v>
      </c>
      <c r="G100" s="59"/>
      <c r="H100" s="1074">
        <f>SUM(H101)</f>
        <v>45</v>
      </c>
      <c r="I100" s="1074">
        <f>SUM(I101)</f>
        <v>123</v>
      </c>
      <c r="J100" s="1076">
        <f>SUM(H100:I100)</f>
        <v>168</v>
      </c>
    </row>
    <row r="101" spans="1:13" s="83" customFormat="1" ht="11.25" customHeight="1">
      <c r="A101" s="221">
        <v>5</v>
      </c>
      <c r="B101" s="96">
        <v>5</v>
      </c>
      <c r="C101" s="96">
        <v>10</v>
      </c>
      <c r="D101" s="96"/>
      <c r="E101" s="2212"/>
      <c r="F101" s="653"/>
      <c r="G101" s="92" t="s">
        <v>317</v>
      </c>
      <c r="H101" s="351">
        <v>45</v>
      </c>
      <c r="I101" s="351">
        <v>123</v>
      </c>
      <c r="J101" s="347">
        <f>SUM(H101:I101)</f>
        <v>168</v>
      </c>
    </row>
    <row r="102" spans="1:13" s="83" customFormat="1" ht="11.25" customHeight="1">
      <c r="A102" s="221"/>
      <c r="B102" s="96"/>
      <c r="C102" s="96"/>
      <c r="D102" s="96"/>
      <c r="E102" s="2212"/>
      <c r="F102" s="640" t="s">
        <v>50</v>
      </c>
      <c r="G102" s="175"/>
      <c r="H102" s="1074">
        <f>SUM(H103:H104)</f>
        <v>23</v>
      </c>
      <c r="I102" s="1074">
        <f>SUM(I103:I104)</f>
        <v>67</v>
      </c>
      <c r="J102" s="1076">
        <f>SUM(H102:I102)</f>
        <v>90</v>
      </c>
    </row>
    <row r="103" spans="1:13" s="83" customFormat="1" ht="11.25" customHeight="1">
      <c r="A103" s="221">
        <v>5</v>
      </c>
      <c r="B103" s="96">
        <v>5</v>
      </c>
      <c r="C103" s="96">
        <v>13</v>
      </c>
      <c r="D103" s="96"/>
      <c r="E103" s="2212"/>
      <c r="F103" s="638"/>
      <c r="G103" s="92" t="s">
        <v>234</v>
      </c>
      <c r="H103" s="351">
        <v>20</v>
      </c>
      <c r="I103" s="351">
        <v>30</v>
      </c>
      <c r="J103" s="347">
        <f>SUM(H103:I103)</f>
        <v>50</v>
      </c>
    </row>
    <row r="104" spans="1:13" s="83" customFormat="1" ht="11.25" customHeight="1">
      <c r="A104" s="221"/>
      <c r="B104" s="96"/>
      <c r="C104" s="96"/>
      <c r="D104" s="96"/>
      <c r="E104" s="215"/>
      <c r="F104" s="638"/>
      <c r="G104" s="92" t="s">
        <v>236</v>
      </c>
      <c r="H104" s="351">
        <v>3</v>
      </c>
      <c r="I104" s="351">
        <v>37</v>
      </c>
      <c r="J104" s="347">
        <f>SUM(H104:I104)</f>
        <v>40</v>
      </c>
    </row>
    <row r="105" spans="1:13" ht="12" customHeight="1">
      <c r="B105" s="96"/>
      <c r="C105" s="96"/>
      <c r="D105" s="96"/>
      <c r="E105" s="2211">
        <v>1406</v>
      </c>
      <c r="F105" s="29" t="s">
        <v>51</v>
      </c>
      <c r="G105" s="123"/>
      <c r="H105" s="342">
        <f>SUM(H106+H111+H109+H115+H113)</f>
        <v>391</v>
      </c>
      <c r="I105" s="342">
        <f>SUM(I106+I111+I109+I115+I113)</f>
        <v>433</v>
      </c>
      <c r="J105" s="339">
        <f>H105+I105</f>
        <v>824</v>
      </c>
      <c r="M105" s="465"/>
    </row>
    <row r="106" spans="1:13" ht="11.25" customHeight="1">
      <c r="B106" s="96"/>
      <c r="C106" s="96"/>
      <c r="D106" s="96"/>
      <c r="E106" s="2212"/>
      <c r="F106" s="636" t="s">
        <v>52</v>
      </c>
      <c r="G106" s="92"/>
      <c r="H106" s="1074">
        <f>SUM(H107:H108)</f>
        <v>168</v>
      </c>
      <c r="I106" s="1074">
        <f>SUM(I107:I108)</f>
        <v>184</v>
      </c>
      <c r="J106" s="1076">
        <f>H106+I106</f>
        <v>352</v>
      </c>
      <c r="M106" s="465"/>
    </row>
    <row r="107" spans="1:13" ht="11.25" customHeight="1">
      <c r="A107" s="221">
        <v>6</v>
      </c>
      <c r="B107" s="96">
        <v>2</v>
      </c>
      <c r="C107" s="96">
        <v>6</v>
      </c>
      <c r="D107" s="96"/>
      <c r="E107" s="2212"/>
      <c r="F107" s="681"/>
      <c r="G107" s="92" t="s">
        <v>237</v>
      </c>
      <c r="H107" s="351">
        <v>9</v>
      </c>
      <c r="I107" s="351">
        <v>31</v>
      </c>
      <c r="J107" s="347">
        <f t="shared" ref="J107:J116" si="5">H107+I107</f>
        <v>40</v>
      </c>
    </row>
    <row r="108" spans="1:13" ht="11.25" customHeight="1">
      <c r="A108" s="221">
        <v>6</v>
      </c>
      <c r="B108" s="96">
        <v>2</v>
      </c>
      <c r="C108" s="96">
        <v>11</v>
      </c>
      <c r="D108" s="96"/>
      <c r="E108" s="2212"/>
      <c r="F108" s="681"/>
      <c r="G108" s="92" t="s">
        <v>238</v>
      </c>
      <c r="H108" s="351">
        <v>159</v>
      </c>
      <c r="I108" s="351">
        <v>153</v>
      </c>
      <c r="J108" s="347">
        <f t="shared" si="5"/>
        <v>312</v>
      </c>
    </row>
    <row r="109" spans="1:13" ht="11.25" customHeight="1">
      <c r="B109" s="96"/>
      <c r="C109" s="96"/>
      <c r="D109" s="96"/>
      <c r="E109" s="2212"/>
      <c r="F109" s="636" t="s">
        <v>263</v>
      </c>
      <c r="G109" s="92"/>
      <c r="H109" s="1074">
        <f>SUM(H110)</f>
        <v>115</v>
      </c>
      <c r="I109" s="1074">
        <f>SUM(I110)</f>
        <v>106</v>
      </c>
      <c r="J109" s="1076">
        <f>H109+I109</f>
        <v>221</v>
      </c>
    </row>
    <row r="110" spans="1:13" ht="11.25" customHeight="1">
      <c r="B110" s="96"/>
      <c r="C110" s="96"/>
      <c r="D110" s="96"/>
      <c r="E110" s="2212"/>
      <c r="F110" s="681"/>
      <c r="G110" s="92" t="s">
        <v>241</v>
      </c>
      <c r="H110" s="351">
        <v>115</v>
      </c>
      <c r="I110" s="351">
        <v>106</v>
      </c>
      <c r="J110" s="347">
        <f>H110+I110</f>
        <v>221</v>
      </c>
    </row>
    <row r="111" spans="1:13" ht="11.25" customHeight="1">
      <c r="B111" s="96"/>
      <c r="C111" s="96"/>
      <c r="D111" s="96"/>
      <c r="E111" s="2212"/>
      <c r="F111" s="636" t="s">
        <v>53</v>
      </c>
      <c r="G111" s="92"/>
      <c r="H111" s="1074">
        <f>SUM(H112)</f>
        <v>43</v>
      </c>
      <c r="I111" s="1074">
        <f>SUM(I112)</f>
        <v>64</v>
      </c>
      <c r="J111" s="1076">
        <f>H111+I111</f>
        <v>107</v>
      </c>
    </row>
    <row r="112" spans="1:13" ht="11.25" customHeight="1">
      <c r="A112" s="221">
        <v>6</v>
      </c>
      <c r="B112" s="96">
        <v>2</v>
      </c>
      <c r="C112" s="96">
        <v>10</v>
      </c>
      <c r="D112" s="96"/>
      <c r="E112" s="2212"/>
      <c r="F112" s="631"/>
      <c r="G112" s="92" t="s">
        <v>239</v>
      </c>
      <c r="H112" s="351">
        <v>43</v>
      </c>
      <c r="I112" s="351">
        <v>64</v>
      </c>
      <c r="J112" s="347">
        <f>H112+I112</f>
        <v>107</v>
      </c>
    </row>
    <row r="113" spans="1:13" ht="11.25" customHeight="1">
      <c r="B113" s="96"/>
      <c r="C113" s="96"/>
      <c r="D113" s="96"/>
      <c r="E113" s="2212"/>
      <c r="F113" s="636" t="s">
        <v>96</v>
      </c>
      <c r="G113" s="92"/>
      <c r="H113" s="1074">
        <f>SUM(H114)</f>
        <v>65</v>
      </c>
      <c r="I113" s="1074">
        <f>SUM(I114)</f>
        <v>79</v>
      </c>
      <c r="J113" s="1076">
        <f>H113+I113</f>
        <v>144</v>
      </c>
    </row>
    <row r="114" spans="1:13" ht="11.25" customHeight="1">
      <c r="A114" s="221">
        <v>6</v>
      </c>
      <c r="B114" s="96">
        <v>2</v>
      </c>
      <c r="C114" s="96">
        <v>6</v>
      </c>
      <c r="D114" s="96"/>
      <c r="E114" s="2212"/>
      <c r="F114" s="631"/>
      <c r="G114" s="92" t="s">
        <v>264</v>
      </c>
      <c r="H114" s="351">
        <v>65</v>
      </c>
      <c r="I114" s="351">
        <v>79</v>
      </c>
      <c r="J114" s="347">
        <f t="shared" si="5"/>
        <v>144</v>
      </c>
    </row>
    <row r="115" spans="1:13" ht="11.25" customHeight="1">
      <c r="B115" s="96"/>
      <c r="C115" s="96"/>
      <c r="D115" s="96"/>
      <c r="E115" s="2212"/>
      <c r="F115" s="636" t="s">
        <v>56</v>
      </c>
      <c r="G115" s="92"/>
      <c r="H115" s="1074">
        <f>SUM(H116)</f>
        <v>0</v>
      </c>
      <c r="I115" s="1074">
        <f>SUM(I116)</f>
        <v>0</v>
      </c>
      <c r="J115" s="1076">
        <f t="shared" si="5"/>
        <v>0</v>
      </c>
    </row>
    <row r="116" spans="1:13" ht="11.25" customHeight="1">
      <c r="A116" s="221">
        <v>6</v>
      </c>
      <c r="B116" s="96">
        <v>4</v>
      </c>
      <c r="C116" s="96">
        <v>11</v>
      </c>
      <c r="D116" s="96"/>
      <c r="E116" s="2213"/>
      <c r="F116" s="631"/>
      <c r="G116" s="92" t="s">
        <v>242</v>
      </c>
      <c r="H116" s="351">
        <v>0</v>
      </c>
      <c r="I116" s="351">
        <v>0</v>
      </c>
      <c r="J116" s="347">
        <f t="shared" si="5"/>
        <v>0</v>
      </c>
    </row>
    <row r="117" spans="1:13" ht="12" customHeight="1">
      <c r="B117" s="96"/>
      <c r="C117" s="96"/>
      <c r="D117" s="96"/>
      <c r="E117" s="2204">
        <v>1407</v>
      </c>
      <c r="F117" s="13" t="s">
        <v>58</v>
      </c>
      <c r="G117" s="123"/>
      <c r="H117" s="342">
        <f>SUM(H118+H123+H125)</f>
        <v>49</v>
      </c>
      <c r="I117" s="342">
        <f>SUM(I118+I123+I125)</f>
        <v>48</v>
      </c>
      <c r="J117" s="339">
        <f>SUM(H117:I117)</f>
        <v>97</v>
      </c>
      <c r="M117" s="465"/>
    </row>
    <row r="118" spans="1:13" ht="12" customHeight="1">
      <c r="B118" s="96"/>
      <c r="C118" s="96"/>
      <c r="D118" s="96"/>
      <c r="E118" s="2205"/>
      <c r="F118" s="636" t="s">
        <v>59</v>
      </c>
      <c r="G118" s="92"/>
      <c r="H118" s="1074">
        <f>SUM(H119:H122)</f>
        <v>10</v>
      </c>
      <c r="I118" s="1074">
        <f>SUM(I119:I122)</f>
        <v>9</v>
      </c>
      <c r="J118" s="1076">
        <f>H118+I118</f>
        <v>19</v>
      </c>
    </row>
    <row r="119" spans="1:13" ht="11.25" customHeight="1">
      <c r="A119" s="221">
        <v>7</v>
      </c>
      <c r="B119" s="96">
        <v>3</v>
      </c>
      <c r="C119" s="96">
        <v>11</v>
      </c>
      <c r="D119" s="96"/>
      <c r="E119" s="2205"/>
      <c r="F119" s="640"/>
      <c r="G119" s="92" t="s">
        <v>243</v>
      </c>
      <c r="H119" s="351">
        <v>5</v>
      </c>
      <c r="I119" s="351">
        <v>0</v>
      </c>
      <c r="J119" s="347">
        <f>H119+I119</f>
        <v>5</v>
      </c>
    </row>
    <row r="120" spans="1:13" ht="11.25" customHeight="1">
      <c r="B120" s="96"/>
      <c r="C120" s="96"/>
      <c r="D120" s="96"/>
      <c r="E120" s="2205"/>
      <c r="F120" s="640"/>
      <c r="G120" s="92" t="s">
        <v>244</v>
      </c>
      <c r="H120" s="351">
        <v>3</v>
      </c>
      <c r="I120" s="351">
        <v>2</v>
      </c>
      <c r="J120" s="347">
        <f>H120+I120</f>
        <v>5</v>
      </c>
    </row>
    <row r="121" spans="1:13" ht="11.25" customHeight="1">
      <c r="B121" s="96"/>
      <c r="C121" s="96"/>
      <c r="D121" s="96"/>
      <c r="E121" s="2205"/>
      <c r="F121" s="640"/>
      <c r="G121" s="92" t="s">
        <v>273</v>
      </c>
      <c r="H121" s="351">
        <v>1</v>
      </c>
      <c r="I121" s="351">
        <v>5</v>
      </c>
      <c r="J121" s="347">
        <f>H121+I121</f>
        <v>6</v>
      </c>
    </row>
    <row r="122" spans="1:13" ht="11.25" customHeight="1">
      <c r="A122" s="221">
        <v>7</v>
      </c>
      <c r="B122" s="96">
        <v>3</v>
      </c>
      <c r="C122" s="96">
        <v>11</v>
      </c>
      <c r="D122" s="96"/>
      <c r="E122" s="2205"/>
      <c r="F122" s="631"/>
      <c r="G122" s="92" t="s">
        <v>246</v>
      </c>
      <c r="H122" s="351">
        <v>1</v>
      </c>
      <c r="I122" s="351">
        <v>2</v>
      </c>
      <c r="J122" s="347">
        <f>H122+I122</f>
        <v>3</v>
      </c>
    </row>
    <row r="123" spans="1:13" ht="11.25" customHeight="1">
      <c r="B123" s="96"/>
      <c r="C123" s="96"/>
      <c r="D123" s="96"/>
      <c r="E123" s="2205"/>
      <c r="F123" s="640" t="s">
        <v>60</v>
      </c>
      <c r="G123" s="175"/>
      <c r="H123" s="1074">
        <f>SUM(H124)</f>
        <v>28</v>
      </c>
      <c r="I123" s="1074">
        <f>SUM(I124)</f>
        <v>34</v>
      </c>
      <c r="J123" s="1076">
        <f t="shared" ref="J123:J138" si="6">H123+I123</f>
        <v>62</v>
      </c>
    </row>
    <row r="124" spans="1:13" ht="11.25" customHeight="1">
      <c r="A124" s="221">
        <v>7</v>
      </c>
      <c r="B124" s="96">
        <v>6</v>
      </c>
      <c r="C124" s="96">
        <v>10</v>
      </c>
      <c r="D124" s="96"/>
      <c r="E124" s="2205"/>
      <c r="F124" s="638"/>
      <c r="G124" s="92" t="s">
        <v>247</v>
      </c>
      <c r="H124" s="351">
        <v>28</v>
      </c>
      <c r="I124" s="351">
        <v>34</v>
      </c>
      <c r="J124" s="347">
        <f t="shared" si="6"/>
        <v>62</v>
      </c>
    </row>
    <row r="125" spans="1:13" s="683" customFormat="1" ht="11.25" customHeight="1">
      <c r="A125" s="995"/>
      <c r="B125" s="996"/>
      <c r="C125" s="996"/>
      <c r="D125" s="996"/>
      <c r="E125" s="2205"/>
      <c r="F125" s="640" t="s">
        <v>84</v>
      </c>
      <c r="G125" s="175"/>
      <c r="H125" s="1074">
        <f>SUM(H126)</f>
        <v>11</v>
      </c>
      <c r="I125" s="1074">
        <f>SUM(I126)</f>
        <v>5</v>
      </c>
      <c r="J125" s="1076">
        <f t="shared" si="6"/>
        <v>16</v>
      </c>
    </row>
    <row r="126" spans="1:13" ht="11.25" customHeight="1">
      <c r="A126" s="221">
        <v>7</v>
      </c>
      <c r="B126" s="96">
        <v>6</v>
      </c>
      <c r="C126" s="96">
        <v>10</v>
      </c>
      <c r="D126" s="96"/>
      <c r="E126" s="2205"/>
      <c r="F126" s="631"/>
      <c r="G126" s="92" t="s">
        <v>248</v>
      </c>
      <c r="H126" s="351">
        <v>11</v>
      </c>
      <c r="I126" s="351">
        <v>5</v>
      </c>
      <c r="J126" s="347">
        <f t="shared" si="6"/>
        <v>16</v>
      </c>
    </row>
    <row r="127" spans="1:13" ht="12" customHeight="1">
      <c r="B127" s="96"/>
      <c r="C127" s="96"/>
      <c r="D127" s="96"/>
      <c r="E127" s="2204">
        <v>1408</v>
      </c>
      <c r="F127" s="13" t="s">
        <v>63</v>
      </c>
      <c r="G127" s="40"/>
      <c r="H127" s="342">
        <f>SUM(H128+H130+H133+H137)</f>
        <v>53</v>
      </c>
      <c r="I127" s="342">
        <f>SUM(I128+I130+I133+I137)</f>
        <v>73</v>
      </c>
      <c r="J127" s="339">
        <f t="shared" si="6"/>
        <v>126</v>
      </c>
      <c r="M127" s="465"/>
    </row>
    <row r="128" spans="1:13" ht="11.25" customHeight="1">
      <c r="B128" s="96"/>
      <c r="C128" s="96"/>
      <c r="D128" s="96"/>
      <c r="E128" s="2205"/>
      <c r="F128" s="636" t="s">
        <v>64</v>
      </c>
      <c r="G128" s="92"/>
      <c r="H128" s="1082">
        <f>SUM(H129)</f>
        <v>49</v>
      </c>
      <c r="I128" s="1082">
        <f>SUM(I129)</f>
        <v>66</v>
      </c>
      <c r="J128" s="1076">
        <f>H128+I128</f>
        <v>115</v>
      </c>
    </row>
    <row r="129" spans="1:13" ht="11.25" customHeight="1">
      <c r="A129" s="221">
        <v>8</v>
      </c>
      <c r="B129" s="96">
        <v>4</v>
      </c>
      <c r="C129" s="96">
        <v>8</v>
      </c>
      <c r="D129" s="96"/>
      <c r="E129" s="2205"/>
      <c r="F129" s="631"/>
      <c r="G129" s="92" t="s">
        <v>250</v>
      </c>
      <c r="H129" s="351">
        <v>49</v>
      </c>
      <c r="I129" s="351">
        <v>66</v>
      </c>
      <c r="J129" s="347">
        <f>H129+I129</f>
        <v>115</v>
      </c>
    </row>
    <row r="130" spans="1:13" ht="11.25" customHeight="1">
      <c r="B130" s="96"/>
      <c r="C130" s="96"/>
      <c r="D130" s="96"/>
      <c r="E130" s="2205"/>
      <c r="F130" s="636" t="s">
        <v>65</v>
      </c>
      <c r="G130" s="175"/>
      <c r="H130" s="1074">
        <f>SUM(H131:H132)</f>
        <v>0</v>
      </c>
      <c r="I130" s="1074">
        <f>SUM(I131:I132)</f>
        <v>0</v>
      </c>
      <c r="J130" s="1076">
        <f>SUM(H130:I130)</f>
        <v>0</v>
      </c>
    </row>
    <row r="131" spans="1:13" ht="11.25" customHeight="1">
      <c r="B131" s="96"/>
      <c r="C131" s="96"/>
      <c r="D131" s="96"/>
      <c r="E131" s="2205"/>
      <c r="F131" s="636"/>
      <c r="G131" s="92" t="s">
        <v>251</v>
      </c>
      <c r="H131" s="351">
        <v>0</v>
      </c>
      <c r="I131" s="351">
        <v>0</v>
      </c>
      <c r="J131" s="347">
        <f>SUM(H131:I131)</f>
        <v>0</v>
      </c>
    </row>
    <row r="132" spans="1:13" ht="11.25" customHeight="1">
      <c r="A132" s="221">
        <v>8</v>
      </c>
      <c r="B132" s="96">
        <v>4</v>
      </c>
      <c r="C132" s="96">
        <v>6</v>
      </c>
      <c r="D132" s="96"/>
      <c r="E132" s="2205"/>
      <c r="F132" s="631"/>
      <c r="G132" s="92" t="s">
        <v>373</v>
      </c>
      <c r="H132" s="351">
        <v>0</v>
      </c>
      <c r="I132" s="351">
        <v>0</v>
      </c>
      <c r="J132" s="347">
        <f>SUM(H132:I132)</f>
        <v>0</v>
      </c>
    </row>
    <row r="133" spans="1:13" ht="11.25" customHeight="1">
      <c r="B133" s="96"/>
      <c r="C133" s="96"/>
      <c r="D133" s="96"/>
      <c r="E133" s="2205"/>
      <c r="F133" s="640" t="s">
        <v>66</v>
      </c>
      <c r="G133" s="92"/>
      <c r="H133" s="1074">
        <f>SUM(H134:H136)</f>
        <v>0</v>
      </c>
      <c r="I133" s="1074">
        <f>SUM(I134:I136)</f>
        <v>1</v>
      </c>
      <c r="J133" s="1076">
        <f t="shared" si="6"/>
        <v>1</v>
      </c>
    </row>
    <row r="134" spans="1:13" ht="11.25" customHeight="1">
      <c r="A134" s="221">
        <v>8</v>
      </c>
      <c r="B134" s="96">
        <v>4</v>
      </c>
      <c r="C134" s="96">
        <v>11</v>
      </c>
      <c r="D134" s="96"/>
      <c r="E134" s="2205"/>
      <c r="F134" s="640"/>
      <c r="G134" s="92" t="s">
        <v>253</v>
      </c>
      <c r="H134" s="351">
        <v>0</v>
      </c>
      <c r="I134" s="351">
        <v>0</v>
      </c>
      <c r="J134" s="347">
        <f t="shared" si="6"/>
        <v>0</v>
      </c>
    </row>
    <row r="135" spans="1:13" ht="11.25" customHeight="1">
      <c r="A135" s="221">
        <v>8</v>
      </c>
      <c r="B135" s="96">
        <v>3</v>
      </c>
      <c r="C135" s="96">
        <v>11</v>
      </c>
      <c r="D135" s="96"/>
      <c r="E135" s="2205"/>
      <c r="F135" s="640"/>
      <c r="G135" s="92" t="s">
        <v>254</v>
      </c>
      <c r="H135" s="351">
        <v>0</v>
      </c>
      <c r="I135" s="351">
        <v>1</v>
      </c>
      <c r="J135" s="347">
        <f t="shared" si="6"/>
        <v>1</v>
      </c>
    </row>
    <row r="136" spans="1:13" ht="11.25" customHeight="1">
      <c r="A136" s="221">
        <v>8</v>
      </c>
      <c r="B136" s="96">
        <v>4</v>
      </c>
      <c r="C136" s="96">
        <v>11</v>
      </c>
      <c r="D136" s="96"/>
      <c r="E136" s="2205"/>
      <c r="F136" s="640"/>
      <c r="G136" s="92" t="s">
        <v>255</v>
      </c>
      <c r="H136" s="351">
        <v>0</v>
      </c>
      <c r="I136" s="351">
        <v>0</v>
      </c>
      <c r="J136" s="347">
        <f t="shared" si="6"/>
        <v>0</v>
      </c>
    </row>
    <row r="137" spans="1:13" ht="11.25" customHeight="1">
      <c r="B137" s="96"/>
      <c r="C137" s="96"/>
      <c r="D137" s="96"/>
      <c r="E137" s="2205"/>
      <c r="F137" s="640" t="s">
        <v>67</v>
      </c>
      <c r="G137" s="175"/>
      <c r="H137" s="1074">
        <f>SUM(H138)</f>
        <v>4</v>
      </c>
      <c r="I137" s="1074">
        <f>SUM(I138)</f>
        <v>6</v>
      </c>
      <c r="J137" s="1076">
        <f t="shared" si="6"/>
        <v>10</v>
      </c>
    </row>
    <row r="138" spans="1:13" ht="11.25" customHeight="1">
      <c r="A138" s="221">
        <v>8</v>
      </c>
      <c r="B138" s="96">
        <v>4</v>
      </c>
      <c r="C138" s="96">
        <v>11</v>
      </c>
      <c r="D138" s="96"/>
      <c r="E138" s="2205"/>
      <c r="F138" s="638"/>
      <c r="G138" s="92" t="s">
        <v>256</v>
      </c>
      <c r="H138" s="351">
        <v>4</v>
      </c>
      <c r="I138" s="351">
        <v>6</v>
      </c>
      <c r="J138" s="347">
        <f t="shared" si="6"/>
        <v>10</v>
      </c>
    </row>
    <row r="139" spans="1:13" ht="12" customHeight="1">
      <c r="B139" s="96"/>
      <c r="C139" s="96"/>
      <c r="D139" s="96"/>
      <c r="E139" s="2204">
        <v>1624</v>
      </c>
      <c r="F139" s="40" t="s">
        <v>68</v>
      </c>
      <c r="G139" s="123"/>
      <c r="H139" s="342">
        <f>SUM(H140+H142)</f>
        <v>1</v>
      </c>
      <c r="I139" s="342">
        <f>SUM(I140+I142)</f>
        <v>6</v>
      </c>
      <c r="J139" s="342">
        <f>SUM(H139:I139)</f>
        <v>7</v>
      </c>
      <c r="K139" s="348"/>
      <c r="M139" s="465"/>
    </row>
    <row r="140" spans="1:13" ht="11.25" customHeight="1">
      <c r="B140" s="96"/>
      <c r="C140" s="96"/>
      <c r="D140" s="96"/>
      <c r="E140" s="2205"/>
      <c r="F140" s="678" t="s">
        <v>69</v>
      </c>
      <c r="G140" s="64"/>
      <c r="H140" s="1074">
        <f>SUM(H141)</f>
        <v>0</v>
      </c>
      <c r="I140" s="1074">
        <f>SUM(I141)</f>
        <v>2</v>
      </c>
      <c r="J140" s="1076">
        <f>H140+I140</f>
        <v>2</v>
      </c>
      <c r="K140" s="83"/>
      <c r="M140" s="465"/>
    </row>
    <row r="141" spans="1:13" ht="11.25" customHeight="1">
      <c r="A141" s="221">
        <v>9</v>
      </c>
      <c r="B141" s="96">
        <v>4</v>
      </c>
      <c r="C141" s="96">
        <v>8</v>
      </c>
      <c r="D141" s="96"/>
      <c r="E141" s="2205"/>
      <c r="F141" s="638"/>
      <c r="G141" s="92" t="s">
        <v>258</v>
      </c>
      <c r="H141" s="351">
        <v>0</v>
      </c>
      <c r="I141" s="351">
        <v>2</v>
      </c>
      <c r="J141" s="347">
        <f>H141+I141</f>
        <v>2</v>
      </c>
      <c r="K141" s="83"/>
      <c r="M141" s="465"/>
    </row>
    <row r="142" spans="1:13" ht="11.25" customHeight="1">
      <c r="B142" s="96"/>
      <c r="C142" s="96"/>
      <c r="D142" s="96"/>
      <c r="E142" s="2205"/>
      <c r="F142" s="636" t="s">
        <v>71</v>
      </c>
      <c r="G142" s="92"/>
      <c r="H142" s="1074">
        <f>SUM(H143)</f>
        <v>1</v>
      </c>
      <c r="I142" s="1074">
        <f>SUM(I143)</f>
        <v>4</v>
      </c>
      <c r="J142" s="1076">
        <f>H142+I142</f>
        <v>5</v>
      </c>
      <c r="K142" s="83"/>
      <c r="M142" s="465"/>
    </row>
    <row r="143" spans="1:13" ht="11.25" customHeight="1">
      <c r="A143" s="221">
        <v>9</v>
      </c>
      <c r="B143" s="96">
        <v>5</v>
      </c>
      <c r="C143" s="96">
        <v>11</v>
      </c>
      <c r="D143" s="96"/>
      <c r="E143" s="2207"/>
      <c r="F143" s="1083"/>
      <c r="G143" s="314" t="s">
        <v>259</v>
      </c>
      <c r="H143" s="1077">
        <v>1</v>
      </c>
      <c r="I143" s="1077">
        <v>4</v>
      </c>
      <c r="J143" s="1078">
        <f>H143+I143</f>
        <v>5</v>
      </c>
      <c r="K143" s="83"/>
      <c r="M143" s="465"/>
    </row>
    <row r="144" spans="1:13" ht="12" customHeight="1">
      <c r="B144" s="96"/>
      <c r="C144" s="96"/>
      <c r="D144" s="96"/>
      <c r="E144" s="1084"/>
      <c r="F144" s="2256" t="s">
        <v>8</v>
      </c>
      <c r="G144" s="2257"/>
      <c r="H144" s="1085">
        <f>SUM(H6+H35+H67+H80+H87+H105+H117+H127+H139)</f>
        <v>2291</v>
      </c>
      <c r="I144" s="1085">
        <f>SUM(I6+I35+I67+I80+I87+I105+I117+I127+I139)</f>
        <v>2523</v>
      </c>
      <c r="J144" s="1086">
        <f>SUM(J6+J35+J67+J80+J87+J105+J117+J127+J139)</f>
        <v>4814</v>
      </c>
    </row>
    <row r="145" spans="5:10" ht="10.5" customHeight="1">
      <c r="E145" s="979"/>
      <c r="F145" s="2383" t="s">
        <v>381</v>
      </c>
      <c r="G145" s="2383"/>
      <c r="H145" s="2383"/>
      <c r="I145" s="2383"/>
      <c r="J145" s="2383"/>
    </row>
    <row r="146" spans="5:10" ht="10.5" customHeight="1">
      <c r="E146" s="979"/>
      <c r="F146" s="2384"/>
      <c r="G146" s="2384"/>
      <c r="H146" s="2384"/>
      <c r="I146" s="2384"/>
      <c r="J146" s="2384"/>
    </row>
    <row r="147" spans="5:10" ht="9" customHeight="1"/>
    <row r="148" spans="5:10" ht="15.75" customHeight="1">
      <c r="E148" s="979"/>
      <c r="G148" s="92"/>
    </row>
    <row r="149" spans="5:10" ht="9" customHeight="1">
      <c r="E149" s="979"/>
    </row>
    <row r="150" spans="5:10" ht="12.75" customHeight="1"/>
    <row r="151" spans="5:10" ht="9" customHeight="1">
      <c r="E151" s="979"/>
    </row>
    <row r="152" spans="5:10" ht="9" customHeight="1">
      <c r="E152" s="979"/>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92"/>
      <c r="G237" s="92"/>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2">
    <mergeCell ref="E1:J1"/>
    <mergeCell ref="L1:Z1"/>
    <mergeCell ref="E2:J2"/>
    <mergeCell ref="E4:E5"/>
    <mergeCell ref="F4:G5"/>
    <mergeCell ref="H4:I4"/>
    <mergeCell ref="E6:E32"/>
    <mergeCell ref="N19:O24"/>
    <mergeCell ref="E35:E66"/>
    <mergeCell ref="E67:E74"/>
    <mergeCell ref="E78:E79"/>
    <mergeCell ref="F78:G79"/>
    <mergeCell ref="H78:I78"/>
    <mergeCell ref="F144:G144"/>
    <mergeCell ref="F145:J145"/>
    <mergeCell ref="F146:J146"/>
    <mergeCell ref="E80:E86"/>
    <mergeCell ref="E87:E103"/>
    <mergeCell ref="E105:E116"/>
    <mergeCell ref="E117:E126"/>
    <mergeCell ref="E127:E138"/>
    <mergeCell ref="E139:E143"/>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3"/>
  <sheetViews>
    <sheetView topLeftCell="D1" workbookViewId="0">
      <selection activeCell="N11" sqref="N11:O18"/>
    </sheetView>
  </sheetViews>
  <sheetFormatPr baseColWidth="10" defaultRowHeight="12.75"/>
  <cols>
    <col min="1" max="2" width="1.85546875" style="221" hidden="1" customWidth="1"/>
    <col min="3" max="3" width="2.42578125" style="221" hidden="1" customWidth="1"/>
    <col min="4" max="4" width="3" style="221" customWidth="1"/>
    <col min="5" max="5" width="7.5703125" style="79" customWidth="1"/>
    <col min="6" max="6" width="1.5703125" style="79" customWidth="1"/>
    <col min="7" max="7" width="67.7109375" style="79" customWidth="1"/>
    <col min="8" max="10" width="7.28515625" style="305" customWidth="1"/>
    <col min="11" max="11" width="4.7109375" style="79" customWidth="1"/>
    <col min="12" max="12" width="7" style="79" customWidth="1"/>
    <col min="13" max="13" width="9"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12.75" customHeight="1">
      <c r="A1" s="96"/>
      <c r="B1" s="96"/>
      <c r="C1" s="96"/>
      <c r="D1" s="96"/>
      <c r="E1" s="2281" t="s">
        <v>393</v>
      </c>
      <c r="F1" s="2281"/>
      <c r="G1" s="2281"/>
      <c r="H1" s="2281"/>
      <c r="I1" s="2281"/>
      <c r="J1" s="2281"/>
      <c r="K1" s="83"/>
      <c r="L1" s="2281"/>
      <c r="M1" s="2281"/>
      <c r="N1" s="2281"/>
      <c r="O1" s="2281"/>
      <c r="P1" s="2281"/>
      <c r="Q1" s="2281"/>
      <c r="R1" s="2281"/>
      <c r="S1" s="2281"/>
      <c r="T1" s="2281"/>
      <c r="U1" s="2281"/>
      <c r="V1" s="2281"/>
      <c r="W1" s="2281"/>
      <c r="X1" s="2281"/>
      <c r="Y1" s="2281"/>
      <c r="Z1" s="2281"/>
    </row>
    <row r="2" spans="1:29" s="83" customFormat="1" ht="12.75" customHeight="1">
      <c r="A2" s="96"/>
      <c r="B2" s="227"/>
      <c r="C2" s="227"/>
      <c r="D2" s="227"/>
      <c r="E2" s="2281">
        <v>2018</v>
      </c>
      <c r="F2" s="2281"/>
      <c r="G2" s="2281"/>
      <c r="H2" s="2281"/>
      <c r="I2" s="2281"/>
      <c r="J2" s="2281"/>
      <c r="K2" s="86"/>
      <c r="L2" s="87"/>
      <c r="AB2" s="88"/>
      <c r="AC2" s="88"/>
    </row>
    <row r="3" spans="1:29" s="83" customFormat="1" ht="3" customHeight="1">
      <c r="A3" s="96"/>
      <c r="B3" s="96"/>
      <c r="C3" s="96"/>
      <c r="D3" s="96"/>
      <c r="F3" s="314"/>
      <c r="G3" s="314"/>
      <c r="H3" s="223"/>
      <c r="I3" s="223"/>
      <c r="J3" s="306"/>
      <c r="L3" s="92"/>
    </row>
    <row r="4" spans="1:29" s="83" customFormat="1" ht="2.25" customHeight="1">
      <c r="A4" s="96"/>
      <c r="B4" s="96"/>
      <c r="C4" s="96"/>
      <c r="D4" s="96"/>
      <c r="E4" s="2263" t="s">
        <v>2</v>
      </c>
      <c r="F4" s="1021"/>
      <c r="G4" s="717"/>
      <c r="H4" s="1088"/>
      <c r="I4" s="1089"/>
      <c r="J4" s="1090"/>
      <c r="L4" s="92"/>
    </row>
    <row r="5" spans="1:29" ht="12" customHeight="1">
      <c r="A5" s="96" t="s">
        <v>9</v>
      </c>
      <c r="B5" s="96" t="s">
        <v>10</v>
      </c>
      <c r="C5" s="96" t="s">
        <v>11</v>
      </c>
      <c r="D5" s="96"/>
      <c r="E5" s="2326"/>
      <c r="F5" s="383" t="s">
        <v>327</v>
      </c>
      <c r="G5" s="449"/>
      <c r="H5" s="2367" t="s">
        <v>390</v>
      </c>
      <c r="I5" s="2367"/>
      <c r="J5" s="1091"/>
    </row>
    <row r="6" spans="1:29">
      <c r="A6" s="96"/>
      <c r="B6" s="96"/>
      <c r="C6" s="96"/>
      <c r="D6" s="96"/>
      <c r="E6" s="2327"/>
      <c r="F6" s="388"/>
      <c r="G6" s="454"/>
      <c r="H6" s="963" t="s">
        <v>18</v>
      </c>
      <c r="I6" s="963" t="s">
        <v>19</v>
      </c>
      <c r="J6" s="1070" t="s">
        <v>8</v>
      </c>
    </row>
    <row r="7" spans="1:29" ht="12" customHeight="1">
      <c r="A7" s="96"/>
      <c r="B7" s="96"/>
      <c r="C7" s="96"/>
      <c r="D7" s="96"/>
      <c r="E7" s="2211">
        <v>1401</v>
      </c>
      <c r="F7" s="318" t="s">
        <v>20</v>
      </c>
      <c r="G7" s="492"/>
      <c r="H7" s="1092">
        <f>SUM(H8,H11,H15,H19,H28,H32,H34)</f>
        <v>618</v>
      </c>
      <c r="I7" s="1092">
        <f>SUM(I8,I11,I15,I19,I28,I32,I34)</f>
        <v>305</v>
      </c>
      <c r="J7" s="1093">
        <f>SUM(H7:I7)</f>
        <v>923</v>
      </c>
      <c r="M7" s="465"/>
    </row>
    <row r="8" spans="1:29" ht="11.25" customHeight="1">
      <c r="A8" s="96"/>
      <c r="B8" s="96"/>
      <c r="C8" s="96"/>
      <c r="D8" s="96"/>
      <c r="E8" s="2316"/>
      <c r="F8" s="623" t="s">
        <v>21</v>
      </c>
      <c r="G8" s="624"/>
      <c r="H8" s="1014">
        <f>SUM(H9:H10)</f>
        <v>160</v>
      </c>
      <c r="I8" s="1014">
        <f>SUM(I9:I10)</f>
        <v>112</v>
      </c>
      <c r="J8" s="1073">
        <f>SUM(H8:I8)</f>
        <v>272</v>
      </c>
    </row>
    <row r="9" spans="1:29" ht="11.25" customHeight="1">
      <c r="A9" s="96">
        <v>1</v>
      </c>
      <c r="B9" s="96">
        <v>1</v>
      </c>
      <c r="C9" s="96">
        <v>11</v>
      </c>
      <c r="D9" s="96"/>
      <c r="E9" s="2316"/>
      <c r="F9" s="640"/>
      <c r="G9" s="92" t="s">
        <v>204</v>
      </c>
      <c r="H9" s="324">
        <v>136</v>
      </c>
      <c r="I9" s="324">
        <v>98</v>
      </c>
      <c r="J9" s="347">
        <f t="shared" ref="J9:J35" si="0">SUM(H9:I9)</f>
        <v>234</v>
      </c>
    </row>
    <row r="10" spans="1:29" ht="11.25" customHeight="1">
      <c r="A10" s="96">
        <v>1</v>
      </c>
      <c r="B10" s="96">
        <v>1</v>
      </c>
      <c r="C10" s="96">
        <v>7</v>
      </c>
      <c r="D10" s="96"/>
      <c r="E10" s="2316"/>
      <c r="F10" s="631"/>
      <c r="G10" s="64" t="s">
        <v>391</v>
      </c>
      <c r="H10" s="351">
        <v>24</v>
      </c>
      <c r="I10" s="351">
        <v>14</v>
      </c>
      <c r="J10" s="347">
        <f t="shared" si="0"/>
        <v>38</v>
      </c>
      <c r="M10" s="465"/>
    </row>
    <row r="11" spans="1:29" ht="11.25" customHeight="1">
      <c r="A11" s="96"/>
      <c r="B11" s="96"/>
      <c r="C11" s="96"/>
      <c r="D11" s="96"/>
      <c r="E11" s="2316"/>
      <c r="F11" s="636" t="s">
        <v>22</v>
      </c>
      <c r="G11" s="92"/>
      <c r="H11" s="1074">
        <f>SUM(H12:H14)</f>
        <v>183</v>
      </c>
      <c r="I11" s="1074">
        <f>SUM(I12:I14)</f>
        <v>73</v>
      </c>
      <c r="J11" s="1075">
        <f t="shared" si="0"/>
        <v>256</v>
      </c>
    </row>
    <row r="12" spans="1:29" ht="11.25" customHeight="1">
      <c r="A12" s="96">
        <v>1</v>
      </c>
      <c r="B12" s="96">
        <v>1</v>
      </c>
      <c r="C12" s="96">
        <v>5</v>
      </c>
      <c r="D12" s="96"/>
      <c r="E12" s="2316"/>
      <c r="F12" s="636"/>
      <c r="G12" s="92" t="s">
        <v>195</v>
      </c>
      <c r="H12" s="351">
        <v>5</v>
      </c>
      <c r="I12" s="351">
        <v>2</v>
      </c>
      <c r="J12" s="347">
        <f t="shared" si="0"/>
        <v>7</v>
      </c>
    </row>
    <row r="13" spans="1:29" ht="11.25" customHeight="1">
      <c r="A13" s="96"/>
      <c r="B13" s="96"/>
      <c r="C13" s="96"/>
      <c r="D13" s="96"/>
      <c r="E13" s="2316"/>
      <c r="F13" s="631"/>
      <c r="G13" s="92" t="s">
        <v>196</v>
      </c>
      <c r="H13" s="351">
        <v>152</v>
      </c>
      <c r="I13" s="351">
        <v>52</v>
      </c>
      <c r="J13" s="347">
        <f t="shared" si="0"/>
        <v>204</v>
      </c>
      <c r="N13" s="2280"/>
      <c r="O13" s="2280"/>
    </row>
    <row r="14" spans="1:29" ht="11.25" customHeight="1">
      <c r="A14" s="96">
        <v>1</v>
      </c>
      <c r="B14" s="96">
        <v>1</v>
      </c>
      <c r="C14" s="96">
        <v>5</v>
      </c>
      <c r="D14" s="96"/>
      <c r="E14" s="2316"/>
      <c r="F14" s="631"/>
      <c r="G14" s="92" t="s">
        <v>197</v>
      </c>
      <c r="H14" s="351">
        <v>26</v>
      </c>
      <c r="I14" s="351">
        <v>19</v>
      </c>
      <c r="J14" s="347">
        <f t="shared" si="0"/>
        <v>45</v>
      </c>
      <c r="N14" s="2280"/>
      <c r="O14" s="2280"/>
    </row>
    <row r="15" spans="1:29" ht="11.25" customHeight="1">
      <c r="A15" s="96"/>
      <c r="B15" s="96"/>
      <c r="C15" s="96"/>
      <c r="D15" s="96"/>
      <c r="E15" s="2316"/>
      <c r="F15" s="636" t="s">
        <v>23</v>
      </c>
      <c r="G15" s="92"/>
      <c r="H15" s="1074">
        <f>SUM(H16:H18)</f>
        <v>151</v>
      </c>
      <c r="I15" s="1074">
        <f>SUM(I16:I18)</f>
        <v>37</v>
      </c>
      <c r="J15" s="1075">
        <f t="shared" si="0"/>
        <v>188</v>
      </c>
      <c r="N15" s="2280"/>
      <c r="O15" s="2280"/>
    </row>
    <row r="16" spans="1:29" ht="11.25" customHeight="1">
      <c r="A16" s="96">
        <v>1</v>
      </c>
      <c r="B16" s="96">
        <v>1</v>
      </c>
      <c r="C16" s="96">
        <v>12</v>
      </c>
      <c r="D16" s="96"/>
      <c r="E16" s="2316"/>
      <c r="F16" s="638"/>
      <c r="G16" s="92" t="s">
        <v>195</v>
      </c>
      <c r="H16" s="351">
        <v>138</v>
      </c>
      <c r="I16" s="351">
        <v>35</v>
      </c>
      <c r="J16" s="347">
        <f t="shared" si="0"/>
        <v>173</v>
      </c>
      <c r="N16" s="2280"/>
      <c r="O16" s="2280"/>
    </row>
    <row r="17" spans="1:15" s="177" customFormat="1" ht="11.25" customHeight="1">
      <c r="A17" s="96"/>
      <c r="B17" s="96"/>
      <c r="C17" s="96"/>
      <c r="D17" s="96"/>
      <c r="E17" s="2316"/>
      <c r="F17" s="638"/>
      <c r="G17" s="92" t="s">
        <v>198</v>
      </c>
      <c r="H17" s="351">
        <v>11</v>
      </c>
      <c r="I17" s="351">
        <v>0</v>
      </c>
      <c r="J17" s="347">
        <f t="shared" si="0"/>
        <v>11</v>
      </c>
      <c r="N17" s="2280"/>
      <c r="O17" s="2280"/>
    </row>
    <row r="18" spans="1:15" ht="11.25" customHeight="1">
      <c r="A18" s="96">
        <v>1</v>
      </c>
      <c r="B18" s="96">
        <v>1</v>
      </c>
      <c r="C18" s="96">
        <v>12</v>
      </c>
      <c r="D18" s="96"/>
      <c r="E18" s="2316"/>
      <c r="F18" s="638"/>
      <c r="G18" s="92" t="s">
        <v>199</v>
      </c>
      <c r="H18" s="351">
        <v>2</v>
      </c>
      <c r="I18" s="351">
        <v>2</v>
      </c>
      <c r="J18" s="347">
        <f t="shared" si="0"/>
        <v>4</v>
      </c>
      <c r="N18" s="2280"/>
      <c r="O18" s="2280"/>
    </row>
    <row r="19" spans="1:15" ht="11.25" customHeight="1">
      <c r="A19" s="96"/>
      <c r="B19" s="96"/>
      <c r="C19" s="96"/>
      <c r="D19" s="96"/>
      <c r="E19" s="2316"/>
      <c r="F19" s="639" t="s">
        <v>24</v>
      </c>
      <c r="G19" s="167"/>
      <c r="H19" s="1074">
        <f>SUM(H20:H27)</f>
        <v>65</v>
      </c>
      <c r="I19" s="1074">
        <f>SUM(I20:I27)</f>
        <v>30</v>
      </c>
      <c r="J19" s="1075">
        <f t="shared" si="0"/>
        <v>95</v>
      </c>
    </row>
    <row r="20" spans="1:15" ht="11.25" customHeight="1">
      <c r="A20" s="96">
        <v>1</v>
      </c>
      <c r="B20" s="96">
        <v>1</v>
      </c>
      <c r="C20" s="96">
        <v>2</v>
      </c>
      <c r="D20" s="96"/>
      <c r="E20" s="2316"/>
      <c r="F20" s="638"/>
      <c r="G20" s="92" t="s">
        <v>195</v>
      </c>
      <c r="H20" s="351">
        <v>0</v>
      </c>
      <c r="I20" s="351">
        <v>0</v>
      </c>
      <c r="J20" s="347">
        <f t="shared" si="0"/>
        <v>0</v>
      </c>
    </row>
    <row r="21" spans="1:15" ht="11.25" customHeight="1">
      <c r="A21" s="96"/>
      <c r="B21" s="96"/>
      <c r="C21" s="96"/>
      <c r="D21" s="96"/>
      <c r="E21" s="2316"/>
      <c r="F21" s="638"/>
      <c r="G21" s="92" t="s">
        <v>200</v>
      </c>
      <c r="H21" s="351">
        <v>11</v>
      </c>
      <c r="I21" s="351">
        <v>4</v>
      </c>
      <c r="J21" s="347">
        <f t="shared" si="0"/>
        <v>15</v>
      </c>
    </row>
    <row r="22" spans="1:15" ht="11.25" customHeight="1">
      <c r="A22" s="96"/>
      <c r="B22" s="96"/>
      <c r="C22" s="96"/>
      <c r="D22" s="96"/>
      <c r="E22" s="2316"/>
      <c r="F22" s="631"/>
      <c r="G22" s="92" t="s">
        <v>201</v>
      </c>
      <c r="H22" s="351">
        <v>9</v>
      </c>
      <c r="I22" s="351">
        <v>5</v>
      </c>
      <c r="J22" s="347">
        <f t="shared" si="0"/>
        <v>14</v>
      </c>
    </row>
    <row r="23" spans="1:15" ht="11.25" customHeight="1">
      <c r="A23" s="96">
        <v>1</v>
      </c>
      <c r="B23" s="96">
        <v>1</v>
      </c>
      <c r="C23" s="96">
        <v>2</v>
      </c>
      <c r="D23" s="96"/>
      <c r="E23" s="2316"/>
      <c r="F23" s="638"/>
      <c r="G23" s="92" t="s">
        <v>261</v>
      </c>
      <c r="H23" s="351">
        <v>8</v>
      </c>
      <c r="I23" s="351">
        <v>8</v>
      </c>
      <c r="J23" s="347">
        <f t="shared" si="0"/>
        <v>16</v>
      </c>
    </row>
    <row r="24" spans="1:15" ht="11.25" customHeight="1">
      <c r="A24" s="96">
        <v>1</v>
      </c>
      <c r="B24" s="96">
        <v>1</v>
      </c>
      <c r="C24" s="96">
        <v>2</v>
      </c>
      <c r="D24" s="96"/>
      <c r="E24" s="2316"/>
      <c r="F24" s="631"/>
      <c r="G24" s="92" t="s">
        <v>203</v>
      </c>
      <c r="H24" s="351">
        <v>14</v>
      </c>
      <c r="I24" s="351">
        <v>3</v>
      </c>
      <c r="J24" s="347">
        <f t="shared" si="0"/>
        <v>17</v>
      </c>
    </row>
    <row r="25" spans="1:15" ht="11.25" customHeight="1">
      <c r="A25" s="96">
        <v>1</v>
      </c>
      <c r="B25" s="96">
        <v>1</v>
      </c>
      <c r="C25" s="96">
        <v>2</v>
      </c>
      <c r="D25" s="96"/>
      <c r="E25" s="2316"/>
      <c r="F25" s="631"/>
      <c r="G25" s="92" t="s">
        <v>197</v>
      </c>
      <c r="H25" s="351">
        <v>0</v>
      </c>
      <c r="I25" s="351">
        <v>0</v>
      </c>
      <c r="J25" s="347">
        <f t="shared" si="0"/>
        <v>0</v>
      </c>
    </row>
    <row r="26" spans="1:15" ht="11.25" customHeight="1">
      <c r="A26" s="96">
        <v>1</v>
      </c>
      <c r="B26" s="96">
        <v>1</v>
      </c>
      <c r="C26" s="96">
        <v>2</v>
      </c>
      <c r="D26" s="96"/>
      <c r="E26" s="2316"/>
      <c r="F26" s="631"/>
      <c r="G26" s="92" t="s">
        <v>204</v>
      </c>
      <c r="H26" s="351">
        <v>23</v>
      </c>
      <c r="I26" s="351">
        <v>10</v>
      </c>
      <c r="J26" s="347">
        <f t="shared" si="0"/>
        <v>33</v>
      </c>
    </row>
    <row r="27" spans="1:15" ht="11.25" customHeight="1">
      <c r="A27" s="96">
        <v>1</v>
      </c>
      <c r="B27" s="96">
        <v>1</v>
      </c>
      <c r="C27" s="96">
        <v>2</v>
      </c>
      <c r="D27" s="96"/>
      <c r="E27" s="2316"/>
      <c r="F27" s="631"/>
      <c r="G27" s="64" t="s">
        <v>334</v>
      </c>
      <c r="H27" s="351">
        <v>0</v>
      </c>
      <c r="I27" s="351">
        <v>0</v>
      </c>
      <c r="J27" s="347">
        <f t="shared" si="0"/>
        <v>0</v>
      </c>
    </row>
    <row r="28" spans="1:15" ht="11.25" customHeight="1">
      <c r="A28" s="96"/>
      <c r="B28" s="96"/>
      <c r="C28" s="96"/>
      <c r="D28" s="96"/>
      <c r="E28" s="2316"/>
      <c r="F28" s="639" t="s">
        <v>25</v>
      </c>
      <c r="G28" s="92"/>
      <c r="H28" s="1074">
        <f>SUM(H29:H31)</f>
        <v>19</v>
      </c>
      <c r="I28" s="1074">
        <f>SUM(I29:I31)</f>
        <v>21</v>
      </c>
      <c r="J28" s="1075">
        <f t="shared" si="0"/>
        <v>40</v>
      </c>
    </row>
    <row r="29" spans="1:15" ht="11.25" customHeight="1">
      <c r="A29" s="96">
        <v>1</v>
      </c>
      <c r="B29" s="96">
        <v>1</v>
      </c>
      <c r="C29" s="96">
        <v>4</v>
      </c>
      <c r="D29" s="96"/>
      <c r="E29" s="2316"/>
      <c r="F29" s="631"/>
      <c r="G29" s="92" t="s">
        <v>195</v>
      </c>
      <c r="H29" s="351">
        <v>0</v>
      </c>
      <c r="I29" s="351">
        <v>0</v>
      </c>
      <c r="J29" s="347">
        <f t="shared" si="0"/>
        <v>0</v>
      </c>
    </row>
    <row r="30" spans="1:15" ht="11.25" customHeight="1">
      <c r="A30" s="96"/>
      <c r="B30" s="96"/>
      <c r="C30" s="96"/>
      <c r="D30" s="96"/>
      <c r="E30" s="2316"/>
      <c r="F30" s="631"/>
      <c r="G30" s="92" t="s">
        <v>200</v>
      </c>
      <c r="H30" s="351">
        <v>8</v>
      </c>
      <c r="I30" s="351">
        <v>10</v>
      </c>
      <c r="J30" s="347">
        <f t="shared" si="0"/>
        <v>18</v>
      </c>
    </row>
    <row r="31" spans="1:15" ht="11.25" customHeight="1">
      <c r="A31" s="96">
        <v>1</v>
      </c>
      <c r="B31" s="96">
        <v>1</v>
      </c>
      <c r="C31" s="96">
        <v>4</v>
      </c>
      <c r="D31" s="96"/>
      <c r="E31" s="2316"/>
      <c r="F31" s="631"/>
      <c r="G31" s="92" t="s">
        <v>204</v>
      </c>
      <c r="H31" s="351">
        <v>11</v>
      </c>
      <c r="I31" s="351">
        <v>11</v>
      </c>
      <c r="J31" s="347">
        <f t="shared" si="0"/>
        <v>22</v>
      </c>
    </row>
    <row r="32" spans="1:15" ht="11.25" customHeight="1">
      <c r="A32" s="96"/>
      <c r="B32" s="96"/>
      <c r="C32" s="96"/>
      <c r="D32" s="96"/>
      <c r="E32" s="2316"/>
      <c r="F32" s="640" t="s">
        <v>26</v>
      </c>
      <c r="G32" s="92"/>
      <c r="H32" s="1074">
        <f>SUM(H33)</f>
        <v>40</v>
      </c>
      <c r="I32" s="1074">
        <f>SUM(I33)</f>
        <v>32</v>
      </c>
      <c r="J32" s="1075">
        <f t="shared" si="0"/>
        <v>72</v>
      </c>
    </row>
    <row r="33" spans="1:13" ht="11.25" customHeight="1">
      <c r="A33" s="96">
        <v>1</v>
      </c>
      <c r="B33" s="96">
        <v>1</v>
      </c>
      <c r="C33" s="96">
        <v>1</v>
      </c>
      <c r="D33" s="96"/>
      <c r="E33" s="2316"/>
      <c r="F33" s="638"/>
      <c r="G33" s="92" t="s">
        <v>206</v>
      </c>
      <c r="H33" s="351">
        <v>40</v>
      </c>
      <c r="I33" s="351">
        <v>32</v>
      </c>
      <c r="J33" s="347">
        <f t="shared" si="0"/>
        <v>72</v>
      </c>
    </row>
    <row r="34" spans="1:13" s="683" customFormat="1" ht="11.25" customHeight="1">
      <c r="A34" s="996"/>
      <c r="B34" s="996"/>
      <c r="C34" s="996"/>
      <c r="D34" s="996"/>
      <c r="E34" s="1094"/>
      <c r="F34" s="640" t="s">
        <v>27</v>
      </c>
      <c r="G34" s="175"/>
      <c r="H34" s="1074">
        <f>SUM(H35)</f>
        <v>0</v>
      </c>
      <c r="I34" s="1074">
        <f>SUM(I35)</f>
        <v>0</v>
      </c>
      <c r="J34" s="1076">
        <f t="shared" si="0"/>
        <v>0</v>
      </c>
    </row>
    <row r="35" spans="1:13" ht="11.25" customHeight="1">
      <c r="A35" s="96"/>
      <c r="B35" s="96"/>
      <c r="C35" s="96"/>
      <c r="D35" s="96"/>
      <c r="E35" s="500"/>
      <c r="F35" s="648"/>
      <c r="G35" s="314" t="s">
        <v>207</v>
      </c>
      <c r="H35" s="1077">
        <v>0</v>
      </c>
      <c r="I35" s="1077">
        <v>0</v>
      </c>
      <c r="J35" s="1078">
        <f t="shared" si="0"/>
        <v>0</v>
      </c>
    </row>
    <row r="36" spans="1:13" ht="12" customHeight="1">
      <c r="A36" s="96"/>
      <c r="B36" s="96"/>
      <c r="C36" s="96"/>
      <c r="D36" s="96"/>
      <c r="E36" s="2211">
        <v>1402</v>
      </c>
      <c r="F36" s="29" t="s">
        <v>29</v>
      </c>
      <c r="G36" s="123"/>
      <c r="H36" s="342">
        <f>SUM(H37,H43,H47,H52,H55,H59,H62,H66)</f>
        <v>1029</v>
      </c>
      <c r="I36" s="342">
        <f>SUM(I37,I43,I47,I52,I55,I59,I62,I66)</f>
        <v>1527</v>
      </c>
      <c r="J36" s="394">
        <f>SUM(H36:I36)</f>
        <v>2556</v>
      </c>
      <c r="M36" s="465"/>
    </row>
    <row r="37" spans="1:13" ht="11.25" customHeight="1">
      <c r="A37" s="96"/>
      <c r="B37" s="96"/>
      <c r="C37" s="96"/>
      <c r="D37" s="96"/>
      <c r="E37" s="2212"/>
      <c r="F37" s="636" t="s">
        <v>114</v>
      </c>
      <c r="G37" s="92"/>
      <c r="H37" s="1074">
        <f>SUM(H38:H42)</f>
        <v>468</v>
      </c>
      <c r="I37" s="1074">
        <f>SUM(I38:I42)</f>
        <v>681</v>
      </c>
      <c r="J37" s="1076">
        <f t="shared" ref="J37:J67" si="1">SUM(H37:I37)</f>
        <v>1149</v>
      </c>
    </row>
    <row r="38" spans="1:13" ht="11.25" customHeight="1">
      <c r="A38" s="96">
        <v>2</v>
      </c>
      <c r="B38" s="96">
        <v>4</v>
      </c>
      <c r="C38" s="96">
        <v>11</v>
      </c>
      <c r="D38" s="96"/>
      <c r="E38" s="2212"/>
      <c r="F38" s="631"/>
      <c r="G38" s="92" t="s">
        <v>208</v>
      </c>
      <c r="H38" s="351">
        <v>136</v>
      </c>
      <c r="I38" s="351">
        <v>200</v>
      </c>
      <c r="J38" s="347">
        <f t="shared" si="1"/>
        <v>336</v>
      </c>
      <c r="M38" s="465"/>
    </row>
    <row r="39" spans="1:13" ht="11.25" customHeight="1">
      <c r="A39" s="96">
        <v>2</v>
      </c>
      <c r="B39" s="96">
        <v>4</v>
      </c>
      <c r="C39" s="96">
        <v>11</v>
      </c>
      <c r="D39" s="96"/>
      <c r="E39" s="2212"/>
      <c r="F39" s="631"/>
      <c r="G39" s="92" t="s">
        <v>209</v>
      </c>
      <c r="H39" s="351">
        <v>159</v>
      </c>
      <c r="I39" s="351">
        <v>236</v>
      </c>
      <c r="J39" s="347">
        <f t="shared" si="1"/>
        <v>395</v>
      </c>
    </row>
    <row r="40" spans="1:13" ht="11.25" customHeight="1">
      <c r="A40" s="96">
        <v>2</v>
      </c>
      <c r="B40" s="96">
        <v>4</v>
      </c>
      <c r="C40" s="96">
        <v>11</v>
      </c>
      <c r="D40" s="96"/>
      <c r="E40" s="2212"/>
      <c r="F40" s="631"/>
      <c r="G40" s="92" t="s">
        <v>210</v>
      </c>
      <c r="H40" s="351">
        <v>60</v>
      </c>
      <c r="I40" s="351">
        <v>209</v>
      </c>
      <c r="J40" s="347">
        <f t="shared" si="1"/>
        <v>269</v>
      </c>
    </row>
    <row r="41" spans="1:13" ht="11.25" customHeight="1">
      <c r="A41" s="96">
        <v>2</v>
      </c>
      <c r="B41" s="96">
        <v>6</v>
      </c>
      <c r="C41" s="96">
        <v>11</v>
      </c>
      <c r="D41" s="96"/>
      <c r="E41" s="2212"/>
      <c r="F41" s="631"/>
      <c r="G41" s="92" t="s">
        <v>392</v>
      </c>
      <c r="H41" s="351">
        <v>21</v>
      </c>
      <c r="I41" s="351">
        <v>5</v>
      </c>
      <c r="J41" s="347">
        <f t="shared" si="1"/>
        <v>26</v>
      </c>
    </row>
    <row r="42" spans="1:13" ht="11.25" customHeight="1">
      <c r="A42" s="96">
        <v>2</v>
      </c>
      <c r="B42" s="96">
        <v>6</v>
      </c>
      <c r="C42" s="96">
        <v>11</v>
      </c>
      <c r="D42" s="96"/>
      <c r="E42" s="2212"/>
      <c r="F42" s="638"/>
      <c r="G42" s="92" t="s">
        <v>212</v>
      </c>
      <c r="H42" s="351">
        <v>92</v>
      </c>
      <c r="I42" s="351">
        <v>31</v>
      </c>
      <c r="J42" s="347">
        <f t="shared" si="1"/>
        <v>123</v>
      </c>
    </row>
    <row r="43" spans="1:13" ht="11.25" customHeight="1">
      <c r="A43" s="96"/>
      <c r="B43" s="96"/>
      <c r="C43" s="96"/>
      <c r="D43" s="96"/>
      <c r="E43" s="2212"/>
      <c r="F43" s="636" t="s">
        <v>31</v>
      </c>
      <c r="G43" s="92"/>
      <c r="H43" s="1074">
        <f>SUM(H44:H46)</f>
        <v>95</v>
      </c>
      <c r="I43" s="1074">
        <f>SUM(I44:I46)</f>
        <v>114</v>
      </c>
      <c r="J43" s="1076">
        <f t="shared" si="1"/>
        <v>209</v>
      </c>
    </row>
    <row r="44" spans="1:13" ht="11.25" customHeight="1">
      <c r="A44" s="96">
        <v>2</v>
      </c>
      <c r="B44" s="96">
        <v>4</v>
      </c>
      <c r="C44" s="96">
        <v>10</v>
      </c>
      <c r="D44" s="96"/>
      <c r="E44" s="2212"/>
      <c r="F44" s="631"/>
      <c r="G44" s="92" t="s">
        <v>209</v>
      </c>
      <c r="H44" s="351">
        <v>57</v>
      </c>
      <c r="I44" s="351">
        <v>99</v>
      </c>
      <c r="J44" s="347">
        <f t="shared" si="1"/>
        <v>156</v>
      </c>
      <c r="M44" s="1079"/>
    </row>
    <row r="45" spans="1:13" ht="11.25" customHeight="1">
      <c r="A45" s="96"/>
      <c r="B45" s="96"/>
      <c r="C45" s="96"/>
      <c r="D45" s="96"/>
      <c r="E45" s="2212"/>
      <c r="F45" s="631"/>
      <c r="G45" s="92" t="s">
        <v>392</v>
      </c>
      <c r="H45" s="351">
        <v>4</v>
      </c>
      <c r="I45" s="351">
        <v>3</v>
      </c>
      <c r="J45" s="347">
        <f t="shared" si="1"/>
        <v>7</v>
      </c>
      <c r="M45" s="1079"/>
    </row>
    <row r="46" spans="1:13" ht="11.25" customHeight="1">
      <c r="A46" s="96">
        <v>2</v>
      </c>
      <c r="B46" s="96">
        <v>6</v>
      </c>
      <c r="C46" s="96">
        <v>10</v>
      </c>
      <c r="D46" s="96"/>
      <c r="E46" s="2212"/>
      <c r="F46" s="631"/>
      <c r="G46" s="92" t="s">
        <v>212</v>
      </c>
      <c r="H46" s="351">
        <v>34</v>
      </c>
      <c r="I46" s="351">
        <v>12</v>
      </c>
      <c r="J46" s="347">
        <f t="shared" si="1"/>
        <v>46</v>
      </c>
    </row>
    <row r="47" spans="1:13" ht="11.25" customHeight="1">
      <c r="A47" s="96"/>
      <c r="B47" s="96"/>
      <c r="C47" s="96"/>
      <c r="D47" s="96"/>
      <c r="E47" s="2212"/>
      <c r="F47" s="636" t="s">
        <v>32</v>
      </c>
      <c r="G47" s="92"/>
      <c r="H47" s="1074">
        <f>SUM(H48:H51)</f>
        <v>97</v>
      </c>
      <c r="I47" s="1074">
        <f>SUM(I48:I51)</f>
        <v>221</v>
      </c>
      <c r="J47" s="1076">
        <f t="shared" si="1"/>
        <v>318</v>
      </c>
    </row>
    <row r="48" spans="1:13" ht="11.25" customHeight="1">
      <c r="A48" s="96">
        <v>2</v>
      </c>
      <c r="B48" s="96">
        <v>4</v>
      </c>
      <c r="C48" s="96">
        <v>10</v>
      </c>
      <c r="D48" s="96"/>
      <c r="E48" s="2212"/>
      <c r="F48" s="631"/>
      <c r="G48" s="92" t="s">
        <v>208</v>
      </c>
      <c r="H48" s="351">
        <v>42</v>
      </c>
      <c r="I48" s="351">
        <v>93</v>
      </c>
      <c r="J48" s="347">
        <f t="shared" si="1"/>
        <v>135</v>
      </c>
    </row>
    <row r="49" spans="1:10" ht="11.25" customHeight="1">
      <c r="A49" s="96">
        <v>2</v>
      </c>
      <c r="B49" s="96">
        <v>4</v>
      </c>
      <c r="C49" s="96">
        <v>10</v>
      </c>
      <c r="D49" s="96"/>
      <c r="E49" s="2212"/>
      <c r="F49" s="631"/>
      <c r="G49" s="92" t="s">
        <v>213</v>
      </c>
      <c r="H49" s="351">
        <v>5</v>
      </c>
      <c r="I49" s="351">
        <v>11</v>
      </c>
      <c r="J49" s="347">
        <f t="shared" si="1"/>
        <v>16</v>
      </c>
    </row>
    <row r="50" spans="1:10" ht="11.25" customHeight="1">
      <c r="A50" s="96">
        <v>2</v>
      </c>
      <c r="B50" s="96">
        <v>4</v>
      </c>
      <c r="C50" s="96">
        <v>10</v>
      </c>
      <c r="D50" s="96"/>
      <c r="E50" s="2212"/>
      <c r="F50" s="631"/>
      <c r="G50" s="92" t="s">
        <v>214</v>
      </c>
      <c r="H50" s="351">
        <v>31</v>
      </c>
      <c r="I50" s="351">
        <v>43</v>
      </c>
      <c r="J50" s="347">
        <f t="shared" si="1"/>
        <v>74</v>
      </c>
    </row>
    <row r="51" spans="1:10" ht="11.25" customHeight="1">
      <c r="A51" s="96">
        <v>2</v>
      </c>
      <c r="B51" s="96">
        <v>4</v>
      </c>
      <c r="C51" s="96">
        <v>10</v>
      </c>
      <c r="D51" s="96"/>
      <c r="E51" s="2212"/>
      <c r="F51" s="631"/>
      <c r="G51" s="92" t="s">
        <v>215</v>
      </c>
      <c r="H51" s="351">
        <v>19</v>
      </c>
      <c r="I51" s="351">
        <v>74</v>
      </c>
      <c r="J51" s="347">
        <f t="shared" si="1"/>
        <v>93</v>
      </c>
    </row>
    <row r="52" spans="1:10" ht="11.25" customHeight="1">
      <c r="A52" s="96"/>
      <c r="B52" s="96"/>
      <c r="C52" s="96"/>
      <c r="D52" s="96"/>
      <c r="E52" s="2212"/>
      <c r="F52" s="636" t="s">
        <v>131</v>
      </c>
      <c r="G52" s="92"/>
      <c r="H52" s="1074">
        <f>SUM(H53:H54)</f>
        <v>136</v>
      </c>
      <c r="I52" s="1074">
        <f>SUM(I53:I54)</f>
        <v>215</v>
      </c>
      <c r="J52" s="1076">
        <f t="shared" si="1"/>
        <v>351</v>
      </c>
    </row>
    <row r="53" spans="1:10" ht="11.25" customHeight="1">
      <c r="A53" s="96">
        <v>2</v>
      </c>
      <c r="B53" s="96">
        <v>4</v>
      </c>
      <c r="C53" s="96">
        <v>3</v>
      </c>
      <c r="D53" s="96"/>
      <c r="E53" s="2212"/>
      <c r="F53" s="638"/>
      <c r="G53" s="92" t="s">
        <v>208</v>
      </c>
      <c r="H53" s="351">
        <v>35</v>
      </c>
      <c r="I53" s="351">
        <v>86</v>
      </c>
      <c r="J53" s="347">
        <f t="shared" si="1"/>
        <v>121</v>
      </c>
    </row>
    <row r="54" spans="1:10" ht="11.25" customHeight="1">
      <c r="A54" s="96">
        <v>2</v>
      </c>
      <c r="B54" s="96">
        <v>4</v>
      </c>
      <c r="C54" s="96">
        <v>3</v>
      </c>
      <c r="D54" s="96"/>
      <c r="E54" s="2212"/>
      <c r="F54" s="638"/>
      <c r="G54" s="92" t="s">
        <v>209</v>
      </c>
      <c r="H54" s="351">
        <v>101</v>
      </c>
      <c r="I54" s="351">
        <v>129</v>
      </c>
      <c r="J54" s="347">
        <f t="shared" si="1"/>
        <v>230</v>
      </c>
    </row>
    <row r="55" spans="1:10" ht="11.25" customHeight="1">
      <c r="A55" s="96"/>
      <c r="B55" s="96"/>
      <c r="C55" s="96"/>
      <c r="D55" s="96"/>
      <c r="E55" s="2212"/>
      <c r="F55" s="636" t="s">
        <v>132</v>
      </c>
      <c r="G55" s="92"/>
      <c r="H55" s="1074">
        <f>SUM(H56:H58)</f>
        <v>77</v>
      </c>
      <c r="I55" s="1074">
        <f>SUM(I56:I58)</f>
        <v>108</v>
      </c>
      <c r="J55" s="1076">
        <f t="shared" si="1"/>
        <v>185</v>
      </c>
    </row>
    <row r="56" spans="1:10" ht="11.25" customHeight="1">
      <c r="A56" s="96">
        <v>2</v>
      </c>
      <c r="B56" s="96">
        <v>4</v>
      </c>
      <c r="C56" s="96">
        <v>7</v>
      </c>
      <c r="D56" s="96"/>
      <c r="E56" s="2212"/>
      <c r="F56" s="631"/>
      <c r="G56" s="92" t="s">
        <v>208</v>
      </c>
      <c r="H56" s="351">
        <v>30</v>
      </c>
      <c r="I56" s="351">
        <v>48</v>
      </c>
      <c r="J56" s="347">
        <f t="shared" si="1"/>
        <v>78</v>
      </c>
    </row>
    <row r="57" spans="1:10" ht="11.25" customHeight="1">
      <c r="A57" s="96">
        <v>2</v>
      </c>
      <c r="B57" s="96">
        <v>4</v>
      </c>
      <c r="C57" s="96">
        <v>7</v>
      </c>
      <c r="D57" s="96"/>
      <c r="E57" s="2212"/>
      <c r="F57" s="631"/>
      <c r="G57" s="92" t="s">
        <v>216</v>
      </c>
      <c r="H57" s="351">
        <v>2</v>
      </c>
      <c r="I57" s="351">
        <v>2</v>
      </c>
      <c r="J57" s="347">
        <f t="shared" si="1"/>
        <v>4</v>
      </c>
    </row>
    <row r="58" spans="1:10" ht="11.25" customHeight="1">
      <c r="A58" s="96">
        <v>2</v>
      </c>
      <c r="B58" s="96">
        <v>4</v>
      </c>
      <c r="C58" s="96">
        <v>7</v>
      </c>
      <c r="D58" s="96"/>
      <c r="E58" s="2212"/>
      <c r="F58" s="631"/>
      <c r="G58" s="92" t="s">
        <v>209</v>
      </c>
      <c r="H58" s="351">
        <v>45</v>
      </c>
      <c r="I58" s="351">
        <v>58</v>
      </c>
      <c r="J58" s="347">
        <f t="shared" si="1"/>
        <v>103</v>
      </c>
    </row>
    <row r="59" spans="1:10" ht="11.25" customHeight="1">
      <c r="A59" s="96"/>
      <c r="B59" s="96"/>
      <c r="C59" s="96"/>
      <c r="D59" s="96"/>
      <c r="E59" s="2212"/>
      <c r="F59" s="636" t="s">
        <v>35</v>
      </c>
      <c r="G59" s="92"/>
      <c r="H59" s="1074">
        <f>SUM(H60:H61)</f>
        <v>64</v>
      </c>
      <c r="I59" s="1074">
        <f>SUM(I60:I61)</f>
        <v>93</v>
      </c>
      <c r="J59" s="1076">
        <f t="shared" si="1"/>
        <v>157</v>
      </c>
    </row>
    <row r="60" spans="1:10" ht="11.25" customHeight="1">
      <c r="A60" s="96">
        <v>2</v>
      </c>
      <c r="B60" s="96">
        <v>4</v>
      </c>
      <c r="C60" s="96">
        <v>1</v>
      </c>
      <c r="D60" s="96"/>
      <c r="E60" s="2212"/>
      <c r="F60" s="638"/>
      <c r="G60" s="92" t="s">
        <v>208</v>
      </c>
      <c r="H60" s="351">
        <v>38</v>
      </c>
      <c r="I60" s="351">
        <v>44</v>
      </c>
      <c r="J60" s="347">
        <f t="shared" si="1"/>
        <v>82</v>
      </c>
    </row>
    <row r="61" spans="1:10" ht="11.25" customHeight="1">
      <c r="A61" s="96">
        <v>2</v>
      </c>
      <c r="B61" s="96">
        <v>4</v>
      </c>
      <c r="C61" s="96">
        <v>1</v>
      </c>
      <c r="D61" s="96"/>
      <c r="E61" s="2212"/>
      <c r="F61" s="638"/>
      <c r="G61" s="92" t="s">
        <v>209</v>
      </c>
      <c r="H61" s="351">
        <v>26</v>
      </c>
      <c r="I61" s="351">
        <v>49</v>
      </c>
      <c r="J61" s="347">
        <f t="shared" si="1"/>
        <v>75</v>
      </c>
    </row>
    <row r="62" spans="1:10" ht="11.25" customHeight="1">
      <c r="A62" s="96"/>
      <c r="B62" s="96"/>
      <c r="C62" s="96"/>
      <c r="D62" s="96"/>
      <c r="E62" s="2212"/>
      <c r="F62" s="636" t="s">
        <v>133</v>
      </c>
      <c r="G62" s="92"/>
      <c r="H62" s="1074">
        <f>SUM(H63:H65)</f>
        <v>82</v>
      </c>
      <c r="I62" s="1074">
        <f>SUM(I63:I65)</f>
        <v>76</v>
      </c>
      <c r="J62" s="1076">
        <f t="shared" si="1"/>
        <v>158</v>
      </c>
    </row>
    <row r="63" spans="1:10" ht="11.25" customHeight="1">
      <c r="A63" s="96">
        <v>2</v>
      </c>
      <c r="B63" s="96">
        <v>4</v>
      </c>
      <c r="C63" s="96">
        <v>9</v>
      </c>
      <c r="D63" s="96"/>
      <c r="E63" s="2212"/>
      <c r="F63" s="348"/>
      <c r="G63" s="92" t="s">
        <v>208</v>
      </c>
      <c r="H63" s="351">
        <v>29</v>
      </c>
      <c r="I63" s="351">
        <v>36</v>
      </c>
      <c r="J63" s="347">
        <f t="shared" si="1"/>
        <v>65</v>
      </c>
    </row>
    <row r="64" spans="1:10" ht="11.25" customHeight="1">
      <c r="A64" s="96">
        <v>2</v>
      </c>
      <c r="B64" s="96">
        <v>4</v>
      </c>
      <c r="C64" s="96">
        <v>9</v>
      </c>
      <c r="D64" s="96"/>
      <c r="E64" s="2212"/>
      <c r="F64" s="348"/>
      <c r="G64" s="92" t="s">
        <v>209</v>
      </c>
      <c r="H64" s="351">
        <v>52</v>
      </c>
      <c r="I64" s="351">
        <v>37</v>
      </c>
      <c r="J64" s="347">
        <f t="shared" si="1"/>
        <v>89</v>
      </c>
    </row>
    <row r="65" spans="1:13" ht="11.25" customHeight="1">
      <c r="A65" s="96">
        <v>2</v>
      </c>
      <c r="B65" s="96">
        <v>4</v>
      </c>
      <c r="C65" s="96">
        <v>9</v>
      </c>
      <c r="D65" s="96"/>
      <c r="E65" s="2212"/>
      <c r="F65" s="348"/>
      <c r="G65" s="92" t="s">
        <v>215</v>
      </c>
      <c r="H65" s="351">
        <v>1</v>
      </c>
      <c r="I65" s="351">
        <v>3</v>
      </c>
      <c r="J65" s="347">
        <f t="shared" si="1"/>
        <v>4</v>
      </c>
    </row>
    <row r="66" spans="1:13" ht="11.25" customHeight="1">
      <c r="A66" s="96"/>
      <c r="B66" s="96"/>
      <c r="C66" s="96"/>
      <c r="D66" s="96"/>
      <c r="E66" s="2212"/>
      <c r="F66" s="640" t="s">
        <v>37</v>
      </c>
      <c r="G66" s="175"/>
      <c r="H66" s="1074">
        <f>SUM(H67)</f>
        <v>10</v>
      </c>
      <c r="I66" s="1074">
        <f>SUM(I67)</f>
        <v>19</v>
      </c>
      <c r="J66" s="1076">
        <f t="shared" si="1"/>
        <v>29</v>
      </c>
    </row>
    <row r="67" spans="1:13" ht="11.25" customHeight="1">
      <c r="A67" s="96">
        <v>2</v>
      </c>
      <c r="B67" s="96">
        <v>4</v>
      </c>
      <c r="C67" s="96">
        <v>11</v>
      </c>
      <c r="D67" s="96"/>
      <c r="E67" s="2213"/>
      <c r="F67" s="638"/>
      <c r="G67" s="92" t="s">
        <v>217</v>
      </c>
      <c r="H67" s="351">
        <v>10</v>
      </c>
      <c r="I67" s="351">
        <v>19</v>
      </c>
      <c r="J67" s="1078">
        <f t="shared" si="1"/>
        <v>29</v>
      </c>
    </row>
    <row r="68" spans="1:13" ht="12" customHeight="1">
      <c r="A68" s="96"/>
      <c r="B68" s="96"/>
      <c r="C68" s="96"/>
      <c r="D68" s="96"/>
      <c r="E68" s="2211">
        <v>1403</v>
      </c>
      <c r="F68" s="29" t="s">
        <v>39</v>
      </c>
      <c r="G68" s="123"/>
      <c r="H68" s="342">
        <f>SUM(H69+H71+H73)</f>
        <v>74</v>
      </c>
      <c r="I68" s="342">
        <f>SUM(I69+I71+I73)</f>
        <v>136</v>
      </c>
      <c r="J68" s="339">
        <f>SUM(H68:I68)</f>
        <v>210</v>
      </c>
      <c r="M68" s="465"/>
    </row>
    <row r="69" spans="1:13" ht="11.25" customHeight="1">
      <c r="A69" s="96"/>
      <c r="B69" s="96"/>
      <c r="C69" s="96"/>
      <c r="D69" s="96"/>
      <c r="E69" s="2212"/>
      <c r="F69" s="640" t="s">
        <v>40</v>
      </c>
      <c r="G69" s="92"/>
      <c r="H69" s="1074">
        <f>SUM(H70:H70)</f>
        <v>33</v>
      </c>
      <c r="I69" s="1074">
        <f>SUM(I70:I70)</f>
        <v>58</v>
      </c>
      <c r="J69" s="1076">
        <f t="shared" ref="J69:J75" si="2">SUM(H69:I69)</f>
        <v>91</v>
      </c>
    </row>
    <row r="70" spans="1:13" ht="11.25" customHeight="1">
      <c r="A70" s="96">
        <v>3</v>
      </c>
      <c r="B70" s="96">
        <v>5</v>
      </c>
      <c r="C70" s="96">
        <v>11</v>
      </c>
      <c r="D70" s="96"/>
      <c r="E70" s="2212"/>
      <c r="F70" s="638"/>
      <c r="G70" s="92" t="s">
        <v>218</v>
      </c>
      <c r="H70" s="351">
        <v>33</v>
      </c>
      <c r="I70" s="351">
        <v>58</v>
      </c>
      <c r="J70" s="347">
        <f t="shared" si="2"/>
        <v>91</v>
      </c>
    </row>
    <row r="71" spans="1:13" ht="11.25" customHeight="1">
      <c r="D71" s="96"/>
      <c r="E71" s="2212"/>
      <c r="F71" s="640" t="s">
        <v>41</v>
      </c>
      <c r="G71" s="92"/>
      <c r="H71" s="1074">
        <f>SUM(H72)</f>
        <v>20</v>
      </c>
      <c r="I71" s="1074">
        <f>SUM(I72)</f>
        <v>31</v>
      </c>
      <c r="J71" s="1076">
        <f t="shared" si="2"/>
        <v>51</v>
      </c>
    </row>
    <row r="72" spans="1:13" ht="11.25" customHeight="1">
      <c r="A72" s="96">
        <v>3</v>
      </c>
      <c r="B72" s="96">
        <v>5</v>
      </c>
      <c r="C72" s="96">
        <v>8</v>
      </c>
      <c r="D72" s="96"/>
      <c r="E72" s="2212"/>
      <c r="F72" s="638"/>
      <c r="G72" s="92" t="s">
        <v>218</v>
      </c>
      <c r="H72" s="351">
        <v>20</v>
      </c>
      <c r="I72" s="351">
        <v>31</v>
      </c>
      <c r="J72" s="347">
        <f t="shared" si="2"/>
        <v>51</v>
      </c>
    </row>
    <row r="73" spans="1:13" ht="11.25" customHeight="1">
      <c r="E73" s="2212"/>
      <c r="F73" s="640" t="s">
        <v>42</v>
      </c>
      <c r="G73" s="92"/>
      <c r="H73" s="1074">
        <f>SUM(H74:H75)</f>
        <v>21</v>
      </c>
      <c r="I73" s="1074">
        <f>SUM(I74:I75)</f>
        <v>47</v>
      </c>
      <c r="J73" s="1076">
        <f t="shared" si="2"/>
        <v>68</v>
      </c>
    </row>
    <row r="74" spans="1:13" ht="11.25" customHeight="1">
      <c r="A74" s="96">
        <v>3</v>
      </c>
      <c r="B74" s="96">
        <v>5</v>
      </c>
      <c r="C74" s="96">
        <v>10</v>
      </c>
      <c r="D74" s="96"/>
      <c r="E74" s="2212"/>
      <c r="F74" s="638"/>
      <c r="G74" s="92" t="s">
        <v>218</v>
      </c>
      <c r="H74" s="351">
        <v>21</v>
      </c>
      <c r="I74" s="351">
        <v>47</v>
      </c>
      <c r="J74" s="347">
        <f t="shared" si="2"/>
        <v>68</v>
      </c>
    </row>
    <row r="75" spans="1:13" ht="11.25" customHeight="1">
      <c r="A75" s="96">
        <v>3</v>
      </c>
      <c r="B75" s="96">
        <v>5</v>
      </c>
      <c r="C75" s="96">
        <v>10</v>
      </c>
      <c r="D75" s="96"/>
      <c r="E75" s="2213"/>
      <c r="F75" s="648"/>
      <c r="G75" s="314" t="s">
        <v>219</v>
      </c>
      <c r="H75" s="1080">
        <v>0</v>
      </c>
      <c r="I75" s="1080">
        <v>0</v>
      </c>
      <c r="J75" s="1078">
        <f t="shared" si="2"/>
        <v>0</v>
      </c>
    </row>
    <row r="76" spans="1:13" ht="12" customHeight="1">
      <c r="A76" s="96"/>
      <c r="B76" s="96"/>
      <c r="C76" s="96"/>
      <c r="D76" s="96"/>
      <c r="E76" s="979"/>
      <c r="F76" s="653"/>
      <c r="G76" s="92"/>
      <c r="H76" s="694"/>
      <c r="I76" s="223"/>
      <c r="J76" s="694" t="s">
        <v>220</v>
      </c>
    </row>
    <row r="77" spans="1:13" ht="12" customHeight="1">
      <c r="A77" s="96"/>
      <c r="B77" s="96"/>
      <c r="C77" s="96"/>
      <c r="D77" s="96"/>
      <c r="E77" s="979"/>
      <c r="F77" s="92"/>
      <c r="G77" s="92"/>
      <c r="H77" s="694"/>
      <c r="I77" s="694"/>
      <c r="J77" s="1081" t="s">
        <v>221</v>
      </c>
    </row>
    <row r="78" spans="1:13" ht="7.5" customHeight="1">
      <c r="A78" s="96"/>
      <c r="B78" s="96"/>
      <c r="C78" s="96"/>
      <c r="D78" s="96"/>
      <c r="E78" s="2263" t="s">
        <v>2</v>
      </c>
      <c r="F78" s="1021"/>
      <c r="G78" s="1021"/>
      <c r="H78" s="1088"/>
      <c r="I78" s="1089"/>
      <c r="J78" s="1090"/>
    </row>
    <row r="79" spans="1:13" ht="12.75" customHeight="1">
      <c r="A79" s="96"/>
      <c r="B79" s="96"/>
      <c r="C79" s="96"/>
      <c r="D79" s="96"/>
      <c r="E79" s="2326"/>
      <c r="F79" s="383" t="s">
        <v>327</v>
      </c>
      <c r="G79" s="1095"/>
      <c r="H79" s="2367" t="s">
        <v>390</v>
      </c>
      <c r="I79" s="2367"/>
      <c r="J79" s="1091"/>
    </row>
    <row r="80" spans="1:13">
      <c r="A80" s="96"/>
      <c r="B80" s="96"/>
      <c r="C80" s="96"/>
      <c r="D80" s="96"/>
      <c r="E80" s="2327"/>
      <c r="F80" s="1096"/>
      <c r="G80" s="454"/>
      <c r="H80" s="963" t="s">
        <v>18</v>
      </c>
      <c r="I80" s="963" t="s">
        <v>19</v>
      </c>
      <c r="J80" s="1070" t="s">
        <v>8</v>
      </c>
    </row>
    <row r="81" spans="1:13" ht="12" customHeight="1">
      <c r="A81" s="96"/>
      <c r="B81" s="96"/>
      <c r="C81" s="96"/>
      <c r="D81" s="96"/>
      <c r="E81" s="2204">
        <v>1404</v>
      </c>
      <c r="F81" s="29" t="s">
        <v>43</v>
      </c>
      <c r="G81" s="123"/>
      <c r="H81" s="342">
        <f>SUM(H82,H86)</f>
        <v>492</v>
      </c>
      <c r="I81" s="342">
        <f>SUM(I82,I86)</f>
        <v>220</v>
      </c>
      <c r="J81" s="339">
        <f>SUM(H81:I81)</f>
        <v>712</v>
      </c>
      <c r="M81" s="465"/>
    </row>
    <row r="82" spans="1:13" ht="11.25" customHeight="1">
      <c r="A82" s="96"/>
      <c r="B82" s="96"/>
      <c r="C82" s="96"/>
      <c r="D82" s="96"/>
      <c r="E82" s="2205"/>
      <c r="F82" s="636" t="s">
        <v>128</v>
      </c>
      <c r="G82" s="92"/>
      <c r="H82" s="1074">
        <f>SUM(H83:H85)</f>
        <v>299</v>
      </c>
      <c r="I82" s="1074">
        <f>SUM(I83:I85)</f>
        <v>89</v>
      </c>
      <c r="J82" s="1076">
        <f>SUM(H82:I82)</f>
        <v>388</v>
      </c>
      <c r="K82" s="83"/>
    </row>
    <row r="83" spans="1:13" ht="11.25" customHeight="1">
      <c r="A83" s="96">
        <v>4</v>
      </c>
      <c r="B83" s="96">
        <v>6</v>
      </c>
      <c r="C83" s="96">
        <v>11</v>
      </c>
      <c r="D83" s="96"/>
      <c r="E83" s="2206"/>
      <c r="F83" s="631"/>
      <c r="G83" s="92" t="s">
        <v>222</v>
      </c>
      <c r="H83" s="351">
        <v>299</v>
      </c>
      <c r="I83" s="351">
        <v>89</v>
      </c>
      <c r="J83" s="347">
        <f>SUM(H83:I83)</f>
        <v>388</v>
      </c>
      <c r="K83" s="83"/>
    </row>
    <row r="84" spans="1:13" ht="11.25" customHeight="1">
      <c r="A84" s="96"/>
      <c r="B84" s="96"/>
      <c r="C84" s="96"/>
      <c r="D84" s="96"/>
      <c r="E84" s="2206"/>
      <c r="F84" s="631"/>
      <c r="G84" s="92" t="s">
        <v>340</v>
      </c>
      <c r="H84" s="351">
        <v>0</v>
      </c>
      <c r="I84" s="351">
        <v>0</v>
      </c>
      <c r="J84" s="347">
        <f t="shared" ref="J84:J85" si="3">SUM(H84:I84)</f>
        <v>0</v>
      </c>
      <c r="K84" s="83"/>
    </row>
    <row r="85" spans="1:13" ht="11.25" customHeight="1">
      <c r="A85" s="96"/>
      <c r="B85" s="96"/>
      <c r="C85" s="96"/>
      <c r="D85" s="96"/>
      <c r="E85" s="2206"/>
      <c r="F85" s="631"/>
      <c r="G85" s="92" t="s">
        <v>341</v>
      </c>
      <c r="H85" s="351">
        <v>0</v>
      </c>
      <c r="I85" s="351">
        <v>0</v>
      </c>
      <c r="J85" s="347">
        <f t="shared" si="3"/>
        <v>0</v>
      </c>
      <c r="K85" s="83"/>
    </row>
    <row r="86" spans="1:13" ht="11.25" customHeight="1">
      <c r="A86" s="96"/>
      <c r="B86" s="96"/>
      <c r="C86" s="96"/>
      <c r="D86" s="96"/>
      <c r="E86" s="2205"/>
      <c r="F86" s="636" t="s">
        <v>45</v>
      </c>
      <c r="G86" s="92"/>
      <c r="H86" s="1074">
        <f>SUM(H87)</f>
        <v>193</v>
      </c>
      <c r="I86" s="1074">
        <f>SUM(I87)</f>
        <v>131</v>
      </c>
      <c r="J86" s="1076">
        <f>H86+I86</f>
        <v>324</v>
      </c>
    </row>
    <row r="87" spans="1:13" ht="11.25" customHeight="1">
      <c r="A87" s="96">
        <v>4</v>
      </c>
      <c r="B87" s="96">
        <v>6</v>
      </c>
      <c r="C87" s="96">
        <v>11</v>
      </c>
      <c r="D87" s="96"/>
      <c r="E87" s="2206"/>
      <c r="F87" s="631"/>
      <c r="G87" s="92" t="s">
        <v>225</v>
      </c>
      <c r="H87" s="1077">
        <v>193</v>
      </c>
      <c r="I87" s="1077">
        <v>131</v>
      </c>
      <c r="J87" s="347">
        <f>H87+I87</f>
        <v>324</v>
      </c>
    </row>
    <row r="88" spans="1:13" ht="12" customHeight="1">
      <c r="A88" s="96"/>
      <c r="B88" s="96"/>
      <c r="C88" s="96"/>
      <c r="D88" s="96"/>
      <c r="E88" s="2211">
        <v>1405</v>
      </c>
      <c r="F88" s="13" t="s">
        <v>46</v>
      </c>
      <c r="G88" s="14"/>
      <c r="H88" s="342">
        <f>SUM(H89+H94+H101+H103)</f>
        <v>411</v>
      </c>
      <c r="I88" s="342">
        <f>SUM(I89+I94+I101+I103)</f>
        <v>759</v>
      </c>
      <c r="J88" s="339">
        <f>H88+I88</f>
        <v>1170</v>
      </c>
      <c r="M88" s="465"/>
    </row>
    <row r="89" spans="1:13" ht="11.25" customHeight="1">
      <c r="A89" s="96"/>
      <c r="B89" s="96"/>
      <c r="C89" s="96"/>
      <c r="D89" s="96"/>
      <c r="E89" s="2212"/>
      <c r="F89" s="636" t="s">
        <v>47</v>
      </c>
      <c r="G89" s="92"/>
      <c r="H89" s="1074">
        <f>SUM(H90:H93)</f>
        <v>91</v>
      </c>
      <c r="I89" s="1074">
        <f>SUM(I90:I93)</f>
        <v>112</v>
      </c>
      <c r="J89" s="1076">
        <f t="shared" ref="J89:J100" si="4">H89+I89</f>
        <v>203</v>
      </c>
      <c r="M89" s="465"/>
    </row>
    <row r="90" spans="1:13" ht="11.25" customHeight="1">
      <c r="A90" s="96">
        <v>5</v>
      </c>
      <c r="B90" s="96">
        <v>4</v>
      </c>
      <c r="C90" s="96">
        <v>8</v>
      </c>
      <c r="D90" s="96"/>
      <c r="E90" s="2212"/>
      <c r="F90" s="638"/>
      <c r="G90" s="92" t="s">
        <v>226</v>
      </c>
      <c r="H90" s="351">
        <v>4</v>
      </c>
      <c r="I90" s="351">
        <v>14</v>
      </c>
      <c r="J90" s="347">
        <f t="shared" si="4"/>
        <v>18</v>
      </c>
    </row>
    <row r="91" spans="1:13" ht="11.25" customHeight="1">
      <c r="A91" s="96">
        <v>5</v>
      </c>
      <c r="B91" s="96">
        <v>4</v>
      </c>
      <c r="C91" s="96">
        <v>8</v>
      </c>
      <c r="D91" s="96"/>
      <c r="E91" s="2212"/>
      <c r="F91" s="631"/>
      <c r="G91" s="92" t="s">
        <v>227</v>
      </c>
      <c r="H91" s="351">
        <v>60</v>
      </c>
      <c r="I91" s="351">
        <v>65</v>
      </c>
      <c r="J91" s="347">
        <f t="shared" si="4"/>
        <v>125</v>
      </c>
    </row>
    <row r="92" spans="1:13" ht="11.25" customHeight="1">
      <c r="A92" s="96">
        <v>5</v>
      </c>
      <c r="B92" s="96">
        <v>4</v>
      </c>
      <c r="C92" s="96">
        <v>8</v>
      </c>
      <c r="D92" s="96"/>
      <c r="E92" s="2212"/>
      <c r="F92" s="631"/>
      <c r="G92" s="92" t="s">
        <v>228</v>
      </c>
      <c r="H92" s="351">
        <v>12</v>
      </c>
      <c r="I92" s="351">
        <v>8</v>
      </c>
      <c r="J92" s="347">
        <f t="shared" si="4"/>
        <v>20</v>
      </c>
    </row>
    <row r="93" spans="1:13" ht="11.25" customHeight="1">
      <c r="A93" s="96">
        <v>5</v>
      </c>
      <c r="B93" s="96">
        <v>4</v>
      </c>
      <c r="C93" s="96">
        <v>8</v>
      </c>
      <c r="D93" s="96"/>
      <c r="E93" s="2212"/>
      <c r="F93" s="631"/>
      <c r="G93" s="92" t="s">
        <v>229</v>
      </c>
      <c r="H93" s="351">
        <v>15</v>
      </c>
      <c r="I93" s="351">
        <v>25</v>
      </c>
      <c r="J93" s="347">
        <f t="shared" si="4"/>
        <v>40</v>
      </c>
    </row>
    <row r="94" spans="1:13" ht="11.25" customHeight="1">
      <c r="B94" s="96"/>
      <c r="C94" s="96"/>
      <c r="D94" s="96"/>
      <c r="E94" s="2212"/>
      <c r="F94" s="636" t="s">
        <v>48</v>
      </c>
      <c r="G94" s="92"/>
      <c r="H94" s="1074">
        <f>SUM(H95:H100)</f>
        <v>239</v>
      </c>
      <c r="I94" s="1074">
        <f>SUM(I95:I100)</f>
        <v>419</v>
      </c>
      <c r="J94" s="1076">
        <f t="shared" si="4"/>
        <v>658</v>
      </c>
    </row>
    <row r="95" spans="1:13" ht="11.25" customHeight="1">
      <c r="A95" s="221">
        <v>5</v>
      </c>
      <c r="B95" s="96">
        <v>5</v>
      </c>
      <c r="C95" s="96">
        <v>11</v>
      </c>
      <c r="D95" s="96"/>
      <c r="E95" s="2212"/>
      <c r="F95" s="638"/>
      <c r="G95" s="92" t="s">
        <v>230</v>
      </c>
      <c r="H95" s="351">
        <v>8</v>
      </c>
      <c r="I95" s="351">
        <v>10</v>
      </c>
      <c r="J95" s="347">
        <f t="shared" si="4"/>
        <v>18</v>
      </c>
    </row>
    <row r="96" spans="1:13" ht="11.25" customHeight="1">
      <c r="A96" s="221">
        <v>5</v>
      </c>
      <c r="B96" s="96">
        <v>5</v>
      </c>
      <c r="C96" s="96">
        <v>11</v>
      </c>
      <c r="D96" s="96"/>
      <c r="E96" s="2212"/>
      <c r="F96" s="638"/>
      <c r="G96" s="92" t="s">
        <v>231</v>
      </c>
      <c r="H96" s="351">
        <v>95</v>
      </c>
      <c r="I96" s="351">
        <v>134</v>
      </c>
      <c r="J96" s="347">
        <f t="shared" si="4"/>
        <v>229</v>
      </c>
    </row>
    <row r="97" spans="1:13" ht="11.25" customHeight="1">
      <c r="A97" s="221">
        <v>5</v>
      </c>
      <c r="B97" s="96">
        <v>5</v>
      </c>
      <c r="C97" s="96">
        <v>11</v>
      </c>
      <c r="D97" s="96"/>
      <c r="E97" s="2212"/>
      <c r="F97" s="638"/>
      <c r="G97" s="92" t="s">
        <v>232</v>
      </c>
      <c r="H97" s="351">
        <v>4</v>
      </c>
      <c r="I97" s="351">
        <v>2</v>
      </c>
      <c r="J97" s="347">
        <f t="shared" si="4"/>
        <v>6</v>
      </c>
    </row>
    <row r="98" spans="1:13" ht="11.25" customHeight="1">
      <c r="A98" s="221">
        <v>5</v>
      </c>
      <c r="B98" s="96">
        <v>5</v>
      </c>
      <c r="C98" s="96">
        <v>11</v>
      </c>
      <c r="D98" s="96"/>
      <c r="E98" s="2212"/>
      <c r="F98" s="638"/>
      <c r="G98" s="92" t="s">
        <v>233</v>
      </c>
      <c r="H98" s="351">
        <v>9</v>
      </c>
      <c r="I98" s="351">
        <v>20</v>
      </c>
      <c r="J98" s="347">
        <f t="shared" si="4"/>
        <v>29</v>
      </c>
    </row>
    <row r="99" spans="1:13" ht="11.25" customHeight="1">
      <c r="A99" s="221">
        <v>5</v>
      </c>
      <c r="B99" s="96">
        <v>5</v>
      </c>
      <c r="C99" s="96">
        <v>11</v>
      </c>
      <c r="D99" s="96"/>
      <c r="E99" s="2212"/>
      <c r="F99" s="638"/>
      <c r="G99" s="92" t="s">
        <v>353</v>
      </c>
      <c r="H99" s="351">
        <v>119</v>
      </c>
      <c r="I99" s="351">
        <v>253</v>
      </c>
      <c r="J99" s="347">
        <f t="shared" si="4"/>
        <v>372</v>
      </c>
    </row>
    <row r="100" spans="1:13" s="83" customFormat="1" ht="11.25" customHeight="1">
      <c r="A100" s="221">
        <v>5</v>
      </c>
      <c r="B100" s="96">
        <v>5</v>
      </c>
      <c r="C100" s="96">
        <v>11</v>
      </c>
      <c r="D100" s="96"/>
      <c r="E100" s="2212"/>
      <c r="F100" s="638"/>
      <c r="G100" s="64" t="s">
        <v>235</v>
      </c>
      <c r="H100" s="351">
        <v>4</v>
      </c>
      <c r="I100" s="351">
        <v>0</v>
      </c>
      <c r="J100" s="347">
        <f t="shared" si="4"/>
        <v>4</v>
      </c>
    </row>
    <row r="101" spans="1:13" s="83" customFormat="1" ht="11.25" customHeight="1">
      <c r="A101" s="221"/>
      <c r="B101" s="96"/>
      <c r="C101" s="96"/>
      <c r="D101" s="96"/>
      <c r="E101" s="2212"/>
      <c r="F101" s="19" t="s">
        <v>49</v>
      </c>
      <c r="G101" s="59"/>
      <c r="H101" s="1074">
        <f>SUM(H102)</f>
        <v>54</v>
      </c>
      <c r="I101" s="1074">
        <f>SUM(I102)</f>
        <v>152</v>
      </c>
      <c r="J101" s="1076">
        <f>SUM(H101:I101)</f>
        <v>206</v>
      </c>
    </row>
    <row r="102" spans="1:13" s="83" customFormat="1" ht="11.25" customHeight="1">
      <c r="A102" s="221">
        <v>5</v>
      </c>
      <c r="B102" s="96">
        <v>5</v>
      </c>
      <c r="C102" s="96">
        <v>10</v>
      </c>
      <c r="D102" s="96"/>
      <c r="E102" s="2212"/>
      <c r="F102" s="653"/>
      <c r="G102" s="92" t="s">
        <v>317</v>
      </c>
      <c r="H102" s="351">
        <v>54</v>
      </c>
      <c r="I102" s="351">
        <v>152</v>
      </c>
      <c r="J102" s="347">
        <f>SUM(H102:I102)</f>
        <v>206</v>
      </c>
    </row>
    <row r="103" spans="1:13" s="83" customFormat="1" ht="11.25" customHeight="1">
      <c r="A103" s="221"/>
      <c r="B103" s="96"/>
      <c r="C103" s="96"/>
      <c r="D103" s="96"/>
      <c r="E103" s="2212"/>
      <c r="F103" s="640" t="s">
        <v>50</v>
      </c>
      <c r="G103" s="175"/>
      <c r="H103" s="1074">
        <f>SUM(H104:H105)</f>
        <v>27</v>
      </c>
      <c r="I103" s="1074">
        <f>SUM(I104:I105)</f>
        <v>76</v>
      </c>
      <c r="J103" s="1076">
        <f>SUM(H103:I103)</f>
        <v>103</v>
      </c>
    </row>
    <row r="104" spans="1:13" s="83" customFormat="1" ht="11.25" customHeight="1">
      <c r="A104" s="221">
        <v>5</v>
      </c>
      <c r="B104" s="96">
        <v>5</v>
      </c>
      <c r="C104" s="96">
        <v>13</v>
      </c>
      <c r="D104" s="96"/>
      <c r="E104" s="2212"/>
      <c r="F104" s="638"/>
      <c r="G104" s="92" t="s">
        <v>234</v>
      </c>
      <c r="H104" s="351">
        <v>24</v>
      </c>
      <c r="I104" s="351">
        <v>39</v>
      </c>
      <c r="J104" s="347">
        <f>SUM(H104:I104)</f>
        <v>63</v>
      </c>
    </row>
    <row r="105" spans="1:13" s="83" customFormat="1" ht="11.25" customHeight="1">
      <c r="A105" s="221"/>
      <c r="B105" s="96"/>
      <c r="C105" s="96"/>
      <c r="D105" s="96"/>
      <c r="E105" s="215"/>
      <c r="F105" s="638"/>
      <c r="G105" s="92" t="s">
        <v>236</v>
      </c>
      <c r="H105" s="351">
        <v>3</v>
      </c>
      <c r="I105" s="351">
        <v>37</v>
      </c>
      <c r="J105" s="347">
        <f>SUM(H105:I105)</f>
        <v>40</v>
      </c>
    </row>
    <row r="106" spans="1:13" ht="12" customHeight="1">
      <c r="B106" s="96"/>
      <c r="C106" s="96"/>
      <c r="D106" s="96"/>
      <c r="E106" s="2211">
        <v>1406</v>
      </c>
      <c r="F106" s="29" t="s">
        <v>51</v>
      </c>
      <c r="G106" s="123"/>
      <c r="H106" s="342">
        <f>SUM(H107+H112+H110+H116+H114)</f>
        <v>604</v>
      </c>
      <c r="I106" s="342">
        <f>SUM(I107+I112+I110+I116+I114)</f>
        <v>694</v>
      </c>
      <c r="J106" s="339">
        <f>H106+I106</f>
        <v>1298</v>
      </c>
      <c r="M106" s="465"/>
    </row>
    <row r="107" spans="1:13" ht="11.25" customHeight="1">
      <c r="B107" s="96"/>
      <c r="C107" s="96"/>
      <c r="D107" s="96"/>
      <c r="E107" s="2212"/>
      <c r="F107" s="636" t="s">
        <v>52</v>
      </c>
      <c r="G107" s="92"/>
      <c r="H107" s="1074">
        <f>SUM(H108:H109)</f>
        <v>269</v>
      </c>
      <c r="I107" s="1074">
        <f>SUM(I108:I109)</f>
        <v>311</v>
      </c>
      <c r="J107" s="1076">
        <f>H107+I107</f>
        <v>580</v>
      </c>
      <c r="M107" s="465"/>
    </row>
    <row r="108" spans="1:13" ht="11.25" customHeight="1">
      <c r="A108" s="221">
        <v>6</v>
      </c>
      <c r="B108" s="96">
        <v>2</v>
      </c>
      <c r="C108" s="96">
        <v>6</v>
      </c>
      <c r="D108" s="96"/>
      <c r="E108" s="2212"/>
      <c r="F108" s="681"/>
      <c r="G108" s="92" t="s">
        <v>237</v>
      </c>
      <c r="H108" s="351">
        <v>16</v>
      </c>
      <c r="I108" s="351">
        <v>62</v>
      </c>
      <c r="J108" s="347">
        <f t="shared" ref="J108:J117" si="5">H108+I108</f>
        <v>78</v>
      </c>
    </row>
    <row r="109" spans="1:13" ht="11.25" customHeight="1">
      <c r="A109" s="221">
        <v>6</v>
      </c>
      <c r="B109" s="96">
        <v>2</v>
      </c>
      <c r="C109" s="96">
        <v>11</v>
      </c>
      <c r="D109" s="96"/>
      <c r="E109" s="2212"/>
      <c r="F109" s="681"/>
      <c r="G109" s="92" t="s">
        <v>238</v>
      </c>
      <c r="H109" s="351">
        <v>253</v>
      </c>
      <c r="I109" s="351">
        <v>249</v>
      </c>
      <c r="J109" s="347">
        <f t="shared" si="5"/>
        <v>502</v>
      </c>
    </row>
    <row r="110" spans="1:13" ht="11.25" customHeight="1">
      <c r="B110" s="96"/>
      <c r="C110" s="96"/>
      <c r="D110" s="96"/>
      <c r="E110" s="2212"/>
      <c r="F110" s="636" t="s">
        <v>263</v>
      </c>
      <c r="G110" s="92"/>
      <c r="H110" s="1074">
        <f>SUM(H111)</f>
        <v>166</v>
      </c>
      <c r="I110" s="1074">
        <f>SUM(I111)</f>
        <v>171</v>
      </c>
      <c r="J110" s="1076">
        <f>H110+I110</f>
        <v>337</v>
      </c>
    </row>
    <row r="111" spans="1:13" ht="11.25" customHeight="1">
      <c r="B111" s="96"/>
      <c r="C111" s="96"/>
      <c r="D111" s="96"/>
      <c r="E111" s="2212"/>
      <c r="F111" s="681"/>
      <c r="G111" s="92" t="s">
        <v>241</v>
      </c>
      <c r="H111" s="351">
        <v>166</v>
      </c>
      <c r="I111" s="351">
        <v>171</v>
      </c>
      <c r="J111" s="347">
        <f>H111+I111</f>
        <v>337</v>
      </c>
    </row>
    <row r="112" spans="1:13" ht="11.25" customHeight="1">
      <c r="B112" s="96"/>
      <c r="C112" s="96"/>
      <c r="D112" s="96"/>
      <c r="E112" s="2212"/>
      <c r="F112" s="636" t="s">
        <v>53</v>
      </c>
      <c r="G112" s="92"/>
      <c r="H112" s="1074">
        <f>SUM(H113)</f>
        <v>86</v>
      </c>
      <c r="I112" s="1074">
        <f>SUM(I113)</f>
        <v>114</v>
      </c>
      <c r="J112" s="1076">
        <f>H112+I112</f>
        <v>200</v>
      </c>
    </row>
    <row r="113" spans="1:13" ht="11.25" customHeight="1">
      <c r="A113" s="221">
        <v>6</v>
      </c>
      <c r="B113" s="96">
        <v>2</v>
      </c>
      <c r="C113" s="96">
        <v>10</v>
      </c>
      <c r="D113" s="96"/>
      <c r="E113" s="2212"/>
      <c r="F113" s="631"/>
      <c r="G113" s="92" t="s">
        <v>239</v>
      </c>
      <c r="H113" s="351">
        <v>86</v>
      </c>
      <c r="I113" s="351">
        <v>114</v>
      </c>
      <c r="J113" s="347">
        <f>H113+I113</f>
        <v>200</v>
      </c>
    </row>
    <row r="114" spans="1:13" ht="11.25" customHeight="1">
      <c r="B114" s="96"/>
      <c r="C114" s="96"/>
      <c r="D114" s="96"/>
      <c r="E114" s="2212"/>
      <c r="F114" s="636" t="s">
        <v>96</v>
      </c>
      <c r="G114" s="92"/>
      <c r="H114" s="1074">
        <f>SUM(H115)</f>
        <v>83</v>
      </c>
      <c r="I114" s="1074">
        <f>SUM(I115)</f>
        <v>98</v>
      </c>
      <c r="J114" s="1076">
        <f>H114+I114</f>
        <v>181</v>
      </c>
    </row>
    <row r="115" spans="1:13" ht="11.25" customHeight="1">
      <c r="A115" s="221">
        <v>6</v>
      </c>
      <c r="B115" s="96">
        <v>2</v>
      </c>
      <c r="C115" s="96">
        <v>6</v>
      </c>
      <c r="D115" s="96"/>
      <c r="E115" s="2212"/>
      <c r="F115" s="631"/>
      <c r="G115" s="92" t="s">
        <v>264</v>
      </c>
      <c r="H115" s="351">
        <v>83</v>
      </c>
      <c r="I115" s="351">
        <v>98</v>
      </c>
      <c r="J115" s="347">
        <f t="shared" ref="J115" si="6">H115+I115</f>
        <v>181</v>
      </c>
    </row>
    <row r="116" spans="1:13" ht="11.25" customHeight="1">
      <c r="B116" s="96"/>
      <c r="C116" s="96"/>
      <c r="D116" s="96"/>
      <c r="E116" s="2212"/>
      <c r="F116" s="636" t="s">
        <v>56</v>
      </c>
      <c r="G116" s="92"/>
      <c r="H116" s="1074">
        <f>SUM(H117)</f>
        <v>0</v>
      </c>
      <c r="I116" s="1074">
        <f>SUM(I117)</f>
        <v>0</v>
      </c>
      <c r="J116" s="1076">
        <f t="shared" si="5"/>
        <v>0</v>
      </c>
    </row>
    <row r="117" spans="1:13" ht="11.25" customHeight="1">
      <c r="A117" s="221">
        <v>6</v>
      </c>
      <c r="B117" s="96">
        <v>4</v>
      </c>
      <c r="C117" s="96">
        <v>11</v>
      </c>
      <c r="D117" s="96"/>
      <c r="E117" s="2213"/>
      <c r="F117" s="631"/>
      <c r="G117" s="92" t="s">
        <v>242</v>
      </c>
      <c r="H117" s="351">
        <v>0</v>
      </c>
      <c r="I117" s="351">
        <v>0</v>
      </c>
      <c r="J117" s="347">
        <f t="shared" si="5"/>
        <v>0</v>
      </c>
    </row>
    <row r="118" spans="1:13" ht="12" customHeight="1">
      <c r="B118" s="96"/>
      <c r="C118" s="96"/>
      <c r="D118" s="96"/>
      <c r="E118" s="2204">
        <v>1407</v>
      </c>
      <c r="F118" s="13" t="s">
        <v>58</v>
      </c>
      <c r="G118" s="123"/>
      <c r="H118" s="342">
        <f>SUM(H119+H124+H126)</f>
        <v>71</v>
      </c>
      <c r="I118" s="342">
        <f>SUM(I119+I124+I126)</f>
        <v>62</v>
      </c>
      <c r="J118" s="339">
        <f>SUM(H118:I118)</f>
        <v>133</v>
      </c>
      <c r="M118" s="465"/>
    </row>
    <row r="119" spans="1:13" ht="11.25" customHeight="1">
      <c r="B119" s="96"/>
      <c r="C119" s="96"/>
      <c r="D119" s="96"/>
      <c r="E119" s="2205"/>
      <c r="F119" s="636" t="s">
        <v>59</v>
      </c>
      <c r="G119" s="92"/>
      <c r="H119" s="1074">
        <f>SUM(H120:H123)</f>
        <v>20</v>
      </c>
      <c r="I119" s="1074">
        <f>SUM(I120:I123)</f>
        <v>15</v>
      </c>
      <c r="J119" s="1076">
        <f>H119+I119</f>
        <v>35</v>
      </c>
    </row>
    <row r="120" spans="1:13" ht="11.25" customHeight="1">
      <c r="A120" s="221">
        <v>7</v>
      </c>
      <c r="B120" s="96">
        <v>3</v>
      </c>
      <c r="C120" s="96">
        <v>11</v>
      </c>
      <c r="D120" s="96"/>
      <c r="E120" s="2205"/>
      <c r="F120" s="640"/>
      <c r="G120" s="92" t="s">
        <v>243</v>
      </c>
      <c r="H120" s="351">
        <v>11</v>
      </c>
      <c r="I120" s="351">
        <v>0</v>
      </c>
      <c r="J120" s="347">
        <f>H120+I120</f>
        <v>11</v>
      </c>
    </row>
    <row r="121" spans="1:13" ht="11.25" customHeight="1">
      <c r="B121" s="96"/>
      <c r="C121" s="96"/>
      <c r="D121" s="96"/>
      <c r="E121" s="2205"/>
      <c r="F121" s="640"/>
      <c r="G121" s="92" t="s">
        <v>244</v>
      </c>
      <c r="H121" s="351">
        <v>5</v>
      </c>
      <c r="I121" s="351">
        <v>3</v>
      </c>
      <c r="J121" s="347">
        <f>H121+I121</f>
        <v>8</v>
      </c>
    </row>
    <row r="122" spans="1:13" ht="11.25" customHeight="1">
      <c r="B122" s="96"/>
      <c r="C122" s="96"/>
      <c r="D122" s="96"/>
      <c r="E122" s="2205"/>
      <c r="F122" s="640"/>
      <c r="G122" s="92" t="s">
        <v>273</v>
      </c>
      <c r="H122" s="351">
        <v>3</v>
      </c>
      <c r="I122" s="351">
        <v>10</v>
      </c>
      <c r="J122" s="347">
        <f>H122+I122</f>
        <v>13</v>
      </c>
    </row>
    <row r="123" spans="1:13" ht="11.25" customHeight="1">
      <c r="A123" s="221">
        <v>7</v>
      </c>
      <c r="B123" s="96">
        <v>3</v>
      </c>
      <c r="C123" s="96">
        <v>11</v>
      </c>
      <c r="D123" s="96"/>
      <c r="E123" s="2205"/>
      <c r="F123" s="631"/>
      <c r="G123" s="92" t="s">
        <v>246</v>
      </c>
      <c r="H123" s="351">
        <v>1</v>
      </c>
      <c r="I123" s="351">
        <v>2</v>
      </c>
      <c r="J123" s="347">
        <f>H123+I123</f>
        <v>3</v>
      </c>
    </row>
    <row r="124" spans="1:13" ht="11.25" customHeight="1">
      <c r="B124" s="96"/>
      <c r="C124" s="96"/>
      <c r="D124" s="96"/>
      <c r="E124" s="2205"/>
      <c r="F124" s="640" t="s">
        <v>60</v>
      </c>
      <c r="G124" s="175"/>
      <c r="H124" s="1074">
        <f>SUM(H125)</f>
        <v>40</v>
      </c>
      <c r="I124" s="1074">
        <f>SUM(I125)</f>
        <v>40</v>
      </c>
      <c r="J124" s="1076">
        <f t="shared" ref="J124:J139" si="7">H124+I124</f>
        <v>80</v>
      </c>
    </row>
    <row r="125" spans="1:13" ht="11.25" customHeight="1">
      <c r="A125" s="221">
        <v>7</v>
      </c>
      <c r="B125" s="96">
        <v>6</v>
      </c>
      <c r="C125" s="96">
        <v>10</v>
      </c>
      <c r="D125" s="96"/>
      <c r="E125" s="2205"/>
      <c r="F125" s="638"/>
      <c r="G125" s="92" t="s">
        <v>247</v>
      </c>
      <c r="H125" s="351">
        <v>40</v>
      </c>
      <c r="I125" s="351">
        <v>40</v>
      </c>
      <c r="J125" s="347">
        <f t="shared" si="7"/>
        <v>80</v>
      </c>
    </row>
    <row r="126" spans="1:13" ht="11.25" customHeight="1">
      <c r="B126" s="96"/>
      <c r="C126" s="96"/>
      <c r="D126" s="96"/>
      <c r="E126" s="2205"/>
      <c r="F126" s="640" t="s">
        <v>84</v>
      </c>
      <c r="G126" s="175"/>
      <c r="H126" s="1074">
        <f>SUM(H127)</f>
        <v>11</v>
      </c>
      <c r="I126" s="1074">
        <f>SUM(I127)</f>
        <v>7</v>
      </c>
      <c r="J126" s="1076">
        <f t="shared" si="7"/>
        <v>18</v>
      </c>
    </row>
    <row r="127" spans="1:13" ht="11.25" customHeight="1">
      <c r="A127" s="221">
        <v>7</v>
      </c>
      <c r="B127" s="96">
        <v>6</v>
      </c>
      <c r="C127" s="96">
        <v>10</v>
      </c>
      <c r="D127" s="96"/>
      <c r="E127" s="2205"/>
      <c r="F127" s="631"/>
      <c r="G127" s="92" t="s">
        <v>248</v>
      </c>
      <c r="H127" s="351">
        <v>11</v>
      </c>
      <c r="I127" s="351">
        <v>7</v>
      </c>
      <c r="J127" s="347">
        <f t="shared" si="7"/>
        <v>18</v>
      </c>
    </row>
    <row r="128" spans="1:13" ht="12" customHeight="1">
      <c r="B128" s="96"/>
      <c r="C128" s="96"/>
      <c r="D128" s="96"/>
      <c r="E128" s="2204">
        <v>1408</v>
      </c>
      <c r="F128" s="13" t="s">
        <v>63</v>
      </c>
      <c r="G128" s="40"/>
      <c r="H128" s="342">
        <f>SUM(H129+H131+H134+H138)</f>
        <v>223</v>
      </c>
      <c r="I128" s="342">
        <f>SUM(I129+I131+I134+I138)</f>
        <v>193</v>
      </c>
      <c r="J128" s="339">
        <f t="shared" si="7"/>
        <v>416</v>
      </c>
      <c r="M128" s="465"/>
    </row>
    <row r="129" spans="1:13" ht="11.25" customHeight="1">
      <c r="B129" s="96"/>
      <c r="C129" s="96"/>
      <c r="D129" s="96"/>
      <c r="E129" s="2205"/>
      <c r="F129" s="636" t="s">
        <v>64</v>
      </c>
      <c r="G129" s="92"/>
      <c r="H129" s="1082">
        <f>SUM(H130)</f>
        <v>215</v>
      </c>
      <c r="I129" s="1082">
        <f>SUM(I130)</f>
        <v>179</v>
      </c>
      <c r="J129" s="1076">
        <f>H129+I129</f>
        <v>394</v>
      </c>
    </row>
    <row r="130" spans="1:13" ht="11.25" customHeight="1">
      <c r="A130" s="221">
        <v>8</v>
      </c>
      <c r="B130" s="96">
        <v>4</v>
      </c>
      <c r="C130" s="96">
        <v>8</v>
      </c>
      <c r="D130" s="96"/>
      <c r="E130" s="2205"/>
      <c r="F130" s="631"/>
      <c r="G130" s="92" t="s">
        <v>250</v>
      </c>
      <c r="H130" s="351">
        <v>215</v>
      </c>
      <c r="I130" s="351">
        <v>179</v>
      </c>
      <c r="J130" s="347">
        <f>H130+I130</f>
        <v>394</v>
      </c>
    </row>
    <row r="131" spans="1:13" ht="11.25" customHeight="1">
      <c r="B131" s="96"/>
      <c r="C131" s="96"/>
      <c r="D131" s="96"/>
      <c r="E131" s="2205"/>
      <c r="F131" s="636" t="s">
        <v>65</v>
      </c>
      <c r="G131" s="175"/>
      <c r="H131" s="1074">
        <f>SUM(H132:H133)</f>
        <v>0</v>
      </c>
      <c r="I131" s="1074">
        <f>SUM(I132:I133)</f>
        <v>0</v>
      </c>
      <c r="J131" s="347">
        <f>SUM(H131:I131)</f>
        <v>0</v>
      </c>
    </row>
    <row r="132" spans="1:13" ht="11.25" customHeight="1">
      <c r="B132" s="96"/>
      <c r="C132" s="96"/>
      <c r="D132" s="96"/>
      <c r="E132" s="2205"/>
      <c r="F132" s="636"/>
      <c r="G132" s="322" t="s">
        <v>251</v>
      </c>
      <c r="H132" s="351">
        <v>0</v>
      </c>
      <c r="I132" s="351">
        <v>0</v>
      </c>
      <c r="J132" s="347">
        <f>SUM(H132:I132)</f>
        <v>0</v>
      </c>
    </row>
    <row r="133" spans="1:13" ht="11.25" customHeight="1">
      <c r="A133" s="221">
        <v>8</v>
      </c>
      <c r="B133" s="96">
        <v>4</v>
      </c>
      <c r="C133" s="96">
        <v>6</v>
      </c>
      <c r="D133" s="96"/>
      <c r="E133" s="2205"/>
      <c r="F133" s="631"/>
      <c r="G133" s="92" t="s">
        <v>373</v>
      </c>
      <c r="H133" s="351">
        <v>0</v>
      </c>
      <c r="I133" s="351">
        <v>0</v>
      </c>
      <c r="J133" s="347">
        <f>SUM(H133:I133)</f>
        <v>0</v>
      </c>
    </row>
    <row r="134" spans="1:13" ht="11.25" customHeight="1">
      <c r="B134" s="96"/>
      <c r="C134" s="96"/>
      <c r="D134" s="96"/>
      <c r="E134" s="2205"/>
      <c r="F134" s="640" t="s">
        <v>66</v>
      </c>
      <c r="G134" s="92"/>
      <c r="H134" s="1074">
        <f>SUM(H135:H137)</f>
        <v>4</v>
      </c>
      <c r="I134" s="1074">
        <f>SUM(I135:I137)</f>
        <v>6</v>
      </c>
      <c r="J134" s="1076">
        <f t="shared" si="7"/>
        <v>10</v>
      </c>
    </row>
    <row r="135" spans="1:13" ht="11.25" customHeight="1">
      <c r="A135" s="221">
        <v>8</v>
      </c>
      <c r="B135" s="96">
        <v>4</v>
      </c>
      <c r="C135" s="96">
        <v>11</v>
      </c>
      <c r="D135" s="96"/>
      <c r="E135" s="2205"/>
      <c r="F135" s="640"/>
      <c r="G135" s="92" t="s">
        <v>253</v>
      </c>
      <c r="H135" s="351">
        <v>4</v>
      </c>
      <c r="I135" s="351">
        <v>2</v>
      </c>
      <c r="J135" s="347">
        <f t="shared" si="7"/>
        <v>6</v>
      </c>
    </row>
    <row r="136" spans="1:13" ht="11.25" customHeight="1">
      <c r="A136" s="221">
        <v>8</v>
      </c>
      <c r="B136" s="96">
        <v>3</v>
      </c>
      <c r="C136" s="96">
        <v>11</v>
      </c>
      <c r="D136" s="96"/>
      <c r="E136" s="2205"/>
      <c r="F136" s="640"/>
      <c r="G136" s="92" t="s">
        <v>254</v>
      </c>
      <c r="H136" s="351">
        <v>0</v>
      </c>
      <c r="I136" s="351">
        <v>2</v>
      </c>
      <c r="J136" s="347">
        <f t="shared" si="7"/>
        <v>2</v>
      </c>
    </row>
    <row r="137" spans="1:13" ht="11.25" customHeight="1">
      <c r="A137" s="221">
        <v>8</v>
      </c>
      <c r="B137" s="96">
        <v>4</v>
      </c>
      <c r="C137" s="96">
        <v>11</v>
      </c>
      <c r="D137" s="96"/>
      <c r="E137" s="2205"/>
      <c r="F137" s="640"/>
      <c r="G137" s="92" t="s">
        <v>255</v>
      </c>
      <c r="H137" s="351">
        <v>0</v>
      </c>
      <c r="I137" s="351">
        <v>2</v>
      </c>
      <c r="J137" s="347">
        <f t="shared" si="7"/>
        <v>2</v>
      </c>
    </row>
    <row r="138" spans="1:13" ht="11.25" customHeight="1">
      <c r="B138" s="96"/>
      <c r="C138" s="96"/>
      <c r="D138" s="96"/>
      <c r="E138" s="2205"/>
      <c r="F138" s="640" t="s">
        <v>67</v>
      </c>
      <c r="G138" s="175"/>
      <c r="H138" s="1074">
        <f>SUM(H139)</f>
        <v>4</v>
      </c>
      <c r="I138" s="1074">
        <f>SUM(I139)</f>
        <v>8</v>
      </c>
      <c r="J138" s="1076">
        <f t="shared" si="7"/>
        <v>12</v>
      </c>
    </row>
    <row r="139" spans="1:13" ht="11.25" customHeight="1">
      <c r="A139" s="221">
        <v>8</v>
      </c>
      <c r="B139" s="96">
        <v>4</v>
      </c>
      <c r="C139" s="96">
        <v>11</v>
      </c>
      <c r="D139" s="96"/>
      <c r="E139" s="2205"/>
      <c r="F139" s="638"/>
      <c r="G139" s="92" t="s">
        <v>256</v>
      </c>
      <c r="H139" s="351">
        <v>4</v>
      </c>
      <c r="I139" s="351">
        <v>8</v>
      </c>
      <c r="J139" s="347">
        <f t="shared" si="7"/>
        <v>12</v>
      </c>
    </row>
    <row r="140" spans="1:13" ht="12" customHeight="1">
      <c r="B140" s="96"/>
      <c r="C140" s="96"/>
      <c r="D140" s="96"/>
      <c r="E140" s="2204">
        <v>1624</v>
      </c>
      <c r="F140" s="40" t="s">
        <v>68</v>
      </c>
      <c r="G140" s="123"/>
      <c r="H140" s="342">
        <f>SUM(H141+H143)</f>
        <v>4</v>
      </c>
      <c r="I140" s="342">
        <f>SUM(I141+I143)</f>
        <v>12</v>
      </c>
      <c r="J140" s="342">
        <f>SUM(H140:I140)</f>
        <v>16</v>
      </c>
      <c r="K140" s="348"/>
      <c r="M140" s="465"/>
    </row>
    <row r="141" spans="1:13" ht="11.25" customHeight="1">
      <c r="B141" s="96"/>
      <c r="C141" s="96"/>
      <c r="D141" s="96"/>
      <c r="E141" s="2205"/>
      <c r="F141" s="678" t="s">
        <v>69</v>
      </c>
      <c r="G141" s="64"/>
      <c r="H141" s="1074">
        <f>SUM(H142)</f>
        <v>2</v>
      </c>
      <c r="I141" s="1074">
        <f>SUM(I142)</f>
        <v>6</v>
      </c>
      <c r="J141" s="1076">
        <f>H141+I141</f>
        <v>8</v>
      </c>
      <c r="K141" s="83"/>
      <c r="M141" s="465"/>
    </row>
    <row r="142" spans="1:13" ht="11.25" customHeight="1">
      <c r="A142" s="221">
        <v>9</v>
      </c>
      <c r="B142" s="96">
        <v>4</v>
      </c>
      <c r="C142" s="96">
        <v>8</v>
      </c>
      <c r="D142" s="96"/>
      <c r="E142" s="2205"/>
      <c r="F142" s="638"/>
      <c r="G142" s="92" t="s">
        <v>258</v>
      </c>
      <c r="H142" s="351">
        <v>2</v>
      </c>
      <c r="I142" s="351">
        <v>6</v>
      </c>
      <c r="J142" s="347">
        <f>H142+I142</f>
        <v>8</v>
      </c>
      <c r="K142" s="83"/>
      <c r="M142" s="465"/>
    </row>
    <row r="143" spans="1:13" ht="11.25" customHeight="1">
      <c r="B143" s="96"/>
      <c r="C143" s="96"/>
      <c r="D143" s="96"/>
      <c r="E143" s="2205"/>
      <c r="F143" s="636" t="s">
        <v>71</v>
      </c>
      <c r="G143" s="92"/>
      <c r="H143" s="1074">
        <f>SUM(H144)</f>
        <v>2</v>
      </c>
      <c r="I143" s="1074">
        <f>SUM(I144)</f>
        <v>6</v>
      </c>
      <c r="J143" s="1076">
        <f>H143+I143</f>
        <v>8</v>
      </c>
      <c r="K143" s="83"/>
      <c r="M143" s="465"/>
    </row>
    <row r="144" spans="1:13" ht="11.25" customHeight="1">
      <c r="A144" s="221">
        <v>9</v>
      </c>
      <c r="B144" s="96">
        <v>5</v>
      </c>
      <c r="C144" s="96">
        <v>11</v>
      </c>
      <c r="D144" s="96"/>
      <c r="E144" s="2207"/>
      <c r="F144" s="1083"/>
      <c r="G144" s="314" t="s">
        <v>259</v>
      </c>
      <c r="H144" s="1077">
        <v>2</v>
      </c>
      <c r="I144" s="1077">
        <v>6</v>
      </c>
      <c r="J144" s="1078">
        <f>H144+I144</f>
        <v>8</v>
      </c>
      <c r="K144" s="83"/>
      <c r="M144" s="465"/>
    </row>
    <row r="145" spans="2:10" ht="12" customHeight="1">
      <c r="B145" s="96"/>
      <c r="C145" s="96"/>
      <c r="D145" s="96"/>
      <c r="E145" s="1084"/>
      <c r="F145" s="2256" t="s">
        <v>8</v>
      </c>
      <c r="G145" s="2257"/>
      <c r="H145" s="1085">
        <f>SUM(H7+H36+H68+H81+H88+H106+H118+H128+H140)</f>
        <v>3526</v>
      </c>
      <c r="I145" s="1085">
        <f>SUM(I7+I36+I68+I81+I88+I106+I118+I128+I140)</f>
        <v>3908</v>
      </c>
      <c r="J145" s="1086">
        <f>SUM(J7+J36+J68+J81+J88+J106+J118+J128+J140)</f>
        <v>7434</v>
      </c>
    </row>
    <row r="146" spans="2:10" ht="10.5" customHeight="1">
      <c r="E146" s="979"/>
      <c r="F146" s="2383" t="s">
        <v>381</v>
      </c>
      <c r="G146" s="2383"/>
      <c r="H146" s="2383"/>
      <c r="I146" s="2383"/>
      <c r="J146" s="2383"/>
    </row>
    <row r="147" spans="2:10" ht="10.5" customHeight="1">
      <c r="E147" s="979"/>
      <c r="F147" s="2384"/>
      <c r="G147" s="2384"/>
      <c r="H147" s="2384"/>
      <c r="I147" s="2384"/>
      <c r="J147" s="2384"/>
    </row>
    <row r="148" spans="2:10" ht="9" customHeight="1"/>
    <row r="149" spans="2:10" ht="15.75" customHeight="1">
      <c r="E149" s="979"/>
      <c r="G149" s="92"/>
    </row>
    <row r="150" spans="2:10" ht="9" customHeight="1">
      <c r="E150" s="979"/>
    </row>
    <row r="151" spans="2:10" ht="12.75" customHeight="1"/>
    <row r="152" spans="2:10" ht="9" customHeight="1">
      <c r="E152" s="979"/>
    </row>
    <row r="153" spans="2:10" ht="9" customHeight="1">
      <c r="E153" s="979"/>
    </row>
    <row r="154" spans="2:10" ht="9" customHeight="1"/>
    <row r="155" spans="2:10" ht="9" customHeight="1"/>
    <row r="156" spans="2:10" ht="9" customHeight="1"/>
    <row r="157" spans="2:10" ht="9" customHeight="1"/>
    <row r="158" spans="2:10" ht="9" customHeight="1"/>
    <row r="159" spans="2:10" ht="9" customHeight="1"/>
    <row r="160" spans="2: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row r="238" spans="6:7" ht="9" customHeight="1">
      <c r="F238" s="92"/>
      <c r="G238" s="92"/>
    </row>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sheetData>
  <mergeCells count="20">
    <mergeCell ref="E88:E104"/>
    <mergeCell ref="E1:J1"/>
    <mergeCell ref="L1:Z1"/>
    <mergeCell ref="E2:J2"/>
    <mergeCell ref="E4:E6"/>
    <mergeCell ref="H5:I5"/>
    <mergeCell ref="E7:E33"/>
    <mergeCell ref="N13:O18"/>
    <mergeCell ref="E36:E67"/>
    <mergeCell ref="E68:E75"/>
    <mergeCell ref="E78:E80"/>
    <mergeCell ref="H79:I79"/>
    <mergeCell ref="E81:E87"/>
    <mergeCell ref="F147:J147"/>
    <mergeCell ref="E106:E117"/>
    <mergeCell ref="E118:E127"/>
    <mergeCell ref="E128:E139"/>
    <mergeCell ref="E140:E144"/>
    <mergeCell ref="F145:G145"/>
    <mergeCell ref="F146:J14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2"/>
  <sheetViews>
    <sheetView topLeftCell="D1" workbookViewId="0">
      <selection activeCell="N9" sqref="N9:O15"/>
    </sheetView>
  </sheetViews>
  <sheetFormatPr baseColWidth="10" defaultRowHeight="12.75"/>
  <cols>
    <col min="1" max="2" width="1.85546875" style="221" hidden="1" customWidth="1"/>
    <col min="3" max="3" width="2.42578125" style="221" hidden="1" customWidth="1"/>
    <col min="4" max="4" width="3" style="221" customWidth="1"/>
    <col min="5" max="5" width="7.5703125" style="79" customWidth="1"/>
    <col min="6" max="6" width="1.5703125" style="79" customWidth="1"/>
    <col min="7" max="7" width="67.7109375" style="79" customWidth="1"/>
    <col min="8" max="10" width="7.28515625" style="305" customWidth="1"/>
    <col min="11" max="11" width="4.7109375" style="79" customWidth="1"/>
    <col min="12" max="12" width="7" style="79" customWidth="1"/>
    <col min="13" max="13" width="9"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12.75" customHeight="1">
      <c r="A1" s="96"/>
      <c r="B1" s="96"/>
      <c r="C1" s="96"/>
      <c r="D1" s="96"/>
      <c r="E1" s="2281" t="s">
        <v>394</v>
      </c>
      <c r="F1" s="2281"/>
      <c r="G1" s="2281"/>
      <c r="H1" s="2281"/>
      <c r="I1" s="2281"/>
      <c r="J1" s="2281"/>
      <c r="K1" s="83"/>
      <c r="L1" s="2281"/>
      <c r="M1" s="2281"/>
      <c r="N1" s="2281"/>
      <c r="O1" s="2281"/>
      <c r="P1" s="2281"/>
      <c r="Q1" s="2281"/>
      <c r="R1" s="2281"/>
      <c r="S1" s="2281"/>
      <c r="T1" s="2281"/>
      <c r="U1" s="2281"/>
      <c r="V1" s="2281"/>
      <c r="W1" s="2281"/>
      <c r="X1" s="2281"/>
      <c r="Y1" s="2281"/>
      <c r="Z1" s="2281"/>
    </row>
    <row r="2" spans="1:29" s="83" customFormat="1" ht="12.75" customHeight="1">
      <c r="A2" s="96"/>
      <c r="B2" s="227"/>
      <c r="C2" s="227"/>
      <c r="D2" s="227"/>
      <c r="E2" s="2281" t="s">
        <v>395</v>
      </c>
      <c r="F2" s="2281"/>
      <c r="G2" s="2281"/>
      <c r="H2" s="2281"/>
      <c r="I2" s="2281"/>
      <c r="J2" s="2281"/>
      <c r="K2" s="86"/>
      <c r="L2" s="87"/>
      <c r="AB2" s="88"/>
      <c r="AC2" s="88"/>
    </row>
    <row r="3" spans="1:29" s="83" customFormat="1" ht="6" customHeight="1">
      <c r="A3" s="96"/>
      <c r="B3" s="96"/>
      <c r="C3" s="96"/>
      <c r="D3" s="96"/>
      <c r="E3" s="2263" t="s">
        <v>2</v>
      </c>
      <c r="F3" s="1021"/>
      <c r="G3" s="717"/>
      <c r="H3" s="1088"/>
      <c r="I3" s="1089"/>
      <c r="J3" s="1090"/>
      <c r="L3" s="92"/>
    </row>
    <row r="4" spans="1:29" ht="12" customHeight="1">
      <c r="A4" s="96" t="s">
        <v>9</v>
      </c>
      <c r="B4" s="96" t="s">
        <v>10</v>
      </c>
      <c r="C4" s="96" t="s">
        <v>11</v>
      </c>
      <c r="D4" s="96"/>
      <c r="E4" s="2326"/>
      <c r="F4" s="383" t="s">
        <v>327</v>
      </c>
      <c r="G4" s="449"/>
      <c r="H4" s="2367" t="s">
        <v>390</v>
      </c>
      <c r="I4" s="2367"/>
      <c r="J4" s="1091"/>
    </row>
    <row r="5" spans="1:29">
      <c r="A5" s="96"/>
      <c r="B5" s="96"/>
      <c r="C5" s="96"/>
      <c r="D5" s="96"/>
      <c r="E5" s="2327"/>
      <c r="F5" s="388"/>
      <c r="G5" s="454"/>
      <c r="H5" s="963" t="s">
        <v>18</v>
      </c>
      <c r="I5" s="963" t="s">
        <v>19</v>
      </c>
      <c r="J5" s="1070" t="s">
        <v>8</v>
      </c>
    </row>
    <row r="6" spans="1:29" ht="11.25" customHeight="1">
      <c r="A6" s="96"/>
      <c r="B6" s="96"/>
      <c r="C6" s="96"/>
      <c r="D6" s="96"/>
      <c r="E6" s="2211">
        <v>1401</v>
      </c>
      <c r="F6" s="318" t="s">
        <v>20</v>
      </c>
      <c r="G6" s="492"/>
      <c r="H6" s="1092">
        <f>SUM(H7,H10,H14,H18,H27,H31,H33)</f>
        <v>230</v>
      </c>
      <c r="I6" s="1092">
        <f>SUM(I7,I10,I14,I18,I27,I31,I33)</f>
        <v>111</v>
      </c>
      <c r="J6" s="1093">
        <f>SUM(H6:I6)</f>
        <v>341</v>
      </c>
      <c r="M6" s="465"/>
    </row>
    <row r="7" spans="1:29" ht="11.25" customHeight="1">
      <c r="A7" s="96"/>
      <c r="B7" s="96"/>
      <c r="C7" s="96"/>
      <c r="D7" s="96"/>
      <c r="E7" s="2212"/>
      <c r="F7" s="623" t="s">
        <v>21</v>
      </c>
      <c r="G7" s="624"/>
      <c r="H7" s="1014">
        <f>SUM(H8:H9)</f>
        <v>29</v>
      </c>
      <c r="I7" s="1014">
        <f>SUM(I8:I9)</f>
        <v>10</v>
      </c>
      <c r="J7" s="1073">
        <f>SUM(H7:I7)</f>
        <v>39</v>
      </c>
    </row>
    <row r="8" spans="1:29" ht="11.25" customHeight="1">
      <c r="A8" s="96">
        <v>1</v>
      </c>
      <c r="B8" s="96">
        <v>1</v>
      </c>
      <c r="C8" s="96">
        <v>11</v>
      </c>
      <c r="D8" s="96"/>
      <c r="E8" s="2212"/>
      <c r="F8" s="640"/>
      <c r="G8" s="92" t="s">
        <v>204</v>
      </c>
      <c r="H8" s="324">
        <v>17</v>
      </c>
      <c r="I8" s="324">
        <v>8</v>
      </c>
      <c r="J8" s="347">
        <f t="shared" ref="J8:J34" si="0">SUM(H8:I8)</f>
        <v>25</v>
      </c>
    </row>
    <row r="9" spans="1:29" ht="11.25" customHeight="1">
      <c r="A9" s="96">
        <v>1</v>
      </c>
      <c r="B9" s="96">
        <v>1</v>
      </c>
      <c r="C9" s="96">
        <v>7</v>
      </c>
      <c r="D9" s="96"/>
      <c r="E9" s="2212"/>
      <c r="F9" s="631"/>
      <c r="G9" s="64" t="s">
        <v>391</v>
      </c>
      <c r="H9" s="351">
        <v>12</v>
      </c>
      <c r="I9" s="351">
        <v>2</v>
      </c>
      <c r="J9" s="347">
        <f t="shared" si="0"/>
        <v>14</v>
      </c>
      <c r="M9" s="465"/>
    </row>
    <row r="10" spans="1:29" ht="11.25" customHeight="1">
      <c r="A10" s="96"/>
      <c r="B10" s="96"/>
      <c r="C10" s="96"/>
      <c r="D10" s="96"/>
      <c r="E10" s="2212"/>
      <c r="F10" s="636" t="s">
        <v>22</v>
      </c>
      <c r="G10" s="92"/>
      <c r="H10" s="1074">
        <f>SUM(H11:H13)</f>
        <v>58</v>
      </c>
      <c r="I10" s="1074">
        <f>SUM(I11:I13)</f>
        <v>25</v>
      </c>
      <c r="J10" s="1075">
        <f t="shared" si="0"/>
        <v>83</v>
      </c>
      <c r="N10" s="2280"/>
      <c r="O10" s="2280"/>
    </row>
    <row r="11" spans="1:29" ht="11.25" customHeight="1">
      <c r="A11" s="96">
        <v>1</v>
      </c>
      <c r="B11" s="96">
        <v>1</v>
      </c>
      <c r="C11" s="96">
        <v>5</v>
      </c>
      <c r="D11" s="96"/>
      <c r="E11" s="2212"/>
      <c r="F11" s="636"/>
      <c r="G11" s="92" t="s">
        <v>195</v>
      </c>
      <c r="H11" s="1074">
        <v>0</v>
      </c>
      <c r="I11" s="1074">
        <v>0</v>
      </c>
      <c r="J11" s="347">
        <f t="shared" si="0"/>
        <v>0</v>
      </c>
      <c r="N11" s="2280"/>
      <c r="O11" s="2280"/>
    </row>
    <row r="12" spans="1:29" ht="11.25" customHeight="1">
      <c r="A12" s="96"/>
      <c r="B12" s="96"/>
      <c r="C12" s="96"/>
      <c r="D12" s="96"/>
      <c r="E12" s="2212"/>
      <c r="F12" s="631"/>
      <c r="G12" s="92" t="s">
        <v>196</v>
      </c>
      <c r="H12" s="351">
        <v>53</v>
      </c>
      <c r="I12" s="351">
        <v>21</v>
      </c>
      <c r="J12" s="347">
        <f t="shared" si="0"/>
        <v>74</v>
      </c>
      <c r="N12" s="2280"/>
      <c r="O12" s="2280"/>
    </row>
    <row r="13" spans="1:29" ht="11.25" customHeight="1">
      <c r="A13" s="96">
        <v>1</v>
      </c>
      <c r="B13" s="96">
        <v>1</v>
      </c>
      <c r="C13" s="96">
        <v>5</v>
      </c>
      <c r="D13" s="96"/>
      <c r="E13" s="2212"/>
      <c r="F13" s="631"/>
      <c r="G13" s="92" t="s">
        <v>197</v>
      </c>
      <c r="H13" s="351">
        <v>5</v>
      </c>
      <c r="I13" s="351">
        <v>4</v>
      </c>
      <c r="J13" s="347">
        <f t="shared" si="0"/>
        <v>9</v>
      </c>
      <c r="N13" s="2280"/>
      <c r="O13" s="2280"/>
    </row>
    <row r="14" spans="1:29" ht="11.25" customHeight="1">
      <c r="A14" s="96"/>
      <c r="B14" s="96"/>
      <c r="C14" s="96"/>
      <c r="D14" s="96"/>
      <c r="E14" s="2212"/>
      <c r="F14" s="636" t="s">
        <v>23</v>
      </c>
      <c r="G14" s="92"/>
      <c r="H14" s="1074">
        <f>SUM(H15:H17)</f>
        <v>79</v>
      </c>
      <c r="I14" s="1074">
        <f>SUM(I15:I17)</f>
        <v>22</v>
      </c>
      <c r="J14" s="1075">
        <f t="shared" si="0"/>
        <v>101</v>
      </c>
      <c r="N14" s="2280"/>
      <c r="O14" s="2280"/>
    </row>
    <row r="15" spans="1:29" ht="11.25" customHeight="1">
      <c r="A15" s="96">
        <v>1</v>
      </c>
      <c r="B15" s="96">
        <v>1</v>
      </c>
      <c r="C15" s="96">
        <v>12</v>
      </c>
      <c r="D15" s="96"/>
      <c r="E15" s="2212"/>
      <c r="F15" s="638"/>
      <c r="G15" s="92" t="s">
        <v>195</v>
      </c>
      <c r="H15" s="351">
        <v>79</v>
      </c>
      <c r="I15" s="351">
        <v>22</v>
      </c>
      <c r="J15" s="347">
        <f t="shared" si="0"/>
        <v>101</v>
      </c>
      <c r="N15" s="2280"/>
      <c r="O15" s="2280"/>
    </row>
    <row r="16" spans="1:29" s="177" customFormat="1" ht="11.25" customHeight="1">
      <c r="A16" s="96"/>
      <c r="B16" s="96"/>
      <c r="C16" s="96"/>
      <c r="D16" s="96"/>
      <c r="E16" s="2212"/>
      <c r="F16" s="638"/>
      <c r="G16" s="92" t="s">
        <v>198</v>
      </c>
      <c r="H16" s="351">
        <v>0</v>
      </c>
      <c r="I16" s="351">
        <v>0</v>
      </c>
      <c r="J16" s="347">
        <f t="shared" si="0"/>
        <v>0</v>
      </c>
    </row>
    <row r="17" spans="1:10" ht="11.25" customHeight="1">
      <c r="A17" s="96">
        <v>1</v>
      </c>
      <c r="B17" s="96">
        <v>1</v>
      </c>
      <c r="C17" s="96">
        <v>12</v>
      </c>
      <c r="D17" s="96"/>
      <c r="E17" s="2212"/>
      <c r="F17" s="638"/>
      <c r="G17" s="92" t="s">
        <v>199</v>
      </c>
      <c r="H17" s="351">
        <v>0</v>
      </c>
      <c r="I17" s="351">
        <v>0</v>
      </c>
      <c r="J17" s="347">
        <f t="shared" si="0"/>
        <v>0</v>
      </c>
    </row>
    <row r="18" spans="1:10" ht="11.25" customHeight="1">
      <c r="A18" s="96"/>
      <c r="B18" s="96"/>
      <c r="C18" s="96"/>
      <c r="D18" s="96"/>
      <c r="E18" s="2212"/>
      <c r="F18" s="639" t="s">
        <v>24</v>
      </c>
      <c r="G18" s="167"/>
      <c r="H18" s="1074">
        <f>SUM(H19:H26)</f>
        <v>34</v>
      </c>
      <c r="I18" s="1074">
        <f>SUM(I19:I26)</f>
        <v>14</v>
      </c>
      <c r="J18" s="1075">
        <f t="shared" si="0"/>
        <v>48</v>
      </c>
    </row>
    <row r="19" spans="1:10" ht="11.25" customHeight="1">
      <c r="A19" s="96">
        <v>1</v>
      </c>
      <c r="B19" s="96">
        <v>1</v>
      </c>
      <c r="C19" s="96">
        <v>2</v>
      </c>
      <c r="D19" s="96"/>
      <c r="E19" s="2212"/>
      <c r="F19" s="638"/>
      <c r="G19" s="92" t="s">
        <v>195</v>
      </c>
      <c r="H19" s="351">
        <v>0</v>
      </c>
      <c r="I19" s="351">
        <v>0</v>
      </c>
      <c r="J19" s="347">
        <f t="shared" si="0"/>
        <v>0</v>
      </c>
    </row>
    <row r="20" spans="1:10" ht="11.25" customHeight="1">
      <c r="A20" s="96"/>
      <c r="B20" s="96"/>
      <c r="C20" s="96"/>
      <c r="D20" s="96"/>
      <c r="E20" s="2212"/>
      <c r="F20" s="638"/>
      <c r="G20" s="92" t="s">
        <v>200</v>
      </c>
      <c r="H20" s="351">
        <v>7</v>
      </c>
      <c r="I20" s="351">
        <v>4</v>
      </c>
      <c r="J20" s="347">
        <f t="shared" si="0"/>
        <v>11</v>
      </c>
    </row>
    <row r="21" spans="1:10" ht="11.25" customHeight="1">
      <c r="A21" s="96">
        <v>1</v>
      </c>
      <c r="B21" s="96">
        <v>1</v>
      </c>
      <c r="C21" s="96">
        <v>2</v>
      </c>
      <c r="D21" s="96"/>
      <c r="E21" s="2212"/>
      <c r="F21" s="631"/>
      <c r="G21" s="92" t="s">
        <v>201</v>
      </c>
      <c r="H21" s="351">
        <v>2</v>
      </c>
      <c r="I21" s="351">
        <v>0</v>
      </c>
      <c r="J21" s="347">
        <f t="shared" si="0"/>
        <v>2</v>
      </c>
    </row>
    <row r="22" spans="1:10" ht="11.25" customHeight="1">
      <c r="A22" s="96">
        <v>1</v>
      </c>
      <c r="B22" s="96">
        <v>1</v>
      </c>
      <c r="C22" s="96">
        <v>2</v>
      </c>
      <c r="D22" s="96"/>
      <c r="E22" s="2212"/>
      <c r="F22" s="638"/>
      <c r="G22" s="92" t="s">
        <v>261</v>
      </c>
      <c r="H22" s="351">
        <v>5</v>
      </c>
      <c r="I22" s="351">
        <v>7</v>
      </c>
      <c r="J22" s="347">
        <f t="shared" si="0"/>
        <v>12</v>
      </c>
    </row>
    <row r="23" spans="1:10" ht="11.25" customHeight="1">
      <c r="A23" s="96">
        <v>1</v>
      </c>
      <c r="B23" s="96">
        <v>1</v>
      </c>
      <c r="C23" s="96">
        <v>2</v>
      </c>
      <c r="D23" s="96"/>
      <c r="E23" s="2212"/>
      <c r="F23" s="631"/>
      <c r="G23" s="92" t="s">
        <v>203</v>
      </c>
      <c r="H23" s="351">
        <v>4</v>
      </c>
      <c r="I23" s="351">
        <v>1</v>
      </c>
      <c r="J23" s="347">
        <f t="shared" si="0"/>
        <v>5</v>
      </c>
    </row>
    <row r="24" spans="1:10" ht="11.25" customHeight="1">
      <c r="A24" s="96"/>
      <c r="B24" s="96"/>
      <c r="C24" s="96"/>
      <c r="D24" s="96"/>
      <c r="E24" s="2212"/>
      <c r="F24" s="631"/>
      <c r="G24" s="92" t="s">
        <v>197</v>
      </c>
      <c r="H24" s="351">
        <v>0</v>
      </c>
      <c r="I24" s="351">
        <v>0</v>
      </c>
      <c r="J24" s="347">
        <f t="shared" si="0"/>
        <v>0</v>
      </c>
    </row>
    <row r="25" spans="1:10" ht="11.25" customHeight="1">
      <c r="A25" s="96">
        <v>1</v>
      </c>
      <c r="B25" s="96">
        <v>1</v>
      </c>
      <c r="C25" s="96">
        <v>2</v>
      </c>
      <c r="D25" s="96"/>
      <c r="E25" s="2212"/>
      <c r="F25" s="631"/>
      <c r="G25" s="92" t="s">
        <v>204</v>
      </c>
      <c r="H25" s="351">
        <v>16</v>
      </c>
      <c r="I25" s="351">
        <v>2</v>
      </c>
      <c r="J25" s="347">
        <f t="shared" si="0"/>
        <v>18</v>
      </c>
    </row>
    <row r="26" spans="1:10" ht="11.25" customHeight="1">
      <c r="A26" s="96">
        <v>1</v>
      </c>
      <c r="B26" s="96">
        <v>1</v>
      </c>
      <c r="C26" s="96">
        <v>2</v>
      </c>
      <c r="D26" s="96"/>
      <c r="E26" s="2212"/>
      <c r="F26" s="631"/>
      <c r="G26" s="64" t="s">
        <v>334</v>
      </c>
      <c r="H26" s="351">
        <v>0</v>
      </c>
      <c r="I26" s="351">
        <v>0</v>
      </c>
      <c r="J26" s="347">
        <f t="shared" si="0"/>
        <v>0</v>
      </c>
    </row>
    <row r="27" spans="1:10" ht="11.25" customHeight="1">
      <c r="A27" s="96"/>
      <c r="B27" s="96"/>
      <c r="C27" s="96"/>
      <c r="D27" s="96"/>
      <c r="E27" s="2212"/>
      <c r="F27" s="639" t="s">
        <v>25</v>
      </c>
      <c r="G27" s="92"/>
      <c r="H27" s="1074">
        <f>SUM(H28:H30)</f>
        <v>12</v>
      </c>
      <c r="I27" s="1074">
        <f>SUM(I28:I30)</f>
        <v>21</v>
      </c>
      <c r="J27" s="1075">
        <f t="shared" si="0"/>
        <v>33</v>
      </c>
    </row>
    <row r="28" spans="1:10" ht="11.25" customHeight="1">
      <c r="A28" s="96">
        <v>1</v>
      </c>
      <c r="B28" s="96">
        <v>1</v>
      </c>
      <c r="C28" s="96">
        <v>4</v>
      </c>
      <c r="D28" s="96"/>
      <c r="E28" s="2212"/>
      <c r="F28" s="631"/>
      <c r="G28" s="92" t="s">
        <v>195</v>
      </c>
      <c r="H28" s="351">
        <v>0</v>
      </c>
      <c r="I28" s="351">
        <v>0</v>
      </c>
      <c r="J28" s="347">
        <f t="shared" si="0"/>
        <v>0</v>
      </c>
    </row>
    <row r="29" spans="1:10" ht="11.25" customHeight="1">
      <c r="A29" s="96"/>
      <c r="B29" s="96"/>
      <c r="C29" s="96"/>
      <c r="D29" s="96"/>
      <c r="E29" s="2212"/>
      <c r="F29" s="631"/>
      <c r="G29" s="92" t="s">
        <v>200</v>
      </c>
      <c r="H29" s="351">
        <v>5</v>
      </c>
      <c r="I29" s="351">
        <v>11</v>
      </c>
      <c r="J29" s="347">
        <f t="shared" si="0"/>
        <v>16</v>
      </c>
    </row>
    <row r="30" spans="1:10" ht="11.25" customHeight="1">
      <c r="A30" s="96">
        <v>1</v>
      </c>
      <c r="B30" s="96">
        <v>1</v>
      </c>
      <c r="C30" s="96">
        <v>4</v>
      </c>
      <c r="D30" s="96"/>
      <c r="E30" s="2212"/>
      <c r="F30" s="631"/>
      <c r="G30" s="92" t="s">
        <v>204</v>
      </c>
      <c r="H30" s="351">
        <v>7</v>
      </c>
      <c r="I30" s="351">
        <v>10</v>
      </c>
      <c r="J30" s="347">
        <f t="shared" si="0"/>
        <v>17</v>
      </c>
    </row>
    <row r="31" spans="1:10" ht="11.25" customHeight="1">
      <c r="A31" s="96"/>
      <c r="B31" s="96"/>
      <c r="C31" s="96"/>
      <c r="D31" s="96"/>
      <c r="E31" s="2212"/>
      <c r="F31" s="640" t="s">
        <v>26</v>
      </c>
      <c r="G31" s="92"/>
      <c r="H31" s="1074">
        <f>SUM(H32)</f>
        <v>18</v>
      </c>
      <c r="I31" s="1074">
        <f>SUM(I32)</f>
        <v>19</v>
      </c>
      <c r="J31" s="1075">
        <f t="shared" si="0"/>
        <v>37</v>
      </c>
    </row>
    <row r="32" spans="1:10" ht="11.25" customHeight="1">
      <c r="A32" s="96">
        <v>1</v>
      </c>
      <c r="B32" s="96">
        <v>1</v>
      </c>
      <c r="C32" s="96">
        <v>1</v>
      </c>
      <c r="D32" s="96"/>
      <c r="E32" s="2212"/>
      <c r="F32" s="638"/>
      <c r="G32" s="92" t="s">
        <v>206</v>
      </c>
      <c r="H32" s="351">
        <v>18</v>
      </c>
      <c r="I32" s="351">
        <v>19</v>
      </c>
      <c r="J32" s="347">
        <f t="shared" si="0"/>
        <v>37</v>
      </c>
    </row>
    <row r="33" spans="1:13" s="683" customFormat="1" ht="11.25" customHeight="1">
      <c r="A33" s="996"/>
      <c r="B33" s="996"/>
      <c r="C33" s="996"/>
      <c r="D33" s="996"/>
      <c r="E33" s="2212"/>
      <c r="F33" s="640" t="s">
        <v>27</v>
      </c>
      <c r="G33" s="175"/>
      <c r="H33" s="1074">
        <f>SUM(H34)</f>
        <v>0</v>
      </c>
      <c r="I33" s="1074">
        <f>SUM(I34)</f>
        <v>0</v>
      </c>
      <c r="J33" s="1076">
        <f t="shared" si="0"/>
        <v>0</v>
      </c>
    </row>
    <row r="34" spans="1:13" ht="11.25" customHeight="1">
      <c r="A34" s="96"/>
      <c r="B34" s="96"/>
      <c r="C34" s="96"/>
      <c r="D34" s="96"/>
      <c r="E34" s="2213"/>
      <c r="F34" s="648"/>
      <c r="G34" s="314" t="s">
        <v>207</v>
      </c>
      <c r="H34" s="1077">
        <v>0</v>
      </c>
      <c r="I34" s="1077">
        <v>0</v>
      </c>
      <c r="J34" s="1078">
        <f t="shared" si="0"/>
        <v>0</v>
      </c>
    </row>
    <row r="35" spans="1:13" ht="11.25" customHeight="1">
      <c r="A35" s="96"/>
      <c r="B35" s="96"/>
      <c r="C35" s="96"/>
      <c r="D35" s="96"/>
      <c r="E35" s="2211">
        <v>1402</v>
      </c>
      <c r="F35" s="29" t="s">
        <v>29</v>
      </c>
      <c r="G35" s="123"/>
      <c r="H35" s="342">
        <f>SUM(H36,H42,H46,H51,H54,H58,H61,H65)</f>
        <v>605</v>
      </c>
      <c r="I35" s="342">
        <f>SUM(I36,I42,I46,I51,I54,I58,I61,I65)</f>
        <v>708</v>
      </c>
      <c r="J35" s="394">
        <f>SUM(H35:I35)</f>
        <v>1313</v>
      </c>
      <c r="M35" s="465"/>
    </row>
    <row r="36" spans="1:13" ht="11.25" customHeight="1">
      <c r="A36" s="96"/>
      <c r="B36" s="96"/>
      <c r="C36" s="96"/>
      <c r="D36" s="96"/>
      <c r="E36" s="2212"/>
      <c r="F36" s="636" t="s">
        <v>114</v>
      </c>
      <c r="G36" s="92"/>
      <c r="H36" s="1074">
        <f>SUM(H37:H41)</f>
        <v>210</v>
      </c>
      <c r="I36" s="1074">
        <f>SUM(I37:I41)</f>
        <v>198</v>
      </c>
      <c r="J36" s="1076">
        <f t="shared" ref="J36:J66" si="1">SUM(H36:I36)</f>
        <v>408</v>
      </c>
    </row>
    <row r="37" spans="1:13" ht="11.25" customHeight="1">
      <c r="A37" s="96">
        <v>2</v>
      </c>
      <c r="B37" s="96">
        <v>4</v>
      </c>
      <c r="C37" s="96">
        <v>11</v>
      </c>
      <c r="D37" s="96"/>
      <c r="E37" s="2212"/>
      <c r="F37" s="631"/>
      <c r="G37" s="92" t="s">
        <v>208</v>
      </c>
      <c r="H37" s="351">
        <v>17</v>
      </c>
      <c r="I37" s="351">
        <v>34</v>
      </c>
      <c r="J37" s="347">
        <f t="shared" si="1"/>
        <v>51</v>
      </c>
      <c r="M37" s="465"/>
    </row>
    <row r="38" spans="1:13" ht="11.25" customHeight="1">
      <c r="A38" s="96">
        <v>2</v>
      </c>
      <c r="B38" s="96">
        <v>4</v>
      </c>
      <c r="C38" s="96">
        <v>11</v>
      </c>
      <c r="D38" s="96"/>
      <c r="E38" s="2212"/>
      <c r="F38" s="631"/>
      <c r="G38" s="92" t="s">
        <v>209</v>
      </c>
      <c r="H38" s="351">
        <v>96</v>
      </c>
      <c r="I38" s="351">
        <v>101</v>
      </c>
      <c r="J38" s="347">
        <f t="shared" si="1"/>
        <v>197</v>
      </c>
    </row>
    <row r="39" spans="1:13" ht="11.25" customHeight="1">
      <c r="A39" s="96">
        <v>2</v>
      </c>
      <c r="B39" s="96">
        <v>4</v>
      </c>
      <c r="C39" s="96">
        <v>11</v>
      </c>
      <c r="D39" s="96"/>
      <c r="E39" s="2212"/>
      <c r="F39" s="631"/>
      <c r="G39" s="92" t="s">
        <v>210</v>
      </c>
      <c r="H39" s="351">
        <v>28</v>
      </c>
      <c r="I39" s="351">
        <v>46</v>
      </c>
      <c r="J39" s="347">
        <f t="shared" si="1"/>
        <v>74</v>
      </c>
    </row>
    <row r="40" spans="1:13" ht="11.25" customHeight="1">
      <c r="A40" s="96">
        <v>2</v>
      </c>
      <c r="B40" s="96">
        <v>6</v>
      </c>
      <c r="C40" s="96">
        <v>11</v>
      </c>
      <c r="D40" s="96"/>
      <c r="E40" s="2212"/>
      <c r="F40" s="631"/>
      <c r="G40" s="92" t="s">
        <v>392</v>
      </c>
      <c r="H40" s="351">
        <v>12</v>
      </c>
      <c r="I40" s="351">
        <v>3</v>
      </c>
      <c r="J40" s="347">
        <f t="shared" si="1"/>
        <v>15</v>
      </c>
    </row>
    <row r="41" spans="1:13" ht="11.25" customHeight="1">
      <c r="A41" s="96">
        <v>2</v>
      </c>
      <c r="B41" s="96">
        <v>6</v>
      </c>
      <c r="C41" s="96">
        <v>11</v>
      </c>
      <c r="D41" s="96"/>
      <c r="E41" s="2212"/>
      <c r="F41" s="638"/>
      <c r="G41" s="92" t="s">
        <v>212</v>
      </c>
      <c r="H41" s="351">
        <v>57</v>
      </c>
      <c r="I41" s="351">
        <v>14</v>
      </c>
      <c r="J41" s="347">
        <f t="shared" si="1"/>
        <v>71</v>
      </c>
    </row>
    <row r="42" spans="1:13" ht="11.25" customHeight="1">
      <c r="A42" s="96"/>
      <c r="B42" s="96"/>
      <c r="C42" s="96"/>
      <c r="D42" s="96"/>
      <c r="E42" s="2212"/>
      <c r="F42" s="636" t="s">
        <v>31</v>
      </c>
      <c r="G42" s="92"/>
      <c r="H42" s="1074">
        <f>SUM(H43:H45)</f>
        <v>109</v>
      </c>
      <c r="I42" s="1074">
        <f>SUM(I43:I45)</f>
        <v>111</v>
      </c>
      <c r="J42" s="1076">
        <f t="shared" si="1"/>
        <v>220</v>
      </c>
    </row>
    <row r="43" spans="1:13" ht="11.25" customHeight="1">
      <c r="A43" s="96">
        <v>2</v>
      </c>
      <c r="B43" s="96">
        <v>4</v>
      </c>
      <c r="C43" s="96">
        <v>10</v>
      </c>
      <c r="D43" s="96"/>
      <c r="E43" s="2212"/>
      <c r="F43" s="631"/>
      <c r="G43" s="92" t="s">
        <v>209</v>
      </c>
      <c r="H43" s="351">
        <v>75</v>
      </c>
      <c r="I43" s="351">
        <v>90</v>
      </c>
      <c r="J43" s="347">
        <f t="shared" si="1"/>
        <v>165</v>
      </c>
      <c r="M43" s="1079"/>
    </row>
    <row r="44" spans="1:13" ht="11.25" customHeight="1">
      <c r="A44" s="96"/>
      <c r="B44" s="96"/>
      <c r="C44" s="96"/>
      <c r="D44" s="96"/>
      <c r="E44" s="2212"/>
      <c r="F44" s="631"/>
      <c r="G44" s="92" t="s">
        <v>392</v>
      </c>
      <c r="H44" s="351">
        <v>0</v>
      </c>
      <c r="I44" s="351">
        <v>0</v>
      </c>
      <c r="J44" s="347">
        <f t="shared" si="1"/>
        <v>0</v>
      </c>
      <c r="M44" s="1079"/>
    </row>
    <row r="45" spans="1:13" ht="11.25" customHeight="1">
      <c r="A45" s="96">
        <v>2</v>
      </c>
      <c r="B45" s="96">
        <v>6</v>
      </c>
      <c r="C45" s="96">
        <v>10</v>
      </c>
      <c r="D45" s="96"/>
      <c r="E45" s="2212"/>
      <c r="F45" s="631"/>
      <c r="G45" s="92" t="s">
        <v>212</v>
      </c>
      <c r="H45" s="351">
        <v>34</v>
      </c>
      <c r="I45" s="351">
        <v>21</v>
      </c>
      <c r="J45" s="347">
        <f t="shared" si="1"/>
        <v>55</v>
      </c>
    </row>
    <row r="46" spans="1:13" ht="11.25" customHeight="1">
      <c r="A46" s="96"/>
      <c r="B46" s="96"/>
      <c r="C46" s="96"/>
      <c r="D46" s="96"/>
      <c r="E46" s="2212"/>
      <c r="F46" s="636" t="s">
        <v>32</v>
      </c>
      <c r="G46" s="92"/>
      <c r="H46" s="1074">
        <f>SUM(H47:H50)</f>
        <v>69</v>
      </c>
      <c r="I46" s="1074">
        <f>SUM(I47:I50)</f>
        <v>120</v>
      </c>
      <c r="J46" s="1076">
        <f t="shared" si="1"/>
        <v>189</v>
      </c>
    </row>
    <row r="47" spans="1:13" ht="11.25" customHeight="1">
      <c r="A47" s="96">
        <v>2</v>
      </c>
      <c r="B47" s="96">
        <v>4</v>
      </c>
      <c r="C47" s="96">
        <v>10</v>
      </c>
      <c r="D47" s="96"/>
      <c r="E47" s="2212"/>
      <c r="F47" s="631"/>
      <c r="G47" s="92" t="s">
        <v>208</v>
      </c>
      <c r="H47" s="351">
        <v>36</v>
      </c>
      <c r="I47" s="351">
        <v>43</v>
      </c>
      <c r="J47" s="347">
        <f t="shared" si="1"/>
        <v>79</v>
      </c>
    </row>
    <row r="48" spans="1:13" ht="11.25" customHeight="1">
      <c r="A48" s="96">
        <v>2</v>
      </c>
      <c r="B48" s="96">
        <v>4</v>
      </c>
      <c r="C48" s="96">
        <v>10</v>
      </c>
      <c r="D48" s="96"/>
      <c r="E48" s="2212"/>
      <c r="F48" s="631"/>
      <c r="G48" s="92" t="s">
        <v>213</v>
      </c>
      <c r="H48" s="351">
        <v>6</v>
      </c>
      <c r="I48" s="351">
        <v>17</v>
      </c>
      <c r="J48" s="347">
        <f t="shared" si="1"/>
        <v>23</v>
      </c>
    </row>
    <row r="49" spans="1:10" ht="11.25" customHeight="1">
      <c r="A49" s="96">
        <v>2</v>
      </c>
      <c r="B49" s="96">
        <v>4</v>
      </c>
      <c r="C49" s="96">
        <v>10</v>
      </c>
      <c r="D49" s="96"/>
      <c r="E49" s="2212"/>
      <c r="F49" s="631"/>
      <c r="G49" s="92" t="s">
        <v>214</v>
      </c>
      <c r="H49" s="351">
        <v>7</v>
      </c>
      <c r="I49" s="351">
        <v>14</v>
      </c>
      <c r="J49" s="347">
        <f t="shared" si="1"/>
        <v>21</v>
      </c>
    </row>
    <row r="50" spans="1:10" ht="11.25" customHeight="1">
      <c r="A50" s="96">
        <v>2</v>
      </c>
      <c r="B50" s="96">
        <v>4</v>
      </c>
      <c r="C50" s="96">
        <v>10</v>
      </c>
      <c r="D50" s="96"/>
      <c r="E50" s="2212"/>
      <c r="F50" s="631"/>
      <c r="G50" s="92" t="s">
        <v>215</v>
      </c>
      <c r="H50" s="351">
        <v>20</v>
      </c>
      <c r="I50" s="351">
        <v>46</v>
      </c>
      <c r="J50" s="347">
        <f t="shared" si="1"/>
        <v>66</v>
      </c>
    </row>
    <row r="51" spans="1:10" ht="11.25" customHeight="1">
      <c r="A51" s="96"/>
      <c r="B51" s="96"/>
      <c r="C51" s="96"/>
      <c r="D51" s="96"/>
      <c r="E51" s="2212"/>
      <c r="F51" s="636" t="s">
        <v>131</v>
      </c>
      <c r="G51" s="92"/>
      <c r="H51" s="1074">
        <f>SUM(H52:H53)</f>
        <v>89</v>
      </c>
      <c r="I51" s="1074">
        <f>SUM(I52:I53)</f>
        <v>110</v>
      </c>
      <c r="J51" s="1076">
        <f t="shared" si="1"/>
        <v>199</v>
      </c>
    </row>
    <row r="52" spans="1:10" ht="11.25" customHeight="1">
      <c r="A52" s="96">
        <v>2</v>
      </c>
      <c r="B52" s="96">
        <v>4</v>
      </c>
      <c r="C52" s="96">
        <v>3</v>
      </c>
      <c r="D52" s="96"/>
      <c r="E52" s="2212"/>
      <c r="F52" s="638"/>
      <c r="G52" s="92" t="s">
        <v>208</v>
      </c>
      <c r="H52" s="351">
        <v>31</v>
      </c>
      <c r="I52" s="351">
        <v>47</v>
      </c>
      <c r="J52" s="347">
        <f t="shared" si="1"/>
        <v>78</v>
      </c>
    </row>
    <row r="53" spans="1:10" ht="11.25" customHeight="1">
      <c r="A53" s="96">
        <v>2</v>
      </c>
      <c r="B53" s="96">
        <v>4</v>
      </c>
      <c r="C53" s="96">
        <v>3</v>
      </c>
      <c r="D53" s="96"/>
      <c r="E53" s="2212"/>
      <c r="F53" s="638"/>
      <c r="G53" s="92" t="s">
        <v>209</v>
      </c>
      <c r="H53" s="351">
        <v>58</v>
      </c>
      <c r="I53" s="351">
        <v>63</v>
      </c>
      <c r="J53" s="347">
        <f t="shared" si="1"/>
        <v>121</v>
      </c>
    </row>
    <row r="54" spans="1:10" ht="11.25" customHeight="1">
      <c r="A54" s="96"/>
      <c r="B54" s="96"/>
      <c r="C54" s="96"/>
      <c r="D54" s="96"/>
      <c r="E54" s="2212"/>
      <c r="F54" s="636" t="s">
        <v>132</v>
      </c>
      <c r="G54" s="92"/>
      <c r="H54" s="1074">
        <f>SUM(H55:H57)</f>
        <v>38</v>
      </c>
      <c r="I54" s="1074">
        <f>SUM(I55:I57)</f>
        <v>54</v>
      </c>
      <c r="J54" s="1076">
        <f t="shared" si="1"/>
        <v>92</v>
      </c>
    </row>
    <row r="55" spans="1:10" ht="11.25" customHeight="1">
      <c r="A55" s="96">
        <v>2</v>
      </c>
      <c r="B55" s="96">
        <v>4</v>
      </c>
      <c r="C55" s="96">
        <v>7</v>
      </c>
      <c r="D55" s="96"/>
      <c r="E55" s="2212"/>
      <c r="F55" s="631"/>
      <c r="G55" s="92" t="s">
        <v>208</v>
      </c>
      <c r="H55" s="351">
        <v>16</v>
      </c>
      <c r="I55" s="351">
        <v>29</v>
      </c>
      <c r="J55" s="347">
        <f t="shared" si="1"/>
        <v>45</v>
      </c>
    </row>
    <row r="56" spans="1:10" ht="11.25" customHeight="1">
      <c r="A56" s="96">
        <v>2</v>
      </c>
      <c r="B56" s="96">
        <v>4</v>
      </c>
      <c r="C56" s="96">
        <v>7</v>
      </c>
      <c r="D56" s="96"/>
      <c r="E56" s="2212"/>
      <c r="F56" s="631"/>
      <c r="G56" s="92" t="s">
        <v>216</v>
      </c>
      <c r="H56" s="351">
        <v>0</v>
      </c>
      <c r="I56" s="351">
        <v>0</v>
      </c>
      <c r="J56" s="347">
        <f t="shared" si="1"/>
        <v>0</v>
      </c>
    </row>
    <row r="57" spans="1:10" ht="11.25" customHeight="1">
      <c r="A57" s="96">
        <v>2</v>
      </c>
      <c r="B57" s="96">
        <v>4</v>
      </c>
      <c r="C57" s="96">
        <v>7</v>
      </c>
      <c r="D57" s="96"/>
      <c r="E57" s="2212"/>
      <c r="F57" s="631"/>
      <c r="G57" s="92" t="s">
        <v>209</v>
      </c>
      <c r="H57" s="351">
        <v>22</v>
      </c>
      <c r="I57" s="351">
        <v>25</v>
      </c>
      <c r="J57" s="347">
        <f t="shared" si="1"/>
        <v>47</v>
      </c>
    </row>
    <row r="58" spans="1:10" ht="11.25" customHeight="1">
      <c r="A58" s="96"/>
      <c r="B58" s="96"/>
      <c r="C58" s="96"/>
      <c r="D58" s="96"/>
      <c r="E58" s="2212"/>
      <c r="F58" s="636" t="s">
        <v>35</v>
      </c>
      <c r="G58" s="92"/>
      <c r="H58" s="1074">
        <f>SUM(H59:H60)</f>
        <v>46</v>
      </c>
      <c r="I58" s="1074">
        <f>SUM(I59:I60)</f>
        <v>63</v>
      </c>
      <c r="J58" s="1076">
        <f t="shared" si="1"/>
        <v>109</v>
      </c>
    </row>
    <row r="59" spans="1:10" ht="11.25" customHeight="1">
      <c r="A59" s="96">
        <v>2</v>
      </c>
      <c r="B59" s="96">
        <v>4</v>
      </c>
      <c r="C59" s="96">
        <v>1</v>
      </c>
      <c r="D59" s="96"/>
      <c r="E59" s="2212"/>
      <c r="F59" s="638"/>
      <c r="G59" s="92" t="s">
        <v>208</v>
      </c>
      <c r="H59" s="351">
        <v>16</v>
      </c>
      <c r="I59" s="351">
        <v>27</v>
      </c>
      <c r="J59" s="347">
        <f t="shared" si="1"/>
        <v>43</v>
      </c>
    </row>
    <row r="60" spans="1:10" ht="11.25" customHeight="1">
      <c r="A60" s="96">
        <v>2</v>
      </c>
      <c r="B60" s="96">
        <v>4</v>
      </c>
      <c r="C60" s="96">
        <v>1</v>
      </c>
      <c r="D60" s="96"/>
      <c r="E60" s="2212"/>
      <c r="F60" s="638"/>
      <c r="G60" s="92" t="s">
        <v>209</v>
      </c>
      <c r="H60" s="351">
        <v>30</v>
      </c>
      <c r="I60" s="351">
        <v>36</v>
      </c>
      <c r="J60" s="347">
        <f t="shared" si="1"/>
        <v>66</v>
      </c>
    </row>
    <row r="61" spans="1:10" ht="11.25" customHeight="1">
      <c r="A61" s="96"/>
      <c r="B61" s="96"/>
      <c r="C61" s="96"/>
      <c r="D61" s="96"/>
      <c r="E61" s="2212"/>
      <c r="F61" s="636" t="s">
        <v>133</v>
      </c>
      <c r="G61" s="92"/>
      <c r="H61" s="1074">
        <f>SUM(H62:H64)</f>
        <v>44</v>
      </c>
      <c r="I61" s="1074">
        <f>SUM(I62:I64)</f>
        <v>51</v>
      </c>
      <c r="J61" s="1076">
        <f t="shared" si="1"/>
        <v>95</v>
      </c>
    </row>
    <row r="62" spans="1:10" ht="11.25" customHeight="1">
      <c r="A62" s="96">
        <v>2</v>
      </c>
      <c r="B62" s="96">
        <v>4</v>
      </c>
      <c r="C62" s="96">
        <v>9</v>
      </c>
      <c r="D62" s="96"/>
      <c r="E62" s="2212"/>
      <c r="F62" s="348"/>
      <c r="G62" s="92" t="s">
        <v>208</v>
      </c>
      <c r="H62" s="351">
        <v>24</v>
      </c>
      <c r="I62" s="351">
        <v>30</v>
      </c>
      <c r="J62" s="347">
        <f t="shared" si="1"/>
        <v>54</v>
      </c>
    </row>
    <row r="63" spans="1:10" ht="11.25" customHeight="1">
      <c r="A63" s="96">
        <v>2</v>
      </c>
      <c r="B63" s="96">
        <v>4</v>
      </c>
      <c r="C63" s="96">
        <v>9</v>
      </c>
      <c r="D63" s="96"/>
      <c r="E63" s="2212"/>
      <c r="F63" s="348"/>
      <c r="G63" s="92" t="s">
        <v>209</v>
      </c>
      <c r="H63" s="351">
        <v>17</v>
      </c>
      <c r="I63" s="351">
        <v>19</v>
      </c>
      <c r="J63" s="347">
        <f t="shared" si="1"/>
        <v>36</v>
      </c>
    </row>
    <row r="64" spans="1:10" ht="11.25" customHeight="1">
      <c r="A64" s="96">
        <v>2</v>
      </c>
      <c r="B64" s="96">
        <v>4</v>
      </c>
      <c r="C64" s="96">
        <v>9</v>
      </c>
      <c r="D64" s="96"/>
      <c r="E64" s="2212"/>
      <c r="F64" s="348"/>
      <c r="G64" s="92" t="s">
        <v>215</v>
      </c>
      <c r="H64" s="351">
        <v>3</v>
      </c>
      <c r="I64" s="351">
        <v>2</v>
      </c>
      <c r="J64" s="347">
        <f t="shared" si="1"/>
        <v>5</v>
      </c>
    </row>
    <row r="65" spans="1:13" ht="11.25" customHeight="1">
      <c r="A65" s="96"/>
      <c r="B65" s="96"/>
      <c r="C65" s="96"/>
      <c r="D65" s="96"/>
      <c r="E65" s="2212"/>
      <c r="F65" s="640" t="s">
        <v>37</v>
      </c>
      <c r="G65" s="175"/>
      <c r="H65" s="1074">
        <f>SUM(H66)</f>
        <v>0</v>
      </c>
      <c r="I65" s="1074">
        <f>SUM(I66)</f>
        <v>1</v>
      </c>
      <c r="J65" s="1076">
        <f t="shared" si="1"/>
        <v>1</v>
      </c>
    </row>
    <row r="66" spans="1:13" ht="11.25" customHeight="1">
      <c r="A66" s="96">
        <v>2</v>
      </c>
      <c r="B66" s="96">
        <v>4</v>
      </c>
      <c r="C66" s="96">
        <v>11</v>
      </c>
      <c r="D66" s="96"/>
      <c r="E66" s="2213"/>
      <c r="F66" s="638"/>
      <c r="G66" s="92" t="s">
        <v>217</v>
      </c>
      <c r="H66" s="351">
        <v>0</v>
      </c>
      <c r="I66" s="351">
        <v>1</v>
      </c>
      <c r="J66" s="1078">
        <f t="shared" si="1"/>
        <v>1</v>
      </c>
    </row>
    <row r="67" spans="1:13" ht="11.25" customHeight="1">
      <c r="A67" s="96"/>
      <c r="B67" s="96"/>
      <c r="C67" s="96"/>
      <c r="D67" s="96"/>
      <c r="E67" s="2211">
        <v>1403</v>
      </c>
      <c r="F67" s="29" t="s">
        <v>39</v>
      </c>
      <c r="G67" s="123"/>
      <c r="H67" s="342">
        <f>SUM(H68+H70+H72)</f>
        <v>25</v>
      </c>
      <c r="I67" s="342">
        <f>SUM(I68+I70+I72)</f>
        <v>27</v>
      </c>
      <c r="J67" s="339">
        <f>SUM(H67:I67)</f>
        <v>52</v>
      </c>
      <c r="M67" s="465"/>
    </row>
    <row r="68" spans="1:13" ht="11.25" customHeight="1">
      <c r="A68" s="96"/>
      <c r="B68" s="96"/>
      <c r="C68" s="96"/>
      <c r="D68" s="96"/>
      <c r="E68" s="2212"/>
      <c r="F68" s="640" t="s">
        <v>40</v>
      </c>
      <c r="G68" s="92"/>
      <c r="H68" s="1074">
        <f>SUM(H69:H69)</f>
        <v>7</v>
      </c>
      <c r="I68" s="1074">
        <f>SUM(I69:I69)</f>
        <v>6</v>
      </c>
      <c r="J68" s="1076">
        <f t="shared" ref="J68:J74" si="2">SUM(H68:I68)</f>
        <v>13</v>
      </c>
    </row>
    <row r="69" spans="1:13" ht="11.25" customHeight="1">
      <c r="A69" s="96">
        <v>3</v>
      </c>
      <c r="B69" s="96">
        <v>5</v>
      </c>
      <c r="C69" s="96">
        <v>11</v>
      </c>
      <c r="D69" s="96"/>
      <c r="E69" s="2212"/>
      <c r="F69" s="638"/>
      <c r="G69" s="92" t="s">
        <v>218</v>
      </c>
      <c r="H69" s="351">
        <v>7</v>
      </c>
      <c r="I69" s="351">
        <v>6</v>
      </c>
      <c r="J69" s="347">
        <f t="shared" si="2"/>
        <v>13</v>
      </c>
    </row>
    <row r="70" spans="1:13" ht="11.25" customHeight="1">
      <c r="D70" s="96"/>
      <c r="E70" s="2212"/>
      <c r="F70" s="640" t="s">
        <v>41</v>
      </c>
      <c r="G70" s="92"/>
      <c r="H70" s="1074">
        <f>SUM(H71)</f>
        <v>9</v>
      </c>
      <c r="I70" s="1074">
        <f>SUM(I71)</f>
        <v>6</v>
      </c>
      <c r="J70" s="1076">
        <f t="shared" si="2"/>
        <v>15</v>
      </c>
    </row>
    <row r="71" spans="1:13" ht="11.25" customHeight="1">
      <c r="A71" s="96">
        <v>3</v>
      </c>
      <c r="B71" s="96">
        <v>5</v>
      </c>
      <c r="C71" s="96">
        <v>8</v>
      </c>
      <c r="D71" s="96"/>
      <c r="E71" s="2212"/>
      <c r="F71" s="638"/>
      <c r="G71" s="92" t="s">
        <v>218</v>
      </c>
      <c r="H71" s="351">
        <v>9</v>
      </c>
      <c r="I71" s="351">
        <v>6</v>
      </c>
      <c r="J71" s="347">
        <f t="shared" si="2"/>
        <v>15</v>
      </c>
    </row>
    <row r="72" spans="1:13" ht="11.25" customHeight="1">
      <c r="E72" s="2212"/>
      <c r="F72" s="640" t="s">
        <v>42</v>
      </c>
      <c r="G72" s="92"/>
      <c r="H72" s="1074">
        <f>SUM(H73:H74)</f>
        <v>9</v>
      </c>
      <c r="I72" s="1074">
        <f>SUM(I73:I74)</f>
        <v>15</v>
      </c>
      <c r="J72" s="1076">
        <f t="shared" si="2"/>
        <v>24</v>
      </c>
    </row>
    <row r="73" spans="1:13" ht="11.25" customHeight="1">
      <c r="A73" s="96">
        <v>3</v>
      </c>
      <c r="B73" s="96">
        <v>5</v>
      </c>
      <c r="C73" s="96">
        <v>10</v>
      </c>
      <c r="D73" s="96"/>
      <c r="E73" s="2212"/>
      <c r="F73" s="638"/>
      <c r="G73" s="92" t="s">
        <v>218</v>
      </c>
      <c r="H73" s="351">
        <v>9</v>
      </c>
      <c r="I73" s="351">
        <v>15</v>
      </c>
      <c r="J73" s="347">
        <f t="shared" si="2"/>
        <v>24</v>
      </c>
    </row>
    <row r="74" spans="1:13" ht="11.25" customHeight="1">
      <c r="A74" s="96">
        <v>3</v>
      </c>
      <c r="B74" s="96">
        <v>5</v>
      </c>
      <c r="C74" s="96">
        <v>10</v>
      </c>
      <c r="D74" s="96"/>
      <c r="E74" s="2213"/>
      <c r="F74" s="648"/>
      <c r="G74" s="314" t="s">
        <v>219</v>
      </c>
      <c r="H74" s="1080">
        <v>0</v>
      </c>
      <c r="I74" s="1080">
        <v>0</v>
      </c>
      <c r="J74" s="1078">
        <f t="shared" si="2"/>
        <v>0</v>
      </c>
    </row>
    <row r="75" spans="1:13" ht="12" customHeight="1">
      <c r="A75" s="96"/>
      <c r="B75" s="96"/>
      <c r="C75" s="96"/>
      <c r="D75" s="96"/>
      <c r="E75" s="979"/>
      <c r="F75" s="653"/>
      <c r="G75" s="92"/>
      <c r="H75" s="694"/>
      <c r="I75" s="223"/>
      <c r="J75" s="694" t="s">
        <v>220</v>
      </c>
    </row>
    <row r="76" spans="1:13" ht="12" customHeight="1">
      <c r="A76" s="96"/>
      <c r="B76" s="96"/>
      <c r="C76" s="96"/>
      <c r="D76" s="96"/>
      <c r="E76" s="979"/>
      <c r="F76" s="92"/>
      <c r="G76" s="92"/>
      <c r="H76" s="694"/>
      <c r="I76" s="694"/>
      <c r="J76" s="1081" t="s">
        <v>221</v>
      </c>
    </row>
    <row r="77" spans="1:13" ht="7.5" customHeight="1">
      <c r="A77" s="96"/>
      <c r="B77" s="96"/>
      <c r="C77" s="96"/>
      <c r="D77" s="96"/>
      <c r="E77" s="2263" t="s">
        <v>2</v>
      </c>
      <c r="F77" s="1021"/>
      <c r="G77" s="1021"/>
      <c r="H77" s="1088"/>
      <c r="I77" s="1089"/>
      <c r="J77" s="1090"/>
    </row>
    <row r="78" spans="1:13" ht="12.75" customHeight="1">
      <c r="A78" s="96"/>
      <c r="B78" s="96"/>
      <c r="C78" s="96"/>
      <c r="D78" s="96"/>
      <c r="E78" s="2326"/>
      <c r="F78" s="383" t="s">
        <v>327</v>
      </c>
      <c r="G78" s="1095"/>
      <c r="H78" s="2367" t="s">
        <v>390</v>
      </c>
      <c r="I78" s="2367"/>
      <c r="J78" s="1091"/>
    </row>
    <row r="79" spans="1:13">
      <c r="A79" s="96"/>
      <c r="B79" s="96"/>
      <c r="C79" s="96"/>
      <c r="D79" s="96"/>
      <c r="E79" s="2327"/>
      <c r="F79" s="1096"/>
      <c r="G79" s="454"/>
      <c r="H79" s="963" t="s">
        <v>18</v>
      </c>
      <c r="I79" s="963" t="s">
        <v>19</v>
      </c>
      <c r="J79" s="1070" t="s">
        <v>8</v>
      </c>
    </row>
    <row r="80" spans="1:13" ht="11.25" customHeight="1">
      <c r="A80" s="96"/>
      <c r="B80" s="96"/>
      <c r="C80" s="96"/>
      <c r="D80" s="96"/>
      <c r="E80" s="2204">
        <v>1404</v>
      </c>
      <c r="F80" s="29" t="s">
        <v>43</v>
      </c>
      <c r="G80" s="123"/>
      <c r="H80" s="342">
        <f>SUM(H81,H85)</f>
        <v>194</v>
      </c>
      <c r="I80" s="342">
        <f>SUM(I81,I85)</f>
        <v>68</v>
      </c>
      <c r="J80" s="339">
        <f>SUM(H80:I80)</f>
        <v>262</v>
      </c>
      <c r="M80" s="465"/>
    </row>
    <row r="81" spans="1:13" ht="11.25" customHeight="1">
      <c r="A81" s="96"/>
      <c r="B81" s="96"/>
      <c r="C81" s="96"/>
      <c r="D81" s="96"/>
      <c r="E81" s="2205"/>
      <c r="F81" s="636" t="s">
        <v>128</v>
      </c>
      <c r="G81" s="92"/>
      <c r="H81" s="1074">
        <f>SUM(H82:H84)</f>
        <v>168</v>
      </c>
      <c r="I81" s="1074">
        <f>SUM(I82:I84)</f>
        <v>61</v>
      </c>
      <c r="J81" s="1076">
        <f>SUM(H81:I81)</f>
        <v>229</v>
      </c>
      <c r="K81" s="83"/>
    </row>
    <row r="82" spans="1:13" ht="11.25" customHeight="1">
      <c r="A82" s="96">
        <v>4</v>
      </c>
      <c r="B82" s="96">
        <v>6</v>
      </c>
      <c r="C82" s="96">
        <v>11</v>
      </c>
      <c r="D82" s="96"/>
      <c r="E82" s="2206"/>
      <c r="F82" s="631"/>
      <c r="G82" s="92" t="s">
        <v>222</v>
      </c>
      <c r="H82" s="351">
        <v>168</v>
      </c>
      <c r="I82" s="351">
        <v>61</v>
      </c>
      <c r="J82" s="347">
        <f>SUM(H82:I82)</f>
        <v>229</v>
      </c>
      <c r="K82" s="83"/>
    </row>
    <row r="83" spans="1:13" ht="11.25" customHeight="1">
      <c r="A83" s="96"/>
      <c r="B83" s="96"/>
      <c r="C83" s="96"/>
      <c r="D83" s="96"/>
      <c r="E83" s="2206"/>
      <c r="F83" s="631"/>
      <c r="G83" s="92" t="s">
        <v>340</v>
      </c>
      <c r="H83" s="351">
        <v>0</v>
      </c>
      <c r="I83" s="351">
        <v>0</v>
      </c>
      <c r="J83" s="347">
        <f t="shared" ref="J83:J84" si="3">SUM(H83:I83)</f>
        <v>0</v>
      </c>
      <c r="K83" s="83"/>
    </row>
    <row r="84" spans="1:13" ht="11.25" customHeight="1">
      <c r="A84" s="96"/>
      <c r="B84" s="96"/>
      <c r="C84" s="96"/>
      <c r="D84" s="96"/>
      <c r="E84" s="2206"/>
      <c r="F84" s="631"/>
      <c r="G84" s="92" t="s">
        <v>341</v>
      </c>
      <c r="H84" s="351">
        <v>0</v>
      </c>
      <c r="I84" s="351">
        <v>0</v>
      </c>
      <c r="J84" s="347">
        <f t="shared" si="3"/>
        <v>0</v>
      </c>
      <c r="K84" s="83"/>
    </row>
    <row r="85" spans="1:13" ht="11.25" customHeight="1">
      <c r="A85" s="96"/>
      <c r="B85" s="96"/>
      <c r="C85" s="96"/>
      <c r="D85" s="96"/>
      <c r="E85" s="2205"/>
      <c r="F85" s="636" t="s">
        <v>45</v>
      </c>
      <c r="G85" s="92"/>
      <c r="H85" s="1074">
        <f>SUM(H86)</f>
        <v>26</v>
      </c>
      <c r="I85" s="1074">
        <f>SUM(I86)</f>
        <v>7</v>
      </c>
      <c r="J85" s="1076">
        <f>H85+I85</f>
        <v>33</v>
      </c>
    </row>
    <row r="86" spans="1:13" ht="11.25" customHeight="1">
      <c r="A86" s="96">
        <v>4</v>
      </c>
      <c r="B86" s="96">
        <v>6</v>
      </c>
      <c r="C86" s="96">
        <v>11</v>
      </c>
      <c r="D86" s="96"/>
      <c r="E86" s="2206"/>
      <c r="F86" s="631"/>
      <c r="G86" s="92" t="s">
        <v>225</v>
      </c>
      <c r="H86" s="1077">
        <v>26</v>
      </c>
      <c r="I86" s="1077">
        <v>7</v>
      </c>
      <c r="J86" s="347">
        <f>H86+I86</f>
        <v>33</v>
      </c>
    </row>
    <row r="87" spans="1:13" ht="11.25" customHeight="1">
      <c r="A87" s="96"/>
      <c r="B87" s="96"/>
      <c r="C87" s="96"/>
      <c r="D87" s="96"/>
      <c r="E87" s="2211">
        <v>1405</v>
      </c>
      <c r="F87" s="13" t="s">
        <v>46</v>
      </c>
      <c r="G87" s="14"/>
      <c r="H87" s="342">
        <f>SUM(H88+H93+H100+H102)</f>
        <v>167</v>
      </c>
      <c r="I87" s="342">
        <f>SUM(I88+I93+I100+I102)</f>
        <v>318</v>
      </c>
      <c r="J87" s="339">
        <f>H87+I87</f>
        <v>485</v>
      </c>
      <c r="M87" s="465"/>
    </row>
    <row r="88" spans="1:13" ht="11.25" customHeight="1">
      <c r="A88" s="96"/>
      <c r="B88" s="96"/>
      <c r="C88" s="96"/>
      <c r="D88" s="96"/>
      <c r="E88" s="2212"/>
      <c r="F88" s="636" t="s">
        <v>47</v>
      </c>
      <c r="G88" s="92"/>
      <c r="H88" s="1074">
        <f>SUM(H89:H92)</f>
        <v>38</v>
      </c>
      <c r="I88" s="1074">
        <f>SUM(I89:I92)</f>
        <v>49</v>
      </c>
      <c r="J88" s="1076">
        <f t="shared" ref="J88:J99" si="4">H88+I88</f>
        <v>87</v>
      </c>
      <c r="M88" s="465"/>
    </row>
    <row r="89" spans="1:13" ht="11.25" customHeight="1">
      <c r="A89" s="96">
        <v>5</v>
      </c>
      <c r="B89" s="96">
        <v>4</v>
      </c>
      <c r="C89" s="96">
        <v>8</v>
      </c>
      <c r="D89" s="96"/>
      <c r="E89" s="2212"/>
      <c r="F89" s="638"/>
      <c r="G89" s="92" t="s">
        <v>226</v>
      </c>
      <c r="H89" s="351">
        <v>1</v>
      </c>
      <c r="I89" s="351">
        <v>1</v>
      </c>
      <c r="J89" s="347">
        <f t="shared" si="4"/>
        <v>2</v>
      </c>
    </row>
    <row r="90" spans="1:13" ht="11.25" customHeight="1">
      <c r="A90" s="96">
        <v>5</v>
      </c>
      <c r="B90" s="96">
        <v>4</v>
      </c>
      <c r="C90" s="96">
        <v>8</v>
      </c>
      <c r="D90" s="96"/>
      <c r="E90" s="2212"/>
      <c r="F90" s="631"/>
      <c r="G90" s="92" t="s">
        <v>227</v>
      </c>
      <c r="H90" s="351">
        <v>32</v>
      </c>
      <c r="I90" s="351">
        <v>33</v>
      </c>
      <c r="J90" s="347">
        <f t="shared" si="4"/>
        <v>65</v>
      </c>
    </row>
    <row r="91" spans="1:13" ht="11.25" customHeight="1">
      <c r="A91" s="96">
        <v>5</v>
      </c>
      <c r="B91" s="96">
        <v>4</v>
      </c>
      <c r="C91" s="96">
        <v>8</v>
      </c>
      <c r="D91" s="96"/>
      <c r="E91" s="2212"/>
      <c r="F91" s="631"/>
      <c r="G91" s="92" t="s">
        <v>228</v>
      </c>
      <c r="H91" s="351">
        <v>1</v>
      </c>
      <c r="I91" s="351">
        <v>4</v>
      </c>
      <c r="J91" s="347">
        <f t="shared" si="4"/>
        <v>5</v>
      </c>
    </row>
    <row r="92" spans="1:13" ht="11.25" customHeight="1">
      <c r="A92" s="96">
        <v>5</v>
      </c>
      <c r="B92" s="96">
        <v>4</v>
      </c>
      <c r="C92" s="96">
        <v>8</v>
      </c>
      <c r="D92" s="96"/>
      <c r="E92" s="2212"/>
      <c r="F92" s="631"/>
      <c r="G92" s="92" t="s">
        <v>229</v>
      </c>
      <c r="H92" s="351">
        <v>4</v>
      </c>
      <c r="I92" s="351">
        <v>11</v>
      </c>
      <c r="J92" s="347">
        <f t="shared" si="4"/>
        <v>15</v>
      </c>
    </row>
    <row r="93" spans="1:13" ht="11.25" customHeight="1">
      <c r="B93" s="96"/>
      <c r="C93" s="96"/>
      <c r="D93" s="96"/>
      <c r="E93" s="2212"/>
      <c r="F93" s="636" t="s">
        <v>48</v>
      </c>
      <c r="G93" s="92"/>
      <c r="H93" s="1074">
        <f>SUM(H94:H99)</f>
        <v>100</v>
      </c>
      <c r="I93" s="1074">
        <f>SUM(I94:I99)</f>
        <v>171</v>
      </c>
      <c r="J93" s="1076">
        <f t="shared" si="4"/>
        <v>271</v>
      </c>
    </row>
    <row r="94" spans="1:13" ht="11.25" customHeight="1">
      <c r="A94" s="221">
        <v>5</v>
      </c>
      <c r="B94" s="96">
        <v>5</v>
      </c>
      <c r="C94" s="96">
        <v>11</v>
      </c>
      <c r="D94" s="96"/>
      <c r="E94" s="2212"/>
      <c r="F94" s="638"/>
      <c r="G94" s="92" t="s">
        <v>230</v>
      </c>
      <c r="H94" s="351">
        <v>0</v>
      </c>
      <c r="I94" s="351">
        <v>1</v>
      </c>
      <c r="J94" s="347">
        <f t="shared" si="4"/>
        <v>1</v>
      </c>
    </row>
    <row r="95" spans="1:13" ht="11.25" customHeight="1">
      <c r="A95" s="221">
        <v>5</v>
      </c>
      <c r="B95" s="96">
        <v>5</v>
      </c>
      <c r="C95" s="96">
        <v>11</v>
      </c>
      <c r="D95" s="96"/>
      <c r="E95" s="2212"/>
      <c r="F95" s="638"/>
      <c r="G95" s="92" t="s">
        <v>231</v>
      </c>
      <c r="H95" s="351">
        <v>27</v>
      </c>
      <c r="I95" s="351">
        <v>22</v>
      </c>
      <c r="J95" s="347">
        <f t="shared" si="4"/>
        <v>49</v>
      </c>
    </row>
    <row r="96" spans="1:13" ht="11.25" customHeight="1">
      <c r="A96" s="221">
        <v>5</v>
      </c>
      <c r="B96" s="96">
        <v>5</v>
      </c>
      <c r="C96" s="96">
        <v>11</v>
      </c>
      <c r="D96" s="96"/>
      <c r="E96" s="2212"/>
      <c r="F96" s="638"/>
      <c r="G96" s="92" t="s">
        <v>232</v>
      </c>
      <c r="H96" s="351">
        <v>3</v>
      </c>
      <c r="I96" s="351">
        <v>0</v>
      </c>
      <c r="J96" s="347">
        <f t="shared" si="4"/>
        <v>3</v>
      </c>
    </row>
    <row r="97" spans="1:13" ht="11.25" customHeight="1">
      <c r="A97" s="221">
        <v>5</v>
      </c>
      <c r="B97" s="96">
        <v>5</v>
      </c>
      <c r="C97" s="96">
        <v>11</v>
      </c>
      <c r="D97" s="96"/>
      <c r="E97" s="2212"/>
      <c r="F97" s="638"/>
      <c r="G97" s="92" t="s">
        <v>233</v>
      </c>
      <c r="H97" s="351">
        <v>0</v>
      </c>
      <c r="I97" s="351">
        <v>3</v>
      </c>
      <c r="J97" s="347">
        <f t="shared" si="4"/>
        <v>3</v>
      </c>
    </row>
    <row r="98" spans="1:13" ht="11.25" customHeight="1">
      <c r="A98" s="221">
        <v>5</v>
      </c>
      <c r="B98" s="96">
        <v>5</v>
      </c>
      <c r="C98" s="96">
        <v>11</v>
      </c>
      <c r="D98" s="96"/>
      <c r="E98" s="2212"/>
      <c r="F98" s="638"/>
      <c r="G98" s="92" t="s">
        <v>353</v>
      </c>
      <c r="H98" s="351">
        <v>70</v>
      </c>
      <c r="I98" s="351">
        <v>144</v>
      </c>
      <c r="J98" s="347">
        <f t="shared" si="4"/>
        <v>214</v>
      </c>
    </row>
    <row r="99" spans="1:13" s="83" customFormat="1" ht="11.25" customHeight="1">
      <c r="A99" s="221">
        <v>5</v>
      </c>
      <c r="B99" s="96">
        <v>5</v>
      </c>
      <c r="C99" s="96">
        <v>11</v>
      </c>
      <c r="D99" s="96"/>
      <c r="E99" s="2212"/>
      <c r="F99" s="638"/>
      <c r="G99" s="64" t="s">
        <v>235</v>
      </c>
      <c r="H99" s="351">
        <v>0</v>
      </c>
      <c r="I99" s="351">
        <v>1</v>
      </c>
      <c r="J99" s="347">
        <f t="shared" si="4"/>
        <v>1</v>
      </c>
    </row>
    <row r="100" spans="1:13" s="83" customFormat="1" ht="11.25" customHeight="1">
      <c r="A100" s="221"/>
      <c r="B100" s="96"/>
      <c r="C100" s="96"/>
      <c r="D100" s="96"/>
      <c r="E100" s="2212"/>
      <c r="F100" s="19" t="s">
        <v>49</v>
      </c>
      <c r="G100" s="59"/>
      <c r="H100" s="1074">
        <f>SUM(H101)</f>
        <v>22</v>
      </c>
      <c r="I100" s="1074">
        <f>SUM(I101)</f>
        <v>79</v>
      </c>
      <c r="J100" s="1076">
        <f>SUM(H100:I100)</f>
        <v>101</v>
      </c>
    </row>
    <row r="101" spans="1:13" s="83" customFormat="1" ht="11.25" customHeight="1">
      <c r="A101" s="221">
        <v>5</v>
      </c>
      <c r="B101" s="96">
        <v>5</v>
      </c>
      <c r="C101" s="96">
        <v>10</v>
      </c>
      <c r="D101" s="96"/>
      <c r="E101" s="2212"/>
      <c r="F101" s="653"/>
      <c r="G101" s="92" t="s">
        <v>317</v>
      </c>
      <c r="H101" s="351">
        <v>22</v>
      </c>
      <c r="I101" s="351">
        <v>79</v>
      </c>
      <c r="J101" s="347">
        <f>SUM(H101:I101)</f>
        <v>101</v>
      </c>
    </row>
    <row r="102" spans="1:13" s="83" customFormat="1" ht="11.25" customHeight="1">
      <c r="A102" s="221"/>
      <c r="B102" s="96"/>
      <c r="C102" s="96"/>
      <c r="D102" s="96"/>
      <c r="E102" s="2212"/>
      <c r="F102" s="640" t="s">
        <v>50</v>
      </c>
      <c r="G102" s="175"/>
      <c r="H102" s="1074">
        <f>SUM(H103:H104)</f>
        <v>7</v>
      </c>
      <c r="I102" s="1074">
        <f>SUM(I103:I104)</f>
        <v>19</v>
      </c>
      <c r="J102" s="1076">
        <f>SUM(H102:I102)</f>
        <v>26</v>
      </c>
    </row>
    <row r="103" spans="1:13" s="83" customFormat="1" ht="11.25" customHeight="1">
      <c r="A103" s="221">
        <v>5</v>
      </c>
      <c r="B103" s="96">
        <v>5</v>
      </c>
      <c r="C103" s="96">
        <v>13</v>
      </c>
      <c r="D103" s="96"/>
      <c r="E103" s="2212"/>
      <c r="F103" s="638"/>
      <c r="G103" s="92" t="s">
        <v>234</v>
      </c>
      <c r="H103" s="351">
        <v>7</v>
      </c>
      <c r="I103" s="351">
        <v>19</v>
      </c>
      <c r="J103" s="347">
        <f>SUM(H103:I103)</f>
        <v>26</v>
      </c>
    </row>
    <row r="104" spans="1:13" s="83" customFormat="1" ht="11.25" customHeight="1">
      <c r="A104" s="221"/>
      <c r="B104" s="96"/>
      <c r="C104" s="96"/>
      <c r="D104" s="96"/>
      <c r="E104" s="2213"/>
      <c r="F104" s="638"/>
      <c r="G104" s="92" t="s">
        <v>236</v>
      </c>
      <c r="H104" s="351">
        <v>0</v>
      </c>
      <c r="I104" s="351">
        <v>0</v>
      </c>
      <c r="J104" s="347">
        <f>SUM(H104:I104)</f>
        <v>0</v>
      </c>
    </row>
    <row r="105" spans="1:13" ht="11.25" customHeight="1">
      <c r="B105" s="96"/>
      <c r="C105" s="96"/>
      <c r="D105" s="96"/>
      <c r="E105" s="2211">
        <v>1406</v>
      </c>
      <c r="F105" s="29" t="s">
        <v>51</v>
      </c>
      <c r="G105" s="123"/>
      <c r="H105" s="342">
        <f>SUM(H106+H111+H109+H115+H113)</f>
        <v>133</v>
      </c>
      <c r="I105" s="342">
        <f>SUM(I106+I111+I109+I115+I113)</f>
        <v>145</v>
      </c>
      <c r="J105" s="339">
        <f>H105+I105</f>
        <v>278</v>
      </c>
      <c r="M105" s="465"/>
    </row>
    <row r="106" spans="1:13" ht="11.25" customHeight="1">
      <c r="B106" s="96"/>
      <c r="C106" s="96"/>
      <c r="D106" s="96"/>
      <c r="E106" s="2212"/>
      <c r="F106" s="636" t="s">
        <v>52</v>
      </c>
      <c r="G106" s="92"/>
      <c r="H106" s="1074">
        <f>SUM(H107:H108)</f>
        <v>31</v>
      </c>
      <c r="I106" s="1074">
        <f>SUM(I107:I108)</f>
        <v>48</v>
      </c>
      <c r="J106" s="1076">
        <f>H106+I106</f>
        <v>79</v>
      </c>
      <c r="M106" s="465"/>
    </row>
    <row r="107" spans="1:13" ht="11.25" customHeight="1">
      <c r="A107" s="221">
        <v>6</v>
      </c>
      <c r="B107" s="96">
        <v>2</v>
      </c>
      <c r="C107" s="96">
        <v>6</v>
      </c>
      <c r="D107" s="96"/>
      <c r="E107" s="2212"/>
      <c r="F107" s="681"/>
      <c r="G107" s="92" t="s">
        <v>237</v>
      </c>
      <c r="H107" s="351">
        <v>6</v>
      </c>
      <c r="I107" s="351">
        <v>18</v>
      </c>
      <c r="J107" s="347">
        <f t="shared" ref="J107:J116" si="5">H107+I107</f>
        <v>24</v>
      </c>
    </row>
    <row r="108" spans="1:13" ht="11.25" customHeight="1">
      <c r="A108" s="221">
        <v>6</v>
      </c>
      <c r="B108" s="96">
        <v>2</v>
      </c>
      <c r="C108" s="96">
        <v>11</v>
      </c>
      <c r="D108" s="96"/>
      <c r="E108" s="2212"/>
      <c r="F108" s="681"/>
      <c r="G108" s="92" t="s">
        <v>238</v>
      </c>
      <c r="H108" s="351">
        <v>25</v>
      </c>
      <c r="I108" s="351">
        <v>30</v>
      </c>
      <c r="J108" s="347">
        <f t="shared" si="5"/>
        <v>55</v>
      </c>
    </row>
    <row r="109" spans="1:13" ht="11.25" customHeight="1">
      <c r="B109" s="96"/>
      <c r="C109" s="96"/>
      <c r="D109" s="96"/>
      <c r="E109" s="2212"/>
      <c r="F109" s="636" t="s">
        <v>263</v>
      </c>
      <c r="G109" s="92"/>
      <c r="H109" s="1074">
        <f>SUM(H110)</f>
        <v>22</v>
      </c>
      <c r="I109" s="1074">
        <f>SUM(I110)</f>
        <v>22</v>
      </c>
      <c r="J109" s="1076">
        <f>H109+I109</f>
        <v>44</v>
      </c>
    </row>
    <row r="110" spans="1:13" ht="11.25" customHeight="1">
      <c r="B110" s="96"/>
      <c r="C110" s="96"/>
      <c r="D110" s="96"/>
      <c r="E110" s="2212"/>
      <c r="F110" s="681"/>
      <c r="G110" s="92" t="s">
        <v>241</v>
      </c>
      <c r="H110" s="351">
        <v>22</v>
      </c>
      <c r="I110" s="351">
        <v>22</v>
      </c>
      <c r="J110" s="347">
        <f>H110+I110</f>
        <v>44</v>
      </c>
    </row>
    <row r="111" spans="1:13" ht="11.25" customHeight="1">
      <c r="B111" s="96"/>
      <c r="C111" s="96"/>
      <c r="D111" s="96"/>
      <c r="E111" s="2212"/>
      <c r="F111" s="636" t="s">
        <v>53</v>
      </c>
      <c r="G111" s="92"/>
      <c r="H111" s="1074">
        <f>SUM(H112)</f>
        <v>50</v>
      </c>
      <c r="I111" s="1074">
        <f>SUM(I112)</f>
        <v>55</v>
      </c>
      <c r="J111" s="1076">
        <f>H111+I111</f>
        <v>105</v>
      </c>
    </row>
    <row r="112" spans="1:13" ht="11.25" customHeight="1">
      <c r="A112" s="221">
        <v>6</v>
      </c>
      <c r="B112" s="96">
        <v>2</v>
      </c>
      <c r="C112" s="96">
        <v>10</v>
      </c>
      <c r="D112" s="96"/>
      <c r="E112" s="2212"/>
      <c r="F112" s="631"/>
      <c r="G112" s="92" t="s">
        <v>239</v>
      </c>
      <c r="H112" s="351">
        <v>50</v>
      </c>
      <c r="I112" s="351">
        <v>55</v>
      </c>
      <c r="J112" s="347">
        <f>H112+I112</f>
        <v>105</v>
      </c>
    </row>
    <row r="113" spans="1:13" ht="11.25" customHeight="1">
      <c r="B113" s="96"/>
      <c r="C113" s="96"/>
      <c r="D113" s="96"/>
      <c r="E113" s="2212"/>
      <c r="F113" s="636" t="s">
        <v>96</v>
      </c>
      <c r="G113" s="92"/>
      <c r="H113" s="1074">
        <f>SUM(H114)</f>
        <v>30</v>
      </c>
      <c r="I113" s="1074">
        <f>SUM(I114)</f>
        <v>20</v>
      </c>
      <c r="J113" s="1076">
        <f>H113+I113</f>
        <v>50</v>
      </c>
    </row>
    <row r="114" spans="1:13" ht="11.25" customHeight="1">
      <c r="A114" s="221">
        <v>6</v>
      </c>
      <c r="B114" s="96">
        <v>2</v>
      </c>
      <c r="C114" s="96">
        <v>6</v>
      </c>
      <c r="D114" s="96"/>
      <c r="E114" s="2212"/>
      <c r="F114" s="631"/>
      <c r="G114" s="92" t="s">
        <v>264</v>
      </c>
      <c r="H114" s="351">
        <v>30</v>
      </c>
      <c r="I114" s="351">
        <v>20</v>
      </c>
      <c r="J114" s="347">
        <f t="shared" ref="J114" si="6">H114+I114</f>
        <v>50</v>
      </c>
    </row>
    <row r="115" spans="1:13" ht="11.25" customHeight="1">
      <c r="B115" s="96"/>
      <c r="C115" s="96"/>
      <c r="D115" s="96"/>
      <c r="E115" s="2212"/>
      <c r="F115" s="636" t="s">
        <v>56</v>
      </c>
      <c r="G115" s="92"/>
      <c r="H115" s="1074">
        <f>SUM(H116)</f>
        <v>0</v>
      </c>
      <c r="I115" s="1074">
        <f>SUM(I116)</f>
        <v>0</v>
      </c>
      <c r="J115" s="1076">
        <f t="shared" si="5"/>
        <v>0</v>
      </c>
    </row>
    <row r="116" spans="1:13" ht="11.25" customHeight="1">
      <c r="A116" s="221">
        <v>6</v>
      </c>
      <c r="B116" s="96">
        <v>4</v>
      </c>
      <c r="C116" s="96">
        <v>11</v>
      </c>
      <c r="D116" s="96"/>
      <c r="E116" s="2213"/>
      <c r="F116" s="631"/>
      <c r="G116" s="92" t="s">
        <v>242</v>
      </c>
      <c r="H116" s="351">
        <v>0</v>
      </c>
      <c r="I116" s="351">
        <v>0</v>
      </c>
      <c r="J116" s="347">
        <f t="shared" si="5"/>
        <v>0</v>
      </c>
    </row>
    <row r="117" spans="1:13" ht="11.25" customHeight="1">
      <c r="B117" s="96"/>
      <c r="C117" s="96"/>
      <c r="D117" s="96"/>
      <c r="E117" s="2204">
        <v>1407</v>
      </c>
      <c r="F117" s="13" t="s">
        <v>58</v>
      </c>
      <c r="G117" s="123"/>
      <c r="H117" s="342">
        <f>SUM(H118+H123+H125)</f>
        <v>28</v>
      </c>
      <c r="I117" s="342">
        <f>SUM(I118+I123+I125)</f>
        <v>34</v>
      </c>
      <c r="J117" s="339">
        <f>SUM(H117:I117)</f>
        <v>62</v>
      </c>
      <c r="M117" s="465"/>
    </row>
    <row r="118" spans="1:13" ht="11.25" customHeight="1">
      <c r="B118" s="96"/>
      <c r="C118" s="96"/>
      <c r="D118" s="96"/>
      <c r="E118" s="2205"/>
      <c r="F118" s="636" t="s">
        <v>59</v>
      </c>
      <c r="G118" s="92"/>
      <c r="H118" s="1074">
        <f>SUM(H119:H122)</f>
        <v>10</v>
      </c>
      <c r="I118" s="1074">
        <f>SUM(I119:I122)</f>
        <v>6</v>
      </c>
      <c r="J118" s="1076">
        <f>H118+I118</f>
        <v>16</v>
      </c>
    </row>
    <row r="119" spans="1:13" ht="11.25" customHeight="1">
      <c r="A119" s="221">
        <v>7</v>
      </c>
      <c r="B119" s="96">
        <v>3</v>
      </c>
      <c r="C119" s="96">
        <v>11</v>
      </c>
      <c r="D119" s="96"/>
      <c r="E119" s="2205"/>
      <c r="F119" s="640"/>
      <c r="G119" s="92" t="s">
        <v>243</v>
      </c>
      <c r="H119" s="351">
        <v>4</v>
      </c>
      <c r="I119" s="351">
        <v>0</v>
      </c>
      <c r="J119" s="347">
        <f>H119+I119</f>
        <v>4</v>
      </c>
    </row>
    <row r="120" spans="1:13" ht="11.25" customHeight="1">
      <c r="B120" s="96"/>
      <c r="C120" s="96"/>
      <c r="D120" s="96"/>
      <c r="E120" s="2205"/>
      <c r="F120" s="640"/>
      <c r="G120" s="92" t="s">
        <v>244</v>
      </c>
      <c r="H120" s="351">
        <v>3</v>
      </c>
      <c r="I120" s="351">
        <v>5</v>
      </c>
      <c r="J120" s="347">
        <f>H120+I120</f>
        <v>8</v>
      </c>
    </row>
    <row r="121" spans="1:13" ht="11.25" customHeight="1">
      <c r="B121" s="96"/>
      <c r="C121" s="96"/>
      <c r="D121" s="96"/>
      <c r="E121" s="2205"/>
      <c r="F121" s="640"/>
      <c r="G121" s="92" t="s">
        <v>273</v>
      </c>
      <c r="H121" s="351">
        <v>3</v>
      </c>
      <c r="I121" s="351">
        <v>0</v>
      </c>
      <c r="J121" s="347">
        <f>H121+I121</f>
        <v>3</v>
      </c>
    </row>
    <row r="122" spans="1:13" ht="11.25" customHeight="1">
      <c r="A122" s="221">
        <v>7</v>
      </c>
      <c r="B122" s="96">
        <v>3</v>
      </c>
      <c r="C122" s="96">
        <v>11</v>
      </c>
      <c r="D122" s="96"/>
      <c r="E122" s="2205"/>
      <c r="F122" s="631"/>
      <c r="G122" s="92" t="s">
        <v>246</v>
      </c>
      <c r="H122" s="351">
        <v>0</v>
      </c>
      <c r="I122" s="351">
        <v>1</v>
      </c>
      <c r="J122" s="347">
        <f>H122+I122</f>
        <v>1</v>
      </c>
    </row>
    <row r="123" spans="1:13" ht="11.25" customHeight="1">
      <c r="B123" s="96"/>
      <c r="C123" s="96"/>
      <c r="D123" s="96"/>
      <c r="E123" s="2205"/>
      <c r="F123" s="640" t="s">
        <v>60</v>
      </c>
      <c r="G123" s="175"/>
      <c r="H123" s="1074">
        <f>SUM(H124)</f>
        <v>13</v>
      </c>
      <c r="I123" s="1074">
        <f>SUM(I124)</f>
        <v>25</v>
      </c>
      <c r="J123" s="1076">
        <f t="shared" ref="J123:J138" si="7">H123+I123</f>
        <v>38</v>
      </c>
    </row>
    <row r="124" spans="1:13" ht="11.25" customHeight="1">
      <c r="A124" s="221">
        <v>7</v>
      </c>
      <c r="B124" s="96">
        <v>6</v>
      </c>
      <c r="C124" s="96">
        <v>10</v>
      </c>
      <c r="D124" s="96"/>
      <c r="E124" s="2205"/>
      <c r="F124" s="638"/>
      <c r="G124" s="92" t="s">
        <v>247</v>
      </c>
      <c r="H124" s="351">
        <v>13</v>
      </c>
      <c r="I124" s="351">
        <v>25</v>
      </c>
      <c r="J124" s="347">
        <f t="shared" si="7"/>
        <v>38</v>
      </c>
    </row>
    <row r="125" spans="1:13" ht="11.25" customHeight="1">
      <c r="B125" s="96"/>
      <c r="C125" s="96"/>
      <c r="D125" s="96"/>
      <c r="E125" s="2205"/>
      <c r="F125" s="640" t="s">
        <v>84</v>
      </c>
      <c r="G125" s="175"/>
      <c r="H125" s="1074">
        <f>SUM(H126)</f>
        <v>5</v>
      </c>
      <c r="I125" s="1074">
        <f>SUM(I126)</f>
        <v>3</v>
      </c>
      <c r="J125" s="1076">
        <f t="shared" si="7"/>
        <v>8</v>
      </c>
    </row>
    <row r="126" spans="1:13" ht="11.25" customHeight="1">
      <c r="A126" s="221">
        <v>7</v>
      </c>
      <c r="B126" s="96">
        <v>6</v>
      </c>
      <c r="C126" s="96">
        <v>10</v>
      </c>
      <c r="D126" s="96"/>
      <c r="E126" s="2205"/>
      <c r="F126" s="631"/>
      <c r="G126" s="92" t="s">
        <v>248</v>
      </c>
      <c r="H126" s="351">
        <v>5</v>
      </c>
      <c r="I126" s="351">
        <v>3</v>
      </c>
      <c r="J126" s="347">
        <f t="shared" si="7"/>
        <v>8</v>
      </c>
    </row>
    <row r="127" spans="1:13" ht="11.25" customHeight="1">
      <c r="B127" s="96"/>
      <c r="C127" s="96"/>
      <c r="D127" s="96"/>
      <c r="E127" s="2204">
        <v>1408</v>
      </c>
      <c r="F127" s="13" t="s">
        <v>63</v>
      </c>
      <c r="G127" s="40"/>
      <c r="H127" s="342">
        <f>SUM(H128+H130+H133+H137)</f>
        <v>42</v>
      </c>
      <c r="I127" s="342">
        <f>SUM(I128+I130+I133+I137)</f>
        <v>46</v>
      </c>
      <c r="J127" s="339">
        <f t="shared" si="7"/>
        <v>88</v>
      </c>
      <c r="M127" s="465"/>
    </row>
    <row r="128" spans="1:13" ht="11.25" customHeight="1">
      <c r="B128" s="96"/>
      <c r="C128" s="96"/>
      <c r="D128" s="96"/>
      <c r="E128" s="2205"/>
      <c r="F128" s="636" t="s">
        <v>64</v>
      </c>
      <c r="G128" s="92"/>
      <c r="H128" s="1082">
        <f>SUM(H129)</f>
        <v>42</v>
      </c>
      <c r="I128" s="1082">
        <f>SUM(I129)</f>
        <v>44</v>
      </c>
      <c r="J128" s="1076">
        <f>H128+I128</f>
        <v>86</v>
      </c>
    </row>
    <row r="129" spans="1:13" ht="11.25" customHeight="1">
      <c r="A129" s="221">
        <v>8</v>
      </c>
      <c r="B129" s="96">
        <v>4</v>
      </c>
      <c r="C129" s="96">
        <v>8</v>
      </c>
      <c r="D129" s="96"/>
      <c r="E129" s="2205"/>
      <c r="F129" s="631"/>
      <c r="G129" s="92" t="s">
        <v>250</v>
      </c>
      <c r="H129" s="351">
        <v>42</v>
      </c>
      <c r="I129" s="351">
        <v>44</v>
      </c>
      <c r="J129" s="347">
        <f>H129+I129</f>
        <v>86</v>
      </c>
    </row>
    <row r="130" spans="1:13" ht="11.25" customHeight="1">
      <c r="B130" s="96"/>
      <c r="C130" s="96"/>
      <c r="D130" s="96"/>
      <c r="E130" s="2205"/>
      <c r="F130" s="636" t="s">
        <v>65</v>
      </c>
      <c r="G130" s="175"/>
      <c r="H130" s="1074">
        <f>SUM(H131:H132)</f>
        <v>0</v>
      </c>
      <c r="I130" s="1074">
        <f>SUM(I131:I132)</f>
        <v>0</v>
      </c>
      <c r="J130" s="347">
        <f>SUM(H130:I130)</f>
        <v>0</v>
      </c>
    </row>
    <row r="131" spans="1:13" ht="11.25" customHeight="1">
      <c r="B131" s="96"/>
      <c r="C131" s="96"/>
      <c r="D131" s="96"/>
      <c r="E131" s="2205"/>
      <c r="F131" s="636"/>
      <c r="G131" s="322" t="s">
        <v>251</v>
      </c>
      <c r="H131" s="351">
        <v>0</v>
      </c>
      <c r="I131" s="351">
        <v>0</v>
      </c>
      <c r="J131" s="347">
        <f>SUM(H131:I131)</f>
        <v>0</v>
      </c>
    </row>
    <row r="132" spans="1:13" ht="11.25" customHeight="1">
      <c r="A132" s="221">
        <v>8</v>
      </c>
      <c r="B132" s="96">
        <v>4</v>
      </c>
      <c r="C132" s="96">
        <v>6</v>
      </c>
      <c r="D132" s="96"/>
      <c r="E132" s="2205"/>
      <c r="F132" s="631"/>
      <c r="G132" s="92" t="s">
        <v>373</v>
      </c>
      <c r="H132" s="351">
        <v>0</v>
      </c>
      <c r="I132" s="351">
        <v>0</v>
      </c>
      <c r="J132" s="347">
        <f>SUM(H132:I132)</f>
        <v>0</v>
      </c>
    </row>
    <row r="133" spans="1:13" ht="11.25" customHeight="1">
      <c r="B133" s="96"/>
      <c r="C133" s="96"/>
      <c r="D133" s="96"/>
      <c r="E133" s="2205"/>
      <c r="F133" s="640" t="s">
        <v>66</v>
      </c>
      <c r="G133" s="92"/>
      <c r="H133" s="1074">
        <f>SUM(H134:H136)</f>
        <v>0</v>
      </c>
      <c r="I133" s="1074">
        <f>SUM(I134:I136)</f>
        <v>2</v>
      </c>
      <c r="J133" s="1076">
        <f t="shared" si="7"/>
        <v>2</v>
      </c>
    </row>
    <row r="134" spans="1:13" ht="11.25" customHeight="1">
      <c r="A134" s="221">
        <v>8</v>
      </c>
      <c r="B134" s="96">
        <v>4</v>
      </c>
      <c r="C134" s="96">
        <v>11</v>
      </c>
      <c r="D134" s="96"/>
      <c r="E134" s="2205"/>
      <c r="F134" s="640"/>
      <c r="G134" s="92" t="s">
        <v>253</v>
      </c>
      <c r="H134" s="351">
        <v>0</v>
      </c>
      <c r="I134" s="351">
        <v>2</v>
      </c>
      <c r="J134" s="347">
        <f t="shared" si="7"/>
        <v>2</v>
      </c>
    </row>
    <row r="135" spans="1:13" ht="11.25" customHeight="1">
      <c r="A135" s="221">
        <v>8</v>
      </c>
      <c r="B135" s="96">
        <v>3</v>
      </c>
      <c r="C135" s="96">
        <v>11</v>
      </c>
      <c r="D135" s="96"/>
      <c r="E135" s="2205"/>
      <c r="F135" s="640"/>
      <c r="G135" s="92" t="s">
        <v>254</v>
      </c>
      <c r="H135" s="351">
        <v>0</v>
      </c>
      <c r="I135" s="351">
        <v>0</v>
      </c>
      <c r="J135" s="347">
        <f t="shared" si="7"/>
        <v>0</v>
      </c>
    </row>
    <row r="136" spans="1:13" ht="11.25" customHeight="1">
      <c r="A136" s="221">
        <v>8</v>
      </c>
      <c r="B136" s="96">
        <v>4</v>
      </c>
      <c r="C136" s="96">
        <v>11</v>
      </c>
      <c r="D136" s="96"/>
      <c r="E136" s="2205"/>
      <c r="F136" s="640"/>
      <c r="G136" s="92" t="s">
        <v>255</v>
      </c>
      <c r="H136" s="351">
        <v>0</v>
      </c>
      <c r="I136" s="351">
        <v>0</v>
      </c>
      <c r="J136" s="347">
        <f t="shared" si="7"/>
        <v>0</v>
      </c>
    </row>
    <row r="137" spans="1:13" ht="11.25" customHeight="1">
      <c r="B137" s="96"/>
      <c r="C137" s="96"/>
      <c r="D137" s="96"/>
      <c r="E137" s="2205"/>
      <c r="F137" s="640" t="s">
        <v>67</v>
      </c>
      <c r="G137" s="175"/>
      <c r="H137" s="1074">
        <f>SUM(H138)</f>
        <v>0</v>
      </c>
      <c r="I137" s="1074">
        <f>SUM(I138)</f>
        <v>0</v>
      </c>
      <c r="J137" s="1076">
        <f t="shared" si="7"/>
        <v>0</v>
      </c>
    </row>
    <row r="138" spans="1:13" ht="11.25" customHeight="1">
      <c r="A138" s="221">
        <v>8</v>
      </c>
      <c r="B138" s="96">
        <v>4</v>
      </c>
      <c r="C138" s="96">
        <v>11</v>
      </c>
      <c r="D138" s="96"/>
      <c r="E138" s="2205"/>
      <c r="F138" s="638"/>
      <c r="G138" s="92" t="s">
        <v>256</v>
      </c>
      <c r="H138" s="351">
        <v>0</v>
      </c>
      <c r="I138" s="351">
        <v>0</v>
      </c>
      <c r="J138" s="347">
        <f t="shared" si="7"/>
        <v>0</v>
      </c>
    </row>
    <row r="139" spans="1:13" ht="11.25" customHeight="1">
      <c r="B139" s="96"/>
      <c r="C139" s="96"/>
      <c r="D139" s="96"/>
      <c r="E139" s="2204">
        <v>1624</v>
      </c>
      <c r="F139" s="40" t="s">
        <v>68</v>
      </c>
      <c r="G139" s="123"/>
      <c r="H139" s="342">
        <f>SUM(H140+H142)</f>
        <v>9</v>
      </c>
      <c r="I139" s="342">
        <f>SUM(I140+I142)</f>
        <v>4</v>
      </c>
      <c r="J139" s="342">
        <f>SUM(H139:I139)</f>
        <v>13</v>
      </c>
      <c r="K139" s="348"/>
      <c r="M139" s="465"/>
    </row>
    <row r="140" spans="1:13" ht="11.25" customHeight="1">
      <c r="B140" s="96"/>
      <c r="C140" s="96"/>
      <c r="D140" s="96"/>
      <c r="E140" s="2205"/>
      <c r="F140" s="678" t="s">
        <v>69</v>
      </c>
      <c r="G140" s="64"/>
      <c r="H140" s="1074">
        <f>SUM(H141)</f>
        <v>9</v>
      </c>
      <c r="I140" s="1074">
        <f>SUM(I141)</f>
        <v>4</v>
      </c>
      <c r="J140" s="1076">
        <f>H140+I140</f>
        <v>13</v>
      </c>
      <c r="K140" s="83"/>
      <c r="M140" s="465"/>
    </row>
    <row r="141" spans="1:13" ht="11.25" customHeight="1">
      <c r="A141" s="221">
        <v>9</v>
      </c>
      <c r="B141" s="96">
        <v>4</v>
      </c>
      <c r="C141" s="96">
        <v>8</v>
      </c>
      <c r="D141" s="96"/>
      <c r="E141" s="2205"/>
      <c r="F141" s="638"/>
      <c r="G141" s="92" t="s">
        <v>258</v>
      </c>
      <c r="H141" s="351">
        <v>9</v>
      </c>
      <c r="I141" s="351">
        <v>4</v>
      </c>
      <c r="J141" s="347">
        <f>H141+I141</f>
        <v>13</v>
      </c>
      <c r="K141" s="83"/>
      <c r="M141" s="465"/>
    </row>
    <row r="142" spans="1:13" ht="11.25" customHeight="1">
      <c r="B142" s="96"/>
      <c r="C142" s="96"/>
      <c r="D142" s="96"/>
      <c r="E142" s="2205"/>
      <c r="F142" s="636" t="s">
        <v>71</v>
      </c>
      <c r="G142" s="92"/>
      <c r="H142" s="1074">
        <f>SUM(H143)</f>
        <v>0</v>
      </c>
      <c r="I142" s="1074">
        <f>SUM(I143)</f>
        <v>0</v>
      </c>
      <c r="J142" s="1076">
        <f>H142+I142</f>
        <v>0</v>
      </c>
      <c r="K142" s="83"/>
      <c r="M142" s="465"/>
    </row>
    <row r="143" spans="1:13" ht="11.25" customHeight="1">
      <c r="A143" s="221">
        <v>9</v>
      </c>
      <c r="B143" s="96">
        <v>5</v>
      </c>
      <c r="C143" s="96">
        <v>11</v>
      </c>
      <c r="D143" s="96"/>
      <c r="E143" s="2207"/>
      <c r="F143" s="1083"/>
      <c r="G143" s="314" t="s">
        <v>259</v>
      </c>
      <c r="H143" s="1077">
        <v>0</v>
      </c>
      <c r="I143" s="1077">
        <v>0</v>
      </c>
      <c r="J143" s="1078">
        <f>H143+I143</f>
        <v>0</v>
      </c>
      <c r="K143" s="83"/>
      <c r="M143" s="465"/>
    </row>
    <row r="144" spans="1:13" ht="11.25" customHeight="1">
      <c r="B144" s="96"/>
      <c r="C144" s="96"/>
      <c r="D144" s="96"/>
      <c r="E144" s="1084"/>
      <c r="F144" s="2256" t="s">
        <v>8</v>
      </c>
      <c r="G144" s="2257"/>
      <c r="H144" s="1085">
        <f>SUM(H6+H35+H67+H80+H87+H105+H117+H127+H139)</f>
        <v>1433</v>
      </c>
      <c r="I144" s="1085">
        <f>SUM(I6+I35+I67+I80+I87+I105+I117+I127+I139)</f>
        <v>1461</v>
      </c>
      <c r="J144" s="1086">
        <f>SUM(J6+J35+J67+J80+J87+J105+J117+J127+J139)</f>
        <v>2894</v>
      </c>
    </row>
    <row r="145" spans="5:10" ht="10.5" customHeight="1">
      <c r="E145" s="979"/>
      <c r="F145" s="2383" t="s">
        <v>381</v>
      </c>
      <c r="G145" s="2383"/>
      <c r="H145" s="2383"/>
      <c r="I145" s="2383"/>
      <c r="J145" s="2383"/>
    </row>
    <row r="146" spans="5:10" ht="10.5" customHeight="1">
      <c r="E146" s="979"/>
      <c r="F146" s="2384"/>
      <c r="G146" s="2384"/>
      <c r="H146" s="2384"/>
      <c r="I146" s="2384"/>
      <c r="J146" s="2384"/>
    </row>
    <row r="147" spans="5:10" ht="9" customHeight="1"/>
    <row r="148" spans="5:10" ht="15.75" customHeight="1">
      <c r="E148" s="979"/>
      <c r="G148" s="92"/>
    </row>
    <row r="149" spans="5:10" ht="9" customHeight="1">
      <c r="E149" s="979"/>
    </row>
    <row r="150" spans="5:10" ht="12.75" customHeight="1"/>
    <row r="151" spans="5:10" ht="9" customHeight="1">
      <c r="E151" s="979"/>
    </row>
    <row r="152" spans="5:10" ht="9" customHeight="1">
      <c r="E152" s="979"/>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92"/>
      <c r="G237" s="92"/>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0">
    <mergeCell ref="E87:E104"/>
    <mergeCell ref="E1:J1"/>
    <mergeCell ref="L1:Z1"/>
    <mergeCell ref="E2:J2"/>
    <mergeCell ref="E3:E5"/>
    <mergeCell ref="H4:I4"/>
    <mergeCell ref="E6:E34"/>
    <mergeCell ref="N10:O15"/>
    <mergeCell ref="E35:E66"/>
    <mergeCell ref="E67:E74"/>
    <mergeCell ref="E77:E79"/>
    <mergeCell ref="H78:I78"/>
    <mergeCell ref="E80:E86"/>
    <mergeCell ref="F146:J146"/>
    <mergeCell ref="E105:E116"/>
    <mergeCell ref="E117:E126"/>
    <mergeCell ref="E127:E138"/>
    <mergeCell ref="E139:E143"/>
    <mergeCell ref="F144:G144"/>
    <mergeCell ref="F145:J14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2"/>
  <sheetViews>
    <sheetView topLeftCell="D1" workbookViewId="0">
      <selection activeCell="N12" sqref="N12:O20"/>
    </sheetView>
  </sheetViews>
  <sheetFormatPr baseColWidth="10" defaultRowHeight="12.75"/>
  <cols>
    <col min="1" max="2" width="1.85546875" style="221" hidden="1" customWidth="1"/>
    <col min="3" max="3" width="2.42578125" style="221" hidden="1" customWidth="1"/>
    <col min="4" max="4" width="3" style="221" customWidth="1"/>
    <col min="5" max="5" width="7.5703125" style="79" customWidth="1"/>
    <col min="6" max="6" width="1.5703125" style="79" customWidth="1"/>
    <col min="7" max="7" width="67.7109375" style="79" customWidth="1"/>
    <col min="8" max="10" width="7.28515625" style="305" customWidth="1"/>
    <col min="11" max="11" width="4.7109375" style="79" customWidth="1"/>
    <col min="12" max="12" width="7" style="79" customWidth="1"/>
    <col min="13" max="13" width="9"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12.75" customHeight="1">
      <c r="A1" s="96"/>
      <c r="B1" s="96"/>
      <c r="C1" s="96"/>
      <c r="D1" s="96"/>
      <c r="E1" s="2281" t="s">
        <v>396</v>
      </c>
      <c r="F1" s="2281"/>
      <c r="G1" s="2281"/>
      <c r="H1" s="2281"/>
      <c r="I1" s="2281"/>
      <c r="J1" s="2281"/>
      <c r="K1" s="83"/>
      <c r="L1" s="2281"/>
      <c r="M1" s="2281"/>
      <c r="N1" s="2281"/>
      <c r="O1" s="2281"/>
      <c r="P1" s="2281"/>
      <c r="Q1" s="2281"/>
      <c r="R1" s="2281"/>
      <c r="S1" s="2281"/>
      <c r="T1" s="2281"/>
      <c r="U1" s="2281"/>
      <c r="V1" s="2281"/>
      <c r="W1" s="2281"/>
      <c r="X1" s="2281"/>
      <c r="Y1" s="2281"/>
      <c r="Z1" s="2281"/>
    </row>
    <row r="2" spans="1:29" s="83" customFormat="1" ht="12.75" customHeight="1">
      <c r="A2" s="96"/>
      <c r="B2" s="227"/>
      <c r="C2" s="227"/>
      <c r="D2" s="227"/>
      <c r="E2" s="2281">
        <v>2018</v>
      </c>
      <c r="F2" s="2281"/>
      <c r="G2" s="2281"/>
      <c r="H2" s="2281"/>
      <c r="I2" s="2281"/>
      <c r="J2" s="2281"/>
      <c r="K2" s="86"/>
      <c r="L2" s="87"/>
      <c r="AB2" s="88"/>
      <c r="AC2" s="88"/>
    </row>
    <row r="3" spans="1:29" s="83" customFormat="1" ht="4.5" customHeight="1">
      <c r="A3" s="96"/>
      <c r="B3" s="96"/>
      <c r="C3" s="96"/>
      <c r="D3" s="96"/>
      <c r="E3" s="2263" t="s">
        <v>2</v>
      </c>
      <c r="F3" s="1021"/>
      <c r="G3" s="717"/>
      <c r="H3" s="1088"/>
      <c r="I3" s="1089"/>
      <c r="J3" s="1090"/>
      <c r="L3" s="92"/>
    </row>
    <row r="4" spans="1:29" ht="12" customHeight="1">
      <c r="A4" s="96" t="s">
        <v>9</v>
      </c>
      <c r="B4" s="96" t="s">
        <v>10</v>
      </c>
      <c r="C4" s="96" t="s">
        <v>11</v>
      </c>
      <c r="D4" s="96"/>
      <c r="E4" s="2326"/>
      <c r="F4" s="383" t="s">
        <v>327</v>
      </c>
      <c r="G4" s="449"/>
      <c r="H4" s="2367" t="s">
        <v>390</v>
      </c>
      <c r="I4" s="2367"/>
      <c r="J4" s="1091"/>
    </row>
    <row r="5" spans="1:29">
      <c r="A5" s="96"/>
      <c r="B5" s="96"/>
      <c r="C5" s="96"/>
      <c r="D5" s="96"/>
      <c r="E5" s="2327"/>
      <c r="F5" s="388"/>
      <c r="G5" s="454"/>
      <c r="H5" s="963" t="s">
        <v>18</v>
      </c>
      <c r="I5" s="963" t="s">
        <v>19</v>
      </c>
      <c r="J5" s="1070" t="s">
        <v>8</v>
      </c>
    </row>
    <row r="6" spans="1:29" ht="11.25" customHeight="1">
      <c r="A6" s="96"/>
      <c r="B6" s="96"/>
      <c r="C6" s="96"/>
      <c r="D6" s="96"/>
      <c r="E6" s="2211">
        <v>1401</v>
      </c>
      <c r="F6" s="318" t="s">
        <v>20</v>
      </c>
      <c r="G6" s="492"/>
      <c r="H6" s="1092">
        <f>SUM(H7,H10,H14,H18,H27,H31,H33)</f>
        <v>59</v>
      </c>
      <c r="I6" s="1092">
        <f>SUM(I7,I10,I14,I18,I27,I31,I33)</f>
        <v>24</v>
      </c>
      <c r="J6" s="1093">
        <f>SUM(H6:I6)</f>
        <v>83</v>
      </c>
      <c r="M6" s="465"/>
    </row>
    <row r="7" spans="1:29" ht="11.25" customHeight="1">
      <c r="A7" s="96"/>
      <c r="B7" s="96"/>
      <c r="C7" s="96"/>
      <c r="D7" s="96"/>
      <c r="E7" s="2212"/>
      <c r="F7" s="623" t="s">
        <v>21</v>
      </c>
      <c r="G7" s="624"/>
      <c r="H7" s="1014">
        <f>SUM(H8:H9)</f>
        <v>8</v>
      </c>
      <c r="I7" s="1014">
        <f>SUM(I8:I9)</f>
        <v>2</v>
      </c>
      <c r="J7" s="1073">
        <f>SUM(H7:I7)</f>
        <v>10</v>
      </c>
    </row>
    <row r="8" spans="1:29" ht="11.25" customHeight="1">
      <c r="A8" s="96">
        <v>1</v>
      </c>
      <c r="B8" s="96">
        <v>1</v>
      </c>
      <c r="C8" s="96">
        <v>11</v>
      </c>
      <c r="D8" s="96"/>
      <c r="E8" s="2212"/>
      <c r="F8" s="640"/>
      <c r="G8" s="92" t="s">
        <v>204</v>
      </c>
      <c r="H8" s="324">
        <v>8</v>
      </c>
      <c r="I8" s="324">
        <v>2</v>
      </c>
      <c r="J8" s="347">
        <f t="shared" ref="J8:J34" si="0">SUM(H8:I8)</f>
        <v>10</v>
      </c>
    </row>
    <row r="9" spans="1:29" ht="11.25" customHeight="1">
      <c r="A9" s="96">
        <v>1</v>
      </c>
      <c r="B9" s="96">
        <v>1</v>
      </c>
      <c r="C9" s="96">
        <v>7</v>
      </c>
      <c r="D9" s="96"/>
      <c r="E9" s="2212"/>
      <c r="F9" s="631"/>
      <c r="G9" s="64" t="s">
        <v>391</v>
      </c>
      <c r="H9" s="351">
        <v>0</v>
      </c>
      <c r="I9" s="351">
        <v>0</v>
      </c>
      <c r="J9" s="347">
        <f t="shared" si="0"/>
        <v>0</v>
      </c>
      <c r="M9" s="465"/>
    </row>
    <row r="10" spans="1:29" ht="11.25" customHeight="1">
      <c r="A10" s="96"/>
      <c r="B10" s="96"/>
      <c r="C10" s="96"/>
      <c r="D10" s="96"/>
      <c r="E10" s="2212"/>
      <c r="F10" s="636" t="s">
        <v>22</v>
      </c>
      <c r="G10" s="92"/>
      <c r="H10" s="1074">
        <f>SUM(H11:H13)</f>
        <v>38</v>
      </c>
      <c r="I10" s="1074">
        <f>SUM(I11:I13)</f>
        <v>12</v>
      </c>
      <c r="J10" s="1075">
        <f t="shared" si="0"/>
        <v>50</v>
      </c>
    </row>
    <row r="11" spans="1:29" ht="11.25" customHeight="1">
      <c r="A11" s="96">
        <v>1</v>
      </c>
      <c r="B11" s="96">
        <v>1</v>
      </c>
      <c r="C11" s="96">
        <v>5</v>
      </c>
      <c r="D11" s="96"/>
      <c r="E11" s="2212"/>
      <c r="F11" s="636"/>
      <c r="G11" s="92" t="s">
        <v>195</v>
      </c>
      <c r="H11" s="351">
        <v>0</v>
      </c>
      <c r="I11" s="351">
        <v>0</v>
      </c>
      <c r="J11" s="347">
        <f t="shared" si="0"/>
        <v>0</v>
      </c>
    </row>
    <row r="12" spans="1:29" ht="11.25" customHeight="1">
      <c r="A12" s="96"/>
      <c r="B12" s="96"/>
      <c r="C12" s="96"/>
      <c r="D12" s="96"/>
      <c r="E12" s="2212"/>
      <c r="F12" s="631"/>
      <c r="G12" s="92" t="s">
        <v>196</v>
      </c>
      <c r="H12" s="351">
        <v>27</v>
      </c>
      <c r="I12" s="351">
        <v>8</v>
      </c>
      <c r="J12" s="347">
        <f t="shared" si="0"/>
        <v>35</v>
      </c>
    </row>
    <row r="13" spans="1:29" ht="11.25" customHeight="1">
      <c r="A13" s="96">
        <v>1</v>
      </c>
      <c r="B13" s="96">
        <v>1</v>
      </c>
      <c r="C13" s="96">
        <v>5</v>
      </c>
      <c r="D13" s="96"/>
      <c r="E13" s="2212"/>
      <c r="F13" s="631"/>
      <c r="G13" s="92" t="s">
        <v>197</v>
      </c>
      <c r="H13" s="351">
        <v>11</v>
      </c>
      <c r="I13" s="351">
        <v>4</v>
      </c>
      <c r="J13" s="347">
        <f t="shared" si="0"/>
        <v>15</v>
      </c>
    </row>
    <row r="14" spans="1:29" ht="11.25" customHeight="1">
      <c r="A14" s="96"/>
      <c r="B14" s="96"/>
      <c r="C14" s="96"/>
      <c r="D14" s="96"/>
      <c r="E14" s="2212"/>
      <c r="F14" s="636" t="s">
        <v>23</v>
      </c>
      <c r="G14" s="92"/>
      <c r="H14" s="1074">
        <f>SUM(H15:H17)</f>
        <v>11</v>
      </c>
      <c r="I14" s="1074">
        <f>SUM(I15:I17)</f>
        <v>5</v>
      </c>
      <c r="J14" s="1075">
        <f t="shared" si="0"/>
        <v>16</v>
      </c>
      <c r="N14" s="2280"/>
      <c r="O14" s="2280"/>
    </row>
    <row r="15" spans="1:29" ht="11.25" customHeight="1">
      <c r="A15" s="96">
        <v>1</v>
      </c>
      <c r="B15" s="96">
        <v>1</v>
      </c>
      <c r="C15" s="96">
        <v>12</v>
      </c>
      <c r="D15" s="96"/>
      <c r="E15" s="2212"/>
      <c r="F15" s="638"/>
      <c r="G15" s="92" t="s">
        <v>195</v>
      </c>
      <c r="H15" s="351">
        <v>11</v>
      </c>
      <c r="I15" s="351">
        <v>5</v>
      </c>
      <c r="J15" s="347">
        <f t="shared" si="0"/>
        <v>16</v>
      </c>
      <c r="N15" s="2280"/>
      <c r="O15" s="2280"/>
    </row>
    <row r="16" spans="1:29" s="177" customFormat="1" ht="11.25" customHeight="1">
      <c r="A16" s="96"/>
      <c r="B16" s="96"/>
      <c r="C16" s="96"/>
      <c r="D16" s="96"/>
      <c r="E16" s="2212"/>
      <c r="F16" s="638"/>
      <c r="G16" s="92" t="s">
        <v>198</v>
      </c>
      <c r="H16" s="351">
        <v>0</v>
      </c>
      <c r="I16" s="351">
        <v>0</v>
      </c>
      <c r="J16" s="347">
        <f t="shared" si="0"/>
        <v>0</v>
      </c>
      <c r="N16" s="2280"/>
      <c r="O16" s="2280"/>
    </row>
    <row r="17" spans="1:15" ht="11.25" customHeight="1">
      <c r="A17" s="96">
        <v>1</v>
      </c>
      <c r="B17" s="96">
        <v>1</v>
      </c>
      <c r="C17" s="96">
        <v>12</v>
      </c>
      <c r="D17" s="96"/>
      <c r="E17" s="2212"/>
      <c r="F17" s="638"/>
      <c r="G17" s="92" t="s">
        <v>199</v>
      </c>
      <c r="H17" s="351">
        <v>0</v>
      </c>
      <c r="I17" s="351">
        <v>0</v>
      </c>
      <c r="J17" s="347">
        <f t="shared" si="0"/>
        <v>0</v>
      </c>
      <c r="N17" s="2280"/>
      <c r="O17" s="2280"/>
    </row>
    <row r="18" spans="1:15" ht="11.25" customHeight="1">
      <c r="A18" s="96"/>
      <c r="B18" s="96"/>
      <c r="C18" s="96"/>
      <c r="D18" s="96"/>
      <c r="E18" s="2212"/>
      <c r="F18" s="639" t="s">
        <v>24</v>
      </c>
      <c r="G18" s="167"/>
      <c r="H18" s="1074">
        <f>SUM(H19:H26)</f>
        <v>2</v>
      </c>
      <c r="I18" s="1074">
        <f>SUM(I19:I26)</f>
        <v>5</v>
      </c>
      <c r="J18" s="1075">
        <f t="shared" si="0"/>
        <v>7</v>
      </c>
      <c r="N18" s="2280"/>
      <c r="O18" s="2280"/>
    </row>
    <row r="19" spans="1:15" ht="11.25" customHeight="1">
      <c r="A19" s="96">
        <v>1</v>
      </c>
      <c r="B19" s="96">
        <v>1</v>
      </c>
      <c r="C19" s="96">
        <v>2</v>
      </c>
      <c r="D19" s="96"/>
      <c r="E19" s="2212"/>
      <c r="F19" s="638"/>
      <c r="G19" s="92" t="s">
        <v>195</v>
      </c>
      <c r="H19" s="351">
        <v>0</v>
      </c>
      <c r="I19" s="351">
        <v>0</v>
      </c>
      <c r="J19" s="347">
        <f t="shared" si="0"/>
        <v>0</v>
      </c>
      <c r="N19" s="2280"/>
      <c r="O19" s="2280"/>
    </row>
    <row r="20" spans="1:15" ht="11.25" customHeight="1">
      <c r="A20" s="96"/>
      <c r="B20" s="96"/>
      <c r="C20" s="96"/>
      <c r="D20" s="96"/>
      <c r="E20" s="2212"/>
      <c r="F20" s="638"/>
      <c r="G20" s="92" t="s">
        <v>200</v>
      </c>
      <c r="H20" s="351">
        <v>0</v>
      </c>
      <c r="I20" s="351">
        <v>0</v>
      </c>
      <c r="J20" s="347">
        <f t="shared" si="0"/>
        <v>0</v>
      </c>
    </row>
    <row r="21" spans="1:15" ht="11.25" customHeight="1">
      <c r="A21" s="96"/>
      <c r="B21" s="96"/>
      <c r="C21" s="96"/>
      <c r="D21" s="96"/>
      <c r="E21" s="2212"/>
      <c r="F21" s="631"/>
      <c r="G21" s="92" t="s">
        <v>201</v>
      </c>
      <c r="H21" s="351">
        <v>1</v>
      </c>
      <c r="I21" s="351">
        <v>2</v>
      </c>
      <c r="J21" s="347">
        <f t="shared" si="0"/>
        <v>3</v>
      </c>
    </row>
    <row r="22" spans="1:15" ht="11.25" customHeight="1">
      <c r="A22" s="96">
        <v>1</v>
      </c>
      <c r="B22" s="96">
        <v>1</v>
      </c>
      <c r="C22" s="96">
        <v>2</v>
      </c>
      <c r="D22" s="96"/>
      <c r="E22" s="2212"/>
      <c r="F22" s="638"/>
      <c r="G22" s="92" t="s">
        <v>261</v>
      </c>
      <c r="H22" s="351">
        <v>0</v>
      </c>
      <c r="I22" s="351">
        <v>2</v>
      </c>
      <c r="J22" s="347">
        <f t="shared" si="0"/>
        <v>2</v>
      </c>
    </row>
    <row r="23" spans="1:15" ht="11.25" customHeight="1">
      <c r="A23" s="96">
        <v>1</v>
      </c>
      <c r="B23" s="96">
        <v>1</v>
      </c>
      <c r="C23" s="96">
        <v>2</v>
      </c>
      <c r="D23" s="96"/>
      <c r="E23" s="2212"/>
      <c r="F23" s="631"/>
      <c r="G23" s="92" t="s">
        <v>203</v>
      </c>
      <c r="H23" s="351">
        <v>1</v>
      </c>
      <c r="I23" s="351">
        <v>0</v>
      </c>
      <c r="J23" s="347">
        <f t="shared" si="0"/>
        <v>1</v>
      </c>
    </row>
    <row r="24" spans="1:15" ht="11.25" customHeight="1">
      <c r="A24" s="96">
        <v>1</v>
      </c>
      <c r="B24" s="96">
        <v>1</v>
      </c>
      <c r="C24" s="96">
        <v>2</v>
      </c>
      <c r="D24" s="96"/>
      <c r="E24" s="2212"/>
      <c r="F24" s="631"/>
      <c r="G24" s="92" t="s">
        <v>197</v>
      </c>
      <c r="H24" s="351">
        <v>0</v>
      </c>
      <c r="I24" s="351">
        <v>0</v>
      </c>
      <c r="J24" s="347">
        <f t="shared" si="0"/>
        <v>0</v>
      </c>
    </row>
    <row r="25" spans="1:15" ht="11.25" customHeight="1">
      <c r="A25" s="96">
        <v>1</v>
      </c>
      <c r="B25" s="96">
        <v>1</v>
      </c>
      <c r="C25" s="96">
        <v>2</v>
      </c>
      <c r="D25" s="96"/>
      <c r="E25" s="2212"/>
      <c r="F25" s="631"/>
      <c r="G25" s="92" t="s">
        <v>204</v>
      </c>
      <c r="H25" s="351">
        <v>0</v>
      </c>
      <c r="I25" s="351">
        <v>1</v>
      </c>
      <c r="J25" s="347">
        <f t="shared" si="0"/>
        <v>1</v>
      </c>
    </row>
    <row r="26" spans="1:15" ht="11.25" customHeight="1">
      <c r="A26" s="96">
        <v>1</v>
      </c>
      <c r="B26" s="96">
        <v>1</v>
      </c>
      <c r="C26" s="96">
        <v>2</v>
      </c>
      <c r="D26" s="96"/>
      <c r="E26" s="2212"/>
      <c r="F26" s="631"/>
      <c r="G26" s="64" t="s">
        <v>334</v>
      </c>
      <c r="H26" s="351">
        <v>0</v>
      </c>
      <c r="I26" s="351">
        <v>0</v>
      </c>
      <c r="J26" s="347">
        <f t="shared" si="0"/>
        <v>0</v>
      </c>
    </row>
    <row r="27" spans="1:15" ht="11.25" customHeight="1">
      <c r="A27" s="96"/>
      <c r="B27" s="96"/>
      <c r="C27" s="96"/>
      <c r="D27" s="96"/>
      <c r="E27" s="2212"/>
      <c r="F27" s="639" t="s">
        <v>25</v>
      </c>
      <c r="G27" s="92"/>
      <c r="H27" s="1074">
        <f>SUM(H28:H30)</f>
        <v>0</v>
      </c>
      <c r="I27" s="1074">
        <f>SUM(I28:I30)</f>
        <v>0</v>
      </c>
      <c r="J27" s="1075">
        <f t="shared" si="0"/>
        <v>0</v>
      </c>
    </row>
    <row r="28" spans="1:15" ht="11.25" customHeight="1">
      <c r="A28" s="96">
        <v>1</v>
      </c>
      <c r="B28" s="96">
        <v>1</v>
      </c>
      <c r="C28" s="96">
        <v>4</v>
      </c>
      <c r="D28" s="96"/>
      <c r="E28" s="2212"/>
      <c r="F28" s="631"/>
      <c r="G28" s="92" t="s">
        <v>195</v>
      </c>
      <c r="H28" s="351">
        <v>0</v>
      </c>
      <c r="I28" s="351">
        <v>0</v>
      </c>
      <c r="J28" s="347">
        <f t="shared" si="0"/>
        <v>0</v>
      </c>
    </row>
    <row r="29" spans="1:15" ht="11.25" customHeight="1">
      <c r="A29" s="96"/>
      <c r="B29" s="96"/>
      <c r="C29" s="96"/>
      <c r="D29" s="96"/>
      <c r="E29" s="2212"/>
      <c r="F29" s="631"/>
      <c r="G29" s="92" t="s">
        <v>200</v>
      </c>
      <c r="H29" s="351">
        <v>0</v>
      </c>
      <c r="I29" s="351">
        <v>0</v>
      </c>
      <c r="J29" s="347">
        <f t="shared" si="0"/>
        <v>0</v>
      </c>
    </row>
    <row r="30" spans="1:15" ht="11.25" customHeight="1">
      <c r="A30" s="96">
        <v>1</v>
      </c>
      <c r="B30" s="96">
        <v>1</v>
      </c>
      <c r="C30" s="96">
        <v>4</v>
      </c>
      <c r="D30" s="96"/>
      <c r="E30" s="2212"/>
      <c r="F30" s="631"/>
      <c r="G30" s="92" t="s">
        <v>204</v>
      </c>
      <c r="H30" s="351">
        <v>0</v>
      </c>
      <c r="I30" s="351">
        <v>0</v>
      </c>
      <c r="J30" s="347">
        <f t="shared" si="0"/>
        <v>0</v>
      </c>
    </row>
    <row r="31" spans="1:15" ht="11.25" customHeight="1">
      <c r="A31" s="96"/>
      <c r="B31" s="96"/>
      <c r="C31" s="96"/>
      <c r="D31" s="96"/>
      <c r="E31" s="2212"/>
      <c r="F31" s="640" t="s">
        <v>26</v>
      </c>
      <c r="G31" s="92"/>
      <c r="H31" s="1074">
        <f>SUM(H32)</f>
        <v>0</v>
      </c>
      <c r="I31" s="1074">
        <f>SUM(I32)</f>
        <v>0</v>
      </c>
      <c r="J31" s="1075">
        <f t="shared" si="0"/>
        <v>0</v>
      </c>
    </row>
    <row r="32" spans="1:15" ht="11.25" customHeight="1">
      <c r="A32" s="96">
        <v>1</v>
      </c>
      <c r="B32" s="96">
        <v>1</v>
      </c>
      <c r="C32" s="96">
        <v>1</v>
      </c>
      <c r="D32" s="96"/>
      <c r="E32" s="2212"/>
      <c r="F32" s="638"/>
      <c r="G32" s="92" t="s">
        <v>206</v>
      </c>
      <c r="H32" s="351">
        <v>0</v>
      </c>
      <c r="I32" s="351">
        <v>0</v>
      </c>
      <c r="J32" s="347">
        <f t="shared" si="0"/>
        <v>0</v>
      </c>
    </row>
    <row r="33" spans="1:13" s="683" customFormat="1" ht="11.25" customHeight="1">
      <c r="A33" s="996"/>
      <c r="B33" s="996"/>
      <c r="C33" s="996"/>
      <c r="D33" s="996"/>
      <c r="E33" s="2212"/>
      <c r="F33" s="640" t="s">
        <v>27</v>
      </c>
      <c r="G33" s="175"/>
      <c r="H33" s="1074">
        <f>SUM(H34)</f>
        <v>0</v>
      </c>
      <c r="I33" s="1074">
        <f>SUM(I34)</f>
        <v>0</v>
      </c>
      <c r="J33" s="1076">
        <f t="shared" si="0"/>
        <v>0</v>
      </c>
    </row>
    <row r="34" spans="1:13" ht="11.25" customHeight="1">
      <c r="A34" s="96"/>
      <c r="B34" s="96"/>
      <c r="C34" s="96"/>
      <c r="D34" s="96"/>
      <c r="E34" s="2213"/>
      <c r="F34" s="648"/>
      <c r="G34" s="314" t="s">
        <v>207</v>
      </c>
      <c r="H34" s="1077">
        <v>0</v>
      </c>
      <c r="I34" s="1077">
        <v>0</v>
      </c>
      <c r="J34" s="1078">
        <f t="shared" si="0"/>
        <v>0</v>
      </c>
    </row>
    <row r="35" spans="1:13" ht="11.25" customHeight="1">
      <c r="A35" s="96"/>
      <c r="B35" s="96"/>
      <c r="C35" s="96"/>
      <c r="D35" s="96"/>
      <c r="E35" s="2211">
        <v>1402</v>
      </c>
      <c r="F35" s="29" t="s">
        <v>29</v>
      </c>
      <c r="G35" s="123"/>
      <c r="H35" s="342">
        <f>SUM(H36,H42,H46,H51,H54,H58,H61,H65)</f>
        <v>59</v>
      </c>
      <c r="I35" s="342">
        <f>SUM(I36,I42,I46,I51,I54,I58,I61,I65)</f>
        <v>54</v>
      </c>
      <c r="J35" s="394">
        <f>SUM(H35:I35)</f>
        <v>113</v>
      </c>
      <c r="M35" s="465"/>
    </row>
    <row r="36" spans="1:13" ht="11.25" customHeight="1">
      <c r="A36" s="96"/>
      <c r="B36" s="96"/>
      <c r="C36" s="96"/>
      <c r="D36" s="96"/>
      <c r="E36" s="2212"/>
      <c r="F36" s="636" t="s">
        <v>114</v>
      </c>
      <c r="G36" s="92"/>
      <c r="H36" s="1074">
        <f>SUM(H37:H41)</f>
        <v>42</v>
      </c>
      <c r="I36" s="1074">
        <f>SUM(I37:I41)</f>
        <v>33</v>
      </c>
      <c r="J36" s="1076">
        <f t="shared" ref="J36:J66" si="1">SUM(H36:I36)</f>
        <v>75</v>
      </c>
    </row>
    <row r="37" spans="1:13" ht="11.25" customHeight="1">
      <c r="A37" s="96">
        <v>2</v>
      </c>
      <c r="B37" s="96">
        <v>4</v>
      </c>
      <c r="C37" s="96">
        <v>11</v>
      </c>
      <c r="D37" s="96"/>
      <c r="E37" s="2212"/>
      <c r="F37" s="631"/>
      <c r="G37" s="92" t="s">
        <v>208</v>
      </c>
      <c r="H37" s="351">
        <v>11</v>
      </c>
      <c r="I37" s="351">
        <v>7</v>
      </c>
      <c r="J37" s="347">
        <f t="shared" si="1"/>
        <v>18</v>
      </c>
      <c r="M37" s="465"/>
    </row>
    <row r="38" spans="1:13" ht="11.25" customHeight="1">
      <c r="A38" s="96">
        <v>2</v>
      </c>
      <c r="B38" s="96">
        <v>4</v>
      </c>
      <c r="C38" s="96">
        <v>11</v>
      </c>
      <c r="D38" s="96"/>
      <c r="E38" s="2212"/>
      <c r="F38" s="631"/>
      <c r="G38" s="92" t="s">
        <v>209</v>
      </c>
      <c r="H38" s="351">
        <v>18</v>
      </c>
      <c r="I38" s="351">
        <v>15</v>
      </c>
      <c r="J38" s="347">
        <f t="shared" si="1"/>
        <v>33</v>
      </c>
    </row>
    <row r="39" spans="1:13" ht="11.25" customHeight="1">
      <c r="A39" s="96">
        <v>2</v>
      </c>
      <c r="B39" s="96">
        <v>4</v>
      </c>
      <c r="C39" s="96">
        <v>11</v>
      </c>
      <c r="D39" s="96"/>
      <c r="E39" s="2212"/>
      <c r="F39" s="631"/>
      <c r="G39" s="92" t="s">
        <v>210</v>
      </c>
      <c r="H39" s="351">
        <v>4</v>
      </c>
      <c r="I39" s="351">
        <v>9</v>
      </c>
      <c r="J39" s="347">
        <f t="shared" si="1"/>
        <v>13</v>
      </c>
    </row>
    <row r="40" spans="1:13" ht="11.25" customHeight="1">
      <c r="A40" s="96">
        <v>2</v>
      </c>
      <c r="B40" s="96">
        <v>6</v>
      </c>
      <c r="C40" s="96">
        <v>11</v>
      </c>
      <c r="D40" s="96"/>
      <c r="E40" s="2212"/>
      <c r="F40" s="631"/>
      <c r="G40" s="92" t="s">
        <v>392</v>
      </c>
      <c r="H40" s="351">
        <v>0</v>
      </c>
      <c r="I40" s="351">
        <v>0</v>
      </c>
      <c r="J40" s="347">
        <f t="shared" si="1"/>
        <v>0</v>
      </c>
    </row>
    <row r="41" spans="1:13" ht="11.25" customHeight="1">
      <c r="A41" s="96">
        <v>2</v>
      </c>
      <c r="B41" s="96">
        <v>6</v>
      </c>
      <c r="C41" s="96">
        <v>11</v>
      </c>
      <c r="D41" s="96"/>
      <c r="E41" s="2212"/>
      <c r="F41" s="638"/>
      <c r="G41" s="92" t="s">
        <v>212</v>
      </c>
      <c r="H41" s="351">
        <v>9</v>
      </c>
      <c r="I41" s="351">
        <v>2</v>
      </c>
      <c r="J41" s="347">
        <f t="shared" si="1"/>
        <v>11</v>
      </c>
    </row>
    <row r="42" spans="1:13" ht="11.25" customHeight="1">
      <c r="A42" s="96"/>
      <c r="B42" s="96"/>
      <c r="C42" s="96"/>
      <c r="D42" s="96"/>
      <c r="E42" s="2212"/>
      <c r="F42" s="636" t="s">
        <v>31</v>
      </c>
      <c r="G42" s="92"/>
      <c r="H42" s="1074">
        <f>SUM(H43:H45)</f>
        <v>6</v>
      </c>
      <c r="I42" s="1074">
        <f>SUM(I43:I45)</f>
        <v>7</v>
      </c>
      <c r="J42" s="1076">
        <f t="shared" si="1"/>
        <v>13</v>
      </c>
    </row>
    <row r="43" spans="1:13" ht="11.25" customHeight="1">
      <c r="A43" s="96">
        <v>2</v>
      </c>
      <c r="B43" s="96">
        <v>4</v>
      </c>
      <c r="C43" s="96">
        <v>10</v>
      </c>
      <c r="D43" s="96"/>
      <c r="E43" s="2212"/>
      <c r="F43" s="631"/>
      <c r="G43" s="92" t="s">
        <v>209</v>
      </c>
      <c r="H43" s="351">
        <v>5</v>
      </c>
      <c r="I43" s="351">
        <v>7</v>
      </c>
      <c r="J43" s="347">
        <f t="shared" si="1"/>
        <v>12</v>
      </c>
      <c r="M43" s="1079"/>
    </row>
    <row r="44" spans="1:13" ht="11.25" customHeight="1">
      <c r="A44" s="96"/>
      <c r="B44" s="96"/>
      <c r="C44" s="96"/>
      <c r="D44" s="96"/>
      <c r="E44" s="2212"/>
      <c r="F44" s="631"/>
      <c r="G44" s="92" t="s">
        <v>392</v>
      </c>
      <c r="H44" s="351">
        <v>0</v>
      </c>
      <c r="I44" s="351">
        <v>0</v>
      </c>
      <c r="J44" s="347">
        <f t="shared" si="1"/>
        <v>0</v>
      </c>
      <c r="M44" s="1079"/>
    </row>
    <row r="45" spans="1:13" ht="11.25" customHeight="1">
      <c r="A45" s="96">
        <v>2</v>
      </c>
      <c r="B45" s="96">
        <v>6</v>
      </c>
      <c r="C45" s="96">
        <v>10</v>
      </c>
      <c r="D45" s="96"/>
      <c r="E45" s="2212"/>
      <c r="F45" s="631"/>
      <c r="G45" s="92" t="s">
        <v>212</v>
      </c>
      <c r="H45" s="351">
        <v>1</v>
      </c>
      <c r="I45" s="351">
        <v>0</v>
      </c>
      <c r="J45" s="347">
        <f t="shared" si="1"/>
        <v>1</v>
      </c>
    </row>
    <row r="46" spans="1:13" ht="11.25" customHeight="1">
      <c r="A46" s="96"/>
      <c r="B46" s="96"/>
      <c r="C46" s="96"/>
      <c r="D46" s="96"/>
      <c r="E46" s="2212"/>
      <c r="F46" s="636" t="s">
        <v>32</v>
      </c>
      <c r="G46" s="92"/>
      <c r="H46" s="1074">
        <f>SUM(H47:H50)</f>
        <v>2</v>
      </c>
      <c r="I46" s="1074">
        <f>SUM(I47:I50)</f>
        <v>7</v>
      </c>
      <c r="J46" s="1076">
        <f t="shared" si="1"/>
        <v>9</v>
      </c>
    </row>
    <row r="47" spans="1:13" ht="11.25" customHeight="1">
      <c r="A47" s="96">
        <v>2</v>
      </c>
      <c r="B47" s="96">
        <v>4</v>
      </c>
      <c r="C47" s="96">
        <v>10</v>
      </c>
      <c r="D47" s="96"/>
      <c r="E47" s="2212"/>
      <c r="F47" s="631"/>
      <c r="G47" s="92" t="s">
        <v>208</v>
      </c>
      <c r="H47" s="351">
        <v>1</v>
      </c>
      <c r="I47" s="351">
        <v>4</v>
      </c>
      <c r="J47" s="347">
        <f t="shared" si="1"/>
        <v>5</v>
      </c>
    </row>
    <row r="48" spans="1:13" ht="11.25" customHeight="1">
      <c r="A48" s="96">
        <v>2</v>
      </c>
      <c r="B48" s="96">
        <v>4</v>
      </c>
      <c r="C48" s="96">
        <v>10</v>
      </c>
      <c r="D48" s="96"/>
      <c r="E48" s="2212"/>
      <c r="F48" s="631"/>
      <c r="G48" s="92" t="s">
        <v>213</v>
      </c>
      <c r="H48" s="351">
        <v>1</v>
      </c>
      <c r="I48" s="351">
        <v>1</v>
      </c>
      <c r="J48" s="347">
        <f t="shared" si="1"/>
        <v>2</v>
      </c>
    </row>
    <row r="49" spans="1:10" ht="11.25" customHeight="1">
      <c r="A49" s="96">
        <v>2</v>
      </c>
      <c r="B49" s="96">
        <v>4</v>
      </c>
      <c r="C49" s="96">
        <v>10</v>
      </c>
      <c r="D49" s="96"/>
      <c r="E49" s="2212"/>
      <c r="F49" s="631"/>
      <c r="G49" s="92" t="s">
        <v>214</v>
      </c>
      <c r="H49" s="351">
        <v>0</v>
      </c>
      <c r="I49" s="351">
        <v>0</v>
      </c>
      <c r="J49" s="347">
        <f t="shared" si="1"/>
        <v>0</v>
      </c>
    </row>
    <row r="50" spans="1:10" ht="11.25" customHeight="1">
      <c r="A50" s="96">
        <v>2</v>
      </c>
      <c r="B50" s="96">
        <v>4</v>
      </c>
      <c r="C50" s="96">
        <v>10</v>
      </c>
      <c r="D50" s="96"/>
      <c r="E50" s="2212"/>
      <c r="F50" s="631"/>
      <c r="G50" s="92" t="s">
        <v>215</v>
      </c>
      <c r="H50" s="351">
        <v>0</v>
      </c>
      <c r="I50" s="351">
        <v>2</v>
      </c>
      <c r="J50" s="347">
        <f t="shared" si="1"/>
        <v>2</v>
      </c>
    </row>
    <row r="51" spans="1:10" ht="11.25" customHeight="1">
      <c r="A51" s="96"/>
      <c r="B51" s="96"/>
      <c r="C51" s="96"/>
      <c r="D51" s="96"/>
      <c r="E51" s="2212"/>
      <c r="F51" s="636" t="s">
        <v>131</v>
      </c>
      <c r="G51" s="92"/>
      <c r="H51" s="1074">
        <f>SUM(H52:H53)</f>
        <v>3</v>
      </c>
      <c r="I51" s="1074">
        <f>SUM(I52:I53)</f>
        <v>2</v>
      </c>
      <c r="J51" s="1076">
        <f t="shared" si="1"/>
        <v>5</v>
      </c>
    </row>
    <row r="52" spans="1:10" ht="11.25" customHeight="1">
      <c r="A52" s="96">
        <v>2</v>
      </c>
      <c r="B52" s="96">
        <v>4</v>
      </c>
      <c r="C52" s="96">
        <v>3</v>
      </c>
      <c r="D52" s="96"/>
      <c r="E52" s="2212"/>
      <c r="F52" s="638"/>
      <c r="G52" s="92" t="s">
        <v>208</v>
      </c>
      <c r="H52" s="351">
        <v>0</v>
      </c>
      <c r="I52" s="351">
        <v>1</v>
      </c>
      <c r="J52" s="347">
        <f t="shared" si="1"/>
        <v>1</v>
      </c>
    </row>
    <row r="53" spans="1:10" ht="11.25" customHeight="1">
      <c r="A53" s="96">
        <v>2</v>
      </c>
      <c r="B53" s="96">
        <v>4</v>
      </c>
      <c r="C53" s="96">
        <v>3</v>
      </c>
      <c r="D53" s="96"/>
      <c r="E53" s="2212"/>
      <c r="F53" s="638"/>
      <c r="G53" s="92" t="s">
        <v>209</v>
      </c>
      <c r="H53" s="351">
        <v>3</v>
      </c>
      <c r="I53" s="351">
        <v>1</v>
      </c>
      <c r="J53" s="347">
        <f t="shared" si="1"/>
        <v>4</v>
      </c>
    </row>
    <row r="54" spans="1:10" ht="11.25" customHeight="1">
      <c r="A54" s="96"/>
      <c r="B54" s="96"/>
      <c r="C54" s="96"/>
      <c r="D54" s="96"/>
      <c r="E54" s="2212"/>
      <c r="F54" s="636" t="s">
        <v>132</v>
      </c>
      <c r="G54" s="92"/>
      <c r="H54" s="1074">
        <f>SUM(H55:H57)</f>
        <v>0</v>
      </c>
      <c r="I54" s="1074">
        <f>SUM(I55:I57)</f>
        <v>0</v>
      </c>
      <c r="J54" s="1076">
        <f t="shared" si="1"/>
        <v>0</v>
      </c>
    </row>
    <row r="55" spans="1:10" ht="11.25" customHeight="1">
      <c r="A55" s="96">
        <v>2</v>
      </c>
      <c r="B55" s="96">
        <v>4</v>
      </c>
      <c r="C55" s="96">
        <v>7</v>
      </c>
      <c r="D55" s="96"/>
      <c r="E55" s="2212"/>
      <c r="F55" s="631"/>
      <c r="G55" s="92" t="s">
        <v>208</v>
      </c>
      <c r="H55" s="351">
        <v>0</v>
      </c>
      <c r="I55" s="351">
        <v>0</v>
      </c>
      <c r="J55" s="347">
        <f t="shared" si="1"/>
        <v>0</v>
      </c>
    </row>
    <row r="56" spans="1:10" ht="11.25" customHeight="1">
      <c r="A56" s="96">
        <v>2</v>
      </c>
      <c r="B56" s="96">
        <v>4</v>
      </c>
      <c r="C56" s="96">
        <v>7</v>
      </c>
      <c r="D56" s="96"/>
      <c r="E56" s="2212"/>
      <c r="F56" s="631"/>
      <c r="G56" s="92" t="s">
        <v>216</v>
      </c>
      <c r="H56" s="351">
        <v>0</v>
      </c>
      <c r="I56" s="351">
        <v>0</v>
      </c>
      <c r="J56" s="347">
        <f t="shared" si="1"/>
        <v>0</v>
      </c>
    </row>
    <row r="57" spans="1:10" ht="11.25" customHeight="1">
      <c r="A57" s="96">
        <v>2</v>
      </c>
      <c r="B57" s="96">
        <v>4</v>
      </c>
      <c r="C57" s="96">
        <v>7</v>
      </c>
      <c r="D57" s="96"/>
      <c r="E57" s="2212"/>
      <c r="F57" s="631"/>
      <c r="G57" s="92" t="s">
        <v>209</v>
      </c>
      <c r="H57" s="351">
        <v>0</v>
      </c>
      <c r="I57" s="351">
        <v>0</v>
      </c>
      <c r="J57" s="347">
        <f t="shared" si="1"/>
        <v>0</v>
      </c>
    </row>
    <row r="58" spans="1:10" ht="11.25" customHeight="1">
      <c r="A58" s="96"/>
      <c r="B58" s="96"/>
      <c r="C58" s="96"/>
      <c r="D58" s="96"/>
      <c r="E58" s="2212"/>
      <c r="F58" s="636" t="s">
        <v>35</v>
      </c>
      <c r="G58" s="92"/>
      <c r="H58" s="1074">
        <f>SUM(H59:H60)</f>
        <v>0</v>
      </c>
      <c r="I58" s="1074">
        <f>SUM(I59:I60)</f>
        <v>0</v>
      </c>
      <c r="J58" s="1076">
        <f t="shared" si="1"/>
        <v>0</v>
      </c>
    </row>
    <row r="59" spans="1:10" ht="11.25" customHeight="1">
      <c r="A59" s="96">
        <v>2</v>
      </c>
      <c r="B59" s="96">
        <v>4</v>
      </c>
      <c r="C59" s="96">
        <v>1</v>
      </c>
      <c r="D59" s="96"/>
      <c r="E59" s="2212"/>
      <c r="F59" s="638"/>
      <c r="G59" s="92" t="s">
        <v>208</v>
      </c>
      <c r="H59" s="351">
        <v>0</v>
      </c>
      <c r="I59" s="351">
        <v>0</v>
      </c>
      <c r="J59" s="347">
        <f t="shared" si="1"/>
        <v>0</v>
      </c>
    </row>
    <row r="60" spans="1:10" ht="11.25" customHeight="1">
      <c r="A60" s="96">
        <v>2</v>
      </c>
      <c r="B60" s="96">
        <v>4</v>
      </c>
      <c r="C60" s="96">
        <v>1</v>
      </c>
      <c r="D60" s="96"/>
      <c r="E60" s="2212"/>
      <c r="F60" s="638"/>
      <c r="G60" s="92" t="s">
        <v>209</v>
      </c>
      <c r="H60" s="351">
        <v>0</v>
      </c>
      <c r="I60" s="351">
        <v>0</v>
      </c>
      <c r="J60" s="347">
        <f t="shared" si="1"/>
        <v>0</v>
      </c>
    </row>
    <row r="61" spans="1:10" ht="11.25" customHeight="1">
      <c r="A61" s="96"/>
      <c r="B61" s="96"/>
      <c r="C61" s="96"/>
      <c r="D61" s="96"/>
      <c r="E61" s="2212"/>
      <c r="F61" s="636" t="s">
        <v>133</v>
      </c>
      <c r="G61" s="92"/>
      <c r="H61" s="1074">
        <f>SUM(H62:H64)</f>
        <v>5</v>
      </c>
      <c r="I61" s="1074">
        <f>SUM(I62:I64)</f>
        <v>5</v>
      </c>
      <c r="J61" s="1076">
        <f t="shared" si="1"/>
        <v>10</v>
      </c>
    </row>
    <row r="62" spans="1:10" ht="11.25" customHeight="1">
      <c r="A62" s="96">
        <v>2</v>
      </c>
      <c r="B62" s="96">
        <v>4</v>
      </c>
      <c r="C62" s="96">
        <v>9</v>
      </c>
      <c r="D62" s="96"/>
      <c r="E62" s="2212"/>
      <c r="F62" s="348"/>
      <c r="G62" s="92" t="s">
        <v>208</v>
      </c>
      <c r="H62" s="351">
        <v>1</v>
      </c>
      <c r="I62" s="351">
        <v>0</v>
      </c>
      <c r="J62" s="347">
        <f t="shared" si="1"/>
        <v>1</v>
      </c>
    </row>
    <row r="63" spans="1:10" ht="11.25" customHeight="1">
      <c r="A63" s="96">
        <v>2</v>
      </c>
      <c r="B63" s="96">
        <v>4</v>
      </c>
      <c r="C63" s="96">
        <v>9</v>
      </c>
      <c r="D63" s="96"/>
      <c r="E63" s="2212"/>
      <c r="F63" s="348"/>
      <c r="G63" s="92" t="s">
        <v>209</v>
      </c>
      <c r="H63" s="351">
        <v>4</v>
      </c>
      <c r="I63" s="351">
        <v>5</v>
      </c>
      <c r="J63" s="347">
        <f t="shared" si="1"/>
        <v>9</v>
      </c>
    </row>
    <row r="64" spans="1:10" ht="11.25" customHeight="1">
      <c r="A64" s="96">
        <v>2</v>
      </c>
      <c r="B64" s="96">
        <v>4</v>
      </c>
      <c r="C64" s="96">
        <v>9</v>
      </c>
      <c r="D64" s="96"/>
      <c r="E64" s="2212"/>
      <c r="F64" s="348"/>
      <c r="G64" s="92" t="s">
        <v>215</v>
      </c>
      <c r="H64" s="351">
        <v>0</v>
      </c>
      <c r="I64" s="351">
        <v>0</v>
      </c>
      <c r="J64" s="347">
        <f t="shared" si="1"/>
        <v>0</v>
      </c>
    </row>
    <row r="65" spans="1:13" ht="11.25" customHeight="1">
      <c r="A65" s="96"/>
      <c r="B65" s="96"/>
      <c r="C65" s="96"/>
      <c r="D65" s="96"/>
      <c r="E65" s="2212"/>
      <c r="F65" s="640" t="s">
        <v>37</v>
      </c>
      <c r="G65" s="175"/>
      <c r="H65" s="1074">
        <f>SUM(H66)</f>
        <v>1</v>
      </c>
      <c r="I65" s="1074">
        <f>SUM(I66)</f>
        <v>0</v>
      </c>
      <c r="J65" s="1076">
        <f t="shared" si="1"/>
        <v>1</v>
      </c>
    </row>
    <row r="66" spans="1:13" ht="11.25" customHeight="1">
      <c r="A66" s="96">
        <v>2</v>
      </c>
      <c r="B66" s="96">
        <v>4</v>
      </c>
      <c r="C66" s="96">
        <v>11</v>
      </c>
      <c r="D66" s="96"/>
      <c r="E66" s="2213"/>
      <c r="F66" s="638"/>
      <c r="G66" s="92" t="s">
        <v>217</v>
      </c>
      <c r="H66" s="351">
        <v>1</v>
      </c>
      <c r="I66" s="351">
        <v>0</v>
      </c>
      <c r="J66" s="1078">
        <f t="shared" si="1"/>
        <v>1</v>
      </c>
    </row>
    <row r="67" spans="1:13" ht="11.25" customHeight="1">
      <c r="A67" s="96"/>
      <c r="B67" s="96"/>
      <c r="C67" s="96"/>
      <c r="D67" s="96"/>
      <c r="E67" s="2211">
        <v>1403</v>
      </c>
      <c r="F67" s="29" t="s">
        <v>39</v>
      </c>
      <c r="G67" s="123"/>
      <c r="H67" s="342">
        <f>SUM(H68+H70+H72)</f>
        <v>3</v>
      </c>
      <c r="I67" s="342">
        <f>SUM(I68+I70+I72)</f>
        <v>1</v>
      </c>
      <c r="J67" s="339">
        <f>SUM(H67:I67)</f>
        <v>4</v>
      </c>
      <c r="M67" s="465"/>
    </row>
    <row r="68" spans="1:13" ht="11.25" customHeight="1">
      <c r="A68" s="96"/>
      <c r="B68" s="96"/>
      <c r="C68" s="96"/>
      <c r="D68" s="96"/>
      <c r="E68" s="2212"/>
      <c r="F68" s="640" t="s">
        <v>40</v>
      </c>
      <c r="G68" s="92"/>
      <c r="H68" s="1074">
        <f>SUM(H69:H69)</f>
        <v>0</v>
      </c>
      <c r="I68" s="1074">
        <f>SUM(I69:I69)</f>
        <v>0</v>
      </c>
      <c r="J68" s="1076">
        <f t="shared" ref="J68:J74" si="2">SUM(H68:I68)</f>
        <v>0</v>
      </c>
    </row>
    <row r="69" spans="1:13" ht="11.25" customHeight="1">
      <c r="A69" s="96">
        <v>3</v>
      </c>
      <c r="B69" s="96">
        <v>5</v>
      </c>
      <c r="C69" s="96">
        <v>11</v>
      </c>
      <c r="D69" s="96"/>
      <c r="E69" s="2212"/>
      <c r="F69" s="638"/>
      <c r="G69" s="92" t="s">
        <v>218</v>
      </c>
      <c r="H69" s="351">
        <v>0</v>
      </c>
      <c r="I69" s="351">
        <v>0</v>
      </c>
      <c r="J69" s="347">
        <f t="shared" si="2"/>
        <v>0</v>
      </c>
    </row>
    <row r="70" spans="1:13" ht="11.25" customHeight="1">
      <c r="D70" s="96"/>
      <c r="E70" s="2212"/>
      <c r="F70" s="640" t="s">
        <v>41</v>
      </c>
      <c r="G70" s="92"/>
      <c r="H70" s="1074">
        <f>SUM(H71)</f>
        <v>1</v>
      </c>
      <c r="I70" s="1074">
        <f>SUM(I71)</f>
        <v>0</v>
      </c>
      <c r="J70" s="1076">
        <f t="shared" si="2"/>
        <v>1</v>
      </c>
    </row>
    <row r="71" spans="1:13" ht="11.25" customHeight="1">
      <c r="A71" s="96">
        <v>3</v>
      </c>
      <c r="B71" s="96">
        <v>5</v>
      </c>
      <c r="C71" s="96">
        <v>8</v>
      </c>
      <c r="D71" s="96"/>
      <c r="E71" s="2212"/>
      <c r="F71" s="638"/>
      <c r="G71" s="92" t="s">
        <v>218</v>
      </c>
      <c r="H71" s="351">
        <v>1</v>
      </c>
      <c r="I71" s="351">
        <v>0</v>
      </c>
      <c r="J71" s="347">
        <f t="shared" si="2"/>
        <v>1</v>
      </c>
    </row>
    <row r="72" spans="1:13" ht="11.25" customHeight="1">
      <c r="E72" s="2212"/>
      <c r="F72" s="640" t="s">
        <v>42</v>
      </c>
      <c r="G72" s="92"/>
      <c r="H72" s="1074">
        <f>SUM(H73:H74)</f>
        <v>2</v>
      </c>
      <c r="I72" s="1074">
        <f>SUM(I73:I74)</f>
        <v>1</v>
      </c>
      <c r="J72" s="1076">
        <f t="shared" si="2"/>
        <v>3</v>
      </c>
    </row>
    <row r="73" spans="1:13" ht="11.25" customHeight="1">
      <c r="A73" s="96">
        <v>3</v>
      </c>
      <c r="B73" s="96">
        <v>5</v>
      </c>
      <c r="C73" s="96">
        <v>10</v>
      </c>
      <c r="D73" s="96"/>
      <c r="E73" s="2212"/>
      <c r="F73" s="638"/>
      <c r="G73" s="92" t="s">
        <v>218</v>
      </c>
      <c r="H73" s="351">
        <v>2</v>
      </c>
      <c r="I73" s="351">
        <v>1</v>
      </c>
      <c r="J73" s="347">
        <f t="shared" si="2"/>
        <v>3</v>
      </c>
    </row>
    <row r="74" spans="1:13" ht="11.25" customHeight="1">
      <c r="A74" s="96">
        <v>3</v>
      </c>
      <c r="B74" s="96">
        <v>5</v>
      </c>
      <c r="C74" s="96">
        <v>10</v>
      </c>
      <c r="D74" s="96"/>
      <c r="E74" s="2213"/>
      <c r="F74" s="648"/>
      <c r="G74" s="314" t="s">
        <v>219</v>
      </c>
      <c r="H74" s="1080">
        <v>0</v>
      </c>
      <c r="I74" s="1080">
        <v>0</v>
      </c>
      <c r="J74" s="1078">
        <f t="shared" si="2"/>
        <v>0</v>
      </c>
    </row>
    <row r="75" spans="1:13" ht="12" customHeight="1">
      <c r="A75" s="96"/>
      <c r="B75" s="96"/>
      <c r="C75" s="96"/>
      <c r="D75" s="96"/>
      <c r="E75" s="979"/>
      <c r="F75" s="653"/>
      <c r="G75" s="92"/>
      <c r="H75" s="694"/>
      <c r="I75" s="223"/>
      <c r="J75" s="694" t="s">
        <v>220</v>
      </c>
    </row>
    <row r="76" spans="1:13" ht="12" customHeight="1">
      <c r="A76" s="96"/>
      <c r="B76" s="96"/>
      <c r="C76" s="96"/>
      <c r="D76" s="96"/>
      <c r="E76" s="979"/>
      <c r="F76" s="92"/>
      <c r="G76" s="92"/>
      <c r="H76" s="694"/>
      <c r="I76" s="694"/>
      <c r="J76" s="1081" t="s">
        <v>221</v>
      </c>
    </row>
    <row r="77" spans="1:13" ht="7.5" customHeight="1">
      <c r="A77" s="96"/>
      <c r="B77" s="96"/>
      <c r="C77" s="96"/>
      <c r="D77" s="96"/>
      <c r="E77" s="2263" t="s">
        <v>2</v>
      </c>
      <c r="F77" s="1021"/>
      <c r="G77" s="1021"/>
      <c r="H77" s="1088"/>
      <c r="I77" s="1089"/>
      <c r="J77" s="1090"/>
    </row>
    <row r="78" spans="1:13" ht="12.75" customHeight="1">
      <c r="A78" s="96"/>
      <c r="B78" s="96"/>
      <c r="C78" s="96"/>
      <c r="D78" s="96"/>
      <c r="E78" s="2326"/>
      <c r="F78" s="383" t="s">
        <v>327</v>
      </c>
      <c r="G78" s="1095"/>
      <c r="H78" s="2367" t="s">
        <v>390</v>
      </c>
      <c r="I78" s="2367"/>
      <c r="J78" s="1091"/>
    </row>
    <row r="79" spans="1:13">
      <c r="A79" s="96"/>
      <c r="B79" s="96"/>
      <c r="C79" s="96"/>
      <c r="D79" s="96"/>
      <c r="E79" s="2327"/>
      <c r="F79" s="1096"/>
      <c r="G79" s="454"/>
      <c r="H79" s="963" t="s">
        <v>18</v>
      </c>
      <c r="I79" s="963" t="s">
        <v>19</v>
      </c>
      <c r="J79" s="1070" t="s">
        <v>8</v>
      </c>
    </row>
    <row r="80" spans="1:13" ht="11.25" customHeight="1">
      <c r="A80" s="96"/>
      <c r="B80" s="96"/>
      <c r="C80" s="96"/>
      <c r="D80" s="96"/>
      <c r="E80" s="2204">
        <v>1404</v>
      </c>
      <c r="F80" s="29" t="s">
        <v>43</v>
      </c>
      <c r="G80" s="123"/>
      <c r="H80" s="342">
        <f>SUM(H81,H85)</f>
        <v>90</v>
      </c>
      <c r="I80" s="342">
        <f>SUM(I81,I85)</f>
        <v>36</v>
      </c>
      <c r="J80" s="339">
        <f>SUM(H80:I80)</f>
        <v>126</v>
      </c>
      <c r="M80" s="465"/>
    </row>
    <row r="81" spans="1:13" ht="11.25" customHeight="1">
      <c r="A81" s="96"/>
      <c r="B81" s="96"/>
      <c r="C81" s="96"/>
      <c r="D81" s="96"/>
      <c r="E81" s="2205"/>
      <c r="F81" s="636" t="s">
        <v>128</v>
      </c>
      <c r="G81" s="92"/>
      <c r="H81" s="1074">
        <f>SUM(H82:H84)</f>
        <v>73</v>
      </c>
      <c r="I81" s="1074">
        <f>SUM(I82:I84)</f>
        <v>21</v>
      </c>
      <c r="J81" s="1076">
        <f>SUM(H81:I81)</f>
        <v>94</v>
      </c>
      <c r="K81" s="83"/>
    </row>
    <row r="82" spans="1:13" ht="11.25" customHeight="1">
      <c r="A82" s="96">
        <v>4</v>
      </c>
      <c r="B82" s="96">
        <v>6</v>
      </c>
      <c r="C82" s="96">
        <v>11</v>
      </c>
      <c r="D82" s="96"/>
      <c r="E82" s="2206"/>
      <c r="F82" s="631"/>
      <c r="G82" s="92" t="s">
        <v>222</v>
      </c>
      <c r="H82" s="351">
        <v>73</v>
      </c>
      <c r="I82" s="351">
        <v>21</v>
      </c>
      <c r="J82" s="347">
        <f>SUM(H82:I82)</f>
        <v>94</v>
      </c>
      <c r="K82" s="83"/>
    </row>
    <row r="83" spans="1:13" ht="11.25" customHeight="1">
      <c r="A83" s="96"/>
      <c r="B83" s="96"/>
      <c r="C83" s="96"/>
      <c r="D83" s="96"/>
      <c r="E83" s="2206"/>
      <c r="F83" s="631"/>
      <c r="G83" s="92" t="s">
        <v>340</v>
      </c>
      <c r="H83" s="351">
        <v>0</v>
      </c>
      <c r="I83" s="351">
        <v>0</v>
      </c>
      <c r="J83" s="347">
        <f t="shared" ref="J83:J84" si="3">SUM(H83:I83)</f>
        <v>0</v>
      </c>
      <c r="K83" s="83"/>
    </row>
    <row r="84" spans="1:13" ht="11.25" customHeight="1">
      <c r="A84" s="96"/>
      <c r="B84" s="96"/>
      <c r="C84" s="96"/>
      <c r="D84" s="96"/>
      <c r="E84" s="2206"/>
      <c r="F84" s="631"/>
      <c r="G84" s="92" t="s">
        <v>341</v>
      </c>
      <c r="H84" s="351">
        <v>0</v>
      </c>
      <c r="I84" s="351">
        <v>0</v>
      </c>
      <c r="J84" s="347">
        <f t="shared" si="3"/>
        <v>0</v>
      </c>
      <c r="K84" s="83"/>
    </row>
    <row r="85" spans="1:13" ht="11.25" customHeight="1">
      <c r="A85" s="96"/>
      <c r="B85" s="96"/>
      <c r="C85" s="96"/>
      <c r="D85" s="96"/>
      <c r="E85" s="2205"/>
      <c r="F85" s="636" t="s">
        <v>45</v>
      </c>
      <c r="G85" s="92"/>
      <c r="H85" s="1074">
        <f>SUM(H86)</f>
        <v>17</v>
      </c>
      <c r="I85" s="1074">
        <f>SUM(I86)</f>
        <v>15</v>
      </c>
      <c r="J85" s="1076">
        <f>H85+I85</f>
        <v>32</v>
      </c>
    </row>
    <row r="86" spans="1:13" ht="11.25" customHeight="1">
      <c r="A86" s="96">
        <v>4</v>
      </c>
      <c r="B86" s="96">
        <v>6</v>
      </c>
      <c r="C86" s="96">
        <v>11</v>
      </c>
      <c r="D86" s="96"/>
      <c r="E86" s="2206"/>
      <c r="F86" s="631"/>
      <c r="G86" s="92" t="s">
        <v>225</v>
      </c>
      <c r="H86" s="1077">
        <v>17</v>
      </c>
      <c r="I86" s="1077">
        <v>15</v>
      </c>
      <c r="J86" s="347">
        <f>H86+I86</f>
        <v>32</v>
      </c>
    </row>
    <row r="87" spans="1:13" ht="11.25" customHeight="1">
      <c r="A87" s="96"/>
      <c r="B87" s="96"/>
      <c r="C87" s="96"/>
      <c r="D87" s="96"/>
      <c r="E87" s="2211">
        <v>1405</v>
      </c>
      <c r="F87" s="13" t="s">
        <v>46</v>
      </c>
      <c r="G87" s="14"/>
      <c r="H87" s="342">
        <f>SUM(H88+H93+H100+H102)</f>
        <v>60</v>
      </c>
      <c r="I87" s="342">
        <f>SUM(I88+I93+I100+I102)</f>
        <v>132</v>
      </c>
      <c r="J87" s="339">
        <f>H87+I87</f>
        <v>192</v>
      </c>
      <c r="M87" s="465"/>
    </row>
    <row r="88" spans="1:13" ht="11.25" customHeight="1">
      <c r="A88" s="96"/>
      <c r="B88" s="96"/>
      <c r="C88" s="96"/>
      <c r="D88" s="96"/>
      <c r="E88" s="2212"/>
      <c r="F88" s="636" t="s">
        <v>47</v>
      </c>
      <c r="G88" s="92"/>
      <c r="H88" s="1074">
        <f>SUM(H89:H92)</f>
        <v>8</v>
      </c>
      <c r="I88" s="1074">
        <f>SUM(I89:I92)</f>
        <v>20</v>
      </c>
      <c r="J88" s="1076">
        <f t="shared" ref="J88:J99" si="4">H88+I88</f>
        <v>28</v>
      </c>
      <c r="M88" s="465"/>
    </row>
    <row r="89" spans="1:13" ht="11.25" customHeight="1">
      <c r="A89" s="96">
        <v>5</v>
      </c>
      <c r="B89" s="96">
        <v>4</v>
      </c>
      <c r="C89" s="96">
        <v>8</v>
      </c>
      <c r="D89" s="96"/>
      <c r="E89" s="2212"/>
      <c r="F89" s="638"/>
      <c r="G89" s="92" t="s">
        <v>226</v>
      </c>
      <c r="H89" s="351">
        <v>0</v>
      </c>
      <c r="I89" s="351">
        <v>0</v>
      </c>
      <c r="J89" s="347">
        <f t="shared" si="4"/>
        <v>0</v>
      </c>
    </row>
    <row r="90" spans="1:13" ht="11.25" customHeight="1">
      <c r="A90" s="96">
        <v>5</v>
      </c>
      <c r="B90" s="96">
        <v>4</v>
      </c>
      <c r="C90" s="96">
        <v>8</v>
      </c>
      <c r="D90" s="96"/>
      <c r="E90" s="2212"/>
      <c r="F90" s="631"/>
      <c r="G90" s="92" t="s">
        <v>227</v>
      </c>
      <c r="H90" s="351">
        <v>4</v>
      </c>
      <c r="I90" s="351">
        <v>16</v>
      </c>
      <c r="J90" s="347">
        <f t="shared" si="4"/>
        <v>20</v>
      </c>
    </row>
    <row r="91" spans="1:13" ht="11.25" customHeight="1">
      <c r="A91" s="96">
        <v>5</v>
      </c>
      <c r="B91" s="96">
        <v>4</v>
      </c>
      <c r="C91" s="96">
        <v>8</v>
      </c>
      <c r="D91" s="96"/>
      <c r="E91" s="2212"/>
      <c r="F91" s="631"/>
      <c r="G91" s="92" t="s">
        <v>228</v>
      </c>
      <c r="H91" s="351">
        <v>0</v>
      </c>
      <c r="I91" s="351">
        <v>0</v>
      </c>
      <c r="J91" s="347">
        <f t="shared" si="4"/>
        <v>0</v>
      </c>
    </row>
    <row r="92" spans="1:13" ht="11.25" customHeight="1">
      <c r="A92" s="96">
        <v>5</v>
      </c>
      <c r="B92" s="96">
        <v>4</v>
      </c>
      <c r="C92" s="96">
        <v>8</v>
      </c>
      <c r="D92" s="96"/>
      <c r="E92" s="2212"/>
      <c r="F92" s="631"/>
      <c r="G92" s="92" t="s">
        <v>229</v>
      </c>
      <c r="H92" s="351">
        <v>4</v>
      </c>
      <c r="I92" s="351">
        <v>4</v>
      </c>
      <c r="J92" s="347">
        <f t="shared" si="4"/>
        <v>8</v>
      </c>
    </row>
    <row r="93" spans="1:13" ht="11.25" customHeight="1">
      <c r="B93" s="96"/>
      <c r="C93" s="96"/>
      <c r="D93" s="96"/>
      <c r="E93" s="2212"/>
      <c r="F93" s="636" t="s">
        <v>48</v>
      </c>
      <c r="G93" s="92"/>
      <c r="H93" s="1074">
        <f>SUM(H94:H99)</f>
        <v>37</v>
      </c>
      <c r="I93" s="1074">
        <f>SUM(I94:I99)</f>
        <v>69</v>
      </c>
      <c r="J93" s="1076">
        <f t="shared" si="4"/>
        <v>106</v>
      </c>
    </row>
    <row r="94" spans="1:13" ht="11.25" customHeight="1">
      <c r="A94" s="221">
        <v>5</v>
      </c>
      <c r="B94" s="96">
        <v>5</v>
      </c>
      <c r="C94" s="96">
        <v>11</v>
      </c>
      <c r="D94" s="96"/>
      <c r="E94" s="2212"/>
      <c r="F94" s="638"/>
      <c r="G94" s="92" t="s">
        <v>230</v>
      </c>
      <c r="H94" s="351">
        <v>2</v>
      </c>
      <c r="I94" s="351">
        <v>1</v>
      </c>
      <c r="J94" s="347">
        <f t="shared" si="4"/>
        <v>3</v>
      </c>
    </row>
    <row r="95" spans="1:13" ht="11.25" customHeight="1">
      <c r="A95" s="221">
        <v>5</v>
      </c>
      <c r="B95" s="96">
        <v>5</v>
      </c>
      <c r="C95" s="96">
        <v>11</v>
      </c>
      <c r="D95" s="96"/>
      <c r="E95" s="2212"/>
      <c r="F95" s="638"/>
      <c r="G95" s="92" t="s">
        <v>231</v>
      </c>
      <c r="H95" s="351">
        <v>12</v>
      </c>
      <c r="I95" s="351">
        <v>11</v>
      </c>
      <c r="J95" s="347">
        <f t="shared" si="4"/>
        <v>23</v>
      </c>
    </row>
    <row r="96" spans="1:13" ht="11.25" customHeight="1">
      <c r="A96" s="221">
        <v>5</v>
      </c>
      <c r="B96" s="96">
        <v>5</v>
      </c>
      <c r="C96" s="96">
        <v>11</v>
      </c>
      <c r="D96" s="96"/>
      <c r="E96" s="2212"/>
      <c r="F96" s="638"/>
      <c r="G96" s="92" t="s">
        <v>232</v>
      </c>
      <c r="H96" s="351">
        <v>2</v>
      </c>
      <c r="I96" s="351">
        <v>1</v>
      </c>
      <c r="J96" s="347">
        <f t="shared" si="4"/>
        <v>3</v>
      </c>
    </row>
    <row r="97" spans="1:13" ht="11.25" customHeight="1">
      <c r="A97" s="221">
        <v>5</v>
      </c>
      <c r="B97" s="96">
        <v>5</v>
      </c>
      <c r="C97" s="96">
        <v>11</v>
      </c>
      <c r="D97" s="96"/>
      <c r="E97" s="2212"/>
      <c r="F97" s="638"/>
      <c r="G97" s="92" t="s">
        <v>233</v>
      </c>
      <c r="H97" s="351">
        <v>1</v>
      </c>
      <c r="I97" s="351">
        <v>4</v>
      </c>
      <c r="J97" s="347">
        <f t="shared" si="4"/>
        <v>5</v>
      </c>
    </row>
    <row r="98" spans="1:13" ht="11.25" customHeight="1">
      <c r="A98" s="221">
        <v>5</v>
      </c>
      <c r="B98" s="96">
        <v>5</v>
      </c>
      <c r="C98" s="96">
        <v>11</v>
      </c>
      <c r="D98" s="96"/>
      <c r="E98" s="2212"/>
      <c r="F98" s="638"/>
      <c r="G98" s="92" t="s">
        <v>353</v>
      </c>
      <c r="H98" s="351">
        <v>20</v>
      </c>
      <c r="I98" s="351">
        <v>50</v>
      </c>
      <c r="J98" s="347">
        <f t="shared" si="4"/>
        <v>70</v>
      </c>
    </row>
    <row r="99" spans="1:13" s="83" customFormat="1" ht="11.25" customHeight="1">
      <c r="A99" s="221">
        <v>5</v>
      </c>
      <c r="B99" s="96">
        <v>5</v>
      </c>
      <c r="C99" s="96">
        <v>11</v>
      </c>
      <c r="D99" s="96"/>
      <c r="E99" s="2212"/>
      <c r="F99" s="638"/>
      <c r="G99" s="64" t="s">
        <v>235</v>
      </c>
      <c r="H99" s="351">
        <v>0</v>
      </c>
      <c r="I99" s="351">
        <v>2</v>
      </c>
      <c r="J99" s="347">
        <f t="shared" si="4"/>
        <v>2</v>
      </c>
    </row>
    <row r="100" spans="1:13" s="83" customFormat="1" ht="11.25" customHeight="1">
      <c r="A100" s="221"/>
      <c r="B100" s="96"/>
      <c r="C100" s="96"/>
      <c r="D100" s="96"/>
      <c r="E100" s="2212"/>
      <c r="F100" s="19" t="s">
        <v>49</v>
      </c>
      <c r="G100" s="59"/>
      <c r="H100" s="1074">
        <f>SUM(H101)</f>
        <v>13</v>
      </c>
      <c r="I100" s="1074">
        <f>SUM(I101)</f>
        <v>40</v>
      </c>
      <c r="J100" s="1076">
        <f>SUM(H100:I100)</f>
        <v>53</v>
      </c>
    </row>
    <row r="101" spans="1:13" s="83" customFormat="1" ht="11.25" customHeight="1">
      <c r="A101" s="221">
        <v>5</v>
      </c>
      <c r="B101" s="96">
        <v>5</v>
      </c>
      <c r="C101" s="96">
        <v>10</v>
      </c>
      <c r="D101" s="96"/>
      <c r="E101" s="2212"/>
      <c r="F101" s="653"/>
      <c r="G101" s="92" t="s">
        <v>317</v>
      </c>
      <c r="H101" s="351">
        <v>13</v>
      </c>
      <c r="I101" s="351">
        <v>40</v>
      </c>
      <c r="J101" s="347">
        <f>SUM(H101:I101)</f>
        <v>53</v>
      </c>
    </row>
    <row r="102" spans="1:13" s="83" customFormat="1" ht="11.25" customHeight="1">
      <c r="A102" s="221"/>
      <c r="B102" s="96"/>
      <c r="C102" s="96"/>
      <c r="D102" s="96"/>
      <c r="E102" s="2212"/>
      <c r="F102" s="640" t="s">
        <v>50</v>
      </c>
      <c r="G102" s="175"/>
      <c r="H102" s="1074">
        <f>SUM(H103:H104)</f>
        <v>2</v>
      </c>
      <c r="I102" s="1074">
        <f>SUM(I103:I104)</f>
        <v>3</v>
      </c>
      <c r="J102" s="1076">
        <f>SUM(H102:I102)</f>
        <v>5</v>
      </c>
    </row>
    <row r="103" spans="1:13" s="83" customFormat="1" ht="11.25" customHeight="1">
      <c r="A103" s="221">
        <v>5</v>
      </c>
      <c r="B103" s="96">
        <v>5</v>
      </c>
      <c r="C103" s="96">
        <v>13</v>
      </c>
      <c r="D103" s="96"/>
      <c r="E103" s="2212"/>
      <c r="F103" s="638"/>
      <c r="G103" s="92" t="s">
        <v>234</v>
      </c>
      <c r="H103" s="351">
        <v>2</v>
      </c>
      <c r="I103" s="351">
        <v>3</v>
      </c>
      <c r="J103" s="347">
        <f>SUM(H103:I103)</f>
        <v>5</v>
      </c>
    </row>
    <row r="104" spans="1:13" s="83" customFormat="1" ht="11.25" customHeight="1">
      <c r="A104" s="221"/>
      <c r="B104" s="96"/>
      <c r="C104" s="96"/>
      <c r="D104" s="96"/>
      <c r="E104" s="2213"/>
      <c r="F104" s="638"/>
      <c r="G104" s="92" t="s">
        <v>236</v>
      </c>
      <c r="H104" s="351">
        <v>0</v>
      </c>
      <c r="I104" s="351">
        <v>0</v>
      </c>
      <c r="J104" s="347">
        <f>SUM(H104:I104)</f>
        <v>0</v>
      </c>
    </row>
    <row r="105" spans="1:13" ht="11.25" customHeight="1">
      <c r="B105" s="96"/>
      <c r="C105" s="96"/>
      <c r="D105" s="96"/>
      <c r="E105" s="2211">
        <v>1406</v>
      </c>
      <c r="F105" s="29" t="s">
        <v>51</v>
      </c>
      <c r="G105" s="123"/>
      <c r="H105" s="342">
        <f>SUM(H106+H111+H109+H115+H113)</f>
        <v>15</v>
      </c>
      <c r="I105" s="342">
        <f>SUM(I106+I111+I109+I115+I113)</f>
        <v>22</v>
      </c>
      <c r="J105" s="339">
        <f>H105+I105</f>
        <v>37</v>
      </c>
      <c r="M105" s="465"/>
    </row>
    <row r="106" spans="1:13" ht="11.25" customHeight="1">
      <c r="B106" s="96"/>
      <c r="C106" s="96"/>
      <c r="D106" s="96"/>
      <c r="E106" s="2212"/>
      <c r="F106" s="636" t="s">
        <v>52</v>
      </c>
      <c r="G106" s="92"/>
      <c r="H106" s="1074">
        <f>SUM(H107:H108)</f>
        <v>7</v>
      </c>
      <c r="I106" s="1074">
        <f>SUM(I107:I108)</f>
        <v>11</v>
      </c>
      <c r="J106" s="1076">
        <f>H106+I106</f>
        <v>18</v>
      </c>
      <c r="M106" s="465"/>
    </row>
    <row r="107" spans="1:13" ht="11.25" customHeight="1">
      <c r="A107" s="221">
        <v>6</v>
      </c>
      <c r="B107" s="96">
        <v>2</v>
      </c>
      <c r="C107" s="96">
        <v>6</v>
      </c>
      <c r="D107" s="96"/>
      <c r="E107" s="2212"/>
      <c r="F107" s="681"/>
      <c r="G107" s="92" t="s">
        <v>237</v>
      </c>
      <c r="H107" s="351">
        <v>1</v>
      </c>
      <c r="I107" s="351">
        <v>0</v>
      </c>
      <c r="J107" s="347">
        <f t="shared" ref="J107:J116" si="5">H107+I107</f>
        <v>1</v>
      </c>
    </row>
    <row r="108" spans="1:13" ht="11.25" customHeight="1">
      <c r="A108" s="221">
        <v>6</v>
      </c>
      <c r="B108" s="96">
        <v>2</v>
      </c>
      <c r="C108" s="96">
        <v>11</v>
      </c>
      <c r="D108" s="96"/>
      <c r="E108" s="2212"/>
      <c r="F108" s="681"/>
      <c r="G108" s="92" t="s">
        <v>238</v>
      </c>
      <c r="H108" s="351">
        <v>6</v>
      </c>
      <c r="I108" s="351">
        <v>11</v>
      </c>
      <c r="J108" s="347">
        <f t="shared" si="5"/>
        <v>17</v>
      </c>
    </row>
    <row r="109" spans="1:13" ht="11.25" customHeight="1">
      <c r="B109" s="96"/>
      <c r="C109" s="96"/>
      <c r="D109" s="96"/>
      <c r="E109" s="2212"/>
      <c r="F109" s="636" t="s">
        <v>263</v>
      </c>
      <c r="G109" s="92"/>
      <c r="H109" s="1074">
        <f>SUM(H110)</f>
        <v>0</v>
      </c>
      <c r="I109" s="1074">
        <f>SUM(I110)</f>
        <v>0</v>
      </c>
      <c r="J109" s="1076">
        <f>H109+I109</f>
        <v>0</v>
      </c>
    </row>
    <row r="110" spans="1:13" ht="11.25" customHeight="1">
      <c r="B110" s="96"/>
      <c r="C110" s="96"/>
      <c r="D110" s="96"/>
      <c r="E110" s="2212"/>
      <c r="F110" s="681"/>
      <c r="G110" s="92" t="s">
        <v>241</v>
      </c>
      <c r="H110" s="351">
        <v>0</v>
      </c>
      <c r="I110" s="351">
        <v>0</v>
      </c>
      <c r="J110" s="347">
        <f>H110+I110</f>
        <v>0</v>
      </c>
    </row>
    <row r="111" spans="1:13" ht="11.25" customHeight="1">
      <c r="B111" s="96"/>
      <c r="C111" s="96"/>
      <c r="D111" s="96"/>
      <c r="E111" s="2212"/>
      <c r="F111" s="636" t="s">
        <v>53</v>
      </c>
      <c r="G111" s="92"/>
      <c r="H111" s="1074">
        <f>SUM(H112)</f>
        <v>7</v>
      </c>
      <c r="I111" s="1074">
        <f>SUM(I112)</f>
        <v>6</v>
      </c>
      <c r="J111" s="1076">
        <f>H111+I111</f>
        <v>13</v>
      </c>
    </row>
    <row r="112" spans="1:13" ht="11.25" customHeight="1">
      <c r="A112" s="221">
        <v>6</v>
      </c>
      <c r="B112" s="96">
        <v>2</v>
      </c>
      <c r="C112" s="96">
        <v>10</v>
      </c>
      <c r="D112" s="96"/>
      <c r="E112" s="2212"/>
      <c r="F112" s="631"/>
      <c r="G112" s="92" t="s">
        <v>239</v>
      </c>
      <c r="H112" s="351">
        <v>7</v>
      </c>
      <c r="I112" s="351">
        <v>6</v>
      </c>
      <c r="J112" s="347">
        <f>H112+I112</f>
        <v>13</v>
      </c>
    </row>
    <row r="113" spans="1:13" ht="11.25" customHeight="1">
      <c r="B113" s="96"/>
      <c r="C113" s="96"/>
      <c r="D113" s="96"/>
      <c r="E113" s="2212"/>
      <c r="F113" s="636" t="s">
        <v>96</v>
      </c>
      <c r="G113" s="92"/>
      <c r="H113" s="1074">
        <f>SUM(H114)</f>
        <v>1</v>
      </c>
      <c r="I113" s="1074">
        <f>SUM(I114)</f>
        <v>5</v>
      </c>
      <c r="J113" s="1076">
        <f>H113+I113</f>
        <v>6</v>
      </c>
    </row>
    <row r="114" spans="1:13" ht="11.25" customHeight="1">
      <c r="A114" s="221">
        <v>6</v>
      </c>
      <c r="B114" s="96">
        <v>2</v>
      </c>
      <c r="C114" s="96">
        <v>6</v>
      </c>
      <c r="D114" s="96"/>
      <c r="E114" s="2212"/>
      <c r="F114" s="631"/>
      <c r="G114" s="92" t="s">
        <v>264</v>
      </c>
      <c r="H114" s="351">
        <v>1</v>
      </c>
      <c r="I114" s="351">
        <v>5</v>
      </c>
      <c r="J114" s="347">
        <f t="shared" ref="J114" si="6">H114+I114</f>
        <v>6</v>
      </c>
    </row>
    <row r="115" spans="1:13" ht="11.25" customHeight="1">
      <c r="B115" s="96"/>
      <c r="C115" s="96"/>
      <c r="D115" s="96"/>
      <c r="E115" s="2212"/>
      <c r="F115" s="636" t="s">
        <v>56</v>
      </c>
      <c r="G115" s="92"/>
      <c r="H115" s="1074">
        <f>SUM(H116)</f>
        <v>0</v>
      </c>
      <c r="I115" s="1074">
        <f>SUM(I116)</f>
        <v>0</v>
      </c>
      <c r="J115" s="1076">
        <f t="shared" si="5"/>
        <v>0</v>
      </c>
    </row>
    <row r="116" spans="1:13" ht="11.25" customHeight="1">
      <c r="A116" s="221">
        <v>6</v>
      </c>
      <c r="B116" s="96">
        <v>4</v>
      </c>
      <c r="C116" s="96">
        <v>11</v>
      </c>
      <c r="D116" s="96"/>
      <c r="E116" s="2213"/>
      <c r="F116" s="631"/>
      <c r="G116" s="92" t="s">
        <v>242</v>
      </c>
      <c r="H116" s="351">
        <v>0</v>
      </c>
      <c r="I116" s="351">
        <v>0</v>
      </c>
      <c r="J116" s="347">
        <f t="shared" si="5"/>
        <v>0</v>
      </c>
    </row>
    <row r="117" spans="1:13" ht="11.25" customHeight="1">
      <c r="B117" s="96"/>
      <c r="C117" s="96"/>
      <c r="D117" s="96"/>
      <c r="E117" s="2204">
        <v>1407</v>
      </c>
      <c r="F117" s="13" t="s">
        <v>58</v>
      </c>
      <c r="G117" s="123"/>
      <c r="H117" s="342">
        <f>SUM(H118+H123+H125)</f>
        <v>1</v>
      </c>
      <c r="I117" s="342">
        <f>SUM(I118+I123+I125)</f>
        <v>0</v>
      </c>
      <c r="J117" s="339">
        <f>SUM(H117:I117)</f>
        <v>1</v>
      </c>
      <c r="M117" s="465"/>
    </row>
    <row r="118" spans="1:13" ht="11.25" customHeight="1">
      <c r="B118" s="96"/>
      <c r="C118" s="96"/>
      <c r="D118" s="96"/>
      <c r="E118" s="2205"/>
      <c r="F118" s="636" t="s">
        <v>59</v>
      </c>
      <c r="G118" s="92"/>
      <c r="H118" s="1074">
        <f>SUM(H119:H122)</f>
        <v>1</v>
      </c>
      <c r="I118" s="1074">
        <f>SUM(I119:I122)</f>
        <v>0</v>
      </c>
      <c r="J118" s="1076">
        <f>H118+I118</f>
        <v>1</v>
      </c>
    </row>
    <row r="119" spans="1:13" ht="11.25" customHeight="1">
      <c r="A119" s="221">
        <v>7</v>
      </c>
      <c r="B119" s="96">
        <v>3</v>
      </c>
      <c r="C119" s="96">
        <v>11</v>
      </c>
      <c r="D119" s="96"/>
      <c r="E119" s="2205"/>
      <c r="F119" s="640"/>
      <c r="G119" s="92" t="s">
        <v>243</v>
      </c>
      <c r="H119" s="351">
        <v>0</v>
      </c>
      <c r="I119" s="351">
        <v>0</v>
      </c>
      <c r="J119" s="347">
        <f>H119+I119</f>
        <v>0</v>
      </c>
    </row>
    <row r="120" spans="1:13" ht="11.25" customHeight="1">
      <c r="B120" s="96"/>
      <c r="C120" s="96"/>
      <c r="D120" s="96"/>
      <c r="E120" s="2205"/>
      <c r="F120" s="640"/>
      <c r="G120" s="92" t="s">
        <v>244</v>
      </c>
      <c r="H120" s="351">
        <v>0</v>
      </c>
      <c r="I120" s="351">
        <v>0</v>
      </c>
      <c r="J120" s="347">
        <f>H120+I120</f>
        <v>0</v>
      </c>
    </row>
    <row r="121" spans="1:13" ht="11.25" customHeight="1">
      <c r="B121" s="96"/>
      <c r="C121" s="96"/>
      <c r="D121" s="96"/>
      <c r="E121" s="2205"/>
      <c r="F121" s="640"/>
      <c r="G121" s="92" t="s">
        <v>273</v>
      </c>
      <c r="H121" s="351">
        <v>1</v>
      </c>
      <c r="I121" s="351">
        <v>0</v>
      </c>
      <c r="J121" s="347">
        <f>H121+I121</f>
        <v>1</v>
      </c>
    </row>
    <row r="122" spans="1:13" ht="11.25" customHeight="1">
      <c r="A122" s="221">
        <v>7</v>
      </c>
      <c r="B122" s="96">
        <v>3</v>
      </c>
      <c r="C122" s="96">
        <v>11</v>
      </c>
      <c r="D122" s="96"/>
      <c r="E122" s="2205"/>
      <c r="F122" s="631"/>
      <c r="G122" s="92" t="s">
        <v>246</v>
      </c>
      <c r="H122" s="351">
        <v>0</v>
      </c>
      <c r="I122" s="351">
        <v>0</v>
      </c>
      <c r="J122" s="347">
        <f>H122+I122</f>
        <v>0</v>
      </c>
    </row>
    <row r="123" spans="1:13" ht="11.25" customHeight="1">
      <c r="B123" s="96"/>
      <c r="C123" s="96"/>
      <c r="D123" s="96"/>
      <c r="E123" s="2205"/>
      <c r="F123" s="640" t="s">
        <v>60</v>
      </c>
      <c r="G123" s="175"/>
      <c r="H123" s="1074">
        <f>SUM(H124)</f>
        <v>0</v>
      </c>
      <c r="I123" s="1074">
        <f>SUM(I124)</f>
        <v>0</v>
      </c>
      <c r="J123" s="1076">
        <f t="shared" ref="J123:J138" si="7">H123+I123</f>
        <v>0</v>
      </c>
    </row>
    <row r="124" spans="1:13" ht="11.25" customHeight="1">
      <c r="A124" s="221">
        <v>7</v>
      </c>
      <c r="B124" s="96">
        <v>6</v>
      </c>
      <c r="C124" s="96">
        <v>10</v>
      </c>
      <c r="D124" s="96"/>
      <c r="E124" s="2205"/>
      <c r="F124" s="638"/>
      <c r="G124" s="92" t="s">
        <v>247</v>
      </c>
      <c r="H124" s="351">
        <v>0</v>
      </c>
      <c r="I124" s="351">
        <v>0</v>
      </c>
      <c r="J124" s="347">
        <f t="shared" si="7"/>
        <v>0</v>
      </c>
    </row>
    <row r="125" spans="1:13" ht="11.25" customHeight="1">
      <c r="B125" s="96"/>
      <c r="C125" s="96"/>
      <c r="D125" s="96"/>
      <c r="E125" s="2205"/>
      <c r="F125" s="640" t="s">
        <v>84</v>
      </c>
      <c r="G125" s="175"/>
      <c r="H125" s="1074">
        <f>SUM(H126)</f>
        <v>0</v>
      </c>
      <c r="I125" s="1074">
        <f>SUM(I126)</f>
        <v>0</v>
      </c>
      <c r="J125" s="1076">
        <f t="shared" si="7"/>
        <v>0</v>
      </c>
    </row>
    <row r="126" spans="1:13" ht="11.25" customHeight="1">
      <c r="A126" s="221">
        <v>7</v>
      </c>
      <c r="B126" s="96">
        <v>6</v>
      </c>
      <c r="C126" s="96">
        <v>10</v>
      </c>
      <c r="D126" s="96"/>
      <c r="E126" s="2205"/>
      <c r="F126" s="631"/>
      <c r="G126" s="92" t="s">
        <v>248</v>
      </c>
      <c r="H126" s="351">
        <v>0</v>
      </c>
      <c r="I126" s="351">
        <v>0</v>
      </c>
      <c r="J126" s="347">
        <f t="shared" si="7"/>
        <v>0</v>
      </c>
    </row>
    <row r="127" spans="1:13" ht="11.25" customHeight="1">
      <c r="B127" s="96"/>
      <c r="C127" s="96"/>
      <c r="D127" s="96"/>
      <c r="E127" s="2204">
        <v>1408</v>
      </c>
      <c r="F127" s="13" t="s">
        <v>63</v>
      </c>
      <c r="G127" s="40"/>
      <c r="H127" s="342">
        <f>SUM(H128+H130+H133+H137)</f>
        <v>10</v>
      </c>
      <c r="I127" s="342">
        <f>SUM(I128+I130+I133+I137)</f>
        <v>8</v>
      </c>
      <c r="J127" s="339">
        <f t="shared" si="7"/>
        <v>18</v>
      </c>
      <c r="M127" s="465"/>
    </row>
    <row r="128" spans="1:13" ht="11.25" customHeight="1">
      <c r="B128" s="96"/>
      <c r="C128" s="96"/>
      <c r="D128" s="96"/>
      <c r="E128" s="2205"/>
      <c r="F128" s="636" t="s">
        <v>64</v>
      </c>
      <c r="G128" s="92"/>
      <c r="H128" s="1082">
        <f>SUM(H129)</f>
        <v>10</v>
      </c>
      <c r="I128" s="1082">
        <f>SUM(I129)</f>
        <v>8</v>
      </c>
      <c r="J128" s="1076">
        <f>H128+I128</f>
        <v>18</v>
      </c>
    </row>
    <row r="129" spans="1:13" ht="11.25" customHeight="1">
      <c r="A129" s="221">
        <v>8</v>
      </c>
      <c r="B129" s="96">
        <v>4</v>
      </c>
      <c r="C129" s="96">
        <v>8</v>
      </c>
      <c r="D129" s="96"/>
      <c r="E129" s="2205"/>
      <c r="F129" s="631"/>
      <c r="G129" s="92" t="s">
        <v>250</v>
      </c>
      <c r="H129" s="351">
        <v>10</v>
      </c>
      <c r="I129" s="351">
        <v>8</v>
      </c>
      <c r="J129" s="347">
        <f>H129+I129</f>
        <v>18</v>
      </c>
    </row>
    <row r="130" spans="1:13" ht="11.25" customHeight="1">
      <c r="B130" s="96"/>
      <c r="C130" s="96"/>
      <c r="D130" s="96"/>
      <c r="E130" s="2205"/>
      <c r="F130" s="636" t="s">
        <v>65</v>
      </c>
      <c r="G130" s="175"/>
      <c r="H130" s="1074">
        <f>SUM(H131:H132)</f>
        <v>0</v>
      </c>
      <c r="I130" s="1074">
        <f>SUM(I131:I132)</f>
        <v>0</v>
      </c>
      <c r="J130" s="347">
        <f>SUM(H130:I130)</f>
        <v>0</v>
      </c>
    </row>
    <row r="131" spans="1:13" ht="11.25" customHeight="1">
      <c r="B131" s="96"/>
      <c r="C131" s="96"/>
      <c r="D131" s="96"/>
      <c r="E131" s="2205"/>
      <c r="F131" s="636"/>
      <c r="G131" s="322" t="s">
        <v>251</v>
      </c>
      <c r="H131" s="351">
        <v>0</v>
      </c>
      <c r="I131" s="351">
        <v>0</v>
      </c>
      <c r="J131" s="347">
        <f>SUM(H131:I131)</f>
        <v>0</v>
      </c>
    </row>
    <row r="132" spans="1:13" ht="11.25" customHeight="1">
      <c r="A132" s="221">
        <v>8</v>
      </c>
      <c r="B132" s="96">
        <v>4</v>
      </c>
      <c r="C132" s="96">
        <v>6</v>
      </c>
      <c r="D132" s="96"/>
      <c r="E132" s="2205"/>
      <c r="F132" s="631"/>
      <c r="G132" s="92" t="s">
        <v>373</v>
      </c>
      <c r="H132" s="351">
        <v>0</v>
      </c>
      <c r="I132" s="351">
        <v>0</v>
      </c>
      <c r="J132" s="347">
        <f>SUM(H132:I132)</f>
        <v>0</v>
      </c>
    </row>
    <row r="133" spans="1:13" ht="11.25" customHeight="1">
      <c r="B133" s="96"/>
      <c r="C133" s="96"/>
      <c r="D133" s="96"/>
      <c r="E133" s="2205"/>
      <c r="F133" s="640" t="s">
        <v>66</v>
      </c>
      <c r="G133" s="92"/>
      <c r="H133" s="1074">
        <f>SUM(H134:H136)</f>
        <v>0</v>
      </c>
      <c r="I133" s="1074">
        <f>SUM(I134:I136)</f>
        <v>0</v>
      </c>
      <c r="J133" s="1076">
        <f t="shared" si="7"/>
        <v>0</v>
      </c>
    </row>
    <row r="134" spans="1:13" ht="11.25" customHeight="1">
      <c r="A134" s="221">
        <v>8</v>
      </c>
      <c r="B134" s="96">
        <v>4</v>
      </c>
      <c r="C134" s="96">
        <v>11</v>
      </c>
      <c r="D134" s="96"/>
      <c r="E134" s="2205"/>
      <c r="F134" s="640"/>
      <c r="G134" s="92" t="s">
        <v>253</v>
      </c>
      <c r="H134" s="351">
        <v>0</v>
      </c>
      <c r="I134" s="351">
        <v>0</v>
      </c>
      <c r="J134" s="347">
        <f t="shared" si="7"/>
        <v>0</v>
      </c>
    </row>
    <row r="135" spans="1:13" ht="11.25" customHeight="1">
      <c r="A135" s="221">
        <v>8</v>
      </c>
      <c r="B135" s="96">
        <v>3</v>
      </c>
      <c r="C135" s="96">
        <v>11</v>
      </c>
      <c r="D135" s="96"/>
      <c r="E135" s="2205"/>
      <c r="F135" s="640"/>
      <c r="G135" s="92" t="s">
        <v>254</v>
      </c>
      <c r="H135" s="351">
        <v>0</v>
      </c>
      <c r="I135" s="351">
        <v>0</v>
      </c>
      <c r="J135" s="347">
        <f t="shared" si="7"/>
        <v>0</v>
      </c>
    </row>
    <row r="136" spans="1:13" ht="11.25" customHeight="1">
      <c r="A136" s="221">
        <v>8</v>
      </c>
      <c r="B136" s="96">
        <v>4</v>
      </c>
      <c r="C136" s="96">
        <v>11</v>
      </c>
      <c r="D136" s="96"/>
      <c r="E136" s="2205"/>
      <c r="F136" s="640"/>
      <c r="G136" s="92" t="s">
        <v>255</v>
      </c>
      <c r="H136" s="351">
        <v>0</v>
      </c>
      <c r="I136" s="351">
        <v>0</v>
      </c>
      <c r="J136" s="347">
        <f t="shared" si="7"/>
        <v>0</v>
      </c>
    </row>
    <row r="137" spans="1:13" ht="11.25" customHeight="1">
      <c r="B137" s="96"/>
      <c r="C137" s="96"/>
      <c r="D137" s="96"/>
      <c r="E137" s="2205"/>
      <c r="F137" s="640" t="s">
        <v>67</v>
      </c>
      <c r="G137" s="175"/>
      <c r="H137" s="1074">
        <f>SUM(H138)</f>
        <v>0</v>
      </c>
      <c r="I137" s="1074">
        <f>SUM(I138)</f>
        <v>0</v>
      </c>
      <c r="J137" s="1076">
        <f t="shared" si="7"/>
        <v>0</v>
      </c>
    </row>
    <row r="138" spans="1:13" ht="11.25" customHeight="1">
      <c r="A138" s="221">
        <v>8</v>
      </c>
      <c r="B138" s="96">
        <v>4</v>
      </c>
      <c r="C138" s="96">
        <v>11</v>
      </c>
      <c r="D138" s="96"/>
      <c r="E138" s="2205"/>
      <c r="F138" s="638"/>
      <c r="G138" s="92" t="s">
        <v>256</v>
      </c>
      <c r="H138" s="351">
        <v>0</v>
      </c>
      <c r="I138" s="351">
        <v>0</v>
      </c>
      <c r="J138" s="347">
        <f t="shared" si="7"/>
        <v>0</v>
      </c>
    </row>
    <row r="139" spans="1:13" ht="11.25" customHeight="1">
      <c r="B139" s="96"/>
      <c r="C139" s="96"/>
      <c r="D139" s="96"/>
      <c r="E139" s="2204">
        <v>1624</v>
      </c>
      <c r="F139" s="40" t="s">
        <v>68</v>
      </c>
      <c r="G139" s="123"/>
      <c r="H139" s="342">
        <f>SUM(H140+H142)</f>
        <v>0</v>
      </c>
      <c r="I139" s="342">
        <f>SUM(I140+I142)</f>
        <v>0</v>
      </c>
      <c r="J139" s="342">
        <f>SUM(H139:I139)</f>
        <v>0</v>
      </c>
      <c r="K139" s="348"/>
      <c r="M139" s="465"/>
    </row>
    <row r="140" spans="1:13" ht="11.25" customHeight="1">
      <c r="B140" s="96"/>
      <c r="C140" s="96"/>
      <c r="D140" s="96"/>
      <c r="E140" s="2205"/>
      <c r="F140" s="678" t="s">
        <v>69</v>
      </c>
      <c r="G140" s="64"/>
      <c r="H140" s="1074">
        <f>SUM(H141)</f>
        <v>0</v>
      </c>
      <c r="I140" s="1074">
        <f>SUM(I141)</f>
        <v>0</v>
      </c>
      <c r="J140" s="1076">
        <f>H140+I140</f>
        <v>0</v>
      </c>
      <c r="K140" s="83"/>
      <c r="M140" s="465"/>
    </row>
    <row r="141" spans="1:13" ht="11.25" customHeight="1">
      <c r="A141" s="221">
        <v>9</v>
      </c>
      <c r="B141" s="96">
        <v>4</v>
      </c>
      <c r="C141" s="96">
        <v>8</v>
      </c>
      <c r="D141" s="96"/>
      <c r="E141" s="2205"/>
      <c r="F141" s="638"/>
      <c r="G141" s="92" t="s">
        <v>258</v>
      </c>
      <c r="H141" s="351">
        <v>0</v>
      </c>
      <c r="I141" s="351">
        <v>0</v>
      </c>
      <c r="J141" s="347">
        <f>H141+I141</f>
        <v>0</v>
      </c>
      <c r="K141" s="83"/>
      <c r="M141" s="465"/>
    </row>
    <row r="142" spans="1:13" ht="11.25" customHeight="1">
      <c r="B142" s="96"/>
      <c r="C142" s="96"/>
      <c r="D142" s="96"/>
      <c r="E142" s="2205"/>
      <c r="F142" s="636" t="s">
        <v>71</v>
      </c>
      <c r="G142" s="92"/>
      <c r="H142" s="1074">
        <f>SUM(H143)</f>
        <v>0</v>
      </c>
      <c r="I142" s="1074">
        <f>SUM(I143)</f>
        <v>0</v>
      </c>
      <c r="J142" s="1076">
        <f>H142+I142</f>
        <v>0</v>
      </c>
      <c r="K142" s="83"/>
      <c r="M142" s="465"/>
    </row>
    <row r="143" spans="1:13" ht="11.25" customHeight="1">
      <c r="A143" s="221">
        <v>9</v>
      </c>
      <c r="B143" s="96">
        <v>5</v>
      </c>
      <c r="C143" s="96">
        <v>11</v>
      </c>
      <c r="D143" s="96"/>
      <c r="E143" s="2207"/>
      <c r="F143" s="1083"/>
      <c r="G143" s="314" t="s">
        <v>259</v>
      </c>
      <c r="H143" s="1077">
        <v>0</v>
      </c>
      <c r="I143" s="1077">
        <v>0</v>
      </c>
      <c r="J143" s="1078">
        <f>H143+I143</f>
        <v>0</v>
      </c>
      <c r="K143" s="83"/>
      <c r="M143" s="465"/>
    </row>
    <row r="144" spans="1:13" ht="11.25" customHeight="1">
      <c r="B144" s="96"/>
      <c r="C144" s="96"/>
      <c r="D144" s="96"/>
      <c r="E144" s="1084"/>
      <c r="F144" s="2256" t="s">
        <v>8</v>
      </c>
      <c r="G144" s="2257"/>
      <c r="H144" s="1085">
        <f>SUM(H6+H35+H67+H80+H87+H105+H117+H127+H139)</f>
        <v>297</v>
      </c>
      <c r="I144" s="1085">
        <f>SUM(I6+I35+I67+I80+I87+I105+I117+I127+I139)</f>
        <v>277</v>
      </c>
      <c r="J144" s="1086">
        <f>SUM(J6+J35+J67+J80+J87+J105+J117+J127+J139)</f>
        <v>574</v>
      </c>
    </row>
    <row r="145" spans="5:10" ht="10.5" customHeight="1">
      <c r="E145" s="979"/>
      <c r="F145" s="2383" t="s">
        <v>381</v>
      </c>
      <c r="G145" s="2383"/>
      <c r="H145" s="2383"/>
      <c r="I145" s="2383"/>
      <c r="J145" s="2383"/>
    </row>
    <row r="146" spans="5:10" ht="10.5" customHeight="1">
      <c r="E146" s="979"/>
      <c r="F146" s="2384"/>
      <c r="G146" s="2384"/>
      <c r="H146" s="2384"/>
      <c r="I146" s="2384"/>
      <c r="J146" s="2384"/>
    </row>
    <row r="147" spans="5:10" ht="9" customHeight="1"/>
    <row r="148" spans="5:10" ht="15.75" customHeight="1">
      <c r="E148" s="979"/>
      <c r="G148" s="92"/>
    </row>
    <row r="149" spans="5:10" ht="9" customHeight="1">
      <c r="E149" s="979"/>
    </row>
    <row r="150" spans="5:10" ht="12.75" customHeight="1"/>
    <row r="151" spans="5:10" ht="9" customHeight="1">
      <c r="E151" s="979"/>
    </row>
    <row r="152" spans="5:10" ht="9" customHeight="1">
      <c r="E152" s="979"/>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92"/>
      <c r="G237" s="92"/>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0">
    <mergeCell ref="E87:E104"/>
    <mergeCell ref="E1:J1"/>
    <mergeCell ref="L1:Z1"/>
    <mergeCell ref="E2:J2"/>
    <mergeCell ref="E3:E5"/>
    <mergeCell ref="H4:I4"/>
    <mergeCell ref="E6:E34"/>
    <mergeCell ref="N14:O19"/>
    <mergeCell ref="E35:E66"/>
    <mergeCell ref="E67:E74"/>
    <mergeCell ref="E77:E79"/>
    <mergeCell ref="H78:I78"/>
    <mergeCell ref="E80:E86"/>
    <mergeCell ref="F146:J146"/>
    <mergeCell ref="E105:E116"/>
    <mergeCell ref="E117:E126"/>
    <mergeCell ref="E127:E138"/>
    <mergeCell ref="E139:E143"/>
    <mergeCell ref="F144:G144"/>
    <mergeCell ref="F145:J145"/>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2"/>
  <sheetViews>
    <sheetView topLeftCell="D1" workbookViewId="0">
      <selection activeCell="N18" sqref="N18:O24"/>
    </sheetView>
  </sheetViews>
  <sheetFormatPr baseColWidth="10" defaultRowHeight="12.75"/>
  <cols>
    <col min="1" max="2" width="1.85546875" style="221" hidden="1" customWidth="1"/>
    <col min="3" max="3" width="2.42578125" style="221" hidden="1" customWidth="1"/>
    <col min="4" max="4" width="3" style="221" customWidth="1"/>
    <col min="5" max="5" width="7.5703125" style="79" customWidth="1"/>
    <col min="6" max="6" width="1.5703125" style="79" customWidth="1"/>
    <col min="7" max="7" width="67.7109375" style="79" customWidth="1"/>
    <col min="8" max="10" width="7.28515625" style="305" customWidth="1"/>
    <col min="11" max="11" width="4.7109375" style="79" customWidth="1"/>
    <col min="12" max="12" width="7" style="79" customWidth="1"/>
    <col min="13" max="13" width="9"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12.75" customHeight="1">
      <c r="A1" s="96"/>
      <c r="B1" s="96"/>
      <c r="C1" s="96"/>
      <c r="D1" s="96"/>
      <c r="E1" s="2281" t="s">
        <v>397</v>
      </c>
      <c r="F1" s="2281"/>
      <c r="G1" s="2281"/>
      <c r="H1" s="2281"/>
      <c r="I1" s="2281"/>
      <c r="J1" s="2281"/>
      <c r="K1" s="83"/>
      <c r="L1" s="2281"/>
      <c r="M1" s="2281"/>
      <c r="N1" s="2281"/>
      <c r="O1" s="2281"/>
      <c r="P1" s="2281"/>
      <c r="Q1" s="2281"/>
      <c r="R1" s="2281"/>
      <c r="S1" s="2281"/>
      <c r="T1" s="2281"/>
      <c r="U1" s="2281"/>
      <c r="V1" s="2281"/>
      <c r="W1" s="2281"/>
      <c r="X1" s="2281"/>
      <c r="Y1" s="2281"/>
      <c r="Z1" s="2281"/>
    </row>
    <row r="2" spans="1:29" s="83" customFormat="1" ht="12.75" customHeight="1">
      <c r="A2" s="96"/>
      <c r="B2" s="227"/>
      <c r="C2" s="227"/>
      <c r="D2" s="227"/>
      <c r="E2" s="2281">
        <v>2018</v>
      </c>
      <c r="F2" s="2281"/>
      <c r="G2" s="2281"/>
      <c r="H2" s="2281"/>
      <c r="I2" s="2281"/>
      <c r="J2" s="2281"/>
      <c r="K2" s="86"/>
      <c r="L2" s="87"/>
      <c r="AB2" s="88"/>
      <c r="AC2" s="88"/>
    </row>
    <row r="3" spans="1:29" s="83" customFormat="1" ht="5.25" customHeight="1">
      <c r="A3" s="96"/>
      <c r="B3" s="96"/>
      <c r="C3" s="96"/>
      <c r="D3" s="96"/>
      <c r="E3" s="2263" t="s">
        <v>2</v>
      </c>
      <c r="F3" s="1021"/>
      <c r="G3" s="717"/>
      <c r="H3" s="1088"/>
      <c r="I3" s="1089"/>
      <c r="J3" s="1090"/>
      <c r="L3" s="92"/>
    </row>
    <row r="4" spans="1:29" ht="12" customHeight="1">
      <c r="A4" s="96" t="s">
        <v>9</v>
      </c>
      <c r="B4" s="96" t="s">
        <v>10</v>
      </c>
      <c r="C4" s="96" t="s">
        <v>11</v>
      </c>
      <c r="D4" s="96"/>
      <c r="E4" s="2326"/>
      <c r="F4" s="383" t="s">
        <v>327</v>
      </c>
      <c r="G4" s="449"/>
      <c r="H4" s="2367" t="s">
        <v>390</v>
      </c>
      <c r="I4" s="2367"/>
      <c r="J4" s="1091"/>
    </row>
    <row r="5" spans="1:29">
      <c r="A5" s="96"/>
      <c r="B5" s="96"/>
      <c r="C5" s="96"/>
      <c r="D5" s="96"/>
      <c r="E5" s="2327"/>
      <c r="F5" s="388"/>
      <c r="G5" s="454"/>
      <c r="H5" s="963" t="s">
        <v>18</v>
      </c>
      <c r="I5" s="963" t="s">
        <v>19</v>
      </c>
      <c r="J5" s="1070" t="s">
        <v>8</v>
      </c>
    </row>
    <row r="6" spans="1:29" ht="11.25" customHeight="1">
      <c r="A6" s="96"/>
      <c r="B6" s="96"/>
      <c r="C6" s="96"/>
      <c r="D6" s="96"/>
      <c r="E6" s="2211">
        <v>1401</v>
      </c>
      <c r="F6" s="318" t="s">
        <v>20</v>
      </c>
      <c r="G6" s="492"/>
      <c r="H6" s="1092">
        <f>SUM(H7,H10,H14,H18,H27,H31,H33)</f>
        <v>0</v>
      </c>
      <c r="I6" s="1092">
        <f>SUM(I7,I10,I14,I18,I27,I31,I33)</f>
        <v>1</v>
      </c>
      <c r="J6" s="1093">
        <f>SUM(H6:I6)</f>
        <v>1</v>
      </c>
      <c r="M6" s="465"/>
    </row>
    <row r="7" spans="1:29" ht="11.25" customHeight="1">
      <c r="A7" s="96"/>
      <c r="B7" s="96"/>
      <c r="C7" s="96"/>
      <c r="D7" s="96"/>
      <c r="E7" s="2212"/>
      <c r="F7" s="623" t="s">
        <v>21</v>
      </c>
      <c r="G7" s="624"/>
      <c r="H7" s="1014">
        <f>SUM(H8:H9)</f>
        <v>0</v>
      </c>
      <c r="I7" s="1014">
        <f>SUM(I8:I9)</f>
        <v>0</v>
      </c>
      <c r="J7" s="1073">
        <f>SUM(H7:I7)</f>
        <v>0</v>
      </c>
    </row>
    <row r="8" spans="1:29" ht="11.25" customHeight="1">
      <c r="A8" s="96">
        <v>1</v>
      </c>
      <c r="B8" s="96">
        <v>1</v>
      </c>
      <c r="C8" s="96">
        <v>11</v>
      </c>
      <c r="D8" s="96"/>
      <c r="E8" s="2212"/>
      <c r="F8" s="640"/>
      <c r="G8" s="92" t="s">
        <v>204</v>
      </c>
      <c r="H8" s="324">
        <v>0</v>
      </c>
      <c r="I8" s="324">
        <v>0</v>
      </c>
      <c r="J8" s="347">
        <f t="shared" ref="J8:J34" si="0">SUM(H8:I8)</f>
        <v>0</v>
      </c>
    </row>
    <row r="9" spans="1:29" ht="11.25" customHeight="1">
      <c r="A9" s="96">
        <v>1</v>
      </c>
      <c r="B9" s="96">
        <v>1</v>
      </c>
      <c r="C9" s="96">
        <v>7</v>
      </c>
      <c r="D9" s="96"/>
      <c r="E9" s="2212"/>
      <c r="F9" s="631"/>
      <c r="G9" s="64" t="s">
        <v>391</v>
      </c>
      <c r="H9" s="351">
        <v>0</v>
      </c>
      <c r="I9" s="351">
        <v>0</v>
      </c>
      <c r="J9" s="347">
        <f t="shared" si="0"/>
        <v>0</v>
      </c>
      <c r="M9" s="465"/>
    </row>
    <row r="10" spans="1:29" ht="11.25" customHeight="1">
      <c r="A10" s="96"/>
      <c r="B10" s="96"/>
      <c r="C10" s="96"/>
      <c r="D10" s="96"/>
      <c r="E10" s="2212"/>
      <c r="F10" s="636" t="s">
        <v>22</v>
      </c>
      <c r="G10" s="92"/>
      <c r="H10" s="1074">
        <f>SUM(H11:H13)</f>
        <v>0</v>
      </c>
      <c r="I10" s="1074">
        <f>SUM(I11:I13)</f>
        <v>0</v>
      </c>
      <c r="J10" s="1075">
        <f t="shared" si="0"/>
        <v>0</v>
      </c>
    </row>
    <row r="11" spans="1:29" ht="11.25" customHeight="1">
      <c r="A11" s="96">
        <v>1</v>
      </c>
      <c r="B11" s="96">
        <v>1</v>
      </c>
      <c r="C11" s="96">
        <v>5</v>
      </c>
      <c r="D11" s="96"/>
      <c r="E11" s="2212"/>
      <c r="F11" s="636"/>
      <c r="G11" s="92" t="s">
        <v>195</v>
      </c>
      <c r="H11" s="1074">
        <v>0</v>
      </c>
      <c r="I11" s="1074">
        <v>0</v>
      </c>
      <c r="J11" s="347">
        <f t="shared" si="0"/>
        <v>0</v>
      </c>
    </row>
    <row r="12" spans="1:29" ht="11.25" customHeight="1">
      <c r="A12" s="96"/>
      <c r="B12" s="96"/>
      <c r="C12" s="96"/>
      <c r="D12" s="96"/>
      <c r="E12" s="2212"/>
      <c r="F12" s="631"/>
      <c r="G12" s="92" t="s">
        <v>196</v>
      </c>
      <c r="H12" s="351">
        <v>0</v>
      </c>
      <c r="I12" s="351">
        <v>0</v>
      </c>
      <c r="J12" s="347">
        <f t="shared" si="0"/>
        <v>0</v>
      </c>
    </row>
    <row r="13" spans="1:29" ht="11.25" customHeight="1">
      <c r="A13" s="96">
        <v>1</v>
      </c>
      <c r="B13" s="96">
        <v>1</v>
      </c>
      <c r="C13" s="96">
        <v>5</v>
      </c>
      <c r="D13" s="96"/>
      <c r="E13" s="2212"/>
      <c r="F13" s="631"/>
      <c r="G13" s="92" t="s">
        <v>197</v>
      </c>
      <c r="H13" s="351">
        <v>0</v>
      </c>
      <c r="I13" s="351">
        <v>0</v>
      </c>
      <c r="J13" s="347">
        <f t="shared" si="0"/>
        <v>0</v>
      </c>
    </row>
    <row r="14" spans="1:29" ht="11.25" customHeight="1">
      <c r="A14" s="96"/>
      <c r="B14" s="96"/>
      <c r="C14" s="96"/>
      <c r="D14" s="96"/>
      <c r="E14" s="2212"/>
      <c r="F14" s="636" t="s">
        <v>23</v>
      </c>
      <c r="G14" s="92"/>
      <c r="H14" s="1074">
        <f>SUM(H15:H17)</f>
        <v>0</v>
      </c>
      <c r="I14" s="1074">
        <f>SUM(I15:I17)</f>
        <v>0</v>
      </c>
      <c r="J14" s="1075">
        <f t="shared" si="0"/>
        <v>0</v>
      </c>
    </row>
    <row r="15" spans="1:29" ht="11.25" customHeight="1">
      <c r="A15" s="96">
        <v>1</v>
      </c>
      <c r="B15" s="96">
        <v>1</v>
      </c>
      <c r="C15" s="96">
        <v>12</v>
      </c>
      <c r="D15" s="96"/>
      <c r="E15" s="2212"/>
      <c r="F15" s="638"/>
      <c r="G15" s="92" t="s">
        <v>195</v>
      </c>
      <c r="H15" s="351">
        <v>0</v>
      </c>
      <c r="I15" s="351">
        <v>0</v>
      </c>
      <c r="J15" s="347">
        <f t="shared" si="0"/>
        <v>0</v>
      </c>
    </row>
    <row r="16" spans="1:29" s="177" customFormat="1" ht="11.25" customHeight="1">
      <c r="A16" s="96"/>
      <c r="B16" s="96"/>
      <c r="C16" s="96"/>
      <c r="D16" s="96"/>
      <c r="E16" s="2212"/>
      <c r="F16" s="638"/>
      <c r="G16" s="92" t="s">
        <v>198</v>
      </c>
      <c r="H16" s="351">
        <v>0</v>
      </c>
      <c r="I16" s="351">
        <v>0</v>
      </c>
      <c r="J16" s="347">
        <f t="shared" si="0"/>
        <v>0</v>
      </c>
      <c r="K16" s="79"/>
      <c r="L16" s="79"/>
      <c r="M16" s="79"/>
      <c r="N16" s="79"/>
      <c r="O16" s="79"/>
    </row>
    <row r="17" spans="1:15" ht="11.25" customHeight="1">
      <c r="A17" s="96">
        <v>1</v>
      </c>
      <c r="B17" s="96">
        <v>1</v>
      </c>
      <c r="C17" s="96">
        <v>12</v>
      </c>
      <c r="D17" s="96"/>
      <c r="E17" s="2212"/>
      <c r="F17" s="638"/>
      <c r="G17" s="92" t="s">
        <v>199</v>
      </c>
      <c r="H17" s="351">
        <v>0</v>
      </c>
      <c r="I17" s="351">
        <v>0</v>
      </c>
      <c r="J17" s="347">
        <f t="shared" si="0"/>
        <v>0</v>
      </c>
    </row>
    <row r="18" spans="1:15" ht="11.25" customHeight="1">
      <c r="A18" s="96"/>
      <c r="B18" s="96"/>
      <c r="C18" s="96"/>
      <c r="D18" s="96"/>
      <c r="E18" s="2212"/>
      <c r="F18" s="639" t="s">
        <v>24</v>
      </c>
      <c r="G18" s="167"/>
      <c r="H18" s="1074">
        <f>SUM(H19:H26)</f>
        <v>0</v>
      </c>
      <c r="I18" s="1074">
        <f>SUM(I19:I26)</f>
        <v>0</v>
      </c>
      <c r="J18" s="1075">
        <f t="shared" si="0"/>
        <v>0</v>
      </c>
    </row>
    <row r="19" spans="1:15" ht="11.25" customHeight="1">
      <c r="A19" s="96">
        <v>1</v>
      </c>
      <c r="B19" s="96">
        <v>1</v>
      </c>
      <c r="C19" s="96">
        <v>2</v>
      </c>
      <c r="D19" s="96"/>
      <c r="E19" s="2212"/>
      <c r="F19" s="638"/>
      <c r="G19" s="92" t="s">
        <v>195</v>
      </c>
      <c r="H19" s="351">
        <v>0</v>
      </c>
      <c r="I19" s="351">
        <v>0</v>
      </c>
      <c r="J19" s="347">
        <f t="shared" si="0"/>
        <v>0</v>
      </c>
      <c r="N19" s="2280"/>
      <c r="O19" s="2280"/>
    </row>
    <row r="20" spans="1:15" ht="11.25" customHeight="1">
      <c r="A20" s="96"/>
      <c r="B20" s="96"/>
      <c r="C20" s="96"/>
      <c r="D20" s="96"/>
      <c r="E20" s="2212"/>
      <c r="F20" s="638"/>
      <c r="G20" s="92" t="s">
        <v>200</v>
      </c>
      <c r="H20" s="351">
        <v>0</v>
      </c>
      <c r="I20" s="351">
        <v>0</v>
      </c>
      <c r="J20" s="347">
        <f t="shared" si="0"/>
        <v>0</v>
      </c>
      <c r="N20" s="2280"/>
      <c r="O20" s="2280"/>
    </row>
    <row r="21" spans="1:15" ht="11.25" customHeight="1">
      <c r="A21" s="96"/>
      <c r="B21" s="96"/>
      <c r="C21" s="96"/>
      <c r="D21" s="96"/>
      <c r="E21" s="2212"/>
      <c r="F21" s="631"/>
      <c r="G21" s="92" t="s">
        <v>201</v>
      </c>
      <c r="H21" s="351">
        <v>0</v>
      </c>
      <c r="I21" s="351">
        <v>0</v>
      </c>
      <c r="J21" s="347">
        <f t="shared" si="0"/>
        <v>0</v>
      </c>
      <c r="N21" s="2280"/>
      <c r="O21" s="2280"/>
    </row>
    <row r="22" spans="1:15" ht="11.25" customHeight="1">
      <c r="A22" s="96">
        <v>1</v>
      </c>
      <c r="B22" s="96">
        <v>1</v>
      </c>
      <c r="C22" s="96">
        <v>2</v>
      </c>
      <c r="D22" s="96"/>
      <c r="E22" s="2212"/>
      <c r="F22" s="638"/>
      <c r="G22" s="92" t="s">
        <v>261</v>
      </c>
      <c r="H22" s="351">
        <v>0</v>
      </c>
      <c r="I22" s="351">
        <v>0</v>
      </c>
      <c r="J22" s="347">
        <f t="shared" si="0"/>
        <v>0</v>
      </c>
      <c r="N22" s="2280"/>
      <c r="O22" s="2280"/>
    </row>
    <row r="23" spans="1:15" ht="11.25" customHeight="1">
      <c r="A23" s="96">
        <v>1</v>
      </c>
      <c r="B23" s="96">
        <v>1</v>
      </c>
      <c r="C23" s="96">
        <v>2</v>
      </c>
      <c r="D23" s="96"/>
      <c r="E23" s="2212"/>
      <c r="F23" s="631"/>
      <c r="G23" s="92" t="s">
        <v>203</v>
      </c>
      <c r="H23" s="351">
        <v>0</v>
      </c>
      <c r="I23" s="351">
        <v>0</v>
      </c>
      <c r="J23" s="347">
        <f t="shared" si="0"/>
        <v>0</v>
      </c>
      <c r="N23" s="2280"/>
      <c r="O23" s="2280"/>
    </row>
    <row r="24" spans="1:15" ht="11.25" customHeight="1">
      <c r="A24" s="96">
        <v>1</v>
      </c>
      <c r="B24" s="96">
        <v>1</v>
      </c>
      <c r="C24" s="96">
        <v>2</v>
      </c>
      <c r="D24" s="96"/>
      <c r="E24" s="2212"/>
      <c r="F24" s="631"/>
      <c r="G24" s="92" t="s">
        <v>197</v>
      </c>
      <c r="H24" s="351">
        <v>0</v>
      </c>
      <c r="I24" s="351">
        <v>0</v>
      </c>
      <c r="J24" s="347">
        <f t="shared" si="0"/>
        <v>0</v>
      </c>
      <c r="N24" s="2280"/>
      <c r="O24" s="2280"/>
    </row>
    <row r="25" spans="1:15" ht="11.25" customHeight="1">
      <c r="A25" s="96">
        <v>1</v>
      </c>
      <c r="B25" s="96">
        <v>1</v>
      </c>
      <c r="C25" s="96">
        <v>2</v>
      </c>
      <c r="D25" s="96"/>
      <c r="E25" s="2212"/>
      <c r="F25" s="631"/>
      <c r="G25" s="92" t="s">
        <v>204</v>
      </c>
      <c r="H25" s="351">
        <v>0</v>
      </c>
      <c r="I25" s="351">
        <v>0</v>
      </c>
      <c r="J25" s="347">
        <f t="shared" si="0"/>
        <v>0</v>
      </c>
    </row>
    <row r="26" spans="1:15" ht="11.25" customHeight="1">
      <c r="A26" s="96">
        <v>1</v>
      </c>
      <c r="B26" s="96">
        <v>1</v>
      </c>
      <c r="C26" s="96">
        <v>2</v>
      </c>
      <c r="D26" s="96"/>
      <c r="E26" s="2212"/>
      <c r="F26" s="631"/>
      <c r="G26" s="64" t="s">
        <v>334</v>
      </c>
      <c r="H26" s="351">
        <v>0</v>
      </c>
      <c r="I26" s="351">
        <v>0</v>
      </c>
      <c r="J26" s="347">
        <f t="shared" si="0"/>
        <v>0</v>
      </c>
    </row>
    <row r="27" spans="1:15" ht="11.25" customHeight="1">
      <c r="A27" s="96"/>
      <c r="B27" s="96"/>
      <c r="C27" s="96"/>
      <c r="D27" s="96"/>
      <c r="E27" s="2212"/>
      <c r="F27" s="639" t="s">
        <v>25</v>
      </c>
      <c r="G27" s="92"/>
      <c r="H27" s="1074">
        <f>SUM(H28:H30)</f>
        <v>0</v>
      </c>
      <c r="I27" s="1074">
        <f>SUM(I28:I30)</f>
        <v>1</v>
      </c>
      <c r="J27" s="1075">
        <f t="shared" si="0"/>
        <v>1</v>
      </c>
    </row>
    <row r="28" spans="1:15" ht="11.25" customHeight="1">
      <c r="A28" s="96">
        <v>1</v>
      </c>
      <c r="B28" s="96">
        <v>1</v>
      </c>
      <c r="C28" s="96">
        <v>4</v>
      </c>
      <c r="D28" s="96"/>
      <c r="E28" s="2212"/>
      <c r="F28" s="631"/>
      <c r="G28" s="92" t="s">
        <v>195</v>
      </c>
      <c r="H28" s="351">
        <v>0</v>
      </c>
      <c r="I28" s="351">
        <v>0</v>
      </c>
      <c r="J28" s="347">
        <f t="shared" si="0"/>
        <v>0</v>
      </c>
    </row>
    <row r="29" spans="1:15" ht="11.25" customHeight="1">
      <c r="A29" s="96"/>
      <c r="B29" s="96"/>
      <c r="C29" s="96"/>
      <c r="D29" s="96"/>
      <c r="E29" s="2212"/>
      <c r="F29" s="631"/>
      <c r="G29" s="92" t="s">
        <v>200</v>
      </c>
      <c r="H29" s="351">
        <v>0</v>
      </c>
      <c r="I29" s="351">
        <v>1</v>
      </c>
      <c r="J29" s="347">
        <f t="shared" si="0"/>
        <v>1</v>
      </c>
    </row>
    <row r="30" spans="1:15" ht="11.25" customHeight="1">
      <c r="A30" s="96">
        <v>1</v>
      </c>
      <c r="B30" s="96">
        <v>1</v>
      </c>
      <c r="C30" s="96">
        <v>4</v>
      </c>
      <c r="D30" s="96"/>
      <c r="E30" s="2212"/>
      <c r="F30" s="631"/>
      <c r="G30" s="92" t="s">
        <v>204</v>
      </c>
      <c r="H30" s="351">
        <v>0</v>
      </c>
      <c r="I30" s="351">
        <v>0</v>
      </c>
      <c r="J30" s="347">
        <f t="shared" si="0"/>
        <v>0</v>
      </c>
    </row>
    <row r="31" spans="1:15" ht="11.25" customHeight="1">
      <c r="A31" s="96"/>
      <c r="B31" s="96"/>
      <c r="C31" s="96"/>
      <c r="D31" s="96"/>
      <c r="E31" s="2212"/>
      <c r="F31" s="640" t="s">
        <v>26</v>
      </c>
      <c r="G31" s="92"/>
      <c r="H31" s="1074">
        <f>SUM(H32)</f>
        <v>0</v>
      </c>
      <c r="I31" s="1074">
        <f>SUM(I32)</f>
        <v>0</v>
      </c>
      <c r="J31" s="1075">
        <f t="shared" si="0"/>
        <v>0</v>
      </c>
    </row>
    <row r="32" spans="1:15" ht="11.25" customHeight="1">
      <c r="A32" s="96">
        <v>1</v>
      </c>
      <c r="B32" s="96">
        <v>1</v>
      </c>
      <c r="C32" s="96">
        <v>1</v>
      </c>
      <c r="D32" s="96"/>
      <c r="E32" s="2212"/>
      <c r="F32" s="638"/>
      <c r="G32" s="92" t="s">
        <v>206</v>
      </c>
      <c r="H32" s="351">
        <v>0</v>
      </c>
      <c r="I32" s="351">
        <v>0</v>
      </c>
      <c r="J32" s="347">
        <f t="shared" si="0"/>
        <v>0</v>
      </c>
    </row>
    <row r="33" spans="1:13" s="683" customFormat="1" ht="11.25" customHeight="1">
      <c r="A33" s="996"/>
      <c r="B33" s="996"/>
      <c r="C33" s="996"/>
      <c r="D33" s="996"/>
      <c r="E33" s="2212"/>
      <c r="F33" s="640" t="s">
        <v>27</v>
      </c>
      <c r="G33" s="175"/>
      <c r="H33" s="1074">
        <f>SUM(H34)</f>
        <v>0</v>
      </c>
      <c r="I33" s="1074">
        <f>SUM(I34)</f>
        <v>0</v>
      </c>
      <c r="J33" s="1076">
        <f t="shared" si="0"/>
        <v>0</v>
      </c>
    </row>
    <row r="34" spans="1:13" ht="11.25" customHeight="1">
      <c r="A34" s="96"/>
      <c r="B34" s="96"/>
      <c r="C34" s="96"/>
      <c r="D34" s="96"/>
      <c r="E34" s="2213"/>
      <c r="F34" s="648"/>
      <c r="G34" s="314" t="s">
        <v>207</v>
      </c>
      <c r="H34" s="1077">
        <v>0</v>
      </c>
      <c r="I34" s="1077">
        <v>0</v>
      </c>
      <c r="J34" s="1078">
        <f t="shared" si="0"/>
        <v>0</v>
      </c>
    </row>
    <row r="35" spans="1:13" ht="11.25" customHeight="1">
      <c r="A35" s="96"/>
      <c r="B35" s="96"/>
      <c r="C35" s="96"/>
      <c r="D35" s="96"/>
      <c r="E35" s="2211">
        <v>1402</v>
      </c>
      <c r="F35" s="29" t="s">
        <v>29</v>
      </c>
      <c r="G35" s="123"/>
      <c r="H35" s="342">
        <f>SUM(H36,H42,H46,H51,H54,H58,H61,H65)</f>
        <v>2</v>
      </c>
      <c r="I35" s="342">
        <f>SUM(I36,I42,I46,I51,I54,I58,I61,I65)</f>
        <v>3</v>
      </c>
      <c r="J35" s="394">
        <f>SUM(H35:I35)</f>
        <v>5</v>
      </c>
      <c r="M35" s="465"/>
    </row>
    <row r="36" spans="1:13" ht="11.25" customHeight="1">
      <c r="A36" s="96"/>
      <c r="B36" s="96"/>
      <c r="C36" s="96"/>
      <c r="D36" s="96"/>
      <c r="E36" s="2212"/>
      <c r="F36" s="636" t="s">
        <v>114</v>
      </c>
      <c r="G36" s="92"/>
      <c r="H36" s="1074">
        <f>SUM(H37:H41)</f>
        <v>2</v>
      </c>
      <c r="I36" s="1074">
        <f>SUM(I37:I41)</f>
        <v>3</v>
      </c>
      <c r="J36" s="1076">
        <f t="shared" ref="J36:J66" si="1">SUM(H36:I36)</f>
        <v>5</v>
      </c>
    </row>
    <row r="37" spans="1:13" ht="11.25" customHeight="1">
      <c r="A37" s="96">
        <v>2</v>
      </c>
      <c r="B37" s="96">
        <v>4</v>
      </c>
      <c r="C37" s="96">
        <v>11</v>
      </c>
      <c r="D37" s="96"/>
      <c r="E37" s="2212"/>
      <c r="F37" s="631"/>
      <c r="G37" s="92" t="s">
        <v>230</v>
      </c>
      <c r="H37" s="351">
        <v>1</v>
      </c>
      <c r="I37" s="351">
        <v>2</v>
      </c>
      <c r="J37" s="347">
        <f t="shared" si="1"/>
        <v>3</v>
      </c>
      <c r="M37" s="465"/>
    </row>
    <row r="38" spans="1:13" ht="11.25" customHeight="1">
      <c r="A38" s="96">
        <v>2</v>
      </c>
      <c r="B38" s="96">
        <v>4</v>
      </c>
      <c r="C38" s="96">
        <v>11</v>
      </c>
      <c r="D38" s="96"/>
      <c r="E38" s="2212"/>
      <c r="F38" s="631"/>
      <c r="G38" s="92" t="s">
        <v>209</v>
      </c>
      <c r="H38" s="351">
        <v>1</v>
      </c>
      <c r="I38" s="351">
        <v>0</v>
      </c>
      <c r="J38" s="347">
        <f t="shared" si="1"/>
        <v>1</v>
      </c>
    </row>
    <row r="39" spans="1:13" ht="11.25" customHeight="1">
      <c r="A39" s="96">
        <v>2</v>
      </c>
      <c r="B39" s="96">
        <v>4</v>
      </c>
      <c r="C39" s="96">
        <v>11</v>
      </c>
      <c r="D39" s="96"/>
      <c r="E39" s="2212"/>
      <c r="F39" s="631"/>
      <c r="G39" s="92" t="s">
        <v>210</v>
      </c>
      <c r="H39" s="351">
        <v>0</v>
      </c>
      <c r="I39" s="351">
        <v>1</v>
      </c>
      <c r="J39" s="347">
        <f t="shared" si="1"/>
        <v>1</v>
      </c>
    </row>
    <row r="40" spans="1:13" ht="11.25" customHeight="1">
      <c r="A40" s="96">
        <v>2</v>
      </c>
      <c r="B40" s="96">
        <v>6</v>
      </c>
      <c r="C40" s="96">
        <v>11</v>
      </c>
      <c r="D40" s="96"/>
      <c r="E40" s="2212"/>
      <c r="F40" s="631"/>
      <c r="G40" s="92" t="s">
        <v>392</v>
      </c>
      <c r="H40" s="351">
        <v>0</v>
      </c>
      <c r="I40" s="351">
        <v>0</v>
      </c>
      <c r="J40" s="347">
        <f t="shared" si="1"/>
        <v>0</v>
      </c>
    </row>
    <row r="41" spans="1:13" ht="11.25" customHeight="1">
      <c r="A41" s="96">
        <v>2</v>
      </c>
      <c r="B41" s="96">
        <v>6</v>
      </c>
      <c r="C41" s="96">
        <v>11</v>
      </c>
      <c r="D41" s="96"/>
      <c r="E41" s="2212"/>
      <c r="F41" s="638"/>
      <c r="G41" s="92" t="s">
        <v>212</v>
      </c>
      <c r="H41" s="351">
        <v>0</v>
      </c>
      <c r="I41" s="351">
        <v>0</v>
      </c>
      <c r="J41" s="347">
        <f t="shared" si="1"/>
        <v>0</v>
      </c>
    </row>
    <row r="42" spans="1:13" ht="11.25" customHeight="1">
      <c r="A42" s="96"/>
      <c r="B42" s="96"/>
      <c r="C42" s="96"/>
      <c r="D42" s="96"/>
      <c r="E42" s="2212"/>
      <c r="F42" s="636" t="s">
        <v>31</v>
      </c>
      <c r="G42" s="92"/>
      <c r="H42" s="1074">
        <f>SUM(H43:H45)</f>
        <v>0</v>
      </c>
      <c r="I42" s="1074">
        <f>SUM(I43:I45)</f>
        <v>0</v>
      </c>
      <c r="J42" s="1076">
        <f t="shared" si="1"/>
        <v>0</v>
      </c>
    </row>
    <row r="43" spans="1:13" ht="11.25" customHeight="1">
      <c r="A43" s="96">
        <v>2</v>
      </c>
      <c r="B43" s="96">
        <v>4</v>
      </c>
      <c r="C43" s="96">
        <v>10</v>
      </c>
      <c r="D43" s="96"/>
      <c r="E43" s="2212"/>
      <c r="F43" s="631"/>
      <c r="G43" s="92" t="s">
        <v>209</v>
      </c>
      <c r="H43" s="351">
        <v>0</v>
      </c>
      <c r="I43" s="351">
        <v>0</v>
      </c>
      <c r="J43" s="347">
        <f t="shared" si="1"/>
        <v>0</v>
      </c>
      <c r="M43" s="1079"/>
    </row>
    <row r="44" spans="1:13" ht="11.25" customHeight="1">
      <c r="A44" s="96"/>
      <c r="B44" s="96"/>
      <c r="C44" s="96"/>
      <c r="D44" s="96"/>
      <c r="E44" s="2212"/>
      <c r="F44" s="631"/>
      <c r="G44" s="92" t="s">
        <v>392</v>
      </c>
      <c r="H44" s="351">
        <v>0</v>
      </c>
      <c r="I44" s="351">
        <v>0</v>
      </c>
      <c r="J44" s="347">
        <f t="shared" si="1"/>
        <v>0</v>
      </c>
      <c r="M44" s="1079"/>
    </row>
    <row r="45" spans="1:13" ht="11.25" customHeight="1">
      <c r="A45" s="96">
        <v>2</v>
      </c>
      <c r="B45" s="96">
        <v>6</v>
      </c>
      <c r="C45" s="96">
        <v>10</v>
      </c>
      <c r="D45" s="96"/>
      <c r="E45" s="2212"/>
      <c r="F45" s="631"/>
      <c r="G45" s="92" t="s">
        <v>212</v>
      </c>
      <c r="H45" s="351">
        <v>0</v>
      </c>
      <c r="I45" s="351">
        <v>0</v>
      </c>
      <c r="J45" s="347">
        <f t="shared" si="1"/>
        <v>0</v>
      </c>
    </row>
    <row r="46" spans="1:13" ht="11.25" customHeight="1">
      <c r="A46" s="96"/>
      <c r="B46" s="96"/>
      <c r="C46" s="96"/>
      <c r="D46" s="96"/>
      <c r="E46" s="2212"/>
      <c r="F46" s="636" t="s">
        <v>32</v>
      </c>
      <c r="G46" s="92"/>
      <c r="H46" s="1074">
        <f>SUM(H47:H50)</f>
        <v>0</v>
      </c>
      <c r="I46" s="1074">
        <f>SUM(I47:I50)</f>
        <v>0</v>
      </c>
      <c r="J46" s="1076">
        <f t="shared" si="1"/>
        <v>0</v>
      </c>
    </row>
    <row r="47" spans="1:13" ht="11.25" customHeight="1">
      <c r="A47" s="96">
        <v>2</v>
      </c>
      <c r="B47" s="96">
        <v>4</v>
      </c>
      <c r="C47" s="96">
        <v>10</v>
      </c>
      <c r="D47" s="96"/>
      <c r="E47" s="2212"/>
      <c r="F47" s="631"/>
      <c r="G47" s="92" t="s">
        <v>208</v>
      </c>
      <c r="H47" s="351">
        <v>0</v>
      </c>
      <c r="I47" s="351">
        <v>0</v>
      </c>
      <c r="J47" s="347">
        <f t="shared" si="1"/>
        <v>0</v>
      </c>
    </row>
    <row r="48" spans="1:13" ht="11.25" customHeight="1">
      <c r="A48" s="96">
        <v>2</v>
      </c>
      <c r="B48" s="96">
        <v>4</v>
      </c>
      <c r="C48" s="96">
        <v>10</v>
      </c>
      <c r="D48" s="96"/>
      <c r="E48" s="2212"/>
      <c r="F48" s="631"/>
      <c r="G48" s="92" t="s">
        <v>213</v>
      </c>
      <c r="H48" s="1097">
        <v>0</v>
      </c>
      <c r="I48" s="1097">
        <v>0</v>
      </c>
      <c r="J48" s="347">
        <f t="shared" si="1"/>
        <v>0</v>
      </c>
    </row>
    <row r="49" spans="1:10" ht="11.25" customHeight="1">
      <c r="A49" s="96">
        <v>2</v>
      </c>
      <c r="B49" s="96">
        <v>4</v>
      </c>
      <c r="C49" s="96">
        <v>10</v>
      </c>
      <c r="D49" s="96"/>
      <c r="E49" s="2212"/>
      <c r="F49" s="631"/>
      <c r="G49" s="92" t="s">
        <v>214</v>
      </c>
      <c r="H49" s="351">
        <v>0</v>
      </c>
      <c r="I49" s="351">
        <v>0</v>
      </c>
      <c r="J49" s="347">
        <f t="shared" si="1"/>
        <v>0</v>
      </c>
    </row>
    <row r="50" spans="1:10" ht="11.25" customHeight="1">
      <c r="A50" s="96">
        <v>2</v>
      </c>
      <c r="B50" s="96">
        <v>4</v>
      </c>
      <c r="C50" s="96">
        <v>10</v>
      </c>
      <c r="D50" s="96"/>
      <c r="E50" s="2212"/>
      <c r="F50" s="631"/>
      <c r="G50" s="92" t="s">
        <v>215</v>
      </c>
      <c r="H50" s="1097">
        <v>0</v>
      </c>
      <c r="I50" s="1097">
        <v>0</v>
      </c>
      <c r="J50" s="347">
        <f t="shared" si="1"/>
        <v>0</v>
      </c>
    </row>
    <row r="51" spans="1:10" ht="11.25" customHeight="1">
      <c r="A51" s="96"/>
      <c r="B51" s="96"/>
      <c r="C51" s="96"/>
      <c r="D51" s="96"/>
      <c r="E51" s="2212"/>
      <c r="F51" s="636" t="s">
        <v>131</v>
      </c>
      <c r="G51" s="92"/>
      <c r="H51" s="1074">
        <f>SUM(H52:H53)</f>
        <v>0</v>
      </c>
      <c r="I51" s="1074">
        <f>SUM(I52:I53)</f>
        <v>0</v>
      </c>
      <c r="J51" s="1076">
        <f t="shared" si="1"/>
        <v>0</v>
      </c>
    </row>
    <row r="52" spans="1:10" ht="11.25" customHeight="1">
      <c r="A52" s="96">
        <v>2</v>
      </c>
      <c r="B52" s="96">
        <v>4</v>
      </c>
      <c r="C52" s="96">
        <v>3</v>
      </c>
      <c r="D52" s="96"/>
      <c r="E52" s="2212"/>
      <c r="F52" s="638"/>
      <c r="G52" s="92" t="s">
        <v>208</v>
      </c>
      <c r="H52" s="351">
        <v>0</v>
      </c>
      <c r="I52" s="351">
        <v>0</v>
      </c>
      <c r="J52" s="347">
        <f t="shared" si="1"/>
        <v>0</v>
      </c>
    </row>
    <row r="53" spans="1:10" ht="11.25" customHeight="1">
      <c r="A53" s="96">
        <v>2</v>
      </c>
      <c r="B53" s="96">
        <v>4</v>
      </c>
      <c r="C53" s="96">
        <v>3</v>
      </c>
      <c r="D53" s="96"/>
      <c r="E53" s="2212"/>
      <c r="F53" s="638"/>
      <c r="G53" s="92" t="s">
        <v>209</v>
      </c>
      <c r="H53" s="1097">
        <v>0</v>
      </c>
      <c r="I53" s="1097">
        <v>0</v>
      </c>
      <c r="J53" s="347">
        <f t="shared" si="1"/>
        <v>0</v>
      </c>
    </row>
    <row r="54" spans="1:10" ht="11.25" customHeight="1">
      <c r="A54" s="96"/>
      <c r="B54" s="96"/>
      <c r="C54" s="96"/>
      <c r="D54" s="96"/>
      <c r="E54" s="2212"/>
      <c r="F54" s="636" t="s">
        <v>132</v>
      </c>
      <c r="G54" s="92"/>
      <c r="H54" s="1074">
        <f>SUM(H55:H57)</f>
        <v>0</v>
      </c>
      <c r="I54" s="1074">
        <f>SUM(I55:I57)</f>
        <v>0</v>
      </c>
      <c r="J54" s="1076">
        <f t="shared" si="1"/>
        <v>0</v>
      </c>
    </row>
    <row r="55" spans="1:10" ht="11.25" customHeight="1">
      <c r="A55" s="96">
        <v>2</v>
      </c>
      <c r="B55" s="96">
        <v>4</v>
      </c>
      <c r="C55" s="96">
        <v>7</v>
      </c>
      <c r="D55" s="96"/>
      <c r="E55" s="2212"/>
      <c r="F55" s="631"/>
      <c r="G55" s="92" t="s">
        <v>208</v>
      </c>
      <c r="H55" s="351">
        <v>0</v>
      </c>
      <c r="I55" s="351">
        <v>0</v>
      </c>
      <c r="J55" s="347">
        <f t="shared" si="1"/>
        <v>0</v>
      </c>
    </row>
    <row r="56" spans="1:10" ht="11.25" customHeight="1">
      <c r="A56" s="96">
        <v>2</v>
      </c>
      <c r="B56" s="96">
        <v>4</v>
      </c>
      <c r="C56" s="96">
        <v>7</v>
      </c>
      <c r="D56" s="96"/>
      <c r="E56" s="2212"/>
      <c r="F56" s="631"/>
      <c r="G56" s="92" t="s">
        <v>216</v>
      </c>
      <c r="H56" s="351">
        <v>0</v>
      </c>
      <c r="I56" s="351">
        <v>0</v>
      </c>
      <c r="J56" s="347">
        <f t="shared" si="1"/>
        <v>0</v>
      </c>
    </row>
    <row r="57" spans="1:10" ht="11.25" customHeight="1">
      <c r="A57" s="96">
        <v>2</v>
      </c>
      <c r="B57" s="96">
        <v>4</v>
      </c>
      <c r="C57" s="96">
        <v>7</v>
      </c>
      <c r="D57" s="96"/>
      <c r="E57" s="2212"/>
      <c r="F57" s="631"/>
      <c r="G57" s="92" t="s">
        <v>209</v>
      </c>
      <c r="H57" s="1097">
        <v>0</v>
      </c>
      <c r="I57" s="1097">
        <v>0</v>
      </c>
      <c r="J57" s="347">
        <f t="shared" si="1"/>
        <v>0</v>
      </c>
    </row>
    <row r="58" spans="1:10" ht="11.25" customHeight="1">
      <c r="A58" s="96"/>
      <c r="B58" s="96"/>
      <c r="C58" s="96"/>
      <c r="D58" s="96"/>
      <c r="E58" s="2212"/>
      <c r="F58" s="636" t="s">
        <v>35</v>
      </c>
      <c r="G58" s="92"/>
      <c r="H58" s="1074">
        <f>SUM(H59:H60)</f>
        <v>0</v>
      </c>
      <c r="I58" s="1074">
        <f>SUM(I59:I60)</f>
        <v>0</v>
      </c>
      <c r="J58" s="1076">
        <f t="shared" si="1"/>
        <v>0</v>
      </c>
    </row>
    <row r="59" spans="1:10" ht="11.25" customHeight="1">
      <c r="A59" s="96">
        <v>2</v>
      </c>
      <c r="B59" s="96">
        <v>4</v>
      </c>
      <c r="C59" s="96">
        <v>1</v>
      </c>
      <c r="D59" s="96"/>
      <c r="E59" s="2212"/>
      <c r="F59" s="638"/>
      <c r="G59" s="92" t="s">
        <v>208</v>
      </c>
      <c r="H59" s="351">
        <v>0</v>
      </c>
      <c r="I59" s="351">
        <v>0</v>
      </c>
      <c r="J59" s="347">
        <f t="shared" si="1"/>
        <v>0</v>
      </c>
    </row>
    <row r="60" spans="1:10" ht="11.25" customHeight="1">
      <c r="A60" s="96">
        <v>2</v>
      </c>
      <c r="B60" s="96">
        <v>4</v>
      </c>
      <c r="C60" s="96">
        <v>1</v>
      </c>
      <c r="D60" s="96"/>
      <c r="E60" s="2212"/>
      <c r="F60" s="638"/>
      <c r="G60" s="92" t="s">
        <v>209</v>
      </c>
      <c r="H60" s="1097">
        <v>0</v>
      </c>
      <c r="I60" s="1097">
        <v>0</v>
      </c>
      <c r="J60" s="347">
        <f t="shared" si="1"/>
        <v>0</v>
      </c>
    </row>
    <row r="61" spans="1:10" ht="11.25" customHeight="1">
      <c r="A61" s="96"/>
      <c r="B61" s="96"/>
      <c r="C61" s="96"/>
      <c r="D61" s="96"/>
      <c r="E61" s="2212"/>
      <c r="F61" s="636" t="s">
        <v>133</v>
      </c>
      <c r="G61" s="92"/>
      <c r="H61" s="1074">
        <f>SUM(H62:H64)</f>
        <v>0</v>
      </c>
      <c r="I61" s="1074">
        <f>SUM(I62:I64)</f>
        <v>0</v>
      </c>
      <c r="J61" s="1076">
        <f t="shared" si="1"/>
        <v>0</v>
      </c>
    </row>
    <row r="62" spans="1:10" ht="11.25" customHeight="1">
      <c r="A62" s="96">
        <v>2</v>
      </c>
      <c r="B62" s="96">
        <v>4</v>
      </c>
      <c r="C62" s="96">
        <v>9</v>
      </c>
      <c r="D62" s="96"/>
      <c r="E62" s="2212"/>
      <c r="F62" s="348"/>
      <c r="G62" s="92" t="s">
        <v>208</v>
      </c>
      <c r="H62" s="351">
        <v>0</v>
      </c>
      <c r="I62" s="351">
        <v>0</v>
      </c>
      <c r="J62" s="347">
        <f t="shared" si="1"/>
        <v>0</v>
      </c>
    </row>
    <row r="63" spans="1:10" ht="11.25" customHeight="1">
      <c r="A63" s="96">
        <v>2</v>
      </c>
      <c r="B63" s="96">
        <v>4</v>
      </c>
      <c r="C63" s="96">
        <v>9</v>
      </c>
      <c r="D63" s="96"/>
      <c r="E63" s="2212"/>
      <c r="F63" s="348"/>
      <c r="G63" s="92" t="s">
        <v>209</v>
      </c>
      <c r="H63" s="1097">
        <v>0</v>
      </c>
      <c r="I63" s="1097">
        <v>0</v>
      </c>
      <c r="J63" s="347">
        <f t="shared" si="1"/>
        <v>0</v>
      </c>
    </row>
    <row r="64" spans="1:10" ht="11.25" customHeight="1">
      <c r="A64" s="96">
        <v>2</v>
      </c>
      <c r="B64" s="96">
        <v>4</v>
      </c>
      <c r="C64" s="96">
        <v>9</v>
      </c>
      <c r="D64" s="96"/>
      <c r="E64" s="2212"/>
      <c r="F64" s="348"/>
      <c r="G64" s="92" t="s">
        <v>215</v>
      </c>
      <c r="H64" s="351">
        <v>0</v>
      </c>
      <c r="I64" s="351">
        <v>0</v>
      </c>
      <c r="J64" s="347">
        <f t="shared" si="1"/>
        <v>0</v>
      </c>
    </row>
    <row r="65" spans="1:13" ht="11.25" customHeight="1">
      <c r="A65" s="96"/>
      <c r="B65" s="96"/>
      <c r="C65" s="96"/>
      <c r="D65" s="96"/>
      <c r="E65" s="2212"/>
      <c r="F65" s="640" t="s">
        <v>37</v>
      </c>
      <c r="G65" s="175"/>
      <c r="H65" s="1074">
        <f>SUM(H66)</f>
        <v>0</v>
      </c>
      <c r="I65" s="1074">
        <f>SUM(I66)</f>
        <v>0</v>
      </c>
      <c r="J65" s="1076">
        <f t="shared" si="1"/>
        <v>0</v>
      </c>
    </row>
    <row r="66" spans="1:13" ht="11.25" customHeight="1">
      <c r="A66" s="96">
        <v>2</v>
      </c>
      <c r="B66" s="96">
        <v>4</v>
      </c>
      <c r="C66" s="96">
        <v>11</v>
      </c>
      <c r="D66" s="96"/>
      <c r="E66" s="2213"/>
      <c r="F66" s="638"/>
      <c r="G66" s="92" t="s">
        <v>217</v>
      </c>
      <c r="H66" s="351">
        <v>0</v>
      </c>
      <c r="I66" s="351">
        <v>0</v>
      </c>
      <c r="J66" s="1078">
        <f t="shared" si="1"/>
        <v>0</v>
      </c>
    </row>
    <row r="67" spans="1:13" ht="11.25" customHeight="1">
      <c r="A67" s="96"/>
      <c r="B67" s="96"/>
      <c r="C67" s="96"/>
      <c r="D67" s="96"/>
      <c r="E67" s="2211">
        <v>1403</v>
      </c>
      <c r="F67" s="29" t="s">
        <v>39</v>
      </c>
      <c r="G67" s="123"/>
      <c r="H67" s="342">
        <f>SUM(H68+H70+H72)</f>
        <v>0</v>
      </c>
      <c r="I67" s="342">
        <f>SUM(I68+I70+I72)</f>
        <v>2</v>
      </c>
      <c r="J67" s="339">
        <f>SUM(H67:I67)</f>
        <v>2</v>
      </c>
      <c r="M67" s="465"/>
    </row>
    <row r="68" spans="1:13" ht="11.25" customHeight="1">
      <c r="A68" s="96"/>
      <c r="B68" s="96"/>
      <c r="C68" s="96"/>
      <c r="D68" s="96"/>
      <c r="E68" s="2212"/>
      <c r="F68" s="640" t="s">
        <v>40</v>
      </c>
      <c r="G68" s="92"/>
      <c r="H68" s="1074">
        <f>SUM(H69:H69)</f>
        <v>0</v>
      </c>
      <c r="I68" s="1074">
        <f>SUM(I69:I69)</f>
        <v>1</v>
      </c>
      <c r="J68" s="1076">
        <f t="shared" ref="J68:J74" si="2">SUM(H68:I68)</f>
        <v>1</v>
      </c>
    </row>
    <row r="69" spans="1:13" ht="11.25" customHeight="1">
      <c r="A69" s="96">
        <v>3</v>
      </c>
      <c r="B69" s="96">
        <v>5</v>
      </c>
      <c r="C69" s="96">
        <v>11</v>
      </c>
      <c r="D69" s="96"/>
      <c r="E69" s="2212"/>
      <c r="F69" s="638"/>
      <c r="G69" s="92" t="s">
        <v>218</v>
      </c>
      <c r="H69" s="351">
        <v>0</v>
      </c>
      <c r="I69" s="351">
        <v>1</v>
      </c>
      <c r="J69" s="347">
        <f t="shared" si="2"/>
        <v>1</v>
      </c>
    </row>
    <row r="70" spans="1:13" ht="11.25" customHeight="1">
      <c r="D70" s="96"/>
      <c r="E70" s="2212"/>
      <c r="F70" s="640" t="s">
        <v>41</v>
      </c>
      <c r="G70" s="92"/>
      <c r="H70" s="1074">
        <f>SUM(H71)</f>
        <v>0</v>
      </c>
      <c r="I70" s="1074">
        <f>SUM(I71)</f>
        <v>0</v>
      </c>
      <c r="J70" s="1076">
        <f t="shared" si="2"/>
        <v>0</v>
      </c>
    </row>
    <row r="71" spans="1:13" ht="11.25" customHeight="1">
      <c r="A71" s="96">
        <v>3</v>
      </c>
      <c r="B71" s="96">
        <v>5</v>
      </c>
      <c r="C71" s="96">
        <v>8</v>
      </c>
      <c r="D71" s="96"/>
      <c r="E71" s="2212"/>
      <c r="F71" s="638"/>
      <c r="G71" s="92" t="s">
        <v>218</v>
      </c>
      <c r="H71" s="351">
        <v>0</v>
      </c>
      <c r="I71" s="351">
        <v>0</v>
      </c>
      <c r="J71" s="347">
        <f t="shared" si="2"/>
        <v>0</v>
      </c>
    </row>
    <row r="72" spans="1:13" ht="11.25" customHeight="1">
      <c r="E72" s="2212"/>
      <c r="F72" s="640" t="s">
        <v>42</v>
      </c>
      <c r="G72" s="92"/>
      <c r="H72" s="1074">
        <f>SUM(H73:H74)</f>
        <v>0</v>
      </c>
      <c r="I72" s="1074">
        <f>SUM(I73:I74)</f>
        <v>1</v>
      </c>
      <c r="J72" s="1076">
        <f t="shared" si="2"/>
        <v>1</v>
      </c>
    </row>
    <row r="73" spans="1:13" ht="11.25" customHeight="1">
      <c r="A73" s="96">
        <v>3</v>
      </c>
      <c r="B73" s="96">
        <v>5</v>
      </c>
      <c r="C73" s="96">
        <v>10</v>
      </c>
      <c r="D73" s="96"/>
      <c r="E73" s="2212"/>
      <c r="F73" s="638"/>
      <c r="G73" s="92" t="s">
        <v>218</v>
      </c>
      <c r="H73" s="351">
        <v>0</v>
      </c>
      <c r="I73" s="351">
        <v>1</v>
      </c>
      <c r="J73" s="347">
        <f t="shared" si="2"/>
        <v>1</v>
      </c>
    </row>
    <row r="74" spans="1:13" ht="11.25" customHeight="1">
      <c r="A74" s="96">
        <v>3</v>
      </c>
      <c r="B74" s="96">
        <v>5</v>
      </c>
      <c r="C74" s="96">
        <v>10</v>
      </c>
      <c r="D74" s="96"/>
      <c r="E74" s="2213"/>
      <c r="F74" s="648"/>
      <c r="G74" s="314" t="s">
        <v>219</v>
      </c>
      <c r="H74" s="1080">
        <v>0</v>
      </c>
      <c r="I74" s="1080">
        <v>0</v>
      </c>
      <c r="J74" s="1078">
        <f t="shared" si="2"/>
        <v>0</v>
      </c>
    </row>
    <row r="75" spans="1:13" ht="12" customHeight="1">
      <c r="A75" s="96"/>
      <c r="B75" s="96"/>
      <c r="C75" s="96"/>
      <c r="D75" s="96"/>
      <c r="E75" s="979"/>
      <c r="F75" s="653"/>
      <c r="G75" s="92"/>
      <c r="H75" s="694"/>
      <c r="I75" s="223"/>
      <c r="J75" s="694" t="s">
        <v>220</v>
      </c>
    </row>
    <row r="76" spans="1:13" ht="12" customHeight="1">
      <c r="A76" s="96"/>
      <c r="B76" s="96"/>
      <c r="C76" s="96"/>
      <c r="D76" s="96"/>
      <c r="E76" s="979"/>
      <c r="F76" s="92"/>
      <c r="G76" s="92"/>
      <c r="H76" s="694"/>
      <c r="I76" s="694"/>
      <c r="J76" s="1081" t="s">
        <v>221</v>
      </c>
    </row>
    <row r="77" spans="1:13" ht="7.5" customHeight="1">
      <c r="A77" s="96"/>
      <c r="B77" s="96"/>
      <c r="C77" s="96"/>
      <c r="D77" s="96"/>
      <c r="E77" s="2263" t="s">
        <v>2</v>
      </c>
      <c r="F77" s="1021"/>
      <c r="G77" s="1021"/>
      <c r="H77" s="1088"/>
      <c r="I77" s="1089"/>
      <c r="J77" s="1090"/>
    </row>
    <row r="78" spans="1:13" ht="12.75" customHeight="1">
      <c r="A78" s="96"/>
      <c r="B78" s="96"/>
      <c r="C78" s="96"/>
      <c r="D78" s="96"/>
      <c r="E78" s="2326"/>
      <c r="F78" s="383" t="s">
        <v>327</v>
      </c>
      <c r="G78" s="1095"/>
      <c r="H78" s="2367" t="s">
        <v>390</v>
      </c>
      <c r="I78" s="2367"/>
      <c r="J78" s="1091"/>
    </row>
    <row r="79" spans="1:13">
      <c r="A79" s="96"/>
      <c r="B79" s="96"/>
      <c r="C79" s="96"/>
      <c r="D79" s="96"/>
      <c r="E79" s="2327"/>
      <c r="F79" s="1096"/>
      <c r="G79" s="454"/>
      <c r="H79" s="963" t="s">
        <v>18</v>
      </c>
      <c r="I79" s="963" t="s">
        <v>19</v>
      </c>
      <c r="J79" s="1070" t="s">
        <v>8</v>
      </c>
    </row>
    <row r="80" spans="1:13" ht="11.25" customHeight="1">
      <c r="A80" s="96"/>
      <c r="B80" s="96"/>
      <c r="C80" s="96"/>
      <c r="D80" s="96"/>
      <c r="E80" s="2204">
        <v>1404</v>
      </c>
      <c r="F80" s="29" t="s">
        <v>43</v>
      </c>
      <c r="G80" s="123"/>
      <c r="H80" s="342">
        <f>SUM(H81,H85)</f>
        <v>0</v>
      </c>
      <c r="I80" s="342">
        <f>SUM(I81,I85)</f>
        <v>1</v>
      </c>
      <c r="J80" s="339">
        <f>SUM(H80:I80)</f>
        <v>1</v>
      </c>
      <c r="M80" s="465"/>
    </row>
    <row r="81" spans="1:13" ht="11.25" customHeight="1">
      <c r="A81" s="96"/>
      <c r="B81" s="96"/>
      <c r="C81" s="96"/>
      <c r="D81" s="96"/>
      <c r="E81" s="2205"/>
      <c r="F81" s="636" t="s">
        <v>128</v>
      </c>
      <c r="G81" s="92"/>
      <c r="H81" s="1074">
        <f>SUM(H82:H84)</f>
        <v>0</v>
      </c>
      <c r="I81" s="1074">
        <f>SUM(I82:I84)</f>
        <v>1</v>
      </c>
      <c r="J81" s="1076">
        <f>SUM(H81:I81)</f>
        <v>1</v>
      </c>
      <c r="K81" s="83"/>
    </row>
    <row r="82" spans="1:13" ht="11.25" customHeight="1">
      <c r="A82" s="96">
        <v>4</v>
      </c>
      <c r="B82" s="96">
        <v>6</v>
      </c>
      <c r="C82" s="96">
        <v>11</v>
      </c>
      <c r="D82" s="96"/>
      <c r="E82" s="2206"/>
      <c r="F82" s="631"/>
      <c r="G82" s="92" t="s">
        <v>222</v>
      </c>
      <c r="H82" s="351">
        <v>0</v>
      </c>
      <c r="I82" s="351">
        <v>1</v>
      </c>
      <c r="J82" s="347">
        <f>SUM(H82:I82)</f>
        <v>1</v>
      </c>
      <c r="K82" s="83"/>
    </row>
    <row r="83" spans="1:13" ht="11.25" customHeight="1">
      <c r="A83" s="96"/>
      <c r="B83" s="96"/>
      <c r="C83" s="96"/>
      <c r="D83" s="96"/>
      <c r="E83" s="2206"/>
      <c r="F83" s="631"/>
      <c r="G83" s="92" t="s">
        <v>340</v>
      </c>
      <c r="H83" s="351">
        <v>0</v>
      </c>
      <c r="I83" s="351">
        <v>0</v>
      </c>
      <c r="J83" s="347">
        <f t="shared" ref="J83:J84" si="3">SUM(H83:I83)</f>
        <v>0</v>
      </c>
      <c r="K83" s="83"/>
    </row>
    <row r="84" spans="1:13" ht="11.25" customHeight="1">
      <c r="A84" s="96"/>
      <c r="B84" s="96"/>
      <c r="C84" s="96"/>
      <c r="D84" s="96"/>
      <c r="E84" s="2206"/>
      <c r="F84" s="631"/>
      <c r="G84" s="92" t="s">
        <v>341</v>
      </c>
      <c r="H84" s="351">
        <v>0</v>
      </c>
      <c r="I84" s="351">
        <v>0</v>
      </c>
      <c r="J84" s="347">
        <f t="shared" si="3"/>
        <v>0</v>
      </c>
      <c r="K84" s="83"/>
    </row>
    <row r="85" spans="1:13" ht="11.25" customHeight="1">
      <c r="A85" s="96"/>
      <c r="B85" s="96"/>
      <c r="C85" s="96"/>
      <c r="D85" s="96"/>
      <c r="E85" s="2205"/>
      <c r="F85" s="636" t="s">
        <v>45</v>
      </c>
      <c r="G85" s="92"/>
      <c r="H85" s="1074">
        <f>SUM(H86)</f>
        <v>0</v>
      </c>
      <c r="I85" s="1074">
        <f>SUM(I86)</f>
        <v>0</v>
      </c>
      <c r="J85" s="1076">
        <f>H85+I85</f>
        <v>0</v>
      </c>
    </row>
    <row r="86" spans="1:13" ht="11.25" customHeight="1">
      <c r="A86" s="96">
        <v>4</v>
      </c>
      <c r="B86" s="96">
        <v>6</v>
      </c>
      <c r="C86" s="96">
        <v>11</v>
      </c>
      <c r="D86" s="96"/>
      <c r="E86" s="2206"/>
      <c r="F86" s="631"/>
      <c r="G86" s="92" t="s">
        <v>225</v>
      </c>
      <c r="H86" s="1077">
        <v>0</v>
      </c>
      <c r="I86" s="1077">
        <v>0</v>
      </c>
      <c r="J86" s="347">
        <f>H86+I86</f>
        <v>0</v>
      </c>
    </row>
    <row r="87" spans="1:13" ht="11.25" customHeight="1">
      <c r="A87" s="96"/>
      <c r="B87" s="96"/>
      <c r="C87" s="96"/>
      <c r="D87" s="96"/>
      <c r="E87" s="2211">
        <v>1405</v>
      </c>
      <c r="F87" s="13" t="s">
        <v>46</v>
      </c>
      <c r="G87" s="14"/>
      <c r="H87" s="342">
        <f>SUM(H88+H93+H100+H102)</f>
        <v>0</v>
      </c>
      <c r="I87" s="342">
        <f>SUM(I88+I93+I100+I102)</f>
        <v>0</v>
      </c>
      <c r="J87" s="339">
        <f>H87+I87</f>
        <v>0</v>
      </c>
      <c r="M87" s="465"/>
    </row>
    <row r="88" spans="1:13" ht="11.25" customHeight="1">
      <c r="A88" s="96"/>
      <c r="B88" s="96"/>
      <c r="C88" s="96"/>
      <c r="D88" s="96"/>
      <c r="E88" s="2212"/>
      <c r="F88" s="636" t="s">
        <v>47</v>
      </c>
      <c r="G88" s="92"/>
      <c r="H88" s="1074">
        <f>SUM(H89:H92)</f>
        <v>0</v>
      </c>
      <c r="I88" s="1074">
        <f>SUM(I89:I92)</f>
        <v>0</v>
      </c>
      <c r="J88" s="1076">
        <f t="shared" ref="J88:J99" si="4">H88+I88</f>
        <v>0</v>
      </c>
      <c r="M88" s="465"/>
    </row>
    <row r="89" spans="1:13" ht="11.25" customHeight="1">
      <c r="A89" s="96">
        <v>5</v>
      </c>
      <c r="B89" s="96">
        <v>4</v>
      </c>
      <c r="C89" s="96">
        <v>8</v>
      </c>
      <c r="D89" s="96"/>
      <c r="E89" s="2212"/>
      <c r="F89" s="638"/>
      <c r="G89" s="92" t="s">
        <v>226</v>
      </c>
      <c r="H89" s="351">
        <v>0</v>
      </c>
      <c r="I89" s="351">
        <v>0</v>
      </c>
      <c r="J89" s="347">
        <f t="shared" si="4"/>
        <v>0</v>
      </c>
    </row>
    <row r="90" spans="1:13" ht="11.25" customHeight="1">
      <c r="A90" s="96">
        <v>5</v>
      </c>
      <c r="B90" s="96">
        <v>4</v>
      </c>
      <c r="C90" s="96">
        <v>8</v>
      </c>
      <c r="D90" s="96"/>
      <c r="E90" s="2212"/>
      <c r="F90" s="631"/>
      <c r="G90" s="92" t="s">
        <v>227</v>
      </c>
      <c r="H90" s="351">
        <v>0</v>
      </c>
      <c r="I90" s="351">
        <v>0</v>
      </c>
      <c r="J90" s="347">
        <f t="shared" si="4"/>
        <v>0</v>
      </c>
    </row>
    <row r="91" spans="1:13" ht="11.25" customHeight="1">
      <c r="A91" s="96">
        <v>5</v>
      </c>
      <c r="B91" s="96">
        <v>4</v>
      </c>
      <c r="C91" s="96">
        <v>8</v>
      </c>
      <c r="D91" s="96"/>
      <c r="E91" s="2212"/>
      <c r="F91" s="631"/>
      <c r="G91" s="92" t="s">
        <v>228</v>
      </c>
      <c r="H91" s="351">
        <v>0</v>
      </c>
      <c r="I91" s="351">
        <v>0</v>
      </c>
      <c r="J91" s="347">
        <f t="shared" si="4"/>
        <v>0</v>
      </c>
    </row>
    <row r="92" spans="1:13" ht="11.25" customHeight="1">
      <c r="A92" s="96">
        <v>5</v>
      </c>
      <c r="B92" s="96">
        <v>4</v>
      </c>
      <c r="C92" s="96">
        <v>8</v>
      </c>
      <c r="D92" s="96"/>
      <c r="E92" s="2212"/>
      <c r="F92" s="631"/>
      <c r="G92" s="92" t="s">
        <v>229</v>
      </c>
      <c r="H92" s="351">
        <v>0</v>
      </c>
      <c r="I92" s="351">
        <v>0</v>
      </c>
      <c r="J92" s="347">
        <f t="shared" si="4"/>
        <v>0</v>
      </c>
    </row>
    <row r="93" spans="1:13" ht="11.25" customHeight="1">
      <c r="B93" s="96"/>
      <c r="C93" s="96"/>
      <c r="D93" s="96"/>
      <c r="E93" s="2212"/>
      <c r="F93" s="636" t="s">
        <v>48</v>
      </c>
      <c r="G93" s="92"/>
      <c r="H93" s="1074">
        <f>SUM(H94:H99)</f>
        <v>0</v>
      </c>
      <c r="I93" s="1074">
        <f>SUM(I94:I99)</f>
        <v>0</v>
      </c>
      <c r="J93" s="1076">
        <f t="shared" si="4"/>
        <v>0</v>
      </c>
    </row>
    <row r="94" spans="1:13" ht="11.25" customHeight="1">
      <c r="A94" s="221">
        <v>5</v>
      </c>
      <c r="B94" s="96">
        <v>5</v>
      </c>
      <c r="C94" s="96">
        <v>11</v>
      </c>
      <c r="D94" s="96"/>
      <c r="E94" s="2212"/>
      <c r="F94" s="638"/>
      <c r="G94" s="92" t="s">
        <v>230</v>
      </c>
      <c r="H94" s="351">
        <v>0</v>
      </c>
      <c r="I94" s="351">
        <v>0</v>
      </c>
      <c r="J94" s="347">
        <f t="shared" si="4"/>
        <v>0</v>
      </c>
    </row>
    <row r="95" spans="1:13" ht="11.25" customHeight="1">
      <c r="A95" s="221">
        <v>5</v>
      </c>
      <c r="B95" s="96">
        <v>5</v>
      </c>
      <c r="C95" s="96">
        <v>11</v>
      </c>
      <c r="D95" s="96"/>
      <c r="E95" s="2212"/>
      <c r="F95" s="638"/>
      <c r="G95" s="92" t="s">
        <v>231</v>
      </c>
      <c r="H95" s="351">
        <v>0</v>
      </c>
      <c r="I95" s="351">
        <v>0</v>
      </c>
      <c r="J95" s="347">
        <f t="shared" si="4"/>
        <v>0</v>
      </c>
    </row>
    <row r="96" spans="1:13" ht="11.25" customHeight="1">
      <c r="A96" s="221">
        <v>5</v>
      </c>
      <c r="B96" s="96">
        <v>5</v>
      </c>
      <c r="C96" s="96">
        <v>11</v>
      </c>
      <c r="D96" s="96"/>
      <c r="E96" s="2212"/>
      <c r="F96" s="638"/>
      <c r="G96" s="92" t="s">
        <v>232</v>
      </c>
      <c r="H96" s="351">
        <v>0</v>
      </c>
      <c r="I96" s="351">
        <v>0</v>
      </c>
      <c r="J96" s="347">
        <f t="shared" si="4"/>
        <v>0</v>
      </c>
    </row>
    <row r="97" spans="1:13" ht="11.25" customHeight="1">
      <c r="A97" s="221">
        <v>5</v>
      </c>
      <c r="B97" s="96">
        <v>5</v>
      </c>
      <c r="C97" s="96">
        <v>11</v>
      </c>
      <c r="D97" s="96"/>
      <c r="E97" s="2212"/>
      <c r="F97" s="638"/>
      <c r="G97" s="92" t="s">
        <v>233</v>
      </c>
      <c r="H97" s="351">
        <v>0</v>
      </c>
      <c r="I97" s="351">
        <v>0</v>
      </c>
      <c r="J97" s="347">
        <f t="shared" si="4"/>
        <v>0</v>
      </c>
    </row>
    <row r="98" spans="1:13" ht="11.25" customHeight="1">
      <c r="A98" s="221">
        <v>5</v>
      </c>
      <c r="B98" s="96">
        <v>5</v>
      </c>
      <c r="C98" s="96">
        <v>11</v>
      </c>
      <c r="D98" s="96"/>
      <c r="E98" s="2212"/>
      <c r="F98" s="638"/>
      <c r="G98" s="92" t="s">
        <v>353</v>
      </c>
      <c r="H98" s="351">
        <v>0</v>
      </c>
      <c r="I98" s="351">
        <v>0</v>
      </c>
      <c r="J98" s="347">
        <f t="shared" si="4"/>
        <v>0</v>
      </c>
    </row>
    <row r="99" spans="1:13" s="83" customFormat="1" ht="11.25" customHeight="1">
      <c r="A99" s="221">
        <v>5</v>
      </c>
      <c r="B99" s="96">
        <v>5</v>
      </c>
      <c r="C99" s="96">
        <v>11</v>
      </c>
      <c r="D99" s="96"/>
      <c r="E99" s="2212"/>
      <c r="F99" s="638"/>
      <c r="G99" s="64" t="s">
        <v>235</v>
      </c>
      <c r="H99" s="351">
        <v>0</v>
      </c>
      <c r="I99" s="351">
        <v>0</v>
      </c>
      <c r="J99" s="347">
        <f t="shared" si="4"/>
        <v>0</v>
      </c>
    </row>
    <row r="100" spans="1:13" s="83" customFormat="1" ht="11.25" customHeight="1">
      <c r="A100" s="221"/>
      <c r="B100" s="96"/>
      <c r="C100" s="96"/>
      <c r="D100" s="96"/>
      <c r="E100" s="2212"/>
      <c r="F100" s="19" t="s">
        <v>49</v>
      </c>
      <c r="G100" s="59"/>
      <c r="H100" s="1074">
        <f>SUM(H101)</f>
        <v>0</v>
      </c>
      <c r="I100" s="1074">
        <f>SUM(I101)</f>
        <v>0</v>
      </c>
      <c r="J100" s="1076">
        <f>SUM(H100:I100)</f>
        <v>0</v>
      </c>
    </row>
    <row r="101" spans="1:13" s="83" customFormat="1" ht="11.25" customHeight="1">
      <c r="A101" s="221">
        <v>5</v>
      </c>
      <c r="B101" s="96">
        <v>5</v>
      </c>
      <c r="C101" s="96">
        <v>10</v>
      </c>
      <c r="D101" s="96"/>
      <c r="E101" s="2212"/>
      <c r="F101" s="653"/>
      <c r="G101" s="92" t="s">
        <v>317</v>
      </c>
      <c r="H101" s="351">
        <v>0</v>
      </c>
      <c r="I101" s="351">
        <v>0</v>
      </c>
      <c r="J101" s="347">
        <f>SUM(H101:I101)</f>
        <v>0</v>
      </c>
    </row>
    <row r="102" spans="1:13" s="83" customFormat="1" ht="11.25" customHeight="1">
      <c r="A102" s="221"/>
      <c r="B102" s="96"/>
      <c r="C102" s="96"/>
      <c r="D102" s="96"/>
      <c r="E102" s="2212"/>
      <c r="F102" s="640" t="s">
        <v>50</v>
      </c>
      <c r="G102" s="175"/>
      <c r="H102" s="1074">
        <f>SUM(H103:H104)</f>
        <v>0</v>
      </c>
      <c r="I102" s="1074">
        <f>SUM(I103:I104)</f>
        <v>0</v>
      </c>
      <c r="J102" s="1076">
        <f>SUM(H102:I102)</f>
        <v>0</v>
      </c>
    </row>
    <row r="103" spans="1:13" s="83" customFormat="1" ht="11.25" customHeight="1">
      <c r="A103" s="221">
        <v>5</v>
      </c>
      <c r="B103" s="96">
        <v>5</v>
      </c>
      <c r="C103" s="96">
        <v>13</v>
      </c>
      <c r="D103" s="96"/>
      <c r="E103" s="2212"/>
      <c r="F103" s="638"/>
      <c r="G103" s="92" t="s">
        <v>234</v>
      </c>
      <c r="H103" s="351">
        <v>0</v>
      </c>
      <c r="I103" s="351">
        <v>0</v>
      </c>
      <c r="J103" s="347">
        <f>SUM(H103:I103)</f>
        <v>0</v>
      </c>
    </row>
    <row r="104" spans="1:13" s="83" customFormat="1" ht="11.25" customHeight="1">
      <c r="A104" s="221"/>
      <c r="B104" s="96"/>
      <c r="C104" s="96"/>
      <c r="D104" s="96"/>
      <c r="E104" s="2213"/>
      <c r="F104" s="638"/>
      <c r="G104" s="92" t="s">
        <v>236</v>
      </c>
      <c r="H104" s="351">
        <v>0</v>
      </c>
      <c r="I104" s="351">
        <v>0</v>
      </c>
      <c r="J104" s="347">
        <f>SUM(H104:I104)</f>
        <v>0</v>
      </c>
    </row>
    <row r="105" spans="1:13" ht="11.25" customHeight="1">
      <c r="B105" s="96"/>
      <c r="C105" s="96"/>
      <c r="D105" s="96"/>
      <c r="E105" s="2211">
        <v>1406</v>
      </c>
      <c r="F105" s="29" t="s">
        <v>51</v>
      </c>
      <c r="G105" s="123"/>
      <c r="H105" s="342">
        <f>SUM(H106+H111+H109+H115+H113)</f>
        <v>0</v>
      </c>
      <c r="I105" s="342">
        <f>SUM(I106+I111+I109+I115+I113)</f>
        <v>1</v>
      </c>
      <c r="J105" s="339">
        <f>H105+I105</f>
        <v>1</v>
      </c>
      <c r="M105" s="465"/>
    </row>
    <row r="106" spans="1:13" ht="11.25" customHeight="1">
      <c r="B106" s="96"/>
      <c r="C106" s="96"/>
      <c r="D106" s="96"/>
      <c r="E106" s="2212"/>
      <c r="F106" s="636" t="s">
        <v>52</v>
      </c>
      <c r="G106" s="92"/>
      <c r="H106" s="1074">
        <f>SUM(H107:H108)</f>
        <v>0</v>
      </c>
      <c r="I106" s="1074">
        <f>SUM(I107:I108)</f>
        <v>0</v>
      </c>
      <c r="J106" s="1076">
        <f>H106+I106</f>
        <v>0</v>
      </c>
      <c r="M106" s="465"/>
    </row>
    <row r="107" spans="1:13" ht="11.25" customHeight="1">
      <c r="A107" s="221">
        <v>6</v>
      </c>
      <c r="B107" s="96">
        <v>2</v>
      </c>
      <c r="C107" s="96">
        <v>6</v>
      </c>
      <c r="D107" s="96"/>
      <c r="E107" s="2212"/>
      <c r="F107" s="681"/>
      <c r="G107" s="92" t="s">
        <v>237</v>
      </c>
      <c r="H107" s="351">
        <v>0</v>
      </c>
      <c r="I107" s="351">
        <v>0</v>
      </c>
      <c r="J107" s="347">
        <f t="shared" ref="J107:J116" si="5">H107+I107</f>
        <v>0</v>
      </c>
    </row>
    <row r="108" spans="1:13" ht="11.25" customHeight="1">
      <c r="A108" s="221">
        <v>6</v>
      </c>
      <c r="B108" s="96">
        <v>2</v>
      </c>
      <c r="C108" s="96">
        <v>11</v>
      </c>
      <c r="D108" s="96"/>
      <c r="E108" s="2212"/>
      <c r="F108" s="681"/>
      <c r="G108" s="92" t="s">
        <v>238</v>
      </c>
      <c r="H108" s="351">
        <v>0</v>
      </c>
      <c r="I108" s="351">
        <v>0</v>
      </c>
      <c r="J108" s="347">
        <f t="shared" si="5"/>
        <v>0</v>
      </c>
    </row>
    <row r="109" spans="1:13" ht="11.25" customHeight="1">
      <c r="B109" s="96"/>
      <c r="C109" s="96"/>
      <c r="D109" s="96"/>
      <c r="E109" s="2212"/>
      <c r="F109" s="636" t="s">
        <v>263</v>
      </c>
      <c r="G109" s="92"/>
      <c r="H109" s="1074">
        <f>SUM(H110)</f>
        <v>0</v>
      </c>
      <c r="I109" s="1074">
        <f>SUM(I110)</f>
        <v>1</v>
      </c>
      <c r="J109" s="1076">
        <f>H109+I109</f>
        <v>1</v>
      </c>
    </row>
    <row r="110" spans="1:13" ht="11.25" customHeight="1">
      <c r="B110" s="96"/>
      <c r="C110" s="96"/>
      <c r="D110" s="96"/>
      <c r="E110" s="2212"/>
      <c r="F110" s="681"/>
      <c r="G110" s="92" t="s">
        <v>241</v>
      </c>
      <c r="H110" s="351">
        <v>0</v>
      </c>
      <c r="I110" s="351">
        <v>1</v>
      </c>
      <c r="J110" s="347">
        <f>H110+I110</f>
        <v>1</v>
      </c>
    </row>
    <row r="111" spans="1:13" ht="11.25" customHeight="1">
      <c r="B111" s="96"/>
      <c r="C111" s="96"/>
      <c r="D111" s="96"/>
      <c r="E111" s="2212"/>
      <c r="F111" s="636" t="s">
        <v>53</v>
      </c>
      <c r="G111" s="92"/>
      <c r="H111" s="1074">
        <f>SUM(H112)</f>
        <v>0</v>
      </c>
      <c r="I111" s="1074">
        <f>SUM(I112)</f>
        <v>0</v>
      </c>
      <c r="J111" s="1076">
        <f>H111+I111</f>
        <v>0</v>
      </c>
    </row>
    <row r="112" spans="1:13" ht="11.25" customHeight="1">
      <c r="A112" s="221">
        <v>6</v>
      </c>
      <c r="B112" s="96">
        <v>2</v>
      </c>
      <c r="C112" s="96">
        <v>10</v>
      </c>
      <c r="D112" s="96"/>
      <c r="E112" s="2212"/>
      <c r="F112" s="631"/>
      <c r="G112" s="92" t="s">
        <v>239</v>
      </c>
      <c r="H112" s="351">
        <v>0</v>
      </c>
      <c r="I112" s="351">
        <v>0</v>
      </c>
      <c r="J112" s="347">
        <f>H112+I112</f>
        <v>0</v>
      </c>
    </row>
    <row r="113" spans="1:13" ht="11.25" customHeight="1">
      <c r="B113" s="96"/>
      <c r="C113" s="96"/>
      <c r="D113" s="96"/>
      <c r="E113" s="2212"/>
      <c r="F113" s="636" t="s">
        <v>96</v>
      </c>
      <c r="G113" s="92"/>
      <c r="H113" s="1074">
        <f>SUM(H114)</f>
        <v>0</v>
      </c>
      <c r="I113" s="1074">
        <f>SUM(I114)</f>
        <v>0</v>
      </c>
      <c r="J113" s="1076">
        <f>H113+I113</f>
        <v>0</v>
      </c>
    </row>
    <row r="114" spans="1:13" ht="11.25" customHeight="1">
      <c r="A114" s="221">
        <v>6</v>
      </c>
      <c r="B114" s="96">
        <v>2</v>
      </c>
      <c r="C114" s="96">
        <v>6</v>
      </c>
      <c r="D114" s="96"/>
      <c r="E114" s="2212"/>
      <c r="F114" s="631"/>
      <c r="G114" s="92" t="s">
        <v>264</v>
      </c>
      <c r="H114" s="351">
        <v>0</v>
      </c>
      <c r="I114" s="351">
        <v>0</v>
      </c>
      <c r="J114" s="347">
        <f t="shared" ref="J114" si="6">H114+I114</f>
        <v>0</v>
      </c>
    </row>
    <row r="115" spans="1:13" ht="11.25" customHeight="1">
      <c r="B115" s="96"/>
      <c r="C115" s="96"/>
      <c r="D115" s="96"/>
      <c r="E115" s="2212"/>
      <c r="F115" s="636" t="s">
        <v>56</v>
      </c>
      <c r="G115" s="92"/>
      <c r="H115" s="1074">
        <f>SUM(H116)</f>
        <v>0</v>
      </c>
      <c r="I115" s="1074">
        <f>SUM(I116)</f>
        <v>0</v>
      </c>
      <c r="J115" s="1076">
        <f t="shared" si="5"/>
        <v>0</v>
      </c>
    </row>
    <row r="116" spans="1:13" ht="11.25" customHeight="1">
      <c r="A116" s="221">
        <v>6</v>
      </c>
      <c r="B116" s="96">
        <v>4</v>
      </c>
      <c r="C116" s="96">
        <v>11</v>
      </c>
      <c r="D116" s="96"/>
      <c r="E116" s="2213"/>
      <c r="F116" s="631"/>
      <c r="G116" s="92" t="s">
        <v>242</v>
      </c>
      <c r="H116" s="351">
        <v>0</v>
      </c>
      <c r="I116" s="351">
        <v>0</v>
      </c>
      <c r="J116" s="347">
        <f t="shared" si="5"/>
        <v>0</v>
      </c>
    </row>
    <row r="117" spans="1:13" ht="11.25" customHeight="1">
      <c r="B117" s="96"/>
      <c r="C117" s="96"/>
      <c r="D117" s="96"/>
      <c r="E117" s="2204">
        <v>1407</v>
      </c>
      <c r="F117" s="13" t="s">
        <v>58</v>
      </c>
      <c r="G117" s="123"/>
      <c r="H117" s="342">
        <f>SUM(H118+H123+H125)</f>
        <v>0</v>
      </c>
      <c r="I117" s="342">
        <f>SUM(I118+I123+I125)</f>
        <v>0</v>
      </c>
      <c r="J117" s="339">
        <f>SUM(H117:I117)</f>
        <v>0</v>
      </c>
      <c r="M117" s="465"/>
    </row>
    <row r="118" spans="1:13" ht="11.25" customHeight="1">
      <c r="B118" s="96"/>
      <c r="C118" s="96"/>
      <c r="D118" s="96"/>
      <c r="E118" s="2205"/>
      <c r="F118" s="636" t="s">
        <v>59</v>
      </c>
      <c r="G118" s="92"/>
      <c r="H118" s="1074">
        <f>SUM(H119:H122)</f>
        <v>0</v>
      </c>
      <c r="I118" s="1074">
        <f>SUM(I119:I122)</f>
        <v>0</v>
      </c>
      <c r="J118" s="1076">
        <f>H118+I118</f>
        <v>0</v>
      </c>
    </row>
    <row r="119" spans="1:13" ht="11.25" customHeight="1">
      <c r="A119" s="221">
        <v>7</v>
      </c>
      <c r="B119" s="96">
        <v>3</v>
      </c>
      <c r="C119" s="96">
        <v>11</v>
      </c>
      <c r="D119" s="96"/>
      <c r="E119" s="2205"/>
      <c r="F119" s="640"/>
      <c r="G119" s="92" t="s">
        <v>243</v>
      </c>
      <c r="H119" s="351">
        <v>0</v>
      </c>
      <c r="I119" s="351">
        <v>0</v>
      </c>
      <c r="J119" s="347">
        <f>H119+I119</f>
        <v>0</v>
      </c>
    </row>
    <row r="120" spans="1:13" ht="11.25" customHeight="1">
      <c r="B120" s="96"/>
      <c r="C120" s="96"/>
      <c r="D120" s="96"/>
      <c r="E120" s="2205"/>
      <c r="F120" s="640"/>
      <c r="G120" s="92" t="s">
        <v>244</v>
      </c>
      <c r="H120" s="351">
        <v>0</v>
      </c>
      <c r="I120" s="351">
        <v>0</v>
      </c>
      <c r="J120" s="347">
        <f>H120+I120</f>
        <v>0</v>
      </c>
    </row>
    <row r="121" spans="1:13" ht="11.25" customHeight="1">
      <c r="B121" s="96"/>
      <c r="C121" s="96"/>
      <c r="D121" s="96"/>
      <c r="E121" s="2205"/>
      <c r="F121" s="640"/>
      <c r="G121" s="92" t="s">
        <v>273</v>
      </c>
      <c r="H121" s="351">
        <v>0</v>
      </c>
      <c r="I121" s="351">
        <v>0</v>
      </c>
      <c r="J121" s="347">
        <f>H121+I121</f>
        <v>0</v>
      </c>
    </row>
    <row r="122" spans="1:13" ht="11.25" customHeight="1">
      <c r="A122" s="221">
        <v>7</v>
      </c>
      <c r="B122" s="96">
        <v>3</v>
      </c>
      <c r="C122" s="96">
        <v>11</v>
      </c>
      <c r="D122" s="96"/>
      <c r="E122" s="2205"/>
      <c r="F122" s="631"/>
      <c r="G122" s="92" t="s">
        <v>246</v>
      </c>
      <c r="H122" s="351">
        <v>0</v>
      </c>
      <c r="I122" s="351">
        <v>0</v>
      </c>
      <c r="J122" s="347">
        <f>H122+I122</f>
        <v>0</v>
      </c>
    </row>
    <row r="123" spans="1:13" ht="11.25" customHeight="1">
      <c r="B123" s="96"/>
      <c r="C123" s="96"/>
      <c r="D123" s="96"/>
      <c r="E123" s="2205"/>
      <c r="F123" s="640" t="s">
        <v>60</v>
      </c>
      <c r="G123" s="175"/>
      <c r="H123" s="1074">
        <f>SUM(H124)</f>
        <v>0</v>
      </c>
      <c r="I123" s="1074">
        <f>SUM(I124)</f>
        <v>0</v>
      </c>
      <c r="J123" s="1076">
        <f t="shared" ref="J123:J138" si="7">H123+I123</f>
        <v>0</v>
      </c>
    </row>
    <row r="124" spans="1:13" ht="11.25" customHeight="1">
      <c r="A124" s="221">
        <v>7</v>
      </c>
      <c r="B124" s="96">
        <v>6</v>
      </c>
      <c r="C124" s="96">
        <v>10</v>
      </c>
      <c r="D124" s="96"/>
      <c r="E124" s="2205"/>
      <c r="F124" s="638"/>
      <c r="G124" s="92" t="s">
        <v>247</v>
      </c>
      <c r="H124" s="351">
        <v>0</v>
      </c>
      <c r="I124" s="351">
        <v>0</v>
      </c>
      <c r="J124" s="347">
        <f t="shared" si="7"/>
        <v>0</v>
      </c>
    </row>
    <row r="125" spans="1:13" ht="11.25" customHeight="1">
      <c r="B125" s="96"/>
      <c r="C125" s="96"/>
      <c r="D125" s="96"/>
      <c r="E125" s="2205"/>
      <c r="F125" s="640" t="s">
        <v>84</v>
      </c>
      <c r="G125" s="175"/>
      <c r="H125" s="1074">
        <f>SUM(H126)</f>
        <v>0</v>
      </c>
      <c r="I125" s="1074">
        <f>SUM(I126)</f>
        <v>0</v>
      </c>
      <c r="J125" s="1076">
        <f t="shared" si="7"/>
        <v>0</v>
      </c>
    </row>
    <row r="126" spans="1:13" ht="11.25" customHeight="1">
      <c r="A126" s="221">
        <v>7</v>
      </c>
      <c r="B126" s="96">
        <v>6</v>
      </c>
      <c r="C126" s="96">
        <v>10</v>
      </c>
      <c r="D126" s="96"/>
      <c r="E126" s="2205"/>
      <c r="F126" s="631"/>
      <c r="G126" s="92" t="s">
        <v>248</v>
      </c>
      <c r="H126" s="351">
        <v>0</v>
      </c>
      <c r="I126" s="351">
        <v>0</v>
      </c>
      <c r="J126" s="347">
        <f t="shared" si="7"/>
        <v>0</v>
      </c>
    </row>
    <row r="127" spans="1:13" ht="11.25" customHeight="1">
      <c r="B127" s="96"/>
      <c r="C127" s="96"/>
      <c r="D127" s="96"/>
      <c r="E127" s="2204">
        <v>1408</v>
      </c>
      <c r="F127" s="13" t="s">
        <v>63</v>
      </c>
      <c r="G127" s="40"/>
      <c r="H127" s="342">
        <f>SUM(H128+H130+H133+H137)</f>
        <v>1</v>
      </c>
      <c r="I127" s="342">
        <f>SUM(I128+I130+I133+I137)</f>
        <v>0</v>
      </c>
      <c r="J127" s="339">
        <f t="shared" si="7"/>
        <v>1</v>
      </c>
      <c r="M127" s="465"/>
    </row>
    <row r="128" spans="1:13" ht="11.25" customHeight="1">
      <c r="B128" s="96"/>
      <c r="C128" s="96"/>
      <c r="D128" s="96"/>
      <c r="E128" s="2205"/>
      <c r="F128" s="636" t="s">
        <v>64</v>
      </c>
      <c r="G128" s="92"/>
      <c r="H128" s="1082">
        <f>SUM(H129)</f>
        <v>1</v>
      </c>
      <c r="I128" s="1082">
        <f>SUM(I129)</f>
        <v>0</v>
      </c>
      <c r="J128" s="1076">
        <f>H128+I128</f>
        <v>1</v>
      </c>
    </row>
    <row r="129" spans="1:13" ht="11.25" customHeight="1">
      <c r="A129" s="221">
        <v>8</v>
      </c>
      <c r="B129" s="96">
        <v>4</v>
      </c>
      <c r="C129" s="96">
        <v>8</v>
      </c>
      <c r="D129" s="96"/>
      <c r="E129" s="2205"/>
      <c r="F129" s="631"/>
      <c r="G129" s="92" t="s">
        <v>250</v>
      </c>
      <c r="H129" s="351">
        <v>1</v>
      </c>
      <c r="I129" s="351">
        <v>0</v>
      </c>
      <c r="J129" s="347">
        <f>H129+I129</f>
        <v>1</v>
      </c>
    </row>
    <row r="130" spans="1:13" ht="11.25" customHeight="1">
      <c r="B130" s="96"/>
      <c r="C130" s="96"/>
      <c r="D130" s="96"/>
      <c r="E130" s="2205"/>
      <c r="F130" s="636" t="s">
        <v>65</v>
      </c>
      <c r="G130" s="175"/>
      <c r="H130" s="1074">
        <f>SUM(H131:H132)</f>
        <v>0</v>
      </c>
      <c r="I130" s="1074">
        <f>SUM(I131:I132)</f>
        <v>0</v>
      </c>
      <c r="J130" s="347">
        <f>SUM(H130:I130)</f>
        <v>0</v>
      </c>
    </row>
    <row r="131" spans="1:13" ht="11.25" customHeight="1">
      <c r="B131" s="96"/>
      <c r="C131" s="96"/>
      <c r="D131" s="96"/>
      <c r="E131" s="2205"/>
      <c r="F131" s="636"/>
      <c r="G131" s="322" t="s">
        <v>251</v>
      </c>
      <c r="H131" s="351">
        <v>0</v>
      </c>
      <c r="I131" s="351">
        <v>0</v>
      </c>
      <c r="J131" s="347">
        <f>SUM(H131:I131)</f>
        <v>0</v>
      </c>
    </row>
    <row r="132" spans="1:13" ht="11.25" customHeight="1">
      <c r="A132" s="221">
        <v>8</v>
      </c>
      <c r="B132" s="96">
        <v>4</v>
      </c>
      <c r="C132" s="96">
        <v>6</v>
      </c>
      <c r="D132" s="96"/>
      <c r="E132" s="2205"/>
      <c r="F132" s="631"/>
      <c r="G132" s="92" t="s">
        <v>373</v>
      </c>
      <c r="H132" s="351">
        <v>0</v>
      </c>
      <c r="I132" s="351">
        <v>0</v>
      </c>
      <c r="J132" s="347">
        <f>SUM(H132:I132)</f>
        <v>0</v>
      </c>
    </row>
    <row r="133" spans="1:13" ht="11.25" customHeight="1">
      <c r="B133" s="96"/>
      <c r="C133" s="96"/>
      <c r="D133" s="96"/>
      <c r="E133" s="2205"/>
      <c r="F133" s="640" t="s">
        <v>66</v>
      </c>
      <c r="G133" s="92"/>
      <c r="H133" s="1074">
        <f>SUM(H134:H136)</f>
        <v>0</v>
      </c>
      <c r="I133" s="1074">
        <f>SUM(I134:I136)</f>
        <v>0</v>
      </c>
      <c r="J133" s="1076">
        <f t="shared" si="7"/>
        <v>0</v>
      </c>
    </row>
    <row r="134" spans="1:13" ht="11.25" customHeight="1">
      <c r="A134" s="221">
        <v>8</v>
      </c>
      <c r="B134" s="96">
        <v>4</v>
      </c>
      <c r="C134" s="96">
        <v>11</v>
      </c>
      <c r="D134" s="96"/>
      <c r="E134" s="2205"/>
      <c r="F134" s="640"/>
      <c r="G134" s="92" t="s">
        <v>253</v>
      </c>
      <c r="H134" s="351">
        <v>0</v>
      </c>
      <c r="I134" s="351">
        <v>0</v>
      </c>
      <c r="J134" s="347">
        <f t="shared" si="7"/>
        <v>0</v>
      </c>
    </row>
    <row r="135" spans="1:13" ht="11.25" customHeight="1">
      <c r="A135" s="221">
        <v>8</v>
      </c>
      <c r="B135" s="96">
        <v>3</v>
      </c>
      <c r="C135" s="96">
        <v>11</v>
      </c>
      <c r="D135" s="96"/>
      <c r="E135" s="2205"/>
      <c r="F135" s="640"/>
      <c r="G135" s="92" t="s">
        <v>254</v>
      </c>
      <c r="H135" s="351">
        <v>0</v>
      </c>
      <c r="I135" s="351">
        <v>0</v>
      </c>
      <c r="J135" s="347">
        <f t="shared" si="7"/>
        <v>0</v>
      </c>
    </row>
    <row r="136" spans="1:13" ht="11.25" customHeight="1">
      <c r="A136" s="221">
        <v>8</v>
      </c>
      <c r="B136" s="96">
        <v>4</v>
      </c>
      <c r="C136" s="96">
        <v>11</v>
      </c>
      <c r="D136" s="96"/>
      <c r="E136" s="2205"/>
      <c r="F136" s="640"/>
      <c r="G136" s="92" t="s">
        <v>255</v>
      </c>
      <c r="H136" s="351">
        <v>0</v>
      </c>
      <c r="I136" s="351">
        <v>0</v>
      </c>
      <c r="J136" s="347">
        <f t="shared" si="7"/>
        <v>0</v>
      </c>
    </row>
    <row r="137" spans="1:13" ht="11.25" customHeight="1">
      <c r="B137" s="96"/>
      <c r="C137" s="96"/>
      <c r="D137" s="96"/>
      <c r="E137" s="2205"/>
      <c r="F137" s="640" t="s">
        <v>67</v>
      </c>
      <c r="G137" s="175"/>
      <c r="H137" s="1074">
        <f>SUM(H138)</f>
        <v>0</v>
      </c>
      <c r="I137" s="1074">
        <f>SUM(I138)</f>
        <v>0</v>
      </c>
      <c r="J137" s="1076">
        <f t="shared" si="7"/>
        <v>0</v>
      </c>
    </row>
    <row r="138" spans="1:13" ht="11.25" customHeight="1">
      <c r="A138" s="221">
        <v>8</v>
      </c>
      <c r="B138" s="96">
        <v>4</v>
      </c>
      <c r="C138" s="96">
        <v>11</v>
      </c>
      <c r="D138" s="96"/>
      <c r="E138" s="2205"/>
      <c r="F138" s="638"/>
      <c r="G138" s="92" t="s">
        <v>256</v>
      </c>
      <c r="H138" s="351">
        <v>0</v>
      </c>
      <c r="I138" s="351">
        <v>0</v>
      </c>
      <c r="J138" s="347">
        <f t="shared" si="7"/>
        <v>0</v>
      </c>
    </row>
    <row r="139" spans="1:13" ht="11.25" customHeight="1">
      <c r="B139" s="96"/>
      <c r="C139" s="96"/>
      <c r="D139" s="96"/>
      <c r="E139" s="2204">
        <v>1624</v>
      </c>
      <c r="F139" s="40" t="s">
        <v>68</v>
      </c>
      <c r="G139" s="123"/>
      <c r="H139" s="342">
        <f>SUM(H140+H142)</f>
        <v>0</v>
      </c>
      <c r="I139" s="342">
        <f>SUM(I140+I142)</f>
        <v>0</v>
      </c>
      <c r="J139" s="342">
        <f>SUM(H139:I139)</f>
        <v>0</v>
      </c>
      <c r="K139" s="348"/>
      <c r="M139" s="465"/>
    </row>
    <row r="140" spans="1:13" ht="11.25" customHeight="1">
      <c r="B140" s="96"/>
      <c r="C140" s="96"/>
      <c r="D140" s="96"/>
      <c r="E140" s="2205"/>
      <c r="F140" s="678" t="s">
        <v>69</v>
      </c>
      <c r="G140" s="64"/>
      <c r="H140" s="1074">
        <f>SUM(H141)</f>
        <v>0</v>
      </c>
      <c r="I140" s="1074">
        <f>SUM(I141)</f>
        <v>0</v>
      </c>
      <c r="J140" s="1076">
        <f>H140+I140</f>
        <v>0</v>
      </c>
      <c r="K140" s="83"/>
      <c r="M140" s="465"/>
    </row>
    <row r="141" spans="1:13" ht="11.25" customHeight="1">
      <c r="A141" s="221">
        <v>9</v>
      </c>
      <c r="B141" s="96">
        <v>4</v>
      </c>
      <c r="C141" s="96">
        <v>8</v>
      </c>
      <c r="D141" s="96"/>
      <c r="E141" s="2205"/>
      <c r="F141" s="638"/>
      <c r="G141" s="92" t="s">
        <v>258</v>
      </c>
      <c r="H141" s="351">
        <v>0</v>
      </c>
      <c r="I141" s="351">
        <v>0</v>
      </c>
      <c r="J141" s="347">
        <f>H141+I141</f>
        <v>0</v>
      </c>
      <c r="K141" s="83"/>
      <c r="M141" s="465"/>
    </row>
    <row r="142" spans="1:13" ht="11.25" customHeight="1">
      <c r="B142" s="96"/>
      <c r="C142" s="96"/>
      <c r="D142" s="96"/>
      <c r="E142" s="2205"/>
      <c r="F142" s="636" t="s">
        <v>71</v>
      </c>
      <c r="G142" s="92"/>
      <c r="H142" s="1074">
        <f>SUM(H143)</f>
        <v>0</v>
      </c>
      <c r="I142" s="1074">
        <f>SUM(I143)</f>
        <v>0</v>
      </c>
      <c r="J142" s="1076">
        <f>H142+I142</f>
        <v>0</v>
      </c>
      <c r="K142" s="83"/>
      <c r="M142" s="465"/>
    </row>
    <row r="143" spans="1:13" ht="11.25" customHeight="1">
      <c r="A143" s="221">
        <v>9</v>
      </c>
      <c r="B143" s="96">
        <v>5</v>
      </c>
      <c r="C143" s="96">
        <v>11</v>
      </c>
      <c r="D143" s="96"/>
      <c r="E143" s="2207"/>
      <c r="F143" s="1083"/>
      <c r="G143" s="314" t="s">
        <v>259</v>
      </c>
      <c r="H143" s="1077">
        <v>0</v>
      </c>
      <c r="I143" s="1077">
        <v>0</v>
      </c>
      <c r="J143" s="1078">
        <f>H143+I143</f>
        <v>0</v>
      </c>
      <c r="K143" s="83"/>
      <c r="M143" s="465"/>
    </row>
    <row r="144" spans="1:13" ht="11.25" customHeight="1">
      <c r="B144" s="96"/>
      <c r="C144" s="96"/>
      <c r="D144" s="96"/>
      <c r="E144" s="1084"/>
      <c r="F144" s="2256" t="s">
        <v>8</v>
      </c>
      <c r="G144" s="2257"/>
      <c r="H144" s="1085">
        <f>SUM(H6+H35+H67+H80+H87+H105+H117+H127+H139)</f>
        <v>3</v>
      </c>
      <c r="I144" s="1085">
        <f>SUM(I6+I35+I67+I80+I87+I105+I117+I127+I139)</f>
        <v>8</v>
      </c>
      <c r="J144" s="1086">
        <f>SUM(J6+J35+J67+J80+J87+J105+J117+J127+J139)</f>
        <v>11</v>
      </c>
    </row>
    <row r="145" spans="5:10" ht="10.5" customHeight="1">
      <c r="E145" s="979"/>
      <c r="F145" s="2383" t="s">
        <v>381</v>
      </c>
      <c r="G145" s="2383"/>
      <c r="H145" s="2383"/>
      <c r="I145" s="2383"/>
      <c r="J145" s="2383"/>
    </row>
    <row r="146" spans="5:10" ht="10.5" customHeight="1">
      <c r="E146" s="979"/>
      <c r="F146" s="2384"/>
      <c r="G146" s="2384"/>
      <c r="H146" s="2384"/>
      <c r="I146" s="2384"/>
      <c r="J146" s="2384"/>
    </row>
    <row r="147" spans="5:10" ht="9" customHeight="1"/>
    <row r="148" spans="5:10" ht="15.75" customHeight="1">
      <c r="E148" s="979"/>
      <c r="G148" s="92"/>
    </row>
    <row r="149" spans="5:10" ht="9" customHeight="1">
      <c r="E149" s="979"/>
    </row>
    <row r="150" spans="5:10" ht="12.75" customHeight="1"/>
    <row r="151" spans="5:10" ht="9" customHeight="1">
      <c r="E151" s="979"/>
    </row>
    <row r="152" spans="5:10" ht="9" customHeight="1">
      <c r="E152" s="979"/>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92"/>
      <c r="G237" s="92"/>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0">
    <mergeCell ref="E87:E104"/>
    <mergeCell ref="E1:J1"/>
    <mergeCell ref="L1:Z1"/>
    <mergeCell ref="E2:J2"/>
    <mergeCell ref="E3:E5"/>
    <mergeCell ref="H4:I4"/>
    <mergeCell ref="E6:E34"/>
    <mergeCell ref="N19:O24"/>
    <mergeCell ref="E35:E66"/>
    <mergeCell ref="E67:E74"/>
    <mergeCell ref="E77:E79"/>
    <mergeCell ref="H78:I78"/>
    <mergeCell ref="E80:E86"/>
    <mergeCell ref="F146:J146"/>
    <mergeCell ref="E105:E116"/>
    <mergeCell ref="E117:E126"/>
    <mergeCell ref="E127:E138"/>
    <mergeCell ref="E139:E143"/>
    <mergeCell ref="F144:G144"/>
    <mergeCell ref="F145:J14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2"/>
  <sheetViews>
    <sheetView topLeftCell="D1" workbookViewId="0">
      <selection activeCell="N18" sqref="N18:O24"/>
    </sheetView>
  </sheetViews>
  <sheetFormatPr baseColWidth="10" defaultRowHeight="12.75"/>
  <cols>
    <col min="1" max="2" width="1.85546875" style="221" hidden="1" customWidth="1"/>
    <col min="3" max="3" width="2.42578125" style="221" hidden="1" customWidth="1"/>
    <col min="4" max="4" width="3" style="221" customWidth="1"/>
    <col min="5" max="5" width="7.5703125" style="79" customWidth="1"/>
    <col min="6" max="6" width="1.5703125" style="79" customWidth="1"/>
    <col min="7" max="7" width="67.7109375" style="79" customWidth="1"/>
    <col min="8" max="10" width="7.28515625" style="305" customWidth="1"/>
    <col min="11" max="11" width="4.7109375" style="79" customWidth="1"/>
    <col min="12" max="12" width="7" style="79" customWidth="1"/>
    <col min="13" max="13" width="9"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12.75" customHeight="1">
      <c r="A1" s="96"/>
      <c r="B1" s="96"/>
      <c r="C1" s="96"/>
      <c r="D1" s="96"/>
      <c r="E1" s="2281" t="s">
        <v>398</v>
      </c>
      <c r="F1" s="2281"/>
      <c r="G1" s="2281"/>
      <c r="H1" s="2281"/>
      <c r="I1" s="2281"/>
      <c r="J1" s="2281"/>
      <c r="K1" s="83"/>
      <c r="L1" s="2281"/>
      <c r="M1" s="2281"/>
      <c r="N1" s="2281"/>
      <c r="O1" s="2281"/>
      <c r="P1" s="2281"/>
      <c r="Q1" s="2281"/>
      <c r="R1" s="2281"/>
      <c r="S1" s="2281"/>
      <c r="T1" s="2281"/>
      <c r="U1" s="2281"/>
      <c r="V1" s="2281"/>
      <c r="W1" s="2281"/>
      <c r="X1" s="2281"/>
      <c r="Y1" s="2281"/>
      <c r="Z1" s="2281"/>
    </row>
    <row r="2" spans="1:29" s="83" customFormat="1" ht="12.75" customHeight="1">
      <c r="A2" s="96"/>
      <c r="B2" s="227"/>
      <c r="C2" s="227"/>
      <c r="D2" s="227"/>
      <c r="E2" s="2281">
        <v>2018</v>
      </c>
      <c r="F2" s="2281"/>
      <c r="G2" s="2281"/>
      <c r="H2" s="2281"/>
      <c r="I2" s="2281"/>
      <c r="J2" s="2281"/>
      <c r="K2" s="86"/>
      <c r="L2" s="87"/>
      <c r="AB2" s="88"/>
      <c r="AC2" s="88"/>
    </row>
    <row r="3" spans="1:29" s="83" customFormat="1" ht="5.25" customHeight="1">
      <c r="A3" s="96"/>
      <c r="B3" s="96"/>
      <c r="C3" s="96"/>
      <c r="D3" s="96"/>
      <c r="E3" s="2263" t="s">
        <v>2</v>
      </c>
      <c r="F3" s="1021"/>
      <c r="G3" s="717"/>
      <c r="H3" s="1088"/>
      <c r="I3" s="1089"/>
      <c r="J3" s="1090"/>
      <c r="L3" s="92"/>
    </row>
    <row r="4" spans="1:29" ht="12" customHeight="1">
      <c r="A4" s="96" t="s">
        <v>9</v>
      </c>
      <c r="B4" s="96" t="s">
        <v>10</v>
      </c>
      <c r="C4" s="96" t="s">
        <v>11</v>
      </c>
      <c r="D4" s="96"/>
      <c r="E4" s="2326"/>
      <c r="F4" s="383" t="s">
        <v>327</v>
      </c>
      <c r="G4" s="449"/>
      <c r="H4" s="2367" t="s">
        <v>390</v>
      </c>
      <c r="I4" s="2367"/>
      <c r="J4" s="1091"/>
    </row>
    <row r="5" spans="1:29">
      <c r="A5" s="96"/>
      <c r="B5" s="96"/>
      <c r="C5" s="96"/>
      <c r="D5" s="96"/>
      <c r="E5" s="2327"/>
      <c r="F5" s="388"/>
      <c r="G5" s="454"/>
      <c r="H5" s="963" t="s">
        <v>18</v>
      </c>
      <c r="I5" s="963" t="s">
        <v>19</v>
      </c>
      <c r="J5" s="1070" t="s">
        <v>8</v>
      </c>
    </row>
    <row r="6" spans="1:29" ht="11.25" customHeight="1">
      <c r="A6" s="96"/>
      <c r="B6" s="96"/>
      <c r="C6" s="96"/>
      <c r="D6" s="96"/>
      <c r="E6" s="2211">
        <v>1401</v>
      </c>
      <c r="F6" s="318" t="s">
        <v>20</v>
      </c>
      <c r="G6" s="492"/>
      <c r="H6" s="1092">
        <f>SUM(H7,H10,H14,H18,H27,H31,H33)</f>
        <v>0</v>
      </c>
      <c r="I6" s="1092">
        <f>SUM(I7,I10,I14,I18,I27,I31,I33)</f>
        <v>0</v>
      </c>
      <c r="J6" s="1093">
        <f>SUM(H6:I6)</f>
        <v>0</v>
      </c>
      <c r="M6" s="465"/>
    </row>
    <row r="7" spans="1:29" ht="11.25" customHeight="1">
      <c r="A7" s="96"/>
      <c r="B7" s="96"/>
      <c r="C7" s="96"/>
      <c r="D7" s="96"/>
      <c r="E7" s="2212"/>
      <c r="F7" s="623" t="s">
        <v>21</v>
      </c>
      <c r="G7" s="624"/>
      <c r="H7" s="1014">
        <f>SUM(H8:H9)</f>
        <v>0</v>
      </c>
      <c r="I7" s="1014">
        <f>SUM(I8:I9)</f>
        <v>0</v>
      </c>
      <c r="J7" s="1073">
        <f>SUM(H7:I7)</f>
        <v>0</v>
      </c>
    </row>
    <row r="8" spans="1:29" ht="11.25" customHeight="1">
      <c r="A8" s="96">
        <v>1</v>
      </c>
      <c r="B8" s="96">
        <v>1</v>
      </c>
      <c r="C8" s="96">
        <v>11</v>
      </c>
      <c r="D8" s="96"/>
      <c r="E8" s="2212"/>
      <c r="F8" s="640"/>
      <c r="G8" s="92" t="s">
        <v>204</v>
      </c>
      <c r="H8" s="324">
        <v>0</v>
      </c>
      <c r="I8" s="324">
        <v>0</v>
      </c>
      <c r="J8" s="347">
        <f t="shared" ref="J8:J34" si="0">SUM(H8:I8)</f>
        <v>0</v>
      </c>
    </row>
    <row r="9" spans="1:29" ht="11.25" customHeight="1">
      <c r="A9" s="96">
        <v>1</v>
      </c>
      <c r="B9" s="96">
        <v>1</v>
      </c>
      <c r="C9" s="96">
        <v>7</v>
      </c>
      <c r="D9" s="96"/>
      <c r="E9" s="2212"/>
      <c r="F9" s="631"/>
      <c r="G9" s="64" t="s">
        <v>391</v>
      </c>
      <c r="H9" s="351">
        <v>0</v>
      </c>
      <c r="I9" s="351">
        <v>0</v>
      </c>
      <c r="J9" s="347">
        <f t="shared" si="0"/>
        <v>0</v>
      </c>
      <c r="M9" s="465"/>
    </row>
    <row r="10" spans="1:29" ht="11.25" customHeight="1">
      <c r="A10" s="96"/>
      <c r="B10" s="96"/>
      <c r="C10" s="96"/>
      <c r="D10" s="96"/>
      <c r="E10" s="2212"/>
      <c r="F10" s="636" t="s">
        <v>22</v>
      </c>
      <c r="G10" s="92"/>
      <c r="H10" s="1074">
        <f>SUM(H11:H13)</f>
        <v>0</v>
      </c>
      <c r="I10" s="1074">
        <f>SUM(I11:I13)</f>
        <v>0</v>
      </c>
      <c r="J10" s="1075">
        <f t="shared" si="0"/>
        <v>0</v>
      </c>
    </row>
    <row r="11" spans="1:29" ht="11.25" customHeight="1">
      <c r="A11" s="96">
        <v>1</v>
      </c>
      <c r="B11" s="96">
        <v>1</v>
      </c>
      <c r="C11" s="96">
        <v>5</v>
      </c>
      <c r="D11" s="96"/>
      <c r="E11" s="2212"/>
      <c r="F11" s="636"/>
      <c r="G11" s="92" t="s">
        <v>195</v>
      </c>
      <c r="H11" s="1074">
        <v>0</v>
      </c>
      <c r="I11" s="1074">
        <v>0</v>
      </c>
      <c r="J11" s="347">
        <f t="shared" si="0"/>
        <v>0</v>
      </c>
    </row>
    <row r="12" spans="1:29" ht="11.25" customHeight="1">
      <c r="A12" s="96"/>
      <c r="B12" s="96"/>
      <c r="C12" s="96"/>
      <c r="D12" s="96"/>
      <c r="E12" s="2212"/>
      <c r="F12" s="631"/>
      <c r="G12" s="92" t="s">
        <v>196</v>
      </c>
      <c r="H12" s="351">
        <v>0</v>
      </c>
      <c r="I12" s="351">
        <v>0</v>
      </c>
      <c r="J12" s="347">
        <f t="shared" si="0"/>
        <v>0</v>
      </c>
    </row>
    <row r="13" spans="1:29" ht="11.25" customHeight="1">
      <c r="A13" s="96">
        <v>1</v>
      </c>
      <c r="B13" s="96">
        <v>1</v>
      </c>
      <c r="C13" s="96">
        <v>5</v>
      </c>
      <c r="D13" s="96"/>
      <c r="E13" s="2212"/>
      <c r="F13" s="631"/>
      <c r="G13" s="92" t="s">
        <v>197</v>
      </c>
      <c r="H13" s="351">
        <v>0</v>
      </c>
      <c r="I13" s="351">
        <v>0</v>
      </c>
      <c r="J13" s="347">
        <f t="shared" si="0"/>
        <v>0</v>
      </c>
    </row>
    <row r="14" spans="1:29" ht="11.25" customHeight="1">
      <c r="A14" s="96"/>
      <c r="B14" s="96"/>
      <c r="C14" s="96"/>
      <c r="D14" s="96"/>
      <c r="E14" s="2212"/>
      <c r="F14" s="636" t="s">
        <v>23</v>
      </c>
      <c r="G14" s="92"/>
      <c r="H14" s="1074">
        <f>SUM(H15:H17)</f>
        <v>0</v>
      </c>
      <c r="I14" s="1074">
        <f>SUM(I15:I17)</f>
        <v>0</v>
      </c>
      <c r="J14" s="1075">
        <f t="shared" si="0"/>
        <v>0</v>
      </c>
    </row>
    <row r="15" spans="1:29" ht="11.25" customHeight="1">
      <c r="A15" s="96">
        <v>1</v>
      </c>
      <c r="B15" s="96">
        <v>1</v>
      </c>
      <c r="C15" s="96">
        <v>12</v>
      </c>
      <c r="D15" s="96"/>
      <c r="E15" s="2212"/>
      <c r="F15" s="638"/>
      <c r="G15" s="92" t="s">
        <v>195</v>
      </c>
      <c r="H15" s="351">
        <v>0</v>
      </c>
      <c r="I15" s="351">
        <v>0</v>
      </c>
      <c r="J15" s="347">
        <f t="shared" si="0"/>
        <v>0</v>
      </c>
    </row>
    <row r="16" spans="1:29" s="177" customFormat="1" ht="11.25" customHeight="1">
      <c r="A16" s="96"/>
      <c r="B16" s="96"/>
      <c r="C16" s="96"/>
      <c r="D16" s="96"/>
      <c r="E16" s="2212"/>
      <c r="F16" s="638"/>
      <c r="G16" s="92" t="s">
        <v>198</v>
      </c>
      <c r="H16" s="351">
        <v>0</v>
      </c>
      <c r="I16" s="351">
        <v>0</v>
      </c>
      <c r="J16" s="347">
        <f t="shared" si="0"/>
        <v>0</v>
      </c>
      <c r="K16" s="79"/>
      <c r="L16" s="79"/>
      <c r="M16" s="79"/>
      <c r="N16" s="79"/>
      <c r="O16" s="79"/>
    </row>
    <row r="17" spans="1:15" ht="11.25" customHeight="1">
      <c r="A17" s="96">
        <v>1</v>
      </c>
      <c r="B17" s="96">
        <v>1</v>
      </c>
      <c r="C17" s="96">
        <v>12</v>
      </c>
      <c r="D17" s="96"/>
      <c r="E17" s="2212"/>
      <c r="F17" s="638"/>
      <c r="G17" s="92" t="s">
        <v>199</v>
      </c>
      <c r="H17" s="351">
        <v>0</v>
      </c>
      <c r="I17" s="351">
        <v>0</v>
      </c>
      <c r="J17" s="347">
        <f t="shared" si="0"/>
        <v>0</v>
      </c>
    </row>
    <row r="18" spans="1:15" ht="11.25" customHeight="1">
      <c r="A18" s="96"/>
      <c r="B18" s="96"/>
      <c r="C18" s="96"/>
      <c r="D18" s="96"/>
      <c r="E18" s="2212"/>
      <c r="F18" s="639" t="s">
        <v>24</v>
      </c>
      <c r="G18" s="167"/>
      <c r="H18" s="1074">
        <f>SUM(H19:H26)</f>
        <v>0</v>
      </c>
      <c r="I18" s="1074">
        <f>SUM(I19:I26)</f>
        <v>0</v>
      </c>
      <c r="J18" s="1075">
        <f t="shared" si="0"/>
        <v>0</v>
      </c>
    </row>
    <row r="19" spans="1:15" ht="11.25" customHeight="1">
      <c r="A19" s="96">
        <v>1</v>
      </c>
      <c r="B19" s="96">
        <v>1</v>
      </c>
      <c r="C19" s="96">
        <v>2</v>
      </c>
      <c r="D19" s="96"/>
      <c r="E19" s="2212"/>
      <c r="F19" s="638"/>
      <c r="G19" s="92" t="s">
        <v>195</v>
      </c>
      <c r="H19" s="351">
        <v>0</v>
      </c>
      <c r="I19" s="351">
        <v>0</v>
      </c>
      <c r="J19" s="347">
        <f t="shared" si="0"/>
        <v>0</v>
      </c>
      <c r="N19" s="2280"/>
      <c r="O19" s="2280"/>
    </row>
    <row r="20" spans="1:15" ht="11.25" customHeight="1">
      <c r="A20" s="96"/>
      <c r="B20" s="96"/>
      <c r="C20" s="96"/>
      <c r="D20" s="96"/>
      <c r="E20" s="2212"/>
      <c r="F20" s="638"/>
      <c r="G20" s="92" t="s">
        <v>200</v>
      </c>
      <c r="H20" s="351">
        <v>0</v>
      </c>
      <c r="I20" s="351">
        <v>0</v>
      </c>
      <c r="J20" s="347">
        <f t="shared" si="0"/>
        <v>0</v>
      </c>
      <c r="N20" s="2280"/>
      <c r="O20" s="2280"/>
    </row>
    <row r="21" spans="1:15" ht="11.25" customHeight="1">
      <c r="A21" s="96"/>
      <c r="B21" s="96"/>
      <c r="C21" s="96"/>
      <c r="D21" s="96"/>
      <c r="E21" s="2212"/>
      <c r="F21" s="631"/>
      <c r="G21" s="92" t="s">
        <v>201</v>
      </c>
      <c r="H21" s="351">
        <v>0</v>
      </c>
      <c r="I21" s="351">
        <v>0</v>
      </c>
      <c r="J21" s="347">
        <f t="shared" si="0"/>
        <v>0</v>
      </c>
      <c r="N21" s="2280"/>
      <c r="O21" s="2280"/>
    </row>
    <row r="22" spans="1:15" ht="11.25" customHeight="1">
      <c r="A22" s="96">
        <v>1</v>
      </c>
      <c r="B22" s="96">
        <v>1</v>
      </c>
      <c r="C22" s="96">
        <v>2</v>
      </c>
      <c r="D22" s="96"/>
      <c r="E22" s="2212"/>
      <c r="F22" s="638"/>
      <c r="G22" s="92" t="s">
        <v>261</v>
      </c>
      <c r="H22" s="351">
        <v>0</v>
      </c>
      <c r="I22" s="351">
        <v>0</v>
      </c>
      <c r="J22" s="347">
        <f t="shared" si="0"/>
        <v>0</v>
      </c>
      <c r="N22" s="2280"/>
      <c r="O22" s="2280"/>
    </row>
    <row r="23" spans="1:15" ht="11.25" customHeight="1">
      <c r="A23" s="96">
        <v>1</v>
      </c>
      <c r="B23" s="96">
        <v>1</v>
      </c>
      <c r="C23" s="96">
        <v>2</v>
      </c>
      <c r="D23" s="96"/>
      <c r="E23" s="2212"/>
      <c r="F23" s="631"/>
      <c r="G23" s="92" t="s">
        <v>203</v>
      </c>
      <c r="H23" s="351">
        <v>0</v>
      </c>
      <c r="I23" s="351">
        <v>0</v>
      </c>
      <c r="J23" s="347">
        <f t="shared" si="0"/>
        <v>0</v>
      </c>
      <c r="N23" s="2280"/>
      <c r="O23" s="2280"/>
    </row>
    <row r="24" spans="1:15" ht="11.25" customHeight="1">
      <c r="A24" s="96">
        <v>1</v>
      </c>
      <c r="B24" s="96">
        <v>1</v>
      </c>
      <c r="C24" s="96">
        <v>2</v>
      </c>
      <c r="D24" s="96"/>
      <c r="E24" s="2212"/>
      <c r="F24" s="631"/>
      <c r="G24" s="92" t="s">
        <v>197</v>
      </c>
      <c r="H24" s="351">
        <v>0</v>
      </c>
      <c r="I24" s="351">
        <v>0</v>
      </c>
      <c r="J24" s="347">
        <f t="shared" si="0"/>
        <v>0</v>
      </c>
      <c r="N24" s="2280"/>
      <c r="O24" s="2280"/>
    </row>
    <row r="25" spans="1:15" ht="11.25" customHeight="1">
      <c r="A25" s="96">
        <v>1</v>
      </c>
      <c r="B25" s="96">
        <v>1</v>
      </c>
      <c r="C25" s="96">
        <v>2</v>
      </c>
      <c r="D25" s="96"/>
      <c r="E25" s="2212"/>
      <c r="F25" s="631"/>
      <c r="G25" s="92" t="s">
        <v>204</v>
      </c>
      <c r="H25" s="351">
        <v>0</v>
      </c>
      <c r="I25" s="351">
        <v>0</v>
      </c>
      <c r="J25" s="347">
        <f t="shared" si="0"/>
        <v>0</v>
      </c>
    </row>
    <row r="26" spans="1:15" ht="11.25" customHeight="1">
      <c r="A26" s="96">
        <v>1</v>
      </c>
      <c r="B26" s="96">
        <v>1</v>
      </c>
      <c r="C26" s="96">
        <v>2</v>
      </c>
      <c r="D26" s="96"/>
      <c r="E26" s="2212"/>
      <c r="F26" s="631"/>
      <c r="G26" s="64" t="s">
        <v>334</v>
      </c>
      <c r="H26" s="351">
        <v>0</v>
      </c>
      <c r="I26" s="351">
        <v>0</v>
      </c>
      <c r="J26" s="347">
        <f t="shared" si="0"/>
        <v>0</v>
      </c>
    </row>
    <row r="27" spans="1:15" ht="11.25" customHeight="1">
      <c r="A27" s="96"/>
      <c r="B27" s="96"/>
      <c r="C27" s="96"/>
      <c r="D27" s="96"/>
      <c r="E27" s="2212"/>
      <c r="F27" s="639" t="s">
        <v>25</v>
      </c>
      <c r="G27" s="92"/>
      <c r="H27" s="1074">
        <f>SUM(H28:H30)</f>
        <v>0</v>
      </c>
      <c r="I27" s="1074">
        <f>SUM(I28:I30)</f>
        <v>0</v>
      </c>
      <c r="J27" s="1075">
        <f t="shared" si="0"/>
        <v>0</v>
      </c>
    </row>
    <row r="28" spans="1:15" ht="11.25" customHeight="1">
      <c r="A28" s="96">
        <v>1</v>
      </c>
      <c r="B28" s="96">
        <v>1</v>
      </c>
      <c r="C28" s="96">
        <v>4</v>
      </c>
      <c r="D28" s="96"/>
      <c r="E28" s="2212"/>
      <c r="F28" s="631"/>
      <c r="G28" s="92" t="s">
        <v>195</v>
      </c>
      <c r="H28" s="351">
        <v>0</v>
      </c>
      <c r="I28" s="351">
        <v>0</v>
      </c>
      <c r="J28" s="347">
        <f t="shared" si="0"/>
        <v>0</v>
      </c>
    </row>
    <row r="29" spans="1:15" ht="11.25" customHeight="1">
      <c r="A29" s="96"/>
      <c r="B29" s="96"/>
      <c r="C29" s="96"/>
      <c r="D29" s="96"/>
      <c r="E29" s="2212"/>
      <c r="F29" s="631"/>
      <c r="G29" s="92" t="s">
        <v>200</v>
      </c>
      <c r="H29" s="351">
        <v>0</v>
      </c>
      <c r="I29" s="351">
        <v>0</v>
      </c>
      <c r="J29" s="347">
        <f t="shared" si="0"/>
        <v>0</v>
      </c>
    </row>
    <row r="30" spans="1:15" ht="11.25" customHeight="1">
      <c r="A30" s="96">
        <v>1</v>
      </c>
      <c r="B30" s="96">
        <v>1</v>
      </c>
      <c r="C30" s="96">
        <v>4</v>
      </c>
      <c r="D30" s="96"/>
      <c r="E30" s="2212"/>
      <c r="F30" s="631"/>
      <c r="G30" s="92" t="s">
        <v>204</v>
      </c>
      <c r="H30" s="351">
        <v>0</v>
      </c>
      <c r="I30" s="351">
        <v>0</v>
      </c>
      <c r="J30" s="347">
        <f t="shared" si="0"/>
        <v>0</v>
      </c>
    </row>
    <row r="31" spans="1:15" ht="11.25" customHeight="1">
      <c r="A31" s="96"/>
      <c r="B31" s="96"/>
      <c r="C31" s="96"/>
      <c r="D31" s="96"/>
      <c r="E31" s="2212"/>
      <c r="F31" s="640" t="s">
        <v>26</v>
      </c>
      <c r="G31" s="92"/>
      <c r="H31" s="1074">
        <v>0</v>
      </c>
      <c r="I31" s="1074">
        <v>0</v>
      </c>
      <c r="J31" s="1075">
        <f t="shared" si="0"/>
        <v>0</v>
      </c>
    </row>
    <row r="32" spans="1:15" ht="11.25" customHeight="1">
      <c r="A32" s="96">
        <v>1</v>
      </c>
      <c r="B32" s="96">
        <v>1</v>
      </c>
      <c r="C32" s="96">
        <v>1</v>
      </c>
      <c r="D32" s="96"/>
      <c r="E32" s="2212"/>
      <c r="F32" s="638"/>
      <c r="G32" s="92" t="s">
        <v>206</v>
      </c>
      <c r="H32" s="351">
        <v>0</v>
      </c>
      <c r="I32" s="351">
        <v>0</v>
      </c>
      <c r="J32" s="347">
        <f t="shared" si="0"/>
        <v>0</v>
      </c>
    </row>
    <row r="33" spans="1:13" s="683" customFormat="1" ht="11.25" customHeight="1">
      <c r="A33" s="996"/>
      <c r="B33" s="996"/>
      <c r="C33" s="996"/>
      <c r="D33" s="996"/>
      <c r="E33" s="2212"/>
      <c r="F33" s="640" t="s">
        <v>27</v>
      </c>
      <c r="G33" s="175"/>
      <c r="H33" s="1074">
        <f>SUM(H34)</f>
        <v>0</v>
      </c>
      <c r="I33" s="1074">
        <f>SUM(I34)</f>
        <v>0</v>
      </c>
      <c r="J33" s="1076">
        <f t="shared" si="0"/>
        <v>0</v>
      </c>
    </row>
    <row r="34" spans="1:13" ht="11.25" customHeight="1">
      <c r="A34" s="96"/>
      <c r="B34" s="96"/>
      <c r="C34" s="96"/>
      <c r="D34" s="96"/>
      <c r="E34" s="2213"/>
      <c r="F34" s="648"/>
      <c r="G34" s="314" t="s">
        <v>207</v>
      </c>
      <c r="H34" s="1077">
        <v>0</v>
      </c>
      <c r="I34" s="1077">
        <v>0</v>
      </c>
      <c r="J34" s="1078">
        <f t="shared" si="0"/>
        <v>0</v>
      </c>
    </row>
    <row r="35" spans="1:13" ht="11.25" customHeight="1">
      <c r="A35" s="96"/>
      <c r="B35" s="96"/>
      <c r="C35" s="96"/>
      <c r="D35" s="96"/>
      <c r="E35" s="2211">
        <v>1402</v>
      </c>
      <c r="F35" s="29" t="s">
        <v>29</v>
      </c>
      <c r="G35" s="123"/>
      <c r="H35" s="342">
        <f>SUM(H36,H42,H46,H51,H54,H58,H61,H65)</f>
        <v>3</v>
      </c>
      <c r="I35" s="342">
        <f>SUM(I36,I42,I46,I51,I54,I58,I61,I65)</f>
        <v>2</v>
      </c>
      <c r="J35" s="394">
        <f>SUM(H35:I35)</f>
        <v>5</v>
      </c>
      <c r="M35" s="465"/>
    </row>
    <row r="36" spans="1:13" ht="11.25" customHeight="1">
      <c r="A36" s="96"/>
      <c r="B36" s="96"/>
      <c r="C36" s="96"/>
      <c r="D36" s="96"/>
      <c r="E36" s="2212"/>
      <c r="F36" s="636" t="s">
        <v>114</v>
      </c>
      <c r="G36" s="92"/>
      <c r="H36" s="1074">
        <f>SUM(H37:H41)</f>
        <v>3</v>
      </c>
      <c r="I36" s="1074">
        <f>SUM(I37:I41)</f>
        <v>2</v>
      </c>
      <c r="J36" s="1076">
        <f t="shared" ref="J36:J66" si="1">SUM(H36:I36)</f>
        <v>5</v>
      </c>
    </row>
    <row r="37" spans="1:13" ht="11.25" customHeight="1">
      <c r="A37" s="96">
        <v>2</v>
      </c>
      <c r="B37" s="96">
        <v>4</v>
      </c>
      <c r="C37" s="96">
        <v>11</v>
      </c>
      <c r="D37" s="96"/>
      <c r="E37" s="2212"/>
      <c r="F37" s="631"/>
      <c r="G37" s="92" t="s">
        <v>208</v>
      </c>
      <c r="H37" s="351">
        <v>1</v>
      </c>
      <c r="I37" s="351">
        <v>1</v>
      </c>
      <c r="J37" s="347">
        <f t="shared" si="1"/>
        <v>2</v>
      </c>
      <c r="M37" s="465"/>
    </row>
    <row r="38" spans="1:13" ht="11.25" customHeight="1">
      <c r="A38" s="96">
        <v>2</v>
      </c>
      <c r="B38" s="96">
        <v>4</v>
      </c>
      <c r="C38" s="96">
        <v>11</v>
      </c>
      <c r="D38" s="96"/>
      <c r="E38" s="2212"/>
      <c r="F38" s="631"/>
      <c r="G38" s="92" t="s">
        <v>209</v>
      </c>
      <c r="H38" s="351">
        <v>1</v>
      </c>
      <c r="I38" s="351">
        <v>0</v>
      </c>
      <c r="J38" s="347">
        <f t="shared" si="1"/>
        <v>1</v>
      </c>
    </row>
    <row r="39" spans="1:13" ht="11.25" customHeight="1">
      <c r="A39" s="96">
        <v>2</v>
      </c>
      <c r="B39" s="96">
        <v>4</v>
      </c>
      <c r="C39" s="96">
        <v>11</v>
      </c>
      <c r="D39" s="96"/>
      <c r="E39" s="2212"/>
      <c r="F39" s="631"/>
      <c r="G39" s="92" t="s">
        <v>210</v>
      </c>
      <c r="H39" s="351">
        <v>1</v>
      </c>
      <c r="I39" s="351">
        <v>1</v>
      </c>
      <c r="J39" s="347">
        <f t="shared" si="1"/>
        <v>2</v>
      </c>
    </row>
    <row r="40" spans="1:13" ht="11.25" customHeight="1">
      <c r="A40" s="96">
        <v>2</v>
      </c>
      <c r="B40" s="96">
        <v>6</v>
      </c>
      <c r="C40" s="96">
        <v>11</v>
      </c>
      <c r="D40" s="96"/>
      <c r="E40" s="2212"/>
      <c r="F40" s="631"/>
      <c r="G40" s="92" t="s">
        <v>392</v>
      </c>
      <c r="H40" s="351">
        <v>0</v>
      </c>
      <c r="I40" s="351">
        <v>0</v>
      </c>
      <c r="J40" s="347">
        <f t="shared" si="1"/>
        <v>0</v>
      </c>
    </row>
    <row r="41" spans="1:13" ht="11.25" customHeight="1">
      <c r="A41" s="96">
        <v>2</v>
      </c>
      <c r="B41" s="96">
        <v>6</v>
      </c>
      <c r="C41" s="96">
        <v>11</v>
      </c>
      <c r="D41" s="96"/>
      <c r="E41" s="2212"/>
      <c r="F41" s="638"/>
      <c r="G41" s="92" t="s">
        <v>212</v>
      </c>
      <c r="H41" s="351">
        <v>0</v>
      </c>
      <c r="I41" s="351">
        <v>0</v>
      </c>
      <c r="J41" s="347">
        <f t="shared" si="1"/>
        <v>0</v>
      </c>
    </row>
    <row r="42" spans="1:13" ht="11.25" customHeight="1">
      <c r="A42" s="96"/>
      <c r="B42" s="96"/>
      <c r="C42" s="96"/>
      <c r="D42" s="96"/>
      <c r="E42" s="2212"/>
      <c r="F42" s="636" t="s">
        <v>31</v>
      </c>
      <c r="G42" s="92"/>
      <c r="H42" s="1074">
        <f>SUM(H43:H45)</f>
        <v>0</v>
      </c>
      <c r="I42" s="1074">
        <f>SUM(I43:I45)</f>
        <v>0</v>
      </c>
      <c r="J42" s="1076">
        <f t="shared" si="1"/>
        <v>0</v>
      </c>
    </row>
    <row r="43" spans="1:13" ht="11.25" customHeight="1">
      <c r="A43" s="96">
        <v>2</v>
      </c>
      <c r="B43" s="96">
        <v>4</v>
      </c>
      <c r="C43" s="96">
        <v>10</v>
      </c>
      <c r="D43" s="96"/>
      <c r="E43" s="2212"/>
      <c r="F43" s="631"/>
      <c r="G43" s="92" t="s">
        <v>209</v>
      </c>
      <c r="H43" s="351">
        <v>0</v>
      </c>
      <c r="I43" s="351">
        <v>0</v>
      </c>
      <c r="J43" s="347">
        <f t="shared" si="1"/>
        <v>0</v>
      </c>
      <c r="M43" s="1079"/>
    </row>
    <row r="44" spans="1:13" ht="11.25" customHeight="1">
      <c r="A44" s="96"/>
      <c r="B44" s="96"/>
      <c r="C44" s="96"/>
      <c r="D44" s="96"/>
      <c r="E44" s="2212"/>
      <c r="F44" s="631"/>
      <c r="G44" s="92" t="s">
        <v>392</v>
      </c>
      <c r="H44" s="351">
        <v>0</v>
      </c>
      <c r="I44" s="351">
        <v>0</v>
      </c>
      <c r="J44" s="347">
        <f t="shared" si="1"/>
        <v>0</v>
      </c>
      <c r="M44" s="1079"/>
    </row>
    <row r="45" spans="1:13" ht="11.25" customHeight="1">
      <c r="A45" s="96">
        <v>2</v>
      </c>
      <c r="B45" s="96">
        <v>6</v>
      </c>
      <c r="C45" s="96">
        <v>10</v>
      </c>
      <c r="D45" s="96"/>
      <c r="E45" s="2212"/>
      <c r="F45" s="631"/>
      <c r="G45" s="92" t="s">
        <v>212</v>
      </c>
      <c r="H45" s="351">
        <v>0</v>
      </c>
      <c r="I45" s="351">
        <v>0</v>
      </c>
      <c r="J45" s="347">
        <f t="shared" si="1"/>
        <v>0</v>
      </c>
    </row>
    <row r="46" spans="1:13" ht="11.25" customHeight="1">
      <c r="A46" s="96"/>
      <c r="B46" s="96"/>
      <c r="C46" s="96"/>
      <c r="D46" s="96"/>
      <c r="E46" s="2212"/>
      <c r="F46" s="636" t="s">
        <v>32</v>
      </c>
      <c r="G46" s="92"/>
      <c r="H46" s="1074">
        <f>SUM(H47:H50)</f>
        <v>0</v>
      </c>
      <c r="I46" s="1074">
        <f>SUM(I47:I50)</f>
        <v>0</v>
      </c>
      <c r="J46" s="1076">
        <f t="shared" si="1"/>
        <v>0</v>
      </c>
    </row>
    <row r="47" spans="1:13" ht="11.25" customHeight="1">
      <c r="A47" s="96">
        <v>2</v>
      </c>
      <c r="B47" s="96">
        <v>4</v>
      </c>
      <c r="C47" s="96">
        <v>10</v>
      </c>
      <c r="D47" s="96"/>
      <c r="E47" s="2212"/>
      <c r="F47" s="631"/>
      <c r="G47" s="92" t="s">
        <v>208</v>
      </c>
      <c r="H47" s="351">
        <v>0</v>
      </c>
      <c r="I47" s="351">
        <v>0</v>
      </c>
      <c r="J47" s="347">
        <f t="shared" si="1"/>
        <v>0</v>
      </c>
    </row>
    <row r="48" spans="1:13" ht="11.25" customHeight="1">
      <c r="A48" s="96">
        <v>2</v>
      </c>
      <c r="B48" s="96">
        <v>4</v>
      </c>
      <c r="C48" s="96">
        <v>10</v>
      </c>
      <c r="D48" s="96"/>
      <c r="E48" s="2212"/>
      <c r="F48" s="631"/>
      <c r="G48" s="92" t="s">
        <v>213</v>
      </c>
      <c r="H48" s="351">
        <v>0</v>
      </c>
      <c r="I48" s="351">
        <v>0</v>
      </c>
      <c r="J48" s="347">
        <f t="shared" si="1"/>
        <v>0</v>
      </c>
    </row>
    <row r="49" spans="1:10" ht="11.25" customHeight="1">
      <c r="A49" s="96">
        <v>2</v>
      </c>
      <c r="B49" s="96">
        <v>4</v>
      </c>
      <c r="C49" s="96">
        <v>10</v>
      </c>
      <c r="D49" s="96"/>
      <c r="E49" s="2212"/>
      <c r="F49" s="631"/>
      <c r="G49" s="92" t="s">
        <v>214</v>
      </c>
      <c r="H49" s="351">
        <v>0</v>
      </c>
      <c r="I49" s="351">
        <v>0</v>
      </c>
      <c r="J49" s="347">
        <f t="shared" si="1"/>
        <v>0</v>
      </c>
    </row>
    <row r="50" spans="1:10" ht="11.25" customHeight="1">
      <c r="A50" s="96">
        <v>2</v>
      </c>
      <c r="B50" s="96">
        <v>4</v>
      </c>
      <c r="C50" s="96">
        <v>10</v>
      </c>
      <c r="D50" s="96"/>
      <c r="E50" s="2212"/>
      <c r="F50" s="631"/>
      <c r="G50" s="92" t="s">
        <v>215</v>
      </c>
      <c r="H50" s="351">
        <v>0</v>
      </c>
      <c r="I50" s="351">
        <v>0</v>
      </c>
      <c r="J50" s="347">
        <f t="shared" si="1"/>
        <v>0</v>
      </c>
    </row>
    <row r="51" spans="1:10" ht="11.25" customHeight="1">
      <c r="A51" s="96"/>
      <c r="B51" s="96"/>
      <c r="C51" s="96"/>
      <c r="D51" s="96"/>
      <c r="E51" s="2212"/>
      <c r="F51" s="636" t="s">
        <v>131</v>
      </c>
      <c r="G51" s="92"/>
      <c r="H51" s="1074">
        <f>SUM(H52:H53)</f>
        <v>0</v>
      </c>
      <c r="I51" s="1074">
        <f>SUM(I52:I53)</f>
        <v>0</v>
      </c>
      <c r="J51" s="1076">
        <f t="shared" si="1"/>
        <v>0</v>
      </c>
    </row>
    <row r="52" spans="1:10" ht="11.25" customHeight="1">
      <c r="A52" s="96">
        <v>2</v>
      </c>
      <c r="B52" s="96">
        <v>4</v>
      </c>
      <c r="C52" s="96">
        <v>3</v>
      </c>
      <c r="D52" s="96"/>
      <c r="E52" s="2212"/>
      <c r="F52" s="638"/>
      <c r="G52" s="92" t="s">
        <v>208</v>
      </c>
      <c r="H52" s="351">
        <v>0</v>
      </c>
      <c r="I52" s="351">
        <v>0</v>
      </c>
      <c r="J52" s="347">
        <f t="shared" si="1"/>
        <v>0</v>
      </c>
    </row>
    <row r="53" spans="1:10" ht="11.25" customHeight="1">
      <c r="A53" s="96">
        <v>2</v>
      </c>
      <c r="B53" s="96">
        <v>4</v>
      </c>
      <c r="C53" s="96">
        <v>3</v>
      </c>
      <c r="D53" s="96"/>
      <c r="E53" s="2212"/>
      <c r="F53" s="638"/>
      <c r="G53" s="92" t="s">
        <v>209</v>
      </c>
      <c r="H53" s="351">
        <v>0</v>
      </c>
      <c r="I53" s="351">
        <v>0</v>
      </c>
      <c r="J53" s="347">
        <f t="shared" si="1"/>
        <v>0</v>
      </c>
    </row>
    <row r="54" spans="1:10" ht="11.25" customHeight="1">
      <c r="A54" s="96"/>
      <c r="B54" s="96"/>
      <c r="C54" s="96"/>
      <c r="D54" s="96"/>
      <c r="E54" s="2212"/>
      <c r="F54" s="636" t="s">
        <v>132</v>
      </c>
      <c r="G54" s="92"/>
      <c r="H54" s="1074">
        <f>SUM(H55:H57)</f>
        <v>0</v>
      </c>
      <c r="I54" s="1074">
        <f>SUM(I55:I57)</f>
        <v>0</v>
      </c>
      <c r="J54" s="1076">
        <f t="shared" si="1"/>
        <v>0</v>
      </c>
    </row>
    <row r="55" spans="1:10" ht="11.25" customHeight="1">
      <c r="A55" s="96">
        <v>2</v>
      </c>
      <c r="B55" s="96">
        <v>4</v>
      </c>
      <c r="C55" s="96">
        <v>7</v>
      </c>
      <c r="D55" s="96"/>
      <c r="E55" s="2212"/>
      <c r="F55" s="631"/>
      <c r="G55" s="92" t="s">
        <v>208</v>
      </c>
      <c r="H55" s="351">
        <v>0</v>
      </c>
      <c r="I55" s="351">
        <v>0</v>
      </c>
      <c r="J55" s="347">
        <f t="shared" si="1"/>
        <v>0</v>
      </c>
    </row>
    <row r="56" spans="1:10" ht="11.25" customHeight="1">
      <c r="A56" s="96">
        <v>2</v>
      </c>
      <c r="B56" s="96">
        <v>4</v>
      </c>
      <c r="C56" s="96">
        <v>7</v>
      </c>
      <c r="D56" s="96"/>
      <c r="E56" s="2212"/>
      <c r="F56" s="631"/>
      <c r="G56" s="92" t="s">
        <v>216</v>
      </c>
      <c r="H56" s="351">
        <v>0</v>
      </c>
      <c r="I56" s="351">
        <v>0</v>
      </c>
      <c r="J56" s="347">
        <f t="shared" si="1"/>
        <v>0</v>
      </c>
    </row>
    <row r="57" spans="1:10" ht="11.25" customHeight="1">
      <c r="A57" s="96">
        <v>2</v>
      </c>
      <c r="B57" s="96">
        <v>4</v>
      </c>
      <c r="C57" s="96">
        <v>7</v>
      </c>
      <c r="D57" s="96"/>
      <c r="E57" s="2212"/>
      <c r="F57" s="631"/>
      <c r="G57" s="92" t="s">
        <v>209</v>
      </c>
      <c r="H57" s="351">
        <v>0</v>
      </c>
      <c r="I57" s="351">
        <v>0</v>
      </c>
      <c r="J57" s="347">
        <f t="shared" si="1"/>
        <v>0</v>
      </c>
    </row>
    <row r="58" spans="1:10" ht="11.25" customHeight="1">
      <c r="A58" s="96"/>
      <c r="B58" s="96"/>
      <c r="C58" s="96"/>
      <c r="D58" s="96"/>
      <c r="E58" s="2212"/>
      <c r="F58" s="636" t="s">
        <v>35</v>
      </c>
      <c r="G58" s="92"/>
      <c r="H58" s="1074">
        <f>SUM(H59:H60)</f>
        <v>0</v>
      </c>
      <c r="I58" s="1074">
        <f>SUM(I59:I60)</f>
        <v>0</v>
      </c>
      <c r="J58" s="1076">
        <f t="shared" si="1"/>
        <v>0</v>
      </c>
    </row>
    <row r="59" spans="1:10" ht="11.25" customHeight="1">
      <c r="A59" s="96">
        <v>2</v>
      </c>
      <c r="B59" s="96">
        <v>4</v>
      </c>
      <c r="C59" s="96">
        <v>1</v>
      </c>
      <c r="D59" s="96"/>
      <c r="E59" s="2212"/>
      <c r="F59" s="638"/>
      <c r="G59" s="92" t="s">
        <v>208</v>
      </c>
      <c r="H59" s="351">
        <v>0</v>
      </c>
      <c r="I59" s="351">
        <v>0</v>
      </c>
      <c r="J59" s="347">
        <f t="shared" si="1"/>
        <v>0</v>
      </c>
    </row>
    <row r="60" spans="1:10" ht="11.25" customHeight="1">
      <c r="A60" s="96">
        <v>2</v>
      </c>
      <c r="B60" s="96">
        <v>4</v>
      </c>
      <c r="C60" s="96">
        <v>1</v>
      </c>
      <c r="D60" s="96"/>
      <c r="E60" s="2212"/>
      <c r="F60" s="638"/>
      <c r="G60" s="92" t="s">
        <v>209</v>
      </c>
      <c r="H60" s="351">
        <v>0</v>
      </c>
      <c r="I60" s="351">
        <v>0</v>
      </c>
      <c r="J60" s="347">
        <f t="shared" si="1"/>
        <v>0</v>
      </c>
    </row>
    <row r="61" spans="1:10" ht="11.25" customHeight="1">
      <c r="A61" s="96"/>
      <c r="B61" s="96"/>
      <c r="C61" s="96"/>
      <c r="D61" s="96"/>
      <c r="E61" s="2212"/>
      <c r="F61" s="636" t="s">
        <v>133</v>
      </c>
      <c r="G61" s="92"/>
      <c r="H61" s="1074">
        <f>SUM(H62:H64)</f>
        <v>0</v>
      </c>
      <c r="I61" s="1074">
        <f>SUM(I62:I64)</f>
        <v>0</v>
      </c>
      <c r="J61" s="1076">
        <f t="shared" si="1"/>
        <v>0</v>
      </c>
    </row>
    <row r="62" spans="1:10" ht="11.25" customHeight="1">
      <c r="A62" s="96">
        <v>2</v>
      </c>
      <c r="B62" s="96">
        <v>4</v>
      </c>
      <c r="C62" s="96">
        <v>9</v>
      </c>
      <c r="D62" s="96"/>
      <c r="E62" s="2212"/>
      <c r="F62" s="348"/>
      <c r="G62" s="92" t="s">
        <v>208</v>
      </c>
      <c r="H62" s="351">
        <v>0</v>
      </c>
      <c r="I62" s="351">
        <v>0</v>
      </c>
      <c r="J62" s="347">
        <f t="shared" si="1"/>
        <v>0</v>
      </c>
    </row>
    <row r="63" spans="1:10" ht="11.25" customHeight="1">
      <c r="A63" s="96">
        <v>2</v>
      </c>
      <c r="B63" s="96">
        <v>4</v>
      </c>
      <c r="C63" s="96">
        <v>9</v>
      </c>
      <c r="D63" s="96"/>
      <c r="E63" s="2212"/>
      <c r="F63" s="348"/>
      <c r="G63" s="92" t="s">
        <v>209</v>
      </c>
      <c r="H63" s="351">
        <v>0</v>
      </c>
      <c r="I63" s="351">
        <v>0</v>
      </c>
      <c r="J63" s="347">
        <f t="shared" si="1"/>
        <v>0</v>
      </c>
    </row>
    <row r="64" spans="1:10" ht="11.25" customHeight="1">
      <c r="A64" s="96">
        <v>2</v>
      </c>
      <c r="B64" s="96">
        <v>4</v>
      </c>
      <c r="C64" s="96">
        <v>9</v>
      </c>
      <c r="D64" s="96"/>
      <c r="E64" s="2212"/>
      <c r="F64" s="348"/>
      <c r="G64" s="92" t="s">
        <v>215</v>
      </c>
      <c r="H64" s="351">
        <v>0</v>
      </c>
      <c r="I64" s="351">
        <v>0</v>
      </c>
      <c r="J64" s="347">
        <f t="shared" si="1"/>
        <v>0</v>
      </c>
    </row>
    <row r="65" spans="1:13" ht="11.25" customHeight="1">
      <c r="A65" s="96"/>
      <c r="B65" s="96"/>
      <c r="C65" s="96"/>
      <c r="D65" s="96"/>
      <c r="E65" s="2212"/>
      <c r="F65" s="640" t="s">
        <v>37</v>
      </c>
      <c r="G65" s="175"/>
      <c r="H65" s="1074">
        <f>SUM(H66)</f>
        <v>0</v>
      </c>
      <c r="I65" s="1074">
        <f>SUM(I66)</f>
        <v>0</v>
      </c>
      <c r="J65" s="1076">
        <f t="shared" si="1"/>
        <v>0</v>
      </c>
    </row>
    <row r="66" spans="1:13" ht="11.25" customHeight="1">
      <c r="A66" s="96">
        <v>2</v>
      </c>
      <c r="B66" s="96">
        <v>4</v>
      </c>
      <c r="C66" s="96">
        <v>11</v>
      </c>
      <c r="D66" s="96"/>
      <c r="E66" s="2213"/>
      <c r="F66" s="638"/>
      <c r="G66" s="92" t="s">
        <v>217</v>
      </c>
      <c r="H66" s="351">
        <v>0</v>
      </c>
      <c r="I66" s="351">
        <v>0</v>
      </c>
      <c r="J66" s="1078">
        <f t="shared" si="1"/>
        <v>0</v>
      </c>
    </row>
    <row r="67" spans="1:13" ht="11.25" customHeight="1">
      <c r="A67" s="96"/>
      <c r="B67" s="96"/>
      <c r="C67" s="96"/>
      <c r="D67" s="96"/>
      <c r="E67" s="2211">
        <v>1403</v>
      </c>
      <c r="F67" s="29" t="s">
        <v>39</v>
      </c>
      <c r="G67" s="123"/>
      <c r="H67" s="342">
        <f>SUM(H68+H70+H72)</f>
        <v>0</v>
      </c>
      <c r="I67" s="342">
        <f>SUM(I68+I70+I72)</f>
        <v>0</v>
      </c>
      <c r="J67" s="339">
        <f>SUM(H67:I67)</f>
        <v>0</v>
      </c>
      <c r="M67" s="465"/>
    </row>
    <row r="68" spans="1:13" ht="11.25" customHeight="1">
      <c r="A68" s="96"/>
      <c r="B68" s="96"/>
      <c r="C68" s="96"/>
      <c r="D68" s="96"/>
      <c r="E68" s="2212"/>
      <c r="F68" s="640" t="s">
        <v>40</v>
      </c>
      <c r="G68" s="92"/>
      <c r="H68" s="1074">
        <f>SUM(H69:H69)</f>
        <v>0</v>
      </c>
      <c r="I68" s="1074">
        <f>SUM(I69:I69)</f>
        <v>0</v>
      </c>
      <c r="J68" s="1076">
        <f t="shared" ref="J68:J74" si="2">SUM(H68:I68)</f>
        <v>0</v>
      </c>
    </row>
    <row r="69" spans="1:13" ht="11.25" customHeight="1">
      <c r="A69" s="96">
        <v>3</v>
      </c>
      <c r="B69" s="96">
        <v>5</v>
      </c>
      <c r="C69" s="96">
        <v>11</v>
      </c>
      <c r="D69" s="96"/>
      <c r="E69" s="2212"/>
      <c r="F69" s="638"/>
      <c r="G69" s="92" t="s">
        <v>218</v>
      </c>
      <c r="H69" s="351">
        <v>0</v>
      </c>
      <c r="I69" s="351">
        <v>0</v>
      </c>
      <c r="J69" s="347">
        <f t="shared" si="2"/>
        <v>0</v>
      </c>
    </row>
    <row r="70" spans="1:13" ht="11.25" customHeight="1">
      <c r="D70" s="96"/>
      <c r="E70" s="2212"/>
      <c r="F70" s="640" t="s">
        <v>41</v>
      </c>
      <c r="G70" s="92"/>
      <c r="H70" s="1074">
        <f>SUM(H71)</f>
        <v>0</v>
      </c>
      <c r="I70" s="1074">
        <f>SUM(I71)</f>
        <v>0</v>
      </c>
      <c r="J70" s="1076">
        <f t="shared" si="2"/>
        <v>0</v>
      </c>
    </row>
    <row r="71" spans="1:13" ht="11.25" customHeight="1">
      <c r="A71" s="96">
        <v>3</v>
      </c>
      <c r="B71" s="96">
        <v>5</v>
      </c>
      <c r="C71" s="96">
        <v>8</v>
      </c>
      <c r="D71" s="96"/>
      <c r="E71" s="2212"/>
      <c r="F71" s="638"/>
      <c r="G71" s="92" t="s">
        <v>218</v>
      </c>
      <c r="H71" s="351">
        <v>0</v>
      </c>
      <c r="I71" s="351">
        <v>0</v>
      </c>
      <c r="J71" s="347">
        <f t="shared" si="2"/>
        <v>0</v>
      </c>
    </row>
    <row r="72" spans="1:13" ht="11.25" customHeight="1">
      <c r="E72" s="2212"/>
      <c r="F72" s="640" t="s">
        <v>42</v>
      </c>
      <c r="G72" s="92"/>
      <c r="H72" s="1074">
        <f>SUM(H73:H74)</f>
        <v>0</v>
      </c>
      <c r="I72" s="1074">
        <f>SUM(I73:I74)</f>
        <v>0</v>
      </c>
      <c r="J72" s="1076">
        <f t="shared" si="2"/>
        <v>0</v>
      </c>
    </row>
    <row r="73" spans="1:13" ht="11.25" customHeight="1">
      <c r="A73" s="96">
        <v>3</v>
      </c>
      <c r="B73" s="96">
        <v>5</v>
      </c>
      <c r="C73" s="96">
        <v>10</v>
      </c>
      <c r="D73" s="96"/>
      <c r="E73" s="2212"/>
      <c r="F73" s="638"/>
      <c r="G73" s="92" t="s">
        <v>218</v>
      </c>
      <c r="H73" s="351">
        <v>0</v>
      </c>
      <c r="I73" s="351">
        <v>0</v>
      </c>
      <c r="J73" s="347">
        <f t="shared" si="2"/>
        <v>0</v>
      </c>
    </row>
    <row r="74" spans="1:13" ht="11.25" customHeight="1">
      <c r="A74" s="96">
        <v>3</v>
      </c>
      <c r="B74" s="96">
        <v>5</v>
      </c>
      <c r="C74" s="96">
        <v>10</v>
      </c>
      <c r="D74" s="96"/>
      <c r="E74" s="2213"/>
      <c r="F74" s="648"/>
      <c r="G74" s="314" t="s">
        <v>219</v>
      </c>
      <c r="H74" s="1080">
        <v>0</v>
      </c>
      <c r="I74" s="1080">
        <v>0</v>
      </c>
      <c r="J74" s="1078">
        <f t="shared" si="2"/>
        <v>0</v>
      </c>
    </row>
    <row r="75" spans="1:13" ht="12" customHeight="1">
      <c r="A75" s="96"/>
      <c r="B75" s="96"/>
      <c r="C75" s="96"/>
      <c r="D75" s="96"/>
      <c r="E75" s="979"/>
      <c r="F75" s="653"/>
      <c r="G75" s="92"/>
      <c r="H75" s="694"/>
      <c r="I75" s="223"/>
      <c r="J75" s="694" t="s">
        <v>220</v>
      </c>
    </row>
    <row r="76" spans="1:13" ht="12" customHeight="1">
      <c r="A76" s="96"/>
      <c r="B76" s="96"/>
      <c r="C76" s="96"/>
      <c r="D76" s="96"/>
      <c r="E76" s="979"/>
      <c r="F76" s="92"/>
      <c r="G76" s="92"/>
      <c r="H76" s="694"/>
      <c r="I76" s="694"/>
      <c r="J76" s="1081" t="s">
        <v>221</v>
      </c>
    </row>
    <row r="77" spans="1:13" ht="7.5" customHeight="1">
      <c r="A77" s="96"/>
      <c r="B77" s="96"/>
      <c r="C77" s="96"/>
      <c r="D77" s="96"/>
      <c r="E77" s="2263" t="s">
        <v>2</v>
      </c>
      <c r="F77" s="1021"/>
      <c r="G77" s="1021"/>
      <c r="H77" s="1088"/>
      <c r="I77" s="1089"/>
      <c r="J77" s="1090"/>
    </row>
    <row r="78" spans="1:13" ht="12.75" customHeight="1">
      <c r="A78" s="96"/>
      <c r="B78" s="96"/>
      <c r="C78" s="96"/>
      <c r="D78" s="96"/>
      <c r="E78" s="2326"/>
      <c r="F78" s="383" t="s">
        <v>327</v>
      </c>
      <c r="G78" s="1095"/>
      <c r="H78" s="2367" t="s">
        <v>390</v>
      </c>
      <c r="I78" s="2367"/>
      <c r="J78" s="1091"/>
    </row>
    <row r="79" spans="1:13">
      <c r="A79" s="96"/>
      <c r="B79" s="96"/>
      <c r="C79" s="96"/>
      <c r="D79" s="96"/>
      <c r="E79" s="2327"/>
      <c r="F79" s="1096"/>
      <c r="G79" s="454"/>
      <c r="H79" s="963" t="s">
        <v>18</v>
      </c>
      <c r="I79" s="963" t="s">
        <v>19</v>
      </c>
      <c r="J79" s="1070" t="s">
        <v>8</v>
      </c>
    </row>
    <row r="80" spans="1:13" ht="11.25" customHeight="1">
      <c r="A80" s="96"/>
      <c r="B80" s="96"/>
      <c r="C80" s="96"/>
      <c r="D80" s="96"/>
      <c r="E80" s="2204">
        <v>1404</v>
      </c>
      <c r="F80" s="29" t="s">
        <v>43</v>
      </c>
      <c r="G80" s="123"/>
      <c r="H80" s="342">
        <f>SUM(H81,H85)</f>
        <v>7</v>
      </c>
      <c r="I80" s="342">
        <f>SUM(I81,I85)</f>
        <v>4</v>
      </c>
      <c r="J80" s="339">
        <f>SUM(H80:I80)</f>
        <v>11</v>
      </c>
      <c r="M80" s="465"/>
    </row>
    <row r="81" spans="1:13" ht="11.25" customHeight="1">
      <c r="A81" s="96"/>
      <c r="B81" s="96"/>
      <c r="C81" s="96"/>
      <c r="D81" s="96"/>
      <c r="E81" s="2205"/>
      <c r="F81" s="636" t="s">
        <v>128</v>
      </c>
      <c r="G81" s="92"/>
      <c r="H81" s="1074">
        <f>SUM(H82:H84)</f>
        <v>2</v>
      </c>
      <c r="I81" s="1074">
        <f>SUM(I82:I84)</f>
        <v>0</v>
      </c>
      <c r="J81" s="1076">
        <f>SUM(H81:I81)</f>
        <v>2</v>
      </c>
      <c r="K81" s="83"/>
    </row>
    <row r="82" spans="1:13" ht="11.25" customHeight="1">
      <c r="A82" s="96">
        <v>4</v>
      </c>
      <c r="B82" s="96">
        <v>6</v>
      </c>
      <c r="C82" s="96">
        <v>11</v>
      </c>
      <c r="D82" s="96"/>
      <c r="E82" s="2206"/>
      <c r="F82" s="631"/>
      <c r="G82" s="92" t="s">
        <v>222</v>
      </c>
      <c r="H82" s="351">
        <v>2</v>
      </c>
      <c r="I82" s="351">
        <v>0</v>
      </c>
      <c r="J82" s="347">
        <f>SUM(H82:I82)</f>
        <v>2</v>
      </c>
      <c r="K82" s="83"/>
    </row>
    <row r="83" spans="1:13" ht="11.25" customHeight="1">
      <c r="A83" s="96"/>
      <c r="B83" s="96"/>
      <c r="C83" s="96"/>
      <c r="D83" s="96"/>
      <c r="E83" s="2206"/>
      <c r="F83" s="631"/>
      <c r="G83" s="92" t="s">
        <v>340</v>
      </c>
      <c r="H83" s="351">
        <v>0</v>
      </c>
      <c r="I83" s="351">
        <v>0</v>
      </c>
      <c r="J83" s="347">
        <f t="shared" ref="J83:J84" si="3">SUM(H83:I83)</f>
        <v>0</v>
      </c>
      <c r="K83" s="83"/>
    </row>
    <row r="84" spans="1:13" ht="11.25" customHeight="1">
      <c r="A84" s="96"/>
      <c r="B84" s="96"/>
      <c r="C84" s="96"/>
      <c r="D84" s="96"/>
      <c r="E84" s="2206"/>
      <c r="F84" s="631"/>
      <c r="G84" s="92" t="s">
        <v>341</v>
      </c>
      <c r="H84" s="351">
        <v>0</v>
      </c>
      <c r="I84" s="351">
        <v>0</v>
      </c>
      <c r="J84" s="347">
        <f t="shared" si="3"/>
        <v>0</v>
      </c>
      <c r="K84" s="83"/>
    </row>
    <row r="85" spans="1:13" ht="11.25" customHeight="1">
      <c r="A85" s="96"/>
      <c r="B85" s="96"/>
      <c r="C85" s="96"/>
      <c r="D85" s="96"/>
      <c r="E85" s="2205"/>
      <c r="F85" s="636" t="s">
        <v>45</v>
      </c>
      <c r="G85" s="92"/>
      <c r="H85" s="1074">
        <f>SUM(H86)</f>
        <v>5</v>
      </c>
      <c r="I85" s="1074">
        <f>SUM(I86)</f>
        <v>4</v>
      </c>
      <c r="J85" s="1076">
        <f>H85+I85</f>
        <v>9</v>
      </c>
    </row>
    <row r="86" spans="1:13" ht="11.25" customHeight="1">
      <c r="A86" s="96">
        <v>4</v>
      </c>
      <c r="B86" s="96">
        <v>6</v>
      </c>
      <c r="C86" s="96">
        <v>11</v>
      </c>
      <c r="D86" s="96"/>
      <c r="E86" s="2206"/>
      <c r="F86" s="631"/>
      <c r="G86" s="92" t="s">
        <v>225</v>
      </c>
      <c r="H86" s="1077">
        <v>5</v>
      </c>
      <c r="I86" s="1077">
        <v>4</v>
      </c>
      <c r="J86" s="347">
        <f>H86+I86</f>
        <v>9</v>
      </c>
    </row>
    <row r="87" spans="1:13" ht="11.25" customHeight="1">
      <c r="A87" s="96"/>
      <c r="B87" s="96"/>
      <c r="C87" s="96"/>
      <c r="D87" s="96"/>
      <c r="E87" s="2211">
        <v>1405</v>
      </c>
      <c r="F87" s="13" t="s">
        <v>46</v>
      </c>
      <c r="G87" s="14"/>
      <c r="H87" s="342">
        <f>SUM(H88+H93+H100+H102)</f>
        <v>6</v>
      </c>
      <c r="I87" s="342">
        <f>SUM(I88+I93+I100+I102)</f>
        <v>5</v>
      </c>
      <c r="J87" s="339">
        <f>H87+I87</f>
        <v>11</v>
      </c>
      <c r="M87" s="465"/>
    </row>
    <row r="88" spans="1:13" ht="11.25" customHeight="1">
      <c r="A88" s="96"/>
      <c r="B88" s="96"/>
      <c r="C88" s="96"/>
      <c r="D88" s="96"/>
      <c r="E88" s="2212"/>
      <c r="F88" s="636" t="s">
        <v>47</v>
      </c>
      <c r="G88" s="92"/>
      <c r="H88" s="1074">
        <f>SUM(H89:H92)</f>
        <v>0</v>
      </c>
      <c r="I88" s="1074">
        <f>SUM(I89:I92)</f>
        <v>0</v>
      </c>
      <c r="J88" s="1076">
        <f t="shared" ref="J88:J99" si="4">H88+I88</f>
        <v>0</v>
      </c>
      <c r="M88" s="465"/>
    </row>
    <row r="89" spans="1:13" ht="11.25" customHeight="1">
      <c r="A89" s="96">
        <v>5</v>
      </c>
      <c r="B89" s="96">
        <v>4</v>
      </c>
      <c r="C89" s="96">
        <v>8</v>
      </c>
      <c r="D89" s="96"/>
      <c r="E89" s="2212"/>
      <c r="F89" s="638"/>
      <c r="G89" s="92" t="s">
        <v>226</v>
      </c>
      <c r="H89" s="351">
        <v>0</v>
      </c>
      <c r="I89" s="351">
        <v>0</v>
      </c>
      <c r="J89" s="347">
        <f t="shared" si="4"/>
        <v>0</v>
      </c>
    </row>
    <row r="90" spans="1:13" ht="11.25" customHeight="1">
      <c r="A90" s="96">
        <v>5</v>
      </c>
      <c r="B90" s="96">
        <v>4</v>
      </c>
      <c r="C90" s="96">
        <v>8</v>
      </c>
      <c r="D90" s="96"/>
      <c r="E90" s="2212"/>
      <c r="F90" s="631"/>
      <c r="G90" s="92" t="s">
        <v>227</v>
      </c>
      <c r="H90" s="351">
        <v>0</v>
      </c>
      <c r="I90" s="351">
        <v>0</v>
      </c>
      <c r="J90" s="347">
        <f t="shared" si="4"/>
        <v>0</v>
      </c>
    </row>
    <row r="91" spans="1:13" ht="11.25" customHeight="1">
      <c r="A91" s="96">
        <v>5</v>
      </c>
      <c r="B91" s="96">
        <v>4</v>
      </c>
      <c r="C91" s="96">
        <v>8</v>
      </c>
      <c r="D91" s="96"/>
      <c r="E91" s="2212"/>
      <c r="F91" s="631"/>
      <c r="G91" s="92" t="s">
        <v>228</v>
      </c>
      <c r="H91" s="351">
        <v>0</v>
      </c>
      <c r="I91" s="351">
        <v>0</v>
      </c>
      <c r="J91" s="347">
        <f t="shared" si="4"/>
        <v>0</v>
      </c>
    </row>
    <row r="92" spans="1:13" ht="11.25" customHeight="1">
      <c r="A92" s="96">
        <v>5</v>
      </c>
      <c r="B92" s="96">
        <v>4</v>
      </c>
      <c r="C92" s="96">
        <v>8</v>
      </c>
      <c r="D92" s="96"/>
      <c r="E92" s="2212"/>
      <c r="F92" s="631"/>
      <c r="G92" s="92" t="s">
        <v>229</v>
      </c>
      <c r="H92" s="351">
        <v>0</v>
      </c>
      <c r="I92" s="351">
        <v>0</v>
      </c>
      <c r="J92" s="347">
        <f t="shared" si="4"/>
        <v>0</v>
      </c>
    </row>
    <row r="93" spans="1:13" ht="11.25" customHeight="1">
      <c r="B93" s="96"/>
      <c r="C93" s="96"/>
      <c r="D93" s="96"/>
      <c r="E93" s="2212"/>
      <c r="F93" s="636" t="s">
        <v>48</v>
      </c>
      <c r="G93" s="92"/>
      <c r="H93" s="1074">
        <f>SUM(H94:H99)</f>
        <v>6</v>
      </c>
      <c r="I93" s="1074">
        <f>SUM(I94:I99)</f>
        <v>5</v>
      </c>
      <c r="J93" s="1076">
        <f t="shared" si="4"/>
        <v>11</v>
      </c>
    </row>
    <row r="94" spans="1:13" ht="11.25" customHeight="1">
      <c r="A94" s="221">
        <v>5</v>
      </c>
      <c r="B94" s="96">
        <v>5</v>
      </c>
      <c r="C94" s="96">
        <v>11</v>
      </c>
      <c r="D94" s="96"/>
      <c r="E94" s="2212"/>
      <c r="F94" s="638"/>
      <c r="G94" s="92" t="s">
        <v>230</v>
      </c>
      <c r="H94" s="351">
        <v>0</v>
      </c>
      <c r="I94" s="351">
        <v>0</v>
      </c>
      <c r="J94" s="347">
        <f t="shared" si="4"/>
        <v>0</v>
      </c>
    </row>
    <row r="95" spans="1:13" ht="11.25" customHeight="1">
      <c r="A95" s="221">
        <v>5</v>
      </c>
      <c r="B95" s="96">
        <v>5</v>
      </c>
      <c r="C95" s="96">
        <v>11</v>
      </c>
      <c r="D95" s="96"/>
      <c r="E95" s="2212"/>
      <c r="F95" s="638"/>
      <c r="G95" s="92" t="s">
        <v>231</v>
      </c>
      <c r="H95" s="351">
        <v>5</v>
      </c>
      <c r="I95" s="351">
        <v>3</v>
      </c>
      <c r="J95" s="347">
        <f t="shared" si="4"/>
        <v>8</v>
      </c>
    </row>
    <row r="96" spans="1:13" ht="11.25" customHeight="1">
      <c r="A96" s="221">
        <v>5</v>
      </c>
      <c r="B96" s="96">
        <v>5</v>
      </c>
      <c r="C96" s="96">
        <v>11</v>
      </c>
      <c r="D96" s="96"/>
      <c r="E96" s="2212"/>
      <c r="F96" s="638"/>
      <c r="G96" s="92" t="s">
        <v>232</v>
      </c>
      <c r="H96" s="351">
        <v>0</v>
      </c>
      <c r="I96" s="351">
        <v>0</v>
      </c>
      <c r="J96" s="347">
        <f t="shared" si="4"/>
        <v>0</v>
      </c>
    </row>
    <row r="97" spans="1:13" ht="11.25" customHeight="1">
      <c r="A97" s="221">
        <v>5</v>
      </c>
      <c r="B97" s="96">
        <v>5</v>
      </c>
      <c r="C97" s="96">
        <v>11</v>
      </c>
      <c r="D97" s="96"/>
      <c r="E97" s="2212"/>
      <c r="F97" s="638"/>
      <c r="G97" s="92" t="s">
        <v>233</v>
      </c>
      <c r="H97" s="351">
        <v>1</v>
      </c>
      <c r="I97" s="351">
        <v>1</v>
      </c>
      <c r="J97" s="347">
        <f t="shared" si="4"/>
        <v>2</v>
      </c>
    </row>
    <row r="98" spans="1:13" ht="11.25" customHeight="1">
      <c r="A98" s="221">
        <v>5</v>
      </c>
      <c r="B98" s="96">
        <v>5</v>
      </c>
      <c r="C98" s="96">
        <v>11</v>
      </c>
      <c r="D98" s="96"/>
      <c r="E98" s="2212"/>
      <c r="F98" s="638"/>
      <c r="G98" s="92" t="s">
        <v>353</v>
      </c>
      <c r="H98" s="351">
        <v>0</v>
      </c>
      <c r="I98" s="351">
        <v>1</v>
      </c>
      <c r="J98" s="347">
        <f t="shared" si="4"/>
        <v>1</v>
      </c>
    </row>
    <row r="99" spans="1:13" s="83" customFormat="1" ht="11.25" customHeight="1">
      <c r="A99" s="221">
        <v>5</v>
      </c>
      <c r="B99" s="96">
        <v>5</v>
      </c>
      <c r="C99" s="96">
        <v>11</v>
      </c>
      <c r="D99" s="96"/>
      <c r="E99" s="2212"/>
      <c r="F99" s="638"/>
      <c r="G99" s="64" t="s">
        <v>235</v>
      </c>
      <c r="H99" s="351">
        <v>0</v>
      </c>
      <c r="I99" s="351">
        <v>0</v>
      </c>
      <c r="J99" s="347">
        <f t="shared" si="4"/>
        <v>0</v>
      </c>
    </row>
    <row r="100" spans="1:13" s="83" customFormat="1" ht="11.25" customHeight="1">
      <c r="A100" s="221"/>
      <c r="B100" s="96"/>
      <c r="C100" s="96"/>
      <c r="D100" s="96"/>
      <c r="E100" s="2212"/>
      <c r="F100" s="19" t="s">
        <v>49</v>
      </c>
      <c r="G100" s="59"/>
      <c r="H100" s="1074">
        <f>SUM(H101)</f>
        <v>0</v>
      </c>
      <c r="I100" s="1074">
        <f>SUM(I101)</f>
        <v>0</v>
      </c>
      <c r="J100" s="1076">
        <f>SUM(H100:I100)</f>
        <v>0</v>
      </c>
    </row>
    <row r="101" spans="1:13" s="83" customFormat="1" ht="11.25" customHeight="1">
      <c r="A101" s="221">
        <v>5</v>
      </c>
      <c r="B101" s="96">
        <v>5</v>
      </c>
      <c r="C101" s="96">
        <v>10</v>
      </c>
      <c r="D101" s="96"/>
      <c r="E101" s="2212"/>
      <c r="F101" s="653"/>
      <c r="G101" s="92" t="s">
        <v>317</v>
      </c>
      <c r="H101" s="351">
        <v>0</v>
      </c>
      <c r="I101" s="351">
        <v>0</v>
      </c>
      <c r="J101" s="347">
        <f>SUM(H101:I101)</f>
        <v>0</v>
      </c>
    </row>
    <row r="102" spans="1:13" s="83" customFormat="1" ht="11.25" customHeight="1">
      <c r="A102" s="221"/>
      <c r="B102" s="96"/>
      <c r="C102" s="96"/>
      <c r="D102" s="96"/>
      <c r="E102" s="2212"/>
      <c r="F102" s="640" t="s">
        <v>50</v>
      </c>
      <c r="G102" s="175"/>
      <c r="H102" s="1074">
        <f>SUM(H103:H104)</f>
        <v>0</v>
      </c>
      <c r="I102" s="1074">
        <f>SUM(I103:I104)</f>
        <v>0</v>
      </c>
      <c r="J102" s="1076">
        <f>SUM(H102:I102)</f>
        <v>0</v>
      </c>
    </row>
    <row r="103" spans="1:13" s="83" customFormat="1" ht="11.25" customHeight="1">
      <c r="A103" s="221">
        <v>5</v>
      </c>
      <c r="B103" s="96">
        <v>5</v>
      </c>
      <c r="C103" s="96">
        <v>13</v>
      </c>
      <c r="D103" s="96"/>
      <c r="E103" s="2212"/>
      <c r="F103" s="638"/>
      <c r="G103" s="92" t="s">
        <v>234</v>
      </c>
      <c r="H103" s="351">
        <v>0</v>
      </c>
      <c r="I103" s="351">
        <v>0</v>
      </c>
      <c r="J103" s="347">
        <f>SUM(H103:I103)</f>
        <v>0</v>
      </c>
    </row>
    <row r="104" spans="1:13" s="83" customFormat="1" ht="11.25" customHeight="1">
      <c r="A104" s="221"/>
      <c r="B104" s="96"/>
      <c r="C104" s="96"/>
      <c r="D104" s="96"/>
      <c r="E104" s="2213"/>
      <c r="F104" s="638"/>
      <c r="G104" s="92" t="s">
        <v>236</v>
      </c>
      <c r="H104" s="351">
        <v>0</v>
      </c>
      <c r="I104" s="351">
        <v>0</v>
      </c>
      <c r="J104" s="347">
        <f>SUM(H104:I104)</f>
        <v>0</v>
      </c>
    </row>
    <row r="105" spans="1:13" ht="11.25" customHeight="1">
      <c r="B105" s="96"/>
      <c r="C105" s="96"/>
      <c r="D105" s="96"/>
      <c r="E105" s="2211">
        <v>1406</v>
      </c>
      <c r="F105" s="29" t="s">
        <v>51</v>
      </c>
      <c r="G105" s="123"/>
      <c r="H105" s="342">
        <f>SUM(H106+H111+H109+H115+H113)</f>
        <v>0</v>
      </c>
      <c r="I105" s="342">
        <f>SUM(I106+I111+I109+I115+I113)</f>
        <v>0</v>
      </c>
      <c r="J105" s="339">
        <f>H105+I105</f>
        <v>0</v>
      </c>
      <c r="M105" s="465"/>
    </row>
    <row r="106" spans="1:13" ht="11.25" customHeight="1">
      <c r="B106" s="96"/>
      <c r="C106" s="96"/>
      <c r="D106" s="96"/>
      <c r="E106" s="2212"/>
      <c r="F106" s="636" t="s">
        <v>52</v>
      </c>
      <c r="G106" s="92"/>
      <c r="H106" s="1074">
        <f>SUM(H107:H108)</f>
        <v>0</v>
      </c>
      <c r="I106" s="1074">
        <f>SUM(I107:I108)</f>
        <v>0</v>
      </c>
      <c r="J106" s="1076">
        <f>H106+I106</f>
        <v>0</v>
      </c>
      <c r="M106" s="465"/>
    </row>
    <row r="107" spans="1:13" ht="11.25" customHeight="1">
      <c r="A107" s="221">
        <v>6</v>
      </c>
      <c r="B107" s="96">
        <v>2</v>
      </c>
      <c r="C107" s="96">
        <v>6</v>
      </c>
      <c r="D107" s="96"/>
      <c r="E107" s="2212"/>
      <c r="F107" s="681"/>
      <c r="G107" s="92" t="s">
        <v>237</v>
      </c>
      <c r="H107" s="351">
        <v>0</v>
      </c>
      <c r="I107" s="351">
        <v>0</v>
      </c>
      <c r="J107" s="347">
        <f t="shared" ref="J107:J116" si="5">H107+I107</f>
        <v>0</v>
      </c>
    </row>
    <row r="108" spans="1:13" ht="11.25" customHeight="1">
      <c r="A108" s="221">
        <v>6</v>
      </c>
      <c r="B108" s="96">
        <v>2</v>
      </c>
      <c r="C108" s="96">
        <v>11</v>
      </c>
      <c r="D108" s="96"/>
      <c r="E108" s="2212"/>
      <c r="F108" s="681"/>
      <c r="G108" s="92" t="s">
        <v>238</v>
      </c>
      <c r="H108" s="351">
        <v>0</v>
      </c>
      <c r="I108" s="351">
        <v>0</v>
      </c>
      <c r="J108" s="347">
        <f t="shared" si="5"/>
        <v>0</v>
      </c>
    </row>
    <row r="109" spans="1:13" ht="11.25" customHeight="1">
      <c r="B109" s="96"/>
      <c r="C109" s="96"/>
      <c r="D109" s="96"/>
      <c r="E109" s="2212"/>
      <c r="F109" s="636" t="s">
        <v>263</v>
      </c>
      <c r="G109" s="92"/>
      <c r="H109" s="1074">
        <f>SUM(H110)</f>
        <v>0</v>
      </c>
      <c r="I109" s="1074">
        <f>SUM(I110)</f>
        <v>0</v>
      </c>
      <c r="J109" s="1076">
        <f>H109+I109</f>
        <v>0</v>
      </c>
    </row>
    <row r="110" spans="1:13" ht="11.25" customHeight="1">
      <c r="B110" s="96"/>
      <c r="C110" s="96"/>
      <c r="D110" s="96"/>
      <c r="E110" s="2212"/>
      <c r="F110" s="681"/>
      <c r="G110" s="92" t="s">
        <v>241</v>
      </c>
      <c r="H110" s="351">
        <v>0</v>
      </c>
      <c r="I110" s="351">
        <v>0</v>
      </c>
      <c r="J110" s="347">
        <f>H110+I110</f>
        <v>0</v>
      </c>
    </row>
    <row r="111" spans="1:13" ht="11.25" customHeight="1">
      <c r="B111" s="96"/>
      <c r="C111" s="96"/>
      <c r="D111" s="96"/>
      <c r="E111" s="2212"/>
      <c r="F111" s="636" t="s">
        <v>53</v>
      </c>
      <c r="G111" s="92"/>
      <c r="H111" s="1074">
        <f>SUM(H112)</f>
        <v>0</v>
      </c>
      <c r="I111" s="1074">
        <f>SUM(I112)</f>
        <v>0</v>
      </c>
      <c r="J111" s="1076">
        <f>H111+I111</f>
        <v>0</v>
      </c>
    </row>
    <row r="112" spans="1:13" ht="11.25" customHeight="1">
      <c r="A112" s="221">
        <v>6</v>
      </c>
      <c r="B112" s="96">
        <v>2</v>
      </c>
      <c r="C112" s="96">
        <v>10</v>
      </c>
      <c r="D112" s="96"/>
      <c r="E112" s="2212"/>
      <c r="F112" s="631"/>
      <c r="G112" s="92" t="s">
        <v>239</v>
      </c>
      <c r="H112" s="351">
        <v>0</v>
      </c>
      <c r="I112" s="351">
        <v>0</v>
      </c>
      <c r="J112" s="347">
        <f>H112+I112</f>
        <v>0</v>
      </c>
    </row>
    <row r="113" spans="1:13" ht="11.25" customHeight="1">
      <c r="B113" s="96"/>
      <c r="C113" s="96"/>
      <c r="D113" s="96"/>
      <c r="E113" s="2212"/>
      <c r="F113" s="636" t="s">
        <v>96</v>
      </c>
      <c r="G113" s="92"/>
      <c r="H113" s="1074">
        <f>SUM(H114)</f>
        <v>0</v>
      </c>
      <c r="I113" s="1074">
        <f>SUM(I114)</f>
        <v>0</v>
      </c>
      <c r="J113" s="1076">
        <f>H113+I113</f>
        <v>0</v>
      </c>
    </row>
    <row r="114" spans="1:13" ht="11.25" customHeight="1">
      <c r="A114" s="221">
        <v>6</v>
      </c>
      <c r="B114" s="96">
        <v>2</v>
      </c>
      <c r="C114" s="96">
        <v>6</v>
      </c>
      <c r="D114" s="96"/>
      <c r="E114" s="2212"/>
      <c r="F114" s="631"/>
      <c r="G114" s="92" t="s">
        <v>264</v>
      </c>
      <c r="H114" s="351">
        <v>0</v>
      </c>
      <c r="I114" s="351">
        <v>0</v>
      </c>
      <c r="J114" s="347">
        <f t="shared" ref="J114" si="6">H114+I114</f>
        <v>0</v>
      </c>
    </row>
    <row r="115" spans="1:13" ht="11.25" customHeight="1">
      <c r="B115" s="96"/>
      <c r="C115" s="96"/>
      <c r="D115" s="96"/>
      <c r="E115" s="2212"/>
      <c r="F115" s="636" t="s">
        <v>56</v>
      </c>
      <c r="G115" s="92"/>
      <c r="H115" s="1074">
        <f>SUM(H116)</f>
        <v>0</v>
      </c>
      <c r="I115" s="1074">
        <f>SUM(I116)</f>
        <v>0</v>
      </c>
      <c r="J115" s="1076">
        <f t="shared" si="5"/>
        <v>0</v>
      </c>
    </row>
    <row r="116" spans="1:13" ht="11.25" customHeight="1">
      <c r="A116" s="221">
        <v>6</v>
      </c>
      <c r="B116" s="96">
        <v>4</v>
      </c>
      <c r="C116" s="96">
        <v>11</v>
      </c>
      <c r="D116" s="96"/>
      <c r="E116" s="2213"/>
      <c r="F116" s="631"/>
      <c r="G116" s="92" t="s">
        <v>242</v>
      </c>
      <c r="H116" s="351">
        <v>0</v>
      </c>
      <c r="I116" s="351">
        <v>0</v>
      </c>
      <c r="J116" s="347">
        <f t="shared" si="5"/>
        <v>0</v>
      </c>
    </row>
    <row r="117" spans="1:13" ht="11.25" customHeight="1">
      <c r="B117" s="96"/>
      <c r="C117" s="96"/>
      <c r="D117" s="96"/>
      <c r="E117" s="2204">
        <v>1407</v>
      </c>
      <c r="F117" s="13" t="s">
        <v>58</v>
      </c>
      <c r="G117" s="123"/>
      <c r="H117" s="342">
        <f>SUM(H118+H123+H125)</f>
        <v>0</v>
      </c>
      <c r="I117" s="342">
        <f>SUM(I118+I123+I125)</f>
        <v>0</v>
      </c>
      <c r="J117" s="339">
        <f>SUM(H117:I117)</f>
        <v>0</v>
      </c>
      <c r="M117" s="465"/>
    </row>
    <row r="118" spans="1:13" ht="11.25" customHeight="1">
      <c r="B118" s="96"/>
      <c r="C118" s="96"/>
      <c r="D118" s="96"/>
      <c r="E118" s="2205"/>
      <c r="F118" s="636" t="s">
        <v>59</v>
      </c>
      <c r="G118" s="92"/>
      <c r="H118" s="1074">
        <f>SUM(H119:H122)</f>
        <v>0</v>
      </c>
      <c r="I118" s="1074">
        <f>SUM(I119:I122)</f>
        <v>0</v>
      </c>
      <c r="J118" s="1076">
        <f>H118+I118</f>
        <v>0</v>
      </c>
    </row>
    <row r="119" spans="1:13" ht="11.25" customHeight="1">
      <c r="A119" s="221">
        <v>7</v>
      </c>
      <c r="B119" s="96">
        <v>3</v>
      </c>
      <c r="C119" s="96">
        <v>11</v>
      </c>
      <c r="D119" s="96"/>
      <c r="E119" s="2205"/>
      <c r="F119" s="640"/>
      <c r="G119" s="92" t="s">
        <v>243</v>
      </c>
      <c r="H119" s="351">
        <v>0</v>
      </c>
      <c r="I119" s="351">
        <v>0</v>
      </c>
      <c r="J119" s="347">
        <f>H119+I119</f>
        <v>0</v>
      </c>
    </row>
    <row r="120" spans="1:13" ht="11.25" customHeight="1">
      <c r="B120" s="96"/>
      <c r="C120" s="96"/>
      <c r="D120" s="96"/>
      <c r="E120" s="2205"/>
      <c r="F120" s="640"/>
      <c r="G120" s="92" t="s">
        <v>244</v>
      </c>
      <c r="H120" s="351">
        <v>0</v>
      </c>
      <c r="I120" s="351">
        <v>0</v>
      </c>
      <c r="J120" s="347">
        <f>H120+I120</f>
        <v>0</v>
      </c>
    </row>
    <row r="121" spans="1:13" ht="11.25" customHeight="1">
      <c r="B121" s="96"/>
      <c r="C121" s="96"/>
      <c r="D121" s="96"/>
      <c r="E121" s="2205"/>
      <c r="F121" s="640"/>
      <c r="G121" s="92" t="s">
        <v>273</v>
      </c>
      <c r="H121" s="351">
        <v>0</v>
      </c>
      <c r="I121" s="351">
        <v>0</v>
      </c>
      <c r="J121" s="347">
        <f>H121+I121</f>
        <v>0</v>
      </c>
    </row>
    <row r="122" spans="1:13" ht="11.25" customHeight="1">
      <c r="A122" s="221">
        <v>7</v>
      </c>
      <c r="B122" s="96">
        <v>3</v>
      </c>
      <c r="C122" s="96">
        <v>11</v>
      </c>
      <c r="D122" s="96"/>
      <c r="E122" s="2205"/>
      <c r="F122" s="631"/>
      <c r="G122" s="92" t="s">
        <v>246</v>
      </c>
      <c r="H122" s="351">
        <v>0</v>
      </c>
      <c r="I122" s="351">
        <v>0</v>
      </c>
      <c r="J122" s="347">
        <f>H122+I122</f>
        <v>0</v>
      </c>
    </row>
    <row r="123" spans="1:13" ht="11.25" customHeight="1">
      <c r="B123" s="96"/>
      <c r="C123" s="96"/>
      <c r="D123" s="96"/>
      <c r="E123" s="2205"/>
      <c r="F123" s="640" t="s">
        <v>60</v>
      </c>
      <c r="G123" s="175"/>
      <c r="H123" s="1074">
        <f>SUM(H124)</f>
        <v>0</v>
      </c>
      <c r="I123" s="1074">
        <f>SUM(I124)</f>
        <v>0</v>
      </c>
      <c r="J123" s="1076">
        <f t="shared" ref="J123:J138" si="7">H123+I123</f>
        <v>0</v>
      </c>
    </row>
    <row r="124" spans="1:13" ht="11.25" customHeight="1">
      <c r="A124" s="221">
        <v>7</v>
      </c>
      <c r="B124" s="96">
        <v>6</v>
      </c>
      <c r="C124" s="96">
        <v>10</v>
      </c>
      <c r="D124" s="96"/>
      <c r="E124" s="2205"/>
      <c r="F124" s="638"/>
      <c r="G124" s="92" t="s">
        <v>247</v>
      </c>
      <c r="H124" s="351">
        <v>0</v>
      </c>
      <c r="I124" s="351">
        <v>0</v>
      </c>
      <c r="J124" s="347">
        <f t="shared" si="7"/>
        <v>0</v>
      </c>
    </row>
    <row r="125" spans="1:13" ht="11.25" customHeight="1">
      <c r="B125" s="96"/>
      <c r="C125" s="96"/>
      <c r="D125" s="96"/>
      <c r="E125" s="2205"/>
      <c r="F125" s="640" t="s">
        <v>84</v>
      </c>
      <c r="G125" s="175"/>
      <c r="H125" s="1074">
        <f>SUM(H126)</f>
        <v>0</v>
      </c>
      <c r="I125" s="1074">
        <f>SUM(I126)</f>
        <v>0</v>
      </c>
      <c r="J125" s="1076">
        <f t="shared" si="7"/>
        <v>0</v>
      </c>
    </row>
    <row r="126" spans="1:13" ht="11.25" customHeight="1">
      <c r="A126" s="221">
        <v>7</v>
      </c>
      <c r="B126" s="96">
        <v>6</v>
      </c>
      <c r="C126" s="96">
        <v>10</v>
      </c>
      <c r="D126" s="96"/>
      <c r="E126" s="2205"/>
      <c r="F126" s="631"/>
      <c r="G126" s="92" t="s">
        <v>248</v>
      </c>
      <c r="H126" s="351">
        <v>0</v>
      </c>
      <c r="I126" s="351">
        <v>0</v>
      </c>
      <c r="J126" s="347">
        <f t="shared" si="7"/>
        <v>0</v>
      </c>
    </row>
    <row r="127" spans="1:13" ht="11.25" customHeight="1">
      <c r="B127" s="96"/>
      <c r="C127" s="96"/>
      <c r="D127" s="96"/>
      <c r="E127" s="2204">
        <v>1408</v>
      </c>
      <c r="F127" s="13" t="s">
        <v>63</v>
      </c>
      <c r="G127" s="40"/>
      <c r="H127" s="342">
        <f>SUM(H128+H130+H133+H137)</f>
        <v>0</v>
      </c>
      <c r="I127" s="342">
        <f>SUM(I128+I130+I133+I137)</f>
        <v>0</v>
      </c>
      <c r="J127" s="339">
        <f t="shared" si="7"/>
        <v>0</v>
      </c>
      <c r="M127" s="465"/>
    </row>
    <row r="128" spans="1:13" ht="11.25" customHeight="1">
      <c r="B128" s="96"/>
      <c r="C128" s="96"/>
      <c r="D128" s="96"/>
      <c r="E128" s="2205"/>
      <c r="F128" s="636" t="s">
        <v>64</v>
      </c>
      <c r="G128" s="92"/>
      <c r="H128" s="1082">
        <f>SUM(H129)</f>
        <v>0</v>
      </c>
      <c r="I128" s="1082">
        <f>SUM(I129)</f>
        <v>0</v>
      </c>
      <c r="J128" s="1076">
        <f>H128+I128</f>
        <v>0</v>
      </c>
    </row>
    <row r="129" spans="1:13" ht="11.25" customHeight="1">
      <c r="A129" s="221">
        <v>8</v>
      </c>
      <c r="B129" s="96">
        <v>4</v>
      </c>
      <c r="C129" s="96">
        <v>8</v>
      </c>
      <c r="D129" s="96"/>
      <c r="E129" s="2205"/>
      <c r="F129" s="631"/>
      <c r="G129" s="92" t="s">
        <v>250</v>
      </c>
      <c r="H129" s="351">
        <v>0</v>
      </c>
      <c r="I129" s="351">
        <v>0</v>
      </c>
      <c r="J129" s="347">
        <f>H129+I129</f>
        <v>0</v>
      </c>
    </row>
    <row r="130" spans="1:13" ht="11.25" customHeight="1">
      <c r="B130" s="96"/>
      <c r="C130" s="96"/>
      <c r="D130" s="96"/>
      <c r="E130" s="2205"/>
      <c r="F130" s="636" t="s">
        <v>65</v>
      </c>
      <c r="G130" s="175"/>
      <c r="H130" s="1074">
        <f>SUM(H131:H132)</f>
        <v>0</v>
      </c>
      <c r="I130" s="1074">
        <f>SUM(I131:I132)</f>
        <v>0</v>
      </c>
      <c r="J130" s="347">
        <f>SUM(H130:I130)</f>
        <v>0</v>
      </c>
    </row>
    <row r="131" spans="1:13" ht="11.25" customHeight="1">
      <c r="B131" s="96"/>
      <c r="C131" s="96"/>
      <c r="D131" s="96"/>
      <c r="E131" s="2205"/>
      <c r="F131" s="636"/>
      <c r="G131" s="322" t="s">
        <v>251</v>
      </c>
      <c r="H131" s="351">
        <v>0</v>
      </c>
      <c r="I131" s="351">
        <v>0</v>
      </c>
      <c r="J131" s="347">
        <f>SUM(H131:I131)</f>
        <v>0</v>
      </c>
    </row>
    <row r="132" spans="1:13" ht="11.25" customHeight="1">
      <c r="A132" s="221">
        <v>8</v>
      </c>
      <c r="B132" s="96">
        <v>4</v>
      </c>
      <c r="C132" s="96">
        <v>6</v>
      </c>
      <c r="D132" s="96"/>
      <c r="E132" s="2205"/>
      <c r="F132" s="631"/>
      <c r="G132" s="92" t="s">
        <v>373</v>
      </c>
      <c r="H132" s="351">
        <v>0</v>
      </c>
      <c r="I132" s="351">
        <v>0</v>
      </c>
      <c r="J132" s="347">
        <f>SUM(H132:I132)</f>
        <v>0</v>
      </c>
    </row>
    <row r="133" spans="1:13" ht="11.25" customHeight="1">
      <c r="B133" s="96"/>
      <c r="C133" s="96"/>
      <c r="D133" s="96"/>
      <c r="E133" s="2205"/>
      <c r="F133" s="640" t="s">
        <v>66</v>
      </c>
      <c r="G133" s="92"/>
      <c r="H133" s="1074">
        <f>SUM(H134:H136)</f>
        <v>0</v>
      </c>
      <c r="I133" s="1074">
        <f>SUM(I134:I136)</f>
        <v>0</v>
      </c>
      <c r="J133" s="1076">
        <f t="shared" si="7"/>
        <v>0</v>
      </c>
    </row>
    <row r="134" spans="1:13" ht="11.25" customHeight="1">
      <c r="A134" s="221">
        <v>8</v>
      </c>
      <c r="B134" s="96">
        <v>4</v>
      </c>
      <c r="C134" s="96">
        <v>11</v>
      </c>
      <c r="D134" s="96"/>
      <c r="E134" s="2205"/>
      <c r="F134" s="640"/>
      <c r="G134" s="92" t="s">
        <v>253</v>
      </c>
      <c r="H134" s="351">
        <v>0</v>
      </c>
      <c r="I134" s="351">
        <v>0</v>
      </c>
      <c r="J134" s="347">
        <f t="shared" si="7"/>
        <v>0</v>
      </c>
    </row>
    <row r="135" spans="1:13" ht="11.25" customHeight="1">
      <c r="A135" s="221">
        <v>8</v>
      </c>
      <c r="B135" s="96">
        <v>3</v>
      </c>
      <c r="C135" s="96">
        <v>11</v>
      </c>
      <c r="D135" s="96"/>
      <c r="E135" s="2205"/>
      <c r="F135" s="640"/>
      <c r="G135" s="92" t="s">
        <v>254</v>
      </c>
      <c r="H135" s="351">
        <v>0</v>
      </c>
      <c r="I135" s="351">
        <v>0</v>
      </c>
      <c r="J135" s="347">
        <f t="shared" si="7"/>
        <v>0</v>
      </c>
    </row>
    <row r="136" spans="1:13" ht="11.25" customHeight="1">
      <c r="A136" s="221">
        <v>8</v>
      </c>
      <c r="B136" s="96">
        <v>4</v>
      </c>
      <c r="C136" s="96">
        <v>11</v>
      </c>
      <c r="D136" s="96"/>
      <c r="E136" s="2205"/>
      <c r="F136" s="640"/>
      <c r="G136" s="92" t="s">
        <v>255</v>
      </c>
      <c r="H136" s="351">
        <v>0</v>
      </c>
      <c r="I136" s="351">
        <v>0</v>
      </c>
      <c r="J136" s="347">
        <f t="shared" si="7"/>
        <v>0</v>
      </c>
    </row>
    <row r="137" spans="1:13" ht="11.25" customHeight="1">
      <c r="B137" s="96"/>
      <c r="C137" s="96"/>
      <c r="D137" s="96"/>
      <c r="E137" s="2205"/>
      <c r="F137" s="640" t="s">
        <v>67</v>
      </c>
      <c r="G137" s="175"/>
      <c r="H137" s="1074">
        <f>SUM(H138)</f>
        <v>0</v>
      </c>
      <c r="I137" s="1074">
        <f>SUM(I138)</f>
        <v>0</v>
      </c>
      <c r="J137" s="1076">
        <f t="shared" si="7"/>
        <v>0</v>
      </c>
    </row>
    <row r="138" spans="1:13" ht="11.25" customHeight="1">
      <c r="A138" s="221">
        <v>8</v>
      </c>
      <c r="B138" s="96">
        <v>4</v>
      </c>
      <c r="C138" s="96">
        <v>11</v>
      </c>
      <c r="D138" s="96"/>
      <c r="E138" s="2205"/>
      <c r="F138" s="638"/>
      <c r="G138" s="92" t="s">
        <v>256</v>
      </c>
      <c r="H138" s="351">
        <v>0</v>
      </c>
      <c r="I138" s="351">
        <v>0</v>
      </c>
      <c r="J138" s="347">
        <f t="shared" si="7"/>
        <v>0</v>
      </c>
    </row>
    <row r="139" spans="1:13" ht="11.25" customHeight="1">
      <c r="B139" s="96"/>
      <c r="C139" s="96"/>
      <c r="D139" s="96"/>
      <c r="E139" s="2204">
        <v>1624</v>
      </c>
      <c r="F139" s="40" t="s">
        <v>68</v>
      </c>
      <c r="G139" s="123"/>
      <c r="H139" s="342">
        <f>SUM(H140+H142)</f>
        <v>0</v>
      </c>
      <c r="I139" s="342">
        <f>SUM(I140+I142)</f>
        <v>0</v>
      </c>
      <c r="J139" s="342">
        <f>SUM(H139:I139)</f>
        <v>0</v>
      </c>
      <c r="K139" s="348"/>
      <c r="M139" s="465"/>
    </row>
    <row r="140" spans="1:13" ht="11.25" customHeight="1">
      <c r="B140" s="96"/>
      <c r="C140" s="96"/>
      <c r="D140" s="96"/>
      <c r="E140" s="2205"/>
      <c r="F140" s="678" t="s">
        <v>69</v>
      </c>
      <c r="G140" s="64"/>
      <c r="H140" s="1074">
        <f>SUM(H141)</f>
        <v>0</v>
      </c>
      <c r="I140" s="1074">
        <f>SUM(I141)</f>
        <v>0</v>
      </c>
      <c r="J140" s="1076">
        <f>H140+I140</f>
        <v>0</v>
      </c>
      <c r="K140" s="83"/>
      <c r="M140" s="465"/>
    </row>
    <row r="141" spans="1:13" ht="11.25" customHeight="1">
      <c r="A141" s="221">
        <v>9</v>
      </c>
      <c r="B141" s="96">
        <v>4</v>
      </c>
      <c r="C141" s="96">
        <v>8</v>
      </c>
      <c r="D141" s="96"/>
      <c r="E141" s="2205"/>
      <c r="F141" s="638"/>
      <c r="G141" s="92" t="s">
        <v>258</v>
      </c>
      <c r="H141" s="351">
        <v>0</v>
      </c>
      <c r="I141" s="351">
        <v>0</v>
      </c>
      <c r="J141" s="347">
        <f>H141+I141</f>
        <v>0</v>
      </c>
      <c r="K141" s="83"/>
      <c r="M141" s="465"/>
    </row>
    <row r="142" spans="1:13" ht="11.25" customHeight="1">
      <c r="B142" s="96"/>
      <c r="C142" s="96"/>
      <c r="D142" s="96"/>
      <c r="E142" s="2205"/>
      <c r="F142" s="636" t="s">
        <v>71</v>
      </c>
      <c r="G142" s="92"/>
      <c r="H142" s="1074">
        <f>SUM(H143)</f>
        <v>0</v>
      </c>
      <c r="I142" s="1074">
        <f>SUM(I143)</f>
        <v>0</v>
      </c>
      <c r="J142" s="1076">
        <f>H142+I142</f>
        <v>0</v>
      </c>
      <c r="K142" s="83"/>
      <c r="M142" s="465"/>
    </row>
    <row r="143" spans="1:13" ht="11.25" customHeight="1">
      <c r="A143" s="221">
        <v>9</v>
      </c>
      <c r="B143" s="96">
        <v>5</v>
      </c>
      <c r="C143" s="96">
        <v>11</v>
      </c>
      <c r="D143" s="96"/>
      <c r="E143" s="2207"/>
      <c r="F143" s="1083"/>
      <c r="G143" s="314" t="s">
        <v>259</v>
      </c>
      <c r="H143" s="1077">
        <v>0</v>
      </c>
      <c r="I143" s="1077">
        <v>0</v>
      </c>
      <c r="J143" s="1078">
        <f>H143+I143</f>
        <v>0</v>
      </c>
      <c r="K143" s="83"/>
      <c r="M143" s="465"/>
    </row>
    <row r="144" spans="1:13" ht="11.25" customHeight="1">
      <c r="B144" s="96"/>
      <c r="C144" s="96"/>
      <c r="D144" s="96"/>
      <c r="E144" s="1084"/>
      <c r="F144" s="2256" t="s">
        <v>8</v>
      </c>
      <c r="G144" s="2257"/>
      <c r="H144" s="1085">
        <f>SUM(H6+H35+H67+H80+H87+H105+H117+H127+H139)</f>
        <v>16</v>
      </c>
      <c r="I144" s="1085">
        <f>SUM(I6+I35+I67+I80+I87+I105+I117+I127+I139)</f>
        <v>11</v>
      </c>
      <c r="J144" s="1086">
        <f>SUM(J6+J35+J67+J80+J87+J105+J117+J127+J139)</f>
        <v>27</v>
      </c>
    </row>
    <row r="145" spans="5:10" ht="10.5" customHeight="1">
      <c r="E145" s="979"/>
      <c r="F145" s="2383" t="s">
        <v>381</v>
      </c>
      <c r="G145" s="2383"/>
      <c r="H145" s="2383"/>
      <c r="I145" s="2383"/>
      <c r="J145" s="2383"/>
    </row>
    <row r="146" spans="5:10" ht="10.5" customHeight="1">
      <c r="E146" s="979"/>
      <c r="F146" s="2384"/>
      <c r="G146" s="2384"/>
      <c r="H146" s="2384"/>
      <c r="I146" s="2384"/>
      <c r="J146" s="2384"/>
    </row>
    <row r="147" spans="5:10" ht="9" customHeight="1"/>
    <row r="148" spans="5:10" ht="15.75" customHeight="1">
      <c r="E148" s="979"/>
      <c r="G148" s="92"/>
    </row>
    <row r="149" spans="5:10" ht="9" customHeight="1">
      <c r="E149" s="979"/>
    </row>
    <row r="150" spans="5:10" ht="12.75" customHeight="1"/>
    <row r="151" spans="5:10" ht="9" customHeight="1">
      <c r="E151" s="979"/>
    </row>
    <row r="152" spans="5:10" ht="9" customHeight="1">
      <c r="E152" s="979"/>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92"/>
      <c r="G237" s="92"/>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0">
    <mergeCell ref="E87:E104"/>
    <mergeCell ref="E1:J1"/>
    <mergeCell ref="L1:Z1"/>
    <mergeCell ref="E2:J2"/>
    <mergeCell ref="E3:E5"/>
    <mergeCell ref="H4:I4"/>
    <mergeCell ref="E6:E34"/>
    <mergeCell ref="N19:O24"/>
    <mergeCell ref="E35:E66"/>
    <mergeCell ref="E67:E74"/>
    <mergeCell ref="E77:E79"/>
    <mergeCell ref="H78:I78"/>
    <mergeCell ref="E80:E86"/>
    <mergeCell ref="F146:J146"/>
    <mergeCell ref="E105:E116"/>
    <mergeCell ref="E117:E126"/>
    <mergeCell ref="E127:E138"/>
    <mergeCell ref="E139:E143"/>
    <mergeCell ref="F144:G144"/>
    <mergeCell ref="F145:J145"/>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02"/>
  <sheetViews>
    <sheetView topLeftCell="D1" workbookViewId="0">
      <selection activeCell="L17" sqref="L17:O24"/>
    </sheetView>
  </sheetViews>
  <sheetFormatPr baseColWidth="10" defaultRowHeight="12.75"/>
  <cols>
    <col min="1" max="1" width="1.85546875" style="221" hidden="1" customWidth="1"/>
    <col min="2" max="2" width="2.5703125" style="221" hidden="1" customWidth="1"/>
    <col min="3" max="3" width="2.42578125" style="221" hidden="1" customWidth="1"/>
    <col min="4" max="4" width="3" style="221" customWidth="1"/>
    <col min="5" max="5" width="7.5703125" style="79" customWidth="1"/>
    <col min="6" max="6" width="1.5703125" style="79" customWidth="1"/>
    <col min="7" max="7" width="67.7109375" style="79" customWidth="1"/>
    <col min="8" max="8" width="12" style="305" customWidth="1"/>
    <col min="9" max="9" width="4.7109375" style="79" customWidth="1"/>
    <col min="10" max="10" width="7" style="79" customWidth="1"/>
    <col min="11" max="11" width="9" style="79" customWidth="1"/>
    <col min="12" max="12" width="26" style="79" customWidth="1"/>
    <col min="13" max="13" width="8" style="79" customWidth="1"/>
    <col min="14" max="14" width="1" style="79" customWidth="1"/>
    <col min="15" max="15" width="6.7109375"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6" width="6.7109375" style="79" customWidth="1"/>
    <col min="27" max="16384" width="11.42578125" style="79"/>
  </cols>
  <sheetData>
    <row r="1" spans="1:27" ht="11.25" customHeight="1">
      <c r="A1" s="96"/>
      <c r="B1" s="96"/>
      <c r="C1" s="96"/>
      <c r="D1" s="96"/>
      <c r="E1" s="2281" t="s">
        <v>399</v>
      </c>
      <c r="F1" s="2281"/>
      <c r="G1" s="2281"/>
      <c r="H1" s="2281"/>
      <c r="I1" s="83"/>
      <c r="J1" s="2281"/>
      <c r="K1" s="2281"/>
      <c r="L1" s="2281"/>
      <c r="M1" s="2281"/>
      <c r="N1" s="2281"/>
      <c r="O1" s="2281"/>
      <c r="P1" s="2281"/>
      <c r="Q1" s="2281"/>
      <c r="R1" s="2281"/>
      <c r="S1" s="2281"/>
      <c r="T1" s="2281"/>
      <c r="U1" s="2281"/>
      <c r="V1" s="2281"/>
      <c r="W1" s="2281"/>
      <c r="X1" s="2281"/>
    </row>
    <row r="2" spans="1:27" s="83" customFormat="1" ht="11.25" customHeight="1">
      <c r="A2" s="96"/>
      <c r="B2" s="227"/>
      <c r="C2" s="227"/>
      <c r="D2" s="227"/>
      <c r="E2" s="2281">
        <v>2018</v>
      </c>
      <c r="F2" s="2281"/>
      <c r="G2" s="2281"/>
      <c r="H2" s="2281"/>
      <c r="I2" s="86"/>
      <c r="J2" s="87"/>
      <c r="Z2" s="88"/>
      <c r="AA2" s="88"/>
    </row>
    <row r="3" spans="1:27" s="83" customFormat="1" ht="5.25" customHeight="1">
      <c r="A3" s="96"/>
      <c r="B3" s="227"/>
      <c r="C3" s="227"/>
      <c r="D3" s="227"/>
      <c r="E3" s="2385"/>
      <c r="F3" s="2385"/>
      <c r="G3" s="2385"/>
      <c r="H3" s="2385"/>
      <c r="I3" s="86"/>
      <c r="J3" s="87"/>
      <c r="Z3" s="88"/>
      <c r="AA3" s="88"/>
    </row>
    <row r="4" spans="1:27" ht="11.25" customHeight="1">
      <c r="A4" s="96" t="s">
        <v>9</v>
      </c>
      <c r="B4" s="96" t="s">
        <v>10</v>
      </c>
      <c r="C4" s="96" t="s">
        <v>11</v>
      </c>
      <c r="D4" s="96"/>
      <c r="E4" s="2217" t="s">
        <v>2</v>
      </c>
      <c r="F4" s="383" t="s">
        <v>327</v>
      </c>
      <c r="G4" s="449"/>
      <c r="H4" s="1027" t="s">
        <v>400</v>
      </c>
    </row>
    <row r="5" spans="1:27" ht="11.25" customHeight="1">
      <c r="A5" s="96"/>
      <c r="B5" s="96"/>
      <c r="C5" s="96"/>
      <c r="D5" s="96"/>
      <c r="E5" s="2327"/>
      <c r="F5" s="388"/>
      <c r="G5" s="454"/>
      <c r="H5" s="1070" t="s">
        <v>8</v>
      </c>
    </row>
    <row r="6" spans="1:27" ht="11.25" customHeight="1">
      <c r="A6" s="96"/>
      <c r="B6" s="96"/>
      <c r="C6" s="96"/>
      <c r="D6" s="96"/>
      <c r="E6" s="2211">
        <v>1401</v>
      </c>
      <c r="F6" s="318" t="s">
        <v>20</v>
      </c>
      <c r="G6" s="492"/>
      <c r="H6" s="1098">
        <f>SUM(H7,H10,H14,H18,H27,H31,H33)</f>
        <v>0</v>
      </c>
      <c r="K6" s="465"/>
    </row>
    <row r="7" spans="1:27" ht="11.25" customHeight="1">
      <c r="A7" s="96"/>
      <c r="B7" s="96"/>
      <c r="C7" s="96"/>
      <c r="D7" s="96"/>
      <c r="E7" s="2212"/>
      <c r="F7" s="623" t="s">
        <v>21</v>
      </c>
      <c r="G7" s="624"/>
      <c r="H7" s="1073">
        <f>SUM(H8:H9)</f>
        <v>0</v>
      </c>
    </row>
    <row r="8" spans="1:27" ht="11.25" customHeight="1">
      <c r="A8" s="96">
        <v>1</v>
      </c>
      <c r="B8" s="96">
        <v>1</v>
      </c>
      <c r="C8" s="96">
        <v>11</v>
      </c>
      <c r="D8" s="96"/>
      <c r="E8" s="2212"/>
      <c r="F8" s="640"/>
      <c r="G8" s="92" t="s">
        <v>204</v>
      </c>
      <c r="H8" s="347">
        <v>0</v>
      </c>
    </row>
    <row r="9" spans="1:27" ht="11.25" customHeight="1">
      <c r="A9" s="96">
        <v>1</v>
      </c>
      <c r="B9" s="96">
        <v>1</v>
      </c>
      <c r="C9" s="96">
        <v>7</v>
      </c>
      <c r="D9" s="96"/>
      <c r="E9" s="2212"/>
      <c r="F9" s="631"/>
      <c r="G9" s="64" t="s">
        <v>391</v>
      </c>
      <c r="H9" s="325">
        <v>0</v>
      </c>
      <c r="K9" s="465"/>
    </row>
    <row r="10" spans="1:27" ht="10.5" customHeight="1">
      <c r="A10" s="96"/>
      <c r="B10" s="96"/>
      <c r="C10" s="96"/>
      <c r="D10" s="96"/>
      <c r="E10" s="2212"/>
      <c r="F10" s="636" t="s">
        <v>22</v>
      </c>
      <c r="G10" s="92"/>
      <c r="H10" s="1099">
        <v>0</v>
      </c>
    </row>
    <row r="11" spans="1:27" ht="11.25" customHeight="1">
      <c r="A11" s="96">
        <v>1</v>
      </c>
      <c r="B11" s="96">
        <v>1</v>
      </c>
      <c r="C11" s="96">
        <v>5</v>
      </c>
      <c r="D11" s="96"/>
      <c r="E11" s="2212"/>
      <c r="F11" s="636"/>
      <c r="G11" s="92" t="s">
        <v>195</v>
      </c>
      <c r="H11" s="1099">
        <v>0</v>
      </c>
    </row>
    <row r="12" spans="1:27" ht="11.25" customHeight="1">
      <c r="A12" s="96"/>
      <c r="B12" s="96"/>
      <c r="C12" s="96"/>
      <c r="D12" s="96"/>
      <c r="E12" s="2212"/>
      <c r="F12" s="631"/>
      <c r="G12" s="92" t="s">
        <v>196</v>
      </c>
      <c r="H12" s="325">
        <v>0</v>
      </c>
    </row>
    <row r="13" spans="1:27" ht="11.25" customHeight="1">
      <c r="A13" s="96">
        <v>1</v>
      </c>
      <c r="B13" s="96">
        <v>1</v>
      </c>
      <c r="C13" s="96">
        <v>5</v>
      </c>
      <c r="D13" s="96"/>
      <c r="E13" s="2212"/>
      <c r="F13" s="631"/>
      <c r="G13" s="92" t="s">
        <v>197</v>
      </c>
      <c r="H13" s="325">
        <v>0</v>
      </c>
    </row>
    <row r="14" spans="1:27" ht="10.5" customHeight="1">
      <c r="A14" s="96"/>
      <c r="B14" s="96"/>
      <c r="C14" s="96"/>
      <c r="D14" s="96"/>
      <c r="E14" s="2212"/>
      <c r="F14" s="636" t="s">
        <v>23</v>
      </c>
      <c r="G14" s="92"/>
      <c r="H14" s="1099">
        <f>SUM(H15:H17)</f>
        <v>0</v>
      </c>
    </row>
    <row r="15" spans="1:27" ht="11.25" customHeight="1">
      <c r="A15" s="96">
        <v>1</v>
      </c>
      <c r="B15" s="96">
        <v>1</v>
      </c>
      <c r="C15" s="96">
        <v>12</v>
      </c>
      <c r="D15" s="96"/>
      <c r="E15" s="2212"/>
      <c r="F15" s="638"/>
      <c r="G15" s="92" t="s">
        <v>195</v>
      </c>
      <c r="H15" s="325">
        <v>0</v>
      </c>
    </row>
    <row r="16" spans="1:27" ht="11.25" customHeight="1">
      <c r="A16" s="96"/>
      <c r="B16" s="96"/>
      <c r="C16" s="96"/>
      <c r="D16" s="96"/>
      <c r="E16" s="2212"/>
      <c r="F16" s="638"/>
      <c r="G16" s="92" t="s">
        <v>198</v>
      </c>
      <c r="H16" s="325">
        <v>0</v>
      </c>
    </row>
    <row r="17" spans="1:13" ht="11.25" customHeight="1">
      <c r="A17" s="96"/>
      <c r="B17" s="96"/>
      <c r="C17" s="96"/>
      <c r="D17" s="96"/>
      <c r="E17" s="2212"/>
      <c r="F17" s="638"/>
      <c r="G17" s="92" t="s">
        <v>199</v>
      </c>
      <c r="H17" s="325">
        <v>0</v>
      </c>
    </row>
    <row r="18" spans="1:13" ht="11.25" customHeight="1">
      <c r="A18" s="96"/>
      <c r="B18" s="96"/>
      <c r="C18" s="96"/>
      <c r="D18" s="96"/>
      <c r="E18" s="2212"/>
      <c r="F18" s="639" t="s">
        <v>24</v>
      </c>
      <c r="G18" s="167"/>
      <c r="H18" s="1099">
        <f>SUM(H19:H26)</f>
        <v>0</v>
      </c>
    </row>
    <row r="19" spans="1:13" ht="11.25" customHeight="1">
      <c r="A19" s="96">
        <v>1</v>
      </c>
      <c r="B19" s="96">
        <v>1</v>
      </c>
      <c r="C19" s="96">
        <v>2</v>
      </c>
      <c r="D19" s="96"/>
      <c r="E19" s="2212"/>
      <c r="F19" s="638"/>
      <c r="G19" s="92" t="s">
        <v>195</v>
      </c>
      <c r="H19" s="325">
        <v>0</v>
      </c>
      <c r="L19" s="2280"/>
      <c r="M19" s="2280"/>
    </row>
    <row r="20" spans="1:13" ht="11.25" customHeight="1">
      <c r="A20" s="96"/>
      <c r="B20" s="96"/>
      <c r="C20" s="96"/>
      <c r="D20" s="96"/>
      <c r="E20" s="2212"/>
      <c r="F20" s="638"/>
      <c r="G20" s="92" t="s">
        <v>200</v>
      </c>
      <c r="H20" s="325">
        <v>0</v>
      </c>
      <c r="L20" s="2280"/>
      <c r="M20" s="2280"/>
    </row>
    <row r="21" spans="1:13" ht="11.25" customHeight="1">
      <c r="A21" s="96"/>
      <c r="B21" s="96"/>
      <c r="C21" s="96"/>
      <c r="D21" s="96"/>
      <c r="E21" s="2212"/>
      <c r="F21" s="631"/>
      <c r="G21" s="92" t="s">
        <v>201</v>
      </c>
      <c r="H21" s="325">
        <v>0</v>
      </c>
      <c r="L21" s="2280"/>
      <c r="M21" s="2280"/>
    </row>
    <row r="22" spans="1:13" ht="11.25" customHeight="1">
      <c r="A22" s="96">
        <v>1</v>
      </c>
      <c r="B22" s="96">
        <v>1</v>
      </c>
      <c r="C22" s="96">
        <v>2</v>
      </c>
      <c r="D22" s="96"/>
      <c r="E22" s="2212"/>
      <c r="F22" s="638"/>
      <c r="G22" s="92" t="s">
        <v>202</v>
      </c>
      <c r="H22" s="325">
        <v>0</v>
      </c>
      <c r="L22" s="2280"/>
      <c r="M22" s="2280"/>
    </row>
    <row r="23" spans="1:13" ht="11.25" customHeight="1">
      <c r="A23" s="96">
        <v>1</v>
      </c>
      <c r="B23" s="96">
        <v>1</v>
      </c>
      <c r="C23" s="96">
        <v>2</v>
      </c>
      <c r="D23" s="96"/>
      <c r="E23" s="2212"/>
      <c r="F23" s="631"/>
      <c r="G23" s="92" t="s">
        <v>203</v>
      </c>
      <c r="H23" s="325">
        <v>0</v>
      </c>
      <c r="L23" s="2280"/>
      <c r="M23" s="2280"/>
    </row>
    <row r="24" spans="1:13" ht="11.25" customHeight="1">
      <c r="A24" s="96">
        <v>1</v>
      </c>
      <c r="B24" s="96">
        <v>1</v>
      </c>
      <c r="C24" s="96">
        <v>2</v>
      </c>
      <c r="D24" s="96"/>
      <c r="E24" s="2212"/>
      <c r="F24" s="631"/>
      <c r="G24" s="92" t="s">
        <v>197</v>
      </c>
      <c r="H24" s="325">
        <v>0</v>
      </c>
      <c r="L24" s="2280"/>
      <c r="M24" s="2280"/>
    </row>
    <row r="25" spans="1:13" ht="11.25" customHeight="1">
      <c r="A25" s="96">
        <v>1</v>
      </c>
      <c r="B25" s="96">
        <v>1</v>
      </c>
      <c r="C25" s="96">
        <v>2</v>
      </c>
      <c r="D25" s="96"/>
      <c r="E25" s="2212"/>
      <c r="F25" s="631"/>
      <c r="G25" s="92" t="s">
        <v>204</v>
      </c>
      <c r="H25" s="325">
        <v>0</v>
      </c>
    </row>
    <row r="26" spans="1:13" ht="11.25" customHeight="1">
      <c r="A26" s="96">
        <v>1</v>
      </c>
      <c r="B26" s="96">
        <v>1</v>
      </c>
      <c r="C26" s="96">
        <v>2</v>
      </c>
      <c r="D26" s="96"/>
      <c r="E26" s="2212"/>
      <c r="F26" s="631"/>
      <c r="G26" s="64" t="s">
        <v>334</v>
      </c>
      <c r="H26" s="325">
        <v>0</v>
      </c>
    </row>
    <row r="27" spans="1:13" ht="11.25" customHeight="1">
      <c r="A27" s="96"/>
      <c r="B27" s="96"/>
      <c r="C27" s="96"/>
      <c r="D27" s="96"/>
      <c r="E27" s="2212"/>
      <c r="F27" s="639" t="s">
        <v>25</v>
      </c>
      <c r="G27" s="92"/>
      <c r="H27" s="1099">
        <f>SUM(H28:H30)</f>
        <v>0</v>
      </c>
    </row>
    <row r="28" spans="1:13" ht="11.25" customHeight="1">
      <c r="A28" s="96">
        <v>1</v>
      </c>
      <c r="B28" s="96">
        <v>1</v>
      </c>
      <c r="C28" s="96">
        <v>4</v>
      </c>
      <c r="D28" s="96"/>
      <c r="E28" s="2212"/>
      <c r="F28" s="631"/>
      <c r="G28" s="92" t="s">
        <v>195</v>
      </c>
      <c r="H28" s="325">
        <v>0</v>
      </c>
    </row>
    <row r="29" spans="1:13" ht="11.25" customHeight="1">
      <c r="A29" s="96"/>
      <c r="B29" s="96"/>
      <c r="C29" s="96"/>
      <c r="D29" s="96"/>
      <c r="E29" s="2212"/>
      <c r="F29" s="631"/>
      <c r="G29" s="92" t="s">
        <v>200</v>
      </c>
      <c r="H29" s="325">
        <v>0</v>
      </c>
    </row>
    <row r="30" spans="1:13" ht="11.25" customHeight="1">
      <c r="A30" s="96">
        <v>1</v>
      </c>
      <c r="B30" s="96">
        <v>1</v>
      </c>
      <c r="C30" s="96">
        <v>4</v>
      </c>
      <c r="D30" s="96"/>
      <c r="E30" s="2212"/>
      <c r="F30" s="631"/>
      <c r="G30" s="92" t="s">
        <v>204</v>
      </c>
      <c r="H30" s="325">
        <v>0</v>
      </c>
    </row>
    <row r="31" spans="1:13" ht="11.25" customHeight="1">
      <c r="A31" s="96"/>
      <c r="B31" s="96"/>
      <c r="C31" s="96"/>
      <c r="D31" s="96"/>
      <c r="E31" s="2212"/>
      <c r="F31" s="640" t="s">
        <v>26</v>
      </c>
      <c r="G31" s="92"/>
      <c r="H31" s="1099">
        <f>SUM(H32)</f>
        <v>0</v>
      </c>
    </row>
    <row r="32" spans="1:13" ht="11.25" customHeight="1">
      <c r="A32" s="96">
        <v>1</v>
      </c>
      <c r="B32" s="96">
        <v>1</v>
      </c>
      <c r="C32" s="96">
        <v>1</v>
      </c>
      <c r="D32" s="96"/>
      <c r="E32" s="2212"/>
      <c r="F32" s="638"/>
      <c r="G32" s="92" t="s">
        <v>206</v>
      </c>
      <c r="H32" s="325">
        <v>0</v>
      </c>
    </row>
    <row r="33" spans="1:11" ht="11.25" customHeight="1">
      <c r="A33" s="96"/>
      <c r="B33" s="96"/>
      <c r="C33" s="96"/>
      <c r="D33" s="96"/>
      <c r="E33" s="2212"/>
      <c r="F33" s="640" t="s">
        <v>27</v>
      </c>
      <c r="G33" s="92"/>
      <c r="H33" s="1099">
        <f>SUM(H34)</f>
        <v>0</v>
      </c>
    </row>
    <row r="34" spans="1:11" ht="11.25" customHeight="1">
      <c r="A34" s="96"/>
      <c r="B34" s="96"/>
      <c r="C34" s="96"/>
      <c r="D34" s="96"/>
      <c r="E34" s="2213"/>
      <c r="F34" s="648"/>
      <c r="G34" s="314" t="s">
        <v>207</v>
      </c>
      <c r="H34" s="404">
        <v>0</v>
      </c>
    </row>
    <row r="35" spans="1:11" ht="11.25" customHeight="1">
      <c r="A35" s="96"/>
      <c r="B35" s="96"/>
      <c r="C35" s="96"/>
      <c r="D35" s="96"/>
      <c r="E35" s="2211">
        <v>1402</v>
      </c>
      <c r="F35" s="29" t="s">
        <v>29</v>
      </c>
      <c r="G35" s="123"/>
      <c r="H35" s="339">
        <f>SUM(H36,H42,H46,H51,H54,H58,H61,H65)</f>
        <v>2</v>
      </c>
      <c r="K35" s="465"/>
    </row>
    <row r="36" spans="1:11" ht="11.25" customHeight="1">
      <c r="A36" s="96"/>
      <c r="B36" s="96"/>
      <c r="C36" s="96"/>
      <c r="D36" s="96"/>
      <c r="E36" s="2212"/>
      <c r="F36" s="636" t="s">
        <v>114</v>
      </c>
      <c r="G36" s="92"/>
      <c r="H36" s="1099">
        <f>SUM(H37:H41)</f>
        <v>0</v>
      </c>
    </row>
    <row r="37" spans="1:11" ht="11.25" customHeight="1">
      <c r="A37" s="96">
        <v>2</v>
      </c>
      <c r="B37" s="96">
        <v>4</v>
      </c>
      <c r="C37" s="96">
        <v>11</v>
      </c>
      <c r="D37" s="96"/>
      <c r="E37" s="2212"/>
      <c r="F37" s="631"/>
      <c r="G37" s="92" t="s">
        <v>208</v>
      </c>
      <c r="H37" s="325">
        <v>0</v>
      </c>
      <c r="K37" s="465"/>
    </row>
    <row r="38" spans="1:11" ht="11.25" customHeight="1">
      <c r="A38" s="96">
        <v>2</v>
      </c>
      <c r="B38" s="96">
        <v>4</v>
      </c>
      <c r="C38" s="96">
        <v>11</v>
      </c>
      <c r="D38" s="96"/>
      <c r="E38" s="2212"/>
      <c r="F38" s="631"/>
      <c r="G38" s="92" t="s">
        <v>209</v>
      </c>
      <c r="H38" s="325">
        <v>0</v>
      </c>
    </row>
    <row r="39" spans="1:11" ht="11.25" customHeight="1">
      <c r="A39" s="96">
        <v>2</v>
      </c>
      <c r="B39" s="96">
        <v>4</v>
      </c>
      <c r="C39" s="96">
        <v>11</v>
      </c>
      <c r="D39" s="96"/>
      <c r="E39" s="2212"/>
      <c r="F39" s="631"/>
      <c r="G39" s="92" t="s">
        <v>210</v>
      </c>
      <c r="H39" s="325">
        <v>0</v>
      </c>
    </row>
    <row r="40" spans="1:11" ht="11.25" customHeight="1">
      <c r="A40" s="96">
        <v>2</v>
      </c>
      <c r="B40" s="96">
        <v>6</v>
      </c>
      <c r="C40" s="96">
        <v>11</v>
      </c>
      <c r="D40" s="96"/>
      <c r="E40" s="2212"/>
      <c r="F40" s="631"/>
      <c r="G40" s="92" t="s">
        <v>392</v>
      </c>
      <c r="H40" s="325">
        <v>0</v>
      </c>
    </row>
    <row r="41" spans="1:11" ht="11.25" customHeight="1">
      <c r="A41" s="96">
        <v>2</v>
      </c>
      <c r="B41" s="96">
        <v>6</v>
      </c>
      <c r="C41" s="96">
        <v>11</v>
      </c>
      <c r="D41" s="96"/>
      <c r="E41" s="2212"/>
      <c r="F41" s="638"/>
      <c r="G41" s="92" t="s">
        <v>212</v>
      </c>
      <c r="H41" s="325">
        <v>0</v>
      </c>
    </row>
    <row r="42" spans="1:11" ht="11.25" customHeight="1">
      <c r="A42" s="96"/>
      <c r="B42" s="96"/>
      <c r="C42" s="96"/>
      <c r="D42" s="96"/>
      <c r="E42" s="2212"/>
      <c r="F42" s="636" t="s">
        <v>31</v>
      </c>
      <c r="G42" s="92"/>
      <c r="H42" s="1099">
        <f>SUM(H43:H45)</f>
        <v>1</v>
      </c>
    </row>
    <row r="43" spans="1:11" ht="11.25" customHeight="1">
      <c r="A43" s="96">
        <v>2</v>
      </c>
      <c r="B43" s="96">
        <v>4</v>
      </c>
      <c r="C43" s="96">
        <v>10</v>
      </c>
      <c r="D43" s="96"/>
      <c r="E43" s="2212"/>
      <c r="F43" s="631"/>
      <c r="G43" s="92" t="s">
        <v>209</v>
      </c>
      <c r="H43" s="325">
        <v>1</v>
      </c>
      <c r="K43" s="1079"/>
    </row>
    <row r="44" spans="1:11" ht="11.25" customHeight="1">
      <c r="A44" s="96"/>
      <c r="B44" s="96"/>
      <c r="C44" s="96"/>
      <c r="D44" s="96"/>
      <c r="E44" s="2212"/>
      <c r="F44" s="631"/>
      <c r="G44" s="92" t="s">
        <v>392</v>
      </c>
      <c r="H44" s="325">
        <v>0</v>
      </c>
      <c r="K44" s="1079"/>
    </row>
    <row r="45" spans="1:11" ht="11.25" customHeight="1">
      <c r="A45" s="96">
        <v>2</v>
      </c>
      <c r="B45" s="96">
        <v>6</v>
      </c>
      <c r="C45" s="96">
        <v>10</v>
      </c>
      <c r="D45" s="96"/>
      <c r="E45" s="2212"/>
      <c r="F45" s="631"/>
      <c r="G45" s="92" t="s">
        <v>212</v>
      </c>
      <c r="H45" s="325">
        <v>0</v>
      </c>
    </row>
    <row r="46" spans="1:11" ht="11.25" customHeight="1">
      <c r="A46" s="96"/>
      <c r="B46" s="96"/>
      <c r="C46" s="96"/>
      <c r="D46" s="96"/>
      <c r="E46" s="2212"/>
      <c r="F46" s="636" t="s">
        <v>32</v>
      </c>
      <c r="G46" s="92"/>
      <c r="H46" s="1099">
        <f>SUM(H47:H50)</f>
        <v>1</v>
      </c>
    </row>
    <row r="47" spans="1:11" ht="11.25" customHeight="1">
      <c r="A47" s="96">
        <v>2</v>
      </c>
      <c r="B47" s="96">
        <v>4</v>
      </c>
      <c r="C47" s="96">
        <v>10</v>
      </c>
      <c r="D47" s="96"/>
      <c r="E47" s="2212"/>
      <c r="F47" s="631"/>
      <c r="G47" s="92" t="s">
        <v>208</v>
      </c>
      <c r="H47" s="325">
        <v>1</v>
      </c>
    </row>
    <row r="48" spans="1:11" ht="11.25" customHeight="1">
      <c r="A48" s="96">
        <v>2</v>
      </c>
      <c r="B48" s="96">
        <v>4</v>
      </c>
      <c r="C48" s="96">
        <v>10</v>
      </c>
      <c r="D48" s="96"/>
      <c r="E48" s="2212"/>
      <c r="F48" s="631"/>
      <c r="G48" s="92" t="s">
        <v>213</v>
      </c>
      <c r="H48" s="325">
        <v>0</v>
      </c>
    </row>
    <row r="49" spans="1:8" ht="11.25" customHeight="1">
      <c r="A49" s="96">
        <v>2</v>
      </c>
      <c r="B49" s="96">
        <v>4</v>
      </c>
      <c r="C49" s="96">
        <v>10</v>
      </c>
      <c r="D49" s="96"/>
      <c r="E49" s="2212"/>
      <c r="F49" s="631"/>
      <c r="G49" s="92" t="s">
        <v>214</v>
      </c>
      <c r="H49" s="325">
        <v>0</v>
      </c>
    </row>
    <row r="50" spans="1:8" ht="11.25" customHeight="1">
      <c r="A50" s="96">
        <v>2</v>
      </c>
      <c r="B50" s="96">
        <v>4</v>
      </c>
      <c r="C50" s="96">
        <v>10</v>
      </c>
      <c r="D50" s="96"/>
      <c r="E50" s="2212"/>
      <c r="F50" s="631"/>
      <c r="G50" s="92" t="s">
        <v>215</v>
      </c>
      <c r="H50" s="325">
        <v>0</v>
      </c>
    </row>
    <row r="51" spans="1:8" ht="11.25" customHeight="1">
      <c r="A51" s="96"/>
      <c r="B51" s="96"/>
      <c r="C51" s="96"/>
      <c r="D51" s="96"/>
      <c r="E51" s="2212"/>
      <c r="F51" s="636" t="s">
        <v>131</v>
      </c>
      <c r="G51" s="92"/>
      <c r="H51" s="1099">
        <f>SUM(H52:H53)</f>
        <v>0</v>
      </c>
    </row>
    <row r="52" spans="1:8" ht="11.25" customHeight="1">
      <c r="A52" s="96">
        <v>2</v>
      </c>
      <c r="B52" s="96">
        <v>4</v>
      </c>
      <c r="C52" s="96">
        <v>3</v>
      </c>
      <c r="D52" s="96"/>
      <c r="E52" s="2212"/>
      <c r="F52" s="638"/>
      <c r="G52" s="92" t="s">
        <v>208</v>
      </c>
      <c r="H52" s="325">
        <v>0</v>
      </c>
    </row>
    <row r="53" spans="1:8" ht="11.25" customHeight="1">
      <c r="A53" s="96">
        <v>2</v>
      </c>
      <c r="B53" s="96">
        <v>4</v>
      </c>
      <c r="C53" s="96">
        <v>3</v>
      </c>
      <c r="D53" s="96"/>
      <c r="E53" s="2212"/>
      <c r="F53" s="638"/>
      <c r="G53" s="92" t="s">
        <v>209</v>
      </c>
      <c r="H53" s="325">
        <v>0</v>
      </c>
    </row>
    <row r="54" spans="1:8" ht="11.25" customHeight="1">
      <c r="A54" s="96"/>
      <c r="B54" s="96"/>
      <c r="C54" s="96"/>
      <c r="D54" s="96"/>
      <c r="E54" s="2212"/>
      <c r="F54" s="636" t="s">
        <v>132</v>
      </c>
      <c r="G54" s="92"/>
      <c r="H54" s="1099">
        <v>0</v>
      </c>
    </row>
    <row r="55" spans="1:8" ht="11.25" customHeight="1">
      <c r="A55" s="96">
        <v>2</v>
      </c>
      <c r="B55" s="96">
        <v>4</v>
      </c>
      <c r="C55" s="96">
        <v>7</v>
      </c>
      <c r="D55" s="96"/>
      <c r="E55" s="2212"/>
      <c r="F55" s="631"/>
      <c r="G55" s="92" t="s">
        <v>208</v>
      </c>
      <c r="H55" s="325">
        <v>0</v>
      </c>
    </row>
    <row r="56" spans="1:8" ht="11.25" customHeight="1">
      <c r="A56" s="96">
        <v>2</v>
      </c>
      <c r="B56" s="96">
        <v>4</v>
      </c>
      <c r="C56" s="96">
        <v>7</v>
      </c>
      <c r="D56" s="96"/>
      <c r="E56" s="2212"/>
      <c r="F56" s="631"/>
      <c r="G56" s="92" t="s">
        <v>216</v>
      </c>
      <c r="H56" s="325">
        <v>0</v>
      </c>
    </row>
    <row r="57" spans="1:8" ht="11.25" customHeight="1">
      <c r="A57" s="96">
        <v>2</v>
      </c>
      <c r="B57" s="96">
        <v>4</v>
      </c>
      <c r="C57" s="96">
        <v>7</v>
      </c>
      <c r="D57" s="96"/>
      <c r="E57" s="2212"/>
      <c r="F57" s="631"/>
      <c r="G57" s="92" t="s">
        <v>209</v>
      </c>
      <c r="H57" s="325">
        <v>0</v>
      </c>
    </row>
    <row r="58" spans="1:8" ht="11.25" customHeight="1">
      <c r="A58" s="96"/>
      <c r="B58" s="96"/>
      <c r="C58" s="96"/>
      <c r="D58" s="96"/>
      <c r="E58" s="2212"/>
      <c r="F58" s="636" t="s">
        <v>35</v>
      </c>
      <c r="G58" s="92"/>
      <c r="H58" s="1099">
        <f>SUM(H59:H60)</f>
        <v>0</v>
      </c>
    </row>
    <row r="59" spans="1:8" ht="11.25" customHeight="1">
      <c r="A59" s="96">
        <v>2</v>
      </c>
      <c r="B59" s="96">
        <v>4</v>
      </c>
      <c r="C59" s="96">
        <v>1</v>
      </c>
      <c r="D59" s="96"/>
      <c r="E59" s="2212"/>
      <c r="F59" s="638"/>
      <c r="G59" s="92" t="s">
        <v>208</v>
      </c>
      <c r="H59" s="325">
        <v>0</v>
      </c>
    </row>
    <row r="60" spans="1:8" ht="11.25" customHeight="1">
      <c r="A60" s="96">
        <v>2</v>
      </c>
      <c r="B60" s="96">
        <v>4</v>
      </c>
      <c r="C60" s="96">
        <v>1</v>
      </c>
      <c r="D60" s="96"/>
      <c r="E60" s="2212"/>
      <c r="F60" s="638"/>
      <c r="G60" s="92" t="s">
        <v>209</v>
      </c>
      <c r="H60" s="325">
        <v>0</v>
      </c>
    </row>
    <row r="61" spans="1:8" ht="11.25" customHeight="1">
      <c r="A61" s="96"/>
      <c r="B61" s="96"/>
      <c r="C61" s="96"/>
      <c r="D61" s="96"/>
      <c r="E61" s="2212"/>
      <c r="F61" s="636" t="s">
        <v>133</v>
      </c>
      <c r="G61" s="92"/>
      <c r="H61" s="1099">
        <f>SUM(H62:H64)</f>
        <v>0</v>
      </c>
    </row>
    <row r="62" spans="1:8" ht="11.25" customHeight="1">
      <c r="A62" s="96">
        <v>2</v>
      </c>
      <c r="B62" s="96">
        <v>4</v>
      </c>
      <c r="C62" s="96">
        <v>9</v>
      </c>
      <c r="D62" s="96"/>
      <c r="E62" s="2212"/>
      <c r="F62" s="348"/>
      <c r="G62" s="92" t="s">
        <v>208</v>
      </c>
      <c r="H62" s="325">
        <v>0</v>
      </c>
    </row>
    <row r="63" spans="1:8" ht="11.25" customHeight="1">
      <c r="A63" s="96">
        <v>2</v>
      </c>
      <c r="B63" s="96">
        <v>4</v>
      </c>
      <c r="C63" s="96">
        <v>9</v>
      </c>
      <c r="D63" s="96"/>
      <c r="E63" s="2212"/>
      <c r="F63" s="348"/>
      <c r="G63" s="92" t="s">
        <v>209</v>
      </c>
      <c r="H63" s="325">
        <v>0</v>
      </c>
    </row>
    <row r="64" spans="1:8" ht="11.25" customHeight="1">
      <c r="A64" s="96">
        <v>2</v>
      </c>
      <c r="B64" s="96">
        <v>4</v>
      </c>
      <c r="C64" s="96">
        <v>9</v>
      </c>
      <c r="D64" s="96"/>
      <c r="E64" s="2212"/>
      <c r="F64" s="348"/>
      <c r="G64" s="92" t="s">
        <v>215</v>
      </c>
      <c r="H64" s="325">
        <v>0</v>
      </c>
    </row>
    <row r="65" spans="1:11" ht="11.25" customHeight="1">
      <c r="A65" s="96"/>
      <c r="B65" s="96"/>
      <c r="C65" s="96"/>
      <c r="D65" s="96"/>
      <c r="E65" s="2212"/>
      <c r="F65" s="640" t="s">
        <v>37</v>
      </c>
      <c r="G65" s="175"/>
      <c r="H65" s="1099">
        <f>SUM(H66)</f>
        <v>0</v>
      </c>
    </row>
    <row r="66" spans="1:11" ht="11.25" customHeight="1">
      <c r="A66" s="96">
        <v>2</v>
      </c>
      <c r="B66" s="96">
        <v>4</v>
      </c>
      <c r="C66" s="96">
        <v>11</v>
      </c>
      <c r="D66" s="96"/>
      <c r="E66" s="2213"/>
      <c r="F66" s="638"/>
      <c r="G66" s="92" t="s">
        <v>217</v>
      </c>
      <c r="H66" s="325">
        <v>0</v>
      </c>
    </row>
    <row r="67" spans="1:11" ht="11.25" customHeight="1">
      <c r="A67" s="96"/>
      <c r="B67" s="96"/>
      <c r="C67" s="96"/>
      <c r="D67" s="96"/>
      <c r="E67" s="2211">
        <v>1403</v>
      </c>
      <c r="F67" s="29" t="s">
        <v>39</v>
      </c>
      <c r="G67" s="123"/>
      <c r="H67" s="339">
        <f>SUM(H68+H70+H72)</f>
        <v>0</v>
      </c>
      <c r="K67" s="465"/>
    </row>
    <row r="68" spans="1:11" ht="11.25" customHeight="1">
      <c r="A68" s="96"/>
      <c r="B68" s="96"/>
      <c r="C68" s="96"/>
      <c r="D68" s="96"/>
      <c r="E68" s="2212"/>
      <c r="F68" s="640" t="s">
        <v>40</v>
      </c>
      <c r="G68" s="92"/>
      <c r="H68" s="1099">
        <f>SUM(H69:H69)</f>
        <v>0</v>
      </c>
    </row>
    <row r="69" spans="1:11" ht="11.25" customHeight="1">
      <c r="A69" s="96">
        <v>3</v>
      </c>
      <c r="B69" s="96">
        <v>5</v>
      </c>
      <c r="C69" s="96">
        <v>11</v>
      </c>
      <c r="D69" s="96"/>
      <c r="E69" s="2212"/>
      <c r="F69" s="638"/>
      <c r="G69" s="92" t="s">
        <v>218</v>
      </c>
      <c r="H69" s="325">
        <v>0</v>
      </c>
    </row>
    <row r="70" spans="1:11" ht="11.25" customHeight="1">
      <c r="A70" s="96"/>
      <c r="B70" s="96"/>
      <c r="C70" s="96"/>
      <c r="D70" s="96"/>
      <c r="E70" s="2212"/>
      <c r="F70" s="640" t="s">
        <v>41</v>
      </c>
      <c r="G70" s="92"/>
      <c r="H70" s="1099">
        <f>SUM(H71)</f>
        <v>0</v>
      </c>
    </row>
    <row r="71" spans="1:11" ht="11.25" customHeight="1">
      <c r="A71" s="96">
        <v>3</v>
      </c>
      <c r="B71" s="96">
        <v>5</v>
      </c>
      <c r="C71" s="96">
        <v>8</v>
      </c>
      <c r="D71" s="96"/>
      <c r="E71" s="2212"/>
      <c r="F71" s="638"/>
      <c r="G71" s="92" t="s">
        <v>218</v>
      </c>
      <c r="H71" s="325">
        <v>0</v>
      </c>
    </row>
    <row r="72" spans="1:11" ht="11.25" customHeight="1">
      <c r="A72" s="96"/>
      <c r="B72" s="96"/>
      <c r="C72" s="96"/>
      <c r="D72" s="96"/>
      <c r="E72" s="2212"/>
      <c r="F72" s="640" t="s">
        <v>42</v>
      </c>
      <c r="G72" s="92"/>
      <c r="H72" s="1099">
        <f>SUM(H73:H74)</f>
        <v>0</v>
      </c>
    </row>
    <row r="73" spans="1:11" ht="11.25" customHeight="1">
      <c r="A73" s="96">
        <v>3</v>
      </c>
      <c r="B73" s="96">
        <v>5</v>
      </c>
      <c r="C73" s="96">
        <v>10</v>
      </c>
      <c r="D73" s="96"/>
      <c r="E73" s="2212"/>
      <c r="F73" s="638"/>
      <c r="G73" s="92" t="s">
        <v>218</v>
      </c>
      <c r="H73" s="325">
        <v>0</v>
      </c>
    </row>
    <row r="74" spans="1:11" ht="11.25" customHeight="1">
      <c r="A74" s="96">
        <v>3</v>
      </c>
      <c r="B74" s="96">
        <v>5</v>
      </c>
      <c r="C74" s="96">
        <v>10</v>
      </c>
      <c r="D74" s="96"/>
      <c r="E74" s="2213"/>
      <c r="F74" s="648"/>
      <c r="G74" s="314" t="s">
        <v>219</v>
      </c>
      <c r="H74" s="1078">
        <v>0</v>
      </c>
    </row>
    <row r="75" spans="1:11" ht="12" customHeight="1">
      <c r="A75" s="96"/>
      <c r="B75" s="96"/>
      <c r="C75" s="96"/>
      <c r="D75" s="96"/>
      <c r="E75" s="979"/>
      <c r="F75" s="653"/>
      <c r="G75" s="92"/>
      <c r="H75" s="88" t="s">
        <v>220</v>
      </c>
    </row>
    <row r="76" spans="1:11" ht="12" customHeight="1">
      <c r="A76" s="96"/>
      <c r="B76" s="96"/>
      <c r="C76" s="96"/>
      <c r="D76" s="96"/>
      <c r="E76" s="979"/>
      <c r="F76" s="92"/>
      <c r="G76" s="92"/>
    </row>
    <row r="77" spans="1:11" ht="12" customHeight="1">
      <c r="A77" s="96"/>
      <c r="B77" s="96"/>
      <c r="C77" s="96"/>
      <c r="D77" s="96"/>
      <c r="E77" s="979"/>
      <c r="F77" s="92"/>
      <c r="G77" s="92"/>
      <c r="H77" s="694" t="s">
        <v>401</v>
      </c>
    </row>
    <row r="78" spans="1:11" ht="11.25" customHeight="1">
      <c r="A78" s="96"/>
      <c r="B78" s="96"/>
      <c r="C78" s="96"/>
      <c r="D78" s="96"/>
      <c r="E78" s="2263" t="s">
        <v>2</v>
      </c>
      <c r="F78" s="1100" t="s">
        <v>327</v>
      </c>
      <c r="G78" s="1101"/>
      <c r="H78" s="1027" t="s">
        <v>400</v>
      </c>
    </row>
    <row r="79" spans="1:11" ht="11.25" customHeight="1">
      <c r="A79" s="96"/>
      <c r="B79" s="96"/>
      <c r="C79" s="96"/>
      <c r="D79" s="96"/>
      <c r="E79" s="2327"/>
      <c r="F79" s="1096"/>
      <c r="G79" s="454"/>
      <c r="H79" s="1070" t="s">
        <v>8</v>
      </c>
    </row>
    <row r="80" spans="1:11" ht="12.75" customHeight="1">
      <c r="A80" s="96"/>
      <c r="B80" s="96"/>
      <c r="C80" s="96"/>
      <c r="D80" s="96"/>
      <c r="E80" s="2204">
        <v>1404</v>
      </c>
      <c r="F80" s="29" t="s">
        <v>43</v>
      </c>
      <c r="G80" s="123"/>
      <c r="H80" s="339">
        <f>SUM(H81,H85)</f>
        <v>0</v>
      </c>
      <c r="K80" s="465"/>
    </row>
    <row r="81" spans="1:11" ht="11.25" customHeight="1">
      <c r="A81" s="96"/>
      <c r="B81" s="96"/>
      <c r="C81" s="96"/>
      <c r="D81" s="96"/>
      <c r="E81" s="2205"/>
      <c r="F81" s="636" t="s">
        <v>128</v>
      </c>
      <c r="G81" s="92"/>
      <c r="H81" s="1099">
        <f>SUM(H82:H84)</f>
        <v>0</v>
      </c>
      <c r="I81" s="83"/>
    </row>
    <row r="82" spans="1:11" ht="11.25" customHeight="1">
      <c r="A82" s="96">
        <v>4</v>
      </c>
      <c r="B82" s="96">
        <v>6</v>
      </c>
      <c r="C82" s="96">
        <v>11</v>
      </c>
      <c r="D82" s="96"/>
      <c r="E82" s="2206"/>
      <c r="F82" s="631"/>
      <c r="G82" s="92" t="s">
        <v>222</v>
      </c>
      <c r="H82" s="325">
        <v>0</v>
      </c>
      <c r="I82" s="83"/>
    </row>
    <row r="83" spans="1:11" ht="11.25" customHeight="1">
      <c r="A83" s="96"/>
      <c r="B83" s="96"/>
      <c r="C83" s="96"/>
      <c r="D83" s="96"/>
      <c r="E83" s="2206"/>
      <c r="F83" s="631"/>
      <c r="G83" s="92" t="s">
        <v>340</v>
      </c>
      <c r="H83" s="325">
        <v>0</v>
      </c>
      <c r="I83" s="83"/>
    </row>
    <row r="84" spans="1:11" ht="11.25" customHeight="1">
      <c r="A84" s="96"/>
      <c r="B84" s="96"/>
      <c r="C84" s="96"/>
      <c r="D84" s="96"/>
      <c r="E84" s="2206"/>
      <c r="F84" s="631"/>
      <c r="G84" s="92" t="s">
        <v>341</v>
      </c>
      <c r="H84" s="325">
        <v>0</v>
      </c>
      <c r="I84" s="83"/>
    </row>
    <row r="85" spans="1:11" ht="11.25" customHeight="1">
      <c r="A85" s="96"/>
      <c r="B85" s="96"/>
      <c r="C85" s="96"/>
      <c r="D85" s="96"/>
      <c r="E85" s="2205"/>
      <c r="F85" s="636" t="s">
        <v>45</v>
      </c>
      <c r="G85" s="92"/>
      <c r="H85" s="1099">
        <f>SUM(H86)</f>
        <v>0</v>
      </c>
    </row>
    <row r="86" spans="1:11" ht="11.25" customHeight="1">
      <c r="A86" s="96">
        <v>4</v>
      </c>
      <c r="B86" s="96">
        <v>6</v>
      </c>
      <c r="C86" s="96">
        <v>11</v>
      </c>
      <c r="D86" s="96"/>
      <c r="E86" s="2206"/>
      <c r="F86" s="631"/>
      <c r="G86" s="92" t="s">
        <v>225</v>
      </c>
      <c r="H86" s="404">
        <v>0</v>
      </c>
    </row>
    <row r="87" spans="1:11" ht="11.25" customHeight="1">
      <c r="A87" s="96"/>
      <c r="B87" s="96"/>
      <c r="C87" s="96"/>
      <c r="D87" s="96"/>
      <c r="E87" s="2211">
        <v>1405</v>
      </c>
      <c r="F87" s="13" t="s">
        <v>46</v>
      </c>
      <c r="G87" s="14"/>
      <c r="H87" s="339">
        <f>SUM(H88+H93+H100+H102)</f>
        <v>2</v>
      </c>
      <c r="K87" s="465"/>
    </row>
    <row r="88" spans="1:11" ht="11.25" customHeight="1">
      <c r="A88" s="96"/>
      <c r="B88" s="96"/>
      <c r="C88" s="96"/>
      <c r="D88" s="96"/>
      <c r="E88" s="2212"/>
      <c r="F88" s="636" t="s">
        <v>47</v>
      </c>
      <c r="G88" s="92"/>
      <c r="H88" s="1099">
        <f>SUM(H89:H92)</f>
        <v>0</v>
      </c>
      <c r="K88" s="465"/>
    </row>
    <row r="89" spans="1:11" ht="11.25" customHeight="1">
      <c r="A89" s="96">
        <v>5</v>
      </c>
      <c r="B89" s="96">
        <v>4</v>
      </c>
      <c r="C89" s="96">
        <v>8</v>
      </c>
      <c r="D89" s="96"/>
      <c r="E89" s="2212"/>
      <c r="F89" s="638"/>
      <c r="G89" s="92" t="s">
        <v>226</v>
      </c>
      <c r="H89" s="325">
        <v>0</v>
      </c>
    </row>
    <row r="90" spans="1:11" ht="11.25" customHeight="1">
      <c r="A90" s="96">
        <v>5</v>
      </c>
      <c r="B90" s="96">
        <v>4</v>
      </c>
      <c r="C90" s="96">
        <v>8</v>
      </c>
      <c r="D90" s="96"/>
      <c r="E90" s="2212"/>
      <c r="F90" s="631"/>
      <c r="G90" s="92" t="s">
        <v>227</v>
      </c>
      <c r="H90" s="325">
        <v>0</v>
      </c>
    </row>
    <row r="91" spans="1:11" ht="11.25" customHeight="1">
      <c r="A91" s="96">
        <v>5</v>
      </c>
      <c r="B91" s="96">
        <v>4</v>
      </c>
      <c r="C91" s="96">
        <v>8</v>
      </c>
      <c r="D91" s="96"/>
      <c r="E91" s="2212"/>
      <c r="F91" s="631"/>
      <c r="G91" s="92" t="s">
        <v>228</v>
      </c>
      <c r="H91" s="325">
        <v>0</v>
      </c>
    </row>
    <row r="92" spans="1:11" ht="11.25" customHeight="1">
      <c r="A92" s="96">
        <v>5</v>
      </c>
      <c r="B92" s="96">
        <v>4</v>
      </c>
      <c r="C92" s="96">
        <v>8</v>
      </c>
      <c r="D92" s="96"/>
      <c r="E92" s="2212"/>
      <c r="F92" s="631"/>
      <c r="G92" s="92" t="s">
        <v>229</v>
      </c>
      <c r="H92" s="325">
        <v>0</v>
      </c>
    </row>
    <row r="93" spans="1:11" ht="11.25" customHeight="1">
      <c r="B93" s="96"/>
      <c r="C93" s="96"/>
      <c r="D93" s="96"/>
      <c r="E93" s="2212"/>
      <c r="F93" s="636" t="s">
        <v>48</v>
      </c>
      <c r="G93" s="92"/>
      <c r="H93" s="1099">
        <f>SUM(H94:H99)</f>
        <v>1</v>
      </c>
    </row>
    <row r="94" spans="1:11" ht="11.25" customHeight="1">
      <c r="A94" s="221">
        <v>5</v>
      </c>
      <c r="B94" s="96">
        <v>5</v>
      </c>
      <c r="C94" s="96">
        <v>11</v>
      </c>
      <c r="D94" s="96"/>
      <c r="E94" s="2212"/>
      <c r="F94" s="638"/>
      <c r="G94" s="92" t="s">
        <v>230</v>
      </c>
      <c r="H94" s="325">
        <v>0</v>
      </c>
    </row>
    <row r="95" spans="1:11" ht="11.25" customHeight="1">
      <c r="A95" s="221">
        <v>5</v>
      </c>
      <c r="B95" s="96">
        <v>5</v>
      </c>
      <c r="C95" s="96">
        <v>11</v>
      </c>
      <c r="D95" s="96"/>
      <c r="E95" s="2212"/>
      <c r="F95" s="638"/>
      <c r="G95" s="92" t="s">
        <v>231</v>
      </c>
      <c r="H95" s="325">
        <v>0</v>
      </c>
    </row>
    <row r="96" spans="1:11" ht="11.25" customHeight="1">
      <c r="A96" s="221">
        <v>5</v>
      </c>
      <c r="B96" s="96">
        <v>5</v>
      </c>
      <c r="C96" s="96">
        <v>11</v>
      </c>
      <c r="D96" s="96"/>
      <c r="E96" s="2212"/>
      <c r="F96" s="638"/>
      <c r="G96" s="92" t="s">
        <v>232</v>
      </c>
      <c r="H96" s="325">
        <v>0</v>
      </c>
    </row>
    <row r="97" spans="1:11" ht="11.25" customHeight="1">
      <c r="A97" s="221">
        <v>5</v>
      </c>
      <c r="B97" s="96">
        <v>5</v>
      </c>
      <c r="C97" s="96">
        <v>11</v>
      </c>
      <c r="D97" s="96"/>
      <c r="E97" s="2212"/>
      <c r="F97" s="638"/>
      <c r="G97" s="92" t="s">
        <v>233</v>
      </c>
      <c r="H97" s="325">
        <v>0</v>
      </c>
    </row>
    <row r="98" spans="1:11" ht="11.25" customHeight="1">
      <c r="A98" s="221">
        <v>5</v>
      </c>
      <c r="B98" s="96">
        <v>5</v>
      </c>
      <c r="C98" s="96">
        <v>11</v>
      </c>
      <c r="D98" s="96"/>
      <c r="E98" s="2212"/>
      <c r="F98" s="638"/>
      <c r="G98" s="92" t="s">
        <v>353</v>
      </c>
      <c r="H98" s="325">
        <v>1</v>
      </c>
    </row>
    <row r="99" spans="1:11" s="83" customFormat="1" ht="11.25" customHeight="1">
      <c r="A99" s="221">
        <v>5</v>
      </c>
      <c r="B99" s="96">
        <v>5</v>
      </c>
      <c r="C99" s="96">
        <v>11</v>
      </c>
      <c r="D99" s="96"/>
      <c r="E99" s="2212"/>
      <c r="F99" s="638"/>
      <c r="G99" s="64" t="s">
        <v>235</v>
      </c>
      <c r="H99" s="325">
        <v>0</v>
      </c>
    </row>
    <row r="100" spans="1:11" s="83" customFormat="1" ht="11.25" customHeight="1">
      <c r="A100" s="221"/>
      <c r="B100" s="96"/>
      <c r="C100" s="96"/>
      <c r="D100" s="96"/>
      <c r="E100" s="2212"/>
      <c r="F100" s="19" t="s">
        <v>49</v>
      </c>
      <c r="G100" s="59"/>
      <c r="H100" s="1099">
        <f>SUM(H101)</f>
        <v>1</v>
      </c>
    </row>
    <row r="101" spans="1:11" s="83" customFormat="1" ht="11.25" customHeight="1">
      <c r="A101" s="221">
        <v>5</v>
      </c>
      <c r="B101" s="96">
        <v>5</v>
      </c>
      <c r="C101" s="96">
        <v>10</v>
      </c>
      <c r="D101" s="96"/>
      <c r="E101" s="2212"/>
      <c r="F101" s="653"/>
      <c r="G101" s="92" t="s">
        <v>317</v>
      </c>
      <c r="H101" s="325">
        <v>1</v>
      </c>
    </row>
    <row r="102" spans="1:11" s="83" customFormat="1" ht="11.25" customHeight="1">
      <c r="A102" s="221"/>
      <c r="B102" s="96"/>
      <c r="C102" s="96"/>
      <c r="D102" s="96"/>
      <c r="E102" s="2212"/>
      <c r="F102" s="640" t="s">
        <v>50</v>
      </c>
      <c r="G102" s="175"/>
      <c r="H102" s="1099">
        <f>SUM(H103:H104)</f>
        <v>0</v>
      </c>
    </row>
    <row r="103" spans="1:11" s="83" customFormat="1" ht="11.25" customHeight="1">
      <c r="A103" s="221">
        <v>5</v>
      </c>
      <c r="B103" s="96">
        <v>5</v>
      </c>
      <c r="C103" s="96">
        <v>13</v>
      </c>
      <c r="D103" s="96"/>
      <c r="E103" s="2212"/>
      <c r="F103" s="638"/>
      <c r="G103" s="92" t="s">
        <v>234</v>
      </c>
      <c r="H103" s="325">
        <v>0</v>
      </c>
    </row>
    <row r="104" spans="1:11" s="83" customFormat="1" ht="11.25" customHeight="1">
      <c r="A104" s="221"/>
      <c r="B104" s="96"/>
      <c r="C104" s="96"/>
      <c r="D104" s="96"/>
      <c r="E104" s="2213"/>
      <c r="F104" s="638"/>
      <c r="G104" s="92" t="s">
        <v>236</v>
      </c>
      <c r="H104" s="325">
        <v>0</v>
      </c>
    </row>
    <row r="105" spans="1:11" ht="11.25" customHeight="1">
      <c r="B105" s="96"/>
      <c r="C105" s="96"/>
      <c r="D105" s="96"/>
      <c r="E105" s="2211">
        <v>1406</v>
      </c>
      <c r="F105" s="29" t="s">
        <v>51</v>
      </c>
      <c r="G105" s="123"/>
      <c r="H105" s="339">
        <f>SUM(H106+H111+H109+H115+H113)</f>
        <v>6</v>
      </c>
      <c r="K105" s="465"/>
    </row>
    <row r="106" spans="1:11" ht="11.25" customHeight="1">
      <c r="B106" s="96"/>
      <c r="C106" s="96"/>
      <c r="D106" s="96"/>
      <c r="E106" s="2212"/>
      <c r="F106" s="636" t="s">
        <v>52</v>
      </c>
      <c r="G106" s="92"/>
      <c r="H106" s="1099">
        <f>SUM(H107:H108)</f>
        <v>2</v>
      </c>
      <c r="K106" s="465"/>
    </row>
    <row r="107" spans="1:11" ht="11.25" customHeight="1">
      <c r="A107" s="221">
        <v>6</v>
      </c>
      <c r="B107" s="96">
        <v>2</v>
      </c>
      <c r="C107" s="96">
        <v>6</v>
      </c>
      <c r="D107" s="96"/>
      <c r="E107" s="2212"/>
      <c r="F107" s="681"/>
      <c r="G107" s="92" t="s">
        <v>237</v>
      </c>
      <c r="H107" s="325">
        <v>0</v>
      </c>
    </row>
    <row r="108" spans="1:11" ht="11.25" customHeight="1">
      <c r="A108" s="221">
        <v>6</v>
      </c>
      <c r="B108" s="96">
        <v>2</v>
      </c>
      <c r="C108" s="96">
        <v>11</v>
      </c>
      <c r="D108" s="96"/>
      <c r="E108" s="2212"/>
      <c r="F108" s="681"/>
      <c r="G108" s="92" t="s">
        <v>238</v>
      </c>
      <c r="H108" s="325">
        <v>2</v>
      </c>
    </row>
    <row r="109" spans="1:11" ht="11.25" customHeight="1">
      <c r="B109" s="96"/>
      <c r="C109" s="96"/>
      <c r="D109" s="96"/>
      <c r="E109" s="2212"/>
      <c r="F109" s="636" t="s">
        <v>263</v>
      </c>
      <c r="G109" s="92"/>
      <c r="H109" s="1099">
        <f>SUM(H110)</f>
        <v>3</v>
      </c>
    </row>
    <row r="110" spans="1:11" ht="11.25" customHeight="1">
      <c r="B110" s="96"/>
      <c r="C110" s="96"/>
      <c r="D110" s="96"/>
      <c r="E110" s="2212"/>
      <c r="F110" s="681"/>
      <c r="G110" s="92" t="s">
        <v>241</v>
      </c>
      <c r="H110" s="325">
        <v>3</v>
      </c>
    </row>
    <row r="111" spans="1:11" ht="11.25" customHeight="1">
      <c r="B111" s="96"/>
      <c r="C111" s="96"/>
      <c r="D111" s="96"/>
      <c r="E111" s="2212"/>
      <c r="F111" s="636" t="s">
        <v>53</v>
      </c>
      <c r="G111" s="92"/>
      <c r="H111" s="1099">
        <f>SUM(H112)</f>
        <v>1</v>
      </c>
    </row>
    <row r="112" spans="1:11" ht="11.25" customHeight="1">
      <c r="A112" s="221">
        <v>6</v>
      </c>
      <c r="B112" s="96">
        <v>2</v>
      </c>
      <c r="C112" s="96">
        <v>10</v>
      </c>
      <c r="D112" s="96"/>
      <c r="E112" s="2212"/>
      <c r="F112" s="631"/>
      <c r="G112" s="92" t="s">
        <v>239</v>
      </c>
      <c r="H112" s="325">
        <v>1</v>
      </c>
    </row>
    <row r="113" spans="1:11" ht="11.25" customHeight="1">
      <c r="B113" s="96"/>
      <c r="C113" s="96"/>
      <c r="D113" s="96"/>
      <c r="E113" s="2212"/>
      <c r="F113" s="636" t="s">
        <v>96</v>
      </c>
      <c r="G113" s="92"/>
      <c r="H113" s="1099">
        <f>SUM(H114)</f>
        <v>0</v>
      </c>
    </row>
    <row r="114" spans="1:11" ht="11.25" customHeight="1">
      <c r="A114" s="221">
        <v>6</v>
      </c>
      <c r="B114" s="96">
        <v>2</v>
      </c>
      <c r="C114" s="96">
        <v>6</v>
      </c>
      <c r="D114" s="96"/>
      <c r="E114" s="2212"/>
      <c r="F114" s="631"/>
      <c r="G114" s="92" t="s">
        <v>264</v>
      </c>
      <c r="H114" s="325">
        <v>0</v>
      </c>
    </row>
    <row r="115" spans="1:11" ht="11.25" customHeight="1">
      <c r="B115" s="96"/>
      <c r="C115" s="96"/>
      <c r="D115" s="96"/>
      <c r="E115" s="2212"/>
      <c r="F115" s="636" t="s">
        <v>56</v>
      </c>
      <c r="G115" s="92"/>
      <c r="H115" s="1099">
        <f>SUM(H116)</f>
        <v>0</v>
      </c>
    </row>
    <row r="116" spans="1:11" ht="11.25" customHeight="1">
      <c r="A116" s="221">
        <v>6</v>
      </c>
      <c r="B116" s="96">
        <v>4</v>
      </c>
      <c r="C116" s="96">
        <v>11</v>
      </c>
      <c r="D116" s="96"/>
      <c r="E116" s="2213"/>
      <c r="F116" s="631"/>
      <c r="G116" s="92" t="s">
        <v>242</v>
      </c>
      <c r="H116" s="325">
        <v>0</v>
      </c>
    </row>
    <row r="117" spans="1:11" ht="11.25" customHeight="1">
      <c r="B117" s="96"/>
      <c r="C117" s="96"/>
      <c r="D117" s="96"/>
      <c r="E117" s="2204">
        <v>1407</v>
      </c>
      <c r="F117" s="13" t="s">
        <v>58</v>
      </c>
      <c r="G117" s="123"/>
      <c r="H117" s="339">
        <f>SUM(H118+H123+H125)</f>
        <v>0</v>
      </c>
      <c r="K117" s="465"/>
    </row>
    <row r="118" spans="1:11" ht="11.25" customHeight="1">
      <c r="B118" s="96"/>
      <c r="C118" s="96"/>
      <c r="D118" s="96"/>
      <c r="E118" s="2205"/>
      <c r="F118" s="636" t="s">
        <v>59</v>
      </c>
      <c r="G118" s="92"/>
      <c r="H118" s="1099">
        <f>SUM(H119:H122)</f>
        <v>0</v>
      </c>
    </row>
    <row r="119" spans="1:11" ht="11.25" customHeight="1">
      <c r="A119" s="221">
        <v>7</v>
      </c>
      <c r="B119" s="96">
        <v>3</v>
      </c>
      <c r="C119" s="96">
        <v>11</v>
      </c>
      <c r="D119" s="96"/>
      <c r="E119" s="2205"/>
      <c r="F119" s="640"/>
      <c r="G119" s="92" t="s">
        <v>243</v>
      </c>
      <c r="H119" s="325">
        <v>0</v>
      </c>
    </row>
    <row r="120" spans="1:11" ht="11.25" customHeight="1">
      <c r="B120" s="96"/>
      <c r="C120" s="96"/>
      <c r="D120" s="96"/>
      <c r="E120" s="2205"/>
      <c r="F120" s="640"/>
      <c r="G120" s="92" t="s">
        <v>244</v>
      </c>
      <c r="H120" s="325">
        <v>0</v>
      </c>
    </row>
    <row r="121" spans="1:11" ht="11.25" customHeight="1">
      <c r="B121" s="96"/>
      <c r="C121" s="96"/>
      <c r="D121" s="96"/>
      <c r="E121" s="2205"/>
      <c r="F121" s="640"/>
      <c r="G121" s="92" t="s">
        <v>273</v>
      </c>
      <c r="H121" s="325">
        <v>0</v>
      </c>
    </row>
    <row r="122" spans="1:11" ht="11.25" customHeight="1">
      <c r="A122" s="221">
        <v>7</v>
      </c>
      <c r="B122" s="96">
        <v>3</v>
      </c>
      <c r="C122" s="96">
        <v>11</v>
      </c>
      <c r="D122" s="96"/>
      <c r="E122" s="2205"/>
      <c r="F122" s="631"/>
      <c r="G122" s="92" t="s">
        <v>246</v>
      </c>
      <c r="H122" s="325">
        <v>0</v>
      </c>
    </row>
    <row r="123" spans="1:11" ht="11.25" customHeight="1">
      <c r="B123" s="96"/>
      <c r="C123" s="96"/>
      <c r="D123" s="96"/>
      <c r="E123" s="2205"/>
      <c r="F123" s="640" t="s">
        <v>60</v>
      </c>
      <c r="G123" s="175"/>
      <c r="H123" s="1099">
        <f>SUM(H124)</f>
        <v>0</v>
      </c>
    </row>
    <row r="124" spans="1:11" ht="11.25" customHeight="1">
      <c r="A124" s="221">
        <v>7</v>
      </c>
      <c r="B124" s="96">
        <v>6</v>
      </c>
      <c r="C124" s="96">
        <v>10</v>
      </c>
      <c r="D124" s="96"/>
      <c r="E124" s="2205"/>
      <c r="F124" s="638"/>
      <c r="G124" s="92" t="s">
        <v>247</v>
      </c>
      <c r="H124" s="325">
        <v>0</v>
      </c>
    </row>
    <row r="125" spans="1:11" ht="11.25" customHeight="1">
      <c r="B125" s="96"/>
      <c r="C125" s="96"/>
      <c r="D125" s="96"/>
      <c r="E125" s="2205"/>
      <c r="F125" s="640" t="s">
        <v>84</v>
      </c>
      <c r="G125" s="175"/>
      <c r="H125" s="1099">
        <f>SUM(H126)</f>
        <v>0</v>
      </c>
    </row>
    <row r="126" spans="1:11" ht="11.25" customHeight="1">
      <c r="A126" s="221">
        <v>7</v>
      </c>
      <c r="B126" s="96">
        <v>6</v>
      </c>
      <c r="C126" s="96">
        <v>10</v>
      </c>
      <c r="D126" s="96"/>
      <c r="E126" s="2205"/>
      <c r="F126" s="631"/>
      <c r="G126" s="92" t="s">
        <v>248</v>
      </c>
      <c r="H126" s="325">
        <v>0</v>
      </c>
    </row>
    <row r="127" spans="1:11" ht="11.25" customHeight="1">
      <c r="B127" s="96"/>
      <c r="C127" s="96"/>
      <c r="D127" s="96"/>
      <c r="E127" s="2204">
        <v>1408</v>
      </c>
      <c r="F127" s="13" t="s">
        <v>63</v>
      </c>
      <c r="G127" s="40"/>
      <c r="H127" s="339">
        <f>SUM(H128+H130+H133+H137)</f>
        <v>1</v>
      </c>
      <c r="K127" s="465"/>
    </row>
    <row r="128" spans="1:11" ht="11.25" customHeight="1">
      <c r="B128" s="96"/>
      <c r="C128" s="96"/>
      <c r="D128" s="96"/>
      <c r="E128" s="2205"/>
      <c r="F128" s="636" t="s">
        <v>64</v>
      </c>
      <c r="G128" s="92"/>
      <c r="H128" s="1102">
        <f>SUM(H129)</f>
        <v>1</v>
      </c>
    </row>
    <row r="129" spans="1:11" ht="11.25" customHeight="1">
      <c r="A129" s="221">
        <v>8</v>
      </c>
      <c r="B129" s="96">
        <v>4</v>
      </c>
      <c r="C129" s="96">
        <v>8</v>
      </c>
      <c r="D129" s="96"/>
      <c r="E129" s="2205"/>
      <c r="F129" s="631"/>
      <c r="G129" s="92" t="s">
        <v>250</v>
      </c>
      <c r="H129" s="325">
        <v>1</v>
      </c>
    </row>
    <row r="130" spans="1:11" ht="11.25" customHeight="1">
      <c r="B130" s="96"/>
      <c r="C130" s="96"/>
      <c r="D130" s="96"/>
      <c r="E130" s="2205"/>
      <c r="F130" s="636" t="s">
        <v>65</v>
      </c>
      <c r="G130" s="175"/>
      <c r="H130" s="1099">
        <f>SUM(H131:H132)</f>
        <v>0</v>
      </c>
    </row>
    <row r="131" spans="1:11" ht="11.25" customHeight="1">
      <c r="B131" s="96"/>
      <c r="C131" s="96"/>
      <c r="D131" s="96"/>
      <c r="E131" s="2205"/>
      <c r="F131" s="636"/>
      <c r="G131" s="322" t="s">
        <v>251</v>
      </c>
      <c r="H131" s="325">
        <v>0</v>
      </c>
    </row>
    <row r="132" spans="1:11" ht="11.25" customHeight="1">
      <c r="A132" s="221">
        <v>8</v>
      </c>
      <c r="B132" s="96">
        <v>4</v>
      </c>
      <c r="C132" s="96">
        <v>6</v>
      </c>
      <c r="D132" s="96"/>
      <c r="E132" s="2205"/>
      <c r="F132" s="631"/>
      <c r="G132" s="92" t="s">
        <v>373</v>
      </c>
      <c r="H132" s="325">
        <v>0</v>
      </c>
    </row>
    <row r="133" spans="1:11" ht="11.25" customHeight="1">
      <c r="B133" s="96"/>
      <c r="C133" s="96"/>
      <c r="D133" s="96"/>
      <c r="E133" s="2205"/>
      <c r="F133" s="640" t="s">
        <v>66</v>
      </c>
      <c r="G133" s="92"/>
      <c r="H133" s="1099">
        <f>SUM(H134:H136)</f>
        <v>0</v>
      </c>
    </row>
    <row r="134" spans="1:11" ht="11.25" customHeight="1">
      <c r="A134" s="221">
        <v>8</v>
      </c>
      <c r="B134" s="96">
        <v>4</v>
      </c>
      <c r="C134" s="96">
        <v>11</v>
      </c>
      <c r="D134" s="96"/>
      <c r="E134" s="2205"/>
      <c r="F134" s="640"/>
      <c r="G134" s="92" t="s">
        <v>253</v>
      </c>
      <c r="H134" s="325">
        <v>0</v>
      </c>
    </row>
    <row r="135" spans="1:11" ht="11.25" customHeight="1">
      <c r="A135" s="221">
        <v>8</v>
      </c>
      <c r="B135" s="96">
        <v>3</v>
      </c>
      <c r="C135" s="96">
        <v>11</v>
      </c>
      <c r="D135" s="96"/>
      <c r="E135" s="2205"/>
      <c r="F135" s="640"/>
      <c r="G135" s="92" t="s">
        <v>254</v>
      </c>
      <c r="H135" s="325">
        <v>0</v>
      </c>
    </row>
    <row r="136" spans="1:11" ht="11.25" customHeight="1">
      <c r="A136" s="221">
        <v>8</v>
      </c>
      <c r="B136" s="96">
        <v>4</v>
      </c>
      <c r="C136" s="96">
        <v>11</v>
      </c>
      <c r="D136" s="96"/>
      <c r="E136" s="2205"/>
      <c r="F136" s="640"/>
      <c r="G136" s="92" t="s">
        <v>255</v>
      </c>
      <c r="H136" s="325">
        <v>0</v>
      </c>
    </row>
    <row r="137" spans="1:11" ht="11.25" customHeight="1">
      <c r="B137" s="96"/>
      <c r="C137" s="96"/>
      <c r="D137" s="96"/>
      <c r="E137" s="2205"/>
      <c r="F137" s="640" t="s">
        <v>67</v>
      </c>
      <c r="G137" s="175"/>
      <c r="H137" s="1099">
        <f>SUM(H138)</f>
        <v>0</v>
      </c>
    </row>
    <row r="138" spans="1:11" ht="11.25" customHeight="1">
      <c r="A138" s="221">
        <v>8</v>
      </c>
      <c r="B138" s="96">
        <v>4</v>
      </c>
      <c r="C138" s="96">
        <v>11</v>
      </c>
      <c r="D138" s="96"/>
      <c r="E138" s="2205"/>
      <c r="F138" s="638"/>
      <c r="G138" s="92" t="s">
        <v>256</v>
      </c>
      <c r="H138" s="325">
        <v>0</v>
      </c>
    </row>
    <row r="139" spans="1:11" ht="11.25" customHeight="1">
      <c r="B139" s="96"/>
      <c r="C139" s="96"/>
      <c r="D139" s="96"/>
      <c r="E139" s="2204">
        <v>1624</v>
      </c>
      <c r="F139" s="40" t="s">
        <v>68</v>
      </c>
      <c r="G139" s="123"/>
      <c r="H139" s="339">
        <f>SUM(H140+H142)</f>
        <v>1</v>
      </c>
      <c r="I139" s="83"/>
      <c r="K139" s="465"/>
    </row>
    <row r="140" spans="1:11" ht="11.25" customHeight="1">
      <c r="B140" s="96"/>
      <c r="C140" s="96"/>
      <c r="D140" s="96"/>
      <c r="E140" s="2205"/>
      <c r="F140" s="678" t="s">
        <v>69</v>
      </c>
      <c r="G140" s="64"/>
      <c r="H140" s="1099">
        <f>SUM(H141)</f>
        <v>1</v>
      </c>
      <c r="I140" s="83"/>
      <c r="K140" s="465"/>
    </row>
    <row r="141" spans="1:11" ht="11.25" customHeight="1">
      <c r="A141" s="221">
        <v>9</v>
      </c>
      <c r="B141" s="96">
        <v>4</v>
      </c>
      <c r="C141" s="96">
        <v>8</v>
      </c>
      <c r="D141" s="96"/>
      <c r="E141" s="2205"/>
      <c r="F141" s="638"/>
      <c r="G141" s="92" t="s">
        <v>258</v>
      </c>
      <c r="H141" s="325">
        <v>1</v>
      </c>
      <c r="I141" s="83"/>
      <c r="K141" s="465"/>
    </row>
    <row r="142" spans="1:11" ht="11.25" customHeight="1">
      <c r="B142" s="96"/>
      <c r="C142" s="96"/>
      <c r="D142" s="96"/>
      <c r="E142" s="2205"/>
      <c r="F142" s="636" t="s">
        <v>71</v>
      </c>
      <c r="G142" s="92"/>
      <c r="H142" s="1099">
        <f>SUM(H143)</f>
        <v>0</v>
      </c>
      <c r="I142" s="83"/>
      <c r="K142" s="465"/>
    </row>
    <row r="143" spans="1:11" ht="11.25" customHeight="1">
      <c r="A143" s="221">
        <v>9</v>
      </c>
      <c r="B143" s="96">
        <v>5</v>
      </c>
      <c r="C143" s="96">
        <v>11</v>
      </c>
      <c r="D143" s="96"/>
      <c r="E143" s="2207"/>
      <c r="F143" s="1083"/>
      <c r="G143" s="314" t="s">
        <v>259</v>
      </c>
      <c r="H143" s="404">
        <v>0</v>
      </c>
      <c r="I143" s="83"/>
      <c r="K143" s="465"/>
    </row>
    <row r="144" spans="1:11" ht="11.25" customHeight="1">
      <c r="B144" s="96"/>
      <c r="C144" s="96"/>
      <c r="D144" s="96"/>
      <c r="E144" s="1084"/>
      <c r="F144" s="2256" t="s">
        <v>8</v>
      </c>
      <c r="G144" s="2257"/>
      <c r="H144" s="1086">
        <f>SUM(H6+H35+H67+H80+H87+H105+H117+H127+H139)</f>
        <v>12</v>
      </c>
    </row>
    <row r="145" spans="5:8" ht="11.25" customHeight="1">
      <c r="E145" s="979"/>
      <c r="F145" s="2383" t="s">
        <v>381</v>
      </c>
      <c r="G145" s="2383"/>
      <c r="H145" s="2383"/>
    </row>
    <row r="146" spans="5:8" ht="11.25" customHeight="1">
      <c r="E146" s="979"/>
      <c r="F146" s="2384"/>
      <c r="G146" s="2384"/>
      <c r="H146" s="2384"/>
    </row>
    <row r="147" spans="5:8" ht="9" customHeight="1"/>
    <row r="148" spans="5:8" ht="15.75" customHeight="1">
      <c r="E148" s="979"/>
      <c r="G148" s="92"/>
    </row>
    <row r="149" spans="5:8" ht="9" customHeight="1">
      <c r="E149" s="979"/>
    </row>
    <row r="150" spans="5:8" ht="12.75" customHeight="1"/>
    <row r="151" spans="5:8" ht="9" customHeight="1">
      <c r="E151" s="979"/>
    </row>
    <row r="152" spans="5:8" ht="9" customHeight="1">
      <c r="E152" s="979"/>
    </row>
    <row r="153" spans="5:8" ht="9" customHeight="1"/>
    <row r="154" spans="5:8" ht="9" customHeight="1"/>
    <row r="155" spans="5:8" ht="9" customHeight="1"/>
    <row r="156" spans="5:8" ht="9" customHeight="1"/>
    <row r="157" spans="5:8" ht="9" customHeight="1"/>
    <row r="158" spans="5:8" ht="9" customHeight="1"/>
    <row r="159" spans="5:8" ht="9" customHeight="1"/>
    <row r="160" spans="5: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92"/>
      <c r="G237" s="92"/>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19">
    <mergeCell ref="E6:E34"/>
    <mergeCell ref="L19:M24"/>
    <mergeCell ref="E1:H1"/>
    <mergeCell ref="J1:X1"/>
    <mergeCell ref="E2:H2"/>
    <mergeCell ref="E3:H3"/>
    <mergeCell ref="E4:E5"/>
    <mergeCell ref="F146:H146"/>
    <mergeCell ref="E35:E66"/>
    <mergeCell ref="E67:E74"/>
    <mergeCell ref="E78:E79"/>
    <mergeCell ref="E80:E86"/>
    <mergeCell ref="E87:E104"/>
    <mergeCell ref="E105:E116"/>
    <mergeCell ref="E117:E126"/>
    <mergeCell ref="E127:E138"/>
    <mergeCell ref="E139:E143"/>
    <mergeCell ref="F144:G144"/>
    <mergeCell ref="F145:H14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3"/>
  <sheetViews>
    <sheetView topLeftCell="D1" workbookViewId="0">
      <selection activeCell="O36" sqref="O36"/>
    </sheetView>
  </sheetViews>
  <sheetFormatPr baseColWidth="10" defaultRowHeight="12.75"/>
  <cols>
    <col min="1" max="2" width="1.85546875" style="221" hidden="1" customWidth="1"/>
    <col min="3" max="3" width="2.7109375" style="221" hidden="1" customWidth="1"/>
    <col min="4" max="4" width="3" style="221" customWidth="1"/>
    <col min="5" max="5" width="7.5703125" style="79" customWidth="1"/>
    <col min="6" max="6" width="1.5703125" style="79" customWidth="1"/>
    <col min="7" max="7" width="67.7109375" style="79" customWidth="1"/>
    <col min="8" max="10" width="7.28515625" style="305" customWidth="1"/>
    <col min="11" max="11" width="4.7109375" style="79" customWidth="1"/>
    <col min="12" max="12" width="7" style="79" customWidth="1"/>
    <col min="13" max="13" width="9"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12.75" customHeight="1">
      <c r="A1" s="96"/>
      <c r="B1" s="96"/>
      <c r="C1" s="96"/>
      <c r="D1" s="96"/>
      <c r="E1" s="2281" t="s">
        <v>402</v>
      </c>
      <c r="F1" s="2281"/>
      <c r="G1" s="2281"/>
      <c r="H1" s="2281"/>
      <c r="I1" s="2281"/>
      <c r="J1" s="2281"/>
      <c r="K1" s="83"/>
      <c r="L1" s="2281"/>
      <c r="M1" s="2281"/>
      <c r="N1" s="2281"/>
      <c r="O1" s="2281"/>
      <c r="P1" s="2281"/>
      <c r="Q1" s="2281"/>
      <c r="R1" s="2281"/>
      <c r="S1" s="2281"/>
      <c r="T1" s="2281"/>
      <c r="U1" s="2281"/>
      <c r="V1" s="2281"/>
      <c r="W1" s="2281"/>
      <c r="X1" s="2281"/>
      <c r="Y1" s="2281"/>
      <c r="Z1" s="2281"/>
    </row>
    <row r="2" spans="1:29" s="83" customFormat="1" ht="12.75" customHeight="1">
      <c r="A2" s="96"/>
      <c r="B2" s="227"/>
      <c r="C2" s="227"/>
      <c r="D2" s="227"/>
      <c r="E2" s="2281">
        <v>2018</v>
      </c>
      <c r="F2" s="2281"/>
      <c r="G2" s="2281"/>
      <c r="H2" s="2281"/>
      <c r="I2" s="2281"/>
      <c r="J2" s="2281"/>
      <c r="K2" s="86"/>
      <c r="L2" s="87"/>
      <c r="AB2" s="88"/>
      <c r="AC2" s="88"/>
    </row>
    <row r="3" spans="1:29" s="83" customFormat="1" ht="6" customHeight="1">
      <c r="A3" s="96"/>
      <c r="B3" s="96"/>
      <c r="C3" s="96"/>
      <c r="D3" s="96"/>
      <c r="E3" s="2263" t="s">
        <v>2</v>
      </c>
      <c r="F3" s="1021"/>
      <c r="G3" s="717"/>
      <c r="H3" s="1088"/>
      <c r="I3" s="1089"/>
      <c r="J3" s="1090"/>
      <c r="L3" s="92"/>
    </row>
    <row r="4" spans="1:29" ht="12" customHeight="1">
      <c r="A4" s="96" t="s">
        <v>9</v>
      </c>
      <c r="B4" s="96" t="s">
        <v>10</v>
      </c>
      <c r="C4" s="96" t="s">
        <v>11</v>
      </c>
      <c r="D4" s="96"/>
      <c r="E4" s="2326"/>
      <c r="F4" s="383" t="s">
        <v>327</v>
      </c>
      <c r="G4" s="449"/>
      <c r="H4" s="2367" t="s">
        <v>390</v>
      </c>
      <c r="I4" s="2367"/>
      <c r="J4" s="1091"/>
    </row>
    <row r="5" spans="1:29" ht="12" customHeight="1">
      <c r="A5" s="96"/>
      <c r="B5" s="96"/>
      <c r="C5" s="96"/>
      <c r="D5" s="96"/>
      <c r="E5" s="2327"/>
      <c r="F5" s="388"/>
      <c r="G5" s="454"/>
      <c r="H5" s="963" t="s">
        <v>18</v>
      </c>
      <c r="I5" s="963" t="s">
        <v>19</v>
      </c>
      <c r="J5" s="1070" t="s">
        <v>8</v>
      </c>
    </row>
    <row r="6" spans="1:29" ht="11.25" customHeight="1">
      <c r="A6" s="96"/>
      <c r="B6" s="96"/>
      <c r="C6" s="96"/>
      <c r="D6" s="96"/>
      <c r="E6" s="2211">
        <v>1401</v>
      </c>
      <c r="F6" s="318" t="s">
        <v>20</v>
      </c>
      <c r="G6" s="492"/>
      <c r="H6" s="1092">
        <f>SUM(H7,H10,H14,H18,H27,H31+H33)</f>
        <v>14</v>
      </c>
      <c r="I6" s="1092">
        <f>SUM(I7,I10,I14,I18,I27,I31+I33)</f>
        <v>5</v>
      </c>
      <c r="J6" s="1093">
        <f>SUM(H6:I6)</f>
        <v>19</v>
      </c>
      <c r="M6" s="465"/>
    </row>
    <row r="7" spans="1:29" ht="11.25" customHeight="1">
      <c r="A7" s="96"/>
      <c r="B7" s="96"/>
      <c r="C7" s="96"/>
      <c r="D7" s="96"/>
      <c r="E7" s="2316"/>
      <c r="F7" s="623" t="s">
        <v>21</v>
      </c>
      <c r="G7" s="624"/>
      <c r="H7" s="1014">
        <f>SUM(H8:H9)</f>
        <v>7</v>
      </c>
      <c r="I7" s="1014">
        <f>SUM(I8:I9)</f>
        <v>5</v>
      </c>
      <c r="J7" s="1073">
        <f>SUM(H7:I7)</f>
        <v>12</v>
      </c>
    </row>
    <row r="8" spans="1:29" ht="11.25" customHeight="1">
      <c r="A8" s="96">
        <v>1</v>
      </c>
      <c r="B8" s="96">
        <v>1</v>
      </c>
      <c r="C8" s="96">
        <v>11</v>
      </c>
      <c r="D8" s="96"/>
      <c r="E8" s="2316"/>
      <c r="F8" s="640"/>
      <c r="G8" s="92" t="s">
        <v>204</v>
      </c>
      <c r="H8" s="324">
        <v>7</v>
      </c>
      <c r="I8" s="324">
        <v>5</v>
      </c>
      <c r="J8" s="347">
        <f t="shared" ref="J8:J34" si="0">SUM(H8:I8)</f>
        <v>12</v>
      </c>
    </row>
    <row r="9" spans="1:29" ht="11.25" customHeight="1">
      <c r="A9" s="96">
        <v>1</v>
      </c>
      <c r="B9" s="96">
        <v>1</v>
      </c>
      <c r="C9" s="96">
        <v>7</v>
      </c>
      <c r="D9" s="96"/>
      <c r="E9" s="2316"/>
      <c r="F9" s="631"/>
      <c r="G9" s="64" t="s">
        <v>391</v>
      </c>
      <c r="H9" s="351">
        <v>0</v>
      </c>
      <c r="I9" s="351">
        <v>0</v>
      </c>
      <c r="J9" s="347">
        <f t="shared" si="0"/>
        <v>0</v>
      </c>
      <c r="M9" s="465"/>
    </row>
    <row r="10" spans="1:29" ht="11.25" customHeight="1">
      <c r="A10" s="96"/>
      <c r="B10" s="96"/>
      <c r="C10" s="96"/>
      <c r="D10" s="96"/>
      <c r="E10" s="2316"/>
      <c r="F10" s="636" t="s">
        <v>22</v>
      </c>
      <c r="G10" s="92"/>
      <c r="H10" s="1074">
        <f>SUM(H11:H13)</f>
        <v>0</v>
      </c>
      <c r="I10" s="1074">
        <f>SUM(I11:I13)</f>
        <v>0</v>
      </c>
      <c r="J10" s="1075">
        <f t="shared" si="0"/>
        <v>0</v>
      </c>
    </row>
    <row r="11" spans="1:29" ht="11.25" customHeight="1">
      <c r="A11" s="96">
        <v>1</v>
      </c>
      <c r="B11" s="96">
        <v>1</v>
      </c>
      <c r="C11" s="96">
        <v>5</v>
      </c>
      <c r="D11" s="96"/>
      <c r="E11" s="2316"/>
      <c r="F11" s="636"/>
      <c r="G11" s="92" t="s">
        <v>195</v>
      </c>
      <c r="H11" s="351">
        <v>0</v>
      </c>
      <c r="I11" s="351">
        <v>0</v>
      </c>
      <c r="J11" s="347">
        <f t="shared" si="0"/>
        <v>0</v>
      </c>
    </row>
    <row r="12" spans="1:29" ht="11.25" customHeight="1">
      <c r="A12" s="96"/>
      <c r="B12" s="96"/>
      <c r="C12" s="96"/>
      <c r="D12" s="96"/>
      <c r="E12" s="2316"/>
      <c r="F12" s="631"/>
      <c r="G12" s="92" t="s">
        <v>196</v>
      </c>
      <c r="H12" s="351">
        <v>0</v>
      </c>
      <c r="I12" s="351">
        <v>0</v>
      </c>
      <c r="J12" s="347">
        <f t="shared" si="0"/>
        <v>0</v>
      </c>
    </row>
    <row r="13" spans="1:29" ht="11.25" customHeight="1">
      <c r="A13" s="96">
        <v>1</v>
      </c>
      <c r="B13" s="96">
        <v>1</v>
      </c>
      <c r="C13" s="96">
        <v>5</v>
      </c>
      <c r="D13" s="96"/>
      <c r="E13" s="2316"/>
      <c r="F13" s="631"/>
      <c r="G13" s="92" t="s">
        <v>197</v>
      </c>
      <c r="H13" s="351">
        <v>0</v>
      </c>
      <c r="I13" s="351">
        <v>0</v>
      </c>
      <c r="J13" s="347">
        <f t="shared" si="0"/>
        <v>0</v>
      </c>
    </row>
    <row r="14" spans="1:29" ht="11.25" customHeight="1">
      <c r="A14" s="96"/>
      <c r="B14" s="96"/>
      <c r="C14" s="96"/>
      <c r="D14" s="96"/>
      <c r="E14" s="2316"/>
      <c r="F14" s="636" t="s">
        <v>23</v>
      </c>
      <c r="G14" s="92"/>
      <c r="H14" s="1074">
        <f>SUM(H15:H17)</f>
        <v>7</v>
      </c>
      <c r="I14" s="1074">
        <f>SUM(I15:I17)</f>
        <v>0</v>
      </c>
      <c r="J14" s="1075">
        <f t="shared" si="0"/>
        <v>7</v>
      </c>
    </row>
    <row r="15" spans="1:29" ht="11.25" customHeight="1">
      <c r="A15" s="96">
        <v>1</v>
      </c>
      <c r="B15" s="96">
        <v>1</v>
      </c>
      <c r="C15" s="96">
        <v>12</v>
      </c>
      <c r="D15" s="96"/>
      <c r="E15" s="2316"/>
      <c r="F15" s="638"/>
      <c r="G15" s="92" t="s">
        <v>195</v>
      </c>
      <c r="H15" s="351">
        <v>7</v>
      </c>
      <c r="I15" s="351">
        <v>0</v>
      </c>
      <c r="J15" s="347">
        <f t="shared" si="0"/>
        <v>7</v>
      </c>
    </row>
    <row r="16" spans="1:29" ht="11.25" customHeight="1">
      <c r="A16" s="96"/>
      <c r="B16" s="96"/>
      <c r="C16" s="96"/>
      <c r="D16" s="96"/>
      <c r="E16" s="2316"/>
      <c r="F16" s="638"/>
      <c r="G16" s="92" t="s">
        <v>198</v>
      </c>
      <c r="H16" s="351">
        <v>0</v>
      </c>
      <c r="I16" s="351">
        <v>0</v>
      </c>
      <c r="J16" s="347">
        <f t="shared" si="0"/>
        <v>0</v>
      </c>
    </row>
    <row r="17" spans="1:15" ht="11.25" customHeight="1">
      <c r="A17" s="96"/>
      <c r="B17" s="96"/>
      <c r="C17" s="96"/>
      <c r="D17" s="96"/>
      <c r="E17" s="2316"/>
      <c r="F17" s="638"/>
      <c r="G17" s="92" t="s">
        <v>199</v>
      </c>
      <c r="H17" s="351">
        <v>0</v>
      </c>
      <c r="I17" s="351">
        <v>0</v>
      </c>
      <c r="J17" s="347">
        <f t="shared" si="0"/>
        <v>0</v>
      </c>
    </row>
    <row r="18" spans="1:15" ht="11.25" customHeight="1">
      <c r="A18" s="96"/>
      <c r="B18" s="96"/>
      <c r="C18" s="96"/>
      <c r="D18" s="96"/>
      <c r="E18" s="2316"/>
      <c r="F18" s="639" t="s">
        <v>24</v>
      </c>
      <c r="G18" s="167"/>
      <c r="H18" s="1074">
        <f>SUM(H19:H26)</f>
        <v>0</v>
      </c>
      <c r="I18" s="1074">
        <f>SUM(I19:I26)</f>
        <v>0</v>
      </c>
      <c r="J18" s="1075">
        <f t="shared" si="0"/>
        <v>0</v>
      </c>
    </row>
    <row r="19" spans="1:15" ht="11.25" customHeight="1">
      <c r="A19" s="96">
        <v>1</v>
      </c>
      <c r="B19" s="96">
        <v>1</v>
      </c>
      <c r="C19" s="96">
        <v>2</v>
      </c>
      <c r="D19" s="96"/>
      <c r="E19" s="2316"/>
      <c r="F19" s="638"/>
      <c r="G19" s="92" t="s">
        <v>195</v>
      </c>
      <c r="H19" s="351">
        <v>0</v>
      </c>
      <c r="I19" s="351">
        <v>0</v>
      </c>
      <c r="J19" s="347">
        <f t="shared" si="0"/>
        <v>0</v>
      </c>
      <c r="N19" s="2280"/>
      <c r="O19" s="2280"/>
    </row>
    <row r="20" spans="1:15" ht="11.25" customHeight="1">
      <c r="A20" s="96"/>
      <c r="B20" s="96"/>
      <c r="C20" s="96"/>
      <c r="D20" s="96"/>
      <c r="E20" s="2316"/>
      <c r="F20" s="638"/>
      <c r="G20" s="92" t="s">
        <v>200</v>
      </c>
      <c r="H20" s="351">
        <v>0</v>
      </c>
      <c r="I20" s="351">
        <v>0</v>
      </c>
      <c r="J20" s="347">
        <f t="shared" si="0"/>
        <v>0</v>
      </c>
      <c r="N20" s="2280"/>
      <c r="O20" s="2280"/>
    </row>
    <row r="21" spans="1:15" ht="11.25" customHeight="1">
      <c r="A21" s="96"/>
      <c r="B21" s="96"/>
      <c r="C21" s="96"/>
      <c r="D21" s="96"/>
      <c r="E21" s="2316"/>
      <c r="F21" s="631"/>
      <c r="G21" s="92" t="s">
        <v>201</v>
      </c>
      <c r="H21" s="351">
        <v>0</v>
      </c>
      <c r="I21" s="351">
        <v>0</v>
      </c>
      <c r="J21" s="347">
        <f t="shared" si="0"/>
        <v>0</v>
      </c>
      <c r="N21" s="2280"/>
      <c r="O21" s="2280"/>
    </row>
    <row r="22" spans="1:15" ht="11.25" customHeight="1">
      <c r="A22" s="96">
        <v>1</v>
      </c>
      <c r="B22" s="96">
        <v>1</v>
      </c>
      <c r="C22" s="96">
        <v>2</v>
      </c>
      <c r="D22" s="96"/>
      <c r="E22" s="2316"/>
      <c r="F22" s="638"/>
      <c r="G22" s="92" t="s">
        <v>202</v>
      </c>
      <c r="H22" s="351">
        <v>0</v>
      </c>
      <c r="I22" s="351">
        <v>0</v>
      </c>
      <c r="J22" s="347">
        <f t="shared" si="0"/>
        <v>0</v>
      </c>
      <c r="N22" s="2280"/>
      <c r="O22" s="2280"/>
    </row>
    <row r="23" spans="1:15" ht="11.25" customHeight="1">
      <c r="A23" s="96">
        <v>1</v>
      </c>
      <c r="B23" s="96">
        <v>1</v>
      </c>
      <c r="C23" s="96">
        <v>2</v>
      </c>
      <c r="D23" s="96"/>
      <c r="E23" s="2316"/>
      <c r="F23" s="631"/>
      <c r="G23" s="92" t="s">
        <v>203</v>
      </c>
      <c r="H23" s="351">
        <v>0</v>
      </c>
      <c r="I23" s="351">
        <v>0</v>
      </c>
      <c r="J23" s="347">
        <f t="shared" si="0"/>
        <v>0</v>
      </c>
      <c r="N23" s="2280"/>
      <c r="O23" s="2280"/>
    </row>
    <row r="24" spans="1:15" ht="11.25" customHeight="1">
      <c r="A24" s="96">
        <v>1</v>
      </c>
      <c r="B24" s="96">
        <v>1</v>
      </c>
      <c r="C24" s="96">
        <v>2</v>
      </c>
      <c r="D24" s="96"/>
      <c r="E24" s="2316"/>
      <c r="F24" s="631"/>
      <c r="G24" s="92" t="s">
        <v>197</v>
      </c>
      <c r="H24" s="351">
        <v>0</v>
      </c>
      <c r="I24" s="351">
        <v>0</v>
      </c>
      <c r="J24" s="347">
        <f t="shared" si="0"/>
        <v>0</v>
      </c>
      <c r="N24" s="2280"/>
      <c r="O24" s="2280"/>
    </row>
    <row r="25" spans="1:15" ht="11.25" customHeight="1">
      <c r="A25" s="96">
        <v>1</v>
      </c>
      <c r="B25" s="96">
        <v>1</v>
      </c>
      <c r="C25" s="96">
        <v>2</v>
      </c>
      <c r="D25" s="96"/>
      <c r="E25" s="2316"/>
      <c r="F25" s="631"/>
      <c r="G25" s="92" t="s">
        <v>204</v>
      </c>
      <c r="H25" s="351">
        <v>0</v>
      </c>
      <c r="I25" s="351">
        <v>0</v>
      </c>
      <c r="J25" s="347">
        <f t="shared" si="0"/>
        <v>0</v>
      </c>
    </row>
    <row r="26" spans="1:15" ht="11.25" customHeight="1">
      <c r="A26" s="96">
        <v>1</v>
      </c>
      <c r="B26" s="96">
        <v>1</v>
      </c>
      <c r="C26" s="96">
        <v>2</v>
      </c>
      <c r="D26" s="96"/>
      <c r="E26" s="2316"/>
      <c r="F26" s="631"/>
      <c r="G26" s="64" t="s">
        <v>334</v>
      </c>
      <c r="H26" s="351">
        <v>0</v>
      </c>
      <c r="I26" s="351">
        <v>0</v>
      </c>
      <c r="J26" s="347">
        <f t="shared" si="0"/>
        <v>0</v>
      </c>
    </row>
    <row r="27" spans="1:15" ht="11.25" customHeight="1">
      <c r="A27" s="96"/>
      <c r="B27" s="96"/>
      <c r="C27" s="96"/>
      <c r="D27" s="96"/>
      <c r="E27" s="2316"/>
      <c r="F27" s="639" t="s">
        <v>25</v>
      </c>
      <c r="G27" s="92"/>
      <c r="H27" s="1074">
        <f>SUM(H28:H30)</f>
        <v>0</v>
      </c>
      <c r="I27" s="1074">
        <f>SUM(I28:I30)</f>
        <v>0</v>
      </c>
      <c r="J27" s="1075">
        <f t="shared" si="0"/>
        <v>0</v>
      </c>
    </row>
    <row r="28" spans="1:15" ht="11.25" customHeight="1">
      <c r="A28" s="96">
        <v>1</v>
      </c>
      <c r="B28" s="96">
        <v>1</v>
      </c>
      <c r="C28" s="96">
        <v>4</v>
      </c>
      <c r="D28" s="96"/>
      <c r="E28" s="2316"/>
      <c r="F28" s="631"/>
      <c r="G28" s="92" t="s">
        <v>195</v>
      </c>
      <c r="H28" s="351">
        <v>0</v>
      </c>
      <c r="I28" s="351">
        <v>0</v>
      </c>
      <c r="J28" s="347">
        <f t="shared" si="0"/>
        <v>0</v>
      </c>
    </row>
    <row r="29" spans="1:15" ht="11.25" customHeight="1">
      <c r="A29" s="96"/>
      <c r="B29" s="96"/>
      <c r="C29" s="96"/>
      <c r="D29" s="96"/>
      <c r="E29" s="2316"/>
      <c r="F29" s="631"/>
      <c r="G29" s="92" t="s">
        <v>200</v>
      </c>
      <c r="H29" s="351">
        <v>0</v>
      </c>
      <c r="I29" s="351">
        <v>0</v>
      </c>
      <c r="J29" s="347">
        <f t="shared" si="0"/>
        <v>0</v>
      </c>
    </row>
    <row r="30" spans="1:15" ht="11.25" customHeight="1">
      <c r="A30" s="96">
        <v>1</v>
      </c>
      <c r="B30" s="96">
        <v>1</v>
      </c>
      <c r="C30" s="96">
        <v>4</v>
      </c>
      <c r="D30" s="96"/>
      <c r="E30" s="2316"/>
      <c r="F30" s="631"/>
      <c r="G30" s="92" t="s">
        <v>204</v>
      </c>
      <c r="H30" s="351">
        <v>0</v>
      </c>
      <c r="I30" s="351">
        <v>0</v>
      </c>
      <c r="J30" s="347">
        <f t="shared" si="0"/>
        <v>0</v>
      </c>
    </row>
    <row r="31" spans="1:15" ht="11.25" customHeight="1">
      <c r="A31" s="96"/>
      <c r="B31" s="96"/>
      <c r="C31" s="96"/>
      <c r="D31" s="96"/>
      <c r="E31" s="2316"/>
      <c r="F31" s="640" t="s">
        <v>26</v>
      </c>
      <c r="G31" s="92"/>
      <c r="H31" s="1074">
        <f>SUM(H32)</f>
        <v>0</v>
      </c>
      <c r="I31" s="1074">
        <f>SUM(I32)</f>
        <v>0</v>
      </c>
      <c r="J31" s="1075">
        <f t="shared" si="0"/>
        <v>0</v>
      </c>
    </row>
    <row r="32" spans="1:15" ht="11.25" customHeight="1">
      <c r="A32" s="96">
        <v>1</v>
      </c>
      <c r="B32" s="96">
        <v>1</v>
      </c>
      <c r="C32" s="96">
        <v>1</v>
      </c>
      <c r="D32" s="96"/>
      <c r="E32" s="2316"/>
      <c r="F32" s="638"/>
      <c r="G32" s="92" t="s">
        <v>206</v>
      </c>
      <c r="H32" s="351">
        <v>0</v>
      </c>
      <c r="I32" s="351">
        <v>0</v>
      </c>
      <c r="J32" s="347">
        <f t="shared" si="0"/>
        <v>0</v>
      </c>
    </row>
    <row r="33" spans="1:16" ht="11.25" customHeight="1">
      <c r="A33" s="96"/>
      <c r="B33" s="96"/>
      <c r="C33" s="96"/>
      <c r="D33" s="96"/>
      <c r="E33" s="500"/>
      <c r="F33" s="640" t="s">
        <v>27</v>
      </c>
      <c r="G33" s="175"/>
      <c r="H33" s="1074">
        <f>SUM(H34)</f>
        <v>0</v>
      </c>
      <c r="I33" s="1074">
        <f>SUM(I34)</f>
        <v>0</v>
      </c>
      <c r="J33" s="1076">
        <f t="shared" si="0"/>
        <v>0</v>
      </c>
    </row>
    <row r="34" spans="1:16" ht="11.25" customHeight="1">
      <c r="A34" s="96"/>
      <c r="B34" s="96"/>
      <c r="C34" s="96"/>
      <c r="D34" s="96"/>
      <c r="E34" s="500"/>
      <c r="F34" s="648"/>
      <c r="G34" s="314" t="s">
        <v>207</v>
      </c>
      <c r="H34" s="1077">
        <v>0</v>
      </c>
      <c r="I34" s="1077">
        <v>0</v>
      </c>
      <c r="J34" s="1078">
        <f t="shared" si="0"/>
        <v>0</v>
      </c>
    </row>
    <row r="35" spans="1:16" ht="11.25" customHeight="1">
      <c r="A35" s="96"/>
      <c r="B35" s="96"/>
      <c r="C35" s="96"/>
      <c r="D35" s="96"/>
      <c r="E35" s="2211">
        <v>1402</v>
      </c>
      <c r="F35" s="29" t="s">
        <v>29</v>
      </c>
      <c r="G35" s="123"/>
      <c r="H35" s="342">
        <f>SUM(H36,H42,H46,H51,H54,H58,H61,H65)</f>
        <v>2</v>
      </c>
      <c r="I35" s="342">
        <f>SUM(I36,I42,I46,I51,I54,I58,I61,I65)</f>
        <v>2</v>
      </c>
      <c r="J35" s="394">
        <f>SUM(H35:I35)</f>
        <v>4</v>
      </c>
      <c r="M35" s="465"/>
    </row>
    <row r="36" spans="1:16" ht="11.25" customHeight="1">
      <c r="A36" s="96"/>
      <c r="B36" s="96"/>
      <c r="C36" s="96"/>
      <c r="D36" s="96"/>
      <c r="E36" s="2212"/>
      <c r="F36" s="636" t="s">
        <v>114</v>
      </c>
      <c r="G36" s="92"/>
      <c r="H36" s="1074">
        <f>SUM(H37:H41)</f>
        <v>2</v>
      </c>
      <c r="I36" s="1074">
        <f>SUM(I37:I41)</f>
        <v>2</v>
      </c>
      <c r="J36" s="1076">
        <f t="shared" ref="J36:J66" si="1">SUM(H36:I36)</f>
        <v>4</v>
      </c>
    </row>
    <row r="37" spans="1:16" ht="11.25" customHeight="1">
      <c r="A37" s="96">
        <v>2</v>
      </c>
      <c r="B37" s="96">
        <v>4</v>
      </c>
      <c r="C37" s="96">
        <v>11</v>
      </c>
      <c r="D37" s="96"/>
      <c r="E37" s="2212"/>
      <c r="F37" s="631"/>
      <c r="G37" s="92" t="s">
        <v>208</v>
      </c>
      <c r="H37" s="351">
        <v>2</v>
      </c>
      <c r="I37" s="351">
        <v>2</v>
      </c>
      <c r="J37" s="347">
        <f t="shared" si="1"/>
        <v>4</v>
      </c>
      <c r="M37" s="465"/>
    </row>
    <row r="38" spans="1:16" ht="11.25" customHeight="1">
      <c r="A38" s="96">
        <v>2</v>
      </c>
      <c r="B38" s="96">
        <v>4</v>
      </c>
      <c r="C38" s="96">
        <v>11</v>
      </c>
      <c r="D38" s="96"/>
      <c r="E38" s="2212"/>
      <c r="F38" s="631"/>
      <c r="G38" s="92" t="s">
        <v>209</v>
      </c>
      <c r="H38" s="351">
        <v>0</v>
      </c>
      <c r="I38" s="351">
        <v>0</v>
      </c>
      <c r="J38" s="347">
        <f t="shared" si="1"/>
        <v>0</v>
      </c>
    </row>
    <row r="39" spans="1:16" ht="11.25" customHeight="1">
      <c r="A39" s="96">
        <v>2</v>
      </c>
      <c r="B39" s="96">
        <v>4</v>
      </c>
      <c r="C39" s="96">
        <v>11</v>
      </c>
      <c r="D39" s="96"/>
      <c r="E39" s="2212"/>
      <c r="F39" s="631"/>
      <c r="G39" s="92" t="s">
        <v>210</v>
      </c>
      <c r="H39" s="351">
        <v>0</v>
      </c>
      <c r="I39" s="351">
        <v>0</v>
      </c>
      <c r="J39" s="347">
        <f t="shared" si="1"/>
        <v>0</v>
      </c>
    </row>
    <row r="40" spans="1:16" ht="11.25" customHeight="1">
      <c r="A40" s="96">
        <v>2</v>
      </c>
      <c r="B40" s="96">
        <v>6</v>
      </c>
      <c r="C40" s="96">
        <v>11</v>
      </c>
      <c r="D40" s="96"/>
      <c r="E40" s="2212"/>
      <c r="F40" s="631"/>
      <c r="G40" s="92" t="s">
        <v>392</v>
      </c>
      <c r="H40" s="351">
        <v>0</v>
      </c>
      <c r="I40" s="351">
        <v>0</v>
      </c>
      <c r="J40" s="347">
        <f t="shared" si="1"/>
        <v>0</v>
      </c>
    </row>
    <row r="41" spans="1:16" ht="11.25" customHeight="1">
      <c r="A41" s="96">
        <v>2</v>
      </c>
      <c r="B41" s="96">
        <v>6</v>
      </c>
      <c r="C41" s="96">
        <v>11</v>
      </c>
      <c r="D41" s="96"/>
      <c r="E41" s="2212"/>
      <c r="F41" s="638"/>
      <c r="G41" s="92" t="s">
        <v>212</v>
      </c>
      <c r="H41" s="351">
        <v>0</v>
      </c>
      <c r="I41" s="351">
        <v>0</v>
      </c>
      <c r="J41" s="347">
        <f t="shared" si="1"/>
        <v>0</v>
      </c>
      <c r="P41" s="79">
        <v>0</v>
      </c>
    </row>
    <row r="42" spans="1:16" ht="11.25" customHeight="1">
      <c r="A42" s="96"/>
      <c r="B42" s="96"/>
      <c r="C42" s="96"/>
      <c r="D42" s="96"/>
      <c r="E42" s="2212"/>
      <c r="F42" s="636" t="s">
        <v>315</v>
      </c>
      <c r="G42" s="92"/>
      <c r="H42" s="1074">
        <f>SUM(H43:H45)</f>
        <v>0</v>
      </c>
      <c r="I42" s="1074">
        <f>SUM(I43:I45)</f>
        <v>0</v>
      </c>
      <c r="J42" s="1076">
        <f t="shared" si="1"/>
        <v>0</v>
      </c>
    </row>
    <row r="43" spans="1:16" ht="11.25" customHeight="1">
      <c r="A43" s="96">
        <v>2</v>
      </c>
      <c r="B43" s="96">
        <v>4</v>
      </c>
      <c r="C43" s="96">
        <v>10</v>
      </c>
      <c r="D43" s="96"/>
      <c r="E43" s="2212"/>
      <c r="F43" s="631"/>
      <c r="G43" s="92" t="s">
        <v>209</v>
      </c>
      <c r="H43" s="351">
        <v>0</v>
      </c>
      <c r="I43" s="351">
        <v>0</v>
      </c>
      <c r="J43" s="347">
        <f t="shared" si="1"/>
        <v>0</v>
      </c>
      <c r="M43" s="1079"/>
    </row>
    <row r="44" spans="1:16" ht="11.25" customHeight="1">
      <c r="A44" s="96"/>
      <c r="B44" s="96"/>
      <c r="C44" s="96"/>
      <c r="D44" s="96"/>
      <c r="E44" s="2212"/>
      <c r="F44" s="631"/>
      <c r="G44" s="92" t="s">
        <v>392</v>
      </c>
      <c r="H44" s="351">
        <v>0</v>
      </c>
      <c r="I44" s="351">
        <v>0</v>
      </c>
      <c r="J44" s="347">
        <f t="shared" si="1"/>
        <v>0</v>
      </c>
      <c r="M44" s="1079"/>
    </row>
    <row r="45" spans="1:16" ht="11.25" customHeight="1">
      <c r="A45" s="96">
        <v>2</v>
      </c>
      <c r="B45" s="96">
        <v>6</v>
      </c>
      <c r="C45" s="96">
        <v>10</v>
      </c>
      <c r="D45" s="96"/>
      <c r="E45" s="2212"/>
      <c r="F45" s="631"/>
      <c r="G45" s="92" t="s">
        <v>212</v>
      </c>
      <c r="H45" s="351">
        <v>0</v>
      </c>
      <c r="I45" s="351">
        <v>0</v>
      </c>
      <c r="J45" s="347">
        <f t="shared" si="1"/>
        <v>0</v>
      </c>
    </row>
    <row r="46" spans="1:16" ht="11.25" customHeight="1">
      <c r="A46" s="96"/>
      <c r="B46" s="96"/>
      <c r="C46" s="96"/>
      <c r="D46" s="96"/>
      <c r="E46" s="2212"/>
      <c r="F46" s="636" t="s">
        <v>32</v>
      </c>
      <c r="G46" s="92"/>
      <c r="H46" s="1074">
        <f>SUM(H47:H50)</f>
        <v>0</v>
      </c>
      <c r="I46" s="1074">
        <f>SUM(I47:I50)</f>
        <v>0</v>
      </c>
      <c r="J46" s="1076">
        <f t="shared" si="1"/>
        <v>0</v>
      </c>
    </row>
    <row r="47" spans="1:16" ht="11.25" customHeight="1">
      <c r="A47" s="96">
        <v>2</v>
      </c>
      <c r="B47" s="96">
        <v>4</v>
      </c>
      <c r="C47" s="96">
        <v>10</v>
      </c>
      <c r="D47" s="96"/>
      <c r="E47" s="2212"/>
      <c r="F47" s="631"/>
      <c r="G47" s="92" t="s">
        <v>208</v>
      </c>
      <c r="H47" s="351">
        <v>0</v>
      </c>
      <c r="I47" s="351">
        <v>0</v>
      </c>
      <c r="J47" s="347">
        <f t="shared" si="1"/>
        <v>0</v>
      </c>
    </row>
    <row r="48" spans="1:16" ht="11.25" customHeight="1">
      <c r="A48" s="96">
        <v>2</v>
      </c>
      <c r="B48" s="96">
        <v>4</v>
      </c>
      <c r="C48" s="96">
        <v>10</v>
      </c>
      <c r="D48" s="96"/>
      <c r="E48" s="2212"/>
      <c r="F48" s="631"/>
      <c r="G48" s="92" t="s">
        <v>213</v>
      </c>
      <c r="H48" s="351">
        <v>0</v>
      </c>
      <c r="I48" s="351">
        <v>0</v>
      </c>
      <c r="J48" s="347">
        <f t="shared" si="1"/>
        <v>0</v>
      </c>
    </row>
    <row r="49" spans="1:10" ht="11.25" customHeight="1">
      <c r="A49" s="96">
        <v>2</v>
      </c>
      <c r="B49" s="96">
        <v>4</v>
      </c>
      <c r="C49" s="96">
        <v>10</v>
      </c>
      <c r="D49" s="96"/>
      <c r="E49" s="2212"/>
      <c r="F49" s="631"/>
      <c r="G49" s="92" t="s">
        <v>214</v>
      </c>
      <c r="H49" s="351">
        <v>0</v>
      </c>
      <c r="I49" s="351">
        <v>0</v>
      </c>
      <c r="J49" s="347">
        <f t="shared" si="1"/>
        <v>0</v>
      </c>
    </row>
    <row r="50" spans="1:10" ht="11.25" customHeight="1">
      <c r="A50" s="96">
        <v>2</v>
      </c>
      <c r="B50" s="96">
        <v>4</v>
      </c>
      <c r="C50" s="96">
        <v>10</v>
      </c>
      <c r="D50" s="96"/>
      <c r="E50" s="2212"/>
      <c r="F50" s="631"/>
      <c r="G50" s="92" t="s">
        <v>215</v>
      </c>
      <c r="H50" s="351">
        <v>0</v>
      </c>
      <c r="I50" s="351">
        <v>0</v>
      </c>
      <c r="J50" s="347">
        <f t="shared" si="1"/>
        <v>0</v>
      </c>
    </row>
    <row r="51" spans="1:10" ht="11.25" customHeight="1">
      <c r="A51" s="96"/>
      <c r="B51" s="96"/>
      <c r="C51" s="96"/>
      <c r="D51" s="96"/>
      <c r="E51" s="2212"/>
      <c r="F51" s="636" t="s">
        <v>131</v>
      </c>
      <c r="G51" s="92"/>
      <c r="H51" s="1074">
        <f>SUM(H52:H53)</f>
        <v>0</v>
      </c>
      <c r="I51" s="1074">
        <f>SUM(I52:I53)</f>
        <v>0</v>
      </c>
      <c r="J51" s="1076">
        <f t="shared" si="1"/>
        <v>0</v>
      </c>
    </row>
    <row r="52" spans="1:10" ht="11.25" customHeight="1">
      <c r="A52" s="96">
        <v>2</v>
      </c>
      <c r="B52" s="96">
        <v>4</v>
      </c>
      <c r="C52" s="96">
        <v>3</v>
      </c>
      <c r="D52" s="96"/>
      <c r="E52" s="2212"/>
      <c r="F52" s="638"/>
      <c r="G52" s="92" t="s">
        <v>208</v>
      </c>
      <c r="H52" s="351">
        <v>0</v>
      </c>
      <c r="I52" s="351">
        <v>0</v>
      </c>
      <c r="J52" s="347">
        <f t="shared" si="1"/>
        <v>0</v>
      </c>
    </row>
    <row r="53" spans="1:10" ht="11.25" customHeight="1">
      <c r="A53" s="96">
        <v>2</v>
      </c>
      <c r="B53" s="96">
        <v>4</v>
      </c>
      <c r="C53" s="96">
        <v>3</v>
      </c>
      <c r="D53" s="96"/>
      <c r="E53" s="2212"/>
      <c r="F53" s="638"/>
      <c r="G53" s="92" t="s">
        <v>209</v>
      </c>
      <c r="H53" s="351">
        <v>0</v>
      </c>
      <c r="I53" s="351">
        <v>0</v>
      </c>
      <c r="J53" s="347">
        <f t="shared" si="1"/>
        <v>0</v>
      </c>
    </row>
    <row r="54" spans="1:10" ht="11.25" customHeight="1">
      <c r="A54" s="96"/>
      <c r="B54" s="96"/>
      <c r="C54" s="96"/>
      <c r="D54" s="96"/>
      <c r="E54" s="2212"/>
      <c r="F54" s="636" t="s">
        <v>132</v>
      </c>
      <c r="G54" s="92"/>
      <c r="H54" s="1074">
        <f>SUM(H55:H57)</f>
        <v>0</v>
      </c>
      <c r="I54" s="1074">
        <f>SUM(I55:I57)</f>
        <v>0</v>
      </c>
      <c r="J54" s="1076">
        <f t="shared" si="1"/>
        <v>0</v>
      </c>
    </row>
    <row r="55" spans="1:10" ht="11.25" customHeight="1">
      <c r="A55" s="96">
        <v>2</v>
      </c>
      <c r="B55" s="96">
        <v>4</v>
      </c>
      <c r="C55" s="96">
        <v>7</v>
      </c>
      <c r="D55" s="96"/>
      <c r="E55" s="2212"/>
      <c r="F55" s="631"/>
      <c r="G55" s="92" t="s">
        <v>208</v>
      </c>
      <c r="H55" s="351">
        <v>0</v>
      </c>
      <c r="I55" s="351">
        <v>0</v>
      </c>
      <c r="J55" s="347">
        <f t="shared" si="1"/>
        <v>0</v>
      </c>
    </row>
    <row r="56" spans="1:10" ht="11.25" customHeight="1">
      <c r="A56" s="96">
        <v>2</v>
      </c>
      <c r="B56" s="96">
        <v>4</v>
      </c>
      <c r="C56" s="96">
        <v>7</v>
      </c>
      <c r="D56" s="96"/>
      <c r="E56" s="2212"/>
      <c r="F56" s="631"/>
      <c r="G56" s="92" t="s">
        <v>216</v>
      </c>
      <c r="H56" s="351">
        <v>0</v>
      </c>
      <c r="I56" s="351">
        <v>0</v>
      </c>
      <c r="J56" s="347">
        <f t="shared" si="1"/>
        <v>0</v>
      </c>
    </row>
    <row r="57" spans="1:10" ht="11.25" customHeight="1">
      <c r="A57" s="96">
        <v>2</v>
      </c>
      <c r="B57" s="96">
        <v>4</v>
      </c>
      <c r="C57" s="96">
        <v>7</v>
      </c>
      <c r="D57" s="96"/>
      <c r="E57" s="2212"/>
      <c r="F57" s="631"/>
      <c r="G57" s="92" t="s">
        <v>209</v>
      </c>
      <c r="H57" s="351">
        <v>0</v>
      </c>
      <c r="I57" s="351">
        <v>0</v>
      </c>
      <c r="J57" s="347">
        <f t="shared" si="1"/>
        <v>0</v>
      </c>
    </row>
    <row r="58" spans="1:10" ht="11.25" customHeight="1">
      <c r="A58" s="96"/>
      <c r="B58" s="96"/>
      <c r="C58" s="96"/>
      <c r="D58" s="96"/>
      <c r="E58" s="2212"/>
      <c r="F58" s="636" t="s">
        <v>35</v>
      </c>
      <c r="G58" s="92"/>
      <c r="H58" s="1074">
        <f>SUM(H59:H60)</f>
        <v>0</v>
      </c>
      <c r="I58" s="1074">
        <f>SUM(I59:I60)</f>
        <v>0</v>
      </c>
      <c r="J58" s="1076">
        <f t="shared" si="1"/>
        <v>0</v>
      </c>
    </row>
    <row r="59" spans="1:10" ht="11.25" customHeight="1">
      <c r="A59" s="96">
        <v>2</v>
      </c>
      <c r="B59" s="96">
        <v>4</v>
      </c>
      <c r="C59" s="96">
        <v>1</v>
      </c>
      <c r="D59" s="96"/>
      <c r="E59" s="2212"/>
      <c r="F59" s="638"/>
      <c r="G59" s="92" t="s">
        <v>208</v>
      </c>
      <c r="H59" s="351">
        <v>0</v>
      </c>
      <c r="I59" s="351">
        <v>0</v>
      </c>
      <c r="J59" s="347">
        <f t="shared" si="1"/>
        <v>0</v>
      </c>
    </row>
    <row r="60" spans="1:10" ht="11.25" customHeight="1">
      <c r="A60" s="96">
        <v>2</v>
      </c>
      <c r="B60" s="96">
        <v>4</v>
      </c>
      <c r="C60" s="96">
        <v>1</v>
      </c>
      <c r="D60" s="96"/>
      <c r="E60" s="2212"/>
      <c r="F60" s="638"/>
      <c r="G60" s="92" t="s">
        <v>209</v>
      </c>
      <c r="H60" s="351">
        <v>0</v>
      </c>
      <c r="I60" s="351">
        <v>0</v>
      </c>
      <c r="J60" s="347">
        <f t="shared" si="1"/>
        <v>0</v>
      </c>
    </row>
    <row r="61" spans="1:10" ht="11.25" customHeight="1">
      <c r="A61" s="96"/>
      <c r="B61" s="96"/>
      <c r="C61" s="96"/>
      <c r="D61" s="96"/>
      <c r="E61" s="2212"/>
      <c r="F61" s="636" t="s">
        <v>133</v>
      </c>
      <c r="G61" s="92"/>
      <c r="H61" s="1074">
        <f>SUM(H62:H64)</f>
        <v>0</v>
      </c>
      <c r="I61" s="1074">
        <f>SUM(I62:I64)</f>
        <v>0</v>
      </c>
      <c r="J61" s="1076">
        <f t="shared" si="1"/>
        <v>0</v>
      </c>
    </row>
    <row r="62" spans="1:10" ht="11.25" customHeight="1">
      <c r="A62" s="96">
        <v>2</v>
      </c>
      <c r="B62" s="96">
        <v>4</v>
      </c>
      <c r="C62" s="96">
        <v>9</v>
      </c>
      <c r="D62" s="96"/>
      <c r="E62" s="2212"/>
      <c r="F62" s="348"/>
      <c r="G62" s="92" t="s">
        <v>208</v>
      </c>
      <c r="H62" s="351">
        <v>0</v>
      </c>
      <c r="I62" s="351">
        <v>0</v>
      </c>
      <c r="J62" s="347">
        <f t="shared" si="1"/>
        <v>0</v>
      </c>
    </row>
    <row r="63" spans="1:10" ht="11.25" customHeight="1">
      <c r="A63" s="96">
        <v>2</v>
      </c>
      <c r="B63" s="96">
        <v>4</v>
      </c>
      <c r="C63" s="96">
        <v>9</v>
      </c>
      <c r="D63" s="96"/>
      <c r="E63" s="2212"/>
      <c r="F63" s="348"/>
      <c r="G63" s="92" t="s">
        <v>209</v>
      </c>
      <c r="H63" s="351">
        <v>0</v>
      </c>
      <c r="I63" s="351">
        <v>0</v>
      </c>
      <c r="J63" s="347">
        <f t="shared" si="1"/>
        <v>0</v>
      </c>
    </row>
    <row r="64" spans="1:10" ht="11.25" customHeight="1">
      <c r="A64" s="96">
        <v>2</v>
      </c>
      <c r="B64" s="96">
        <v>4</v>
      </c>
      <c r="C64" s="96">
        <v>9</v>
      </c>
      <c r="D64" s="96"/>
      <c r="E64" s="2212"/>
      <c r="F64" s="348"/>
      <c r="G64" s="92" t="s">
        <v>215</v>
      </c>
      <c r="H64" s="351">
        <v>0</v>
      </c>
      <c r="I64" s="351">
        <v>0</v>
      </c>
      <c r="J64" s="347">
        <f t="shared" si="1"/>
        <v>0</v>
      </c>
    </row>
    <row r="65" spans="1:13" ht="11.25" customHeight="1">
      <c r="A65" s="96"/>
      <c r="B65" s="96"/>
      <c r="C65" s="96"/>
      <c r="D65" s="96"/>
      <c r="E65" s="2212"/>
      <c r="F65" s="640" t="s">
        <v>37</v>
      </c>
      <c r="G65" s="175"/>
      <c r="H65" s="1074">
        <f>SUM(H66)</f>
        <v>0</v>
      </c>
      <c r="I65" s="1074">
        <f>SUM(I66)</f>
        <v>0</v>
      </c>
      <c r="J65" s="1076">
        <f t="shared" si="1"/>
        <v>0</v>
      </c>
    </row>
    <row r="66" spans="1:13" ht="11.25" customHeight="1">
      <c r="A66" s="96">
        <v>2</v>
      </c>
      <c r="B66" s="96">
        <v>4</v>
      </c>
      <c r="C66" s="96">
        <v>11</v>
      </c>
      <c r="D66" s="96"/>
      <c r="E66" s="2213"/>
      <c r="F66" s="638"/>
      <c r="G66" s="92" t="s">
        <v>217</v>
      </c>
      <c r="H66" s="351">
        <v>0</v>
      </c>
      <c r="I66" s="351">
        <v>0</v>
      </c>
      <c r="J66" s="1078">
        <f t="shared" si="1"/>
        <v>0</v>
      </c>
    </row>
    <row r="67" spans="1:13" ht="11.25" customHeight="1">
      <c r="A67" s="96"/>
      <c r="B67" s="96"/>
      <c r="C67" s="96"/>
      <c r="D67" s="96"/>
      <c r="E67" s="2211">
        <v>1403</v>
      </c>
      <c r="F67" s="29" t="s">
        <v>39</v>
      </c>
      <c r="G67" s="123"/>
      <c r="H67" s="342">
        <f>SUM(H68+H70+H72)</f>
        <v>0</v>
      </c>
      <c r="I67" s="342">
        <f>SUM(I68+I70+I72)</f>
        <v>0</v>
      </c>
      <c r="J67" s="339">
        <f>SUM(H67:I67)</f>
        <v>0</v>
      </c>
      <c r="M67" s="465"/>
    </row>
    <row r="68" spans="1:13" ht="11.25" customHeight="1">
      <c r="A68" s="96"/>
      <c r="B68" s="96"/>
      <c r="C68" s="96"/>
      <c r="D68" s="96"/>
      <c r="E68" s="2212"/>
      <c r="F68" s="640" t="s">
        <v>40</v>
      </c>
      <c r="G68" s="92"/>
      <c r="H68" s="1074">
        <f>SUM(H69:H69)</f>
        <v>0</v>
      </c>
      <c r="I68" s="1074">
        <f>SUM(I69:I69)</f>
        <v>0</v>
      </c>
      <c r="J68" s="1076">
        <f t="shared" ref="J68:J74" si="2">SUM(H68:I68)</f>
        <v>0</v>
      </c>
    </row>
    <row r="69" spans="1:13" ht="11.25" customHeight="1">
      <c r="A69" s="96">
        <v>3</v>
      </c>
      <c r="B69" s="96">
        <v>5</v>
      </c>
      <c r="C69" s="96">
        <v>11</v>
      </c>
      <c r="D69" s="96"/>
      <c r="E69" s="2212"/>
      <c r="F69" s="638"/>
      <c r="G69" s="92" t="s">
        <v>218</v>
      </c>
      <c r="H69" s="351">
        <v>0</v>
      </c>
      <c r="I69" s="351">
        <v>0</v>
      </c>
      <c r="J69" s="347">
        <f t="shared" si="2"/>
        <v>0</v>
      </c>
    </row>
    <row r="70" spans="1:13" ht="11.25" customHeight="1">
      <c r="A70" s="96"/>
      <c r="B70" s="96"/>
      <c r="C70" s="96"/>
      <c r="D70" s="96"/>
      <c r="E70" s="2212"/>
      <c r="F70" s="640" t="s">
        <v>41</v>
      </c>
      <c r="G70" s="92"/>
      <c r="H70" s="1074">
        <f>SUM(H71)</f>
        <v>0</v>
      </c>
      <c r="I70" s="1074">
        <f>SUM(I71)</f>
        <v>0</v>
      </c>
      <c r="J70" s="1076">
        <f t="shared" si="2"/>
        <v>0</v>
      </c>
    </row>
    <row r="71" spans="1:13" ht="11.25" customHeight="1">
      <c r="A71" s="96">
        <v>3</v>
      </c>
      <c r="B71" s="96">
        <v>5</v>
      </c>
      <c r="C71" s="96">
        <v>8</v>
      </c>
      <c r="D71" s="96"/>
      <c r="E71" s="2212"/>
      <c r="F71" s="638"/>
      <c r="G71" s="92" t="s">
        <v>218</v>
      </c>
      <c r="H71" s="351">
        <v>0</v>
      </c>
      <c r="I71" s="351">
        <v>0</v>
      </c>
      <c r="J71" s="347">
        <f t="shared" si="2"/>
        <v>0</v>
      </c>
    </row>
    <row r="72" spans="1:13" ht="11.25" customHeight="1">
      <c r="A72" s="96"/>
      <c r="B72" s="96"/>
      <c r="C72" s="96"/>
      <c r="D72" s="96"/>
      <c r="E72" s="2212"/>
      <c r="F72" s="640" t="s">
        <v>42</v>
      </c>
      <c r="G72" s="92"/>
      <c r="H72" s="1074">
        <f>SUM(H73:H74)</f>
        <v>0</v>
      </c>
      <c r="I72" s="1074">
        <f>SUM(I73:I74)</f>
        <v>0</v>
      </c>
      <c r="J72" s="1076">
        <f t="shared" si="2"/>
        <v>0</v>
      </c>
    </row>
    <row r="73" spans="1:13" ht="11.25" customHeight="1">
      <c r="A73" s="96">
        <v>3</v>
      </c>
      <c r="B73" s="96">
        <v>5</v>
      </c>
      <c r="C73" s="96">
        <v>10</v>
      </c>
      <c r="D73" s="96"/>
      <c r="E73" s="2212"/>
      <c r="F73" s="638"/>
      <c r="G73" s="92" t="s">
        <v>218</v>
      </c>
      <c r="H73" s="351">
        <v>0</v>
      </c>
      <c r="I73" s="351">
        <v>0</v>
      </c>
      <c r="J73" s="347">
        <f t="shared" si="2"/>
        <v>0</v>
      </c>
    </row>
    <row r="74" spans="1:13" ht="11.25" customHeight="1">
      <c r="A74" s="96">
        <v>3</v>
      </c>
      <c r="B74" s="96">
        <v>5</v>
      </c>
      <c r="C74" s="96">
        <v>10</v>
      </c>
      <c r="D74" s="96"/>
      <c r="E74" s="2213"/>
      <c r="F74" s="648"/>
      <c r="G74" s="314" t="s">
        <v>219</v>
      </c>
      <c r="H74" s="1077">
        <v>0</v>
      </c>
      <c r="I74" s="1077">
        <v>0</v>
      </c>
      <c r="J74" s="1078">
        <f t="shared" si="2"/>
        <v>0</v>
      </c>
    </row>
    <row r="75" spans="1:13" ht="12" customHeight="1">
      <c r="A75" s="96"/>
      <c r="B75" s="96"/>
      <c r="C75" s="96"/>
      <c r="D75" s="96"/>
      <c r="E75" s="979"/>
      <c r="F75" s="653"/>
      <c r="G75" s="92"/>
      <c r="H75" s="694"/>
      <c r="I75" s="223"/>
      <c r="J75" s="694" t="s">
        <v>220</v>
      </c>
    </row>
    <row r="76" spans="1:13" ht="12" customHeight="1">
      <c r="A76" s="96"/>
      <c r="B76" s="96"/>
      <c r="C76" s="96"/>
      <c r="D76" s="96"/>
      <c r="E76" s="979"/>
      <c r="F76" s="92"/>
      <c r="G76" s="92"/>
      <c r="H76" s="694"/>
      <c r="I76" s="694"/>
      <c r="J76" s="1081" t="s">
        <v>221</v>
      </c>
    </row>
    <row r="77" spans="1:13" ht="12" customHeight="1">
      <c r="A77" s="96"/>
      <c r="B77" s="96"/>
      <c r="C77" s="96"/>
      <c r="D77" s="96"/>
      <c r="E77" s="979"/>
      <c r="F77" s="92"/>
      <c r="G77" s="92"/>
      <c r="H77" s="694"/>
      <c r="I77" s="694"/>
      <c r="J77" s="1081"/>
    </row>
    <row r="78" spans="1:13" ht="6" customHeight="1">
      <c r="A78" s="96"/>
      <c r="B78" s="96"/>
      <c r="C78" s="96"/>
      <c r="D78" s="96"/>
      <c r="E78" s="2263" t="s">
        <v>2</v>
      </c>
      <c r="F78" s="1021"/>
      <c r="G78" s="1021"/>
      <c r="H78" s="1088"/>
      <c r="I78" s="1089"/>
      <c r="J78" s="1090"/>
    </row>
    <row r="79" spans="1:13" ht="12" customHeight="1">
      <c r="A79" s="96"/>
      <c r="B79" s="96"/>
      <c r="C79" s="96"/>
      <c r="D79" s="96"/>
      <c r="E79" s="2326"/>
      <c r="F79" s="383" t="s">
        <v>327</v>
      </c>
      <c r="G79" s="1095"/>
      <c r="H79" s="2367" t="s">
        <v>390</v>
      </c>
      <c r="I79" s="2367"/>
      <c r="J79" s="1091"/>
    </row>
    <row r="80" spans="1:13" ht="12" customHeight="1">
      <c r="A80" s="96"/>
      <c r="B80" s="96"/>
      <c r="C80" s="96"/>
      <c r="D80" s="96"/>
      <c r="E80" s="2327"/>
      <c r="F80" s="1096"/>
      <c r="G80" s="454"/>
      <c r="H80" s="963" t="s">
        <v>18</v>
      </c>
      <c r="I80" s="963" t="s">
        <v>19</v>
      </c>
      <c r="J80" s="1070" t="s">
        <v>8</v>
      </c>
    </row>
    <row r="81" spans="1:13" ht="11.25" customHeight="1">
      <c r="A81" s="96"/>
      <c r="B81" s="96"/>
      <c r="C81" s="96"/>
      <c r="D81" s="96"/>
      <c r="E81" s="2204">
        <v>1404</v>
      </c>
      <c r="F81" s="29" t="s">
        <v>43</v>
      </c>
      <c r="G81" s="123"/>
      <c r="H81" s="342">
        <f>SUM(H82,H86)</f>
        <v>5</v>
      </c>
      <c r="I81" s="342">
        <f>SUM(I82,I86)</f>
        <v>2</v>
      </c>
      <c r="J81" s="339">
        <f>SUM(H81:I81)</f>
        <v>7</v>
      </c>
      <c r="M81" s="465"/>
    </row>
    <row r="82" spans="1:13" ht="11.25" customHeight="1">
      <c r="A82" s="96"/>
      <c r="B82" s="96"/>
      <c r="C82" s="96"/>
      <c r="D82" s="96"/>
      <c r="E82" s="2205"/>
      <c r="F82" s="636" t="s">
        <v>128</v>
      </c>
      <c r="G82" s="92"/>
      <c r="H82" s="1074">
        <f>SUM(H83:H85)</f>
        <v>5</v>
      </c>
      <c r="I82" s="1074">
        <f>SUM(I83:I85)</f>
        <v>2</v>
      </c>
      <c r="J82" s="1076">
        <f>SUM(H82:I82)</f>
        <v>7</v>
      </c>
      <c r="K82" s="83"/>
    </row>
    <row r="83" spans="1:13" ht="11.25" customHeight="1">
      <c r="A83" s="96">
        <v>4</v>
      </c>
      <c r="B83" s="96">
        <v>6</v>
      </c>
      <c r="C83" s="96">
        <v>11</v>
      </c>
      <c r="D83" s="96"/>
      <c r="E83" s="2206"/>
      <c r="F83" s="631"/>
      <c r="G83" s="92" t="s">
        <v>222</v>
      </c>
      <c r="H83" s="351">
        <v>5</v>
      </c>
      <c r="I83" s="351">
        <v>2</v>
      </c>
      <c r="J83" s="347">
        <f>SUM(H83:I83)</f>
        <v>7</v>
      </c>
      <c r="K83" s="83"/>
    </row>
    <row r="84" spans="1:13" ht="11.25" customHeight="1">
      <c r="A84" s="96"/>
      <c r="B84" s="96"/>
      <c r="C84" s="96"/>
      <c r="D84" s="96"/>
      <c r="E84" s="2206"/>
      <c r="F84" s="631"/>
      <c r="G84" s="92" t="s">
        <v>340</v>
      </c>
      <c r="H84" s="351">
        <v>0</v>
      </c>
      <c r="I84" s="351">
        <v>0</v>
      </c>
      <c r="J84" s="347">
        <f t="shared" ref="J84:J85" si="3">SUM(H84:I84)</f>
        <v>0</v>
      </c>
      <c r="K84" s="83"/>
    </row>
    <row r="85" spans="1:13" ht="11.25" customHeight="1">
      <c r="A85" s="96"/>
      <c r="B85" s="96"/>
      <c r="C85" s="96"/>
      <c r="D85" s="96"/>
      <c r="E85" s="2206"/>
      <c r="F85" s="631"/>
      <c r="G85" s="92" t="s">
        <v>341</v>
      </c>
      <c r="H85" s="351">
        <v>0</v>
      </c>
      <c r="I85" s="351">
        <v>0</v>
      </c>
      <c r="J85" s="347">
        <f t="shared" si="3"/>
        <v>0</v>
      </c>
      <c r="K85" s="83"/>
    </row>
    <row r="86" spans="1:13" ht="11.25" customHeight="1">
      <c r="A86" s="96"/>
      <c r="B86" s="96"/>
      <c r="C86" s="96"/>
      <c r="D86" s="96"/>
      <c r="E86" s="2205"/>
      <c r="F86" s="636" t="s">
        <v>45</v>
      </c>
      <c r="G86" s="92"/>
      <c r="H86" s="1074">
        <f>SUM(H87)</f>
        <v>0</v>
      </c>
      <c r="I86" s="1074">
        <f>SUM(I87)</f>
        <v>0</v>
      </c>
      <c r="J86" s="1076">
        <f>H86+I86</f>
        <v>0</v>
      </c>
    </row>
    <row r="87" spans="1:13" ht="11.25" customHeight="1">
      <c r="A87" s="96">
        <v>4</v>
      </c>
      <c r="B87" s="96">
        <v>6</v>
      </c>
      <c r="C87" s="96">
        <v>11</v>
      </c>
      <c r="D87" s="96"/>
      <c r="E87" s="2206"/>
      <c r="F87" s="631"/>
      <c r="G87" s="92" t="s">
        <v>225</v>
      </c>
      <c r="H87" s="1077">
        <v>0</v>
      </c>
      <c r="I87" s="1077">
        <v>0</v>
      </c>
      <c r="J87" s="347">
        <f>H87+I87</f>
        <v>0</v>
      </c>
    </row>
    <row r="88" spans="1:13" ht="11.25" customHeight="1">
      <c r="A88" s="96"/>
      <c r="B88" s="96"/>
      <c r="C88" s="96"/>
      <c r="D88" s="96"/>
      <c r="E88" s="2211">
        <v>1405</v>
      </c>
      <c r="F88" s="13" t="s">
        <v>46</v>
      </c>
      <c r="G88" s="14"/>
      <c r="H88" s="342">
        <f>SUM(H89+H94+H101+H103)</f>
        <v>4</v>
      </c>
      <c r="I88" s="342">
        <f>SUM(I89+I94+I101+I103)</f>
        <v>11</v>
      </c>
      <c r="J88" s="339">
        <f>H88+I88</f>
        <v>15</v>
      </c>
      <c r="M88" s="465"/>
    </row>
    <row r="89" spans="1:13" ht="11.25" customHeight="1">
      <c r="A89" s="96"/>
      <c r="B89" s="96"/>
      <c r="C89" s="96"/>
      <c r="D89" s="96"/>
      <c r="E89" s="2212"/>
      <c r="F89" s="636" t="s">
        <v>47</v>
      </c>
      <c r="G89" s="92"/>
      <c r="H89" s="1074">
        <f>SUM(H90:H93)</f>
        <v>0</v>
      </c>
      <c r="I89" s="1074">
        <f>SUM(I90:I93)</f>
        <v>0</v>
      </c>
      <c r="J89" s="1076">
        <f t="shared" ref="J89:J100" si="4">H89+I89</f>
        <v>0</v>
      </c>
      <c r="M89" s="465"/>
    </row>
    <row r="90" spans="1:13" ht="11.25" customHeight="1">
      <c r="A90" s="96">
        <v>5</v>
      </c>
      <c r="B90" s="96">
        <v>4</v>
      </c>
      <c r="C90" s="96">
        <v>8</v>
      </c>
      <c r="D90" s="96"/>
      <c r="E90" s="2212"/>
      <c r="F90" s="638"/>
      <c r="G90" s="92" t="s">
        <v>226</v>
      </c>
      <c r="H90" s="351">
        <v>0</v>
      </c>
      <c r="I90" s="351">
        <v>0</v>
      </c>
      <c r="J90" s="347">
        <f t="shared" si="4"/>
        <v>0</v>
      </c>
    </row>
    <row r="91" spans="1:13" ht="11.25" customHeight="1">
      <c r="A91" s="96">
        <v>5</v>
      </c>
      <c r="B91" s="96">
        <v>4</v>
      </c>
      <c r="C91" s="96">
        <v>8</v>
      </c>
      <c r="D91" s="96"/>
      <c r="E91" s="2212"/>
      <c r="F91" s="631"/>
      <c r="G91" s="92" t="s">
        <v>227</v>
      </c>
      <c r="H91" s="351">
        <v>0</v>
      </c>
      <c r="I91" s="351">
        <v>0</v>
      </c>
      <c r="J91" s="347">
        <f t="shared" si="4"/>
        <v>0</v>
      </c>
    </row>
    <row r="92" spans="1:13" ht="11.25" customHeight="1">
      <c r="A92" s="96">
        <v>5</v>
      </c>
      <c r="B92" s="96">
        <v>4</v>
      </c>
      <c r="C92" s="96">
        <v>8</v>
      </c>
      <c r="D92" s="96"/>
      <c r="E92" s="2212"/>
      <c r="F92" s="631"/>
      <c r="G92" s="92" t="s">
        <v>228</v>
      </c>
      <c r="H92" s="351">
        <v>0</v>
      </c>
      <c r="I92" s="351">
        <v>0</v>
      </c>
      <c r="J92" s="347">
        <f t="shared" si="4"/>
        <v>0</v>
      </c>
    </row>
    <row r="93" spans="1:13" ht="11.25" customHeight="1">
      <c r="A93" s="96">
        <v>5</v>
      </c>
      <c r="B93" s="96">
        <v>4</v>
      </c>
      <c r="C93" s="96">
        <v>8</v>
      </c>
      <c r="D93" s="96"/>
      <c r="E93" s="2212"/>
      <c r="F93" s="631"/>
      <c r="G93" s="92" t="s">
        <v>229</v>
      </c>
      <c r="H93" s="351">
        <v>0</v>
      </c>
      <c r="I93" s="351">
        <v>0</v>
      </c>
      <c r="J93" s="347">
        <f t="shared" si="4"/>
        <v>0</v>
      </c>
    </row>
    <row r="94" spans="1:13" ht="11.25" customHeight="1">
      <c r="B94" s="96"/>
      <c r="C94" s="96"/>
      <c r="D94" s="96"/>
      <c r="E94" s="2212"/>
      <c r="F94" s="636" t="s">
        <v>48</v>
      </c>
      <c r="G94" s="92"/>
      <c r="H94" s="1074">
        <f>SUM(H95:H100)</f>
        <v>4</v>
      </c>
      <c r="I94" s="1074">
        <f>SUM(I95:I100)</f>
        <v>11</v>
      </c>
      <c r="J94" s="1076">
        <f t="shared" si="4"/>
        <v>15</v>
      </c>
    </row>
    <row r="95" spans="1:13" ht="11.25" customHeight="1">
      <c r="A95" s="221">
        <v>5</v>
      </c>
      <c r="B95" s="96">
        <v>5</v>
      </c>
      <c r="C95" s="96">
        <v>11</v>
      </c>
      <c r="D95" s="96"/>
      <c r="E95" s="2212"/>
      <c r="F95" s="638"/>
      <c r="G95" s="92" t="s">
        <v>230</v>
      </c>
      <c r="H95" s="351">
        <v>0</v>
      </c>
      <c r="I95" s="351">
        <v>0</v>
      </c>
      <c r="J95" s="347">
        <f t="shared" si="4"/>
        <v>0</v>
      </c>
    </row>
    <row r="96" spans="1:13" ht="11.25" customHeight="1">
      <c r="A96" s="221">
        <v>5</v>
      </c>
      <c r="B96" s="96">
        <v>5</v>
      </c>
      <c r="C96" s="96">
        <v>11</v>
      </c>
      <c r="D96" s="96"/>
      <c r="E96" s="2212"/>
      <c r="F96" s="638"/>
      <c r="G96" s="92" t="s">
        <v>231</v>
      </c>
      <c r="H96" s="351">
        <v>3</v>
      </c>
      <c r="I96" s="351">
        <v>0</v>
      </c>
      <c r="J96" s="347">
        <f t="shared" si="4"/>
        <v>3</v>
      </c>
    </row>
    <row r="97" spans="1:13" ht="11.25" customHeight="1">
      <c r="A97" s="221">
        <v>5</v>
      </c>
      <c r="B97" s="96">
        <v>5</v>
      </c>
      <c r="C97" s="96">
        <v>11</v>
      </c>
      <c r="D97" s="96"/>
      <c r="E97" s="2212"/>
      <c r="F97" s="638"/>
      <c r="G97" s="92" t="s">
        <v>232</v>
      </c>
      <c r="H97" s="351">
        <v>0</v>
      </c>
      <c r="I97" s="351">
        <v>0</v>
      </c>
      <c r="J97" s="347">
        <f t="shared" si="4"/>
        <v>0</v>
      </c>
    </row>
    <row r="98" spans="1:13" ht="11.25" customHeight="1">
      <c r="A98" s="221">
        <v>5</v>
      </c>
      <c r="B98" s="96">
        <v>5</v>
      </c>
      <c r="C98" s="96">
        <v>11</v>
      </c>
      <c r="D98" s="96"/>
      <c r="E98" s="2212"/>
      <c r="F98" s="638"/>
      <c r="G98" s="92" t="s">
        <v>233</v>
      </c>
      <c r="H98" s="351">
        <v>0</v>
      </c>
      <c r="I98" s="351">
        <v>0</v>
      </c>
      <c r="J98" s="347">
        <f t="shared" si="4"/>
        <v>0</v>
      </c>
    </row>
    <row r="99" spans="1:13" ht="11.25" customHeight="1">
      <c r="A99" s="221">
        <v>5</v>
      </c>
      <c r="B99" s="96">
        <v>5</v>
      </c>
      <c r="C99" s="96">
        <v>11</v>
      </c>
      <c r="D99" s="96"/>
      <c r="E99" s="2212"/>
      <c r="F99" s="638"/>
      <c r="G99" s="92" t="s">
        <v>353</v>
      </c>
      <c r="H99" s="351">
        <v>1</v>
      </c>
      <c r="I99" s="351">
        <v>11</v>
      </c>
      <c r="J99" s="347">
        <f t="shared" si="4"/>
        <v>12</v>
      </c>
    </row>
    <row r="100" spans="1:13" s="83" customFormat="1" ht="11.25" customHeight="1">
      <c r="A100" s="221">
        <v>5</v>
      </c>
      <c r="B100" s="96">
        <v>5</v>
      </c>
      <c r="C100" s="96">
        <v>11</v>
      </c>
      <c r="D100" s="96"/>
      <c r="E100" s="2212"/>
      <c r="F100" s="638"/>
      <c r="G100" s="64" t="s">
        <v>235</v>
      </c>
      <c r="H100" s="351">
        <v>0</v>
      </c>
      <c r="I100" s="351">
        <v>0</v>
      </c>
      <c r="J100" s="347">
        <f t="shared" si="4"/>
        <v>0</v>
      </c>
    </row>
    <row r="101" spans="1:13" s="83" customFormat="1" ht="11.25" customHeight="1">
      <c r="A101" s="221"/>
      <c r="B101" s="96"/>
      <c r="C101" s="96"/>
      <c r="D101" s="96"/>
      <c r="E101" s="2212"/>
      <c r="F101" s="19" t="s">
        <v>49</v>
      </c>
      <c r="G101" s="59"/>
      <c r="H101" s="1074">
        <f>SUM(H102)</f>
        <v>0</v>
      </c>
      <c r="I101" s="1074">
        <f>SUM(I102)</f>
        <v>0</v>
      </c>
      <c r="J101" s="1076">
        <f>SUM(H101:I101)</f>
        <v>0</v>
      </c>
    </row>
    <row r="102" spans="1:13" s="83" customFormat="1" ht="11.25" customHeight="1">
      <c r="A102" s="221">
        <v>5</v>
      </c>
      <c r="B102" s="96">
        <v>5</v>
      </c>
      <c r="C102" s="96">
        <v>10</v>
      </c>
      <c r="D102" s="96"/>
      <c r="E102" s="2212"/>
      <c r="F102" s="653"/>
      <c r="G102" s="92" t="s">
        <v>317</v>
      </c>
      <c r="H102" s="351">
        <v>0</v>
      </c>
      <c r="I102" s="351">
        <v>0</v>
      </c>
      <c r="J102" s="347">
        <f>SUM(H102:I102)</f>
        <v>0</v>
      </c>
    </row>
    <row r="103" spans="1:13" s="83" customFormat="1" ht="11.25" customHeight="1">
      <c r="A103" s="221"/>
      <c r="B103" s="96"/>
      <c r="C103" s="96"/>
      <c r="D103" s="96"/>
      <c r="E103" s="2212"/>
      <c r="F103" s="640" t="s">
        <v>50</v>
      </c>
      <c r="G103" s="175"/>
      <c r="H103" s="1074">
        <f>SUM(H104:H105)</f>
        <v>0</v>
      </c>
      <c r="I103" s="1074">
        <f>SUM(I104:I105)</f>
        <v>0</v>
      </c>
      <c r="J103" s="1076">
        <f>SUM(H103:I103)</f>
        <v>0</v>
      </c>
    </row>
    <row r="104" spans="1:13" s="83" customFormat="1" ht="11.25" customHeight="1">
      <c r="A104" s="221">
        <v>5</v>
      </c>
      <c r="B104" s="96">
        <v>5</v>
      </c>
      <c r="C104" s="96">
        <v>13</v>
      </c>
      <c r="D104" s="96"/>
      <c r="E104" s="2212"/>
      <c r="F104" s="638"/>
      <c r="G104" s="92" t="s">
        <v>234</v>
      </c>
      <c r="H104" s="351">
        <v>0</v>
      </c>
      <c r="I104" s="351">
        <v>0</v>
      </c>
      <c r="J104" s="347">
        <f>SUM(H104:I104)</f>
        <v>0</v>
      </c>
    </row>
    <row r="105" spans="1:13" s="83" customFormat="1" ht="11.25" customHeight="1">
      <c r="A105" s="221"/>
      <c r="B105" s="96"/>
      <c r="C105" s="96"/>
      <c r="D105" s="96"/>
      <c r="E105" s="215"/>
      <c r="F105" s="638"/>
      <c r="G105" s="92" t="s">
        <v>236</v>
      </c>
      <c r="H105" s="351">
        <v>0</v>
      </c>
      <c r="I105" s="351">
        <v>0</v>
      </c>
      <c r="J105" s="347">
        <f>SUM(H105:I105)</f>
        <v>0</v>
      </c>
    </row>
    <row r="106" spans="1:13" ht="11.25" customHeight="1">
      <c r="B106" s="96"/>
      <c r="C106" s="96"/>
      <c r="D106" s="96"/>
      <c r="E106" s="2211">
        <v>1406</v>
      </c>
      <c r="F106" s="29" t="s">
        <v>51</v>
      </c>
      <c r="G106" s="123"/>
      <c r="H106" s="342">
        <f>SUM(H107+H112+H110+H116+H114)</f>
        <v>1</v>
      </c>
      <c r="I106" s="342">
        <f>SUM(I107+I112+I110+I116+I114)</f>
        <v>2</v>
      </c>
      <c r="J106" s="339">
        <f>H106+I106</f>
        <v>3</v>
      </c>
      <c r="M106" s="465"/>
    </row>
    <row r="107" spans="1:13" ht="11.25" customHeight="1">
      <c r="B107" s="96"/>
      <c r="C107" s="96"/>
      <c r="D107" s="96"/>
      <c r="E107" s="2212"/>
      <c r="F107" s="636" t="s">
        <v>52</v>
      </c>
      <c r="G107" s="92"/>
      <c r="H107" s="1074">
        <f>SUM(H108:H109)</f>
        <v>1</v>
      </c>
      <c r="I107" s="1074">
        <f>SUM(I108:I109)</f>
        <v>2</v>
      </c>
      <c r="J107" s="1076">
        <f>H107+I107</f>
        <v>3</v>
      </c>
      <c r="M107" s="465"/>
    </row>
    <row r="108" spans="1:13" ht="11.25" customHeight="1">
      <c r="A108" s="221">
        <v>6</v>
      </c>
      <c r="B108" s="96">
        <v>2</v>
      </c>
      <c r="C108" s="96">
        <v>6</v>
      </c>
      <c r="D108" s="96"/>
      <c r="E108" s="2212"/>
      <c r="F108" s="681"/>
      <c r="G108" s="92" t="s">
        <v>237</v>
      </c>
      <c r="H108" s="351">
        <v>1</v>
      </c>
      <c r="I108" s="351">
        <v>2</v>
      </c>
      <c r="J108" s="347">
        <f t="shared" ref="J108:J117" si="5">H108+I108</f>
        <v>3</v>
      </c>
    </row>
    <row r="109" spans="1:13" ht="11.25" customHeight="1">
      <c r="A109" s="221">
        <v>6</v>
      </c>
      <c r="B109" s="96">
        <v>2</v>
      </c>
      <c r="C109" s="96">
        <v>11</v>
      </c>
      <c r="D109" s="96"/>
      <c r="E109" s="2212"/>
      <c r="F109" s="681"/>
      <c r="G109" s="92" t="s">
        <v>238</v>
      </c>
      <c r="H109" s="351">
        <v>0</v>
      </c>
      <c r="I109" s="351">
        <v>0</v>
      </c>
      <c r="J109" s="347">
        <f t="shared" si="5"/>
        <v>0</v>
      </c>
    </row>
    <row r="110" spans="1:13" ht="11.25" customHeight="1">
      <c r="B110" s="96"/>
      <c r="C110" s="96"/>
      <c r="D110" s="96"/>
      <c r="E110" s="2212"/>
      <c r="F110" s="636" t="s">
        <v>263</v>
      </c>
      <c r="G110" s="92"/>
      <c r="H110" s="1074">
        <f>SUM(H111)</f>
        <v>0</v>
      </c>
      <c r="I110" s="1074">
        <f>SUM(I111)</f>
        <v>0</v>
      </c>
      <c r="J110" s="1076">
        <f>H110+I110</f>
        <v>0</v>
      </c>
    </row>
    <row r="111" spans="1:13" ht="11.25" customHeight="1">
      <c r="B111" s="96"/>
      <c r="C111" s="96"/>
      <c r="D111" s="96"/>
      <c r="E111" s="2212"/>
      <c r="F111" s="681"/>
      <c r="G111" s="92" t="s">
        <v>241</v>
      </c>
      <c r="H111" s="351">
        <v>0</v>
      </c>
      <c r="I111" s="351">
        <v>0</v>
      </c>
      <c r="J111" s="347">
        <f>H111+I111</f>
        <v>0</v>
      </c>
    </row>
    <row r="112" spans="1:13" ht="11.25" customHeight="1">
      <c r="B112" s="96"/>
      <c r="C112" s="96"/>
      <c r="D112" s="96"/>
      <c r="E112" s="2212"/>
      <c r="F112" s="636" t="s">
        <v>53</v>
      </c>
      <c r="G112" s="92"/>
      <c r="H112" s="1074">
        <f>SUM(H113)</f>
        <v>0</v>
      </c>
      <c r="I112" s="1074">
        <f>SUM(I113)</f>
        <v>0</v>
      </c>
      <c r="J112" s="1076">
        <f>H112+I112</f>
        <v>0</v>
      </c>
    </row>
    <row r="113" spans="1:13" ht="11.25" customHeight="1">
      <c r="A113" s="221">
        <v>6</v>
      </c>
      <c r="B113" s="96">
        <v>2</v>
      </c>
      <c r="C113" s="96">
        <v>10</v>
      </c>
      <c r="D113" s="96"/>
      <c r="E113" s="2212"/>
      <c r="F113" s="631"/>
      <c r="G113" s="92" t="s">
        <v>239</v>
      </c>
      <c r="H113" s="351">
        <v>0</v>
      </c>
      <c r="I113" s="351">
        <v>0</v>
      </c>
      <c r="J113" s="347">
        <f>H113+I113</f>
        <v>0</v>
      </c>
    </row>
    <row r="114" spans="1:13" ht="11.25" customHeight="1">
      <c r="B114" s="96"/>
      <c r="C114" s="96"/>
      <c r="D114" s="96"/>
      <c r="E114" s="2212"/>
      <c r="F114" s="636" t="s">
        <v>96</v>
      </c>
      <c r="G114" s="92"/>
      <c r="H114" s="1074">
        <f>SUM(H115)</f>
        <v>0</v>
      </c>
      <c r="I114" s="1074">
        <f>SUM(I115)</f>
        <v>0</v>
      </c>
      <c r="J114" s="1076">
        <f>H114+I114</f>
        <v>0</v>
      </c>
    </row>
    <row r="115" spans="1:13" ht="11.25" customHeight="1">
      <c r="A115" s="221">
        <v>6</v>
      </c>
      <c r="B115" s="96">
        <v>2</v>
      </c>
      <c r="C115" s="96">
        <v>6</v>
      </c>
      <c r="D115" s="96"/>
      <c r="E115" s="2212"/>
      <c r="F115" s="631"/>
      <c r="G115" s="92" t="s">
        <v>264</v>
      </c>
      <c r="H115" s="351">
        <v>0</v>
      </c>
      <c r="I115" s="351">
        <v>0</v>
      </c>
      <c r="J115" s="347">
        <f t="shared" si="5"/>
        <v>0</v>
      </c>
    </row>
    <row r="116" spans="1:13" ht="11.25" customHeight="1">
      <c r="B116" s="96"/>
      <c r="C116" s="96"/>
      <c r="D116" s="96"/>
      <c r="E116" s="2212"/>
      <c r="F116" s="636" t="s">
        <v>56</v>
      </c>
      <c r="G116" s="92"/>
      <c r="H116" s="1074">
        <f>SUM(H117)</f>
        <v>0</v>
      </c>
      <c r="I116" s="1074">
        <f>SUM(I117)</f>
        <v>0</v>
      </c>
      <c r="J116" s="1076">
        <f t="shared" si="5"/>
        <v>0</v>
      </c>
    </row>
    <row r="117" spans="1:13" ht="11.25" customHeight="1">
      <c r="A117" s="221">
        <v>6</v>
      </c>
      <c r="B117" s="96">
        <v>4</v>
      </c>
      <c r="C117" s="96">
        <v>11</v>
      </c>
      <c r="D117" s="96"/>
      <c r="E117" s="2213"/>
      <c r="F117" s="631"/>
      <c r="G117" s="92" t="s">
        <v>242</v>
      </c>
      <c r="H117" s="351">
        <v>0</v>
      </c>
      <c r="I117" s="351">
        <v>0</v>
      </c>
      <c r="J117" s="347">
        <f t="shared" si="5"/>
        <v>0</v>
      </c>
    </row>
    <row r="118" spans="1:13" ht="11.25" customHeight="1">
      <c r="B118" s="96"/>
      <c r="C118" s="96"/>
      <c r="D118" s="96"/>
      <c r="E118" s="2204">
        <v>1407</v>
      </c>
      <c r="F118" s="13" t="s">
        <v>58</v>
      </c>
      <c r="G118" s="123"/>
      <c r="H118" s="342">
        <f>SUM(H119+H124+H126)</f>
        <v>0</v>
      </c>
      <c r="I118" s="342">
        <f>SUM(I119+I124+I126)</f>
        <v>0</v>
      </c>
      <c r="J118" s="339">
        <f>SUM(H118:I118)</f>
        <v>0</v>
      </c>
      <c r="M118" s="465"/>
    </row>
    <row r="119" spans="1:13" ht="11.25" customHeight="1">
      <c r="B119" s="96"/>
      <c r="C119" s="96"/>
      <c r="D119" s="96"/>
      <c r="E119" s="2205"/>
      <c r="F119" s="636" t="s">
        <v>59</v>
      </c>
      <c r="G119" s="92"/>
      <c r="H119" s="1074">
        <f>SUM(H120:H123)</f>
        <v>0</v>
      </c>
      <c r="I119" s="1074">
        <f>SUM(I120:I123)</f>
        <v>0</v>
      </c>
      <c r="J119" s="1076">
        <f>H119+I119</f>
        <v>0</v>
      </c>
    </row>
    <row r="120" spans="1:13" ht="11.25" customHeight="1">
      <c r="A120" s="221">
        <v>7</v>
      </c>
      <c r="B120" s="96">
        <v>3</v>
      </c>
      <c r="C120" s="96">
        <v>11</v>
      </c>
      <c r="D120" s="96"/>
      <c r="E120" s="2205"/>
      <c r="F120" s="640"/>
      <c r="G120" s="92" t="s">
        <v>243</v>
      </c>
      <c r="H120" s="351">
        <v>0</v>
      </c>
      <c r="I120" s="351">
        <v>0</v>
      </c>
      <c r="J120" s="347">
        <f>H120+I120</f>
        <v>0</v>
      </c>
    </row>
    <row r="121" spans="1:13" ht="11.25" customHeight="1">
      <c r="B121" s="96"/>
      <c r="C121" s="96"/>
      <c r="D121" s="96"/>
      <c r="E121" s="2205"/>
      <c r="F121" s="640"/>
      <c r="G121" s="92" t="s">
        <v>244</v>
      </c>
      <c r="H121" s="351">
        <v>0</v>
      </c>
      <c r="I121" s="351">
        <v>0</v>
      </c>
      <c r="J121" s="347">
        <f>H121+I121</f>
        <v>0</v>
      </c>
    </row>
    <row r="122" spans="1:13" ht="11.25" customHeight="1">
      <c r="B122" s="96"/>
      <c r="C122" s="96"/>
      <c r="D122" s="96"/>
      <c r="E122" s="2205"/>
      <c r="F122" s="640"/>
      <c r="G122" s="92" t="s">
        <v>273</v>
      </c>
      <c r="H122" s="351">
        <v>0</v>
      </c>
      <c r="I122" s="351">
        <v>0</v>
      </c>
      <c r="J122" s="347">
        <f>H122+I122</f>
        <v>0</v>
      </c>
    </row>
    <row r="123" spans="1:13" ht="11.25" customHeight="1">
      <c r="A123" s="221">
        <v>7</v>
      </c>
      <c r="B123" s="96">
        <v>3</v>
      </c>
      <c r="C123" s="96">
        <v>11</v>
      </c>
      <c r="D123" s="96"/>
      <c r="E123" s="2205"/>
      <c r="F123" s="631"/>
      <c r="G123" s="92" t="s">
        <v>246</v>
      </c>
      <c r="H123" s="351">
        <v>0</v>
      </c>
      <c r="I123" s="351">
        <v>0</v>
      </c>
      <c r="J123" s="347">
        <f>H123+I123</f>
        <v>0</v>
      </c>
    </row>
    <row r="124" spans="1:13" ht="11.25" customHeight="1">
      <c r="B124" s="96"/>
      <c r="C124" s="96"/>
      <c r="D124" s="96"/>
      <c r="E124" s="2205"/>
      <c r="F124" s="640" t="s">
        <v>60</v>
      </c>
      <c r="G124" s="175"/>
      <c r="H124" s="1074">
        <f>SUM(H125)</f>
        <v>0</v>
      </c>
      <c r="I124" s="1074">
        <f>SUM(I125)</f>
        <v>0</v>
      </c>
      <c r="J124" s="1076">
        <f t="shared" ref="J124:J139" si="6">H124+I124</f>
        <v>0</v>
      </c>
    </row>
    <row r="125" spans="1:13" ht="11.25" customHeight="1">
      <c r="A125" s="221">
        <v>7</v>
      </c>
      <c r="B125" s="96">
        <v>6</v>
      </c>
      <c r="C125" s="96">
        <v>10</v>
      </c>
      <c r="D125" s="96"/>
      <c r="E125" s="2205"/>
      <c r="F125" s="638"/>
      <c r="G125" s="92" t="s">
        <v>247</v>
      </c>
      <c r="H125" s="351">
        <v>0</v>
      </c>
      <c r="I125" s="351">
        <v>0</v>
      </c>
      <c r="J125" s="347">
        <f t="shared" si="6"/>
        <v>0</v>
      </c>
    </row>
    <row r="126" spans="1:13" ht="11.25" customHeight="1">
      <c r="B126" s="96"/>
      <c r="C126" s="96"/>
      <c r="D126" s="96"/>
      <c r="E126" s="2205"/>
      <c r="F126" s="640" t="s">
        <v>84</v>
      </c>
      <c r="G126" s="175"/>
      <c r="H126" s="1074">
        <f>SUM(H127)</f>
        <v>0</v>
      </c>
      <c r="I126" s="1074">
        <f>SUM(I127)</f>
        <v>0</v>
      </c>
      <c r="J126" s="1076">
        <f t="shared" si="6"/>
        <v>0</v>
      </c>
    </row>
    <row r="127" spans="1:13" ht="11.25" customHeight="1">
      <c r="A127" s="221">
        <v>7</v>
      </c>
      <c r="B127" s="96">
        <v>6</v>
      </c>
      <c r="C127" s="96">
        <v>10</v>
      </c>
      <c r="D127" s="96"/>
      <c r="E127" s="2205"/>
      <c r="F127" s="631"/>
      <c r="G127" s="92" t="s">
        <v>248</v>
      </c>
      <c r="H127" s="351">
        <v>0</v>
      </c>
      <c r="I127" s="351">
        <v>0</v>
      </c>
      <c r="J127" s="347">
        <f t="shared" si="6"/>
        <v>0</v>
      </c>
    </row>
    <row r="128" spans="1:13" ht="11.25" customHeight="1">
      <c r="B128" s="96"/>
      <c r="C128" s="96"/>
      <c r="D128" s="96"/>
      <c r="E128" s="2204">
        <v>1408</v>
      </c>
      <c r="F128" s="13" t="s">
        <v>63</v>
      </c>
      <c r="G128" s="40"/>
      <c r="H128" s="342">
        <f>SUM(H129+H131+H134+H138)</f>
        <v>0</v>
      </c>
      <c r="I128" s="342">
        <f>SUM(I129+I131+I134+I138)</f>
        <v>0</v>
      </c>
      <c r="J128" s="339">
        <f t="shared" si="6"/>
        <v>0</v>
      </c>
      <c r="M128" s="465"/>
    </row>
    <row r="129" spans="1:13" ht="11.25" customHeight="1">
      <c r="B129" s="96"/>
      <c r="C129" s="96"/>
      <c r="D129" s="96"/>
      <c r="E129" s="2205"/>
      <c r="F129" s="636" t="s">
        <v>64</v>
      </c>
      <c r="G129" s="92"/>
      <c r="H129" s="1082">
        <f>SUM(H130)</f>
        <v>0</v>
      </c>
      <c r="I129" s="1082">
        <f>SUM(I130)</f>
        <v>0</v>
      </c>
      <c r="J129" s="1076">
        <f>H129+I129</f>
        <v>0</v>
      </c>
    </row>
    <row r="130" spans="1:13" ht="11.25" customHeight="1">
      <c r="A130" s="221">
        <v>8</v>
      </c>
      <c r="B130" s="96">
        <v>4</v>
      </c>
      <c r="C130" s="96">
        <v>8</v>
      </c>
      <c r="D130" s="96"/>
      <c r="E130" s="2205"/>
      <c r="F130" s="631"/>
      <c r="G130" s="92" t="s">
        <v>250</v>
      </c>
      <c r="H130" s="351">
        <v>0</v>
      </c>
      <c r="I130" s="351">
        <v>0</v>
      </c>
      <c r="J130" s="347">
        <f>H130+I130</f>
        <v>0</v>
      </c>
    </row>
    <row r="131" spans="1:13" ht="11.25" customHeight="1">
      <c r="B131" s="96"/>
      <c r="C131" s="96"/>
      <c r="D131" s="96"/>
      <c r="E131" s="2205"/>
      <c r="F131" s="636" t="s">
        <v>65</v>
      </c>
      <c r="G131" s="175"/>
      <c r="H131" s="1074">
        <f>SUM(H132:H133)</f>
        <v>0</v>
      </c>
      <c r="I131" s="1074">
        <f>SUM(I132:I133)</f>
        <v>0</v>
      </c>
      <c r="J131" s="1076">
        <f>SUM(H131:I131)</f>
        <v>0</v>
      </c>
    </row>
    <row r="132" spans="1:13" ht="11.25" customHeight="1">
      <c r="B132" s="96"/>
      <c r="C132" s="96"/>
      <c r="D132" s="96"/>
      <c r="E132" s="2205"/>
      <c r="F132" s="636"/>
      <c r="G132" s="322" t="s">
        <v>251</v>
      </c>
      <c r="H132" s="351">
        <v>0</v>
      </c>
      <c r="I132" s="351">
        <v>0</v>
      </c>
      <c r="J132" s="347">
        <f>SUM(H132:I132)</f>
        <v>0</v>
      </c>
    </row>
    <row r="133" spans="1:13" ht="11.25" customHeight="1">
      <c r="A133" s="221">
        <v>8</v>
      </c>
      <c r="B133" s="96">
        <v>4</v>
      </c>
      <c r="C133" s="96">
        <v>6</v>
      </c>
      <c r="D133" s="96"/>
      <c r="E133" s="2205"/>
      <c r="F133" s="631"/>
      <c r="G133" s="92" t="s">
        <v>373</v>
      </c>
      <c r="H133" s="351">
        <v>0</v>
      </c>
      <c r="I133" s="351">
        <v>0</v>
      </c>
      <c r="J133" s="347">
        <f>SUM(H133:I133)</f>
        <v>0</v>
      </c>
    </row>
    <row r="134" spans="1:13" ht="11.25" customHeight="1">
      <c r="B134" s="96"/>
      <c r="C134" s="96"/>
      <c r="D134" s="96"/>
      <c r="E134" s="2205"/>
      <c r="F134" s="640" t="s">
        <v>66</v>
      </c>
      <c r="G134" s="92"/>
      <c r="H134" s="1074">
        <f>SUM(H135:H137)</f>
        <v>0</v>
      </c>
      <c r="I134" s="1074">
        <f>SUM(I135:I137)</f>
        <v>0</v>
      </c>
      <c r="J134" s="1076">
        <f t="shared" si="6"/>
        <v>0</v>
      </c>
    </row>
    <row r="135" spans="1:13" ht="11.25" customHeight="1">
      <c r="A135" s="221">
        <v>8</v>
      </c>
      <c r="B135" s="96">
        <v>4</v>
      </c>
      <c r="C135" s="96">
        <v>11</v>
      </c>
      <c r="D135" s="96"/>
      <c r="E135" s="2205"/>
      <c r="F135" s="640"/>
      <c r="G135" s="92" t="s">
        <v>253</v>
      </c>
      <c r="H135" s="351">
        <v>0</v>
      </c>
      <c r="I135" s="351">
        <v>0</v>
      </c>
      <c r="J135" s="347">
        <f t="shared" si="6"/>
        <v>0</v>
      </c>
    </row>
    <row r="136" spans="1:13" ht="11.25" customHeight="1">
      <c r="A136" s="221">
        <v>8</v>
      </c>
      <c r="B136" s="96">
        <v>3</v>
      </c>
      <c r="C136" s="96">
        <v>11</v>
      </c>
      <c r="D136" s="96"/>
      <c r="E136" s="2205"/>
      <c r="F136" s="640"/>
      <c r="G136" s="92" t="s">
        <v>254</v>
      </c>
      <c r="H136" s="351">
        <v>0</v>
      </c>
      <c r="I136" s="351">
        <v>0</v>
      </c>
      <c r="J136" s="347">
        <f t="shared" si="6"/>
        <v>0</v>
      </c>
    </row>
    <row r="137" spans="1:13" ht="11.25" customHeight="1">
      <c r="A137" s="221">
        <v>8</v>
      </c>
      <c r="B137" s="96">
        <v>4</v>
      </c>
      <c r="C137" s="96">
        <v>11</v>
      </c>
      <c r="D137" s="96"/>
      <c r="E137" s="2205"/>
      <c r="F137" s="640"/>
      <c r="G137" s="92" t="s">
        <v>255</v>
      </c>
      <c r="H137" s="351">
        <v>0</v>
      </c>
      <c r="I137" s="351">
        <v>0</v>
      </c>
      <c r="J137" s="347">
        <f t="shared" si="6"/>
        <v>0</v>
      </c>
    </row>
    <row r="138" spans="1:13" ht="11.25" customHeight="1">
      <c r="B138" s="96"/>
      <c r="C138" s="96"/>
      <c r="D138" s="96"/>
      <c r="E138" s="2205"/>
      <c r="F138" s="640" t="s">
        <v>67</v>
      </c>
      <c r="G138" s="175"/>
      <c r="H138" s="1074">
        <f>SUM(H139)</f>
        <v>0</v>
      </c>
      <c r="I138" s="1074">
        <f>SUM(I139)</f>
        <v>0</v>
      </c>
      <c r="J138" s="1076">
        <f t="shared" si="6"/>
        <v>0</v>
      </c>
    </row>
    <row r="139" spans="1:13" ht="11.25" customHeight="1">
      <c r="A139" s="221">
        <v>8</v>
      </c>
      <c r="B139" s="96">
        <v>4</v>
      </c>
      <c r="C139" s="96">
        <v>11</v>
      </c>
      <c r="D139" s="96"/>
      <c r="E139" s="2205"/>
      <c r="F139" s="638"/>
      <c r="G139" s="92" t="s">
        <v>256</v>
      </c>
      <c r="H139" s="351">
        <v>0</v>
      </c>
      <c r="I139" s="351">
        <v>0</v>
      </c>
      <c r="J139" s="347">
        <f t="shared" si="6"/>
        <v>0</v>
      </c>
    </row>
    <row r="140" spans="1:13" ht="11.25" customHeight="1">
      <c r="B140" s="96"/>
      <c r="C140" s="96"/>
      <c r="D140" s="96"/>
      <c r="E140" s="2204">
        <v>1624</v>
      </c>
      <c r="F140" s="40" t="s">
        <v>68</v>
      </c>
      <c r="G140" s="123"/>
      <c r="H140" s="342">
        <f>SUM(H141+H143)</f>
        <v>0</v>
      </c>
      <c r="I140" s="342">
        <f>SUM(I141+I143)</f>
        <v>0</v>
      </c>
      <c r="J140" s="342">
        <f>SUM(H140:I140)</f>
        <v>0</v>
      </c>
      <c r="K140" s="348"/>
      <c r="M140" s="465"/>
    </row>
    <row r="141" spans="1:13" ht="11.25" customHeight="1">
      <c r="B141" s="96"/>
      <c r="C141" s="96"/>
      <c r="D141" s="96"/>
      <c r="E141" s="2205"/>
      <c r="F141" s="678" t="s">
        <v>69</v>
      </c>
      <c r="G141" s="64"/>
      <c r="H141" s="1074">
        <f>SUM(H142)</f>
        <v>0</v>
      </c>
      <c r="I141" s="1074">
        <f>SUM(I142)</f>
        <v>0</v>
      </c>
      <c r="J141" s="1076">
        <f>H141+I141</f>
        <v>0</v>
      </c>
      <c r="K141" s="83"/>
      <c r="M141" s="465"/>
    </row>
    <row r="142" spans="1:13" ht="11.25" customHeight="1">
      <c r="A142" s="221">
        <v>9</v>
      </c>
      <c r="B142" s="96">
        <v>4</v>
      </c>
      <c r="C142" s="96">
        <v>8</v>
      </c>
      <c r="D142" s="96"/>
      <c r="E142" s="2205"/>
      <c r="F142" s="638"/>
      <c r="G142" s="92" t="s">
        <v>258</v>
      </c>
      <c r="H142" s="351">
        <v>0</v>
      </c>
      <c r="I142" s="351">
        <v>0</v>
      </c>
      <c r="J142" s="347">
        <f>H142+I142</f>
        <v>0</v>
      </c>
      <c r="K142" s="83"/>
      <c r="M142" s="465"/>
    </row>
    <row r="143" spans="1:13" ht="11.25" customHeight="1">
      <c r="B143" s="96"/>
      <c r="C143" s="96"/>
      <c r="D143" s="96"/>
      <c r="E143" s="2205"/>
      <c r="F143" s="636" t="s">
        <v>71</v>
      </c>
      <c r="G143" s="92"/>
      <c r="H143" s="1074">
        <f>SUM(H144)</f>
        <v>0</v>
      </c>
      <c r="I143" s="1074">
        <f>SUM(I144)</f>
        <v>0</v>
      </c>
      <c r="J143" s="1076">
        <f>H143+I143</f>
        <v>0</v>
      </c>
      <c r="K143" s="83"/>
      <c r="M143" s="465"/>
    </row>
    <row r="144" spans="1:13" ht="11.25" customHeight="1">
      <c r="A144" s="221">
        <v>9</v>
      </c>
      <c r="B144" s="96">
        <v>5</v>
      </c>
      <c r="C144" s="96">
        <v>11</v>
      </c>
      <c r="D144" s="96"/>
      <c r="E144" s="2207"/>
      <c r="F144" s="1083"/>
      <c r="G144" s="314" t="s">
        <v>259</v>
      </c>
      <c r="H144" s="1077">
        <v>0</v>
      </c>
      <c r="I144" s="1077">
        <v>0</v>
      </c>
      <c r="J144" s="1078">
        <f>H144+I144</f>
        <v>0</v>
      </c>
      <c r="K144" s="83"/>
      <c r="M144" s="465"/>
    </row>
    <row r="145" spans="2:10" ht="11.25" customHeight="1">
      <c r="B145" s="96"/>
      <c r="C145" s="96"/>
      <c r="D145" s="96"/>
      <c r="E145" s="1084"/>
      <c r="F145" s="2256" t="s">
        <v>8</v>
      </c>
      <c r="G145" s="2257"/>
      <c r="H145" s="1085">
        <f>SUM(H6+H35+H67+H81+H88+H106+H118+H128+H140)</f>
        <v>26</v>
      </c>
      <c r="I145" s="1085">
        <f>SUM(I6+I35+I67+I81+I88+I106+I118+I128+I140)</f>
        <v>22</v>
      </c>
      <c r="J145" s="1086">
        <f>SUM(J6+J35+J67+J81+J88+J106+J118+J128+J140)</f>
        <v>48</v>
      </c>
    </row>
    <row r="146" spans="2:10" ht="10.5" customHeight="1">
      <c r="E146" s="979"/>
      <c r="F146" s="2383" t="s">
        <v>381</v>
      </c>
      <c r="G146" s="2383"/>
      <c r="H146" s="2383"/>
      <c r="I146" s="2383"/>
      <c r="J146" s="2383"/>
    </row>
    <row r="147" spans="2:10" ht="10.5" customHeight="1">
      <c r="E147" s="979"/>
      <c r="F147" s="2384"/>
      <c r="G147" s="2384"/>
      <c r="H147" s="2384"/>
      <c r="I147" s="2384"/>
      <c r="J147" s="2384"/>
    </row>
    <row r="148" spans="2:10" ht="9" customHeight="1"/>
    <row r="149" spans="2:10" ht="15.75" customHeight="1">
      <c r="E149" s="979"/>
      <c r="G149" s="92"/>
    </row>
    <row r="150" spans="2:10" ht="9" customHeight="1">
      <c r="E150" s="979"/>
    </row>
    <row r="151" spans="2:10" ht="12.75" customHeight="1"/>
    <row r="152" spans="2:10" ht="9" customHeight="1">
      <c r="E152" s="979"/>
    </row>
    <row r="153" spans="2:10" ht="9" customHeight="1">
      <c r="E153" s="979"/>
    </row>
    <row r="154" spans="2:10" ht="9" customHeight="1"/>
    <row r="155" spans="2:10" ht="9" customHeight="1"/>
    <row r="156" spans="2:10" ht="9" customHeight="1"/>
    <row r="157" spans="2:10" ht="9" customHeight="1"/>
    <row r="158" spans="2:10" ht="9" customHeight="1"/>
    <row r="159" spans="2:10" ht="9" customHeight="1"/>
    <row r="160" spans="2: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row r="238" spans="6:7" ht="9" customHeight="1">
      <c r="F238" s="92"/>
      <c r="G238" s="92"/>
    </row>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sheetData>
  <mergeCells count="20">
    <mergeCell ref="E88:E104"/>
    <mergeCell ref="E1:J1"/>
    <mergeCell ref="L1:Z1"/>
    <mergeCell ref="E2:J2"/>
    <mergeCell ref="E3:E5"/>
    <mergeCell ref="H4:I4"/>
    <mergeCell ref="E6:E32"/>
    <mergeCell ref="N19:O24"/>
    <mergeCell ref="E35:E66"/>
    <mergeCell ref="E67:E74"/>
    <mergeCell ref="E78:E80"/>
    <mergeCell ref="H79:I79"/>
    <mergeCell ref="E81:E87"/>
    <mergeCell ref="F147:J147"/>
    <mergeCell ref="E106:E117"/>
    <mergeCell ref="E118:E127"/>
    <mergeCell ref="E128:E139"/>
    <mergeCell ref="E140:E144"/>
    <mergeCell ref="F145:G145"/>
    <mergeCell ref="F146:J14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130"/>
  <sheetViews>
    <sheetView workbookViewId="0">
      <selection activeCell="F35" sqref="F35"/>
    </sheetView>
  </sheetViews>
  <sheetFormatPr baseColWidth="10" defaultColWidth="11.42578125" defaultRowHeight="12.75"/>
  <cols>
    <col min="1" max="1" width="2.28515625" style="1" customWidth="1"/>
    <col min="2" max="2" width="2.42578125" style="1" customWidth="1"/>
    <col min="3" max="3" width="3" style="1" customWidth="1"/>
    <col min="4" max="4" width="6.140625" style="2" customWidth="1"/>
    <col min="5" max="5" width="4.7109375" style="2" customWidth="1"/>
    <col min="6" max="6" width="58.28515625" style="2" customWidth="1"/>
    <col min="7" max="7" width="3.5703125" style="1" customWidth="1"/>
    <col min="8" max="8" width="3.28515625" style="1" customWidth="1"/>
    <col min="9" max="9" width="0.42578125" style="1" customWidth="1"/>
    <col min="10" max="11" width="3.5703125" style="1" customWidth="1"/>
    <col min="12" max="12" width="0.5703125" style="1" customWidth="1"/>
    <col min="13" max="15" width="3.5703125" style="1" customWidth="1"/>
    <col min="16" max="16" width="3.7109375" style="1" customWidth="1"/>
    <col min="17" max="17" width="3.5703125" style="1" customWidth="1"/>
    <col min="18" max="18" width="3.140625" style="1" customWidth="1"/>
    <col min="19" max="19" width="0.42578125" style="1" customWidth="1"/>
    <col min="20" max="24" width="3.5703125" style="1" customWidth="1"/>
    <col min="25" max="25" width="3.28515625" style="1" customWidth="1"/>
    <col min="26" max="26" width="0.42578125" style="1" customWidth="1"/>
    <col min="27" max="28" width="4.85546875" style="1" customWidth="1"/>
    <col min="29" max="29" width="4.85546875" style="1" bestFit="1" customWidth="1"/>
    <col min="30" max="30" width="4.5703125" style="1" customWidth="1"/>
    <col min="31" max="31" width="9.5703125" style="1" bestFit="1" customWidth="1"/>
    <col min="32" max="44" width="4.5703125" style="1" customWidth="1"/>
    <col min="45" max="50" width="5.42578125" style="1" customWidth="1"/>
    <col min="51" max="51" width="6" style="1" customWidth="1"/>
    <col min="52" max="52" width="12.28515625" style="1" bestFit="1" customWidth="1"/>
    <col min="53" max="16384" width="11.42578125" style="1"/>
  </cols>
  <sheetData>
    <row r="1" spans="1:55" ht="3.75" customHeight="1">
      <c r="A1" s="1" t="s">
        <v>75</v>
      </c>
    </row>
    <row r="2" spans="1:55" ht="12" customHeight="1">
      <c r="D2" s="2214" t="s">
        <v>0</v>
      </c>
      <c r="E2" s="2214"/>
      <c r="F2" s="2214"/>
      <c r="G2" s="2214"/>
      <c r="H2" s="2214"/>
      <c r="I2" s="2214"/>
      <c r="J2" s="2214"/>
      <c r="K2" s="2214"/>
      <c r="L2" s="2214"/>
      <c r="M2" s="2214"/>
      <c r="N2" s="2214"/>
      <c r="O2" s="2214"/>
      <c r="P2" s="2214"/>
      <c r="Q2" s="2214"/>
      <c r="R2" s="2214"/>
      <c r="S2" s="2214"/>
      <c r="T2" s="2214"/>
      <c r="U2" s="2214"/>
      <c r="V2" s="2214"/>
      <c r="W2" s="2214"/>
      <c r="X2" s="2214"/>
      <c r="Y2" s="2214"/>
      <c r="Z2" s="2214"/>
      <c r="AA2" s="2214"/>
      <c r="AB2" s="2214"/>
      <c r="AC2" s="2214"/>
      <c r="AD2" s="2214"/>
      <c r="AE2" s="3"/>
      <c r="AF2" s="3"/>
      <c r="AG2" s="3"/>
      <c r="AH2" s="3"/>
      <c r="AI2" s="3"/>
      <c r="AJ2" s="3"/>
      <c r="AK2" s="3"/>
      <c r="AL2" s="3"/>
      <c r="AM2" s="3"/>
      <c r="AN2" s="3"/>
      <c r="AO2" s="3"/>
      <c r="AP2" s="3"/>
      <c r="AQ2" s="3"/>
      <c r="AR2" s="3"/>
      <c r="AS2" s="3"/>
      <c r="AT2" s="3"/>
      <c r="AU2" s="3"/>
      <c r="AV2" s="3"/>
      <c r="AW2" s="3"/>
      <c r="AX2" s="3"/>
    </row>
    <row r="3" spans="1:55" ht="12" customHeight="1">
      <c r="D3" s="2215" t="s">
        <v>1</v>
      </c>
      <c r="E3" s="2215"/>
      <c r="F3" s="2215"/>
      <c r="G3" s="2215"/>
      <c r="H3" s="2215"/>
      <c r="I3" s="2215"/>
      <c r="J3" s="2215"/>
      <c r="K3" s="2215"/>
      <c r="L3" s="2215"/>
      <c r="M3" s="2215"/>
      <c r="N3" s="2215"/>
      <c r="O3" s="2215"/>
      <c r="P3" s="2215"/>
      <c r="Q3" s="2215"/>
      <c r="R3" s="2215"/>
      <c r="S3" s="2215"/>
      <c r="T3" s="2215"/>
      <c r="U3" s="2215"/>
      <c r="V3" s="2215"/>
      <c r="W3" s="2215"/>
      <c r="X3" s="2215"/>
      <c r="Y3" s="2215"/>
      <c r="Z3" s="2215"/>
      <c r="AA3" s="2215"/>
      <c r="AB3" s="2215"/>
      <c r="AC3" s="2215"/>
      <c r="AD3" s="2215"/>
      <c r="AE3" s="3"/>
      <c r="AF3" s="3"/>
      <c r="AG3" s="3"/>
      <c r="AH3" s="3"/>
      <c r="AI3" s="3"/>
      <c r="AJ3" s="3"/>
      <c r="AK3" s="3"/>
      <c r="AL3" s="3"/>
      <c r="AM3" s="3"/>
      <c r="AN3" s="3"/>
      <c r="AO3" s="3"/>
      <c r="AP3" s="3"/>
      <c r="AQ3" s="3"/>
      <c r="AR3" s="3"/>
      <c r="AS3" s="3"/>
      <c r="AT3" s="3"/>
      <c r="AU3" s="3"/>
      <c r="AV3" s="3"/>
      <c r="AW3" s="3"/>
      <c r="AX3" s="3"/>
    </row>
    <row r="4" spans="1:55" ht="3.75" customHeight="1">
      <c r="D4" s="2216"/>
      <c r="E4" s="2216"/>
      <c r="F4" s="2216"/>
      <c r="G4" s="2216"/>
      <c r="H4" s="2216"/>
      <c r="I4" s="2216"/>
      <c r="J4" s="2216"/>
      <c r="K4" s="2216"/>
      <c r="L4" s="2216"/>
      <c r="M4" s="2216"/>
      <c r="N4" s="2216"/>
      <c r="O4" s="2216"/>
      <c r="P4" s="2216"/>
      <c r="Q4" s="2216"/>
      <c r="R4" s="2216"/>
      <c r="S4" s="2216"/>
      <c r="T4" s="2216"/>
      <c r="U4" s="2216"/>
      <c r="V4" s="2216"/>
      <c r="W4" s="2216"/>
      <c r="X4" s="2216"/>
      <c r="Y4" s="2216"/>
      <c r="Z4" s="2216"/>
      <c r="AA4" s="2216"/>
      <c r="AB4" s="2216"/>
      <c r="AC4" s="2216"/>
      <c r="AD4" s="2216"/>
    </row>
    <row r="5" spans="1:55" ht="10.5" customHeight="1">
      <c r="A5" s="4"/>
      <c r="B5" s="4"/>
      <c r="C5" s="4"/>
      <c r="D5" s="2217" t="s">
        <v>2</v>
      </c>
      <c r="E5" s="2219" t="s">
        <v>3</v>
      </c>
      <c r="F5" s="2219"/>
      <c r="G5" s="5" t="s">
        <v>4</v>
      </c>
      <c r="H5" s="5"/>
      <c r="I5" s="6"/>
      <c r="J5" s="2222"/>
      <c r="K5" s="2222"/>
      <c r="L5" s="7"/>
      <c r="M5" s="2223" t="s">
        <v>5</v>
      </c>
      <c r="N5" s="2223"/>
      <c r="O5" s="2223"/>
      <c r="P5" s="2223"/>
      <c r="Q5" s="2223"/>
      <c r="R5" s="2223"/>
      <c r="S5" s="7"/>
      <c r="T5" s="2223" t="s">
        <v>6</v>
      </c>
      <c r="U5" s="2223"/>
      <c r="V5" s="2223"/>
      <c r="W5" s="2223"/>
      <c r="X5" s="2223"/>
      <c r="Y5" s="2223"/>
      <c r="Z5" s="5"/>
      <c r="AA5" s="2222" t="s">
        <v>7</v>
      </c>
      <c r="AB5" s="2222"/>
      <c r="AC5" s="2222"/>
      <c r="AD5" s="2225" t="s">
        <v>8</v>
      </c>
    </row>
    <row r="6" spans="1:55" ht="10.5" customHeight="1">
      <c r="A6" s="4" t="s">
        <v>9</v>
      </c>
      <c r="B6" s="4" t="s">
        <v>10</v>
      </c>
      <c r="C6" s="4" t="s">
        <v>11</v>
      </c>
      <c r="D6" s="2217"/>
      <c r="E6" s="2220"/>
      <c r="F6" s="2220"/>
      <c r="G6" s="8" t="s">
        <v>12</v>
      </c>
      <c r="H6" s="8"/>
      <c r="I6" s="6"/>
      <c r="J6" s="2224" t="s">
        <v>13</v>
      </c>
      <c r="K6" s="2224"/>
      <c r="L6" s="7"/>
      <c r="M6" s="8" t="s">
        <v>10</v>
      </c>
      <c r="N6" s="8"/>
      <c r="O6" s="8" t="s">
        <v>14</v>
      </c>
      <c r="P6" s="8"/>
      <c r="Q6" s="8" t="s">
        <v>15</v>
      </c>
      <c r="R6" s="8"/>
      <c r="S6" s="7"/>
      <c r="T6" s="8" t="s">
        <v>10</v>
      </c>
      <c r="U6" s="8"/>
      <c r="V6" s="8" t="s">
        <v>14</v>
      </c>
      <c r="W6" s="8"/>
      <c r="X6" s="8" t="s">
        <v>15</v>
      </c>
      <c r="Y6" s="8"/>
      <c r="Z6" s="5"/>
      <c r="AA6" s="2224"/>
      <c r="AB6" s="2224"/>
      <c r="AC6" s="2224"/>
      <c r="AD6" s="2226"/>
    </row>
    <row r="7" spans="1:55" ht="11.25" customHeight="1">
      <c r="A7" s="4"/>
      <c r="B7" s="4"/>
      <c r="C7" s="4"/>
      <c r="D7" s="2218"/>
      <c r="E7" s="2221"/>
      <c r="F7" s="2221"/>
      <c r="G7" s="10" t="s">
        <v>16</v>
      </c>
      <c r="H7" s="10" t="s">
        <v>17</v>
      </c>
      <c r="I7" s="10"/>
      <c r="J7" s="10" t="s">
        <v>10</v>
      </c>
      <c r="K7" s="10" t="s">
        <v>14</v>
      </c>
      <c r="L7" s="7"/>
      <c r="M7" s="11" t="s">
        <v>16</v>
      </c>
      <c r="N7" s="11" t="s">
        <v>17</v>
      </c>
      <c r="O7" s="11" t="s">
        <v>16</v>
      </c>
      <c r="P7" s="11" t="s">
        <v>17</v>
      </c>
      <c r="Q7" s="11" t="s">
        <v>16</v>
      </c>
      <c r="R7" s="11" t="s">
        <v>17</v>
      </c>
      <c r="S7" s="7"/>
      <c r="T7" s="11" t="s">
        <v>16</v>
      </c>
      <c r="U7" s="11" t="s">
        <v>17</v>
      </c>
      <c r="V7" s="11" t="s">
        <v>16</v>
      </c>
      <c r="W7" s="11" t="s">
        <v>17</v>
      </c>
      <c r="X7" s="11" t="s">
        <v>16</v>
      </c>
      <c r="Y7" s="11" t="s">
        <v>17</v>
      </c>
      <c r="Z7" s="12"/>
      <c r="AA7" s="11" t="s">
        <v>18</v>
      </c>
      <c r="AB7" s="11" t="s">
        <v>19</v>
      </c>
      <c r="AC7" s="11" t="s">
        <v>8</v>
      </c>
      <c r="AD7" s="2227"/>
    </row>
    <row r="8" spans="1:55" ht="15" customHeight="1">
      <c r="A8" s="4"/>
      <c r="B8" s="4"/>
      <c r="C8" s="4"/>
      <c r="D8" s="2211">
        <v>1401</v>
      </c>
      <c r="E8" s="13" t="s">
        <v>20</v>
      </c>
      <c r="F8" s="14"/>
      <c r="G8" s="15">
        <f>SUM(G9:G16)</f>
        <v>14</v>
      </c>
      <c r="H8" s="15">
        <f t="shared" ref="H8:Y8" si="0">SUM(H9:H16)</f>
        <v>0</v>
      </c>
      <c r="I8" s="15">
        <f t="shared" si="0"/>
        <v>0</v>
      </c>
      <c r="J8" s="15">
        <f t="shared" si="0"/>
        <v>118</v>
      </c>
      <c r="K8" s="15">
        <f t="shared" si="0"/>
        <v>26</v>
      </c>
      <c r="L8" s="15"/>
      <c r="M8" s="15">
        <f t="shared" si="0"/>
        <v>9</v>
      </c>
      <c r="N8" s="15">
        <f t="shared" si="0"/>
        <v>5</v>
      </c>
      <c r="O8" s="15">
        <f t="shared" si="0"/>
        <v>3</v>
      </c>
      <c r="P8" s="15">
        <f t="shared" si="0"/>
        <v>2</v>
      </c>
      <c r="Q8" s="15">
        <f t="shared" si="0"/>
        <v>24</v>
      </c>
      <c r="R8" s="15">
        <f t="shared" si="0"/>
        <v>6</v>
      </c>
      <c r="S8" s="15"/>
      <c r="T8" s="15">
        <f t="shared" si="0"/>
        <v>35</v>
      </c>
      <c r="U8" s="15">
        <f t="shared" si="0"/>
        <v>3</v>
      </c>
      <c r="V8" s="15">
        <f t="shared" si="0"/>
        <v>27</v>
      </c>
      <c r="W8" s="15">
        <f t="shared" si="0"/>
        <v>0</v>
      </c>
      <c r="X8" s="15">
        <f t="shared" si="0"/>
        <v>39</v>
      </c>
      <c r="Y8" s="15">
        <f t="shared" si="0"/>
        <v>2</v>
      </c>
      <c r="Z8" s="15"/>
      <c r="AA8" s="15">
        <f t="shared" ref="AA8:AB8" si="1">SUM(AA9:AA16)</f>
        <v>242</v>
      </c>
      <c r="AB8" s="15">
        <f t="shared" si="1"/>
        <v>71</v>
      </c>
      <c r="AC8" s="15">
        <f t="shared" ref="AC8:AC26" si="2">SUM(AA8:AB8)</f>
        <v>313</v>
      </c>
      <c r="AD8" s="16">
        <f t="shared" ref="AD8:AD26" si="3">SUM(AC8)</f>
        <v>313</v>
      </c>
    </row>
    <row r="9" spans="1:55" ht="15" customHeight="1">
      <c r="A9" s="4">
        <v>1</v>
      </c>
      <c r="B9" s="4">
        <v>1</v>
      </c>
      <c r="C9" s="4">
        <v>11</v>
      </c>
      <c r="D9" s="2212"/>
      <c r="E9" s="18" t="s">
        <v>21</v>
      </c>
      <c r="F9" s="19"/>
      <c r="G9" s="18">
        <v>6</v>
      </c>
      <c r="H9" s="18">
        <v>0</v>
      </c>
      <c r="I9" s="20"/>
      <c r="J9" s="18">
        <v>23</v>
      </c>
      <c r="K9" s="18">
        <v>2</v>
      </c>
      <c r="L9" s="20"/>
      <c r="M9" s="18">
        <v>2</v>
      </c>
      <c r="N9" s="18">
        <v>0</v>
      </c>
      <c r="O9" s="18">
        <v>1</v>
      </c>
      <c r="P9" s="18">
        <v>0</v>
      </c>
      <c r="Q9" s="18">
        <v>10</v>
      </c>
      <c r="R9" s="18">
        <v>0</v>
      </c>
      <c r="S9" s="20"/>
      <c r="T9" s="18">
        <v>15</v>
      </c>
      <c r="U9" s="18">
        <v>0</v>
      </c>
      <c r="V9" s="18">
        <v>13</v>
      </c>
      <c r="W9" s="18">
        <v>0</v>
      </c>
      <c r="X9" s="18">
        <v>5</v>
      </c>
      <c r="Y9" s="18">
        <v>0</v>
      </c>
      <c r="Z9" s="20"/>
      <c r="AA9" s="18">
        <v>58</v>
      </c>
      <c r="AB9" s="18">
        <v>19</v>
      </c>
      <c r="AC9" s="20">
        <f t="shared" si="2"/>
        <v>77</v>
      </c>
      <c r="AD9" s="21">
        <f t="shared" si="3"/>
        <v>77</v>
      </c>
      <c r="AE9" s="22"/>
      <c r="BA9" s="23"/>
      <c r="BB9" s="24"/>
      <c r="BC9" s="24"/>
    </row>
    <row r="10" spans="1:55" ht="15" customHeight="1">
      <c r="A10" s="4">
        <v>1</v>
      </c>
      <c r="B10" s="4">
        <v>1</v>
      </c>
      <c r="C10" s="4">
        <v>5</v>
      </c>
      <c r="D10" s="2212"/>
      <c r="E10" s="18" t="s">
        <v>22</v>
      </c>
      <c r="F10" s="19"/>
      <c r="G10" s="18">
        <v>2</v>
      </c>
      <c r="H10" s="18">
        <v>0</v>
      </c>
      <c r="I10" s="20"/>
      <c r="J10" s="18">
        <v>24</v>
      </c>
      <c r="K10" s="18">
        <v>6</v>
      </c>
      <c r="L10" s="20"/>
      <c r="M10" s="18">
        <v>1</v>
      </c>
      <c r="N10" s="18">
        <v>2</v>
      </c>
      <c r="O10" s="18">
        <v>1</v>
      </c>
      <c r="P10" s="18">
        <v>2</v>
      </c>
      <c r="Q10" s="18">
        <v>6</v>
      </c>
      <c r="R10" s="18">
        <v>4</v>
      </c>
      <c r="S10" s="20"/>
      <c r="T10" s="18">
        <v>10</v>
      </c>
      <c r="U10" s="18">
        <v>1</v>
      </c>
      <c r="V10" s="18">
        <v>7</v>
      </c>
      <c r="W10" s="18">
        <v>0</v>
      </c>
      <c r="X10" s="18">
        <v>17</v>
      </c>
      <c r="Y10" s="18">
        <v>0</v>
      </c>
      <c r="Z10" s="20"/>
      <c r="AA10" s="18">
        <v>73</v>
      </c>
      <c r="AB10" s="18">
        <v>10</v>
      </c>
      <c r="AC10" s="20">
        <f t="shared" si="2"/>
        <v>83</v>
      </c>
      <c r="AD10" s="21">
        <f t="shared" si="3"/>
        <v>83</v>
      </c>
      <c r="AE10" s="22"/>
      <c r="BA10" s="23"/>
      <c r="BB10" s="24"/>
      <c r="BC10" s="24"/>
    </row>
    <row r="11" spans="1:55" ht="15" customHeight="1">
      <c r="A11" s="4">
        <v>1</v>
      </c>
      <c r="B11" s="4">
        <v>1</v>
      </c>
      <c r="C11" s="4">
        <v>12</v>
      </c>
      <c r="D11" s="2212"/>
      <c r="E11" s="18" t="s">
        <v>23</v>
      </c>
      <c r="F11" s="19"/>
      <c r="G11" s="18">
        <v>3</v>
      </c>
      <c r="H11" s="18">
        <v>0</v>
      </c>
      <c r="I11" s="20"/>
      <c r="J11" s="18">
        <v>16</v>
      </c>
      <c r="K11" s="18">
        <v>9</v>
      </c>
      <c r="L11" s="20"/>
      <c r="M11" s="18">
        <v>3</v>
      </c>
      <c r="N11" s="18">
        <v>1</v>
      </c>
      <c r="O11" s="18">
        <v>0</v>
      </c>
      <c r="P11" s="18">
        <v>0</v>
      </c>
      <c r="Q11" s="18">
        <v>2</v>
      </c>
      <c r="R11" s="18">
        <v>2</v>
      </c>
      <c r="S11" s="20"/>
      <c r="T11" s="18">
        <v>4</v>
      </c>
      <c r="U11" s="18">
        <v>1</v>
      </c>
      <c r="V11" s="18">
        <v>6</v>
      </c>
      <c r="W11" s="18">
        <v>0</v>
      </c>
      <c r="X11" s="18">
        <v>15</v>
      </c>
      <c r="Y11" s="18">
        <v>2</v>
      </c>
      <c r="Z11" s="20"/>
      <c r="AA11" s="18">
        <v>49</v>
      </c>
      <c r="AB11" s="18">
        <v>15</v>
      </c>
      <c r="AC11" s="20">
        <f t="shared" si="2"/>
        <v>64</v>
      </c>
      <c r="AD11" s="21">
        <f t="shared" si="3"/>
        <v>64</v>
      </c>
      <c r="AE11" s="22"/>
      <c r="BA11" s="23"/>
      <c r="BB11" s="24"/>
      <c r="BC11" s="24"/>
    </row>
    <row r="12" spans="1:55" ht="15" customHeight="1">
      <c r="A12" s="4">
        <v>1</v>
      </c>
      <c r="B12" s="4">
        <v>1</v>
      </c>
      <c r="C12" s="4">
        <v>2</v>
      </c>
      <c r="D12" s="2212"/>
      <c r="E12" s="18" t="s">
        <v>24</v>
      </c>
      <c r="F12" s="19"/>
      <c r="G12" s="18">
        <v>1</v>
      </c>
      <c r="H12" s="18">
        <v>0</v>
      </c>
      <c r="I12" s="18"/>
      <c r="J12" s="18">
        <v>31</v>
      </c>
      <c r="K12" s="18">
        <v>5</v>
      </c>
      <c r="L12" s="18"/>
      <c r="M12" s="18">
        <v>0</v>
      </c>
      <c r="N12" s="18">
        <v>0</v>
      </c>
      <c r="O12" s="18">
        <v>1</v>
      </c>
      <c r="P12" s="18">
        <v>0</v>
      </c>
      <c r="Q12" s="18">
        <v>4</v>
      </c>
      <c r="R12" s="18">
        <v>0</v>
      </c>
      <c r="S12" s="18"/>
      <c r="T12" s="18">
        <v>1</v>
      </c>
      <c r="U12" s="18">
        <v>0</v>
      </c>
      <c r="V12" s="18">
        <v>0</v>
      </c>
      <c r="W12" s="18">
        <v>0</v>
      </c>
      <c r="X12" s="18">
        <v>0</v>
      </c>
      <c r="Y12" s="20">
        <v>0</v>
      </c>
      <c r="Z12" s="20">
        <f t="shared" ref="Z12:Z16" si="4">SUM(Y12)</f>
        <v>0</v>
      </c>
      <c r="AA12" s="25">
        <v>27</v>
      </c>
      <c r="AB12" s="18">
        <v>16</v>
      </c>
      <c r="AC12" s="20">
        <f t="shared" si="2"/>
        <v>43</v>
      </c>
      <c r="AD12" s="21">
        <f t="shared" si="3"/>
        <v>43</v>
      </c>
      <c r="AE12" s="22"/>
      <c r="BA12" s="23"/>
      <c r="BB12" s="24"/>
      <c r="BC12" s="24"/>
    </row>
    <row r="13" spans="1:55" ht="15" customHeight="1">
      <c r="A13" s="4">
        <v>1</v>
      </c>
      <c r="B13" s="4">
        <v>1</v>
      </c>
      <c r="C13" s="4">
        <v>4</v>
      </c>
      <c r="D13" s="2212"/>
      <c r="E13" s="18" t="s">
        <v>25</v>
      </c>
      <c r="F13" s="19"/>
      <c r="G13" s="18">
        <v>0</v>
      </c>
      <c r="H13" s="18">
        <v>0</v>
      </c>
      <c r="I13" s="18"/>
      <c r="J13" s="18">
        <v>14</v>
      </c>
      <c r="K13" s="18">
        <v>0</v>
      </c>
      <c r="L13" s="18"/>
      <c r="M13" s="18">
        <v>0</v>
      </c>
      <c r="N13" s="18">
        <v>0</v>
      </c>
      <c r="O13" s="18">
        <v>0</v>
      </c>
      <c r="P13" s="18">
        <v>0</v>
      </c>
      <c r="Q13" s="18">
        <v>2</v>
      </c>
      <c r="R13" s="18">
        <v>0</v>
      </c>
      <c r="S13" s="18"/>
      <c r="T13" s="18">
        <v>3</v>
      </c>
      <c r="U13" s="18">
        <v>0</v>
      </c>
      <c r="V13" s="18">
        <v>0</v>
      </c>
      <c r="W13" s="18">
        <v>0</v>
      </c>
      <c r="X13" s="18">
        <v>0</v>
      </c>
      <c r="Y13" s="20">
        <v>0</v>
      </c>
      <c r="Z13" s="20">
        <f t="shared" si="4"/>
        <v>0</v>
      </c>
      <c r="AA13" s="25">
        <v>15</v>
      </c>
      <c r="AB13" s="18">
        <v>4</v>
      </c>
      <c r="AC13" s="20">
        <f t="shared" si="2"/>
        <v>19</v>
      </c>
      <c r="AD13" s="21">
        <f t="shared" si="3"/>
        <v>19</v>
      </c>
      <c r="AE13" s="22"/>
      <c r="BA13" s="23"/>
      <c r="BB13" s="24"/>
      <c r="BC13" s="24"/>
    </row>
    <row r="14" spans="1:55" ht="15" customHeight="1">
      <c r="A14" s="4">
        <v>1</v>
      </c>
      <c r="B14" s="4">
        <v>1</v>
      </c>
      <c r="C14" s="4">
        <v>1</v>
      </c>
      <c r="D14" s="2212"/>
      <c r="E14" s="18" t="s">
        <v>26</v>
      </c>
      <c r="F14" s="19"/>
      <c r="G14" s="18">
        <v>2</v>
      </c>
      <c r="H14" s="18">
        <v>0</v>
      </c>
      <c r="I14" s="18"/>
      <c r="J14" s="18">
        <v>3</v>
      </c>
      <c r="K14" s="18">
        <v>4</v>
      </c>
      <c r="L14" s="18"/>
      <c r="M14" s="18">
        <v>3</v>
      </c>
      <c r="N14" s="18">
        <v>2</v>
      </c>
      <c r="O14" s="18">
        <v>0</v>
      </c>
      <c r="P14" s="18">
        <v>0</v>
      </c>
      <c r="Q14" s="18">
        <v>0</v>
      </c>
      <c r="R14" s="18">
        <v>0</v>
      </c>
      <c r="S14" s="18"/>
      <c r="T14" s="18">
        <v>0</v>
      </c>
      <c r="U14" s="18">
        <v>1</v>
      </c>
      <c r="V14" s="18">
        <v>0</v>
      </c>
      <c r="W14" s="18">
        <v>0</v>
      </c>
      <c r="X14" s="18">
        <v>1</v>
      </c>
      <c r="Y14" s="20">
        <v>0</v>
      </c>
      <c r="Z14" s="20">
        <f t="shared" si="4"/>
        <v>0</v>
      </c>
      <c r="AA14" s="25">
        <v>9</v>
      </c>
      <c r="AB14" s="18">
        <v>7</v>
      </c>
      <c r="AC14" s="20">
        <f t="shared" si="2"/>
        <v>16</v>
      </c>
      <c r="AD14" s="21">
        <f t="shared" si="3"/>
        <v>16</v>
      </c>
      <c r="AE14" s="22"/>
      <c r="AJ14" s="2210"/>
      <c r="AK14" s="2210"/>
      <c r="AL14" s="2210"/>
      <c r="AM14" s="2210"/>
      <c r="AN14" s="2210"/>
      <c r="AO14" s="2210"/>
      <c r="AP14" s="2210"/>
      <c r="AQ14" s="2210"/>
      <c r="BA14" s="23"/>
      <c r="BB14" s="24"/>
      <c r="BC14" s="24"/>
    </row>
    <row r="15" spans="1:55" ht="15" customHeight="1">
      <c r="A15" s="4"/>
      <c r="B15" s="4">
        <v>1</v>
      </c>
      <c r="C15" s="4">
        <v>14</v>
      </c>
      <c r="D15" s="2212"/>
      <c r="E15" s="18" t="s">
        <v>27</v>
      </c>
      <c r="F15" s="19"/>
      <c r="G15" s="18">
        <v>0</v>
      </c>
      <c r="H15" s="18">
        <v>0</v>
      </c>
      <c r="I15" s="18"/>
      <c r="J15" s="18">
        <v>7</v>
      </c>
      <c r="K15" s="18">
        <v>0</v>
      </c>
      <c r="L15" s="18"/>
      <c r="M15" s="18">
        <v>0</v>
      </c>
      <c r="N15" s="18">
        <v>0</v>
      </c>
      <c r="O15" s="18">
        <v>0</v>
      </c>
      <c r="P15" s="18">
        <v>0</v>
      </c>
      <c r="Q15" s="18">
        <v>0</v>
      </c>
      <c r="R15" s="18">
        <v>0</v>
      </c>
      <c r="S15" s="18"/>
      <c r="T15" s="18">
        <v>1</v>
      </c>
      <c r="U15" s="18">
        <v>0</v>
      </c>
      <c r="V15" s="18">
        <v>0</v>
      </c>
      <c r="W15" s="18">
        <v>0</v>
      </c>
      <c r="X15" s="18">
        <v>0</v>
      </c>
      <c r="Y15" s="26">
        <v>0</v>
      </c>
      <c r="Z15" s="20">
        <f t="shared" si="4"/>
        <v>0</v>
      </c>
      <c r="AA15" s="25">
        <v>8</v>
      </c>
      <c r="AB15" s="18">
        <v>0</v>
      </c>
      <c r="AC15" s="26">
        <f t="shared" si="2"/>
        <v>8</v>
      </c>
      <c r="AD15" s="21">
        <f t="shared" si="3"/>
        <v>8</v>
      </c>
      <c r="AE15" s="22"/>
      <c r="AJ15" s="2210"/>
      <c r="AK15" s="2210"/>
      <c r="AL15" s="2210"/>
      <c r="AM15" s="2210"/>
      <c r="AN15" s="2210"/>
      <c r="AO15" s="2210"/>
      <c r="AP15" s="2210"/>
      <c r="AQ15" s="2210"/>
      <c r="BA15" s="23"/>
      <c r="BB15" s="24"/>
      <c r="BC15" s="24"/>
    </row>
    <row r="16" spans="1:55" s="22" customFormat="1" ht="15" customHeight="1">
      <c r="A16" s="4">
        <v>1</v>
      </c>
      <c r="B16" s="4">
        <v>1</v>
      </c>
      <c r="C16" s="4">
        <v>8</v>
      </c>
      <c r="D16" s="2213"/>
      <c r="E16" s="27" t="s">
        <v>28</v>
      </c>
      <c r="F16" s="19"/>
      <c r="G16" s="18">
        <v>0</v>
      </c>
      <c r="H16" s="18">
        <v>0</v>
      </c>
      <c r="I16" s="18"/>
      <c r="J16" s="18">
        <v>0</v>
      </c>
      <c r="K16" s="18">
        <v>0</v>
      </c>
      <c r="L16" s="18"/>
      <c r="M16" s="18">
        <v>0</v>
      </c>
      <c r="N16" s="18">
        <v>0</v>
      </c>
      <c r="O16" s="18">
        <v>0</v>
      </c>
      <c r="P16" s="18">
        <v>0</v>
      </c>
      <c r="Q16" s="18">
        <v>0</v>
      </c>
      <c r="R16" s="18">
        <v>0</v>
      </c>
      <c r="S16" s="18"/>
      <c r="T16" s="18">
        <v>1</v>
      </c>
      <c r="U16" s="18">
        <v>0</v>
      </c>
      <c r="V16" s="18">
        <v>1</v>
      </c>
      <c r="W16" s="18">
        <v>0</v>
      </c>
      <c r="X16" s="18">
        <v>1</v>
      </c>
      <c r="Y16" s="26">
        <v>0</v>
      </c>
      <c r="Z16" s="20">
        <f t="shared" si="4"/>
        <v>0</v>
      </c>
      <c r="AA16" s="28">
        <v>3</v>
      </c>
      <c r="AB16" s="18">
        <v>0</v>
      </c>
      <c r="AC16" s="26">
        <f t="shared" si="2"/>
        <v>3</v>
      </c>
      <c r="AD16" s="21">
        <f t="shared" si="3"/>
        <v>3</v>
      </c>
      <c r="AJ16" s="2210"/>
      <c r="AK16" s="2210"/>
      <c r="AL16" s="2210"/>
      <c r="AM16" s="2210"/>
      <c r="AN16" s="2210"/>
      <c r="AO16" s="2210"/>
      <c r="AP16" s="2210"/>
      <c r="AQ16" s="2210"/>
    </row>
    <row r="17" spans="1:55" ht="15" customHeight="1">
      <c r="A17" s="4"/>
      <c r="B17" s="4"/>
      <c r="C17" s="4"/>
      <c r="D17" s="2211">
        <v>1402</v>
      </c>
      <c r="E17" s="29" t="s">
        <v>29</v>
      </c>
      <c r="F17" s="30"/>
      <c r="G17" s="31">
        <f>SUM(G18:G26)</f>
        <v>22</v>
      </c>
      <c r="H17" s="31">
        <f t="shared" ref="H17:AB17" si="5">SUM(H18:H26)</f>
        <v>0</v>
      </c>
      <c r="I17" s="31">
        <f t="shared" si="5"/>
        <v>0</v>
      </c>
      <c r="J17" s="31">
        <f t="shared" si="5"/>
        <v>168</v>
      </c>
      <c r="K17" s="31">
        <f t="shared" si="5"/>
        <v>63</v>
      </c>
      <c r="L17" s="31"/>
      <c r="M17" s="31">
        <f t="shared" si="5"/>
        <v>12</v>
      </c>
      <c r="N17" s="31">
        <f t="shared" si="5"/>
        <v>9</v>
      </c>
      <c r="O17" s="31">
        <f t="shared" si="5"/>
        <v>16</v>
      </c>
      <c r="P17" s="31">
        <f t="shared" si="5"/>
        <v>6</v>
      </c>
      <c r="Q17" s="31">
        <f t="shared" si="5"/>
        <v>19</v>
      </c>
      <c r="R17" s="31">
        <f t="shared" si="5"/>
        <v>19</v>
      </c>
      <c r="S17" s="31"/>
      <c r="T17" s="31">
        <f t="shared" si="5"/>
        <v>68</v>
      </c>
      <c r="U17" s="31">
        <f t="shared" si="5"/>
        <v>24</v>
      </c>
      <c r="V17" s="31">
        <f t="shared" si="5"/>
        <v>22</v>
      </c>
      <c r="W17" s="31">
        <f t="shared" si="5"/>
        <v>0</v>
      </c>
      <c r="X17" s="31">
        <f t="shared" si="5"/>
        <v>62</v>
      </c>
      <c r="Y17" s="31">
        <f t="shared" si="5"/>
        <v>1</v>
      </c>
      <c r="Z17" s="31"/>
      <c r="AA17" s="32">
        <f t="shared" si="5"/>
        <v>322</v>
      </c>
      <c r="AB17" s="31">
        <f t="shared" si="5"/>
        <v>189</v>
      </c>
      <c r="AC17" s="31">
        <f t="shared" si="2"/>
        <v>511</v>
      </c>
      <c r="AD17" s="33">
        <f t="shared" si="3"/>
        <v>511</v>
      </c>
      <c r="AE17" s="22"/>
      <c r="AJ17" s="2210"/>
      <c r="AK17" s="2210"/>
      <c r="AL17" s="2210"/>
      <c r="AM17" s="2210"/>
      <c r="AN17" s="2210"/>
      <c r="AO17" s="2210"/>
      <c r="AP17" s="2210"/>
      <c r="AQ17" s="2210"/>
      <c r="BA17" s="23"/>
      <c r="BB17" s="24"/>
      <c r="BC17" s="24"/>
    </row>
    <row r="18" spans="1:55" ht="15" customHeight="1">
      <c r="A18" s="4">
        <v>2</v>
      </c>
      <c r="B18" s="4">
        <v>4</v>
      </c>
      <c r="C18" s="4">
        <v>11</v>
      </c>
      <c r="D18" s="2212"/>
      <c r="E18" s="18" t="s">
        <v>30</v>
      </c>
      <c r="F18" s="19"/>
      <c r="G18" s="18">
        <v>0</v>
      </c>
      <c r="H18" s="18">
        <v>0</v>
      </c>
      <c r="I18" s="20"/>
      <c r="J18" s="18">
        <v>70</v>
      </c>
      <c r="K18" s="18">
        <v>18</v>
      </c>
      <c r="L18" s="20"/>
      <c r="M18" s="18">
        <v>4</v>
      </c>
      <c r="N18" s="18">
        <v>2</v>
      </c>
      <c r="O18" s="18">
        <v>4</v>
      </c>
      <c r="P18" s="18">
        <v>5</v>
      </c>
      <c r="Q18" s="18">
        <v>8</v>
      </c>
      <c r="R18" s="18">
        <v>4</v>
      </c>
      <c r="S18" s="20"/>
      <c r="T18" s="18">
        <v>22</v>
      </c>
      <c r="U18" s="18">
        <v>11</v>
      </c>
      <c r="V18" s="18">
        <v>4</v>
      </c>
      <c r="W18" s="18">
        <v>0</v>
      </c>
      <c r="X18" s="18">
        <v>24</v>
      </c>
      <c r="Y18" s="18">
        <v>0</v>
      </c>
      <c r="Z18" s="20"/>
      <c r="AA18" s="18">
        <v>117</v>
      </c>
      <c r="AB18" s="18">
        <v>59</v>
      </c>
      <c r="AC18" s="20">
        <f t="shared" si="2"/>
        <v>176</v>
      </c>
      <c r="AD18" s="21">
        <f t="shared" si="3"/>
        <v>176</v>
      </c>
      <c r="AE18" s="22"/>
      <c r="BA18" s="23"/>
      <c r="BB18" s="24"/>
      <c r="BC18" s="24"/>
    </row>
    <row r="19" spans="1:55" ht="15" customHeight="1">
      <c r="A19" s="4">
        <v>2</v>
      </c>
      <c r="B19" s="4">
        <v>4</v>
      </c>
      <c r="C19" s="4">
        <v>10</v>
      </c>
      <c r="D19" s="2212"/>
      <c r="E19" s="18" t="s">
        <v>31</v>
      </c>
      <c r="F19" s="19"/>
      <c r="G19" s="18">
        <v>0</v>
      </c>
      <c r="H19" s="18">
        <v>0</v>
      </c>
      <c r="I19" s="20"/>
      <c r="J19" s="18">
        <v>37</v>
      </c>
      <c r="K19" s="18">
        <v>9</v>
      </c>
      <c r="L19" s="20"/>
      <c r="M19" s="18">
        <v>0</v>
      </c>
      <c r="N19" s="18">
        <v>1</v>
      </c>
      <c r="O19" s="18">
        <v>1</v>
      </c>
      <c r="P19" s="18">
        <v>1</v>
      </c>
      <c r="Q19" s="18">
        <v>1</v>
      </c>
      <c r="R19" s="18">
        <v>6</v>
      </c>
      <c r="S19" s="20"/>
      <c r="T19" s="18">
        <v>9</v>
      </c>
      <c r="U19" s="18">
        <v>2</v>
      </c>
      <c r="V19" s="18">
        <v>6</v>
      </c>
      <c r="W19" s="18">
        <v>0</v>
      </c>
      <c r="X19" s="18">
        <v>14</v>
      </c>
      <c r="Y19" s="18">
        <v>0</v>
      </c>
      <c r="Z19" s="20"/>
      <c r="AA19" s="18">
        <v>64</v>
      </c>
      <c r="AB19" s="18">
        <v>23</v>
      </c>
      <c r="AC19" s="20">
        <f t="shared" si="2"/>
        <v>87</v>
      </c>
      <c r="AD19" s="21">
        <f t="shared" si="3"/>
        <v>87</v>
      </c>
      <c r="AE19" s="22"/>
      <c r="BA19" s="23"/>
      <c r="BB19" s="24"/>
      <c r="BC19" s="24"/>
    </row>
    <row r="20" spans="1:55" ht="15" customHeight="1">
      <c r="A20" s="4">
        <v>2</v>
      </c>
      <c r="B20" s="4">
        <v>4</v>
      </c>
      <c r="C20" s="4">
        <v>10</v>
      </c>
      <c r="D20" s="2212"/>
      <c r="E20" s="18" t="s">
        <v>32</v>
      </c>
      <c r="F20" s="19"/>
      <c r="G20" s="18">
        <v>1</v>
      </c>
      <c r="H20" s="18">
        <v>0</v>
      </c>
      <c r="I20" s="20"/>
      <c r="J20" s="18">
        <v>9</v>
      </c>
      <c r="K20" s="18">
        <v>21</v>
      </c>
      <c r="L20" s="20">
        <v>1</v>
      </c>
      <c r="M20" s="18">
        <v>1</v>
      </c>
      <c r="N20" s="18">
        <v>4</v>
      </c>
      <c r="O20" s="18">
        <v>4</v>
      </c>
      <c r="P20" s="18">
        <v>0</v>
      </c>
      <c r="Q20" s="18">
        <v>6</v>
      </c>
      <c r="R20" s="18">
        <v>3</v>
      </c>
      <c r="S20" s="20"/>
      <c r="T20" s="18">
        <v>15</v>
      </c>
      <c r="U20" s="18">
        <v>0</v>
      </c>
      <c r="V20" s="18">
        <v>8</v>
      </c>
      <c r="W20" s="18">
        <v>0</v>
      </c>
      <c r="X20" s="18">
        <v>13</v>
      </c>
      <c r="Y20" s="18">
        <v>1</v>
      </c>
      <c r="Z20" s="20"/>
      <c r="AA20" s="18">
        <v>51</v>
      </c>
      <c r="AB20" s="18">
        <v>35</v>
      </c>
      <c r="AC20" s="20">
        <f t="shared" si="2"/>
        <v>86</v>
      </c>
      <c r="AD20" s="21">
        <f t="shared" si="3"/>
        <v>86</v>
      </c>
      <c r="AE20" s="22"/>
      <c r="BA20" s="23"/>
      <c r="BB20" s="24"/>
      <c r="BC20" s="24"/>
    </row>
    <row r="21" spans="1:55" ht="15" customHeight="1">
      <c r="A21" s="4">
        <v>2</v>
      </c>
      <c r="B21" s="4">
        <v>4</v>
      </c>
      <c r="C21" s="4">
        <v>3</v>
      </c>
      <c r="D21" s="2212"/>
      <c r="E21" s="18" t="s">
        <v>33</v>
      </c>
      <c r="F21" s="19"/>
      <c r="G21" s="18">
        <v>0</v>
      </c>
      <c r="H21" s="18">
        <v>0</v>
      </c>
      <c r="I21" s="20"/>
      <c r="J21" s="18">
        <v>20</v>
      </c>
      <c r="K21" s="18">
        <v>3</v>
      </c>
      <c r="L21" s="20"/>
      <c r="M21" s="18">
        <v>3</v>
      </c>
      <c r="N21" s="18">
        <v>2</v>
      </c>
      <c r="O21" s="18">
        <v>2</v>
      </c>
      <c r="P21" s="18">
        <v>0</v>
      </c>
      <c r="Q21" s="18">
        <v>0</v>
      </c>
      <c r="R21" s="18">
        <v>5</v>
      </c>
      <c r="S21" s="20"/>
      <c r="T21" s="18">
        <v>5</v>
      </c>
      <c r="U21" s="18">
        <v>4</v>
      </c>
      <c r="V21" s="18">
        <v>2</v>
      </c>
      <c r="W21" s="18">
        <v>0</v>
      </c>
      <c r="X21" s="18">
        <v>4</v>
      </c>
      <c r="Y21" s="18">
        <v>0</v>
      </c>
      <c r="Z21" s="20"/>
      <c r="AA21" s="18">
        <v>31</v>
      </c>
      <c r="AB21" s="18">
        <v>19</v>
      </c>
      <c r="AC21" s="20">
        <f t="shared" si="2"/>
        <v>50</v>
      </c>
      <c r="AD21" s="21">
        <f t="shared" si="3"/>
        <v>50</v>
      </c>
      <c r="AE21" s="22"/>
      <c r="BA21" s="23"/>
      <c r="BB21" s="24"/>
      <c r="BC21" s="24"/>
    </row>
    <row r="22" spans="1:55" ht="15" customHeight="1">
      <c r="A22" s="4">
        <v>2</v>
      </c>
      <c r="B22" s="4">
        <v>4</v>
      </c>
      <c r="C22" s="4">
        <v>7</v>
      </c>
      <c r="D22" s="2212"/>
      <c r="E22" s="18" t="s">
        <v>34</v>
      </c>
      <c r="F22" s="19"/>
      <c r="G22" s="18">
        <v>0</v>
      </c>
      <c r="H22" s="18">
        <v>0</v>
      </c>
      <c r="I22" s="20"/>
      <c r="J22" s="18">
        <v>10</v>
      </c>
      <c r="K22" s="18">
        <v>3</v>
      </c>
      <c r="L22" s="20"/>
      <c r="M22" s="18">
        <v>2</v>
      </c>
      <c r="N22" s="18">
        <v>0</v>
      </c>
      <c r="O22" s="18">
        <v>1</v>
      </c>
      <c r="P22" s="18">
        <v>0</v>
      </c>
      <c r="Q22" s="18">
        <v>3</v>
      </c>
      <c r="R22" s="18">
        <v>0</v>
      </c>
      <c r="S22" s="20"/>
      <c r="T22" s="18">
        <v>3</v>
      </c>
      <c r="U22" s="18">
        <v>3</v>
      </c>
      <c r="V22" s="18">
        <v>1</v>
      </c>
      <c r="W22" s="18">
        <v>0</v>
      </c>
      <c r="X22" s="18">
        <v>0</v>
      </c>
      <c r="Y22" s="18">
        <v>0</v>
      </c>
      <c r="Z22" s="20"/>
      <c r="AA22" s="18">
        <v>17</v>
      </c>
      <c r="AB22" s="18">
        <v>9</v>
      </c>
      <c r="AC22" s="20">
        <f t="shared" si="2"/>
        <v>26</v>
      </c>
      <c r="AD22" s="21">
        <f t="shared" si="3"/>
        <v>26</v>
      </c>
      <c r="AE22" s="22"/>
      <c r="BA22" s="23"/>
      <c r="BB22" s="24"/>
      <c r="BC22" s="24"/>
    </row>
    <row r="23" spans="1:55" ht="15" customHeight="1">
      <c r="A23" s="4">
        <v>2</v>
      </c>
      <c r="B23" s="4">
        <v>4</v>
      </c>
      <c r="C23" s="4">
        <v>1</v>
      </c>
      <c r="D23" s="2212"/>
      <c r="E23" s="18" t="s">
        <v>35</v>
      </c>
      <c r="F23" s="19"/>
      <c r="G23" s="18">
        <v>1</v>
      </c>
      <c r="H23" s="18">
        <v>0</v>
      </c>
      <c r="I23" s="20"/>
      <c r="J23" s="18">
        <v>3</v>
      </c>
      <c r="K23" s="18">
        <v>4</v>
      </c>
      <c r="L23" s="20"/>
      <c r="M23" s="18">
        <v>0</v>
      </c>
      <c r="N23" s="18">
        <v>0</v>
      </c>
      <c r="O23" s="18">
        <v>0</v>
      </c>
      <c r="P23" s="18">
        <v>0</v>
      </c>
      <c r="Q23" s="18">
        <v>1</v>
      </c>
      <c r="R23" s="18">
        <v>1</v>
      </c>
      <c r="S23" s="20"/>
      <c r="T23" s="18">
        <v>4</v>
      </c>
      <c r="U23" s="18">
        <v>1</v>
      </c>
      <c r="V23" s="18">
        <v>0</v>
      </c>
      <c r="W23" s="18">
        <v>0</v>
      </c>
      <c r="X23" s="18">
        <v>3</v>
      </c>
      <c r="Y23" s="18">
        <v>0</v>
      </c>
      <c r="Z23" s="20"/>
      <c r="AA23" s="18">
        <v>11</v>
      </c>
      <c r="AB23" s="18">
        <v>7</v>
      </c>
      <c r="AC23" s="20">
        <f t="shared" si="2"/>
        <v>18</v>
      </c>
      <c r="AD23" s="21">
        <f t="shared" si="3"/>
        <v>18</v>
      </c>
      <c r="AE23" s="22"/>
      <c r="BA23" s="23"/>
      <c r="BB23" s="24"/>
    </row>
    <row r="24" spans="1:55" ht="15" customHeight="1">
      <c r="A24" s="4">
        <v>2</v>
      </c>
      <c r="B24" s="4">
        <v>4</v>
      </c>
      <c r="C24" s="4">
        <v>9</v>
      </c>
      <c r="D24" s="2212"/>
      <c r="E24" s="18" t="s">
        <v>36</v>
      </c>
      <c r="F24" s="19"/>
      <c r="G24" s="18">
        <v>3</v>
      </c>
      <c r="H24" s="18">
        <v>0</v>
      </c>
      <c r="I24" s="20"/>
      <c r="J24" s="18">
        <v>10</v>
      </c>
      <c r="K24" s="18">
        <v>5</v>
      </c>
      <c r="L24" s="20"/>
      <c r="M24" s="18">
        <v>1</v>
      </c>
      <c r="N24" s="18">
        <v>0</v>
      </c>
      <c r="O24" s="18">
        <v>1</v>
      </c>
      <c r="P24" s="18">
        <v>0</v>
      </c>
      <c r="Q24" s="18">
        <v>0</v>
      </c>
      <c r="R24" s="18">
        <v>0</v>
      </c>
      <c r="S24" s="20"/>
      <c r="T24" s="18">
        <v>8</v>
      </c>
      <c r="U24" s="18">
        <v>3</v>
      </c>
      <c r="V24" s="18">
        <v>1</v>
      </c>
      <c r="W24" s="18">
        <v>0</v>
      </c>
      <c r="X24" s="18">
        <v>0</v>
      </c>
      <c r="Y24" s="18">
        <v>0</v>
      </c>
      <c r="Z24" s="20"/>
      <c r="AA24" s="18">
        <v>18</v>
      </c>
      <c r="AB24" s="18">
        <v>14</v>
      </c>
      <c r="AC24" s="20">
        <f t="shared" si="2"/>
        <v>32</v>
      </c>
      <c r="AD24" s="21">
        <f t="shared" si="3"/>
        <v>32</v>
      </c>
      <c r="AE24" s="22"/>
      <c r="BA24" s="23"/>
      <c r="BB24" s="24"/>
    </row>
    <row r="25" spans="1:55" ht="15" customHeight="1">
      <c r="A25" s="4">
        <v>2</v>
      </c>
      <c r="B25" s="4">
        <v>4</v>
      </c>
      <c r="C25" s="4">
        <v>11</v>
      </c>
      <c r="D25" s="2212"/>
      <c r="E25" s="18" t="s">
        <v>37</v>
      </c>
      <c r="F25" s="19"/>
      <c r="G25" s="18">
        <v>16</v>
      </c>
      <c r="H25" s="18">
        <v>0</v>
      </c>
      <c r="I25" s="20"/>
      <c r="J25" s="18">
        <v>9</v>
      </c>
      <c r="K25" s="18">
        <v>0</v>
      </c>
      <c r="L25" s="20"/>
      <c r="M25" s="18">
        <v>1</v>
      </c>
      <c r="N25" s="18">
        <v>0</v>
      </c>
      <c r="O25" s="18">
        <v>3</v>
      </c>
      <c r="P25" s="18">
        <v>0</v>
      </c>
      <c r="Q25" s="18">
        <v>0</v>
      </c>
      <c r="R25" s="18">
        <v>0</v>
      </c>
      <c r="S25" s="20"/>
      <c r="T25" s="18">
        <v>2</v>
      </c>
      <c r="U25" s="18">
        <v>0</v>
      </c>
      <c r="V25" s="18">
        <v>0</v>
      </c>
      <c r="W25" s="18">
        <v>0</v>
      </c>
      <c r="X25" s="18">
        <v>4</v>
      </c>
      <c r="Y25" s="18">
        <v>0</v>
      </c>
      <c r="Z25" s="20"/>
      <c r="AA25" s="18">
        <v>13</v>
      </c>
      <c r="AB25" s="18">
        <v>22</v>
      </c>
      <c r="AC25" s="20">
        <f t="shared" si="2"/>
        <v>35</v>
      </c>
      <c r="AD25" s="21">
        <f t="shared" si="3"/>
        <v>35</v>
      </c>
      <c r="AE25" s="22"/>
      <c r="BA25" s="23"/>
      <c r="BB25" s="24"/>
      <c r="BC25" s="24"/>
    </row>
    <row r="26" spans="1:55" ht="15" customHeight="1">
      <c r="A26" s="4">
        <v>2</v>
      </c>
      <c r="B26" s="4">
        <v>4</v>
      </c>
      <c r="C26" s="4">
        <v>11</v>
      </c>
      <c r="D26" s="2213"/>
      <c r="E26" s="18" t="s">
        <v>38</v>
      </c>
      <c r="F26" s="19"/>
      <c r="G26" s="18">
        <v>1</v>
      </c>
      <c r="H26" s="18">
        <v>0</v>
      </c>
      <c r="I26" s="20"/>
      <c r="J26" s="18">
        <v>0</v>
      </c>
      <c r="K26" s="18">
        <v>0</v>
      </c>
      <c r="L26" s="20"/>
      <c r="M26" s="18">
        <v>0</v>
      </c>
      <c r="N26" s="18">
        <v>0</v>
      </c>
      <c r="O26" s="18">
        <v>0</v>
      </c>
      <c r="P26" s="18">
        <v>0</v>
      </c>
      <c r="Q26" s="18">
        <v>0</v>
      </c>
      <c r="R26" s="18">
        <v>0</v>
      </c>
      <c r="S26" s="20"/>
      <c r="T26" s="18">
        <v>0</v>
      </c>
      <c r="U26" s="18">
        <v>0</v>
      </c>
      <c r="V26" s="18">
        <v>0</v>
      </c>
      <c r="W26" s="18">
        <v>0</v>
      </c>
      <c r="X26" s="18">
        <v>0</v>
      </c>
      <c r="Y26" s="18">
        <v>0</v>
      </c>
      <c r="Z26" s="20"/>
      <c r="AA26" s="18">
        <v>0</v>
      </c>
      <c r="AB26" s="18">
        <v>1</v>
      </c>
      <c r="AC26" s="20">
        <f t="shared" si="2"/>
        <v>1</v>
      </c>
      <c r="AD26" s="21">
        <f t="shared" si="3"/>
        <v>1</v>
      </c>
      <c r="AE26" s="22"/>
      <c r="BA26" s="23"/>
      <c r="BB26" s="24"/>
      <c r="BC26" s="24"/>
    </row>
    <row r="27" spans="1:55" ht="15" customHeight="1">
      <c r="A27" s="4"/>
      <c r="B27" s="4"/>
      <c r="C27" s="4"/>
      <c r="D27" s="2211">
        <v>1403</v>
      </c>
      <c r="E27" s="29" t="s">
        <v>39</v>
      </c>
      <c r="F27" s="30"/>
      <c r="G27" s="31">
        <f>SUM(G28:G30)</f>
        <v>4</v>
      </c>
      <c r="H27" s="31">
        <f t="shared" ref="H27:AB27" si="6">SUM(H28:H30)</f>
        <v>0</v>
      </c>
      <c r="I27" s="31">
        <f t="shared" si="6"/>
        <v>0</v>
      </c>
      <c r="J27" s="31">
        <f t="shared" si="6"/>
        <v>160</v>
      </c>
      <c r="K27" s="31">
        <f t="shared" si="6"/>
        <v>31</v>
      </c>
      <c r="L27" s="31">
        <f t="shared" si="6"/>
        <v>0</v>
      </c>
      <c r="M27" s="31">
        <f t="shared" si="6"/>
        <v>11</v>
      </c>
      <c r="N27" s="31">
        <f t="shared" si="6"/>
        <v>0</v>
      </c>
      <c r="O27" s="31">
        <f t="shared" si="6"/>
        <v>7</v>
      </c>
      <c r="P27" s="31">
        <f t="shared" si="6"/>
        <v>1</v>
      </c>
      <c r="Q27" s="31">
        <f t="shared" si="6"/>
        <v>7</v>
      </c>
      <c r="R27" s="31">
        <f t="shared" si="6"/>
        <v>1</v>
      </c>
      <c r="S27" s="31">
        <f t="shared" si="6"/>
        <v>0</v>
      </c>
      <c r="T27" s="31">
        <f t="shared" si="6"/>
        <v>16</v>
      </c>
      <c r="U27" s="31">
        <f t="shared" si="6"/>
        <v>8</v>
      </c>
      <c r="V27" s="31">
        <f t="shared" si="6"/>
        <v>8</v>
      </c>
      <c r="W27" s="31">
        <f t="shared" si="6"/>
        <v>1</v>
      </c>
      <c r="X27" s="31">
        <f t="shared" si="6"/>
        <v>6</v>
      </c>
      <c r="Y27" s="31">
        <f t="shared" si="6"/>
        <v>0</v>
      </c>
      <c r="Z27" s="31">
        <f t="shared" si="6"/>
        <v>0</v>
      </c>
      <c r="AA27" s="31">
        <f t="shared" si="6"/>
        <v>89</v>
      </c>
      <c r="AB27" s="31">
        <f t="shared" si="6"/>
        <v>172</v>
      </c>
      <c r="AC27" s="31">
        <f>SUM(AA27:AB27)</f>
        <v>261</v>
      </c>
      <c r="AD27" s="33">
        <f>SUM(AC27)</f>
        <v>261</v>
      </c>
      <c r="AE27" s="22"/>
      <c r="BA27" s="23"/>
      <c r="BB27" s="24"/>
      <c r="BC27" s="24"/>
    </row>
    <row r="28" spans="1:55" ht="15" customHeight="1">
      <c r="A28" s="4">
        <v>3</v>
      </c>
      <c r="B28" s="4">
        <v>5</v>
      </c>
      <c r="C28" s="4">
        <v>11</v>
      </c>
      <c r="D28" s="2212"/>
      <c r="E28" s="18" t="s">
        <v>40</v>
      </c>
      <c r="F28" s="19"/>
      <c r="G28" s="18">
        <v>3</v>
      </c>
      <c r="H28" s="18">
        <v>0</v>
      </c>
      <c r="I28" s="20"/>
      <c r="J28" s="18">
        <v>97</v>
      </c>
      <c r="K28" s="18">
        <v>9</v>
      </c>
      <c r="L28" s="20"/>
      <c r="M28" s="18">
        <v>2</v>
      </c>
      <c r="N28" s="18">
        <v>0</v>
      </c>
      <c r="O28" s="18">
        <v>5</v>
      </c>
      <c r="P28" s="18">
        <v>0</v>
      </c>
      <c r="Q28" s="18">
        <v>6</v>
      </c>
      <c r="R28" s="18">
        <v>0</v>
      </c>
      <c r="S28" s="20"/>
      <c r="T28" s="18">
        <v>10</v>
      </c>
      <c r="U28" s="18">
        <v>3</v>
      </c>
      <c r="V28" s="18">
        <v>3</v>
      </c>
      <c r="W28" s="18">
        <v>0</v>
      </c>
      <c r="X28" s="18">
        <v>4</v>
      </c>
      <c r="Y28" s="18">
        <v>0</v>
      </c>
      <c r="Z28" s="20"/>
      <c r="AA28" s="18">
        <v>49</v>
      </c>
      <c r="AB28" s="18">
        <v>93</v>
      </c>
      <c r="AC28" s="20">
        <f>SUM(AA28:AB28)</f>
        <v>142</v>
      </c>
      <c r="AD28" s="21">
        <f>SUM(AC28)</f>
        <v>142</v>
      </c>
      <c r="AE28" s="22"/>
      <c r="BA28" s="23"/>
      <c r="BB28" s="24"/>
      <c r="BC28" s="24"/>
    </row>
    <row r="29" spans="1:55" ht="15" customHeight="1">
      <c r="A29" s="4">
        <v>3</v>
      </c>
      <c r="B29" s="4">
        <v>5</v>
      </c>
      <c r="C29" s="4">
        <v>8</v>
      </c>
      <c r="D29" s="2212"/>
      <c r="E29" s="18" t="s">
        <v>41</v>
      </c>
      <c r="F29" s="19"/>
      <c r="G29" s="18">
        <v>1</v>
      </c>
      <c r="H29" s="18">
        <v>0</v>
      </c>
      <c r="I29" s="20"/>
      <c r="J29" s="18">
        <v>21</v>
      </c>
      <c r="K29" s="18">
        <v>13</v>
      </c>
      <c r="L29" s="20"/>
      <c r="M29" s="18">
        <v>1</v>
      </c>
      <c r="N29" s="18">
        <v>0</v>
      </c>
      <c r="O29" s="18">
        <v>0</v>
      </c>
      <c r="P29" s="18">
        <v>1</v>
      </c>
      <c r="Q29" s="18">
        <v>1</v>
      </c>
      <c r="R29" s="18">
        <v>1</v>
      </c>
      <c r="S29" s="20"/>
      <c r="T29" s="18">
        <v>2</v>
      </c>
      <c r="U29" s="18">
        <v>3</v>
      </c>
      <c r="V29" s="18">
        <v>3</v>
      </c>
      <c r="W29" s="18">
        <v>1</v>
      </c>
      <c r="X29" s="18">
        <v>1</v>
      </c>
      <c r="Y29" s="18">
        <v>0</v>
      </c>
      <c r="Z29" s="20"/>
      <c r="AA29" s="18">
        <v>16</v>
      </c>
      <c r="AB29" s="18">
        <v>33</v>
      </c>
      <c r="AC29" s="20">
        <f t="shared" ref="AC29:AC30" si="7">SUM(AA29:AB29)</f>
        <v>49</v>
      </c>
      <c r="AD29" s="21">
        <f t="shared" ref="AD29:AD30" si="8">SUM(AC29)</f>
        <v>49</v>
      </c>
      <c r="AE29" s="22"/>
      <c r="BA29" s="23"/>
      <c r="BB29" s="24"/>
      <c r="BC29" s="24"/>
    </row>
    <row r="30" spans="1:55" ht="15" customHeight="1">
      <c r="A30" s="4">
        <v>3</v>
      </c>
      <c r="B30" s="4">
        <v>5</v>
      </c>
      <c r="C30" s="4">
        <v>10</v>
      </c>
      <c r="D30" s="2213"/>
      <c r="E30" s="18" t="s">
        <v>42</v>
      </c>
      <c r="F30" s="19"/>
      <c r="G30" s="18">
        <v>0</v>
      </c>
      <c r="H30" s="18">
        <v>0</v>
      </c>
      <c r="I30" s="20"/>
      <c r="J30" s="18">
        <v>42</v>
      </c>
      <c r="K30" s="18">
        <v>9</v>
      </c>
      <c r="L30" s="20"/>
      <c r="M30" s="18">
        <v>8</v>
      </c>
      <c r="N30" s="18">
        <v>0</v>
      </c>
      <c r="O30" s="18">
        <v>2</v>
      </c>
      <c r="P30" s="18">
        <v>0</v>
      </c>
      <c r="Q30" s="18">
        <v>0</v>
      </c>
      <c r="R30" s="18">
        <v>0</v>
      </c>
      <c r="S30" s="20"/>
      <c r="T30" s="18">
        <v>4</v>
      </c>
      <c r="U30" s="18">
        <v>2</v>
      </c>
      <c r="V30" s="18">
        <v>2</v>
      </c>
      <c r="W30" s="18">
        <v>0</v>
      </c>
      <c r="X30" s="18">
        <v>1</v>
      </c>
      <c r="Y30" s="18">
        <v>0</v>
      </c>
      <c r="Z30" s="20"/>
      <c r="AA30" s="18">
        <v>24</v>
      </c>
      <c r="AB30" s="18">
        <v>46</v>
      </c>
      <c r="AC30" s="20">
        <f t="shared" si="7"/>
        <v>70</v>
      </c>
      <c r="AD30" s="21">
        <f t="shared" si="8"/>
        <v>70</v>
      </c>
      <c r="AE30" s="22"/>
      <c r="BA30" s="23"/>
      <c r="BB30" s="24"/>
      <c r="BC30" s="24"/>
    </row>
    <row r="31" spans="1:55" ht="15" customHeight="1">
      <c r="A31" s="4"/>
      <c r="B31" s="4"/>
      <c r="C31" s="4"/>
      <c r="D31" s="2204">
        <v>1404</v>
      </c>
      <c r="E31" s="29" t="s">
        <v>43</v>
      </c>
      <c r="F31" s="30"/>
      <c r="G31" s="31">
        <f>SUM(G32:G33)</f>
        <v>9</v>
      </c>
      <c r="H31" s="31">
        <f t="shared" ref="H31:AB31" si="9">SUM(H32:H33)</f>
        <v>0</v>
      </c>
      <c r="I31" s="31">
        <f t="shared" si="9"/>
        <v>0</v>
      </c>
      <c r="J31" s="31">
        <f t="shared" si="9"/>
        <v>84</v>
      </c>
      <c r="K31" s="31">
        <f t="shared" si="9"/>
        <v>51</v>
      </c>
      <c r="L31" s="31">
        <f t="shared" si="9"/>
        <v>0</v>
      </c>
      <c r="M31" s="31">
        <f t="shared" si="9"/>
        <v>7</v>
      </c>
      <c r="N31" s="31">
        <f t="shared" si="9"/>
        <v>3</v>
      </c>
      <c r="O31" s="31">
        <f t="shared" si="9"/>
        <v>1</v>
      </c>
      <c r="P31" s="31">
        <f t="shared" si="9"/>
        <v>4</v>
      </c>
      <c r="Q31" s="31">
        <f t="shared" si="9"/>
        <v>11</v>
      </c>
      <c r="R31" s="31">
        <f t="shared" si="9"/>
        <v>4</v>
      </c>
      <c r="S31" s="31">
        <f t="shared" si="9"/>
        <v>0</v>
      </c>
      <c r="T31" s="31">
        <f t="shared" si="9"/>
        <v>18</v>
      </c>
      <c r="U31" s="31">
        <f t="shared" si="9"/>
        <v>7</v>
      </c>
      <c r="V31" s="31">
        <f t="shared" si="9"/>
        <v>14</v>
      </c>
      <c r="W31" s="31">
        <f t="shared" si="9"/>
        <v>2</v>
      </c>
      <c r="X31" s="31">
        <f t="shared" si="9"/>
        <v>27</v>
      </c>
      <c r="Y31" s="31">
        <f t="shared" si="9"/>
        <v>1</v>
      </c>
      <c r="Z31" s="31">
        <f t="shared" si="9"/>
        <v>0</v>
      </c>
      <c r="AA31" s="31">
        <f t="shared" si="9"/>
        <v>192</v>
      </c>
      <c r="AB31" s="31">
        <f t="shared" si="9"/>
        <v>51</v>
      </c>
      <c r="AC31" s="31">
        <f>SUM(AA31:AB31)</f>
        <v>243</v>
      </c>
      <c r="AD31" s="33">
        <f>SUM(AC31)</f>
        <v>243</v>
      </c>
      <c r="AE31" s="22"/>
      <c r="BA31" s="23"/>
      <c r="BB31" s="24"/>
      <c r="BC31" s="24"/>
    </row>
    <row r="32" spans="1:55" ht="15" customHeight="1">
      <c r="A32" s="4">
        <v>4</v>
      </c>
      <c r="B32" s="4">
        <v>6</v>
      </c>
      <c r="C32" s="4">
        <v>11</v>
      </c>
      <c r="D32" s="2205"/>
      <c r="E32" s="18" t="s">
        <v>44</v>
      </c>
      <c r="F32" s="19"/>
      <c r="G32" s="18">
        <v>6</v>
      </c>
      <c r="H32" s="18">
        <v>0</v>
      </c>
      <c r="I32" s="20"/>
      <c r="J32" s="18">
        <v>25</v>
      </c>
      <c r="K32" s="18">
        <v>16</v>
      </c>
      <c r="L32" s="20"/>
      <c r="M32" s="18">
        <v>1</v>
      </c>
      <c r="N32" s="18">
        <v>3</v>
      </c>
      <c r="O32" s="18">
        <v>1</v>
      </c>
      <c r="P32" s="18">
        <v>2</v>
      </c>
      <c r="Q32" s="18">
        <v>7</v>
      </c>
      <c r="R32" s="18">
        <v>3</v>
      </c>
      <c r="S32" s="20"/>
      <c r="T32" s="18">
        <v>12</v>
      </c>
      <c r="U32" s="18">
        <v>2</v>
      </c>
      <c r="V32" s="18">
        <v>9</v>
      </c>
      <c r="W32" s="18">
        <v>2</v>
      </c>
      <c r="X32" s="18">
        <v>17</v>
      </c>
      <c r="Y32" s="18">
        <v>0</v>
      </c>
      <c r="Z32" s="20"/>
      <c r="AA32" s="18">
        <v>91</v>
      </c>
      <c r="AB32" s="18">
        <v>15</v>
      </c>
      <c r="AC32" s="20">
        <f>SUM(AA32:AB32)</f>
        <v>106</v>
      </c>
      <c r="AD32" s="21">
        <f>SUM(AC32)</f>
        <v>106</v>
      </c>
      <c r="AE32" s="22"/>
      <c r="BA32" s="23"/>
      <c r="BB32" s="24"/>
      <c r="BC32" s="24"/>
    </row>
    <row r="33" spans="1:55" ht="15" customHeight="1">
      <c r="A33" s="4">
        <v>4</v>
      </c>
      <c r="B33" s="4">
        <v>6</v>
      </c>
      <c r="C33" s="4">
        <v>11</v>
      </c>
      <c r="D33" s="2207"/>
      <c r="E33" s="18" t="s">
        <v>45</v>
      </c>
      <c r="F33" s="19"/>
      <c r="G33" s="18">
        <v>3</v>
      </c>
      <c r="H33" s="18">
        <v>0</v>
      </c>
      <c r="I33" s="20"/>
      <c r="J33" s="18">
        <v>59</v>
      </c>
      <c r="K33" s="18">
        <v>35</v>
      </c>
      <c r="L33" s="20"/>
      <c r="M33" s="18">
        <v>6</v>
      </c>
      <c r="N33" s="18">
        <v>0</v>
      </c>
      <c r="O33" s="18">
        <v>0</v>
      </c>
      <c r="P33" s="18">
        <v>2</v>
      </c>
      <c r="Q33" s="18">
        <v>4</v>
      </c>
      <c r="R33" s="18">
        <v>1</v>
      </c>
      <c r="S33" s="20"/>
      <c r="T33" s="18">
        <v>6</v>
      </c>
      <c r="U33" s="18">
        <v>5</v>
      </c>
      <c r="V33" s="18">
        <v>5</v>
      </c>
      <c r="W33" s="18">
        <v>0</v>
      </c>
      <c r="X33" s="18">
        <v>10</v>
      </c>
      <c r="Y33" s="18">
        <v>1</v>
      </c>
      <c r="Z33" s="20"/>
      <c r="AA33" s="18">
        <v>101</v>
      </c>
      <c r="AB33" s="18">
        <v>36</v>
      </c>
      <c r="AC33" s="20">
        <f t="shared" ref="AC33" si="10">SUM(AA33:AB33)</f>
        <v>137</v>
      </c>
      <c r="AD33" s="21">
        <f t="shared" ref="AD33" si="11">SUM(AC33)</f>
        <v>137</v>
      </c>
      <c r="AE33" s="22"/>
      <c r="BA33" s="23"/>
      <c r="BB33" s="24"/>
      <c r="BC33" s="24"/>
    </row>
    <row r="34" spans="1:55" ht="15" customHeight="1">
      <c r="A34" s="4"/>
      <c r="B34" s="4"/>
      <c r="C34" s="4"/>
      <c r="D34" s="2211">
        <v>1405</v>
      </c>
      <c r="E34" s="13" t="s">
        <v>46</v>
      </c>
      <c r="F34" s="34"/>
      <c r="G34" s="31">
        <f t="shared" ref="G34:AB34" si="12">SUM(G35:G38)</f>
        <v>4</v>
      </c>
      <c r="H34" s="31">
        <f t="shared" si="12"/>
        <v>0</v>
      </c>
      <c r="I34" s="31">
        <f t="shared" si="12"/>
        <v>0</v>
      </c>
      <c r="J34" s="31">
        <f t="shared" si="12"/>
        <v>144</v>
      </c>
      <c r="K34" s="31">
        <f t="shared" si="12"/>
        <v>60</v>
      </c>
      <c r="L34" s="31">
        <f t="shared" si="12"/>
        <v>0</v>
      </c>
      <c r="M34" s="31">
        <f t="shared" si="12"/>
        <v>10</v>
      </c>
      <c r="N34" s="31">
        <f t="shared" si="12"/>
        <v>7</v>
      </c>
      <c r="O34" s="31">
        <f t="shared" si="12"/>
        <v>7</v>
      </c>
      <c r="P34" s="31">
        <f t="shared" si="12"/>
        <v>8</v>
      </c>
      <c r="Q34" s="31">
        <f t="shared" si="12"/>
        <v>13</v>
      </c>
      <c r="R34" s="31">
        <f t="shared" si="12"/>
        <v>16</v>
      </c>
      <c r="S34" s="31">
        <f t="shared" si="12"/>
        <v>0</v>
      </c>
      <c r="T34" s="31">
        <f t="shared" si="12"/>
        <v>30</v>
      </c>
      <c r="U34" s="31">
        <f t="shared" si="12"/>
        <v>15</v>
      </c>
      <c r="V34" s="31">
        <f t="shared" si="12"/>
        <v>32</v>
      </c>
      <c r="W34" s="31">
        <f t="shared" si="12"/>
        <v>3</v>
      </c>
      <c r="X34" s="31">
        <f t="shared" si="12"/>
        <v>25</v>
      </c>
      <c r="Y34" s="31">
        <f t="shared" si="12"/>
        <v>0</v>
      </c>
      <c r="Z34" s="31">
        <f t="shared" si="12"/>
        <v>0</v>
      </c>
      <c r="AA34" s="31">
        <f t="shared" si="12"/>
        <v>210</v>
      </c>
      <c r="AB34" s="31">
        <f t="shared" si="12"/>
        <v>164</v>
      </c>
      <c r="AC34" s="31">
        <f>SUM(AA34:AB34)</f>
        <v>374</v>
      </c>
      <c r="AD34" s="33">
        <f>SUM(AC34)</f>
        <v>374</v>
      </c>
      <c r="AE34" s="22"/>
      <c r="BA34" s="23"/>
      <c r="BB34" s="24"/>
      <c r="BC34" s="24"/>
    </row>
    <row r="35" spans="1:55" ht="15" customHeight="1">
      <c r="A35" s="4">
        <v>5</v>
      </c>
      <c r="B35" s="4">
        <v>4</v>
      </c>
      <c r="C35" s="4">
        <v>8</v>
      </c>
      <c r="D35" s="2212"/>
      <c r="E35" s="35" t="s">
        <v>47</v>
      </c>
      <c r="F35" s="36"/>
      <c r="G35" s="35">
        <v>0</v>
      </c>
      <c r="H35" s="35">
        <v>0</v>
      </c>
      <c r="I35" s="37"/>
      <c r="J35" s="35">
        <v>34</v>
      </c>
      <c r="K35" s="35">
        <v>17</v>
      </c>
      <c r="L35" s="37"/>
      <c r="M35" s="35">
        <v>6</v>
      </c>
      <c r="N35" s="35">
        <v>4</v>
      </c>
      <c r="O35" s="35">
        <v>2</v>
      </c>
      <c r="P35" s="35">
        <v>3</v>
      </c>
      <c r="Q35" s="35">
        <v>6</v>
      </c>
      <c r="R35" s="35">
        <v>7</v>
      </c>
      <c r="S35" s="37"/>
      <c r="T35" s="35">
        <v>14</v>
      </c>
      <c r="U35" s="35">
        <v>7</v>
      </c>
      <c r="V35" s="35">
        <v>12</v>
      </c>
      <c r="W35" s="35">
        <v>2</v>
      </c>
      <c r="X35" s="35">
        <v>7</v>
      </c>
      <c r="Y35" s="35">
        <v>0</v>
      </c>
      <c r="Z35" s="37"/>
      <c r="AA35" s="35">
        <v>67</v>
      </c>
      <c r="AB35" s="35">
        <v>54</v>
      </c>
      <c r="AC35" s="37">
        <f>SUM(AA35:AB35)</f>
        <v>121</v>
      </c>
      <c r="AD35" s="38">
        <f>SUM(AC35)</f>
        <v>121</v>
      </c>
      <c r="AE35" s="22"/>
      <c r="AF35" s="39"/>
      <c r="AG35" s="39"/>
      <c r="AH35" s="39"/>
      <c r="AI35" s="39"/>
      <c r="AJ35" s="39"/>
      <c r="AK35" s="39"/>
      <c r="AL35" s="39"/>
      <c r="AM35" s="39"/>
      <c r="AN35" s="39"/>
      <c r="AO35" s="39"/>
      <c r="AP35" s="39"/>
      <c r="AQ35" s="39"/>
      <c r="AR35" s="39"/>
      <c r="AS35" s="39"/>
      <c r="AT35" s="39"/>
      <c r="AU35" s="39"/>
      <c r="AV35" s="39"/>
      <c r="AW35" s="39"/>
      <c r="AX35" s="39"/>
      <c r="BA35" s="23"/>
      <c r="BB35" s="24"/>
      <c r="BC35" s="24"/>
    </row>
    <row r="36" spans="1:55" ht="15" customHeight="1">
      <c r="A36" s="4">
        <v>5</v>
      </c>
      <c r="B36" s="4">
        <v>5</v>
      </c>
      <c r="C36" s="4">
        <v>11</v>
      </c>
      <c r="D36" s="2212"/>
      <c r="E36" s="18" t="s">
        <v>48</v>
      </c>
      <c r="F36" s="19"/>
      <c r="G36" s="18">
        <v>4</v>
      </c>
      <c r="H36" s="18">
        <v>0</v>
      </c>
      <c r="I36" s="20"/>
      <c r="J36" s="18">
        <v>100</v>
      </c>
      <c r="K36" s="18">
        <v>41</v>
      </c>
      <c r="L36" s="20"/>
      <c r="M36" s="18">
        <v>4</v>
      </c>
      <c r="N36" s="18">
        <v>3</v>
      </c>
      <c r="O36" s="18">
        <v>5</v>
      </c>
      <c r="P36" s="18">
        <v>4</v>
      </c>
      <c r="Q36" s="18">
        <v>6</v>
      </c>
      <c r="R36" s="18">
        <v>9</v>
      </c>
      <c r="S36" s="20"/>
      <c r="T36" s="18">
        <v>16</v>
      </c>
      <c r="U36" s="18">
        <v>8</v>
      </c>
      <c r="V36" s="18">
        <v>20</v>
      </c>
      <c r="W36" s="18">
        <v>1</v>
      </c>
      <c r="X36" s="18">
        <v>18</v>
      </c>
      <c r="Y36" s="18">
        <v>0</v>
      </c>
      <c r="Z36" s="20"/>
      <c r="AA36" s="18">
        <v>134</v>
      </c>
      <c r="AB36" s="18">
        <v>105</v>
      </c>
      <c r="AC36" s="20">
        <f t="shared" ref="AC36:AC45" si="13">SUM(AA36:AB36)</f>
        <v>239</v>
      </c>
      <c r="AD36" s="21">
        <f t="shared" ref="AD36:AD45" si="14">SUM(AC36)</f>
        <v>239</v>
      </c>
      <c r="AE36" s="22"/>
      <c r="AF36" s="39"/>
      <c r="AG36" s="39"/>
      <c r="AH36" s="39"/>
      <c r="AI36" s="39"/>
      <c r="AJ36" s="39"/>
      <c r="AK36" s="39"/>
      <c r="AL36" s="39"/>
      <c r="AM36" s="39"/>
      <c r="AN36" s="39"/>
      <c r="AO36" s="39"/>
      <c r="AP36" s="39"/>
      <c r="AQ36" s="39"/>
      <c r="AR36" s="39"/>
      <c r="AS36" s="39"/>
      <c r="AT36" s="39"/>
      <c r="AU36" s="39"/>
      <c r="AV36" s="39"/>
      <c r="AW36" s="39"/>
      <c r="AX36" s="39"/>
      <c r="BA36" s="23"/>
      <c r="BB36" s="24"/>
      <c r="BC36" s="24"/>
    </row>
    <row r="37" spans="1:55" ht="15" customHeight="1">
      <c r="A37" s="4"/>
      <c r="B37" s="4">
        <v>5</v>
      </c>
      <c r="C37" s="4">
        <v>10</v>
      </c>
      <c r="D37" s="2212"/>
      <c r="E37" s="18" t="s">
        <v>49</v>
      </c>
      <c r="F37" s="19"/>
      <c r="G37" s="18">
        <v>0</v>
      </c>
      <c r="H37" s="18">
        <v>0</v>
      </c>
      <c r="I37" s="20"/>
      <c r="J37" s="18">
        <v>0</v>
      </c>
      <c r="K37" s="18">
        <v>0</v>
      </c>
      <c r="L37" s="20"/>
      <c r="M37" s="18">
        <v>0</v>
      </c>
      <c r="N37" s="18">
        <v>0</v>
      </c>
      <c r="O37" s="18">
        <v>0</v>
      </c>
      <c r="P37" s="18">
        <v>0</v>
      </c>
      <c r="Q37" s="18">
        <v>0</v>
      </c>
      <c r="R37" s="18">
        <v>0</v>
      </c>
      <c r="S37" s="20"/>
      <c r="T37" s="18">
        <v>0</v>
      </c>
      <c r="U37" s="18">
        <v>0</v>
      </c>
      <c r="V37" s="18">
        <v>0</v>
      </c>
      <c r="W37" s="18">
        <v>0</v>
      </c>
      <c r="X37" s="18">
        <v>0</v>
      </c>
      <c r="Y37" s="18">
        <v>0</v>
      </c>
      <c r="Z37" s="20"/>
      <c r="AA37" s="18">
        <v>0</v>
      </c>
      <c r="AB37" s="18">
        <v>0</v>
      </c>
      <c r="AC37" s="20">
        <f t="shared" si="13"/>
        <v>0</v>
      </c>
      <c r="AD37" s="21">
        <f t="shared" si="14"/>
        <v>0</v>
      </c>
      <c r="AE37" s="22"/>
      <c r="AF37" s="39"/>
      <c r="AG37" s="39"/>
      <c r="AH37" s="39"/>
      <c r="AI37" s="39"/>
      <c r="AJ37" s="39"/>
      <c r="AK37" s="39"/>
      <c r="AL37" s="39"/>
      <c r="AM37" s="39"/>
      <c r="AN37" s="39"/>
      <c r="AO37" s="39"/>
      <c r="AP37" s="39"/>
      <c r="AQ37" s="39"/>
      <c r="AR37" s="39"/>
      <c r="AS37" s="39"/>
      <c r="AT37" s="39"/>
      <c r="AU37" s="39"/>
      <c r="AV37" s="39"/>
      <c r="AW37" s="39"/>
      <c r="AX37" s="39"/>
      <c r="BA37" s="23"/>
      <c r="BB37" s="24"/>
      <c r="BC37" s="24"/>
    </row>
    <row r="38" spans="1:55" ht="15" customHeight="1">
      <c r="A38" s="4">
        <v>5</v>
      </c>
      <c r="B38" s="4">
        <v>5</v>
      </c>
      <c r="C38" s="4">
        <v>13</v>
      </c>
      <c r="D38" s="2213"/>
      <c r="E38" s="18" t="s">
        <v>50</v>
      </c>
      <c r="F38" s="19"/>
      <c r="G38" s="18">
        <v>0</v>
      </c>
      <c r="H38" s="18">
        <v>0</v>
      </c>
      <c r="I38" s="20"/>
      <c r="J38" s="18">
        <v>10</v>
      </c>
      <c r="K38" s="18">
        <v>2</v>
      </c>
      <c r="L38" s="20"/>
      <c r="M38" s="18">
        <v>0</v>
      </c>
      <c r="N38" s="18">
        <v>0</v>
      </c>
      <c r="O38" s="18">
        <v>0</v>
      </c>
      <c r="P38" s="18">
        <v>1</v>
      </c>
      <c r="Q38" s="18">
        <v>1</v>
      </c>
      <c r="R38" s="18">
        <v>0</v>
      </c>
      <c r="S38" s="20"/>
      <c r="T38" s="18">
        <v>0</v>
      </c>
      <c r="U38" s="18">
        <v>0</v>
      </c>
      <c r="V38" s="18">
        <v>0</v>
      </c>
      <c r="W38" s="18">
        <v>0</v>
      </c>
      <c r="X38" s="18">
        <v>0</v>
      </c>
      <c r="Y38" s="18">
        <v>0</v>
      </c>
      <c r="Z38" s="20"/>
      <c r="AA38" s="18">
        <v>9</v>
      </c>
      <c r="AB38" s="18">
        <v>5</v>
      </c>
      <c r="AC38" s="20">
        <f t="shared" si="13"/>
        <v>14</v>
      </c>
      <c r="AD38" s="21">
        <f t="shared" si="14"/>
        <v>14</v>
      </c>
      <c r="AE38" s="22"/>
      <c r="BA38" s="23"/>
      <c r="BB38" s="24"/>
      <c r="BC38" s="24"/>
    </row>
    <row r="39" spans="1:55" ht="15" customHeight="1">
      <c r="A39" s="4"/>
      <c r="B39" s="4"/>
      <c r="C39" s="4"/>
      <c r="D39" s="2211">
        <v>1406</v>
      </c>
      <c r="E39" s="29" t="s">
        <v>51</v>
      </c>
      <c r="F39" s="30"/>
      <c r="G39" s="31">
        <f t="shared" ref="G39:AB39" si="15">SUM(G40:G45)</f>
        <v>21</v>
      </c>
      <c r="H39" s="31">
        <f t="shared" si="15"/>
        <v>0</v>
      </c>
      <c r="I39" s="31">
        <f t="shared" si="15"/>
        <v>0</v>
      </c>
      <c r="J39" s="31">
        <f t="shared" si="15"/>
        <v>197</v>
      </c>
      <c r="K39" s="31">
        <f t="shared" si="15"/>
        <v>26</v>
      </c>
      <c r="L39" s="31">
        <f t="shared" si="15"/>
        <v>0</v>
      </c>
      <c r="M39" s="31">
        <f t="shared" si="15"/>
        <v>3</v>
      </c>
      <c r="N39" s="31">
        <f t="shared" si="15"/>
        <v>2</v>
      </c>
      <c r="O39" s="31">
        <f t="shared" si="15"/>
        <v>5</v>
      </c>
      <c r="P39" s="31">
        <f t="shared" si="15"/>
        <v>3</v>
      </c>
      <c r="Q39" s="31">
        <f t="shared" si="15"/>
        <v>11</v>
      </c>
      <c r="R39" s="31">
        <f t="shared" si="15"/>
        <v>7</v>
      </c>
      <c r="S39" s="31">
        <f t="shared" si="15"/>
        <v>0</v>
      </c>
      <c r="T39" s="31">
        <f t="shared" si="15"/>
        <v>22</v>
      </c>
      <c r="U39" s="31">
        <f t="shared" si="15"/>
        <v>2</v>
      </c>
      <c r="V39" s="31">
        <f t="shared" si="15"/>
        <v>15</v>
      </c>
      <c r="W39" s="31">
        <f t="shared" si="15"/>
        <v>0</v>
      </c>
      <c r="X39" s="31">
        <f t="shared" si="15"/>
        <v>32</v>
      </c>
      <c r="Y39" s="31">
        <f t="shared" si="15"/>
        <v>0</v>
      </c>
      <c r="Z39" s="31">
        <f t="shared" si="15"/>
        <v>0</v>
      </c>
      <c r="AA39" s="31">
        <f t="shared" si="15"/>
        <v>225</v>
      </c>
      <c r="AB39" s="31">
        <f t="shared" si="15"/>
        <v>121</v>
      </c>
      <c r="AC39" s="31">
        <f t="shared" si="13"/>
        <v>346</v>
      </c>
      <c r="AD39" s="33">
        <f t="shared" si="14"/>
        <v>346</v>
      </c>
      <c r="AE39" s="22"/>
      <c r="AF39" s="39"/>
      <c r="AG39" s="39"/>
      <c r="AH39" s="39"/>
      <c r="AI39" s="39"/>
      <c r="AJ39" s="39"/>
      <c r="AK39" s="39"/>
      <c r="AL39" s="39"/>
      <c r="AM39" s="39"/>
      <c r="AN39" s="39"/>
      <c r="AO39" s="39"/>
      <c r="AP39" s="39"/>
      <c r="AQ39" s="39"/>
      <c r="AR39" s="39"/>
      <c r="AS39" s="39"/>
      <c r="AT39" s="39"/>
      <c r="AU39" s="39"/>
      <c r="AV39" s="39"/>
      <c r="AW39" s="39"/>
      <c r="AX39" s="39"/>
      <c r="BA39" s="23"/>
      <c r="BB39" s="24"/>
      <c r="BC39" s="24"/>
    </row>
    <row r="40" spans="1:55" ht="15" customHeight="1">
      <c r="A40" s="4">
        <v>6</v>
      </c>
      <c r="B40" s="4">
        <v>2</v>
      </c>
      <c r="C40" s="4">
        <v>11</v>
      </c>
      <c r="D40" s="2212"/>
      <c r="E40" s="35" t="s">
        <v>52</v>
      </c>
      <c r="F40" s="36"/>
      <c r="G40" s="35">
        <v>3</v>
      </c>
      <c r="H40" s="35">
        <v>0</v>
      </c>
      <c r="I40" s="37"/>
      <c r="J40" s="35">
        <v>100</v>
      </c>
      <c r="K40" s="35">
        <v>21</v>
      </c>
      <c r="L40" s="37"/>
      <c r="M40" s="35">
        <v>0</v>
      </c>
      <c r="N40" s="35">
        <v>1</v>
      </c>
      <c r="O40" s="35">
        <v>4</v>
      </c>
      <c r="P40" s="35">
        <v>3</v>
      </c>
      <c r="Q40" s="35">
        <v>8</v>
      </c>
      <c r="R40" s="35">
        <v>7</v>
      </c>
      <c r="S40" s="37"/>
      <c r="T40" s="35">
        <v>11</v>
      </c>
      <c r="U40" s="35">
        <v>2</v>
      </c>
      <c r="V40" s="35">
        <v>10</v>
      </c>
      <c r="W40" s="35">
        <v>0</v>
      </c>
      <c r="X40" s="35">
        <v>18</v>
      </c>
      <c r="Y40" s="35">
        <v>0</v>
      </c>
      <c r="Z40" s="37"/>
      <c r="AA40" s="35">
        <v>121</v>
      </c>
      <c r="AB40" s="35">
        <v>67</v>
      </c>
      <c r="AC40" s="37">
        <f t="shared" si="13"/>
        <v>188</v>
      </c>
      <c r="AD40" s="38">
        <f t="shared" si="14"/>
        <v>188</v>
      </c>
      <c r="AE40" s="22"/>
      <c r="AF40" s="39"/>
      <c r="AG40" s="39"/>
      <c r="AH40" s="39"/>
      <c r="AI40" s="39"/>
      <c r="AJ40" s="39"/>
      <c r="AK40" s="39"/>
      <c r="AL40" s="39"/>
      <c r="AM40" s="39"/>
      <c r="AN40" s="39"/>
      <c r="AO40" s="39"/>
      <c r="AP40" s="39"/>
      <c r="AQ40" s="39"/>
      <c r="AR40" s="39"/>
      <c r="AS40" s="39"/>
      <c r="AT40" s="39"/>
      <c r="AU40" s="39"/>
      <c r="AV40" s="39"/>
      <c r="AW40" s="39"/>
      <c r="AX40" s="39"/>
      <c r="BA40" s="23"/>
      <c r="BB40" s="24"/>
      <c r="BC40" s="24"/>
    </row>
    <row r="41" spans="1:55" ht="15" customHeight="1">
      <c r="A41" s="4">
        <v>6</v>
      </c>
      <c r="B41" s="4">
        <v>2</v>
      </c>
      <c r="C41" s="4">
        <v>10</v>
      </c>
      <c r="D41" s="2212"/>
      <c r="E41" s="18" t="s">
        <v>53</v>
      </c>
      <c r="F41" s="19"/>
      <c r="G41" s="18">
        <v>8</v>
      </c>
      <c r="H41" s="18">
        <v>0</v>
      </c>
      <c r="I41" s="20"/>
      <c r="J41" s="18">
        <v>14</v>
      </c>
      <c r="K41" s="18">
        <v>5</v>
      </c>
      <c r="L41" s="20"/>
      <c r="M41" s="18">
        <v>3</v>
      </c>
      <c r="N41" s="18">
        <v>1</v>
      </c>
      <c r="O41" s="18">
        <v>1</v>
      </c>
      <c r="P41" s="18">
        <v>0</v>
      </c>
      <c r="Q41" s="18">
        <v>3</v>
      </c>
      <c r="R41" s="18">
        <v>0</v>
      </c>
      <c r="S41" s="20"/>
      <c r="T41" s="18">
        <v>6</v>
      </c>
      <c r="U41" s="18">
        <v>0</v>
      </c>
      <c r="V41" s="18">
        <v>4</v>
      </c>
      <c r="W41" s="18">
        <v>0</v>
      </c>
      <c r="X41" s="18">
        <v>9</v>
      </c>
      <c r="Y41" s="18">
        <v>0</v>
      </c>
      <c r="Z41" s="20"/>
      <c r="AA41" s="18">
        <v>34</v>
      </c>
      <c r="AB41" s="18">
        <v>20</v>
      </c>
      <c r="AC41" s="20">
        <f t="shared" si="13"/>
        <v>54</v>
      </c>
      <c r="AD41" s="21">
        <f t="shared" si="14"/>
        <v>54</v>
      </c>
      <c r="AE41" s="22"/>
      <c r="AF41" s="39"/>
      <c r="AG41" s="39"/>
      <c r="AH41" s="39"/>
      <c r="AI41" s="39"/>
      <c r="AJ41" s="39"/>
      <c r="AK41" s="39"/>
      <c r="AL41" s="39"/>
      <c r="AM41" s="39"/>
      <c r="AN41" s="39"/>
      <c r="AO41" s="39"/>
      <c r="AP41" s="39"/>
      <c r="AQ41" s="39"/>
      <c r="AR41" s="39"/>
      <c r="AS41" s="39"/>
      <c r="AT41" s="39"/>
      <c r="AU41" s="39"/>
      <c r="AV41" s="39"/>
      <c r="AW41" s="39"/>
      <c r="AX41" s="39"/>
      <c r="BA41" s="23"/>
      <c r="BB41" s="24"/>
      <c r="BC41" s="24"/>
    </row>
    <row r="42" spans="1:55" ht="15" customHeight="1">
      <c r="A42" s="4">
        <v>6</v>
      </c>
      <c r="B42" s="4">
        <v>2</v>
      </c>
      <c r="C42" s="4">
        <v>6</v>
      </c>
      <c r="D42" s="2212"/>
      <c r="E42" s="18" t="s">
        <v>54</v>
      </c>
      <c r="F42" s="19"/>
      <c r="G42" s="18">
        <v>2</v>
      </c>
      <c r="H42" s="18">
        <v>0</v>
      </c>
      <c r="I42" s="20"/>
      <c r="J42" s="18">
        <v>16</v>
      </c>
      <c r="K42" s="18">
        <v>0</v>
      </c>
      <c r="L42" s="20"/>
      <c r="M42" s="18">
        <v>0</v>
      </c>
      <c r="N42" s="18">
        <v>0</v>
      </c>
      <c r="O42" s="18">
        <v>0</v>
      </c>
      <c r="P42" s="18">
        <v>0</v>
      </c>
      <c r="Q42" s="18">
        <v>0</v>
      </c>
      <c r="R42" s="18">
        <v>0</v>
      </c>
      <c r="S42" s="20"/>
      <c r="T42" s="18">
        <v>1</v>
      </c>
      <c r="U42" s="18">
        <v>0</v>
      </c>
      <c r="V42" s="18">
        <v>0</v>
      </c>
      <c r="W42" s="18">
        <v>0</v>
      </c>
      <c r="X42" s="18">
        <v>1</v>
      </c>
      <c r="Y42" s="18">
        <v>0</v>
      </c>
      <c r="Z42" s="20"/>
      <c r="AA42" s="18">
        <v>11</v>
      </c>
      <c r="AB42" s="18">
        <v>9</v>
      </c>
      <c r="AC42" s="20">
        <f t="shared" si="13"/>
        <v>20</v>
      </c>
      <c r="AD42" s="21">
        <f t="shared" si="14"/>
        <v>20</v>
      </c>
      <c r="AE42" s="22"/>
      <c r="AF42" s="39"/>
      <c r="AG42" s="39"/>
      <c r="AH42" s="39"/>
      <c r="AI42" s="39"/>
      <c r="AJ42" s="39"/>
      <c r="AK42" s="39"/>
      <c r="AL42" s="39"/>
      <c r="AM42" s="39"/>
      <c r="AN42" s="39"/>
      <c r="AO42" s="39"/>
      <c r="AP42" s="39"/>
      <c r="AQ42" s="39"/>
      <c r="AR42" s="39"/>
      <c r="AS42" s="39"/>
      <c r="AT42" s="39"/>
      <c r="AU42" s="39"/>
      <c r="AV42" s="39"/>
      <c r="AW42" s="39"/>
      <c r="AX42" s="39"/>
      <c r="BA42" s="23"/>
      <c r="BB42" s="24"/>
      <c r="BC42" s="24"/>
    </row>
    <row r="43" spans="1:55" ht="15" customHeight="1">
      <c r="A43" s="4">
        <v>6</v>
      </c>
      <c r="B43" s="4">
        <v>2</v>
      </c>
      <c r="C43" s="4">
        <v>10</v>
      </c>
      <c r="D43" s="2212"/>
      <c r="E43" s="18" t="s">
        <v>55</v>
      </c>
      <c r="F43" s="19"/>
      <c r="G43" s="18">
        <v>1</v>
      </c>
      <c r="H43" s="18">
        <v>0</v>
      </c>
      <c r="I43" s="20"/>
      <c r="J43" s="18">
        <v>67</v>
      </c>
      <c r="K43" s="18">
        <v>0</v>
      </c>
      <c r="L43" s="20"/>
      <c r="M43" s="18">
        <v>0</v>
      </c>
      <c r="N43" s="18">
        <v>0</v>
      </c>
      <c r="O43" s="18">
        <v>0</v>
      </c>
      <c r="P43" s="18">
        <v>0</v>
      </c>
      <c r="Q43" s="18">
        <v>0</v>
      </c>
      <c r="R43" s="18">
        <v>0</v>
      </c>
      <c r="S43" s="20"/>
      <c r="T43" s="18">
        <v>2</v>
      </c>
      <c r="U43" s="18">
        <v>0</v>
      </c>
      <c r="V43" s="18">
        <v>1</v>
      </c>
      <c r="W43" s="18">
        <v>0</v>
      </c>
      <c r="X43" s="18">
        <v>1</v>
      </c>
      <c r="Y43" s="18">
        <v>0</v>
      </c>
      <c r="Z43" s="20"/>
      <c r="AA43" s="18">
        <v>52</v>
      </c>
      <c r="AB43" s="18">
        <v>20</v>
      </c>
      <c r="AC43" s="20">
        <f t="shared" si="13"/>
        <v>72</v>
      </c>
      <c r="AD43" s="21">
        <f t="shared" si="14"/>
        <v>72</v>
      </c>
      <c r="AE43" s="22"/>
      <c r="AF43" s="39"/>
      <c r="AG43" s="39"/>
      <c r="AH43" s="39"/>
      <c r="AI43" s="39"/>
      <c r="AJ43" s="39"/>
      <c r="AK43" s="39"/>
      <c r="AL43" s="39"/>
      <c r="AM43" s="39"/>
      <c r="AN43" s="39"/>
      <c r="AO43" s="39"/>
      <c r="AP43" s="39"/>
      <c r="AQ43" s="39"/>
      <c r="AR43" s="39"/>
      <c r="AS43" s="39"/>
      <c r="AT43" s="39"/>
      <c r="AU43" s="39"/>
      <c r="AV43" s="39"/>
      <c r="AW43" s="39"/>
      <c r="AX43" s="39"/>
      <c r="BA43" s="23"/>
      <c r="BB43" s="24"/>
      <c r="BC43" s="24"/>
    </row>
    <row r="44" spans="1:55" ht="15" customHeight="1">
      <c r="A44" s="4">
        <v>6</v>
      </c>
      <c r="B44" s="4">
        <v>2</v>
      </c>
      <c r="C44" s="4">
        <v>11</v>
      </c>
      <c r="D44" s="2212"/>
      <c r="E44" s="18" t="s">
        <v>56</v>
      </c>
      <c r="F44" s="19"/>
      <c r="G44" s="18">
        <v>6</v>
      </c>
      <c r="H44" s="18">
        <v>0</v>
      </c>
      <c r="I44" s="20"/>
      <c r="J44" s="18">
        <v>0</v>
      </c>
      <c r="K44" s="18">
        <v>0</v>
      </c>
      <c r="L44" s="20"/>
      <c r="M44" s="18">
        <v>0</v>
      </c>
      <c r="N44" s="18">
        <v>0</v>
      </c>
      <c r="O44" s="18">
        <v>0</v>
      </c>
      <c r="P44" s="18">
        <v>0</v>
      </c>
      <c r="Q44" s="18">
        <v>0</v>
      </c>
      <c r="R44" s="18">
        <v>0</v>
      </c>
      <c r="S44" s="20"/>
      <c r="T44" s="18">
        <v>1</v>
      </c>
      <c r="U44" s="18">
        <v>0</v>
      </c>
      <c r="V44" s="18">
        <v>0</v>
      </c>
      <c r="W44" s="18">
        <v>0</v>
      </c>
      <c r="X44" s="18">
        <v>2</v>
      </c>
      <c r="Y44" s="18">
        <v>0</v>
      </c>
      <c r="Z44" s="20"/>
      <c r="AA44" s="18">
        <v>5</v>
      </c>
      <c r="AB44" s="18">
        <v>4</v>
      </c>
      <c r="AC44" s="20">
        <f t="shared" si="13"/>
        <v>9</v>
      </c>
      <c r="AD44" s="21">
        <f t="shared" si="14"/>
        <v>9</v>
      </c>
      <c r="AE44" s="22"/>
      <c r="AF44" s="39"/>
      <c r="AG44" s="39"/>
      <c r="AH44" s="39"/>
      <c r="AI44" s="39"/>
      <c r="AJ44" s="39"/>
      <c r="AK44" s="39"/>
      <c r="AL44" s="39"/>
      <c r="AM44" s="39"/>
      <c r="AN44" s="39"/>
      <c r="AO44" s="39"/>
      <c r="AP44" s="39"/>
      <c r="AQ44" s="39"/>
      <c r="AR44" s="39"/>
      <c r="AS44" s="39"/>
      <c r="AT44" s="39"/>
      <c r="AU44" s="39"/>
      <c r="AV44" s="39"/>
      <c r="AW44" s="39"/>
      <c r="AX44" s="39"/>
      <c r="BA44" s="23"/>
      <c r="BB44" s="24"/>
      <c r="BC44" s="24"/>
    </row>
    <row r="45" spans="1:55" ht="15" customHeight="1">
      <c r="A45" s="4">
        <v>6</v>
      </c>
      <c r="B45" s="4">
        <v>2</v>
      </c>
      <c r="C45" s="4">
        <v>10</v>
      </c>
      <c r="D45" s="2213"/>
      <c r="E45" s="18" t="s">
        <v>57</v>
      </c>
      <c r="F45" s="19"/>
      <c r="G45" s="18">
        <v>1</v>
      </c>
      <c r="H45" s="18">
        <v>0</v>
      </c>
      <c r="I45" s="20"/>
      <c r="J45" s="18">
        <v>0</v>
      </c>
      <c r="K45" s="18">
        <v>0</v>
      </c>
      <c r="L45" s="20"/>
      <c r="M45" s="18">
        <v>0</v>
      </c>
      <c r="N45" s="18">
        <v>0</v>
      </c>
      <c r="O45" s="18">
        <v>0</v>
      </c>
      <c r="P45" s="18">
        <v>0</v>
      </c>
      <c r="Q45" s="18">
        <v>0</v>
      </c>
      <c r="R45" s="18">
        <v>0</v>
      </c>
      <c r="S45" s="20"/>
      <c r="T45" s="18">
        <v>1</v>
      </c>
      <c r="U45" s="18">
        <v>0</v>
      </c>
      <c r="V45" s="18">
        <v>0</v>
      </c>
      <c r="W45" s="18">
        <v>0</v>
      </c>
      <c r="X45" s="18">
        <v>1</v>
      </c>
      <c r="Y45" s="18">
        <v>0</v>
      </c>
      <c r="Z45" s="20"/>
      <c r="AA45" s="18">
        <v>2</v>
      </c>
      <c r="AB45" s="18">
        <v>1</v>
      </c>
      <c r="AC45" s="20">
        <f t="shared" si="13"/>
        <v>3</v>
      </c>
      <c r="AD45" s="21">
        <f t="shared" si="14"/>
        <v>3</v>
      </c>
      <c r="AE45" s="22"/>
      <c r="AF45" s="39"/>
      <c r="AG45" s="39"/>
      <c r="AH45" s="39"/>
      <c r="AI45" s="39"/>
      <c r="AJ45" s="39"/>
      <c r="AK45" s="39"/>
      <c r="AL45" s="39"/>
      <c r="AM45" s="39"/>
      <c r="AN45" s="39"/>
      <c r="AO45" s="39"/>
      <c r="AP45" s="39"/>
      <c r="AQ45" s="39"/>
      <c r="AR45" s="39"/>
      <c r="AS45" s="39"/>
      <c r="AT45" s="39"/>
      <c r="AU45" s="39"/>
      <c r="AV45" s="39"/>
      <c r="AW45" s="39"/>
      <c r="AX45" s="39"/>
      <c r="BA45" s="23"/>
      <c r="BB45" s="24"/>
      <c r="BC45" s="24"/>
    </row>
    <row r="46" spans="1:55" ht="15" customHeight="1">
      <c r="A46" s="4"/>
      <c r="B46" s="4"/>
      <c r="C46" s="4"/>
      <c r="D46" s="2204">
        <v>1407</v>
      </c>
      <c r="E46" s="40" t="s">
        <v>58</v>
      </c>
      <c r="F46" s="30"/>
      <c r="G46" s="31">
        <f>SUM(G47:G50)</f>
        <v>8</v>
      </c>
      <c r="H46" s="31">
        <f t="shared" ref="H46:AA46" si="16">SUM(H47:H50)</f>
        <v>0</v>
      </c>
      <c r="I46" s="31">
        <f t="shared" si="16"/>
        <v>0</v>
      </c>
      <c r="J46" s="31">
        <f t="shared" si="16"/>
        <v>11</v>
      </c>
      <c r="K46" s="31">
        <f t="shared" si="16"/>
        <v>6</v>
      </c>
      <c r="L46" s="31">
        <f t="shared" si="16"/>
        <v>0</v>
      </c>
      <c r="M46" s="31">
        <f t="shared" si="16"/>
        <v>1</v>
      </c>
      <c r="N46" s="31">
        <f t="shared" si="16"/>
        <v>0</v>
      </c>
      <c r="O46" s="31">
        <f t="shared" si="16"/>
        <v>1</v>
      </c>
      <c r="P46" s="31">
        <f t="shared" si="16"/>
        <v>0</v>
      </c>
      <c r="Q46" s="31">
        <f t="shared" si="16"/>
        <v>1</v>
      </c>
      <c r="R46" s="31">
        <f t="shared" si="16"/>
        <v>0</v>
      </c>
      <c r="S46" s="31">
        <f t="shared" si="16"/>
        <v>0</v>
      </c>
      <c r="T46" s="31">
        <f t="shared" si="16"/>
        <v>11</v>
      </c>
      <c r="U46" s="31">
        <f t="shared" si="16"/>
        <v>0</v>
      </c>
      <c r="V46" s="31">
        <f t="shared" si="16"/>
        <v>18</v>
      </c>
      <c r="W46" s="31">
        <f t="shared" si="16"/>
        <v>0</v>
      </c>
      <c r="X46" s="31">
        <f t="shared" si="16"/>
        <v>3</v>
      </c>
      <c r="Y46" s="31">
        <f t="shared" si="16"/>
        <v>0</v>
      </c>
      <c r="Z46" s="31">
        <f t="shared" si="16"/>
        <v>0</v>
      </c>
      <c r="AA46" s="31">
        <f t="shared" si="16"/>
        <v>42</v>
      </c>
      <c r="AB46" s="31">
        <f>SUM(AB47:AB50)</f>
        <v>18</v>
      </c>
      <c r="AC46" s="31">
        <f>SUM(AA46:AB46)</f>
        <v>60</v>
      </c>
      <c r="AD46" s="33">
        <f>SUM(AC46)</f>
        <v>60</v>
      </c>
      <c r="AE46" s="22"/>
      <c r="AF46" s="39"/>
      <c r="AG46" s="39"/>
      <c r="AH46" s="39"/>
      <c r="AI46" s="39"/>
      <c r="AJ46" s="39"/>
      <c r="AK46" s="39"/>
      <c r="AL46" s="39"/>
      <c r="AM46" s="39"/>
      <c r="AN46" s="39"/>
      <c r="AO46" s="39"/>
      <c r="AP46" s="39"/>
      <c r="AQ46" s="39"/>
      <c r="AR46" s="39"/>
      <c r="AS46" s="39"/>
      <c r="AT46" s="39"/>
      <c r="AU46" s="39"/>
      <c r="AV46" s="39"/>
      <c r="AW46" s="39"/>
      <c r="AX46" s="39"/>
      <c r="BA46" s="23"/>
      <c r="BB46" s="24"/>
      <c r="BC46" s="24"/>
    </row>
    <row r="47" spans="1:55" ht="15" customHeight="1">
      <c r="A47" s="4">
        <v>7</v>
      </c>
      <c r="B47" s="4">
        <v>3</v>
      </c>
      <c r="C47" s="4">
        <v>11</v>
      </c>
      <c r="D47" s="2205"/>
      <c r="E47" s="18" t="s">
        <v>59</v>
      </c>
      <c r="F47" s="19"/>
      <c r="G47" s="18">
        <v>2</v>
      </c>
      <c r="H47" s="18">
        <v>0</v>
      </c>
      <c r="I47" s="20"/>
      <c r="J47" s="18">
        <v>7</v>
      </c>
      <c r="K47" s="18">
        <v>1</v>
      </c>
      <c r="L47" s="20"/>
      <c r="M47" s="18">
        <v>0</v>
      </c>
      <c r="N47" s="18">
        <v>0</v>
      </c>
      <c r="O47" s="18">
        <v>0</v>
      </c>
      <c r="P47" s="18">
        <v>0</v>
      </c>
      <c r="Q47" s="18">
        <v>0</v>
      </c>
      <c r="R47" s="18">
        <v>0</v>
      </c>
      <c r="S47" s="20"/>
      <c r="T47" s="18">
        <v>4</v>
      </c>
      <c r="U47" s="18">
        <v>0</v>
      </c>
      <c r="V47" s="18">
        <v>18</v>
      </c>
      <c r="W47" s="18">
        <v>0</v>
      </c>
      <c r="X47" s="18">
        <v>2</v>
      </c>
      <c r="Y47" s="18">
        <v>0</v>
      </c>
      <c r="Z47" s="20"/>
      <c r="AA47" s="18">
        <v>27</v>
      </c>
      <c r="AB47" s="18">
        <v>7</v>
      </c>
      <c r="AC47" s="20">
        <f t="shared" ref="AC47:AC48" si="17">SUM(AA47:AB47)</f>
        <v>34</v>
      </c>
      <c r="AD47" s="21">
        <f t="shared" ref="AD47:AD48" si="18">SUM(AC47)</f>
        <v>34</v>
      </c>
      <c r="AE47" s="22"/>
      <c r="AF47" s="39"/>
      <c r="AG47" s="39"/>
      <c r="AH47" s="39"/>
      <c r="AI47" s="39"/>
      <c r="AJ47" s="39"/>
      <c r="AK47" s="39"/>
      <c r="AL47" s="39"/>
      <c r="AM47" s="39"/>
      <c r="AN47" s="39"/>
      <c r="AO47" s="39"/>
      <c r="AP47" s="39"/>
      <c r="AQ47" s="39"/>
      <c r="AR47" s="39"/>
      <c r="AS47" s="39"/>
      <c r="AT47" s="39"/>
      <c r="AU47" s="39"/>
      <c r="AV47" s="39"/>
      <c r="AW47" s="39"/>
      <c r="AX47" s="39"/>
      <c r="BA47" s="23"/>
      <c r="BB47" s="24"/>
      <c r="BC47" s="24"/>
    </row>
    <row r="48" spans="1:55" ht="15" customHeight="1">
      <c r="A48" s="4">
        <v>7</v>
      </c>
      <c r="B48" s="4">
        <v>6</v>
      </c>
      <c r="C48" s="4">
        <v>10</v>
      </c>
      <c r="D48" s="2206"/>
      <c r="E48" s="41" t="s">
        <v>60</v>
      </c>
      <c r="F48" s="19"/>
      <c r="G48" s="25">
        <v>6</v>
      </c>
      <c r="H48" s="25">
        <v>0</v>
      </c>
      <c r="I48" s="20"/>
      <c r="J48" s="25">
        <v>4</v>
      </c>
      <c r="K48" s="25">
        <v>5</v>
      </c>
      <c r="L48" s="20"/>
      <c r="M48" s="25">
        <v>1</v>
      </c>
      <c r="N48" s="25">
        <v>0</v>
      </c>
      <c r="O48" s="25">
        <v>1</v>
      </c>
      <c r="P48" s="25">
        <v>0</v>
      </c>
      <c r="Q48" s="25">
        <v>1</v>
      </c>
      <c r="R48" s="25">
        <v>0</v>
      </c>
      <c r="S48" s="20"/>
      <c r="T48" s="25">
        <v>7</v>
      </c>
      <c r="U48" s="25">
        <v>0</v>
      </c>
      <c r="V48" s="25">
        <v>0</v>
      </c>
      <c r="W48" s="25">
        <v>0</v>
      </c>
      <c r="X48" s="25">
        <v>1</v>
      </c>
      <c r="Y48" s="25">
        <v>0</v>
      </c>
      <c r="Z48" s="20"/>
      <c r="AA48" s="25">
        <v>15</v>
      </c>
      <c r="AB48" s="25">
        <v>11</v>
      </c>
      <c r="AC48" s="20">
        <f t="shared" si="17"/>
        <v>26</v>
      </c>
      <c r="AD48" s="21">
        <f t="shared" si="18"/>
        <v>26</v>
      </c>
      <c r="AE48" s="22"/>
      <c r="AF48" s="39"/>
      <c r="AG48" s="39"/>
      <c r="AH48" s="39"/>
      <c r="AI48" s="39"/>
      <c r="AJ48" s="39"/>
      <c r="AK48" s="39"/>
      <c r="AL48" s="39"/>
      <c r="AM48" s="39"/>
      <c r="AN48" s="39"/>
      <c r="AO48" s="39"/>
      <c r="AP48" s="39"/>
      <c r="AQ48" s="39"/>
      <c r="AR48" s="39"/>
      <c r="AS48" s="39"/>
      <c r="AT48" s="39"/>
      <c r="AU48" s="39"/>
      <c r="AV48" s="39"/>
      <c r="AW48" s="39"/>
      <c r="AX48" s="39"/>
      <c r="BA48" s="23"/>
      <c r="BB48" s="24"/>
      <c r="BC48" s="24"/>
    </row>
    <row r="49" spans="1:89" s="44" customFormat="1">
      <c r="A49" s="4">
        <v>7</v>
      </c>
      <c r="B49" s="4">
        <v>3</v>
      </c>
      <c r="C49" s="4">
        <v>11</v>
      </c>
      <c r="D49" s="2205"/>
      <c r="E49" s="42" t="s">
        <v>61</v>
      </c>
      <c r="F49" s="43"/>
      <c r="G49" s="20">
        <v>0</v>
      </c>
      <c r="H49" s="20">
        <v>0</v>
      </c>
      <c r="I49" s="20"/>
      <c r="J49" s="20">
        <v>0</v>
      </c>
      <c r="K49" s="20">
        <v>0</v>
      </c>
      <c r="L49" s="20"/>
      <c r="M49" s="20">
        <v>0</v>
      </c>
      <c r="N49" s="20">
        <v>0</v>
      </c>
      <c r="O49" s="20">
        <v>0</v>
      </c>
      <c r="P49" s="20">
        <v>0</v>
      </c>
      <c r="Q49" s="20">
        <v>0</v>
      </c>
      <c r="R49" s="20">
        <v>0</v>
      </c>
      <c r="S49" s="20"/>
      <c r="T49" s="20">
        <v>0</v>
      </c>
      <c r="U49" s="20">
        <v>0</v>
      </c>
      <c r="V49" s="20">
        <v>0</v>
      </c>
      <c r="W49" s="20">
        <v>0</v>
      </c>
      <c r="X49" s="20">
        <v>0</v>
      </c>
      <c r="Y49" s="20">
        <v>0</v>
      </c>
      <c r="Z49" s="20"/>
      <c r="AA49" s="20">
        <v>0</v>
      </c>
      <c r="AB49" s="20">
        <v>0</v>
      </c>
      <c r="AC49" s="20">
        <f>SUM(AA49:AB49)</f>
        <v>0</v>
      </c>
      <c r="AD49" s="21">
        <f>SUM(AC49)</f>
        <v>0</v>
      </c>
      <c r="AE49" s="22"/>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row>
    <row r="50" spans="1:89">
      <c r="A50" s="4">
        <v>7</v>
      </c>
      <c r="B50" s="4">
        <v>6</v>
      </c>
      <c r="C50" s="4">
        <v>10</v>
      </c>
      <c r="D50" s="45"/>
      <c r="E50" s="46" t="s">
        <v>62</v>
      </c>
      <c r="F50" s="47"/>
      <c r="G50" s="48">
        <v>0</v>
      </c>
      <c r="H50" s="48">
        <v>0</v>
      </c>
      <c r="I50" s="48"/>
      <c r="J50" s="48">
        <v>0</v>
      </c>
      <c r="K50" s="48">
        <v>0</v>
      </c>
      <c r="L50" s="48"/>
      <c r="M50" s="48">
        <v>0</v>
      </c>
      <c r="N50" s="48">
        <v>0</v>
      </c>
      <c r="O50" s="48">
        <v>0</v>
      </c>
      <c r="P50" s="48">
        <v>0</v>
      </c>
      <c r="Q50" s="48">
        <v>0</v>
      </c>
      <c r="R50" s="48">
        <v>0</v>
      </c>
      <c r="S50" s="48"/>
      <c r="T50" s="48">
        <v>0</v>
      </c>
      <c r="U50" s="48">
        <v>0</v>
      </c>
      <c r="V50" s="48">
        <v>0</v>
      </c>
      <c r="W50" s="48">
        <v>0</v>
      </c>
      <c r="X50" s="48">
        <v>0</v>
      </c>
      <c r="Y50" s="48">
        <v>0</v>
      </c>
      <c r="Z50" s="48"/>
      <c r="AA50" s="48">
        <v>0</v>
      </c>
      <c r="AB50" s="48">
        <v>0</v>
      </c>
      <c r="AC50" s="48">
        <f>SUM(AA50:AB50)</f>
        <v>0</v>
      </c>
      <c r="AD50" s="49">
        <f>SUM(AC50)</f>
        <v>0</v>
      </c>
      <c r="AE50" s="22"/>
    </row>
    <row r="51" spans="1:89" ht="15" customHeight="1">
      <c r="A51" s="4"/>
      <c r="B51" s="4"/>
      <c r="C51" s="4"/>
      <c r="D51" s="2205">
        <v>1408</v>
      </c>
      <c r="E51" s="50" t="s">
        <v>63</v>
      </c>
      <c r="F51" s="51"/>
      <c r="G51" s="32">
        <f>SUM(G52:G55)</f>
        <v>13</v>
      </c>
      <c r="H51" s="32">
        <f t="shared" ref="H51:AB51" si="19">SUM(H52:H55)</f>
        <v>0</v>
      </c>
      <c r="I51" s="32">
        <f t="shared" si="19"/>
        <v>0</v>
      </c>
      <c r="J51" s="32">
        <f t="shared" si="19"/>
        <v>49</v>
      </c>
      <c r="K51" s="32">
        <f t="shared" si="19"/>
        <v>7</v>
      </c>
      <c r="L51" s="32">
        <f t="shared" si="19"/>
        <v>0</v>
      </c>
      <c r="M51" s="32">
        <f t="shared" si="19"/>
        <v>6</v>
      </c>
      <c r="N51" s="32">
        <f t="shared" si="19"/>
        <v>4</v>
      </c>
      <c r="O51" s="32">
        <f t="shared" si="19"/>
        <v>6</v>
      </c>
      <c r="P51" s="32">
        <f t="shared" si="19"/>
        <v>3</v>
      </c>
      <c r="Q51" s="32">
        <f t="shared" si="19"/>
        <v>6</v>
      </c>
      <c r="R51" s="32">
        <f t="shared" si="19"/>
        <v>1</v>
      </c>
      <c r="S51" s="32">
        <f t="shared" si="19"/>
        <v>0</v>
      </c>
      <c r="T51" s="32">
        <f t="shared" si="19"/>
        <v>7</v>
      </c>
      <c r="U51" s="32">
        <f t="shared" si="19"/>
        <v>1</v>
      </c>
      <c r="V51" s="32">
        <f t="shared" si="19"/>
        <v>8</v>
      </c>
      <c r="W51" s="32">
        <f t="shared" si="19"/>
        <v>2</v>
      </c>
      <c r="X51" s="32">
        <f t="shared" si="19"/>
        <v>16</v>
      </c>
      <c r="Y51" s="32">
        <f t="shared" si="19"/>
        <v>0</v>
      </c>
      <c r="Z51" s="32">
        <f t="shared" si="19"/>
        <v>0</v>
      </c>
      <c r="AA51" s="32">
        <f t="shared" si="19"/>
        <v>87</v>
      </c>
      <c r="AB51" s="32">
        <f t="shared" si="19"/>
        <v>42</v>
      </c>
      <c r="AC51" s="32">
        <f>SUM(AA51:AB51)</f>
        <v>129</v>
      </c>
      <c r="AD51" s="52">
        <f>SUM(AC51)</f>
        <v>129</v>
      </c>
      <c r="AE51" s="22"/>
      <c r="AF51" s="39"/>
      <c r="AG51" s="39"/>
      <c r="AH51" s="39"/>
      <c r="AI51" s="39"/>
      <c r="AJ51" s="39"/>
      <c r="AK51" s="39"/>
      <c r="AL51" s="39"/>
      <c r="AM51" s="39"/>
      <c r="AN51" s="39"/>
      <c r="AO51" s="39"/>
      <c r="AP51" s="39"/>
      <c r="AQ51" s="39"/>
      <c r="AR51" s="39"/>
      <c r="AS51" s="39"/>
      <c r="AT51" s="39"/>
      <c r="AU51" s="39"/>
      <c r="AV51" s="39"/>
      <c r="AW51" s="39"/>
      <c r="AX51" s="39"/>
      <c r="BA51" s="23"/>
      <c r="BB51" s="24"/>
      <c r="BC51" s="24"/>
    </row>
    <row r="52" spans="1:89" ht="15" customHeight="1">
      <c r="A52" s="4">
        <v>8</v>
      </c>
      <c r="B52" s="4">
        <v>4</v>
      </c>
      <c r="C52" s="4">
        <v>8</v>
      </c>
      <c r="D52" s="2205"/>
      <c r="E52" s="18" t="s">
        <v>64</v>
      </c>
      <c r="F52" s="19"/>
      <c r="G52" s="18">
        <v>3</v>
      </c>
      <c r="H52" s="18">
        <v>0</v>
      </c>
      <c r="I52" s="20"/>
      <c r="J52" s="18">
        <v>19</v>
      </c>
      <c r="K52" s="18">
        <v>3</v>
      </c>
      <c r="L52" s="20"/>
      <c r="M52" s="18">
        <v>3</v>
      </c>
      <c r="N52" s="18">
        <v>4</v>
      </c>
      <c r="O52" s="18">
        <v>3</v>
      </c>
      <c r="P52" s="18">
        <v>3</v>
      </c>
      <c r="Q52" s="18">
        <v>5</v>
      </c>
      <c r="R52" s="18">
        <v>1</v>
      </c>
      <c r="S52" s="20"/>
      <c r="T52" s="18">
        <v>1</v>
      </c>
      <c r="U52" s="18">
        <v>1</v>
      </c>
      <c r="V52" s="18">
        <v>2</v>
      </c>
      <c r="W52" s="18">
        <v>1</v>
      </c>
      <c r="X52" s="18">
        <v>7</v>
      </c>
      <c r="Y52" s="18">
        <v>0</v>
      </c>
      <c r="Z52" s="20"/>
      <c r="AA52" s="18">
        <v>37</v>
      </c>
      <c r="AB52" s="18">
        <v>19</v>
      </c>
      <c r="AC52" s="20">
        <f t="shared" ref="AC52:AC55" si="20">SUM(AA52:AB52)</f>
        <v>56</v>
      </c>
      <c r="AD52" s="21">
        <f t="shared" ref="AD52:AD55" si="21">SUM(AC52)</f>
        <v>56</v>
      </c>
      <c r="AE52" s="22"/>
      <c r="AF52" s="39"/>
      <c r="AG52" s="39"/>
      <c r="AH52" s="39"/>
      <c r="AI52" s="39"/>
      <c r="AJ52" s="39"/>
      <c r="AK52" s="39"/>
      <c r="AL52" s="39"/>
      <c r="AM52" s="39"/>
      <c r="AN52" s="39"/>
      <c r="AO52" s="39"/>
      <c r="AP52" s="39"/>
      <c r="AQ52" s="39"/>
      <c r="AR52" s="39"/>
      <c r="AS52" s="39"/>
      <c r="AT52" s="39"/>
      <c r="AU52" s="39"/>
      <c r="AV52" s="39"/>
      <c r="AW52" s="39"/>
      <c r="AX52" s="39"/>
      <c r="BA52" s="23"/>
      <c r="BB52" s="24"/>
      <c r="BC52" s="24"/>
    </row>
    <row r="53" spans="1:89" ht="15" customHeight="1">
      <c r="A53" s="4">
        <v>8</v>
      </c>
      <c r="B53" s="4">
        <v>4</v>
      </c>
      <c r="C53" s="4">
        <v>6</v>
      </c>
      <c r="D53" s="2205"/>
      <c r="E53" s="18" t="s">
        <v>65</v>
      </c>
      <c r="F53" s="19"/>
      <c r="G53" s="18">
        <v>3</v>
      </c>
      <c r="H53" s="18">
        <v>0</v>
      </c>
      <c r="I53" s="20"/>
      <c r="J53" s="18">
        <v>0</v>
      </c>
      <c r="K53" s="18">
        <v>0</v>
      </c>
      <c r="L53" s="20"/>
      <c r="M53" s="18">
        <v>3</v>
      </c>
      <c r="N53" s="18">
        <v>0</v>
      </c>
      <c r="O53" s="18">
        <v>1</v>
      </c>
      <c r="P53" s="18">
        <v>0</v>
      </c>
      <c r="Q53" s="18">
        <v>0</v>
      </c>
      <c r="R53" s="18">
        <v>0</v>
      </c>
      <c r="S53" s="20"/>
      <c r="T53" s="18">
        <v>1</v>
      </c>
      <c r="U53" s="18">
        <v>0</v>
      </c>
      <c r="V53" s="18">
        <v>2</v>
      </c>
      <c r="W53" s="18">
        <v>0</v>
      </c>
      <c r="X53" s="18">
        <v>2</v>
      </c>
      <c r="Y53" s="18">
        <v>0</v>
      </c>
      <c r="Z53" s="20"/>
      <c r="AA53" s="18">
        <v>7</v>
      </c>
      <c r="AB53" s="18">
        <v>5</v>
      </c>
      <c r="AC53" s="20">
        <f t="shared" si="20"/>
        <v>12</v>
      </c>
      <c r="AD53" s="21">
        <f t="shared" si="21"/>
        <v>12</v>
      </c>
      <c r="AE53" s="22"/>
      <c r="AF53" s="39"/>
      <c r="AG53" s="39"/>
      <c r="AH53" s="39"/>
      <c r="AI53" s="39"/>
      <c r="AJ53" s="39"/>
      <c r="AK53" s="39"/>
      <c r="AL53" s="39"/>
      <c r="AM53" s="39"/>
      <c r="AN53" s="39"/>
      <c r="AO53" s="39"/>
      <c r="AP53" s="39"/>
      <c r="AQ53" s="39"/>
      <c r="AR53" s="39"/>
      <c r="AS53" s="39"/>
      <c r="AT53" s="39"/>
      <c r="AU53" s="39"/>
      <c r="AV53" s="39"/>
      <c r="AW53" s="39"/>
      <c r="AX53" s="39"/>
      <c r="BA53" s="23"/>
      <c r="BB53" s="24"/>
      <c r="BC53" s="24"/>
    </row>
    <row r="54" spans="1:89" ht="15" customHeight="1">
      <c r="A54" s="4">
        <v>8</v>
      </c>
      <c r="B54" s="4">
        <v>4</v>
      </c>
      <c r="C54" s="4">
        <v>11</v>
      </c>
      <c r="D54" s="2205"/>
      <c r="E54" s="18" t="s">
        <v>66</v>
      </c>
      <c r="F54" s="19"/>
      <c r="G54" s="18">
        <v>3</v>
      </c>
      <c r="H54" s="18">
        <v>0</v>
      </c>
      <c r="I54" s="20"/>
      <c r="J54" s="18">
        <v>19</v>
      </c>
      <c r="K54" s="18">
        <v>4</v>
      </c>
      <c r="L54" s="20"/>
      <c r="M54" s="18">
        <v>0</v>
      </c>
      <c r="N54" s="18">
        <v>0</v>
      </c>
      <c r="O54" s="18">
        <v>1</v>
      </c>
      <c r="P54" s="18">
        <v>0</v>
      </c>
      <c r="Q54" s="18">
        <v>1</v>
      </c>
      <c r="R54" s="18">
        <v>0</v>
      </c>
      <c r="S54" s="20"/>
      <c r="T54" s="18">
        <v>4</v>
      </c>
      <c r="U54" s="18">
        <v>0</v>
      </c>
      <c r="V54" s="18">
        <v>2</v>
      </c>
      <c r="W54" s="18">
        <v>0</v>
      </c>
      <c r="X54" s="18">
        <v>2</v>
      </c>
      <c r="Y54" s="18">
        <v>0</v>
      </c>
      <c r="Z54" s="20"/>
      <c r="AA54" s="18">
        <v>23</v>
      </c>
      <c r="AB54" s="18">
        <v>13</v>
      </c>
      <c r="AC54" s="20">
        <f t="shared" si="20"/>
        <v>36</v>
      </c>
      <c r="AD54" s="21">
        <f t="shared" si="21"/>
        <v>36</v>
      </c>
      <c r="AE54" s="22"/>
      <c r="AF54" s="39"/>
      <c r="AG54" s="39"/>
      <c r="AH54" s="39"/>
      <c r="AI54" s="39"/>
      <c r="AJ54" s="39"/>
      <c r="AK54" s="39"/>
      <c r="AL54" s="39"/>
      <c r="AM54" s="39"/>
      <c r="AN54" s="39"/>
      <c r="AO54" s="39"/>
      <c r="AP54" s="39"/>
      <c r="AQ54" s="39"/>
      <c r="AR54" s="39"/>
      <c r="AS54" s="39"/>
      <c r="AT54" s="39"/>
      <c r="AU54" s="39"/>
      <c r="AV54" s="39"/>
      <c r="AW54" s="39"/>
      <c r="AX54" s="39"/>
      <c r="BA54" s="23"/>
      <c r="BB54" s="24"/>
      <c r="BC54" s="24"/>
    </row>
    <row r="55" spans="1:89" ht="15" customHeight="1">
      <c r="A55" s="4">
        <v>8</v>
      </c>
      <c r="B55" s="4">
        <v>4</v>
      </c>
      <c r="C55" s="4">
        <v>11</v>
      </c>
      <c r="D55" s="2207"/>
      <c r="E55" s="18" t="s">
        <v>67</v>
      </c>
      <c r="F55" s="19"/>
      <c r="G55" s="18">
        <v>4</v>
      </c>
      <c r="H55" s="18">
        <v>0</v>
      </c>
      <c r="I55" s="20"/>
      <c r="J55" s="18">
        <v>11</v>
      </c>
      <c r="K55" s="18">
        <v>0</v>
      </c>
      <c r="L55" s="20"/>
      <c r="M55" s="18">
        <v>0</v>
      </c>
      <c r="N55" s="18">
        <v>0</v>
      </c>
      <c r="O55" s="18">
        <v>1</v>
      </c>
      <c r="P55" s="18">
        <v>0</v>
      </c>
      <c r="Q55" s="18">
        <v>0</v>
      </c>
      <c r="R55" s="18">
        <v>0</v>
      </c>
      <c r="S55" s="20"/>
      <c r="T55" s="18">
        <v>1</v>
      </c>
      <c r="U55" s="18">
        <v>0</v>
      </c>
      <c r="V55" s="18">
        <v>2</v>
      </c>
      <c r="W55" s="18">
        <v>1</v>
      </c>
      <c r="X55" s="18">
        <v>5</v>
      </c>
      <c r="Y55" s="18">
        <v>0</v>
      </c>
      <c r="Z55" s="20"/>
      <c r="AA55" s="18">
        <v>20</v>
      </c>
      <c r="AB55" s="18">
        <v>5</v>
      </c>
      <c r="AC55" s="20">
        <f t="shared" si="20"/>
        <v>25</v>
      </c>
      <c r="AD55" s="21">
        <f t="shared" si="21"/>
        <v>25</v>
      </c>
      <c r="AE55" s="22"/>
      <c r="AF55" s="39"/>
      <c r="AG55" s="39"/>
      <c r="AH55" s="39"/>
      <c r="AI55" s="39"/>
      <c r="AJ55" s="39"/>
      <c r="AK55" s="39"/>
      <c r="AL55" s="39"/>
      <c r="AM55" s="39"/>
      <c r="AN55" s="39"/>
      <c r="AO55" s="39"/>
      <c r="AP55" s="39"/>
      <c r="AQ55" s="39"/>
      <c r="AR55" s="39"/>
      <c r="AS55" s="39"/>
      <c r="AT55" s="39"/>
      <c r="AU55" s="39"/>
      <c r="AV55" s="39"/>
      <c r="AW55" s="39"/>
      <c r="AX55" s="39"/>
      <c r="BA55" s="23"/>
      <c r="BB55" s="24"/>
      <c r="BC55" s="24"/>
    </row>
    <row r="56" spans="1:89" ht="15" customHeight="1">
      <c r="A56" s="4"/>
      <c r="B56" s="4"/>
      <c r="C56" s="4"/>
      <c r="D56" s="2204">
        <v>1624</v>
      </c>
      <c r="E56" s="40" t="s">
        <v>68</v>
      </c>
      <c r="F56" s="30"/>
      <c r="G56" s="31">
        <f>SUM(G57:G59)</f>
        <v>6</v>
      </c>
      <c r="H56" s="31">
        <f t="shared" ref="H56:AB56" si="22">SUM(H57:H59)</f>
        <v>0</v>
      </c>
      <c r="I56" s="31">
        <f t="shared" si="22"/>
        <v>0</v>
      </c>
      <c r="J56" s="31">
        <f t="shared" si="22"/>
        <v>15</v>
      </c>
      <c r="K56" s="31">
        <f t="shared" si="22"/>
        <v>1</v>
      </c>
      <c r="L56" s="31">
        <f t="shared" si="22"/>
        <v>0</v>
      </c>
      <c r="M56" s="31">
        <f t="shared" si="22"/>
        <v>0</v>
      </c>
      <c r="N56" s="31">
        <f t="shared" si="22"/>
        <v>0</v>
      </c>
      <c r="O56" s="31">
        <f t="shared" si="22"/>
        <v>1</v>
      </c>
      <c r="P56" s="31">
        <f t="shared" si="22"/>
        <v>0</v>
      </c>
      <c r="Q56" s="31">
        <f t="shared" si="22"/>
        <v>0</v>
      </c>
      <c r="R56" s="31">
        <f t="shared" si="22"/>
        <v>0</v>
      </c>
      <c r="S56" s="31">
        <f t="shared" si="22"/>
        <v>0</v>
      </c>
      <c r="T56" s="31">
        <f t="shared" si="22"/>
        <v>5</v>
      </c>
      <c r="U56" s="31">
        <f t="shared" si="22"/>
        <v>0</v>
      </c>
      <c r="V56" s="31">
        <f t="shared" si="22"/>
        <v>5</v>
      </c>
      <c r="W56" s="31">
        <f t="shared" si="22"/>
        <v>0</v>
      </c>
      <c r="X56" s="31">
        <f t="shared" si="22"/>
        <v>5</v>
      </c>
      <c r="Y56" s="31">
        <f t="shared" si="22"/>
        <v>0</v>
      </c>
      <c r="Z56" s="31">
        <f t="shared" si="22"/>
        <v>0</v>
      </c>
      <c r="AA56" s="31">
        <f t="shared" si="22"/>
        <v>16</v>
      </c>
      <c r="AB56" s="31">
        <f t="shared" si="22"/>
        <v>22</v>
      </c>
      <c r="AC56" s="31">
        <f>SUM(AA56:AB56)</f>
        <v>38</v>
      </c>
      <c r="AD56" s="33">
        <f>SUM(AC56)</f>
        <v>38</v>
      </c>
      <c r="AE56" s="22"/>
      <c r="AF56" s="39"/>
      <c r="AG56" s="39"/>
      <c r="AH56" s="39"/>
      <c r="AI56" s="39"/>
      <c r="AJ56" s="39"/>
      <c r="AK56" s="39"/>
      <c r="AL56" s="39"/>
      <c r="AM56" s="39"/>
      <c r="AN56" s="39"/>
      <c r="AO56" s="39"/>
      <c r="AP56" s="39"/>
      <c r="AQ56" s="39"/>
      <c r="AR56" s="39"/>
      <c r="AS56" s="39"/>
      <c r="AT56" s="39"/>
      <c r="AU56" s="39"/>
      <c r="AV56" s="39"/>
      <c r="AW56" s="39"/>
      <c r="AX56" s="39"/>
      <c r="BA56" s="23"/>
      <c r="BB56" s="24"/>
      <c r="BC56" s="24"/>
    </row>
    <row r="57" spans="1:89" ht="15" customHeight="1">
      <c r="A57" s="4">
        <v>9</v>
      </c>
      <c r="B57" s="4">
        <v>4</v>
      </c>
      <c r="C57" s="4">
        <v>8</v>
      </c>
      <c r="D57" s="2205"/>
      <c r="E57" s="18" t="s">
        <v>69</v>
      </c>
      <c r="F57" s="19"/>
      <c r="G57" s="18">
        <v>0</v>
      </c>
      <c r="H57" s="18">
        <v>0</v>
      </c>
      <c r="I57" s="20"/>
      <c r="J57" s="18">
        <v>5</v>
      </c>
      <c r="K57" s="18">
        <v>1</v>
      </c>
      <c r="L57" s="20"/>
      <c r="M57" s="18">
        <v>0</v>
      </c>
      <c r="N57" s="18">
        <v>0</v>
      </c>
      <c r="O57" s="18">
        <v>0</v>
      </c>
      <c r="P57" s="18">
        <v>0</v>
      </c>
      <c r="Q57" s="18">
        <v>0</v>
      </c>
      <c r="R57" s="18">
        <v>0</v>
      </c>
      <c r="S57" s="20"/>
      <c r="T57" s="18">
        <v>0</v>
      </c>
      <c r="U57" s="18">
        <v>0</v>
      </c>
      <c r="V57" s="18">
        <v>2</v>
      </c>
      <c r="W57" s="18">
        <v>0</v>
      </c>
      <c r="X57" s="18">
        <v>1</v>
      </c>
      <c r="Y57" s="18">
        <v>0</v>
      </c>
      <c r="Z57" s="20"/>
      <c r="AA57" s="18">
        <v>4</v>
      </c>
      <c r="AB57" s="18">
        <v>5</v>
      </c>
      <c r="AC57" s="20">
        <f t="shared" ref="AC57:AC59" si="23">SUM(AA57:AB57)</f>
        <v>9</v>
      </c>
      <c r="AD57" s="21">
        <f t="shared" ref="AD57:AD59" si="24">SUM(AC57)</f>
        <v>9</v>
      </c>
      <c r="AE57" s="22"/>
      <c r="AF57" s="39"/>
      <c r="AG57" s="39"/>
      <c r="AH57" s="39"/>
      <c r="AI57" s="39"/>
      <c r="AJ57" s="39"/>
      <c r="AK57" s="39"/>
      <c r="AL57" s="39"/>
      <c r="AM57" s="39"/>
      <c r="AN57" s="39"/>
      <c r="AO57" s="39"/>
      <c r="AP57" s="39"/>
      <c r="AQ57" s="39"/>
      <c r="AR57" s="39"/>
      <c r="AS57" s="39"/>
      <c r="AT57" s="39"/>
      <c r="AU57" s="39"/>
      <c r="AV57" s="39"/>
      <c r="AW57" s="39"/>
      <c r="AX57" s="39"/>
      <c r="BA57" s="23"/>
      <c r="BB57" s="24"/>
      <c r="BC57" s="24"/>
    </row>
    <row r="58" spans="1:89" ht="15" customHeight="1">
      <c r="A58" s="4">
        <v>9</v>
      </c>
      <c r="B58" s="4">
        <v>4</v>
      </c>
      <c r="C58" s="4">
        <v>8</v>
      </c>
      <c r="D58" s="2205"/>
      <c r="E58" s="18" t="s">
        <v>70</v>
      </c>
      <c r="F58" s="19"/>
      <c r="G58" s="18">
        <v>4</v>
      </c>
      <c r="H58" s="18">
        <v>0</v>
      </c>
      <c r="I58" s="20"/>
      <c r="J58" s="18">
        <v>0</v>
      </c>
      <c r="K58" s="18">
        <v>0</v>
      </c>
      <c r="L58" s="20"/>
      <c r="M58" s="18">
        <v>0</v>
      </c>
      <c r="N58" s="18">
        <v>0</v>
      </c>
      <c r="O58" s="18">
        <v>0</v>
      </c>
      <c r="P58" s="18">
        <v>0</v>
      </c>
      <c r="Q58" s="18">
        <v>0</v>
      </c>
      <c r="R58" s="18">
        <v>0</v>
      </c>
      <c r="S58" s="20"/>
      <c r="T58" s="18">
        <v>4</v>
      </c>
      <c r="U58" s="18">
        <v>0</v>
      </c>
      <c r="V58" s="18">
        <v>3</v>
      </c>
      <c r="W58" s="18">
        <v>0</v>
      </c>
      <c r="X58" s="18">
        <v>4</v>
      </c>
      <c r="Y58" s="18">
        <v>0</v>
      </c>
      <c r="Z58" s="20"/>
      <c r="AA58" s="18">
        <v>6</v>
      </c>
      <c r="AB58" s="18">
        <v>9</v>
      </c>
      <c r="AC58" s="20">
        <f t="shared" si="23"/>
        <v>15</v>
      </c>
      <c r="AD58" s="21">
        <f t="shared" si="24"/>
        <v>15</v>
      </c>
      <c r="AE58" s="22"/>
      <c r="AF58" s="39"/>
      <c r="AG58" s="39"/>
      <c r="AH58" s="39"/>
      <c r="AI58" s="39"/>
      <c r="AJ58" s="39"/>
      <c r="AK58" s="39"/>
      <c r="AL58" s="39"/>
      <c r="AM58" s="39"/>
      <c r="AN58" s="39"/>
      <c r="AO58" s="39"/>
      <c r="AP58" s="39"/>
      <c r="AQ58" s="39"/>
      <c r="AR58" s="39"/>
      <c r="AS58" s="39"/>
      <c r="AT58" s="39"/>
      <c r="AU58" s="39"/>
      <c r="AV58" s="39"/>
      <c r="AW58" s="39"/>
      <c r="AX58" s="39"/>
      <c r="BA58" s="23"/>
      <c r="BB58" s="24"/>
      <c r="BC58" s="24"/>
    </row>
    <row r="59" spans="1:89" ht="15" customHeight="1">
      <c r="A59" s="4">
        <v>9</v>
      </c>
      <c r="B59" s="4">
        <v>5</v>
      </c>
      <c r="C59" s="4">
        <v>11</v>
      </c>
      <c r="D59" s="2207"/>
      <c r="E59" s="53" t="s">
        <v>71</v>
      </c>
      <c r="F59" s="54"/>
      <c r="G59" s="28">
        <v>2</v>
      </c>
      <c r="H59" s="28">
        <v>0</v>
      </c>
      <c r="I59" s="48"/>
      <c r="J59" s="28">
        <v>10</v>
      </c>
      <c r="K59" s="28">
        <v>0</v>
      </c>
      <c r="L59" s="48"/>
      <c r="M59" s="28">
        <v>0</v>
      </c>
      <c r="N59" s="28">
        <v>0</v>
      </c>
      <c r="O59" s="28">
        <v>1</v>
      </c>
      <c r="P59" s="28">
        <v>0</v>
      </c>
      <c r="Q59" s="28">
        <v>0</v>
      </c>
      <c r="R59" s="28">
        <v>0</v>
      </c>
      <c r="S59" s="48"/>
      <c r="T59" s="28">
        <v>1</v>
      </c>
      <c r="U59" s="28">
        <v>0</v>
      </c>
      <c r="V59" s="28">
        <v>0</v>
      </c>
      <c r="W59" s="28">
        <v>0</v>
      </c>
      <c r="X59" s="28">
        <v>0</v>
      </c>
      <c r="Y59" s="28">
        <v>0</v>
      </c>
      <c r="Z59" s="48"/>
      <c r="AA59" s="28">
        <v>6</v>
      </c>
      <c r="AB59" s="28">
        <v>8</v>
      </c>
      <c r="AC59" s="48">
        <f t="shared" si="23"/>
        <v>14</v>
      </c>
      <c r="AD59" s="49">
        <f t="shared" si="24"/>
        <v>14</v>
      </c>
      <c r="AE59" s="22"/>
      <c r="AF59" s="39"/>
      <c r="AG59" s="39"/>
      <c r="AH59" s="39"/>
      <c r="AI59" s="39"/>
      <c r="AJ59" s="39"/>
      <c r="AK59" s="39"/>
      <c r="AL59" s="39"/>
      <c r="AM59" s="39"/>
      <c r="AN59" s="39"/>
      <c r="AO59" s="39"/>
      <c r="AP59" s="39"/>
      <c r="AQ59" s="39"/>
      <c r="AR59" s="39"/>
      <c r="AS59" s="39"/>
      <c r="AT59" s="39"/>
      <c r="AU59" s="39"/>
      <c r="AV59" s="39"/>
      <c r="AW59" s="39"/>
      <c r="AX59" s="39"/>
      <c r="BA59" s="23"/>
      <c r="BB59" s="24"/>
      <c r="BC59" s="24"/>
    </row>
    <row r="60" spans="1:89">
      <c r="A60" s="4"/>
      <c r="B60" s="4" t="s">
        <v>72</v>
      </c>
      <c r="C60" s="4" t="s">
        <v>72</v>
      </c>
      <c r="D60" s="55"/>
      <c r="E60" s="50" t="s">
        <v>73</v>
      </c>
      <c r="F60" s="56"/>
      <c r="G60" s="57">
        <v>142</v>
      </c>
      <c r="H60" s="57">
        <v>0</v>
      </c>
      <c r="I60" s="57"/>
      <c r="J60" s="57">
        <v>6</v>
      </c>
      <c r="K60" s="57">
        <v>2</v>
      </c>
      <c r="L60" s="57"/>
      <c r="M60" s="57">
        <v>0</v>
      </c>
      <c r="N60" s="57">
        <v>1</v>
      </c>
      <c r="O60" s="57">
        <v>2</v>
      </c>
      <c r="P60" s="57">
        <v>0</v>
      </c>
      <c r="Q60" s="57">
        <v>2</v>
      </c>
      <c r="R60" s="57">
        <v>0</v>
      </c>
      <c r="S60" s="57"/>
      <c r="T60" s="57">
        <v>6</v>
      </c>
      <c r="U60" s="57">
        <v>2</v>
      </c>
      <c r="V60" s="57">
        <v>6</v>
      </c>
      <c r="W60" s="57">
        <v>0</v>
      </c>
      <c r="X60" s="57">
        <v>13</v>
      </c>
      <c r="Y60" s="57">
        <v>0</v>
      </c>
      <c r="Z60" s="57"/>
      <c r="AA60" s="57">
        <v>94</v>
      </c>
      <c r="AB60" s="57">
        <v>88</v>
      </c>
      <c r="AC60" s="57">
        <f>SUM(AA60:AB60)</f>
        <v>182</v>
      </c>
      <c r="AD60" s="58">
        <f>SUM(AC60)</f>
        <v>182</v>
      </c>
      <c r="AE60" s="22"/>
    </row>
    <row r="61" spans="1:89" ht="12.75" customHeight="1">
      <c r="D61" s="59"/>
      <c r="E61" s="2208" t="s">
        <v>8</v>
      </c>
      <c r="F61" s="2209"/>
      <c r="G61" s="31">
        <f>SUM(G8+G17+G27+G31+G34+G39+G46+G51+G56+G60)</f>
        <v>243</v>
      </c>
      <c r="H61" s="31">
        <f>SUM(H8+H17+H27+H31+H34+H39+H46+H51+H56+H60)</f>
        <v>0</v>
      </c>
      <c r="I61" s="31"/>
      <c r="J61" s="31">
        <f>SUM(J8+J17+J27+J31+J34+J39+J46+J51+J56+J60)</f>
        <v>952</v>
      </c>
      <c r="K61" s="31">
        <f>SUM(K8+K17+K27+K31+K34+K39+K46+K51+K56+K60)</f>
        <v>273</v>
      </c>
      <c r="L61" s="31"/>
      <c r="M61" s="31">
        <f t="shared" ref="M61:R61" si="25">SUM(M8+M17+M27+M31+M34+M39+M46+M51+M56+M60)</f>
        <v>59</v>
      </c>
      <c r="N61" s="31">
        <f t="shared" si="25"/>
        <v>31</v>
      </c>
      <c r="O61" s="31">
        <f t="shared" si="25"/>
        <v>49</v>
      </c>
      <c r="P61" s="31">
        <f t="shared" si="25"/>
        <v>27</v>
      </c>
      <c r="Q61" s="31">
        <f t="shared" si="25"/>
        <v>94</v>
      </c>
      <c r="R61" s="31">
        <f t="shared" si="25"/>
        <v>54</v>
      </c>
      <c r="S61" s="31"/>
      <c r="T61" s="31">
        <f t="shared" ref="T61:Y61" si="26">SUM(T8+T17+T27+T31+T34+T39+T46+T51+T56+T60)</f>
        <v>218</v>
      </c>
      <c r="U61" s="31">
        <f t="shared" si="26"/>
        <v>62</v>
      </c>
      <c r="V61" s="31">
        <f t="shared" si="26"/>
        <v>155</v>
      </c>
      <c r="W61" s="31">
        <f t="shared" si="26"/>
        <v>8</v>
      </c>
      <c r="X61" s="31">
        <f t="shared" si="26"/>
        <v>228</v>
      </c>
      <c r="Y61" s="31">
        <f t="shared" si="26"/>
        <v>4</v>
      </c>
      <c r="Z61" s="31"/>
      <c r="AA61" s="31">
        <f>SUM(AA8+AA17+AA27+AA31+AA34+AA39+AA46+AA51+AA56+AA60)</f>
        <v>1519</v>
      </c>
      <c r="AB61" s="31">
        <f>SUM(AB8+AB17+AB27+AB31+AB34+AB39+AB46+AB51+AB56+AB60)</f>
        <v>938</v>
      </c>
      <c r="AC61" s="31">
        <f>SUM(AC8+AC17+AC27+AC31+AC34+AC39+AC46+AC51+AC56+AC60)</f>
        <v>2457</v>
      </c>
      <c r="AD61" s="33">
        <f>SUM(AD8+AD17+AD27+AD31+AD34+AD39+AD46+AD51+AD56+AD60)</f>
        <v>2457</v>
      </c>
    </row>
    <row r="62" spans="1:89" ht="12.75" customHeight="1">
      <c r="E62" s="61" t="s">
        <v>74</v>
      </c>
      <c r="G62" s="62"/>
      <c r="H62" s="62"/>
      <c r="I62" s="62"/>
      <c r="J62" s="62"/>
      <c r="K62" s="62"/>
      <c r="L62" s="62"/>
      <c r="M62" s="62"/>
      <c r="N62" s="62"/>
      <c r="O62" s="62"/>
      <c r="P62" s="62"/>
      <c r="Q62" s="62"/>
      <c r="R62" s="62"/>
      <c r="S62" s="62"/>
      <c r="T62" s="62"/>
      <c r="U62" s="62"/>
      <c r="V62" s="62"/>
      <c r="W62" s="62"/>
      <c r="X62" s="62"/>
      <c r="Y62" s="62"/>
      <c r="AA62" s="62"/>
      <c r="AB62" s="62"/>
      <c r="AC62" s="62"/>
    </row>
    <row r="63" spans="1:89" ht="12.75" customHeight="1">
      <c r="E63" s="61"/>
      <c r="G63" s="20"/>
      <c r="H63" s="20"/>
      <c r="I63" s="20"/>
      <c r="J63" s="20"/>
      <c r="K63" s="20"/>
      <c r="L63" s="20"/>
      <c r="M63" s="20"/>
      <c r="N63" s="20"/>
      <c r="O63" s="20"/>
      <c r="P63" s="20"/>
      <c r="Q63" s="20"/>
      <c r="R63" s="20"/>
      <c r="S63" s="20"/>
      <c r="T63" s="20"/>
      <c r="U63" s="20"/>
      <c r="V63" s="20"/>
      <c r="W63" s="20"/>
      <c r="X63" s="20"/>
      <c r="Y63" s="20"/>
      <c r="AA63" s="20"/>
      <c r="AB63" s="20"/>
      <c r="AC63" s="20"/>
    </row>
    <row r="64" spans="1:89" ht="12.75" customHeight="1">
      <c r="E64" s="61"/>
      <c r="G64" s="20"/>
      <c r="H64" s="20"/>
      <c r="I64" s="20"/>
      <c r="J64" s="20"/>
      <c r="K64" s="20"/>
      <c r="L64" s="20"/>
      <c r="M64" s="20"/>
      <c r="N64" s="20"/>
      <c r="O64" s="20"/>
      <c r="P64" s="20"/>
      <c r="Q64" s="20"/>
      <c r="R64" s="20"/>
      <c r="S64" s="20"/>
      <c r="T64" s="20"/>
      <c r="U64" s="20"/>
      <c r="V64" s="20"/>
      <c r="W64" s="20"/>
      <c r="X64" s="20"/>
      <c r="Y64" s="20"/>
      <c r="AA64" s="20"/>
      <c r="AB64" s="20"/>
      <c r="AC64" s="20"/>
    </row>
    <row r="65" spans="7:50" ht="12.75" customHeight="1">
      <c r="G65" s="20"/>
      <c r="H65" s="20"/>
      <c r="I65" s="20"/>
      <c r="J65" s="20"/>
      <c r="K65" s="20"/>
      <c r="L65" s="20"/>
      <c r="M65" s="20"/>
      <c r="N65" s="20"/>
      <c r="O65" s="20"/>
      <c r="P65" s="20"/>
      <c r="Q65" s="20"/>
      <c r="R65" s="20"/>
      <c r="S65" s="20"/>
      <c r="T65" s="20"/>
      <c r="U65" s="20"/>
      <c r="V65" s="20"/>
      <c r="W65" s="20"/>
      <c r="X65" s="20"/>
      <c r="Y65" s="20"/>
      <c r="AA65" s="20"/>
      <c r="AB65" s="20"/>
      <c r="AC65" s="20"/>
    </row>
    <row r="66" spans="7:50" ht="15" customHeight="1">
      <c r="G66" s="62"/>
      <c r="H66" s="62"/>
      <c r="I66" s="62"/>
      <c r="J66" s="62"/>
      <c r="K66" s="62"/>
      <c r="L66" s="62"/>
      <c r="M66" s="62"/>
      <c r="N66" s="62"/>
      <c r="O66" s="62"/>
      <c r="P66" s="62"/>
      <c r="Q66" s="62"/>
      <c r="R66" s="62"/>
      <c r="S66" s="62"/>
      <c r="T66" s="62"/>
      <c r="U66" s="62"/>
      <c r="V66" s="62"/>
      <c r="W66" s="62"/>
      <c r="X66" s="62"/>
      <c r="Y66" s="62"/>
      <c r="Z66" s="62"/>
      <c r="AA66" s="62"/>
      <c r="AB66" s="62"/>
      <c r="AC66" s="62"/>
    </row>
    <row r="67" spans="7:50" ht="12" customHeight="1">
      <c r="G67" s="62"/>
      <c r="H67" s="62"/>
      <c r="I67" s="62"/>
      <c r="J67" s="62"/>
      <c r="K67" s="62"/>
      <c r="L67" s="62"/>
      <c r="M67" s="62"/>
      <c r="N67" s="62"/>
      <c r="O67" s="62"/>
      <c r="P67" s="62"/>
      <c r="Q67" s="62"/>
      <c r="R67" s="62"/>
      <c r="S67" s="62"/>
      <c r="T67" s="62"/>
      <c r="U67" s="62"/>
      <c r="V67" s="62"/>
      <c r="W67" s="62"/>
      <c r="X67" s="62"/>
      <c r="Y67" s="62"/>
      <c r="AA67" s="62"/>
      <c r="AB67" s="62"/>
      <c r="AC67" s="62"/>
    </row>
    <row r="68" spans="7:50" ht="15" customHeight="1">
      <c r="G68" s="62"/>
      <c r="H68" s="62"/>
      <c r="I68" s="62"/>
      <c r="J68" s="62"/>
      <c r="K68" s="62"/>
      <c r="L68" s="62"/>
      <c r="M68" s="62"/>
      <c r="N68" s="62"/>
      <c r="O68" s="62"/>
      <c r="P68" s="62"/>
      <c r="Q68" s="62"/>
      <c r="R68" s="62"/>
      <c r="S68" s="62"/>
      <c r="T68" s="62"/>
      <c r="U68" s="62"/>
      <c r="V68" s="62"/>
      <c r="W68" s="62"/>
      <c r="X68" s="62"/>
      <c r="Y68" s="62"/>
      <c r="AA68" s="62"/>
      <c r="AB68" s="62"/>
      <c r="AC68" s="62"/>
    </row>
    <row r="69" spans="7:50" ht="15" customHeight="1">
      <c r="G69" s="62"/>
      <c r="H69" s="62"/>
      <c r="I69" s="62"/>
      <c r="J69" s="62"/>
      <c r="K69" s="62"/>
      <c r="L69" s="62"/>
      <c r="M69" s="62"/>
      <c r="N69" s="62"/>
      <c r="O69" s="62"/>
      <c r="P69" s="62"/>
      <c r="Q69" s="62"/>
      <c r="R69" s="62"/>
      <c r="S69" s="62"/>
      <c r="T69" s="62"/>
      <c r="U69" s="62"/>
      <c r="V69" s="62"/>
      <c r="W69" s="62"/>
      <c r="X69" s="62"/>
      <c r="Y69" s="62"/>
      <c r="AA69" s="62"/>
      <c r="AB69" s="62"/>
      <c r="AC69" s="62"/>
    </row>
    <row r="70" spans="7:50" ht="15" customHeight="1">
      <c r="G70" s="62"/>
      <c r="H70" s="62"/>
      <c r="I70" s="62"/>
      <c r="J70" s="62"/>
      <c r="K70" s="62"/>
      <c r="L70" s="62"/>
      <c r="M70" s="62"/>
      <c r="N70" s="62"/>
      <c r="O70" s="62"/>
      <c r="P70" s="62"/>
      <c r="Q70" s="62"/>
      <c r="R70" s="62"/>
      <c r="S70" s="62"/>
      <c r="T70" s="62"/>
      <c r="U70" s="62"/>
      <c r="V70" s="62"/>
      <c r="W70" s="62"/>
      <c r="X70" s="62"/>
      <c r="Y70" s="62"/>
      <c r="AA70" s="62"/>
      <c r="AB70" s="62"/>
      <c r="AC70" s="62"/>
    </row>
    <row r="71" spans="7:50" ht="15" customHeight="1">
      <c r="G71" s="62"/>
      <c r="H71" s="62"/>
      <c r="I71" s="62"/>
      <c r="J71" s="62"/>
      <c r="K71" s="62"/>
      <c r="L71" s="62"/>
      <c r="M71" s="62"/>
      <c r="N71" s="62"/>
      <c r="O71" s="62"/>
      <c r="P71" s="62"/>
      <c r="Q71" s="62"/>
      <c r="R71" s="62"/>
      <c r="S71" s="62"/>
      <c r="T71" s="62"/>
      <c r="U71" s="62"/>
      <c r="V71" s="62"/>
      <c r="W71" s="62"/>
      <c r="X71" s="62"/>
      <c r="Y71" s="62"/>
      <c r="AA71" s="62"/>
      <c r="AB71" s="62"/>
      <c r="AC71" s="62"/>
    </row>
    <row r="72" spans="7:50" ht="14.1" customHeight="1">
      <c r="G72" s="62"/>
      <c r="H72" s="62"/>
      <c r="I72" s="62"/>
      <c r="J72" s="62"/>
      <c r="K72" s="62"/>
      <c r="L72" s="62"/>
      <c r="M72" s="62"/>
      <c r="N72" s="62"/>
      <c r="O72" s="62"/>
      <c r="P72" s="62"/>
      <c r="Q72" s="62"/>
      <c r="R72" s="62"/>
      <c r="S72" s="62"/>
      <c r="T72" s="62"/>
      <c r="U72" s="62"/>
      <c r="V72" s="62"/>
      <c r="W72" s="62"/>
      <c r="X72" s="62"/>
      <c r="Y72" s="62"/>
      <c r="AA72" s="62"/>
      <c r="AB72" s="62"/>
      <c r="AC72" s="62"/>
    </row>
    <row r="73" spans="7:50" ht="12.75" customHeight="1">
      <c r="G73" s="62"/>
      <c r="H73" s="62"/>
      <c r="I73" s="62"/>
      <c r="J73" s="62"/>
      <c r="K73" s="62"/>
      <c r="L73" s="62"/>
      <c r="M73" s="62"/>
      <c r="N73" s="62"/>
      <c r="O73" s="62"/>
      <c r="P73" s="62"/>
      <c r="Q73" s="62"/>
      <c r="R73" s="62"/>
      <c r="S73" s="62"/>
      <c r="T73" s="62"/>
      <c r="U73" s="62"/>
      <c r="V73" s="62"/>
      <c r="W73" s="62"/>
      <c r="X73" s="62"/>
      <c r="Y73" s="62"/>
      <c r="AA73" s="62"/>
      <c r="AB73" s="62"/>
      <c r="AC73" s="62"/>
    </row>
    <row r="74" spans="7:50" ht="14.1" customHeight="1">
      <c r="G74" s="62"/>
      <c r="H74" s="62"/>
      <c r="I74" s="62"/>
      <c r="J74" s="62"/>
      <c r="K74" s="62"/>
      <c r="L74" s="62"/>
      <c r="M74" s="62"/>
      <c r="N74" s="62"/>
      <c r="O74" s="62"/>
      <c r="P74" s="62"/>
      <c r="Q74" s="62"/>
      <c r="R74" s="62"/>
      <c r="S74" s="62"/>
      <c r="T74" s="62"/>
      <c r="U74" s="62"/>
      <c r="V74" s="62"/>
      <c r="W74" s="62"/>
      <c r="X74" s="62"/>
      <c r="Y74" s="62"/>
      <c r="AA74" s="62"/>
      <c r="AB74" s="62"/>
      <c r="AC74" s="62"/>
      <c r="AE74" s="63"/>
      <c r="AF74" s="63"/>
      <c r="AG74" s="63"/>
      <c r="AH74" s="63"/>
      <c r="AI74" s="63"/>
      <c r="AJ74" s="63"/>
      <c r="AK74" s="63"/>
      <c r="AL74" s="63"/>
      <c r="AM74" s="63"/>
      <c r="AN74" s="63"/>
      <c r="AO74" s="63"/>
      <c r="AP74" s="63"/>
      <c r="AQ74" s="63"/>
      <c r="AR74" s="63"/>
      <c r="AS74" s="63"/>
      <c r="AT74" s="63"/>
      <c r="AU74" s="63"/>
      <c r="AV74" s="63"/>
      <c r="AW74" s="63"/>
      <c r="AX74" s="63"/>
    </row>
    <row r="75" spans="7:50">
      <c r="G75" s="62"/>
      <c r="H75" s="62"/>
      <c r="I75" s="62"/>
      <c r="J75" s="62"/>
      <c r="K75" s="62"/>
      <c r="L75" s="62"/>
      <c r="M75" s="62"/>
      <c r="N75" s="62"/>
      <c r="O75" s="62"/>
      <c r="P75" s="62"/>
      <c r="Q75" s="62"/>
      <c r="R75" s="62"/>
      <c r="S75" s="62"/>
      <c r="T75" s="62"/>
      <c r="U75" s="62"/>
      <c r="V75" s="62"/>
      <c r="W75" s="62"/>
      <c r="X75" s="62"/>
      <c r="Y75" s="62"/>
      <c r="AA75" s="62"/>
      <c r="AB75" s="62"/>
      <c r="AC75" s="62"/>
    </row>
    <row r="76" spans="7:50">
      <c r="G76" s="62"/>
      <c r="H76" s="62"/>
      <c r="I76" s="62"/>
      <c r="J76" s="62"/>
      <c r="K76" s="62"/>
      <c r="L76" s="62"/>
      <c r="M76" s="62"/>
      <c r="N76" s="62"/>
      <c r="O76" s="62"/>
      <c r="P76" s="62"/>
      <c r="Q76" s="62"/>
      <c r="R76" s="62"/>
      <c r="S76" s="62"/>
      <c r="T76" s="62"/>
      <c r="U76" s="62"/>
      <c r="V76" s="62"/>
      <c r="W76" s="62"/>
      <c r="X76" s="62"/>
      <c r="Y76" s="62"/>
      <c r="AA76" s="62"/>
      <c r="AB76" s="62"/>
      <c r="AC76" s="62"/>
    </row>
    <row r="77" spans="7:50">
      <c r="G77" s="62"/>
      <c r="H77" s="62"/>
      <c r="I77" s="62"/>
      <c r="J77" s="62"/>
      <c r="K77" s="62"/>
      <c r="L77" s="62"/>
      <c r="M77" s="62"/>
      <c r="N77" s="62"/>
      <c r="O77" s="62"/>
      <c r="P77" s="62"/>
      <c r="Q77" s="62"/>
      <c r="R77" s="62"/>
      <c r="S77" s="62"/>
      <c r="T77" s="62"/>
      <c r="U77" s="62"/>
      <c r="V77" s="62"/>
      <c r="W77" s="62"/>
      <c r="X77" s="62"/>
      <c r="Y77" s="62"/>
      <c r="AA77" s="62"/>
      <c r="AB77" s="62"/>
      <c r="AC77" s="62"/>
    </row>
    <row r="130" spans="5:6">
      <c r="E130" s="64"/>
      <c r="F130" s="64"/>
    </row>
  </sheetData>
  <mergeCells count="21">
    <mergeCell ref="D2:AD2"/>
    <mergeCell ref="D3:AD4"/>
    <mergeCell ref="D5:D7"/>
    <mergeCell ref="E5:F7"/>
    <mergeCell ref="J5:K5"/>
    <mergeCell ref="M5:R5"/>
    <mergeCell ref="T5:Y5"/>
    <mergeCell ref="AA5:AC6"/>
    <mergeCell ref="AD5:AD7"/>
    <mergeCell ref="J6:K6"/>
    <mergeCell ref="D46:D49"/>
    <mergeCell ref="D51:D55"/>
    <mergeCell ref="D56:D59"/>
    <mergeCell ref="E61:F61"/>
    <mergeCell ref="AJ14:AQ17"/>
    <mergeCell ref="D17:D26"/>
    <mergeCell ref="D27:D30"/>
    <mergeCell ref="D31:D33"/>
    <mergeCell ref="D39:D45"/>
    <mergeCell ref="D34:D38"/>
    <mergeCell ref="D8:D16"/>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11"/>
  <sheetViews>
    <sheetView workbookViewId="0">
      <selection activeCell="O21" sqref="O21:P27"/>
    </sheetView>
  </sheetViews>
  <sheetFormatPr baseColWidth="10" defaultRowHeight="12.75"/>
  <cols>
    <col min="1" max="1" width="4" style="349" customWidth="1"/>
    <col min="2" max="2" width="7.42578125" style="79" customWidth="1"/>
    <col min="3" max="3" width="61.5703125" style="79" customWidth="1"/>
    <col min="4" max="4" width="1" style="79" customWidth="1"/>
    <col min="5" max="5" width="9.7109375" style="79" customWidth="1"/>
    <col min="6" max="6" width="3.7109375" style="79" customWidth="1"/>
    <col min="7" max="9" width="8.7109375" style="79" customWidth="1"/>
    <col min="10" max="11" width="11.42578125" style="79"/>
    <col min="12" max="12" width="4.7109375" style="79" customWidth="1"/>
    <col min="13" max="13" width="5" style="79" customWidth="1"/>
    <col min="14" max="14" width="2.28515625" style="79" customWidth="1"/>
    <col min="15" max="15" width="26" style="79" customWidth="1"/>
    <col min="16" max="16" width="8" style="79" customWidth="1"/>
    <col min="17" max="17" width="1" style="79" customWidth="1"/>
    <col min="18" max="18" width="6.7109375"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9" width="6.7109375" style="79" customWidth="1"/>
    <col min="30" max="256" width="11.42578125" style="79"/>
    <col min="257" max="257" width="4" style="79" customWidth="1"/>
    <col min="258" max="258" width="7.42578125" style="79" customWidth="1"/>
    <col min="259" max="259" width="61.5703125" style="79" customWidth="1"/>
    <col min="260" max="260" width="1" style="79" customWidth="1"/>
    <col min="261" max="261" width="9.7109375" style="79" customWidth="1"/>
    <col min="262" max="262" width="3.7109375" style="79" customWidth="1"/>
    <col min="263" max="265" width="8.7109375" style="79" customWidth="1"/>
    <col min="266" max="267" width="11.42578125" style="79"/>
    <col min="268" max="268" width="4.7109375" style="79" customWidth="1"/>
    <col min="269" max="269" width="5" style="79" customWidth="1"/>
    <col min="270" max="270" width="2.28515625" style="79" customWidth="1"/>
    <col min="271" max="271" width="26" style="79" customWidth="1"/>
    <col min="272" max="272" width="8" style="79" customWidth="1"/>
    <col min="273" max="273" width="1" style="79" customWidth="1"/>
    <col min="274" max="274" width="6.7109375"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5" width="6.7109375" style="79" customWidth="1"/>
    <col min="286" max="512" width="11.42578125" style="79"/>
    <col min="513" max="513" width="4" style="79" customWidth="1"/>
    <col min="514" max="514" width="7.42578125" style="79" customWidth="1"/>
    <col min="515" max="515" width="61.5703125" style="79" customWidth="1"/>
    <col min="516" max="516" width="1" style="79" customWidth="1"/>
    <col min="517" max="517" width="9.7109375" style="79" customWidth="1"/>
    <col min="518" max="518" width="3.7109375" style="79" customWidth="1"/>
    <col min="519" max="521" width="8.7109375" style="79" customWidth="1"/>
    <col min="522" max="523" width="11.42578125" style="79"/>
    <col min="524" max="524" width="4.7109375" style="79" customWidth="1"/>
    <col min="525" max="525" width="5" style="79" customWidth="1"/>
    <col min="526" max="526" width="2.28515625" style="79" customWidth="1"/>
    <col min="527" max="527" width="26" style="79" customWidth="1"/>
    <col min="528" max="528" width="8" style="79" customWidth="1"/>
    <col min="529" max="529" width="1" style="79" customWidth="1"/>
    <col min="530" max="530" width="6.7109375"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1" width="6.7109375" style="79" customWidth="1"/>
    <col min="542" max="768" width="11.42578125" style="79"/>
    <col min="769" max="769" width="4" style="79" customWidth="1"/>
    <col min="770" max="770" width="7.42578125" style="79" customWidth="1"/>
    <col min="771" max="771" width="61.5703125" style="79" customWidth="1"/>
    <col min="772" max="772" width="1" style="79" customWidth="1"/>
    <col min="773" max="773" width="9.7109375" style="79" customWidth="1"/>
    <col min="774" max="774" width="3.7109375" style="79" customWidth="1"/>
    <col min="775" max="777" width="8.7109375" style="79" customWidth="1"/>
    <col min="778" max="779" width="11.42578125" style="79"/>
    <col min="780" max="780" width="4.7109375" style="79" customWidth="1"/>
    <col min="781" max="781" width="5" style="79" customWidth="1"/>
    <col min="782" max="782" width="2.28515625" style="79" customWidth="1"/>
    <col min="783" max="783" width="26" style="79" customWidth="1"/>
    <col min="784" max="784" width="8" style="79" customWidth="1"/>
    <col min="785" max="785" width="1" style="79" customWidth="1"/>
    <col min="786" max="786" width="6.7109375"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7" width="6.7109375" style="79" customWidth="1"/>
    <col min="798" max="1024" width="11.42578125" style="79"/>
    <col min="1025" max="1025" width="4" style="79" customWidth="1"/>
    <col min="1026" max="1026" width="7.42578125" style="79" customWidth="1"/>
    <col min="1027" max="1027" width="61.5703125" style="79" customWidth="1"/>
    <col min="1028" max="1028" width="1" style="79" customWidth="1"/>
    <col min="1029" max="1029" width="9.7109375" style="79" customWidth="1"/>
    <col min="1030" max="1030" width="3.7109375" style="79" customWidth="1"/>
    <col min="1031" max="1033" width="8.7109375" style="79" customWidth="1"/>
    <col min="1034" max="1035" width="11.42578125" style="79"/>
    <col min="1036" max="1036" width="4.7109375" style="79" customWidth="1"/>
    <col min="1037" max="1037" width="5" style="79" customWidth="1"/>
    <col min="1038" max="1038" width="2.28515625" style="79" customWidth="1"/>
    <col min="1039" max="1039" width="26" style="79" customWidth="1"/>
    <col min="1040" max="1040" width="8" style="79" customWidth="1"/>
    <col min="1041" max="1041" width="1" style="79" customWidth="1"/>
    <col min="1042" max="1042" width="6.7109375"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3" width="6.7109375" style="79" customWidth="1"/>
    <col min="1054" max="1280" width="11.42578125" style="79"/>
    <col min="1281" max="1281" width="4" style="79" customWidth="1"/>
    <col min="1282" max="1282" width="7.42578125" style="79" customWidth="1"/>
    <col min="1283" max="1283" width="61.5703125" style="79" customWidth="1"/>
    <col min="1284" max="1284" width="1" style="79" customWidth="1"/>
    <col min="1285" max="1285" width="9.7109375" style="79" customWidth="1"/>
    <col min="1286" max="1286" width="3.7109375" style="79" customWidth="1"/>
    <col min="1287" max="1289" width="8.7109375" style="79" customWidth="1"/>
    <col min="1290" max="1291" width="11.42578125" style="79"/>
    <col min="1292" max="1292" width="4.7109375" style="79" customWidth="1"/>
    <col min="1293" max="1293" width="5" style="79" customWidth="1"/>
    <col min="1294" max="1294" width="2.28515625" style="79" customWidth="1"/>
    <col min="1295" max="1295" width="26" style="79" customWidth="1"/>
    <col min="1296" max="1296" width="8" style="79" customWidth="1"/>
    <col min="1297" max="1297" width="1" style="79" customWidth="1"/>
    <col min="1298" max="1298" width="6.7109375"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9" width="6.7109375" style="79" customWidth="1"/>
    <col min="1310" max="1536" width="11.42578125" style="79"/>
    <col min="1537" max="1537" width="4" style="79" customWidth="1"/>
    <col min="1538" max="1538" width="7.42578125" style="79" customWidth="1"/>
    <col min="1539" max="1539" width="61.5703125" style="79" customWidth="1"/>
    <col min="1540" max="1540" width="1" style="79" customWidth="1"/>
    <col min="1541" max="1541" width="9.7109375" style="79" customWidth="1"/>
    <col min="1542" max="1542" width="3.7109375" style="79" customWidth="1"/>
    <col min="1543" max="1545" width="8.7109375" style="79" customWidth="1"/>
    <col min="1546" max="1547" width="11.42578125" style="79"/>
    <col min="1548" max="1548" width="4.7109375" style="79" customWidth="1"/>
    <col min="1549" max="1549" width="5" style="79" customWidth="1"/>
    <col min="1550" max="1550" width="2.28515625" style="79" customWidth="1"/>
    <col min="1551" max="1551" width="26" style="79" customWidth="1"/>
    <col min="1552" max="1552" width="8" style="79" customWidth="1"/>
    <col min="1553" max="1553" width="1" style="79" customWidth="1"/>
    <col min="1554" max="1554" width="6.7109375"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5" width="6.7109375" style="79" customWidth="1"/>
    <col min="1566" max="1792" width="11.42578125" style="79"/>
    <col min="1793" max="1793" width="4" style="79" customWidth="1"/>
    <col min="1794" max="1794" width="7.42578125" style="79" customWidth="1"/>
    <col min="1795" max="1795" width="61.5703125" style="79" customWidth="1"/>
    <col min="1796" max="1796" width="1" style="79" customWidth="1"/>
    <col min="1797" max="1797" width="9.7109375" style="79" customWidth="1"/>
    <col min="1798" max="1798" width="3.7109375" style="79" customWidth="1"/>
    <col min="1799" max="1801" width="8.7109375" style="79" customWidth="1"/>
    <col min="1802" max="1803" width="11.42578125" style="79"/>
    <col min="1804" max="1804" width="4.7109375" style="79" customWidth="1"/>
    <col min="1805" max="1805" width="5" style="79" customWidth="1"/>
    <col min="1806" max="1806" width="2.28515625" style="79" customWidth="1"/>
    <col min="1807" max="1807" width="26" style="79" customWidth="1"/>
    <col min="1808" max="1808" width="8" style="79" customWidth="1"/>
    <col min="1809" max="1809" width="1" style="79" customWidth="1"/>
    <col min="1810" max="1810" width="6.7109375"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1" width="6.7109375" style="79" customWidth="1"/>
    <col min="1822" max="2048" width="11.42578125" style="79"/>
    <col min="2049" max="2049" width="4" style="79" customWidth="1"/>
    <col min="2050" max="2050" width="7.42578125" style="79" customWidth="1"/>
    <col min="2051" max="2051" width="61.5703125" style="79" customWidth="1"/>
    <col min="2052" max="2052" width="1" style="79" customWidth="1"/>
    <col min="2053" max="2053" width="9.7109375" style="79" customWidth="1"/>
    <col min="2054" max="2054" width="3.7109375" style="79" customWidth="1"/>
    <col min="2055" max="2057" width="8.7109375" style="79" customWidth="1"/>
    <col min="2058" max="2059" width="11.42578125" style="79"/>
    <col min="2060" max="2060" width="4.7109375" style="79" customWidth="1"/>
    <col min="2061" max="2061" width="5" style="79" customWidth="1"/>
    <col min="2062" max="2062" width="2.28515625" style="79" customWidth="1"/>
    <col min="2063" max="2063" width="26" style="79" customWidth="1"/>
    <col min="2064" max="2064" width="8" style="79" customWidth="1"/>
    <col min="2065" max="2065" width="1" style="79" customWidth="1"/>
    <col min="2066" max="2066" width="6.7109375"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7" width="6.7109375" style="79" customWidth="1"/>
    <col min="2078" max="2304" width="11.42578125" style="79"/>
    <col min="2305" max="2305" width="4" style="79" customWidth="1"/>
    <col min="2306" max="2306" width="7.42578125" style="79" customWidth="1"/>
    <col min="2307" max="2307" width="61.5703125" style="79" customWidth="1"/>
    <col min="2308" max="2308" width="1" style="79" customWidth="1"/>
    <col min="2309" max="2309" width="9.7109375" style="79" customWidth="1"/>
    <col min="2310" max="2310" width="3.7109375" style="79" customWidth="1"/>
    <col min="2311" max="2313" width="8.7109375" style="79" customWidth="1"/>
    <col min="2314" max="2315" width="11.42578125" style="79"/>
    <col min="2316" max="2316" width="4.7109375" style="79" customWidth="1"/>
    <col min="2317" max="2317" width="5" style="79" customWidth="1"/>
    <col min="2318" max="2318" width="2.28515625" style="79" customWidth="1"/>
    <col min="2319" max="2319" width="26" style="79" customWidth="1"/>
    <col min="2320" max="2320" width="8" style="79" customWidth="1"/>
    <col min="2321" max="2321" width="1" style="79" customWidth="1"/>
    <col min="2322" max="2322" width="6.7109375"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3" width="6.7109375" style="79" customWidth="1"/>
    <col min="2334" max="2560" width="11.42578125" style="79"/>
    <col min="2561" max="2561" width="4" style="79" customWidth="1"/>
    <col min="2562" max="2562" width="7.42578125" style="79" customWidth="1"/>
    <col min="2563" max="2563" width="61.5703125" style="79" customWidth="1"/>
    <col min="2564" max="2564" width="1" style="79" customWidth="1"/>
    <col min="2565" max="2565" width="9.7109375" style="79" customWidth="1"/>
    <col min="2566" max="2566" width="3.7109375" style="79" customWidth="1"/>
    <col min="2567" max="2569" width="8.7109375" style="79" customWidth="1"/>
    <col min="2570" max="2571" width="11.42578125" style="79"/>
    <col min="2572" max="2572" width="4.7109375" style="79" customWidth="1"/>
    <col min="2573" max="2573" width="5" style="79" customWidth="1"/>
    <col min="2574" max="2574" width="2.28515625" style="79" customWidth="1"/>
    <col min="2575" max="2575" width="26" style="79" customWidth="1"/>
    <col min="2576" max="2576" width="8" style="79" customWidth="1"/>
    <col min="2577" max="2577" width="1" style="79" customWidth="1"/>
    <col min="2578" max="2578" width="6.7109375"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9" width="6.7109375" style="79" customWidth="1"/>
    <col min="2590" max="2816" width="11.42578125" style="79"/>
    <col min="2817" max="2817" width="4" style="79" customWidth="1"/>
    <col min="2818" max="2818" width="7.42578125" style="79" customWidth="1"/>
    <col min="2819" max="2819" width="61.5703125" style="79" customWidth="1"/>
    <col min="2820" max="2820" width="1" style="79" customWidth="1"/>
    <col min="2821" max="2821" width="9.7109375" style="79" customWidth="1"/>
    <col min="2822" max="2822" width="3.7109375" style="79" customWidth="1"/>
    <col min="2823" max="2825" width="8.7109375" style="79" customWidth="1"/>
    <col min="2826" max="2827" width="11.42578125" style="79"/>
    <col min="2828" max="2828" width="4.7109375" style="79" customWidth="1"/>
    <col min="2829" max="2829" width="5" style="79" customWidth="1"/>
    <col min="2830" max="2830" width="2.28515625" style="79" customWidth="1"/>
    <col min="2831" max="2831" width="26" style="79" customWidth="1"/>
    <col min="2832" max="2832" width="8" style="79" customWidth="1"/>
    <col min="2833" max="2833" width="1" style="79" customWidth="1"/>
    <col min="2834" max="2834" width="6.7109375"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5" width="6.7109375" style="79" customWidth="1"/>
    <col min="2846" max="3072" width="11.42578125" style="79"/>
    <col min="3073" max="3073" width="4" style="79" customWidth="1"/>
    <col min="3074" max="3074" width="7.42578125" style="79" customWidth="1"/>
    <col min="3075" max="3075" width="61.5703125" style="79" customWidth="1"/>
    <col min="3076" max="3076" width="1" style="79" customWidth="1"/>
    <col min="3077" max="3077" width="9.7109375" style="79" customWidth="1"/>
    <col min="3078" max="3078" width="3.7109375" style="79" customWidth="1"/>
    <col min="3079" max="3081" width="8.7109375" style="79" customWidth="1"/>
    <col min="3082" max="3083" width="11.42578125" style="79"/>
    <col min="3084" max="3084" width="4.7109375" style="79" customWidth="1"/>
    <col min="3085" max="3085" width="5" style="79" customWidth="1"/>
    <col min="3086" max="3086" width="2.28515625" style="79" customWidth="1"/>
    <col min="3087" max="3087" width="26" style="79" customWidth="1"/>
    <col min="3088" max="3088" width="8" style="79" customWidth="1"/>
    <col min="3089" max="3089" width="1" style="79" customWidth="1"/>
    <col min="3090" max="3090" width="6.7109375"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1" width="6.7109375" style="79" customWidth="1"/>
    <col min="3102" max="3328" width="11.42578125" style="79"/>
    <col min="3329" max="3329" width="4" style="79" customWidth="1"/>
    <col min="3330" max="3330" width="7.42578125" style="79" customWidth="1"/>
    <col min="3331" max="3331" width="61.5703125" style="79" customWidth="1"/>
    <col min="3332" max="3332" width="1" style="79" customWidth="1"/>
    <col min="3333" max="3333" width="9.7109375" style="79" customWidth="1"/>
    <col min="3334" max="3334" width="3.7109375" style="79" customWidth="1"/>
    <col min="3335" max="3337" width="8.7109375" style="79" customWidth="1"/>
    <col min="3338" max="3339" width="11.42578125" style="79"/>
    <col min="3340" max="3340" width="4.7109375" style="79" customWidth="1"/>
    <col min="3341" max="3341" width="5" style="79" customWidth="1"/>
    <col min="3342" max="3342" width="2.28515625" style="79" customWidth="1"/>
    <col min="3343" max="3343" width="26" style="79" customWidth="1"/>
    <col min="3344" max="3344" width="8" style="79" customWidth="1"/>
    <col min="3345" max="3345" width="1" style="79" customWidth="1"/>
    <col min="3346" max="3346" width="6.7109375"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7" width="6.7109375" style="79" customWidth="1"/>
    <col min="3358" max="3584" width="11.42578125" style="79"/>
    <col min="3585" max="3585" width="4" style="79" customWidth="1"/>
    <col min="3586" max="3586" width="7.42578125" style="79" customWidth="1"/>
    <col min="3587" max="3587" width="61.5703125" style="79" customWidth="1"/>
    <col min="3588" max="3588" width="1" style="79" customWidth="1"/>
    <col min="3589" max="3589" width="9.7109375" style="79" customWidth="1"/>
    <col min="3590" max="3590" width="3.7109375" style="79" customWidth="1"/>
    <col min="3591" max="3593" width="8.7109375" style="79" customWidth="1"/>
    <col min="3594" max="3595" width="11.42578125" style="79"/>
    <col min="3596" max="3596" width="4.7109375" style="79" customWidth="1"/>
    <col min="3597" max="3597" width="5" style="79" customWidth="1"/>
    <col min="3598" max="3598" width="2.28515625" style="79" customWidth="1"/>
    <col min="3599" max="3599" width="26" style="79" customWidth="1"/>
    <col min="3600" max="3600" width="8" style="79" customWidth="1"/>
    <col min="3601" max="3601" width="1" style="79" customWidth="1"/>
    <col min="3602" max="3602" width="6.7109375"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3" width="6.7109375" style="79" customWidth="1"/>
    <col min="3614" max="3840" width="11.42578125" style="79"/>
    <col min="3841" max="3841" width="4" style="79" customWidth="1"/>
    <col min="3842" max="3842" width="7.42578125" style="79" customWidth="1"/>
    <col min="3843" max="3843" width="61.5703125" style="79" customWidth="1"/>
    <col min="3844" max="3844" width="1" style="79" customWidth="1"/>
    <col min="3845" max="3845" width="9.7109375" style="79" customWidth="1"/>
    <col min="3846" max="3846" width="3.7109375" style="79" customWidth="1"/>
    <col min="3847" max="3849" width="8.7109375" style="79" customWidth="1"/>
    <col min="3850" max="3851" width="11.42578125" style="79"/>
    <col min="3852" max="3852" width="4.7109375" style="79" customWidth="1"/>
    <col min="3853" max="3853" width="5" style="79" customWidth="1"/>
    <col min="3854" max="3854" width="2.28515625" style="79" customWidth="1"/>
    <col min="3855" max="3855" width="26" style="79" customWidth="1"/>
    <col min="3856" max="3856" width="8" style="79" customWidth="1"/>
    <col min="3857" max="3857" width="1" style="79" customWidth="1"/>
    <col min="3858" max="3858" width="6.7109375"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9" width="6.7109375" style="79" customWidth="1"/>
    <col min="3870" max="4096" width="11.42578125" style="79"/>
    <col min="4097" max="4097" width="4" style="79" customWidth="1"/>
    <col min="4098" max="4098" width="7.42578125" style="79" customWidth="1"/>
    <col min="4099" max="4099" width="61.5703125" style="79" customWidth="1"/>
    <col min="4100" max="4100" width="1" style="79" customWidth="1"/>
    <col min="4101" max="4101" width="9.7109375" style="79" customWidth="1"/>
    <col min="4102" max="4102" width="3.7109375" style="79" customWidth="1"/>
    <col min="4103" max="4105" width="8.7109375" style="79" customWidth="1"/>
    <col min="4106" max="4107" width="11.42578125" style="79"/>
    <col min="4108" max="4108" width="4.7109375" style="79" customWidth="1"/>
    <col min="4109" max="4109" width="5" style="79" customWidth="1"/>
    <col min="4110" max="4110" width="2.28515625" style="79" customWidth="1"/>
    <col min="4111" max="4111" width="26" style="79" customWidth="1"/>
    <col min="4112" max="4112" width="8" style="79" customWidth="1"/>
    <col min="4113" max="4113" width="1" style="79" customWidth="1"/>
    <col min="4114" max="4114" width="6.7109375"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5" width="6.7109375" style="79" customWidth="1"/>
    <col min="4126" max="4352" width="11.42578125" style="79"/>
    <col min="4353" max="4353" width="4" style="79" customWidth="1"/>
    <col min="4354" max="4354" width="7.42578125" style="79" customWidth="1"/>
    <col min="4355" max="4355" width="61.5703125" style="79" customWidth="1"/>
    <col min="4356" max="4356" width="1" style="79" customWidth="1"/>
    <col min="4357" max="4357" width="9.7109375" style="79" customWidth="1"/>
    <col min="4358" max="4358" width="3.7109375" style="79" customWidth="1"/>
    <col min="4359" max="4361" width="8.7109375" style="79" customWidth="1"/>
    <col min="4362" max="4363" width="11.42578125" style="79"/>
    <col min="4364" max="4364" width="4.7109375" style="79" customWidth="1"/>
    <col min="4365" max="4365" width="5" style="79" customWidth="1"/>
    <col min="4366" max="4366" width="2.28515625" style="79" customWidth="1"/>
    <col min="4367" max="4367" width="26" style="79" customWidth="1"/>
    <col min="4368" max="4368" width="8" style="79" customWidth="1"/>
    <col min="4369" max="4369" width="1" style="79" customWidth="1"/>
    <col min="4370" max="4370" width="6.7109375"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1" width="6.7109375" style="79" customWidth="1"/>
    <col min="4382" max="4608" width="11.42578125" style="79"/>
    <col min="4609" max="4609" width="4" style="79" customWidth="1"/>
    <col min="4610" max="4610" width="7.42578125" style="79" customWidth="1"/>
    <col min="4611" max="4611" width="61.5703125" style="79" customWidth="1"/>
    <col min="4612" max="4612" width="1" style="79" customWidth="1"/>
    <col min="4613" max="4613" width="9.7109375" style="79" customWidth="1"/>
    <col min="4614" max="4614" width="3.7109375" style="79" customWidth="1"/>
    <col min="4615" max="4617" width="8.7109375" style="79" customWidth="1"/>
    <col min="4618" max="4619" width="11.42578125" style="79"/>
    <col min="4620" max="4620" width="4.7109375" style="79" customWidth="1"/>
    <col min="4621" max="4621" width="5" style="79" customWidth="1"/>
    <col min="4622" max="4622" width="2.28515625" style="79" customWidth="1"/>
    <col min="4623" max="4623" width="26" style="79" customWidth="1"/>
    <col min="4624" max="4624" width="8" style="79" customWidth="1"/>
    <col min="4625" max="4625" width="1" style="79" customWidth="1"/>
    <col min="4626" max="4626" width="6.7109375"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7" width="6.7109375" style="79" customWidth="1"/>
    <col min="4638" max="4864" width="11.42578125" style="79"/>
    <col min="4865" max="4865" width="4" style="79" customWidth="1"/>
    <col min="4866" max="4866" width="7.42578125" style="79" customWidth="1"/>
    <col min="4867" max="4867" width="61.5703125" style="79" customWidth="1"/>
    <col min="4868" max="4868" width="1" style="79" customWidth="1"/>
    <col min="4869" max="4869" width="9.7109375" style="79" customWidth="1"/>
    <col min="4870" max="4870" width="3.7109375" style="79" customWidth="1"/>
    <col min="4871" max="4873" width="8.7109375" style="79" customWidth="1"/>
    <col min="4874" max="4875" width="11.42578125" style="79"/>
    <col min="4876" max="4876" width="4.7109375" style="79" customWidth="1"/>
    <col min="4877" max="4877" width="5" style="79" customWidth="1"/>
    <col min="4878" max="4878" width="2.28515625" style="79" customWidth="1"/>
    <col min="4879" max="4879" width="26" style="79" customWidth="1"/>
    <col min="4880" max="4880" width="8" style="79" customWidth="1"/>
    <col min="4881" max="4881" width="1" style="79" customWidth="1"/>
    <col min="4882" max="4882" width="6.7109375"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3" width="6.7109375" style="79" customWidth="1"/>
    <col min="4894" max="5120" width="11.42578125" style="79"/>
    <col min="5121" max="5121" width="4" style="79" customWidth="1"/>
    <col min="5122" max="5122" width="7.42578125" style="79" customWidth="1"/>
    <col min="5123" max="5123" width="61.5703125" style="79" customWidth="1"/>
    <col min="5124" max="5124" width="1" style="79" customWidth="1"/>
    <col min="5125" max="5125" width="9.7109375" style="79" customWidth="1"/>
    <col min="5126" max="5126" width="3.7109375" style="79" customWidth="1"/>
    <col min="5127" max="5129" width="8.7109375" style="79" customWidth="1"/>
    <col min="5130" max="5131" width="11.42578125" style="79"/>
    <col min="5132" max="5132" width="4.7109375" style="79" customWidth="1"/>
    <col min="5133" max="5133" width="5" style="79" customWidth="1"/>
    <col min="5134" max="5134" width="2.28515625" style="79" customWidth="1"/>
    <col min="5135" max="5135" width="26" style="79" customWidth="1"/>
    <col min="5136" max="5136" width="8" style="79" customWidth="1"/>
    <col min="5137" max="5137" width="1" style="79" customWidth="1"/>
    <col min="5138" max="5138" width="6.7109375"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9" width="6.7109375" style="79" customWidth="1"/>
    <col min="5150" max="5376" width="11.42578125" style="79"/>
    <col min="5377" max="5377" width="4" style="79" customWidth="1"/>
    <col min="5378" max="5378" width="7.42578125" style="79" customWidth="1"/>
    <col min="5379" max="5379" width="61.5703125" style="79" customWidth="1"/>
    <col min="5380" max="5380" width="1" style="79" customWidth="1"/>
    <col min="5381" max="5381" width="9.7109375" style="79" customWidth="1"/>
    <col min="5382" max="5382" width="3.7109375" style="79" customWidth="1"/>
    <col min="5383" max="5385" width="8.7109375" style="79" customWidth="1"/>
    <col min="5386" max="5387" width="11.42578125" style="79"/>
    <col min="5388" max="5388" width="4.7109375" style="79" customWidth="1"/>
    <col min="5389" max="5389" width="5" style="79" customWidth="1"/>
    <col min="5390" max="5390" width="2.28515625" style="79" customWidth="1"/>
    <col min="5391" max="5391" width="26" style="79" customWidth="1"/>
    <col min="5392" max="5392" width="8" style="79" customWidth="1"/>
    <col min="5393" max="5393" width="1" style="79" customWidth="1"/>
    <col min="5394" max="5394" width="6.7109375"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5" width="6.7109375" style="79" customWidth="1"/>
    <col min="5406" max="5632" width="11.42578125" style="79"/>
    <col min="5633" max="5633" width="4" style="79" customWidth="1"/>
    <col min="5634" max="5634" width="7.42578125" style="79" customWidth="1"/>
    <col min="5635" max="5635" width="61.5703125" style="79" customWidth="1"/>
    <col min="5636" max="5636" width="1" style="79" customWidth="1"/>
    <col min="5637" max="5637" width="9.7109375" style="79" customWidth="1"/>
    <col min="5638" max="5638" width="3.7109375" style="79" customWidth="1"/>
    <col min="5639" max="5641" width="8.7109375" style="79" customWidth="1"/>
    <col min="5642" max="5643" width="11.42578125" style="79"/>
    <col min="5644" max="5644" width="4.7109375" style="79" customWidth="1"/>
    <col min="5645" max="5645" width="5" style="79" customWidth="1"/>
    <col min="5646" max="5646" width="2.28515625" style="79" customWidth="1"/>
    <col min="5647" max="5647" width="26" style="79" customWidth="1"/>
    <col min="5648" max="5648" width="8" style="79" customWidth="1"/>
    <col min="5649" max="5649" width="1" style="79" customWidth="1"/>
    <col min="5650" max="5650" width="6.7109375"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1" width="6.7109375" style="79" customWidth="1"/>
    <col min="5662" max="5888" width="11.42578125" style="79"/>
    <col min="5889" max="5889" width="4" style="79" customWidth="1"/>
    <col min="5890" max="5890" width="7.42578125" style="79" customWidth="1"/>
    <col min="5891" max="5891" width="61.5703125" style="79" customWidth="1"/>
    <col min="5892" max="5892" width="1" style="79" customWidth="1"/>
    <col min="5893" max="5893" width="9.7109375" style="79" customWidth="1"/>
    <col min="5894" max="5894" width="3.7109375" style="79" customWidth="1"/>
    <col min="5895" max="5897" width="8.7109375" style="79" customWidth="1"/>
    <col min="5898" max="5899" width="11.42578125" style="79"/>
    <col min="5900" max="5900" width="4.7109375" style="79" customWidth="1"/>
    <col min="5901" max="5901" width="5" style="79" customWidth="1"/>
    <col min="5902" max="5902" width="2.28515625" style="79" customWidth="1"/>
    <col min="5903" max="5903" width="26" style="79" customWidth="1"/>
    <col min="5904" max="5904" width="8" style="79" customWidth="1"/>
    <col min="5905" max="5905" width="1" style="79" customWidth="1"/>
    <col min="5906" max="5906" width="6.7109375"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7" width="6.7109375" style="79" customWidth="1"/>
    <col min="5918" max="6144" width="11.42578125" style="79"/>
    <col min="6145" max="6145" width="4" style="79" customWidth="1"/>
    <col min="6146" max="6146" width="7.42578125" style="79" customWidth="1"/>
    <col min="6147" max="6147" width="61.5703125" style="79" customWidth="1"/>
    <col min="6148" max="6148" width="1" style="79" customWidth="1"/>
    <col min="6149" max="6149" width="9.7109375" style="79" customWidth="1"/>
    <col min="6150" max="6150" width="3.7109375" style="79" customWidth="1"/>
    <col min="6151" max="6153" width="8.7109375" style="79" customWidth="1"/>
    <col min="6154" max="6155" width="11.42578125" style="79"/>
    <col min="6156" max="6156" width="4.7109375" style="79" customWidth="1"/>
    <col min="6157" max="6157" width="5" style="79" customWidth="1"/>
    <col min="6158" max="6158" width="2.28515625" style="79" customWidth="1"/>
    <col min="6159" max="6159" width="26" style="79" customWidth="1"/>
    <col min="6160" max="6160" width="8" style="79" customWidth="1"/>
    <col min="6161" max="6161" width="1" style="79" customWidth="1"/>
    <col min="6162" max="6162" width="6.7109375"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3" width="6.7109375" style="79" customWidth="1"/>
    <col min="6174" max="6400" width="11.42578125" style="79"/>
    <col min="6401" max="6401" width="4" style="79" customWidth="1"/>
    <col min="6402" max="6402" width="7.42578125" style="79" customWidth="1"/>
    <col min="6403" max="6403" width="61.5703125" style="79" customWidth="1"/>
    <col min="6404" max="6404" width="1" style="79" customWidth="1"/>
    <col min="6405" max="6405" width="9.7109375" style="79" customWidth="1"/>
    <col min="6406" max="6406" width="3.7109375" style="79" customWidth="1"/>
    <col min="6407" max="6409" width="8.7109375" style="79" customWidth="1"/>
    <col min="6410" max="6411" width="11.42578125" style="79"/>
    <col min="6412" max="6412" width="4.7109375" style="79" customWidth="1"/>
    <col min="6413" max="6413" width="5" style="79" customWidth="1"/>
    <col min="6414" max="6414" width="2.28515625" style="79" customWidth="1"/>
    <col min="6415" max="6415" width="26" style="79" customWidth="1"/>
    <col min="6416" max="6416" width="8" style="79" customWidth="1"/>
    <col min="6417" max="6417" width="1" style="79" customWidth="1"/>
    <col min="6418" max="6418" width="6.7109375"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9" width="6.7109375" style="79" customWidth="1"/>
    <col min="6430" max="6656" width="11.42578125" style="79"/>
    <col min="6657" max="6657" width="4" style="79" customWidth="1"/>
    <col min="6658" max="6658" width="7.42578125" style="79" customWidth="1"/>
    <col min="6659" max="6659" width="61.5703125" style="79" customWidth="1"/>
    <col min="6660" max="6660" width="1" style="79" customWidth="1"/>
    <col min="6661" max="6661" width="9.7109375" style="79" customWidth="1"/>
    <col min="6662" max="6662" width="3.7109375" style="79" customWidth="1"/>
    <col min="6663" max="6665" width="8.7109375" style="79" customWidth="1"/>
    <col min="6666" max="6667" width="11.42578125" style="79"/>
    <col min="6668" max="6668" width="4.7109375" style="79" customWidth="1"/>
    <col min="6669" max="6669" width="5" style="79" customWidth="1"/>
    <col min="6670" max="6670" width="2.28515625" style="79" customWidth="1"/>
    <col min="6671" max="6671" width="26" style="79" customWidth="1"/>
    <col min="6672" max="6672" width="8" style="79" customWidth="1"/>
    <col min="6673" max="6673" width="1" style="79" customWidth="1"/>
    <col min="6674" max="6674" width="6.7109375"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5" width="6.7109375" style="79" customWidth="1"/>
    <col min="6686" max="6912" width="11.42578125" style="79"/>
    <col min="6913" max="6913" width="4" style="79" customWidth="1"/>
    <col min="6914" max="6914" width="7.42578125" style="79" customWidth="1"/>
    <col min="6915" max="6915" width="61.5703125" style="79" customWidth="1"/>
    <col min="6916" max="6916" width="1" style="79" customWidth="1"/>
    <col min="6917" max="6917" width="9.7109375" style="79" customWidth="1"/>
    <col min="6918" max="6918" width="3.7109375" style="79" customWidth="1"/>
    <col min="6919" max="6921" width="8.7109375" style="79" customWidth="1"/>
    <col min="6922" max="6923" width="11.42578125" style="79"/>
    <col min="6924" max="6924" width="4.7109375" style="79" customWidth="1"/>
    <col min="6925" max="6925" width="5" style="79" customWidth="1"/>
    <col min="6926" max="6926" width="2.28515625" style="79" customWidth="1"/>
    <col min="6927" max="6927" width="26" style="79" customWidth="1"/>
    <col min="6928" max="6928" width="8" style="79" customWidth="1"/>
    <col min="6929" max="6929" width="1" style="79" customWidth="1"/>
    <col min="6930" max="6930" width="6.7109375"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1" width="6.7109375" style="79" customWidth="1"/>
    <col min="6942" max="7168" width="11.42578125" style="79"/>
    <col min="7169" max="7169" width="4" style="79" customWidth="1"/>
    <col min="7170" max="7170" width="7.42578125" style="79" customWidth="1"/>
    <col min="7171" max="7171" width="61.5703125" style="79" customWidth="1"/>
    <col min="7172" max="7172" width="1" style="79" customWidth="1"/>
    <col min="7173" max="7173" width="9.7109375" style="79" customWidth="1"/>
    <col min="7174" max="7174" width="3.7109375" style="79" customWidth="1"/>
    <col min="7175" max="7177" width="8.7109375" style="79" customWidth="1"/>
    <col min="7178" max="7179" width="11.42578125" style="79"/>
    <col min="7180" max="7180" width="4.7109375" style="79" customWidth="1"/>
    <col min="7181" max="7181" width="5" style="79" customWidth="1"/>
    <col min="7182" max="7182" width="2.28515625" style="79" customWidth="1"/>
    <col min="7183" max="7183" width="26" style="79" customWidth="1"/>
    <col min="7184" max="7184" width="8" style="79" customWidth="1"/>
    <col min="7185" max="7185" width="1" style="79" customWidth="1"/>
    <col min="7186" max="7186" width="6.7109375"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7" width="6.7109375" style="79" customWidth="1"/>
    <col min="7198" max="7424" width="11.42578125" style="79"/>
    <col min="7425" max="7425" width="4" style="79" customWidth="1"/>
    <col min="7426" max="7426" width="7.42578125" style="79" customWidth="1"/>
    <col min="7427" max="7427" width="61.5703125" style="79" customWidth="1"/>
    <col min="7428" max="7428" width="1" style="79" customWidth="1"/>
    <col min="7429" max="7429" width="9.7109375" style="79" customWidth="1"/>
    <col min="7430" max="7430" width="3.7109375" style="79" customWidth="1"/>
    <col min="7431" max="7433" width="8.7109375" style="79" customWidth="1"/>
    <col min="7434" max="7435" width="11.42578125" style="79"/>
    <col min="7436" max="7436" width="4.7109375" style="79" customWidth="1"/>
    <col min="7437" max="7437" width="5" style="79" customWidth="1"/>
    <col min="7438" max="7438" width="2.28515625" style="79" customWidth="1"/>
    <col min="7439" max="7439" width="26" style="79" customWidth="1"/>
    <col min="7440" max="7440" width="8" style="79" customWidth="1"/>
    <col min="7441" max="7441" width="1" style="79" customWidth="1"/>
    <col min="7442" max="7442" width="6.7109375"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3" width="6.7109375" style="79" customWidth="1"/>
    <col min="7454" max="7680" width="11.42578125" style="79"/>
    <col min="7681" max="7681" width="4" style="79" customWidth="1"/>
    <col min="7682" max="7682" width="7.42578125" style="79" customWidth="1"/>
    <col min="7683" max="7683" width="61.5703125" style="79" customWidth="1"/>
    <col min="7684" max="7684" width="1" style="79" customWidth="1"/>
    <col min="7685" max="7685" width="9.7109375" style="79" customWidth="1"/>
    <col min="7686" max="7686" width="3.7109375" style="79" customWidth="1"/>
    <col min="7687" max="7689" width="8.7109375" style="79" customWidth="1"/>
    <col min="7690" max="7691" width="11.42578125" style="79"/>
    <col min="7692" max="7692" width="4.7109375" style="79" customWidth="1"/>
    <col min="7693" max="7693" width="5" style="79" customWidth="1"/>
    <col min="7694" max="7694" width="2.28515625" style="79" customWidth="1"/>
    <col min="7695" max="7695" width="26" style="79" customWidth="1"/>
    <col min="7696" max="7696" width="8" style="79" customWidth="1"/>
    <col min="7697" max="7697" width="1" style="79" customWidth="1"/>
    <col min="7698" max="7698" width="6.7109375"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9" width="6.7109375" style="79" customWidth="1"/>
    <col min="7710" max="7936" width="11.42578125" style="79"/>
    <col min="7937" max="7937" width="4" style="79" customWidth="1"/>
    <col min="7938" max="7938" width="7.42578125" style="79" customWidth="1"/>
    <col min="7939" max="7939" width="61.5703125" style="79" customWidth="1"/>
    <col min="7940" max="7940" width="1" style="79" customWidth="1"/>
    <col min="7941" max="7941" width="9.7109375" style="79" customWidth="1"/>
    <col min="7942" max="7942" width="3.7109375" style="79" customWidth="1"/>
    <col min="7943" max="7945" width="8.7109375" style="79" customWidth="1"/>
    <col min="7946" max="7947" width="11.42578125" style="79"/>
    <col min="7948" max="7948" width="4.7109375" style="79" customWidth="1"/>
    <col min="7949" max="7949" width="5" style="79" customWidth="1"/>
    <col min="7950" max="7950" width="2.28515625" style="79" customWidth="1"/>
    <col min="7951" max="7951" width="26" style="79" customWidth="1"/>
    <col min="7952" max="7952" width="8" style="79" customWidth="1"/>
    <col min="7953" max="7953" width="1" style="79" customWidth="1"/>
    <col min="7954" max="7954" width="6.7109375"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5" width="6.7109375" style="79" customWidth="1"/>
    <col min="7966" max="8192" width="11.42578125" style="79"/>
    <col min="8193" max="8193" width="4" style="79" customWidth="1"/>
    <col min="8194" max="8194" width="7.42578125" style="79" customWidth="1"/>
    <col min="8195" max="8195" width="61.5703125" style="79" customWidth="1"/>
    <col min="8196" max="8196" width="1" style="79" customWidth="1"/>
    <col min="8197" max="8197" width="9.7109375" style="79" customWidth="1"/>
    <col min="8198" max="8198" width="3.7109375" style="79" customWidth="1"/>
    <col min="8199" max="8201" width="8.7109375" style="79" customWidth="1"/>
    <col min="8202" max="8203" width="11.42578125" style="79"/>
    <col min="8204" max="8204" width="4.7109375" style="79" customWidth="1"/>
    <col min="8205" max="8205" width="5" style="79" customWidth="1"/>
    <col min="8206" max="8206" width="2.28515625" style="79" customWidth="1"/>
    <col min="8207" max="8207" width="26" style="79" customWidth="1"/>
    <col min="8208" max="8208" width="8" style="79" customWidth="1"/>
    <col min="8209" max="8209" width="1" style="79" customWidth="1"/>
    <col min="8210" max="8210" width="6.7109375"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1" width="6.7109375" style="79" customWidth="1"/>
    <col min="8222" max="8448" width="11.42578125" style="79"/>
    <col min="8449" max="8449" width="4" style="79" customWidth="1"/>
    <col min="8450" max="8450" width="7.42578125" style="79" customWidth="1"/>
    <col min="8451" max="8451" width="61.5703125" style="79" customWidth="1"/>
    <col min="8452" max="8452" width="1" style="79" customWidth="1"/>
    <col min="8453" max="8453" width="9.7109375" style="79" customWidth="1"/>
    <col min="8454" max="8454" width="3.7109375" style="79" customWidth="1"/>
    <col min="8455" max="8457" width="8.7109375" style="79" customWidth="1"/>
    <col min="8458" max="8459" width="11.42578125" style="79"/>
    <col min="8460" max="8460" width="4.7109375" style="79" customWidth="1"/>
    <col min="8461" max="8461" width="5" style="79" customWidth="1"/>
    <col min="8462" max="8462" width="2.28515625" style="79" customWidth="1"/>
    <col min="8463" max="8463" width="26" style="79" customWidth="1"/>
    <col min="8464" max="8464" width="8" style="79" customWidth="1"/>
    <col min="8465" max="8465" width="1" style="79" customWidth="1"/>
    <col min="8466" max="8466" width="6.7109375"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7" width="6.7109375" style="79" customWidth="1"/>
    <col min="8478" max="8704" width="11.42578125" style="79"/>
    <col min="8705" max="8705" width="4" style="79" customWidth="1"/>
    <col min="8706" max="8706" width="7.42578125" style="79" customWidth="1"/>
    <col min="8707" max="8707" width="61.5703125" style="79" customWidth="1"/>
    <col min="8708" max="8708" width="1" style="79" customWidth="1"/>
    <col min="8709" max="8709" width="9.7109375" style="79" customWidth="1"/>
    <col min="8710" max="8710" width="3.7109375" style="79" customWidth="1"/>
    <col min="8711" max="8713" width="8.7109375" style="79" customWidth="1"/>
    <col min="8714" max="8715" width="11.42578125" style="79"/>
    <col min="8716" max="8716" width="4.7109375" style="79" customWidth="1"/>
    <col min="8717" max="8717" width="5" style="79" customWidth="1"/>
    <col min="8718" max="8718" width="2.28515625" style="79" customWidth="1"/>
    <col min="8719" max="8719" width="26" style="79" customWidth="1"/>
    <col min="8720" max="8720" width="8" style="79" customWidth="1"/>
    <col min="8721" max="8721" width="1" style="79" customWidth="1"/>
    <col min="8722" max="8722" width="6.7109375"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3" width="6.7109375" style="79" customWidth="1"/>
    <col min="8734" max="8960" width="11.42578125" style="79"/>
    <col min="8961" max="8961" width="4" style="79" customWidth="1"/>
    <col min="8962" max="8962" width="7.42578125" style="79" customWidth="1"/>
    <col min="8963" max="8963" width="61.5703125" style="79" customWidth="1"/>
    <col min="8964" max="8964" width="1" style="79" customWidth="1"/>
    <col min="8965" max="8965" width="9.7109375" style="79" customWidth="1"/>
    <col min="8966" max="8966" width="3.7109375" style="79" customWidth="1"/>
    <col min="8967" max="8969" width="8.7109375" style="79" customWidth="1"/>
    <col min="8970" max="8971" width="11.42578125" style="79"/>
    <col min="8972" max="8972" width="4.7109375" style="79" customWidth="1"/>
    <col min="8973" max="8973" width="5" style="79" customWidth="1"/>
    <col min="8974" max="8974" width="2.28515625" style="79" customWidth="1"/>
    <col min="8975" max="8975" width="26" style="79" customWidth="1"/>
    <col min="8976" max="8976" width="8" style="79" customWidth="1"/>
    <col min="8977" max="8977" width="1" style="79" customWidth="1"/>
    <col min="8978" max="8978" width="6.7109375"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9" width="6.7109375" style="79" customWidth="1"/>
    <col min="8990" max="9216" width="11.42578125" style="79"/>
    <col min="9217" max="9217" width="4" style="79" customWidth="1"/>
    <col min="9218" max="9218" width="7.42578125" style="79" customWidth="1"/>
    <col min="9219" max="9219" width="61.5703125" style="79" customWidth="1"/>
    <col min="9220" max="9220" width="1" style="79" customWidth="1"/>
    <col min="9221" max="9221" width="9.7109375" style="79" customWidth="1"/>
    <col min="9222" max="9222" width="3.7109375" style="79" customWidth="1"/>
    <col min="9223" max="9225" width="8.7109375" style="79" customWidth="1"/>
    <col min="9226" max="9227" width="11.42578125" style="79"/>
    <col min="9228" max="9228" width="4.7109375" style="79" customWidth="1"/>
    <col min="9229" max="9229" width="5" style="79" customWidth="1"/>
    <col min="9230" max="9230" width="2.28515625" style="79" customWidth="1"/>
    <col min="9231" max="9231" width="26" style="79" customWidth="1"/>
    <col min="9232" max="9232" width="8" style="79" customWidth="1"/>
    <col min="9233" max="9233" width="1" style="79" customWidth="1"/>
    <col min="9234" max="9234" width="6.7109375"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5" width="6.7109375" style="79" customWidth="1"/>
    <col min="9246" max="9472" width="11.42578125" style="79"/>
    <col min="9473" max="9473" width="4" style="79" customWidth="1"/>
    <col min="9474" max="9474" width="7.42578125" style="79" customWidth="1"/>
    <col min="9475" max="9475" width="61.5703125" style="79" customWidth="1"/>
    <col min="9476" max="9476" width="1" style="79" customWidth="1"/>
    <col min="9477" max="9477" width="9.7109375" style="79" customWidth="1"/>
    <col min="9478" max="9478" width="3.7109375" style="79" customWidth="1"/>
    <col min="9479" max="9481" width="8.7109375" style="79" customWidth="1"/>
    <col min="9482" max="9483" width="11.42578125" style="79"/>
    <col min="9484" max="9484" width="4.7109375" style="79" customWidth="1"/>
    <col min="9485" max="9485" width="5" style="79" customWidth="1"/>
    <col min="9486" max="9486" width="2.28515625" style="79" customWidth="1"/>
    <col min="9487" max="9487" width="26" style="79" customWidth="1"/>
    <col min="9488" max="9488" width="8" style="79" customWidth="1"/>
    <col min="9489" max="9489" width="1" style="79" customWidth="1"/>
    <col min="9490" max="9490" width="6.7109375"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1" width="6.7109375" style="79" customWidth="1"/>
    <col min="9502" max="9728" width="11.42578125" style="79"/>
    <col min="9729" max="9729" width="4" style="79" customWidth="1"/>
    <col min="9730" max="9730" width="7.42578125" style="79" customWidth="1"/>
    <col min="9731" max="9731" width="61.5703125" style="79" customWidth="1"/>
    <col min="9732" max="9732" width="1" style="79" customWidth="1"/>
    <col min="9733" max="9733" width="9.7109375" style="79" customWidth="1"/>
    <col min="9734" max="9734" width="3.7109375" style="79" customWidth="1"/>
    <col min="9735" max="9737" width="8.7109375" style="79" customWidth="1"/>
    <col min="9738" max="9739" width="11.42578125" style="79"/>
    <col min="9740" max="9740" width="4.7109375" style="79" customWidth="1"/>
    <col min="9741" max="9741" width="5" style="79" customWidth="1"/>
    <col min="9742" max="9742" width="2.28515625" style="79" customWidth="1"/>
    <col min="9743" max="9743" width="26" style="79" customWidth="1"/>
    <col min="9744" max="9744" width="8" style="79" customWidth="1"/>
    <col min="9745" max="9745" width="1" style="79" customWidth="1"/>
    <col min="9746" max="9746" width="6.7109375"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7" width="6.7109375" style="79" customWidth="1"/>
    <col min="9758" max="9984" width="11.42578125" style="79"/>
    <col min="9985" max="9985" width="4" style="79" customWidth="1"/>
    <col min="9986" max="9986" width="7.42578125" style="79" customWidth="1"/>
    <col min="9987" max="9987" width="61.5703125" style="79" customWidth="1"/>
    <col min="9988" max="9988" width="1" style="79" customWidth="1"/>
    <col min="9989" max="9989" width="9.7109375" style="79" customWidth="1"/>
    <col min="9990" max="9990" width="3.7109375" style="79" customWidth="1"/>
    <col min="9991" max="9993" width="8.7109375" style="79" customWidth="1"/>
    <col min="9994" max="9995" width="11.42578125" style="79"/>
    <col min="9996" max="9996" width="4.7109375" style="79" customWidth="1"/>
    <col min="9997" max="9997" width="5" style="79" customWidth="1"/>
    <col min="9998" max="9998" width="2.28515625" style="79" customWidth="1"/>
    <col min="9999" max="9999" width="26" style="79" customWidth="1"/>
    <col min="10000" max="10000" width="8" style="79" customWidth="1"/>
    <col min="10001" max="10001" width="1" style="79" customWidth="1"/>
    <col min="10002" max="10002" width="6.7109375"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3" width="6.7109375" style="79" customWidth="1"/>
    <col min="10014" max="10240" width="11.42578125" style="79"/>
    <col min="10241" max="10241" width="4" style="79" customWidth="1"/>
    <col min="10242" max="10242" width="7.42578125" style="79" customWidth="1"/>
    <col min="10243" max="10243" width="61.5703125" style="79" customWidth="1"/>
    <col min="10244" max="10244" width="1" style="79" customWidth="1"/>
    <col min="10245" max="10245" width="9.7109375" style="79" customWidth="1"/>
    <col min="10246" max="10246" width="3.7109375" style="79" customWidth="1"/>
    <col min="10247" max="10249" width="8.7109375" style="79" customWidth="1"/>
    <col min="10250" max="10251" width="11.42578125" style="79"/>
    <col min="10252" max="10252" width="4.7109375" style="79" customWidth="1"/>
    <col min="10253" max="10253" width="5" style="79" customWidth="1"/>
    <col min="10254" max="10254" width="2.28515625" style="79" customWidth="1"/>
    <col min="10255" max="10255" width="26" style="79" customWidth="1"/>
    <col min="10256" max="10256" width="8" style="79" customWidth="1"/>
    <col min="10257" max="10257" width="1" style="79" customWidth="1"/>
    <col min="10258" max="10258" width="6.7109375"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9" width="6.7109375" style="79" customWidth="1"/>
    <col min="10270" max="10496" width="11.42578125" style="79"/>
    <col min="10497" max="10497" width="4" style="79" customWidth="1"/>
    <col min="10498" max="10498" width="7.42578125" style="79" customWidth="1"/>
    <col min="10499" max="10499" width="61.5703125" style="79" customWidth="1"/>
    <col min="10500" max="10500" width="1" style="79" customWidth="1"/>
    <col min="10501" max="10501" width="9.7109375" style="79" customWidth="1"/>
    <col min="10502" max="10502" width="3.7109375" style="79" customWidth="1"/>
    <col min="10503" max="10505" width="8.7109375" style="79" customWidth="1"/>
    <col min="10506" max="10507" width="11.42578125" style="79"/>
    <col min="10508" max="10508" width="4.7109375" style="79" customWidth="1"/>
    <col min="10509" max="10509" width="5" style="79" customWidth="1"/>
    <col min="10510" max="10510" width="2.28515625" style="79" customWidth="1"/>
    <col min="10511" max="10511" width="26" style="79" customWidth="1"/>
    <col min="10512" max="10512" width="8" style="79" customWidth="1"/>
    <col min="10513" max="10513" width="1" style="79" customWidth="1"/>
    <col min="10514" max="10514" width="6.7109375"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5" width="6.7109375" style="79" customWidth="1"/>
    <col min="10526" max="10752" width="11.42578125" style="79"/>
    <col min="10753" max="10753" width="4" style="79" customWidth="1"/>
    <col min="10754" max="10754" width="7.42578125" style="79" customWidth="1"/>
    <col min="10755" max="10755" width="61.5703125" style="79" customWidth="1"/>
    <col min="10756" max="10756" width="1" style="79" customWidth="1"/>
    <col min="10757" max="10757" width="9.7109375" style="79" customWidth="1"/>
    <col min="10758" max="10758" width="3.7109375" style="79" customWidth="1"/>
    <col min="10759" max="10761" width="8.7109375" style="79" customWidth="1"/>
    <col min="10762" max="10763" width="11.42578125" style="79"/>
    <col min="10764" max="10764" width="4.7109375" style="79" customWidth="1"/>
    <col min="10765" max="10765" width="5" style="79" customWidth="1"/>
    <col min="10766" max="10766" width="2.28515625" style="79" customWidth="1"/>
    <col min="10767" max="10767" width="26" style="79" customWidth="1"/>
    <col min="10768" max="10768" width="8" style="79" customWidth="1"/>
    <col min="10769" max="10769" width="1" style="79" customWidth="1"/>
    <col min="10770" max="10770" width="6.7109375"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1" width="6.7109375" style="79" customWidth="1"/>
    <col min="10782" max="11008" width="11.42578125" style="79"/>
    <col min="11009" max="11009" width="4" style="79" customWidth="1"/>
    <col min="11010" max="11010" width="7.42578125" style="79" customWidth="1"/>
    <col min="11011" max="11011" width="61.5703125" style="79" customWidth="1"/>
    <col min="11012" max="11012" width="1" style="79" customWidth="1"/>
    <col min="11013" max="11013" width="9.7109375" style="79" customWidth="1"/>
    <col min="11014" max="11014" width="3.7109375" style="79" customWidth="1"/>
    <col min="11015" max="11017" width="8.7109375" style="79" customWidth="1"/>
    <col min="11018" max="11019" width="11.42578125" style="79"/>
    <col min="11020" max="11020" width="4.7109375" style="79" customWidth="1"/>
    <col min="11021" max="11021" width="5" style="79" customWidth="1"/>
    <col min="11022" max="11022" width="2.28515625" style="79" customWidth="1"/>
    <col min="11023" max="11023" width="26" style="79" customWidth="1"/>
    <col min="11024" max="11024" width="8" style="79" customWidth="1"/>
    <col min="11025" max="11025" width="1" style="79" customWidth="1"/>
    <col min="11026" max="11026" width="6.7109375"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7" width="6.7109375" style="79" customWidth="1"/>
    <col min="11038" max="11264" width="11.42578125" style="79"/>
    <col min="11265" max="11265" width="4" style="79" customWidth="1"/>
    <col min="11266" max="11266" width="7.42578125" style="79" customWidth="1"/>
    <col min="11267" max="11267" width="61.5703125" style="79" customWidth="1"/>
    <col min="11268" max="11268" width="1" style="79" customWidth="1"/>
    <col min="11269" max="11269" width="9.7109375" style="79" customWidth="1"/>
    <col min="11270" max="11270" width="3.7109375" style="79" customWidth="1"/>
    <col min="11271" max="11273" width="8.7109375" style="79" customWidth="1"/>
    <col min="11274" max="11275" width="11.42578125" style="79"/>
    <col min="11276" max="11276" width="4.7109375" style="79" customWidth="1"/>
    <col min="11277" max="11277" width="5" style="79" customWidth="1"/>
    <col min="11278" max="11278" width="2.28515625" style="79" customWidth="1"/>
    <col min="11279" max="11279" width="26" style="79" customWidth="1"/>
    <col min="11280" max="11280" width="8" style="79" customWidth="1"/>
    <col min="11281" max="11281" width="1" style="79" customWidth="1"/>
    <col min="11282" max="11282" width="6.7109375"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3" width="6.7109375" style="79" customWidth="1"/>
    <col min="11294" max="11520" width="11.42578125" style="79"/>
    <col min="11521" max="11521" width="4" style="79" customWidth="1"/>
    <col min="11522" max="11522" width="7.42578125" style="79" customWidth="1"/>
    <col min="11523" max="11523" width="61.5703125" style="79" customWidth="1"/>
    <col min="11524" max="11524" width="1" style="79" customWidth="1"/>
    <col min="11525" max="11525" width="9.7109375" style="79" customWidth="1"/>
    <col min="11526" max="11526" width="3.7109375" style="79" customWidth="1"/>
    <col min="11527" max="11529" width="8.7109375" style="79" customWidth="1"/>
    <col min="11530" max="11531" width="11.42578125" style="79"/>
    <col min="11532" max="11532" width="4.7109375" style="79" customWidth="1"/>
    <col min="11533" max="11533" width="5" style="79" customWidth="1"/>
    <col min="11534" max="11534" width="2.28515625" style="79" customWidth="1"/>
    <col min="11535" max="11535" width="26" style="79" customWidth="1"/>
    <col min="11536" max="11536" width="8" style="79" customWidth="1"/>
    <col min="11537" max="11537" width="1" style="79" customWidth="1"/>
    <col min="11538" max="11538" width="6.7109375"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9" width="6.7109375" style="79" customWidth="1"/>
    <col min="11550" max="11776" width="11.42578125" style="79"/>
    <col min="11777" max="11777" width="4" style="79" customWidth="1"/>
    <col min="11778" max="11778" width="7.42578125" style="79" customWidth="1"/>
    <col min="11779" max="11779" width="61.5703125" style="79" customWidth="1"/>
    <col min="11780" max="11780" width="1" style="79" customWidth="1"/>
    <col min="11781" max="11781" width="9.7109375" style="79" customWidth="1"/>
    <col min="11782" max="11782" width="3.7109375" style="79" customWidth="1"/>
    <col min="11783" max="11785" width="8.7109375" style="79" customWidth="1"/>
    <col min="11786" max="11787" width="11.42578125" style="79"/>
    <col min="11788" max="11788" width="4.7109375" style="79" customWidth="1"/>
    <col min="11789" max="11789" width="5" style="79" customWidth="1"/>
    <col min="11790" max="11790" width="2.28515625" style="79" customWidth="1"/>
    <col min="11791" max="11791" width="26" style="79" customWidth="1"/>
    <col min="11792" max="11792" width="8" style="79" customWidth="1"/>
    <col min="11793" max="11793" width="1" style="79" customWidth="1"/>
    <col min="11794" max="11794" width="6.7109375"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5" width="6.7109375" style="79" customWidth="1"/>
    <col min="11806" max="12032" width="11.42578125" style="79"/>
    <col min="12033" max="12033" width="4" style="79" customWidth="1"/>
    <col min="12034" max="12034" width="7.42578125" style="79" customWidth="1"/>
    <col min="12035" max="12035" width="61.5703125" style="79" customWidth="1"/>
    <col min="12036" max="12036" width="1" style="79" customWidth="1"/>
    <col min="12037" max="12037" width="9.7109375" style="79" customWidth="1"/>
    <col min="12038" max="12038" width="3.7109375" style="79" customWidth="1"/>
    <col min="12039" max="12041" width="8.7109375" style="79" customWidth="1"/>
    <col min="12042" max="12043" width="11.42578125" style="79"/>
    <col min="12044" max="12044" width="4.7109375" style="79" customWidth="1"/>
    <col min="12045" max="12045" width="5" style="79" customWidth="1"/>
    <col min="12046" max="12046" width="2.28515625" style="79" customWidth="1"/>
    <col min="12047" max="12047" width="26" style="79" customWidth="1"/>
    <col min="12048" max="12048" width="8" style="79" customWidth="1"/>
    <col min="12049" max="12049" width="1" style="79" customWidth="1"/>
    <col min="12050" max="12050" width="6.7109375"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1" width="6.7109375" style="79" customWidth="1"/>
    <col min="12062" max="12288" width="11.42578125" style="79"/>
    <col min="12289" max="12289" width="4" style="79" customWidth="1"/>
    <col min="12290" max="12290" width="7.42578125" style="79" customWidth="1"/>
    <col min="12291" max="12291" width="61.5703125" style="79" customWidth="1"/>
    <col min="12292" max="12292" width="1" style="79" customWidth="1"/>
    <col min="12293" max="12293" width="9.7109375" style="79" customWidth="1"/>
    <col min="12294" max="12294" width="3.7109375" style="79" customWidth="1"/>
    <col min="12295" max="12297" width="8.7109375" style="79" customWidth="1"/>
    <col min="12298" max="12299" width="11.42578125" style="79"/>
    <col min="12300" max="12300" width="4.7109375" style="79" customWidth="1"/>
    <col min="12301" max="12301" width="5" style="79" customWidth="1"/>
    <col min="12302" max="12302" width="2.28515625" style="79" customWidth="1"/>
    <col min="12303" max="12303" width="26" style="79" customWidth="1"/>
    <col min="12304" max="12304" width="8" style="79" customWidth="1"/>
    <col min="12305" max="12305" width="1" style="79" customWidth="1"/>
    <col min="12306" max="12306" width="6.7109375"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7" width="6.7109375" style="79" customWidth="1"/>
    <col min="12318" max="12544" width="11.42578125" style="79"/>
    <col min="12545" max="12545" width="4" style="79" customWidth="1"/>
    <col min="12546" max="12546" width="7.42578125" style="79" customWidth="1"/>
    <col min="12547" max="12547" width="61.5703125" style="79" customWidth="1"/>
    <col min="12548" max="12548" width="1" style="79" customWidth="1"/>
    <col min="12549" max="12549" width="9.7109375" style="79" customWidth="1"/>
    <col min="12550" max="12550" width="3.7109375" style="79" customWidth="1"/>
    <col min="12551" max="12553" width="8.7109375" style="79" customWidth="1"/>
    <col min="12554" max="12555" width="11.42578125" style="79"/>
    <col min="12556" max="12556" width="4.7109375" style="79" customWidth="1"/>
    <col min="12557" max="12557" width="5" style="79" customWidth="1"/>
    <col min="12558" max="12558" width="2.28515625" style="79" customWidth="1"/>
    <col min="12559" max="12559" width="26" style="79" customWidth="1"/>
    <col min="12560" max="12560" width="8" style="79" customWidth="1"/>
    <col min="12561" max="12561" width="1" style="79" customWidth="1"/>
    <col min="12562" max="12562" width="6.7109375"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3" width="6.7109375" style="79" customWidth="1"/>
    <col min="12574" max="12800" width="11.42578125" style="79"/>
    <col min="12801" max="12801" width="4" style="79" customWidth="1"/>
    <col min="12802" max="12802" width="7.42578125" style="79" customWidth="1"/>
    <col min="12803" max="12803" width="61.5703125" style="79" customWidth="1"/>
    <col min="12804" max="12804" width="1" style="79" customWidth="1"/>
    <col min="12805" max="12805" width="9.7109375" style="79" customWidth="1"/>
    <col min="12806" max="12806" width="3.7109375" style="79" customWidth="1"/>
    <col min="12807" max="12809" width="8.7109375" style="79" customWidth="1"/>
    <col min="12810" max="12811" width="11.42578125" style="79"/>
    <col min="12812" max="12812" width="4.7109375" style="79" customWidth="1"/>
    <col min="12813" max="12813" width="5" style="79" customWidth="1"/>
    <col min="12814" max="12814" width="2.28515625" style="79" customWidth="1"/>
    <col min="12815" max="12815" width="26" style="79" customWidth="1"/>
    <col min="12816" max="12816" width="8" style="79" customWidth="1"/>
    <col min="12817" max="12817" width="1" style="79" customWidth="1"/>
    <col min="12818" max="12818" width="6.7109375"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9" width="6.7109375" style="79" customWidth="1"/>
    <col min="12830" max="13056" width="11.42578125" style="79"/>
    <col min="13057" max="13057" width="4" style="79" customWidth="1"/>
    <col min="13058" max="13058" width="7.42578125" style="79" customWidth="1"/>
    <col min="13059" max="13059" width="61.5703125" style="79" customWidth="1"/>
    <col min="13060" max="13060" width="1" style="79" customWidth="1"/>
    <col min="13061" max="13061" width="9.7109375" style="79" customWidth="1"/>
    <col min="13062" max="13062" width="3.7109375" style="79" customWidth="1"/>
    <col min="13063" max="13065" width="8.7109375" style="79" customWidth="1"/>
    <col min="13066" max="13067" width="11.42578125" style="79"/>
    <col min="13068" max="13068" width="4.7109375" style="79" customWidth="1"/>
    <col min="13069" max="13069" width="5" style="79" customWidth="1"/>
    <col min="13070" max="13070" width="2.28515625" style="79" customWidth="1"/>
    <col min="13071" max="13071" width="26" style="79" customWidth="1"/>
    <col min="13072" max="13072" width="8" style="79" customWidth="1"/>
    <col min="13073" max="13073" width="1" style="79" customWidth="1"/>
    <col min="13074" max="13074" width="6.7109375"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5" width="6.7109375" style="79" customWidth="1"/>
    <col min="13086" max="13312" width="11.42578125" style="79"/>
    <col min="13313" max="13313" width="4" style="79" customWidth="1"/>
    <col min="13314" max="13314" width="7.42578125" style="79" customWidth="1"/>
    <col min="13315" max="13315" width="61.5703125" style="79" customWidth="1"/>
    <col min="13316" max="13316" width="1" style="79" customWidth="1"/>
    <col min="13317" max="13317" width="9.7109375" style="79" customWidth="1"/>
    <col min="13318" max="13318" width="3.7109375" style="79" customWidth="1"/>
    <col min="13319" max="13321" width="8.7109375" style="79" customWidth="1"/>
    <col min="13322" max="13323" width="11.42578125" style="79"/>
    <col min="13324" max="13324" width="4.7109375" style="79" customWidth="1"/>
    <col min="13325" max="13325" width="5" style="79" customWidth="1"/>
    <col min="13326" max="13326" width="2.28515625" style="79" customWidth="1"/>
    <col min="13327" max="13327" width="26" style="79" customWidth="1"/>
    <col min="13328" max="13328" width="8" style="79" customWidth="1"/>
    <col min="13329" max="13329" width="1" style="79" customWidth="1"/>
    <col min="13330" max="13330" width="6.7109375"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1" width="6.7109375" style="79" customWidth="1"/>
    <col min="13342" max="13568" width="11.42578125" style="79"/>
    <col min="13569" max="13569" width="4" style="79" customWidth="1"/>
    <col min="13570" max="13570" width="7.42578125" style="79" customWidth="1"/>
    <col min="13571" max="13571" width="61.5703125" style="79" customWidth="1"/>
    <col min="13572" max="13572" width="1" style="79" customWidth="1"/>
    <col min="13573" max="13573" width="9.7109375" style="79" customWidth="1"/>
    <col min="13574" max="13574" width="3.7109375" style="79" customWidth="1"/>
    <col min="13575" max="13577" width="8.7109375" style="79" customWidth="1"/>
    <col min="13578" max="13579" width="11.42578125" style="79"/>
    <col min="13580" max="13580" width="4.7109375" style="79" customWidth="1"/>
    <col min="13581" max="13581" width="5" style="79" customWidth="1"/>
    <col min="13582" max="13582" width="2.28515625" style="79" customWidth="1"/>
    <col min="13583" max="13583" width="26" style="79" customWidth="1"/>
    <col min="13584" max="13584" width="8" style="79" customWidth="1"/>
    <col min="13585" max="13585" width="1" style="79" customWidth="1"/>
    <col min="13586" max="13586" width="6.7109375"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7" width="6.7109375" style="79" customWidth="1"/>
    <col min="13598" max="13824" width="11.42578125" style="79"/>
    <col min="13825" max="13825" width="4" style="79" customWidth="1"/>
    <col min="13826" max="13826" width="7.42578125" style="79" customWidth="1"/>
    <col min="13827" max="13827" width="61.5703125" style="79" customWidth="1"/>
    <col min="13828" max="13828" width="1" style="79" customWidth="1"/>
    <col min="13829" max="13829" width="9.7109375" style="79" customWidth="1"/>
    <col min="13830" max="13830" width="3.7109375" style="79" customWidth="1"/>
    <col min="13831" max="13833" width="8.7109375" style="79" customWidth="1"/>
    <col min="13834" max="13835" width="11.42578125" style="79"/>
    <col min="13836" max="13836" width="4.7109375" style="79" customWidth="1"/>
    <col min="13837" max="13837" width="5" style="79" customWidth="1"/>
    <col min="13838" max="13838" width="2.28515625" style="79" customWidth="1"/>
    <col min="13839" max="13839" width="26" style="79" customWidth="1"/>
    <col min="13840" max="13840" width="8" style="79" customWidth="1"/>
    <col min="13841" max="13841" width="1" style="79" customWidth="1"/>
    <col min="13842" max="13842" width="6.7109375"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3" width="6.7109375" style="79" customWidth="1"/>
    <col min="13854" max="14080" width="11.42578125" style="79"/>
    <col min="14081" max="14081" width="4" style="79" customWidth="1"/>
    <col min="14082" max="14082" width="7.42578125" style="79" customWidth="1"/>
    <col min="14083" max="14083" width="61.5703125" style="79" customWidth="1"/>
    <col min="14084" max="14084" width="1" style="79" customWidth="1"/>
    <col min="14085" max="14085" width="9.7109375" style="79" customWidth="1"/>
    <col min="14086" max="14086" width="3.7109375" style="79" customWidth="1"/>
    <col min="14087" max="14089" width="8.7109375" style="79" customWidth="1"/>
    <col min="14090" max="14091" width="11.42578125" style="79"/>
    <col min="14092" max="14092" width="4.7109375" style="79" customWidth="1"/>
    <col min="14093" max="14093" width="5" style="79" customWidth="1"/>
    <col min="14094" max="14094" width="2.28515625" style="79" customWidth="1"/>
    <col min="14095" max="14095" width="26" style="79" customWidth="1"/>
    <col min="14096" max="14096" width="8" style="79" customWidth="1"/>
    <col min="14097" max="14097" width="1" style="79" customWidth="1"/>
    <col min="14098" max="14098" width="6.7109375"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9" width="6.7109375" style="79" customWidth="1"/>
    <col min="14110" max="14336" width="11.42578125" style="79"/>
    <col min="14337" max="14337" width="4" style="79" customWidth="1"/>
    <col min="14338" max="14338" width="7.42578125" style="79" customWidth="1"/>
    <col min="14339" max="14339" width="61.5703125" style="79" customWidth="1"/>
    <col min="14340" max="14340" width="1" style="79" customWidth="1"/>
    <col min="14341" max="14341" width="9.7109375" style="79" customWidth="1"/>
    <col min="14342" max="14342" width="3.7109375" style="79" customWidth="1"/>
    <col min="14343" max="14345" width="8.7109375" style="79" customWidth="1"/>
    <col min="14346" max="14347" width="11.42578125" style="79"/>
    <col min="14348" max="14348" width="4.7109375" style="79" customWidth="1"/>
    <col min="14349" max="14349" width="5" style="79" customWidth="1"/>
    <col min="14350" max="14350" width="2.28515625" style="79" customWidth="1"/>
    <col min="14351" max="14351" width="26" style="79" customWidth="1"/>
    <col min="14352" max="14352" width="8" style="79" customWidth="1"/>
    <col min="14353" max="14353" width="1" style="79" customWidth="1"/>
    <col min="14354" max="14354" width="6.7109375"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5" width="6.7109375" style="79" customWidth="1"/>
    <col min="14366" max="14592" width="11.42578125" style="79"/>
    <col min="14593" max="14593" width="4" style="79" customWidth="1"/>
    <col min="14594" max="14594" width="7.42578125" style="79" customWidth="1"/>
    <col min="14595" max="14595" width="61.5703125" style="79" customWidth="1"/>
    <col min="14596" max="14596" width="1" style="79" customWidth="1"/>
    <col min="14597" max="14597" width="9.7109375" style="79" customWidth="1"/>
    <col min="14598" max="14598" width="3.7109375" style="79" customWidth="1"/>
    <col min="14599" max="14601" width="8.7109375" style="79" customWidth="1"/>
    <col min="14602" max="14603" width="11.42578125" style="79"/>
    <col min="14604" max="14604" width="4.7109375" style="79" customWidth="1"/>
    <col min="14605" max="14605" width="5" style="79" customWidth="1"/>
    <col min="14606" max="14606" width="2.28515625" style="79" customWidth="1"/>
    <col min="14607" max="14607" width="26" style="79" customWidth="1"/>
    <col min="14608" max="14608" width="8" style="79" customWidth="1"/>
    <col min="14609" max="14609" width="1" style="79" customWidth="1"/>
    <col min="14610" max="14610" width="6.7109375"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1" width="6.7109375" style="79" customWidth="1"/>
    <col min="14622" max="14848" width="11.42578125" style="79"/>
    <col min="14849" max="14849" width="4" style="79" customWidth="1"/>
    <col min="14850" max="14850" width="7.42578125" style="79" customWidth="1"/>
    <col min="14851" max="14851" width="61.5703125" style="79" customWidth="1"/>
    <col min="14852" max="14852" width="1" style="79" customWidth="1"/>
    <col min="14853" max="14853" width="9.7109375" style="79" customWidth="1"/>
    <col min="14854" max="14854" width="3.7109375" style="79" customWidth="1"/>
    <col min="14855" max="14857" width="8.7109375" style="79" customWidth="1"/>
    <col min="14858" max="14859" width="11.42578125" style="79"/>
    <col min="14860" max="14860" width="4.7109375" style="79" customWidth="1"/>
    <col min="14861" max="14861" width="5" style="79" customWidth="1"/>
    <col min="14862" max="14862" width="2.28515625" style="79" customWidth="1"/>
    <col min="14863" max="14863" width="26" style="79" customWidth="1"/>
    <col min="14864" max="14864" width="8" style="79" customWidth="1"/>
    <col min="14865" max="14865" width="1" style="79" customWidth="1"/>
    <col min="14866" max="14866" width="6.7109375"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7" width="6.7109375" style="79" customWidth="1"/>
    <col min="14878" max="15104" width="11.42578125" style="79"/>
    <col min="15105" max="15105" width="4" style="79" customWidth="1"/>
    <col min="15106" max="15106" width="7.42578125" style="79" customWidth="1"/>
    <col min="15107" max="15107" width="61.5703125" style="79" customWidth="1"/>
    <col min="15108" max="15108" width="1" style="79" customWidth="1"/>
    <col min="15109" max="15109" width="9.7109375" style="79" customWidth="1"/>
    <col min="15110" max="15110" width="3.7109375" style="79" customWidth="1"/>
    <col min="15111" max="15113" width="8.7109375" style="79" customWidth="1"/>
    <col min="15114" max="15115" width="11.42578125" style="79"/>
    <col min="15116" max="15116" width="4.7109375" style="79" customWidth="1"/>
    <col min="15117" max="15117" width="5" style="79" customWidth="1"/>
    <col min="15118" max="15118" width="2.28515625" style="79" customWidth="1"/>
    <col min="15119" max="15119" width="26" style="79" customWidth="1"/>
    <col min="15120" max="15120" width="8" style="79" customWidth="1"/>
    <col min="15121" max="15121" width="1" style="79" customWidth="1"/>
    <col min="15122" max="15122" width="6.7109375"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3" width="6.7109375" style="79" customWidth="1"/>
    <col min="15134" max="15360" width="11.42578125" style="79"/>
    <col min="15361" max="15361" width="4" style="79" customWidth="1"/>
    <col min="15362" max="15362" width="7.42578125" style="79" customWidth="1"/>
    <col min="15363" max="15363" width="61.5703125" style="79" customWidth="1"/>
    <col min="15364" max="15364" width="1" style="79" customWidth="1"/>
    <col min="15365" max="15365" width="9.7109375" style="79" customWidth="1"/>
    <col min="15366" max="15366" width="3.7109375" style="79" customWidth="1"/>
    <col min="15367" max="15369" width="8.7109375" style="79" customWidth="1"/>
    <col min="15370" max="15371" width="11.42578125" style="79"/>
    <col min="15372" max="15372" width="4.7109375" style="79" customWidth="1"/>
    <col min="15373" max="15373" width="5" style="79" customWidth="1"/>
    <col min="15374" max="15374" width="2.28515625" style="79" customWidth="1"/>
    <col min="15375" max="15375" width="26" style="79" customWidth="1"/>
    <col min="15376" max="15376" width="8" style="79" customWidth="1"/>
    <col min="15377" max="15377" width="1" style="79" customWidth="1"/>
    <col min="15378" max="15378" width="6.7109375"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9" width="6.7109375" style="79" customWidth="1"/>
    <col min="15390" max="15616" width="11.42578125" style="79"/>
    <col min="15617" max="15617" width="4" style="79" customWidth="1"/>
    <col min="15618" max="15618" width="7.42578125" style="79" customWidth="1"/>
    <col min="15619" max="15619" width="61.5703125" style="79" customWidth="1"/>
    <col min="15620" max="15620" width="1" style="79" customWidth="1"/>
    <col min="15621" max="15621" width="9.7109375" style="79" customWidth="1"/>
    <col min="15622" max="15622" width="3.7109375" style="79" customWidth="1"/>
    <col min="15623" max="15625" width="8.7109375" style="79" customWidth="1"/>
    <col min="15626" max="15627" width="11.42578125" style="79"/>
    <col min="15628" max="15628" width="4.7109375" style="79" customWidth="1"/>
    <col min="15629" max="15629" width="5" style="79" customWidth="1"/>
    <col min="15630" max="15630" width="2.28515625" style="79" customWidth="1"/>
    <col min="15631" max="15631" width="26" style="79" customWidth="1"/>
    <col min="15632" max="15632" width="8" style="79" customWidth="1"/>
    <col min="15633" max="15633" width="1" style="79" customWidth="1"/>
    <col min="15634" max="15634" width="6.7109375"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5" width="6.7109375" style="79" customWidth="1"/>
    <col min="15646" max="15872" width="11.42578125" style="79"/>
    <col min="15873" max="15873" width="4" style="79" customWidth="1"/>
    <col min="15874" max="15874" width="7.42578125" style="79" customWidth="1"/>
    <col min="15875" max="15875" width="61.5703125" style="79" customWidth="1"/>
    <col min="15876" max="15876" width="1" style="79" customWidth="1"/>
    <col min="15877" max="15877" width="9.7109375" style="79" customWidth="1"/>
    <col min="15878" max="15878" width="3.7109375" style="79" customWidth="1"/>
    <col min="15879" max="15881" width="8.7109375" style="79" customWidth="1"/>
    <col min="15882" max="15883" width="11.42578125" style="79"/>
    <col min="15884" max="15884" width="4.7109375" style="79" customWidth="1"/>
    <col min="15885" max="15885" width="5" style="79" customWidth="1"/>
    <col min="15886" max="15886" width="2.28515625" style="79" customWidth="1"/>
    <col min="15887" max="15887" width="26" style="79" customWidth="1"/>
    <col min="15888" max="15888" width="8" style="79" customWidth="1"/>
    <col min="15889" max="15889" width="1" style="79" customWidth="1"/>
    <col min="15890" max="15890" width="6.7109375"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1" width="6.7109375" style="79" customWidth="1"/>
    <col min="15902" max="16128" width="11.42578125" style="79"/>
    <col min="16129" max="16129" width="4" style="79" customWidth="1"/>
    <col min="16130" max="16130" width="7.42578125" style="79" customWidth="1"/>
    <col min="16131" max="16131" width="61.5703125" style="79" customWidth="1"/>
    <col min="16132" max="16132" width="1" style="79" customWidth="1"/>
    <col min="16133" max="16133" width="9.7109375" style="79" customWidth="1"/>
    <col min="16134" max="16134" width="3.7109375" style="79" customWidth="1"/>
    <col min="16135" max="16137" width="8.7109375" style="79" customWidth="1"/>
    <col min="16138" max="16139" width="11.42578125" style="79"/>
    <col min="16140" max="16140" width="4.7109375" style="79" customWidth="1"/>
    <col min="16141" max="16141" width="5" style="79" customWidth="1"/>
    <col min="16142" max="16142" width="2.28515625" style="79" customWidth="1"/>
    <col min="16143" max="16143" width="26" style="79" customWidth="1"/>
    <col min="16144" max="16144" width="8" style="79" customWidth="1"/>
    <col min="16145" max="16145" width="1" style="79" customWidth="1"/>
    <col min="16146" max="16146" width="6.7109375"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7" width="6.7109375" style="79" customWidth="1"/>
    <col min="16158" max="16384" width="11.42578125" style="79"/>
  </cols>
  <sheetData>
    <row r="1" spans="1:30" ht="13.5" customHeight="1">
      <c r="E1" s="78"/>
      <c r="F1" s="78"/>
      <c r="G1" s="78"/>
      <c r="H1" s="78"/>
      <c r="J1" s="78"/>
      <c r="K1" s="78"/>
    </row>
    <row r="2" spans="1:30" ht="3.75" customHeight="1">
      <c r="A2" s="157"/>
      <c r="B2" s="83"/>
      <c r="C2" s="83"/>
      <c r="D2" s="83"/>
      <c r="E2" s="278"/>
      <c r="F2" s="278"/>
      <c r="G2" s="278"/>
      <c r="H2" s="278"/>
      <c r="I2" s="278"/>
      <c r="J2" s="78"/>
      <c r="K2" s="78"/>
    </row>
    <row r="3" spans="1:30" ht="12.75" customHeight="1">
      <c r="A3" s="157"/>
      <c r="B3" s="2369" t="s">
        <v>403</v>
      </c>
      <c r="C3" s="2369"/>
      <c r="D3" s="2369"/>
      <c r="E3" s="2369"/>
      <c r="F3" s="2369"/>
      <c r="G3" s="2369"/>
      <c r="H3" s="2369"/>
      <c r="I3" s="2369"/>
      <c r="J3" s="78"/>
      <c r="K3" s="83"/>
      <c r="L3" s="83"/>
      <c r="M3" s="2281"/>
      <c r="N3" s="2281"/>
      <c r="O3" s="2281"/>
      <c r="P3" s="2281"/>
      <c r="Q3" s="2281"/>
      <c r="R3" s="2281"/>
      <c r="S3" s="2281"/>
      <c r="T3" s="2281"/>
      <c r="U3" s="2281"/>
      <c r="V3" s="2281"/>
      <c r="W3" s="2281"/>
      <c r="X3" s="2281"/>
      <c r="Y3" s="2281"/>
      <c r="Z3" s="2281"/>
      <c r="AA3" s="2281"/>
    </row>
    <row r="4" spans="1:30" s="83" customFormat="1" ht="12.75" customHeight="1">
      <c r="A4" s="953"/>
      <c r="B4" s="2281" t="s">
        <v>1</v>
      </c>
      <c r="C4" s="2281"/>
      <c r="D4" s="2281"/>
      <c r="E4" s="2281"/>
      <c r="F4" s="2281"/>
      <c r="G4" s="2281"/>
      <c r="H4" s="2281"/>
      <c r="I4" s="2281"/>
      <c r="J4" s="278"/>
      <c r="K4" s="86"/>
      <c r="L4" s="86"/>
      <c r="M4" s="87"/>
      <c r="AC4" s="88"/>
      <c r="AD4" s="88"/>
    </row>
    <row r="5" spans="1:30" s="83" customFormat="1" ht="3" customHeight="1">
      <c r="A5" s="157"/>
      <c r="C5" s="314"/>
      <c r="D5" s="314"/>
      <c r="E5" s="1019"/>
      <c r="F5" s="1019"/>
      <c r="G5" s="1019"/>
      <c r="H5" s="1020"/>
      <c r="I5" s="352"/>
      <c r="J5" s="278"/>
      <c r="M5" s="92"/>
    </row>
    <row r="6" spans="1:30" s="83" customFormat="1" ht="12.75" customHeight="1">
      <c r="A6" s="157"/>
      <c r="B6" s="2373" t="s">
        <v>2</v>
      </c>
      <c r="C6" s="1057"/>
      <c r="D6" s="1058"/>
      <c r="E6" s="2388" t="s">
        <v>376</v>
      </c>
      <c r="F6" s="1059"/>
      <c r="G6" s="1060"/>
      <c r="H6" s="1060"/>
      <c r="I6" s="1061"/>
      <c r="J6" s="278"/>
      <c r="M6" s="92"/>
    </row>
    <row r="7" spans="1:30" ht="12.75" customHeight="1">
      <c r="A7" s="157"/>
      <c r="B7" s="2374"/>
      <c r="C7" s="1062" t="s">
        <v>377</v>
      </c>
      <c r="D7" s="1063"/>
      <c r="E7" s="2389"/>
      <c r="F7" s="1064"/>
      <c r="G7" s="2378" t="s">
        <v>385</v>
      </c>
      <c r="H7" s="2378"/>
      <c r="I7" s="2379"/>
      <c r="J7" s="78"/>
      <c r="K7" s="96"/>
    </row>
    <row r="8" spans="1:30">
      <c r="A8" s="157"/>
      <c r="B8" s="2375"/>
      <c r="C8" s="1065"/>
      <c r="D8" s="1066"/>
      <c r="E8" s="2378"/>
      <c r="F8" s="1067"/>
      <c r="G8" s="1068" t="s">
        <v>18</v>
      </c>
      <c r="H8" s="1068" t="s">
        <v>19</v>
      </c>
      <c r="I8" s="1069" t="s">
        <v>8</v>
      </c>
      <c r="J8" s="78"/>
      <c r="K8" s="83"/>
    </row>
    <row r="9" spans="1:30">
      <c r="A9" s="157"/>
      <c r="B9" s="2380">
        <v>1401</v>
      </c>
      <c r="C9" s="318" t="s">
        <v>20</v>
      </c>
      <c r="D9" s="492"/>
      <c r="E9" s="968">
        <f>SUM(E10:E16)</f>
        <v>7</v>
      </c>
      <c r="F9" s="968"/>
      <c r="G9" s="968">
        <f>SUM(G10:G16)</f>
        <v>181</v>
      </c>
      <c r="H9" s="968">
        <f>SUM(H10:H16)</f>
        <v>138</v>
      </c>
      <c r="I9" s="1028">
        <f t="shared" ref="I9:I19" si="0">SUM(G9:H9)</f>
        <v>319</v>
      </c>
      <c r="J9" s="78"/>
      <c r="K9" s="83"/>
    </row>
    <row r="10" spans="1:30" ht="12" customHeight="1">
      <c r="A10" s="157"/>
      <c r="B10" s="2381"/>
      <c r="C10" s="321" t="s">
        <v>21</v>
      </c>
      <c r="D10" s="1049"/>
      <c r="E10" s="1029">
        <v>2</v>
      </c>
      <c r="F10" s="1029"/>
      <c r="G10" s="416">
        <v>38</v>
      </c>
      <c r="H10" s="1029">
        <v>29</v>
      </c>
      <c r="I10" s="1030">
        <f t="shared" si="0"/>
        <v>67</v>
      </c>
      <c r="J10" s="78"/>
      <c r="K10" s="78"/>
    </row>
    <row r="11" spans="1:30" ht="12" customHeight="1">
      <c r="A11" s="157"/>
      <c r="B11" s="2381"/>
      <c r="C11" s="327" t="s">
        <v>22</v>
      </c>
      <c r="D11" s="322"/>
      <c r="E11" s="470">
        <v>1</v>
      </c>
      <c r="F11" s="470"/>
      <c r="G11" s="397">
        <v>18</v>
      </c>
      <c r="H11" s="470">
        <v>11</v>
      </c>
      <c r="I11" s="975">
        <f t="shared" si="0"/>
        <v>29</v>
      </c>
      <c r="J11" s="78"/>
      <c r="K11" s="78"/>
    </row>
    <row r="12" spans="1:30" ht="12" customHeight="1">
      <c r="A12" s="157"/>
      <c r="B12" s="2381"/>
      <c r="C12" s="327" t="s">
        <v>23</v>
      </c>
      <c r="D12" s="322"/>
      <c r="E12" s="470">
        <v>0</v>
      </c>
      <c r="F12" s="470"/>
      <c r="G12" s="351">
        <v>0</v>
      </c>
      <c r="H12" s="351">
        <v>0</v>
      </c>
      <c r="I12" s="975">
        <f t="shared" si="0"/>
        <v>0</v>
      </c>
      <c r="J12" s="78"/>
      <c r="K12" s="78"/>
    </row>
    <row r="13" spans="1:30" ht="12" customHeight="1">
      <c r="A13" s="157"/>
      <c r="B13" s="2381"/>
      <c r="C13" s="329" t="s">
        <v>24</v>
      </c>
      <c r="D13" s="322"/>
      <c r="E13" s="470">
        <v>1</v>
      </c>
      <c r="F13" s="470"/>
      <c r="G13" s="397">
        <v>38</v>
      </c>
      <c r="H13" s="470">
        <v>6</v>
      </c>
      <c r="I13" s="975">
        <f t="shared" si="0"/>
        <v>44</v>
      </c>
      <c r="J13" s="78"/>
      <c r="K13" s="78"/>
    </row>
    <row r="14" spans="1:30" ht="12" customHeight="1">
      <c r="A14" s="157"/>
      <c r="B14" s="2381"/>
      <c r="C14" s="329" t="s">
        <v>25</v>
      </c>
      <c r="D14" s="322"/>
      <c r="E14" s="470">
        <v>2</v>
      </c>
      <c r="F14" s="470"/>
      <c r="G14" s="397">
        <v>70</v>
      </c>
      <c r="H14" s="470">
        <v>68</v>
      </c>
      <c r="I14" s="975">
        <f t="shared" si="0"/>
        <v>138</v>
      </c>
      <c r="J14" s="78"/>
      <c r="K14" s="78"/>
    </row>
    <row r="15" spans="1:30" ht="12" customHeight="1">
      <c r="A15" s="157"/>
      <c r="B15" s="2381"/>
      <c r="C15" s="329" t="s">
        <v>26</v>
      </c>
      <c r="D15" s="322"/>
      <c r="E15" s="470">
        <v>1</v>
      </c>
      <c r="F15" s="470"/>
      <c r="G15" s="397">
        <v>17</v>
      </c>
      <c r="H15" s="470">
        <v>24</v>
      </c>
      <c r="I15" s="975">
        <f t="shared" si="0"/>
        <v>41</v>
      </c>
      <c r="J15" s="78"/>
      <c r="K15" s="78"/>
    </row>
    <row r="16" spans="1:30" ht="12" customHeight="1">
      <c r="A16" s="157"/>
      <c r="B16" s="2382"/>
      <c r="C16" s="329" t="s">
        <v>27</v>
      </c>
      <c r="D16" s="322"/>
      <c r="E16" s="470">
        <v>0</v>
      </c>
      <c r="F16" s="470"/>
      <c r="G16" s="351">
        <v>0</v>
      </c>
      <c r="H16" s="351">
        <v>0</v>
      </c>
      <c r="I16" s="975">
        <f t="shared" si="0"/>
        <v>0</v>
      </c>
      <c r="J16" s="78"/>
      <c r="K16" s="78"/>
    </row>
    <row r="17" spans="1:16">
      <c r="A17" s="157"/>
      <c r="B17" s="2380">
        <v>1402</v>
      </c>
      <c r="C17" s="29" t="s">
        <v>29</v>
      </c>
      <c r="D17" s="123"/>
      <c r="E17" s="969">
        <f>SUM(E18:E25)</f>
        <v>5</v>
      </c>
      <c r="F17" s="969"/>
      <c r="G17" s="969">
        <f>SUM(G18:G25)</f>
        <v>230</v>
      </c>
      <c r="H17" s="969">
        <f>SUM(H18:H25)</f>
        <v>208</v>
      </c>
      <c r="I17" s="994">
        <f t="shared" si="0"/>
        <v>438</v>
      </c>
      <c r="J17" s="78"/>
      <c r="K17" s="78"/>
    </row>
    <row r="18" spans="1:16" ht="12" customHeight="1">
      <c r="A18" s="157"/>
      <c r="B18" s="2381"/>
      <c r="C18" s="327" t="s">
        <v>114</v>
      </c>
      <c r="D18" s="322"/>
      <c r="E18" s="470">
        <v>2</v>
      </c>
      <c r="F18" s="470"/>
      <c r="G18" s="397">
        <v>40</v>
      </c>
      <c r="H18" s="470">
        <v>57</v>
      </c>
      <c r="I18" s="975">
        <f t="shared" si="0"/>
        <v>97</v>
      </c>
      <c r="J18" s="78"/>
      <c r="K18" s="78"/>
    </row>
    <row r="19" spans="1:16" ht="12" customHeight="1">
      <c r="A19" s="157"/>
      <c r="B19" s="2381"/>
      <c r="C19" s="327" t="s">
        <v>31</v>
      </c>
      <c r="D19" s="322"/>
      <c r="E19" s="470">
        <v>1</v>
      </c>
      <c r="F19" s="470"/>
      <c r="G19" s="397">
        <v>122</v>
      </c>
      <c r="H19" s="470">
        <v>94</v>
      </c>
      <c r="I19" s="975">
        <f t="shared" si="0"/>
        <v>216</v>
      </c>
      <c r="J19" s="78"/>
      <c r="K19" s="78"/>
    </row>
    <row r="20" spans="1:16" ht="12" customHeight="1">
      <c r="A20" s="157"/>
      <c r="B20" s="2381"/>
      <c r="C20" s="327" t="s">
        <v>32</v>
      </c>
      <c r="D20" s="322"/>
      <c r="E20" s="470">
        <v>0</v>
      </c>
      <c r="F20" s="470"/>
      <c r="G20" s="351">
        <v>0</v>
      </c>
      <c r="H20" s="351">
        <v>0</v>
      </c>
      <c r="I20" s="975">
        <f t="shared" ref="I20:I25" si="1">SUM(G20:H20)</f>
        <v>0</v>
      </c>
      <c r="J20" s="78"/>
      <c r="K20" s="78"/>
    </row>
    <row r="21" spans="1:16" ht="12" customHeight="1">
      <c r="A21" s="157"/>
      <c r="B21" s="2381"/>
      <c r="C21" s="327" t="s">
        <v>131</v>
      </c>
      <c r="D21" s="322"/>
      <c r="E21" s="470">
        <v>0</v>
      </c>
      <c r="F21" s="470"/>
      <c r="G21" s="351">
        <v>0</v>
      </c>
      <c r="H21" s="351">
        <v>0</v>
      </c>
      <c r="I21" s="975">
        <f t="shared" si="1"/>
        <v>0</v>
      </c>
      <c r="J21" s="78"/>
      <c r="K21" s="78"/>
      <c r="O21" s="2368"/>
      <c r="P21" s="2368"/>
    </row>
    <row r="22" spans="1:16" ht="12" customHeight="1">
      <c r="A22" s="157"/>
      <c r="B22" s="2381"/>
      <c r="C22" s="327" t="s">
        <v>132</v>
      </c>
      <c r="D22" s="322"/>
      <c r="E22" s="470">
        <v>1</v>
      </c>
      <c r="F22" s="470"/>
      <c r="G22" s="397">
        <v>44</v>
      </c>
      <c r="H22" s="470">
        <v>34</v>
      </c>
      <c r="I22" s="975">
        <f t="shared" si="1"/>
        <v>78</v>
      </c>
      <c r="J22" s="78"/>
      <c r="K22" s="78"/>
      <c r="O22" s="2368"/>
      <c r="P22" s="2368"/>
    </row>
    <row r="23" spans="1:16" ht="12" customHeight="1">
      <c r="A23" s="157"/>
      <c r="B23" s="2381"/>
      <c r="C23" s="327" t="s">
        <v>35</v>
      </c>
      <c r="D23" s="322"/>
      <c r="E23" s="470">
        <v>0</v>
      </c>
      <c r="F23" s="470"/>
      <c r="G23" s="351">
        <v>0</v>
      </c>
      <c r="H23" s="351">
        <v>0</v>
      </c>
      <c r="I23" s="975">
        <f t="shared" si="1"/>
        <v>0</v>
      </c>
      <c r="J23" s="78"/>
      <c r="K23" s="78"/>
      <c r="O23" s="2368"/>
      <c r="P23" s="2368"/>
    </row>
    <row r="24" spans="1:16" ht="12" customHeight="1">
      <c r="A24" s="157"/>
      <c r="B24" s="2381"/>
      <c r="C24" s="327" t="s">
        <v>133</v>
      </c>
      <c r="D24" s="322"/>
      <c r="E24" s="470">
        <v>1</v>
      </c>
      <c r="F24" s="470"/>
      <c r="G24" s="397">
        <v>24</v>
      </c>
      <c r="H24" s="470">
        <v>23</v>
      </c>
      <c r="I24" s="975">
        <f t="shared" si="1"/>
        <v>47</v>
      </c>
      <c r="J24" s="78"/>
      <c r="K24" s="78"/>
      <c r="O24" s="2368"/>
      <c r="P24" s="2368"/>
    </row>
    <row r="25" spans="1:16" ht="12" customHeight="1">
      <c r="A25" s="157"/>
      <c r="B25" s="2382"/>
      <c r="C25" s="329" t="s">
        <v>37</v>
      </c>
      <c r="D25" s="322"/>
      <c r="E25" s="470">
        <v>0</v>
      </c>
      <c r="F25" s="470"/>
      <c r="G25" s="351">
        <v>0</v>
      </c>
      <c r="H25" s="351">
        <v>0</v>
      </c>
      <c r="I25" s="975">
        <f t="shared" si="1"/>
        <v>0</v>
      </c>
      <c r="J25" s="78"/>
      <c r="K25" s="78"/>
      <c r="O25" s="2368"/>
      <c r="P25" s="2368"/>
    </row>
    <row r="26" spans="1:16">
      <c r="A26" s="157"/>
      <c r="B26" s="2380">
        <v>1403</v>
      </c>
      <c r="C26" s="29" t="s">
        <v>39</v>
      </c>
      <c r="D26" s="123"/>
      <c r="E26" s="969">
        <f>SUM(E27:E29)</f>
        <v>2</v>
      </c>
      <c r="F26" s="969"/>
      <c r="G26" s="969">
        <f>SUM(G27:G29)</f>
        <v>24</v>
      </c>
      <c r="H26" s="969">
        <f>SUM(H27:H29)</f>
        <v>44</v>
      </c>
      <c r="I26" s="994">
        <f t="shared" ref="I26:I55" si="2">SUM(G26:H26)</f>
        <v>68</v>
      </c>
      <c r="J26" s="78"/>
      <c r="K26" s="78"/>
      <c r="O26" s="2368"/>
      <c r="P26" s="2368"/>
    </row>
    <row r="27" spans="1:16" ht="12" customHeight="1">
      <c r="A27" s="157"/>
      <c r="B27" s="2381"/>
      <c r="C27" s="329" t="s">
        <v>40</v>
      </c>
      <c r="D27" s="322"/>
      <c r="E27" s="470">
        <v>2</v>
      </c>
      <c r="F27" s="470"/>
      <c r="G27" s="397">
        <v>24</v>
      </c>
      <c r="H27" s="470">
        <v>44</v>
      </c>
      <c r="I27" s="989">
        <f t="shared" si="2"/>
        <v>68</v>
      </c>
      <c r="J27" s="78"/>
      <c r="K27" s="78"/>
      <c r="O27" s="2368"/>
      <c r="P27" s="2368"/>
    </row>
    <row r="28" spans="1:16" ht="12" customHeight="1">
      <c r="A28" s="157"/>
      <c r="B28" s="2381"/>
      <c r="C28" s="329" t="s">
        <v>41</v>
      </c>
      <c r="D28" s="322"/>
      <c r="E28" s="470">
        <v>0</v>
      </c>
      <c r="F28" s="470"/>
      <c r="G28" s="351">
        <v>0</v>
      </c>
      <c r="H28" s="351">
        <v>0</v>
      </c>
      <c r="I28" s="989">
        <f t="shared" si="2"/>
        <v>0</v>
      </c>
      <c r="J28" s="78"/>
      <c r="K28" s="78"/>
    </row>
    <row r="29" spans="1:16" ht="12" customHeight="1">
      <c r="A29" s="157"/>
      <c r="B29" s="2382"/>
      <c r="C29" s="1031" t="s">
        <v>42</v>
      </c>
      <c r="D29" s="1050"/>
      <c r="E29" s="470">
        <v>0</v>
      </c>
      <c r="F29" s="470"/>
      <c r="G29" s="351">
        <v>0</v>
      </c>
      <c r="H29" s="351">
        <v>0</v>
      </c>
      <c r="I29" s="989">
        <f t="shared" si="2"/>
        <v>0</v>
      </c>
      <c r="J29" s="78"/>
      <c r="K29" s="78"/>
    </row>
    <row r="30" spans="1:16">
      <c r="A30" s="157"/>
      <c r="B30" s="2380">
        <v>1404</v>
      </c>
      <c r="C30" s="29" t="s">
        <v>43</v>
      </c>
      <c r="D30" s="123"/>
      <c r="E30" s="969">
        <f>SUM(E31:E32)</f>
        <v>3</v>
      </c>
      <c r="F30" s="969"/>
      <c r="G30" s="969">
        <f>SUM(G31:G32)</f>
        <v>111</v>
      </c>
      <c r="H30" s="969">
        <f>SUM(H31:H32)</f>
        <v>120</v>
      </c>
      <c r="I30" s="1032">
        <f t="shared" si="2"/>
        <v>231</v>
      </c>
      <c r="J30" s="78"/>
      <c r="K30" s="78"/>
    </row>
    <row r="31" spans="1:16" ht="12" customHeight="1">
      <c r="A31" s="157"/>
      <c r="B31" s="2381"/>
      <c r="C31" s="327" t="s">
        <v>128</v>
      </c>
      <c r="D31" s="92"/>
      <c r="E31" s="470">
        <v>1</v>
      </c>
      <c r="F31" s="470"/>
      <c r="G31" s="397">
        <v>22</v>
      </c>
      <c r="H31" s="470">
        <v>11</v>
      </c>
      <c r="I31" s="975">
        <f t="shared" si="2"/>
        <v>33</v>
      </c>
      <c r="J31" s="78"/>
      <c r="K31" s="78"/>
    </row>
    <row r="32" spans="1:16" ht="12" customHeight="1">
      <c r="A32" s="157"/>
      <c r="B32" s="2382"/>
      <c r="C32" s="327" t="s">
        <v>45</v>
      </c>
      <c r="D32" s="92"/>
      <c r="E32" s="470">
        <v>2</v>
      </c>
      <c r="F32" s="470"/>
      <c r="G32" s="397">
        <v>89</v>
      </c>
      <c r="H32" s="470">
        <v>109</v>
      </c>
      <c r="I32" s="975">
        <f t="shared" si="2"/>
        <v>198</v>
      </c>
      <c r="J32" s="78"/>
      <c r="K32" s="78"/>
    </row>
    <row r="33" spans="1:11">
      <c r="A33" s="157"/>
      <c r="B33" s="2380">
        <v>1405</v>
      </c>
      <c r="C33" s="318" t="s">
        <v>46</v>
      </c>
      <c r="D33" s="1051"/>
      <c r="E33" s="969">
        <f>SUM(E34:E37)</f>
        <v>3</v>
      </c>
      <c r="F33" s="969"/>
      <c r="G33" s="405">
        <f>SUM(G34:G37)</f>
        <v>78</v>
      </c>
      <c r="H33" s="405">
        <f>SUM(H34:H37)</f>
        <v>147</v>
      </c>
      <c r="I33" s="1035">
        <f t="shared" si="2"/>
        <v>225</v>
      </c>
      <c r="J33" s="78"/>
      <c r="K33" s="78"/>
    </row>
    <row r="34" spans="1:11" ht="12" customHeight="1">
      <c r="A34" s="157"/>
      <c r="B34" s="2381"/>
      <c r="C34" s="782" t="s">
        <v>47</v>
      </c>
      <c r="D34" s="1049"/>
      <c r="E34" s="470">
        <v>0</v>
      </c>
      <c r="F34" s="470"/>
      <c r="G34" s="351">
        <v>0</v>
      </c>
      <c r="H34" s="351">
        <v>0</v>
      </c>
      <c r="I34" s="1030">
        <f t="shared" si="2"/>
        <v>0</v>
      </c>
    </row>
    <row r="35" spans="1:11" s="83" customFormat="1" ht="12" customHeight="1">
      <c r="A35" s="157"/>
      <c r="B35" s="2381"/>
      <c r="C35" s="327" t="s">
        <v>48</v>
      </c>
      <c r="D35" s="322"/>
      <c r="E35" s="1015">
        <v>2</v>
      </c>
      <c r="F35" s="1015"/>
      <c r="G35" s="1015">
        <v>55</v>
      </c>
      <c r="H35" s="1015">
        <v>101</v>
      </c>
      <c r="I35" s="975">
        <f t="shared" si="2"/>
        <v>156</v>
      </c>
    </row>
    <row r="36" spans="1:11" ht="12" customHeight="1">
      <c r="A36" s="157"/>
      <c r="B36" s="2381"/>
      <c r="C36" s="359" t="s">
        <v>49</v>
      </c>
      <c r="D36" s="1052"/>
      <c r="E36" s="470">
        <v>0</v>
      </c>
      <c r="F36" s="470"/>
      <c r="G36" s="351">
        <v>0</v>
      </c>
      <c r="H36" s="351">
        <v>0</v>
      </c>
      <c r="I36" s="975">
        <f t="shared" si="2"/>
        <v>0</v>
      </c>
    </row>
    <row r="37" spans="1:11" ht="12" customHeight="1">
      <c r="A37" s="157"/>
      <c r="B37" s="2382"/>
      <c r="C37" s="417" t="s">
        <v>50</v>
      </c>
      <c r="D37" s="1053"/>
      <c r="E37" s="1037">
        <v>1</v>
      </c>
      <c r="F37" s="1037"/>
      <c r="G37" s="1037">
        <v>23</v>
      </c>
      <c r="H37" s="1037">
        <v>46</v>
      </c>
      <c r="I37" s="1044">
        <f t="shared" si="2"/>
        <v>69</v>
      </c>
    </row>
    <row r="38" spans="1:11">
      <c r="A38" s="157"/>
      <c r="B38" s="2380">
        <v>1406</v>
      </c>
      <c r="C38" s="1039" t="s">
        <v>51</v>
      </c>
      <c r="D38" s="1054"/>
      <c r="E38" s="1040">
        <f>SUM(E39:E43)</f>
        <v>0</v>
      </c>
      <c r="F38" s="1040"/>
      <c r="G38" s="1040">
        <f>SUM(G39:G43)</f>
        <v>0</v>
      </c>
      <c r="H38" s="1040">
        <f>SUM(H39:H43)</f>
        <v>0</v>
      </c>
      <c r="I38" s="1041">
        <f t="shared" si="2"/>
        <v>0</v>
      </c>
    </row>
    <row r="39" spans="1:11" ht="12" customHeight="1">
      <c r="A39" s="157"/>
      <c r="B39" s="2381"/>
      <c r="C39" s="327" t="s">
        <v>52</v>
      </c>
      <c r="D39" s="322"/>
      <c r="E39" s="470">
        <v>0</v>
      </c>
      <c r="F39" s="470"/>
      <c r="G39" s="351">
        <v>0</v>
      </c>
      <c r="H39" s="351">
        <v>0</v>
      </c>
      <c r="I39" s="975">
        <f t="shared" si="2"/>
        <v>0</v>
      </c>
    </row>
    <row r="40" spans="1:11" ht="12" customHeight="1">
      <c r="A40" s="157"/>
      <c r="B40" s="2381"/>
      <c r="C40" s="327" t="s">
        <v>53</v>
      </c>
      <c r="D40" s="322"/>
      <c r="E40" s="470">
        <v>0</v>
      </c>
      <c r="F40" s="470"/>
      <c r="G40" s="351">
        <v>0</v>
      </c>
      <c r="H40" s="351">
        <v>0</v>
      </c>
      <c r="I40" s="975">
        <f t="shared" si="2"/>
        <v>0</v>
      </c>
    </row>
    <row r="41" spans="1:11" ht="12" customHeight="1">
      <c r="A41" s="157"/>
      <c r="B41" s="2381"/>
      <c r="C41" s="327" t="s">
        <v>96</v>
      </c>
      <c r="D41" s="322"/>
      <c r="E41" s="470">
        <v>0</v>
      </c>
      <c r="F41" s="470"/>
      <c r="G41" s="351">
        <v>0</v>
      </c>
      <c r="H41" s="351">
        <v>0</v>
      </c>
      <c r="I41" s="975">
        <f t="shared" si="2"/>
        <v>0</v>
      </c>
    </row>
    <row r="42" spans="1:11" ht="12" customHeight="1">
      <c r="A42" s="157"/>
      <c r="B42" s="2381"/>
      <c r="C42" s="327" t="s">
        <v>55</v>
      </c>
      <c r="D42" s="322"/>
      <c r="E42" s="470">
        <v>0</v>
      </c>
      <c r="F42" s="470"/>
      <c r="G42" s="351">
        <v>0</v>
      </c>
      <c r="H42" s="351">
        <v>0</v>
      </c>
      <c r="I42" s="975">
        <f t="shared" si="2"/>
        <v>0</v>
      </c>
    </row>
    <row r="43" spans="1:11" ht="12" customHeight="1">
      <c r="A43" s="157"/>
      <c r="B43" s="2382"/>
      <c r="C43" s="327" t="s">
        <v>56</v>
      </c>
      <c r="D43" s="322"/>
      <c r="E43" s="470">
        <v>0</v>
      </c>
      <c r="F43" s="470"/>
      <c r="G43" s="351">
        <v>0</v>
      </c>
      <c r="H43" s="351">
        <v>0</v>
      </c>
      <c r="I43" s="975">
        <f t="shared" si="2"/>
        <v>0</v>
      </c>
    </row>
    <row r="44" spans="1:11">
      <c r="A44" s="157"/>
      <c r="B44" s="2380">
        <v>1407</v>
      </c>
      <c r="C44" s="13" t="s">
        <v>58</v>
      </c>
      <c r="D44" s="123"/>
      <c r="E44" s="1042">
        <f>SUM(E45:E47)</f>
        <v>0</v>
      </c>
      <c r="F44" s="1042"/>
      <c r="G44" s="1042">
        <f>SUM(G45:G47)</f>
        <v>0</v>
      </c>
      <c r="H44" s="1042">
        <f>SUM(H45:H47)</f>
        <v>0</v>
      </c>
      <c r="I44" s="994">
        <f t="shared" si="2"/>
        <v>0</v>
      </c>
    </row>
    <row r="45" spans="1:11" ht="12" customHeight="1">
      <c r="A45" s="157"/>
      <c r="B45" s="2381"/>
      <c r="C45" s="327" t="s">
        <v>379</v>
      </c>
      <c r="D45" s="322"/>
      <c r="E45" s="470">
        <v>0</v>
      </c>
      <c r="F45" s="470"/>
      <c r="G45" s="351">
        <v>0</v>
      </c>
      <c r="H45" s="351">
        <v>0</v>
      </c>
      <c r="I45" s="989">
        <f t="shared" si="2"/>
        <v>0</v>
      </c>
    </row>
    <row r="46" spans="1:11" ht="12" customHeight="1">
      <c r="A46" s="157"/>
      <c r="B46" s="2381"/>
      <c r="C46" s="329" t="s">
        <v>60</v>
      </c>
      <c r="D46" s="322"/>
      <c r="E46" s="470">
        <v>0</v>
      </c>
      <c r="F46" s="470"/>
      <c r="G46" s="351">
        <v>0</v>
      </c>
      <c r="H46" s="351">
        <v>0</v>
      </c>
      <c r="I46" s="989">
        <f t="shared" si="2"/>
        <v>0</v>
      </c>
    </row>
    <row r="47" spans="1:11" ht="12" customHeight="1">
      <c r="A47" s="157"/>
      <c r="B47" s="2382"/>
      <c r="C47" s="329" t="s">
        <v>84</v>
      </c>
      <c r="D47" s="322"/>
      <c r="E47" s="470">
        <v>0</v>
      </c>
      <c r="F47" s="470"/>
      <c r="G47" s="351">
        <v>0</v>
      </c>
      <c r="H47" s="351">
        <v>0</v>
      </c>
      <c r="I47" s="989">
        <f t="shared" si="2"/>
        <v>0</v>
      </c>
    </row>
    <row r="48" spans="1:11">
      <c r="A48" s="157"/>
      <c r="B48" s="2373">
        <v>1408</v>
      </c>
      <c r="C48" s="13" t="s">
        <v>63</v>
      </c>
      <c r="D48" s="40"/>
      <c r="E48" s="1042">
        <f>SUM(E49:E52)</f>
        <v>0</v>
      </c>
      <c r="F48" s="1042"/>
      <c r="G48" s="1042">
        <f>SUM(G49:G52)</f>
        <v>0</v>
      </c>
      <c r="H48" s="1042">
        <f>SUM(H49:H52)</f>
        <v>0</v>
      </c>
      <c r="I48" s="994">
        <f t="shared" si="2"/>
        <v>0</v>
      </c>
    </row>
    <row r="49" spans="1:9">
      <c r="A49" s="157"/>
      <c r="B49" s="2386"/>
      <c r="C49" s="327" t="s">
        <v>64</v>
      </c>
      <c r="D49" s="322"/>
      <c r="E49" s="470">
        <v>0</v>
      </c>
      <c r="F49" s="470"/>
      <c r="G49" s="351">
        <v>0</v>
      </c>
      <c r="H49" s="351">
        <v>0</v>
      </c>
      <c r="I49" s="975">
        <f t="shared" si="2"/>
        <v>0</v>
      </c>
    </row>
    <row r="50" spans="1:9">
      <c r="A50" s="157"/>
      <c r="B50" s="2386"/>
      <c r="C50" s="322" t="s">
        <v>65</v>
      </c>
      <c r="D50" s="322"/>
      <c r="E50" s="470">
        <v>0</v>
      </c>
      <c r="F50" s="470"/>
      <c r="G50" s="351">
        <v>0</v>
      </c>
      <c r="H50" s="351">
        <v>0</v>
      </c>
      <c r="I50" s="975">
        <f t="shared" si="2"/>
        <v>0</v>
      </c>
    </row>
    <row r="51" spans="1:9" ht="12" customHeight="1">
      <c r="A51" s="157"/>
      <c r="B51" s="2386"/>
      <c r="C51" s="340" t="s">
        <v>380</v>
      </c>
      <c r="D51" s="322"/>
      <c r="E51" s="470">
        <v>0</v>
      </c>
      <c r="F51" s="470"/>
      <c r="G51" s="351">
        <v>0</v>
      </c>
      <c r="H51" s="351">
        <v>0</v>
      </c>
      <c r="I51" s="975">
        <f t="shared" si="2"/>
        <v>0</v>
      </c>
    </row>
    <row r="52" spans="1:9" ht="12" customHeight="1">
      <c r="A52" s="157"/>
      <c r="B52" s="2387"/>
      <c r="C52" s="340" t="s">
        <v>136</v>
      </c>
      <c r="D52" s="322"/>
      <c r="E52" s="470">
        <v>0</v>
      </c>
      <c r="F52" s="470"/>
      <c r="G52" s="351">
        <v>0</v>
      </c>
      <c r="H52" s="351">
        <v>0</v>
      </c>
      <c r="I52" s="975">
        <f t="shared" si="2"/>
        <v>0</v>
      </c>
    </row>
    <row r="53" spans="1:9" ht="12.75" customHeight="1">
      <c r="B53" s="2380">
        <v>1624</v>
      </c>
      <c r="C53" s="40" t="s">
        <v>68</v>
      </c>
      <c r="D53" s="1055"/>
      <c r="E53" s="405">
        <f>SUM(E54:E55)</f>
        <v>0</v>
      </c>
      <c r="F53" s="405"/>
      <c r="G53" s="405">
        <f>SUM(G54:G55)</f>
        <v>0</v>
      </c>
      <c r="H53" s="405">
        <f>SUM(H54:H55)</f>
        <v>0</v>
      </c>
      <c r="I53" s="468">
        <f t="shared" si="2"/>
        <v>0</v>
      </c>
    </row>
    <row r="54" spans="1:9" ht="12" customHeight="1">
      <c r="B54" s="2381"/>
      <c r="C54" s="368" t="s">
        <v>69</v>
      </c>
      <c r="D54" s="356"/>
      <c r="E54" s="470">
        <v>0</v>
      </c>
      <c r="F54" s="470"/>
      <c r="G54" s="351">
        <v>0</v>
      </c>
      <c r="H54" s="351">
        <v>0</v>
      </c>
      <c r="I54" s="989">
        <f t="shared" si="2"/>
        <v>0</v>
      </c>
    </row>
    <row r="55" spans="1:9" ht="12" customHeight="1">
      <c r="B55" s="2382"/>
      <c r="C55" s="322" t="s">
        <v>71</v>
      </c>
      <c r="E55" s="470">
        <v>0</v>
      </c>
      <c r="F55" s="470"/>
      <c r="G55" s="351">
        <v>0</v>
      </c>
      <c r="H55" s="351">
        <v>0</v>
      </c>
      <c r="I55" s="989">
        <f t="shared" si="2"/>
        <v>0</v>
      </c>
    </row>
    <row r="56" spans="1:9" ht="13.5" customHeight="1">
      <c r="C56" s="219" t="s">
        <v>8</v>
      </c>
      <c r="D56" s="1056"/>
      <c r="E56" s="1000">
        <f>SUM(E9+E17+E26+E30+E33+E38+E44+E48+E53)</f>
        <v>20</v>
      </c>
      <c r="F56" s="1000"/>
      <c r="G56" s="1000">
        <f>SUM(G9+G17+G26+G30+G33+G38+G44+G48+G53)</f>
        <v>624</v>
      </c>
      <c r="H56" s="1000">
        <f>SUM(H9+H17+H26+H30+H33+H38+H44+H48+H53)</f>
        <v>657</v>
      </c>
      <c r="I56" s="1001">
        <f>SUM(I9+I17+I26+I30+I33+I38+I44+I48+I53)</f>
        <v>1281</v>
      </c>
    </row>
    <row r="57" spans="1:9" ht="10.5" customHeight="1">
      <c r="B57" s="979"/>
      <c r="C57" s="177" t="s">
        <v>381</v>
      </c>
      <c r="D57" s="92"/>
    </row>
    <row r="58" spans="1:9" ht="9" customHeight="1">
      <c r="B58" s="979"/>
    </row>
    <row r="59" spans="1:9" ht="9" customHeight="1"/>
    <row r="60" spans="1:9" ht="9" customHeight="1">
      <c r="B60" s="979"/>
    </row>
    <row r="61" spans="1:9" ht="9" customHeight="1">
      <c r="B61" s="979"/>
    </row>
    <row r="62" spans="1:9" ht="9" customHeight="1"/>
    <row r="63" spans="1:9" ht="9" customHeight="1"/>
    <row r="64" spans="1:9"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8" ht="9" customHeight="1"/>
    <row r="146" spans="3:8" ht="9" customHeight="1">
      <c r="C146" s="92"/>
      <c r="D146" s="92"/>
      <c r="E146" s="1047"/>
      <c r="F146" s="1047"/>
      <c r="G146" s="1048"/>
      <c r="H146" s="1047"/>
    </row>
    <row r="147" spans="3:8" ht="9" customHeight="1"/>
    <row r="148" spans="3:8" ht="9" customHeight="1"/>
    <row r="149" spans="3:8" ht="9" customHeight="1"/>
    <row r="150" spans="3:8" ht="9" customHeight="1"/>
    <row r="151" spans="3:8" ht="9" customHeight="1"/>
    <row r="152" spans="3:8" ht="9" customHeight="1"/>
    <row r="153" spans="3:8" ht="9" customHeight="1"/>
    <row r="154" spans="3:8" ht="9" customHeight="1"/>
    <row r="155" spans="3:8" ht="9" customHeight="1"/>
    <row r="156" spans="3:8" ht="9" customHeight="1"/>
    <row r="157" spans="3:8" ht="9" customHeight="1"/>
    <row r="158" spans="3:8" ht="9" customHeight="1"/>
    <row r="159" spans="3:8" ht="9" customHeight="1"/>
    <row r="160" spans="3: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O21:P27"/>
    <mergeCell ref="B26:B29"/>
    <mergeCell ref="B30:B32"/>
    <mergeCell ref="B33:B37"/>
    <mergeCell ref="B3:I3"/>
    <mergeCell ref="M3:AA3"/>
    <mergeCell ref="B4:I4"/>
    <mergeCell ref="B6:B8"/>
    <mergeCell ref="E6:E8"/>
    <mergeCell ref="G7:I7"/>
    <mergeCell ref="B38:B43"/>
    <mergeCell ref="B44:B47"/>
    <mergeCell ref="B48:B52"/>
    <mergeCell ref="B53:B55"/>
    <mergeCell ref="B9:B16"/>
    <mergeCell ref="B17:B25"/>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11"/>
  <sheetViews>
    <sheetView workbookViewId="0">
      <selection activeCell="O20" sqref="O20:P27"/>
    </sheetView>
  </sheetViews>
  <sheetFormatPr baseColWidth="10" defaultRowHeight="12.75"/>
  <cols>
    <col min="1" max="1" width="4" style="349" customWidth="1"/>
    <col min="2" max="2" width="7.42578125" style="79" customWidth="1"/>
    <col min="3" max="3" width="61.5703125" style="79" customWidth="1"/>
    <col min="4" max="4" width="1" style="79" customWidth="1"/>
    <col min="5" max="5" width="9.7109375" style="79" customWidth="1"/>
    <col min="6" max="6" width="3.7109375" style="79" customWidth="1"/>
    <col min="7" max="9" width="8.7109375" style="79" customWidth="1"/>
    <col min="10" max="11" width="11.42578125" style="79"/>
    <col min="12" max="12" width="4.7109375" style="79" customWidth="1"/>
    <col min="13" max="13" width="5" style="79" customWidth="1"/>
    <col min="14" max="14" width="2.28515625" style="79" customWidth="1"/>
    <col min="15" max="15" width="26" style="79" customWidth="1"/>
    <col min="16" max="16" width="8" style="79" customWidth="1"/>
    <col min="17" max="17" width="1" style="79" customWidth="1"/>
    <col min="18" max="18" width="6.7109375"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9" width="6.7109375" style="79" customWidth="1"/>
    <col min="30" max="256" width="11.42578125" style="79"/>
    <col min="257" max="257" width="4" style="79" customWidth="1"/>
    <col min="258" max="258" width="7.42578125" style="79" customWidth="1"/>
    <col min="259" max="259" width="61.5703125" style="79" customWidth="1"/>
    <col min="260" max="260" width="1" style="79" customWidth="1"/>
    <col min="261" max="261" width="9.7109375" style="79" customWidth="1"/>
    <col min="262" max="262" width="3.7109375" style="79" customWidth="1"/>
    <col min="263" max="265" width="8.7109375" style="79" customWidth="1"/>
    <col min="266" max="267" width="11.42578125" style="79"/>
    <col min="268" max="268" width="4.7109375" style="79" customWidth="1"/>
    <col min="269" max="269" width="5" style="79" customWidth="1"/>
    <col min="270" max="270" width="2.28515625" style="79" customWidth="1"/>
    <col min="271" max="271" width="26" style="79" customWidth="1"/>
    <col min="272" max="272" width="8" style="79" customWidth="1"/>
    <col min="273" max="273" width="1" style="79" customWidth="1"/>
    <col min="274" max="274" width="6.7109375"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5" width="6.7109375" style="79" customWidth="1"/>
    <col min="286" max="512" width="11.42578125" style="79"/>
    <col min="513" max="513" width="4" style="79" customWidth="1"/>
    <col min="514" max="514" width="7.42578125" style="79" customWidth="1"/>
    <col min="515" max="515" width="61.5703125" style="79" customWidth="1"/>
    <col min="516" max="516" width="1" style="79" customWidth="1"/>
    <col min="517" max="517" width="9.7109375" style="79" customWidth="1"/>
    <col min="518" max="518" width="3.7109375" style="79" customWidth="1"/>
    <col min="519" max="521" width="8.7109375" style="79" customWidth="1"/>
    <col min="522" max="523" width="11.42578125" style="79"/>
    <col min="524" max="524" width="4.7109375" style="79" customWidth="1"/>
    <col min="525" max="525" width="5" style="79" customWidth="1"/>
    <col min="526" max="526" width="2.28515625" style="79" customWidth="1"/>
    <col min="527" max="527" width="26" style="79" customWidth="1"/>
    <col min="528" max="528" width="8" style="79" customWidth="1"/>
    <col min="529" max="529" width="1" style="79" customWidth="1"/>
    <col min="530" max="530" width="6.7109375"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1" width="6.7109375" style="79" customWidth="1"/>
    <col min="542" max="768" width="11.42578125" style="79"/>
    <col min="769" max="769" width="4" style="79" customWidth="1"/>
    <col min="770" max="770" width="7.42578125" style="79" customWidth="1"/>
    <col min="771" max="771" width="61.5703125" style="79" customWidth="1"/>
    <col min="772" max="772" width="1" style="79" customWidth="1"/>
    <col min="773" max="773" width="9.7109375" style="79" customWidth="1"/>
    <col min="774" max="774" width="3.7109375" style="79" customWidth="1"/>
    <col min="775" max="777" width="8.7109375" style="79" customWidth="1"/>
    <col min="778" max="779" width="11.42578125" style="79"/>
    <col min="780" max="780" width="4.7109375" style="79" customWidth="1"/>
    <col min="781" max="781" width="5" style="79" customWidth="1"/>
    <col min="782" max="782" width="2.28515625" style="79" customWidth="1"/>
    <col min="783" max="783" width="26" style="79" customWidth="1"/>
    <col min="784" max="784" width="8" style="79" customWidth="1"/>
    <col min="785" max="785" width="1" style="79" customWidth="1"/>
    <col min="786" max="786" width="6.7109375"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7" width="6.7109375" style="79" customWidth="1"/>
    <col min="798" max="1024" width="11.42578125" style="79"/>
    <col min="1025" max="1025" width="4" style="79" customWidth="1"/>
    <col min="1026" max="1026" width="7.42578125" style="79" customWidth="1"/>
    <col min="1027" max="1027" width="61.5703125" style="79" customWidth="1"/>
    <col min="1028" max="1028" width="1" style="79" customWidth="1"/>
    <col min="1029" max="1029" width="9.7109375" style="79" customWidth="1"/>
    <col min="1030" max="1030" width="3.7109375" style="79" customWidth="1"/>
    <col min="1031" max="1033" width="8.7109375" style="79" customWidth="1"/>
    <col min="1034" max="1035" width="11.42578125" style="79"/>
    <col min="1036" max="1036" width="4.7109375" style="79" customWidth="1"/>
    <col min="1037" max="1037" width="5" style="79" customWidth="1"/>
    <col min="1038" max="1038" width="2.28515625" style="79" customWidth="1"/>
    <col min="1039" max="1039" width="26" style="79" customWidth="1"/>
    <col min="1040" max="1040" width="8" style="79" customWidth="1"/>
    <col min="1041" max="1041" width="1" style="79" customWidth="1"/>
    <col min="1042" max="1042" width="6.7109375"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3" width="6.7109375" style="79" customWidth="1"/>
    <col min="1054" max="1280" width="11.42578125" style="79"/>
    <col min="1281" max="1281" width="4" style="79" customWidth="1"/>
    <col min="1282" max="1282" width="7.42578125" style="79" customWidth="1"/>
    <col min="1283" max="1283" width="61.5703125" style="79" customWidth="1"/>
    <col min="1284" max="1284" width="1" style="79" customWidth="1"/>
    <col min="1285" max="1285" width="9.7109375" style="79" customWidth="1"/>
    <col min="1286" max="1286" width="3.7109375" style="79" customWidth="1"/>
    <col min="1287" max="1289" width="8.7109375" style="79" customWidth="1"/>
    <col min="1290" max="1291" width="11.42578125" style="79"/>
    <col min="1292" max="1292" width="4.7109375" style="79" customWidth="1"/>
    <col min="1293" max="1293" width="5" style="79" customWidth="1"/>
    <col min="1294" max="1294" width="2.28515625" style="79" customWidth="1"/>
    <col min="1295" max="1295" width="26" style="79" customWidth="1"/>
    <col min="1296" max="1296" width="8" style="79" customWidth="1"/>
    <col min="1297" max="1297" width="1" style="79" customWidth="1"/>
    <col min="1298" max="1298" width="6.7109375"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9" width="6.7109375" style="79" customWidth="1"/>
    <col min="1310" max="1536" width="11.42578125" style="79"/>
    <col min="1537" max="1537" width="4" style="79" customWidth="1"/>
    <col min="1538" max="1538" width="7.42578125" style="79" customWidth="1"/>
    <col min="1539" max="1539" width="61.5703125" style="79" customWidth="1"/>
    <col min="1540" max="1540" width="1" style="79" customWidth="1"/>
    <col min="1541" max="1541" width="9.7109375" style="79" customWidth="1"/>
    <col min="1542" max="1542" width="3.7109375" style="79" customWidth="1"/>
    <col min="1543" max="1545" width="8.7109375" style="79" customWidth="1"/>
    <col min="1546" max="1547" width="11.42578125" style="79"/>
    <col min="1548" max="1548" width="4.7109375" style="79" customWidth="1"/>
    <col min="1549" max="1549" width="5" style="79" customWidth="1"/>
    <col min="1550" max="1550" width="2.28515625" style="79" customWidth="1"/>
    <col min="1551" max="1551" width="26" style="79" customWidth="1"/>
    <col min="1552" max="1552" width="8" style="79" customWidth="1"/>
    <col min="1553" max="1553" width="1" style="79" customWidth="1"/>
    <col min="1554" max="1554" width="6.7109375"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5" width="6.7109375" style="79" customWidth="1"/>
    <col min="1566" max="1792" width="11.42578125" style="79"/>
    <col min="1793" max="1793" width="4" style="79" customWidth="1"/>
    <col min="1794" max="1794" width="7.42578125" style="79" customWidth="1"/>
    <col min="1795" max="1795" width="61.5703125" style="79" customWidth="1"/>
    <col min="1796" max="1796" width="1" style="79" customWidth="1"/>
    <col min="1797" max="1797" width="9.7109375" style="79" customWidth="1"/>
    <col min="1798" max="1798" width="3.7109375" style="79" customWidth="1"/>
    <col min="1799" max="1801" width="8.7109375" style="79" customWidth="1"/>
    <col min="1802" max="1803" width="11.42578125" style="79"/>
    <col min="1804" max="1804" width="4.7109375" style="79" customWidth="1"/>
    <col min="1805" max="1805" width="5" style="79" customWidth="1"/>
    <col min="1806" max="1806" width="2.28515625" style="79" customWidth="1"/>
    <col min="1807" max="1807" width="26" style="79" customWidth="1"/>
    <col min="1808" max="1808" width="8" style="79" customWidth="1"/>
    <col min="1809" max="1809" width="1" style="79" customWidth="1"/>
    <col min="1810" max="1810" width="6.7109375"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1" width="6.7109375" style="79" customWidth="1"/>
    <col min="1822" max="2048" width="11.42578125" style="79"/>
    <col min="2049" max="2049" width="4" style="79" customWidth="1"/>
    <col min="2050" max="2050" width="7.42578125" style="79" customWidth="1"/>
    <col min="2051" max="2051" width="61.5703125" style="79" customWidth="1"/>
    <col min="2052" max="2052" width="1" style="79" customWidth="1"/>
    <col min="2053" max="2053" width="9.7109375" style="79" customWidth="1"/>
    <col min="2054" max="2054" width="3.7109375" style="79" customWidth="1"/>
    <col min="2055" max="2057" width="8.7109375" style="79" customWidth="1"/>
    <col min="2058" max="2059" width="11.42578125" style="79"/>
    <col min="2060" max="2060" width="4.7109375" style="79" customWidth="1"/>
    <col min="2061" max="2061" width="5" style="79" customWidth="1"/>
    <col min="2062" max="2062" width="2.28515625" style="79" customWidth="1"/>
    <col min="2063" max="2063" width="26" style="79" customWidth="1"/>
    <col min="2064" max="2064" width="8" style="79" customWidth="1"/>
    <col min="2065" max="2065" width="1" style="79" customWidth="1"/>
    <col min="2066" max="2066" width="6.7109375"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7" width="6.7109375" style="79" customWidth="1"/>
    <col min="2078" max="2304" width="11.42578125" style="79"/>
    <col min="2305" max="2305" width="4" style="79" customWidth="1"/>
    <col min="2306" max="2306" width="7.42578125" style="79" customWidth="1"/>
    <col min="2307" max="2307" width="61.5703125" style="79" customWidth="1"/>
    <col min="2308" max="2308" width="1" style="79" customWidth="1"/>
    <col min="2309" max="2309" width="9.7109375" style="79" customWidth="1"/>
    <col min="2310" max="2310" width="3.7109375" style="79" customWidth="1"/>
    <col min="2311" max="2313" width="8.7109375" style="79" customWidth="1"/>
    <col min="2314" max="2315" width="11.42578125" style="79"/>
    <col min="2316" max="2316" width="4.7109375" style="79" customWidth="1"/>
    <col min="2317" max="2317" width="5" style="79" customWidth="1"/>
    <col min="2318" max="2318" width="2.28515625" style="79" customWidth="1"/>
    <col min="2319" max="2319" width="26" style="79" customWidth="1"/>
    <col min="2320" max="2320" width="8" style="79" customWidth="1"/>
    <col min="2321" max="2321" width="1" style="79" customWidth="1"/>
    <col min="2322" max="2322" width="6.7109375"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3" width="6.7109375" style="79" customWidth="1"/>
    <col min="2334" max="2560" width="11.42578125" style="79"/>
    <col min="2561" max="2561" width="4" style="79" customWidth="1"/>
    <col min="2562" max="2562" width="7.42578125" style="79" customWidth="1"/>
    <col min="2563" max="2563" width="61.5703125" style="79" customWidth="1"/>
    <col min="2564" max="2564" width="1" style="79" customWidth="1"/>
    <col min="2565" max="2565" width="9.7109375" style="79" customWidth="1"/>
    <col min="2566" max="2566" width="3.7109375" style="79" customWidth="1"/>
    <col min="2567" max="2569" width="8.7109375" style="79" customWidth="1"/>
    <col min="2570" max="2571" width="11.42578125" style="79"/>
    <col min="2572" max="2572" width="4.7109375" style="79" customWidth="1"/>
    <col min="2573" max="2573" width="5" style="79" customWidth="1"/>
    <col min="2574" max="2574" width="2.28515625" style="79" customWidth="1"/>
    <col min="2575" max="2575" width="26" style="79" customWidth="1"/>
    <col min="2576" max="2576" width="8" style="79" customWidth="1"/>
    <col min="2577" max="2577" width="1" style="79" customWidth="1"/>
    <col min="2578" max="2578" width="6.7109375"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9" width="6.7109375" style="79" customWidth="1"/>
    <col min="2590" max="2816" width="11.42578125" style="79"/>
    <col min="2817" max="2817" width="4" style="79" customWidth="1"/>
    <col min="2818" max="2818" width="7.42578125" style="79" customWidth="1"/>
    <col min="2819" max="2819" width="61.5703125" style="79" customWidth="1"/>
    <col min="2820" max="2820" width="1" style="79" customWidth="1"/>
    <col min="2821" max="2821" width="9.7109375" style="79" customWidth="1"/>
    <col min="2822" max="2822" width="3.7109375" style="79" customWidth="1"/>
    <col min="2823" max="2825" width="8.7109375" style="79" customWidth="1"/>
    <col min="2826" max="2827" width="11.42578125" style="79"/>
    <col min="2828" max="2828" width="4.7109375" style="79" customWidth="1"/>
    <col min="2829" max="2829" width="5" style="79" customWidth="1"/>
    <col min="2830" max="2830" width="2.28515625" style="79" customWidth="1"/>
    <col min="2831" max="2831" width="26" style="79" customWidth="1"/>
    <col min="2832" max="2832" width="8" style="79" customWidth="1"/>
    <col min="2833" max="2833" width="1" style="79" customWidth="1"/>
    <col min="2834" max="2834" width="6.7109375"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5" width="6.7109375" style="79" customWidth="1"/>
    <col min="2846" max="3072" width="11.42578125" style="79"/>
    <col min="3073" max="3073" width="4" style="79" customWidth="1"/>
    <col min="3074" max="3074" width="7.42578125" style="79" customWidth="1"/>
    <col min="3075" max="3075" width="61.5703125" style="79" customWidth="1"/>
    <col min="3076" max="3076" width="1" style="79" customWidth="1"/>
    <col min="3077" max="3077" width="9.7109375" style="79" customWidth="1"/>
    <col min="3078" max="3078" width="3.7109375" style="79" customWidth="1"/>
    <col min="3079" max="3081" width="8.7109375" style="79" customWidth="1"/>
    <col min="3082" max="3083" width="11.42578125" style="79"/>
    <col min="3084" max="3084" width="4.7109375" style="79" customWidth="1"/>
    <col min="3085" max="3085" width="5" style="79" customWidth="1"/>
    <col min="3086" max="3086" width="2.28515625" style="79" customWidth="1"/>
    <col min="3087" max="3087" width="26" style="79" customWidth="1"/>
    <col min="3088" max="3088" width="8" style="79" customWidth="1"/>
    <col min="3089" max="3089" width="1" style="79" customWidth="1"/>
    <col min="3090" max="3090" width="6.7109375"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1" width="6.7109375" style="79" customWidth="1"/>
    <col min="3102" max="3328" width="11.42578125" style="79"/>
    <col min="3329" max="3329" width="4" style="79" customWidth="1"/>
    <col min="3330" max="3330" width="7.42578125" style="79" customWidth="1"/>
    <col min="3331" max="3331" width="61.5703125" style="79" customWidth="1"/>
    <col min="3332" max="3332" width="1" style="79" customWidth="1"/>
    <col min="3333" max="3333" width="9.7109375" style="79" customWidth="1"/>
    <col min="3334" max="3334" width="3.7109375" style="79" customWidth="1"/>
    <col min="3335" max="3337" width="8.7109375" style="79" customWidth="1"/>
    <col min="3338" max="3339" width="11.42578125" style="79"/>
    <col min="3340" max="3340" width="4.7109375" style="79" customWidth="1"/>
    <col min="3341" max="3341" width="5" style="79" customWidth="1"/>
    <col min="3342" max="3342" width="2.28515625" style="79" customWidth="1"/>
    <col min="3343" max="3343" width="26" style="79" customWidth="1"/>
    <col min="3344" max="3344" width="8" style="79" customWidth="1"/>
    <col min="3345" max="3345" width="1" style="79" customWidth="1"/>
    <col min="3346" max="3346" width="6.7109375"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7" width="6.7109375" style="79" customWidth="1"/>
    <col min="3358" max="3584" width="11.42578125" style="79"/>
    <col min="3585" max="3585" width="4" style="79" customWidth="1"/>
    <col min="3586" max="3586" width="7.42578125" style="79" customWidth="1"/>
    <col min="3587" max="3587" width="61.5703125" style="79" customWidth="1"/>
    <col min="3588" max="3588" width="1" style="79" customWidth="1"/>
    <col min="3589" max="3589" width="9.7109375" style="79" customWidth="1"/>
    <col min="3590" max="3590" width="3.7109375" style="79" customWidth="1"/>
    <col min="3591" max="3593" width="8.7109375" style="79" customWidth="1"/>
    <col min="3594" max="3595" width="11.42578125" style="79"/>
    <col min="3596" max="3596" width="4.7109375" style="79" customWidth="1"/>
    <col min="3597" max="3597" width="5" style="79" customWidth="1"/>
    <col min="3598" max="3598" width="2.28515625" style="79" customWidth="1"/>
    <col min="3599" max="3599" width="26" style="79" customWidth="1"/>
    <col min="3600" max="3600" width="8" style="79" customWidth="1"/>
    <col min="3601" max="3601" width="1" style="79" customWidth="1"/>
    <col min="3602" max="3602" width="6.7109375"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3" width="6.7109375" style="79" customWidth="1"/>
    <col min="3614" max="3840" width="11.42578125" style="79"/>
    <col min="3841" max="3841" width="4" style="79" customWidth="1"/>
    <col min="3842" max="3842" width="7.42578125" style="79" customWidth="1"/>
    <col min="3843" max="3843" width="61.5703125" style="79" customWidth="1"/>
    <col min="3844" max="3844" width="1" style="79" customWidth="1"/>
    <col min="3845" max="3845" width="9.7109375" style="79" customWidth="1"/>
    <col min="3846" max="3846" width="3.7109375" style="79" customWidth="1"/>
    <col min="3847" max="3849" width="8.7109375" style="79" customWidth="1"/>
    <col min="3850" max="3851" width="11.42578125" style="79"/>
    <col min="3852" max="3852" width="4.7109375" style="79" customWidth="1"/>
    <col min="3853" max="3853" width="5" style="79" customWidth="1"/>
    <col min="3854" max="3854" width="2.28515625" style="79" customWidth="1"/>
    <col min="3855" max="3855" width="26" style="79" customWidth="1"/>
    <col min="3856" max="3856" width="8" style="79" customWidth="1"/>
    <col min="3857" max="3857" width="1" style="79" customWidth="1"/>
    <col min="3858" max="3858" width="6.7109375"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9" width="6.7109375" style="79" customWidth="1"/>
    <col min="3870" max="4096" width="11.42578125" style="79"/>
    <col min="4097" max="4097" width="4" style="79" customWidth="1"/>
    <col min="4098" max="4098" width="7.42578125" style="79" customWidth="1"/>
    <col min="4099" max="4099" width="61.5703125" style="79" customWidth="1"/>
    <col min="4100" max="4100" width="1" style="79" customWidth="1"/>
    <col min="4101" max="4101" width="9.7109375" style="79" customWidth="1"/>
    <col min="4102" max="4102" width="3.7109375" style="79" customWidth="1"/>
    <col min="4103" max="4105" width="8.7109375" style="79" customWidth="1"/>
    <col min="4106" max="4107" width="11.42578125" style="79"/>
    <col min="4108" max="4108" width="4.7109375" style="79" customWidth="1"/>
    <col min="4109" max="4109" width="5" style="79" customWidth="1"/>
    <col min="4110" max="4110" width="2.28515625" style="79" customWidth="1"/>
    <col min="4111" max="4111" width="26" style="79" customWidth="1"/>
    <col min="4112" max="4112" width="8" style="79" customWidth="1"/>
    <col min="4113" max="4113" width="1" style="79" customWidth="1"/>
    <col min="4114" max="4114" width="6.7109375"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5" width="6.7109375" style="79" customWidth="1"/>
    <col min="4126" max="4352" width="11.42578125" style="79"/>
    <col min="4353" max="4353" width="4" style="79" customWidth="1"/>
    <col min="4354" max="4354" width="7.42578125" style="79" customWidth="1"/>
    <col min="4355" max="4355" width="61.5703125" style="79" customWidth="1"/>
    <col min="4356" max="4356" width="1" style="79" customWidth="1"/>
    <col min="4357" max="4357" width="9.7109375" style="79" customWidth="1"/>
    <col min="4358" max="4358" width="3.7109375" style="79" customWidth="1"/>
    <col min="4359" max="4361" width="8.7109375" style="79" customWidth="1"/>
    <col min="4362" max="4363" width="11.42578125" style="79"/>
    <col min="4364" max="4364" width="4.7109375" style="79" customWidth="1"/>
    <col min="4365" max="4365" width="5" style="79" customWidth="1"/>
    <col min="4366" max="4366" width="2.28515625" style="79" customWidth="1"/>
    <col min="4367" max="4367" width="26" style="79" customWidth="1"/>
    <col min="4368" max="4368" width="8" style="79" customWidth="1"/>
    <col min="4369" max="4369" width="1" style="79" customWidth="1"/>
    <col min="4370" max="4370" width="6.7109375"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1" width="6.7109375" style="79" customWidth="1"/>
    <col min="4382" max="4608" width="11.42578125" style="79"/>
    <col min="4609" max="4609" width="4" style="79" customWidth="1"/>
    <col min="4610" max="4610" width="7.42578125" style="79" customWidth="1"/>
    <col min="4611" max="4611" width="61.5703125" style="79" customWidth="1"/>
    <col min="4612" max="4612" width="1" style="79" customWidth="1"/>
    <col min="4613" max="4613" width="9.7109375" style="79" customWidth="1"/>
    <col min="4614" max="4614" width="3.7109375" style="79" customWidth="1"/>
    <col min="4615" max="4617" width="8.7109375" style="79" customWidth="1"/>
    <col min="4618" max="4619" width="11.42578125" style="79"/>
    <col min="4620" max="4620" width="4.7109375" style="79" customWidth="1"/>
    <col min="4621" max="4621" width="5" style="79" customWidth="1"/>
    <col min="4622" max="4622" width="2.28515625" style="79" customWidth="1"/>
    <col min="4623" max="4623" width="26" style="79" customWidth="1"/>
    <col min="4624" max="4624" width="8" style="79" customWidth="1"/>
    <col min="4625" max="4625" width="1" style="79" customWidth="1"/>
    <col min="4626" max="4626" width="6.7109375"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7" width="6.7109375" style="79" customWidth="1"/>
    <col min="4638" max="4864" width="11.42578125" style="79"/>
    <col min="4865" max="4865" width="4" style="79" customWidth="1"/>
    <col min="4866" max="4866" width="7.42578125" style="79" customWidth="1"/>
    <col min="4867" max="4867" width="61.5703125" style="79" customWidth="1"/>
    <col min="4868" max="4868" width="1" style="79" customWidth="1"/>
    <col min="4869" max="4869" width="9.7109375" style="79" customWidth="1"/>
    <col min="4870" max="4870" width="3.7109375" style="79" customWidth="1"/>
    <col min="4871" max="4873" width="8.7109375" style="79" customWidth="1"/>
    <col min="4874" max="4875" width="11.42578125" style="79"/>
    <col min="4876" max="4876" width="4.7109375" style="79" customWidth="1"/>
    <col min="4877" max="4877" width="5" style="79" customWidth="1"/>
    <col min="4878" max="4878" width="2.28515625" style="79" customWidth="1"/>
    <col min="4879" max="4879" width="26" style="79" customWidth="1"/>
    <col min="4880" max="4880" width="8" style="79" customWidth="1"/>
    <col min="4881" max="4881" width="1" style="79" customWidth="1"/>
    <col min="4882" max="4882" width="6.7109375"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3" width="6.7109375" style="79" customWidth="1"/>
    <col min="4894" max="5120" width="11.42578125" style="79"/>
    <col min="5121" max="5121" width="4" style="79" customWidth="1"/>
    <col min="5122" max="5122" width="7.42578125" style="79" customWidth="1"/>
    <col min="5123" max="5123" width="61.5703125" style="79" customWidth="1"/>
    <col min="5124" max="5124" width="1" style="79" customWidth="1"/>
    <col min="5125" max="5125" width="9.7109375" style="79" customWidth="1"/>
    <col min="5126" max="5126" width="3.7109375" style="79" customWidth="1"/>
    <col min="5127" max="5129" width="8.7109375" style="79" customWidth="1"/>
    <col min="5130" max="5131" width="11.42578125" style="79"/>
    <col min="5132" max="5132" width="4.7109375" style="79" customWidth="1"/>
    <col min="5133" max="5133" width="5" style="79" customWidth="1"/>
    <col min="5134" max="5134" width="2.28515625" style="79" customWidth="1"/>
    <col min="5135" max="5135" width="26" style="79" customWidth="1"/>
    <col min="5136" max="5136" width="8" style="79" customWidth="1"/>
    <col min="5137" max="5137" width="1" style="79" customWidth="1"/>
    <col min="5138" max="5138" width="6.7109375"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9" width="6.7109375" style="79" customWidth="1"/>
    <col min="5150" max="5376" width="11.42578125" style="79"/>
    <col min="5377" max="5377" width="4" style="79" customWidth="1"/>
    <col min="5378" max="5378" width="7.42578125" style="79" customWidth="1"/>
    <col min="5379" max="5379" width="61.5703125" style="79" customWidth="1"/>
    <col min="5380" max="5380" width="1" style="79" customWidth="1"/>
    <col min="5381" max="5381" width="9.7109375" style="79" customWidth="1"/>
    <col min="5382" max="5382" width="3.7109375" style="79" customWidth="1"/>
    <col min="5383" max="5385" width="8.7109375" style="79" customWidth="1"/>
    <col min="5386" max="5387" width="11.42578125" style="79"/>
    <col min="5388" max="5388" width="4.7109375" style="79" customWidth="1"/>
    <col min="5389" max="5389" width="5" style="79" customWidth="1"/>
    <col min="5390" max="5390" width="2.28515625" style="79" customWidth="1"/>
    <col min="5391" max="5391" width="26" style="79" customWidth="1"/>
    <col min="5392" max="5392" width="8" style="79" customWidth="1"/>
    <col min="5393" max="5393" width="1" style="79" customWidth="1"/>
    <col min="5394" max="5394" width="6.7109375"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5" width="6.7109375" style="79" customWidth="1"/>
    <col min="5406" max="5632" width="11.42578125" style="79"/>
    <col min="5633" max="5633" width="4" style="79" customWidth="1"/>
    <col min="5634" max="5634" width="7.42578125" style="79" customWidth="1"/>
    <col min="5635" max="5635" width="61.5703125" style="79" customWidth="1"/>
    <col min="5636" max="5636" width="1" style="79" customWidth="1"/>
    <col min="5637" max="5637" width="9.7109375" style="79" customWidth="1"/>
    <col min="5638" max="5638" width="3.7109375" style="79" customWidth="1"/>
    <col min="5639" max="5641" width="8.7109375" style="79" customWidth="1"/>
    <col min="5642" max="5643" width="11.42578125" style="79"/>
    <col min="5644" max="5644" width="4.7109375" style="79" customWidth="1"/>
    <col min="5645" max="5645" width="5" style="79" customWidth="1"/>
    <col min="5646" max="5646" width="2.28515625" style="79" customWidth="1"/>
    <col min="5647" max="5647" width="26" style="79" customWidth="1"/>
    <col min="5648" max="5648" width="8" style="79" customWidth="1"/>
    <col min="5649" max="5649" width="1" style="79" customWidth="1"/>
    <col min="5650" max="5650" width="6.7109375"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1" width="6.7109375" style="79" customWidth="1"/>
    <col min="5662" max="5888" width="11.42578125" style="79"/>
    <col min="5889" max="5889" width="4" style="79" customWidth="1"/>
    <col min="5890" max="5890" width="7.42578125" style="79" customWidth="1"/>
    <col min="5891" max="5891" width="61.5703125" style="79" customWidth="1"/>
    <col min="5892" max="5892" width="1" style="79" customWidth="1"/>
    <col min="5893" max="5893" width="9.7109375" style="79" customWidth="1"/>
    <col min="5894" max="5894" width="3.7109375" style="79" customWidth="1"/>
    <col min="5895" max="5897" width="8.7109375" style="79" customWidth="1"/>
    <col min="5898" max="5899" width="11.42578125" style="79"/>
    <col min="5900" max="5900" width="4.7109375" style="79" customWidth="1"/>
    <col min="5901" max="5901" width="5" style="79" customWidth="1"/>
    <col min="5902" max="5902" width="2.28515625" style="79" customWidth="1"/>
    <col min="5903" max="5903" width="26" style="79" customWidth="1"/>
    <col min="5904" max="5904" width="8" style="79" customWidth="1"/>
    <col min="5905" max="5905" width="1" style="79" customWidth="1"/>
    <col min="5906" max="5906" width="6.7109375"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7" width="6.7109375" style="79" customWidth="1"/>
    <col min="5918" max="6144" width="11.42578125" style="79"/>
    <col min="6145" max="6145" width="4" style="79" customWidth="1"/>
    <col min="6146" max="6146" width="7.42578125" style="79" customWidth="1"/>
    <col min="6147" max="6147" width="61.5703125" style="79" customWidth="1"/>
    <col min="6148" max="6148" width="1" style="79" customWidth="1"/>
    <col min="6149" max="6149" width="9.7109375" style="79" customWidth="1"/>
    <col min="6150" max="6150" width="3.7109375" style="79" customWidth="1"/>
    <col min="6151" max="6153" width="8.7109375" style="79" customWidth="1"/>
    <col min="6154" max="6155" width="11.42578125" style="79"/>
    <col min="6156" max="6156" width="4.7109375" style="79" customWidth="1"/>
    <col min="6157" max="6157" width="5" style="79" customWidth="1"/>
    <col min="6158" max="6158" width="2.28515625" style="79" customWidth="1"/>
    <col min="6159" max="6159" width="26" style="79" customWidth="1"/>
    <col min="6160" max="6160" width="8" style="79" customWidth="1"/>
    <col min="6161" max="6161" width="1" style="79" customWidth="1"/>
    <col min="6162" max="6162" width="6.7109375"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3" width="6.7109375" style="79" customWidth="1"/>
    <col min="6174" max="6400" width="11.42578125" style="79"/>
    <col min="6401" max="6401" width="4" style="79" customWidth="1"/>
    <col min="6402" max="6402" width="7.42578125" style="79" customWidth="1"/>
    <col min="6403" max="6403" width="61.5703125" style="79" customWidth="1"/>
    <col min="6404" max="6404" width="1" style="79" customWidth="1"/>
    <col min="6405" max="6405" width="9.7109375" style="79" customWidth="1"/>
    <col min="6406" max="6406" width="3.7109375" style="79" customWidth="1"/>
    <col min="6407" max="6409" width="8.7109375" style="79" customWidth="1"/>
    <col min="6410" max="6411" width="11.42578125" style="79"/>
    <col min="6412" max="6412" width="4.7109375" style="79" customWidth="1"/>
    <col min="6413" max="6413" width="5" style="79" customWidth="1"/>
    <col min="6414" max="6414" width="2.28515625" style="79" customWidth="1"/>
    <col min="6415" max="6415" width="26" style="79" customWidth="1"/>
    <col min="6416" max="6416" width="8" style="79" customWidth="1"/>
    <col min="6417" max="6417" width="1" style="79" customWidth="1"/>
    <col min="6418" max="6418" width="6.7109375"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9" width="6.7109375" style="79" customWidth="1"/>
    <col min="6430" max="6656" width="11.42578125" style="79"/>
    <col min="6657" max="6657" width="4" style="79" customWidth="1"/>
    <col min="6658" max="6658" width="7.42578125" style="79" customWidth="1"/>
    <col min="6659" max="6659" width="61.5703125" style="79" customWidth="1"/>
    <col min="6660" max="6660" width="1" style="79" customWidth="1"/>
    <col min="6661" max="6661" width="9.7109375" style="79" customWidth="1"/>
    <col min="6662" max="6662" width="3.7109375" style="79" customWidth="1"/>
    <col min="6663" max="6665" width="8.7109375" style="79" customWidth="1"/>
    <col min="6666" max="6667" width="11.42578125" style="79"/>
    <col min="6668" max="6668" width="4.7109375" style="79" customWidth="1"/>
    <col min="6669" max="6669" width="5" style="79" customWidth="1"/>
    <col min="6670" max="6670" width="2.28515625" style="79" customWidth="1"/>
    <col min="6671" max="6671" width="26" style="79" customWidth="1"/>
    <col min="6672" max="6672" width="8" style="79" customWidth="1"/>
    <col min="6673" max="6673" width="1" style="79" customWidth="1"/>
    <col min="6674" max="6674" width="6.7109375"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5" width="6.7109375" style="79" customWidth="1"/>
    <col min="6686" max="6912" width="11.42578125" style="79"/>
    <col min="6913" max="6913" width="4" style="79" customWidth="1"/>
    <col min="6914" max="6914" width="7.42578125" style="79" customWidth="1"/>
    <col min="6915" max="6915" width="61.5703125" style="79" customWidth="1"/>
    <col min="6916" max="6916" width="1" style="79" customWidth="1"/>
    <col min="6917" max="6917" width="9.7109375" style="79" customWidth="1"/>
    <col min="6918" max="6918" width="3.7109375" style="79" customWidth="1"/>
    <col min="6919" max="6921" width="8.7109375" style="79" customWidth="1"/>
    <col min="6922" max="6923" width="11.42578125" style="79"/>
    <col min="6924" max="6924" width="4.7109375" style="79" customWidth="1"/>
    <col min="6925" max="6925" width="5" style="79" customWidth="1"/>
    <col min="6926" max="6926" width="2.28515625" style="79" customWidth="1"/>
    <col min="6927" max="6927" width="26" style="79" customWidth="1"/>
    <col min="6928" max="6928" width="8" style="79" customWidth="1"/>
    <col min="6929" max="6929" width="1" style="79" customWidth="1"/>
    <col min="6930" max="6930" width="6.7109375"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1" width="6.7109375" style="79" customWidth="1"/>
    <col min="6942" max="7168" width="11.42578125" style="79"/>
    <col min="7169" max="7169" width="4" style="79" customWidth="1"/>
    <col min="7170" max="7170" width="7.42578125" style="79" customWidth="1"/>
    <col min="7171" max="7171" width="61.5703125" style="79" customWidth="1"/>
    <col min="7172" max="7172" width="1" style="79" customWidth="1"/>
    <col min="7173" max="7173" width="9.7109375" style="79" customWidth="1"/>
    <col min="7174" max="7174" width="3.7109375" style="79" customWidth="1"/>
    <col min="7175" max="7177" width="8.7109375" style="79" customWidth="1"/>
    <col min="7178" max="7179" width="11.42578125" style="79"/>
    <col min="7180" max="7180" width="4.7109375" style="79" customWidth="1"/>
    <col min="7181" max="7181" width="5" style="79" customWidth="1"/>
    <col min="7182" max="7182" width="2.28515625" style="79" customWidth="1"/>
    <col min="7183" max="7183" width="26" style="79" customWidth="1"/>
    <col min="7184" max="7184" width="8" style="79" customWidth="1"/>
    <col min="7185" max="7185" width="1" style="79" customWidth="1"/>
    <col min="7186" max="7186" width="6.7109375"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7" width="6.7109375" style="79" customWidth="1"/>
    <col min="7198" max="7424" width="11.42578125" style="79"/>
    <col min="7425" max="7425" width="4" style="79" customWidth="1"/>
    <col min="7426" max="7426" width="7.42578125" style="79" customWidth="1"/>
    <col min="7427" max="7427" width="61.5703125" style="79" customWidth="1"/>
    <col min="7428" max="7428" width="1" style="79" customWidth="1"/>
    <col min="7429" max="7429" width="9.7109375" style="79" customWidth="1"/>
    <col min="7430" max="7430" width="3.7109375" style="79" customWidth="1"/>
    <col min="7431" max="7433" width="8.7109375" style="79" customWidth="1"/>
    <col min="7434" max="7435" width="11.42578125" style="79"/>
    <col min="7436" max="7436" width="4.7109375" style="79" customWidth="1"/>
    <col min="7437" max="7437" width="5" style="79" customWidth="1"/>
    <col min="7438" max="7438" width="2.28515625" style="79" customWidth="1"/>
    <col min="7439" max="7439" width="26" style="79" customWidth="1"/>
    <col min="7440" max="7440" width="8" style="79" customWidth="1"/>
    <col min="7441" max="7441" width="1" style="79" customWidth="1"/>
    <col min="7442" max="7442" width="6.7109375"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3" width="6.7109375" style="79" customWidth="1"/>
    <col min="7454" max="7680" width="11.42578125" style="79"/>
    <col min="7681" max="7681" width="4" style="79" customWidth="1"/>
    <col min="7682" max="7682" width="7.42578125" style="79" customWidth="1"/>
    <col min="7683" max="7683" width="61.5703125" style="79" customWidth="1"/>
    <col min="7684" max="7684" width="1" style="79" customWidth="1"/>
    <col min="7685" max="7685" width="9.7109375" style="79" customWidth="1"/>
    <col min="7686" max="7686" width="3.7109375" style="79" customWidth="1"/>
    <col min="7687" max="7689" width="8.7109375" style="79" customWidth="1"/>
    <col min="7690" max="7691" width="11.42578125" style="79"/>
    <col min="7692" max="7692" width="4.7109375" style="79" customWidth="1"/>
    <col min="7693" max="7693" width="5" style="79" customWidth="1"/>
    <col min="7694" max="7694" width="2.28515625" style="79" customWidth="1"/>
    <col min="7695" max="7695" width="26" style="79" customWidth="1"/>
    <col min="7696" max="7696" width="8" style="79" customWidth="1"/>
    <col min="7697" max="7697" width="1" style="79" customWidth="1"/>
    <col min="7698" max="7698" width="6.7109375"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9" width="6.7109375" style="79" customWidth="1"/>
    <col min="7710" max="7936" width="11.42578125" style="79"/>
    <col min="7937" max="7937" width="4" style="79" customWidth="1"/>
    <col min="7938" max="7938" width="7.42578125" style="79" customWidth="1"/>
    <col min="7939" max="7939" width="61.5703125" style="79" customWidth="1"/>
    <col min="7940" max="7940" width="1" style="79" customWidth="1"/>
    <col min="7941" max="7941" width="9.7109375" style="79" customWidth="1"/>
    <col min="7942" max="7942" width="3.7109375" style="79" customWidth="1"/>
    <col min="7943" max="7945" width="8.7109375" style="79" customWidth="1"/>
    <col min="7946" max="7947" width="11.42578125" style="79"/>
    <col min="7948" max="7948" width="4.7109375" style="79" customWidth="1"/>
    <col min="7949" max="7949" width="5" style="79" customWidth="1"/>
    <col min="7950" max="7950" width="2.28515625" style="79" customWidth="1"/>
    <col min="7951" max="7951" width="26" style="79" customWidth="1"/>
    <col min="7952" max="7952" width="8" style="79" customWidth="1"/>
    <col min="7953" max="7953" width="1" style="79" customWidth="1"/>
    <col min="7954" max="7954" width="6.7109375"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5" width="6.7109375" style="79" customWidth="1"/>
    <col min="7966" max="8192" width="11.42578125" style="79"/>
    <col min="8193" max="8193" width="4" style="79" customWidth="1"/>
    <col min="8194" max="8194" width="7.42578125" style="79" customWidth="1"/>
    <col min="8195" max="8195" width="61.5703125" style="79" customWidth="1"/>
    <col min="8196" max="8196" width="1" style="79" customWidth="1"/>
    <col min="8197" max="8197" width="9.7109375" style="79" customWidth="1"/>
    <col min="8198" max="8198" width="3.7109375" style="79" customWidth="1"/>
    <col min="8199" max="8201" width="8.7109375" style="79" customWidth="1"/>
    <col min="8202" max="8203" width="11.42578125" style="79"/>
    <col min="8204" max="8204" width="4.7109375" style="79" customWidth="1"/>
    <col min="8205" max="8205" width="5" style="79" customWidth="1"/>
    <col min="8206" max="8206" width="2.28515625" style="79" customWidth="1"/>
    <col min="8207" max="8207" width="26" style="79" customWidth="1"/>
    <col min="8208" max="8208" width="8" style="79" customWidth="1"/>
    <col min="8209" max="8209" width="1" style="79" customWidth="1"/>
    <col min="8210" max="8210" width="6.7109375"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1" width="6.7109375" style="79" customWidth="1"/>
    <col min="8222" max="8448" width="11.42578125" style="79"/>
    <col min="8449" max="8449" width="4" style="79" customWidth="1"/>
    <col min="8450" max="8450" width="7.42578125" style="79" customWidth="1"/>
    <col min="8451" max="8451" width="61.5703125" style="79" customWidth="1"/>
    <col min="8452" max="8452" width="1" style="79" customWidth="1"/>
    <col min="8453" max="8453" width="9.7109375" style="79" customWidth="1"/>
    <col min="8454" max="8454" width="3.7109375" style="79" customWidth="1"/>
    <col min="8455" max="8457" width="8.7109375" style="79" customWidth="1"/>
    <col min="8458" max="8459" width="11.42578125" style="79"/>
    <col min="8460" max="8460" width="4.7109375" style="79" customWidth="1"/>
    <col min="8461" max="8461" width="5" style="79" customWidth="1"/>
    <col min="8462" max="8462" width="2.28515625" style="79" customWidth="1"/>
    <col min="8463" max="8463" width="26" style="79" customWidth="1"/>
    <col min="8464" max="8464" width="8" style="79" customWidth="1"/>
    <col min="8465" max="8465" width="1" style="79" customWidth="1"/>
    <col min="8466" max="8466" width="6.7109375"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7" width="6.7109375" style="79" customWidth="1"/>
    <col min="8478" max="8704" width="11.42578125" style="79"/>
    <col min="8705" max="8705" width="4" style="79" customWidth="1"/>
    <col min="8706" max="8706" width="7.42578125" style="79" customWidth="1"/>
    <col min="8707" max="8707" width="61.5703125" style="79" customWidth="1"/>
    <col min="8708" max="8708" width="1" style="79" customWidth="1"/>
    <col min="8709" max="8709" width="9.7109375" style="79" customWidth="1"/>
    <col min="8710" max="8710" width="3.7109375" style="79" customWidth="1"/>
    <col min="8711" max="8713" width="8.7109375" style="79" customWidth="1"/>
    <col min="8714" max="8715" width="11.42578125" style="79"/>
    <col min="8716" max="8716" width="4.7109375" style="79" customWidth="1"/>
    <col min="8717" max="8717" width="5" style="79" customWidth="1"/>
    <col min="8718" max="8718" width="2.28515625" style="79" customWidth="1"/>
    <col min="8719" max="8719" width="26" style="79" customWidth="1"/>
    <col min="8720" max="8720" width="8" style="79" customWidth="1"/>
    <col min="8721" max="8721" width="1" style="79" customWidth="1"/>
    <col min="8722" max="8722" width="6.7109375"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3" width="6.7109375" style="79" customWidth="1"/>
    <col min="8734" max="8960" width="11.42578125" style="79"/>
    <col min="8961" max="8961" width="4" style="79" customWidth="1"/>
    <col min="8962" max="8962" width="7.42578125" style="79" customWidth="1"/>
    <col min="8963" max="8963" width="61.5703125" style="79" customWidth="1"/>
    <col min="8964" max="8964" width="1" style="79" customWidth="1"/>
    <col min="8965" max="8965" width="9.7109375" style="79" customWidth="1"/>
    <col min="8966" max="8966" width="3.7109375" style="79" customWidth="1"/>
    <col min="8967" max="8969" width="8.7109375" style="79" customWidth="1"/>
    <col min="8970" max="8971" width="11.42578125" style="79"/>
    <col min="8972" max="8972" width="4.7109375" style="79" customWidth="1"/>
    <col min="8973" max="8973" width="5" style="79" customWidth="1"/>
    <col min="8974" max="8974" width="2.28515625" style="79" customWidth="1"/>
    <col min="8975" max="8975" width="26" style="79" customWidth="1"/>
    <col min="8976" max="8976" width="8" style="79" customWidth="1"/>
    <col min="8977" max="8977" width="1" style="79" customWidth="1"/>
    <col min="8978" max="8978" width="6.7109375"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9" width="6.7109375" style="79" customWidth="1"/>
    <col min="8990" max="9216" width="11.42578125" style="79"/>
    <col min="9217" max="9217" width="4" style="79" customWidth="1"/>
    <col min="9218" max="9218" width="7.42578125" style="79" customWidth="1"/>
    <col min="9219" max="9219" width="61.5703125" style="79" customWidth="1"/>
    <col min="9220" max="9220" width="1" style="79" customWidth="1"/>
    <col min="9221" max="9221" width="9.7109375" style="79" customWidth="1"/>
    <col min="9222" max="9222" width="3.7109375" style="79" customWidth="1"/>
    <col min="9223" max="9225" width="8.7109375" style="79" customWidth="1"/>
    <col min="9226" max="9227" width="11.42578125" style="79"/>
    <col min="9228" max="9228" width="4.7109375" style="79" customWidth="1"/>
    <col min="9229" max="9229" width="5" style="79" customWidth="1"/>
    <col min="9230" max="9230" width="2.28515625" style="79" customWidth="1"/>
    <col min="9231" max="9231" width="26" style="79" customWidth="1"/>
    <col min="9232" max="9232" width="8" style="79" customWidth="1"/>
    <col min="9233" max="9233" width="1" style="79" customWidth="1"/>
    <col min="9234" max="9234" width="6.7109375"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5" width="6.7109375" style="79" customWidth="1"/>
    <col min="9246" max="9472" width="11.42578125" style="79"/>
    <col min="9473" max="9473" width="4" style="79" customWidth="1"/>
    <col min="9474" max="9474" width="7.42578125" style="79" customWidth="1"/>
    <col min="9475" max="9475" width="61.5703125" style="79" customWidth="1"/>
    <col min="9476" max="9476" width="1" style="79" customWidth="1"/>
    <col min="9477" max="9477" width="9.7109375" style="79" customWidth="1"/>
    <col min="9478" max="9478" width="3.7109375" style="79" customWidth="1"/>
    <col min="9479" max="9481" width="8.7109375" style="79" customWidth="1"/>
    <col min="9482" max="9483" width="11.42578125" style="79"/>
    <col min="9484" max="9484" width="4.7109375" style="79" customWidth="1"/>
    <col min="9485" max="9485" width="5" style="79" customWidth="1"/>
    <col min="9486" max="9486" width="2.28515625" style="79" customWidth="1"/>
    <col min="9487" max="9487" width="26" style="79" customWidth="1"/>
    <col min="9488" max="9488" width="8" style="79" customWidth="1"/>
    <col min="9489" max="9489" width="1" style="79" customWidth="1"/>
    <col min="9490" max="9490" width="6.7109375"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1" width="6.7109375" style="79" customWidth="1"/>
    <col min="9502" max="9728" width="11.42578125" style="79"/>
    <col min="9729" max="9729" width="4" style="79" customWidth="1"/>
    <col min="9730" max="9730" width="7.42578125" style="79" customWidth="1"/>
    <col min="9731" max="9731" width="61.5703125" style="79" customWidth="1"/>
    <col min="9732" max="9732" width="1" style="79" customWidth="1"/>
    <col min="9733" max="9733" width="9.7109375" style="79" customWidth="1"/>
    <col min="9734" max="9734" width="3.7109375" style="79" customWidth="1"/>
    <col min="9735" max="9737" width="8.7109375" style="79" customWidth="1"/>
    <col min="9738" max="9739" width="11.42578125" style="79"/>
    <col min="9740" max="9740" width="4.7109375" style="79" customWidth="1"/>
    <col min="9741" max="9741" width="5" style="79" customWidth="1"/>
    <col min="9742" max="9742" width="2.28515625" style="79" customWidth="1"/>
    <col min="9743" max="9743" width="26" style="79" customWidth="1"/>
    <col min="9744" max="9744" width="8" style="79" customWidth="1"/>
    <col min="9745" max="9745" width="1" style="79" customWidth="1"/>
    <col min="9746" max="9746" width="6.7109375"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7" width="6.7109375" style="79" customWidth="1"/>
    <col min="9758" max="9984" width="11.42578125" style="79"/>
    <col min="9985" max="9985" width="4" style="79" customWidth="1"/>
    <col min="9986" max="9986" width="7.42578125" style="79" customWidth="1"/>
    <col min="9987" max="9987" width="61.5703125" style="79" customWidth="1"/>
    <col min="9988" max="9988" width="1" style="79" customWidth="1"/>
    <col min="9989" max="9989" width="9.7109375" style="79" customWidth="1"/>
    <col min="9990" max="9990" width="3.7109375" style="79" customWidth="1"/>
    <col min="9991" max="9993" width="8.7109375" style="79" customWidth="1"/>
    <col min="9994" max="9995" width="11.42578125" style="79"/>
    <col min="9996" max="9996" width="4.7109375" style="79" customWidth="1"/>
    <col min="9997" max="9997" width="5" style="79" customWidth="1"/>
    <col min="9998" max="9998" width="2.28515625" style="79" customWidth="1"/>
    <col min="9999" max="9999" width="26" style="79" customWidth="1"/>
    <col min="10000" max="10000" width="8" style="79" customWidth="1"/>
    <col min="10001" max="10001" width="1" style="79" customWidth="1"/>
    <col min="10002" max="10002" width="6.7109375"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3" width="6.7109375" style="79" customWidth="1"/>
    <col min="10014" max="10240" width="11.42578125" style="79"/>
    <col min="10241" max="10241" width="4" style="79" customWidth="1"/>
    <col min="10242" max="10242" width="7.42578125" style="79" customWidth="1"/>
    <col min="10243" max="10243" width="61.5703125" style="79" customWidth="1"/>
    <col min="10244" max="10244" width="1" style="79" customWidth="1"/>
    <col min="10245" max="10245" width="9.7109375" style="79" customWidth="1"/>
    <col min="10246" max="10246" width="3.7109375" style="79" customWidth="1"/>
    <col min="10247" max="10249" width="8.7109375" style="79" customWidth="1"/>
    <col min="10250" max="10251" width="11.42578125" style="79"/>
    <col min="10252" max="10252" width="4.7109375" style="79" customWidth="1"/>
    <col min="10253" max="10253" width="5" style="79" customWidth="1"/>
    <col min="10254" max="10254" width="2.28515625" style="79" customWidth="1"/>
    <col min="10255" max="10255" width="26" style="79" customWidth="1"/>
    <col min="10256" max="10256" width="8" style="79" customWidth="1"/>
    <col min="10257" max="10257" width="1" style="79" customWidth="1"/>
    <col min="10258" max="10258" width="6.7109375"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9" width="6.7109375" style="79" customWidth="1"/>
    <col min="10270" max="10496" width="11.42578125" style="79"/>
    <col min="10497" max="10497" width="4" style="79" customWidth="1"/>
    <col min="10498" max="10498" width="7.42578125" style="79" customWidth="1"/>
    <col min="10499" max="10499" width="61.5703125" style="79" customWidth="1"/>
    <col min="10500" max="10500" width="1" style="79" customWidth="1"/>
    <col min="10501" max="10501" width="9.7109375" style="79" customWidth="1"/>
    <col min="10502" max="10502" width="3.7109375" style="79" customWidth="1"/>
    <col min="10503" max="10505" width="8.7109375" style="79" customWidth="1"/>
    <col min="10506" max="10507" width="11.42578125" style="79"/>
    <col min="10508" max="10508" width="4.7109375" style="79" customWidth="1"/>
    <col min="10509" max="10509" width="5" style="79" customWidth="1"/>
    <col min="10510" max="10510" width="2.28515625" style="79" customWidth="1"/>
    <col min="10511" max="10511" width="26" style="79" customWidth="1"/>
    <col min="10512" max="10512" width="8" style="79" customWidth="1"/>
    <col min="10513" max="10513" width="1" style="79" customWidth="1"/>
    <col min="10514" max="10514" width="6.7109375"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5" width="6.7109375" style="79" customWidth="1"/>
    <col min="10526" max="10752" width="11.42578125" style="79"/>
    <col min="10753" max="10753" width="4" style="79" customWidth="1"/>
    <col min="10754" max="10754" width="7.42578125" style="79" customWidth="1"/>
    <col min="10755" max="10755" width="61.5703125" style="79" customWidth="1"/>
    <col min="10756" max="10756" width="1" style="79" customWidth="1"/>
    <col min="10757" max="10757" width="9.7109375" style="79" customWidth="1"/>
    <col min="10758" max="10758" width="3.7109375" style="79" customWidth="1"/>
    <col min="10759" max="10761" width="8.7109375" style="79" customWidth="1"/>
    <col min="10762" max="10763" width="11.42578125" style="79"/>
    <col min="10764" max="10764" width="4.7109375" style="79" customWidth="1"/>
    <col min="10765" max="10765" width="5" style="79" customWidth="1"/>
    <col min="10766" max="10766" width="2.28515625" style="79" customWidth="1"/>
    <col min="10767" max="10767" width="26" style="79" customWidth="1"/>
    <col min="10768" max="10768" width="8" style="79" customWidth="1"/>
    <col min="10769" max="10769" width="1" style="79" customWidth="1"/>
    <col min="10770" max="10770" width="6.7109375"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1" width="6.7109375" style="79" customWidth="1"/>
    <col min="10782" max="11008" width="11.42578125" style="79"/>
    <col min="11009" max="11009" width="4" style="79" customWidth="1"/>
    <col min="11010" max="11010" width="7.42578125" style="79" customWidth="1"/>
    <col min="11011" max="11011" width="61.5703125" style="79" customWidth="1"/>
    <col min="11012" max="11012" width="1" style="79" customWidth="1"/>
    <col min="11013" max="11013" width="9.7109375" style="79" customWidth="1"/>
    <col min="11014" max="11014" width="3.7109375" style="79" customWidth="1"/>
    <col min="11015" max="11017" width="8.7109375" style="79" customWidth="1"/>
    <col min="11018" max="11019" width="11.42578125" style="79"/>
    <col min="11020" max="11020" width="4.7109375" style="79" customWidth="1"/>
    <col min="11021" max="11021" width="5" style="79" customWidth="1"/>
    <col min="11022" max="11022" width="2.28515625" style="79" customWidth="1"/>
    <col min="11023" max="11023" width="26" style="79" customWidth="1"/>
    <col min="11024" max="11024" width="8" style="79" customWidth="1"/>
    <col min="11025" max="11025" width="1" style="79" customWidth="1"/>
    <col min="11026" max="11026" width="6.7109375"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7" width="6.7109375" style="79" customWidth="1"/>
    <col min="11038" max="11264" width="11.42578125" style="79"/>
    <col min="11265" max="11265" width="4" style="79" customWidth="1"/>
    <col min="11266" max="11266" width="7.42578125" style="79" customWidth="1"/>
    <col min="11267" max="11267" width="61.5703125" style="79" customWidth="1"/>
    <col min="11268" max="11268" width="1" style="79" customWidth="1"/>
    <col min="11269" max="11269" width="9.7109375" style="79" customWidth="1"/>
    <col min="11270" max="11270" width="3.7109375" style="79" customWidth="1"/>
    <col min="11271" max="11273" width="8.7109375" style="79" customWidth="1"/>
    <col min="11274" max="11275" width="11.42578125" style="79"/>
    <col min="11276" max="11276" width="4.7109375" style="79" customWidth="1"/>
    <col min="11277" max="11277" width="5" style="79" customWidth="1"/>
    <col min="11278" max="11278" width="2.28515625" style="79" customWidth="1"/>
    <col min="11279" max="11279" width="26" style="79" customWidth="1"/>
    <col min="11280" max="11280" width="8" style="79" customWidth="1"/>
    <col min="11281" max="11281" width="1" style="79" customWidth="1"/>
    <col min="11282" max="11282" width="6.7109375"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3" width="6.7109375" style="79" customWidth="1"/>
    <col min="11294" max="11520" width="11.42578125" style="79"/>
    <col min="11521" max="11521" width="4" style="79" customWidth="1"/>
    <col min="11522" max="11522" width="7.42578125" style="79" customWidth="1"/>
    <col min="11523" max="11523" width="61.5703125" style="79" customWidth="1"/>
    <col min="11524" max="11524" width="1" style="79" customWidth="1"/>
    <col min="11525" max="11525" width="9.7109375" style="79" customWidth="1"/>
    <col min="11526" max="11526" width="3.7109375" style="79" customWidth="1"/>
    <col min="11527" max="11529" width="8.7109375" style="79" customWidth="1"/>
    <col min="11530" max="11531" width="11.42578125" style="79"/>
    <col min="11532" max="11532" width="4.7109375" style="79" customWidth="1"/>
    <col min="11533" max="11533" width="5" style="79" customWidth="1"/>
    <col min="11534" max="11534" width="2.28515625" style="79" customWidth="1"/>
    <col min="11535" max="11535" width="26" style="79" customWidth="1"/>
    <col min="11536" max="11536" width="8" style="79" customWidth="1"/>
    <col min="11537" max="11537" width="1" style="79" customWidth="1"/>
    <col min="11538" max="11538" width="6.7109375"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9" width="6.7109375" style="79" customWidth="1"/>
    <col min="11550" max="11776" width="11.42578125" style="79"/>
    <col min="11777" max="11777" width="4" style="79" customWidth="1"/>
    <col min="11778" max="11778" width="7.42578125" style="79" customWidth="1"/>
    <col min="11779" max="11779" width="61.5703125" style="79" customWidth="1"/>
    <col min="11780" max="11780" width="1" style="79" customWidth="1"/>
    <col min="11781" max="11781" width="9.7109375" style="79" customWidth="1"/>
    <col min="11782" max="11782" width="3.7109375" style="79" customWidth="1"/>
    <col min="11783" max="11785" width="8.7109375" style="79" customWidth="1"/>
    <col min="11786" max="11787" width="11.42578125" style="79"/>
    <col min="11788" max="11788" width="4.7109375" style="79" customWidth="1"/>
    <col min="11789" max="11789" width="5" style="79" customWidth="1"/>
    <col min="11790" max="11790" width="2.28515625" style="79" customWidth="1"/>
    <col min="11791" max="11791" width="26" style="79" customWidth="1"/>
    <col min="11792" max="11792" width="8" style="79" customWidth="1"/>
    <col min="11793" max="11793" width="1" style="79" customWidth="1"/>
    <col min="11794" max="11794" width="6.7109375"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5" width="6.7109375" style="79" customWidth="1"/>
    <col min="11806" max="12032" width="11.42578125" style="79"/>
    <col min="12033" max="12033" width="4" style="79" customWidth="1"/>
    <col min="12034" max="12034" width="7.42578125" style="79" customWidth="1"/>
    <col min="12035" max="12035" width="61.5703125" style="79" customWidth="1"/>
    <col min="12036" max="12036" width="1" style="79" customWidth="1"/>
    <col min="12037" max="12037" width="9.7109375" style="79" customWidth="1"/>
    <col min="12038" max="12038" width="3.7109375" style="79" customWidth="1"/>
    <col min="12039" max="12041" width="8.7109375" style="79" customWidth="1"/>
    <col min="12042" max="12043" width="11.42578125" style="79"/>
    <col min="12044" max="12044" width="4.7109375" style="79" customWidth="1"/>
    <col min="12045" max="12045" width="5" style="79" customWidth="1"/>
    <col min="12046" max="12046" width="2.28515625" style="79" customWidth="1"/>
    <col min="12047" max="12047" width="26" style="79" customWidth="1"/>
    <col min="12048" max="12048" width="8" style="79" customWidth="1"/>
    <col min="12049" max="12049" width="1" style="79" customWidth="1"/>
    <col min="12050" max="12050" width="6.7109375"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1" width="6.7109375" style="79" customWidth="1"/>
    <col min="12062" max="12288" width="11.42578125" style="79"/>
    <col min="12289" max="12289" width="4" style="79" customWidth="1"/>
    <col min="12290" max="12290" width="7.42578125" style="79" customWidth="1"/>
    <col min="12291" max="12291" width="61.5703125" style="79" customWidth="1"/>
    <col min="12292" max="12292" width="1" style="79" customWidth="1"/>
    <col min="12293" max="12293" width="9.7109375" style="79" customWidth="1"/>
    <col min="12294" max="12294" width="3.7109375" style="79" customWidth="1"/>
    <col min="12295" max="12297" width="8.7109375" style="79" customWidth="1"/>
    <col min="12298" max="12299" width="11.42578125" style="79"/>
    <col min="12300" max="12300" width="4.7109375" style="79" customWidth="1"/>
    <col min="12301" max="12301" width="5" style="79" customWidth="1"/>
    <col min="12302" max="12302" width="2.28515625" style="79" customWidth="1"/>
    <col min="12303" max="12303" width="26" style="79" customWidth="1"/>
    <col min="12304" max="12304" width="8" style="79" customWidth="1"/>
    <col min="12305" max="12305" width="1" style="79" customWidth="1"/>
    <col min="12306" max="12306" width="6.7109375"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7" width="6.7109375" style="79" customWidth="1"/>
    <col min="12318" max="12544" width="11.42578125" style="79"/>
    <col min="12545" max="12545" width="4" style="79" customWidth="1"/>
    <col min="12546" max="12546" width="7.42578125" style="79" customWidth="1"/>
    <col min="12547" max="12547" width="61.5703125" style="79" customWidth="1"/>
    <col min="12548" max="12548" width="1" style="79" customWidth="1"/>
    <col min="12549" max="12549" width="9.7109375" style="79" customWidth="1"/>
    <col min="12550" max="12550" width="3.7109375" style="79" customWidth="1"/>
    <col min="12551" max="12553" width="8.7109375" style="79" customWidth="1"/>
    <col min="12554" max="12555" width="11.42578125" style="79"/>
    <col min="12556" max="12556" width="4.7109375" style="79" customWidth="1"/>
    <col min="12557" max="12557" width="5" style="79" customWidth="1"/>
    <col min="12558" max="12558" width="2.28515625" style="79" customWidth="1"/>
    <col min="12559" max="12559" width="26" style="79" customWidth="1"/>
    <col min="12560" max="12560" width="8" style="79" customWidth="1"/>
    <col min="12561" max="12561" width="1" style="79" customWidth="1"/>
    <col min="12562" max="12562" width="6.7109375"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3" width="6.7109375" style="79" customWidth="1"/>
    <col min="12574" max="12800" width="11.42578125" style="79"/>
    <col min="12801" max="12801" width="4" style="79" customWidth="1"/>
    <col min="12802" max="12802" width="7.42578125" style="79" customWidth="1"/>
    <col min="12803" max="12803" width="61.5703125" style="79" customWidth="1"/>
    <col min="12804" max="12804" width="1" style="79" customWidth="1"/>
    <col min="12805" max="12805" width="9.7109375" style="79" customWidth="1"/>
    <col min="12806" max="12806" width="3.7109375" style="79" customWidth="1"/>
    <col min="12807" max="12809" width="8.7109375" style="79" customWidth="1"/>
    <col min="12810" max="12811" width="11.42578125" style="79"/>
    <col min="12812" max="12812" width="4.7109375" style="79" customWidth="1"/>
    <col min="12813" max="12813" width="5" style="79" customWidth="1"/>
    <col min="12814" max="12814" width="2.28515625" style="79" customWidth="1"/>
    <col min="12815" max="12815" width="26" style="79" customWidth="1"/>
    <col min="12816" max="12816" width="8" style="79" customWidth="1"/>
    <col min="12817" max="12817" width="1" style="79" customWidth="1"/>
    <col min="12818" max="12818" width="6.7109375"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9" width="6.7109375" style="79" customWidth="1"/>
    <col min="12830" max="13056" width="11.42578125" style="79"/>
    <col min="13057" max="13057" width="4" style="79" customWidth="1"/>
    <col min="13058" max="13058" width="7.42578125" style="79" customWidth="1"/>
    <col min="13059" max="13059" width="61.5703125" style="79" customWidth="1"/>
    <col min="13060" max="13060" width="1" style="79" customWidth="1"/>
    <col min="13061" max="13061" width="9.7109375" style="79" customWidth="1"/>
    <col min="13062" max="13062" width="3.7109375" style="79" customWidth="1"/>
    <col min="13063" max="13065" width="8.7109375" style="79" customWidth="1"/>
    <col min="13066" max="13067" width="11.42578125" style="79"/>
    <col min="13068" max="13068" width="4.7109375" style="79" customWidth="1"/>
    <col min="13069" max="13069" width="5" style="79" customWidth="1"/>
    <col min="13070" max="13070" width="2.28515625" style="79" customWidth="1"/>
    <col min="13071" max="13071" width="26" style="79" customWidth="1"/>
    <col min="13072" max="13072" width="8" style="79" customWidth="1"/>
    <col min="13073" max="13073" width="1" style="79" customWidth="1"/>
    <col min="13074" max="13074" width="6.7109375"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5" width="6.7109375" style="79" customWidth="1"/>
    <col min="13086" max="13312" width="11.42578125" style="79"/>
    <col min="13313" max="13313" width="4" style="79" customWidth="1"/>
    <col min="13314" max="13314" width="7.42578125" style="79" customWidth="1"/>
    <col min="13315" max="13315" width="61.5703125" style="79" customWidth="1"/>
    <col min="13316" max="13316" width="1" style="79" customWidth="1"/>
    <col min="13317" max="13317" width="9.7109375" style="79" customWidth="1"/>
    <col min="13318" max="13318" width="3.7109375" style="79" customWidth="1"/>
    <col min="13319" max="13321" width="8.7109375" style="79" customWidth="1"/>
    <col min="13322" max="13323" width="11.42578125" style="79"/>
    <col min="13324" max="13324" width="4.7109375" style="79" customWidth="1"/>
    <col min="13325" max="13325" width="5" style="79" customWidth="1"/>
    <col min="13326" max="13326" width="2.28515625" style="79" customWidth="1"/>
    <col min="13327" max="13327" width="26" style="79" customWidth="1"/>
    <col min="13328" max="13328" width="8" style="79" customWidth="1"/>
    <col min="13329" max="13329" width="1" style="79" customWidth="1"/>
    <col min="13330" max="13330" width="6.7109375"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1" width="6.7109375" style="79" customWidth="1"/>
    <col min="13342" max="13568" width="11.42578125" style="79"/>
    <col min="13569" max="13569" width="4" style="79" customWidth="1"/>
    <col min="13570" max="13570" width="7.42578125" style="79" customWidth="1"/>
    <col min="13571" max="13571" width="61.5703125" style="79" customWidth="1"/>
    <col min="13572" max="13572" width="1" style="79" customWidth="1"/>
    <col min="13573" max="13573" width="9.7109375" style="79" customWidth="1"/>
    <col min="13574" max="13574" width="3.7109375" style="79" customWidth="1"/>
    <col min="13575" max="13577" width="8.7109375" style="79" customWidth="1"/>
    <col min="13578" max="13579" width="11.42578125" style="79"/>
    <col min="13580" max="13580" width="4.7109375" style="79" customWidth="1"/>
    <col min="13581" max="13581" width="5" style="79" customWidth="1"/>
    <col min="13582" max="13582" width="2.28515625" style="79" customWidth="1"/>
    <col min="13583" max="13583" width="26" style="79" customWidth="1"/>
    <col min="13584" max="13584" width="8" style="79" customWidth="1"/>
    <col min="13585" max="13585" width="1" style="79" customWidth="1"/>
    <col min="13586" max="13586" width="6.7109375"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7" width="6.7109375" style="79" customWidth="1"/>
    <col min="13598" max="13824" width="11.42578125" style="79"/>
    <col min="13825" max="13825" width="4" style="79" customWidth="1"/>
    <col min="13826" max="13826" width="7.42578125" style="79" customWidth="1"/>
    <col min="13827" max="13827" width="61.5703125" style="79" customWidth="1"/>
    <col min="13828" max="13828" width="1" style="79" customWidth="1"/>
    <col min="13829" max="13829" width="9.7109375" style="79" customWidth="1"/>
    <col min="13830" max="13830" width="3.7109375" style="79" customWidth="1"/>
    <col min="13831" max="13833" width="8.7109375" style="79" customWidth="1"/>
    <col min="13834" max="13835" width="11.42578125" style="79"/>
    <col min="13836" max="13836" width="4.7109375" style="79" customWidth="1"/>
    <col min="13837" max="13837" width="5" style="79" customWidth="1"/>
    <col min="13838" max="13838" width="2.28515625" style="79" customWidth="1"/>
    <col min="13839" max="13839" width="26" style="79" customWidth="1"/>
    <col min="13840" max="13840" width="8" style="79" customWidth="1"/>
    <col min="13841" max="13841" width="1" style="79" customWidth="1"/>
    <col min="13842" max="13842" width="6.7109375"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3" width="6.7109375" style="79" customWidth="1"/>
    <col min="13854" max="14080" width="11.42578125" style="79"/>
    <col min="14081" max="14081" width="4" style="79" customWidth="1"/>
    <col min="14082" max="14082" width="7.42578125" style="79" customWidth="1"/>
    <col min="14083" max="14083" width="61.5703125" style="79" customWidth="1"/>
    <col min="14084" max="14084" width="1" style="79" customWidth="1"/>
    <col min="14085" max="14085" width="9.7109375" style="79" customWidth="1"/>
    <col min="14086" max="14086" width="3.7109375" style="79" customWidth="1"/>
    <col min="14087" max="14089" width="8.7109375" style="79" customWidth="1"/>
    <col min="14090" max="14091" width="11.42578125" style="79"/>
    <col min="14092" max="14092" width="4.7109375" style="79" customWidth="1"/>
    <col min="14093" max="14093" width="5" style="79" customWidth="1"/>
    <col min="14094" max="14094" width="2.28515625" style="79" customWidth="1"/>
    <col min="14095" max="14095" width="26" style="79" customWidth="1"/>
    <col min="14096" max="14096" width="8" style="79" customWidth="1"/>
    <col min="14097" max="14097" width="1" style="79" customWidth="1"/>
    <col min="14098" max="14098" width="6.7109375"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9" width="6.7109375" style="79" customWidth="1"/>
    <col min="14110" max="14336" width="11.42578125" style="79"/>
    <col min="14337" max="14337" width="4" style="79" customWidth="1"/>
    <col min="14338" max="14338" width="7.42578125" style="79" customWidth="1"/>
    <col min="14339" max="14339" width="61.5703125" style="79" customWidth="1"/>
    <col min="14340" max="14340" width="1" style="79" customWidth="1"/>
    <col min="14341" max="14341" width="9.7109375" style="79" customWidth="1"/>
    <col min="14342" max="14342" width="3.7109375" style="79" customWidth="1"/>
    <col min="14343" max="14345" width="8.7109375" style="79" customWidth="1"/>
    <col min="14346" max="14347" width="11.42578125" style="79"/>
    <col min="14348" max="14348" width="4.7109375" style="79" customWidth="1"/>
    <col min="14349" max="14349" width="5" style="79" customWidth="1"/>
    <col min="14350" max="14350" width="2.28515625" style="79" customWidth="1"/>
    <col min="14351" max="14351" width="26" style="79" customWidth="1"/>
    <col min="14352" max="14352" width="8" style="79" customWidth="1"/>
    <col min="14353" max="14353" width="1" style="79" customWidth="1"/>
    <col min="14354" max="14354" width="6.7109375"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5" width="6.7109375" style="79" customWidth="1"/>
    <col min="14366" max="14592" width="11.42578125" style="79"/>
    <col min="14593" max="14593" width="4" style="79" customWidth="1"/>
    <col min="14594" max="14594" width="7.42578125" style="79" customWidth="1"/>
    <col min="14595" max="14595" width="61.5703125" style="79" customWidth="1"/>
    <col min="14596" max="14596" width="1" style="79" customWidth="1"/>
    <col min="14597" max="14597" width="9.7109375" style="79" customWidth="1"/>
    <col min="14598" max="14598" width="3.7109375" style="79" customWidth="1"/>
    <col min="14599" max="14601" width="8.7109375" style="79" customWidth="1"/>
    <col min="14602" max="14603" width="11.42578125" style="79"/>
    <col min="14604" max="14604" width="4.7109375" style="79" customWidth="1"/>
    <col min="14605" max="14605" width="5" style="79" customWidth="1"/>
    <col min="14606" max="14606" width="2.28515625" style="79" customWidth="1"/>
    <col min="14607" max="14607" width="26" style="79" customWidth="1"/>
    <col min="14608" max="14608" width="8" style="79" customWidth="1"/>
    <col min="14609" max="14609" width="1" style="79" customWidth="1"/>
    <col min="14610" max="14610" width="6.7109375"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1" width="6.7109375" style="79" customWidth="1"/>
    <col min="14622" max="14848" width="11.42578125" style="79"/>
    <col min="14849" max="14849" width="4" style="79" customWidth="1"/>
    <col min="14850" max="14850" width="7.42578125" style="79" customWidth="1"/>
    <col min="14851" max="14851" width="61.5703125" style="79" customWidth="1"/>
    <col min="14852" max="14852" width="1" style="79" customWidth="1"/>
    <col min="14853" max="14853" width="9.7109375" style="79" customWidth="1"/>
    <col min="14854" max="14854" width="3.7109375" style="79" customWidth="1"/>
    <col min="14855" max="14857" width="8.7109375" style="79" customWidth="1"/>
    <col min="14858" max="14859" width="11.42578125" style="79"/>
    <col min="14860" max="14860" width="4.7109375" style="79" customWidth="1"/>
    <col min="14861" max="14861" width="5" style="79" customWidth="1"/>
    <col min="14862" max="14862" width="2.28515625" style="79" customWidth="1"/>
    <col min="14863" max="14863" width="26" style="79" customWidth="1"/>
    <col min="14864" max="14864" width="8" style="79" customWidth="1"/>
    <col min="14865" max="14865" width="1" style="79" customWidth="1"/>
    <col min="14866" max="14866" width="6.7109375"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7" width="6.7109375" style="79" customWidth="1"/>
    <col min="14878" max="15104" width="11.42578125" style="79"/>
    <col min="15105" max="15105" width="4" style="79" customWidth="1"/>
    <col min="15106" max="15106" width="7.42578125" style="79" customWidth="1"/>
    <col min="15107" max="15107" width="61.5703125" style="79" customWidth="1"/>
    <col min="15108" max="15108" width="1" style="79" customWidth="1"/>
    <col min="15109" max="15109" width="9.7109375" style="79" customWidth="1"/>
    <col min="15110" max="15110" width="3.7109375" style="79" customWidth="1"/>
    <col min="15111" max="15113" width="8.7109375" style="79" customWidth="1"/>
    <col min="15114" max="15115" width="11.42578125" style="79"/>
    <col min="15116" max="15116" width="4.7109375" style="79" customWidth="1"/>
    <col min="15117" max="15117" width="5" style="79" customWidth="1"/>
    <col min="15118" max="15118" width="2.28515625" style="79" customWidth="1"/>
    <col min="15119" max="15119" width="26" style="79" customWidth="1"/>
    <col min="15120" max="15120" width="8" style="79" customWidth="1"/>
    <col min="15121" max="15121" width="1" style="79" customWidth="1"/>
    <col min="15122" max="15122" width="6.7109375"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3" width="6.7109375" style="79" customWidth="1"/>
    <col min="15134" max="15360" width="11.42578125" style="79"/>
    <col min="15361" max="15361" width="4" style="79" customWidth="1"/>
    <col min="15362" max="15362" width="7.42578125" style="79" customWidth="1"/>
    <col min="15363" max="15363" width="61.5703125" style="79" customWidth="1"/>
    <col min="15364" max="15364" width="1" style="79" customWidth="1"/>
    <col min="15365" max="15365" width="9.7109375" style="79" customWidth="1"/>
    <col min="15366" max="15366" width="3.7109375" style="79" customWidth="1"/>
    <col min="15367" max="15369" width="8.7109375" style="79" customWidth="1"/>
    <col min="15370" max="15371" width="11.42578125" style="79"/>
    <col min="15372" max="15372" width="4.7109375" style="79" customWidth="1"/>
    <col min="15373" max="15373" width="5" style="79" customWidth="1"/>
    <col min="15374" max="15374" width="2.28515625" style="79" customWidth="1"/>
    <col min="15375" max="15375" width="26" style="79" customWidth="1"/>
    <col min="15376" max="15376" width="8" style="79" customWidth="1"/>
    <col min="15377" max="15377" width="1" style="79" customWidth="1"/>
    <col min="15378" max="15378" width="6.7109375"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9" width="6.7109375" style="79" customWidth="1"/>
    <col min="15390" max="15616" width="11.42578125" style="79"/>
    <col min="15617" max="15617" width="4" style="79" customWidth="1"/>
    <col min="15618" max="15618" width="7.42578125" style="79" customWidth="1"/>
    <col min="15619" max="15619" width="61.5703125" style="79" customWidth="1"/>
    <col min="15620" max="15620" width="1" style="79" customWidth="1"/>
    <col min="15621" max="15621" width="9.7109375" style="79" customWidth="1"/>
    <col min="15622" max="15622" width="3.7109375" style="79" customWidth="1"/>
    <col min="15623" max="15625" width="8.7109375" style="79" customWidth="1"/>
    <col min="15626" max="15627" width="11.42578125" style="79"/>
    <col min="15628" max="15628" width="4.7109375" style="79" customWidth="1"/>
    <col min="15629" max="15629" width="5" style="79" customWidth="1"/>
    <col min="15630" max="15630" width="2.28515625" style="79" customWidth="1"/>
    <col min="15631" max="15631" width="26" style="79" customWidth="1"/>
    <col min="15632" max="15632" width="8" style="79" customWidth="1"/>
    <col min="15633" max="15633" width="1" style="79" customWidth="1"/>
    <col min="15634" max="15634" width="6.7109375"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5" width="6.7109375" style="79" customWidth="1"/>
    <col min="15646" max="15872" width="11.42578125" style="79"/>
    <col min="15873" max="15873" width="4" style="79" customWidth="1"/>
    <col min="15874" max="15874" width="7.42578125" style="79" customWidth="1"/>
    <col min="15875" max="15875" width="61.5703125" style="79" customWidth="1"/>
    <col min="15876" max="15876" width="1" style="79" customWidth="1"/>
    <col min="15877" max="15877" width="9.7109375" style="79" customWidth="1"/>
    <col min="15878" max="15878" width="3.7109375" style="79" customWidth="1"/>
    <col min="15879" max="15881" width="8.7109375" style="79" customWidth="1"/>
    <col min="15882" max="15883" width="11.42578125" style="79"/>
    <col min="15884" max="15884" width="4.7109375" style="79" customWidth="1"/>
    <col min="15885" max="15885" width="5" style="79" customWidth="1"/>
    <col min="15886" max="15886" width="2.28515625" style="79" customWidth="1"/>
    <col min="15887" max="15887" width="26" style="79" customWidth="1"/>
    <col min="15888" max="15888" width="8" style="79" customWidth="1"/>
    <col min="15889" max="15889" width="1" style="79" customWidth="1"/>
    <col min="15890" max="15890" width="6.7109375"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1" width="6.7109375" style="79" customWidth="1"/>
    <col min="15902" max="16128" width="11.42578125" style="79"/>
    <col min="16129" max="16129" width="4" style="79" customWidth="1"/>
    <col min="16130" max="16130" width="7.42578125" style="79" customWidth="1"/>
    <col min="16131" max="16131" width="61.5703125" style="79" customWidth="1"/>
    <col min="16132" max="16132" width="1" style="79" customWidth="1"/>
    <col min="16133" max="16133" width="9.7109375" style="79" customWidth="1"/>
    <col min="16134" max="16134" width="3.7109375" style="79" customWidth="1"/>
    <col min="16135" max="16137" width="8.7109375" style="79" customWidth="1"/>
    <col min="16138" max="16139" width="11.42578125" style="79"/>
    <col min="16140" max="16140" width="4.7109375" style="79" customWidth="1"/>
    <col min="16141" max="16141" width="5" style="79" customWidth="1"/>
    <col min="16142" max="16142" width="2.28515625" style="79" customWidth="1"/>
    <col min="16143" max="16143" width="26" style="79" customWidth="1"/>
    <col min="16144" max="16144" width="8" style="79" customWidth="1"/>
    <col min="16145" max="16145" width="1" style="79" customWidth="1"/>
    <col min="16146" max="16146" width="6.7109375"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7" width="6.7109375" style="79" customWidth="1"/>
    <col min="16158" max="16384" width="11.42578125" style="79"/>
  </cols>
  <sheetData>
    <row r="1" spans="1:30" ht="13.5" customHeight="1">
      <c r="E1" s="78"/>
      <c r="F1" s="78"/>
      <c r="G1" s="78"/>
      <c r="H1" s="78"/>
      <c r="J1" s="78"/>
      <c r="K1" s="78"/>
    </row>
    <row r="2" spans="1:30" ht="3.75" customHeight="1">
      <c r="A2" s="157"/>
      <c r="B2" s="83"/>
      <c r="C2" s="83"/>
      <c r="D2" s="83"/>
      <c r="E2" s="278"/>
      <c r="F2" s="278"/>
      <c r="G2" s="278"/>
      <c r="H2" s="278"/>
      <c r="I2" s="278"/>
      <c r="J2" s="78"/>
      <c r="K2" s="78"/>
    </row>
    <row r="3" spans="1:30" ht="12.75" customHeight="1">
      <c r="A3" s="157"/>
      <c r="B3" s="2369" t="s">
        <v>403</v>
      </c>
      <c r="C3" s="2369"/>
      <c r="D3" s="2369"/>
      <c r="E3" s="2369"/>
      <c r="F3" s="2369"/>
      <c r="G3" s="2369"/>
      <c r="H3" s="2369"/>
      <c r="I3" s="2369"/>
      <c r="J3" s="78"/>
      <c r="K3" s="83"/>
      <c r="L3" s="83"/>
      <c r="M3" s="2281"/>
      <c r="N3" s="2281"/>
      <c r="O3" s="2281"/>
      <c r="P3" s="2281"/>
      <c r="Q3" s="2281"/>
      <c r="R3" s="2281"/>
      <c r="S3" s="2281"/>
      <c r="T3" s="2281"/>
      <c r="U3" s="2281"/>
      <c r="V3" s="2281"/>
      <c r="W3" s="2281"/>
      <c r="X3" s="2281"/>
      <c r="Y3" s="2281"/>
      <c r="Z3" s="2281"/>
      <c r="AA3" s="2281"/>
    </row>
    <row r="4" spans="1:30" s="83" customFormat="1" ht="12.75" customHeight="1">
      <c r="A4" s="953"/>
      <c r="B4" s="2281" t="s">
        <v>77</v>
      </c>
      <c r="C4" s="2281"/>
      <c r="D4" s="2281"/>
      <c r="E4" s="2281"/>
      <c r="F4" s="2281"/>
      <c r="G4" s="2281"/>
      <c r="H4" s="2281"/>
      <c r="I4" s="2281"/>
      <c r="J4" s="278"/>
      <c r="K4" s="86"/>
      <c r="L4" s="86"/>
      <c r="M4" s="87"/>
      <c r="AC4" s="88"/>
      <c r="AD4" s="88"/>
    </row>
    <row r="5" spans="1:30" s="83" customFormat="1" ht="3" customHeight="1">
      <c r="A5" s="157"/>
      <c r="C5" s="314"/>
      <c r="D5" s="314"/>
      <c r="E5" s="1019"/>
      <c r="F5" s="1019"/>
      <c r="G5" s="1019"/>
      <c r="H5" s="1020"/>
      <c r="I5" s="352"/>
      <c r="J5" s="278"/>
      <c r="M5" s="92"/>
    </row>
    <row r="6" spans="1:30" s="83" customFormat="1" ht="12.75" customHeight="1">
      <c r="A6" s="157"/>
      <c r="B6" s="2373" t="s">
        <v>2</v>
      </c>
      <c r="C6" s="1057"/>
      <c r="D6" s="1058"/>
      <c r="E6" s="2388" t="s">
        <v>376</v>
      </c>
      <c r="F6" s="1059"/>
      <c r="G6" s="1060"/>
      <c r="H6" s="1060"/>
      <c r="I6" s="1061"/>
      <c r="J6" s="278"/>
      <c r="M6" s="92"/>
    </row>
    <row r="7" spans="1:30" ht="12.75" customHeight="1">
      <c r="A7" s="157"/>
      <c r="B7" s="2374"/>
      <c r="C7" s="1062" t="s">
        <v>377</v>
      </c>
      <c r="D7" s="1063"/>
      <c r="E7" s="2389"/>
      <c r="F7" s="1064"/>
      <c r="G7" s="2378" t="s">
        <v>385</v>
      </c>
      <c r="H7" s="2378"/>
      <c r="I7" s="2379"/>
      <c r="J7" s="78"/>
      <c r="K7" s="96"/>
    </row>
    <row r="8" spans="1:30">
      <c r="A8" s="157"/>
      <c r="B8" s="2375"/>
      <c r="C8" s="1065"/>
      <c r="D8" s="1066"/>
      <c r="E8" s="2378"/>
      <c r="F8" s="1067"/>
      <c r="G8" s="1068" t="s">
        <v>18</v>
      </c>
      <c r="H8" s="1068" t="s">
        <v>19</v>
      </c>
      <c r="I8" s="1069" t="s">
        <v>8</v>
      </c>
      <c r="J8" s="78"/>
      <c r="K8" s="83"/>
    </row>
    <row r="9" spans="1:30">
      <c r="A9" s="157"/>
      <c r="B9" s="2380">
        <v>1401</v>
      </c>
      <c r="C9" s="318" t="s">
        <v>20</v>
      </c>
      <c r="D9" s="492"/>
      <c r="E9" s="968">
        <f>SUM(E10:E16)</f>
        <v>2</v>
      </c>
      <c r="F9" s="968"/>
      <c r="G9" s="968">
        <f>SUM(G10:G16)</f>
        <v>78</v>
      </c>
      <c r="H9" s="968">
        <f>SUM(H10:H16)</f>
        <v>47</v>
      </c>
      <c r="I9" s="1028">
        <f t="shared" ref="I9:I19" si="0">SUM(G9:H9)</f>
        <v>125</v>
      </c>
      <c r="J9" s="78"/>
      <c r="K9" s="83"/>
    </row>
    <row r="10" spans="1:30" ht="12" customHeight="1">
      <c r="A10" s="157"/>
      <c r="B10" s="2381"/>
      <c r="C10" s="321" t="s">
        <v>21</v>
      </c>
      <c r="D10" s="1049"/>
      <c r="E10" s="1029">
        <v>2</v>
      </c>
      <c r="F10" s="1029"/>
      <c r="G10" s="416">
        <v>78</v>
      </c>
      <c r="H10" s="1029">
        <v>47</v>
      </c>
      <c r="I10" s="1030">
        <f t="shared" si="0"/>
        <v>125</v>
      </c>
      <c r="J10" s="78"/>
      <c r="K10" s="78"/>
    </row>
    <row r="11" spans="1:30" ht="12" customHeight="1">
      <c r="A11" s="157"/>
      <c r="B11" s="2381"/>
      <c r="C11" s="327" t="s">
        <v>22</v>
      </c>
      <c r="D11" s="322"/>
      <c r="E11" s="470">
        <v>0</v>
      </c>
      <c r="F11" s="470"/>
      <c r="G11" s="397">
        <v>0</v>
      </c>
      <c r="H11" s="470">
        <v>0</v>
      </c>
      <c r="I11" s="975">
        <f t="shared" si="0"/>
        <v>0</v>
      </c>
      <c r="J11" s="78"/>
      <c r="K11" s="78"/>
    </row>
    <row r="12" spans="1:30" ht="12" customHeight="1">
      <c r="A12" s="157"/>
      <c r="B12" s="2381"/>
      <c r="C12" s="327" t="s">
        <v>23</v>
      </c>
      <c r="D12" s="322"/>
      <c r="E12" s="470">
        <v>0</v>
      </c>
      <c r="F12" s="470"/>
      <c r="G12" s="351">
        <v>0</v>
      </c>
      <c r="H12" s="351">
        <v>0</v>
      </c>
      <c r="I12" s="975">
        <f t="shared" si="0"/>
        <v>0</v>
      </c>
      <c r="J12" s="78"/>
      <c r="K12" s="78"/>
    </row>
    <row r="13" spans="1:30" ht="12" customHeight="1">
      <c r="A13" s="157"/>
      <c r="B13" s="2381"/>
      <c r="C13" s="329" t="s">
        <v>24</v>
      </c>
      <c r="D13" s="322"/>
      <c r="E13" s="470">
        <v>0</v>
      </c>
      <c r="F13" s="470"/>
      <c r="G13" s="397">
        <v>0</v>
      </c>
      <c r="H13" s="470">
        <v>0</v>
      </c>
      <c r="I13" s="975">
        <f t="shared" si="0"/>
        <v>0</v>
      </c>
      <c r="J13" s="78"/>
      <c r="K13" s="78"/>
    </row>
    <row r="14" spans="1:30" ht="12" customHeight="1">
      <c r="A14" s="157"/>
      <c r="B14" s="2381"/>
      <c r="C14" s="329" t="s">
        <v>25</v>
      </c>
      <c r="D14" s="322"/>
      <c r="E14" s="470">
        <v>0</v>
      </c>
      <c r="F14" s="470"/>
      <c r="G14" s="397">
        <v>0</v>
      </c>
      <c r="H14" s="470">
        <v>0</v>
      </c>
      <c r="I14" s="975">
        <f t="shared" si="0"/>
        <v>0</v>
      </c>
      <c r="J14" s="78"/>
      <c r="K14" s="78"/>
    </row>
    <row r="15" spans="1:30" ht="12" customHeight="1">
      <c r="A15" s="157"/>
      <c r="B15" s="2381"/>
      <c r="C15" s="329" t="s">
        <v>26</v>
      </c>
      <c r="D15" s="322"/>
      <c r="E15" s="470">
        <v>0</v>
      </c>
      <c r="F15" s="470"/>
      <c r="G15" s="397">
        <v>0</v>
      </c>
      <c r="H15" s="470">
        <v>0</v>
      </c>
      <c r="I15" s="975">
        <f t="shared" si="0"/>
        <v>0</v>
      </c>
      <c r="J15" s="78"/>
      <c r="K15" s="78"/>
    </row>
    <row r="16" spans="1:30" ht="12" customHeight="1">
      <c r="A16" s="157"/>
      <c r="B16" s="2382"/>
      <c r="C16" s="329" t="s">
        <v>27</v>
      </c>
      <c r="D16" s="322"/>
      <c r="E16" s="470">
        <v>0</v>
      </c>
      <c r="F16" s="470"/>
      <c r="G16" s="351">
        <v>0</v>
      </c>
      <c r="H16" s="351">
        <v>0</v>
      </c>
      <c r="I16" s="975">
        <f t="shared" si="0"/>
        <v>0</v>
      </c>
      <c r="J16" s="78"/>
      <c r="K16" s="78"/>
    </row>
    <row r="17" spans="1:16">
      <c r="A17" s="157"/>
      <c r="B17" s="2380">
        <v>1402</v>
      </c>
      <c r="C17" s="29" t="s">
        <v>29</v>
      </c>
      <c r="D17" s="123"/>
      <c r="E17" s="969">
        <f>SUM(E18:E25)</f>
        <v>5</v>
      </c>
      <c r="F17" s="969"/>
      <c r="G17" s="969">
        <f>SUM(G18:G25)</f>
        <v>132</v>
      </c>
      <c r="H17" s="969">
        <f>SUM(H18:H25)</f>
        <v>100</v>
      </c>
      <c r="I17" s="994">
        <f t="shared" si="0"/>
        <v>232</v>
      </c>
      <c r="J17" s="78"/>
      <c r="K17" s="78"/>
    </row>
    <row r="18" spans="1:16" ht="12" customHeight="1">
      <c r="A18" s="157"/>
      <c r="B18" s="2381"/>
      <c r="C18" s="327" t="s">
        <v>114</v>
      </c>
      <c r="D18" s="322"/>
      <c r="E18" s="470">
        <v>1</v>
      </c>
      <c r="F18" s="470"/>
      <c r="G18" s="397">
        <v>13</v>
      </c>
      <c r="H18" s="470">
        <v>0</v>
      </c>
      <c r="I18" s="975">
        <f t="shared" si="0"/>
        <v>13</v>
      </c>
      <c r="J18" s="78"/>
      <c r="K18" s="78"/>
    </row>
    <row r="19" spans="1:16" ht="12" customHeight="1">
      <c r="A19" s="157"/>
      <c r="B19" s="2381"/>
      <c r="C19" s="327" t="s">
        <v>31</v>
      </c>
      <c r="D19" s="322"/>
      <c r="E19" s="470">
        <v>1</v>
      </c>
      <c r="F19" s="470"/>
      <c r="G19" s="397">
        <v>60</v>
      </c>
      <c r="H19" s="470">
        <v>31</v>
      </c>
      <c r="I19" s="975">
        <f t="shared" si="0"/>
        <v>91</v>
      </c>
      <c r="J19" s="78"/>
      <c r="K19" s="78"/>
    </row>
    <row r="20" spans="1:16" ht="12" customHeight="1">
      <c r="A20" s="157"/>
      <c r="B20" s="2381"/>
      <c r="C20" s="327" t="s">
        <v>32</v>
      </c>
      <c r="D20" s="322"/>
      <c r="E20" s="470">
        <v>2</v>
      </c>
      <c r="F20" s="470"/>
      <c r="G20" s="351">
        <v>35</v>
      </c>
      <c r="H20" s="351">
        <v>44</v>
      </c>
      <c r="I20" s="975">
        <f t="shared" ref="I20:I25" si="1">SUM(G20:H20)</f>
        <v>79</v>
      </c>
      <c r="J20" s="78"/>
      <c r="K20" s="78"/>
    </row>
    <row r="21" spans="1:16" ht="12" customHeight="1">
      <c r="A21" s="157"/>
      <c r="B21" s="2381"/>
      <c r="C21" s="327" t="s">
        <v>131</v>
      </c>
      <c r="D21" s="322"/>
      <c r="E21" s="470">
        <v>1</v>
      </c>
      <c r="F21" s="470"/>
      <c r="G21" s="351">
        <v>24</v>
      </c>
      <c r="H21" s="351">
        <v>25</v>
      </c>
      <c r="I21" s="975">
        <f t="shared" si="1"/>
        <v>49</v>
      </c>
      <c r="J21" s="78"/>
      <c r="K21" s="78"/>
      <c r="O21" s="2368"/>
      <c r="P21" s="2368"/>
    </row>
    <row r="22" spans="1:16" ht="12" customHeight="1">
      <c r="A22" s="157"/>
      <c r="B22" s="2381"/>
      <c r="C22" s="327" t="s">
        <v>132</v>
      </c>
      <c r="D22" s="322"/>
      <c r="E22" s="470">
        <v>0</v>
      </c>
      <c r="F22" s="470"/>
      <c r="G22" s="397">
        <v>0</v>
      </c>
      <c r="H22" s="470">
        <v>0</v>
      </c>
      <c r="I22" s="975">
        <f t="shared" si="1"/>
        <v>0</v>
      </c>
      <c r="J22" s="78"/>
      <c r="K22" s="78"/>
      <c r="O22" s="2368"/>
      <c r="P22" s="2368"/>
    </row>
    <row r="23" spans="1:16" ht="12" customHeight="1">
      <c r="A23" s="157"/>
      <c r="B23" s="2381"/>
      <c r="C23" s="327" t="s">
        <v>35</v>
      </c>
      <c r="D23" s="322"/>
      <c r="E23" s="470">
        <v>0</v>
      </c>
      <c r="F23" s="470"/>
      <c r="G23" s="351">
        <v>0</v>
      </c>
      <c r="H23" s="351">
        <v>0</v>
      </c>
      <c r="I23" s="975">
        <f t="shared" si="1"/>
        <v>0</v>
      </c>
      <c r="J23" s="78"/>
      <c r="K23" s="78"/>
      <c r="O23" s="2368"/>
      <c r="P23" s="2368"/>
    </row>
    <row r="24" spans="1:16" ht="12" customHeight="1">
      <c r="A24" s="157"/>
      <c r="B24" s="2381"/>
      <c r="C24" s="327" t="s">
        <v>133</v>
      </c>
      <c r="D24" s="322"/>
      <c r="E24" s="470">
        <v>0</v>
      </c>
      <c r="F24" s="470"/>
      <c r="G24" s="397">
        <v>0</v>
      </c>
      <c r="H24" s="470">
        <v>0</v>
      </c>
      <c r="I24" s="975">
        <f t="shared" si="1"/>
        <v>0</v>
      </c>
      <c r="J24" s="78"/>
      <c r="K24" s="78"/>
      <c r="O24" s="2368"/>
      <c r="P24" s="2368"/>
    </row>
    <row r="25" spans="1:16" ht="12" customHeight="1">
      <c r="A25" s="157"/>
      <c r="B25" s="2382"/>
      <c r="C25" s="329" t="s">
        <v>37</v>
      </c>
      <c r="D25" s="322"/>
      <c r="E25" s="470">
        <v>0</v>
      </c>
      <c r="F25" s="470"/>
      <c r="G25" s="351">
        <v>0</v>
      </c>
      <c r="H25" s="351">
        <v>0</v>
      </c>
      <c r="I25" s="975">
        <f t="shared" si="1"/>
        <v>0</v>
      </c>
      <c r="J25" s="78"/>
      <c r="K25" s="78"/>
      <c r="O25" s="2368"/>
      <c r="P25" s="2368"/>
    </row>
    <row r="26" spans="1:16">
      <c r="A26" s="157"/>
      <c r="B26" s="2380">
        <v>1403</v>
      </c>
      <c r="C26" s="29" t="s">
        <v>39</v>
      </c>
      <c r="D26" s="123"/>
      <c r="E26" s="969">
        <f>SUM(E27:E29)</f>
        <v>8</v>
      </c>
      <c r="F26" s="969"/>
      <c r="G26" s="969">
        <f>SUM(G27:G29)</f>
        <v>146</v>
      </c>
      <c r="H26" s="969">
        <f>SUM(H27:H29)</f>
        <v>256</v>
      </c>
      <c r="I26" s="994">
        <f t="shared" ref="I26:I55" si="2">SUM(G26:H26)</f>
        <v>402</v>
      </c>
      <c r="J26" s="78"/>
      <c r="K26" s="78"/>
      <c r="O26" s="2368"/>
      <c r="P26" s="2368"/>
    </row>
    <row r="27" spans="1:16" ht="12" customHeight="1">
      <c r="A27" s="157"/>
      <c r="B27" s="2381"/>
      <c r="C27" s="329" t="s">
        <v>40</v>
      </c>
      <c r="D27" s="322"/>
      <c r="E27" s="470">
        <v>4</v>
      </c>
      <c r="F27" s="470"/>
      <c r="G27" s="397">
        <v>49</v>
      </c>
      <c r="H27" s="470">
        <v>110</v>
      </c>
      <c r="I27" s="989">
        <f t="shared" si="2"/>
        <v>159</v>
      </c>
      <c r="J27" s="78"/>
      <c r="K27" s="78"/>
      <c r="O27" s="2368"/>
      <c r="P27" s="2368"/>
    </row>
    <row r="28" spans="1:16" ht="12" customHeight="1">
      <c r="A28" s="157"/>
      <c r="B28" s="2381"/>
      <c r="C28" s="329" t="s">
        <v>41</v>
      </c>
      <c r="D28" s="322"/>
      <c r="E28" s="470">
        <v>3</v>
      </c>
      <c r="F28" s="470"/>
      <c r="G28" s="351">
        <v>76</v>
      </c>
      <c r="H28" s="351">
        <v>107</v>
      </c>
      <c r="I28" s="989">
        <f t="shared" si="2"/>
        <v>183</v>
      </c>
      <c r="J28" s="78"/>
      <c r="K28" s="78"/>
    </row>
    <row r="29" spans="1:16" ht="12" customHeight="1">
      <c r="A29" s="157"/>
      <c r="B29" s="2382"/>
      <c r="C29" s="1031" t="s">
        <v>42</v>
      </c>
      <c r="D29" s="1050"/>
      <c r="E29" s="470">
        <v>1</v>
      </c>
      <c r="F29" s="470"/>
      <c r="G29" s="351">
        <v>21</v>
      </c>
      <c r="H29" s="351">
        <v>39</v>
      </c>
      <c r="I29" s="989">
        <f t="shared" si="2"/>
        <v>60</v>
      </c>
      <c r="J29" s="78"/>
      <c r="K29" s="78"/>
    </row>
    <row r="30" spans="1:16">
      <c r="A30" s="157"/>
      <c r="B30" s="2380">
        <v>1404</v>
      </c>
      <c r="C30" s="29" t="s">
        <v>43</v>
      </c>
      <c r="D30" s="123"/>
      <c r="E30" s="969">
        <f>SUM(E31:E32)</f>
        <v>10</v>
      </c>
      <c r="F30" s="969"/>
      <c r="G30" s="969">
        <f>SUM(G31:G32)</f>
        <v>250</v>
      </c>
      <c r="H30" s="969">
        <f>SUM(H31:H32)</f>
        <v>116</v>
      </c>
      <c r="I30" s="1032">
        <f t="shared" si="2"/>
        <v>366</v>
      </c>
      <c r="J30" s="78"/>
      <c r="K30" s="78"/>
    </row>
    <row r="31" spans="1:16" ht="12" customHeight="1">
      <c r="A31" s="157"/>
      <c r="B31" s="2381"/>
      <c r="C31" s="327" t="s">
        <v>128</v>
      </c>
      <c r="D31" s="92"/>
      <c r="E31" s="470">
        <v>4</v>
      </c>
      <c r="F31" s="470"/>
      <c r="G31" s="397">
        <v>110</v>
      </c>
      <c r="H31" s="470">
        <v>40</v>
      </c>
      <c r="I31" s="975">
        <f t="shared" si="2"/>
        <v>150</v>
      </c>
      <c r="J31" s="78"/>
      <c r="K31" s="78"/>
    </row>
    <row r="32" spans="1:16" ht="12" customHeight="1">
      <c r="A32" s="157"/>
      <c r="B32" s="2382"/>
      <c r="C32" s="327" t="s">
        <v>45</v>
      </c>
      <c r="D32" s="92"/>
      <c r="E32" s="470">
        <v>6</v>
      </c>
      <c r="F32" s="470"/>
      <c r="G32" s="397">
        <v>140</v>
      </c>
      <c r="H32" s="470">
        <v>76</v>
      </c>
      <c r="I32" s="975">
        <f t="shared" si="2"/>
        <v>216</v>
      </c>
      <c r="J32" s="78"/>
      <c r="K32" s="78"/>
    </row>
    <row r="33" spans="1:11">
      <c r="A33" s="157"/>
      <c r="B33" s="2380">
        <v>1405</v>
      </c>
      <c r="C33" s="318" t="s">
        <v>46</v>
      </c>
      <c r="D33" s="1051"/>
      <c r="E33" s="969">
        <f>SUM(E34:E37)</f>
        <v>9</v>
      </c>
      <c r="F33" s="969"/>
      <c r="G33" s="405">
        <f>SUM(G34:G37)</f>
        <v>261</v>
      </c>
      <c r="H33" s="405">
        <f>SUM(H34:H37)</f>
        <v>241</v>
      </c>
      <c r="I33" s="1035">
        <f t="shared" si="2"/>
        <v>502</v>
      </c>
      <c r="J33" s="78"/>
      <c r="K33" s="78"/>
    </row>
    <row r="34" spans="1:11" ht="12" customHeight="1">
      <c r="A34" s="157"/>
      <c r="B34" s="2381"/>
      <c r="C34" s="782" t="s">
        <v>47</v>
      </c>
      <c r="D34" s="1049"/>
      <c r="E34" s="470">
        <v>4</v>
      </c>
      <c r="F34" s="470"/>
      <c r="G34" s="351">
        <v>131</v>
      </c>
      <c r="H34" s="351">
        <v>93</v>
      </c>
      <c r="I34" s="1030">
        <f t="shared" si="2"/>
        <v>224</v>
      </c>
    </row>
    <row r="35" spans="1:11" s="83" customFormat="1" ht="12" customHeight="1">
      <c r="A35" s="157"/>
      <c r="B35" s="2381"/>
      <c r="C35" s="327" t="s">
        <v>48</v>
      </c>
      <c r="D35" s="322"/>
      <c r="E35" s="1015">
        <v>4</v>
      </c>
      <c r="F35" s="1015"/>
      <c r="G35" s="1015">
        <v>109</v>
      </c>
      <c r="H35" s="1015">
        <v>109</v>
      </c>
      <c r="I35" s="975">
        <f t="shared" si="2"/>
        <v>218</v>
      </c>
    </row>
    <row r="36" spans="1:11" ht="12" customHeight="1">
      <c r="A36" s="157"/>
      <c r="B36" s="2381"/>
      <c r="C36" s="359" t="s">
        <v>49</v>
      </c>
      <c r="D36" s="1052"/>
      <c r="E36" s="470">
        <v>1</v>
      </c>
      <c r="F36" s="470"/>
      <c r="G36" s="351">
        <v>21</v>
      </c>
      <c r="H36" s="351">
        <v>39</v>
      </c>
      <c r="I36" s="975">
        <f t="shared" si="2"/>
        <v>60</v>
      </c>
    </row>
    <row r="37" spans="1:11" ht="12" customHeight="1">
      <c r="A37" s="157"/>
      <c r="B37" s="2382"/>
      <c r="C37" s="417" t="s">
        <v>50</v>
      </c>
      <c r="D37" s="1053"/>
      <c r="E37" s="1037">
        <v>0</v>
      </c>
      <c r="F37" s="1037"/>
      <c r="G37" s="1037">
        <v>0</v>
      </c>
      <c r="H37" s="1037">
        <v>0</v>
      </c>
      <c r="I37" s="1044">
        <f t="shared" si="2"/>
        <v>0</v>
      </c>
    </row>
    <row r="38" spans="1:11">
      <c r="A38" s="157"/>
      <c r="B38" s="2380">
        <v>1406</v>
      </c>
      <c r="C38" s="1039" t="s">
        <v>51</v>
      </c>
      <c r="D38" s="1054"/>
      <c r="E38" s="1040">
        <f>SUM(E39:E43)</f>
        <v>5</v>
      </c>
      <c r="F38" s="1040"/>
      <c r="G38" s="1040">
        <f>SUM(G39:G43)</f>
        <v>167</v>
      </c>
      <c r="H38" s="1040">
        <f>SUM(H39:H43)</f>
        <v>178</v>
      </c>
      <c r="I38" s="1041">
        <f t="shared" si="2"/>
        <v>345</v>
      </c>
    </row>
    <row r="39" spans="1:11" ht="12" customHeight="1">
      <c r="A39" s="157"/>
      <c r="B39" s="2381"/>
      <c r="C39" s="327" t="s">
        <v>52</v>
      </c>
      <c r="D39" s="322"/>
      <c r="E39" s="470">
        <v>2</v>
      </c>
      <c r="F39" s="470"/>
      <c r="G39" s="351">
        <v>84</v>
      </c>
      <c r="H39" s="351">
        <v>72</v>
      </c>
      <c r="I39" s="975">
        <f t="shared" si="2"/>
        <v>156</v>
      </c>
    </row>
    <row r="40" spans="1:11" ht="12" customHeight="1">
      <c r="A40" s="157"/>
      <c r="B40" s="2381"/>
      <c r="C40" s="327" t="s">
        <v>95</v>
      </c>
      <c r="D40" s="322"/>
      <c r="E40" s="470">
        <v>0</v>
      </c>
      <c r="F40" s="470"/>
      <c r="G40" s="351">
        <v>0</v>
      </c>
      <c r="H40" s="351">
        <v>0</v>
      </c>
      <c r="I40" s="975">
        <f>SUM(G40:H40)</f>
        <v>0</v>
      </c>
    </row>
    <row r="41" spans="1:11" ht="12" customHeight="1">
      <c r="A41" s="157"/>
      <c r="B41" s="2381"/>
      <c r="C41" s="327" t="s">
        <v>53</v>
      </c>
      <c r="D41" s="322"/>
      <c r="E41" s="470">
        <v>2</v>
      </c>
      <c r="F41" s="470"/>
      <c r="G41" s="351">
        <v>57</v>
      </c>
      <c r="H41" s="351">
        <v>79</v>
      </c>
      <c r="I41" s="975">
        <f t="shared" si="2"/>
        <v>136</v>
      </c>
    </row>
    <row r="42" spans="1:11" ht="12" customHeight="1">
      <c r="A42" s="157"/>
      <c r="B42" s="2381"/>
      <c r="C42" s="327" t="s">
        <v>96</v>
      </c>
      <c r="D42" s="322"/>
      <c r="E42" s="470">
        <v>1</v>
      </c>
      <c r="F42" s="470"/>
      <c r="G42" s="351">
        <v>26</v>
      </c>
      <c r="H42" s="351">
        <v>27</v>
      </c>
      <c r="I42" s="975">
        <f t="shared" si="2"/>
        <v>53</v>
      </c>
    </row>
    <row r="43" spans="1:11" ht="12" customHeight="1">
      <c r="A43" s="157"/>
      <c r="B43" s="2382"/>
      <c r="C43" s="327" t="s">
        <v>56</v>
      </c>
      <c r="D43" s="322"/>
      <c r="E43" s="470">
        <v>0</v>
      </c>
      <c r="F43" s="470"/>
      <c r="G43" s="351">
        <v>0</v>
      </c>
      <c r="H43" s="351">
        <v>0</v>
      </c>
      <c r="I43" s="975">
        <f t="shared" si="2"/>
        <v>0</v>
      </c>
    </row>
    <row r="44" spans="1:11">
      <c r="A44" s="157"/>
      <c r="B44" s="2380">
        <v>1407</v>
      </c>
      <c r="C44" s="13" t="s">
        <v>58</v>
      </c>
      <c r="D44" s="123"/>
      <c r="E44" s="1042">
        <f>SUM(E45:E47)</f>
        <v>2</v>
      </c>
      <c r="F44" s="1042"/>
      <c r="G44" s="1042">
        <f>SUM(G45:G47)</f>
        <v>29</v>
      </c>
      <c r="H44" s="1042">
        <f>SUM(H45:H47)</f>
        <v>29</v>
      </c>
      <c r="I44" s="994">
        <f t="shared" si="2"/>
        <v>58</v>
      </c>
    </row>
    <row r="45" spans="1:11" ht="12" customHeight="1">
      <c r="A45" s="157"/>
      <c r="B45" s="2381"/>
      <c r="C45" s="327" t="s">
        <v>379</v>
      </c>
      <c r="D45" s="322"/>
      <c r="E45" s="470">
        <v>0</v>
      </c>
      <c r="F45" s="470"/>
      <c r="G45" s="351">
        <v>0</v>
      </c>
      <c r="H45" s="351">
        <v>0</v>
      </c>
      <c r="I45" s="989">
        <f t="shared" si="2"/>
        <v>0</v>
      </c>
    </row>
    <row r="46" spans="1:11" ht="12" customHeight="1">
      <c r="A46" s="157"/>
      <c r="B46" s="2381"/>
      <c r="C46" s="329" t="s">
        <v>60</v>
      </c>
      <c r="D46" s="322"/>
      <c r="E46" s="470">
        <v>2</v>
      </c>
      <c r="F46" s="470"/>
      <c r="G46" s="351">
        <v>29</v>
      </c>
      <c r="H46" s="351">
        <v>29</v>
      </c>
      <c r="I46" s="989">
        <f t="shared" si="2"/>
        <v>58</v>
      </c>
    </row>
    <row r="47" spans="1:11" ht="12" customHeight="1">
      <c r="A47" s="157"/>
      <c r="B47" s="2382"/>
      <c r="C47" s="329" t="s">
        <v>84</v>
      </c>
      <c r="D47" s="322"/>
      <c r="E47" s="470">
        <v>0</v>
      </c>
      <c r="F47" s="470"/>
      <c r="G47" s="351">
        <v>0</v>
      </c>
      <c r="H47" s="351">
        <v>0</v>
      </c>
      <c r="I47" s="989">
        <f t="shared" si="2"/>
        <v>0</v>
      </c>
    </row>
    <row r="48" spans="1:11">
      <c r="A48" s="157"/>
      <c r="B48" s="2380">
        <v>1408</v>
      </c>
      <c r="C48" s="40" t="s">
        <v>63</v>
      </c>
      <c r="D48" s="40"/>
      <c r="E48" s="1042">
        <f>SUM(E49:E52)</f>
        <v>4</v>
      </c>
      <c r="F48" s="1042"/>
      <c r="G48" s="1042">
        <f>SUM(G49:G52)</f>
        <v>125</v>
      </c>
      <c r="H48" s="1042">
        <f>SUM(H49:H52)</f>
        <v>165</v>
      </c>
      <c r="I48" s="994">
        <f t="shared" si="2"/>
        <v>290</v>
      </c>
    </row>
    <row r="49" spans="1:9">
      <c r="A49" s="157"/>
      <c r="B49" s="2381"/>
      <c r="C49" s="322" t="s">
        <v>64</v>
      </c>
      <c r="D49" s="322"/>
      <c r="E49" s="470">
        <v>4</v>
      </c>
      <c r="F49" s="470"/>
      <c r="G49" s="351">
        <v>125</v>
      </c>
      <c r="H49" s="351">
        <v>165</v>
      </c>
      <c r="I49" s="975">
        <f t="shared" si="2"/>
        <v>290</v>
      </c>
    </row>
    <row r="50" spans="1:9">
      <c r="A50" s="157"/>
      <c r="B50" s="2381"/>
      <c r="C50" s="322" t="s">
        <v>65</v>
      </c>
      <c r="D50" s="322"/>
      <c r="E50" s="470">
        <v>0</v>
      </c>
      <c r="F50" s="470"/>
      <c r="G50" s="351">
        <v>0</v>
      </c>
      <c r="H50" s="351">
        <v>0</v>
      </c>
      <c r="I50" s="975">
        <f t="shared" si="2"/>
        <v>0</v>
      </c>
    </row>
    <row r="51" spans="1:9" ht="12" customHeight="1">
      <c r="A51" s="157"/>
      <c r="B51" s="2381"/>
      <c r="C51" s="340" t="s">
        <v>380</v>
      </c>
      <c r="D51" s="322"/>
      <c r="E51" s="470">
        <v>0</v>
      </c>
      <c r="F51" s="470"/>
      <c r="G51" s="351">
        <v>0</v>
      </c>
      <c r="H51" s="351">
        <v>0</v>
      </c>
      <c r="I51" s="975">
        <f t="shared" si="2"/>
        <v>0</v>
      </c>
    </row>
    <row r="52" spans="1:9" ht="12" customHeight="1">
      <c r="A52" s="157"/>
      <c r="B52" s="2382"/>
      <c r="C52" s="340" t="s">
        <v>136</v>
      </c>
      <c r="D52" s="322"/>
      <c r="E52" s="470">
        <v>0</v>
      </c>
      <c r="F52" s="470"/>
      <c r="G52" s="351">
        <v>0</v>
      </c>
      <c r="H52" s="351">
        <v>0</v>
      </c>
      <c r="I52" s="975">
        <f t="shared" si="2"/>
        <v>0</v>
      </c>
    </row>
    <row r="53" spans="1:9" ht="12.75" customHeight="1">
      <c r="B53" s="2380">
        <v>1624</v>
      </c>
      <c r="C53" s="40" t="s">
        <v>68</v>
      </c>
      <c r="D53" s="1055"/>
      <c r="E53" s="405">
        <f>SUM(E54:E55)</f>
        <v>0</v>
      </c>
      <c r="F53" s="405"/>
      <c r="G53" s="405">
        <f>SUM(G54:G55)</f>
        <v>0</v>
      </c>
      <c r="H53" s="405">
        <f>SUM(H54:H55)</f>
        <v>0</v>
      </c>
      <c r="I53" s="468">
        <f t="shared" si="2"/>
        <v>0</v>
      </c>
    </row>
    <row r="54" spans="1:9" ht="12" customHeight="1">
      <c r="B54" s="2381"/>
      <c r="C54" s="368" t="s">
        <v>69</v>
      </c>
      <c r="D54" s="356"/>
      <c r="E54" s="470">
        <v>0</v>
      </c>
      <c r="F54" s="470"/>
      <c r="G54" s="351">
        <v>0</v>
      </c>
      <c r="H54" s="351">
        <v>0</v>
      </c>
      <c r="I54" s="989">
        <f t="shared" si="2"/>
        <v>0</v>
      </c>
    </row>
    <row r="55" spans="1:9" ht="12" customHeight="1">
      <c r="B55" s="2382"/>
      <c r="C55" s="322" t="s">
        <v>71</v>
      </c>
      <c r="E55" s="470">
        <v>0</v>
      </c>
      <c r="F55" s="470"/>
      <c r="G55" s="351">
        <v>0</v>
      </c>
      <c r="H55" s="351">
        <v>0</v>
      </c>
      <c r="I55" s="989">
        <f t="shared" si="2"/>
        <v>0</v>
      </c>
    </row>
    <row r="56" spans="1:9" ht="13.5" customHeight="1">
      <c r="C56" s="219" t="s">
        <v>8</v>
      </c>
      <c r="D56" s="1056"/>
      <c r="E56" s="1000">
        <f>SUM(E9+E17+E26+E30+E33+E38+E44+E48+E53)</f>
        <v>45</v>
      </c>
      <c r="F56" s="1000"/>
      <c r="G56" s="1000">
        <f>SUM(G9+G17+G26+G30+G33+G38+G44+G48+G53)</f>
        <v>1188</v>
      </c>
      <c r="H56" s="1000">
        <f>SUM(H9+H17+H26+H30+H33+H38+H44+H48+H53)</f>
        <v>1132</v>
      </c>
      <c r="I56" s="1001">
        <f>SUM(I9+I17+I26+I30+I33+I38+I44+I48+I53)</f>
        <v>2320</v>
      </c>
    </row>
    <row r="57" spans="1:9" ht="10.5" customHeight="1">
      <c r="B57" s="979"/>
      <c r="C57" s="177" t="s">
        <v>381</v>
      </c>
      <c r="D57" s="92"/>
    </row>
    <row r="58" spans="1:9" ht="9" customHeight="1">
      <c r="B58" s="979"/>
    </row>
    <row r="59" spans="1:9" ht="9" customHeight="1"/>
    <row r="60" spans="1:9" ht="9" customHeight="1">
      <c r="B60" s="979"/>
    </row>
    <row r="61" spans="1:9" ht="9" customHeight="1">
      <c r="B61" s="979"/>
    </row>
    <row r="62" spans="1:9" ht="9" customHeight="1"/>
    <row r="63" spans="1:9" ht="9" customHeight="1"/>
    <row r="64" spans="1:9"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8" ht="9" customHeight="1"/>
    <row r="146" spans="3:8" ht="9" customHeight="1">
      <c r="C146" s="92"/>
      <c r="D146" s="92"/>
      <c r="E146" s="1047"/>
      <c r="F146" s="1047"/>
      <c r="G146" s="1048"/>
      <c r="H146" s="1047"/>
    </row>
    <row r="147" spans="3:8" ht="9" customHeight="1"/>
    <row r="148" spans="3:8" ht="9" customHeight="1"/>
    <row r="149" spans="3:8" ht="9" customHeight="1"/>
    <row r="150" spans="3:8" ht="9" customHeight="1"/>
    <row r="151" spans="3:8" ht="9" customHeight="1"/>
    <row r="152" spans="3:8" ht="9" customHeight="1"/>
    <row r="153" spans="3:8" ht="9" customHeight="1"/>
    <row r="154" spans="3:8" ht="9" customHeight="1"/>
    <row r="155" spans="3:8" ht="9" customHeight="1"/>
    <row r="156" spans="3:8" ht="9" customHeight="1"/>
    <row r="157" spans="3:8" ht="9" customHeight="1"/>
    <row r="158" spans="3:8" ht="9" customHeight="1"/>
    <row r="159" spans="3:8" ht="9" customHeight="1"/>
    <row r="160" spans="3: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O21:P27"/>
    <mergeCell ref="B26:B29"/>
    <mergeCell ref="B30:B32"/>
    <mergeCell ref="B33:B37"/>
    <mergeCell ref="B3:I3"/>
    <mergeCell ref="M3:AA3"/>
    <mergeCell ref="B4:I4"/>
    <mergeCell ref="B6:B8"/>
    <mergeCell ref="E6:E8"/>
    <mergeCell ref="G7:I7"/>
    <mergeCell ref="B38:B43"/>
    <mergeCell ref="B44:B47"/>
    <mergeCell ref="B48:B52"/>
    <mergeCell ref="B53:B55"/>
    <mergeCell ref="B9:B16"/>
    <mergeCell ref="B17:B25"/>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3"/>
  <sheetViews>
    <sheetView topLeftCell="D1" workbookViewId="0">
      <selection activeCell="N18" sqref="N18:O24"/>
    </sheetView>
  </sheetViews>
  <sheetFormatPr baseColWidth="10" defaultRowHeight="12.75"/>
  <cols>
    <col min="1" max="2" width="1.85546875" style="221" hidden="1" customWidth="1"/>
    <col min="3" max="3" width="3" style="221" hidden="1" customWidth="1"/>
    <col min="4" max="4" width="3" style="221" customWidth="1"/>
    <col min="5" max="5" width="5.85546875" style="79" customWidth="1"/>
    <col min="6" max="6" width="1.5703125" style="79" customWidth="1"/>
    <col min="7" max="7" width="67.7109375" style="79" customWidth="1"/>
    <col min="8" max="10" width="8.7109375" style="309" customWidth="1"/>
    <col min="11" max="11" width="1.5703125" style="79" customWidth="1"/>
    <col min="12" max="12" width="5" style="79" customWidth="1"/>
    <col min="13" max="13" width="2.28515625"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3.75" customHeight="1">
      <c r="A1" s="96"/>
      <c r="B1" s="96"/>
      <c r="C1" s="96"/>
      <c r="D1" s="96"/>
      <c r="E1" s="83"/>
      <c r="F1" s="83"/>
      <c r="G1" s="83"/>
      <c r="H1" s="1103"/>
      <c r="I1" s="1103"/>
      <c r="J1" s="1103"/>
    </row>
    <row r="2" spans="1:29" ht="12.75" customHeight="1">
      <c r="A2" s="96"/>
      <c r="B2" s="96"/>
      <c r="C2" s="96"/>
      <c r="D2" s="96"/>
      <c r="E2" s="2281" t="s">
        <v>404</v>
      </c>
      <c r="F2" s="2281"/>
      <c r="G2" s="2281"/>
      <c r="H2" s="2281"/>
      <c r="I2" s="2281"/>
      <c r="J2" s="2281"/>
      <c r="K2" s="83"/>
      <c r="L2" s="2281"/>
      <c r="M2" s="2281"/>
      <c r="N2" s="2281"/>
      <c r="O2" s="2281"/>
      <c r="P2" s="2281"/>
      <c r="Q2" s="2281"/>
      <c r="R2" s="2281"/>
      <c r="S2" s="2281"/>
      <c r="T2" s="2281"/>
      <c r="U2" s="2281"/>
      <c r="V2" s="2281"/>
      <c r="W2" s="2281"/>
      <c r="X2" s="2281"/>
      <c r="Y2" s="2281"/>
      <c r="Z2" s="2281"/>
    </row>
    <row r="3" spans="1:29" s="83" customFormat="1" ht="12.75" customHeight="1">
      <c r="A3" s="96"/>
      <c r="B3" s="227"/>
      <c r="C3" s="227"/>
      <c r="D3" s="227"/>
      <c r="E3" s="2390" t="s">
        <v>1</v>
      </c>
      <c r="F3" s="2390"/>
      <c r="G3" s="2390"/>
      <c r="H3" s="2390"/>
      <c r="I3" s="2390"/>
      <c r="J3" s="2390"/>
      <c r="K3" s="86"/>
      <c r="L3" s="87"/>
      <c r="AB3" s="88"/>
      <c r="AC3" s="88"/>
    </row>
    <row r="4" spans="1:29" s="83" customFormat="1" ht="3" customHeight="1">
      <c r="A4" s="96"/>
      <c r="B4" s="96"/>
      <c r="C4" s="96"/>
      <c r="D4" s="96"/>
      <c r="F4" s="314"/>
      <c r="G4" s="314"/>
      <c r="H4" s="1104"/>
      <c r="I4" s="1104"/>
      <c r="J4" s="310"/>
      <c r="L4" s="92"/>
    </row>
    <row r="5" spans="1:29" s="83" customFormat="1" ht="8.25" customHeight="1">
      <c r="A5" s="96"/>
      <c r="B5" s="96"/>
      <c r="C5" s="96"/>
      <c r="D5" s="96"/>
      <c r="E5" s="2263" t="s">
        <v>2</v>
      </c>
      <c r="F5" s="2391" t="s">
        <v>405</v>
      </c>
      <c r="G5" s="2391"/>
      <c r="H5" s="429"/>
      <c r="I5" s="1106"/>
      <c r="J5" s="1107"/>
      <c r="L5" s="92"/>
    </row>
    <row r="6" spans="1:29" ht="12" customHeight="1">
      <c r="A6" s="96" t="s">
        <v>9</v>
      </c>
      <c r="B6" s="96" t="s">
        <v>10</v>
      </c>
      <c r="C6" s="96" t="s">
        <v>11</v>
      </c>
      <c r="D6" s="96"/>
      <c r="E6" s="2326"/>
      <c r="F6" s="2392"/>
      <c r="G6" s="2392"/>
      <c r="H6" s="2367" t="s">
        <v>406</v>
      </c>
      <c r="I6" s="2367"/>
      <c r="J6" s="1091"/>
    </row>
    <row r="7" spans="1:29">
      <c r="A7" s="96"/>
      <c r="B7" s="96"/>
      <c r="C7" s="96"/>
      <c r="D7" s="96"/>
      <c r="E7" s="2327"/>
      <c r="F7" s="2393"/>
      <c r="G7" s="2393"/>
      <c r="H7" s="963" t="s">
        <v>18</v>
      </c>
      <c r="I7" s="963" t="s">
        <v>19</v>
      </c>
      <c r="J7" s="1070" t="s">
        <v>8</v>
      </c>
    </row>
    <row r="8" spans="1:29" ht="12.75" customHeight="1">
      <c r="A8" s="96"/>
      <c r="B8" s="96"/>
      <c r="C8" s="96"/>
      <c r="D8" s="96"/>
      <c r="E8" s="2211">
        <v>1401</v>
      </c>
      <c r="F8" s="318" t="s">
        <v>20</v>
      </c>
      <c r="G8" s="492"/>
      <c r="H8" s="1110">
        <f>SUM(H9,H10,H11,H12,H13,H14,H15)</f>
        <v>1693</v>
      </c>
      <c r="I8" s="1110">
        <f>SUM(I9,I10,I11,I12,I13,I14,I15)</f>
        <v>570</v>
      </c>
      <c r="J8" s="1111">
        <f t="shared" ref="J8" si="0">SUM(H8:I8)</f>
        <v>2263</v>
      </c>
    </row>
    <row r="9" spans="1:29" ht="12" customHeight="1">
      <c r="A9" s="96">
        <v>1</v>
      </c>
      <c r="B9" s="96">
        <v>1</v>
      </c>
      <c r="C9" s="96">
        <v>11</v>
      </c>
      <c r="D9" s="96"/>
      <c r="E9" s="2212"/>
      <c r="F9" s="321" t="s">
        <v>21</v>
      </c>
      <c r="G9" s="1049"/>
      <c r="H9" s="1112">
        <v>435</v>
      </c>
      <c r="I9" s="1112">
        <v>172</v>
      </c>
      <c r="J9" s="1113">
        <v>590</v>
      </c>
    </row>
    <row r="10" spans="1:29" ht="12" customHeight="1">
      <c r="A10" s="96">
        <v>1</v>
      </c>
      <c r="B10" s="96">
        <v>1</v>
      </c>
      <c r="C10" s="96">
        <v>5</v>
      </c>
      <c r="D10" s="96"/>
      <c r="E10" s="2212"/>
      <c r="F10" s="327" t="s">
        <v>22</v>
      </c>
      <c r="G10" s="322"/>
      <c r="H10" s="351">
        <v>504</v>
      </c>
      <c r="I10" s="351">
        <v>81</v>
      </c>
      <c r="J10" s="347">
        <v>585</v>
      </c>
    </row>
    <row r="11" spans="1:29" ht="12" customHeight="1">
      <c r="A11" s="96">
        <v>1</v>
      </c>
      <c r="B11" s="96">
        <v>1</v>
      </c>
      <c r="C11" s="96">
        <v>12</v>
      </c>
      <c r="D11" s="96"/>
      <c r="E11" s="2212"/>
      <c r="F11" s="327" t="s">
        <v>23</v>
      </c>
      <c r="G11" s="322"/>
      <c r="H11" s="351">
        <v>288</v>
      </c>
      <c r="I11" s="351">
        <v>62</v>
      </c>
      <c r="J11" s="347">
        <f t="shared" ref="J11" si="1">SUM(H11:I11)</f>
        <v>350</v>
      </c>
    </row>
    <row r="12" spans="1:29" ht="12" customHeight="1">
      <c r="A12" s="96">
        <v>1</v>
      </c>
      <c r="B12" s="96">
        <v>1</v>
      </c>
      <c r="C12" s="96">
        <v>2</v>
      </c>
      <c r="D12" s="96"/>
      <c r="E12" s="2212"/>
      <c r="F12" s="329" t="s">
        <v>24</v>
      </c>
      <c r="G12" s="322"/>
      <c r="H12" s="351">
        <v>225</v>
      </c>
      <c r="I12" s="351">
        <v>100</v>
      </c>
      <c r="J12" s="347">
        <v>325</v>
      </c>
    </row>
    <row r="13" spans="1:29" ht="12" customHeight="1">
      <c r="A13" s="96">
        <v>1</v>
      </c>
      <c r="B13" s="96">
        <v>1</v>
      </c>
      <c r="C13" s="96">
        <v>4</v>
      </c>
      <c r="D13" s="96"/>
      <c r="E13" s="2212"/>
      <c r="F13" s="329" t="s">
        <v>25</v>
      </c>
      <c r="G13" s="322"/>
      <c r="H13" s="351">
        <v>101</v>
      </c>
      <c r="I13" s="351">
        <v>42</v>
      </c>
      <c r="J13" s="347">
        <v>143</v>
      </c>
    </row>
    <row r="14" spans="1:29" ht="12" customHeight="1">
      <c r="A14" s="96">
        <v>1</v>
      </c>
      <c r="B14" s="96">
        <v>1</v>
      </c>
      <c r="C14" s="96">
        <v>1</v>
      </c>
      <c r="D14" s="96"/>
      <c r="E14" s="2212"/>
      <c r="F14" s="329" t="s">
        <v>26</v>
      </c>
      <c r="G14" s="322"/>
      <c r="H14" s="351">
        <v>121</v>
      </c>
      <c r="I14" s="351">
        <v>88</v>
      </c>
      <c r="J14" s="347">
        <v>209</v>
      </c>
    </row>
    <row r="15" spans="1:29" ht="12" customHeight="1">
      <c r="A15" s="96"/>
      <c r="B15" s="96"/>
      <c r="C15" s="96"/>
      <c r="D15" s="96"/>
      <c r="E15" s="215"/>
      <c r="F15" s="329" t="s">
        <v>407</v>
      </c>
      <c r="G15" s="322"/>
      <c r="H15" s="351">
        <v>19</v>
      </c>
      <c r="I15" s="351">
        <v>25</v>
      </c>
      <c r="J15" s="347">
        <f t="shared" ref="J15:J16" si="2">SUM(H15:I15)</f>
        <v>44</v>
      </c>
    </row>
    <row r="16" spans="1:29" ht="12.75" customHeight="1">
      <c r="A16" s="96"/>
      <c r="B16" s="96"/>
      <c r="C16" s="96"/>
      <c r="D16" s="96"/>
      <c r="E16" s="2211">
        <v>1402</v>
      </c>
      <c r="F16" s="29" t="s">
        <v>29</v>
      </c>
      <c r="G16" s="123"/>
      <c r="H16" s="342">
        <f>SUM(H17,H18,H19,H20,H21,H22,H23,H24)</f>
        <v>3574</v>
      </c>
      <c r="I16" s="342">
        <f>SUM(I17,I18,I19,I20,I21,I22,I23,I24)</f>
        <v>3602</v>
      </c>
      <c r="J16" s="339">
        <f t="shared" si="2"/>
        <v>7176</v>
      </c>
    </row>
    <row r="17" spans="1:15" ht="12" customHeight="1">
      <c r="A17" s="96">
        <v>2</v>
      </c>
      <c r="B17" s="96">
        <v>4</v>
      </c>
      <c r="C17" s="96">
        <v>11</v>
      </c>
      <c r="D17" s="96"/>
      <c r="E17" s="2212"/>
      <c r="F17" s="327" t="s">
        <v>114</v>
      </c>
      <c r="G17" s="322"/>
      <c r="H17" s="351">
        <v>1208</v>
      </c>
      <c r="I17" s="351">
        <v>1403</v>
      </c>
      <c r="J17" s="347">
        <v>2611</v>
      </c>
    </row>
    <row r="18" spans="1:15" ht="12" customHeight="1">
      <c r="A18" s="96">
        <v>2</v>
      </c>
      <c r="B18" s="96">
        <v>4</v>
      </c>
      <c r="C18" s="96">
        <v>10</v>
      </c>
      <c r="D18" s="96"/>
      <c r="E18" s="2212"/>
      <c r="F18" s="327" t="s">
        <v>31</v>
      </c>
      <c r="G18" s="322"/>
      <c r="H18" s="351">
        <v>789</v>
      </c>
      <c r="I18" s="351">
        <v>599</v>
      </c>
      <c r="J18" s="347">
        <v>1388</v>
      </c>
    </row>
    <row r="19" spans="1:15" ht="12" customHeight="1">
      <c r="A19" s="96">
        <v>2</v>
      </c>
      <c r="B19" s="96">
        <v>4</v>
      </c>
      <c r="C19" s="96">
        <v>10</v>
      </c>
      <c r="D19" s="96"/>
      <c r="E19" s="2212"/>
      <c r="F19" s="327" t="s">
        <v>32</v>
      </c>
      <c r="G19" s="322"/>
      <c r="H19" s="351">
        <v>461</v>
      </c>
      <c r="I19" s="351">
        <v>472</v>
      </c>
      <c r="J19" s="347">
        <v>933</v>
      </c>
      <c r="N19" s="2368"/>
      <c r="O19" s="2368"/>
    </row>
    <row r="20" spans="1:15" ht="12" customHeight="1">
      <c r="A20" s="96">
        <v>2</v>
      </c>
      <c r="B20" s="96">
        <v>4</v>
      </c>
      <c r="C20" s="96">
        <v>3</v>
      </c>
      <c r="D20" s="96"/>
      <c r="E20" s="2212"/>
      <c r="F20" s="327" t="s">
        <v>131</v>
      </c>
      <c r="G20" s="322"/>
      <c r="H20" s="351">
        <v>487</v>
      </c>
      <c r="I20" s="351">
        <v>455</v>
      </c>
      <c r="J20" s="347">
        <f t="shared" ref="J20:J23" si="3">SUM(H20:I20)</f>
        <v>942</v>
      </c>
      <c r="N20" s="2368"/>
      <c r="O20" s="2368"/>
    </row>
    <row r="21" spans="1:15" ht="12" customHeight="1">
      <c r="A21" s="96">
        <v>2</v>
      </c>
      <c r="B21" s="96">
        <v>4</v>
      </c>
      <c r="C21" s="96">
        <v>7</v>
      </c>
      <c r="D21" s="96"/>
      <c r="E21" s="2212"/>
      <c r="F21" s="327" t="s">
        <v>132</v>
      </c>
      <c r="G21" s="322"/>
      <c r="H21" s="351">
        <v>155</v>
      </c>
      <c r="I21" s="351">
        <v>207</v>
      </c>
      <c r="J21" s="347">
        <v>362</v>
      </c>
      <c r="N21" s="2368"/>
      <c r="O21" s="2368"/>
    </row>
    <row r="22" spans="1:15" ht="12" customHeight="1">
      <c r="A22" s="96">
        <v>2</v>
      </c>
      <c r="B22" s="96">
        <v>4</v>
      </c>
      <c r="C22" s="96">
        <v>1</v>
      </c>
      <c r="D22" s="96"/>
      <c r="E22" s="2212"/>
      <c r="F22" s="327" t="s">
        <v>35</v>
      </c>
      <c r="G22" s="322"/>
      <c r="H22" s="351">
        <v>247</v>
      </c>
      <c r="I22" s="351">
        <v>276</v>
      </c>
      <c r="J22" s="347">
        <v>523</v>
      </c>
      <c r="N22" s="2368"/>
      <c r="O22" s="2368"/>
    </row>
    <row r="23" spans="1:15" ht="12" customHeight="1">
      <c r="A23" s="96">
        <v>2</v>
      </c>
      <c r="B23" s="96">
        <v>4</v>
      </c>
      <c r="C23" s="96">
        <v>9</v>
      </c>
      <c r="D23" s="96"/>
      <c r="E23" s="2212"/>
      <c r="F23" s="327" t="s">
        <v>133</v>
      </c>
      <c r="G23" s="322"/>
      <c r="H23" s="351">
        <v>166</v>
      </c>
      <c r="I23" s="351">
        <v>138</v>
      </c>
      <c r="J23" s="347">
        <f t="shared" si="3"/>
        <v>304</v>
      </c>
      <c r="N23" s="2368"/>
      <c r="O23" s="2368"/>
    </row>
    <row r="24" spans="1:15" ht="12" customHeight="1">
      <c r="A24" s="96">
        <v>2</v>
      </c>
      <c r="B24" s="96">
        <v>4</v>
      </c>
      <c r="C24" s="96">
        <v>11</v>
      </c>
      <c r="D24" s="96"/>
      <c r="E24" s="2212"/>
      <c r="F24" s="329" t="s">
        <v>37</v>
      </c>
      <c r="G24" s="322"/>
      <c r="H24" s="351">
        <v>61</v>
      </c>
      <c r="I24" s="351">
        <v>52</v>
      </c>
      <c r="J24" s="347">
        <v>113</v>
      </c>
      <c r="N24" s="2368"/>
      <c r="O24" s="2368"/>
    </row>
    <row r="25" spans="1:15" ht="12.75" customHeight="1">
      <c r="A25" s="96"/>
      <c r="B25" s="96"/>
      <c r="C25" s="96"/>
      <c r="D25" s="96"/>
      <c r="E25" s="2211">
        <v>1403</v>
      </c>
      <c r="F25" s="29" t="s">
        <v>39</v>
      </c>
      <c r="G25" s="123"/>
      <c r="H25" s="342">
        <f>SUM(H26+H27+H28)</f>
        <v>297</v>
      </c>
      <c r="I25" s="342">
        <f>SUM(I26+I27+I28)</f>
        <v>420</v>
      </c>
      <c r="J25" s="339">
        <f>SUM(H25:I25)</f>
        <v>717</v>
      </c>
    </row>
    <row r="26" spans="1:15" ht="12" customHeight="1">
      <c r="A26" s="96">
        <v>3</v>
      </c>
      <c r="B26" s="96">
        <v>5</v>
      </c>
      <c r="C26" s="96">
        <v>11</v>
      </c>
      <c r="D26" s="96"/>
      <c r="E26" s="2212"/>
      <c r="F26" s="329" t="s">
        <v>40</v>
      </c>
      <c r="G26" s="322"/>
      <c r="H26" s="351">
        <v>119</v>
      </c>
      <c r="I26" s="351">
        <v>146</v>
      </c>
      <c r="J26" s="347">
        <v>265</v>
      </c>
    </row>
    <row r="27" spans="1:15" ht="12" customHeight="1">
      <c r="A27" s="96">
        <v>3</v>
      </c>
      <c r="B27" s="96">
        <v>5</v>
      </c>
      <c r="C27" s="96">
        <v>8</v>
      </c>
      <c r="D27" s="96"/>
      <c r="E27" s="2212"/>
      <c r="F27" s="329" t="s">
        <v>41</v>
      </c>
      <c r="G27" s="322"/>
      <c r="H27" s="351">
        <v>59</v>
      </c>
      <c r="I27" s="351">
        <v>101</v>
      </c>
      <c r="J27" s="347">
        <f t="shared" ref="J27" si="4">SUM(H27:I27)</f>
        <v>160</v>
      </c>
    </row>
    <row r="28" spans="1:15" ht="12" customHeight="1">
      <c r="A28" s="96">
        <v>3</v>
      </c>
      <c r="B28" s="96">
        <v>5</v>
      </c>
      <c r="C28" s="96">
        <v>10</v>
      </c>
      <c r="D28" s="96"/>
      <c r="E28" s="2212"/>
      <c r="F28" s="329" t="s">
        <v>42</v>
      </c>
      <c r="G28" s="322"/>
      <c r="H28" s="351">
        <v>119</v>
      </c>
      <c r="I28" s="351">
        <v>173</v>
      </c>
      <c r="J28" s="347">
        <v>292</v>
      </c>
    </row>
    <row r="29" spans="1:15" ht="12.75" customHeight="1">
      <c r="A29" s="96"/>
      <c r="B29" s="96"/>
      <c r="C29" s="96"/>
      <c r="D29" s="96"/>
      <c r="E29" s="2204">
        <v>1404</v>
      </c>
      <c r="F29" s="29" t="s">
        <v>43</v>
      </c>
      <c r="G29" s="123"/>
      <c r="H29" s="342">
        <f>SUM(H30,H31)</f>
        <v>1470</v>
      </c>
      <c r="I29" s="342">
        <f>SUM(I30,I31)</f>
        <v>777</v>
      </c>
      <c r="J29" s="339">
        <f>SUM(H29:I29)</f>
        <v>2247</v>
      </c>
    </row>
    <row r="30" spans="1:15" ht="12" customHeight="1">
      <c r="A30" s="96">
        <v>4</v>
      </c>
      <c r="B30" s="96">
        <v>6</v>
      </c>
      <c r="C30" s="96">
        <v>11</v>
      </c>
      <c r="D30" s="96"/>
      <c r="E30" s="2205"/>
      <c r="F30" s="327" t="s">
        <v>128</v>
      </c>
      <c r="G30" s="322"/>
      <c r="H30" s="351">
        <v>890</v>
      </c>
      <c r="I30" s="351">
        <v>288</v>
      </c>
      <c r="J30" s="347">
        <v>1178</v>
      </c>
      <c r="K30" s="83"/>
    </row>
    <row r="31" spans="1:15" ht="12" customHeight="1">
      <c r="A31" s="96">
        <v>4</v>
      </c>
      <c r="B31" s="96">
        <v>6</v>
      </c>
      <c r="C31" s="96">
        <v>11</v>
      </c>
      <c r="D31" s="96"/>
      <c r="E31" s="2205"/>
      <c r="F31" s="327" t="s">
        <v>45</v>
      </c>
      <c r="G31" s="322"/>
      <c r="H31" s="351">
        <v>580</v>
      </c>
      <c r="I31" s="351">
        <v>489</v>
      </c>
      <c r="J31" s="347">
        <v>1069</v>
      </c>
    </row>
    <row r="32" spans="1:15" ht="12.75" customHeight="1">
      <c r="A32" s="96"/>
      <c r="B32" s="96"/>
      <c r="C32" s="96"/>
      <c r="D32" s="96"/>
      <c r="E32" s="2211">
        <v>1405</v>
      </c>
      <c r="F32" s="13" t="s">
        <v>46</v>
      </c>
      <c r="G32" s="14"/>
      <c r="H32" s="342">
        <f>SUM(H33:H36)</f>
        <v>1384</v>
      </c>
      <c r="I32" s="342">
        <f>SUM(I33:I36)</f>
        <v>2186</v>
      </c>
      <c r="J32" s="339">
        <f>H32+I32</f>
        <v>3570</v>
      </c>
    </row>
    <row r="33" spans="1:10" ht="12" customHeight="1">
      <c r="A33" s="96">
        <v>5</v>
      </c>
      <c r="B33" s="96">
        <v>4</v>
      </c>
      <c r="C33" s="96">
        <v>8</v>
      </c>
      <c r="D33" s="96"/>
      <c r="E33" s="2212"/>
      <c r="F33" s="327" t="s">
        <v>47</v>
      </c>
      <c r="G33" s="322"/>
      <c r="H33" s="351">
        <v>398</v>
      </c>
      <c r="I33" s="351">
        <v>365</v>
      </c>
      <c r="J33" s="347">
        <f>H33+I33</f>
        <v>763</v>
      </c>
    </row>
    <row r="34" spans="1:10" ht="12" customHeight="1">
      <c r="A34" s="96">
        <v>5</v>
      </c>
      <c r="B34" s="96">
        <v>4</v>
      </c>
      <c r="C34" s="96">
        <v>8</v>
      </c>
      <c r="D34" s="96"/>
      <c r="E34" s="2212"/>
      <c r="F34" s="327" t="s">
        <v>48</v>
      </c>
      <c r="G34" s="322"/>
      <c r="H34" s="351">
        <v>732</v>
      </c>
      <c r="I34" s="351">
        <v>1105</v>
      </c>
      <c r="J34" s="347">
        <f>H34+I34</f>
        <v>1837</v>
      </c>
    </row>
    <row r="35" spans="1:10" ht="12" customHeight="1">
      <c r="A35" s="221">
        <v>5</v>
      </c>
      <c r="B35" s="96">
        <v>5</v>
      </c>
      <c r="C35" s="96">
        <v>11</v>
      </c>
      <c r="D35" s="96"/>
      <c r="E35" s="2212"/>
      <c r="F35" s="195" t="s">
        <v>49</v>
      </c>
      <c r="G35" s="43"/>
      <c r="H35" s="351">
        <v>121</v>
      </c>
      <c r="I35" s="351">
        <v>331</v>
      </c>
      <c r="J35" s="347">
        <f t="shared" ref="J35:J36" si="5">H35+I35</f>
        <v>452</v>
      </c>
    </row>
    <row r="36" spans="1:10" ht="12" customHeight="1">
      <c r="A36" s="221">
        <v>5</v>
      </c>
      <c r="B36" s="96">
        <v>4</v>
      </c>
      <c r="C36" s="96">
        <v>8</v>
      </c>
      <c r="D36" s="96"/>
      <c r="E36" s="2212"/>
      <c r="F36" s="340" t="s">
        <v>50</v>
      </c>
      <c r="G36" s="322"/>
      <c r="H36" s="351">
        <v>133</v>
      </c>
      <c r="I36" s="351">
        <v>385</v>
      </c>
      <c r="J36" s="347">
        <f t="shared" si="5"/>
        <v>518</v>
      </c>
    </row>
    <row r="37" spans="1:10" ht="12.75" customHeight="1">
      <c r="B37" s="96"/>
      <c r="C37" s="96"/>
      <c r="D37" s="96"/>
      <c r="E37" s="2211">
        <v>1406</v>
      </c>
      <c r="F37" s="29" t="s">
        <v>51</v>
      </c>
      <c r="G37" s="123"/>
      <c r="H37" s="342">
        <f>SUM(H38,H40,H39,H42+H41)</f>
        <v>1669</v>
      </c>
      <c r="I37" s="342">
        <f>SUM(I38,I40,I39,I42+I41)</f>
        <v>1238</v>
      </c>
      <c r="J37" s="339">
        <f>H37+I37</f>
        <v>2907</v>
      </c>
    </row>
    <row r="38" spans="1:10" ht="12" customHeight="1">
      <c r="A38" s="221">
        <v>6</v>
      </c>
      <c r="B38" s="96">
        <v>2</v>
      </c>
      <c r="C38" s="96">
        <v>11</v>
      </c>
      <c r="D38" s="96"/>
      <c r="E38" s="2212"/>
      <c r="F38" s="327" t="s">
        <v>52</v>
      </c>
      <c r="G38" s="322"/>
      <c r="H38" s="351">
        <v>847</v>
      </c>
      <c r="I38" s="351">
        <v>501</v>
      </c>
      <c r="J38" s="347">
        <v>1348</v>
      </c>
    </row>
    <row r="39" spans="1:10" ht="12" customHeight="1">
      <c r="B39" s="96"/>
      <c r="C39" s="96"/>
      <c r="D39" s="96"/>
      <c r="E39" s="2212"/>
      <c r="F39" s="327" t="s">
        <v>263</v>
      </c>
      <c r="G39" s="322"/>
      <c r="H39" s="351">
        <v>311</v>
      </c>
      <c r="I39" s="351">
        <v>296</v>
      </c>
      <c r="J39" s="347">
        <v>607</v>
      </c>
    </row>
    <row r="40" spans="1:10" ht="12" customHeight="1">
      <c r="A40" s="221">
        <v>6</v>
      </c>
      <c r="B40" s="96">
        <v>2</v>
      </c>
      <c r="C40" s="96">
        <v>10</v>
      </c>
      <c r="D40" s="96"/>
      <c r="E40" s="2212"/>
      <c r="F40" s="327" t="s">
        <v>53</v>
      </c>
      <c r="G40" s="322"/>
      <c r="H40" s="351">
        <v>305</v>
      </c>
      <c r="I40" s="351">
        <v>261</v>
      </c>
      <c r="J40" s="347">
        <v>566</v>
      </c>
    </row>
    <row r="41" spans="1:10" ht="12" customHeight="1">
      <c r="B41" s="96"/>
      <c r="C41" s="96"/>
      <c r="D41" s="96"/>
      <c r="E41" s="2212"/>
      <c r="F41" s="327" t="s">
        <v>96</v>
      </c>
      <c r="G41" s="322"/>
      <c r="H41" s="351">
        <v>206</v>
      </c>
      <c r="I41" s="351">
        <v>180</v>
      </c>
      <c r="J41" s="347">
        <v>386</v>
      </c>
    </row>
    <row r="42" spans="1:10" ht="12" customHeight="1">
      <c r="A42" s="221">
        <v>6</v>
      </c>
      <c r="B42" s="96">
        <v>4</v>
      </c>
      <c r="C42" s="96">
        <v>11</v>
      </c>
      <c r="D42" s="96"/>
      <c r="E42" s="2212"/>
      <c r="F42" s="327" t="s">
        <v>56</v>
      </c>
      <c r="G42" s="322"/>
      <c r="H42" s="351">
        <v>0</v>
      </c>
      <c r="I42" s="351">
        <v>0</v>
      </c>
      <c r="J42" s="347">
        <v>0</v>
      </c>
    </row>
    <row r="43" spans="1:10" ht="12.75" customHeight="1">
      <c r="B43" s="96"/>
      <c r="C43" s="96"/>
      <c r="D43" s="96"/>
      <c r="E43" s="2204">
        <v>1407</v>
      </c>
      <c r="F43" s="13" t="s">
        <v>58</v>
      </c>
      <c r="G43" s="123"/>
      <c r="H43" s="342">
        <f>SUM(H44+H46+H45)</f>
        <v>185</v>
      </c>
      <c r="I43" s="342">
        <f>SUM(I44+I46+I45)</f>
        <v>151</v>
      </c>
      <c r="J43" s="339">
        <f t="shared" ref="J43:J47" si="6">H43+I43</f>
        <v>336</v>
      </c>
    </row>
    <row r="44" spans="1:10" ht="12" customHeight="1">
      <c r="A44" s="221">
        <v>7</v>
      </c>
      <c r="B44" s="96">
        <v>3</v>
      </c>
      <c r="C44" s="96">
        <v>11</v>
      </c>
      <c r="D44" s="96"/>
      <c r="E44" s="2205"/>
      <c r="F44" s="327" t="s">
        <v>59</v>
      </c>
      <c r="G44" s="322"/>
      <c r="H44" s="351">
        <v>77</v>
      </c>
      <c r="I44" s="351">
        <v>50</v>
      </c>
      <c r="J44" s="347">
        <f>H44+I44</f>
        <v>127</v>
      </c>
    </row>
    <row r="45" spans="1:10" ht="12" customHeight="1">
      <c r="B45" s="96"/>
      <c r="C45" s="96"/>
      <c r="D45" s="96"/>
      <c r="E45" s="2205"/>
      <c r="F45" s="327" t="s">
        <v>60</v>
      </c>
      <c r="G45" s="322"/>
      <c r="H45" s="351">
        <v>79</v>
      </c>
      <c r="I45" s="351">
        <v>75</v>
      </c>
      <c r="J45" s="347">
        <f>H45+I45</f>
        <v>154</v>
      </c>
    </row>
    <row r="46" spans="1:10" ht="12" customHeight="1">
      <c r="A46" s="221">
        <v>7</v>
      </c>
      <c r="B46" s="96">
        <v>6</v>
      </c>
      <c r="C46" s="96">
        <v>10</v>
      </c>
      <c r="D46" s="96"/>
      <c r="E46" s="2205"/>
      <c r="F46" s="329" t="s">
        <v>408</v>
      </c>
      <c r="G46" s="322"/>
      <c r="H46" s="351">
        <v>29</v>
      </c>
      <c r="I46" s="351">
        <v>26</v>
      </c>
      <c r="J46" s="347">
        <f>H46+I46</f>
        <v>55</v>
      </c>
    </row>
    <row r="47" spans="1:10" ht="12.75" customHeight="1">
      <c r="B47" s="96"/>
      <c r="C47" s="96"/>
      <c r="D47" s="96"/>
      <c r="E47" s="2204">
        <v>1408</v>
      </c>
      <c r="F47" s="13" t="s">
        <v>63</v>
      </c>
      <c r="G47" s="40"/>
      <c r="H47" s="342">
        <f>SUM(H48:H51)</f>
        <v>1050</v>
      </c>
      <c r="I47" s="342">
        <f>SUM(I48:I51)</f>
        <v>1113</v>
      </c>
      <c r="J47" s="339">
        <f t="shared" si="6"/>
        <v>2163</v>
      </c>
    </row>
    <row r="48" spans="1:10" ht="12.75" customHeight="1">
      <c r="B48" s="96"/>
      <c r="C48" s="96"/>
      <c r="D48" s="96"/>
      <c r="E48" s="2205"/>
      <c r="F48" s="327" t="s">
        <v>64</v>
      </c>
      <c r="G48" s="322"/>
      <c r="H48" s="1114">
        <v>543</v>
      </c>
      <c r="I48" s="1114">
        <v>641</v>
      </c>
      <c r="J48" s="347">
        <f>H48+I48</f>
        <v>1184</v>
      </c>
    </row>
    <row r="49" spans="1:10" ht="12.75" customHeight="1">
      <c r="B49" s="96"/>
      <c r="C49" s="96"/>
      <c r="D49" s="96"/>
      <c r="E49" s="2205"/>
      <c r="F49" s="327" t="s">
        <v>65</v>
      </c>
      <c r="G49" s="322"/>
      <c r="H49" s="351">
        <v>399</v>
      </c>
      <c r="I49" s="351">
        <v>387</v>
      </c>
      <c r="J49" s="347">
        <f t="shared" ref="J49:J51" si="7">H49+I49</f>
        <v>786</v>
      </c>
    </row>
    <row r="50" spans="1:10" ht="12" customHeight="1">
      <c r="A50" s="221">
        <v>8</v>
      </c>
      <c r="B50" s="96">
        <v>4</v>
      </c>
      <c r="C50" s="96">
        <v>11</v>
      </c>
      <c r="D50" s="96"/>
      <c r="E50" s="2205"/>
      <c r="F50" s="329" t="s">
        <v>66</v>
      </c>
      <c r="G50" s="322"/>
      <c r="H50" s="351">
        <v>68</v>
      </c>
      <c r="I50" s="351">
        <v>40</v>
      </c>
      <c r="J50" s="347">
        <f t="shared" si="7"/>
        <v>108</v>
      </c>
    </row>
    <row r="51" spans="1:10" ht="12" customHeight="1">
      <c r="A51" s="221">
        <v>8</v>
      </c>
      <c r="B51" s="96">
        <v>4</v>
      </c>
      <c r="C51" s="96">
        <v>11</v>
      </c>
      <c r="D51" s="96"/>
      <c r="E51" s="2205"/>
      <c r="F51" s="329" t="s">
        <v>67</v>
      </c>
      <c r="G51" s="322"/>
      <c r="H51" s="351">
        <v>40</v>
      </c>
      <c r="I51" s="351">
        <v>45</v>
      </c>
      <c r="J51" s="347">
        <f t="shared" si="7"/>
        <v>85</v>
      </c>
    </row>
    <row r="52" spans="1:10" ht="12.75" customHeight="1">
      <c r="B52" s="96"/>
      <c r="C52" s="96"/>
      <c r="D52" s="96"/>
      <c r="E52" s="2204">
        <v>1624</v>
      </c>
      <c r="F52" s="40" t="s">
        <v>68</v>
      </c>
      <c r="G52" s="123"/>
      <c r="H52" s="342">
        <f>SUM(H53:H54)</f>
        <v>47</v>
      </c>
      <c r="I52" s="342">
        <f>SUM(I53:I54)</f>
        <v>29</v>
      </c>
      <c r="J52" s="339">
        <f>H52+I52</f>
        <v>76</v>
      </c>
    </row>
    <row r="53" spans="1:10" ht="12.75" customHeight="1">
      <c r="B53" s="96"/>
      <c r="C53" s="96"/>
      <c r="D53" s="96"/>
      <c r="E53" s="2205"/>
      <c r="F53" s="338" t="s">
        <v>69</v>
      </c>
      <c r="G53" s="195"/>
      <c r="H53" s="351">
        <v>22</v>
      </c>
      <c r="I53" s="351">
        <v>13</v>
      </c>
      <c r="J53" s="347">
        <f>H53+I53</f>
        <v>35</v>
      </c>
    </row>
    <row r="54" spans="1:10" ht="12.75" customHeight="1">
      <c r="B54" s="96"/>
      <c r="C54" s="96"/>
      <c r="D54" s="96"/>
      <c r="E54" s="2207"/>
      <c r="F54" s="327" t="s">
        <v>71</v>
      </c>
      <c r="G54" s="322"/>
      <c r="H54" s="351">
        <v>25</v>
      </c>
      <c r="I54" s="351">
        <v>16</v>
      </c>
      <c r="J54" s="347">
        <f>H54+I54</f>
        <v>41</v>
      </c>
    </row>
    <row r="55" spans="1:10" ht="12" customHeight="1">
      <c r="B55" s="96"/>
      <c r="C55" s="96"/>
      <c r="D55" s="96"/>
      <c r="E55" s="1084"/>
      <c r="F55" s="2256" t="s">
        <v>8</v>
      </c>
      <c r="G55" s="2257"/>
      <c r="H55" s="342">
        <f>SUM(H8,H16,H29,H32,H37,H43,H47,H52,H25,)</f>
        <v>11369</v>
      </c>
      <c r="I55" s="342">
        <f>SUM(I8,I16,I29,I32,I37,I43,I47,I52,I25,)</f>
        <v>10086</v>
      </c>
      <c r="J55" s="339">
        <f>SUM(J8,J16,J29,J32,J37,J43,J47,J52,J25,)</f>
        <v>21455</v>
      </c>
    </row>
    <row r="56" spans="1:10" ht="10.5" customHeight="1">
      <c r="E56" s="979"/>
      <c r="F56" s="2383" t="s">
        <v>381</v>
      </c>
      <c r="G56" s="2383"/>
      <c r="H56" s="2383"/>
      <c r="I56" s="2383"/>
      <c r="J56" s="2383"/>
    </row>
    <row r="57" spans="1:10" ht="10.5" customHeight="1">
      <c r="E57" s="979"/>
      <c r="F57" s="2384"/>
      <c r="G57" s="2384"/>
      <c r="H57" s="2384"/>
      <c r="I57" s="2384"/>
      <c r="J57" s="2384"/>
    </row>
    <row r="58" spans="1:10" ht="9" customHeight="1"/>
    <row r="59" spans="1:10" ht="15.75" customHeight="1">
      <c r="E59" s="979"/>
      <c r="G59" s="92"/>
    </row>
    <row r="60" spans="1:10" ht="9" customHeight="1">
      <c r="E60" s="979"/>
    </row>
    <row r="61" spans="1:10" ht="9" customHeight="1"/>
    <row r="62" spans="1:10" ht="9" customHeight="1">
      <c r="E62" s="979"/>
    </row>
    <row r="63" spans="1:10" ht="9" customHeight="1">
      <c r="E63" s="979"/>
    </row>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row r="147" spans="6:7" ht="9" customHeight="1"/>
    <row r="148" spans="6:7" ht="9" customHeight="1">
      <c r="F148" s="92"/>
      <c r="G148" s="92"/>
    </row>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19">
    <mergeCell ref="E32:E36"/>
    <mergeCell ref="E2:J2"/>
    <mergeCell ref="L2:Z2"/>
    <mergeCell ref="E3:J3"/>
    <mergeCell ref="E5:E7"/>
    <mergeCell ref="F5:G7"/>
    <mergeCell ref="H6:I6"/>
    <mergeCell ref="E8:E14"/>
    <mergeCell ref="E16:E24"/>
    <mergeCell ref="N19:O24"/>
    <mergeCell ref="E25:E28"/>
    <mergeCell ref="E29:E31"/>
    <mergeCell ref="F57:J57"/>
    <mergeCell ref="E37:E42"/>
    <mergeCell ref="E43:E46"/>
    <mergeCell ref="E47:E51"/>
    <mergeCell ref="E52:E54"/>
    <mergeCell ref="F55:G55"/>
    <mergeCell ref="F56:J5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4"/>
  <sheetViews>
    <sheetView topLeftCell="D1" workbookViewId="0">
      <selection activeCell="M17" sqref="M17:Q23"/>
    </sheetView>
  </sheetViews>
  <sheetFormatPr baseColWidth="10" defaultRowHeight="12.75"/>
  <cols>
    <col min="1" max="2" width="1.85546875" style="221" hidden="1" customWidth="1"/>
    <col min="3" max="3" width="3" style="221" hidden="1" customWidth="1"/>
    <col min="4" max="4" width="3" style="221" customWidth="1"/>
    <col min="5" max="5" width="5.85546875" style="79" customWidth="1"/>
    <col min="6" max="6" width="1.5703125" style="79" customWidth="1"/>
    <col min="7" max="7" width="67.7109375" style="79" customWidth="1"/>
    <col min="8" max="10" width="8.7109375" style="309" customWidth="1"/>
    <col min="11" max="11" width="1.5703125" style="79" customWidth="1"/>
    <col min="12" max="12" width="5" style="79" customWidth="1"/>
    <col min="13" max="13" width="2.28515625"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16384" width="11.42578125" style="79"/>
  </cols>
  <sheetData>
    <row r="1" spans="1:29" ht="3.75" customHeight="1">
      <c r="A1" s="96"/>
      <c r="B1" s="96"/>
      <c r="C1" s="96"/>
      <c r="D1" s="96"/>
      <c r="E1" s="83"/>
      <c r="F1" s="83"/>
      <c r="G1" s="83"/>
      <c r="H1" s="1103"/>
      <c r="I1" s="1103"/>
      <c r="J1" s="1103"/>
    </row>
    <row r="2" spans="1:29" ht="12.75" customHeight="1">
      <c r="A2" s="96"/>
      <c r="B2" s="96"/>
      <c r="C2" s="96"/>
      <c r="D2" s="96"/>
      <c r="E2" s="2281" t="s">
        <v>404</v>
      </c>
      <c r="F2" s="2281"/>
      <c r="G2" s="2281"/>
      <c r="H2" s="2281"/>
      <c r="I2" s="2281"/>
      <c r="J2" s="2281"/>
      <c r="K2" s="83"/>
      <c r="L2" s="2281"/>
      <c r="M2" s="2281"/>
      <c r="N2" s="2281"/>
      <c r="O2" s="2281"/>
      <c r="P2" s="2281"/>
      <c r="Q2" s="2281"/>
      <c r="R2" s="2281"/>
      <c r="S2" s="2281"/>
      <c r="T2" s="2281"/>
      <c r="U2" s="2281"/>
      <c r="V2" s="2281"/>
      <c r="W2" s="2281"/>
      <c r="X2" s="2281"/>
      <c r="Y2" s="2281"/>
      <c r="Z2" s="2281"/>
    </row>
    <row r="3" spans="1:29" s="83" customFormat="1" ht="12.75" customHeight="1">
      <c r="A3" s="96"/>
      <c r="B3" s="227"/>
      <c r="C3" s="227"/>
      <c r="D3" s="227"/>
      <c r="E3" s="2390" t="s">
        <v>77</v>
      </c>
      <c r="F3" s="2390"/>
      <c r="G3" s="2390"/>
      <c r="H3" s="2390"/>
      <c r="I3" s="2390"/>
      <c r="J3" s="2390"/>
      <c r="K3" s="86"/>
      <c r="L3" s="87"/>
      <c r="AB3" s="88"/>
      <c r="AC3" s="88"/>
    </row>
    <row r="4" spans="1:29" s="83" customFormat="1" ht="3" customHeight="1">
      <c r="A4" s="96"/>
      <c r="B4" s="96"/>
      <c r="C4" s="96"/>
      <c r="D4" s="96"/>
      <c r="F4" s="314"/>
      <c r="G4" s="314"/>
      <c r="H4" s="1104"/>
      <c r="I4" s="1104"/>
      <c r="J4" s="310"/>
      <c r="L4" s="92"/>
    </row>
    <row r="5" spans="1:29" s="83" customFormat="1" ht="8.25" customHeight="1">
      <c r="A5" s="96"/>
      <c r="B5" s="96"/>
      <c r="C5" s="96"/>
      <c r="D5" s="96"/>
      <c r="E5" s="2263" t="s">
        <v>2</v>
      </c>
      <c r="F5" s="2391" t="s">
        <v>405</v>
      </c>
      <c r="G5" s="2391"/>
      <c r="H5" s="429"/>
      <c r="I5" s="1106"/>
      <c r="J5" s="1107"/>
      <c r="L5" s="92"/>
    </row>
    <row r="6" spans="1:29" ht="12" customHeight="1">
      <c r="A6" s="96" t="s">
        <v>9</v>
      </c>
      <c r="B6" s="96" t="s">
        <v>10</v>
      </c>
      <c r="C6" s="96" t="s">
        <v>11</v>
      </c>
      <c r="D6" s="96"/>
      <c r="E6" s="2326"/>
      <c r="F6" s="2392"/>
      <c r="G6" s="2392"/>
      <c r="H6" s="2367" t="s">
        <v>406</v>
      </c>
      <c r="I6" s="2367"/>
      <c r="J6" s="1091"/>
    </row>
    <row r="7" spans="1:29">
      <c r="A7" s="96"/>
      <c r="B7" s="96"/>
      <c r="C7" s="96"/>
      <c r="D7" s="96"/>
      <c r="E7" s="2327"/>
      <c r="F7" s="2393"/>
      <c r="G7" s="2393"/>
      <c r="H7" s="963" t="s">
        <v>18</v>
      </c>
      <c r="I7" s="963" t="s">
        <v>19</v>
      </c>
      <c r="J7" s="1070" t="s">
        <v>8</v>
      </c>
    </row>
    <row r="8" spans="1:29" ht="12.75" customHeight="1">
      <c r="A8" s="96"/>
      <c r="B8" s="96"/>
      <c r="C8" s="96"/>
      <c r="D8" s="96"/>
      <c r="E8" s="2211">
        <v>1401</v>
      </c>
      <c r="F8" s="318" t="s">
        <v>20</v>
      </c>
      <c r="G8" s="492"/>
      <c r="H8" s="1110">
        <f>SUM(H9:H16)</f>
        <v>2359</v>
      </c>
      <c r="I8" s="1110">
        <f>SUM(I9,I11,I12,I13,I14,I15,I16+I10)</f>
        <v>819</v>
      </c>
      <c r="J8" s="1111">
        <f t="shared" ref="J8" si="0">SUM(H8:I8)</f>
        <v>3178</v>
      </c>
    </row>
    <row r="9" spans="1:29" ht="12" customHeight="1">
      <c r="A9" s="96">
        <v>1</v>
      </c>
      <c r="B9" s="96">
        <v>1</v>
      </c>
      <c r="C9" s="96">
        <v>11</v>
      </c>
      <c r="D9" s="96"/>
      <c r="E9" s="2316"/>
      <c r="F9" s="329" t="s">
        <v>21</v>
      </c>
      <c r="G9" s="1049"/>
      <c r="H9" s="1112">
        <v>429</v>
      </c>
      <c r="I9" s="1112">
        <v>281</v>
      </c>
      <c r="J9" s="1113">
        <v>710</v>
      </c>
    </row>
    <row r="10" spans="1:29" ht="12" customHeight="1">
      <c r="A10" s="96"/>
      <c r="B10" s="96"/>
      <c r="C10" s="96"/>
      <c r="D10" s="96"/>
      <c r="E10" s="2212"/>
      <c r="F10" s="329" t="s">
        <v>126</v>
      </c>
      <c r="G10" s="322"/>
      <c r="H10" s="351">
        <v>504</v>
      </c>
      <c r="I10" s="351">
        <v>81</v>
      </c>
      <c r="J10" s="347">
        <v>585</v>
      </c>
    </row>
    <row r="11" spans="1:29" ht="12" customHeight="1">
      <c r="A11" s="96">
        <v>1</v>
      </c>
      <c r="B11" s="96">
        <v>1</v>
      </c>
      <c r="C11" s="96">
        <v>5</v>
      </c>
      <c r="D11" s="96"/>
      <c r="E11" s="2212"/>
      <c r="F11" s="327" t="s">
        <v>22</v>
      </c>
      <c r="G11" s="322"/>
      <c r="H11" s="351">
        <v>611</v>
      </c>
      <c r="I11" s="351">
        <v>98</v>
      </c>
      <c r="J11" s="347">
        <f t="shared" ref="J11" si="1">SUM(H11:I11)</f>
        <v>709</v>
      </c>
    </row>
    <row r="12" spans="1:29" ht="12" customHeight="1">
      <c r="A12" s="96">
        <v>1</v>
      </c>
      <c r="B12" s="96">
        <v>1</v>
      </c>
      <c r="C12" s="96">
        <v>12</v>
      </c>
      <c r="D12" s="96"/>
      <c r="E12" s="2212"/>
      <c r="F12" s="327" t="s">
        <v>23</v>
      </c>
      <c r="G12" s="322"/>
      <c r="H12" s="351">
        <v>302</v>
      </c>
      <c r="I12" s="351">
        <v>88</v>
      </c>
      <c r="J12" s="347">
        <v>390</v>
      </c>
    </row>
    <row r="13" spans="1:29" ht="12" customHeight="1">
      <c r="A13" s="96">
        <v>1</v>
      </c>
      <c r="B13" s="96">
        <v>1</v>
      </c>
      <c r="C13" s="96">
        <v>2</v>
      </c>
      <c r="D13" s="96"/>
      <c r="E13" s="2212"/>
      <c r="F13" s="329" t="s">
        <v>24</v>
      </c>
      <c r="G13" s="322"/>
      <c r="H13" s="351">
        <v>241</v>
      </c>
      <c r="I13" s="351">
        <v>100</v>
      </c>
      <c r="J13" s="347">
        <v>341</v>
      </c>
    </row>
    <row r="14" spans="1:29" ht="12" customHeight="1">
      <c r="A14" s="96">
        <v>1</v>
      </c>
      <c r="B14" s="96">
        <v>1</v>
      </c>
      <c r="C14" s="96">
        <v>4</v>
      </c>
      <c r="D14" s="96"/>
      <c r="E14" s="2212"/>
      <c r="F14" s="329" t="s">
        <v>25</v>
      </c>
      <c r="G14" s="322"/>
      <c r="H14" s="351">
        <v>119</v>
      </c>
      <c r="I14" s="351">
        <v>90</v>
      </c>
      <c r="J14" s="347">
        <v>209</v>
      </c>
    </row>
    <row r="15" spans="1:29" ht="12" customHeight="1">
      <c r="A15" s="96">
        <v>1</v>
      </c>
      <c r="B15" s="96">
        <v>1</v>
      </c>
      <c r="C15" s="96">
        <v>1</v>
      </c>
      <c r="D15" s="96"/>
      <c r="E15" s="2212"/>
      <c r="F15" s="329" t="s">
        <v>26</v>
      </c>
      <c r="G15" s="322"/>
      <c r="H15" s="351">
        <v>132</v>
      </c>
      <c r="I15" s="351">
        <v>56</v>
      </c>
      <c r="J15" s="347">
        <f t="shared" ref="J15:J17" si="2">SUM(H15:I15)</f>
        <v>188</v>
      </c>
    </row>
    <row r="16" spans="1:29" ht="12" customHeight="1">
      <c r="A16" s="96"/>
      <c r="B16" s="96"/>
      <c r="C16" s="96"/>
      <c r="D16" s="96"/>
      <c r="E16" s="215"/>
      <c r="F16" s="329" t="s">
        <v>407</v>
      </c>
      <c r="G16" s="322"/>
      <c r="H16" s="351">
        <v>21</v>
      </c>
      <c r="I16" s="351">
        <v>25</v>
      </c>
      <c r="J16" s="347">
        <f t="shared" si="2"/>
        <v>46</v>
      </c>
    </row>
    <row r="17" spans="1:15" ht="12.75" customHeight="1">
      <c r="A17" s="96"/>
      <c r="B17" s="96"/>
      <c r="C17" s="96"/>
      <c r="D17" s="96"/>
      <c r="E17" s="2211">
        <v>1402</v>
      </c>
      <c r="F17" s="29" t="s">
        <v>29</v>
      </c>
      <c r="G17" s="123"/>
      <c r="H17" s="342">
        <f>SUM(H18,H19,H20,H21,H22,H23,H24,H25)</f>
        <v>3653</v>
      </c>
      <c r="I17" s="342">
        <f>SUM(I18,I19,I20,I21,I22,I23,I24,I25)</f>
        <v>3843</v>
      </c>
      <c r="J17" s="339">
        <f t="shared" si="2"/>
        <v>7496</v>
      </c>
    </row>
    <row r="18" spans="1:15" ht="12" customHeight="1">
      <c r="A18" s="96">
        <v>2</v>
      </c>
      <c r="B18" s="96">
        <v>4</v>
      </c>
      <c r="C18" s="96">
        <v>11</v>
      </c>
      <c r="D18" s="96"/>
      <c r="E18" s="2212"/>
      <c r="F18" s="327" t="s">
        <v>114</v>
      </c>
      <c r="G18" s="322"/>
      <c r="H18" s="351">
        <v>1422</v>
      </c>
      <c r="I18" s="351">
        <v>1687</v>
      </c>
      <c r="J18" s="347">
        <v>3109</v>
      </c>
      <c r="N18" s="2368"/>
      <c r="O18" s="2368"/>
    </row>
    <row r="19" spans="1:15" ht="12" customHeight="1">
      <c r="A19" s="96">
        <v>2</v>
      </c>
      <c r="B19" s="96">
        <v>4</v>
      </c>
      <c r="C19" s="96">
        <v>10</v>
      </c>
      <c r="D19" s="96"/>
      <c r="E19" s="2212"/>
      <c r="F19" s="327" t="s">
        <v>113</v>
      </c>
      <c r="G19" s="322"/>
      <c r="H19" s="351">
        <v>503</v>
      </c>
      <c r="I19" s="351">
        <v>472</v>
      </c>
      <c r="J19" s="347">
        <v>975</v>
      </c>
      <c r="N19" s="2368"/>
      <c r="O19" s="2368"/>
    </row>
    <row r="20" spans="1:15" ht="12" customHeight="1">
      <c r="A20" s="96">
        <v>2</v>
      </c>
      <c r="B20" s="96">
        <v>4</v>
      </c>
      <c r="C20" s="96">
        <v>10</v>
      </c>
      <c r="D20" s="96"/>
      <c r="E20" s="2212"/>
      <c r="F20" s="327" t="s">
        <v>32</v>
      </c>
      <c r="G20" s="322"/>
      <c r="H20" s="351">
        <v>570</v>
      </c>
      <c r="I20" s="351">
        <v>561</v>
      </c>
      <c r="J20" s="347">
        <v>1131</v>
      </c>
      <c r="N20" s="2368"/>
      <c r="O20" s="2368"/>
    </row>
    <row r="21" spans="1:15" ht="12" customHeight="1">
      <c r="A21" s="96">
        <v>2</v>
      </c>
      <c r="B21" s="96">
        <v>4</v>
      </c>
      <c r="C21" s="96">
        <v>3</v>
      </c>
      <c r="D21" s="96"/>
      <c r="E21" s="2212"/>
      <c r="F21" s="327" t="s">
        <v>131</v>
      </c>
      <c r="G21" s="322"/>
      <c r="H21" s="351">
        <v>432</v>
      </c>
      <c r="I21" s="351">
        <v>400</v>
      </c>
      <c r="J21" s="347">
        <f t="shared" ref="J21:J24" si="3">SUM(H21:I21)</f>
        <v>832</v>
      </c>
      <c r="N21" s="2368"/>
      <c r="O21" s="2368"/>
    </row>
    <row r="22" spans="1:15" ht="12" customHeight="1">
      <c r="A22" s="96">
        <v>2</v>
      </c>
      <c r="B22" s="96">
        <v>4</v>
      </c>
      <c r="C22" s="96">
        <v>7</v>
      </c>
      <c r="D22" s="96"/>
      <c r="E22" s="2212"/>
      <c r="F22" s="327" t="s">
        <v>132</v>
      </c>
      <c r="G22" s="322"/>
      <c r="H22" s="351">
        <v>199</v>
      </c>
      <c r="I22" s="351">
        <v>231</v>
      </c>
      <c r="J22" s="347">
        <v>430</v>
      </c>
      <c r="N22" s="2368"/>
      <c r="O22" s="2368"/>
    </row>
    <row r="23" spans="1:15" ht="12" customHeight="1">
      <c r="A23" s="96">
        <v>2</v>
      </c>
      <c r="B23" s="96">
        <v>4</v>
      </c>
      <c r="C23" s="96">
        <v>1</v>
      </c>
      <c r="D23" s="96"/>
      <c r="E23" s="2212"/>
      <c r="F23" s="327" t="s">
        <v>35</v>
      </c>
      <c r="G23" s="322"/>
      <c r="H23" s="351">
        <v>250</v>
      </c>
      <c r="I23" s="351">
        <v>279</v>
      </c>
      <c r="J23" s="347">
        <v>529</v>
      </c>
      <c r="N23" s="2368"/>
      <c r="O23" s="2368"/>
    </row>
    <row r="24" spans="1:15" ht="12" customHeight="1">
      <c r="A24" s="96">
        <v>2</v>
      </c>
      <c r="B24" s="96">
        <v>4</v>
      </c>
      <c r="C24" s="96">
        <v>9</v>
      </c>
      <c r="D24" s="96"/>
      <c r="E24" s="2212"/>
      <c r="F24" s="327" t="s">
        <v>133</v>
      </c>
      <c r="G24" s="322"/>
      <c r="H24" s="351">
        <v>204</v>
      </c>
      <c r="I24" s="351">
        <v>151</v>
      </c>
      <c r="J24" s="347">
        <f t="shared" si="3"/>
        <v>355</v>
      </c>
    </row>
    <row r="25" spans="1:15" ht="12" customHeight="1">
      <c r="A25" s="96">
        <v>2</v>
      </c>
      <c r="B25" s="96">
        <v>4</v>
      </c>
      <c r="C25" s="96">
        <v>11</v>
      </c>
      <c r="D25" s="96"/>
      <c r="E25" s="2212"/>
      <c r="F25" s="329" t="s">
        <v>37</v>
      </c>
      <c r="G25" s="322"/>
      <c r="H25" s="351">
        <v>73</v>
      </c>
      <c r="I25" s="351">
        <v>62</v>
      </c>
      <c r="J25" s="347">
        <v>135</v>
      </c>
    </row>
    <row r="26" spans="1:15" ht="12.75" customHeight="1">
      <c r="A26" s="96"/>
      <c r="B26" s="96"/>
      <c r="C26" s="96"/>
      <c r="D26" s="96"/>
      <c r="E26" s="2211">
        <v>1403</v>
      </c>
      <c r="F26" s="29" t="s">
        <v>39</v>
      </c>
      <c r="G26" s="123"/>
      <c r="H26" s="342">
        <f>SUM(H27+H28+H29)</f>
        <v>336</v>
      </c>
      <c r="I26" s="342">
        <f>SUM(I27+I28+I29)</f>
        <v>466</v>
      </c>
      <c r="J26" s="339">
        <f>SUM(H26:I26)</f>
        <v>802</v>
      </c>
    </row>
    <row r="27" spans="1:15" ht="12" customHeight="1">
      <c r="A27" s="96">
        <v>3</v>
      </c>
      <c r="B27" s="96">
        <v>5</v>
      </c>
      <c r="C27" s="96">
        <v>11</v>
      </c>
      <c r="D27" s="96"/>
      <c r="E27" s="2212"/>
      <c r="F27" s="329" t="s">
        <v>40</v>
      </c>
      <c r="G27" s="322"/>
      <c r="H27" s="351">
        <v>125</v>
      </c>
      <c r="I27" s="351">
        <v>148</v>
      </c>
      <c r="J27" s="347">
        <v>273</v>
      </c>
    </row>
    <row r="28" spans="1:15" ht="12" customHeight="1">
      <c r="A28" s="96">
        <v>3</v>
      </c>
      <c r="B28" s="96">
        <v>5</v>
      </c>
      <c r="C28" s="96">
        <v>8</v>
      </c>
      <c r="D28" s="96"/>
      <c r="E28" s="2212"/>
      <c r="F28" s="329" t="s">
        <v>41</v>
      </c>
      <c r="G28" s="322"/>
      <c r="H28" s="351">
        <v>63</v>
      </c>
      <c r="I28" s="351">
        <v>125</v>
      </c>
      <c r="J28" s="347">
        <v>188</v>
      </c>
    </row>
    <row r="29" spans="1:15" ht="12" customHeight="1">
      <c r="A29" s="96">
        <v>3</v>
      </c>
      <c r="B29" s="96">
        <v>5</v>
      </c>
      <c r="C29" s="96">
        <v>10</v>
      </c>
      <c r="D29" s="96"/>
      <c r="E29" s="2212"/>
      <c r="F29" s="329" t="s">
        <v>42</v>
      </c>
      <c r="G29" s="322"/>
      <c r="H29" s="351">
        <v>148</v>
      </c>
      <c r="I29" s="351">
        <v>193</v>
      </c>
      <c r="J29" s="347">
        <v>341</v>
      </c>
    </row>
    <row r="30" spans="1:15" ht="12.75" customHeight="1">
      <c r="A30" s="96"/>
      <c r="B30" s="96"/>
      <c r="C30" s="96"/>
      <c r="D30" s="96"/>
      <c r="E30" s="2204">
        <v>1404</v>
      </c>
      <c r="F30" s="29" t="s">
        <v>43</v>
      </c>
      <c r="G30" s="123"/>
      <c r="H30" s="342">
        <f>SUM(H31,H32)</f>
        <v>1601</v>
      </c>
      <c r="I30" s="342">
        <f>SUM(I31,I32)</f>
        <v>874</v>
      </c>
      <c r="J30" s="339">
        <f>SUM(H30:I30)</f>
        <v>2475</v>
      </c>
    </row>
    <row r="31" spans="1:15" ht="12" customHeight="1">
      <c r="A31" s="96">
        <v>4</v>
      </c>
      <c r="B31" s="96">
        <v>6</v>
      </c>
      <c r="C31" s="96">
        <v>11</v>
      </c>
      <c r="D31" s="96"/>
      <c r="E31" s="2205"/>
      <c r="F31" s="327" t="s">
        <v>128</v>
      </c>
      <c r="G31" s="322"/>
      <c r="H31" s="351">
        <v>921</v>
      </c>
      <c r="I31" s="351">
        <v>304</v>
      </c>
      <c r="J31" s="347">
        <v>1225</v>
      </c>
      <c r="K31" s="83"/>
    </row>
    <row r="32" spans="1:15" ht="12" customHeight="1">
      <c r="A32" s="96">
        <v>4</v>
      </c>
      <c r="B32" s="96">
        <v>6</v>
      </c>
      <c r="C32" s="96">
        <v>11</v>
      </c>
      <c r="D32" s="96"/>
      <c r="E32" s="2205"/>
      <c r="F32" s="327" t="s">
        <v>45</v>
      </c>
      <c r="G32" s="322"/>
      <c r="H32" s="351">
        <v>680</v>
      </c>
      <c r="I32" s="351">
        <v>570</v>
      </c>
      <c r="J32" s="347">
        <v>1262</v>
      </c>
    </row>
    <row r="33" spans="1:10" ht="12.75" customHeight="1">
      <c r="A33" s="96"/>
      <c r="B33" s="96"/>
      <c r="C33" s="96"/>
      <c r="D33" s="96"/>
      <c r="E33" s="2211">
        <v>1405</v>
      </c>
      <c r="F33" s="13" t="s">
        <v>46</v>
      </c>
      <c r="G33" s="14"/>
      <c r="H33" s="342">
        <f>SUM(H34:H37)</f>
        <v>1364</v>
      </c>
      <c r="I33" s="342">
        <f>SUM(I34:I37)</f>
        <v>2050</v>
      </c>
      <c r="J33" s="339">
        <f>H33+I33</f>
        <v>3414</v>
      </c>
    </row>
    <row r="34" spans="1:10" ht="12" customHeight="1">
      <c r="A34" s="96">
        <v>5</v>
      </c>
      <c r="B34" s="96">
        <v>4</v>
      </c>
      <c r="C34" s="96">
        <v>8</v>
      </c>
      <c r="D34" s="96"/>
      <c r="E34" s="2212"/>
      <c r="F34" s="327" t="s">
        <v>47</v>
      </c>
      <c r="G34" s="322"/>
      <c r="H34" s="351">
        <v>389</v>
      </c>
      <c r="I34" s="351">
        <v>364</v>
      </c>
      <c r="J34" s="347">
        <f>H34+I34</f>
        <v>753</v>
      </c>
    </row>
    <row r="35" spans="1:10" ht="12" customHeight="1">
      <c r="A35" s="96">
        <v>5</v>
      </c>
      <c r="B35" s="96">
        <v>4</v>
      </c>
      <c r="C35" s="96">
        <v>8</v>
      </c>
      <c r="D35" s="96"/>
      <c r="E35" s="2212"/>
      <c r="F35" s="327" t="s">
        <v>48</v>
      </c>
      <c r="G35" s="322"/>
      <c r="H35" s="351">
        <v>660</v>
      </c>
      <c r="I35" s="351">
        <v>965</v>
      </c>
      <c r="J35" s="347">
        <f>H35+I35</f>
        <v>1625</v>
      </c>
    </row>
    <row r="36" spans="1:10" ht="12" customHeight="1">
      <c r="A36" s="221">
        <v>5</v>
      </c>
      <c r="B36" s="96">
        <v>5</v>
      </c>
      <c r="C36" s="96">
        <v>11</v>
      </c>
      <c r="D36" s="96"/>
      <c r="E36" s="2212"/>
      <c r="F36" s="195" t="s">
        <v>49</v>
      </c>
      <c r="G36" s="43"/>
      <c r="H36" s="351">
        <v>178</v>
      </c>
      <c r="I36" s="351">
        <v>332</v>
      </c>
      <c r="J36" s="347">
        <f t="shared" ref="J36:J37" si="4">H36+I36</f>
        <v>510</v>
      </c>
    </row>
    <row r="37" spans="1:10" ht="12" customHeight="1">
      <c r="A37" s="221">
        <v>5</v>
      </c>
      <c r="B37" s="96">
        <v>4</v>
      </c>
      <c r="C37" s="96">
        <v>8</v>
      </c>
      <c r="D37" s="96"/>
      <c r="E37" s="2212"/>
      <c r="F37" s="340" t="s">
        <v>50</v>
      </c>
      <c r="G37" s="322"/>
      <c r="H37" s="351">
        <v>137</v>
      </c>
      <c r="I37" s="351">
        <v>389</v>
      </c>
      <c r="J37" s="347">
        <f t="shared" si="4"/>
        <v>526</v>
      </c>
    </row>
    <row r="38" spans="1:10" ht="12.75" customHeight="1">
      <c r="B38" s="96"/>
      <c r="C38" s="96"/>
      <c r="D38" s="96"/>
      <c r="E38" s="2211">
        <v>1406</v>
      </c>
      <c r="F38" s="29" t="s">
        <v>51</v>
      </c>
      <c r="G38" s="123"/>
      <c r="H38" s="342">
        <f>SUM(H39,H41,H40,H43+H42)</f>
        <v>1708</v>
      </c>
      <c r="I38" s="342">
        <f>SUM(I39,I41,I40,I43+I42)</f>
        <v>1306</v>
      </c>
      <c r="J38" s="339">
        <f>H38+I38</f>
        <v>3014</v>
      </c>
    </row>
    <row r="39" spans="1:10" ht="12" customHeight="1">
      <c r="A39" s="221">
        <v>6</v>
      </c>
      <c r="B39" s="96">
        <v>2</v>
      </c>
      <c r="C39" s="96">
        <v>11</v>
      </c>
      <c r="D39" s="96"/>
      <c r="E39" s="2212"/>
      <c r="F39" s="327" t="s">
        <v>52</v>
      </c>
      <c r="G39" s="322"/>
      <c r="H39" s="351">
        <v>906</v>
      </c>
      <c r="I39" s="351">
        <v>589</v>
      </c>
      <c r="J39" s="347">
        <v>1495</v>
      </c>
    </row>
    <row r="40" spans="1:10" ht="12" customHeight="1">
      <c r="B40" s="96"/>
      <c r="C40" s="96"/>
      <c r="D40" s="96"/>
      <c r="E40" s="2212"/>
      <c r="F40" s="327" t="s">
        <v>95</v>
      </c>
      <c r="G40" s="322"/>
      <c r="H40" s="351">
        <v>299</v>
      </c>
      <c r="I40" s="351">
        <v>280</v>
      </c>
      <c r="J40" s="347">
        <v>583</v>
      </c>
    </row>
    <row r="41" spans="1:10" ht="12" customHeight="1">
      <c r="A41" s="221">
        <v>6</v>
      </c>
      <c r="B41" s="96">
        <v>2</v>
      </c>
      <c r="C41" s="96">
        <v>10</v>
      </c>
      <c r="D41" s="96"/>
      <c r="E41" s="2212"/>
      <c r="F41" s="327" t="s">
        <v>53</v>
      </c>
      <c r="G41" s="322"/>
      <c r="H41" s="351">
        <v>296</v>
      </c>
      <c r="I41" s="351">
        <v>248</v>
      </c>
      <c r="J41" s="347">
        <v>547</v>
      </c>
    </row>
    <row r="42" spans="1:10" ht="12" customHeight="1">
      <c r="B42" s="96"/>
      <c r="C42" s="96"/>
      <c r="D42" s="96"/>
      <c r="E42" s="2212"/>
      <c r="F42" s="327" t="s">
        <v>96</v>
      </c>
      <c r="G42" s="322"/>
      <c r="H42" s="351">
        <v>198</v>
      </c>
      <c r="I42" s="351">
        <v>183</v>
      </c>
      <c r="J42" s="347">
        <v>381</v>
      </c>
    </row>
    <row r="43" spans="1:10" ht="12" customHeight="1">
      <c r="A43" s="221">
        <v>6</v>
      </c>
      <c r="B43" s="96">
        <v>4</v>
      </c>
      <c r="C43" s="96">
        <v>11</v>
      </c>
      <c r="D43" s="96"/>
      <c r="E43" s="2212"/>
      <c r="F43" s="327" t="s">
        <v>56</v>
      </c>
      <c r="G43" s="322"/>
      <c r="H43" s="351">
        <v>9</v>
      </c>
      <c r="I43" s="351">
        <v>6</v>
      </c>
      <c r="J43" s="347">
        <f t="shared" ref="J43:J48" si="5">H43+I43</f>
        <v>15</v>
      </c>
    </row>
    <row r="44" spans="1:10" ht="12.75" customHeight="1">
      <c r="B44" s="96"/>
      <c r="C44" s="96"/>
      <c r="D44" s="96"/>
      <c r="E44" s="2204">
        <v>1407</v>
      </c>
      <c r="F44" s="13" t="s">
        <v>58</v>
      </c>
      <c r="G44" s="123"/>
      <c r="H44" s="342">
        <f>SUM(H45+H47+H46)</f>
        <v>192</v>
      </c>
      <c r="I44" s="342">
        <f>SUM(I45+I47+I46)</f>
        <v>149</v>
      </c>
      <c r="J44" s="339">
        <f t="shared" si="5"/>
        <v>341</v>
      </c>
    </row>
    <row r="45" spans="1:10" ht="12" customHeight="1">
      <c r="A45" s="221">
        <v>7</v>
      </c>
      <c r="B45" s="96">
        <v>3</v>
      </c>
      <c r="C45" s="96">
        <v>11</v>
      </c>
      <c r="D45" s="96"/>
      <c r="E45" s="2205"/>
      <c r="F45" s="327" t="s">
        <v>59</v>
      </c>
      <c r="G45" s="322"/>
      <c r="H45" s="351">
        <v>75</v>
      </c>
      <c r="I45" s="351">
        <v>33</v>
      </c>
      <c r="J45" s="347">
        <f>H45+I45</f>
        <v>108</v>
      </c>
    </row>
    <row r="46" spans="1:10" ht="12" customHeight="1">
      <c r="B46" s="96"/>
      <c r="C46" s="96"/>
      <c r="D46" s="96"/>
      <c r="E46" s="2205"/>
      <c r="F46" s="329" t="s">
        <v>60</v>
      </c>
      <c r="G46" s="322"/>
      <c r="H46" s="351">
        <v>83</v>
      </c>
      <c r="I46" s="351">
        <v>87</v>
      </c>
      <c r="J46" s="347">
        <f>H46+I46</f>
        <v>170</v>
      </c>
    </row>
    <row r="47" spans="1:10" ht="12" customHeight="1">
      <c r="A47" s="221">
        <v>7</v>
      </c>
      <c r="B47" s="96">
        <v>6</v>
      </c>
      <c r="C47" s="96">
        <v>10</v>
      </c>
      <c r="D47" s="96"/>
      <c r="E47" s="2205"/>
      <c r="F47" s="329" t="s">
        <v>408</v>
      </c>
      <c r="G47" s="322"/>
      <c r="H47" s="351">
        <v>34</v>
      </c>
      <c r="I47" s="351">
        <v>29</v>
      </c>
      <c r="J47" s="347">
        <f>H47+I47</f>
        <v>63</v>
      </c>
    </row>
    <row r="48" spans="1:10" ht="12.75" customHeight="1">
      <c r="B48" s="96"/>
      <c r="C48" s="96"/>
      <c r="D48" s="96"/>
      <c r="E48" s="2204">
        <v>1408</v>
      </c>
      <c r="F48" s="13" t="s">
        <v>63</v>
      </c>
      <c r="G48" s="40"/>
      <c r="H48" s="342">
        <f>SUM(H49:H52)</f>
        <v>681</v>
      </c>
      <c r="I48" s="342">
        <f>SUM(I49:I52)</f>
        <v>743</v>
      </c>
      <c r="J48" s="339">
        <f t="shared" si="5"/>
        <v>1424</v>
      </c>
    </row>
    <row r="49" spans="1:10" ht="12.75" customHeight="1">
      <c r="B49" s="96"/>
      <c r="C49" s="96"/>
      <c r="D49" s="96"/>
      <c r="E49" s="2205"/>
      <c r="F49" s="327" t="s">
        <v>64</v>
      </c>
      <c r="G49" s="322"/>
      <c r="H49" s="1114">
        <v>570</v>
      </c>
      <c r="I49" s="1114">
        <v>660</v>
      </c>
      <c r="J49" s="347">
        <f>H49+I49</f>
        <v>1230</v>
      </c>
    </row>
    <row r="50" spans="1:10" ht="12.75" customHeight="1">
      <c r="B50" s="96"/>
      <c r="C50" s="96"/>
      <c r="D50" s="96"/>
      <c r="E50" s="2205"/>
      <c r="F50" s="327" t="s">
        <v>65</v>
      </c>
      <c r="G50" s="322"/>
      <c r="H50" s="351">
        <v>0</v>
      </c>
      <c r="I50" s="351">
        <v>0</v>
      </c>
      <c r="J50" s="347">
        <f t="shared" ref="J50:J52" si="6">H50+I50</f>
        <v>0</v>
      </c>
    </row>
    <row r="51" spans="1:10" ht="12" customHeight="1">
      <c r="A51" s="221">
        <v>8</v>
      </c>
      <c r="B51" s="96">
        <v>4</v>
      </c>
      <c r="C51" s="96">
        <v>11</v>
      </c>
      <c r="D51" s="96"/>
      <c r="E51" s="2205"/>
      <c r="F51" s="329" t="s">
        <v>66</v>
      </c>
      <c r="G51" s="322"/>
      <c r="H51" s="351">
        <v>65</v>
      </c>
      <c r="I51" s="351">
        <v>32</v>
      </c>
      <c r="J51" s="347">
        <f t="shared" si="6"/>
        <v>97</v>
      </c>
    </row>
    <row r="52" spans="1:10" ht="12" customHeight="1">
      <c r="A52" s="221">
        <v>8</v>
      </c>
      <c r="B52" s="96">
        <v>4</v>
      </c>
      <c r="C52" s="96">
        <v>11</v>
      </c>
      <c r="D52" s="96"/>
      <c r="E52" s="2205"/>
      <c r="F52" s="329" t="s">
        <v>67</v>
      </c>
      <c r="G52" s="322"/>
      <c r="H52" s="351">
        <v>46</v>
      </c>
      <c r="I52" s="351">
        <v>51</v>
      </c>
      <c r="J52" s="347">
        <f t="shared" si="6"/>
        <v>97</v>
      </c>
    </row>
    <row r="53" spans="1:10" ht="12.75" customHeight="1">
      <c r="B53" s="96"/>
      <c r="C53" s="96"/>
      <c r="D53" s="96"/>
      <c r="E53" s="2204">
        <v>1624</v>
      </c>
      <c r="F53" s="40" t="s">
        <v>68</v>
      </c>
      <c r="G53" s="123"/>
      <c r="H53" s="342">
        <f>SUM(H54:H55)</f>
        <v>46</v>
      </c>
      <c r="I53" s="342">
        <f>SUM(I54:I55)</f>
        <v>73</v>
      </c>
      <c r="J53" s="339">
        <f>H53+I53</f>
        <v>119</v>
      </c>
    </row>
    <row r="54" spans="1:10" ht="12.75" customHeight="1">
      <c r="B54" s="96"/>
      <c r="C54" s="96"/>
      <c r="D54" s="96"/>
      <c r="E54" s="2205"/>
      <c r="F54" s="338" t="s">
        <v>69</v>
      </c>
      <c r="G54" s="195"/>
      <c r="H54" s="351">
        <v>20</v>
      </c>
      <c r="I54" s="351">
        <v>22</v>
      </c>
      <c r="J54" s="347">
        <f>H54+I54</f>
        <v>42</v>
      </c>
    </row>
    <row r="55" spans="1:10" ht="12.75" customHeight="1">
      <c r="B55" s="96"/>
      <c r="C55" s="96"/>
      <c r="D55" s="96"/>
      <c r="E55" s="2207"/>
      <c r="F55" s="327" t="s">
        <v>71</v>
      </c>
      <c r="G55" s="322"/>
      <c r="H55" s="351">
        <v>26</v>
      </c>
      <c r="I55" s="351">
        <v>51</v>
      </c>
      <c r="J55" s="347">
        <f>H55+I55</f>
        <v>77</v>
      </c>
    </row>
    <row r="56" spans="1:10" ht="12" customHeight="1">
      <c r="B56" s="96"/>
      <c r="C56" s="96"/>
      <c r="D56" s="96"/>
      <c r="E56" s="1084"/>
      <c r="F56" s="2256" t="s">
        <v>8</v>
      </c>
      <c r="G56" s="2257"/>
      <c r="H56" s="342">
        <f>SUM(H8,H17,H30,H33,H38,H44,H48,H53,H26,)</f>
        <v>11940</v>
      </c>
      <c r="I56" s="342">
        <f>SUM(I8,I17,I30,I33,I38,I44,I48,I53,I26,)</f>
        <v>10323</v>
      </c>
      <c r="J56" s="339">
        <f>SUM(J8,J17,J30,J33,J38,J44,J48,J53,J26,)</f>
        <v>22263</v>
      </c>
    </row>
    <row r="57" spans="1:10" ht="10.5" customHeight="1">
      <c r="E57" s="979"/>
      <c r="F57" s="2383" t="s">
        <v>381</v>
      </c>
      <c r="G57" s="2383"/>
      <c r="H57" s="2383"/>
      <c r="I57" s="2383"/>
      <c r="J57" s="2383"/>
    </row>
    <row r="58" spans="1:10" ht="10.5" customHeight="1">
      <c r="E58" s="979"/>
      <c r="F58" s="2384"/>
      <c r="G58" s="2384"/>
      <c r="H58" s="2384"/>
      <c r="I58" s="2384"/>
      <c r="J58" s="2384"/>
    </row>
    <row r="59" spans="1:10" ht="9" customHeight="1"/>
    <row r="60" spans="1:10" ht="15.75" customHeight="1">
      <c r="E60" s="979"/>
      <c r="G60" s="92"/>
    </row>
    <row r="61" spans="1:10" ht="9" customHeight="1">
      <c r="E61" s="979"/>
    </row>
    <row r="62" spans="1:10" ht="9" customHeight="1"/>
    <row r="63" spans="1:10" ht="9" customHeight="1">
      <c r="E63" s="979"/>
    </row>
    <row r="64" spans="1:10" ht="9" customHeight="1">
      <c r="E64" s="979"/>
    </row>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row r="147" spans="6:7" ht="9" customHeight="1"/>
    <row r="148" spans="6:7" ht="9" customHeight="1"/>
    <row r="149" spans="6:7" ht="9" customHeight="1">
      <c r="F149" s="92"/>
      <c r="G149" s="92"/>
    </row>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sheetData>
  <mergeCells count="19">
    <mergeCell ref="E33:E37"/>
    <mergeCell ref="E2:J2"/>
    <mergeCell ref="L2:Z2"/>
    <mergeCell ref="E3:J3"/>
    <mergeCell ref="E5:E7"/>
    <mergeCell ref="F5:G7"/>
    <mergeCell ref="H6:I6"/>
    <mergeCell ref="E8:E15"/>
    <mergeCell ref="E17:E25"/>
    <mergeCell ref="N18:O23"/>
    <mergeCell ref="E26:E29"/>
    <mergeCell ref="E30:E32"/>
    <mergeCell ref="F58:J58"/>
    <mergeCell ref="E38:E43"/>
    <mergeCell ref="E44:E47"/>
    <mergeCell ref="E48:E52"/>
    <mergeCell ref="E53:E55"/>
    <mergeCell ref="F56:G56"/>
    <mergeCell ref="F57:J5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3"/>
  <sheetViews>
    <sheetView workbookViewId="0">
      <selection activeCell="Q20" sqref="Q20:U27"/>
    </sheetView>
  </sheetViews>
  <sheetFormatPr baseColWidth="10" defaultRowHeight="12.75"/>
  <cols>
    <col min="1" max="1" width="2.140625" style="221" customWidth="1"/>
    <col min="2" max="2" width="1.5703125" style="221" customWidth="1"/>
    <col min="3" max="3" width="2.7109375" style="221" customWidth="1"/>
    <col min="4" max="4" width="0.85546875" style="221" customWidth="1"/>
    <col min="5" max="5" width="7.5703125" style="79" customWidth="1"/>
    <col min="6" max="6" width="1.5703125" style="79" customWidth="1"/>
    <col min="7" max="7" width="63.7109375" style="79" customWidth="1"/>
    <col min="8" max="8" width="9.7109375" style="79" customWidth="1"/>
    <col min="9" max="9" width="1" style="79" customWidth="1"/>
    <col min="10" max="10" width="6.140625" style="79" customWidth="1"/>
    <col min="11" max="11" width="8.5703125" style="79" customWidth="1"/>
    <col min="12" max="12" width="9.28515625" style="79" customWidth="1"/>
    <col min="13" max="13" width="7.85546875" style="79" bestFit="1" customWidth="1"/>
    <col min="14" max="14" width="6.7109375" style="79" bestFit="1" customWidth="1"/>
    <col min="15" max="15" width="7" style="79" customWidth="1"/>
    <col min="16" max="17" width="11.42578125" style="79"/>
    <col min="18" max="18" width="4.7109375" style="79" customWidth="1"/>
    <col min="19" max="19" width="5" style="79" customWidth="1"/>
    <col min="20" max="20" width="2.28515625" style="79" customWidth="1"/>
    <col min="21" max="21" width="26" style="79" customWidth="1"/>
    <col min="22" max="22" width="8"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0" width="6.7109375" style="79" customWidth="1"/>
    <col min="31" max="31" width="1" style="79" customWidth="1"/>
    <col min="32" max="32" width="6.7109375" style="79" customWidth="1"/>
    <col min="33" max="33" width="1" style="79" customWidth="1"/>
    <col min="34" max="35" width="6.7109375" style="79" customWidth="1"/>
    <col min="36" max="256" width="11.42578125" style="79"/>
    <col min="257" max="257" width="2.140625" style="79" customWidth="1"/>
    <col min="258" max="258" width="1.5703125" style="79" customWidth="1"/>
    <col min="259" max="259" width="2.7109375" style="79" customWidth="1"/>
    <col min="260" max="260" width="0.85546875" style="79" customWidth="1"/>
    <col min="261" max="261" width="7.5703125" style="79" customWidth="1"/>
    <col min="262" max="262" width="1.5703125" style="79" customWidth="1"/>
    <col min="263" max="263" width="63.7109375" style="79" customWidth="1"/>
    <col min="264" max="264" width="9.7109375" style="79" customWidth="1"/>
    <col min="265" max="265" width="1" style="79" customWidth="1"/>
    <col min="266" max="266" width="6.140625" style="79" customWidth="1"/>
    <col min="267" max="267" width="8.5703125" style="79" customWidth="1"/>
    <col min="268" max="268" width="9.28515625" style="79" customWidth="1"/>
    <col min="269" max="269" width="7.85546875" style="79" bestFit="1" customWidth="1"/>
    <col min="270" max="270" width="6.7109375" style="79" bestFit="1" customWidth="1"/>
    <col min="271" max="271" width="7" style="79" customWidth="1"/>
    <col min="272" max="273" width="11.42578125" style="79"/>
    <col min="274" max="274" width="4.7109375" style="79" customWidth="1"/>
    <col min="275" max="275" width="5" style="79" customWidth="1"/>
    <col min="276" max="276" width="2.28515625" style="79" customWidth="1"/>
    <col min="277" max="277" width="26" style="79" customWidth="1"/>
    <col min="278" max="278" width="8"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6" width="6.7109375" style="79" customWidth="1"/>
    <col min="287" max="287" width="1" style="79" customWidth="1"/>
    <col min="288" max="288" width="6.7109375" style="79" customWidth="1"/>
    <col min="289" max="289" width="1" style="79" customWidth="1"/>
    <col min="290" max="291" width="6.7109375" style="79" customWidth="1"/>
    <col min="292" max="512" width="11.42578125" style="79"/>
    <col min="513" max="513" width="2.140625" style="79" customWidth="1"/>
    <col min="514" max="514" width="1.5703125" style="79" customWidth="1"/>
    <col min="515" max="515" width="2.7109375" style="79" customWidth="1"/>
    <col min="516" max="516" width="0.85546875" style="79" customWidth="1"/>
    <col min="517" max="517" width="7.5703125" style="79" customWidth="1"/>
    <col min="518" max="518" width="1.5703125" style="79" customWidth="1"/>
    <col min="519" max="519" width="63.7109375" style="79" customWidth="1"/>
    <col min="520" max="520" width="9.7109375" style="79" customWidth="1"/>
    <col min="521" max="521" width="1" style="79" customWidth="1"/>
    <col min="522" max="522" width="6.140625" style="79" customWidth="1"/>
    <col min="523" max="523" width="8.5703125" style="79" customWidth="1"/>
    <col min="524" max="524" width="9.28515625" style="79" customWidth="1"/>
    <col min="525" max="525" width="7.85546875" style="79" bestFit="1" customWidth="1"/>
    <col min="526" max="526" width="6.7109375" style="79" bestFit="1" customWidth="1"/>
    <col min="527" max="527" width="7" style="79" customWidth="1"/>
    <col min="528" max="529" width="11.42578125" style="79"/>
    <col min="530" max="530" width="4.7109375" style="79" customWidth="1"/>
    <col min="531" max="531" width="5" style="79" customWidth="1"/>
    <col min="532" max="532" width="2.28515625" style="79" customWidth="1"/>
    <col min="533" max="533" width="26" style="79" customWidth="1"/>
    <col min="534" max="534" width="8"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2" width="6.7109375" style="79" customWidth="1"/>
    <col min="543" max="543" width="1" style="79" customWidth="1"/>
    <col min="544" max="544" width="6.7109375" style="79" customWidth="1"/>
    <col min="545" max="545" width="1" style="79" customWidth="1"/>
    <col min="546" max="547" width="6.7109375" style="79" customWidth="1"/>
    <col min="548" max="768" width="11.42578125" style="79"/>
    <col min="769" max="769" width="2.140625" style="79" customWidth="1"/>
    <col min="770" max="770" width="1.5703125" style="79" customWidth="1"/>
    <col min="771" max="771" width="2.7109375" style="79" customWidth="1"/>
    <col min="772" max="772" width="0.85546875" style="79" customWidth="1"/>
    <col min="773" max="773" width="7.5703125" style="79" customWidth="1"/>
    <col min="774" max="774" width="1.5703125" style="79" customWidth="1"/>
    <col min="775" max="775" width="63.7109375" style="79" customWidth="1"/>
    <col min="776" max="776" width="9.7109375" style="79" customWidth="1"/>
    <col min="777" max="777" width="1" style="79" customWidth="1"/>
    <col min="778" max="778" width="6.140625" style="79" customWidth="1"/>
    <col min="779" max="779" width="8.5703125" style="79" customWidth="1"/>
    <col min="780" max="780" width="9.28515625" style="79" customWidth="1"/>
    <col min="781" max="781" width="7.85546875" style="79" bestFit="1" customWidth="1"/>
    <col min="782" max="782" width="6.7109375" style="79" bestFit="1" customWidth="1"/>
    <col min="783" max="783" width="7" style="79" customWidth="1"/>
    <col min="784" max="785" width="11.42578125" style="79"/>
    <col min="786" max="786" width="4.7109375" style="79" customWidth="1"/>
    <col min="787" max="787" width="5" style="79" customWidth="1"/>
    <col min="788" max="788" width="2.28515625" style="79" customWidth="1"/>
    <col min="789" max="789" width="26" style="79" customWidth="1"/>
    <col min="790" max="790" width="8"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8" width="6.7109375" style="79" customWidth="1"/>
    <col min="799" max="799" width="1" style="79" customWidth="1"/>
    <col min="800" max="800" width="6.7109375" style="79" customWidth="1"/>
    <col min="801" max="801" width="1" style="79" customWidth="1"/>
    <col min="802" max="803" width="6.7109375" style="79" customWidth="1"/>
    <col min="804" max="1024" width="11.42578125" style="79"/>
    <col min="1025" max="1025" width="2.140625" style="79" customWidth="1"/>
    <col min="1026" max="1026" width="1.5703125" style="79" customWidth="1"/>
    <col min="1027" max="1027" width="2.7109375" style="79" customWidth="1"/>
    <col min="1028" max="1028" width="0.85546875" style="79" customWidth="1"/>
    <col min="1029" max="1029" width="7.5703125" style="79" customWidth="1"/>
    <col min="1030" max="1030" width="1.5703125" style="79" customWidth="1"/>
    <col min="1031" max="1031" width="63.7109375" style="79" customWidth="1"/>
    <col min="1032" max="1032" width="9.7109375" style="79" customWidth="1"/>
    <col min="1033" max="1033" width="1" style="79" customWidth="1"/>
    <col min="1034" max="1034" width="6.140625" style="79" customWidth="1"/>
    <col min="1035" max="1035" width="8.5703125" style="79" customWidth="1"/>
    <col min="1036" max="1036" width="9.28515625" style="79" customWidth="1"/>
    <col min="1037" max="1037" width="7.85546875" style="79" bestFit="1" customWidth="1"/>
    <col min="1038" max="1038" width="6.7109375" style="79" bestFit="1" customWidth="1"/>
    <col min="1039" max="1039" width="7" style="79" customWidth="1"/>
    <col min="1040" max="1041" width="11.42578125" style="79"/>
    <col min="1042" max="1042" width="4.7109375" style="79" customWidth="1"/>
    <col min="1043" max="1043" width="5" style="79" customWidth="1"/>
    <col min="1044" max="1044" width="2.28515625" style="79" customWidth="1"/>
    <col min="1045" max="1045" width="26" style="79" customWidth="1"/>
    <col min="1046" max="1046" width="8"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4" width="6.7109375" style="79" customWidth="1"/>
    <col min="1055" max="1055" width="1" style="79" customWidth="1"/>
    <col min="1056" max="1056" width="6.7109375" style="79" customWidth="1"/>
    <col min="1057" max="1057" width="1" style="79" customWidth="1"/>
    <col min="1058" max="1059" width="6.7109375" style="79" customWidth="1"/>
    <col min="1060" max="1280" width="11.42578125" style="79"/>
    <col min="1281" max="1281" width="2.140625" style="79" customWidth="1"/>
    <col min="1282" max="1282" width="1.5703125" style="79" customWidth="1"/>
    <col min="1283" max="1283" width="2.7109375" style="79" customWidth="1"/>
    <col min="1284" max="1284" width="0.85546875" style="79" customWidth="1"/>
    <col min="1285" max="1285" width="7.5703125" style="79" customWidth="1"/>
    <col min="1286" max="1286" width="1.5703125" style="79" customWidth="1"/>
    <col min="1287" max="1287" width="63.7109375" style="79" customWidth="1"/>
    <col min="1288" max="1288" width="9.7109375" style="79" customWidth="1"/>
    <col min="1289" max="1289" width="1" style="79" customWidth="1"/>
    <col min="1290" max="1290" width="6.140625" style="79" customWidth="1"/>
    <col min="1291" max="1291" width="8.5703125" style="79" customWidth="1"/>
    <col min="1292" max="1292" width="9.28515625" style="79" customWidth="1"/>
    <col min="1293" max="1293" width="7.85546875" style="79" bestFit="1" customWidth="1"/>
    <col min="1294" max="1294" width="6.7109375" style="79" bestFit="1" customWidth="1"/>
    <col min="1295" max="1295" width="7" style="79" customWidth="1"/>
    <col min="1296" max="1297" width="11.42578125" style="79"/>
    <col min="1298" max="1298" width="4.7109375" style="79" customWidth="1"/>
    <col min="1299" max="1299" width="5" style="79" customWidth="1"/>
    <col min="1300" max="1300" width="2.28515625" style="79" customWidth="1"/>
    <col min="1301" max="1301" width="26" style="79" customWidth="1"/>
    <col min="1302" max="1302" width="8"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0" width="6.7109375" style="79" customWidth="1"/>
    <col min="1311" max="1311" width="1" style="79" customWidth="1"/>
    <col min="1312" max="1312" width="6.7109375" style="79" customWidth="1"/>
    <col min="1313" max="1313" width="1" style="79" customWidth="1"/>
    <col min="1314" max="1315" width="6.7109375" style="79" customWidth="1"/>
    <col min="1316" max="1536" width="11.42578125" style="79"/>
    <col min="1537" max="1537" width="2.140625" style="79" customWidth="1"/>
    <col min="1538" max="1538" width="1.5703125" style="79" customWidth="1"/>
    <col min="1539" max="1539" width="2.7109375" style="79" customWidth="1"/>
    <col min="1540" max="1540" width="0.85546875" style="79" customWidth="1"/>
    <col min="1541" max="1541" width="7.5703125" style="79" customWidth="1"/>
    <col min="1542" max="1542" width="1.5703125" style="79" customWidth="1"/>
    <col min="1543" max="1543" width="63.7109375" style="79" customWidth="1"/>
    <col min="1544" max="1544" width="9.7109375" style="79" customWidth="1"/>
    <col min="1545" max="1545" width="1" style="79" customWidth="1"/>
    <col min="1546" max="1546" width="6.140625" style="79" customWidth="1"/>
    <col min="1547" max="1547" width="8.5703125" style="79" customWidth="1"/>
    <col min="1548" max="1548" width="9.28515625" style="79" customWidth="1"/>
    <col min="1549" max="1549" width="7.85546875" style="79" bestFit="1" customWidth="1"/>
    <col min="1550" max="1550" width="6.7109375" style="79" bestFit="1" customWidth="1"/>
    <col min="1551" max="1551" width="7" style="79" customWidth="1"/>
    <col min="1552" max="1553" width="11.42578125" style="79"/>
    <col min="1554" max="1554" width="4.7109375" style="79" customWidth="1"/>
    <col min="1555" max="1555" width="5" style="79" customWidth="1"/>
    <col min="1556" max="1556" width="2.28515625" style="79" customWidth="1"/>
    <col min="1557" max="1557" width="26" style="79" customWidth="1"/>
    <col min="1558" max="1558" width="8"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6" width="6.7109375" style="79" customWidth="1"/>
    <col min="1567" max="1567" width="1" style="79" customWidth="1"/>
    <col min="1568" max="1568" width="6.7109375" style="79" customWidth="1"/>
    <col min="1569" max="1569" width="1" style="79" customWidth="1"/>
    <col min="1570" max="1571" width="6.7109375" style="79" customWidth="1"/>
    <col min="1572" max="1792" width="11.42578125" style="79"/>
    <col min="1793" max="1793" width="2.140625" style="79" customWidth="1"/>
    <col min="1794" max="1794" width="1.5703125" style="79" customWidth="1"/>
    <col min="1795" max="1795" width="2.7109375" style="79" customWidth="1"/>
    <col min="1796" max="1796" width="0.85546875" style="79" customWidth="1"/>
    <col min="1797" max="1797" width="7.5703125" style="79" customWidth="1"/>
    <col min="1798" max="1798" width="1.5703125" style="79" customWidth="1"/>
    <col min="1799" max="1799" width="63.7109375" style="79" customWidth="1"/>
    <col min="1800" max="1800" width="9.7109375" style="79" customWidth="1"/>
    <col min="1801" max="1801" width="1" style="79" customWidth="1"/>
    <col min="1802" max="1802" width="6.140625" style="79" customWidth="1"/>
    <col min="1803" max="1803" width="8.5703125" style="79" customWidth="1"/>
    <col min="1804" max="1804" width="9.28515625" style="79" customWidth="1"/>
    <col min="1805" max="1805" width="7.85546875" style="79" bestFit="1" customWidth="1"/>
    <col min="1806" max="1806" width="6.7109375" style="79" bestFit="1" customWidth="1"/>
    <col min="1807" max="1807" width="7" style="79" customWidth="1"/>
    <col min="1808" max="1809" width="11.42578125" style="79"/>
    <col min="1810" max="1810" width="4.7109375" style="79" customWidth="1"/>
    <col min="1811" max="1811" width="5" style="79" customWidth="1"/>
    <col min="1812" max="1812" width="2.28515625" style="79" customWidth="1"/>
    <col min="1813" max="1813" width="26" style="79" customWidth="1"/>
    <col min="1814" max="1814" width="8"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2" width="6.7109375" style="79" customWidth="1"/>
    <col min="1823" max="1823" width="1" style="79" customWidth="1"/>
    <col min="1824" max="1824" width="6.7109375" style="79" customWidth="1"/>
    <col min="1825" max="1825" width="1" style="79" customWidth="1"/>
    <col min="1826" max="1827" width="6.7109375" style="79" customWidth="1"/>
    <col min="1828" max="2048" width="11.42578125" style="79"/>
    <col min="2049" max="2049" width="2.140625" style="79" customWidth="1"/>
    <col min="2050" max="2050" width="1.5703125" style="79" customWidth="1"/>
    <col min="2051" max="2051" width="2.7109375" style="79" customWidth="1"/>
    <col min="2052" max="2052" width="0.85546875" style="79" customWidth="1"/>
    <col min="2053" max="2053" width="7.5703125" style="79" customWidth="1"/>
    <col min="2054" max="2054" width="1.5703125" style="79" customWidth="1"/>
    <col min="2055" max="2055" width="63.7109375" style="79" customWidth="1"/>
    <col min="2056" max="2056" width="9.7109375" style="79" customWidth="1"/>
    <col min="2057" max="2057" width="1" style="79" customWidth="1"/>
    <col min="2058" max="2058" width="6.140625" style="79" customWidth="1"/>
    <col min="2059" max="2059" width="8.5703125" style="79" customWidth="1"/>
    <col min="2060" max="2060" width="9.28515625" style="79" customWidth="1"/>
    <col min="2061" max="2061" width="7.85546875" style="79" bestFit="1" customWidth="1"/>
    <col min="2062" max="2062" width="6.7109375" style="79" bestFit="1" customWidth="1"/>
    <col min="2063" max="2063" width="7" style="79" customWidth="1"/>
    <col min="2064" max="2065" width="11.42578125" style="79"/>
    <col min="2066" max="2066" width="4.7109375" style="79" customWidth="1"/>
    <col min="2067" max="2067" width="5" style="79" customWidth="1"/>
    <col min="2068" max="2068" width="2.28515625" style="79" customWidth="1"/>
    <col min="2069" max="2069" width="26" style="79" customWidth="1"/>
    <col min="2070" max="2070" width="8"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8" width="6.7109375" style="79" customWidth="1"/>
    <col min="2079" max="2079" width="1" style="79" customWidth="1"/>
    <col min="2080" max="2080" width="6.7109375" style="79" customWidth="1"/>
    <col min="2081" max="2081" width="1" style="79" customWidth="1"/>
    <col min="2082" max="2083" width="6.7109375" style="79" customWidth="1"/>
    <col min="2084" max="2304" width="11.42578125" style="79"/>
    <col min="2305" max="2305" width="2.140625" style="79" customWidth="1"/>
    <col min="2306" max="2306" width="1.5703125" style="79" customWidth="1"/>
    <col min="2307" max="2307" width="2.7109375" style="79" customWidth="1"/>
    <col min="2308" max="2308" width="0.85546875" style="79" customWidth="1"/>
    <col min="2309" max="2309" width="7.5703125" style="79" customWidth="1"/>
    <col min="2310" max="2310" width="1.5703125" style="79" customWidth="1"/>
    <col min="2311" max="2311" width="63.7109375" style="79" customWidth="1"/>
    <col min="2312" max="2312" width="9.7109375" style="79" customWidth="1"/>
    <col min="2313" max="2313" width="1" style="79" customWidth="1"/>
    <col min="2314" max="2314" width="6.140625" style="79" customWidth="1"/>
    <col min="2315" max="2315" width="8.5703125" style="79" customWidth="1"/>
    <col min="2316" max="2316" width="9.28515625" style="79" customWidth="1"/>
    <col min="2317" max="2317" width="7.85546875" style="79" bestFit="1" customWidth="1"/>
    <col min="2318" max="2318" width="6.7109375" style="79" bestFit="1" customWidth="1"/>
    <col min="2319" max="2319" width="7" style="79" customWidth="1"/>
    <col min="2320" max="2321" width="11.42578125" style="79"/>
    <col min="2322" max="2322" width="4.7109375" style="79" customWidth="1"/>
    <col min="2323" max="2323" width="5" style="79" customWidth="1"/>
    <col min="2324" max="2324" width="2.28515625" style="79" customWidth="1"/>
    <col min="2325" max="2325" width="26" style="79" customWidth="1"/>
    <col min="2326" max="2326" width="8"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4" width="6.7109375" style="79" customWidth="1"/>
    <col min="2335" max="2335" width="1" style="79" customWidth="1"/>
    <col min="2336" max="2336" width="6.7109375" style="79" customWidth="1"/>
    <col min="2337" max="2337" width="1" style="79" customWidth="1"/>
    <col min="2338" max="2339" width="6.7109375" style="79" customWidth="1"/>
    <col min="2340" max="2560" width="11.42578125" style="79"/>
    <col min="2561" max="2561" width="2.140625" style="79" customWidth="1"/>
    <col min="2562" max="2562" width="1.5703125" style="79" customWidth="1"/>
    <col min="2563" max="2563" width="2.7109375" style="79" customWidth="1"/>
    <col min="2564" max="2564" width="0.85546875" style="79" customWidth="1"/>
    <col min="2565" max="2565" width="7.5703125" style="79" customWidth="1"/>
    <col min="2566" max="2566" width="1.5703125" style="79" customWidth="1"/>
    <col min="2567" max="2567" width="63.7109375" style="79" customWidth="1"/>
    <col min="2568" max="2568" width="9.7109375" style="79" customWidth="1"/>
    <col min="2569" max="2569" width="1" style="79" customWidth="1"/>
    <col min="2570" max="2570" width="6.140625" style="79" customWidth="1"/>
    <col min="2571" max="2571" width="8.5703125" style="79" customWidth="1"/>
    <col min="2572" max="2572" width="9.28515625" style="79" customWidth="1"/>
    <col min="2573" max="2573" width="7.85546875" style="79" bestFit="1" customWidth="1"/>
    <col min="2574" max="2574" width="6.7109375" style="79" bestFit="1" customWidth="1"/>
    <col min="2575" max="2575" width="7" style="79" customWidth="1"/>
    <col min="2576" max="2577" width="11.42578125" style="79"/>
    <col min="2578" max="2578" width="4.7109375" style="79" customWidth="1"/>
    <col min="2579" max="2579" width="5" style="79" customWidth="1"/>
    <col min="2580" max="2580" width="2.28515625" style="79" customWidth="1"/>
    <col min="2581" max="2581" width="26" style="79" customWidth="1"/>
    <col min="2582" max="2582" width="8"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0" width="6.7109375" style="79" customWidth="1"/>
    <col min="2591" max="2591" width="1" style="79" customWidth="1"/>
    <col min="2592" max="2592" width="6.7109375" style="79" customWidth="1"/>
    <col min="2593" max="2593" width="1" style="79" customWidth="1"/>
    <col min="2594" max="2595" width="6.7109375" style="79" customWidth="1"/>
    <col min="2596" max="2816" width="11.42578125" style="79"/>
    <col min="2817" max="2817" width="2.140625" style="79" customWidth="1"/>
    <col min="2818" max="2818" width="1.5703125" style="79" customWidth="1"/>
    <col min="2819" max="2819" width="2.7109375" style="79" customWidth="1"/>
    <col min="2820" max="2820" width="0.85546875" style="79" customWidth="1"/>
    <col min="2821" max="2821" width="7.5703125" style="79" customWidth="1"/>
    <col min="2822" max="2822" width="1.5703125" style="79" customWidth="1"/>
    <col min="2823" max="2823" width="63.7109375" style="79" customWidth="1"/>
    <col min="2824" max="2824" width="9.7109375" style="79" customWidth="1"/>
    <col min="2825" max="2825" width="1" style="79" customWidth="1"/>
    <col min="2826" max="2826" width="6.140625" style="79" customWidth="1"/>
    <col min="2827" max="2827" width="8.5703125" style="79" customWidth="1"/>
    <col min="2828" max="2828" width="9.28515625" style="79" customWidth="1"/>
    <col min="2829" max="2829" width="7.85546875" style="79" bestFit="1" customWidth="1"/>
    <col min="2830" max="2830" width="6.7109375" style="79" bestFit="1" customWidth="1"/>
    <col min="2831" max="2831" width="7" style="79" customWidth="1"/>
    <col min="2832" max="2833" width="11.42578125" style="79"/>
    <col min="2834" max="2834" width="4.7109375" style="79" customWidth="1"/>
    <col min="2835" max="2835" width="5" style="79" customWidth="1"/>
    <col min="2836" max="2836" width="2.28515625" style="79" customWidth="1"/>
    <col min="2837" max="2837" width="26" style="79" customWidth="1"/>
    <col min="2838" max="2838" width="8"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6" width="6.7109375" style="79" customWidth="1"/>
    <col min="2847" max="2847" width="1" style="79" customWidth="1"/>
    <col min="2848" max="2848" width="6.7109375" style="79" customWidth="1"/>
    <col min="2849" max="2849" width="1" style="79" customWidth="1"/>
    <col min="2850" max="2851" width="6.7109375" style="79" customWidth="1"/>
    <col min="2852" max="3072" width="11.42578125" style="79"/>
    <col min="3073" max="3073" width="2.140625" style="79" customWidth="1"/>
    <col min="3074" max="3074" width="1.5703125" style="79" customWidth="1"/>
    <col min="3075" max="3075" width="2.7109375" style="79" customWidth="1"/>
    <col min="3076" max="3076" width="0.85546875" style="79" customWidth="1"/>
    <col min="3077" max="3077" width="7.5703125" style="79" customWidth="1"/>
    <col min="3078" max="3078" width="1.5703125" style="79" customWidth="1"/>
    <col min="3079" max="3079" width="63.7109375" style="79" customWidth="1"/>
    <col min="3080" max="3080" width="9.7109375" style="79" customWidth="1"/>
    <col min="3081" max="3081" width="1" style="79" customWidth="1"/>
    <col min="3082" max="3082" width="6.140625" style="79" customWidth="1"/>
    <col min="3083" max="3083" width="8.5703125" style="79" customWidth="1"/>
    <col min="3084" max="3084" width="9.28515625" style="79" customWidth="1"/>
    <col min="3085" max="3085" width="7.85546875" style="79" bestFit="1" customWidth="1"/>
    <col min="3086" max="3086" width="6.7109375" style="79" bestFit="1" customWidth="1"/>
    <col min="3087" max="3087" width="7" style="79" customWidth="1"/>
    <col min="3088" max="3089" width="11.42578125" style="79"/>
    <col min="3090" max="3090" width="4.7109375" style="79" customWidth="1"/>
    <col min="3091" max="3091" width="5" style="79" customWidth="1"/>
    <col min="3092" max="3092" width="2.28515625" style="79" customWidth="1"/>
    <col min="3093" max="3093" width="26" style="79" customWidth="1"/>
    <col min="3094" max="3094" width="8"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2" width="6.7109375" style="79" customWidth="1"/>
    <col min="3103" max="3103" width="1" style="79" customWidth="1"/>
    <col min="3104" max="3104" width="6.7109375" style="79" customWidth="1"/>
    <col min="3105" max="3105" width="1" style="79" customWidth="1"/>
    <col min="3106" max="3107" width="6.7109375" style="79" customWidth="1"/>
    <col min="3108" max="3328" width="11.42578125" style="79"/>
    <col min="3329" max="3329" width="2.140625" style="79" customWidth="1"/>
    <col min="3330" max="3330" width="1.5703125" style="79" customWidth="1"/>
    <col min="3331" max="3331" width="2.7109375" style="79" customWidth="1"/>
    <col min="3332" max="3332" width="0.85546875" style="79" customWidth="1"/>
    <col min="3333" max="3333" width="7.5703125" style="79" customWidth="1"/>
    <col min="3334" max="3334" width="1.5703125" style="79" customWidth="1"/>
    <col min="3335" max="3335" width="63.7109375" style="79" customWidth="1"/>
    <col min="3336" max="3336" width="9.7109375" style="79" customWidth="1"/>
    <col min="3337" max="3337" width="1" style="79" customWidth="1"/>
    <col min="3338" max="3338" width="6.140625" style="79" customWidth="1"/>
    <col min="3339" max="3339" width="8.5703125" style="79" customWidth="1"/>
    <col min="3340" max="3340" width="9.28515625" style="79" customWidth="1"/>
    <col min="3341" max="3341" width="7.85546875" style="79" bestFit="1" customWidth="1"/>
    <col min="3342" max="3342" width="6.7109375" style="79" bestFit="1" customWidth="1"/>
    <col min="3343" max="3343" width="7" style="79" customWidth="1"/>
    <col min="3344" max="3345" width="11.42578125" style="79"/>
    <col min="3346" max="3346" width="4.7109375" style="79" customWidth="1"/>
    <col min="3347" max="3347" width="5" style="79" customWidth="1"/>
    <col min="3348" max="3348" width="2.28515625" style="79" customWidth="1"/>
    <col min="3349" max="3349" width="26" style="79" customWidth="1"/>
    <col min="3350" max="3350" width="8"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8" width="6.7109375" style="79" customWidth="1"/>
    <col min="3359" max="3359" width="1" style="79" customWidth="1"/>
    <col min="3360" max="3360" width="6.7109375" style="79" customWidth="1"/>
    <col min="3361" max="3361" width="1" style="79" customWidth="1"/>
    <col min="3362" max="3363" width="6.7109375" style="79" customWidth="1"/>
    <col min="3364" max="3584" width="11.42578125" style="79"/>
    <col min="3585" max="3585" width="2.140625" style="79" customWidth="1"/>
    <col min="3586" max="3586" width="1.5703125" style="79" customWidth="1"/>
    <col min="3587" max="3587" width="2.7109375" style="79" customWidth="1"/>
    <col min="3588" max="3588" width="0.85546875" style="79" customWidth="1"/>
    <col min="3589" max="3589" width="7.5703125" style="79" customWidth="1"/>
    <col min="3590" max="3590" width="1.5703125" style="79" customWidth="1"/>
    <col min="3591" max="3591" width="63.7109375" style="79" customWidth="1"/>
    <col min="3592" max="3592" width="9.7109375" style="79" customWidth="1"/>
    <col min="3593" max="3593" width="1" style="79" customWidth="1"/>
    <col min="3594" max="3594" width="6.140625" style="79" customWidth="1"/>
    <col min="3595" max="3595" width="8.5703125" style="79" customWidth="1"/>
    <col min="3596" max="3596" width="9.28515625" style="79" customWidth="1"/>
    <col min="3597" max="3597" width="7.85546875" style="79" bestFit="1" customWidth="1"/>
    <col min="3598" max="3598" width="6.7109375" style="79" bestFit="1" customWidth="1"/>
    <col min="3599" max="3599" width="7" style="79" customWidth="1"/>
    <col min="3600" max="3601" width="11.42578125" style="79"/>
    <col min="3602" max="3602" width="4.7109375" style="79" customWidth="1"/>
    <col min="3603" max="3603" width="5" style="79" customWidth="1"/>
    <col min="3604" max="3604" width="2.28515625" style="79" customWidth="1"/>
    <col min="3605" max="3605" width="26" style="79" customWidth="1"/>
    <col min="3606" max="3606" width="8"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4" width="6.7109375" style="79" customWidth="1"/>
    <col min="3615" max="3615" width="1" style="79" customWidth="1"/>
    <col min="3616" max="3616" width="6.7109375" style="79" customWidth="1"/>
    <col min="3617" max="3617" width="1" style="79" customWidth="1"/>
    <col min="3618" max="3619" width="6.7109375" style="79" customWidth="1"/>
    <col min="3620" max="3840" width="11.42578125" style="79"/>
    <col min="3841" max="3841" width="2.140625" style="79" customWidth="1"/>
    <col min="3842" max="3842" width="1.5703125" style="79" customWidth="1"/>
    <col min="3843" max="3843" width="2.7109375" style="79" customWidth="1"/>
    <col min="3844" max="3844" width="0.85546875" style="79" customWidth="1"/>
    <col min="3845" max="3845" width="7.5703125" style="79" customWidth="1"/>
    <col min="3846" max="3846" width="1.5703125" style="79" customWidth="1"/>
    <col min="3847" max="3847" width="63.7109375" style="79" customWidth="1"/>
    <col min="3848" max="3848" width="9.7109375" style="79" customWidth="1"/>
    <col min="3849" max="3849" width="1" style="79" customWidth="1"/>
    <col min="3850" max="3850" width="6.140625" style="79" customWidth="1"/>
    <col min="3851" max="3851" width="8.5703125" style="79" customWidth="1"/>
    <col min="3852" max="3852" width="9.28515625" style="79" customWidth="1"/>
    <col min="3853" max="3853" width="7.85546875" style="79" bestFit="1" customWidth="1"/>
    <col min="3854" max="3854" width="6.7109375" style="79" bestFit="1" customWidth="1"/>
    <col min="3855" max="3855" width="7" style="79" customWidth="1"/>
    <col min="3856" max="3857" width="11.42578125" style="79"/>
    <col min="3858" max="3858" width="4.7109375" style="79" customWidth="1"/>
    <col min="3859" max="3859" width="5" style="79" customWidth="1"/>
    <col min="3860" max="3860" width="2.28515625" style="79" customWidth="1"/>
    <col min="3861" max="3861" width="26" style="79" customWidth="1"/>
    <col min="3862" max="3862" width="8"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0" width="6.7109375" style="79" customWidth="1"/>
    <col min="3871" max="3871" width="1" style="79" customWidth="1"/>
    <col min="3872" max="3872" width="6.7109375" style="79" customWidth="1"/>
    <col min="3873" max="3873" width="1" style="79" customWidth="1"/>
    <col min="3874" max="3875" width="6.7109375" style="79" customWidth="1"/>
    <col min="3876" max="4096" width="11.42578125" style="79"/>
    <col min="4097" max="4097" width="2.140625" style="79" customWidth="1"/>
    <col min="4098" max="4098" width="1.5703125" style="79" customWidth="1"/>
    <col min="4099" max="4099" width="2.7109375" style="79" customWidth="1"/>
    <col min="4100" max="4100" width="0.85546875" style="79" customWidth="1"/>
    <col min="4101" max="4101" width="7.5703125" style="79" customWidth="1"/>
    <col min="4102" max="4102" width="1.5703125" style="79" customWidth="1"/>
    <col min="4103" max="4103" width="63.7109375" style="79" customWidth="1"/>
    <col min="4104" max="4104" width="9.7109375" style="79" customWidth="1"/>
    <col min="4105" max="4105" width="1" style="79" customWidth="1"/>
    <col min="4106" max="4106" width="6.140625" style="79" customWidth="1"/>
    <col min="4107" max="4107" width="8.5703125" style="79" customWidth="1"/>
    <col min="4108" max="4108" width="9.28515625" style="79" customWidth="1"/>
    <col min="4109" max="4109" width="7.85546875" style="79" bestFit="1" customWidth="1"/>
    <col min="4110" max="4110" width="6.7109375" style="79" bestFit="1" customWidth="1"/>
    <col min="4111" max="4111" width="7" style="79" customWidth="1"/>
    <col min="4112" max="4113" width="11.42578125" style="79"/>
    <col min="4114" max="4114" width="4.7109375" style="79" customWidth="1"/>
    <col min="4115" max="4115" width="5" style="79" customWidth="1"/>
    <col min="4116" max="4116" width="2.28515625" style="79" customWidth="1"/>
    <col min="4117" max="4117" width="26" style="79" customWidth="1"/>
    <col min="4118" max="4118" width="8"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6" width="6.7109375" style="79" customWidth="1"/>
    <col min="4127" max="4127" width="1" style="79" customWidth="1"/>
    <col min="4128" max="4128" width="6.7109375" style="79" customWidth="1"/>
    <col min="4129" max="4129" width="1" style="79" customWidth="1"/>
    <col min="4130" max="4131" width="6.7109375" style="79" customWidth="1"/>
    <col min="4132" max="4352" width="11.42578125" style="79"/>
    <col min="4353" max="4353" width="2.140625" style="79" customWidth="1"/>
    <col min="4354" max="4354" width="1.5703125" style="79" customWidth="1"/>
    <col min="4355" max="4355" width="2.7109375" style="79" customWidth="1"/>
    <col min="4356" max="4356" width="0.85546875" style="79" customWidth="1"/>
    <col min="4357" max="4357" width="7.5703125" style="79" customWidth="1"/>
    <col min="4358" max="4358" width="1.5703125" style="79" customWidth="1"/>
    <col min="4359" max="4359" width="63.7109375" style="79" customWidth="1"/>
    <col min="4360" max="4360" width="9.7109375" style="79" customWidth="1"/>
    <col min="4361" max="4361" width="1" style="79" customWidth="1"/>
    <col min="4362" max="4362" width="6.140625" style="79" customWidth="1"/>
    <col min="4363" max="4363" width="8.5703125" style="79" customWidth="1"/>
    <col min="4364" max="4364" width="9.28515625" style="79" customWidth="1"/>
    <col min="4365" max="4365" width="7.85546875" style="79" bestFit="1" customWidth="1"/>
    <col min="4366" max="4366" width="6.7109375" style="79" bestFit="1" customWidth="1"/>
    <col min="4367" max="4367" width="7" style="79" customWidth="1"/>
    <col min="4368" max="4369" width="11.42578125" style="79"/>
    <col min="4370" max="4370" width="4.7109375" style="79" customWidth="1"/>
    <col min="4371" max="4371" width="5" style="79" customWidth="1"/>
    <col min="4372" max="4372" width="2.28515625" style="79" customWidth="1"/>
    <col min="4373" max="4373" width="26" style="79" customWidth="1"/>
    <col min="4374" max="4374" width="8"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2" width="6.7109375" style="79" customWidth="1"/>
    <col min="4383" max="4383" width="1" style="79" customWidth="1"/>
    <col min="4384" max="4384" width="6.7109375" style="79" customWidth="1"/>
    <col min="4385" max="4385" width="1" style="79" customWidth="1"/>
    <col min="4386" max="4387" width="6.7109375" style="79" customWidth="1"/>
    <col min="4388" max="4608" width="11.42578125" style="79"/>
    <col min="4609" max="4609" width="2.140625" style="79" customWidth="1"/>
    <col min="4610" max="4610" width="1.5703125" style="79" customWidth="1"/>
    <col min="4611" max="4611" width="2.7109375" style="79" customWidth="1"/>
    <col min="4612" max="4612" width="0.85546875" style="79" customWidth="1"/>
    <col min="4613" max="4613" width="7.5703125" style="79" customWidth="1"/>
    <col min="4614" max="4614" width="1.5703125" style="79" customWidth="1"/>
    <col min="4615" max="4615" width="63.7109375" style="79" customWidth="1"/>
    <col min="4616" max="4616" width="9.7109375" style="79" customWidth="1"/>
    <col min="4617" max="4617" width="1" style="79" customWidth="1"/>
    <col min="4618" max="4618" width="6.140625" style="79" customWidth="1"/>
    <col min="4619" max="4619" width="8.5703125" style="79" customWidth="1"/>
    <col min="4620" max="4620" width="9.28515625" style="79" customWidth="1"/>
    <col min="4621" max="4621" width="7.85546875" style="79" bestFit="1" customWidth="1"/>
    <col min="4622" max="4622" width="6.7109375" style="79" bestFit="1" customWidth="1"/>
    <col min="4623" max="4623" width="7" style="79" customWidth="1"/>
    <col min="4624" max="4625" width="11.42578125" style="79"/>
    <col min="4626" max="4626" width="4.7109375" style="79" customWidth="1"/>
    <col min="4627" max="4627" width="5" style="79" customWidth="1"/>
    <col min="4628" max="4628" width="2.28515625" style="79" customWidth="1"/>
    <col min="4629" max="4629" width="26" style="79" customWidth="1"/>
    <col min="4630" max="4630" width="8"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8" width="6.7109375" style="79" customWidth="1"/>
    <col min="4639" max="4639" width="1" style="79" customWidth="1"/>
    <col min="4640" max="4640" width="6.7109375" style="79" customWidth="1"/>
    <col min="4641" max="4641" width="1" style="79" customWidth="1"/>
    <col min="4642" max="4643" width="6.7109375" style="79" customWidth="1"/>
    <col min="4644" max="4864" width="11.42578125" style="79"/>
    <col min="4865" max="4865" width="2.140625" style="79" customWidth="1"/>
    <col min="4866" max="4866" width="1.5703125" style="79" customWidth="1"/>
    <col min="4867" max="4867" width="2.7109375" style="79" customWidth="1"/>
    <col min="4868" max="4868" width="0.85546875" style="79" customWidth="1"/>
    <col min="4869" max="4869" width="7.5703125" style="79" customWidth="1"/>
    <col min="4870" max="4870" width="1.5703125" style="79" customWidth="1"/>
    <col min="4871" max="4871" width="63.7109375" style="79" customWidth="1"/>
    <col min="4872" max="4872" width="9.7109375" style="79" customWidth="1"/>
    <col min="4873" max="4873" width="1" style="79" customWidth="1"/>
    <col min="4874" max="4874" width="6.140625" style="79" customWidth="1"/>
    <col min="4875" max="4875" width="8.5703125" style="79" customWidth="1"/>
    <col min="4876" max="4876" width="9.28515625" style="79" customWidth="1"/>
    <col min="4877" max="4877" width="7.85546875" style="79" bestFit="1" customWidth="1"/>
    <col min="4878" max="4878" width="6.7109375" style="79" bestFit="1" customWidth="1"/>
    <col min="4879" max="4879" width="7" style="79" customWidth="1"/>
    <col min="4880" max="4881" width="11.42578125" style="79"/>
    <col min="4882" max="4882" width="4.7109375" style="79" customWidth="1"/>
    <col min="4883" max="4883" width="5" style="79" customWidth="1"/>
    <col min="4884" max="4884" width="2.28515625" style="79" customWidth="1"/>
    <col min="4885" max="4885" width="26" style="79" customWidth="1"/>
    <col min="4886" max="4886" width="8"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4" width="6.7109375" style="79" customWidth="1"/>
    <col min="4895" max="4895" width="1" style="79" customWidth="1"/>
    <col min="4896" max="4896" width="6.7109375" style="79" customWidth="1"/>
    <col min="4897" max="4897" width="1" style="79" customWidth="1"/>
    <col min="4898" max="4899" width="6.7109375" style="79" customWidth="1"/>
    <col min="4900" max="5120" width="11.42578125" style="79"/>
    <col min="5121" max="5121" width="2.140625" style="79" customWidth="1"/>
    <col min="5122" max="5122" width="1.5703125" style="79" customWidth="1"/>
    <col min="5123" max="5123" width="2.7109375" style="79" customWidth="1"/>
    <col min="5124" max="5124" width="0.85546875" style="79" customWidth="1"/>
    <col min="5125" max="5125" width="7.5703125" style="79" customWidth="1"/>
    <col min="5126" max="5126" width="1.5703125" style="79" customWidth="1"/>
    <col min="5127" max="5127" width="63.7109375" style="79" customWidth="1"/>
    <col min="5128" max="5128" width="9.7109375" style="79" customWidth="1"/>
    <col min="5129" max="5129" width="1" style="79" customWidth="1"/>
    <col min="5130" max="5130" width="6.140625" style="79" customWidth="1"/>
    <col min="5131" max="5131" width="8.5703125" style="79" customWidth="1"/>
    <col min="5132" max="5132" width="9.28515625" style="79" customWidth="1"/>
    <col min="5133" max="5133" width="7.85546875" style="79" bestFit="1" customWidth="1"/>
    <col min="5134" max="5134" width="6.7109375" style="79" bestFit="1" customWidth="1"/>
    <col min="5135" max="5135" width="7" style="79" customWidth="1"/>
    <col min="5136" max="5137" width="11.42578125" style="79"/>
    <col min="5138" max="5138" width="4.7109375" style="79" customWidth="1"/>
    <col min="5139" max="5139" width="5" style="79" customWidth="1"/>
    <col min="5140" max="5140" width="2.28515625" style="79" customWidth="1"/>
    <col min="5141" max="5141" width="26" style="79" customWidth="1"/>
    <col min="5142" max="5142" width="8"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0" width="6.7109375" style="79" customWidth="1"/>
    <col min="5151" max="5151" width="1" style="79" customWidth="1"/>
    <col min="5152" max="5152" width="6.7109375" style="79" customWidth="1"/>
    <col min="5153" max="5153" width="1" style="79" customWidth="1"/>
    <col min="5154" max="5155" width="6.7109375" style="79" customWidth="1"/>
    <col min="5156" max="5376" width="11.42578125" style="79"/>
    <col min="5377" max="5377" width="2.140625" style="79" customWidth="1"/>
    <col min="5378" max="5378" width="1.5703125" style="79" customWidth="1"/>
    <col min="5379" max="5379" width="2.7109375" style="79" customWidth="1"/>
    <col min="5380" max="5380" width="0.85546875" style="79" customWidth="1"/>
    <col min="5381" max="5381" width="7.5703125" style="79" customWidth="1"/>
    <col min="5382" max="5382" width="1.5703125" style="79" customWidth="1"/>
    <col min="5383" max="5383" width="63.7109375" style="79" customWidth="1"/>
    <col min="5384" max="5384" width="9.7109375" style="79" customWidth="1"/>
    <col min="5385" max="5385" width="1" style="79" customWidth="1"/>
    <col min="5386" max="5386" width="6.140625" style="79" customWidth="1"/>
    <col min="5387" max="5387" width="8.5703125" style="79" customWidth="1"/>
    <col min="5388" max="5388" width="9.28515625" style="79" customWidth="1"/>
    <col min="5389" max="5389" width="7.85546875" style="79" bestFit="1" customWidth="1"/>
    <col min="5390" max="5390" width="6.7109375" style="79" bestFit="1" customWidth="1"/>
    <col min="5391" max="5391" width="7" style="79" customWidth="1"/>
    <col min="5392" max="5393" width="11.42578125" style="79"/>
    <col min="5394" max="5394" width="4.7109375" style="79" customWidth="1"/>
    <col min="5395" max="5395" width="5" style="79" customWidth="1"/>
    <col min="5396" max="5396" width="2.28515625" style="79" customWidth="1"/>
    <col min="5397" max="5397" width="26" style="79" customWidth="1"/>
    <col min="5398" max="5398" width="8"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6" width="6.7109375" style="79" customWidth="1"/>
    <col min="5407" max="5407" width="1" style="79" customWidth="1"/>
    <col min="5408" max="5408" width="6.7109375" style="79" customWidth="1"/>
    <col min="5409" max="5409" width="1" style="79" customWidth="1"/>
    <col min="5410" max="5411" width="6.7109375" style="79" customWidth="1"/>
    <col min="5412" max="5632" width="11.42578125" style="79"/>
    <col min="5633" max="5633" width="2.140625" style="79" customWidth="1"/>
    <col min="5634" max="5634" width="1.5703125" style="79" customWidth="1"/>
    <col min="5635" max="5635" width="2.7109375" style="79" customWidth="1"/>
    <col min="5636" max="5636" width="0.85546875" style="79" customWidth="1"/>
    <col min="5637" max="5637" width="7.5703125" style="79" customWidth="1"/>
    <col min="5638" max="5638" width="1.5703125" style="79" customWidth="1"/>
    <col min="5639" max="5639" width="63.7109375" style="79" customWidth="1"/>
    <col min="5640" max="5640" width="9.7109375" style="79" customWidth="1"/>
    <col min="5641" max="5641" width="1" style="79" customWidth="1"/>
    <col min="5642" max="5642" width="6.140625" style="79" customWidth="1"/>
    <col min="5643" max="5643" width="8.5703125" style="79" customWidth="1"/>
    <col min="5644" max="5644" width="9.28515625" style="79" customWidth="1"/>
    <col min="5645" max="5645" width="7.85546875" style="79" bestFit="1" customWidth="1"/>
    <col min="5646" max="5646" width="6.7109375" style="79" bestFit="1" customWidth="1"/>
    <col min="5647" max="5647" width="7" style="79" customWidth="1"/>
    <col min="5648" max="5649" width="11.42578125" style="79"/>
    <col min="5650" max="5650" width="4.7109375" style="79" customWidth="1"/>
    <col min="5651" max="5651" width="5" style="79" customWidth="1"/>
    <col min="5652" max="5652" width="2.28515625" style="79" customWidth="1"/>
    <col min="5653" max="5653" width="26" style="79" customWidth="1"/>
    <col min="5654" max="5654" width="8"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2" width="6.7109375" style="79" customWidth="1"/>
    <col min="5663" max="5663" width="1" style="79" customWidth="1"/>
    <col min="5664" max="5664" width="6.7109375" style="79" customWidth="1"/>
    <col min="5665" max="5665" width="1" style="79" customWidth="1"/>
    <col min="5666" max="5667" width="6.7109375" style="79" customWidth="1"/>
    <col min="5668" max="5888" width="11.42578125" style="79"/>
    <col min="5889" max="5889" width="2.140625" style="79" customWidth="1"/>
    <col min="5890" max="5890" width="1.5703125" style="79" customWidth="1"/>
    <col min="5891" max="5891" width="2.7109375" style="79" customWidth="1"/>
    <col min="5892" max="5892" width="0.85546875" style="79" customWidth="1"/>
    <col min="5893" max="5893" width="7.5703125" style="79" customWidth="1"/>
    <col min="5894" max="5894" width="1.5703125" style="79" customWidth="1"/>
    <col min="5895" max="5895" width="63.7109375" style="79" customWidth="1"/>
    <col min="5896" max="5896" width="9.7109375" style="79" customWidth="1"/>
    <col min="5897" max="5897" width="1" style="79" customWidth="1"/>
    <col min="5898" max="5898" width="6.140625" style="79" customWidth="1"/>
    <col min="5899" max="5899" width="8.5703125" style="79" customWidth="1"/>
    <col min="5900" max="5900" width="9.28515625" style="79" customWidth="1"/>
    <col min="5901" max="5901" width="7.85546875" style="79" bestFit="1" customWidth="1"/>
    <col min="5902" max="5902" width="6.7109375" style="79" bestFit="1" customWidth="1"/>
    <col min="5903" max="5903" width="7" style="79" customWidth="1"/>
    <col min="5904" max="5905" width="11.42578125" style="79"/>
    <col min="5906" max="5906" width="4.7109375" style="79" customWidth="1"/>
    <col min="5907" max="5907" width="5" style="79" customWidth="1"/>
    <col min="5908" max="5908" width="2.28515625" style="79" customWidth="1"/>
    <col min="5909" max="5909" width="26" style="79" customWidth="1"/>
    <col min="5910" max="5910" width="8"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8" width="6.7109375" style="79" customWidth="1"/>
    <col min="5919" max="5919" width="1" style="79" customWidth="1"/>
    <col min="5920" max="5920" width="6.7109375" style="79" customWidth="1"/>
    <col min="5921" max="5921" width="1" style="79" customWidth="1"/>
    <col min="5922" max="5923" width="6.7109375" style="79" customWidth="1"/>
    <col min="5924" max="6144" width="11.42578125" style="79"/>
    <col min="6145" max="6145" width="2.140625" style="79" customWidth="1"/>
    <col min="6146" max="6146" width="1.5703125" style="79" customWidth="1"/>
    <col min="6147" max="6147" width="2.7109375" style="79" customWidth="1"/>
    <col min="6148" max="6148" width="0.85546875" style="79" customWidth="1"/>
    <col min="6149" max="6149" width="7.5703125" style="79" customWidth="1"/>
    <col min="6150" max="6150" width="1.5703125" style="79" customWidth="1"/>
    <col min="6151" max="6151" width="63.7109375" style="79" customWidth="1"/>
    <col min="6152" max="6152" width="9.7109375" style="79" customWidth="1"/>
    <col min="6153" max="6153" width="1" style="79" customWidth="1"/>
    <col min="6154" max="6154" width="6.140625" style="79" customWidth="1"/>
    <col min="6155" max="6155" width="8.5703125" style="79" customWidth="1"/>
    <col min="6156" max="6156" width="9.28515625" style="79" customWidth="1"/>
    <col min="6157" max="6157" width="7.85546875" style="79" bestFit="1" customWidth="1"/>
    <col min="6158" max="6158" width="6.7109375" style="79" bestFit="1" customWidth="1"/>
    <col min="6159" max="6159" width="7" style="79" customWidth="1"/>
    <col min="6160" max="6161" width="11.42578125" style="79"/>
    <col min="6162" max="6162" width="4.7109375" style="79" customWidth="1"/>
    <col min="6163" max="6163" width="5" style="79" customWidth="1"/>
    <col min="6164" max="6164" width="2.28515625" style="79" customWidth="1"/>
    <col min="6165" max="6165" width="26" style="79" customWidth="1"/>
    <col min="6166" max="6166" width="8"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4" width="6.7109375" style="79" customWidth="1"/>
    <col min="6175" max="6175" width="1" style="79" customWidth="1"/>
    <col min="6176" max="6176" width="6.7109375" style="79" customWidth="1"/>
    <col min="6177" max="6177" width="1" style="79" customWidth="1"/>
    <col min="6178" max="6179" width="6.7109375" style="79" customWidth="1"/>
    <col min="6180" max="6400" width="11.42578125" style="79"/>
    <col min="6401" max="6401" width="2.140625" style="79" customWidth="1"/>
    <col min="6402" max="6402" width="1.5703125" style="79" customWidth="1"/>
    <col min="6403" max="6403" width="2.7109375" style="79" customWidth="1"/>
    <col min="6404" max="6404" width="0.85546875" style="79" customWidth="1"/>
    <col min="6405" max="6405" width="7.5703125" style="79" customWidth="1"/>
    <col min="6406" max="6406" width="1.5703125" style="79" customWidth="1"/>
    <col min="6407" max="6407" width="63.7109375" style="79" customWidth="1"/>
    <col min="6408" max="6408" width="9.7109375" style="79" customWidth="1"/>
    <col min="6409" max="6409" width="1" style="79" customWidth="1"/>
    <col min="6410" max="6410" width="6.140625" style="79" customWidth="1"/>
    <col min="6411" max="6411" width="8.5703125" style="79" customWidth="1"/>
    <col min="6412" max="6412" width="9.28515625" style="79" customWidth="1"/>
    <col min="6413" max="6413" width="7.85546875" style="79" bestFit="1" customWidth="1"/>
    <col min="6414" max="6414" width="6.7109375" style="79" bestFit="1" customWidth="1"/>
    <col min="6415" max="6415" width="7" style="79" customWidth="1"/>
    <col min="6416" max="6417" width="11.42578125" style="79"/>
    <col min="6418" max="6418" width="4.7109375" style="79" customWidth="1"/>
    <col min="6419" max="6419" width="5" style="79" customWidth="1"/>
    <col min="6420" max="6420" width="2.28515625" style="79" customWidth="1"/>
    <col min="6421" max="6421" width="26" style="79" customWidth="1"/>
    <col min="6422" max="6422" width="8"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0" width="6.7109375" style="79" customWidth="1"/>
    <col min="6431" max="6431" width="1" style="79" customWidth="1"/>
    <col min="6432" max="6432" width="6.7109375" style="79" customWidth="1"/>
    <col min="6433" max="6433" width="1" style="79" customWidth="1"/>
    <col min="6434" max="6435" width="6.7109375" style="79" customWidth="1"/>
    <col min="6436" max="6656" width="11.42578125" style="79"/>
    <col min="6657" max="6657" width="2.140625" style="79" customWidth="1"/>
    <col min="6658" max="6658" width="1.5703125" style="79" customWidth="1"/>
    <col min="6659" max="6659" width="2.7109375" style="79" customWidth="1"/>
    <col min="6660" max="6660" width="0.85546875" style="79" customWidth="1"/>
    <col min="6661" max="6661" width="7.5703125" style="79" customWidth="1"/>
    <col min="6662" max="6662" width="1.5703125" style="79" customWidth="1"/>
    <col min="6663" max="6663" width="63.7109375" style="79" customWidth="1"/>
    <col min="6664" max="6664" width="9.7109375" style="79" customWidth="1"/>
    <col min="6665" max="6665" width="1" style="79" customWidth="1"/>
    <col min="6666" max="6666" width="6.140625" style="79" customWidth="1"/>
    <col min="6667" max="6667" width="8.5703125" style="79" customWidth="1"/>
    <col min="6668" max="6668" width="9.28515625" style="79" customWidth="1"/>
    <col min="6669" max="6669" width="7.85546875" style="79" bestFit="1" customWidth="1"/>
    <col min="6670" max="6670" width="6.7109375" style="79" bestFit="1" customWidth="1"/>
    <col min="6671" max="6671" width="7" style="79" customWidth="1"/>
    <col min="6672" max="6673" width="11.42578125" style="79"/>
    <col min="6674" max="6674" width="4.7109375" style="79" customWidth="1"/>
    <col min="6675" max="6675" width="5" style="79" customWidth="1"/>
    <col min="6676" max="6676" width="2.28515625" style="79" customWidth="1"/>
    <col min="6677" max="6677" width="26" style="79" customWidth="1"/>
    <col min="6678" max="6678" width="8"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6" width="6.7109375" style="79" customWidth="1"/>
    <col min="6687" max="6687" width="1" style="79" customWidth="1"/>
    <col min="6688" max="6688" width="6.7109375" style="79" customWidth="1"/>
    <col min="6689" max="6689" width="1" style="79" customWidth="1"/>
    <col min="6690" max="6691" width="6.7109375" style="79" customWidth="1"/>
    <col min="6692" max="6912" width="11.42578125" style="79"/>
    <col min="6913" max="6913" width="2.140625" style="79" customWidth="1"/>
    <col min="6914" max="6914" width="1.5703125" style="79" customWidth="1"/>
    <col min="6915" max="6915" width="2.7109375" style="79" customWidth="1"/>
    <col min="6916" max="6916" width="0.85546875" style="79" customWidth="1"/>
    <col min="6917" max="6917" width="7.5703125" style="79" customWidth="1"/>
    <col min="6918" max="6918" width="1.5703125" style="79" customWidth="1"/>
    <col min="6919" max="6919" width="63.7109375" style="79" customWidth="1"/>
    <col min="6920" max="6920" width="9.7109375" style="79" customWidth="1"/>
    <col min="6921" max="6921" width="1" style="79" customWidth="1"/>
    <col min="6922" max="6922" width="6.140625" style="79" customWidth="1"/>
    <col min="6923" max="6923" width="8.5703125" style="79" customWidth="1"/>
    <col min="6924" max="6924" width="9.28515625" style="79" customWidth="1"/>
    <col min="6925" max="6925" width="7.85546875" style="79" bestFit="1" customWidth="1"/>
    <col min="6926" max="6926" width="6.7109375" style="79" bestFit="1" customWidth="1"/>
    <col min="6927" max="6927" width="7" style="79" customWidth="1"/>
    <col min="6928" max="6929" width="11.42578125" style="79"/>
    <col min="6930" max="6930" width="4.7109375" style="79" customWidth="1"/>
    <col min="6931" max="6931" width="5" style="79" customWidth="1"/>
    <col min="6932" max="6932" width="2.28515625" style="79" customWidth="1"/>
    <col min="6933" max="6933" width="26" style="79" customWidth="1"/>
    <col min="6934" max="6934" width="8"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2" width="6.7109375" style="79" customWidth="1"/>
    <col min="6943" max="6943" width="1" style="79" customWidth="1"/>
    <col min="6944" max="6944" width="6.7109375" style="79" customWidth="1"/>
    <col min="6945" max="6945" width="1" style="79" customWidth="1"/>
    <col min="6946" max="6947" width="6.7109375" style="79" customWidth="1"/>
    <col min="6948" max="7168" width="11.42578125" style="79"/>
    <col min="7169" max="7169" width="2.140625" style="79" customWidth="1"/>
    <col min="7170" max="7170" width="1.5703125" style="79" customWidth="1"/>
    <col min="7171" max="7171" width="2.7109375" style="79" customWidth="1"/>
    <col min="7172" max="7172" width="0.85546875" style="79" customWidth="1"/>
    <col min="7173" max="7173" width="7.5703125" style="79" customWidth="1"/>
    <col min="7174" max="7174" width="1.5703125" style="79" customWidth="1"/>
    <col min="7175" max="7175" width="63.7109375" style="79" customWidth="1"/>
    <col min="7176" max="7176" width="9.7109375" style="79" customWidth="1"/>
    <col min="7177" max="7177" width="1" style="79" customWidth="1"/>
    <col min="7178" max="7178" width="6.140625" style="79" customWidth="1"/>
    <col min="7179" max="7179" width="8.5703125" style="79" customWidth="1"/>
    <col min="7180" max="7180" width="9.28515625" style="79" customWidth="1"/>
    <col min="7181" max="7181" width="7.85546875" style="79" bestFit="1" customWidth="1"/>
    <col min="7182" max="7182" width="6.7109375" style="79" bestFit="1" customWidth="1"/>
    <col min="7183" max="7183" width="7" style="79" customWidth="1"/>
    <col min="7184" max="7185" width="11.42578125" style="79"/>
    <col min="7186" max="7186" width="4.7109375" style="79" customWidth="1"/>
    <col min="7187" max="7187" width="5" style="79" customWidth="1"/>
    <col min="7188" max="7188" width="2.28515625" style="79" customWidth="1"/>
    <col min="7189" max="7189" width="26" style="79" customWidth="1"/>
    <col min="7190" max="7190" width="8"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8" width="6.7109375" style="79" customWidth="1"/>
    <col min="7199" max="7199" width="1" style="79" customWidth="1"/>
    <col min="7200" max="7200" width="6.7109375" style="79" customWidth="1"/>
    <col min="7201" max="7201" width="1" style="79" customWidth="1"/>
    <col min="7202" max="7203" width="6.7109375" style="79" customWidth="1"/>
    <col min="7204" max="7424" width="11.42578125" style="79"/>
    <col min="7425" max="7425" width="2.140625" style="79" customWidth="1"/>
    <col min="7426" max="7426" width="1.5703125" style="79" customWidth="1"/>
    <col min="7427" max="7427" width="2.7109375" style="79" customWidth="1"/>
    <col min="7428" max="7428" width="0.85546875" style="79" customWidth="1"/>
    <col min="7429" max="7429" width="7.5703125" style="79" customWidth="1"/>
    <col min="7430" max="7430" width="1.5703125" style="79" customWidth="1"/>
    <col min="7431" max="7431" width="63.7109375" style="79" customWidth="1"/>
    <col min="7432" max="7432" width="9.7109375" style="79" customWidth="1"/>
    <col min="7433" max="7433" width="1" style="79" customWidth="1"/>
    <col min="7434" max="7434" width="6.140625" style="79" customWidth="1"/>
    <col min="7435" max="7435" width="8.5703125" style="79" customWidth="1"/>
    <col min="7436" max="7436" width="9.28515625" style="79" customWidth="1"/>
    <col min="7437" max="7437" width="7.85546875" style="79" bestFit="1" customWidth="1"/>
    <col min="7438" max="7438" width="6.7109375" style="79" bestFit="1" customWidth="1"/>
    <col min="7439" max="7439" width="7" style="79" customWidth="1"/>
    <col min="7440" max="7441" width="11.42578125" style="79"/>
    <col min="7442" max="7442" width="4.7109375" style="79" customWidth="1"/>
    <col min="7443" max="7443" width="5" style="79" customWidth="1"/>
    <col min="7444" max="7444" width="2.28515625" style="79" customWidth="1"/>
    <col min="7445" max="7445" width="26" style="79" customWidth="1"/>
    <col min="7446" max="7446" width="8"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4" width="6.7109375" style="79" customWidth="1"/>
    <col min="7455" max="7455" width="1" style="79" customWidth="1"/>
    <col min="7456" max="7456" width="6.7109375" style="79" customWidth="1"/>
    <col min="7457" max="7457" width="1" style="79" customWidth="1"/>
    <col min="7458" max="7459" width="6.7109375" style="79" customWidth="1"/>
    <col min="7460" max="7680" width="11.42578125" style="79"/>
    <col min="7681" max="7681" width="2.140625" style="79" customWidth="1"/>
    <col min="7682" max="7682" width="1.5703125" style="79" customWidth="1"/>
    <col min="7683" max="7683" width="2.7109375" style="79" customWidth="1"/>
    <col min="7684" max="7684" width="0.85546875" style="79" customWidth="1"/>
    <col min="7685" max="7685" width="7.5703125" style="79" customWidth="1"/>
    <col min="7686" max="7686" width="1.5703125" style="79" customWidth="1"/>
    <col min="7687" max="7687" width="63.7109375" style="79" customWidth="1"/>
    <col min="7688" max="7688" width="9.7109375" style="79" customWidth="1"/>
    <col min="7689" max="7689" width="1" style="79" customWidth="1"/>
    <col min="7690" max="7690" width="6.140625" style="79" customWidth="1"/>
    <col min="7691" max="7691" width="8.5703125" style="79" customWidth="1"/>
    <col min="7692" max="7692" width="9.28515625" style="79" customWidth="1"/>
    <col min="7693" max="7693" width="7.85546875" style="79" bestFit="1" customWidth="1"/>
    <col min="7694" max="7694" width="6.7109375" style="79" bestFit="1" customWidth="1"/>
    <col min="7695" max="7695" width="7" style="79" customWidth="1"/>
    <col min="7696" max="7697" width="11.42578125" style="79"/>
    <col min="7698" max="7698" width="4.7109375" style="79" customWidth="1"/>
    <col min="7699" max="7699" width="5" style="79" customWidth="1"/>
    <col min="7700" max="7700" width="2.28515625" style="79" customWidth="1"/>
    <col min="7701" max="7701" width="26" style="79" customWidth="1"/>
    <col min="7702" max="7702" width="8"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0" width="6.7109375" style="79" customWidth="1"/>
    <col min="7711" max="7711" width="1" style="79" customWidth="1"/>
    <col min="7712" max="7712" width="6.7109375" style="79" customWidth="1"/>
    <col min="7713" max="7713" width="1" style="79" customWidth="1"/>
    <col min="7714" max="7715" width="6.7109375" style="79" customWidth="1"/>
    <col min="7716" max="7936" width="11.42578125" style="79"/>
    <col min="7937" max="7937" width="2.140625" style="79" customWidth="1"/>
    <col min="7938" max="7938" width="1.5703125" style="79" customWidth="1"/>
    <col min="7939" max="7939" width="2.7109375" style="79" customWidth="1"/>
    <col min="7940" max="7940" width="0.85546875" style="79" customWidth="1"/>
    <col min="7941" max="7941" width="7.5703125" style="79" customWidth="1"/>
    <col min="7942" max="7942" width="1.5703125" style="79" customWidth="1"/>
    <col min="7943" max="7943" width="63.7109375" style="79" customWidth="1"/>
    <col min="7944" max="7944" width="9.7109375" style="79" customWidth="1"/>
    <col min="7945" max="7945" width="1" style="79" customWidth="1"/>
    <col min="7946" max="7946" width="6.140625" style="79" customWidth="1"/>
    <col min="7947" max="7947" width="8.5703125" style="79" customWidth="1"/>
    <col min="7948" max="7948" width="9.28515625" style="79" customWidth="1"/>
    <col min="7949" max="7949" width="7.85546875" style="79" bestFit="1" customWidth="1"/>
    <col min="7950" max="7950" width="6.7109375" style="79" bestFit="1" customWidth="1"/>
    <col min="7951" max="7951" width="7" style="79" customWidth="1"/>
    <col min="7952" max="7953" width="11.42578125" style="79"/>
    <col min="7954" max="7954" width="4.7109375" style="79" customWidth="1"/>
    <col min="7955" max="7955" width="5" style="79" customWidth="1"/>
    <col min="7956" max="7956" width="2.28515625" style="79" customWidth="1"/>
    <col min="7957" max="7957" width="26" style="79" customWidth="1"/>
    <col min="7958" max="7958" width="8"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6" width="6.7109375" style="79" customWidth="1"/>
    <col min="7967" max="7967" width="1" style="79" customWidth="1"/>
    <col min="7968" max="7968" width="6.7109375" style="79" customWidth="1"/>
    <col min="7969" max="7969" width="1" style="79" customWidth="1"/>
    <col min="7970" max="7971" width="6.7109375" style="79" customWidth="1"/>
    <col min="7972" max="8192" width="11.42578125" style="79"/>
    <col min="8193" max="8193" width="2.140625" style="79" customWidth="1"/>
    <col min="8194" max="8194" width="1.5703125" style="79" customWidth="1"/>
    <col min="8195" max="8195" width="2.7109375" style="79" customWidth="1"/>
    <col min="8196" max="8196" width="0.85546875" style="79" customWidth="1"/>
    <col min="8197" max="8197" width="7.5703125" style="79" customWidth="1"/>
    <col min="8198" max="8198" width="1.5703125" style="79" customWidth="1"/>
    <col min="8199" max="8199" width="63.7109375" style="79" customWidth="1"/>
    <col min="8200" max="8200" width="9.7109375" style="79" customWidth="1"/>
    <col min="8201" max="8201" width="1" style="79" customWidth="1"/>
    <col min="8202" max="8202" width="6.140625" style="79" customWidth="1"/>
    <col min="8203" max="8203" width="8.5703125" style="79" customWidth="1"/>
    <col min="8204" max="8204" width="9.28515625" style="79" customWidth="1"/>
    <col min="8205" max="8205" width="7.85546875" style="79" bestFit="1" customWidth="1"/>
    <col min="8206" max="8206" width="6.7109375" style="79" bestFit="1" customWidth="1"/>
    <col min="8207" max="8207" width="7" style="79" customWidth="1"/>
    <col min="8208" max="8209" width="11.42578125" style="79"/>
    <col min="8210" max="8210" width="4.7109375" style="79" customWidth="1"/>
    <col min="8211" max="8211" width="5" style="79" customWidth="1"/>
    <col min="8212" max="8212" width="2.28515625" style="79" customWidth="1"/>
    <col min="8213" max="8213" width="26" style="79" customWidth="1"/>
    <col min="8214" max="8214" width="8"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2" width="6.7109375" style="79" customWidth="1"/>
    <col min="8223" max="8223" width="1" style="79" customWidth="1"/>
    <col min="8224" max="8224" width="6.7109375" style="79" customWidth="1"/>
    <col min="8225" max="8225" width="1" style="79" customWidth="1"/>
    <col min="8226" max="8227" width="6.7109375" style="79" customWidth="1"/>
    <col min="8228" max="8448" width="11.42578125" style="79"/>
    <col min="8449" max="8449" width="2.140625" style="79" customWidth="1"/>
    <col min="8450" max="8450" width="1.5703125" style="79" customWidth="1"/>
    <col min="8451" max="8451" width="2.7109375" style="79" customWidth="1"/>
    <col min="8452" max="8452" width="0.85546875" style="79" customWidth="1"/>
    <col min="8453" max="8453" width="7.5703125" style="79" customWidth="1"/>
    <col min="8454" max="8454" width="1.5703125" style="79" customWidth="1"/>
    <col min="8455" max="8455" width="63.7109375" style="79" customWidth="1"/>
    <col min="8456" max="8456" width="9.7109375" style="79" customWidth="1"/>
    <col min="8457" max="8457" width="1" style="79" customWidth="1"/>
    <col min="8458" max="8458" width="6.140625" style="79" customWidth="1"/>
    <col min="8459" max="8459" width="8.5703125" style="79" customWidth="1"/>
    <col min="8460" max="8460" width="9.28515625" style="79" customWidth="1"/>
    <col min="8461" max="8461" width="7.85546875" style="79" bestFit="1" customWidth="1"/>
    <col min="8462" max="8462" width="6.7109375" style="79" bestFit="1" customWidth="1"/>
    <col min="8463" max="8463" width="7" style="79" customWidth="1"/>
    <col min="8464" max="8465" width="11.42578125" style="79"/>
    <col min="8466" max="8466" width="4.7109375" style="79" customWidth="1"/>
    <col min="8467" max="8467" width="5" style="79" customWidth="1"/>
    <col min="8468" max="8468" width="2.28515625" style="79" customWidth="1"/>
    <col min="8469" max="8469" width="26" style="79" customWidth="1"/>
    <col min="8470" max="8470" width="8"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8" width="6.7109375" style="79" customWidth="1"/>
    <col min="8479" max="8479" width="1" style="79" customWidth="1"/>
    <col min="8480" max="8480" width="6.7109375" style="79" customWidth="1"/>
    <col min="8481" max="8481" width="1" style="79" customWidth="1"/>
    <col min="8482" max="8483" width="6.7109375" style="79" customWidth="1"/>
    <col min="8484" max="8704" width="11.42578125" style="79"/>
    <col min="8705" max="8705" width="2.140625" style="79" customWidth="1"/>
    <col min="8706" max="8706" width="1.5703125" style="79" customWidth="1"/>
    <col min="8707" max="8707" width="2.7109375" style="79" customWidth="1"/>
    <col min="8708" max="8708" width="0.85546875" style="79" customWidth="1"/>
    <col min="8709" max="8709" width="7.5703125" style="79" customWidth="1"/>
    <col min="8710" max="8710" width="1.5703125" style="79" customWidth="1"/>
    <col min="8711" max="8711" width="63.7109375" style="79" customWidth="1"/>
    <col min="8712" max="8712" width="9.7109375" style="79" customWidth="1"/>
    <col min="8713" max="8713" width="1" style="79" customWidth="1"/>
    <col min="8714" max="8714" width="6.140625" style="79" customWidth="1"/>
    <col min="8715" max="8715" width="8.5703125" style="79" customWidth="1"/>
    <col min="8716" max="8716" width="9.28515625" style="79" customWidth="1"/>
    <col min="8717" max="8717" width="7.85546875" style="79" bestFit="1" customWidth="1"/>
    <col min="8718" max="8718" width="6.7109375" style="79" bestFit="1" customWidth="1"/>
    <col min="8719" max="8719" width="7" style="79" customWidth="1"/>
    <col min="8720" max="8721" width="11.42578125" style="79"/>
    <col min="8722" max="8722" width="4.7109375" style="79" customWidth="1"/>
    <col min="8723" max="8723" width="5" style="79" customWidth="1"/>
    <col min="8724" max="8724" width="2.28515625" style="79" customWidth="1"/>
    <col min="8725" max="8725" width="26" style="79" customWidth="1"/>
    <col min="8726" max="8726" width="8"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4" width="6.7109375" style="79" customWidth="1"/>
    <col min="8735" max="8735" width="1" style="79" customWidth="1"/>
    <col min="8736" max="8736" width="6.7109375" style="79" customWidth="1"/>
    <col min="8737" max="8737" width="1" style="79" customWidth="1"/>
    <col min="8738" max="8739" width="6.7109375" style="79" customWidth="1"/>
    <col min="8740" max="8960" width="11.42578125" style="79"/>
    <col min="8961" max="8961" width="2.140625" style="79" customWidth="1"/>
    <col min="8962" max="8962" width="1.5703125" style="79" customWidth="1"/>
    <col min="8963" max="8963" width="2.7109375" style="79" customWidth="1"/>
    <col min="8964" max="8964" width="0.85546875" style="79" customWidth="1"/>
    <col min="8965" max="8965" width="7.5703125" style="79" customWidth="1"/>
    <col min="8966" max="8966" width="1.5703125" style="79" customWidth="1"/>
    <col min="8967" max="8967" width="63.7109375" style="79" customWidth="1"/>
    <col min="8968" max="8968" width="9.7109375" style="79" customWidth="1"/>
    <col min="8969" max="8969" width="1" style="79" customWidth="1"/>
    <col min="8970" max="8970" width="6.140625" style="79" customWidth="1"/>
    <col min="8971" max="8971" width="8.5703125" style="79" customWidth="1"/>
    <col min="8972" max="8972" width="9.28515625" style="79" customWidth="1"/>
    <col min="8973" max="8973" width="7.85546875" style="79" bestFit="1" customWidth="1"/>
    <col min="8974" max="8974" width="6.7109375" style="79" bestFit="1" customWidth="1"/>
    <col min="8975" max="8975" width="7" style="79" customWidth="1"/>
    <col min="8976" max="8977" width="11.42578125" style="79"/>
    <col min="8978" max="8978" width="4.7109375" style="79" customWidth="1"/>
    <col min="8979" max="8979" width="5" style="79" customWidth="1"/>
    <col min="8980" max="8980" width="2.28515625" style="79" customWidth="1"/>
    <col min="8981" max="8981" width="26" style="79" customWidth="1"/>
    <col min="8982" max="8982" width="8"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0" width="6.7109375" style="79" customWidth="1"/>
    <col min="8991" max="8991" width="1" style="79" customWidth="1"/>
    <col min="8992" max="8992" width="6.7109375" style="79" customWidth="1"/>
    <col min="8993" max="8993" width="1" style="79" customWidth="1"/>
    <col min="8994" max="8995" width="6.7109375" style="79" customWidth="1"/>
    <col min="8996" max="9216" width="11.42578125" style="79"/>
    <col min="9217" max="9217" width="2.140625" style="79" customWidth="1"/>
    <col min="9218" max="9218" width="1.5703125" style="79" customWidth="1"/>
    <col min="9219" max="9219" width="2.7109375" style="79" customWidth="1"/>
    <col min="9220" max="9220" width="0.85546875" style="79" customWidth="1"/>
    <col min="9221" max="9221" width="7.5703125" style="79" customWidth="1"/>
    <col min="9222" max="9222" width="1.5703125" style="79" customWidth="1"/>
    <col min="9223" max="9223" width="63.7109375" style="79" customWidth="1"/>
    <col min="9224" max="9224" width="9.7109375" style="79" customWidth="1"/>
    <col min="9225" max="9225" width="1" style="79" customWidth="1"/>
    <col min="9226" max="9226" width="6.140625" style="79" customWidth="1"/>
    <col min="9227" max="9227" width="8.5703125" style="79" customWidth="1"/>
    <col min="9228" max="9228" width="9.28515625" style="79" customWidth="1"/>
    <col min="9229" max="9229" width="7.85546875" style="79" bestFit="1" customWidth="1"/>
    <col min="9230" max="9230" width="6.7109375" style="79" bestFit="1" customWidth="1"/>
    <col min="9231" max="9231" width="7" style="79" customWidth="1"/>
    <col min="9232" max="9233" width="11.42578125" style="79"/>
    <col min="9234" max="9234" width="4.7109375" style="79" customWidth="1"/>
    <col min="9235" max="9235" width="5" style="79" customWidth="1"/>
    <col min="9236" max="9236" width="2.28515625" style="79" customWidth="1"/>
    <col min="9237" max="9237" width="26" style="79" customWidth="1"/>
    <col min="9238" max="9238" width="8"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6" width="6.7109375" style="79" customWidth="1"/>
    <col min="9247" max="9247" width="1" style="79" customWidth="1"/>
    <col min="9248" max="9248" width="6.7109375" style="79" customWidth="1"/>
    <col min="9249" max="9249" width="1" style="79" customWidth="1"/>
    <col min="9250" max="9251" width="6.7109375" style="79" customWidth="1"/>
    <col min="9252" max="9472" width="11.42578125" style="79"/>
    <col min="9473" max="9473" width="2.140625" style="79" customWidth="1"/>
    <col min="9474" max="9474" width="1.5703125" style="79" customWidth="1"/>
    <col min="9475" max="9475" width="2.7109375" style="79" customWidth="1"/>
    <col min="9476" max="9476" width="0.85546875" style="79" customWidth="1"/>
    <col min="9477" max="9477" width="7.5703125" style="79" customWidth="1"/>
    <col min="9478" max="9478" width="1.5703125" style="79" customWidth="1"/>
    <col min="9479" max="9479" width="63.7109375" style="79" customWidth="1"/>
    <col min="9480" max="9480" width="9.7109375" style="79" customWidth="1"/>
    <col min="9481" max="9481" width="1" style="79" customWidth="1"/>
    <col min="9482" max="9482" width="6.140625" style="79" customWidth="1"/>
    <col min="9483" max="9483" width="8.5703125" style="79" customWidth="1"/>
    <col min="9484" max="9484" width="9.28515625" style="79" customWidth="1"/>
    <col min="9485" max="9485" width="7.85546875" style="79" bestFit="1" customWidth="1"/>
    <col min="9486" max="9486" width="6.7109375" style="79" bestFit="1" customWidth="1"/>
    <col min="9487" max="9487" width="7" style="79" customWidth="1"/>
    <col min="9488" max="9489" width="11.42578125" style="79"/>
    <col min="9490" max="9490" width="4.7109375" style="79" customWidth="1"/>
    <col min="9491" max="9491" width="5" style="79" customWidth="1"/>
    <col min="9492" max="9492" width="2.28515625" style="79" customWidth="1"/>
    <col min="9493" max="9493" width="26" style="79" customWidth="1"/>
    <col min="9494" max="9494" width="8"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2" width="6.7109375" style="79" customWidth="1"/>
    <col min="9503" max="9503" width="1" style="79" customWidth="1"/>
    <col min="9504" max="9504" width="6.7109375" style="79" customWidth="1"/>
    <col min="9505" max="9505" width="1" style="79" customWidth="1"/>
    <col min="9506" max="9507" width="6.7109375" style="79" customWidth="1"/>
    <col min="9508" max="9728" width="11.42578125" style="79"/>
    <col min="9729" max="9729" width="2.140625" style="79" customWidth="1"/>
    <col min="9730" max="9730" width="1.5703125" style="79" customWidth="1"/>
    <col min="9731" max="9731" width="2.7109375" style="79" customWidth="1"/>
    <col min="9732" max="9732" width="0.85546875" style="79" customWidth="1"/>
    <col min="9733" max="9733" width="7.5703125" style="79" customWidth="1"/>
    <col min="9734" max="9734" width="1.5703125" style="79" customWidth="1"/>
    <col min="9735" max="9735" width="63.7109375" style="79" customWidth="1"/>
    <col min="9736" max="9736" width="9.7109375" style="79" customWidth="1"/>
    <col min="9737" max="9737" width="1" style="79" customWidth="1"/>
    <col min="9738" max="9738" width="6.140625" style="79" customWidth="1"/>
    <col min="9739" max="9739" width="8.5703125" style="79" customWidth="1"/>
    <col min="9740" max="9740" width="9.28515625" style="79" customWidth="1"/>
    <col min="9741" max="9741" width="7.85546875" style="79" bestFit="1" customWidth="1"/>
    <col min="9742" max="9742" width="6.7109375" style="79" bestFit="1" customWidth="1"/>
    <col min="9743" max="9743" width="7" style="79" customWidth="1"/>
    <col min="9744" max="9745" width="11.42578125" style="79"/>
    <col min="9746" max="9746" width="4.7109375" style="79" customWidth="1"/>
    <col min="9747" max="9747" width="5" style="79" customWidth="1"/>
    <col min="9748" max="9748" width="2.28515625" style="79" customWidth="1"/>
    <col min="9749" max="9749" width="26" style="79" customWidth="1"/>
    <col min="9750" max="9750" width="8"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8" width="6.7109375" style="79" customWidth="1"/>
    <col min="9759" max="9759" width="1" style="79" customWidth="1"/>
    <col min="9760" max="9760" width="6.7109375" style="79" customWidth="1"/>
    <col min="9761" max="9761" width="1" style="79" customWidth="1"/>
    <col min="9762" max="9763" width="6.7109375" style="79" customWidth="1"/>
    <col min="9764" max="9984" width="11.42578125" style="79"/>
    <col min="9985" max="9985" width="2.140625" style="79" customWidth="1"/>
    <col min="9986" max="9986" width="1.5703125" style="79" customWidth="1"/>
    <col min="9987" max="9987" width="2.7109375" style="79" customWidth="1"/>
    <col min="9988" max="9988" width="0.85546875" style="79" customWidth="1"/>
    <col min="9989" max="9989" width="7.5703125" style="79" customWidth="1"/>
    <col min="9990" max="9990" width="1.5703125" style="79" customWidth="1"/>
    <col min="9991" max="9991" width="63.7109375" style="79" customWidth="1"/>
    <col min="9992" max="9992" width="9.7109375" style="79" customWidth="1"/>
    <col min="9993" max="9993" width="1" style="79" customWidth="1"/>
    <col min="9994" max="9994" width="6.140625" style="79" customWidth="1"/>
    <col min="9995" max="9995" width="8.5703125" style="79" customWidth="1"/>
    <col min="9996" max="9996" width="9.28515625" style="79" customWidth="1"/>
    <col min="9997" max="9997" width="7.85546875" style="79" bestFit="1" customWidth="1"/>
    <col min="9998" max="9998" width="6.7109375" style="79" bestFit="1" customWidth="1"/>
    <col min="9999" max="9999" width="7" style="79" customWidth="1"/>
    <col min="10000" max="10001" width="11.42578125" style="79"/>
    <col min="10002" max="10002" width="4.7109375" style="79" customWidth="1"/>
    <col min="10003" max="10003" width="5" style="79" customWidth="1"/>
    <col min="10004" max="10004" width="2.28515625" style="79" customWidth="1"/>
    <col min="10005" max="10005" width="26" style="79" customWidth="1"/>
    <col min="10006" max="10006" width="8"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4" width="6.7109375" style="79" customWidth="1"/>
    <col min="10015" max="10015" width="1" style="79" customWidth="1"/>
    <col min="10016" max="10016" width="6.7109375" style="79" customWidth="1"/>
    <col min="10017" max="10017" width="1" style="79" customWidth="1"/>
    <col min="10018" max="10019" width="6.7109375" style="79" customWidth="1"/>
    <col min="10020" max="10240" width="11.42578125" style="79"/>
    <col min="10241" max="10241" width="2.140625" style="79" customWidth="1"/>
    <col min="10242" max="10242" width="1.5703125" style="79" customWidth="1"/>
    <col min="10243" max="10243" width="2.7109375" style="79" customWidth="1"/>
    <col min="10244" max="10244" width="0.85546875" style="79" customWidth="1"/>
    <col min="10245" max="10245" width="7.5703125" style="79" customWidth="1"/>
    <col min="10246" max="10246" width="1.5703125" style="79" customWidth="1"/>
    <col min="10247" max="10247" width="63.7109375" style="79" customWidth="1"/>
    <col min="10248" max="10248" width="9.7109375" style="79" customWidth="1"/>
    <col min="10249" max="10249" width="1" style="79" customWidth="1"/>
    <col min="10250" max="10250" width="6.140625" style="79" customWidth="1"/>
    <col min="10251" max="10251" width="8.5703125" style="79" customWidth="1"/>
    <col min="10252" max="10252" width="9.28515625" style="79" customWidth="1"/>
    <col min="10253" max="10253" width="7.85546875" style="79" bestFit="1" customWidth="1"/>
    <col min="10254" max="10254" width="6.7109375" style="79" bestFit="1" customWidth="1"/>
    <col min="10255" max="10255" width="7" style="79" customWidth="1"/>
    <col min="10256" max="10257" width="11.42578125" style="79"/>
    <col min="10258" max="10258" width="4.7109375" style="79" customWidth="1"/>
    <col min="10259" max="10259" width="5" style="79" customWidth="1"/>
    <col min="10260" max="10260" width="2.28515625" style="79" customWidth="1"/>
    <col min="10261" max="10261" width="26" style="79" customWidth="1"/>
    <col min="10262" max="10262" width="8"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0" width="6.7109375" style="79" customWidth="1"/>
    <col min="10271" max="10271" width="1" style="79" customWidth="1"/>
    <col min="10272" max="10272" width="6.7109375" style="79" customWidth="1"/>
    <col min="10273" max="10273" width="1" style="79" customWidth="1"/>
    <col min="10274" max="10275" width="6.7109375" style="79" customWidth="1"/>
    <col min="10276" max="10496" width="11.42578125" style="79"/>
    <col min="10497" max="10497" width="2.140625" style="79" customWidth="1"/>
    <col min="10498" max="10498" width="1.5703125" style="79" customWidth="1"/>
    <col min="10499" max="10499" width="2.7109375" style="79" customWidth="1"/>
    <col min="10500" max="10500" width="0.85546875" style="79" customWidth="1"/>
    <col min="10501" max="10501" width="7.5703125" style="79" customWidth="1"/>
    <col min="10502" max="10502" width="1.5703125" style="79" customWidth="1"/>
    <col min="10503" max="10503" width="63.7109375" style="79" customWidth="1"/>
    <col min="10504" max="10504" width="9.7109375" style="79" customWidth="1"/>
    <col min="10505" max="10505" width="1" style="79" customWidth="1"/>
    <col min="10506" max="10506" width="6.140625" style="79" customWidth="1"/>
    <col min="10507" max="10507" width="8.5703125" style="79" customWidth="1"/>
    <col min="10508" max="10508" width="9.28515625" style="79" customWidth="1"/>
    <col min="10509" max="10509" width="7.85546875" style="79" bestFit="1" customWidth="1"/>
    <col min="10510" max="10510" width="6.7109375" style="79" bestFit="1" customWidth="1"/>
    <col min="10511" max="10511" width="7" style="79" customWidth="1"/>
    <col min="10512" max="10513" width="11.42578125" style="79"/>
    <col min="10514" max="10514" width="4.7109375" style="79" customWidth="1"/>
    <col min="10515" max="10515" width="5" style="79" customWidth="1"/>
    <col min="10516" max="10516" width="2.28515625" style="79" customWidth="1"/>
    <col min="10517" max="10517" width="26" style="79" customWidth="1"/>
    <col min="10518" max="10518" width="8"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6" width="6.7109375" style="79" customWidth="1"/>
    <col min="10527" max="10527" width="1" style="79" customWidth="1"/>
    <col min="10528" max="10528" width="6.7109375" style="79" customWidth="1"/>
    <col min="10529" max="10529" width="1" style="79" customWidth="1"/>
    <col min="10530" max="10531" width="6.7109375" style="79" customWidth="1"/>
    <col min="10532" max="10752" width="11.42578125" style="79"/>
    <col min="10753" max="10753" width="2.140625" style="79" customWidth="1"/>
    <col min="10754" max="10754" width="1.5703125" style="79" customWidth="1"/>
    <col min="10755" max="10755" width="2.7109375" style="79" customWidth="1"/>
    <col min="10756" max="10756" width="0.85546875" style="79" customWidth="1"/>
    <col min="10757" max="10757" width="7.5703125" style="79" customWidth="1"/>
    <col min="10758" max="10758" width="1.5703125" style="79" customWidth="1"/>
    <col min="10759" max="10759" width="63.7109375" style="79" customWidth="1"/>
    <col min="10760" max="10760" width="9.7109375" style="79" customWidth="1"/>
    <col min="10761" max="10761" width="1" style="79" customWidth="1"/>
    <col min="10762" max="10762" width="6.140625" style="79" customWidth="1"/>
    <col min="10763" max="10763" width="8.5703125" style="79" customWidth="1"/>
    <col min="10764" max="10764" width="9.28515625" style="79" customWidth="1"/>
    <col min="10765" max="10765" width="7.85546875" style="79" bestFit="1" customWidth="1"/>
    <col min="10766" max="10766" width="6.7109375" style="79" bestFit="1" customWidth="1"/>
    <col min="10767" max="10767" width="7" style="79" customWidth="1"/>
    <col min="10768" max="10769" width="11.42578125" style="79"/>
    <col min="10770" max="10770" width="4.7109375" style="79" customWidth="1"/>
    <col min="10771" max="10771" width="5" style="79" customWidth="1"/>
    <col min="10772" max="10772" width="2.28515625" style="79" customWidth="1"/>
    <col min="10773" max="10773" width="26" style="79" customWidth="1"/>
    <col min="10774" max="10774" width="8"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2" width="6.7109375" style="79" customWidth="1"/>
    <col min="10783" max="10783" width="1" style="79" customWidth="1"/>
    <col min="10784" max="10784" width="6.7109375" style="79" customWidth="1"/>
    <col min="10785" max="10785" width="1" style="79" customWidth="1"/>
    <col min="10786" max="10787" width="6.7109375" style="79" customWidth="1"/>
    <col min="10788" max="11008" width="11.42578125" style="79"/>
    <col min="11009" max="11009" width="2.140625" style="79" customWidth="1"/>
    <col min="11010" max="11010" width="1.5703125" style="79" customWidth="1"/>
    <col min="11011" max="11011" width="2.7109375" style="79" customWidth="1"/>
    <col min="11012" max="11012" width="0.85546875" style="79" customWidth="1"/>
    <col min="11013" max="11013" width="7.5703125" style="79" customWidth="1"/>
    <col min="11014" max="11014" width="1.5703125" style="79" customWidth="1"/>
    <col min="11015" max="11015" width="63.7109375" style="79" customWidth="1"/>
    <col min="11016" max="11016" width="9.7109375" style="79" customWidth="1"/>
    <col min="11017" max="11017" width="1" style="79" customWidth="1"/>
    <col min="11018" max="11018" width="6.140625" style="79" customWidth="1"/>
    <col min="11019" max="11019" width="8.5703125" style="79" customWidth="1"/>
    <col min="11020" max="11020" width="9.28515625" style="79" customWidth="1"/>
    <col min="11021" max="11021" width="7.85546875" style="79" bestFit="1" customWidth="1"/>
    <col min="11022" max="11022" width="6.7109375" style="79" bestFit="1" customWidth="1"/>
    <col min="11023" max="11023" width="7" style="79" customWidth="1"/>
    <col min="11024" max="11025" width="11.42578125" style="79"/>
    <col min="11026" max="11026" width="4.7109375" style="79" customWidth="1"/>
    <col min="11027" max="11027" width="5" style="79" customWidth="1"/>
    <col min="11028" max="11028" width="2.28515625" style="79" customWidth="1"/>
    <col min="11029" max="11029" width="26" style="79" customWidth="1"/>
    <col min="11030" max="11030" width="8"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8" width="6.7109375" style="79" customWidth="1"/>
    <col min="11039" max="11039" width="1" style="79" customWidth="1"/>
    <col min="11040" max="11040" width="6.7109375" style="79" customWidth="1"/>
    <col min="11041" max="11041" width="1" style="79" customWidth="1"/>
    <col min="11042" max="11043" width="6.7109375" style="79" customWidth="1"/>
    <col min="11044" max="11264" width="11.42578125" style="79"/>
    <col min="11265" max="11265" width="2.140625" style="79" customWidth="1"/>
    <col min="11266" max="11266" width="1.5703125" style="79" customWidth="1"/>
    <col min="11267" max="11267" width="2.7109375" style="79" customWidth="1"/>
    <col min="11268" max="11268" width="0.85546875" style="79" customWidth="1"/>
    <col min="11269" max="11269" width="7.5703125" style="79" customWidth="1"/>
    <col min="11270" max="11270" width="1.5703125" style="79" customWidth="1"/>
    <col min="11271" max="11271" width="63.7109375" style="79" customWidth="1"/>
    <col min="11272" max="11272" width="9.7109375" style="79" customWidth="1"/>
    <col min="11273" max="11273" width="1" style="79" customWidth="1"/>
    <col min="11274" max="11274" width="6.140625" style="79" customWidth="1"/>
    <col min="11275" max="11275" width="8.5703125" style="79" customWidth="1"/>
    <col min="11276" max="11276" width="9.28515625" style="79" customWidth="1"/>
    <col min="11277" max="11277" width="7.85546875" style="79" bestFit="1" customWidth="1"/>
    <col min="11278" max="11278" width="6.7109375" style="79" bestFit="1" customWidth="1"/>
    <col min="11279" max="11279" width="7" style="79" customWidth="1"/>
    <col min="11280" max="11281" width="11.42578125" style="79"/>
    <col min="11282" max="11282" width="4.7109375" style="79" customWidth="1"/>
    <col min="11283" max="11283" width="5" style="79" customWidth="1"/>
    <col min="11284" max="11284" width="2.28515625" style="79" customWidth="1"/>
    <col min="11285" max="11285" width="26" style="79" customWidth="1"/>
    <col min="11286" max="11286" width="8"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4" width="6.7109375" style="79" customWidth="1"/>
    <col min="11295" max="11295" width="1" style="79" customWidth="1"/>
    <col min="11296" max="11296" width="6.7109375" style="79" customWidth="1"/>
    <col min="11297" max="11297" width="1" style="79" customWidth="1"/>
    <col min="11298" max="11299" width="6.7109375" style="79" customWidth="1"/>
    <col min="11300" max="11520" width="11.42578125" style="79"/>
    <col min="11521" max="11521" width="2.140625" style="79" customWidth="1"/>
    <col min="11522" max="11522" width="1.5703125" style="79" customWidth="1"/>
    <col min="11523" max="11523" width="2.7109375" style="79" customWidth="1"/>
    <col min="11524" max="11524" width="0.85546875" style="79" customWidth="1"/>
    <col min="11525" max="11525" width="7.5703125" style="79" customWidth="1"/>
    <col min="11526" max="11526" width="1.5703125" style="79" customWidth="1"/>
    <col min="11527" max="11527" width="63.7109375" style="79" customWidth="1"/>
    <col min="11528" max="11528" width="9.7109375" style="79" customWidth="1"/>
    <col min="11529" max="11529" width="1" style="79" customWidth="1"/>
    <col min="11530" max="11530" width="6.140625" style="79" customWidth="1"/>
    <col min="11531" max="11531" width="8.5703125" style="79" customWidth="1"/>
    <col min="11532" max="11532" width="9.28515625" style="79" customWidth="1"/>
    <col min="11533" max="11533" width="7.85546875" style="79" bestFit="1" customWidth="1"/>
    <col min="11534" max="11534" width="6.7109375" style="79" bestFit="1" customWidth="1"/>
    <col min="11535" max="11535" width="7" style="79" customWidth="1"/>
    <col min="11536" max="11537" width="11.42578125" style="79"/>
    <col min="11538" max="11538" width="4.7109375" style="79" customWidth="1"/>
    <col min="11539" max="11539" width="5" style="79" customWidth="1"/>
    <col min="11540" max="11540" width="2.28515625" style="79" customWidth="1"/>
    <col min="11541" max="11541" width="26" style="79" customWidth="1"/>
    <col min="11542" max="11542" width="8"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0" width="6.7109375" style="79" customWidth="1"/>
    <col min="11551" max="11551" width="1" style="79" customWidth="1"/>
    <col min="11552" max="11552" width="6.7109375" style="79" customWidth="1"/>
    <col min="11553" max="11553" width="1" style="79" customWidth="1"/>
    <col min="11554" max="11555" width="6.7109375" style="79" customWidth="1"/>
    <col min="11556" max="11776" width="11.42578125" style="79"/>
    <col min="11777" max="11777" width="2.140625" style="79" customWidth="1"/>
    <col min="11778" max="11778" width="1.5703125" style="79" customWidth="1"/>
    <col min="11779" max="11779" width="2.7109375" style="79" customWidth="1"/>
    <col min="11780" max="11780" width="0.85546875" style="79" customWidth="1"/>
    <col min="11781" max="11781" width="7.5703125" style="79" customWidth="1"/>
    <col min="11782" max="11782" width="1.5703125" style="79" customWidth="1"/>
    <col min="11783" max="11783" width="63.7109375" style="79" customWidth="1"/>
    <col min="11784" max="11784" width="9.7109375" style="79" customWidth="1"/>
    <col min="11785" max="11785" width="1" style="79" customWidth="1"/>
    <col min="11786" max="11786" width="6.140625" style="79" customWidth="1"/>
    <col min="11787" max="11787" width="8.5703125" style="79" customWidth="1"/>
    <col min="11788" max="11788" width="9.28515625" style="79" customWidth="1"/>
    <col min="11789" max="11789" width="7.85546875" style="79" bestFit="1" customWidth="1"/>
    <col min="11790" max="11790" width="6.7109375" style="79" bestFit="1" customWidth="1"/>
    <col min="11791" max="11791" width="7" style="79" customWidth="1"/>
    <col min="11792" max="11793" width="11.42578125" style="79"/>
    <col min="11794" max="11794" width="4.7109375" style="79" customWidth="1"/>
    <col min="11795" max="11795" width="5" style="79" customWidth="1"/>
    <col min="11796" max="11796" width="2.28515625" style="79" customWidth="1"/>
    <col min="11797" max="11797" width="26" style="79" customWidth="1"/>
    <col min="11798" max="11798" width="8"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6" width="6.7109375" style="79" customWidth="1"/>
    <col min="11807" max="11807" width="1" style="79" customWidth="1"/>
    <col min="11808" max="11808" width="6.7109375" style="79" customWidth="1"/>
    <col min="11809" max="11809" width="1" style="79" customWidth="1"/>
    <col min="11810" max="11811" width="6.7109375" style="79" customWidth="1"/>
    <col min="11812" max="12032" width="11.42578125" style="79"/>
    <col min="12033" max="12033" width="2.140625" style="79" customWidth="1"/>
    <col min="12034" max="12034" width="1.5703125" style="79" customWidth="1"/>
    <col min="12035" max="12035" width="2.7109375" style="79" customWidth="1"/>
    <col min="12036" max="12036" width="0.85546875" style="79" customWidth="1"/>
    <col min="12037" max="12037" width="7.5703125" style="79" customWidth="1"/>
    <col min="12038" max="12038" width="1.5703125" style="79" customWidth="1"/>
    <col min="12039" max="12039" width="63.7109375" style="79" customWidth="1"/>
    <col min="12040" max="12040" width="9.7109375" style="79" customWidth="1"/>
    <col min="12041" max="12041" width="1" style="79" customWidth="1"/>
    <col min="12042" max="12042" width="6.140625" style="79" customWidth="1"/>
    <col min="12043" max="12043" width="8.5703125" style="79" customWidth="1"/>
    <col min="12044" max="12044" width="9.28515625" style="79" customWidth="1"/>
    <col min="12045" max="12045" width="7.85546875" style="79" bestFit="1" customWidth="1"/>
    <col min="12046" max="12046" width="6.7109375" style="79" bestFit="1" customWidth="1"/>
    <col min="12047" max="12047" width="7" style="79" customWidth="1"/>
    <col min="12048" max="12049" width="11.42578125" style="79"/>
    <col min="12050" max="12050" width="4.7109375" style="79" customWidth="1"/>
    <col min="12051" max="12051" width="5" style="79" customWidth="1"/>
    <col min="12052" max="12052" width="2.28515625" style="79" customWidth="1"/>
    <col min="12053" max="12053" width="26" style="79" customWidth="1"/>
    <col min="12054" max="12054" width="8"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2" width="6.7109375" style="79" customWidth="1"/>
    <col min="12063" max="12063" width="1" style="79" customWidth="1"/>
    <col min="12064" max="12064" width="6.7109375" style="79" customWidth="1"/>
    <col min="12065" max="12065" width="1" style="79" customWidth="1"/>
    <col min="12066" max="12067" width="6.7109375" style="79" customWidth="1"/>
    <col min="12068" max="12288" width="11.42578125" style="79"/>
    <col min="12289" max="12289" width="2.140625" style="79" customWidth="1"/>
    <col min="12290" max="12290" width="1.5703125" style="79" customWidth="1"/>
    <col min="12291" max="12291" width="2.7109375" style="79" customWidth="1"/>
    <col min="12292" max="12292" width="0.85546875" style="79" customWidth="1"/>
    <col min="12293" max="12293" width="7.5703125" style="79" customWidth="1"/>
    <col min="12294" max="12294" width="1.5703125" style="79" customWidth="1"/>
    <col min="12295" max="12295" width="63.7109375" style="79" customWidth="1"/>
    <col min="12296" max="12296" width="9.7109375" style="79" customWidth="1"/>
    <col min="12297" max="12297" width="1" style="79" customWidth="1"/>
    <col min="12298" max="12298" width="6.140625" style="79" customWidth="1"/>
    <col min="12299" max="12299" width="8.5703125" style="79" customWidth="1"/>
    <col min="12300" max="12300" width="9.28515625" style="79" customWidth="1"/>
    <col min="12301" max="12301" width="7.85546875" style="79" bestFit="1" customWidth="1"/>
    <col min="12302" max="12302" width="6.7109375" style="79" bestFit="1" customWidth="1"/>
    <col min="12303" max="12303" width="7" style="79" customWidth="1"/>
    <col min="12304" max="12305" width="11.42578125" style="79"/>
    <col min="12306" max="12306" width="4.7109375" style="79" customWidth="1"/>
    <col min="12307" max="12307" width="5" style="79" customWidth="1"/>
    <col min="12308" max="12308" width="2.28515625" style="79" customWidth="1"/>
    <col min="12309" max="12309" width="26" style="79" customWidth="1"/>
    <col min="12310" max="12310" width="8"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8" width="6.7109375" style="79" customWidth="1"/>
    <col min="12319" max="12319" width="1" style="79" customWidth="1"/>
    <col min="12320" max="12320" width="6.7109375" style="79" customWidth="1"/>
    <col min="12321" max="12321" width="1" style="79" customWidth="1"/>
    <col min="12322" max="12323" width="6.7109375" style="79" customWidth="1"/>
    <col min="12324" max="12544" width="11.42578125" style="79"/>
    <col min="12545" max="12545" width="2.140625" style="79" customWidth="1"/>
    <col min="12546" max="12546" width="1.5703125" style="79" customWidth="1"/>
    <col min="12547" max="12547" width="2.7109375" style="79" customWidth="1"/>
    <col min="12548" max="12548" width="0.85546875" style="79" customWidth="1"/>
    <col min="12549" max="12549" width="7.5703125" style="79" customWidth="1"/>
    <col min="12550" max="12550" width="1.5703125" style="79" customWidth="1"/>
    <col min="12551" max="12551" width="63.7109375" style="79" customWidth="1"/>
    <col min="12552" max="12552" width="9.7109375" style="79" customWidth="1"/>
    <col min="12553" max="12553" width="1" style="79" customWidth="1"/>
    <col min="12554" max="12554" width="6.140625" style="79" customWidth="1"/>
    <col min="12555" max="12555" width="8.5703125" style="79" customWidth="1"/>
    <col min="12556" max="12556" width="9.28515625" style="79" customWidth="1"/>
    <col min="12557" max="12557" width="7.85546875" style="79" bestFit="1" customWidth="1"/>
    <col min="12558" max="12558" width="6.7109375" style="79" bestFit="1" customWidth="1"/>
    <col min="12559" max="12559" width="7" style="79" customWidth="1"/>
    <col min="12560" max="12561" width="11.42578125" style="79"/>
    <col min="12562" max="12562" width="4.7109375" style="79" customWidth="1"/>
    <col min="12563" max="12563" width="5" style="79" customWidth="1"/>
    <col min="12564" max="12564" width="2.28515625" style="79" customWidth="1"/>
    <col min="12565" max="12565" width="26" style="79" customWidth="1"/>
    <col min="12566" max="12566" width="8"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4" width="6.7109375" style="79" customWidth="1"/>
    <col min="12575" max="12575" width="1" style="79" customWidth="1"/>
    <col min="12576" max="12576" width="6.7109375" style="79" customWidth="1"/>
    <col min="12577" max="12577" width="1" style="79" customWidth="1"/>
    <col min="12578" max="12579" width="6.7109375" style="79" customWidth="1"/>
    <col min="12580" max="12800" width="11.42578125" style="79"/>
    <col min="12801" max="12801" width="2.140625" style="79" customWidth="1"/>
    <col min="12802" max="12802" width="1.5703125" style="79" customWidth="1"/>
    <col min="12803" max="12803" width="2.7109375" style="79" customWidth="1"/>
    <col min="12804" max="12804" width="0.85546875" style="79" customWidth="1"/>
    <col min="12805" max="12805" width="7.5703125" style="79" customWidth="1"/>
    <col min="12806" max="12806" width="1.5703125" style="79" customWidth="1"/>
    <col min="12807" max="12807" width="63.7109375" style="79" customWidth="1"/>
    <col min="12808" max="12808" width="9.7109375" style="79" customWidth="1"/>
    <col min="12809" max="12809" width="1" style="79" customWidth="1"/>
    <col min="12810" max="12810" width="6.140625" style="79" customWidth="1"/>
    <col min="12811" max="12811" width="8.5703125" style="79" customWidth="1"/>
    <col min="12812" max="12812" width="9.28515625" style="79" customWidth="1"/>
    <col min="12813" max="12813" width="7.85546875" style="79" bestFit="1" customWidth="1"/>
    <col min="12814" max="12814" width="6.7109375" style="79" bestFit="1" customWidth="1"/>
    <col min="12815" max="12815" width="7" style="79" customWidth="1"/>
    <col min="12816" max="12817" width="11.42578125" style="79"/>
    <col min="12818" max="12818" width="4.7109375" style="79" customWidth="1"/>
    <col min="12819" max="12819" width="5" style="79" customWidth="1"/>
    <col min="12820" max="12820" width="2.28515625" style="79" customWidth="1"/>
    <col min="12821" max="12821" width="26" style="79" customWidth="1"/>
    <col min="12822" max="12822" width="8"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0" width="6.7109375" style="79" customWidth="1"/>
    <col min="12831" max="12831" width="1" style="79" customWidth="1"/>
    <col min="12832" max="12832" width="6.7109375" style="79" customWidth="1"/>
    <col min="12833" max="12833" width="1" style="79" customWidth="1"/>
    <col min="12834" max="12835" width="6.7109375" style="79" customWidth="1"/>
    <col min="12836" max="13056" width="11.42578125" style="79"/>
    <col min="13057" max="13057" width="2.140625" style="79" customWidth="1"/>
    <col min="13058" max="13058" width="1.5703125" style="79" customWidth="1"/>
    <col min="13059" max="13059" width="2.7109375" style="79" customWidth="1"/>
    <col min="13060" max="13060" width="0.85546875" style="79" customWidth="1"/>
    <col min="13061" max="13061" width="7.5703125" style="79" customWidth="1"/>
    <col min="13062" max="13062" width="1.5703125" style="79" customWidth="1"/>
    <col min="13063" max="13063" width="63.7109375" style="79" customWidth="1"/>
    <col min="13064" max="13064" width="9.7109375" style="79" customWidth="1"/>
    <col min="13065" max="13065" width="1" style="79" customWidth="1"/>
    <col min="13066" max="13066" width="6.140625" style="79" customWidth="1"/>
    <col min="13067" max="13067" width="8.5703125" style="79" customWidth="1"/>
    <col min="13068" max="13068" width="9.28515625" style="79" customWidth="1"/>
    <col min="13069" max="13069" width="7.85546875" style="79" bestFit="1" customWidth="1"/>
    <col min="13070" max="13070" width="6.7109375" style="79" bestFit="1" customWidth="1"/>
    <col min="13071" max="13071" width="7" style="79" customWidth="1"/>
    <col min="13072" max="13073" width="11.42578125" style="79"/>
    <col min="13074" max="13074" width="4.7109375" style="79" customWidth="1"/>
    <col min="13075" max="13075" width="5" style="79" customWidth="1"/>
    <col min="13076" max="13076" width="2.28515625" style="79" customWidth="1"/>
    <col min="13077" max="13077" width="26" style="79" customWidth="1"/>
    <col min="13078" max="13078" width="8"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6" width="6.7109375" style="79" customWidth="1"/>
    <col min="13087" max="13087" width="1" style="79" customWidth="1"/>
    <col min="13088" max="13088" width="6.7109375" style="79" customWidth="1"/>
    <col min="13089" max="13089" width="1" style="79" customWidth="1"/>
    <col min="13090" max="13091" width="6.7109375" style="79" customWidth="1"/>
    <col min="13092" max="13312" width="11.42578125" style="79"/>
    <col min="13313" max="13313" width="2.140625" style="79" customWidth="1"/>
    <col min="13314" max="13314" width="1.5703125" style="79" customWidth="1"/>
    <col min="13315" max="13315" width="2.7109375" style="79" customWidth="1"/>
    <col min="13316" max="13316" width="0.85546875" style="79" customWidth="1"/>
    <col min="13317" max="13317" width="7.5703125" style="79" customWidth="1"/>
    <col min="13318" max="13318" width="1.5703125" style="79" customWidth="1"/>
    <col min="13319" max="13319" width="63.7109375" style="79" customWidth="1"/>
    <col min="13320" max="13320" width="9.7109375" style="79" customWidth="1"/>
    <col min="13321" max="13321" width="1" style="79" customWidth="1"/>
    <col min="13322" max="13322" width="6.140625" style="79" customWidth="1"/>
    <col min="13323" max="13323" width="8.5703125" style="79" customWidth="1"/>
    <col min="13324" max="13324" width="9.28515625" style="79" customWidth="1"/>
    <col min="13325" max="13325" width="7.85546875" style="79" bestFit="1" customWidth="1"/>
    <col min="13326" max="13326" width="6.7109375" style="79" bestFit="1" customWidth="1"/>
    <col min="13327" max="13327" width="7" style="79" customWidth="1"/>
    <col min="13328" max="13329" width="11.42578125" style="79"/>
    <col min="13330" max="13330" width="4.7109375" style="79" customWidth="1"/>
    <col min="13331" max="13331" width="5" style="79" customWidth="1"/>
    <col min="13332" max="13332" width="2.28515625" style="79" customWidth="1"/>
    <col min="13333" max="13333" width="26" style="79" customWidth="1"/>
    <col min="13334" max="13334" width="8"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2" width="6.7109375" style="79" customWidth="1"/>
    <col min="13343" max="13343" width="1" style="79" customWidth="1"/>
    <col min="13344" max="13344" width="6.7109375" style="79" customWidth="1"/>
    <col min="13345" max="13345" width="1" style="79" customWidth="1"/>
    <col min="13346" max="13347" width="6.7109375" style="79" customWidth="1"/>
    <col min="13348" max="13568" width="11.42578125" style="79"/>
    <col min="13569" max="13569" width="2.140625" style="79" customWidth="1"/>
    <col min="13570" max="13570" width="1.5703125" style="79" customWidth="1"/>
    <col min="13571" max="13571" width="2.7109375" style="79" customWidth="1"/>
    <col min="13572" max="13572" width="0.85546875" style="79" customWidth="1"/>
    <col min="13573" max="13573" width="7.5703125" style="79" customWidth="1"/>
    <col min="13574" max="13574" width="1.5703125" style="79" customWidth="1"/>
    <col min="13575" max="13575" width="63.7109375" style="79" customWidth="1"/>
    <col min="13576" max="13576" width="9.7109375" style="79" customWidth="1"/>
    <col min="13577" max="13577" width="1" style="79" customWidth="1"/>
    <col min="13578" max="13578" width="6.140625" style="79" customWidth="1"/>
    <col min="13579" max="13579" width="8.5703125" style="79" customWidth="1"/>
    <col min="13580" max="13580" width="9.28515625" style="79" customWidth="1"/>
    <col min="13581" max="13581" width="7.85546875" style="79" bestFit="1" customWidth="1"/>
    <col min="13582" max="13582" width="6.7109375" style="79" bestFit="1" customWidth="1"/>
    <col min="13583" max="13583" width="7" style="79" customWidth="1"/>
    <col min="13584" max="13585" width="11.42578125" style="79"/>
    <col min="13586" max="13586" width="4.7109375" style="79" customWidth="1"/>
    <col min="13587" max="13587" width="5" style="79" customWidth="1"/>
    <col min="13588" max="13588" width="2.28515625" style="79" customWidth="1"/>
    <col min="13589" max="13589" width="26" style="79" customWidth="1"/>
    <col min="13590" max="13590" width="8"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8" width="6.7109375" style="79" customWidth="1"/>
    <col min="13599" max="13599" width="1" style="79" customWidth="1"/>
    <col min="13600" max="13600" width="6.7109375" style="79" customWidth="1"/>
    <col min="13601" max="13601" width="1" style="79" customWidth="1"/>
    <col min="13602" max="13603" width="6.7109375" style="79" customWidth="1"/>
    <col min="13604" max="13824" width="11.42578125" style="79"/>
    <col min="13825" max="13825" width="2.140625" style="79" customWidth="1"/>
    <col min="13826" max="13826" width="1.5703125" style="79" customWidth="1"/>
    <col min="13827" max="13827" width="2.7109375" style="79" customWidth="1"/>
    <col min="13828" max="13828" width="0.85546875" style="79" customWidth="1"/>
    <col min="13829" max="13829" width="7.5703125" style="79" customWidth="1"/>
    <col min="13830" max="13830" width="1.5703125" style="79" customWidth="1"/>
    <col min="13831" max="13831" width="63.7109375" style="79" customWidth="1"/>
    <col min="13832" max="13832" width="9.7109375" style="79" customWidth="1"/>
    <col min="13833" max="13833" width="1" style="79" customWidth="1"/>
    <col min="13834" max="13834" width="6.140625" style="79" customWidth="1"/>
    <col min="13835" max="13835" width="8.5703125" style="79" customWidth="1"/>
    <col min="13836" max="13836" width="9.28515625" style="79" customWidth="1"/>
    <col min="13837" max="13837" width="7.85546875" style="79" bestFit="1" customWidth="1"/>
    <col min="13838" max="13838" width="6.7109375" style="79" bestFit="1" customWidth="1"/>
    <col min="13839" max="13839" width="7" style="79" customWidth="1"/>
    <col min="13840" max="13841" width="11.42578125" style="79"/>
    <col min="13842" max="13842" width="4.7109375" style="79" customWidth="1"/>
    <col min="13843" max="13843" width="5" style="79" customWidth="1"/>
    <col min="13844" max="13844" width="2.28515625" style="79" customWidth="1"/>
    <col min="13845" max="13845" width="26" style="79" customWidth="1"/>
    <col min="13846" max="13846" width="8"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4" width="6.7109375" style="79" customWidth="1"/>
    <col min="13855" max="13855" width="1" style="79" customWidth="1"/>
    <col min="13856" max="13856" width="6.7109375" style="79" customWidth="1"/>
    <col min="13857" max="13857" width="1" style="79" customWidth="1"/>
    <col min="13858" max="13859" width="6.7109375" style="79" customWidth="1"/>
    <col min="13860" max="14080" width="11.42578125" style="79"/>
    <col min="14081" max="14081" width="2.140625" style="79" customWidth="1"/>
    <col min="14082" max="14082" width="1.5703125" style="79" customWidth="1"/>
    <col min="14083" max="14083" width="2.7109375" style="79" customWidth="1"/>
    <col min="14084" max="14084" width="0.85546875" style="79" customWidth="1"/>
    <col min="14085" max="14085" width="7.5703125" style="79" customWidth="1"/>
    <col min="14086" max="14086" width="1.5703125" style="79" customWidth="1"/>
    <col min="14087" max="14087" width="63.7109375" style="79" customWidth="1"/>
    <col min="14088" max="14088" width="9.7109375" style="79" customWidth="1"/>
    <col min="14089" max="14089" width="1" style="79" customWidth="1"/>
    <col min="14090" max="14090" width="6.140625" style="79" customWidth="1"/>
    <col min="14091" max="14091" width="8.5703125" style="79" customWidth="1"/>
    <col min="14092" max="14092" width="9.28515625" style="79" customWidth="1"/>
    <col min="14093" max="14093" width="7.85546875" style="79" bestFit="1" customWidth="1"/>
    <col min="14094" max="14094" width="6.7109375" style="79" bestFit="1" customWidth="1"/>
    <col min="14095" max="14095" width="7" style="79" customWidth="1"/>
    <col min="14096" max="14097" width="11.42578125" style="79"/>
    <col min="14098" max="14098" width="4.7109375" style="79" customWidth="1"/>
    <col min="14099" max="14099" width="5" style="79" customWidth="1"/>
    <col min="14100" max="14100" width="2.28515625" style="79" customWidth="1"/>
    <col min="14101" max="14101" width="26" style="79" customWidth="1"/>
    <col min="14102" max="14102" width="8"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0" width="6.7109375" style="79" customWidth="1"/>
    <col min="14111" max="14111" width="1" style="79" customWidth="1"/>
    <col min="14112" max="14112" width="6.7109375" style="79" customWidth="1"/>
    <col min="14113" max="14113" width="1" style="79" customWidth="1"/>
    <col min="14114" max="14115" width="6.7109375" style="79" customWidth="1"/>
    <col min="14116" max="14336" width="11.42578125" style="79"/>
    <col min="14337" max="14337" width="2.140625" style="79" customWidth="1"/>
    <col min="14338" max="14338" width="1.5703125" style="79" customWidth="1"/>
    <col min="14339" max="14339" width="2.7109375" style="79" customWidth="1"/>
    <col min="14340" max="14340" width="0.85546875" style="79" customWidth="1"/>
    <col min="14341" max="14341" width="7.5703125" style="79" customWidth="1"/>
    <col min="14342" max="14342" width="1.5703125" style="79" customWidth="1"/>
    <col min="14343" max="14343" width="63.7109375" style="79" customWidth="1"/>
    <col min="14344" max="14344" width="9.7109375" style="79" customWidth="1"/>
    <col min="14345" max="14345" width="1" style="79" customWidth="1"/>
    <col min="14346" max="14346" width="6.140625" style="79" customWidth="1"/>
    <col min="14347" max="14347" width="8.5703125" style="79" customWidth="1"/>
    <col min="14348" max="14348" width="9.28515625" style="79" customWidth="1"/>
    <col min="14349" max="14349" width="7.85546875" style="79" bestFit="1" customWidth="1"/>
    <col min="14350" max="14350" width="6.7109375" style="79" bestFit="1" customWidth="1"/>
    <col min="14351" max="14351" width="7" style="79" customWidth="1"/>
    <col min="14352" max="14353" width="11.42578125" style="79"/>
    <col min="14354" max="14354" width="4.7109375" style="79" customWidth="1"/>
    <col min="14355" max="14355" width="5" style="79" customWidth="1"/>
    <col min="14356" max="14356" width="2.28515625" style="79" customWidth="1"/>
    <col min="14357" max="14357" width="26" style="79" customWidth="1"/>
    <col min="14358" max="14358" width="8"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6" width="6.7109375" style="79" customWidth="1"/>
    <col min="14367" max="14367" width="1" style="79" customWidth="1"/>
    <col min="14368" max="14368" width="6.7109375" style="79" customWidth="1"/>
    <col min="14369" max="14369" width="1" style="79" customWidth="1"/>
    <col min="14370" max="14371" width="6.7109375" style="79" customWidth="1"/>
    <col min="14372" max="14592" width="11.42578125" style="79"/>
    <col min="14593" max="14593" width="2.140625" style="79" customWidth="1"/>
    <col min="14594" max="14594" width="1.5703125" style="79" customWidth="1"/>
    <col min="14595" max="14595" width="2.7109375" style="79" customWidth="1"/>
    <col min="14596" max="14596" width="0.85546875" style="79" customWidth="1"/>
    <col min="14597" max="14597" width="7.5703125" style="79" customWidth="1"/>
    <col min="14598" max="14598" width="1.5703125" style="79" customWidth="1"/>
    <col min="14599" max="14599" width="63.7109375" style="79" customWidth="1"/>
    <col min="14600" max="14600" width="9.7109375" style="79" customWidth="1"/>
    <col min="14601" max="14601" width="1" style="79" customWidth="1"/>
    <col min="14602" max="14602" width="6.140625" style="79" customWidth="1"/>
    <col min="14603" max="14603" width="8.5703125" style="79" customWidth="1"/>
    <col min="14604" max="14604" width="9.28515625" style="79" customWidth="1"/>
    <col min="14605" max="14605" width="7.85546875" style="79" bestFit="1" customWidth="1"/>
    <col min="14606" max="14606" width="6.7109375" style="79" bestFit="1" customWidth="1"/>
    <col min="14607" max="14607" width="7" style="79" customWidth="1"/>
    <col min="14608" max="14609" width="11.42578125" style="79"/>
    <col min="14610" max="14610" width="4.7109375" style="79" customWidth="1"/>
    <col min="14611" max="14611" width="5" style="79" customWidth="1"/>
    <col min="14612" max="14612" width="2.28515625" style="79" customWidth="1"/>
    <col min="14613" max="14613" width="26" style="79" customWidth="1"/>
    <col min="14614" max="14614" width="8"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2" width="6.7109375" style="79" customWidth="1"/>
    <col min="14623" max="14623" width="1" style="79" customWidth="1"/>
    <col min="14624" max="14624" width="6.7109375" style="79" customWidth="1"/>
    <col min="14625" max="14625" width="1" style="79" customWidth="1"/>
    <col min="14626" max="14627" width="6.7109375" style="79" customWidth="1"/>
    <col min="14628" max="14848" width="11.42578125" style="79"/>
    <col min="14849" max="14849" width="2.140625" style="79" customWidth="1"/>
    <col min="14850" max="14850" width="1.5703125" style="79" customWidth="1"/>
    <col min="14851" max="14851" width="2.7109375" style="79" customWidth="1"/>
    <col min="14852" max="14852" width="0.85546875" style="79" customWidth="1"/>
    <col min="14853" max="14853" width="7.5703125" style="79" customWidth="1"/>
    <col min="14854" max="14854" width="1.5703125" style="79" customWidth="1"/>
    <col min="14855" max="14855" width="63.7109375" style="79" customWidth="1"/>
    <col min="14856" max="14856" width="9.7109375" style="79" customWidth="1"/>
    <col min="14857" max="14857" width="1" style="79" customWidth="1"/>
    <col min="14858" max="14858" width="6.140625" style="79" customWidth="1"/>
    <col min="14859" max="14859" width="8.5703125" style="79" customWidth="1"/>
    <col min="14860" max="14860" width="9.28515625" style="79" customWidth="1"/>
    <col min="14861" max="14861" width="7.85546875" style="79" bestFit="1" customWidth="1"/>
    <col min="14862" max="14862" width="6.7109375" style="79" bestFit="1" customWidth="1"/>
    <col min="14863" max="14863" width="7" style="79" customWidth="1"/>
    <col min="14864" max="14865" width="11.42578125" style="79"/>
    <col min="14866" max="14866" width="4.7109375" style="79" customWidth="1"/>
    <col min="14867" max="14867" width="5" style="79" customWidth="1"/>
    <col min="14868" max="14868" width="2.28515625" style="79" customWidth="1"/>
    <col min="14869" max="14869" width="26" style="79" customWidth="1"/>
    <col min="14870" max="14870" width="8"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8" width="6.7109375" style="79" customWidth="1"/>
    <col min="14879" max="14879" width="1" style="79" customWidth="1"/>
    <col min="14880" max="14880" width="6.7109375" style="79" customWidth="1"/>
    <col min="14881" max="14881" width="1" style="79" customWidth="1"/>
    <col min="14882" max="14883" width="6.7109375" style="79" customWidth="1"/>
    <col min="14884" max="15104" width="11.42578125" style="79"/>
    <col min="15105" max="15105" width="2.140625" style="79" customWidth="1"/>
    <col min="15106" max="15106" width="1.5703125" style="79" customWidth="1"/>
    <col min="15107" max="15107" width="2.7109375" style="79" customWidth="1"/>
    <col min="15108" max="15108" width="0.85546875" style="79" customWidth="1"/>
    <col min="15109" max="15109" width="7.5703125" style="79" customWidth="1"/>
    <col min="15110" max="15110" width="1.5703125" style="79" customWidth="1"/>
    <col min="15111" max="15111" width="63.7109375" style="79" customWidth="1"/>
    <col min="15112" max="15112" width="9.7109375" style="79" customWidth="1"/>
    <col min="15113" max="15113" width="1" style="79" customWidth="1"/>
    <col min="15114" max="15114" width="6.140625" style="79" customWidth="1"/>
    <col min="15115" max="15115" width="8.5703125" style="79" customWidth="1"/>
    <col min="15116" max="15116" width="9.28515625" style="79" customWidth="1"/>
    <col min="15117" max="15117" width="7.85546875" style="79" bestFit="1" customWidth="1"/>
    <col min="15118" max="15118" width="6.7109375" style="79" bestFit="1" customWidth="1"/>
    <col min="15119" max="15119" width="7" style="79" customWidth="1"/>
    <col min="15120" max="15121" width="11.42578125" style="79"/>
    <col min="15122" max="15122" width="4.7109375" style="79" customWidth="1"/>
    <col min="15123" max="15123" width="5" style="79" customWidth="1"/>
    <col min="15124" max="15124" width="2.28515625" style="79" customWidth="1"/>
    <col min="15125" max="15125" width="26" style="79" customWidth="1"/>
    <col min="15126" max="15126" width="8"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4" width="6.7109375" style="79" customWidth="1"/>
    <col min="15135" max="15135" width="1" style="79" customWidth="1"/>
    <col min="15136" max="15136" width="6.7109375" style="79" customWidth="1"/>
    <col min="15137" max="15137" width="1" style="79" customWidth="1"/>
    <col min="15138" max="15139" width="6.7109375" style="79" customWidth="1"/>
    <col min="15140" max="15360" width="11.42578125" style="79"/>
    <col min="15361" max="15361" width="2.140625" style="79" customWidth="1"/>
    <col min="15362" max="15362" width="1.5703125" style="79" customWidth="1"/>
    <col min="15363" max="15363" width="2.7109375" style="79" customWidth="1"/>
    <col min="15364" max="15364" width="0.85546875" style="79" customWidth="1"/>
    <col min="15365" max="15365" width="7.5703125" style="79" customWidth="1"/>
    <col min="15366" max="15366" width="1.5703125" style="79" customWidth="1"/>
    <col min="15367" max="15367" width="63.7109375" style="79" customWidth="1"/>
    <col min="15368" max="15368" width="9.7109375" style="79" customWidth="1"/>
    <col min="15369" max="15369" width="1" style="79" customWidth="1"/>
    <col min="15370" max="15370" width="6.140625" style="79" customWidth="1"/>
    <col min="15371" max="15371" width="8.5703125" style="79" customWidth="1"/>
    <col min="15372" max="15372" width="9.28515625" style="79" customWidth="1"/>
    <col min="15373" max="15373" width="7.85546875" style="79" bestFit="1" customWidth="1"/>
    <col min="15374" max="15374" width="6.7109375" style="79" bestFit="1" customWidth="1"/>
    <col min="15375" max="15375" width="7" style="79" customWidth="1"/>
    <col min="15376" max="15377" width="11.42578125" style="79"/>
    <col min="15378" max="15378" width="4.7109375" style="79" customWidth="1"/>
    <col min="15379" max="15379" width="5" style="79" customWidth="1"/>
    <col min="15380" max="15380" width="2.28515625" style="79" customWidth="1"/>
    <col min="15381" max="15381" width="26" style="79" customWidth="1"/>
    <col min="15382" max="15382" width="8"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0" width="6.7109375" style="79" customWidth="1"/>
    <col min="15391" max="15391" width="1" style="79" customWidth="1"/>
    <col min="15392" max="15392" width="6.7109375" style="79" customWidth="1"/>
    <col min="15393" max="15393" width="1" style="79" customWidth="1"/>
    <col min="15394" max="15395" width="6.7109375" style="79" customWidth="1"/>
    <col min="15396" max="15616" width="11.42578125" style="79"/>
    <col min="15617" max="15617" width="2.140625" style="79" customWidth="1"/>
    <col min="15618" max="15618" width="1.5703125" style="79" customWidth="1"/>
    <col min="15619" max="15619" width="2.7109375" style="79" customWidth="1"/>
    <col min="15620" max="15620" width="0.85546875" style="79" customWidth="1"/>
    <col min="15621" max="15621" width="7.5703125" style="79" customWidth="1"/>
    <col min="15622" max="15622" width="1.5703125" style="79" customWidth="1"/>
    <col min="15623" max="15623" width="63.7109375" style="79" customWidth="1"/>
    <col min="15624" max="15624" width="9.7109375" style="79" customWidth="1"/>
    <col min="15625" max="15625" width="1" style="79" customWidth="1"/>
    <col min="15626" max="15626" width="6.140625" style="79" customWidth="1"/>
    <col min="15627" max="15627" width="8.5703125" style="79" customWidth="1"/>
    <col min="15628" max="15628" width="9.28515625" style="79" customWidth="1"/>
    <col min="15629" max="15629" width="7.85546875" style="79" bestFit="1" customWidth="1"/>
    <col min="15630" max="15630" width="6.7109375" style="79" bestFit="1" customWidth="1"/>
    <col min="15631" max="15631" width="7" style="79" customWidth="1"/>
    <col min="15632" max="15633" width="11.42578125" style="79"/>
    <col min="15634" max="15634" width="4.7109375" style="79" customWidth="1"/>
    <col min="15635" max="15635" width="5" style="79" customWidth="1"/>
    <col min="15636" max="15636" width="2.28515625" style="79" customWidth="1"/>
    <col min="15637" max="15637" width="26" style="79" customWidth="1"/>
    <col min="15638" max="15638" width="8"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6" width="6.7109375" style="79" customWidth="1"/>
    <col min="15647" max="15647" width="1" style="79" customWidth="1"/>
    <col min="15648" max="15648" width="6.7109375" style="79" customWidth="1"/>
    <col min="15649" max="15649" width="1" style="79" customWidth="1"/>
    <col min="15650" max="15651" width="6.7109375" style="79" customWidth="1"/>
    <col min="15652" max="15872" width="11.42578125" style="79"/>
    <col min="15873" max="15873" width="2.140625" style="79" customWidth="1"/>
    <col min="15874" max="15874" width="1.5703125" style="79" customWidth="1"/>
    <col min="15875" max="15875" width="2.7109375" style="79" customWidth="1"/>
    <col min="15876" max="15876" width="0.85546875" style="79" customWidth="1"/>
    <col min="15877" max="15877" width="7.5703125" style="79" customWidth="1"/>
    <col min="15878" max="15878" width="1.5703125" style="79" customWidth="1"/>
    <col min="15879" max="15879" width="63.7109375" style="79" customWidth="1"/>
    <col min="15880" max="15880" width="9.7109375" style="79" customWidth="1"/>
    <col min="15881" max="15881" width="1" style="79" customWidth="1"/>
    <col min="15882" max="15882" width="6.140625" style="79" customWidth="1"/>
    <col min="15883" max="15883" width="8.5703125" style="79" customWidth="1"/>
    <col min="15884" max="15884" width="9.28515625" style="79" customWidth="1"/>
    <col min="15885" max="15885" width="7.85546875" style="79" bestFit="1" customWidth="1"/>
    <col min="15886" max="15886" width="6.7109375" style="79" bestFit="1" customWidth="1"/>
    <col min="15887" max="15887" width="7" style="79" customWidth="1"/>
    <col min="15888" max="15889" width="11.42578125" style="79"/>
    <col min="15890" max="15890" width="4.7109375" style="79" customWidth="1"/>
    <col min="15891" max="15891" width="5" style="79" customWidth="1"/>
    <col min="15892" max="15892" width="2.28515625" style="79" customWidth="1"/>
    <col min="15893" max="15893" width="26" style="79" customWidth="1"/>
    <col min="15894" max="15894" width="8"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2" width="6.7109375" style="79" customWidth="1"/>
    <col min="15903" max="15903" width="1" style="79" customWidth="1"/>
    <col min="15904" max="15904" width="6.7109375" style="79" customWidth="1"/>
    <col min="15905" max="15905" width="1" style="79" customWidth="1"/>
    <col min="15906" max="15907" width="6.7109375" style="79" customWidth="1"/>
    <col min="15908" max="16128" width="11.42578125" style="79"/>
    <col min="16129" max="16129" width="2.140625" style="79" customWidth="1"/>
    <col min="16130" max="16130" width="1.5703125" style="79" customWidth="1"/>
    <col min="16131" max="16131" width="2.7109375" style="79" customWidth="1"/>
    <col min="16132" max="16132" width="0.85546875" style="79" customWidth="1"/>
    <col min="16133" max="16133" width="7.5703125" style="79" customWidth="1"/>
    <col min="16134" max="16134" width="1.5703125" style="79" customWidth="1"/>
    <col min="16135" max="16135" width="63.7109375" style="79" customWidth="1"/>
    <col min="16136" max="16136" width="9.7109375" style="79" customWidth="1"/>
    <col min="16137" max="16137" width="1" style="79" customWidth="1"/>
    <col min="16138" max="16138" width="6.140625" style="79" customWidth="1"/>
    <col min="16139" max="16139" width="8.5703125" style="79" customWidth="1"/>
    <col min="16140" max="16140" width="9.28515625" style="79" customWidth="1"/>
    <col min="16141" max="16141" width="7.85546875" style="79" bestFit="1" customWidth="1"/>
    <col min="16142" max="16142" width="6.7109375" style="79" bestFit="1" customWidth="1"/>
    <col min="16143" max="16143" width="7" style="79" customWidth="1"/>
    <col min="16144" max="16145" width="11.42578125" style="79"/>
    <col min="16146" max="16146" width="4.7109375" style="79" customWidth="1"/>
    <col min="16147" max="16147" width="5" style="79" customWidth="1"/>
    <col min="16148" max="16148" width="2.28515625" style="79" customWidth="1"/>
    <col min="16149" max="16149" width="26" style="79" customWidth="1"/>
    <col min="16150" max="16150" width="8"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8" width="6.7109375" style="79" customWidth="1"/>
    <col min="16159" max="16159" width="1" style="79" customWidth="1"/>
    <col min="16160" max="16160" width="6.7109375" style="79" customWidth="1"/>
    <col min="16161" max="16161" width="1" style="79" customWidth="1"/>
    <col min="16162" max="16163" width="6.7109375" style="79" customWidth="1"/>
    <col min="16164" max="16384" width="11.42578125" style="79"/>
  </cols>
  <sheetData>
    <row r="1" spans="1:36" ht="9" customHeight="1">
      <c r="A1" s="96"/>
      <c r="B1" s="96"/>
      <c r="C1" s="96"/>
      <c r="D1" s="96"/>
      <c r="E1" s="83"/>
      <c r="F1" s="83"/>
      <c r="G1" s="83"/>
      <c r="H1" s="278"/>
      <c r="I1" s="278"/>
      <c r="J1" s="278"/>
      <c r="K1" s="278"/>
      <c r="L1" s="278"/>
      <c r="M1" s="278"/>
      <c r="N1" s="278"/>
      <c r="O1" s="278"/>
      <c r="P1" s="78"/>
      <c r="Q1" s="78"/>
    </row>
    <row r="2" spans="1:36" ht="12.75" customHeight="1">
      <c r="A2" s="96"/>
      <c r="B2" s="96"/>
      <c r="C2" s="96"/>
      <c r="D2" s="96"/>
      <c r="E2" s="2281" t="s">
        <v>409</v>
      </c>
      <c r="F2" s="2281"/>
      <c r="G2" s="2281"/>
      <c r="H2" s="2281"/>
      <c r="I2" s="2281"/>
      <c r="J2" s="2281"/>
      <c r="K2" s="2281"/>
      <c r="L2" s="2281"/>
      <c r="M2" s="2281"/>
      <c r="N2" s="2281"/>
      <c r="O2" s="2281"/>
      <c r="P2" s="78"/>
      <c r="Q2" s="83"/>
      <c r="R2" s="83"/>
      <c r="S2" s="2281"/>
      <c r="T2" s="2281"/>
      <c r="U2" s="2281"/>
      <c r="V2" s="2281"/>
      <c r="W2" s="2281"/>
      <c r="X2" s="2281"/>
      <c r="Y2" s="2281"/>
      <c r="Z2" s="2281"/>
      <c r="AA2" s="2281"/>
      <c r="AB2" s="2281"/>
      <c r="AC2" s="2281"/>
      <c r="AD2" s="2281"/>
      <c r="AE2" s="2281"/>
      <c r="AF2" s="2281"/>
      <c r="AG2" s="2281"/>
    </row>
    <row r="3" spans="1:36" s="83" customFormat="1" ht="12.75" customHeight="1">
      <c r="A3" s="96"/>
      <c r="B3" s="227"/>
      <c r="C3" s="227"/>
      <c r="D3" s="227"/>
      <c r="E3" s="2281" t="s">
        <v>1</v>
      </c>
      <c r="F3" s="2281"/>
      <c r="G3" s="2281"/>
      <c r="H3" s="2281"/>
      <c r="I3" s="2281"/>
      <c r="J3" s="2281"/>
      <c r="K3" s="2281"/>
      <c r="L3" s="2281"/>
      <c r="M3" s="2281"/>
      <c r="N3" s="2281"/>
      <c r="O3" s="2281"/>
      <c r="P3" s="278"/>
      <c r="Q3" s="86"/>
      <c r="R3" s="86"/>
      <c r="S3" s="87"/>
      <c r="AI3" s="88"/>
      <c r="AJ3" s="88"/>
    </row>
    <row r="4" spans="1:36" s="83" customFormat="1" ht="3" customHeight="1">
      <c r="A4" s="96"/>
      <c r="B4" s="96"/>
      <c r="C4" s="96"/>
      <c r="D4" s="96"/>
      <c r="F4" s="92"/>
      <c r="G4" s="92"/>
      <c r="H4" s="92"/>
      <c r="I4" s="92"/>
      <c r="J4" s="1115"/>
      <c r="K4" s="1115"/>
      <c r="L4" s="226"/>
      <c r="M4" s="226"/>
      <c r="N4" s="226"/>
      <c r="O4" s="226"/>
      <c r="P4" s="278"/>
      <c r="S4" s="92"/>
    </row>
    <row r="5" spans="1:36" ht="9.75" customHeight="1">
      <c r="A5" s="96"/>
      <c r="B5" s="96"/>
      <c r="C5" s="96"/>
      <c r="D5" s="96"/>
      <c r="E5" s="2263" t="s">
        <v>2</v>
      </c>
      <c r="F5" s="2219" t="s">
        <v>327</v>
      </c>
      <c r="G5" s="2219"/>
      <c r="H5" s="1022"/>
      <c r="I5" s="1022"/>
      <c r="J5" s="1022"/>
      <c r="K5" s="1116"/>
      <c r="L5" s="1117"/>
      <c r="M5" s="1117"/>
      <c r="N5" s="1117"/>
      <c r="O5" s="1118"/>
    </row>
    <row r="6" spans="1:36" ht="11.25" customHeight="1">
      <c r="A6" s="96"/>
      <c r="B6" s="96"/>
      <c r="C6" s="96"/>
      <c r="D6" s="96"/>
      <c r="E6" s="2326"/>
      <c r="F6" s="2220"/>
      <c r="G6" s="2220"/>
      <c r="H6" s="217" t="s">
        <v>292</v>
      </c>
      <c r="I6" s="192"/>
      <c r="J6" s="2395" t="s">
        <v>293</v>
      </c>
      <c r="K6" s="2395"/>
      <c r="L6" s="2395"/>
      <c r="M6" s="2395"/>
      <c r="N6" s="2395"/>
      <c r="O6" s="2396"/>
    </row>
    <row r="7" spans="1:36" ht="22.5" customHeight="1">
      <c r="A7" s="96" t="s">
        <v>9</v>
      </c>
      <c r="B7" s="96" t="s">
        <v>10</v>
      </c>
      <c r="C7" s="96" t="s">
        <v>11</v>
      </c>
      <c r="D7" s="96"/>
      <c r="E7" s="2327"/>
      <c r="F7" s="2221"/>
      <c r="G7" s="2221"/>
      <c r="H7" s="218" t="s">
        <v>410</v>
      </c>
      <c r="I7" s="217"/>
      <c r="J7" s="1119" t="s">
        <v>411</v>
      </c>
      <c r="K7" s="1119" t="s">
        <v>412</v>
      </c>
      <c r="L7" s="1120" t="s">
        <v>413</v>
      </c>
      <c r="M7" s="1119" t="s">
        <v>414</v>
      </c>
      <c r="N7" s="1119" t="s">
        <v>112</v>
      </c>
      <c r="O7" s="1121" t="s">
        <v>8</v>
      </c>
    </row>
    <row r="8" spans="1:36">
      <c r="A8" s="96"/>
      <c r="B8" s="96"/>
      <c r="C8" s="96"/>
      <c r="D8" s="96"/>
      <c r="E8" s="2211">
        <v>1401</v>
      </c>
      <c r="F8" s="419" t="s">
        <v>20</v>
      </c>
      <c r="G8" s="492"/>
      <c r="H8" s="1122">
        <f t="shared" ref="H8:M8" si="0">SUM(H9,H12,H16,H20,H29,H33,H35)</f>
        <v>138</v>
      </c>
      <c r="I8" s="1122">
        <f t="shared" si="0"/>
        <v>0</v>
      </c>
      <c r="J8" s="1122">
        <f t="shared" si="0"/>
        <v>84</v>
      </c>
      <c r="K8" s="1122">
        <f t="shared" si="0"/>
        <v>50</v>
      </c>
      <c r="L8" s="1122">
        <f t="shared" si="0"/>
        <v>11</v>
      </c>
      <c r="M8" s="1122">
        <f t="shared" si="0"/>
        <v>23</v>
      </c>
      <c r="N8" s="1122">
        <f>SUM(J8:M8)</f>
        <v>168</v>
      </c>
      <c r="O8" s="1123">
        <f>SUM(H8,N8)</f>
        <v>306</v>
      </c>
      <c r="P8" s="78"/>
      <c r="Q8" s="83"/>
    </row>
    <row r="9" spans="1:36" ht="12" customHeight="1">
      <c r="A9" s="96"/>
      <c r="B9" s="96"/>
      <c r="C9" s="96"/>
      <c r="D9" s="96"/>
      <c r="E9" s="2212"/>
      <c r="F9" s="623" t="s">
        <v>21</v>
      </c>
      <c r="G9" s="624"/>
      <c r="H9" s="1124">
        <f>SUM(H10:H11)</f>
        <v>62</v>
      </c>
      <c r="I9" s="1124"/>
      <c r="J9" s="1124">
        <f>SUM(J10:J11)</f>
        <v>24</v>
      </c>
      <c r="K9" s="1124">
        <f>SUM(K10:K11)</f>
        <v>5</v>
      </c>
      <c r="L9" s="1124">
        <f>SUM(L10:L11)</f>
        <v>7</v>
      </c>
      <c r="M9" s="1124">
        <f>SUM(M10:M11)</f>
        <v>12</v>
      </c>
      <c r="N9" s="1125">
        <f>SUM(J9:M9)</f>
        <v>48</v>
      </c>
      <c r="O9" s="1126">
        <f>SUM(H9,N9)</f>
        <v>110</v>
      </c>
      <c r="P9" s="78"/>
      <c r="Q9" s="78"/>
    </row>
    <row r="10" spans="1:36" ht="12" customHeight="1">
      <c r="A10" s="96">
        <v>1</v>
      </c>
      <c r="B10" s="96">
        <v>1</v>
      </c>
      <c r="C10" s="96">
        <v>11</v>
      </c>
      <c r="D10" s="96"/>
      <c r="E10" s="2212"/>
      <c r="F10" s="631"/>
      <c r="G10" s="356" t="s">
        <v>193</v>
      </c>
      <c r="H10" s="711">
        <v>20</v>
      </c>
      <c r="I10" s="711"/>
      <c r="J10" s="711">
        <v>14</v>
      </c>
      <c r="K10" s="711">
        <v>5</v>
      </c>
      <c r="L10" s="711">
        <v>7</v>
      </c>
      <c r="M10" s="711">
        <v>12</v>
      </c>
      <c r="N10" s="1127">
        <f t="shared" ref="N10:N34" si="1">SUM(J10:M10)</f>
        <v>38</v>
      </c>
      <c r="O10" s="735">
        <f t="shared" ref="O10:O34" si="2">SUM(H10,N10)</f>
        <v>58</v>
      </c>
      <c r="P10" s="78"/>
      <c r="Q10" s="78"/>
    </row>
    <row r="11" spans="1:36" ht="12" customHeight="1">
      <c r="A11" s="96">
        <v>1</v>
      </c>
      <c r="B11" s="96">
        <v>1</v>
      </c>
      <c r="C11" s="96">
        <v>7</v>
      </c>
      <c r="D11" s="96"/>
      <c r="E11" s="2212"/>
      <c r="F11" s="631"/>
      <c r="G11" s="356" t="s">
        <v>194</v>
      </c>
      <c r="H11" s="711">
        <v>42</v>
      </c>
      <c r="I11" s="711"/>
      <c r="J11" s="711">
        <v>10</v>
      </c>
      <c r="K11" s="711">
        <v>0</v>
      </c>
      <c r="L11" s="711">
        <v>0</v>
      </c>
      <c r="M11" s="711">
        <v>0</v>
      </c>
      <c r="N11" s="1127">
        <f t="shared" si="1"/>
        <v>10</v>
      </c>
      <c r="O11" s="735">
        <f t="shared" si="2"/>
        <v>52</v>
      </c>
      <c r="P11" s="78"/>
      <c r="Q11" s="78"/>
    </row>
    <row r="12" spans="1:36" ht="12" customHeight="1">
      <c r="A12" s="96"/>
      <c r="B12" s="96"/>
      <c r="C12" s="96"/>
      <c r="D12" s="96"/>
      <c r="E12" s="2212"/>
      <c r="F12" s="636" t="s">
        <v>22</v>
      </c>
      <c r="G12" s="36"/>
      <c r="H12" s="1128">
        <f>SUM(H13:H15)</f>
        <v>60</v>
      </c>
      <c r="I12" s="1128"/>
      <c r="J12" s="1128">
        <f>SUM(J13:J15)</f>
        <v>13</v>
      </c>
      <c r="K12" s="1128">
        <f>SUM(K13:K15)</f>
        <v>22</v>
      </c>
      <c r="L12" s="1128">
        <f>SUM(L13:L15)</f>
        <v>0</v>
      </c>
      <c r="M12" s="1128">
        <f>SUM(M13:M15)</f>
        <v>0</v>
      </c>
      <c r="N12" s="1125">
        <f t="shared" si="1"/>
        <v>35</v>
      </c>
      <c r="O12" s="1126">
        <f t="shared" si="2"/>
        <v>95</v>
      </c>
      <c r="P12" s="78"/>
      <c r="Q12" s="78"/>
    </row>
    <row r="13" spans="1:36" ht="12" customHeight="1">
      <c r="A13" s="96">
        <v>1</v>
      </c>
      <c r="B13" s="96">
        <v>1</v>
      </c>
      <c r="C13" s="96">
        <v>5</v>
      </c>
      <c r="D13" s="96"/>
      <c r="E13" s="2212"/>
      <c r="F13" s="631"/>
      <c r="G13" s="356" t="s">
        <v>195</v>
      </c>
      <c r="H13" s="711">
        <v>0</v>
      </c>
      <c r="I13" s="711"/>
      <c r="J13" s="711">
        <v>0</v>
      </c>
      <c r="K13" s="711">
        <v>0</v>
      </c>
      <c r="L13" s="711">
        <v>0</v>
      </c>
      <c r="M13" s="711">
        <v>0</v>
      </c>
      <c r="N13" s="1127">
        <f t="shared" si="1"/>
        <v>0</v>
      </c>
      <c r="O13" s="735">
        <f t="shared" si="2"/>
        <v>0</v>
      </c>
      <c r="P13" s="78"/>
      <c r="Q13" s="78"/>
    </row>
    <row r="14" spans="1:36" ht="12" customHeight="1">
      <c r="A14" s="96">
        <v>1</v>
      </c>
      <c r="B14" s="96">
        <v>1</v>
      </c>
      <c r="C14" s="96">
        <v>5</v>
      </c>
      <c r="D14" s="96"/>
      <c r="E14" s="2212"/>
      <c r="F14" s="631"/>
      <c r="G14" s="356" t="s">
        <v>196</v>
      </c>
      <c r="H14" s="711">
        <v>51</v>
      </c>
      <c r="I14" s="711"/>
      <c r="J14" s="711">
        <v>11</v>
      </c>
      <c r="K14" s="711">
        <v>11</v>
      </c>
      <c r="L14" s="711">
        <v>0</v>
      </c>
      <c r="M14" s="711">
        <v>0</v>
      </c>
      <c r="N14" s="1127">
        <f>SUM(J14:M14)</f>
        <v>22</v>
      </c>
      <c r="O14" s="735">
        <f>SUM(H14,N14)</f>
        <v>73</v>
      </c>
      <c r="P14" s="78"/>
      <c r="Q14" s="78"/>
    </row>
    <row r="15" spans="1:36" ht="12" customHeight="1">
      <c r="A15" s="96">
        <v>1</v>
      </c>
      <c r="B15" s="96">
        <v>1</v>
      </c>
      <c r="C15" s="96">
        <v>5</v>
      </c>
      <c r="D15" s="96"/>
      <c r="E15" s="2212"/>
      <c r="F15" s="631"/>
      <c r="G15" s="356" t="s">
        <v>197</v>
      </c>
      <c r="H15" s="711">
        <v>9</v>
      </c>
      <c r="I15" s="711"/>
      <c r="J15" s="711">
        <v>2</v>
      </c>
      <c r="K15" s="711">
        <v>11</v>
      </c>
      <c r="L15" s="711">
        <v>0</v>
      </c>
      <c r="M15" s="711">
        <v>0</v>
      </c>
      <c r="N15" s="1127">
        <f t="shared" si="1"/>
        <v>13</v>
      </c>
      <c r="O15" s="735">
        <f t="shared" si="2"/>
        <v>22</v>
      </c>
      <c r="P15" s="78"/>
      <c r="Q15" s="78"/>
    </row>
    <row r="16" spans="1:36" ht="12" customHeight="1">
      <c r="A16" s="96"/>
      <c r="B16" s="96"/>
      <c r="C16" s="96"/>
      <c r="D16" s="96"/>
      <c r="E16" s="2212"/>
      <c r="F16" s="636" t="s">
        <v>23</v>
      </c>
      <c r="G16" s="36"/>
      <c r="H16" s="1129">
        <f t="shared" ref="H16:M16" si="3">SUM(H17:H19)</f>
        <v>14</v>
      </c>
      <c r="I16" s="1129">
        <f t="shared" si="3"/>
        <v>0</v>
      </c>
      <c r="J16" s="1129">
        <f t="shared" si="3"/>
        <v>30</v>
      </c>
      <c r="K16" s="1129">
        <f t="shared" si="3"/>
        <v>9</v>
      </c>
      <c r="L16" s="1129">
        <f t="shared" si="3"/>
        <v>4</v>
      </c>
      <c r="M16" s="1129">
        <f t="shared" si="3"/>
        <v>11</v>
      </c>
      <c r="N16" s="1125">
        <f t="shared" si="1"/>
        <v>54</v>
      </c>
      <c r="O16" s="1126">
        <f t="shared" si="2"/>
        <v>68</v>
      </c>
      <c r="P16" s="78"/>
      <c r="Q16" s="78"/>
    </row>
    <row r="17" spans="1:21" ht="12" customHeight="1">
      <c r="A17" s="96">
        <v>1</v>
      </c>
      <c r="B17" s="96">
        <v>1</v>
      </c>
      <c r="C17" s="96">
        <v>12</v>
      </c>
      <c r="D17" s="96"/>
      <c r="E17" s="2212"/>
      <c r="F17" s="636"/>
      <c r="G17" s="356" t="s">
        <v>277</v>
      </c>
      <c r="H17" s="711">
        <v>14</v>
      </c>
      <c r="I17" s="711"/>
      <c r="J17" s="711">
        <v>30</v>
      </c>
      <c r="K17" s="1130">
        <v>9</v>
      </c>
      <c r="L17" s="711">
        <v>4</v>
      </c>
      <c r="M17" s="711">
        <v>11</v>
      </c>
      <c r="N17" s="1127">
        <f t="shared" si="1"/>
        <v>54</v>
      </c>
      <c r="O17" s="735">
        <f t="shared" si="2"/>
        <v>68</v>
      </c>
      <c r="P17" s="78"/>
      <c r="Q17" s="78"/>
    </row>
    <row r="18" spans="1:21" ht="12" customHeight="1">
      <c r="A18" s="96">
        <v>1</v>
      </c>
      <c r="B18" s="96">
        <v>1</v>
      </c>
      <c r="C18" s="96">
        <v>12</v>
      </c>
      <c r="D18" s="96"/>
      <c r="E18" s="2212"/>
      <c r="F18" s="636"/>
      <c r="G18" s="356" t="s">
        <v>198</v>
      </c>
      <c r="H18" s="711">
        <v>0</v>
      </c>
      <c r="I18" s="711"/>
      <c r="J18" s="711">
        <v>0</v>
      </c>
      <c r="K18" s="711">
        <v>0</v>
      </c>
      <c r="L18" s="711">
        <v>0</v>
      </c>
      <c r="M18" s="711">
        <v>0</v>
      </c>
      <c r="N18" s="1127">
        <f>SUM(J18:M18)</f>
        <v>0</v>
      </c>
      <c r="O18" s="735">
        <f>SUM(H18,N18)</f>
        <v>0</v>
      </c>
      <c r="P18" s="78"/>
      <c r="Q18" s="78"/>
    </row>
    <row r="19" spans="1:21" ht="12" customHeight="1">
      <c r="A19" s="96">
        <v>1</v>
      </c>
      <c r="B19" s="96">
        <v>1</v>
      </c>
      <c r="C19" s="96">
        <v>12</v>
      </c>
      <c r="D19" s="96"/>
      <c r="E19" s="2212"/>
      <c r="F19" s="636"/>
      <c r="G19" s="356" t="s">
        <v>199</v>
      </c>
      <c r="H19" s="711">
        <v>0</v>
      </c>
      <c r="I19" s="711"/>
      <c r="J19" s="711">
        <v>0</v>
      </c>
      <c r="K19" s="711">
        <v>0</v>
      </c>
      <c r="L19" s="711">
        <v>0</v>
      </c>
      <c r="M19" s="711">
        <v>0</v>
      </c>
      <c r="N19" s="1127">
        <f>SUM(J19:M19)</f>
        <v>0</v>
      </c>
      <c r="O19" s="735">
        <f>SUM(H19,N19)</f>
        <v>0</v>
      </c>
      <c r="P19" s="78"/>
      <c r="Q19" s="78"/>
    </row>
    <row r="20" spans="1:21" ht="12" customHeight="1">
      <c r="A20" s="96"/>
      <c r="B20" s="96"/>
      <c r="C20" s="96"/>
      <c r="D20" s="96"/>
      <c r="E20" s="2212"/>
      <c r="F20" s="639" t="s">
        <v>24</v>
      </c>
      <c r="G20" s="36"/>
      <c r="H20" s="1129">
        <f>SUM(H21:H28)</f>
        <v>0</v>
      </c>
      <c r="I20" s="1129"/>
      <c r="J20" s="1129">
        <f>SUM(J21:J28)</f>
        <v>0</v>
      </c>
      <c r="K20" s="1129">
        <f>SUM(K21:K28)</f>
        <v>0</v>
      </c>
      <c r="L20" s="1129">
        <f>SUM(L21:L28)</f>
        <v>0</v>
      </c>
      <c r="M20" s="1129">
        <f>SUM(M21:M28)</f>
        <v>0</v>
      </c>
      <c r="N20" s="1125">
        <f t="shared" si="1"/>
        <v>0</v>
      </c>
      <c r="O20" s="1126">
        <f t="shared" si="2"/>
        <v>0</v>
      </c>
      <c r="P20" s="78"/>
      <c r="Q20" s="2394"/>
      <c r="R20" s="2394"/>
      <c r="S20" s="2394"/>
      <c r="T20" s="2394"/>
      <c r="U20" s="2394"/>
    </row>
    <row r="21" spans="1:21" ht="12" customHeight="1">
      <c r="A21" s="96">
        <v>1</v>
      </c>
      <c r="B21" s="96">
        <v>1</v>
      </c>
      <c r="C21" s="96">
        <v>2</v>
      </c>
      <c r="D21" s="96"/>
      <c r="E21" s="2212"/>
      <c r="F21" s="638"/>
      <c r="G21" s="356" t="s">
        <v>277</v>
      </c>
      <c r="H21" s="711">
        <v>0</v>
      </c>
      <c r="I21" s="711"/>
      <c r="J21" s="711">
        <v>0</v>
      </c>
      <c r="K21" s="711">
        <v>0</v>
      </c>
      <c r="L21" s="711">
        <v>0</v>
      </c>
      <c r="M21" s="711">
        <v>0</v>
      </c>
      <c r="N21" s="1127">
        <f t="shared" si="1"/>
        <v>0</v>
      </c>
      <c r="O21" s="735">
        <f t="shared" si="2"/>
        <v>0</v>
      </c>
      <c r="P21" s="78"/>
      <c r="Q21" s="2394"/>
      <c r="R21" s="2394"/>
      <c r="S21" s="2394"/>
      <c r="T21" s="2394"/>
      <c r="U21" s="2394"/>
    </row>
    <row r="22" spans="1:21" ht="12" customHeight="1">
      <c r="A22" s="96">
        <v>1</v>
      </c>
      <c r="B22" s="96">
        <v>1</v>
      </c>
      <c r="C22" s="96">
        <v>2</v>
      </c>
      <c r="D22" s="96"/>
      <c r="E22" s="2212"/>
      <c r="F22" s="638"/>
      <c r="G22" s="356" t="s">
        <v>200</v>
      </c>
      <c r="H22" s="711">
        <v>0</v>
      </c>
      <c r="I22" s="711"/>
      <c r="J22" s="711">
        <v>0</v>
      </c>
      <c r="K22" s="711">
        <v>0</v>
      </c>
      <c r="L22" s="711">
        <v>0</v>
      </c>
      <c r="M22" s="711">
        <v>0</v>
      </c>
      <c r="N22" s="1127">
        <f>SUM(J22:M22)</f>
        <v>0</v>
      </c>
      <c r="O22" s="735">
        <f>SUM(H22,N22)</f>
        <v>0</v>
      </c>
      <c r="P22" s="78"/>
      <c r="Q22" s="2394"/>
      <c r="R22" s="2394"/>
      <c r="S22" s="2394"/>
      <c r="T22" s="2394"/>
      <c r="U22" s="2394"/>
    </row>
    <row r="23" spans="1:21" ht="12" customHeight="1">
      <c r="A23" s="96">
        <v>1</v>
      </c>
      <c r="B23" s="96">
        <v>1</v>
      </c>
      <c r="C23" s="96">
        <v>2</v>
      </c>
      <c r="D23" s="96"/>
      <c r="E23" s="2212"/>
      <c r="F23" s="631"/>
      <c r="G23" s="356" t="s">
        <v>201</v>
      </c>
      <c r="H23" s="711">
        <v>0</v>
      </c>
      <c r="I23" s="711"/>
      <c r="J23" s="711">
        <v>0</v>
      </c>
      <c r="K23" s="711">
        <v>0</v>
      </c>
      <c r="L23" s="711">
        <v>0</v>
      </c>
      <c r="M23" s="711">
        <v>0</v>
      </c>
      <c r="N23" s="1127">
        <f>SUM(J23:M23)</f>
        <v>0</v>
      </c>
      <c r="O23" s="735">
        <f>SUM(H23,N23)</f>
        <v>0</v>
      </c>
      <c r="P23" s="78"/>
      <c r="Q23" s="2394"/>
      <c r="R23" s="2394"/>
      <c r="S23" s="2394"/>
      <c r="T23" s="2394"/>
      <c r="U23" s="2394"/>
    </row>
    <row r="24" spans="1:21" ht="12" customHeight="1">
      <c r="A24" s="96">
        <v>1</v>
      </c>
      <c r="B24" s="96">
        <v>1</v>
      </c>
      <c r="C24" s="96">
        <v>2</v>
      </c>
      <c r="D24" s="96"/>
      <c r="E24" s="2212"/>
      <c r="F24" s="638"/>
      <c r="G24" s="356" t="s">
        <v>202</v>
      </c>
      <c r="H24" s="711">
        <v>0</v>
      </c>
      <c r="I24" s="711"/>
      <c r="J24" s="711">
        <v>0</v>
      </c>
      <c r="K24" s="711">
        <v>0</v>
      </c>
      <c r="L24" s="711">
        <v>0</v>
      </c>
      <c r="M24" s="711">
        <v>0</v>
      </c>
      <c r="N24" s="1127">
        <f>SUM(J24:M24)</f>
        <v>0</v>
      </c>
      <c r="O24" s="735">
        <f>SUM(H24,N24)</f>
        <v>0</v>
      </c>
      <c r="P24" s="78"/>
      <c r="Q24" s="2394"/>
      <c r="R24" s="2394"/>
      <c r="S24" s="2394"/>
      <c r="T24" s="2394"/>
      <c r="U24" s="2394"/>
    </row>
    <row r="25" spans="1:21" ht="12" customHeight="1">
      <c r="A25" s="96">
        <v>1</v>
      </c>
      <c r="B25" s="96">
        <v>1</v>
      </c>
      <c r="C25" s="96">
        <v>2</v>
      </c>
      <c r="D25" s="96"/>
      <c r="E25" s="2212"/>
      <c r="F25" s="631"/>
      <c r="G25" s="356" t="s">
        <v>203</v>
      </c>
      <c r="H25" s="711">
        <v>0</v>
      </c>
      <c r="I25" s="711"/>
      <c r="J25" s="711">
        <v>0</v>
      </c>
      <c r="K25" s="711">
        <v>0</v>
      </c>
      <c r="L25" s="711">
        <v>0</v>
      </c>
      <c r="M25" s="711">
        <v>0</v>
      </c>
      <c r="N25" s="1127">
        <f>SUM(J25:M25)</f>
        <v>0</v>
      </c>
      <c r="O25" s="735">
        <f>SUM(H25,N25)</f>
        <v>0</v>
      </c>
      <c r="P25" s="78"/>
      <c r="Q25" s="2394"/>
      <c r="R25" s="2394"/>
      <c r="S25" s="2394"/>
      <c r="T25" s="2394"/>
      <c r="U25" s="2394"/>
    </row>
    <row r="26" spans="1:21" ht="12" customHeight="1">
      <c r="A26" s="96">
        <v>1</v>
      </c>
      <c r="B26" s="96">
        <v>1</v>
      </c>
      <c r="C26" s="96">
        <v>2</v>
      </c>
      <c r="D26" s="96"/>
      <c r="E26" s="2212"/>
      <c r="F26" s="631"/>
      <c r="G26" s="356" t="s">
        <v>197</v>
      </c>
      <c r="H26" s="711">
        <v>0</v>
      </c>
      <c r="I26" s="711"/>
      <c r="J26" s="711">
        <v>0</v>
      </c>
      <c r="K26" s="711">
        <v>0</v>
      </c>
      <c r="L26" s="711">
        <v>0</v>
      </c>
      <c r="M26" s="711">
        <v>0</v>
      </c>
      <c r="N26" s="1127">
        <f>SUM(J26:M26)</f>
        <v>0</v>
      </c>
      <c r="O26" s="735">
        <f>SUM(H26,N26)</f>
        <v>0</v>
      </c>
      <c r="P26" s="78"/>
      <c r="Q26" s="2394"/>
      <c r="R26" s="2394"/>
      <c r="S26" s="2394"/>
      <c r="T26" s="2394"/>
      <c r="U26" s="2394"/>
    </row>
    <row r="27" spans="1:21" ht="12" customHeight="1">
      <c r="A27" s="96">
        <v>1</v>
      </c>
      <c r="B27" s="96">
        <v>1</v>
      </c>
      <c r="C27" s="96">
        <v>2</v>
      </c>
      <c r="D27" s="96"/>
      <c r="E27" s="2212"/>
      <c r="F27" s="631"/>
      <c r="G27" s="356" t="s">
        <v>204</v>
      </c>
      <c r="H27" s="711">
        <v>0</v>
      </c>
      <c r="I27" s="711"/>
      <c r="J27" s="711">
        <v>0</v>
      </c>
      <c r="K27" s="711">
        <v>0</v>
      </c>
      <c r="L27" s="711">
        <v>0</v>
      </c>
      <c r="M27" s="711">
        <v>0</v>
      </c>
      <c r="N27" s="1127">
        <f t="shared" si="1"/>
        <v>0</v>
      </c>
      <c r="O27" s="735">
        <f t="shared" si="2"/>
        <v>0</v>
      </c>
      <c r="P27" s="78"/>
      <c r="Q27" s="2394"/>
      <c r="R27" s="2394"/>
      <c r="S27" s="2394"/>
      <c r="T27" s="2394"/>
      <c r="U27" s="2394"/>
    </row>
    <row r="28" spans="1:21" ht="12" customHeight="1">
      <c r="A28" s="96">
        <v>1</v>
      </c>
      <c r="B28" s="96">
        <v>1</v>
      </c>
      <c r="C28" s="96">
        <v>2</v>
      </c>
      <c r="D28" s="96"/>
      <c r="E28" s="2212"/>
      <c r="F28" s="631"/>
      <c r="G28" s="356" t="s">
        <v>205</v>
      </c>
      <c r="H28" s="711">
        <v>0</v>
      </c>
      <c r="I28" s="711"/>
      <c r="J28" s="711">
        <v>0</v>
      </c>
      <c r="K28" s="711">
        <v>0</v>
      </c>
      <c r="L28" s="711">
        <v>0</v>
      </c>
      <c r="M28" s="711">
        <v>0</v>
      </c>
      <c r="N28" s="1127">
        <f t="shared" si="1"/>
        <v>0</v>
      </c>
      <c r="O28" s="735">
        <f t="shared" si="2"/>
        <v>0</v>
      </c>
      <c r="P28" s="78"/>
      <c r="Q28" s="78"/>
    </row>
    <row r="29" spans="1:21" ht="12" customHeight="1">
      <c r="A29" s="96"/>
      <c r="B29" s="96"/>
      <c r="C29" s="96"/>
      <c r="D29" s="96"/>
      <c r="E29" s="2212"/>
      <c r="F29" s="639" t="s">
        <v>25</v>
      </c>
      <c r="G29" s="36"/>
      <c r="H29" s="1128">
        <f>SUM(H30:H32)</f>
        <v>0</v>
      </c>
      <c r="I29" s="1128"/>
      <c r="J29" s="1128">
        <f>SUM(J30:J32)</f>
        <v>0</v>
      </c>
      <c r="K29" s="1128">
        <f>SUM(K30:K32)</f>
        <v>0</v>
      </c>
      <c r="L29" s="1128">
        <f>SUM(L30:L32)</f>
        <v>0</v>
      </c>
      <c r="M29" s="1128">
        <f>SUM(M30:M32)</f>
        <v>0</v>
      </c>
      <c r="N29" s="1131">
        <f t="shared" si="1"/>
        <v>0</v>
      </c>
      <c r="O29" s="1132">
        <f t="shared" si="2"/>
        <v>0</v>
      </c>
      <c r="P29" s="78"/>
      <c r="Q29" s="78"/>
    </row>
    <row r="30" spans="1:21" ht="12" customHeight="1">
      <c r="A30" s="96">
        <v>1</v>
      </c>
      <c r="B30" s="96">
        <v>1</v>
      </c>
      <c r="C30" s="96">
        <v>4</v>
      </c>
      <c r="D30" s="96"/>
      <c r="E30" s="2212"/>
      <c r="F30" s="631"/>
      <c r="G30" s="356" t="s">
        <v>277</v>
      </c>
      <c r="H30" s="711">
        <v>0</v>
      </c>
      <c r="I30" s="711"/>
      <c r="J30" s="711">
        <v>0</v>
      </c>
      <c r="K30" s="711">
        <v>0</v>
      </c>
      <c r="L30" s="711">
        <v>0</v>
      </c>
      <c r="M30" s="711">
        <v>0</v>
      </c>
      <c r="N30" s="1127">
        <f t="shared" si="1"/>
        <v>0</v>
      </c>
      <c r="O30" s="735">
        <f t="shared" si="2"/>
        <v>0</v>
      </c>
      <c r="P30" s="78"/>
      <c r="Q30" s="78"/>
    </row>
    <row r="31" spans="1:21" ht="12" customHeight="1">
      <c r="A31" s="96">
        <v>1</v>
      </c>
      <c r="B31" s="96">
        <v>1</v>
      </c>
      <c r="C31" s="96">
        <v>4</v>
      </c>
      <c r="D31" s="96"/>
      <c r="E31" s="2212"/>
      <c r="F31" s="631"/>
      <c r="G31" s="356" t="s">
        <v>200</v>
      </c>
      <c r="H31" s="711">
        <v>0</v>
      </c>
      <c r="I31" s="711"/>
      <c r="J31" s="711">
        <v>0</v>
      </c>
      <c r="K31" s="711">
        <v>0</v>
      </c>
      <c r="L31" s="711">
        <v>0</v>
      </c>
      <c r="M31" s="711">
        <v>0</v>
      </c>
      <c r="N31" s="1127">
        <f>SUM(J31:M31)</f>
        <v>0</v>
      </c>
      <c r="O31" s="735">
        <f>SUM(H31,N31)</f>
        <v>0</v>
      </c>
      <c r="P31" s="78"/>
      <c r="Q31" s="78"/>
    </row>
    <row r="32" spans="1:21" ht="12" customHeight="1">
      <c r="A32" s="96">
        <v>1</v>
      </c>
      <c r="B32" s="96">
        <v>1</v>
      </c>
      <c r="C32" s="96">
        <v>4</v>
      </c>
      <c r="D32" s="96"/>
      <c r="E32" s="2212"/>
      <c r="F32" s="631"/>
      <c r="G32" s="89" t="s">
        <v>193</v>
      </c>
      <c r="H32" s="711">
        <v>0</v>
      </c>
      <c r="I32" s="711"/>
      <c r="J32" s="711">
        <v>0</v>
      </c>
      <c r="K32" s="711">
        <v>0</v>
      </c>
      <c r="L32" s="711">
        <v>0</v>
      </c>
      <c r="M32" s="711">
        <v>0</v>
      </c>
      <c r="N32" s="1127">
        <f t="shared" si="1"/>
        <v>0</v>
      </c>
      <c r="O32" s="735">
        <f t="shared" si="2"/>
        <v>0</v>
      </c>
      <c r="P32" s="78"/>
      <c r="Q32" s="78"/>
    </row>
    <row r="33" spans="1:17" ht="12" customHeight="1">
      <c r="A33" s="96"/>
      <c r="B33" s="96"/>
      <c r="C33" s="96"/>
      <c r="D33" s="96"/>
      <c r="E33" s="2212"/>
      <c r="F33" s="640" t="s">
        <v>26</v>
      </c>
      <c r="G33" s="89"/>
      <c r="H33" s="1129">
        <f>SUM(H34)</f>
        <v>2</v>
      </c>
      <c r="I33" s="1129"/>
      <c r="J33" s="1129">
        <f>SUM(J34)</f>
        <v>17</v>
      </c>
      <c r="K33" s="1129">
        <f>SUM(K34)</f>
        <v>14</v>
      </c>
      <c r="L33" s="1129">
        <f>SUM(L34)</f>
        <v>0</v>
      </c>
      <c r="M33" s="1129">
        <f>SUM(M34)</f>
        <v>0</v>
      </c>
      <c r="N33" s="1125">
        <f t="shared" si="1"/>
        <v>31</v>
      </c>
      <c r="O33" s="1126">
        <f>SUM(H33,N33)</f>
        <v>33</v>
      </c>
      <c r="P33" s="78"/>
      <c r="Q33" s="78"/>
    </row>
    <row r="34" spans="1:17" ht="12" customHeight="1">
      <c r="A34" s="96">
        <v>1</v>
      </c>
      <c r="B34" s="96">
        <v>1</v>
      </c>
      <c r="C34" s="96">
        <v>1</v>
      </c>
      <c r="D34" s="96"/>
      <c r="E34" s="2212"/>
      <c r="F34" s="638"/>
      <c r="G34" s="89" t="s">
        <v>206</v>
      </c>
      <c r="H34" s="711">
        <v>2</v>
      </c>
      <c r="I34" s="711"/>
      <c r="J34" s="711">
        <v>17</v>
      </c>
      <c r="K34" s="711">
        <v>14</v>
      </c>
      <c r="L34" s="711">
        <v>0</v>
      </c>
      <c r="M34" s="711">
        <v>0</v>
      </c>
      <c r="N34" s="1127">
        <f t="shared" si="1"/>
        <v>31</v>
      </c>
      <c r="O34" s="735">
        <f t="shared" si="2"/>
        <v>33</v>
      </c>
      <c r="P34" s="78"/>
      <c r="Q34" s="78"/>
    </row>
    <row r="35" spans="1:17" ht="12" customHeight="1">
      <c r="A35" s="96"/>
      <c r="B35" s="96"/>
      <c r="C35" s="96"/>
      <c r="D35" s="96"/>
      <c r="E35" s="2212"/>
      <c r="F35" s="640" t="s">
        <v>27</v>
      </c>
      <c r="G35" s="89"/>
      <c r="H35" s="1133">
        <f t="shared" ref="H35:M35" si="4">SUM(H36)</f>
        <v>0</v>
      </c>
      <c r="I35" s="1133">
        <f t="shared" si="4"/>
        <v>0</v>
      </c>
      <c r="J35" s="1133">
        <f t="shared" si="4"/>
        <v>0</v>
      </c>
      <c r="K35" s="1133">
        <f t="shared" si="4"/>
        <v>0</v>
      </c>
      <c r="L35" s="1133">
        <f t="shared" si="4"/>
        <v>0</v>
      </c>
      <c r="M35" s="1133">
        <f t="shared" si="4"/>
        <v>0</v>
      </c>
      <c r="N35" s="1131">
        <f>SUM(J35:M35)</f>
        <v>0</v>
      </c>
      <c r="O35" s="1132">
        <f>SUM(H35,N35)</f>
        <v>0</v>
      </c>
      <c r="P35" s="78"/>
      <c r="Q35" s="78"/>
    </row>
    <row r="36" spans="1:17" ht="12" customHeight="1">
      <c r="A36" s="96">
        <v>1</v>
      </c>
      <c r="B36" s="96">
        <v>1</v>
      </c>
      <c r="C36" s="96">
        <v>14</v>
      </c>
      <c r="D36" s="96"/>
      <c r="E36" s="2213"/>
      <c r="F36" s="638"/>
      <c r="G36" s="89" t="s">
        <v>207</v>
      </c>
      <c r="H36" s="711">
        <v>0</v>
      </c>
      <c r="I36" s="711"/>
      <c r="J36" s="711">
        <v>0</v>
      </c>
      <c r="K36" s="711">
        <v>0</v>
      </c>
      <c r="L36" s="711">
        <v>0</v>
      </c>
      <c r="M36" s="711">
        <v>0</v>
      </c>
      <c r="N36" s="1127">
        <f>SUM(J36:M36)</f>
        <v>0</v>
      </c>
      <c r="O36" s="735">
        <f>SUM(H36,N36)</f>
        <v>0</v>
      </c>
      <c r="P36" s="78"/>
      <c r="Q36" s="78"/>
    </row>
    <row r="37" spans="1:17">
      <c r="A37" s="96"/>
      <c r="B37" s="96"/>
      <c r="C37" s="96"/>
      <c r="D37" s="96"/>
      <c r="E37" s="2211">
        <v>1402</v>
      </c>
      <c r="F37" s="29" t="s">
        <v>29</v>
      </c>
      <c r="G37" s="123"/>
      <c r="H37" s="1134">
        <f>SUM(H38+H44+H48+H53+H56+H61+H64+H67)</f>
        <v>197</v>
      </c>
      <c r="I37" s="1134"/>
      <c r="J37" s="1134">
        <f>SUM(J38+J44+J48+J53+J56+J61+J64+J67)</f>
        <v>256</v>
      </c>
      <c r="K37" s="1134">
        <f>SUM(K38+K44+K48+K53+K56+K61+K64+K67)</f>
        <v>105</v>
      </c>
      <c r="L37" s="1134">
        <f>SUM(L38+L44+L48+L53+L56+L61+L64+L67)</f>
        <v>19</v>
      </c>
      <c r="M37" s="1134">
        <f>SUM(M38+M44+M48+M53+M56+M61+M64+M67)</f>
        <v>30</v>
      </c>
      <c r="N37" s="1134">
        <f>SUM(J37:M37)</f>
        <v>410</v>
      </c>
      <c r="O37" s="1135">
        <f>SUM(H37,N37)</f>
        <v>607</v>
      </c>
      <c r="P37" s="78"/>
      <c r="Q37" s="78"/>
    </row>
    <row r="38" spans="1:17" ht="12" customHeight="1">
      <c r="A38" s="96"/>
      <c r="B38" s="96"/>
      <c r="C38" s="96"/>
      <c r="D38" s="96"/>
      <c r="E38" s="2212"/>
      <c r="F38" s="636" t="s">
        <v>114</v>
      </c>
      <c r="G38" s="89"/>
      <c r="H38" s="1129">
        <f>SUM(H39:H43)</f>
        <v>81</v>
      </c>
      <c r="I38" s="1129"/>
      <c r="J38" s="1136">
        <f>SUM(J39:J43)</f>
        <v>136</v>
      </c>
      <c r="K38" s="1128">
        <f>SUM(K39:K43)</f>
        <v>56</v>
      </c>
      <c r="L38" s="1129">
        <f>SUM(L39:L43)</f>
        <v>9</v>
      </c>
      <c r="M38" s="1129">
        <f>SUM(M39:M43)</f>
        <v>23</v>
      </c>
      <c r="N38" s="1137">
        <f t="shared" ref="N38:N76" si="5">SUM(J38:M38)</f>
        <v>224</v>
      </c>
      <c r="O38" s="1138">
        <f t="shared" ref="O38:O76" si="6">SUM(H38,N38)</f>
        <v>305</v>
      </c>
      <c r="P38" s="78"/>
      <c r="Q38" s="78"/>
    </row>
    <row r="39" spans="1:17" ht="12" customHeight="1">
      <c r="A39" s="96">
        <v>2</v>
      </c>
      <c r="B39" s="96">
        <v>4</v>
      </c>
      <c r="C39" s="96">
        <v>11</v>
      </c>
      <c r="D39" s="96"/>
      <c r="E39" s="2212"/>
      <c r="F39" s="631"/>
      <c r="G39" s="89" t="s">
        <v>208</v>
      </c>
      <c r="H39" s="1130">
        <v>38</v>
      </c>
      <c r="I39" s="1130"/>
      <c r="J39" s="1130">
        <v>62</v>
      </c>
      <c r="K39" s="711">
        <v>12</v>
      </c>
      <c r="L39" s="1130">
        <v>5</v>
      </c>
      <c r="M39" s="1130">
        <v>8</v>
      </c>
      <c r="N39" s="1127">
        <f t="shared" si="5"/>
        <v>87</v>
      </c>
      <c r="O39" s="1139">
        <f t="shared" si="6"/>
        <v>125</v>
      </c>
      <c r="P39" s="78"/>
      <c r="Q39" s="78"/>
    </row>
    <row r="40" spans="1:17" ht="12" customHeight="1">
      <c r="A40" s="96">
        <v>2</v>
      </c>
      <c r="B40" s="96">
        <v>4</v>
      </c>
      <c r="C40" s="96">
        <v>11</v>
      </c>
      <c r="D40" s="96"/>
      <c r="E40" s="2212"/>
      <c r="F40" s="631"/>
      <c r="G40" s="89" t="s">
        <v>209</v>
      </c>
      <c r="H40" s="1130">
        <v>20</v>
      </c>
      <c r="I40" s="1130"/>
      <c r="J40" s="1130">
        <v>42</v>
      </c>
      <c r="K40" s="711">
        <v>35</v>
      </c>
      <c r="L40" s="1130">
        <v>1</v>
      </c>
      <c r="M40" s="1130">
        <v>7</v>
      </c>
      <c r="N40" s="1127">
        <f t="shared" si="5"/>
        <v>85</v>
      </c>
      <c r="O40" s="1139">
        <f t="shared" si="6"/>
        <v>105</v>
      </c>
      <c r="P40" s="78"/>
      <c r="Q40" s="78"/>
    </row>
    <row r="41" spans="1:17" ht="12" customHeight="1">
      <c r="A41" s="96">
        <v>2</v>
      </c>
      <c r="B41" s="96">
        <v>4</v>
      </c>
      <c r="C41" s="96">
        <v>11</v>
      </c>
      <c r="D41" s="96"/>
      <c r="E41" s="2212"/>
      <c r="F41" s="631"/>
      <c r="G41" s="89" t="s">
        <v>210</v>
      </c>
      <c r="H41" s="711">
        <v>10</v>
      </c>
      <c r="I41" s="711"/>
      <c r="J41" s="1140">
        <v>21</v>
      </c>
      <c r="K41" s="1140">
        <v>6</v>
      </c>
      <c r="L41" s="1140">
        <v>3</v>
      </c>
      <c r="M41" s="1140">
        <v>6</v>
      </c>
      <c r="N41" s="1127">
        <f t="shared" si="5"/>
        <v>36</v>
      </c>
      <c r="O41" s="735">
        <f t="shared" si="6"/>
        <v>46</v>
      </c>
      <c r="P41" s="78"/>
      <c r="Q41" s="78"/>
    </row>
    <row r="42" spans="1:17" ht="12" customHeight="1">
      <c r="A42" s="96">
        <v>2</v>
      </c>
      <c r="B42" s="96">
        <v>6</v>
      </c>
      <c r="C42" s="96">
        <v>11</v>
      </c>
      <c r="D42" s="96"/>
      <c r="E42" s="2212"/>
      <c r="F42" s="631"/>
      <c r="G42" s="89" t="s">
        <v>211</v>
      </c>
      <c r="H42" s="711">
        <v>0</v>
      </c>
      <c r="I42" s="711"/>
      <c r="J42" s="1140">
        <v>0</v>
      </c>
      <c r="K42" s="1140">
        <v>0</v>
      </c>
      <c r="L42" s="1140">
        <v>0</v>
      </c>
      <c r="M42" s="1140">
        <v>0</v>
      </c>
      <c r="N42" s="1127">
        <f>SUM(J42:M42)</f>
        <v>0</v>
      </c>
      <c r="O42" s="735">
        <f>SUM(H42,N42)</f>
        <v>0</v>
      </c>
      <c r="P42" s="78"/>
      <c r="Q42" s="78"/>
    </row>
    <row r="43" spans="1:17" ht="12" customHeight="1">
      <c r="A43" s="96">
        <v>2</v>
      </c>
      <c r="B43" s="96">
        <v>6</v>
      </c>
      <c r="C43" s="96">
        <v>11</v>
      </c>
      <c r="D43" s="96"/>
      <c r="E43" s="2212"/>
      <c r="F43" s="631"/>
      <c r="G43" s="89" t="s">
        <v>212</v>
      </c>
      <c r="H43" s="711">
        <v>13</v>
      </c>
      <c r="I43" s="711"/>
      <c r="J43" s="1140">
        <v>11</v>
      </c>
      <c r="K43" s="1140">
        <v>3</v>
      </c>
      <c r="L43" s="1140">
        <v>0</v>
      </c>
      <c r="M43" s="1140">
        <v>2</v>
      </c>
      <c r="N43" s="1127">
        <f t="shared" si="5"/>
        <v>16</v>
      </c>
      <c r="O43" s="735">
        <f t="shared" si="6"/>
        <v>29</v>
      </c>
      <c r="P43" s="78"/>
      <c r="Q43" s="78"/>
    </row>
    <row r="44" spans="1:17" ht="12" customHeight="1">
      <c r="A44" s="96"/>
      <c r="B44" s="96"/>
      <c r="C44" s="96"/>
      <c r="D44" s="96"/>
      <c r="E44" s="2212"/>
      <c r="F44" s="636" t="s">
        <v>31</v>
      </c>
      <c r="G44" s="36"/>
      <c r="H44" s="1128">
        <f>SUM(H45:H47)</f>
        <v>20</v>
      </c>
      <c r="I44" s="1128"/>
      <c r="J44" s="1128">
        <f>SUM(J45:J47)</f>
        <v>42</v>
      </c>
      <c r="K44" s="1128">
        <f>SUM(K45:K47)</f>
        <v>31</v>
      </c>
      <c r="L44" s="1128">
        <f>SUM(L45:L47)</f>
        <v>0</v>
      </c>
      <c r="M44" s="1128">
        <f>SUM(M45:M47)</f>
        <v>0</v>
      </c>
      <c r="N44" s="1137">
        <f t="shared" si="5"/>
        <v>73</v>
      </c>
      <c r="O44" s="1132">
        <f t="shared" si="6"/>
        <v>93</v>
      </c>
      <c r="P44" s="78"/>
      <c r="Q44" s="78"/>
    </row>
    <row r="45" spans="1:17" ht="12" customHeight="1">
      <c r="A45" s="96">
        <v>2</v>
      </c>
      <c r="B45" s="96">
        <v>4</v>
      </c>
      <c r="C45" s="96">
        <v>10</v>
      </c>
      <c r="D45" s="96"/>
      <c r="E45" s="2212"/>
      <c r="F45" s="631"/>
      <c r="G45" s="89" t="s">
        <v>209</v>
      </c>
      <c r="H45" s="1130">
        <v>10</v>
      </c>
      <c r="I45" s="1130"/>
      <c r="J45" s="1130">
        <v>40</v>
      </c>
      <c r="K45" s="711">
        <v>30</v>
      </c>
      <c r="L45" s="1130">
        <v>0</v>
      </c>
      <c r="M45" s="1130">
        <v>0</v>
      </c>
      <c r="N45" s="1127">
        <f t="shared" si="5"/>
        <v>70</v>
      </c>
      <c r="O45" s="735">
        <f t="shared" si="6"/>
        <v>80</v>
      </c>
      <c r="P45" s="78"/>
      <c r="Q45" s="78"/>
    </row>
    <row r="46" spans="1:17" ht="12" customHeight="1">
      <c r="A46" s="96">
        <v>2</v>
      </c>
      <c r="B46" s="96">
        <v>6</v>
      </c>
      <c r="C46" s="96">
        <v>10</v>
      </c>
      <c r="D46" s="96"/>
      <c r="E46" s="2212"/>
      <c r="F46" s="631"/>
      <c r="G46" s="89" t="s">
        <v>211</v>
      </c>
      <c r="H46" s="1130">
        <v>0</v>
      </c>
      <c r="I46" s="1130"/>
      <c r="J46" s="1130">
        <v>0</v>
      </c>
      <c r="K46" s="711">
        <v>0</v>
      </c>
      <c r="L46" s="1130">
        <v>0</v>
      </c>
      <c r="M46" s="1130">
        <v>0</v>
      </c>
      <c r="N46" s="1127">
        <f>SUM(J46:M46)</f>
        <v>0</v>
      </c>
      <c r="O46" s="735">
        <f>SUM(H46,N46)</f>
        <v>0</v>
      </c>
      <c r="P46" s="78"/>
      <c r="Q46" s="78"/>
    </row>
    <row r="47" spans="1:17" ht="12" customHeight="1">
      <c r="A47" s="96">
        <v>2</v>
      </c>
      <c r="B47" s="96">
        <v>6</v>
      </c>
      <c r="C47" s="96">
        <v>10</v>
      </c>
      <c r="D47" s="96"/>
      <c r="E47" s="2212"/>
      <c r="F47" s="631"/>
      <c r="G47" s="89" t="s">
        <v>212</v>
      </c>
      <c r="H47" s="1130">
        <v>10</v>
      </c>
      <c r="I47" s="1130"/>
      <c r="J47" s="1130">
        <v>2</v>
      </c>
      <c r="K47" s="711">
        <v>1</v>
      </c>
      <c r="L47" s="1130">
        <v>0</v>
      </c>
      <c r="M47" s="1130">
        <v>0</v>
      </c>
      <c r="N47" s="1127">
        <f t="shared" si="5"/>
        <v>3</v>
      </c>
      <c r="O47" s="735">
        <f t="shared" si="6"/>
        <v>13</v>
      </c>
      <c r="P47" s="78"/>
      <c r="Q47" s="78"/>
    </row>
    <row r="48" spans="1:17" ht="12" customHeight="1">
      <c r="A48" s="96"/>
      <c r="B48" s="96"/>
      <c r="C48" s="96"/>
      <c r="D48" s="96"/>
      <c r="E48" s="2212"/>
      <c r="F48" s="636" t="s">
        <v>32</v>
      </c>
      <c r="G48" s="89"/>
      <c r="H48" s="1128">
        <f>SUM(H49:H52)</f>
        <v>80</v>
      </c>
      <c r="I48" s="1128"/>
      <c r="J48" s="1128">
        <f>SUM(J49:J52)</f>
        <v>34</v>
      </c>
      <c r="K48" s="1128">
        <f>SUM(K49:K52)</f>
        <v>6</v>
      </c>
      <c r="L48" s="1128">
        <f>SUM(L49:L52)</f>
        <v>10</v>
      </c>
      <c r="M48" s="1128">
        <f>SUM(M49:M52)</f>
        <v>0</v>
      </c>
      <c r="N48" s="1137">
        <f t="shared" si="5"/>
        <v>50</v>
      </c>
      <c r="O48" s="1132">
        <f t="shared" si="6"/>
        <v>130</v>
      </c>
      <c r="P48" s="78"/>
      <c r="Q48" s="78"/>
    </row>
    <row r="49" spans="1:17" ht="12" customHeight="1">
      <c r="A49" s="96">
        <v>2</v>
      </c>
      <c r="B49" s="96">
        <v>4</v>
      </c>
      <c r="C49" s="96">
        <v>10</v>
      </c>
      <c r="D49" s="96"/>
      <c r="E49" s="2212"/>
      <c r="F49" s="631"/>
      <c r="G49" s="89" t="s">
        <v>208</v>
      </c>
      <c r="H49" s="711">
        <v>41</v>
      </c>
      <c r="I49" s="711"/>
      <c r="J49" s="711">
        <v>16</v>
      </c>
      <c r="K49" s="711">
        <v>1</v>
      </c>
      <c r="L49" s="711">
        <v>1</v>
      </c>
      <c r="M49" s="711">
        <v>0</v>
      </c>
      <c r="N49" s="1127">
        <f t="shared" si="5"/>
        <v>18</v>
      </c>
      <c r="O49" s="735">
        <f t="shared" si="6"/>
        <v>59</v>
      </c>
      <c r="P49" s="78"/>
      <c r="Q49" s="78"/>
    </row>
    <row r="50" spans="1:17" ht="12" customHeight="1">
      <c r="A50" s="96">
        <v>2</v>
      </c>
      <c r="B50" s="96">
        <v>4</v>
      </c>
      <c r="C50" s="96">
        <v>10</v>
      </c>
      <c r="D50" s="96"/>
      <c r="E50" s="2212"/>
      <c r="F50" s="631"/>
      <c r="G50" s="89" t="s">
        <v>213</v>
      </c>
      <c r="H50" s="711">
        <v>8</v>
      </c>
      <c r="I50" s="711"/>
      <c r="J50" s="711">
        <v>3</v>
      </c>
      <c r="K50" s="711">
        <v>0</v>
      </c>
      <c r="L50" s="711">
        <v>0</v>
      </c>
      <c r="M50" s="711">
        <v>0</v>
      </c>
      <c r="N50" s="1127">
        <f t="shared" si="5"/>
        <v>3</v>
      </c>
      <c r="O50" s="735">
        <f t="shared" si="6"/>
        <v>11</v>
      </c>
      <c r="P50" s="78"/>
      <c r="Q50" s="78"/>
    </row>
    <row r="51" spans="1:17" ht="12" customHeight="1">
      <c r="A51" s="96">
        <v>2</v>
      </c>
      <c r="B51" s="96">
        <v>4</v>
      </c>
      <c r="C51" s="96">
        <v>10</v>
      </c>
      <c r="D51" s="96"/>
      <c r="E51" s="2212"/>
      <c r="F51" s="631"/>
      <c r="G51" s="89" t="s">
        <v>214</v>
      </c>
      <c r="H51" s="1130">
        <v>9</v>
      </c>
      <c r="I51" s="1130"/>
      <c r="J51" s="1130">
        <v>7</v>
      </c>
      <c r="K51" s="711">
        <v>3</v>
      </c>
      <c r="L51" s="1130">
        <v>0</v>
      </c>
      <c r="M51" s="1130">
        <v>0</v>
      </c>
      <c r="N51" s="1127">
        <f t="shared" si="5"/>
        <v>10</v>
      </c>
      <c r="O51" s="735">
        <f t="shared" si="6"/>
        <v>19</v>
      </c>
      <c r="P51" s="78"/>
      <c r="Q51" s="78"/>
    </row>
    <row r="52" spans="1:17" ht="12" customHeight="1">
      <c r="A52" s="96">
        <v>2</v>
      </c>
      <c r="B52" s="96">
        <v>4</v>
      </c>
      <c r="C52" s="96">
        <v>10</v>
      </c>
      <c r="D52" s="96"/>
      <c r="E52" s="2212"/>
      <c r="F52" s="631"/>
      <c r="G52" s="89" t="s">
        <v>215</v>
      </c>
      <c r="H52" s="1130">
        <v>22</v>
      </c>
      <c r="I52" s="1130"/>
      <c r="J52" s="1130">
        <v>8</v>
      </c>
      <c r="K52" s="711">
        <v>2</v>
      </c>
      <c r="L52" s="711">
        <v>9</v>
      </c>
      <c r="M52" s="711">
        <v>0</v>
      </c>
      <c r="N52" s="1127">
        <f t="shared" si="5"/>
        <v>19</v>
      </c>
      <c r="O52" s="735">
        <f t="shared" si="6"/>
        <v>41</v>
      </c>
      <c r="P52" s="78"/>
      <c r="Q52" s="78"/>
    </row>
    <row r="53" spans="1:17" ht="12" customHeight="1">
      <c r="A53" s="96"/>
      <c r="B53" s="96"/>
      <c r="C53" s="96"/>
      <c r="D53" s="96"/>
      <c r="E53" s="2212"/>
      <c r="F53" s="636" t="s">
        <v>131</v>
      </c>
      <c r="G53" s="89"/>
      <c r="H53" s="1129">
        <f>SUM(H54:H55)</f>
        <v>12</v>
      </c>
      <c r="I53" s="1129"/>
      <c r="J53" s="1129">
        <f>SUM(J54:J55)</f>
        <v>23</v>
      </c>
      <c r="K53" s="1128">
        <f>SUM(K54:K55)</f>
        <v>12</v>
      </c>
      <c r="L53" s="1128">
        <f>SUM(L54:L55)</f>
        <v>0</v>
      </c>
      <c r="M53" s="1128">
        <f>SUM(M54:M55)</f>
        <v>3</v>
      </c>
      <c r="N53" s="1137">
        <f t="shared" si="5"/>
        <v>38</v>
      </c>
      <c r="O53" s="1132">
        <f t="shared" si="6"/>
        <v>50</v>
      </c>
      <c r="P53" s="78"/>
      <c r="Q53" s="78"/>
    </row>
    <row r="54" spans="1:17" ht="12" customHeight="1">
      <c r="A54" s="96">
        <v>2</v>
      </c>
      <c r="B54" s="96">
        <v>4</v>
      </c>
      <c r="C54" s="96">
        <v>3</v>
      </c>
      <c r="D54" s="96"/>
      <c r="E54" s="2212"/>
      <c r="F54" s="638"/>
      <c r="G54" s="356" t="s">
        <v>208</v>
      </c>
      <c r="H54" s="1130">
        <v>10</v>
      </c>
      <c r="I54" s="1130"/>
      <c r="J54" s="1130">
        <v>12</v>
      </c>
      <c r="K54" s="711">
        <v>1</v>
      </c>
      <c r="L54" s="1130">
        <v>0</v>
      </c>
      <c r="M54" s="1130">
        <v>1</v>
      </c>
      <c r="N54" s="1127">
        <f t="shared" si="5"/>
        <v>14</v>
      </c>
      <c r="O54" s="735">
        <f t="shared" si="6"/>
        <v>24</v>
      </c>
      <c r="P54" s="78"/>
      <c r="Q54" s="78"/>
    </row>
    <row r="55" spans="1:17" ht="12" customHeight="1">
      <c r="A55" s="96">
        <v>2</v>
      </c>
      <c r="B55" s="96">
        <v>4</v>
      </c>
      <c r="C55" s="96">
        <v>3</v>
      </c>
      <c r="D55" s="96"/>
      <c r="E55" s="2212"/>
      <c r="F55" s="638"/>
      <c r="G55" s="356" t="s">
        <v>209</v>
      </c>
      <c r="H55" s="711">
        <v>2</v>
      </c>
      <c r="I55" s="711"/>
      <c r="J55" s="711">
        <v>11</v>
      </c>
      <c r="K55" s="711">
        <v>11</v>
      </c>
      <c r="L55" s="711">
        <v>0</v>
      </c>
      <c r="M55" s="711">
        <v>2</v>
      </c>
      <c r="N55" s="1127">
        <f t="shared" si="5"/>
        <v>24</v>
      </c>
      <c r="O55" s="735">
        <f t="shared" si="6"/>
        <v>26</v>
      </c>
      <c r="P55" s="78"/>
      <c r="Q55" s="78"/>
    </row>
    <row r="56" spans="1:17" ht="12" customHeight="1">
      <c r="A56" s="96"/>
      <c r="B56" s="96"/>
      <c r="C56" s="96"/>
      <c r="D56" s="96"/>
      <c r="E56" s="2212"/>
      <c r="F56" s="636" t="s">
        <v>132</v>
      </c>
      <c r="G56" s="89"/>
      <c r="H56" s="1128">
        <f>SUM(H57:H60)</f>
        <v>0</v>
      </c>
      <c r="I56" s="1128"/>
      <c r="J56" s="1128">
        <f>SUM(J57:J60)</f>
        <v>14</v>
      </c>
      <c r="K56" s="1128">
        <f>SUM(K57:K60)</f>
        <v>0</v>
      </c>
      <c r="L56" s="1128">
        <f>SUM(L57:L60)</f>
        <v>0</v>
      </c>
      <c r="M56" s="1128">
        <f>SUM(M57:M60)</f>
        <v>1</v>
      </c>
      <c r="N56" s="1137">
        <f t="shared" si="5"/>
        <v>15</v>
      </c>
      <c r="O56" s="1132">
        <f t="shared" si="6"/>
        <v>15</v>
      </c>
      <c r="P56" s="78"/>
      <c r="Q56" s="78"/>
    </row>
    <row r="57" spans="1:17" ht="12" customHeight="1">
      <c r="A57" s="96">
        <v>2</v>
      </c>
      <c r="B57" s="96">
        <v>4</v>
      </c>
      <c r="C57" s="96">
        <v>7</v>
      </c>
      <c r="D57" s="96"/>
      <c r="E57" s="2212"/>
      <c r="F57" s="631"/>
      <c r="G57" s="89" t="s">
        <v>208</v>
      </c>
      <c r="H57" s="1130">
        <v>0</v>
      </c>
      <c r="I57" s="1130"/>
      <c r="J57" s="1130">
        <v>6</v>
      </c>
      <c r="K57" s="711">
        <v>0</v>
      </c>
      <c r="L57" s="1130">
        <v>0</v>
      </c>
      <c r="M57" s="1130">
        <v>0</v>
      </c>
      <c r="N57" s="1127">
        <f t="shared" si="5"/>
        <v>6</v>
      </c>
      <c r="O57" s="735">
        <f t="shared" si="6"/>
        <v>6</v>
      </c>
      <c r="P57" s="78"/>
      <c r="Q57" s="78"/>
    </row>
    <row r="58" spans="1:17" ht="12" customHeight="1">
      <c r="A58" s="96">
        <v>2</v>
      </c>
      <c r="B58" s="96">
        <v>4</v>
      </c>
      <c r="C58" s="96">
        <v>7</v>
      </c>
      <c r="D58" s="96"/>
      <c r="E58" s="2212"/>
      <c r="F58" s="631"/>
      <c r="G58" s="89" t="s">
        <v>415</v>
      </c>
      <c r="H58" s="1130">
        <v>0</v>
      </c>
      <c r="I58" s="1130"/>
      <c r="J58" s="1130">
        <v>0</v>
      </c>
      <c r="K58" s="711">
        <v>0</v>
      </c>
      <c r="L58" s="1130">
        <v>0</v>
      </c>
      <c r="M58" s="1130">
        <v>1</v>
      </c>
      <c r="N58" s="1127">
        <f>SUM(J58:M58)</f>
        <v>1</v>
      </c>
      <c r="O58" s="735">
        <f>SUM(H58,N58)</f>
        <v>1</v>
      </c>
      <c r="P58" s="78"/>
      <c r="Q58" s="78"/>
    </row>
    <row r="59" spans="1:17" ht="12" customHeight="1">
      <c r="A59" s="96">
        <v>2</v>
      </c>
      <c r="B59" s="96">
        <v>4</v>
      </c>
      <c r="C59" s="96">
        <v>7</v>
      </c>
      <c r="D59" s="96"/>
      <c r="E59" s="2212"/>
      <c r="F59" s="631"/>
      <c r="G59" s="89" t="s">
        <v>216</v>
      </c>
      <c r="H59" s="1130">
        <v>0</v>
      </c>
      <c r="I59" s="1130"/>
      <c r="J59" s="1130">
        <v>0</v>
      </c>
      <c r="K59" s="1130">
        <v>0</v>
      </c>
      <c r="L59" s="1130">
        <v>0</v>
      </c>
      <c r="M59" s="1130">
        <v>0</v>
      </c>
      <c r="N59" s="1127">
        <f>SUM(J59:M59)</f>
        <v>0</v>
      </c>
      <c r="O59" s="735">
        <f>SUM(H59,N59)</f>
        <v>0</v>
      </c>
      <c r="P59" s="78"/>
      <c r="Q59" s="78"/>
    </row>
    <row r="60" spans="1:17" ht="12" customHeight="1">
      <c r="A60" s="96">
        <v>2</v>
      </c>
      <c r="B60" s="96">
        <v>4</v>
      </c>
      <c r="C60" s="96">
        <v>7</v>
      </c>
      <c r="D60" s="96"/>
      <c r="E60" s="2212"/>
      <c r="F60" s="631"/>
      <c r="G60" s="89" t="s">
        <v>209</v>
      </c>
      <c r="H60" s="1130">
        <v>0</v>
      </c>
      <c r="I60" s="1130"/>
      <c r="J60" s="1130">
        <v>8</v>
      </c>
      <c r="K60" s="1130">
        <v>0</v>
      </c>
      <c r="L60" s="1130">
        <v>0</v>
      </c>
      <c r="M60" s="1130">
        <v>0</v>
      </c>
      <c r="N60" s="1127">
        <f t="shared" si="5"/>
        <v>8</v>
      </c>
      <c r="O60" s="735">
        <f t="shared" si="6"/>
        <v>8</v>
      </c>
      <c r="P60" s="78"/>
      <c r="Q60" s="78"/>
    </row>
    <row r="61" spans="1:17" ht="12" customHeight="1">
      <c r="A61" s="96"/>
      <c r="B61" s="96"/>
      <c r="C61" s="96"/>
      <c r="D61" s="96"/>
      <c r="E61" s="2212"/>
      <c r="F61" s="636" t="s">
        <v>35</v>
      </c>
      <c r="G61" s="89"/>
      <c r="H61" s="1129">
        <f>SUM(H62:H63)</f>
        <v>0</v>
      </c>
      <c r="I61" s="1129"/>
      <c r="J61" s="1129">
        <f>SUM(J62:J63)</f>
        <v>0</v>
      </c>
      <c r="K61" s="1128">
        <f>SUM(K62:K63)</f>
        <v>0</v>
      </c>
      <c r="L61" s="1129">
        <f>SUM(L62:L63)</f>
        <v>0</v>
      </c>
      <c r="M61" s="1129">
        <f>SUM(M62:M63)</f>
        <v>0</v>
      </c>
      <c r="N61" s="1137">
        <f t="shared" si="5"/>
        <v>0</v>
      </c>
      <c r="O61" s="1132">
        <f t="shared" si="6"/>
        <v>0</v>
      </c>
      <c r="P61" s="78"/>
      <c r="Q61" s="78"/>
    </row>
    <row r="62" spans="1:17" ht="12" customHeight="1">
      <c r="A62" s="96">
        <v>2</v>
      </c>
      <c r="B62" s="96">
        <v>4</v>
      </c>
      <c r="C62" s="96">
        <v>1</v>
      </c>
      <c r="D62" s="96"/>
      <c r="E62" s="2212"/>
      <c r="F62" s="638"/>
      <c r="G62" s="89" t="s">
        <v>208</v>
      </c>
      <c r="H62" s="711">
        <v>0</v>
      </c>
      <c r="I62" s="711"/>
      <c r="J62" s="711">
        <v>0</v>
      </c>
      <c r="K62" s="711">
        <v>0</v>
      </c>
      <c r="L62" s="711">
        <v>0</v>
      </c>
      <c r="M62" s="711">
        <v>0</v>
      </c>
      <c r="N62" s="1127">
        <f t="shared" si="5"/>
        <v>0</v>
      </c>
      <c r="O62" s="735">
        <f t="shared" si="6"/>
        <v>0</v>
      </c>
      <c r="P62" s="78"/>
      <c r="Q62" s="78"/>
    </row>
    <row r="63" spans="1:17" ht="12" customHeight="1">
      <c r="A63" s="96">
        <v>2</v>
      </c>
      <c r="B63" s="96">
        <v>4</v>
      </c>
      <c r="C63" s="96">
        <v>1</v>
      </c>
      <c r="D63" s="96"/>
      <c r="E63" s="2212"/>
      <c r="F63" s="638"/>
      <c r="G63" s="89" t="s">
        <v>209</v>
      </c>
      <c r="H63" s="711">
        <v>0</v>
      </c>
      <c r="I63" s="711"/>
      <c r="J63" s="711">
        <v>0</v>
      </c>
      <c r="K63" s="711">
        <v>0</v>
      </c>
      <c r="L63" s="711">
        <v>0</v>
      </c>
      <c r="M63" s="711">
        <v>0</v>
      </c>
      <c r="N63" s="1127">
        <f t="shared" si="5"/>
        <v>0</v>
      </c>
      <c r="O63" s="735">
        <f t="shared" si="6"/>
        <v>0</v>
      </c>
      <c r="P63" s="78"/>
      <c r="Q63" s="78"/>
    </row>
    <row r="64" spans="1:17" ht="12" customHeight="1">
      <c r="A64" s="96"/>
      <c r="B64" s="96"/>
      <c r="C64" s="96"/>
      <c r="D64" s="96"/>
      <c r="E64" s="2212"/>
      <c r="F64" s="636" t="s">
        <v>133</v>
      </c>
      <c r="G64" s="89"/>
      <c r="H64" s="1141">
        <f>SUM(H65:H66)</f>
        <v>1</v>
      </c>
      <c r="I64" s="1141"/>
      <c r="J64" s="1141">
        <f>SUM(J65:J66)</f>
        <v>5</v>
      </c>
      <c r="K64" s="1133">
        <f>SUM(K65:K66)</f>
        <v>0</v>
      </c>
      <c r="L64" s="1141">
        <f>SUM(L65:L66)</f>
        <v>0</v>
      </c>
      <c r="M64" s="1141">
        <f>SUM(M65:M66)</f>
        <v>2</v>
      </c>
      <c r="N64" s="1137">
        <f t="shared" si="5"/>
        <v>7</v>
      </c>
      <c r="O64" s="1132">
        <f t="shared" si="6"/>
        <v>8</v>
      </c>
      <c r="P64" s="78"/>
      <c r="Q64" s="78"/>
    </row>
    <row r="65" spans="1:17" ht="12" customHeight="1">
      <c r="A65" s="96">
        <v>2</v>
      </c>
      <c r="B65" s="96">
        <v>4</v>
      </c>
      <c r="C65" s="96">
        <v>9</v>
      </c>
      <c r="D65" s="96"/>
      <c r="E65" s="2212"/>
      <c r="F65" s="348"/>
      <c r="G65" s="89" t="s">
        <v>208</v>
      </c>
      <c r="H65" s="1140">
        <v>0</v>
      </c>
      <c r="I65" s="1140"/>
      <c r="J65" s="1140">
        <v>2</v>
      </c>
      <c r="K65" s="1140">
        <v>0</v>
      </c>
      <c r="L65" s="1140">
        <v>0</v>
      </c>
      <c r="M65" s="1140">
        <v>0</v>
      </c>
      <c r="N65" s="1127">
        <f t="shared" si="5"/>
        <v>2</v>
      </c>
      <c r="O65" s="735">
        <f t="shared" si="6"/>
        <v>2</v>
      </c>
      <c r="P65" s="78"/>
      <c r="Q65" s="78"/>
    </row>
    <row r="66" spans="1:17" ht="12" customHeight="1">
      <c r="A66" s="96">
        <v>2</v>
      </c>
      <c r="B66" s="96">
        <v>4</v>
      </c>
      <c r="C66" s="96">
        <v>9</v>
      </c>
      <c r="D66" s="96"/>
      <c r="E66" s="2212"/>
      <c r="F66" s="348"/>
      <c r="G66" s="89" t="s">
        <v>209</v>
      </c>
      <c r="H66" s="1140">
        <v>1</v>
      </c>
      <c r="I66" s="1140"/>
      <c r="J66" s="1142">
        <v>3</v>
      </c>
      <c r="K66" s="1142">
        <v>0</v>
      </c>
      <c r="L66" s="1140">
        <v>0</v>
      </c>
      <c r="M66" s="1140">
        <v>2</v>
      </c>
      <c r="N66" s="1127">
        <f t="shared" si="5"/>
        <v>5</v>
      </c>
      <c r="O66" s="735">
        <f t="shared" si="6"/>
        <v>6</v>
      </c>
      <c r="P66" s="78"/>
      <c r="Q66" s="78"/>
    </row>
    <row r="67" spans="1:17" ht="12" customHeight="1">
      <c r="A67" s="96"/>
      <c r="B67" s="96"/>
      <c r="C67" s="96"/>
      <c r="D67" s="96"/>
      <c r="E67" s="2212"/>
      <c r="F67" s="640" t="s">
        <v>37</v>
      </c>
      <c r="G67" s="36"/>
      <c r="H67" s="1129">
        <f>SUM(H68)</f>
        <v>3</v>
      </c>
      <c r="I67" s="1129"/>
      <c r="J67" s="1129">
        <f>SUM(J68)</f>
        <v>2</v>
      </c>
      <c r="K67" s="1129">
        <f>SUM(K68)</f>
        <v>0</v>
      </c>
      <c r="L67" s="1129">
        <f>SUM(L68)</f>
        <v>0</v>
      </c>
      <c r="M67" s="1129">
        <f>SUM(M68)</f>
        <v>1</v>
      </c>
      <c r="N67" s="1137">
        <f t="shared" si="5"/>
        <v>3</v>
      </c>
      <c r="O67" s="1132">
        <f t="shared" si="6"/>
        <v>6</v>
      </c>
      <c r="P67" s="78"/>
      <c r="Q67" s="78"/>
    </row>
    <row r="68" spans="1:17" ht="12" customHeight="1">
      <c r="A68" s="96">
        <v>2</v>
      </c>
      <c r="B68" s="96">
        <v>4</v>
      </c>
      <c r="C68" s="96">
        <v>11</v>
      </c>
      <c r="D68" s="96"/>
      <c r="E68" s="2213"/>
      <c r="F68" s="638"/>
      <c r="G68" s="89" t="s">
        <v>217</v>
      </c>
      <c r="H68" s="1130">
        <v>3</v>
      </c>
      <c r="I68" s="1130"/>
      <c r="J68" s="1130">
        <v>2</v>
      </c>
      <c r="K68" s="1130">
        <v>0</v>
      </c>
      <c r="L68" s="711">
        <v>0</v>
      </c>
      <c r="M68" s="711">
        <v>1</v>
      </c>
      <c r="N68" s="1127">
        <f t="shared" si="5"/>
        <v>3</v>
      </c>
      <c r="O68" s="735">
        <f t="shared" si="6"/>
        <v>6</v>
      </c>
      <c r="P68" s="78"/>
      <c r="Q68" s="78"/>
    </row>
    <row r="69" spans="1:17">
      <c r="A69" s="96"/>
      <c r="B69" s="96"/>
      <c r="C69" s="96"/>
      <c r="D69" s="96"/>
      <c r="E69" s="2211">
        <v>1403</v>
      </c>
      <c r="F69" s="29" t="s">
        <v>39</v>
      </c>
      <c r="G69" s="123"/>
      <c r="H69" s="1134">
        <f>SUM(H70+H72+H74)</f>
        <v>88</v>
      </c>
      <c r="I69" s="1134"/>
      <c r="J69" s="1134">
        <f>SUM(J70+J72+J74)</f>
        <v>24</v>
      </c>
      <c r="K69" s="1134">
        <f>SUM(K70+K72+K74)</f>
        <v>7</v>
      </c>
      <c r="L69" s="1134">
        <f>SUM(L70+L72+L74)</f>
        <v>0</v>
      </c>
      <c r="M69" s="1134">
        <f>SUM(M70+M72+M74)</f>
        <v>2</v>
      </c>
      <c r="N69" s="1143">
        <f t="shared" si="5"/>
        <v>33</v>
      </c>
      <c r="O69" s="729">
        <f>SUM(H69,N69)</f>
        <v>121</v>
      </c>
      <c r="P69" s="78"/>
      <c r="Q69" s="78"/>
    </row>
    <row r="70" spans="1:17" ht="12" customHeight="1">
      <c r="A70" s="96"/>
      <c r="B70" s="96"/>
      <c r="C70" s="96"/>
      <c r="D70" s="96"/>
      <c r="E70" s="2212"/>
      <c r="F70" s="640" t="s">
        <v>40</v>
      </c>
      <c r="G70" s="89"/>
      <c r="H70" s="1128">
        <f>SUM(H71:H71)</f>
        <v>43</v>
      </c>
      <c r="I70" s="1128"/>
      <c r="J70" s="1128">
        <f>SUM(J71:J71)</f>
        <v>2</v>
      </c>
      <c r="K70" s="1129">
        <f>SUM(K71:K71)</f>
        <v>2</v>
      </c>
      <c r="L70" s="1128">
        <f>SUM(L71:L71)</f>
        <v>0</v>
      </c>
      <c r="M70" s="1128">
        <f>SUM(M71:M71)</f>
        <v>0</v>
      </c>
      <c r="N70" s="1137">
        <f t="shared" si="5"/>
        <v>4</v>
      </c>
      <c r="O70" s="1132">
        <f t="shared" si="6"/>
        <v>47</v>
      </c>
      <c r="P70" s="78"/>
      <c r="Q70" s="78"/>
    </row>
    <row r="71" spans="1:17" ht="12" customHeight="1">
      <c r="A71" s="96">
        <v>3</v>
      </c>
      <c r="B71" s="96">
        <v>5</v>
      </c>
      <c r="C71" s="96">
        <v>11</v>
      </c>
      <c r="D71" s="96"/>
      <c r="E71" s="2212"/>
      <c r="F71" s="638"/>
      <c r="G71" s="89" t="s">
        <v>218</v>
      </c>
      <c r="H71" s="1130">
        <v>43</v>
      </c>
      <c r="I71" s="1130"/>
      <c r="J71" s="1130">
        <v>2</v>
      </c>
      <c r="K71" s="1130">
        <v>2</v>
      </c>
      <c r="L71" s="1130">
        <v>0</v>
      </c>
      <c r="M71" s="1130">
        <v>0</v>
      </c>
      <c r="N71" s="1127">
        <f t="shared" si="5"/>
        <v>4</v>
      </c>
      <c r="O71" s="735">
        <f t="shared" si="6"/>
        <v>47</v>
      </c>
      <c r="P71" s="78"/>
      <c r="Q71" s="78"/>
    </row>
    <row r="72" spans="1:17" ht="12" customHeight="1">
      <c r="A72" s="96"/>
      <c r="B72" s="96"/>
      <c r="C72" s="96"/>
      <c r="D72" s="96"/>
      <c r="E72" s="2212"/>
      <c r="F72" s="640" t="s">
        <v>41</v>
      </c>
      <c r="G72" s="89"/>
      <c r="H72" s="1129">
        <f>SUM(H73)</f>
        <v>10</v>
      </c>
      <c r="I72" s="1129"/>
      <c r="J72" s="1129">
        <f>SUM(J73)</f>
        <v>15</v>
      </c>
      <c r="K72" s="1129">
        <f>SUM(K73)</f>
        <v>4</v>
      </c>
      <c r="L72" s="1128">
        <f>SUM(L73)</f>
        <v>0</v>
      </c>
      <c r="M72" s="1128">
        <f>SUM(M73)</f>
        <v>0</v>
      </c>
      <c r="N72" s="1137">
        <f t="shared" si="5"/>
        <v>19</v>
      </c>
      <c r="O72" s="1132">
        <f t="shared" si="6"/>
        <v>29</v>
      </c>
      <c r="P72" s="78"/>
      <c r="Q72" s="78"/>
    </row>
    <row r="73" spans="1:17" ht="12" customHeight="1">
      <c r="A73" s="96">
        <v>3</v>
      </c>
      <c r="B73" s="96">
        <v>5</v>
      </c>
      <c r="C73" s="96">
        <v>8</v>
      </c>
      <c r="D73" s="96"/>
      <c r="E73" s="2212"/>
      <c r="F73" s="638"/>
      <c r="G73" s="89" t="s">
        <v>218</v>
      </c>
      <c r="H73" s="1130">
        <v>10</v>
      </c>
      <c r="I73" s="1130"/>
      <c r="J73" s="1130">
        <v>15</v>
      </c>
      <c r="K73" s="1130">
        <v>4</v>
      </c>
      <c r="L73" s="1130">
        <v>0</v>
      </c>
      <c r="M73" s="1130">
        <v>0</v>
      </c>
      <c r="N73" s="1127">
        <f t="shared" si="5"/>
        <v>19</v>
      </c>
      <c r="O73" s="735">
        <f t="shared" si="6"/>
        <v>29</v>
      </c>
      <c r="P73" s="78"/>
      <c r="Q73" s="78"/>
    </row>
    <row r="74" spans="1:17" ht="12" customHeight="1">
      <c r="A74" s="96"/>
      <c r="B74" s="96"/>
      <c r="C74" s="96"/>
      <c r="D74" s="96"/>
      <c r="E74" s="2212"/>
      <c r="F74" s="640" t="s">
        <v>42</v>
      </c>
      <c r="G74" s="89"/>
      <c r="H74" s="1128">
        <f>SUM(H75:H76)</f>
        <v>35</v>
      </c>
      <c r="I74" s="1128"/>
      <c r="J74" s="1128">
        <f>SUM(J75:J76)</f>
        <v>7</v>
      </c>
      <c r="K74" s="1128">
        <f>SUM(K75:K76)</f>
        <v>1</v>
      </c>
      <c r="L74" s="1128">
        <f>SUM(L75:L76)</f>
        <v>0</v>
      </c>
      <c r="M74" s="1128">
        <f>SUM(M75:M76)</f>
        <v>2</v>
      </c>
      <c r="N74" s="1137">
        <f t="shared" si="5"/>
        <v>10</v>
      </c>
      <c r="O74" s="1132">
        <f t="shared" si="6"/>
        <v>45</v>
      </c>
      <c r="P74" s="78"/>
      <c r="Q74" s="78"/>
    </row>
    <row r="75" spans="1:17" ht="12" customHeight="1">
      <c r="A75" s="96">
        <v>3</v>
      </c>
      <c r="B75" s="96">
        <v>5</v>
      </c>
      <c r="C75" s="96">
        <v>10</v>
      </c>
      <c r="D75" s="96"/>
      <c r="E75" s="2316"/>
      <c r="F75" s="638"/>
      <c r="G75" s="89" t="s">
        <v>218</v>
      </c>
      <c r="H75" s="1130">
        <v>24</v>
      </c>
      <c r="I75" s="1130"/>
      <c r="J75" s="1130">
        <v>7</v>
      </c>
      <c r="K75" s="711">
        <v>1</v>
      </c>
      <c r="L75" s="711">
        <v>0</v>
      </c>
      <c r="M75" s="711">
        <v>2</v>
      </c>
      <c r="N75" s="1127">
        <f t="shared" si="5"/>
        <v>10</v>
      </c>
      <c r="O75" s="735">
        <f t="shared" si="6"/>
        <v>34</v>
      </c>
      <c r="P75" s="78"/>
      <c r="Q75" s="78"/>
    </row>
    <row r="76" spans="1:17" ht="12" customHeight="1">
      <c r="A76" s="96">
        <v>3</v>
      </c>
      <c r="B76" s="96">
        <v>5</v>
      </c>
      <c r="C76" s="96">
        <v>10</v>
      </c>
      <c r="D76" s="96"/>
      <c r="E76" s="2274"/>
      <c r="F76" s="648"/>
      <c r="G76" s="314" t="s">
        <v>219</v>
      </c>
      <c r="H76" s="711">
        <v>11</v>
      </c>
      <c r="I76" s="711"/>
      <c r="J76" s="711">
        <v>0</v>
      </c>
      <c r="K76" s="711">
        <v>0</v>
      </c>
      <c r="L76" s="711">
        <v>0</v>
      </c>
      <c r="M76" s="711">
        <v>0</v>
      </c>
      <c r="N76" s="1144">
        <f t="shared" si="5"/>
        <v>0</v>
      </c>
      <c r="O76" s="784">
        <f t="shared" si="6"/>
        <v>11</v>
      </c>
      <c r="P76" s="78"/>
      <c r="Q76" s="78"/>
    </row>
    <row r="77" spans="1:17" ht="12" customHeight="1">
      <c r="A77" s="96"/>
      <c r="B77" s="96"/>
      <c r="C77" s="96"/>
      <c r="D77" s="96"/>
      <c r="E77" s="979"/>
      <c r="F77" s="1145"/>
      <c r="G77" s="624"/>
      <c r="H77" s="624"/>
      <c r="I77" s="624"/>
      <c r="J77" s="624"/>
      <c r="K77" s="1146"/>
      <c r="L77" s="1146"/>
      <c r="M77" s="624"/>
      <c r="N77" s="92"/>
      <c r="O77" s="88" t="s">
        <v>220</v>
      </c>
      <c r="P77" s="78"/>
      <c r="Q77" s="78"/>
    </row>
    <row r="78" spans="1:17" ht="12" customHeight="1">
      <c r="A78" s="96"/>
      <c r="B78" s="96"/>
      <c r="C78" s="96"/>
      <c r="D78" s="96"/>
      <c r="E78" s="979"/>
      <c r="F78" s="92"/>
      <c r="G78" s="92"/>
      <c r="H78" s="92"/>
      <c r="I78" s="92"/>
      <c r="J78" s="1115"/>
      <c r="K78" s="226"/>
      <c r="L78" s="226"/>
      <c r="M78" s="226"/>
      <c r="N78" s="1147" t="s">
        <v>401</v>
      </c>
      <c r="O78" s="1020"/>
    </row>
    <row r="79" spans="1:17" ht="9.75" customHeight="1">
      <c r="A79" s="96"/>
      <c r="B79" s="96"/>
      <c r="C79" s="96"/>
      <c r="D79" s="96"/>
      <c r="E79" s="2263" t="s">
        <v>2</v>
      </c>
      <c r="F79" s="2219" t="s">
        <v>327</v>
      </c>
      <c r="G79" s="2219"/>
      <c r="H79" s="1022"/>
      <c r="I79" s="1022"/>
      <c r="J79" s="1022"/>
      <c r="K79" s="1116"/>
      <c r="L79" s="1117"/>
      <c r="M79" s="1117"/>
      <c r="N79" s="1117"/>
      <c r="O79" s="1148"/>
    </row>
    <row r="80" spans="1:17" ht="11.25" customHeight="1">
      <c r="A80" s="96"/>
      <c r="B80" s="96"/>
      <c r="C80" s="96"/>
      <c r="D80" s="96"/>
      <c r="E80" s="2326"/>
      <c r="F80" s="2220"/>
      <c r="G80" s="2220"/>
      <c r="H80" s="217" t="s">
        <v>292</v>
      </c>
      <c r="I80" s="192"/>
      <c r="J80" s="2395" t="s">
        <v>293</v>
      </c>
      <c r="K80" s="2395"/>
      <c r="L80" s="2395"/>
      <c r="M80" s="2395"/>
      <c r="N80" s="2395"/>
      <c r="O80" s="2396"/>
    </row>
    <row r="81" spans="1:15" ht="22.5" customHeight="1">
      <c r="A81" s="96" t="s">
        <v>9</v>
      </c>
      <c r="B81" s="96" t="s">
        <v>10</v>
      </c>
      <c r="C81" s="96" t="s">
        <v>11</v>
      </c>
      <c r="D81" s="96"/>
      <c r="E81" s="2327"/>
      <c r="F81" s="2221"/>
      <c r="G81" s="2221"/>
      <c r="H81" s="192" t="s">
        <v>410</v>
      </c>
      <c r="I81" s="192"/>
      <c r="J81" s="1119" t="s">
        <v>411</v>
      </c>
      <c r="K81" s="1119" t="s">
        <v>412</v>
      </c>
      <c r="L81" s="1120" t="s">
        <v>413</v>
      </c>
      <c r="M81" s="1119" t="s">
        <v>414</v>
      </c>
      <c r="N81" s="1119" t="s">
        <v>112</v>
      </c>
      <c r="O81" s="1121" t="s">
        <v>8</v>
      </c>
    </row>
    <row r="82" spans="1:15">
      <c r="A82" s="1149"/>
      <c r="B82" s="1149"/>
      <c r="C82" s="1149"/>
      <c r="D82" s="1149"/>
      <c r="E82" s="2204">
        <v>1404</v>
      </c>
      <c r="F82" s="29" t="s">
        <v>43</v>
      </c>
      <c r="G82" s="123"/>
      <c r="H82" s="1143">
        <f>SUM(H83,H87)</f>
        <v>92</v>
      </c>
      <c r="I82" s="1143"/>
      <c r="J82" s="1122">
        <f>SUM(J83,J87)</f>
        <v>46</v>
      </c>
      <c r="K82" s="1122">
        <f>SUM(K83,K87)</f>
        <v>46</v>
      </c>
      <c r="L82" s="1122">
        <f>SUM(L83,L87)</f>
        <v>5</v>
      </c>
      <c r="M82" s="1122">
        <f>SUM(M83,M87)</f>
        <v>23</v>
      </c>
      <c r="N82" s="1122">
        <f>SUM(J82:M82)</f>
        <v>120</v>
      </c>
      <c r="O82" s="1123">
        <f t="shared" ref="O82:O106" si="7">SUM(H82,N82)</f>
        <v>212</v>
      </c>
    </row>
    <row r="83" spans="1:15" ht="12" customHeight="1">
      <c r="A83" s="1149"/>
      <c r="B83" s="1149"/>
      <c r="C83" s="1149"/>
      <c r="D83" s="1149"/>
      <c r="E83" s="2205"/>
      <c r="F83" s="636" t="s">
        <v>128</v>
      </c>
      <c r="G83" s="92"/>
      <c r="H83" s="1124">
        <f t="shared" ref="H83:M83" si="8">SUM(H84:H86)</f>
        <v>57</v>
      </c>
      <c r="I83" s="1124">
        <f t="shared" si="8"/>
        <v>0</v>
      </c>
      <c r="J83" s="1124">
        <f t="shared" si="8"/>
        <v>28</v>
      </c>
      <c r="K83" s="1124">
        <f t="shared" si="8"/>
        <v>18</v>
      </c>
      <c r="L83" s="1124">
        <f t="shared" si="8"/>
        <v>4</v>
      </c>
      <c r="M83" s="1124">
        <f t="shared" si="8"/>
        <v>17</v>
      </c>
      <c r="N83" s="1150">
        <f t="shared" ref="N83:N106" si="9">SUM(J83:M83)</f>
        <v>67</v>
      </c>
      <c r="O83" s="1151">
        <f t="shared" si="7"/>
        <v>124</v>
      </c>
    </row>
    <row r="84" spans="1:15" ht="12" customHeight="1">
      <c r="A84" s="1149">
        <v>4</v>
      </c>
      <c r="B84" s="1149">
        <v>6</v>
      </c>
      <c r="C84" s="1149">
        <v>11</v>
      </c>
      <c r="D84" s="1149"/>
      <c r="E84" s="2206"/>
      <c r="F84" s="631"/>
      <c r="G84" s="89" t="s">
        <v>222</v>
      </c>
      <c r="H84" s="1130">
        <v>57</v>
      </c>
      <c r="I84" s="1130"/>
      <c r="J84" s="1130">
        <v>28</v>
      </c>
      <c r="K84" s="1130">
        <v>18</v>
      </c>
      <c r="L84" s="1130">
        <v>4</v>
      </c>
      <c r="M84" s="1130">
        <v>17</v>
      </c>
      <c r="N84" s="1127">
        <f t="shared" si="9"/>
        <v>67</v>
      </c>
      <c r="O84" s="1152">
        <f t="shared" si="7"/>
        <v>124</v>
      </c>
    </row>
    <row r="85" spans="1:15" ht="12" customHeight="1">
      <c r="A85" s="1149">
        <v>4</v>
      </c>
      <c r="B85" s="1149">
        <v>6</v>
      </c>
      <c r="C85" s="1149">
        <v>11</v>
      </c>
      <c r="D85" s="1149"/>
      <c r="E85" s="2206"/>
      <c r="F85" s="631"/>
      <c r="G85" s="89" t="s">
        <v>340</v>
      </c>
      <c r="H85" s="1130">
        <v>0</v>
      </c>
      <c r="I85" s="1130"/>
      <c r="J85" s="1130">
        <v>0</v>
      </c>
      <c r="K85" s="1130">
        <v>0</v>
      </c>
      <c r="L85" s="1130">
        <v>0</v>
      </c>
      <c r="M85" s="1130">
        <v>0</v>
      </c>
      <c r="N85" s="1127">
        <f>SUM(J85:M85)</f>
        <v>0</v>
      </c>
      <c r="O85" s="1152">
        <f>SUM(H85,N85)</f>
        <v>0</v>
      </c>
    </row>
    <row r="86" spans="1:15" ht="12" customHeight="1">
      <c r="A86" s="1149">
        <v>4</v>
      </c>
      <c r="B86" s="1149">
        <v>6</v>
      </c>
      <c r="C86" s="1149">
        <v>11</v>
      </c>
      <c r="D86" s="1149"/>
      <c r="E86" s="2206"/>
      <c r="F86" s="631"/>
      <c r="G86" s="89" t="s">
        <v>341</v>
      </c>
      <c r="H86" s="1130">
        <v>0</v>
      </c>
      <c r="I86" s="1130"/>
      <c r="J86" s="1130">
        <v>0</v>
      </c>
      <c r="K86" s="1130">
        <v>0</v>
      </c>
      <c r="L86" s="1130">
        <v>0</v>
      </c>
      <c r="M86" s="1130">
        <v>0</v>
      </c>
      <c r="N86" s="1127">
        <f>SUM(J86:M86)</f>
        <v>0</v>
      </c>
      <c r="O86" s="1152">
        <f>SUM(H86,N86)</f>
        <v>0</v>
      </c>
    </row>
    <row r="87" spans="1:15" ht="12" customHeight="1">
      <c r="A87" s="1149"/>
      <c r="B87" s="1149"/>
      <c r="C87" s="1149"/>
      <c r="D87" s="1149"/>
      <c r="E87" s="2205"/>
      <c r="F87" s="636" t="s">
        <v>45</v>
      </c>
      <c r="G87" s="89"/>
      <c r="H87" s="1129">
        <f>SUM(H88)</f>
        <v>35</v>
      </c>
      <c r="I87" s="1129"/>
      <c r="J87" s="1129">
        <f>SUM(J88)</f>
        <v>18</v>
      </c>
      <c r="K87" s="1129">
        <f>SUM(K88)</f>
        <v>28</v>
      </c>
      <c r="L87" s="1129">
        <f>SUM(L88)</f>
        <v>1</v>
      </c>
      <c r="M87" s="1129">
        <f>SUM(M88)</f>
        <v>6</v>
      </c>
      <c r="N87" s="1153">
        <f t="shared" si="9"/>
        <v>53</v>
      </c>
      <c r="O87" s="1154">
        <f t="shared" si="7"/>
        <v>88</v>
      </c>
    </row>
    <row r="88" spans="1:15" ht="12" customHeight="1">
      <c r="A88" s="1149">
        <v>4</v>
      </c>
      <c r="B88" s="1149">
        <v>6</v>
      </c>
      <c r="C88" s="1149">
        <v>11</v>
      </c>
      <c r="D88" s="1149"/>
      <c r="E88" s="2206"/>
      <c r="F88" s="631"/>
      <c r="G88" s="89" t="s">
        <v>225</v>
      </c>
      <c r="H88" s="1130">
        <v>35</v>
      </c>
      <c r="I88" s="1130"/>
      <c r="J88" s="1130">
        <v>18</v>
      </c>
      <c r="K88" s="1130">
        <v>28</v>
      </c>
      <c r="L88" s="1130">
        <v>1</v>
      </c>
      <c r="M88" s="1130">
        <v>6</v>
      </c>
      <c r="N88" s="1127">
        <f t="shared" si="9"/>
        <v>53</v>
      </c>
      <c r="O88" s="1152">
        <f t="shared" si="7"/>
        <v>88</v>
      </c>
    </row>
    <row r="89" spans="1:15">
      <c r="A89" s="1149"/>
      <c r="B89" s="1149"/>
      <c r="C89" s="1149"/>
      <c r="D89" s="1149"/>
      <c r="E89" s="2211">
        <v>1405</v>
      </c>
      <c r="F89" s="13" t="s">
        <v>46</v>
      </c>
      <c r="G89" s="14"/>
      <c r="H89" s="1134">
        <f>SUM(H90,H95,H102,H104)</f>
        <v>146</v>
      </c>
      <c r="I89" s="1134"/>
      <c r="J89" s="1134">
        <f>SUM(J90,J95,J102,J104)</f>
        <v>87</v>
      </c>
      <c r="K89" s="1134">
        <f>SUM(K90,K95,K102,K104)</f>
        <v>22</v>
      </c>
      <c r="L89" s="1134">
        <f>SUM(L90,L95,L102,L104)</f>
        <v>13</v>
      </c>
      <c r="M89" s="1134">
        <f>SUM(M90,M95,M102,M104)</f>
        <v>37</v>
      </c>
      <c r="N89" s="1143">
        <f>SUM(J89:M89)</f>
        <v>159</v>
      </c>
      <c r="O89" s="1155">
        <f>SUM(H89,N89)</f>
        <v>305</v>
      </c>
    </row>
    <row r="90" spans="1:15" ht="12" customHeight="1">
      <c r="A90" s="1156"/>
      <c r="B90" s="1149"/>
      <c r="C90" s="1149"/>
      <c r="D90" s="1149"/>
      <c r="E90" s="2212"/>
      <c r="F90" s="636" t="s">
        <v>47</v>
      </c>
      <c r="G90" s="92"/>
      <c r="H90" s="1128">
        <f t="shared" ref="H90:M90" si="10">SUM(H91:H94)</f>
        <v>25</v>
      </c>
      <c r="I90" s="1128">
        <f t="shared" si="10"/>
        <v>0</v>
      </c>
      <c r="J90" s="1128">
        <f t="shared" si="10"/>
        <v>10</v>
      </c>
      <c r="K90" s="1128">
        <f t="shared" si="10"/>
        <v>4</v>
      </c>
      <c r="L90" s="1128">
        <f t="shared" si="10"/>
        <v>0</v>
      </c>
      <c r="M90" s="1128">
        <f t="shared" si="10"/>
        <v>0</v>
      </c>
      <c r="N90" s="1153">
        <f t="shared" si="9"/>
        <v>14</v>
      </c>
      <c r="O90" s="1154">
        <f t="shared" si="7"/>
        <v>39</v>
      </c>
    </row>
    <row r="91" spans="1:15" ht="12" customHeight="1">
      <c r="A91" s="1156">
        <v>5</v>
      </c>
      <c r="B91" s="1149">
        <v>4</v>
      </c>
      <c r="C91" s="1149">
        <v>8</v>
      </c>
      <c r="D91" s="1149"/>
      <c r="E91" s="2212"/>
      <c r="F91" s="638"/>
      <c r="G91" s="92" t="s">
        <v>226</v>
      </c>
      <c r="H91" s="1130">
        <v>1</v>
      </c>
      <c r="I91" s="1130"/>
      <c r="J91" s="1130">
        <v>1</v>
      </c>
      <c r="K91" s="1130">
        <v>1</v>
      </c>
      <c r="L91" s="1130">
        <v>0</v>
      </c>
      <c r="M91" s="1130">
        <v>0</v>
      </c>
      <c r="N91" s="1127">
        <f t="shared" si="9"/>
        <v>2</v>
      </c>
      <c r="O91" s="1152">
        <f t="shared" si="7"/>
        <v>3</v>
      </c>
    </row>
    <row r="92" spans="1:15" ht="12" customHeight="1">
      <c r="A92" s="1156">
        <v>5</v>
      </c>
      <c r="B92" s="1149">
        <v>4</v>
      </c>
      <c r="C92" s="1149">
        <v>8</v>
      </c>
      <c r="D92" s="1149"/>
      <c r="E92" s="2212"/>
      <c r="F92" s="631"/>
      <c r="G92" s="92" t="s">
        <v>227</v>
      </c>
      <c r="H92" s="1142">
        <v>17</v>
      </c>
      <c r="I92" s="1142"/>
      <c r="J92" s="1142">
        <v>5</v>
      </c>
      <c r="K92" s="1142">
        <v>0</v>
      </c>
      <c r="L92" s="1142">
        <v>0</v>
      </c>
      <c r="M92" s="1142">
        <v>0</v>
      </c>
      <c r="N92" s="1127">
        <f t="shared" si="9"/>
        <v>5</v>
      </c>
      <c r="O92" s="1152">
        <f t="shared" si="7"/>
        <v>22</v>
      </c>
    </row>
    <row r="93" spans="1:15" ht="12" customHeight="1">
      <c r="A93" s="1156">
        <v>5</v>
      </c>
      <c r="B93" s="1149">
        <v>4</v>
      </c>
      <c r="C93" s="1149">
        <v>8</v>
      </c>
      <c r="D93" s="1149"/>
      <c r="E93" s="2212"/>
      <c r="F93" s="631"/>
      <c r="G93" s="92" t="s">
        <v>228</v>
      </c>
      <c r="H93" s="1130">
        <v>2</v>
      </c>
      <c r="I93" s="1130"/>
      <c r="J93" s="1130">
        <v>1</v>
      </c>
      <c r="K93" s="1130">
        <v>0</v>
      </c>
      <c r="L93" s="1130">
        <v>0</v>
      </c>
      <c r="M93" s="1130">
        <v>0</v>
      </c>
      <c r="N93" s="1127">
        <f t="shared" si="9"/>
        <v>1</v>
      </c>
      <c r="O93" s="1152">
        <f t="shared" si="7"/>
        <v>3</v>
      </c>
    </row>
    <row r="94" spans="1:15" s="83" customFormat="1" ht="12" customHeight="1">
      <c r="A94" s="1156">
        <v>5</v>
      </c>
      <c r="B94" s="1149">
        <v>4</v>
      </c>
      <c r="C94" s="1149">
        <v>8</v>
      </c>
      <c r="D94" s="1149"/>
      <c r="E94" s="2212"/>
      <c r="F94" s="631"/>
      <c r="G94" s="92" t="s">
        <v>229</v>
      </c>
      <c r="H94" s="1130">
        <v>5</v>
      </c>
      <c r="I94" s="1130"/>
      <c r="J94" s="1130">
        <v>3</v>
      </c>
      <c r="K94" s="1130">
        <v>3</v>
      </c>
      <c r="L94" s="1130">
        <v>0</v>
      </c>
      <c r="M94" s="1130">
        <v>0</v>
      </c>
      <c r="N94" s="1127">
        <f t="shared" si="9"/>
        <v>6</v>
      </c>
      <c r="O94" s="1152">
        <f t="shared" si="7"/>
        <v>11</v>
      </c>
    </row>
    <row r="95" spans="1:15" s="83" customFormat="1" ht="12" customHeight="1">
      <c r="A95" s="1156"/>
      <c r="B95" s="1149"/>
      <c r="C95" s="1149"/>
      <c r="D95" s="1149"/>
      <c r="E95" s="2212"/>
      <c r="F95" s="636" t="s">
        <v>48</v>
      </c>
      <c r="G95" s="92"/>
      <c r="H95" s="1133">
        <f>SUM(H96:I101)</f>
        <v>93</v>
      </c>
      <c r="I95" s="1133"/>
      <c r="J95" s="1133">
        <f>SUM(J96:J101)</f>
        <v>45</v>
      </c>
      <c r="K95" s="1133">
        <f>SUM(K96:K101)</f>
        <v>12</v>
      </c>
      <c r="L95" s="1133">
        <f>SUM(L96:L101)</f>
        <v>10</v>
      </c>
      <c r="M95" s="1133">
        <f>SUM(M96:M101)</f>
        <v>29</v>
      </c>
      <c r="N95" s="1131">
        <f t="shared" si="9"/>
        <v>96</v>
      </c>
      <c r="O95" s="1157">
        <f t="shared" si="7"/>
        <v>189</v>
      </c>
    </row>
    <row r="96" spans="1:15" ht="12" customHeight="1">
      <c r="A96" s="1156">
        <v>5</v>
      </c>
      <c r="B96" s="1149">
        <v>5</v>
      </c>
      <c r="C96" s="1149">
        <v>11</v>
      </c>
      <c r="D96" s="1149"/>
      <c r="E96" s="2212"/>
      <c r="F96" s="638"/>
      <c r="G96" s="92" t="s">
        <v>230</v>
      </c>
      <c r="H96" s="1130">
        <v>6</v>
      </c>
      <c r="I96" s="1130"/>
      <c r="J96" s="1130">
        <v>2</v>
      </c>
      <c r="K96" s="1130">
        <v>0</v>
      </c>
      <c r="L96" s="1130">
        <v>0</v>
      </c>
      <c r="M96" s="1130">
        <v>0</v>
      </c>
      <c r="N96" s="1127">
        <f t="shared" si="9"/>
        <v>2</v>
      </c>
      <c r="O96" s="1152">
        <f t="shared" si="7"/>
        <v>8</v>
      </c>
    </row>
    <row r="97" spans="1:15" ht="12" customHeight="1">
      <c r="A97" s="1156">
        <v>5</v>
      </c>
      <c r="B97" s="1149">
        <v>5</v>
      </c>
      <c r="C97" s="1149">
        <v>11</v>
      </c>
      <c r="D97" s="1149"/>
      <c r="E97" s="2212"/>
      <c r="F97" s="638"/>
      <c r="G97" s="92" t="s">
        <v>231</v>
      </c>
      <c r="H97" s="1142">
        <v>22</v>
      </c>
      <c r="I97" s="1142"/>
      <c r="J97" s="1142">
        <v>13</v>
      </c>
      <c r="K97" s="1142">
        <v>6</v>
      </c>
      <c r="L97" s="1142">
        <v>5</v>
      </c>
      <c r="M97" s="1142">
        <v>1</v>
      </c>
      <c r="N97" s="1127">
        <f t="shared" si="9"/>
        <v>25</v>
      </c>
      <c r="O97" s="1152">
        <f t="shared" si="7"/>
        <v>47</v>
      </c>
    </row>
    <row r="98" spans="1:15" ht="12" customHeight="1">
      <c r="A98" s="1156">
        <v>5</v>
      </c>
      <c r="B98" s="1149">
        <v>5</v>
      </c>
      <c r="C98" s="1149">
        <v>11</v>
      </c>
      <c r="D98" s="1149"/>
      <c r="E98" s="2212"/>
      <c r="F98" s="638"/>
      <c r="G98" s="92" t="s">
        <v>232</v>
      </c>
      <c r="H98" s="1130">
        <v>0</v>
      </c>
      <c r="I98" s="1130"/>
      <c r="J98" s="1130">
        <v>1</v>
      </c>
      <c r="K98" s="1130">
        <v>0</v>
      </c>
      <c r="L98" s="1130">
        <v>0</v>
      </c>
      <c r="M98" s="1130">
        <v>0</v>
      </c>
      <c r="N98" s="1127">
        <f t="shared" si="9"/>
        <v>1</v>
      </c>
      <c r="O98" s="1152">
        <f t="shared" si="7"/>
        <v>1</v>
      </c>
    </row>
    <row r="99" spans="1:15" ht="12" customHeight="1">
      <c r="A99" s="1156">
        <v>5</v>
      </c>
      <c r="B99" s="1149">
        <v>5</v>
      </c>
      <c r="C99" s="1149">
        <v>11</v>
      </c>
      <c r="D99" s="1149"/>
      <c r="E99" s="2212"/>
      <c r="F99" s="638"/>
      <c r="G99" s="92" t="s">
        <v>233</v>
      </c>
      <c r="H99" s="1130">
        <v>17</v>
      </c>
      <c r="I99" s="1130"/>
      <c r="J99" s="1130">
        <v>6</v>
      </c>
      <c r="K99" s="1130">
        <v>4</v>
      </c>
      <c r="L99" s="1130">
        <v>0</v>
      </c>
      <c r="M99" s="1130">
        <v>0</v>
      </c>
      <c r="N99" s="1127">
        <f t="shared" si="9"/>
        <v>10</v>
      </c>
      <c r="O99" s="1152">
        <f t="shared" si="7"/>
        <v>27</v>
      </c>
    </row>
    <row r="100" spans="1:15" ht="12" customHeight="1">
      <c r="A100" s="1156">
        <v>5</v>
      </c>
      <c r="B100" s="1149">
        <v>5</v>
      </c>
      <c r="C100" s="1149">
        <v>11</v>
      </c>
      <c r="D100" s="1149"/>
      <c r="E100" s="2212"/>
      <c r="F100" s="638"/>
      <c r="G100" s="92" t="s">
        <v>353</v>
      </c>
      <c r="H100" s="1130">
        <v>47</v>
      </c>
      <c r="I100" s="1130"/>
      <c r="J100" s="1130">
        <v>21</v>
      </c>
      <c r="K100" s="1130">
        <v>2</v>
      </c>
      <c r="L100" s="1130">
        <v>5</v>
      </c>
      <c r="M100" s="1130">
        <v>28</v>
      </c>
      <c r="N100" s="1127">
        <f t="shared" si="9"/>
        <v>56</v>
      </c>
      <c r="O100" s="1152">
        <f t="shared" si="7"/>
        <v>103</v>
      </c>
    </row>
    <row r="101" spans="1:15" ht="12" customHeight="1">
      <c r="A101" s="1156">
        <v>5</v>
      </c>
      <c r="B101" s="1149">
        <v>5</v>
      </c>
      <c r="C101" s="1149">
        <v>11</v>
      </c>
      <c r="D101" s="1149"/>
      <c r="E101" s="2212"/>
      <c r="F101" s="638"/>
      <c r="G101" s="64" t="s">
        <v>235</v>
      </c>
      <c r="H101" s="711">
        <v>1</v>
      </c>
      <c r="I101" s="711"/>
      <c r="J101" s="711">
        <v>2</v>
      </c>
      <c r="K101" s="711">
        <v>0</v>
      </c>
      <c r="L101" s="711">
        <v>0</v>
      </c>
      <c r="M101" s="711">
        <v>0</v>
      </c>
      <c r="N101" s="1127">
        <f t="shared" si="9"/>
        <v>2</v>
      </c>
      <c r="O101" s="1152">
        <f t="shared" si="7"/>
        <v>3</v>
      </c>
    </row>
    <row r="102" spans="1:15" ht="12" customHeight="1">
      <c r="A102" s="1156"/>
      <c r="B102" s="1149"/>
      <c r="C102" s="1149"/>
      <c r="D102" s="1149"/>
      <c r="E102" s="2212"/>
      <c r="F102" s="19" t="s">
        <v>49</v>
      </c>
      <c r="G102" s="59"/>
      <c r="H102" s="1141">
        <f>SUM(H103)</f>
        <v>28</v>
      </c>
      <c r="I102" s="1141"/>
      <c r="J102" s="1141">
        <f>SUM(J103)</f>
        <v>32</v>
      </c>
      <c r="K102" s="1141">
        <f>SUM(K103)</f>
        <v>6</v>
      </c>
      <c r="L102" s="1141">
        <f>SUM(L103)</f>
        <v>3</v>
      </c>
      <c r="M102" s="1141">
        <f>SUM(M103)</f>
        <v>8</v>
      </c>
      <c r="N102" s="1153">
        <f t="shared" si="9"/>
        <v>49</v>
      </c>
      <c r="O102" s="1154">
        <f t="shared" si="7"/>
        <v>77</v>
      </c>
    </row>
    <row r="103" spans="1:15" ht="12" customHeight="1">
      <c r="A103" s="1156">
        <v>5</v>
      </c>
      <c r="B103" s="1149">
        <v>5</v>
      </c>
      <c r="C103" s="1149">
        <v>10</v>
      </c>
      <c r="D103" s="1149"/>
      <c r="E103" s="2212"/>
      <c r="F103" s="653"/>
      <c r="G103" s="92" t="s">
        <v>317</v>
      </c>
      <c r="H103" s="711">
        <v>28</v>
      </c>
      <c r="I103" s="711"/>
      <c r="J103" s="711">
        <v>32</v>
      </c>
      <c r="K103" s="711">
        <v>6</v>
      </c>
      <c r="L103" s="711">
        <v>3</v>
      </c>
      <c r="M103" s="711">
        <v>8</v>
      </c>
      <c r="N103" s="1127">
        <f t="shared" si="9"/>
        <v>49</v>
      </c>
      <c r="O103" s="1152">
        <f t="shared" si="7"/>
        <v>77</v>
      </c>
    </row>
    <row r="104" spans="1:15" ht="12" customHeight="1">
      <c r="A104" s="1156"/>
      <c r="B104" s="1149"/>
      <c r="C104" s="1149"/>
      <c r="D104" s="1149"/>
      <c r="E104" s="2212"/>
      <c r="F104" s="640" t="s">
        <v>50</v>
      </c>
      <c r="G104" s="36"/>
      <c r="H104" s="1133">
        <f>SUM(H105:H106)</f>
        <v>0</v>
      </c>
      <c r="I104" s="1133"/>
      <c r="J104" s="1133">
        <f>SUM(J105:J106)</f>
        <v>0</v>
      </c>
      <c r="K104" s="1133">
        <f>SUM(K105:K106)</f>
        <v>0</v>
      </c>
      <c r="L104" s="1133">
        <f>SUM(L105:L106)</f>
        <v>0</v>
      </c>
      <c r="M104" s="1133">
        <f>SUM(M105:M106)</f>
        <v>0</v>
      </c>
      <c r="N104" s="1153">
        <f t="shared" si="9"/>
        <v>0</v>
      </c>
      <c r="O104" s="1154">
        <f t="shared" si="7"/>
        <v>0</v>
      </c>
    </row>
    <row r="105" spans="1:15" ht="12" customHeight="1">
      <c r="A105" s="1156">
        <v>5</v>
      </c>
      <c r="B105" s="1149">
        <v>5</v>
      </c>
      <c r="C105" s="1149">
        <v>13</v>
      </c>
      <c r="D105" s="1149"/>
      <c r="E105" s="2212"/>
      <c r="F105" s="640"/>
      <c r="G105" s="356" t="s">
        <v>234</v>
      </c>
      <c r="H105" s="1140">
        <v>0</v>
      </c>
      <c r="I105" s="1140"/>
      <c r="J105" s="1140">
        <v>0</v>
      </c>
      <c r="K105" s="1140">
        <v>0</v>
      </c>
      <c r="L105" s="1140">
        <v>0</v>
      </c>
      <c r="M105" s="1140">
        <v>0</v>
      </c>
      <c r="N105" s="1127">
        <f>SUM(J105:M105)</f>
        <v>0</v>
      </c>
      <c r="O105" s="1152">
        <f>SUM(H105,N105)</f>
        <v>0</v>
      </c>
    </row>
    <row r="106" spans="1:15" ht="12" customHeight="1">
      <c r="A106" s="1156">
        <v>5</v>
      </c>
      <c r="B106" s="1149">
        <v>5</v>
      </c>
      <c r="C106" s="1149">
        <v>13</v>
      </c>
      <c r="D106" s="1149"/>
      <c r="E106" s="2213"/>
      <c r="F106" s="638"/>
      <c r="G106" s="92" t="s">
        <v>236</v>
      </c>
      <c r="H106" s="711">
        <v>0</v>
      </c>
      <c r="I106" s="711"/>
      <c r="J106" s="711">
        <v>0</v>
      </c>
      <c r="K106" s="711">
        <v>0</v>
      </c>
      <c r="L106" s="711">
        <v>0</v>
      </c>
      <c r="M106" s="711">
        <v>0</v>
      </c>
      <c r="N106" s="1127">
        <f t="shared" si="9"/>
        <v>0</v>
      </c>
      <c r="O106" s="1152">
        <f t="shared" si="7"/>
        <v>0</v>
      </c>
    </row>
    <row r="107" spans="1:15">
      <c r="A107" s="1156"/>
      <c r="B107" s="1149"/>
      <c r="C107" s="1149"/>
      <c r="D107" s="1149"/>
      <c r="E107" s="2211">
        <v>1406</v>
      </c>
      <c r="F107" s="29" t="s">
        <v>51</v>
      </c>
      <c r="G107" s="123"/>
      <c r="H107" s="1158">
        <f t="shared" ref="H107:M107" si="11">SUM(H108,H111,H115,H117,H113)</f>
        <v>18</v>
      </c>
      <c r="I107" s="1158">
        <f t="shared" si="11"/>
        <v>0</v>
      </c>
      <c r="J107" s="1158">
        <f t="shared" si="11"/>
        <v>59</v>
      </c>
      <c r="K107" s="1158">
        <f t="shared" si="11"/>
        <v>13</v>
      </c>
      <c r="L107" s="1158">
        <f t="shared" si="11"/>
        <v>5</v>
      </c>
      <c r="M107" s="1158">
        <f t="shared" si="11"/>
        <v>10</v>
      </c>
      <c r="N107" s="1143">
        <f>SUM(J107:M107)</f>
        <v>87</v>
      </c>
      <c r="O107" s="1155">
        <f>SUM(H107,N107)</f>
        <v>105</v>
      </c>
    </row>
    <row r="108" spans="1:15" ht="12" customHeight="1">
      <c r="A108" s="1156"/>
      <c r="B108" s="1149"/>
      <c r="C108" s="1149"/>
      <c r="D108" s="1149"/>
      <c r="E108" s="2212"/>
      <c r="F108" s="636" t="s">
        <v>52</v>
      </c>
      <c r="G108" s="89"/>
      <c r="H108" s="1129">
        <f>SUM(H109:H110)</f>
        <v>1</v>
      </c>
      <c r="I108" s="1129"/>
      <c r="J108" s="1129">
        <f>SUM(J109:J110)</f>
        <v>22</v>
      </c>
      <c r="K108" s="1129">
        <f>SUM(K109:K110)</f>
        <v>7</v>
      </c>
      <c r="L108" s="1129">
        <f>SUM(L109:L110)</f>
        <v>5</v>
      </c>
      <c r="M108" s="1129">
        <f>SUM(M109:M110)</f>
        <v>10</v>
      </c>
      <c r="N108" s="1153">
        <f>SUM(J108:M108)</f>
        <v>44</v>
      </c>
      <c r="O108" s="1154">
        <f>SUM(H108,N108)</f>
        <v>45</v>
      </c>
    </row>
    <row r="109" spans="1:15" ht="12" customHeight="1">
      <c r="A109" s="1156">
        <v>6</v>
      </c>
      <c r="B109" s="1149">
        <v>2</v>
      </c>
      <c r="C109" s="1149">
        <v>11</v>
      </c>
      <c r="D109" s="1149"/>
      <c r="E109" s="2212"/>
      <c r="F109" s="681"/>
      <c r="G109" s="89" t="s">
        <v>237</v>
      </c>
      <c r="H109" s="1130">
        <v>1</v>
      </c>
      <c r="I109" s="1130"/>
      <c r="J109" s="1130">
        <v>22</v>
      </c>
      <c r="K109" s="1130">
        <v>7</v>
      </c>
      <c r="L109" s="1130">
        <v>5</v>
      </c>
      <c r="M109" s="1130">
        <v>10</v>
      </c>
      <c r="N109" s="1127">
        <f t="shared" ref="N109:N144" si="12">SUM(J109:M109)</f>
        <v>44</v>
      </c>
      <c r="O109" s="1152">
        <f t="shared" ref="O109:O144" si="13">SUM(H109,N109)</f>
        <v>45</v>
      </c>
    </row>
    <row r="110" spans="1:15" ht="12" customHeight="1">
      <c r="A110" s="1156">
        <v>6</v>
      </c>
      <c r="B110" s="1149">
        <v>2</v>
      </c>
      <c r="C110" s="1149">
        <v>11</v>
      </c>
      <c r="D110" s="1149"/>
      <c r="E110" s="2212"/>
      <c r="F110" s="681"/>
      <c r="G110" s="89" t="s">
        <v>238</v>
      </c>
      <c r="H110" s="711">
        <v>0</v>
      </c>
      <c r="I110" s="711"/>
      <c r="J110" s="711">
        <v>0</v>
      </c>
      <c r="K110" s="711">
        <v>0</v>
      </c>
      <c r="L110" s="711">
        <v>0</v>
      </c>
      <c r="M110" s="711">
        <v>0</v>
      </c>
      <c r="N110" s="1127">
        <f t="shared" si="12"/>
        <v>0</v>
      </c>
      <c r="O110" s="1152">
        <f t="shared" si="13"/>
        <v>0</v>
      </c>
    </row>
    <row r="111" spans="1:15" ht="12" customHeight="1">
      <c r="A111" s="1156"/>
      <c r="B111" s="1149"/>
      <c r="C111" s="1149"/>
      <c r="D111" s="1149"/>
      <c r="E111" s="2212"/>
      <c r="F111" s="636" t="s">
        <v>53</v>
      </c>
      <c r="G111" s="89"/>
      <c r="H111" s="1128">
        <f t="shared" ref="H111:M111" si="14">SUM(H112)</f>
        <v>12</v>
      </c>
      <c r="I111" s="1128">
        <f t="shared" si="14"/>
        <v>0</v>
      </c>
      <c r="J111" s="1128">
        <f t="shared" si="14"/>
        <v>23</v>
      </c>
      <c r="K111" s="1128">
        <f t="shared" si="14"/>
        <v>2</v>
      </c>
      <c r="L111" s="1128">
        <f t="shared" si="14"/>
        <v>0</v>
      </c>
      <c r="M111" s="1128">
        <f t="shared" si="14"/>
        <v>0</v>
      </c>
      <c r="N111" s="1153">
        <f t="shared" si="12"/>
        <v>25</v>
      </c>
      <c r="O111" s="1154">
        <f t="shared" si="13"/>
        <v>37</v>
      </c>
    </row>
    <row r="112" spans="1:15" ht="12" customHeight="1">
      <c r="A112" s="1156">
        <v>6</v>
      </c>
      <c r="B112" s="1149">
        <v>2</v>
      </c>
      <c r="C112" s="1149">
        <v>10</v>
      </c>
      <c r="D112" s="1149"/>
      <c r="E112" s="2212"/>
      <c r="F112" s="631"/>
      <c r="G112" s="89" t="s">
        <v>239</v>
      </c>
      <c r="H112" s="684">
        <v>12</v>
      </c>
      <c r="I112" s="684"/>
      <c r="J112" s="684">
        <v>23</v>
      </c>
      <c r="K112" s="684">
        <v>2</v>
      </c>
      <c r="L112" s="684">
        <v>0</v>
      </c>
      <c r="M112" s="684">
        <v>0</v>
      </c>
      <c r="N112" s="1127">
        <f t="shared" si="12"/>
        <v>25</v>
      </c>
      <c r="O112" s="1152">
        <f t="shared" si="13"/>
        <v>37</v>
      </c>
    </row>
    <row r="113" spans="1:15" ht="12" customHeight="1">
      <c r="A113" s="1156"/>
      <c r="B113" s="1149"/>
      <c r="C113" s="1149"/>
      <c r="D113" s="1149"/>
      <c r="E113" s="2212"/>
      <c r="F113" s="636" t="s">
        <v>96</v>
      </c>
      <c r="G113" s="89"/>
      <c r="H113" s="672">
        <f t="shared" ref="H113:M113" si="15">SUM(H114)</f>
        <v>5</v>
      </c>
      <c r="I113" s="672">
        <f t="shared" si="15"/>
        <v>0</v>
      </c>
      <c r="J113" s="672">
        <f t="shared" si="15"/>
        <v>14</v>
      </c>
      <c r="K113" s="672">
        <f t="shared" si="15"/>
        <v>4</v>
      </c>
      <c r="L113" s="672">
        <f t="shared" si="15"/>
        <v>0</v>
      </c>
      <c r="M113" s="672">
        <f t="shared" si="15"/>
        <v>0</v>
      </c>
      <c r="N113" s="1131">
        <f>SUM(J113:M113)</f>
        <v>18</v>
      </c>
      <c r="O113" s="1157">
        <f>SUM(H113,N113)</f>
        <v>23</v>
      </c>
    </row>
    <row r="114" spans="1:15" ht="12" customHeight="1">
      <c r="A114" s="1156">
        <v>6</v>
      </c>
      <c r="B114" s="1149">
        <v>2</v>
      </c>
      <c r="C114" s="1149">
        <v>6</v>
      </c>
      <c r="D114" s="1149"/>
      <c r="E114" s="2212"/>
      <c r="F114" s="631"/>
      <c r="G114" s="89" t="s">
        <v>264</v>
      </c>
      <c r="H114" s="711">
        <v>5</v>
      </c>
      <c r="I114" s="711"/>
      <c r="J114" s="711">
        <v>14</v>
      </c>
      <c r="K114" s="711">
        <v>4</v>
      </c>
      <c r="L114" s="711">
        <v>0</v>
      </c>
      <c r="M114" s="711">
        <v>0</v>
      </c>
      <c r="N114" s="1127">
        <f t="shared" si="12"/>
        <v>18</v>
      </c>
      <c r="O114" s="1152">
        <f t="shared" si="13"/>
        <v>23</v>
      </c>
    </row>
    <row r="115" spans="1:15" ht="12" customHeight="1">
      <c r="A115" s="1156"/>
      <c r="B115" s="1149"/>
      <c r="C115" s="1149"/>
      <c r="D115" s="1149"/>
      <c r="E115" s="2212"/>
      <c r="F115" s="636" t="s">
        <v>55</v>
      </c>
      <c r="G115" s="89"/>
      <c r="H115" s="1128">
        <f>SUM(H116)</f>
        <v>0</v>
      </c>
      <c r="I115" s="1128"/>
      <c r="J115" s="1128">
        <f>SUM(J116)</f>
        <v>0</v>
      </c>
      <c r="K115" s="1128">
        <f>SUM(K116)</f>
        <v>0</v>
      </c>
      <c r="L115" s="1128">
        <f>SUM(L116)</f>
        <v>0</v>
      </c>
      <c r="M115" s="1128">
        <f>SUM(M116)</f>
        <v>0</v>
      </c>
      <c r="N115" s="1153">
        <f t="shared" si="12"/>
        <v>0</v>
      </c>
      <c r="O115" s="1154">
        <f t="shared" si="13"/>
        <v>0</v>
      </c>
    </row>
    <row r="116" spans="1:15" ht="12" customHeight="1">
      <c r="A116" s="1156">
        <v>6</v>
      </c>
      <c r="B116" s="1149">
        <v>2</v>
      </c>
      <c r="C116" s="1149">
        <v>10</v>
      </c>
      <c r="D116" s="1149"/>
      <c r="E116" s="2212"/>
      <c r="F116" s="681"/>
      <c r="G116" s="89" t="s">
        <v>241</v>
      </c>
      <c r="H116" s="711">
        <v>0</v>
      </c>
      <c r="I116" s="711"/>
      <c r="J116" s="711">
        <v>0</v>
      </c>
      <c r="K116" s="711">
        <v>0</v>
      </c>
      <c r="L116" s="711">
        <v>0</v>
      </c>
      <c r="M116" s="711">
        <v>0</v>
      </c>
      <c r="N116" s="1127">
        <f t="shared" si="12"/>
        <v>0</v>
      </c>
      <c r="O116" s="1152">
        <f t="shared" si="13"/>
        <v>0</v>
      </c>
    </row>
    <row r="117" spans="1:15" ht="12" customHeight="1">
      <c r="A117" s="1156"/>
      <c r="B117" s="1149"/>
      <c r="C117" s="1149"/>
      <c r="D117" s="1149"/>
      <c r="E117" s="2212"/>
      <c r="F117" s="636" t="s">
        <v>56</v>
      </c>
      <c r="G117" s="89"/>
      <c r="H117" s="1159">
        <f>SUM(H118)</f>
        <v>0</v>
      </c>
      <c r="I117" s="1159"/>
      <c r="J117" s="1159">
        <f>SUM(J118)</f>
        <v>0</v>
      </c>
      <c r="K117" s="1159">
        <f>SUM(K118)</f>
        <v>0</v>
      </c>
      <c r="L117" s="1159">
        <f>SUM(L118)</f>
        <v>0</v>
      </c>
      <c r="M117" s="1159">
        <f>SUM(M118)</f>
        <v>0</v>
      </c>
      <c r="N117" s="1153">
        <f t="shared" si="12"/>
        <v>0</v>
      </c>
      <c r="O117" s="1154">
        <f t="shared" si="13"/>
        <v>0</v>
      </c>
    </row>
    <row r="118" spans="1:15" ht="12" customHeight="1">
      <c r="A118" s="1156">
        <v>6</v>
      </c>
      <c r="B118" s="1149">
        <v>4</v>
      </c>
      <c r="C118" s="1149">
        <v>11</v>
      </c>
      <c r="D118" s="1149"/>
      <c r="E118" s="2213"/>
      <c r="F118" s="631"/>
      <c r="G118" s="89" t="s">
        <v>242</v>
      </c>
      <c r="H118" s="711">
        <v>0</v>
      </c>
      <c r="I118" s="711"/>
      <c r="J118" s="711">
        <v>0</v>
      </c>
      <c r="K118" s="711">
        <v>0</v>
      </c>
      <c r="L118" s="711">
        <v>0</v>
      </c>
      <c r="M118" s="711">
        <v>0</v>
      </c>
      <c r="N118" s="1127">
        <f t="shared" si="12"/>
        <v>0</v>
      </c>
      <c r="O118" s="1152">
        <f t="shared" si="13"/>
        <v>0</v>
      </c>
    </row>
    <row r="119" spans="1:15">
      <c r="A119" s="1156"/>
      <c r="B119" s="1149"/>
      <c r="C119" s="1149"/>
      <c r="D119" s="1149"/>
      <c r="E119" s="2204">
        <v>1407</v>
      </c>
      <c r="F119" s="13" t="s">
        <v>58</v>
      </c>
      <c r="G119" s="123"/>
      <c r="H119" s="1158">
        <f t="shared" ref="H119:M119" si="16">SUM(H120+H125+H127)</f>
        <v>16</v>
      </c>
      <c r="I119" s="1158">
        <f t="shared" si="16"/>
        <v>0</v>
      </c>
      <c r="J119" s="1158">
        <f t="shared" si="16"/>
        <v>7</v>
      </c>
      <c r="K119" s="1158">
        <f t="shared" si="16"/>
        <v>8</v>
      </c>
      <c r="L119" s="1158">
        <f t="shared" si="16"/>
        <v>0</v>
      </c>
      <c r="M119" s="1158">
        <f t="shared" si="16"/>
        <v>0</v>
      </c>
      <c r="N119" s="1143">
        <f t="shared" si="12"/>
        <v>15</v>
      </c>
      <c r="O119" s="1155">
        <f t="shared" si="13"/>
        <v>31</v>
      </c>
    </row>
    <row r="120" spans="1:15" ht="12" customHeight="1">
      <c r="A120" s="1156"/>
      <c r="B120" s="1149"/>
      <c r="C120" s="1149"/>
      <c r="D120" s="1149"/>
      <c r="E120" s="2205"/>
      <c r="F120" s="636" t="s">
        <v>59</v>
      </c>
      <c r="G120" s="89"/>
      <c r="H120" s="1128">
        <f>SUM(H121:H124)</f>
        <v>4</v>
      </c>
      <c r="I120" s="1128"/>
      <c r="J120" s="1128">
        <f>SUM(J121:J124)</f>
        <v>6</v>
      </c>
      <c r="K120" s="1128">
        <f>SUM(K121:K124)</f>
        <v>1</v>
      </c>
      <c r="L120" s="1128">
        <f>SUM(L121:L124)</f>
        <v>0</v>
      </c>
      <c r="M120" s="1128">
        <f>SUM(M121:M124)</f>
        <v>0</v>
      </c>
      <c r="N120" s="1153">
        <f t="shared" si="12"/>
        <v>7</v>
      </c>
      <c r="O120" s="1154">
        <f t="shared" si="13"/>
        <v>11</v>
      </c>
    </row>
    <row r="121" spans="1:15" ht="12" customHeight="1">
      <c r="A121" s="1156">
        <v>7</v>
      </c>
      <c r="B121" s="1149">
        <v>3</v>
      </c>
      <c r="C121" s="1149">
        <v>11</v>
      </c>
      <c r="D121" s="1149"/>
      <c r="E121" s="2205"/>
      <c r="F121" s="640"/>
      <c r="G121" s="89" t="s">
        <v>243</v>
      </c>
      <c r="H121" s="711">
        <v>3</v>
      </c>
      <c r="I121" s="711"/>
      <c r="J121" s="711">
        <v>3</v>
      </c>
      <c r="K121" s="711">
        <v>1</v>
      </c>
      <c r="L121" s="711">
        <v>0</v>
      </c>
      <c r="M121" s="711">
        <v>0</v>
      </c>
      <c r="N121" s="1127">
        <f t="shared" si="12"/>
        <v>4</v>
      </c>
      <c r="O121" s="1152">
        <f t="shared" si="13"/>
        <v>7</v>
      </c>
    </row>
    <row r="122" spans="1:15" ht="12" customHeight="1">
      <c r="A122" s="1156">
        <v>7</v>
      </c>
      <c r="B122" s="1149">
        <v>3</v>
      </c>
      <c r="C122" s="1149">
        <v>11</v>
      </c>
      <c r="D122" s="1149"/>
      <c r="E122" s="2205"/>
      <c r="F122" s="640"/>
      <c r="G122" s="89" t="s">
        <v>244</v>
      </c>
      <c r="H122" s="711">
        <v>0</v>
      </c>
      <c r="I122" s="711"/>
      <c r="J122" s="711">
        <v>0</v>
      </c>
      <c r="K122" s="711">
        <v>0</v>
      </c>
      <c r="L122" s="711">
        <v>0</v>
      </c>
      <c r="M122" s="711">
        <v>0</v>
      </c>
      <c r="N122" s="1127">
        <f t="shared" si="12"/>
        <v>0</v>
      </c>
      <c r="O122" s="1152">
        <f>SUM(H122,N122)</f>
        <v>0</v>
      </c>
    </row>
    <row r="123" spans="1:15" ht="12" customHeight="1">
      <c r="A123" s="1156">
        <v>7</v>
      </c>
      <c r="B123" s="1149">
        <v>3</v>
      </c>
      <c r="C123" s="1149">
        <v>11</v>
      </c>
      <c r="D123" s="1149"/>
      <c r="E123" s="2205"/>
      <c r="F123" s="640"/>
      <c r="G123" s="89" t="s">
        <v>245</v>
      </c>
      <c r="H123" s="711">
        <v>1</v>
      </c>
      <c r="I123" s="711"/>
      <c r="J123" s="711">
        <v>3</v>
      </c>
      <c r="K123" s="711">
        <v>0</v>
      </c>
      <c r="L123" s="711">
        <v>0</v>
      </c>
      <c r="M123" s="711">
        <v>0</v>
      </c>
      <c r="N123" s="1127">
        <f t="shared" si="12"/>
        <v>3</v>
      </c>
      <c r="O123" s="1152">
        <f>SUM(H123,N123)</f>
        <v>4</v>
      </c>
    </row>
    <row r="124" spans="1:15" ht="12" customHeight="1">
      <c r="A124" s="1156">
        <v>7</v>
      </c>
      <c r="B124" s="1149">
        <v>3</v>
      </c>
      <c r="C124" s="1149">
        <v>11</v>
      </c>
      <c r="D124" s="1149"/>
      <c r="E124" s="2205"/>
      <c r="F124" s="631"/>
      <c r="G124" s="89" t="s">
        <v>246</v>
      </c>
      <c r="H124" s="711">
        <v>0</v>
      </c>
      <c r="I124" s="711"/>
      <c r="J124" s="711">
        <v>0</v>
      </c>
      <c r="K124" s="711">
        <v>0</v>
      </c>
      <c r="L124" s="711">
        <v>0</v>
      </c>
      <c r="M124" s="711">
        <v>0</v>
      </c>
      <c r="N124" s="1127">
        <f t="shared" si="12"/>
        <v>0</v>
      </c>
      <c r="O124" s="1152">
        <f t="shared" si="13"/>
        <v>0</v>
      </c>
    </row>
    <row r="125" spans="1:15" ht="12" customHeight="1">
      <c r="A125" s="1156"/>
      <c r="B125" s="1149"/>
      <c r="C125" s="1149"/>
      <c r="D125" s="1149"/>
      <c r="E125" s="2205"/>
      <c r="F125" s="640" t="s">
        <v>60</v>
      </c>
      <c r="G125" s="36"/>
      <c r="H125" s="1128">
        <f t="shared" ref="H125:M125" si="17">SUM(H126)</f>
        <v>5</v>
      </c>
      <c r="I125" s="1128">
        <f t="shared" si="17"/>
        <v>0</v>
      </c>
      <c r="J125" s="1128">
        <f t="shared" si="17"/>
        <v>1</v>
      </c>
      <c r="K125" s="1128">
        <f t="shared" si="17"/>
        <v>7</v>
      </c>
      <c r="L125" s="1128">
        <f t="shared" si="17"/>
        <v>0</v>
      </c>
      <c r="M125" s="1128">
        <f t="shared" si="17"/>
        <v>0</v>
      </c>
      <c r="N125" s="1153">
        <f t="shared" si="12"/>
        <v>8</v>
      </c>
      <c r="O125" s="1154">
        <f t="shared" si="13"/>
        <v>13</v>
      </c>
    </row>
    <row r="126" spans="1:15" ht="12" customHeight="1">
      <c r="A126" s="1156">
        <v>7</v>
      </c>
      <c r="B126" s="1149">
        <v>6</v>
      </c>
      <c r="C126" s="1149">
        <v>10</v>
      </c>
      <c r="D126" s="1149"/>
      <c r="E126" s="2205"/>
      <c r="F126" s="638"/>
      <c r="G126" s="89" t="s">
        <v>247</v>
      </c>
      <c r="H126" s="711">
        <v>5</v>
      </c>
      <c r="I126" s="711"/>
      <c r="J126" s="711">
        <v>1</v>
      </c>
      <c r="K126" s="711">
        <v>7</v>
      </c>
      <c r="L126" s="711">
        <v>0</v>
      </c>
      <c r="M126" s="711">
        <v>0</v>
      </c>
      <c r="N126" s="1127">
        <f t="shared" si="12"/>
        <v>8</v>
      </c>
      <c r="O126" s="1152">
        <f t="shared" si="13"/>
        <v>13</v>
      </c>
    </row>
    <row r="127" spans="1:15" s="683" customFormat="1" ht="12" customHeight="1">
      <c r="A127" s="1160"/>
      <c r="B127" s="1161"/>
      <c r="C127" s="1161"/>
      <c r="D127" s="1161"/>
      <c r="E127" s="2205"/>
      <c r="F127" s="640" t="s">
        <v>84</v>
      </c>
      <c r="G127" s="36"/>
      <c r="H127" s="1133">
        <f t="shared" ref="H127:M127" si="18">SUM(H128)</f>
        <v>7</v>
      </c>
      <c r="I127" s="1133">
        <f t="shared" si="18"/>
        <v>0</v>
      </c>
      <c r="J127" s="1133">
        <f t="shared" si="18"/>
        <v>0</v>
      </c>
      <c r="K127" s="1133">
        <f t="shared" si="18"/>
        <v>0</v>
      </c>
      <c r="L127" s="1133">
        <f t="shared" si="18"/>
        <v>0</v>
      </c>
      <c r="M127" s="1133">
        <f t="shared" si="18"/>
        <v>0</v>
      </c>
      <c r="N127" s="1131">
        <f>SUM(J127:M127)</f>
        <v>0</v>
      </c>
      <c r="O127" s="1157">
        <f>SUM(H127,N127)</f>
        <v>7</v>
      </c>
    </row>
    <row r="128" spans="1:15" ht="12" customHeight="1">
      <c r="A128" s="1156">
        <v>7</v>
      </c>
      <c r="B128" s="1149">
        <v>6</v>
      </c>
      <c r="C128" s="1149">
        <v>10</v>
      </c>
      <c r="D128" s="1149"/>
      <c r="E128" s="2205"/>
      <c r="F128" s="631"/>
      <c r="G128" s="89" t="s">
        <v>248</v>
      </c>
      <c r="H128" s="711">
        <v>7</v>
      </c>
      <c r="I128" s="711"/>
      <c r="J128" s="711">
        <v>0</v>
      </c>
      <c r="K128" s="711">
        <v>0</v>
      </c>
      <c r="L128" s="711">
        <v>0</v>
      </c>
      <c r="M128" s="711">
        <v>0</v>
      </c>
      <c r="N128" s="1127">
        <f t="shared" si="12"/>
        <v>0</v>
      </c>
      <c r="O128" s="1152">
        <f t="shared" si="13"/>
        <v>7</v>
      </c>
    </row>
    <row r="129" spans="1:18">
      <c r="A129" s="1156"/>
      <c r="B129" s="1149"/>
      <c r="C129" s="1149"/>
      <c r="D129" s="1149"/>
      <c r="E129" s="2204">
        <v>1408</v>
      </c>
      <c r="F129" s="13" t="s">
        <v>63</v>
      </c>
      <c r="G129" s="40"/>
      <c r="H129" s="1162">
        <f>SUM(H130,H134,H138,H132)</f>
        <v>35</v>
      </c>
      <c r="I129" s="1162"/>
      <c r="J129" s="1162">
        <f>SUM(J130,J134,J138,J132)</f>
        <v>98</v>
      </c>
      <c r="K129" s="1162">
        <f>SUM(K130,K134,K138,K132)</f>
        <v>41</v>
      </c>
      <c r="L129" s="1162">
        <f>SUM(L130,L134,L138,L132)</f>
        <v>0</v>
      </c>
      <c r="M129" s="1162">
        <f>SUM(M130,M134,M138,M132)</f>
        <v>4</v>
      </c>
      <c r="N129" s="1143">
        <f>SUM(J129:M129)</f>
        <v>143</v>
      </c>
      <c r="O129" s="1155">
        <f t="shared" si="13"/>
        <v>178</v>
      </c>
    </row>
    <row r="130" spans="1:18" ht="12" customHeight="1">
      <c r="A130" s="1156"/>
      <c r="B130" s="1149"/>
      <c r="C130" s="1149"/>
      <c r="D130" s="1149"/>
      <c r="E130" s="2205"/>
      <c r="F130" s="636" t="s">
        <v>64</v>
      </c>
      <c r="G130" s="92"/>
      <c r="H130" s="1128">
        <f t="shared" ref="H130:M130" si="19">SUM(H131)</f>
        <v>23</v>
      </c>
      <c r="I130" s="1128">
        <f t="shared" si="19"/>
        <v>0</v>
      </c>
      <c r="J130" s="1128">
        <f t="shared" si="19"/>
        <v>89</v>
      </c>
      <c r="K130" s="1128">
        <f t="shared" si="19"/>
        <v>38</v>
      </c>
      <c r="L130" s="1128">
        <f t="shared" si="19"/>
        <v>0</v>
      </c>
      <c r="M130" s="1128">
        <f t="shared" si="19"/>
        <v>0</v>
      </c>
      <c r="N130" s="1153">
        <f t="shared" si="12"/>
        <v>127</v>
      </c>
      <c r="O130" s="1154">
        <f t="shared" si="13"/>
        <v>150</v>
      </c>
    </row>
    <row r="131" spans="1:18" ht="12" customHeight="1">
      <c r="A131" s="221">
        <v>8</v>
      </c>
      <c r="B131" s="96">
        <v>4</v>
      </c>
      <c r="C131" s="96">
        <v>8</v>
      </c>
      <c r="D131" s="96"/>
      <c r="E131" s="2205"/>
      <c r="F131" s="631"/>
      <c r="G131" s="92" t="s">
        <v>250</v>
      </c>
      <c r="H131" s="711">
        <v>23</v>
      </c>
      <c r="I131" s="711"/>
      <c r="J131" s="711">
        <v>89</v>
      </c>
      <c r="K131" s="711">
        <v>38</v>
      </c>
      <c r="L131" s="711">
        <v>0</v>
      </c>
      <c r="M131" s="711">
        <v>0</v>
      </c>
      <c r="N131" s="1127">
        <f t="shared" si="12"/>
        <v>127</v>
      </c>
      <c r="O131" s="1152">
        <f t="shared" si="13"/>
        <v>150</v>
      </c>
    </row>
    <row r="132" spans="1:18" ht="12" customHeight="1">
      <c r="B132" s="96"/>
      <c r="C132" s="96"/>
      <c r="D132" s="96"/>
      <c r="E132" s="2205"/>
      <c r="F132" s="640" t="s">
        <v>65</v>
      </c>
      <c r="G132" s="92"/>
      <c r="H132" s="1128">
        <f t="shared" ref="H132:M132" si="20">SUM(H133)</f>
        <v>0</v>
      </c>
      <c r="I132" s="1128">
        <f t="shared" si="20"/>
        <v>0</v>
      </c>
      <c r="J132" s="1128">
        <f t="shared" si="20"/>
        <v>0</v>
      </c>
      <c r="K132" s="1128">
        <f t="shared" si="20"/>
        <v>0</v>
      </c>
      <c r="L132" s="1128">
        <f t="shared" si="20"/>
        <v>0</v>
      </c>
      <c r="M132" s="1128">
        <f t="shared" si="20"/>
        <v>0</v>
      </c>
      <c r="N132" s="1153">
        <f>SUM(J132:M132)</f>
        <v>0</v>
      </c>
      <c r="O132" s="1154">
        <f>SUM(H132,N132)</f>
        <v>0</v>
      </c>
    </row>
    <row r="133" spans="1:18" ht="12" customHeight="1">
      <c r="A133" s="221">
        <v>8</v>
      </c>
      <c r="B133" s="96">
        <v>4</v>
      </c>
      <c r="C133" s="96">
        <v>6</v>
      </c>
      <c r="D133" s="96"/>
      <c r="E133" s="2205"/>
      <c r="F133" s="631"/>
      <c r="G133" s="92" t="s">
        <v>373</v>
      </c>
      <c r="H133" s="711">
        <v>0</v>
      </c>
      <c r="I133" s="711"/>
      <c r="J133" s="711">
        <v>0</v>
      </c>
      <c r="K133" s="711">
        <v>0</v>
      </c>
      <c r="L133" s="711">
        <v>0</v>
      </c>
      <c r="M133" s="711">
        <v>0</v>
      </c>
      <c r="N133" s="1127">
        <f>SUM(J133:M133)</f>
        <v>0</v>
      </c>
      <c r="O133" s="1152">
        <f>SUM(H133,N133)</f>
        <v>0</v>
      </c>
    </row>
    <row r="134" spans="1:18" ht="12" customHeight="1">
      <c r="E134" s="2206"/>
      <c r="F134" s="640" t="s">
        <v>66</v>
      </c>
      <c r="G134" s="92"/>
      <c r="H134" s="1133">
        <f>SUM(H135:H137)</f>
        <v>4</v>
      </c>
      <c r="I134" s="1133"/>
      <c r="J134" s="1133">
        <f>SUM(J135:J137)</f>
        <v>4</v>
      </c>
      <c r="K134" s="1133">
        <f>SUM(K135:K137)</f>
        <v>2</v>
      </c>
      <c r="L134" s="1133">
        <f>SUM(L135:L137)</f>
        <v>0</v>
      </c>
      <c r="M134" s="1133">
        <f>SUM(M135:M137)</f>
        <v>4</v>
      </c>
      <c r="N134" s="1125">
        <f t="shared" si="12"/>
        <v>10</v>
      </c>
      <c r="O134" s="1154">
        <f t="shared" si="13"/>
        <v>14</v>
      </c>
    </row>
    <row r="135" spans="1:18" ht="12" customHeight="1">
      <c r="A135" s="221">
        <v>8</v>
      </c>
      <c r="B135" s="221">
        <v>4</v>
      </c>
      <c r="C135" s="221">
        <v>11</v>
      </c>
      <c r="E135" s="2205"/>
      <c r="F135" s="640"/>
      <c r="G135" s="92" t="s">
        <v>253</v>
      </c>
      <c r="H135" s="711">
        <v>1</v>
      </c>
      <c r="I135" s="711"/>
      <c r="J135" s="711">
        <v>3</v>
      </c>
      <c r="K135" s="711">
        <v>1</v>
      </c>
      <c r="L135" s="711">
        <v>0</v>
      </c>
      <c r="M135" s="711">
        <v>3</v>
      </c>
      <c r="N135" s="1127">
        <f t="shared" si="12"/>
        <v>7</v>
      </c>
      <c r="O135" s="1152">
        <f t="shared" si="13"/>
        <v>8</v>
      </c>
    </row>
    <row r="136" spans="1:18" ht="12" customHeight="1">
      <c r="A136" s="221">
        <v>8</v>
      </c>
      <c r="B136" s="221">
        <v>3</v>
      </c>
      <c r="C136" s="221">
        <v>11</v>
      </c>
      <c r="E136" s="2205"/>
      <c r="F136" s="640"/>
      <c r="G136" s="92" t="s">
        <v>254</v>
      </c>
      <c r="H136" s="1140">
        <v>2</v>
      </c>
      <c r="I136" s="1140"/>
      <c r="J136" s="1140">
        <v>0</v>
      </c>
      <c r="K136" s="1140">
        <v>1</v>
      </c>
      <c r="L136" s="1140">
        <v>0</v>
      </c>
      <c r="M136" s="1140">
        <v>0</v>
      </c>
      <c r="N136" s="1127">
        <f t="shared" si="12"/>
        <v>1</v>
      </c>
      <c r="O136" s="1152">
        <f t="shared" si="13"/>
        <v>3</v>
      </c>
      <c r="R136" s="1163"/>
    </row>
    <row r="137" spans="1:18" ht="12" customHeight="1">
      <c r="A137" s="221">
        <v>8</v>
      </c>
      <c r="B137" s="221">
        <v>4</v>
      </c>
      <c r="C137" s="221">
        <v>11</v>
      </c>
      <c r="E137" s="2205"/>
      <c r="F137" s="640"/>
      <c r="G137" s="92" t="s">
        <v>255</v>
      </c>
      <c r="H137" s="711">
        <v>1</v>
      </c>
      <c r="I137" s="711"/>
      <c r="J137" s="711">
        <v>1</v>
      </c>
      <c r="K137" s="711">
        <v>0</v>
      </c>
      <c r="L137" s="711">
        <v>0</v>
      </c>
      <c r="M137" s="711">
        <v>1</v>
      </c>
      <c r="N137" s="1127">
        <f t="shared" si="12"/>
        <v>2</v>
      </c>
      <c r="O137" s="1152">
        <f t="shared" si="13"/>
        <v>3</v>
      </c>
    </row>
    <row r="138" spans="1:18" ht="12" customHeight="1">
      <c r="E138" s="2205"/>
      <c r="F138" s="640" t="s">
        <v>67</v>
      </c>
      <c r="G138" s="36"/>
      <c r="H138" s="1128">
        <f>SUM(H139)</f>
        <v>8</v>
      </c>
      <c r="I138" s="1128"/>
      <c r="J138" s="1128">
        <f>SUM(J139)</f>
        <v>5</v>
      </c>
      <c r="K138" s="1128">
        <f>SUM(K139)</f>
        <v>1</v>
      </c>
      <c r="L138" s="1128">
        <f>SUM(L139)</f>
        <v>0</v>
      </c>
      <c r="M138" s="1128">
        <f>SUM(M139)</f>
        <v>0</v>
      </c>
      <c r="N138" s="1153">
        <f t="shared" si="12"/>
        <v>6</v>
      </c>
      <c r="O138" s="1154">
        <f t="shared" si="13"/>
        <v>14</v>
      </c>
    </row>
    <row r="139" spans="1:18" ht="12" customHeight="1">
      <c r="A139" s="221">
        <v>8</v>
      </c>
      <c r="B139" s="221">
        <v>4</v>
      </c>
      <c r="C139" s="221">
        <v>11</v>
      </c>
      <c r="E139" s="2205"/>
      <c r="F139" s="638"/>
      <c r="G139" s="92" t="s">
        <v>256</v>
      </c>
      <c r="H139" s="711">
        <v>8</v>
      </c>
      <c r="I139" s="711"/>
      <c r="J139" s="711">
        <v>5</v>
      </c>
      <c r="K139" s="711">
        <v>1</v>
      </c>
      <c r="L139" s="711">
        <v>0</v>
      </c>
      <c r="M139" s="711">
        <v>0</v>
      </c>
      <c r="N139" s="1127">
        <f t="shared" si="12"/>
        <v>6</v>
      </c>
      <c r="O139" s="1152">
        <f t="shared" si="13"/>
        <v>14</v>
      </c>
    </row>
    <row r="140" spans="1:18" ht="12.75" customHeight="1">
      <c r="E140" s="2204">
        <v>1624</v>
      </c>
      <c r="F140" s="13" t="s">
        <v>68</v>
      </c>
      <c r="G140" s="123"/>
      <c r="H140" s="728">
        <f>SUM(H141,H143)</f>
        <v>2</v>
      </c>
      <c r="I140" s="728"/>
      <c r="J140" s="728">
        <f>SUM(J141,J143)</f>
        <v>7</v>
      </c>
      <c r="K140" s="728">
        <f>SUM(K141,K143)</f>
        <v>3</v>
      </c>
      <c r="L140" s="728">
        <f>SUM(L141,L143)</f>
        <v>0</v>
      </c>
      <c r="M140" s="728">
        <f>SUM(M141,M143)</f>
        <v>3</v>
      </c>
      <c r="N140" s="1164">
        <f t="shared" si="12"/>
        <v>13</v>
      </c>
      <c r="O140" s="1165">
        <f t="shared" si="13"/>
        <v>15</v>
      </c>
    </row>
    <row r="141" spans="1:18" ht="12" customHeight="1">
      <c r="E141" s="2205"/>
      <c r="F141" s="678" t="s">
        <v>69</v>
      </c>
      <c r="G141" s="64"/>
      <c r="H141" s="1128">
        <f>SUM(H142)</f>
        <v>0</v>
      </c>
      <c r="I141" s="1128"/>
      <c r="J141" s="1128">
        <f t="shared" ref="J141:M143" si="21">SUM(J142)</f>
        <v>2</v>
      </c>
      <c r="K141" s="1128">
        <f t="shared" si="21"/>
        <v>0</v>
      </c>
      <c r="L141" s="1128">
        <f t="shared" si="21"/>
        <v>0</v>
      </c>
      <c r="M141" s="1128">
        <f t="shared" si="21"/>
        <v>0</v>
      </c>
      <c r="N141" s="1153">
        <f t="shared" si="12"/>
        <v>2</v>
      </c>
      <c r="O141" s="1154">
        <f t="shared" si="13"/>
        <v>2</v>
      </c>
    </row>
    <row r="142" spans="1:18" ht="12" customHeight="1">
      <c r="A142" s="221">
        <v>9</v>
      </c>
      <c r="B142" s="221">
        <v>4</v>
      </c>
      <c r="C142" s="221">
        <v>8</v>
      </c>
      <c r="E142" s="2205"/>
      <c r="F142" s="638"/>
      <c r="G142" s="92" t="s">
        <v>258</v>
      </c>
      <c r="H142" s="711">
        <v>0</v>
      </c>
      <c r="I142" s="711"/>
      <c r="J142" s="711">
        <v>2</v>
      </c>
      <c r="K142" s="711">
        <v>0</v>
      </c>
      <c r="L142" s="711">
        <v>0</v>
      </c>
      <c r="M142" s="711">
        <v>0</v>
      </c>
      <c r="N142" s="1127">
        <f t="shared" si="12"/>
        <v>2</v>
      </c>
      <c r="O142" s="1152">
        <f t="shared" si="13"/>
        <v>2</v>
      </c>
    </row>
    <row r="143" spans="1:18" ht="12" customHeight="1">
      <c r="E143" s="2205"/>
      <c r="F143" s="636" t="s">
        <v>71</v>
      </c>
      <c r="G143" s="92"/>
      <c r="H143" s="1128">
        <f>SUM(H144)</f>
        <v>2</v>
      </c>
      <c r="I143" s="1128"/>
      <c r="J143" s="1128">
        <f t="shared" si="21"/>
        <v>5</v>
      </c>
      <c r="K143" s="1128">
        <f t="shared" si="21"/>
        <v>3</v>
      </c>
      <c r="L143" s="1128">
        <f t="shared" si="21"/>
        <v>0</v>
      </c>
      <c r="M143" s="1128">
        <f t="shared" si="21"/>
        <v>3</v>
      </c>
      <c r="N143" s="1153">
        <f t="shared" si="12"/>
        <v>11</v>
      </c>
      <c r="O143" s="1154">
        <f t="shared" si="13"/>
        <v>13</v>
      </c>
    </row>
    <row r="144" spans="1:18" ht="12" customHeight="1">
      <c r="A144" s="221">
        <v>9</v>
      </c>
      <c r="B144" s="221">
        <v>5</v>
      </c>
      <c r="C144" s="221">
        <v>11</v>
      </c>
      <c r="E144" s="2207"/>
      <c r="F144" s="1083"/>
      <c r="G144" s="314" t="s">
        <v>259</v>
      </c>
      <c r="H144" s="711">
        <v>2</v>
      </c>
      <c r="I144" s="711"/>
      <c r="J144" s="711">
        <v>5</v>
      </c>
      <c r="K144" s="711">
        <v>3</v>
      </c>
      <c r="L144" s="711">
        <v>0</v>
      </c>
      <c r="M144" s="711">
        <v>3</v>
      </c>
      <c r="N144" s="1127">
        <f t="shared" si="12"/>
        <v>11</v>
      </c>
      <c r="O144" s="1152">
        <f t="shared" si="13"/>
        <v>13</v>
      </c>
    </row>
    <row r="145" spans="6:15">
      <c r="F145" s="2256" t="s">
        <v>8</v>
      </c>
      <c r="G145" s="2257"/>
      <c r="H145" s="1166">
        <f>SUM(H8+H37+H69+H82+H89+H107+H119+H129+H140)</f>
        <v>732</v>
      </c>
      <c r="I145" s="1166"/>
      <c r="J145" s="1166">
        <f>SUM(J8+J37+J69+J82+J89+J107+J119+J129+J140)</f>
        <v>668</v>
      </c>
      <c r="K145" s="1166">
        <f>SUM(K8+K37+K69+K82+K89+K107+K119+K129+K140)</f>
        <v>295</v>
      </c>
      <c r="L145" s="1166">
        <f>SUM(L8+L37+L69+L82+L89+L107+L119+L129+L140)</f>
        <v>53</v>
      </c>
      <c r="M145" s="1166">
        <f>SUM(M8+M37+M69+M82+M89+M107+M119+M129+M140)</f>
        <v>132</v>
      </c>
      <c r="N145" s="1166">
        <f>SUM(J145:M145)</f>
        <v>1148</v>
      </c>
      <c r="O145" s="1167">
        <f>SUM(H145,N145)</f>
        <v>1880</v>
      </c>
    </row>
    <row r="146" spans="6:15" ht="10.5" customHeight="1">
      <c r="F146" s="177" t="s">
        <v>381</v>
      </c>
      <c r="H146" s="177"/>
      <c r="I146" s="177"/>
      <c r="J146" s="177"/>
      <c r="K146" s="177"/>
      <c r="L146" s="177"/>
      <c r="M146" s="177"/>
      <c r="N146" s="177"/>
      <c r="O146" s="177"/>
    </row>
    <row r="147" spans="6:15" ht="10.5" customHeight="1">
      <c r="F147" s="177"/>
    </row>
    <row r="148" spans="6:15" ht="9" customHeight="1"/>
    <row r="149" spans="6:15" ht="9" customHeight="1"/>
    <row r="150" spans="6:15" ht="9" customHeight="1"/>
    <row r="151" spans="6:15" ht="9" customHeight="1"/>
    <row r="152" spans="6:15" ht="9" customHeight="1"/>
    <row r="153" spans="6:15" ht="9" customHeight="1"/>
    <row r="154" spans="6:15" ht="9" customHeight="1"/>
    <row r="155" spans="6:15" ht="9" customHeight="1"/>
    <row r="156" spans="6:15" ht="9" customHeight="1"/>
    <row r="157" spans="6:15" ht="9" customHeight="1"/>
    <row r="158" spans="6:15" ht="9" customHeight="1"/>
    <row r="159" spans="6:15" ht="9" customHeight="1"/>
    <row r="160" spans="6:1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5" ht="9" customHeight="1"/>
    <row r="226" spans="6:15" ht="9" customHeight="1"/>
    <row r="227" spans="6:15" ht="9" customHeight="1"/>
    <row r="228" spans="6:15" ht="9" customHeight="1">
      <c r="F228" s="92"/>
      <c r="G228" s="92"/>
      <c r="H228" s="1047"/>
      <c r="I228" s="1047"/>
      <c r="J228" s="1047"/>
      <c r="K228" s="1048"/>
      <c r="L228" s="1047"/>
      <c r="M228" s="1047"/>
      <c r="N228" s="1047"/>
      <c r="O228" s="1047"/>
    </row>
    <row r="229" spans="6:15" ht="9" customHeight="1"/>
    <row r="230" spans="6:15" ht="9" customHeight="1"/>
    <row r="231" spans="6:15" ht="9" customHeight="1"/>
    <row r="232" spans="6:15" ht="9" customHeight="1"/>
    <row r="233" spans="6:15" ht="9" customHeight="1"/>
    <row r="234" spans="6:15" ht="9" customHeight="1"/>
    <row r="235" spans="6:15" ht="9" customHeight="1"/>
    <row r="236" spans="6:15" ht="9" customHeight="1"/>
    <row r="237" spans="6:15" ht="9" customHeight="1"/>
    <row r="238" spans="6:15" ht="9" customHeight="1"/>
    <row r="239" spans="6:15" ht="9" customHeight="1"/>
    <row r="240" spans="6:1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sheetData>
  <mergeCells count="20">
    <mergeCell ref="E2:O2"/>
    <mergeCell ref="S2:AG2"/>
    <mergeCell ref="E3:O3"/>
    <mergeCell ref="E5:E7"/>
    <mergeCell ref="F5:G7"/>
    <mergeCell ref="J6:O6"/>
    <mergeCell ref="E8:E36"/>
    <mergeCell ref="Q20:U27"/>
    <mergeCell ref="E37:E68"/>
    <mergeCell ref="E69:E76"/>
    <mergeCell ref="E79:E81"/>
    <mergeCell ref="F79:G81"/>
    <mergeCell ref="J80:O80"/>
    <mergeCell ref="F145:G145"/>
    <mergeCell ref="E82:E88"/>
    <mergeCell ref="E89:E106"/>
    <mergeCell ref="E107:E118"/>
    <mergeCell ref="E119:E128"/>
    <mergeCell ref="E129:E139"/>
    <mergeCell ref="E140:E14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2"/>
  <sheetViews>
    <sheetView workbookViewId="0">
      <selection activeCell="Q16" sqref="Q16:U23"/>
    </sheetView>
  </sheetViews>
  <sheetFormatPr baseColWidth="10" defaultRowHeight="12.75"/>
  <cols>
    <col min="1" max="2" width="2" style="221" customWidth="1"/>
    <col min="3" max="3" width="2.42578125" style="221" customWidth="1"/>
    <col min="4" max="4" width="0.85546875" style="221" customWidth="1"/>
    <col min="5" max="5" width="7.5703125" style="79" customWidth="1"/>
    <col min="6" max="6" width="1.5703125" style="79" customWidth="1"/>
    <col min="7" max="7" width="63.5703125" style="79" customWidth="1"/>
    <col min="8" max="8" width="9.7109375" style="79" customWidth="1"/>
    <col min="9" max="9" width="1" style="79" customWidth="1"/>
    <col min="10" max="10" width="6.140625" style="79" customWidth="1"/>
    <col min="11" max="11" width="8.5703125" style="79" customWidth="1"/>
    <col min="12" max="12" width="9.28515625" style="79" customWidth="1"/>
    <col min="13" max="13" width="7.85546875" style="79" bestFit="1" customWidth="1"/>
    <col min="14" max="14" width="6.7109375" style="79" bestFit="1" customWidth="1"/>
    <col min="15" max="15" width="7" style="79" customWidth="1"/>
    <col min="16" max="17" width="11.42578125" style="79"/>
    <col min="18" max="18" width="4.7109375" style="79" customWidth="1"/>
    <col min="19" max="19" width="5" style="79" customWidth="1"/>
    <col min="20" max="20" width="2.28515625" style="79" customWidth="1"/>
    <col min="21" max="21" width="26" style="79" customWidth="1"/>
    <col min="22" max="22" width="8"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0" width="6.7109375" style="79" customWidth="1"/>
    <col min="31" max="31" width="1" style="79" customWidth="1"/>
    <col min="32" max="32" width="6.7109375" style="79" customWidth="1"/>
    <col min="33" max="33" width="1" style="79" customWidth="1"/>
    <col min="34" max="35" width="6.7109375" style="79" customWidth="1"/>
    <col min="36" max="256" width="11.42578125" style="79"/>
    <col min="257" max="258" width="2" style="79" customWidth="1"/>
    <col min="259" max="259" width="2.42578125" style="79" customWidth="1"/>
    <col min="260" max="260" width="0.85546875" style="79" customWidth="1"/>
    <col min="261" max="261" width="7.5703125" style="79" customWidth="1"/>
    <col min="262" max="262" width="1.5703125" style="79" customWidth="1"/>
    <col min="263" max="263" width="63.5703125" style="79" customWidth="1"/>
    <col min="264" max="264" width="9.7109375" style="79" customWidth="1"/>
    <col min="265" max="265" width="1" style="79" customWidth="1"/>
    <col min="266" max="266" width="6.140625" style="79" customWidth="1"/>
    <col min="267" max="267" width="8.5703125" style="79" customWidth="1"/>
    <col min="268" max="268" width="9.28515625" style="79" customWidth="1"/>
    <col min="269" max="269" width="7.85546875" style="79" bestFit="1" customWidth="1"/>
    <col min="270" max="270" width="6.7109375" style="79" bestFit="1" customWidth="1"/>
    <col min="271" max="271" width="7" style="79" customWidth="1"/>
    <col min="272" max="273" width="11.42578125" style="79"/>
    <col min="274" max="274" width="4.7109375" style="79" customWidth="1"/>
    <col min="275" max="275" width="5" style="79" customWidth="1"/>
    <col min="276" max="276" width="2.28515625" style="79" customWidth="1"/>
    <col min="277" max="277" width="26" style="79" customWidth="1"/>
    <col min="278" max="278" width="8"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6" width="6.7109375" style="79" customWidth="1"/>
    <col min="287" max="287" width="1" style="79" customWidth="1"/>
    <col min="288" max="288" width="6.7109375" style="79" customWidth="1"/>
    <col min="289" max="289" width="1" style="79" customWidth="1"/>
    <col min="290" max="291" width="6.7109375" style="79" customWidth="1"/>
    <col min="292" max="512" width="11.42578125" style="79"/>
    <col min="513" max="514" width="2" style="79" customWidth="1"/>
    <col min="515" max="515" width="2.42578125" style="79" customWidth="1"/>
    <col min="516" max="516" width="0.85546875" style="79" customWidth="1"/>
    <col min="517" max="517" width="7.5703125" style="79" customWidth="1"/>
    <col min="518" max="518" width="1.5703125" style="79" customWidth="1"/>
    <col min="519" max="519" width="63.5703125" style="79" customWidth="1"/>
    <col min="520" max="520" width="9.7109375" style="79" customWidth="1"/>
    <col min="521" max="521" width="1" style="79" customWidth="1"/>
    <col min="522" max="522" width="6.140625" style="79" customWidth="1"/>
    <col min="523" max="523" width="8.5703125" style="79" customWidth="1"/>
    <col min="524" max="524" width="9.28515625" style="79" customWidth="1"/>
    <col min="525" max="525" width="7.85546875" style="79" bestFit="1" customWidth="1"/>
    <col min="526" max="526" width="6.7109375" style="79" bestFit="1" customWidth="1"/>
    <col min="527" max="527" width="7" style="79" customWidth="1"/>
    <col min="528" max="529" width="11.42578125" style="79"/>
    <col min="530" max="530" width="4.7109375" style="79" customWidth="1"/>
    <col min="531" max="531" width="5" style="79" customWidth="1"/>
    <col min="532" max="532" width="2.28515625" style="79" customWidth="1"/>
    <col min="533" max="533" width="26" style="79" customWidth="1"/>
    <col min="534" max="534" width="8"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2" width="6.7109375" style="79" customWidth="1"/>
    <col min="543" max="543" width="1" style="79" customWidth="1"/>
    <col min="544" max="544" width="6.7109375" style="79" customWidth="1"/>
    <col min="545" max="545" width="1" style="79" customWidth="1"/>
    <col min="546" max="547" width="6.7109375" style="79" customWidth="1"/>
    <col min="548" max="768" width="11.42578125" style="79"/>
    <col min="769" max="770" width="2" style="79" customWidth="1"/>
    <col min="771" max="771" width="2.42578125" style="79" customWidth="1"/>
    <col min="772" max="772" width="0.85546875" style="79" customWidth="1"/>
    <col min="773" max="773" width="7.5703125" style="79" customWidth="1"/>
    <col min="774" max="774" width="1.5703125" style="79" customWidth="1"/>
    <col min="775" max="775" width="63.5703125" style="79" customWidth="1"/>
    <col min="776" max="776" width="9.7109375" style="79" customWidth="1"/>
    <col min="777" max="777" width="1" style="79" customWidth="1"/>
    <col min="778" max="778" width="6.140625" style="79" customWidth="1"/>
    <col min="779" max="779" width="8.5703125" style="79" customWidth="1"/>
    <col min="780" max="780" width="9.28515625" style="79" customWidth="1"/>
    <col min="781" max="781" width="7.85546875" style="79" bestFit="1" customWidth="1"/>
    <col min="782" max="782" width="6.7109375" style="79" bestFit="1" customWidth="1"/>
    <col min="783" max="783" width="7" style="79" customWidth="1"/>
    <col min="784" max="785" width="11.42578125" style="79"/>
    <col min="786" max="786" width="4.7109375" style="79" customWidth="1"/>
    <col min="787" max="787" width="5" style="79" customWidth="1"/>
    <col min="788" max="788" width="2.28515625" style="79" customWidth="1"/>
    <col min="789" max="789" width="26" style="79" customWidth="1"/>
    <col min="790" max="790" width="8"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8" width="6.7109375" style="79" customWidth="1"/>
    <col min="799" max="799" width="1" style="79" customWidth="1"/>
    <col min="800" max="800" width="6.7109375" style="79" customWidth="1"/>
    <col min="801" max="801" width="1" style="79" customWidth="1"/>
    <col min="802" max="803" width="6.7109375" style="79" customWidth="1"/>
    <col min="804" max="1024" width="11.42578125" style="79"/>
    <col min="1025" max="1026" width="2" style="79" customWidth="1"/>
    <col min="1027" max="1027" width="2.42578125" style="79" customWidth="1"/>
    <col min="1028" max="1028" width="0.85546875" style="79" customWidth="1"/>
    <col min="1029" max="1029" width="7.5703125" style="79" customWidth="1"/>
    <col min="1030" max="1030" width="1.5703125" style="79" customWidth="1"/>
    <col min="1031" max="1031" width="63.5703125" style="79" customWidth="1"/>
    <col min="1032" max="1032" width="9.7109375" style="79" customWidth="1"/>
    <col min="1033" max="1033" width="1" style="79" customWidth="1"/>
    <col min="1034" max="1034" width="6.140625" style="79" customWidth="1"/>
    <col min="1035" max="1035" width="8.5703125" style="79" customWidth="1"/>
    <col min="1036" max="1036" width="9.28515625" style="79" customWidth="1"/>
    <col min="1037" max="1037" width="7.85546875" style="79" bestFit="1" customWidth="1"/>
    <col min="1038" max="1038" width="6.7109375" style="79" bestFit="1" customWidth="1"/>
    <col min="1039" max="1039" width="7" style="79" customWidth="1"/>
    <col min="1040" max="1041" width="11.42578125" style="79"/>
    <col min="1042" max="1042" width="4.7109375" style="79" customWidth="1"/>
    <col min="1043" max="1043" width="5" style="79" customWidth="1"/>
    <col min="1044" max="1044" width="2.28515625" style="79" customWidth="1"/>
    <col min="1045" max="1045" width="26" style="79" customWidth="1"/>
    <col min="1046" max="1046" width="8"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4" width="6.7109375" style="79" customWidth="1"/>
    <col min="1055" max="1055" width="1" style="79" customWidth="1"/>
    <col min="1056" max="1056" width="6.7109375" style="79" customWidth="1"/>
    <col min="1057" max="1057" width="1" style="79" customWidth="1"/>
    <col min="1058" max="1059" width="6.7109375" style="79" customWidth="1"/>
    <col min="1060" max="1280" width="11.42578125" style="79"/>
    <col min="1281" max="1282" width="2" style="79" customWidth="1"/>
    <col min="1283" max="1283" width="2.42578125" style="79" customWidth="1"/>
    <col min="1284" max="1284" width="0.85546875" style="79" customWidth="1"/>
    <col min="1285" max="1285" width="7.5703125" style="79" customWidth="1"/>
    <col min="1286" max="1286" width="1.5703125" style="79" customWidth="1"/>
    <col min="1287" max="1287" width="63.5703125" style="79" customWidth="1"/>
    <col min="1288" max="1288" width="9.7109375" style="79" customWidth="1"/>
    <col min="1289" max="1289" width="1" style="79" customWidth="1"/>
    <col min="1290" max="1290" width="6.140625" style="79" customWidth="1"/>
    <col min="1291" max="1291" width="8.5703125" style="79" customWidth="1"/>
    <col min="1292" max="1292" width="9.28515625" style="79" customWidth="1"/>
    <col min="1293" max="1293" width="7.85546875" style="79" bestFit="1" customWidth="1"/>
    <col min="1294" max="1294" width="6.7109375" style="79" bestFit="1" customWidth="1"/>
    <col min="1295" max="1295" width="7" style="79" customWidth="1"/>
    <col min="1296" max="1297" width="11.42578125" style="79"/>
    <col min="1298" max="1298" width="4.7109375" style="79" customWidth="1"/>
    <col min="1299" max="1299" width="5" style="79" customWidth="1"/>
    <col min="1300" max="1300" width="2.28515625" style="79" customWidth="1"/>
    <col min="1301" max="1301" width="26" style="79" customWidth="1"/>
    <col min="1302" max="1302" width="8"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0" width="6.7109375" style="79" customWidth="1"/>
    <col min="1311" max="1311" width="1" style="79" customWidth="1"/>
    <col min="1312" max="1312" width="6.7109375" style="79" customWidth="1"/>
    <col min="1313" max="1313" width="1" style="79" customWidth="1"/>
    <col min="1314" max="1315" width="6.7109375" style="79" customWidth="1"/>
    <col min="1316" max="1536" width="11.42578125" style="79"/>
    <col min="1537" max="1538" width="2" style="79" customWidth="1"/>
    <col min="1539" max="1539" width="2.42578125" style="79" customWidth="1"/>
    <col min="1540" max="1540" width="0.85546875" style="79" customWidth="1"/>
    <col min="1541" max="1541" width="7.5703125" style="79" customWidth="1"/>
    <col min="1542" max="1542" width="1.5703125" style="79" customWidth="1"/>
    <col min="1543" max="1543" width="63.5703125" style="79" customWidth="1"/>
    <col min="1544" max="1544" width="9.7109375" style="79" customWidth="1"/>
    <col min="1545" max="1545" width="1" style="79" customWidth="1"/>
    <col min="1546" max="1546" width="6.140625" style="79" customWidth="1"/>
    <col min="1547" max="1547" width="8.5703125" style="79" customWidth="1"/>
    <col min="1548" max="1548" width="9.28515625" style="79" customWidth="1"/>
    <col min="1549" max="1549" width="7.85546875" style="79" bestFit="1" customWidth="1"/>
    <col min="1550" max="1550" width="6.7109375" style="79" bestFit="1" customWidth="1"/>
    <col min="1551" max="1551" width="7" style="79" customWidth="1"/>
    <col min="1552" max="1553" width="11.42578125" style="79"/>
    <col min="1554" max="1554" width="4.7109375" style="79" customWidth="1"/>
    <col min="1555" max="1555" width="5" style="79" customWidth="1"/>
    <col min="1556" max="1556" width="2.28515625" style="79" customWidth="1"/>
    <col min="1557" max="1557" width="26" style="79" customWidth="1"/>
    <col min="1558" max="1558" width="8"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6" width="6.7109375" style="79" customWidth="1"/>
    <col min="1567" max="1567" width="1" style="79" customWidth="1"/>
    <col min="1568" max="1568" width="6.7109375" style="79" customWidth="1"/>
    <col min="1569" max="1569" width="1" style="79" customWidth="1"/>
    <col min="1570" max="1571" width="6.7109375" style="79" customWidth="1"/>
    <col min="1572" max="1792" width="11.42578125" style="79"/>
    <col min="1793" max="1794" width="2" style="79" customWidth="1"/>
    <col min="1795" max="1795" width="2.42578125" style="79" customWidth="1"/>
    <col min="1796" max="1796" width="0.85546875" style="79" customWidth="1"/>
    <col min="1797" max="1797" width="7.5703125" style="79" customWidth="1"/>
    <col min="1798" max="1798" width="1.5703125" style="79" customWidth="1"/>
    <col min="1799" max="1799" width="63.5703125" style="79" customWidth="1"/>
    <col min="1800" max="1800" width="9.7109375" style="79" customWidth="1"/>
    <col min="1801" max="1801" width="1" style="79" customWidth="1"/>
    <col min="1802" max="1802" width="6.140625" style="79" customWidth="1"/>
    <col min="1803" max="1803" width="8.5703125" style="79" customWidth="1"/>
    <col min="1804" max="1804" width="9.28515625" style="79" customWidth="1"/>
    <col min="1805" max="1805" width="7.85546875" style="79" bestFit="1" customWidth="1"/>
    <col min="1806" max="1806" width="6.7109375" style="79" bestFit="1" customWidth="1"/>
    <col min="1807" max="1807" width="7" style="79" customWidth="1"/>
    <col min="1808" max="1809" width="11.42578125" style="79"/>
    <col min="1810" max="1810" width="4.7109375" style="79" customWidth="1"/>
    <col min="1811" max="1811" width="5" style="79" customWidth="1"/>
    <col min="1812" max="1812" width="2.28515625" style="79" customWidth="1"/>
    <col min="1813" max="1813" width="26" style="79" customWidth="1"/>
    <col min="1814" max="1814" width="8"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2" width="6.7109375" style="79" customWidth="1"/>
    <col min="1823" max="1823" width="1" style="79" customWidth="1"/>
    <col min="1824" max="1824" width="6.7109375" style="79" customWidth="1"/>
    <col min="1825" max="1825" width="1" style="79" customWidth="1"/>
    <col min="1826" max="1827" width="6.7109375" style="79" customWidth="1"/>
    <col min="1828" max="2048" width="11.42578125" style="79"/>
    <col min="2049" max="2050" width="2" style="79" customWidth="1"/>
    <col min="2051" max="2051" width="2.42578125" style="79" customWidth="1"/>
    <col min="2052" max="2052" width="0.85546875" style="79" customWidth="1"/>
    <col min="2053" max="2053" width="7.5703125" style="79" customWidth="1"/>
    <col min="2054" max="2054" width="1.5703125" style="79" customWidth="1"/>
    <col min="2055" max="2055" width="63.5703125" style="79" customWidth="1"/>
    <col min="2056" max="2056" width="9.7109375" style="79" customWidth="1"/>
    <col min="2057" max="2057" width="1" style="79" customWidth="1"/>
    <col min="2058" max="2058" width="6.140625" style="79" customWidth="1"/>
    <col min="2059" max="2059" width="8.5703125" style="79" customWidth="1"/>
    <col min="2060" max="2060" width="9.28515625" style="79" customWidth="1"/>
    <col min="2061" max="2061" width="7.85546875" style="79" bestFit="1" customWidth="1"/>
    <col min="2062" max="2062" width="6.7109375" style="79" bestFit="1" customWidth="1"/>
    <col min="2063" max="2063" width="7" style="79" customWidth="1"/>
    <col min="2064" max="2065" width="11.42578125" style="79"/>
    <col min="2066" max="2066" width="4.7109375" style="79" customWidth="1"/>
    <col min="2067" max="2067" width="5" style="79" customWidth="1"/>
    <col min="2068" max="2068" width="2.28515625" style="79" customWidth="1"/>
    <col min="2069" max="2069" width="26" style="79" customWidth="1"/>
    <col min="2070" max="2070" width="8"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8" width="6.7109375" style="79" customWidth="1"/>
    <col min="2079" max="2079" width="1" style="79" customWidth="1"/>
    <col min="2080" max="2080" width="6.7109375" style="79" customWidth="1"/>
    <col min="2081" max="2081" width="1" style="79" customWidth="1"/>
    <col min="2082" max="2083" width="6.7109375" style="79" customWidth="1"/>
    <col min="2084" max="2304" width="11.42578125" style="79"/>
    <col min="2305" max="2306" width="2" style="79" customWidth="1"/>
    <col min="2307" max="2307" width="2.42578125" style="79" customWidth="1"/>
    <col min="2308" max="2308" width="0.85546875" style="79" customWidth="1"/>
    <col min="2309" max="2309" width="7.5703125" style="79" customWidth="1"/>
    <col min="2310" max="2310" width="1.5703125" style="79" customWidth="1"/>
    <col min="2311" max="2311" width="63.5703125" style="79" customWidth="1"/>
    <col min="2312" max="2312" width="9.7109375" style="79" customWidth="1"/>
    <col min="2313" max="2313" width="1" style="79" customWidth="1"/>
    <col min="2314" max="2314" width="6.140625" style="79" customWidth="1"/>
    <col min="2315" max="2315" width="8.5703125" style="79" customWidth="1"/>
    <col min="2316" max="2316" width="9.28515625" style="79" customWidth="1"/>
    <col min="2317" max="2317" width="7.85546875" style="79" bestFit="1" customWidth="1"/>
    <col min="2318" max="2318" width="6.7109375" style="79" bestFit="1" customWidth="1"/>
    <col min="2319" max="2319" width="7" style="79" customWidth="1"/>
    <col min="2320" max="2321" width="11.42578125" style="79"/>
    <col min="2322" max="2322" width="4.7109375" style="79" customWidth="1"/>
    <col min="2323" max="2323" width="5" style="79" customWidth="1"/>
    <col min="2324" max="2324" width="2.28515625" style="79" customWidth="1"/>
    <col min="2325" max="2325" width="26" style="79" customWidth="1"/>
    <col min="2326" max="2326" width="8"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4" width="6.7109375" style="79" customWidth="1"/>
    <col min="2335" max="2335" width="1" style="79" customWidth="1"/>
    <col min="2336" max="2336" width="6.7109375" style="79" customWidth="1"/>
    <col min="2337" max="2337" width="1" style="79" customWidth="1"/>
    <col min="2338" max="2339" width="6.7109375" style="79" customWidth="1"/>
    <col min="2340" max="2560" width="11.42578125" style="79"/>
    <col min="2561" max="2562" width="2" style="79" customWidth="1"/>
    <col min="2563" max="2563" width="2.42578125" style="79" customWidth="1"/>
    <col min="2564" max="2564" width="0.85546875" style="79" customWidth="1"/>
    <col min="2565" max="2565" width="7.5703125" style="79" customWidth="1"/>
    <col min="2566" max="2566" width="1.5703125" style="79" customWidth="1"/>
    <col min="2567" max="2567" width="63.5703125" style="79" customWidth="1"/>
    <col min="2568" max="2568" width="9.7109375" style="79" customWidth="1"/>
    <col min="2569" max="2569" width="1" style="79" customWidth="1"/>
    <col min="2570" max="2570" width="6.140625" style="79" customWidth="1"/>
    <col min="2571" max="2571" width="8.5703125" style="79" customWidth="1"/>
    <col min="2572" max="2572" width="9.28515625" style="79" customWidth="1"/>
    <col min="2573" max="2573" width="7.85546875" style="79" bestFit="1" customWidth="1"/>
    <col min="2574" max="2574" width="6.7109375" style="79" bestFit="1" customWidth="1"/>
    <col min="2575" max="2575" width="7" style="79" customWidth="1"/>
    <col min="2576" max="2577" width="11.42578125" style="79"/>
    <col min="2578" max="2578" width="4.7109375" style="79" customWidth="1"/>
    <col min="2579" max="2579" width="5" style="79" customWidth="1"/>
    <col min="2580" max="2580" width="2.28515625" style="79" customWidth="1"/>
    <col min="2581" max="2581" width="26" style="79" customWidth="1"/>
    <col min="2582" max="2582" width="8"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0" width="6.7109375" style="79" customWidth="1"/>
    <col min="2591" max="2591" width="1" style="79" customWidth="1"/>
    <col min="2592" max="2592" width="6.7109375" style="79" customWidth="1"/>
    <col min="2593" max="2593" width="1" style="79" customWidth="1"/>
    <col min="2594" max="2595" width="6.7109375" style="79" customWidth="1"/>
    <col min="2596" max="2816" width="11.42578125" style="79"/>
    <col min="2817" max="2818" width="2" style="79" customWidth="1"/>
    <col min="2819" max="2819" width="2.42578125" style="79" customWidth="1"/>
    <col min="2820" max="2820" width="0.85546875" style="79" customWidth="1"/>
    <col min="2821" max="2821" width="7.5703125" style="79" customWidth="1"/>
    <col min="2822" max="2822" width="1.5703125" style="79" customWidth="1"/>
    <col min="2823" max="2823" width="63.5703125" style="79" customWidth="1"/>
    <col min="2824" max="2824" width="9.7109375" style="79" customWidth="1"/>
    <col min="2825" max="2825" width="1" style="79" customWidth="1"/>
    <col min="2826" max="2826" width="6.140625" style="79" customWidth="1"/>
    <col min="2827" max="2827" width="8.5703125" style="79" customWidth="1"/>
    <col min="2828" max="2828" width="9.28515625" style="79" customWidth="1"/>
    <col min="2829" max="2829" width="7.85546875" style="79" bestFit="1" customWidth="1"/>
    <col min="2830" max="2830" width="6.7109375" style="79" bestFit="1" customWidth="1"/>
    <col min="2831" max="2831" width="7" style="79" customWidth="1"/>
    <col min="2832" max="2833" width="11.42578125" style="79"/>
    <col min="2834" max="2834" width="4.7109375" style="79" customWidth="1"/>
    <col min="2835" max="2835" width="5" style="79" customWidth="1"/>
    <col min="2836" max="2836" width="2.28515625" style="79" customWidth="1"/>
    <col min="2837" max="2837" width="26" style="79" customWidth="1"/>
    <col min="2838" max="2838" width="8"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6" width="6.7109375" style="79" customWidth="1"/>
    <col min="2847" max="2847" width="1" style="79" customWidth="1"/>
    <col min="2848" max="2848" width="6.7109375" style="79" customWidth="1"/>
    <col min="2849" max="2849" width="1" style="79" customWidth="1"/>
    <col min="2850" max="2851" width="6.7109375" style="79" customWidth="1"/>
    <col min="2852" max="3072" width="11.42578125" style="79"/>
    <col min="3073" max="3074" width="2" style="79" customWidth="1"/>
    <col min="3075" max="3075" width="2.42578125" style="79" customWidth="1"/>
    <col min="3076" max="3076" width="0.85546875" style="79" customWidth="1"/>
    <col min="3077" max="3077" width="7.5703125" style="79" customWidth="1"/>
    <col min="3078" max="3078" width="1.5703125" style="79" customWidth="1"/>
    <col min="3079" max="3079" width="63.5703125" style="79" customWidth="1"/>
    <col min="3080" max="3080" width="9.7109375" style="79" customWidth="1"/>
    <col min="3081" max="3081" width="1" style="79" customWidth="1"/>
    <col min="3082" max="3082" width="6.140625" style="79" customWidth="1"/>
    <col min="3083" max="3083" width="8.5703125" style="79" customWidth="1"/>
    <col min="3084" max="3084" width="9.28515625" style="79" customWidth="1"/>
    <col min="3085" max="3085" width="7.85546875" style="79" bestFit="1" customWidth="1"/>
    <col min="3086" max="3086" width="6.7109375" style="79" bestFit="1" customWidth="1"/>
    <col min="3087" max="3087" width="7" style="79" customWidth="1"/>
    <col min="3088" max="3089" width="11.42578125" style="79"/>
    <col min="3090" max="3090" width="4.7109375" style="79" customWidth="1"/>
    <col min="3091" max="3091" width="5" style="79" customWidth="1"/>
    <col min="3092" max="3092" width="2.28515625" style="79" customWidth="1"/>
    <col min="3093" max="3093" width="26" style="79" customWidth="1"/>
    <col min="3094" max="3094" width="8"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2" width="6.7109375" style="79" customWidth="1"/>
    <col min="3103" max="3103" width="1" style="79" customWidth="1"/>
    <col min="3104" max="3104" width="6.7109375" style="79" customWidth="1"/>
    <col min="3105" max="3105" width="1" style="79" customWidth="1"/>
    <col min="3106" max="3107" width="6.7109375" style="79" customWidth="1"/>
    <col min="3108" max="3328" width="11.42578125" style="79"/>
    <col min="3329" max="3330" width="2" style="79" customWidth="1"/>
    <col min="3331" max="3331" width="2.42578125" style="79" customWidth="1"/>
    <col min="3332" max="3332" width="0.85546875" style="79" customWidth="1"/>
    <col min="3333" max="3333" width="7.5703125" style="79" customWidth="1"/>
    <col min="3334" max="3334" width="1.5703125" style="79" customWidth="1"/>
    <col min="3335" max="3335" width="63.5703125" style="79" customWidth="1"/>
    <col min="3336" max="3336" width="9.7109375" style="79" customWidth="1"/>
    <col min="3337" max="3337" width="1" style="79" customWidth="1"/>
    <col min="3338" max="3338" width="6.140625" style="79" customWidth="1"/>
    <col min="3339" max="3339" width="8.5703125" style="79" customWidth="1"/>
    <col min="3340" max="3340" width="9.28515625" style="79" customWidth="1"/>
    <col min="3341" max="3341" width="7.85546875" style="79" bestFit="1" customWidth="1"/>
    <col min="3342" max="3342" width="6.7109375" style="79" bestFit="1" customWidth="1"/>
    <col min="3343" max="3343" width="7" style="79" customWidth="1"/>
    <col min="3344" max="3345" width="11.42578125" style="79"/>
    <col min="3346" max="3346" width="4.7109375" style="79" customWidth="1"/>
    <col min="3347" max="3347" width="5" style="79" customWidth="1"/>
    <col min="3348" max="3348" width="2.28515625" style="79" customWidth="1"/>
    <col min="3349" max="3349" width="26" style="79" customWidth="1"/>
    <col min="3350" max="3350" width="8"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8" width="6.7109375" style="79" customWidth="1"/>
    <col min="3359" max="3359" width="1" style="79" customWidth="1"/>
    <col min="3360" max="3360" width="6.7109375" style="79" customWidth="1"/>
    <col min="3361" max="3361" width="1" style="79" customWidth="1"/>
    <col min="3362" max="3363" width="6.7109375" style="79" customWidth="1"/>
    <col min="3364" max="3584" width="11.42578125" style="79"/>
    <col min="3585" max="3586" width="2" style="79" customWidth="1"/>
    <col min="3587" max="3587" width="2.42578125" style="79" customWidth="1"/>
    <col min="3588" max="3588" width="0.85546875" style="79" customWidth="1"/>
    <col min="3589" max="3589" width="7.5703125" style="79" customWidth="1"/>
    <col min="3590" max="3590" width="1.5703125" style="79" customWidth="1"/>
    <col min="3591" max="3591" width="63.5703125" style="79" customWidth="1"/>
    <col min="3592" max="3592" width="9.7109375" style="79" customWidth="1"/>
    <col min="3593" max="3593" width="1" style="79" customWidth="1"/>
    <col min="3594" max="3594" width="6.140625" style="79" customWidth="1"/>
    <col min="3595" max="3595" width="8.5703125" style="79" customWidth="1"/>
    <col min="3596" max="3596" width="9.28515625" style="79" customWidth="1"/>
    <col min="3597" max="3597" width="7.85546875" style="79" bestFit="1" customWidth="1"/>
    <col min="3598" max="3598" width="6.7109375" style="79" bestFit="1" customWidth="1"/>
    <col min="3599" max="3599" width="7" style="79" customWidth="1"/>
    <col min="3600" max="3601" width="11.42578125" style="79"/>
    <col min="3602" max="3602" width="4.7109375" style="79" customWidth="1"/>
    <col min="3603" max="3603" width="5" style="79" customWidth="1"/>
    <col min="3604" max="3604" width="2.28515625" style="79" customWidth="1"/>
    <col min="3605" max="3605" width="26" style="79" customWidth="1"/>
    <col min="3606" max="3606" width="8"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4" width="6.7109375" style="79" customWidth="1"/>
    <col min="3615" max="3615" width="1" style="79" customWidth="1"/>
    <col min="3616" max="3616" width="6.7109375" style="79" customWidth="1"/>
    <col min="3617" max="3617" width="1" style="79" customWidth="1"/>
    <col min="3618" max="3619" width="6.7109375" style="79" customWidth="1"/>
    <col min="3620" max="3840" width="11.42578125" style="79"/>
    <col min="3841" max="3842" width="2" style="79" customWidth="1"/>
    <col min="3843" max="3843" width="2.42578125" style="79" customWidth="1"/>
    <col min="3844" max="3844" width="0.85546875" style="79" customWidth="1"/>
    <col min="3845" max="3845" width="7.5703125" style="79" customWidth="1"/>
    <col min="3846" max="3846" width="1.5703125" style="79" customWidth="1"/>
    <col min="3847" max="3847" width="63.5703125" style="79" customWidth="1"/>
    <col min="3848" max="3848" width="9.7109375" style="79" customWidth="1"/>
    <col min="3849" max="3849" width="1" style="79" customWidth="1"/>
    <col min="3850" max="3850" width="6.140625" style="79" customWidth="1"/>
    <col min="3851" max="3851" width="8.5703125" style="79" customWidth="1"/>
    <col min="3852" max="3852" width="9.28515625" style="79" customWidth="1"/>
    <col min="3853" max="3853" width="7.85546875" style="79" bestFit="1" customWidth="1"/>
    <col min="3854" max="3854" width="6.7109375" style="79" bestFit="1" customWidth="1"/>
    <col min="3855" max="3855" width="7" style="79" customWidth="1"/>
    <col min="3856" max="3857" width="11.42578125" style="79"/>
    <col min="3858" max="3858" width="4.7109375" style="79" customWidth="1"/>
    <col min="3859" max="3859" width="5" style="79" customWidth="1"/>
    <col min="3860" max="3860" width="2.28515625" style="79" customWidth="1"/>
    <col min="3861" max="3861" width="26" style="79" customWidth="1"/>
    <col min="3862" max="3862" width="8"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0" width="6.7109375" style="79" customWidth="1"/>
    <col min="3871" max="3871" width="1" style="79" customWidth="1"/>
    <col min="3872" max="3872" width="6.7109375" style="79" customWidth="1"/>
    <col min="3873" max="3873" width="1" style="79" customWidth="1"/>
    <col min="3874" max="3875" width="6.7109375" style="79" customWidth="1"/>
    <col min="3876" max="4096" width="11.42578125" style="79"/>
    <col min="4097" max="4098" width="2" style="79" customWidth="1"/>
    <col min="4099" max="4099" width="2.42578125" style="79" customWidth="1"/>
    <col min="4100" max="4100" width="0.85546875" style="79" customWidth="1"/>
    <col min="4101" max="4101" width="7.5703125" style="79" customWidth="1"/>
    <col min="4102" max="4102" width="1.5703125" style="79" customWidth="1"/>
    <col min="4103" max="4103" width="63.5703125" style="79" customWidth="1"/>
    <col min="4104" max="4104" width="9.7109375" style="79" customWidth="1"/>
    <col min="4105" max="4105" width="1" style="79" customWidth="1"/>
    <col min="4106" max="4106" width="6.140625" style="79" customWidth="1"/>
    <col min="4107" max="4107" width="8.5703125" style="79" customWidth="1"/>
    <col min="4108" max="4108" width="9.28515625" style="79" customWidth="1"/>
    <col min="4109" max="4109" width="7.85546875" style="79" bestFit="1" customWidth="1"/>
    <col min="4110" max="4110" width="6.7109375" style="79" bestFit="1" customWidth="1"/>
    <col min="4111" max="4111" width="7" style="79" customWidth="1"/>
    <col min="4112" max="4113" width="11.42578125" style="79"/>
    <col min="4114" max="4114" width="4.7109375" style="79" customWidth="1"/>
    <col min="4115" max="4115" width="5" style="79" customWidth="1"/>
    <col min="4116" max="4116" width="2.28515625" style="79" customWidth="1"/>
    <col min="4117" max="4117" width="26" style="79" customWidth="1"/>
    <col min="4118" max="4118" width="8"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6" width="6.7109375" style="79" customWidth="1"/>
    <col min="4127" max="4127" width="1" style="79" customWidth="1"/>
    <col min="4128" max="4128" width="6.7109375" style="79" customWidth="1"/>
    <col min="4129" max="4129" width="1" style="79" customWidth="1"/>
    <col min="4130" max="4131" width="6.7109375" style="79" customWidth="1"/>
    <col min="4132" max="4352" width="11.42578125" style="79"/>
    <col min="4353" max="4354" width="2" style="79" customWidth="1"/>
    <col min="4355" max="4355" width="2.42578125" style="79" customWidth="1"/>
    <col min="4356" max="4356" width="0.85546875" style="79" customWidth="1"/>
    <col min="4357" max="4357" width="7.5703125" style="79" customWidth="1"/>
    <col min="4358" max="4358" width="1.5703125" style="79" customWidth="1"/>
    <col min="4359" max="4359" width="63.5703125" style="79" customWidth="1"/>
    <col min="4360" max="4360" width="9.7109375" style="79" customWidth="1"/>
    <col min="4361" max="4361" width="1" style="79" customWidth="1"/>
    <col min="4362" max="4362" width="6.140625" style="79" customWidth="1"/>
    <col min="4363" max="4363" width="8.5703125" style="79" customWidth="1"/>
    <col min="4364" max="4364" width="9.28515625" style="79" customWidth="1"/>
    <col min="4365" max="4365" width="7.85546875" style="79" bestFit="1" customWidth="1"/>
    <col min="4366" max="4366" width="6.7109375" style="79" bestFit="1" customWidth="1"/>
    <col min="4367" max="4367" width="7" style="79" customWidth="1"/>
    <col min="4368" max="4369" width="11.42578125" style="79"/>
    <col min="4370" max="4370" width="4.7109375" style="79" customWidth="1"/>
    <col min="4371" max="4371" width="5" style="79" customWidth="1"/>
    <col min="4372" max="4372" width="2.28515625" style="79" customWidth="1"/>
    <col min="4373" max="4373" width="26" style="79" customWidth="1"/>
    <col min="4374" max="4374" width="8"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2" width="6.7109375" style="79" customWidth="1"/>
    <col min="4383" max="4383" width="1" style="79" customWidth="1"/>
    <col min="4384" max="4384" width="6.7109375" style="79" customWidth="1"/>
    <col min="4385" max="4385" width="1" style="79" customWidth="1"/>
    <col min="4386" max="4387" width="6.7109375" style="79" customWidth="1"/>
    <col min="4388" max="4608" width="11.42578125" style="79"/>
    <col min="4609" max="4610" width="2" style="79" customWidth="1"/>
    <col min="4611" max="4611" width="2.42578125" style="79" customWidth="1"/>
    <col min="4612" max="4612" width="0.85546875" style="79" customWidth="1"/>
    <col min="4613" max="4613" width="7.5703125" style="79" customWidth="1"/>
    <col min="4614" max="4614" width="1.5703125" style="79" customWidth="1"/>
    <col min="4615" max="4615" width="63.5703125" style="79" customWidth="1"/>
    <col min="4616" max="4616" width="9.7109375" style="79" customWidth="1"/>
    <col min="4617" max="4617" width="1" style="79" customWidth="1"/>
    <col min="4618" max="4618" width="6.140625" style="79" customWidth="1"/>
    <col min="4619" max="4619" width="8.5703125" style="79" customWidth="1"/>
    <col min="4620" max="4620" width="9.28515625" style="79" customWidth="1"/>
    <col min="4621" max="4621" width="7.85546875" style="79" bestFit="1" customWidth="1"/>
    <col min="4622" max="4622" width="6.7109375" style="79" bestFit="1" customWidth="1"/>
    <col min="4623" max="4623" width="7" style="79" customWidth="1"/>
    <col min="4624" max="4625" width="11.42578125" style="79"/>
    <col min="4626" max="4626" width="4.7109375" style="79" customWidth="1"/>
    <col min="4627" max="4627" width="5" style="79" customWidth="1"/>
    <col min="4628" max="4628" width="2.28515625" style="79" customWidth="1"/>
    <col min="4629" max="4629" width="26" style="79" customWidth="1"/>
    <col min="4630" max="4630" width="8"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8" width="6.7109375" style="79" customWidth="1"/>
    <col min="4639" max="4639" width="1" style="79" customWidth="1"/>
    <col min="4640" max="4640" width="6.7109375" style="79" customWidth="1"/>
    <col min="4641" max="4641" width="1" style="79" customWidth="1"/>
    <col min="4642" max="4643" width="6.7109375" style="79" customWidth="1"/>
    <col min="4644" max="4864" width="11.42578125" style="79"/>
    <col min="4865" max="4866" width="2" style="79" customWidth="1"/>
    <col min="4867" max="4867" width="2.42578125" style="79" customWidth="1"/>
    <col min="4868" max="4868" width="0.85546875" style="79" customWidth="1"/>
    <col min="4869" max="4869" width="7.5703125" style="79" customWidth="1"/>
    <col min="4870" max="4870" width="1.5703125" style="79" customWidth="1"/>
    <col min="4871" max="4871" width="63.5703125" style="79" customWidth="1"/>
    <col min="4872" max="4872" width="9.7109375" style="79" customWidth="1"/>
    <col min="4873" max="4873" width="1" style="79" customWidth="1"/>
    <col min="4874" max="4874" width="6.140625" style="79" customWidth="1"/>
    <col min="4875" max="4875" width="8.5703125" style="79" customWidth="1"/>
    <col min="4876" max="4876" width="9.28515625" style="79" customWidth="1"/>
    <col min="4877" max="4877" width="7.85546875" style="79" bestFit="1" customWidth="1"/>
    <col min="4878" max="4878" width="6.7109375" style="79" bestFit="1" customWidth="1"/>
    <col min="4879" max="4879" width="7" style="79" customWidth="1"/>
    <col min="4880" max="4881" width="11.42578125" style="79"/>
    <col min="4882" max="4882" width="4.7109375" style="79" customWidth="1"/>
    <col min="4883" max="4883" width="5" style="79" customWidth="1"/>
    <col min="4884" max="4884" width="2.28515625" style="79" customWidth="1"/>
    <col min="4885" max="4885" width="26" style="79" customWidth="1"/>
    <col min="4886" max="4886" width="8"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4" width="6.7109375" style="79" customWidth="1"/>
    <col min="4895" max="4895" width="1" style="79" customWidth="1"/>
    <col min="4896" max="4896" width="6.7109375" style="79" customWidth="1"/>
    <col min="4897" max="4897" width="1" style="79" customWidth="1"/>
    <col min="4898" max="4899" width="6.7109375" style="79" customWidth="1"/>
    <col min="4900" max="5120" width="11.42578125" style="79"/>
    <col min="5121" max="5122" width="2" style="79" customWidth="1"/>
    <col min="5123" max="5123" width="2.42578125" style="79" customWidth="1"/>
    <col min="5124" max="5124" width="0.85546875" style="79" customWidth="1"/>
    <col min="5125" max="5125" width="7.5703125" style="79" customWidth="1"/>
    <col min="5126" max="5126" width="1.5703125" style="79" customWidth="1"/>
    <col min="5127" max="5127" width="63.5703125" style="79" customWidth="1"/>
    <col min="5128" max="5128" width="9.7109375" style="79" customWidth="1"/>
    <col min="5129" max="5129" width="1" style="79" customWidth="1"/>
    <col min="5130" max="5130" width="6.140625" style="79" customWidth="1"/>
    <col min="5131" max="5131" width="8.5703125" style="79" customWidth="1"/>
    <col min="5132" max="5132" width="9.28515625" style="79" customWidth="1"/>
    <col min="5133" max="5133" width="7.85546875" style="79" bestFit="1" customWidth="1"/>
    <col min="5134" max="5134" width="6.7109375" style="79" bestFit="1" customWidth="1"/>
    <col min="5135" max="5135" width="7" style="79" customWidth="1"/>
    <col min="5136" max="5137" width="11.42578125" style="79"/>
    <col min="5138" max="5138" width="4.7109375" style="79" customWidth="1"/>
    <col min="5139" max="5139" width="5" style="79" customWidth="1"/>
    <col min="5140" max="5140" width="2.28515625" style="79" customWidth="1"/>
    <col min="5141" max="5141" width="26" style="79" customWidth="1"/>
    <col min="5142" max="5142" width="8"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0" width="6.7109375" style="79" customWidth="1"/>
    <col min="5151" max="5151" width="1" style="79" customWidth="1"/>
    <col min="5152" max="5152" width="6.7109375" style="79" customWidth="1"/>
    <col min="5153" max="5153" width="1" style="79" customWidth="1"/>
    <col min="5154" max="5155" width="6.7109375" style="79" customWidth="1"/>
    <col min="5156" max="5376" width="11.42578125" style="79"/>
    <col min="5377" max="5378" width="2" style="79" customWidth="1"/>
    <col min="5379" max="5379" width="2.42578125" style="79" customWidth="1"/>
    <col min="5380" max="5380" width="0.85546875" style="79" customWidth="1"/>
    <col min="5381" max="5381" width="7.5703125" style="79" customWidth="1"/>
    <col min="5382" max="5382" width="1.5703125" style="79" customWidth="1"/>
    <col min="5383" max="5383" width="63.5703125" style="79" customWidth="1"/>
    <col min="5384" max="5384" width="9.7109375" style="79" customWidth="1"/>
    <col min="5385" max="5385" width="1" style="79" customWidth="1"/>
    <col min="5386" max="5386" width="6.140625" style="79" customWidth="1"/>
    <col min="5387" max="5387" width="8.5703125" style="79" customWidth="1"/>
    <col min="5388" max="5388" width="9.28515625" style="79" customWidth="1"/>
    <col min="5389" max="5389" width="7.85546875" style="79" bestFit="1" customWidth="1"/>
    <col min="5390" max="5390" width="6.7109375" style="79" bestFit="1" customWidth="1"/>
    <col min="5391" max="5391" width="7" style="79" customWidth="1"/>
    <col min="5392" max="5393" width="11.42578125" style="79"/>
    <col min="5394" max="5394" width="4.7109375" style="79" customWidth="1"/>
    <col min="5395" max="5395" width="5" style="79" customWidth="1"/>
    <col min="5396" max="5396" width="2.28515625" style="79" customWidth="1"/>
    <col min="5397" max="5397" width="26" style="79" customWidth="1"/>
    <col min="5398" max="5398" width="8"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6" width="6.7109375" style="79" customWidth="1"/>
    <col min="5407" max="5407" width="1" style="79" customWidth="1"/>
    <col min="5408" max="5408" width="6.7109375" style="79" customWidth="1"/>
    <col min="5409" max="5409" width="1" style="79" customWidth="1"/>
    <col min="5410" max="5411" width="6.7109375" style="79" customWidth="1"/>
    <col min="5412" max="5632" width="11.42578125" style="79"/>
    <col min="5633" max="5634" width="2" style="79" customWidth="1"/>
    <col min="5635" max="5635" width="2.42578125" style="79" customWidth="1"/>
    <col min="5636" max="5636" width="0.85546875" style="79" customWidth="1"/>
    <col min="5637" max="5637" width="7.5703125" style="79" customWidth="1"/>
    <col min="5638" max="5638" width="1.5703125" style="79" customWidth="1"/>
    <col min="5639" max="5639" width="63.5703125" style="79" customWidth="1"/>
    <col min="5640" max="5640" width="9.7109375" style="79" customWidth="1"/>
    <col min="5641" max="5641" width="1" style="79" customWidth="1"/>
    <col min="5642" max="5642" width="6.140625" style="79" customWidth="1"/>
    <col min="5643" max="5643" width="8.5703125" style="79" customWidth="1"/>
    <col min="5644" max="5644" width="9.28515625" style="79" customWidth="1"/>
    <col min="5645" max="5645" width="7.85546875" style="79" bestFit="1" customWidth="1"/>
    <col min="5646" max="5646" width="6.7109375" style="79" bestFit="1" customWidth="1"/>
    <col min="5647" max="5647" width="7" style="79" customWidth="1"/>
    <col min="5648" max="5649" width="11.42578125" style="79"/>
    <col min="5650" max="5650" width="4.7109375" style="79" customWidth="1"/>
    <col min="5651" max="5651" width="5" style="79" customWidth="1"/>
    <col min="5652" max="5652" width="2.28515625" style="79" customWidth="1"/>
    <col min="5653" max="5653" width="26" style="79" customWidth="1"/>
    <col min="5654" max="5654" width="8"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2" width="6.7109375" style="79" customWidth="1"/>
    <col min="5663" max="5663" width="1" style="79" customWidth="1"/>
    <col min="5664" max="5664" width="6.7109375" style="79" customWidth="1"/>
    <col min="5665" max="5665" width="1" style="79" customWidth="1"/>
    <col min="5666" max="5667" width="6.7109375" style="79" customWidth="1"/>
    <col min="5668" max="5888" width="11.42578125" style="79"/>
    <col min="5889" max="5890" width="2" style="79" customWidth="1"/>
    <col min="5891" max="5891" width="2.42578125" style="79" customWidth="1"/>
    <col min="5892" max="5892" width="0.85546875" style="79" customWidth="1"/>
    <col min="5893" max="5893" width="7.5703125" style="79" customWidth="1"/>
    <col min="5894" max="5894" width="1.5703125" style="79" customWidth="1"/>
    <col min="5895" max="5895" width="63.5703125" style="79" customWidth="1"/>
    <col min="5896" max="5896" width="9.7109375" style="79" customWidth="1"/>
    <col min="5897" max="5897" width="1" style="79" customWidth="1"/>
    <col min="5898" max="5898" width="6.140625" style="79" customWidth="1"/>
    <col min="5899" max="5899" width="8.5703125" style="79" customWidth="1"/>
    <col min="5900" max="5900" width="9.28515625" style="79" customWidth="1"/>
    <col min="5901" max="5901" width="7.85546875" style="79" bestFit="1" customWidth="1"/>
    <col min="5902" max="5902" width="6.7109375" style="79" bestFit="1" customWidth="1"/>
    <col min="5903" max="5903" width="7" style="79" customWidth="1"/>
    <col min="5904" max="5905" width="11.42578125" style="79"/>
    <col min="5906" max="5906" width="4.7109375" style="79" customWidth="1"/>
    <col min="5907" max="5907" width="5" style="79" customWidth="1"/>
    <col min="5908" max="5908" width="2.28515625" style="79" customWidth="1"/>
    <col min="5909" max="5909" width="26" style="79" customWidth="1"/>
    <col min="5910" max="5910" width="8"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8" width="6.7109375" style="79" customWidth="1"/>
    <col min="5919" max="5919" width="1" style="79" customWidth="1"/>
    <col min="5920" max="5920" width="6.7109375" style="79" customWidth="1"/>
    <col min="5921" max="5921" width="1" style="79" customWidth="1"/>
    <col min="5922" max="5923" width="6.7109375" style="79" customWidth="1"/>
    <col min="5924" max="6144" width="11.42578125" style="79"/>
    <col min="6145" max="6146" width="2" style="79" customWidth="1"/>
    <col min="6147" max="6147" width="2.42578125" style="79" customWidth="1"/>
    <col min="6148" max="6148" width="0.85546875" style="79" customWidth="1"/>
    <col min="6149" max="6149" width="7.5703125" style="79" customWidth="1"/>
    <col min="6150" max="6150" width="1.5703125" style="79" customWidth="1"/>
    <col min="6151" max="6151" width="63.5703125" style="79" customWidth="1"/>
    <col min="6152" max="6152" width="9.7109375" style="79" customWidth="1"/>
    <col min="6153" max="6153" width="1" style="79" customWidth="1"/>
    <col min="6154" max="6154" width="6.140625" style="79" customWidth="1"/>
    <col min="6155" max="6155" width="8.5703125" style="79" customWidth="1"/>
    <col min="6156" max="6156" width="9.28515625" style="79" customWidth="1"/>
    <col min="6157" max="6157" width="7.85546875" style="79" bestFit="1" customWidth="1"/>
    <col min="6158" max="6158" width="6.7109375" style="79" bestFit="1" customWidth="1"/>
    <col min="6159" max="6159" width="7" style="79" customWidth="1"/>
    <col min="6160" max="6161" width="11.42578125" style="79"/>
    <col min="6162" max="6162" width="4.7109375" style="79" customWidth="1"/>
    <col min="6163" max="6163" width="5" style="79" customWidth="1"/>
    <col min="6164" max="6164" width="2.28515625" style="79" customWidth="1"/>
    <col min="6165" max="6165" width="26" style="79" customWidth="1"/>
    <col min="6166" max="6166" width="8"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4" width="6.7109375" style="79" customWidth="1"/>
    <col min="6175" max="6175" width="1" style="79" customWidth="1"/>
    <col min="6176" max="6176" width="6.7109375" style="79" customWidth="1"/>
    <col min="6177" max="6177" width="1" style="79" customWidth="1"/>
    <col min="6178" max="6179" width="6.7109375" style="79" customWidth="1"/>
    <col min="6180" max="6400" width="11.42578125" style="79"/>
    <col min="6401" max="6402" width="2" style="79" customWidth="1"/>
    <col min="6403" max="6403" width="2.42578125" style="79" customWidth="1"/>
    <col min="6404" max="6404" width="0.85546875" style="79" customWidth="1"/>
    <col min="6405" max="6405" width="7.5703125" style="79" customWidth="1"/>
    <col min="6406" max="6406" width="1.5703125" style="79" customWidth="1"/>
    <col min="6407" max="6407" width="63.5703125" style="79" customWidth="1"/>
    <col min="6408" max="6408" width="9.7109375" style="79" customWidth="1"/>
    <col min="6409" max="6409" width="1" style="79" customWidth="1"/>
    <col min="6410" max="6410" width="6.140625" style="79" customWidth="1"/>
    <col min="6411" max="6411" width="8.5703125" style="79" customWidth="1"/>
    <col min="6412" max="6412" width="9.28515625" style="79" customWidth="1"/>
    <col min="6413" max="6413" width="7.85546875" style="79" bestFit="1" customWidth="1"/>
    <col min="6414" max="6414" width="6.7109375" style="79" bestFit="1" customWidth="1"/>
    <col min="6415" max="6415" width="7" style="79" customWidth="1"/>
    <col min="6416" max="6417" width="11.42578125" style="79"/>
    <col min="6418" max="6418" width="4.7109375" style="79" customWidth="1"/>
    <col min="6419" max="6419" width="5" style="79" customWidth="1"/>
    <col min="6420" max="6420" width="2.28515625" style="79" customWidth="1"/>
    <col min="6421" max="6421" width="26" style="79" customWidth="1"/>
    <col min="6422" max="6422" width="8"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0" width="6.7109375" style="79" customWidth="1"/>
    <col min="6431" max="6431" width="1" style="79" customWidth="1"/>
    <col min="6432" max="6432" width="6.7109375" style="79" customWidth="1"/>
    <col min="6433" max="6433" width="1" style="79" customWidth="1"/>
    <col min="6434" max="6435" width="6.7109375" style="79" customWidth="1"/>
    <col min="6436" max="6656" width="11.42578125" style="79"/>
    <col min="6657" max="6658" width="2" style="79" customWidth="1"/>
    <col min="6659" max="6659" width="2.42578125" style="79" customWidth="1"/>
    <col min="6660" max="6660" width="0.85546875" style="79" customWidth="1"/>
    <col min="6661" max="6661" width="7.5703125" style="79" customWidth="1"/>
    <col min="6662" max="6662" width="1.5703125" style="79" customWidth="1"/>
    <col min="6663" max="6663" width="63.5703125" style="79" customWidth="1"/>
    <col min="6664" max="6664" width="9.7109375" style="79" customWidth="1"/>
    <col min="6665" max="6665" width="1" style="79" customWidth="1"/>
    <col min="6666" max="6666" width="6.140625" style="79" customWidth="1"/>
    <col min="6667" max="6667" width="8.5703125" style="79" customWidth="1"/>
    <col min="6668" max="6668" width="9.28515625" style="79" customWidth="1"/>
    <col min="6669" max="6669" width="7.85546875" style="79" bestFit="1" customWidth="1"/>
    <col min="6670" max="6670" width="6.7109375" style="79" bestFit="1" customWidth="1"/>
    <col min="6671" max="6671" width="7" style="79" customWidth="1"/>
    <col min="6672" max="6673" width="11.42578125" style="79"/>
    <col min="6674" max="6674" width="4.7109375" style="79" customWidth="1"/>
    <col min="6675" max="6675" width="5" style="79" customWidth="1"/>
    <col min="6676" max="6676" width="2.28515625" style="79" customWidth="1"/>
    <col min="6677" max="6677" width="26" style="79" customWidth="1"/>
    <col min="6678" max="6678" width="8"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6" width="6.7109375" style="79" customWidth="1"/>
    <col min="6687" max="6687" width="1" style="79" customWidth="1"/>
    <col min="6688" max="6688" width="6.7109375" style="79" customWidth="1"/>
    <col min="6689" max="6689" width="1" style="79" customWidth="1"/>
    <col min="6690" max="6691" width="6.7109375" style="79" customWidth="1"/>
    <col min="6692" max="6912" width="11.42578125" style="79"/>
    <col min="6913" max="6914" width="2" style="79" customWidth="1"/>
    <col min="6915" max="6915" width="2.42578125" style="79" customWidth="1"/>
    <col min="6916" max="6916" width="0.85546875" style="79" customWidth="1"/>
    <col min="6917" max="6917" width="7.5703125" style="79" customWidth="1"/>
    <col min="6918" max="6918" width="1.5703125" style="79" customWidth="1"/>
    <col min="6919" max="6919" width="63.5703125" style="79" customWidth="1"/>
    <col min="6920" max="6920" width="9.7109375" style="79" customWidth="1"/>
    <col min="6921" max="6921" width="1" style="79" customWidth="1"/>
    <col min="6922" max="6922" width="6.140625" style="79" customWidth="1"/>
    <col min="6923" max="6923" width="8.5703125" style="79" customWidth="1"/>
    <col min="6924" max="6924" width="9.28515625" style="79" customWidth="1"/>
    <col min="6925" max="6925" width="7.85546875" style="79" bestFit="1" customWidth="1"/>
    <col min="6926" max="6926" width="6.7109375" style="79" bestFit="1" customWidth="1"/>
    <col min="6927" max="6927" width="7" style="79" customWidth="1"/>
    <col min="6928" max="6929" width="11.42578125" style="79"/>
    <col min="6930" max="6930" width="4.7109375" style="79" customWidth="1"/>
    <col min="6931" max="6931" width="5" style="79" customWidth="1"/>
    <col min="6932" max="6932" width="2.28515625" style="79" customWidth="1"/>
    <col min="6933" max="6933" width="26" style="79" customWidth="1"/>
    <col min="6934" max="6934" width="8"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2" width="6.7109375" style="79" customWidth="1"/>
    <col min="6943" max="6943" width="1" style="79" customWidth="1"/>
    <col min="6944" max="6944" width="6.7109375" style="79" customWidth="1"/>
    <col min="6945" max="6945" width="1" style="79" customWidth="1"/>
    <col min="6946" max="6947" width="6.7109375" style="79" customWidth="1"/>
    <col min="6948" max="7168" width="11.42578125" style="79"/>
    <col min="7169" max="7170" width="2" style="79" customWidth="1"/>
    <col min="7171" max="7171" width="2.42578125" style="79" customWidth="1"/>
    <col min="7172" max="7172" width="0.85546875" style="79" customWidth="1"/>
    <col min="7173" max="7173" width="7.5703125" style="79" customWidth="1"/>
    <col min="7174" max="7174" width="1.5703125" style="79" customWidth="1"/>
    <col min="7175" max="7175" width="63.5703125" style="79" customWidth="1"/>
    <col min="7176" max="7176" width="9.7109375" style="79" customWidth="1"/>
    <col min="7177" max="7177" width="1" style="79" customWidth="1"/>
    <col min="7178" max="7178" width="6.140625" style="79" customWidth="1"/>
    <col min="7179" max="7179" width="8.5703125" style="79" customWidth="1"/>
    <col min="7180" max="7180" width="9.28515625" style="79" customWidth="1"/>
    <col min="7181" max="7181" width="7.85546875" style="79" bestFit="1" customWidth="1"/>
    <col min="7182" max="7182" width="6.7109375" style="79" bestFit="1" customWidth="1"/>
    <col min="7183" max="7183" width="7" style="79" customWidth="1"/>
    <col min="7184" max="7185" width="11.42578125" style="79"/>
    <col min="7186" max="7186" width="4.7109375" style="79" customWidth="1"/>
    <col min="7187" max="7187" width="5" style="79" customWidth="1"/>
    <col min="7188" max="7188" width="2.28515625" style="79" customWidth="1"/>
    <col min="7189" max="7189" width="26" style="79" customWidth="1"/>
    <col min="7190" max="7190" width="8"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8" width="6.7109375" style="79" customWidth="1"/>
    <col min="7199" max="7199" width="1" style="79" customWidth="1"/>
    <col min="7200" max="7200" width="6.7109375" style="79" customWidth="1"/>
    <col min="7201" max="7201" width="1" style="79" customWidth="1"/>
    <col min="7202" max="7203" width="6.7109375" style="79" customWidth="1"/>
    <col min="7204" max="7424" width="11.42578125" style="79"/>
    <col min="7425" max="7426" width="2" style="79" customWidth="1"/>
    <col min="7427" max="7427" width="2.42578125" style="79" customWidth="1"/>
    <col min="7428" max="7428" width="0.85546875" style="79" customWidth="1"/>
    <col min="7429" max="7429" width="7.5703125" style="79" customWidth="1"/>
    <col min="7430" max="7430" width="1.5703125" style="79" customWidth="1"/>
    <col min="7431" max="7431" width="63.5703125" style="79" customWidth="1"/>
    <col min="7432" max="7432" width="9.7109375" style="79" customWidth="1"/>
    <col min="7433" max="7433" width="1" style="79" customWidth="1"/>
    <col min="7434" max="7434" width="6.140625" style="79" customWidth="1"/>
    <col min="7435" max="7435" width="8.5703125" style="79" customWidth="1"/>
    <col min="7436" max="7436" width="9.28515625" style="79" customWidth="1"/>
    <col min="7437" max="7437" width="7.85546875" style="79" bestFit="1" customWidth="1"/>
    <col min="7438" max="7438" width="6.7109375" style="79" bestFit="1" customWidth="1"/>
    <col min="7439" max="7439" width="7" style="79" customWidth="1"/>
    <col min="7440" max="7441" width="11.42578125" style="79"/>
    <col min="7442" max="7442" width="4.7109375" style="79" customWidth="1"/>
    <col min="7443" max="7443" width="5" style="79" customWidth="1"/>
    <col min="7444" max="7444" width="2.28515625" style="79" customWidth="1"/>
    <col min="7445" max="7445" width="26" style="79" customWidth="1"/>
    <col min="7446" max="7446" width="8"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4" width="6.7109375" style="79" customWidth="1"/>
    <col min="7455" max="7455" width="1" style="79" customWidth="1"/>
    <col min="7456" max="7456" width="6.7109375" style="79" customWidth="1"/>
    <col min="7457" max="7457" width="1" style="79" customWidth="1"/>
    <col min="7458" max="7459" width="6.7109375" style="79" customWidth="1"/>
    <col min="7460" max="7680" width="11.42578125" style="79"/>
    <col min="7681" max="7682" width="2" style="79" customWidth="1"/>
    <col min="7683" max="7683" width="2.42578125" style="79" customWidth="1"/>
    <col min="7684" max="7684" width="0.85546875" style="79" customWidth="1"/>
    <col min="7685" max="7685" width="7.5703125" style="79" customWidth="1"/>
    <col min="7686" max="7686" width="1.5703125" style="79" customWidth="1"/>
    <col min="7687" max="7687" width="63.5703125" style="79" customWidth="1"/>
    <col min="7688" max="7688" width="9.7109375" style="79" customWidth="1"/>
    <col min="7689" max="7689" width="1" style="79" customWidth="1"/>
    <col min="7690" max="7690" width="6.140625" style="79" customWidth="1"/>
    <col min="7691" max="7691" width="8.5703125" style="79" customWidth="1"/>
    <col min="7692" max="7692" width="9.28515625" style="79" customWidth="1"/>
    <col min="7693" max="7693" width="7.85546875" style="79" bestFit="1" customWidth="1"/>
    <col min="7694" max="7694" width="6.7109375" style="79" bestFit="1" customWidth="1"/>
    <col min="7695" max="7695" width="7" style="79" customWidth="1"/>
    <col min="7696" max="7697" width="11.42578125" style="79"/>
    <col min="7698" max="7698" width="4.7109375" style="79" customWidth="1"/>
    <col min="7699" max="7699" width="5" style="79" customWidth="1"/>
    <col min="7700" max="7700" width="2.28515625" style="79" customWidth="1"/>
    <col min="7701" max="7701" width="26" style="79" customWidth="1"/>
    <col min="7702" max="7702" width="8"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0" width="6.7109375" style="79" customWidth="1"/>
    <col min="7711" max="7711" width="1" style="79" customWidth="1"/>
    <col min="7712" max="7712" width="6.7109375" style="79" customWidth="1"/>
    <col min="7713" max="7713" width="1" style="79" customWidth="1"/>
    <col min="7714" max="7715" width="6.7109375" style="79" customWidth="1"/>
    <col min="7716" max="7936" width="11.42578125" style="79"/>
    <col min="7937" max="7938" width="2" style="79" customWidth="1"/>
    <col min="7939" max="7939" width="2.42578125" style="79" customWidth="1"/>
    <col min="7940" max="7940" width="0.85546875" style="79" customWidth="1"/>
    <col min="7941" max="7941" width="7.5703125" style="79" customWidth="1"/>
    <col min="7942" max="7942" width="1.5703125" style="79" customWidth="1"/>
    <col min="7943" max="7943" width="63.5703125" style="79" customWidth="1"/>
    <col min="7944" max="7944" width="9.7109375" style="79" customWidth="1"/>
    <col min="7945" max="7945" width="1" style="79" customWidth="1"/>
    <col min="7946" max="7946" width="6.140625" style="79" customWidth="1"/>
    <col min="7947" max="7947" width="8.5703125" style="79" customWidth="1"/>
    <col min="7948" max="7948" width="9.28515625" style="79" customWidth="1"/>
    <col min="7949" max="7949" width="7.85546875" style="79" bestFit="1" customWidth="1"/>
    <col min="7950" max="7950" width="6.7109375" style="79" bestFit="1" customWidth="1"/>
    <col min="7951" max="7951" width="7" style="79" customWidth="1"/>
    <col min="7952" max="7953" width="11.42578125" style="79"/>
    <col min="7954" max="7954" width="4.7109375" style="79" customWidth="1"/>
    <col min="7955" max="7955" width="5" style="79" customWidth="1"/>
    <col min="7956" max="7956" width="2.28515625" style="79" customWidth="1"/>
    <col min="7957" max="7957" width="26" style="79" customWidth="1"/>
    <col min="7958" max="7958" width="8"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6" width="6.7109375" style="79" customWidth="1"/>
    <col min="7967" max="7967" width="1" style="79" customWidth="1"/>
    <col min="7968" max="7968" width="6.7109375" style="79" customWidth="1"/>
    <col min="7969" max="7969" width="1" style="79" customWidth="1"/>
    <col min="7970" max="7971" width="6.7109375" style="79" customWidth="1"/>
    <col min="7972" max="8192" width="11.42578125" style="79"/>
    <col min="8193" max="8194" width="2" style="79" customWidth="1"/>
    <col min="8195" max="8195" width="2.42578125" style="79" customWidth="1"/>
    <col min="8196" max="8196" width="0.85546875" style="79" customWidth="1"/>
    <col min="8197" max="8197" width="7.5703125" style="79" customWidth="1"/>
    <col min="8198" max="8198" width="1.5703125" style="79" customWidth="1"/>
    <col min="8199" max="8199" width="63.5703125" style="79" customWidth="1"/>
    <col min="8200" max="8200" width="9.7109375" style="79" customWidth="1"/>
    <col min="8201" max="8201" width="1" style="79" customWidth="1"/>
    <col min="8202" max="8202" width="6.140625" style="79" customWidth="1"/>
    <col min="8203" max="8203" width="8.5703125" style="79" customWidth="1"/>
    <col min="8204" max="8204" width="9.28515625" style="79" customWidth="1"/>
    <col min="8205" max="8205" width="7.85546875" style="79" bestFit="1" customWidth="1"/>
    <col min="8206" max="8206" width="6.7109375" style="79" bestFit="1" customWidth="1"/>
    <col min="8207" max="8207" width="7" style="79" customWidth="1"/>
    <col min="8208" max="8209" width="11.42578125" style="79"/>
    <col min="8210" max="8210" width="4.7109375" style="79" customWidth="1"/>
    <col min="8211" max="8211" width="5" style="79" customWidth="1"/>
    <col min="8212" max="8212" width="2.28515625" style="79" customWidth="1"/>
    <col min="8213" max="8213" width="26" style="79" customWidth="1"/>
    <col min="8214" max="8214" width="8"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2" width="6.7109375" style="79" customWidth="1"/>
    <col min="8223" max="8223" width="1" style="79" customWidth="1"/>
    <col min="8224" max="8224" width="6.7109375" style="79" customWidth="1"/>
    <col min="8225" max="8225" width="1" style="79" customWidth="1"/>
    <col min="8226" max="8227" width="6.7109375" style="79" customWidth="1"/>
    <col min="8228" max="8448" width="11.42578125" style="79"/>
    <col min="8449" max="8450" width="2" style="79" customWidth="1"/>
    <col min="8451" max="8451" width="2.42578125" style="79" customWidth="1"/>
    <col min="8452" max="8452" width="0.85546875" style="79" customWidth="1"/>
    <col min="8453" max="8453" width="7.5703125" style="79" customWidth="1"/>
    <col min="8454" max="8454" width="1.5703125" style="79" customWidth="1"/>
    <col min="8455" max="8455" width="63.5703125" style="79" customWidth="1"/>
    <col min="8456" max="8456" width="9.7109375" style="79" customWidth="1"/>
    <col min="8457" max="8457" width="1" style="79" customWidth="1"/>
    <col min="8458" max="8458" width="6.140625" style="79" customWidth="1"/>
    <col min="8459" max="8459" width="8.5703125" style="79" customWidth="1"/>
    <col min="8460" max="8460" width="9.28515625" style="79" customWidth="1"/>
    <col min="8461" max="8461" width="7.85546875" style="79" bestFit="1" customWidth="1"/>
    <col min="8462" max="8462" width="6.7109375" style="79" bestFit="1" customWidth="1"/>
    <col min="8463" max="8463" width="7" style="79" customWidth="1"/>
    <col min="8464" max="8465" width="11.42578125" style="79"/>
    <col min="8466" max="8466" width="4.7109375" style="79" customWidth="1"/>
    <col min="8467" max="8467" width="5" style="79" customWidth="1"/>
    <col min="8468" max="8468" width="2.28515625" style="79" customWidth="1"/>
    <col min="8469" max="8469" width="26" style="79" customWidth="1"/>
    <col min="8470" max="8470" width="8"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8" width="6.7109375" style="79" customWidth="1"/>
    <col min="8479" max="8479" width="1" style="79" customWidth="1"/>
    <col min="8480" max="8480" width="6.7109375" style="79" customWidth="1"/>
    <col min="8481" max="8481" width="1" style="79" customWidth="1"/>
    <col min="8482" max="8483" width="6.7109375" style="79" customWidth="1"/>
    <col min="8484" max="8704" width="11.42578125" style="79"/>
    <col min="8705" max="8706" width="2" style="79" customWidth="1"/>
    <col min="8707" max="8707" width="2.42578125" style="79" customWidth="1"/>
    <col min="8708" max="8708" width="0.85546875" style="79" customWidth="1"/>
    <col min="8709" max="8709" width="7.5703125" style="79" customWidth="1"/>
    <col min="8710" max="8710" width="1.5703125" style="79" customWidth="1"/>
    <col min="8711" max="8711" width="63.5703125" style="79" customWidth="1"/>
    <col min="8712" max="8712" width="9.7109375" style="79" customWidth="1"/>
    <col min="8713" max="8713" width="1" style="79" customWidth="1"/>
    <col min="8714" max="8714" width="6.140625" style="79" customWidth="1"/>
    <col min="8715" max="8715" width="8.5703125" style="79" customWidth="1"/>
    <col min="8716" max="8716" width="9.28515625" style="79" customWidth="1"/>
    <col min="8717" max="8717" width="7.85546875" style="79" bestFit="1" customWidth="1"/>
    <col min="8718" max="8718" width="6.7109375" style="79" bestFit="1" customWidth="1"/>
    <col min="8719" max="8719" width="7" style="79" customWidth="1"/>
    <col min="8720" max="8721" width="11.42578125" style="79"/>
    <col min="8722" max="8722" width="4.7109375" style="79" customWidth="1"/>
    <col min="8723" max="8723" width="5" style="79" customWidth="1"/>
    <col min="8724" max="8724" width="2.28515625" style="79" customWidth="1"/>
    <col min="8725" max="8725" width="26" style="79" customWidth="1"/>
    <col min="8726" max="8726" width="8"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4" width="6.7109375" style="79" customWidth="1"/>
    <col min="8735" max="8735" width="1" style="79" customWidth="1"/>
    <col min="8736" max="8736" width="6.7109375" style="79" customWidth="1"/>
    <col min="8737" max="8737" width="1" style="79" customWidth="1"/>
    <col min="8738" max="8739" width="6.7109375" style="79" customWidth="1"/>
    <col min="8740" max="8960" width="11.42578125" style="79"/>
    <col min="8961" max="8962" width="2" style="79" customWidth="1"/>
    <col min="8963" max="8963" width="2.42578125" style="79" customWidth="1"/>
    <col min="8964" max="8964" width="0.85546875" style="79" customWidth="1"/>
    <col min="8965" max="8965" width="7.5703125" style="79" customWidth="1"/>
    <col min="8966" max="8966" width="1.5703125" style="79" customWidth="1"/>
    <col min="8967" max="8967" width="63.5703125" style="79" customWidth="1"/>
    <col min="8968" max="8968" width="9.7109375" style="79" customWidth="1"/>
    <col min="8969" max="8969" width="1" style="79" customWidth="1"/>
    <col min="8970" max="8970" width="6.140625" style="79" customWidth="1"/>
    <col min="8971" max="8971" width="8.5703125" style="79" customWidth="1"/>
    <col min="8972" max="8972" width="9.28515625" style="79" customWidth="1"/>
    <col min="8973" max="8973" width="7.85546875" style="79" bestFit="1" customWidth="1"/>
    <col min="8974" max="8974" width="6.7109375" style="79" bestFit="1" customWidth="1"/>
    <col min="8975" max="8975" width="7" style="79" customWidth="1"/>
    <col min="8976" max="8977" width="11.42578125" style="79"/>
    <col min="8978" max="8978" width="4.7109375" style="79" customWidth="1"/>
    <col min="8979" max="8979" width="5" style="79" customWidth="1"/>
    <col min="8980" max="8980" width="2.28515625" style="79" customWidth="1"/>
    <col min="8981" max="8981" width="26" style="79" customWidth="1"/>
    <col min="8982" max="8982" width="8"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0" width="6.7109375" style="79" customWidth="1"/>
    <col min="8991" max="8991" width="1" style="79" customWidth="1"/>
    <col min="8992" max="8992" width="6.7109375" style="79" customWidth="1"/>
    <col min="8993" max="8993" width="1" style="79" customWidth="1"/>
    <col min="8994" max="8995" width="6.7109375" style="79" customWidth="1"/>
    <col min="8996" max="9216" width="11.42578125" style="79"/>
    <col min="9217" max="9218" width="2" style="79" customWidth="1"/>
    <col min="9219" max="9219" width="2.42578125" style="79" customWidth="1"/>
    <col min="9220" max="9220" width="0.85546875" style="79" customWidth="1"/>
    <col min="9221" max="9221" width="7.5703125" style="79" customWidth="1"/>
    <col min="9222" max="9222" width="1.5703125" style="79" customWidth="1"/>
    <col min="9223" max="9223" width="63.5703125" style="79" customWidth="1"/>
    <col min="9224" max="9224" width="9.7109375" style="79" customWidth="1"/>
    <col min="9225" max="9225" width="1" style="79" customWidth="1"/>
    <col min="9226" max="9226" width="6.140625" style="79" customWidth="1"/>
    <col min="9227" max="9227" width="8.5703125" style="79" customWidth="1"/>
    <col min="9228" max="9228" width="9.28515625" style="79" customWidth="1"/>
    <col min="9229" max="9229" width="7.85546875" style="79" bestFit="1" customWidth="1"/>
    <col min="9230" max="9230" width="6.7109375" style="79" bestFit="1" customWidth="1"/>
    <col min="9231" max="9231" width="7" style="79" customWidth="1"/>
    <col min="9232" max="9233" width="11.42578125" style="79"/>
    <col min="9234" max="9234" width="4.7109375" style="79" customWidth="1"/>
    <col min="9235" max="9235" width="5" style="79" customWidth="1"/>
    <col min="9236" max="9236" width="2.28515625" style="79" customWidth="1"/>
    <col min="9237" max="9237" width="26" style="79" customWidth="1"/>
    <col min="9238" max="9238" width="8"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6" width="6.7109375" style="79" customWidth="1"/>
    <col min="9247" max="9247" width="1" style="79" customWidth="1"/>
    <col min="9248" max="9248" width="6.7109375" style="79" customWidth="1"/>
    <col min="9249" max="9249" width="1" style="79" customWidth="1"/>
    <col min="9250" max="9251" width="6.7109375" style="79" customWidth="1"/>
    <col min="9252" max="9472" width="11.42578125" style="79"/>
    <col min="9473" max="9474" width="2" style="79" customWidth="1"/>
    <col min="9475" max="9475" width="2.42578125" style="79" customWidth="1"/>
    <col min="9476" max="9476" width="0.85546875" style="79" customWidth="1"/>
    <col min="9477" max="9477" width="7.5703125" style="79" customWidth="1"/>
    <col min="9478" max="9478" width="1.5703125" style="79" customWidth="1"/>
    <col min="9479" max="9479" width="63.5703125" style="79" customWidth="1"/>
    <col min="9480" max="9480" width="9.7109375" style="79" customWidth="1"/>
    <col min="9481" max="9481" width="1" style="79" customWidth="1"/>
    <col min="9482" max="9482" width="6.140625" style="79" customWidth="1"/>
    <col min="9483" max="9483" width="8.5703125" style="79" customWidth="1"/>
    <col min="9484" max="9484" width="9.28515625" style="79" customWidth="1"/>
    <col min="9485" max="9485" width="7.85546875" style="79" bestFit="1" customWidth="1"/>
    <col min="9486" max="9486" width="6.7109375" style="79" bestFit="1" customWidth="1"/>
    <col min="9487" max="9487" width="7" style="79" customWidth="1"/>
    <col min="9488" max="9489" width="11.42578125" style="79"/>
    <col min="9490" max="9490" width="4.7109375" style="79" customWidth="1"/>
    <col min="9491" max="9491" width="5" style="79" customWidth="1"/>
    <col min="9492" max="9492" width="2.28515625" style="79" customWidth="1"/>
    <col min="9493" max="9493" width="26" style="79" customWidth="1"/>
    <col min="9494" max="9494" width="8"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2" width="6.7109375" style="79" customWidth="1"/>
    <col min="9503" max="9503" width="1" style="79" customWidth="1"/>
    <col min="9504" max="9504" width="6.7109375" style="79" customWidth="1"/>
    <col min="9505" max="9505" width="1" style="79" customWidth="1"/>
    <col min="9506" max="9507" width="6.7109375" style="79" customWidth="1"/>
    <col min="9508" max="9728" width="11.42578125" style="79"/>
    <col min="9729" max="9730" width="2" style="79" customWidth="1"/>
    <col min="9731" max="9731" width="2.42578125" style="79" customWidth="1"/>
    <col min="9732" max="9732" width="0.85546875" style="79" customWidth="1"/>
    <col min="9733" max="9733" width="7.5703125" style="79" customWidth="1"/>
    <col min="9734" max="9734" width="1.5703125" style="79" customWidth="1"/>
    <col min="9735" max="9735" width="63.5703125" style="79" customWidth="1"/>
    <col min="9736" max="9736" width="9.7109375" style="79" customWidth="1"/>
    <col min="9737" max="9737" width="1" style="79" customWidth="1"/>
    <col min="9738" max="9738" width="6.140625" style="79" customWidth="1"/>
    <col min="9739" max="9739" width="8.5703125" style="79" customWidth="1"/>
    <col min="9740" max="9740" width="9.28515625" style="79" customWidth="1"/>
    <col min="9741" max="9741" width="7.85546875" style="79" bestFit="1" customWidth="1"/>
    <col min="9742" max="9742" width="6.7109375" style="79" bestFit="1" customWidth="1"/>
    <col min="9743" max="9743" width="7" style="79" customWidth="1"/>
    <col min="9744" max="9745" width="11.42578125" style="79"/>
    <col min="9746" max="9746" width="4.7109375" style="79" customWidth="1"/>
    <col min="9747" max="9747" width="5" style="79" customWidth="1"/>
    <col min="9748" max="9748" width="2.28515625" style="79" customWidth="1"/>
    <col min="9749" max="9749" width="26" style="79" customWidth="1"/>
    <col min="9750" max="9750" width="8"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8" width="6.7109375" style="79" customWidth="1"/>
    <col min="9759" max="9759" width="1" style="79" customWidth="1"/>
    <col min="9760" max="9760" width="6.7109375" style="79" customWidth="1"/>
    <col min="9761" max="9761" width="1" style="79" customWidth="1"/>
    <col min="9762" max="9763" width="6.7109375" style="79" customWidth="1"/>
    <col min="9764" max="9984" width="11.42578125" style="79"/>
    <col min="9985" max="9986" width="2" style="79" customWidth="1"/>
    <col min="9987" max="9987" width="2.42578125" style="79" customWidth="1"/>
    <col min="9988" max="9988" width="0.85546875" style="79" customWidth="1"/>
    <col min="9989" max="9989" width="7.5703125" style="79" customWidth="1"/>
    <col min="9990" max="9990" width="1.5703125" style="79" customWidth="1"/>
    <col min="9991" max="9991" width="63.5703125" style="79" customWidth="1"/>
    <col min="9992" max="9992" width="9.7109375" style="79" customWidth="1"/>
    <col min="9993" max="9993" width="1" style="79" customWidth="1"/>
    <col min="9994" max="9994" width="6.140625" style="79" customWidth="1"/>
    <col min="9995" max="9995" width="8.5703125" style="79" customWidth="1"/>
    <col min="9996" max="9996" width="9.28515625" style="79" customWidth="1"/>
    <col min="9997" max="9997" width="7.85546875" style="79" bestFit="1" customWidth="1"/>
    <col min="9998" max="9998" width="6.7109375" style="79" bestFit="1" customWidth="1"/>
    <col min="9999" max="9999" width="7" style="79" customWidth="1"/>
    <col min="10000" max="10001" width="11.42578125" style="79"/>
    <col min="10002" max="10002" width="4.7109375" style="79" customWidth="1"/>
    <col min="10003" max="10003" width="5" style="79" customWidth="1"/>
    <col min="10004" max="10004" width="2.28515625" style="79" customWidth="1"/>
    <col min="10005" max="10005" width="26" style="79" customWidth="1"/>
    <col min="10006" max="10006" width="8"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4" width="6.7109375" style="79" customWidth="1"/>
    <col min="10015" max="10015" width="1" style="79" customWidth="1"/>
    <col min="10016" max="10016" width="6.7109375" style="79" customWidth="1"/>
    <col min="10017" max="10017" width="1" style="79" customWidth="1"/>
    <col min="10018" max="10019" width="6.7109375" style="79" customWidth="1"/>
    <col min="10020" max="10240" width="11.42578125" style="79"/>
    <col min="10241" max="10242" width="2" style="79" customWidth="1"/>
    <col min="10243" max="10243" width="2.42578125" style="79" customWidth="1"/>
    <col min="10244" max="10244" width="0.85546875" style="79" customWidth="1"/>
    <col min="10245" max="10245" width="7.5703125" style="79" customWidth="1"/>
    <col min="10246" max="10246" width="1.5703125" style="79" customWidth="1"/>
    <col min="10247" max="10247" width="63.5703125" style="79" customWidth="1"/>
    <col min="10248" max="10248" width="9.7109375" style="79" customWidth="1"/>
    <col min="10249" max="10249" width="1" style="79" customWidth="1"/>
    <col min="10250" max="10250" width="6.140625" style="79" customWidth="1"/>
    <col min="10251" max="10251" width="8.5703125" style="79" customWidth="1"/>
    <col min="10252" max="10252" width="9.28515625" style="79" customWidth="1"/>
    <col min="10253" max="10253" width="7.85546875" style="79" bestFit="1" customWidth="1"/>
    <col min="10254" max="10254" width="6.7109375" style="79" bestFit="1" customWidth="1"/>
    <col min="10255" max="10255" width="7" style="79" customWidth="1"/>
    <col min="10256" max="10257" width="11.42578125" style="79"/>
    <col min="10258" max="10258" width="4.7109375" style="79" customWidth="1"/>
    <col min="10259" max="10259" width="5" style="79" customWidth="1"/>
    <col min="10260" max="10260" width="2.28515625" style="79" customWidth="1"/>
    <col min="10261" max="10261" width="26" style="79" customWidth="1"/>
    <col min="10262" max="10262" width="8"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0" width="6.7109375" style="79" customWidth="1"/>
    <col min="10271" max="10271" width="1" style="79" customWidth="1"/>
    <col min="10272" max="10272" width="6.7109375" style="79" customWidth="1"/>
    <col min="10273" max="10273" width="1" style="79" customWidth="1"/>
    <col min="10274" max="10275" width="6.7109375" style="79" customWidth="1"/>
    <col min="10276" max="10496" width="11.42578125" style="79"/>
    <col min="10497" max="10498" width="2" style="79" customWidth="1"/>
    <col min="10499" max="10499" width="2.42578125" style="79" customWidth="1"/>
    <col min="10500" max="10500" width="0.85546875" style="79" customWidth="1"/>
    <col min="10501" max="10501" width="7.5703125" style="79" customWidth="1"/>
    <col min="10502" max="10502" width="1.5703125" style="79" customWidth="1"/>
    <col min="10503" max="10503" width="63.5703125" style="79" customWidth="1"/>
    <col min="10504" max="10504" width="9.7109375" style="79" customWidth="1"/>
    <col min="10505" max="10505" width="1" style="79" customWidth="1"/>
    <col min="10506" max="10506" width="6.140625" style="79" customWidth="1"/>
    <col min="10507" max="10507" width="8.5703125" style="79" customWidth="1"/>
    <col min="10508" max="10508" width="9.28515625" style="79" customWidth="1"/>
    <col min="10509" max="10509" width="7.85546875" style="79" bestFit="1" customWidth="1"/>
    <col min="10510" max="10510" width="6.7109375" style="79" bestFit="1" customWidth="1"/>
    <col min="10511" max="10511" width="7" style="79" customWidth="1"/>
    <col min="10512" max="10513" width="11.42578125" style="79"/>
    <col min="10514" max="10514" width="4.7109375" style="79" customWidth="1"/>
    <col min="10515" max="10515" width="5" style="79" customWidth="1"/>
    <col min="10516" max="10516" width="2.28515625" style="79" customWidth="1"/>
    <col min="10517" max="10517" width="26" style="79" customWidth="1"/>
    <col min="10518" max="10518" width="8"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6" width="6.7109375" style="79" customWidth="1"/>
    <col min="10527" max="10527" width="1" style="79" customWidth="1"/>
    <col min="10528" max="10528" width="6.7109375" style="79" customWidth="1"/>
    <col min="10529" max="10529" width="1" style="79" customWidth="1"/>
    <col min="10530" max="10531" width="6.7109375" style="79" customWidth="1"/>
    <col min="10532" max="10752" width="11.42578125" style="79"/>
    <col min="10753" max="10754" width="2" style="79" customWidth="1"/>
    <col min="10755" max="10755" width="2.42578125" style="79" customWidth="1"/>
    <col min="10756" max="10756" width="0.85546875" style="79" customWidth="1"/>
    <col min="10757" max="10757" width="7.5703125" style="79" customWidth="1"/>
    <col min="10758" max="10758" width="1.5703125" style="79" customWidth="1"/>
    <col min="10759" max="10759" width="63.5703125" style="79" customWidth="1"/>
    <col min="10760" max="10760" width="9.7109375" style="79" customWidth="1"/>
    <col min="10761" max="10761" width="1" style="79" customWidth="1"/>
    <col min="10762" max="10762" width="6.140625" style="79" customWidth="1"/>
    <col min="10763" max="10763" width="8.5703125" style="79" customWidth="1"/>
    <col min="10764" max="10764" width="9.28515625" style="79" customWidth="1"/>
    <col min="10765" max="10765" width="7.85546875" style="79" bestFit="1" customWidth="1"/>
    <col min="10766" max="10766" width="6.7109375" style="79" bestFit="1" customWidth="1"/>
    <col min="10767" max="10767" width="7" style="79" customWidth="1"/>
    <col min="10768" max="10769" width="11.42578125" style="79"/>
    <col min="10770" max="10770" width="4.7109375" style="79" customWidth="1"/>
    <col min="10771" max="10771" width="5" style="79" customWidth="1"/>
    <col min="10772" max="10772" width="2.28515625" style="79" customWidth="1"/>
    <col min="10773" max="10773" width="26" style="79" customWidth="1"/>
    <col min="10774" max="10774" width="8"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2" width="6.7109375" style="79" customWidth="1"/>
    <col min="10783" max="10783" width="1" style="79" customWidth="1"/>
    <col min="10784" max="10784" width="6.7109375" style="79" customWidth="1"/>
    <col min="10785" max="10785" width="1" style="79" customWidth="1"/>
    <col min="10786" max="10787" width="6.7109375" style="79" customWidth="1"/>
    <col min="10788" max="11008" width="11.42578125" style="79"/>
    <col min="11009" max="11010" width="2" style="79" customWidth="1"/>
    <col min="11011" max="11011" width="2.42578125" style="79" customWidth="1"/>
    <col min="11012" max="11012" width="0.85546875" style="79" customWidth="1"/>
    <col min="11013" max="11013" width="7.5703125" style="79" customWidth="1"/>
    <col min="11014" max="11014" width="1.5703125" style="79" customWidth="1"/>
    <col min="11015" max="11015" width="63.5703125" style="79" customWidth="1"/>
    <col min="11016" max="11016" width="9.7109375" style="79" customWidth="1"/>
    <col min="11017" max="11017" width="1" style="79" customWidth="1"/>
    <col min="11018" max="11018" width="6.140625" style="79" customWidth="1"/>
    <col min="11019" max="11019" width="8.5703125" style="79" customWidth="1"/>
    <col min="11020" max="11020" width="9.28515625" style="79" customWidth="1"/>
    <col min="11021" max="11021" width="7.85546875" style="79" bestFit="1" customWidth="1"/>
    <col min="11022" max="11022" width="6.7109375" style="79" bestFit="1" customWidth="1"/>
    <col min="11023" max="11023" width="7" style="79" customWidth="1"/>
    <col min="11024" max="11025" width="11.42578125" style="79"/>
    <col min="11026" max="11026" width="4.7109375" style="79" customWidth="1"/>
    <col min="11027" max="11027" width="5" style="79" customWidth="1"/>
    <col min="11028" max="11028" width="2.28515625" style="79" customWidth="1"/>
    <col min="11029" max="11029" width="26" style="79" customWidth="1"/>
    <col min="11030" max="11030" width="8"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8" width="6.7109375" style="79" customWidth="1"/>
    <col min="11039" max="11039" width="1" style="79" customWidth="1"/>
    <col min="11040" max="11040" width="6.7109375" style="79" customWidth="1"/>
    <col min="11041" max="11041" width="1" style="79" customWidth="1"/>
    <col min="11042" max="11043" width="6.7109375" style="79" customWidth="1"/>
    <col min="11044" max="11264" width="11.42578125" style="79"/>
    <col min="11265" max="11266" width="2" style="79" customWidth="1"/>
    <col min="11267" max="11267" width="2.42578125" style="79" customWidth="1"/>
    <col min="11268" max="11268" width="0.85546875" style="79" customWidth="1"/>
    <col min="11269" max="11269" width="7.5703125" style="79" customWidth="1"/>
    <col min="11270" max="11270" width="1.5703125" style="79" customWidth="1"/>
    <col min="11271" max="11271" width="63.5703125" style="79" customWidth="1"/>
    <col min="11272" max="11272" width="9.7109375" style="79" customWidth="1"/>
    <col min="11273" max="11273" width="1" style="79" customWidth="1"/>
    <col min="11274" max="11274" width="6.140625" style="79" customWidth="1"/>
    <col min="11275" max="11275" width="8.5703125" style="79" customWidth="1"/>
    <col min="11276" max="11276" width="9.28515625" style="79" customWidth="1"/>
    <col min="11277" max="11277" width="7.85546875" style="79" bestFit="1" customWidth="1"/>
    <col min="11278" max="11278" width="6.7109375" style="79" bestFit="1" customWidth="1"/>
    <col min="11279" max="11279" width="7" style="79" customWidth="1"/>
    <col min="11280" max="11281" width="11.42578125" style="79"/>
    <col min="11282" max="11282" width="4.7109375" style="79" customWidth="1"/>
    <col min="11283" max="11283" width="5" style="79" customWidth="1"/>
    <col min="11284" max="11284" width="2.28515625" style="79" customWidth="1"/>
    <col min="11285" max="11285" width="26" style="79" customWidth="1"/>
    <col min="11286" max="11286" width="8"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4" width="6.7109375" style="79" customWidth="1"/>
    <col min="11295" max="11295" width="1" style="79" customWidth="1"/>
    <col min="11296" max="11296" width="6.7109375" style="79" customWidth="1"/>
    <col min="11297" max="11297" width="1" style="79" customWidth="1"/>
    <col min="11298" max="11299" width="6.7109375" style="79" customWidth="1"/>
    <col min="11300" max="11520" width="11.42578125" style="79"/>
    <col min="11521" max="11522" width="2" style="79" customWidth="1"/>
    <col min="11523" max="11523" width="2.42578125" style="79" customWidth="1"/>
    <col min="11524" max="11524" width="0.85546875" style="79" customWidth="1"/>
    <col min="11525" max="11525" width="7.5703125" style="79" customWidth="1"/>
    <col min="11526" max="11526" width="1.5703125" style="79" customWidth="1"/>
    <col min="11527" max="11527" width="63.5703125" style="79" customWidth="1"/>
    <col min="11528" max="11528" width="9.7109375" style="79" customWidth="1"/>
    <col min="11529" max="11529" width="1" style="79" customWidth="1"/>
    <col min="11530" max="11530" width="6.140625" style="79" customWidth="1"/>
    <col min="11531" max="11531" width="8.5703125" style="79" customWidth="1"/>
    <col min="11532" max="11532" width="9.28515625" style="79" customWidth="1"/>
    <col min="11533" max="11533" width="7.85546875" style="79" bestFit="1" customWidth="1"/>
    <col min="11534" max="11534" width="6.7109375" style="79" bestFit="1" customWidth="1"/>
    <col min="11535" max="11535" width="7" style="79" customWidth="1"/>
    <col min="11536" max="11537" width="11.42578125" style="79"/>
    <col min="11538" max="11538" width="4.7109375" style="79" customWidth="1"/>
    <col min="11539" max="11539" width="5" style="79" customWidth="1"/>
    <col min="11540" max="11540" width="2.28515625" style="79" customWidth="1"/>
    <col min="11541" max="11541" width="26" style="79" customWidth="1"/>
    <col min="11542" max="11542" width="8"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0" width="6.7109375" style="79" customWidth="1"/>
    <col min="11551" max="11551" width="1" style="79" customWidth="1"/>
    <col min="11552" max="11552" width="6.7109375" style="79" customWidth="1"/>
    <col min="11553" max="11553" width="1" style="79" customWidth="1"/>
    <col min="11554" max="11555" width="6.7109375" style="79" customWidth="1"/>
    <col min="11556" max="11776" width="11.42578125" style="79"/>
    <col min="11777" max="11778" width="2" style="79" customWidth="1"/>
    <col min="11779" max="11779" width="2.42578125" style="79" customWidth="1"/>
    <col min="11780" max="11780" width="0.85546875" style="79" customWidth="1"/>
    <col min="11781" max="11781" width="7.5703125" style="79" customWidth="1"/>
    <col min="11782" max="11782" width="1.5703125" style="79" customWidth="1"/>
    <col min="11783" max="11783" width="63.5703125" style="79" customWidth="1"/>
    <col min="11784" max="11784" width="9.7109375" style="79" customWidth="1"/>
    <col min="11785" max="11785" width="1" style="79" customWidth="1"/>
    <col min="11786" max="11786" width="6.140625" style="79" customWidth="1"/>
    <col min="11787" max="11787" width="8.5703125" style="79" customWidth="1"/>
    <col min="11788" max="11788" width="9.28515625" style="79" customWidth="1"/>
    <col min="11789" max="11789" width="7.85546875" style="79" bestFit="1" customWidth="1"/>
    <col min="11790" max="11790" width="6.7109375" style="79" bestFit="1" customWidth="1"/>
    <col min="11791" max="11791" width="7" style="79" customWidth="1"/>
    <col min="11792" max="11793" width="11.42578125" style="79"/>
    <col min="11794" max="11794" width="4.7109375" style="79" customWidth="1"/>
    <col min="11795" max="11795" width="5" style="79" customWidth="1"/>
    <col min="11796" max="11796" width="2.28515625" style="79" customWidth="1"/>
    <col min="11797" max="11797" width="26" style="79" customWidth="1"/>
    <col min="11798" max="11798" width="8"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6" width="6.7109375" style="79" customWidth="1"/>
    <col min="11807" max="11807" width="1" style="79" customWidth="1"/>
    <col min="11808" max="11808" width="6.7109375" style="79" customWidth="1"/>
    <col min="11809" max="11809" width="1" style="79" customWidth="1"/>
    <col min="11810" max="11811" width="6.7109375" style="79" customWidth="1"/>
    <col min="11812" max="12032" width="11.42578125" style="79"/>
    <col min="12033" max="12034" width="2" style="79" customWidth="1"/>
    <col min="12035" max="12035" width="2.42578125" style="79" customWidth="1"/>
    <col min="12036" max="12036" width="0.85546875" style="79" customWidth="1"/>
    <col min="12037" max="12037" width="7.5703125" style="79" customWidth="1"/>
    <col min="12038" max="12038" width="1.5703125" style="79" customWidth="1"/>
    <col min="12039" max="12039" width="63.5703125" style="79" customWidth="1"/>
    <col min="12040" max="12040" width="9.7109375" style="79" customWidth="1"/>
    <col min="12041" max="12041" width="1" style="79" customWidth="1"/>
    <col min="12042" max="12042" width="6.140625" style="79" customWidth="1"/>
    <col min="12043" max="12043" width="8.5703125" style="79" customWidth="1"/>
    <col min="12044" max="12044" width="9.28515625" style="79" customWidth="1"/>
    <col min="12045" max="12045" width="7.85546875" style="79" bestFit="1" customWidth="1"/>
    <col min="12046" max="12046" width="6.7109375" style="79" bestFit="1" customWidth="1"/>
    <col min="12047" max="12047" width="7" style="79" customWidth="1"/>
    <col min="12048" max="12049" width="11.42578125" style="79"/>
    <col min="12050" max="12050" width="4.7109375" style="79" customWidth="1"/>
    <col min="12051" max="12051" width="5" style="79" customWidth="1"/>
    <col min="12052" max="12052" width="2.28515625" style="79" customWidth="1"/>
    <col min="12053" max="12053" width="26" style="79" customWidth="1"/>
    <col min="12054" max="12054" width="8"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2" width="6.7109375" style="79" customWidth="1"/>
    <col min="12063" max="12063" width="1" style="79" customWidth="1"/>
    <col min="12064" max="12064" width="6.7109375" style="79" customWidth="1"/>
    <col min="12065" max="12065" width="1" style="79" customWidth="1"/>
    <col min="12066" max="12067" width="6.7109375" style="79" customWidth="1"/>
    <col min="12068" max="12288" width="11.42578125" style="79"/>
    <col min="12289" max="12290" width="2" style="79" customWidth="1"/>
    <col min="12291" max="12291" width="2.42578125" style="79" customWidth="1"/>
    <col min="12292" max="12292" width="0.85546875" style="79" customWidth="1"/>
    <col min="12293" max="12293" width="7.5703125" style="79" customWidth="1"/>
    <col min="12294" max="12294" width="1.5703125" style="79" customWidth="1"/>
    <col min="12295" max="12295" width="63.5703125" style="79" customWidth="1"/>
    <col min="12296" max="12296" width="9.7109375" style="79" customWidth="1"/>
    <col min="12297" max="12297" width="1" style="79" customWidth="1"/>
    <col min="12298" max="12298" width="6.140625" style="79" customWidth="1"/>
    <col min="12299" max="12299" width="8.5703125" style="79" customWidth="1"/>
    <col min="12300" max="12300" width="9.28515625" style="79" customWidth="1"/>
    <col min="12301" max="12301" width="7.85546875" style="79" bestFit="1" customWidth="1"/>
    <col min="12302" max="12302" width="6.7109375" style="79" bestFit="1" customWidth="1"/>
    <col min="12303" max="12303" width="7" style="79" customWidth="1"/>
    <col min="12304" max="12305" width="11.42578125" style="79"/>
    <col min="12306" max="12306" width="4.7109375" style="79" customWidth="1"/>
    <col min="12307" max="12307" width="5" style="79" customWidth="1"/>
    <col min="12308" max="12308" width="2.28515625" style="79" customWidth="1"/>
    <col min="12309" max="12309" width="26" style="79" customWidth="1"/>
    <col min="12310" max="12310" width="8"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8" width="6.7109375" style="79" customWidth="1"/>
    <col min="12319" max="12319" width="1" style="79" customWidth="1"/>
    <col min="12320" max="12320" width="6.7109375" style="79" customWidth="1"/>
    <col min="12321" max="12321" width="1" style="79" customWidth="1"/>
    <col min="12322" max="12323" width="6.7109375" style="79" customWidth="1"/>
    <col min="12324" max="12544" width="11.42578125" style="79"/>
    <col min="12545" max="12546" width="2" style="79" customWidth="1"/>
    <col min="12547" max="12547" width="2.42578125" style="79" customWidth="1"/>
    <col min="12548" max="12548" width="0.85546875" style="79" customWidth="1"/>
    <col min="12549" max="12549" width="7.5703125" style="79" customWidth="1"/>
    <col min="12550" max="12550" width="1.5703125" style="79" customWidth="1"/>
    <col min="12551" max="12551" width="63.5703125" style="79" customWidth="1"/>
    <col min="12552" max="12552" width="9.7109375" style="79" customWidth="1"/>
    <col min="12553" max="12553" width="1" style="79" customWidth="1"/>
    <col min="12554" max="12554" width="6.140625" style="79" customWidth="1"/>
    <col min="12555" max="12555" width="8.5703125" style="79" customWidth="1"/>
    <col min="12556" max="12556" width="9.28515625" style="79" customWidth="1"/>
    <col min="12557" max="12557" width="7.85546875" style="79" bestFit="1" customWidth="1"/>
    <col min="12558" max="12558" width="6.7109375" style="79" bestFit="1" customWidth="1"/>
    <col min="12559" max="12559" width="7" style="79" customWidth="1"/>
    <col min="12560" max="12561" width="11.42578125" style="79"/>
    <col min="12562" max="12562" width="4.7109375" style="79" customWidth="1"/>
    <col min="12563" max="12563" width="5" style="79" customWidth="1"/>
    <col min="12564" max="12564" width="2.28515625" style="79" customWidth="1"/>
    <col min="12565" max="12565" width="26" style="79" customWidth="1"/>
    <col min="12566" max="12566" width="8"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4" width="6.7109375" style="79" customWidth="1"/>
    <col min="12575" max="12575" width="1" style="79" customWidth="1"/>
    <col min="12576" max="12576" width="6.7109375" style="79" customWidth="1"/>
    <col min="12577" max="12577" width="1" style="79" customWidth="1"/>
    <col min="12578" max="12579" width="6.7109375" style="79" customWidth="1"/>
    <col min="12580" max="12800" width="11.42578125" style="79"/>
    <col min="12801" max="12802" width="2" style="79" customWidth="1"/>
    <col min="12803" max="12803" width="2.42578125" style="79" customWidth="1"/>
    <col min="12804" max="12804" width="0.85546875" style="79" customWidth="1"/>
    <col min="12805" max="12805" width="7.5703125" style="79" customWidth="1"/>
    <col min="12806" max="12806" width="1.5703125" style="79" customWidth="1"/>
    <col min="12807" max="12807" width="63.5703125" style="79" customWidth="1"/>
    <col min="12808" max="12808" width="9.7109375" style="79" customWidth="1"/>
    <col min="12809" max="12809" width="1" style="79" customWidth="1"/>
    <col min="12810" max="12810" width="6.140625" style="79" customWidth="1"/>
    <col min="12811" max="12811" width="8.5703125" style="79" customWidth="1"/>
    <col min="12812" max="12812" width="9.28515625" style="79" customWidth="1"/>
    <col min="12813" max="12813" width="7.85546875" style="79" bestFit="1" customWidth="1"/>
    <col min="12814" max="12814" width="6.7109375" style="79" bestFit="1" customWidth="1"/>
    <col min="12815" max="12815" width="7" style="79" customWidth="1"/>
    <col min="12816" max="12817" width="11.42578125" style="79"/>
    <col min="12818" max="12818" width="4.7109375" style="79" customWidth="1"/>
    <col min="12819" max="12819" width="5" style="79" customWidth="1"/>
    <col min="12820" max="12820" width="2.28515625" style="79" customWidth="1"/>
    <col min="12821" max="12821" width="26" style="79" customWidth="1"/>
    <col min="12822" max="12822" width="8"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0" width="6.7109375" style="79" customWidth="1"/>
    <col min="12831" max="12831" width="1" style="79" customWidth="1"/>
    <col min="12832" max="12832" width="6.7109375" style="79" customWidth="1"/>
    <col min="12833" max="12833" width="1" style="79" customWidth="1"/>
    <col min="12834" max="12835" width="6.7109375" style="79" customWidth="1"/>
    <col min="12836" max="13056" width="11.42578125" style="79"/>
    <col min="13057" max="13058" width="2" style="79" customWidth="1"/>
    <col min="13059" max="13059" width="2.42578125" style="79" customWidth="1"/>
    <col min="13060" max="13060" width="0.85546875" style="79" customWidth="1"/>
    <col min="13061" max="13061" width="7.5703125" style="79" customWidth="1"/>
    <col min="13062" max="13062" width="1.5703125" style="79" customWidth="1"/>
    <col min="13063" max="13063" width="63.5703125" style="79" customWidth="1"/>
    <col min="13064" max="13064" width="9.7109375" style="79" customWidth="1"/>
    <col min="13065" max="13065" width="1" style="79" customWidth="1"/>
    <col min="13066" max="13066" width="6.140625" style="79" customWidth="1"/>
    <col min="13067" max="13067" width="8.5703125" style="79" customWidth="1"/>
    <col min="13068" max="13068" width="9.28515625" style="79" customWidth="1"/>
    <col min="13069" max="13069" width="7.85546875" style="79" bestFit="1" customWidth="1"/>
    <col min="13070" max="13070" width="6.7109375" style="79" bestFit="1" customWidth="1"/>
    <col min="13071" max="13071" width="7" style="79" customWidth="1"/>
    <col min="13072" max="13073" width="11.42578125" style="79"/>
    <col min="13074" max="13074" width="4.7109375" style="79" customWidth="1"/>
    <col min="13075" max="13075" width="5" style="79" customWidth="1"/>
    <col min="13076" max="13076" width="2.28515625" style="79" customWidth="1"/>
    <col min="13077" max="13077" width="26" style="79" customWidth="1"/>
    <col min="13078" max="13078" width="8"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6" width="6.7109375" style="79" customWidth="1"/>
    <col min="13087" max="13087" width="1" style="79" customWidth="1"/>
    <col min="13088" max="13088" width="6.7109375" style="79" customWidth="1"/>
    <col min="13089" max="13089" width="1" style="79" customWidth="1"/>
    <col min="13090" max="13091" width="6.7109375" style="79" customWidth="1"/>
    <col min="13092" max="13312" width="11.42578125" style="79"/>
    <col min="13313" max="13314" width="2" style="79" customWidth="1"/>
    <col min="13315" max="13315" width="2.42578125" style="79" customWidth="1"/>
    <col min="13316" max="13316" width="0.85546875" style="79" customWidth="1"/>
    <col min="13317" max="13317" width="7.5703125" style="79" customWidth="1"/>
    <col min="13318" max="13318" width="1.5703125" style="79" customWidth="1"/>
    <col min="13319" max="13319" width="63.5703125" style="79" customWidth="1"/>
    <col min="13320" max="13320" width="9.7109375" style="79" customWidth="1"/>
    <col min="13321" max="13321" width="1" style="79" customWidth="1"/>
    <col min="13322" max="13322" width="6.140625" style="79" customWidth="1"/>
    <col min="13323" max="13323" width="8.5703125" style="79" customWidth="1"/>
    <col min="13324" max="13324" width="9.28515625" style="79" customWidth="1"/>
    <col min="13325" max="13325" width="7.85546875" style="79" bestFit="1" customWidth="1"/>
    <col min="13326" max="13326" width="6.7109375" style="79" bestFit="1" customWidth="1"/>
    <col min="13327" max="13327" width="7" style="79" customWidth="1"/>
    <col min="13328" max="13329" width="11.42578125" style="79"/>
    <col min="13330" max="13330" width="4.7109375" style="79" customWidth="1"/>
    <col min="13331" max="13331" width="5" style="79" customWidth="1"/>
    <col min="13332" max="13332" width="2.28515625" style="79" customWidth="1"/>
    <col min="13333" max="13333" width="26" style="79" customWidth="1"/>
    <col min="13334" max="13334" width="8"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2" width="6.7109375" style="79" customWidth="1"/>
    <col min="13343" max="13343" width="1" style="79" customWidth="1"/>
    <col min="13344" max="13344" width="6.7109375" style="79" customWidth="1"/>
    <col min="13345" max="13345" width="1" style="79" customWidth="1"/>
    <col min="13346" max="13347" width="6.7109375" style="79" customWidth="1"/>
    <col min="13348" max="13568" width="11.42578125" style="79"/>
    <col min="13569" max="13570" width="2" style="79" customWidth="1"/>
    <col min="13571" max="13571" width="2.42578125" style="79" customWidth="1"/>
    <col min="13572" max="13572" width="0.85546875" style="79" customWidth="1"/>
    <col min="13573" max="13573" width="7.5703125" style="79" customWidth="1"/>
    <col min="13574" max="13574" width="1.5703125" style="79" customWidth="1"/>
    <col min="13575" max="13575" width="63.5703125" style="79" customWidth="1"/>
    <col min="13576" max="13576" width="9.7109375" style="79" customWidth="1"/>
    <col min="13577" max="13577" width="1" style="79" customWidth="1"/>
    <col min="13578" max="13578" width="6.140625" style="79" customWidth="1"/>
    <col min="13579" max="13579" width="8.5703125" style="79" customWidth="1"/>
    <col min="13580" max="13580" width="9.28515625" style="79" customWidth="1"/>
    <col min="13581" max="13581" width="7.85546875" style="79" bestFit="1" customWidth="1"/>
    <col min="13582" max="13582" width="6.7109375" style="79" bestFit="1" customWidth="1"/>
    <col min="13583" max="13583" width="7" style="79" customWidth="1"/>
    <col min="13584" max="13585" width="11.42578125" style="79"/>
    <col min="13586" max="13586" width="4.7109375" style="79" customWidth="1"/>
    <col min="13587" max="13587" width="5" style="79" customWidth="1"/>
    <col min="13588" max="13588" width="2.28515625" style="79" customWidth="1"/>
    <col min="13589" max="13589" width="26" style="79" customWidth="1"/>
    <col min="13590" max="13590" width="8"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8" width="6.7109375" style="79" customWidth="1"/>
    <col min="13599" max="13599" width="1" style="79" customWidth="1"/>
    <col min="13600" max="13600" width="6.7109375" style="79" customWidth="1"/>
    <col min="13601" max="13601" width="1" style="79" customWidth="1"/>
    <col min="13602" max="13603" width="6.7109375" style="79" customWidth="1"/>
    <col min="13604" max="13824" width="11.42578125" style="79"/>
    <col min="13825" max="13826" width="2" style="79" customWidth="1"/>
    <col min="13827" max="13827" width="2.42578125" style="79" customWidth="1"/>
    <col min="13828" max="13828" width="0.85546875" style="79" customWidth="1"/>
    <col min="13829" max="13829" width="7.5703125" style="79" customWidth="1"/>
    <col min="13830" max="13830" width="1.5703125" style="79" customWidth="1"/>
    <col min="13831" max="13831" width="63.5703125" style="79" customWidth="1"/>
    <col min="13832" max="13832" width="9.7109375" style="79" customWidth="1"/>
    <col min="13833" max="13833" width="1" style="79" customWidth="1"/>
    <col min="13834" max="13834" width="6.140625" style="79" customWidth="1"/>
    <col min="13835" max="13835" width="8.5703125" style="79" customWidth="1"/>
    <col min="13836" max="13836" width="9.28515625" style="79" customWidth="1"/>
    <col min="13837" max="13837" width="7.85546875" style="79" bestFit="1" customWidth="1"/>
    <col min="13838" max="13838" width="6.7109375" style="79" bestFit="1" customWidth="1"/>
    <col min="13839" max="13839" width="7" style="79" customWidth="1"/>
    <col min="13840" max="13841" width="11.42578125" style="79"/>
    <col min="13842" max="13842" width="4.7109375" style="79" customWidth="1"/>
    <col min="13843" max="13843" width="5" style="79" customWidth="1"/>
    <col min="13844" max="13844" width="2.28515625" style="79" customWidth="1"/>
    <col min="13845" max="13845" width="26" style="79" customWidth="1"/>
    <col min="13846" max="13846" width="8"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4" width="6.7109375" style="79" customWidth="1"/>
    <col min="13855" max="13855" width="1" style="79" customWidth="1"/>
    <col min="13856" max="13856" width="6.7109375" style="79" customWidth="1"/>
    <col min="13857" max="13857" width="1" style="79" customWidth="1"/>
    <col min="13858" max="13859" width="6.7109375" style="79" customWidth="1"/>
    <col min="13860" max="14080" width="11.42578125" style="79"/>
    <col min="14081" max="14082" width="2" style="79" customWidth="1"/>
    <col min="14083" max="14083" width="2.42578125" style="79" customWidth="1"/>
    <col min="14084" max="14084" width="0.85546875" style="79" customWidth="1"/>
    <col min="14085" max="14085" width="7.5703125" style="79" customWidth="1"/>
    <col min="14086" max="14086" width="1.5703125" style="79" customWidth="1"/>
    <col min="14087" max="14087" width="63.5703125" style="79" customWidth="1"/>
    <col min="14088" max="14088" width="9.7109375" style="79" customWidth="1"/>
    <col min="14089" max="14089" width="1" style="79" customWidth="1"/>
    <col min="14090" max="14090" width="6.140625" style="79" customWidth="1"/>
    <col min="14091" max="14091" width="8.5703125" style="79" customWidth="1"/>
    <col min="14092" max="14092" width="9.28515625" style="79" customWidth="1"/>
    <col min="14093" max="14093" width="7.85546875" style="79" bestFit="1" customWidth="1"/>
    <col min="14094" max="14094" width="6.7109375" style="79" bestFit="1" customWidth="1"/>
    <col min="14095" max="14095" width="7" style="79" customWidth="1"/>
    <col min="14096" max="14097" width="11.42578125" style="79"/>
    <col min="14098" max="14098" width="4.7109375" style="79" customWidth="1"/>
    <col min="14099" max="14099" width="5" style="79" customWidth="1"/>
    <col min="14100" max="14100" width="2.28515625" style="79" customWidth="1"/>
    <col min="14101" max="14101" width="26" style="79" customWidth="1"/>
    <col min="14102" max="14102" width="8"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0" width="6.7109375" style="79" customWidth="1"/>
    <col min="14111" max="14111" width="1" style="79" customWidth="1"/>
    <col min="14112" max="14112" width="6.7109375" style="79" customWidth="1"/>
    <col min="14113" max="14113" width="1" style="79" customWidth="1"/>
    <col min="14114" max="14115" width="6.7109375" style="79" customWidth="1"/>
    <col min="14116" max="14336" width="11.42578125" style="79"/>
    <col min="14337" max="14338" width="2" style="79" customWidth="1"/>
    <col min="14339" max="14339" width="2.42578125" style="79" customWidth="1"/>
    <col min="14340" max="14340" width="0.85546875" style="79" customWidth="1"/>
    <col min="14341" max="14341" width="7.5703125" style="79" customWidth="1"/>
    <col min="14342" max="14342" width="1.5703125" style="79" customWidth="1"/>
    <col min="14343" max="14343" width="63.5703125" style="79" customWidth="1"/>
    <col min="14344" max="14344" width="9.7109375" style="79" customWidth="1"/>
    <col min="14345" max="14345" width="1" style="79" customWidth="1"/>
    <col min="14346" max="14346" width="6.140625" style="79" customWidth="1"/>
    <col min="14347" max="14347" width="8.5703125" style="79" customWidth="1"/>
    <col min="14348" max="14348" width="9.28515625" style="79" customWidth="1"/>
    <col min="14349" max="14349" width="7.85546875" style="79" bestFit="1" customWidth="1"/>
    <col min="14350" max="14350" width="6.7109375" style="79" bestFit="1" customWidth="1"/>
    <col min="14351" max="14351" width="7" style="79" customWidth="1"/>
    <col min="14352" max="14353" width="11.42578125" style="79"/>
    <col min="14354" max="14354" width="4.7109375" style="79" customWidth="1"/>
    <col min="14355" max="14355" width="5" style="79" customWidth="1"/>
    <col min="14356" max="14356" width="2.28515625" style="79" customWidth="1"/>
    <col min="14357" max="14357" width="26" style="79" customWidth="1"/>
    <col min="14358" max="14358" width="8"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6" width="6.7109375" style="79" customWidth="1"/>
    <col min="14367" max="14367" width="1" style="79" customWidth="1"/>
    <col min="14368" max="14368" width="6.7109375" style="79" customWidth="1"/>
    <col min="14369" max="14369" width="1" style="79" customWidth="1"/>
    <col min="14370" max="14371" width="6.7109375" style="79" customWidth="1"/>
    <col min="14372" max="14592" width="11.42578125" style="79"/>
    <col min="14593" max="14594" width="2" style="79" customWidth="1"/>
    <col min="14595" max="14595" width="2.42578125" style="79" customWidth="1"/>
    <col min="14596" max="14596" width="0.85546875" style="79" customWidth="1"/>
    <col min="14597" max="14597" width="7.5703125" style="79" customWidth="1"/>
    <col min="14598" max="14598" width="1.5703125" style="79" customWidth="1"/>
    <col min="14599" max="14599" width="63.5703125" style="79" customWidth="1"/>
    <col min="14600" max="14600" width="9.7109375" style="79" customWidth="1"/>
    <col min="14601" max="14601" width="1" style="79" customWidth="1"/>
    <col min="14602" max="14602" width="6.140625" style="79" customWidth="1"/>
    <col min="14603" max="14603" width="8.5703125" style="79" customWidth="1"/>
    <col min="14604" max="14604" width="9.28515625" style="79" customWidth="1"/>
    <col min="14605" max="14605" width="7.85546875" style="79" bestFit="1" customWidth="1"/>
    <col min="14606" max="14606" width="6.7109375" style="79" bestFit="1" customWidth="1"/>
    <col min="14607" max="14607" width="7" style="79" customWidth="1"/>
    <col min="14608" max="14609" width="11.42578125" style="79"/>
    <col min="14610" max="14610" width="4.7109375" style="79" customWidth="1"/>
    <col min="14611" max="14611" width="5" style="79" customWidth="1"/>
    <col min="14612" max="14612" width="2.28515625" style="79" customWidth="1"/>
    <col min="14613" max="14613" width="26" style="79" customWidth="1"/>
    <col min="14614" max="14614" width="8"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2" width="6.7109375" style="79" customWidth="1"/>
    <col min="14623" max="14623" width="1" style="79" customWidth="1"/>
    <col min="14624" max="14624" width="6.7109375" style="79" customWidth="1"/>
    <col min="14625" max="14625" width="1" style="79" customWidth="1"/>
    <col min="14626" max="14627" width="6.7109375" style="79" customWidth="1"/>
    <col min="14628" max="14848" width="11.42578125" style="79"/>
    <col min="14849" max="14850" width="2" style="79" customWidth="1"/>
    <col min="14851" max="14851" width="2.42578125" style="79" customWidth="1"/>
    <col min="14852" max="14852" width="0.85546875" style="79" customWidth="1"/>
    <col min="14853" max="14853" width="7.5703125" style="79" customWidth="1"/>
    <col min="14854" max="14854" width="1.5703125" style="79" customWidth="1"/>
    <col min="14855" max="14855" width="63.5703125" style="79" customWidth="1"/>
    <col min="14856" max="14856" width="9.7109375" style="79" customWidth="1"/>
    <col min="14857" max="14857" width="1" style="79" customWidth="1"/>
    <col min="14858" max="14858" width="6.140625" style="79" customWidth="1"/>
    <col min="14859" max="14859" width="8.5703125" style="79" customWidth="1"/>
    <col min="14860" max="14860" width="9.28515625" style="79" customWidth="1"/>
    <col min="14861" max="14861" width="7.85546875" style="79" bestFit="1" customWidth="1"/>
    <col min="14862" max="14862" width="6.7109375" style="79" bestFit="1" customWidth="1"/>
    <col min="14863" max="14863" width="7" style="79" customWidth="1"/>
    <col min="14864" max="14865" width="11.42578125" style="79"/>
    <col min="14866" max="14866" width="4.7109375" style="79" customWidth="1"/>
    <col min="14867" max="14867" width="5" style="79" customWidth="1"/>
    <col min="14868" max="14868" width="2.28515625" style="79" customWidth="1"/>
    <col min="14869" max="14869" width="26" style="79" customWidth="1"/>
    <col min="14870" max="14870" width="8"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8" width="6.7109375" style="79" customWidth="1"/>
    <col min="14879" max="14879" width="1" style="79" customWidth="1"/>
    <col min="14880" max="14880" width="6.7109375" style="79" customWidth="1"/>
    <col min="14881" max="14881" width="1" style="79" customWidth="1"/>
    <col min="14882" max="14883" width="6.7109375" style="79" customWidth="1"/>
    <col min="14884" max="15104" width="11.42578125" style="79"/>
    <col min="15105" max="15106" width="2" style="79" customWidth="1"/>
    <col min="15107" max="15107" width="2.42578125" style="79" customWidth="1"/>
    <col min="15108" max="15108" width="0.85546875" style="79" customWidth="1"/>
    <col min="15109" max="15109" width="7.5703125" style="79" customWidth="1"/>
    <col min="15110" max="15110" width="1.5703125" style="79" customWidth="1"/>
    <col min="15111" max="15111" width="63.5703125" style="79" customWidth="1"/>
    <col min="15112" max="15112" width="9.7109375" style="79" customWidth="1"/>
    <col min="15113" max="15113" width="1" style="79" customWidth="1"/>
    <col min="15114" max="15114" width="6.140625" style="79" customWidth="1"/>
    <col min="15115" max="15115" width="8.5703125" style="79" customWidth="1"/>
    <col min="15116" max="15116" width="9.28515625" style="79" customWidth="1"/>
    <col min="15117" max="15117" width="7.85546875" style="79" bestFit="1" customWidth="1"/>
    <col min="15118" max="15118" width="6.7109375" style="79" bestFit="1" customWidth="1"/>
    <col min="15119" max="15119" width="7" style="79" customWidth="1"/>
    <col min="15120" max="15121" width="11.42578125" style="79"/>
    <col min="15122" max="15122" width="4.7109375" style="79" customWidth="1"/>
    <col min="15123" max="15123" width="5" style="79" customWidth="1"/>
    <col min="15124" max="15124" width="2.28515625" style="79" customWidth="1"/>
    <col min="15125" max="15125" width="26" style="79" customWidth="1"/>
    <col min="15126" max="15126" width="8"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4" width="6.7109375" style="79" customWidth="1"/>
    <col min="15135" max="15135" width="1" style="79" customWidth="1"/>
    <col min="15136" max="15136" width="6.7109375" style="79" customWidth="1"/>
    <col min="15137" max="15137" width="1" style="79" customWidth="1"/>
    <col min="15138" max="15139" width="6.7109375" style="79" customWidth="1"/>
    <col min="15140" max="15360" width="11.42578125" style="79"/>
    <col min="15361" max="15362" width="2" style="79" customWidth="1"/>
    <col min="15363" max="15363" width="2.42578125" style="79" customWidth="1"/>
    <col min="15364" max="15364" width="0.85546875" style="79" customWidth="1"/>
    <col min="15365" max="15365" width="7.5703125" style="79" customWidth="1"/>
    <col min="15366" max="15366" width="1.5703125" style="79" customWidth="1"/>
    <col min="15367" max="15367" width="63.5703125" style="79" customWidth="1"/>
    <col min="15368" max="15368" width="9.7109375" style="79" customWidth="1"/>
    <col min="15369" max="15369" width="1" style="79" customWidth="1"/>
    <col min="15370" max="15370" width="6.140625" style="79" customWidth="1"/>
    <col min="15371" max="15371" width="8.5703125" style="79" customWidth="1"/>
    <col min="15372" max="15372" width="9.28515625" style="79" customWidth="1"/>
    <col min="15373" max="15373" width="7.85546875" style="79" bestFit="1" customWidth="1"/>
    <col min="15374" max="15374" width="6.7109375" style="79" bestFit="1" customWidth="1"/>
    <col min="15375" max="15375" width="7" style="79" customWidth="1"/>
    <col min="15376" max="15377" width="11.42578125" style="79"/>
    <col min="15378" max="15378" width="4.7109375" style="79" customWidth="1"/>
    <col min="15379" max="15379" width="5" style="79" customWidth="1"/>
    <col min="15380" max="15380" width="2.28515625" style="79" customWidth="1"/>
    <col min="15381" max="15381" width="26" style="79" customWidth="1"/>
    <col min="15382" max="15382" width="8"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0" width="6.7109375" style="79" customWidth="1"/>
    <col min="15391" max="15391" width="1" style="79" customWidth="1"/>
    <col min="15392" max="15392" width="6.7109375" style="79" customWidth="1"/>
    <col min="15393" max="15393" width="1" style="79" customWidth="1"/>
    <col min="15394" max="15395" width="6.7109375" style="79" customWidth="1"/>
    <col min="15396" max="15616" width="11.42578125" style="79"/>
    <col min="15617" max="15618" width="2" style="79" customWidth="1"/>
    <col min="15619" max="15619" width="2.42578125" style="79" customWidth="1"/>
    <col min="15620" max="15620" width="0.85546875" style="79" customWidth="1"/>
    <col min="15621" max="15621" width="7.5703125" style="79" customWidth="1"/>
    <col min="15622" max="15622" width="1.5703125" style="79" customWidth="1"/>
    <col min="15623" max="15623" width="63.5703125" style="79" customWidth="1"/>
    <col min="15624" max="15624" width="9.7109375" style="79" customWidth="1"/>
    <col min="15625" max="15625" width="1" style="79" customWidth="1"/>
    <col min="15626" max="15626" width="6.140625" style="79" customWidth="1"/>
    <col min="15627" max="15627" width="8.5703125" style="79" customWidth="1"/>
    <col min="15628" max="15628" width="9.28515625" style="79" customWidth="1"/>
    <col min="15629" max="15629" width="7.85546875" style="79" bestFit="1" customWidth="1"/>
    <col min="15630" max="15630" width="6.7109375" style="79" bestFit="1" customWidth="1"/>
    <col min="15631" max="15631" width="7" style="79" customWidth="1"/>
    <col min="15632" max="15633" width="11.42578125" style="79"/>
    <col min="15634" max="15634" width="4.7109375" style="79" customWidth="1"/>
    <col min="15635" max="15635" width="5" style="79" customWidth="1"/>
    <col min="15636" max="15636" width="2.28515625" style="79" customWidth="1"/>
    <col min="15637" max="15637" width="26" style="79" customWidth="1"/>
    <col min="15638" max="15638" width="8"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6" width="6.7109375" style="79" customWidth="1"/>
    <col min="15647" max="15647" width="1" style="79" customWidth="1"/>
    <col min="15648" max="15648" width="6.7109375" style="79" customWidth="1"/>
    <col min="15649" max="15649" width="1" style="79" customWidth="1"/>
    <col min="15650" max="15651" width="6.7109375" style="79" customWidth="1"/>
    <col min="15652" max="15872" width="11.42578125" style="79"/>
    <col min="15873" max="15874" width="2" style="79" customWidth="1"/>
    <col min="15875" max="15875" width="2.42578125" style="79" customWidth="1"/>
    <col min="15876" max="15876" width="0.85546875" style="79" customWidth="1"/>
    <col min="15877" max="15877" width="7.5703125" style="79" customWidth="1"/>
    <col min="15878" max="15878" width="1.5703125" style="79" customWidth="1"/>
    <col min="15879" max="15879" width="63.5703125" style="79" customWidth="1"/>
    <col min="15880" max="15880" width="9.7109375" style="79" customWidth="1"/>
    <col min="15881" max="15881" width="1" style="79" customWidth="1"/>
    <col min="15882" max="15882" width="6.140625" style="79" customWidth="1"/>
    <col min="15883" max="15883" width="8.5703125" style="79" customWidth="1"/>
    <col min="15884" max="15884" width="9.28515625" style="79" customWidth="1"/>
    <col min="15885" max="15885" width="7.85546875" style="79" bestFit="1" customWidth="1"/>
    <col min="15886" max="15886" width="6.7109375" style="79" bestFit="1" customWidth="1"/>
    <col min="15887" max="15887" width="7" style="79" customWidth="1"/>
    <col min="15888" max="15889" width="11.42578125" style="79"/>
    <col min="15890" max="15890" width="4.7109375" style="79" customWidth="1"/>
    <col min="15891" max="15891" width="5" style="79" customWidth="1"/>
    <col min="15892" max="15892" width="2.28515625" style="79" customWidth="1"/>
    <col min="15893" max="15893" width="26" style="79" customWidth="1"/>
    <col min="15894" max="15894" width="8"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2" width="6.7109375" style="79" customWidth="1"/>
    <col min="15903" max="15903" width="1" style="79" customWidth="1"/>
    <col min="15904" max="15904" width="6.7109375" style="79" customWidth="1"/>
    <col min="15905" max="15905" width="1" style="79" customWidth="1"/>
    <col min="15906" max="15907" width="6.7109375" style="79" customWidth="1"/>
    <col min="15908" max="16128" width="11.42578125" style="79"/>
    <col min="16129" max="16130" width="2" style="79" customWidth="1"/>
    <col min="16131" max="16131" width="2.42578125" style="79" customWidth="1"/>
    <col min="16132" max="16132" width="0.85546875" style="79" customWidth="1"/>
    <col min="16133" max="16133" width="7.5703125" style="79" customWidth="1"/>
    <col min="16134" max="16134" width="1.5703125" style="79" customWidth="1"/>
    <col min="16135" max="16135" width="63.5703125" style="79" customWidth="1"/>
    <col min="16136" max="16136" width="9.7109375" style="79" customWidth="1"/>
    <col min="16137" max="16137" width="1" style="79" customWidth="1"/>
    <col min="16138" max="16138" width="6.140625" style="79" customWidth="1"/>
    <col min="16139" max="16139" width="8.5703125" style="79" customWidth="1"/>
    <col min="16140" max="16140" width="9.28515625" style="79" customWidth="1"/>
    <col min="16141" max="16141" width="7.85546875" style="79" bestFit="1" customWidth="1"/>
    <col min="16142" max="16142" width="6.7109375" style="79" bestFit="1" customWidth="1"/>
    <col min="16143" max="16143" width="7" style="79" customWidth="1"/>
    <col min="16144" max="16145" width="11.42578125" style="79"/>
    <col min="16146" max="16146" width="4.7109375" style="79" customWidth="1"/>
    <col min="16147" max="16147" width="5" style="79" customWidth="1"/>
    <col min="16148" max="16148" width="2.28515625" style="79" customWidth="1"/>
    <col min="16149" max="16149" width="26" style="79" customWidth="1"/>
    <col min="16150" max="16150" width="8"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8" width="6.7109375" style="79" customWidth="1"/>
    <col min="16159" max="16159" width="1" style="79" customWidth="1"/>
    <col min="16160" max="16160" width="6.7109375" style="79" customWidth="1"/>
    <col min="16161" max="16161" width="1" style="79" customWidth="1"/>
    <col min="16162" max="16163" width="6.7109375" style="79" customWidth="1"/>
    <col min="16164" max="16384" width="11.42578125" style="79"/>
  </cols>
  <sheetData>
    <row r="1" spans="1:36" ht="9" customHeight="1">
      <c r="A1" s="96"/>
      <c r="B1" s="96"/>
      <c r="C1" s="96"/>
      <c r="D1" s="96"/>
      <c r="E1" s="83"/>
      <c r="F1" s="83"/>
      <c r="G1" s="83"/>
      <c r="H1" s="278"/>
      <c r="I1" s="278"/>
      <c r="J1" s="278"/>
      <c r="K1" s="278"/>
      <c r="L1" s="278"/>
      <c r="M1" s="278"/>
      <c r="N1" s="278"/>
      <c r="O1" s="278"/>
      <c r="P1" s="78"/>
      <c r="Q1" s="78"/>
    </row>
    <row r="2" spans="1:36" ht="12.75" customHeight="1">
      <c r="A2" s="96"/>
      <c r="B2" s="96"/>
      <c r="C2" s="96"/>
      <c r="D2" s="96"/>
      <c r="E2" s="2293" t="s">
        <v>409</v>
      </c>
      <c r="F2" s="2293"/>
      <c r="G2" s="2293"/>
      <c r="H2" s="2293"/>
      <c r="I2" s="2293"/>
      <c r="J2" s="2293"/>
      <c r="K2" s="2293"/>
      <c r="L2" s="2293"/>
      <c r="M2" s="2293"/>
      <c r="N2" s="2293"/>
      <c r="O2" s="2293"/>
      <c r="P2" s="78"/>
      <c r="Q2" s="83"/>
      <c r="R2" s="83"/>
      <c r="S2" s="2281"/>
      <c r="T2" s="2281"/>
      <c r="U2" s="2281"/>
      <c r="V2" s="2281"/>
      <c r="W2" s="2281"/>
      <c r="X2" s="2281"/>
      <c r="Y2" s="2281"/>
      <c r="Z2" s="2281"/>
      <c r="AA2" s="2281"/>
      <c r="AB2" s="2281"/>
      <c r="AC2" s="2281"/>
      <c r="AD2" s="2281"/>
      <c r="AE2" s="2281"/>
      <c r="AF2" s="2281"/>
      <c r="AG2" s="2281"/>
    </row>
    <row r="3" spans="1:36" s="83" customFormat="1" ht="12.75" customHeight="1">
      <c r="A3" s="96"/>
      <c r="B3" s="227"/>
      <c r="C3" s="227"/>
      <c r="D3" s="227"/>
      <c r="E3" s="2281" t="s">
        <v>77</v>
      </c>
      <c r="F3" s="2281"/>
      <c r="G3" s="2281"/>
      <c r="H3" s="2281"/>
      <c r="I3" s="2281"/>
      <c r="J3" s="2281"/>
      <c r="K3" s="2281"/>
      <c r="L3" s="2281"/>
      <c r="M3" s="2281"/>
      <c r="N3" s="2281"/>
      <c r="O3" s="2281"/>
      <c r="P3" s="278"/>
      <c r="Q3" s="86"/>
      <c r="R3" s="86"/>
      <c r="S3" s="87"/>
      <c r="AI3" s="88"/>
      <c r="AJ3" s="88"/>
    </row>
    <row r="4" spans="1:36" s="83" customFormat="1" ht="3" customHeight="1">
      <c r="A4" s="96"/>
      <c r="B4" s="96"/>
      <c r="C4" s="96"/>
      <c r="D4" s="96"/>
      <c r="F4" s="92"/>
      <c r="G4" s="92"/>
      <c r="H4" s="92"/>
      <c r="I4" s="92"/>
      <c r="J4" s="1115"/>
      <c r="K4" s="1115"/>
      <c r="L4" s="226"/>
      <c r="M4" s="226"/>
      <c r="N4" s="226"/>
      <c r="O4" s="226"/>
      <c r="P4" s="278"/>
      <c r="S4" s="92"/>
    </row>
    <row r="5" spans="1:36" ht="9.75" customHeight="1">
      <c r="A5" s="96"/>
      <c r="B5" s="96"/>
      <c r="C5" s="96"/>
      <c r="D5" s="96"/>
      <c r="E5" s="2263" t="s">
        <v>2</v>
      </c>
      <c r="F5" s="2219" t="s">
        <v>327</v>
      </c>
      <c r="G5" s="2219"/>
      <c r="H5" s="1022"/>
      <c r="I5" s="1022"/>
      <c r="J5" s="1022"/>
      <c r="K5" s="1116"/>
      <c r="L5" s="1117"/>
      <c r="M5" s="1117"/>
      <c r="N5" s="1117"/>
      <c r="O5" s="1118"/>
    </row>
    <row r="6" spans="1:36" ht="11.25" customHeight="1">
      <c r="A6" s="96"/>
      <c r="B6" s="96"/>
      <c r="C6" s="96"/>
      <c r="D6" s="96"/>
      <c r="E6" s="2326"/>
      <c r="F6" s="2220"/>
      <c r="G6" s="2220"/>
      <c r="H6" s="217" t="s">
        <v>292</v>
      </c>
      <c r="I6" s="192"/>
      <c r="J6" s="2395" t="s">
        <v>293</v>
      </c>
      <c r="K6" s="2395"/>
      <c r="L6" s="2395"/>
      <c r="M6" s="2395"/>
      <c r="N6" s="2395"/>
      <c r="O6" s="2396"/>
    </row>
    <row r="7" spans="1:36" ht="22.5" customHeight="1">
      <c r="A7" s="96" t="s">
        <v>9</v>
      </c>
      <c r="B7" s="96" t="s">
        <v>10</v>
      </c>
      <c r="C7" s="96" t="s">
        <v>11</v>
      </c>
      <c r="D7" s="96"/>
      <c r="E7" s="2327"/>
      <c r="F7" s="2221"/>
      <c r="G7" s="2221"/>
      <c r="H7" s="218" t="s">
        <v>410</v>
      </c>
      <c r="I7" s="217"/>
      <c r="J7" s="1119" t="s">
        <v>411</v>
      </c>
      <c r="K7" s="1119" t="s">
        <v>412</v>
      </c>
      <c r="L7" s="1120" t="s">
        <v>413</v>
      </c>
      <c r="M7" s="1119" t="s">
        <v>414</v>
      </c>
      <c r="N7" s="1119" t="s">
        <v>112</v>
      </c>
      <c r="O7" s="1121" t="s">
        <v>8</v>
      </c>
    </row>
    <row r="8" spans="1:36">
      <c r="A8" s="96"/>
      <c r="B8" s="96"/>
      <c r="C8" s="96"/>
      <c r="D8" s="96"/>
      <c r="E8" s="2211">
        <v>1401</v>
      </c>
      <c r="F8" s="419" t="s">
        <v>20</v>
      </c>
      <c r="G8" s="492"/>
      <c r="H8" s="1122">
        <f t="shared" ref="H8:M8" si="0">SUM(H9,H12,H16,H20,H29,H33,H35)</f>
        <v>139</v>
      </c>
      <c r="I8" s="1122">
        <f t="shared" si="0"/>
        <v>0</v>
      </c>
      <c r="J8" s="1122">
        <f t="shared" si="0"/>
        <v>47</v>
      </c>
      <c r="K8" s="1122">
        <f t="shared" si="0"/>
        <v>55</v>
      </c>
      <c r="L8" s="1122">
        <f t="shared" si="0"/>
        <v>0</v>
      </c>
      <c r="M8" s="1122">
        <f t="shared" si="0"/>
        <v>1</v>
      </c>
      <c r="N8" s="1122">
        <f>SUM(J8:M8)</f>
        <v>103</v>
      </c>
      <c r="O8" s="1123">
        <f>SUM(H8,N8)</f>
        <v>242</v>
      </c>
      <c r="P8" s="78"/>
      <c r="Q8" s="83"/>
    </row>
    <row r="9" spans="1:36" ht="12" customHeight="1">
      <c r="A9" s="96"/>
      <c r="B9" s="96"/>
      <c r="C9" s="96"/>
      <c r="D9" s="96"/>
      <c r="E9" s="2212"/>
      <c r="F9" s="623" t="s">
        <v>21</v>
      </c>
      <c r="G9" s="624"/>
      <c r="H9" s="1124">
        <f>SUM(H10:H11)</f>
        <v>29</v>
      </c>
      <c r="I9" s="1124"/>
      <c r="J9" s="1124">
        <f>SUM(J10:J11)</f>
        <v>31</v>
      </c>
      <c r="K9" s="1124">
        <f>SUM(K10:K11)</f>
        <v>20</v>
      </c>
      <c r="L9" s="1124">
        <f>SUM(L10:L11)</f>
        <v>0</v>
      </c>
      <c r="M9" s="1124">
        <f>SUM(M10:M11)</f>
        <v>1</v>
      </c>
      <c r="N9" s="1125">
        <f>SUM(J9:M9)</f>
        <v>52</v>
      </c>
      <c r="O9" s="1126">
        <f>SUM(H9,N9)</f>
        <v>81</v>
      </c>
      <c r="P9" s="78"/>
      <c r="Q9" s="78"/>
    </row>
    <row r="10" spans="1:36" ht="12" customHeight="1">
      <c r="A10" s="96">
        <v>1</v>
      </c>
      <c r="B10" s="96">
        <v>1</v>
      </c>
      <c r="C10" s="96">
        <v>11</v>
      </c>
      <c r="D10" s="96"/>
      <c r="E10" s="2316"/>
      <c r="F10" s="631"/>
      <c r="G10" s="356" t="s">
        <v>193</v>
      </c>
      <c r="H10" s="711">
        <v>21</v>
      </c>
      <c r="I10" s="711"/>
      <c r="J10" s="711">
        <v>26</v>
      </c>
      <c r="K10" s="711">
        <v>13</v>
      </c>
      <c r="L10" s="711">
        <v>0</v>
      </c>
      <c r="M10" s="711">
        <v>1</v>
      </c>
      <c r="N10" s="1127">
        <f t="shared" ref="N10:N36" si="1">SUM(J10:M10)</f>
        <v>40</v>
      </c>
      <c r="O10" s="735">
        <f t="shared" ref="O10:O36" si="2">SUM(H10,N10)</f>
        <v>61</v>
      </c>
      <c r="P10" s="78"/>
      <c r="Q10" s="78"/>
    </row>
    <row r="11" spans="1:36" ht="12" customHeight="1">
      <c r="A11" s="96">
        <v>1</v>
      </c>
      <c r="B11" s="96">
        <v>1</v>
      </c>
      <c r="C11" s="96">
        <v>7</v>
      </c>
      <c r="D11" s="96"/>
      <c r="E11" s="2212"/>
      <c r="F11" s="631"/>
      <c r="G11" s="356" t="s">
        <v>194</v>
      </c>
      <c r="H11" s="711">
        <v>8</v>
      </c>
      <c r="I11" s="711"/>
      <c r="J11" s="711">
        <v>5</v>
      </c>
      <c r="K11" s="711">
        <v>7</v>
      </c>
      <c r="L11" s="711">
        <v>0</v>
      </c>
      <c r="M11" s="711">
        <v>0</v>
      </c>
      <c r="N11" s="1127">
        <f t="shared" si="1"/>
        <v>12</v>
      </c>
      <c r="O11" s="735">
        <f t="shared" si="2"/>
        <v>20</v>
      </c>
      <c r="P11" s="78"/>
      <c r="Q11" s="78"/>
    </row>
    <row r="12" spans="1:36" ht="12" customHeight="1">
      <c r="A12" s="96"/>
      <c r="B12" s="96"/>
      <c r="C12" s="96"/>
      <c r="D12" s="96"/>
      <c r="E12" s="2212"/>
      <c r="F12" s="636" t="s">
        <v>22</v>
      </c>
      <c r="G12" s="36"/>
      <c r="H12" s="1128">
        <f>SUM(H13:H15)</f>
        <v>28</v>
      </c>
      <c r="I12" s="1128"/>
      <c r="J12" s="1128">
        <f>SUM(J13:J15)</f>
        <v>0</v>
      </c>
      <c r="K12" s="1128">
        <f>SUM(K13:K15)</f>
        <v>3</v>
      </c>
      <c r="L12" s="1128">
        <f>SUM(L13:L15)</f>
        <v>0</v>
      </c>
      <c r="M12" s="1128">
        <f>SUM(M13:M15)</f>
        <v>0</v>
      </c>
      <c r="N12" s="1125">
        <f t="shared" si="1"/>
        <v>3</v>
      </c>
      <c r="O12" s="1126">
        <f t="shared" si="2"/>
        <v>31</v>
      </c>
      <c r="P12" s="78"/>
      <c r="Q12" s="78"/>
    </row>
    <row r="13" spans="1:36" ht="12" customHeight="1">
      <c r="A13" s="96">
        <v>1</v>
      </c>
      <c r="B13" s="96">
        <v>1</v>
      </c>
      <c r="C13" s="96">
        <v>5</v>
      </c>
      <c r="D13" s="96"/>
      <c r="E13" s="2212"/>
      <c r="F13" s="631"/>
      <c r="G13" s="356" t="s">
        <v>195</v>
      </c>
      <c r="H13" s="711">
        <v>0</v>
      </c>
      <c r="I13" s="711"/>
      <c r="J13" s="711">
        <v>0</v>
      </c>
      <c r="K13" s="711">
        <v>0</v>
      </c>
      <c r="L13" s="711">
        <v>0</v>
      </c>
      <c r="M13" s="711">
        <v>0</v>
      </c>
      <c r="N13" s="1127">
        <f t="shared" si="1"/>
        <v>0</v>
      </c>
      <c r="O13" s="735">
        <f t="shared" si="2"/>
        <v>0</v>
      </c>
      <c r="P13" s="78"/>
      <c r="Q13" s="78"/>
    </row>
    <row r="14" spans="1:36" ht="12" customHeight="1">
      <c r="A14" s="96">
        <v>1</v>
      </c>
      <c r="B14" s="96">
        <v>1</v>
      </c>
      <c r="C14" s="96">
        <v>5</v>
      </c>
      <c r="D14" s="96"/>
      <c r="E14" s="2212"/>
      <c r="F14" s="631"/>
      <c r="G14" s="356" t="s">
        <v>196</v>
      </c>
      <c r="H14" s="711">
        <v>27</v>
      </c>
      <c r="I14" s="711"/>
      <c r="J14" s="711">
        <v>0</v>
      </c>
      <c r="K14" s="711">
        <v>3</v>
      </c>
      <c r="L14" s="711">
        <v>0</v>
      </c>
      <c r="M14" s="711">
        <v>0</v>
      </c>
      <c r="N14" s="1127">
        <f t="shared" si="1"/>
        <v>3</v>
      </c>
      <c r="O14" s="735">
        <f t="shared" si="2"/>
        <v>30</v>
      </c>
      <c r="P14" s="78"/>
      <c r="Q14" s="78"/>
    </row>
    <row r="15" spans="1:36" ht="12" customHeight="1">
      <c r="A15" s="96">
        <v>1</v>
      </c>
      <c r="B15" s="96">
        <v>1</v>
      </c>
      <c r="C15" s="96">
        <v>5</v>
      </c>
      <c r="D15" s="96"/>
      <c r="E15" s="2212"/>
      <c r="F15" s="631"/>
      <c r="G15" s="356" t="s">
        <v>197</v>
      </c>
      <c r="H15" s="711">
        <v>1</v>
      </c>
      <c r="I15" s="711"/>
      <c r="J15" s="711">
        <v>0</v>
      </c>
      <c r="K15" s="711">
        <v>0</v>
      </c>
      <c r="L15" s="711">
        <v>0</v>
      </c>
      <c r="M15" s="711">
        <v>0</v>
      </c>
      <c r="N15" s="1127">
        <f t="shared" si="1"/>
        <v>0</v>
      </c>
      <c r="O15" s="735">
        <f t="shared" si="2"/>
        <v>1</v>
      </c>
      <c r="P15" s="78"/>
      <c r="Q15" s="78"/>
    </row>
    <row r="16" spans="1:36" ht="12" customHeight="1">
      <c r="A16" s="96"/>
      <c r="B16" s="96"/>
      <c r="C16" s="96"/>
      <c r="D16" s="96"/>
      <c r="E16" s="2212"/>
      <c r="F16" s="636" t="s">
        <v>23</v>
      </c>
      <c r="G16" s="36"/>
      <c r="H16" s="1129">
        <f t="shared" ref="H16:M16" si="3">SUM(H17:H19)</f>
        <v>21</v>
      </c>
      <c r="I16" s="1129">
        <f t="shared" si="3"/>
        <v>0</v>
      </c>
      <c r="J16" s="1129">
        <f t="shared" si="3"/>
        <v>1</v>
      </c>
      <c r="K16" s="1129">
        <f t="shared" si="3"/>
        <v>0</v>
      </c>
      <c r="L16" s="1129">
        <f t="shared" si="3"/>
        <v>0</v>
      </c>
      <c r="M16" s="1129">
        <f t="shared" si="3"/>
        <v>0</v>
      </c>
      <c r="N16" s="1125">
        <f t="shared" si="1"/>
        <v>1</v>
      </c>
      <c r="O16" s="1126">
        <f t="shared" si="2"/>
        <v>22</v>
      </c>
      <c r="P16" s="78"/>
      <c r="Q16" s="2394"/>
      <c r="R16" s="2394"/>
      <c r="S16" s="2394"/>
      <c r="T16" s="2394"/>
      <c r="U16" s="2394"/>
    </row>
    <row r="17" spans="1:21" ht="12" customHeight="1">
      <c r="A17" s="96">
        <v>1</v>
      </c>
      <c r="B17" s="96">
        <v>1</v>
      </c>
      <c r="C17" s="96">
        <v>12</v>
      </c>
      <c r="D17" s="96"/>
      <c r="E17" s="2212"/>
      <c r="F17" s="636"/>
      <c r="G17" s="356" t="s">
        <v>277</v>
      </c>
      <c r="H17" s="711">
        <v>21</v>
      </c>
      <c r="I17" s="711"/>
      <c r="J17" s="711">
        <v>1</v>
      </c>
      <c r="K17" s="1130">
        <v>0</v>
      </c>
      <c r="L17" s="711">
        <v>0</v>
      </c>
      <c r="M17" s="711">
        <v>0</v>
      </c>
      <c r="N17" s="1127">
        <f t="shared" si="1"/>
        <v>1</v>
      </c>
      <c r="O17" s="735">
        <f t="shared" si="2"/>
        <v>22</v>
      </c>
      <c r="P17" s="78"/>
      <c r="Q17" s="2394"/>
      <c r="R17" s="2394"/>
      <c r="S17" s="2394"/>
      <c r="T17" s="2394"/>
      <c r="U17" s="2394"/>
    </row>
    <row r="18" spans="1:21" ht="12" customHeight="1">
      <c r="A18" s="96">
        <v>1</v>
      </c>
      <c r="B18" s="96">
        <v>1</v>
      </c>
      <c r="C18" s="96">
        <v>12</v>
      </c>
      <c r="D18" s="96"/>
      <c r="E18" s="2212"/>
      <c r="F18" s="636"/>
      <c r="G18" s="356" t="s">
        <v>198</v>
      </c>
      <c r="H18" s="711">
        <v>0</v>
      </c>
      <c r="I18" s="711"/>
      <c r="J18" s="711">
        <v>0</v>
      </c>
      <c r="K18" s="1130">
        <v>0</v>
      </c>
      <c r="L18" s="711">
        <v>0</v>
      </c>
      <c r="M18" s="711">
        <v>0</v>
      </c>
      <c r="N18" s="1127">
        <f t="shared" si="1"/>
        <v>0</v>
      </c>
      <c r="O18" s="735">
        <f t="shared" si="2"/>
        <v>0</v>
      </c>
      <c r="P18" s="78"/>
      <c r="Q18" s="2394"/>
      <c r="R18" s="2394"/>
      <c r="S18" s="2394"/>
      <c r="T18" s="2394"/>
      <c r="U18" s="2394"/>
    </row>
    <row r="19" spans="1:21" ht="12" customHeight="1">
      <c r="A19" s="96">
        <v>1</v>
      </c>
      <c r="B19" s="96">
        <v>1</v>
      </c>
      <c r="C19" s="96">
        <v>12</v>
      </c>
      <c r="D19" s="96"/>
      <c r="E19" s="2212"/>
      <c r="F19" s="636"/>
      <c r="G19" s="356" t="s">
        <v>199</v>
      </c>
      <c r="H19" s="711">
        <v>0</v>
      </c>
      <c r="I19" s="711"/>
      <c r="J19" s="711">
        <v>0</v>
      </c>
      <c r="K19" s="1130">
        <v>0</v>
      </c>
      <c r="L19" s="711">
        <v>0</v>
      </c>
      <c r="M19" s="711">
        <v>0</v>
      </c>
      <c r="N19" s="1127">
        <f t="shared" si="1"/>
        <v>0</v>
      </c>
      <c r="O19" s="735">
        <f t="shared" si="2"/>
        <v>0</v>
      </c>
      <c r="P19" s="78"/>
      <c r="Q19" s="2394"/>
      <c r="R19" s="2394"/>
      <c r="S19" s="2394"/>
      <c r="T19" s="2394"/>
      <c r="U19" s="2394"/>
    </row>
    <row r="20" spans="1:21" ht="12" customHeight="1">
      <c r="A20" s="96"/>
      <c r="B20" s="96"/>
      <c r="C20" s="96"/>
      <c r="D20" s="96"/>
      <c r="E20" s="2212"/>
      <c r="F20" s="639" t="s">
        <v>24</v>
      </c>
      <c r="G20" s="36"/>
      <c r="H20" s="1129">
        <f>SUM(H21:H28)</f>
        <v>54</v>
      </c>
      <c r="I20" s="1129"/>
      <c r="J20" s="1129">
        <f>SUM(J21:J28)</f>
        <v>7</v>
      </c>
      <c r="K20" s="1129">
        <f>SUM(K21:K28)</f>
        <v>11</v>
      </c>
      <c r="L20" s="1129">
        <f>SUM(L21:L28)</f>
        <v>0</v>
      </c>
      <c r="M20" s="1129">
        <f>SUM(M21:M28)</f>
        <v>0</v>
      </c>
      <c r="N20" s="1125">
        <f t="shared" si="1"/>
        <v>18</v>
      </c>
      <c r="O20" s="1126">
        <f t="shared" si="2"/>
        <v>72</v>
      </c>
      <c r="P20" s="78"/>
      <c r="Q20" s="2394"/>
      <c r="R20" s="2394"/>
      <c r="S20" s="2394"/>
      <c r="T20" s="2394"/>
      <c r="U20" s="2394"/>
    </row>
    <row r="21" spans="1:21" ht="12" customHeight="1">
      <c r="A21" s="96">
        <v>1</v>
      </c>
      <c r="B21" s="96">
        <v>1</v>
      </c>
      <c r="C21" s="96">
        <v>2</v>
      </c>
      <c r="D21" s="96"/>
      <c r="E21" s="2212"/>
      <c r="F21" s="638"/>
      <c r="G21" s="356" t="s">
        <v>277</v>
      </c>
      <c r="H21" s="1130">
        <v>0</v>
      </c>
      <c r="I21" s="1130"/>
      <c r="J21" s="1130">
        <v>0</v>
      </c>
      <c r="K21" s="1130">
        <v>0</v>
      </c>
      <c r="L21" s="1130">
        <v>0</v>
      </c>
      <c r="M21" s="1130">
        <v>0</v>
      </c>
      <c r="N21" s="1127">
        <f t="shared" si="1"/>
        <v>0</v>
      </c>
      <c r="O21" s="735">
        <f t="shared" si="2"/>
        <v>0</v>
      </c>
      <c r="P21" s="78"/>
      <c r="Q21" s="2394"/>
      <c r="R21" s="2394"/>
      <c r="S21" s="2394"/>
      <c r="T21" s="2394"/>
      <c r="U21" s="2394"/>
    </row>
    <row r="22" spans="1:21" ht="12" customHeight="1">
      <c r="A22" s="96">
        <v>1</v>
      </c>
      <c r="B22" s="96">
        <v>1</v>
      </c>
      <c r="C22" s="96">
        <v>2</v>
      </c>
      <c r="D22" s="96"/>
      <c r="E22" s="2212"/>
      <c r="F22" s="638"/>
      <c r="G22" s="356" t="s">
        <v>200</v>
      </c>
      <c r="H22" s="1130">
        <v>5</v>
      </c>
      <c r="I22" s="1130"/>
      <c r="J22" s="1130">
        <v>5</v>
      </c>
      <c r="K22" s="1130">
        <v>3</v>
      </c>
      <c r="L22" s="1130">
        <v>0</v>
      </c>
      <c r="M22" s="1130">
        <v>0</v>
      </c>
      <c r="N22" s="1127">
        <f t="shared" si="1"/>
        <v>8</v>
      </c>
      <c r="O22" s="735">
        <f t="shared" si="2"/>
        <v>13</v>
      </c>
      <c r="P22" s="78"/>
      <c r="Q22" s="2394"/>
      <c r="R22" s="2394"/>
      <c r="S22" s="2394"/>
      <c r="T22" s="2394"/>
      <c r="U22" s="2394"/>
    </row>
    <row r="23" spans="1:21" ht="12" customHeight="1">
      <c r="A23" s="96">
        <v>1</v>
      </c>
      <c r="B23" s="96">
        <v>1</v>
      </c>
      <c r="C23" s="96">
        <v>2</v>
      </c>
      <c r="D23" s="96"/>
      <c r="E23" s="2212"/>
      <c r="F23" s="631"/>
      <c r="G23" s="356" t="s">
        <v>201</v>
      </c>
      <c r="H23" s="1130">
        <v>3</v>
      </c>
      <c r="I23" s="1130"/>
      <c r="J23" s="1130">
        <v>0</v>
      </c>
      <c r="K23" s="1130">
        <v>2</v>
      </c>
      <c r="L23" s="1130">
        <v>0</v>
      </c>
      <c r="M23" s="1130">
        <v>0</v>
      </c>
      <c r="N23" s="1127">
        <f t="shared" si="1"/>
        <v>2</v>
      </c>
      <c r="O23" s="735">
        <f t="shared" si="2"/>
        <v>5</v>
      </c>
      <c r="P23" s="78"/>
      <c r="Q23" s="2394"/>
      <c r="R23" s="2394"/>
      <c r="S23" s="2394"/>
      <c r="T23" s="2394"/>
      <c r="U23" s="2394"/>
    </row>
    <row r="24" spans="1:21" ht="12" customHeight="1">
      <c r="A24" s="96">
        <v>1</v>
      </c>
      <c r="B24" s="96">
        <v>1</v>
      </c>
      <c r="C24" s="96">
        <v>2</v>
      </c>
      <c r="D24" s="96"/>
      <c r="E24" s="2212"/>
      <c r="F24" s="638"/>
      <c r="G24" s="356" t="s">
        <v>202</v>
      </c>
      <c r="H24" s="1130">
        <v>7</v>
      </c>
      <c r="I24" s="1130"/>
      <c r="J24" s="1130">
        <v>1</v>
      </c>
      <c r="K24" s="1130">
        <v>0</v>
      </c>
      <c r="L24" s="1130">
        <v>0</v>
      </c>
      <c r="M24" s="1130">
        <v>0</v>
      </c>
      <c r="N24" s="1127">
        <f t="shared" si="1"/>
        <v>1</v>
      </c>
      <c r="O24" s="735">
        <f t="shared" si="2"/>
        <v>8</v>
      </c>
      <c r="P24" s="78"/>
      <c r="Q24" s="78"/>
    </row>
    <row r="25" spans="1:21" ht="12" customHeight="1">
      <c r="A25" s="96">
        <v>1</v>
      </c>
      <c r="B25" s="96">
        <v>1</v>
      </c>
      <c r="C25" s="96">
        <v>2</v>
      </c>
      <c r="D25" s="96"/>
      <c r="E25" s="2212"/>
      <c r="F25" s="631"/>
      <c r="G25" s="356" t="s">
        <v>203</v>
      </c>
      <c r="H25" s="1130">
        <v>14</v>
      </c>
      <c r="I25" s="1130"/>
      <c r="J25" s="1130">
        <v>0</v>
      </c>
      <c r="K25" s="1130">
        <v>4</v>
      </c>
      <c r="L25" s="1130">
        <v>0</v>
      </c>
      <c r="M25" s="1130">
        <v>0</v>
      </c>
      <c r="N25" s="1127">
        <f t="shared" si="1"/>
        <v>4</v>
      </c>
      <c r="O25" s="735">
        <f t="shared" si="2"/>
        <v>18</v>
      </c>
      <c r="P25" s="78"/>
      <c r="Q25" s="78"/>
    </row>
    <row r="26" spans="1:21" ht="12" customHeight="1">
      <c r="A26" s="96">
        <v>1</v>
      </c>
      <c r="B26" s="96">
        <v>1</v>
      </c>
      <c r="C26" s="96">
        <v>2</v>
      </c>
      <c r="D26" s="96"/>
      <c r="E26" s="2212"/>
      <c r="F26" s="631"/>
      <c r="G26" s="356" t="s">
        <v>197</v>
      </c>
      <c r="H26" s="1130">
        <v>0</v>
      </c>
      <c r="I26" s="1130"/>
      <c r="J26" s="1130">
        <v>0</v>
      </c>
      <c r="K26" s="1130">
        <v>0</v>
      </c>
      <c r="L26" s="1130">
        <v>0</v>
      </c>
      <c r="M26" s="1130">
        <v>0</v>
      </c>
      <c r="N26" s="1127">
        <f t="shared" si="1"/>
        <v>0</v>
      </c>
      <c r="O26" s="735">
        <f t="shared" si="2"/>
        <v>0</v>
      </c>
      <c r="P26" s="78"/>
      <c r="Q26" s="78"/>
    </row>
    <row r="27" spans="1:21" ht="12" customHeight="1">
      <c r="A27" s="96">
        <v>1</v>
      </c>
      <c r="B27" s="96">
        <v>1</v>
      </c>
      <c r="C27" s="96">
        <v>2</v>
      </c>
      <c r="D27" s="96"/>
      <c r="E27" s="2212"/>
      <c r="F27" s="631"/>
      <c r="G27" s="356" t="s">
        <v>204</v>
      </c>
      <c r="H27" s="1130">
        <v>25</v>
      </c>
      <c r="I27" s="1130"/>
      <c r="J27" s="1130">
        <v>1</v>
      </c>
      <c r="K27" s="1130">
        <v>2</v>
      </c>
      <c r="L27" s="1130">
        <v>0</v>
      </c>
      <c r="M27" s="1130">
        <v>0</v>
      </c>
      <c r="N27" s="1127">
        <f t="shared" si="1"/>
        <v>3</v>
      </c>
      <c r="O27" s="735">
        <f t="shared" si="2"/>
        <v>28</v>
      </c>
      <c r="P27" s="78"/>
      <c r="Q27" s="78"/>
    </row>
    <row r="28" spans="1:21" ht="12" customHeight="1">
      <c r="A28" s="96">
        <v>1</v>
      </c>
      <c r="B28" s="96">
        <v>1</v>
      </c>
      <c r="C28" s="96">
        <v>2</v>
      </c>
      <c r="D28" s="96"/>
      <c r="E28" s="2212"/>
      <c r="F28" s="631"/>
      <c r="G28" s="356" t="s">
        <v>205</v>
      </c>
      <c r="H28" s="1130">
        <v>0</v>
      </c>
      <c r="I28" s="1130"/>
      <c r="J28" s="1130">
        <v>0</v>
      </c>
      <c r="K28" s="1130">
        <v>0</v>
      </c>
      <c r="L28" s="1130">
        <v>0</v>
      </c>
      <c r="M28" s="1130">
        <v>0</v>
      </c>
      <c r="N28" s="1127">
        <f t="shared" si="1"/>
        <v>0</v>
      </c>
      <c r="O28" s="735">
        <f t="shared" si="2"/>
        <v>0</v>
      </c>
      <c r="P28" s="78"/>
      <c r="Q28" s="78"/>
    </row>
    <row r="29" spans="1:21" ht="12" customHeight="1">
      <c r="A29" s="96"/>
      <c r="B29" s="96"/>
      <c r="C29" s="96"/>
      <c r="D29" s="96"/>
      <c r="E29" s="2212"/>
      <c r="F29" s="639" t="s">
        <v>25</v>
      </c>
      <c r="G29" s="36"/>
      <c r="H29" s="1128">
        <f>SUM(H30:H32)</f>
        <v>7</v>
      </c>
      <c r="I29" s="1128"/>
      <c r="J29" s="1128">
        <f>SUM(J30:J32)</f>
        <v>7</v>
      </c>
      <c r="K29" s="1128">
        <f>SUM(K30:K32)</f>
        <v>21</v>
      </c>
      <c r="L29" s="1128">
        <f>SUM(L30:L32)</f>
        <v>0</v>
      </c>
      <c r="M29" s="1128">
        <f>SUM(M30:M32)</f>
        <v>0</v>
      </c>
      <c r="N29" s="1131">
        <f t="shared" si="1"/>
        <v>28</v>
      </c>
      <c r="O29" s="1132">
        <f t="shared" si="2"/>
        <v>35</v>
      </c>
      <c r="P29" s="78"/>
      <c r="Q29" s="78"/>
    </row>
    <row r="30" spans="1:21" ht="12" customHeight="1">
      <c r="A30" s="96">
        <v>1</v>
      </c>
      <c r="B30" s="96">
        <v>1</v>
      </c>
      <c r="C30" s="96">
        <v>4</v>
      </c>
      <c r="D30" s="96"/>
      <c r="E30" s="2212"/>
      <c r="F30" s="631"/>
      <c r="G30" s="356" t="s">
        <v>277</v>
      </c>
      <c r="H30" s="1130">
        <v>0</v>
      </c>
      <c r="I30" s="1130"/>
      <c r="J30" s="1130">
        <v>0</v>
      </c>
      <c r="K30" s="1130">
        <v>0</v>
      </c>
      <c r="L30" s="1130">
        <v>0</v>
      </c>
      <c r="M30" s="1130">
        <v>0</v>
      </c>
      <c r="N30" s="1127">
        <f t="shared" si="1"/>
        <v>0</v>
      </c>
      <c r="O30" s="735">
        <f t="shared" si="2"/>
        <v>0</v>
      </c>
      <c r="P30" s="78"/>
      <c r="Q30" s="78"/>
    </row>
    <row r="31" spans="1:21" ht="12" customHeight="1">
      <c r="A31" s="96">
        <v>1</v>
      </c>
      <c r="B31" s="96">
        <v>1</v>
      </c>
      <c r="C31" s="96">
        <v>4</v>
      </c>
      <c r="D31" s="96"/>
      <c r="E31" s="2212"/>
      <c r="F31" s="631"/>
      <c r="G31" s="356" t="s">
        <v>200</v>
      </c>
      <c r="H31" s="1130">
        <v>2</v>
      </c>
      <c r="I31" s="1130"/>
      <c r="J31" s="1130">
        <v>4</v>
      </c>
      <c r="K31" s="1130">
        <v>12</v>
      </c>
      <c r="L31" s="1130">
        <v>0</v>
      </c>
      <c r="M31" s="1130">
        <v>0</v>
      </c>
      <c r="N31" s="1127">
        <f t="shared" si="1"/>
        <v>16</v>
      </c>
      <c r="O31" s="735">
        <f t="shared" si="2"/>
        <v>18</v>
      </c>
      <c r="P31" s="78"/>
      <c r="Q31" s="78"/>
    </row>
    <row r="32" spans="1:21" ht="12" customHeight="1">
      <c r="A32" s="96">
        <v>1</v>
      </c>
      <c r="B32" s="96">
        <v>1</v>
      </c>
      <c r="C32" s="96">
        <v>4</v>
      </c>
      <c r="D32" s="96"/>
      <c r="E32" s="2212"/>
      <c r="F32" s="631"/>
      <c r="G32" s="89" t="s">
        <v>193</v>
      </c>
      <c r="H32" s="1130">
        <v>5</v>
      </c>
      <c r="I32" s="1130"/>
      <c r="J32" s="1130">
        <v>3</v>
      </c>
      <c r="K32" s="1130">
        <v>9</v>
      </c>
      <c r="L32" s="1130">
        <v>0</v>
      </c>
      <c r="M32" s="1130">
        <v>0</v>
      </c>
      <c r="N32" s="1127">
        <f t="shared" si="1"/>
        <v>12</v>
      </c>
      <c r="O32" s="735">
        <f t="shared" si="2"/>
        <v>17</v>
      </c>
      <c r="P32" s="78"/>
      <c r="Q32" s="78"/>
    </row>
    <row r="33" spans="1:17" ht="12" customHeight="1">
      <c r="A33" s="96"/>
      <c r="B33" s="96"/>
      <c r="C33" s="96"/>
      <c r="D33" s="96"/>
      <c r="E33" s="2212"/>
      <c r="F33" s="640" t="s">
        <v>26</v>
      </c>
      <c r="G33" s="89"/>
      <c r="H33" s="1129">
        <f>SUM(H34)</f>
        <v>0</v>
      </c>
      <c r="I33" s="1129"/>
      <c r="J33" s="1129">
        <f>SUM(J34)</f>
        <v>1</v>
      </c>
      <c r="K33" s="1129">
        <f>SUM(K34)</f>
        <v>0</v>
      </c>
      <c r="L33" s="1129">
        <f>SUM(L34)</f>
        <v>0</v>
      </c>
      <c r="M33" s="1129">
        <f>SUM(M34)</f>
        <v>0</v>
      </c>
      <c r="N33" s="1125">
        <f t="shared" si="1"/>
        <v>1</v>
      </c>
      <c r="O33" s="1126">
        <f>SUM(H33,N33)</f>
        <v>1</v>
      </c>
      <c r="P33" s="78"/>
      <c r="Q33" s="78"/>
    </row>
    <row r="34" spans="1:17" ht="12" customHeight="1">
      <c r="A34" s="96">
        <v>1</v>
      </c>
      <c r="B34" s="96">
        <v>1</v>
      </c>
      <c r="C34" s="96">
        <v>1</v>
      </c>
      <c r="D34" s="96"/>
      <c r="E34" s="2212"/>
      <c r="F34" s="638"/>
      <c r="G34" s="89" t="s">
        <v>206</v>
      </c>
      <c r="H34" s="711">
        <v>0</v>
      </c>
      <c r="I34" s="711"/>
      <c r="J34" s="711">
        <v>1</v>
      </c>
      <c r="K34" s="711">
        <v>0</v>
      </c>
      <c r="L34" s="711">
        <v>0</v>
      </c>
      <c r="M34" s="711">
        <v>0</v>
      </c>
      <c r="N34" s="1127">
        <f t="shared" si="1"/>
        <v>1</v>
      </c>
      <c r="O34" s="735">
        <f t="shared" si="2"/>
        <v>1</v>
      </c>
      <c r="P34" s="78"/>
      <c r="Q34" s="78"/>
    </row>
    <row r="35" spans="1:17" ht="12" customHeight="1">
      <c r="A35" s="96"/>
      <c r="B35" s="96"/>
      <c r="C35" s="96"/>
      <c r="D35" s="96"/>
      <c r="E35" s="215"/>
      <c r="F35" s="640" t="s">
        <v>27</v>
      </c>
      <c r="G35" s="89"/>
      <c r="H35" s="1133">
        <f t="shared" ref="H35:M35" si="4">SUM(H36)</f>
        <v>0</v>
      </c>
      <c r="I35" s="1133">
        <f t="shared" si="4"/>
        <v>0</v>
      </c>
      <c r="J35" s="1133">
        <f t="shared" si="4"/>
        <v>0</v>
      </c>
      <c r="K35" s="1133">
        <f t="shared" si="4"/>
        <v>0</v>
      </c>
      <c r="L35" s="1133">
        <f t="shared" si="4"/>
        <v>0</v>
      </c>
      <c r="M35" s="1133">
        <f t="shared" si="4"/>
        <v>0</v>
      </c>
      <c r="N35" s="1131">
        <f t="shared" si="1"/>
        <v>0</v>
      </c>
      <c r="O35" s="1132">
        <f t="shared" si="2"/>
        <v>0</v>
      </c>
      <c r="P35" s="78"/>
      <c r="Q35" s="78"/>
    </row>
    <row r="36" spans="1:17" ht="12" customHeight="1">
      <c r="A36" s="96">
        <v>1</v>
      </c>
      <c r="B36" s="96">
        <v>1</v>
      </c>
      <c r="C36" s="96">
        <v>14</v>
      </c>
      <c r="D36" s="96"/>
      <c r="E36" s="215"/>
      <c r="F36" s="638"/>
      <c r="G36" s="89" t="s">
        <v>207</v>
      </c>
      <c r="H36" s="711">
        <v>0</v>
      </c>
      <c r="I36" s="711"/>
      <c r="J36" s="711">
        <v>0</v>
      </c>
      <c r="K36" s="711">
        <v>0</v>
      </c>
      <c r="L36" s="711">
        <v>0</v>
      </c>
      <c r="M36" s="711">
        <v>0</v>
      </c>
      <c r="N36" s="1127">
        <f t="shared" si="1"/>
        <v>0</v>
      </c>
      <c r="O36" s="735">
        <f t="shared" si="2"/>
        <v>0</v>
      </c>
      <c r="P36" s="78"/>
      <c r="Q36" s="78"/>
    </row>
    <row r="37" spans="1:17">
      <c r="A37" s="96"/>
      <c r="B37" s="96"/>
      <c r="C37" s="96"/>
      <c r="D37" s="96"/>
      <c r="E37" s="2211">
        <v>1402</v>
      </c>
      <c r="F37" s="29" t="s">
        <v>29</v>
      </c>
      <c r="G37" s="123"/>
      <c r="H37" s="1134">
        <f>SUM(H38+H44+H48+H53+H56+H60+H63+H66)</f>
        <v>214</v>
      </c>
      <c r="I37" s="1134"/>
      <c r="J37" s="1134">
        <f>SUM(J38+J44+J48+J53+J56+J60+J63+J66)</f>
        <v>466</v>
      </c>
      <c r="K37" s="1134">
        <f>SUM(K38+K44+K48+K53+K56+K60+K63+K66)</f>
        <v>147</v>
      </c>
      <c r="L37" s="1134">
        <f>SUM(L38+L44+L48+L53+L56+L60+L63+L66)</f>
        <v>5</v>
      </c>
      <c r="M37" s="1134">
        <f>SUM(M38+M44+M48+M53+M56+M60+M63+M66)</f>
        <v>28</v>
      </c>
      <c r="N37" s="1134">
        <f>SUM(J37:M37)</f>
        <v>646</v>
      </c>
      <c r="O37" s="1135">
        <f>SUM(H37,N37)</f>
        <v>860</v>
      </c>
      <c r="P37" s="78"/>
      <c r="Q37" s="78"/>
    </row>
    <row r="38" spans="1:17" ht="12" customHeight="1">
      <c r="A38" s="96"/>
      <c r="B38" s="96"/>
      <c r="C38" s="96"/>
      <c r="D38" s="96"/>
      <c r="E38" s="2212"/>
      <c r="F38" s="636" t="s">
        <v>114</v>
      </c>
      <c r="G38" s="89"/>
      <c r="H38" s="1129">
        <f>SUM(H39:H43)</f>
        <v>82</v>
      </c>
      <c r="I38" s="1129"/>
      <c r="J38" s="1136">
        <f>SUM(J39:J43)</f>
        <v>195</v>
      </c>
      <c r="K38" s="1128">
        <f>SUM(K39:K43)</f>
        <v>60</v>
      </c>
      <c r="L38" s="1129">
        <f>SUM(L39:L43)</f>
        <v>2</v>
      </c>
      <c r="M38" s="1129">
        <f>SUM(M39:M43)</f>
        <v>1</v>
      </c>
      <c r="N38" s="1137">
        <f t="shared" ref="N38:N75" si="5">SUM(J38:M38)</f>
        <v>258</v>
      </c>
      <c r="O38" s="1138">
        <f t="shared" ref="O38:O75" si="6">SUM(H38,N38)</f>
        <v>340</v>
      </c>
      <c r="P38" s="78"/>
      <c r="Q38" s="78"/>
    </row>
    <row r="39" spans="1:17" ht="12" customHeight="1">
      <c r="A39" s="96">
        <v>2</v>
      </c>
      <c r="B39" s="96">
        <v>4</v>
      </c>
      <c r="C39" s="96">
        <v>11</v>
      </c>
      <c r="D39" s="96"/>
      <c r="E39" s="2212"/>
      <c r="F39" s="631"/>
      <c r="G39" s="89" t="s">
        <v>208</v>
      </c>
      <c r="H39" s="1130">
        <v>22</v>
      </c>
      <c r="I39" s="1130"/>
      <c r="J39" s="1130">
        <v>76</v>
      </c>
      <c r="K39" s="711">
        <v>10</v>
      </c>
      <c r="L39" s="1130">
        <v>2</v>
      </c>
      <c r="M39" s="1130">
        <v>1</v>
      </c>
      <c r="N39" s="1127">
        <f t="shared" si="5"/>
        <v>89</v>
      </c>
      <c r="O39" s="1139">
        <f t="shared" si="6"/>
        <v>111</v>
      </c>
      <c r="P39" s="78"/>
      <c r="Q39" s="78"/>
    </row>
    <row r="40" spans="1:17" ht="12" customHeight="1">
      <c r="A40" s="96">
        <v>2</v>
      </c>
      <c r="B40" s="96">
        <v>4</v>
      </c>
      <c r="C40" s="96">
        <v>11</v>
      </c>
      <c r="D40" s="96"/>
      <c r="E40" s="2212"/>
      <c r="F40" s="631"/>
      <c r="G40" s="89" t="s">
        <v>209</v>
      </c>
      <c r="H40" s="1130">
        <v>16</v>
      </c>
      <c r="I40" s="1130"/>
      <c r="J40" s="1130">
        <v>46</v>
      </c>
      <c r="K40" s="711">
        <v>33</v>
      </c>
      <c r="L40" s="1130">
        <v>0</v>
      </c>
      <c r="M40" s="1130">
        <v>0</v>
      </c>
      <c r="N40" s="1127">
        <f t="shared" si="5"/>
        <v>79</v>
      </c>
      <c r="O40" s="1139">
        <f t="shared" si="6"/>
        <v>95</v>
      </c>
      <c r="P40" s="78"/>
      <c r="Q40" s="78"/>
    </row>
    <row r="41" spans="1:17" ht="12" customHeight="1">
      <c r="A41" s="96">
        <v>2</v>
      </c>
      <c r="B41" s="96">
        <v>4</v>
      </c>
      <c r="C41" s="96">
        <v>11</v>
      </c>
      <c r="D41" s="96"/>
      <c r="E41" s="2212"/>
      <c r="F41" s="631"/>
      <c r="G41" s="89" t="s">
        <v>210</v>
      </c>
      <c r="H41" s="711">
        <v>16</v>
      </c>
      <c r="I41" s="711"/>
      <c r="J41" s="1140">
        <v>60</v>
      </c>
      <c r="K41" s="1140">
        <v>14</v>
      </c>
      <c r="L41" s="1140">
        <v>0</v>
      </c>
      <c r="M41" s="1140">
        <v>0</v>
      </c>
      <c r="N41" s="1127">
        <f t="shared" si="5"/>
        <v>74</v>
      </c>
      <c r="O41" s="735">
        <f t="shared" si="6"/>
        <v>90</v>
      </c>
      <c r="P41" s="78"/>
      <c r="Q41" s="78"/>
    </row>
    <row r="42" spans="1:17" ht="12" customHeight="1">
      <c r="A42" s="96">
        <v>2</v>
      </c>
      <c r="B42" s="96">
        <v>6</v>
      </c>
      <c r="C42" s="96">
        <v>11</v>
      </c>
      <c r="D42" s="96"/>
      <c r="E42" s="2212"/>
      <c r="F42" s="631"/>
      <c r="G42" s="89" t="s">
        <v>211</v>
      </c>
      <c r="H42" s="711">
        <v>0</v>
      </c>
      <c r="I42" s="711"/>
      <c r="J42" s="1140">
        <v>0</v>
      </c>
      <c r="K42" s="1140">
        <v>0</v>
      </c>
      <c r="L42" s="1140">
        <v>0</v>
      </c>
      <c r="M42" s="1140">
        <v>0</v>
      </c>
      <c r="N42" s="1127">
        <f>SUM(J42:M42)</f>
        <v>0</v>
      </c>
      <c r="O42" s="735">
        <f>SUM(H42,N42)</f>
        <v>0</v>
      </c>
      <c r="P42" s="78"/>
      <c r="Q42" s="78"/>
    </row>
    <row r="43" spans="1:17" ht="12" customHeight="1">
      <c r="A43" s="96">
        <v>2</v>
      </c>
      <c r="B43" s="96">
        <v>6</v>
      </c>
      <c r="C43" s="96">
        <v>11</v>
      </c>
      <c r="D43" s="96"/>
      <c r="E43" s="2212"/>
      <c r="F43" s="631"/>
      <c r="G43" s="89" t="s">
        <v>212</v>
      </c>
      <c r="H43" s="711">
        <v>28</v>
      </c>
      <c r="I43" s="711"/>
      <c r="J43" s="1140">
        <v>13</v>
      </c>
      <c r="K43" s="1140">
        <v>3</v>
      </c>
      <c r="L43" s="1140">
        <v>0</v>
      </c>
      <c r="M43" s="1140">
        <v>0</v>
      </c>
      <c r="N43" s="1127">
        <f t="shared" si="5"/>
        <v>16</v>
      </c>
      <c r="O43" s="735">
        <f t="shared" si="6"/>
        <v>44</v>
      </c>
      <c r="P43" s="78"/>
      <c r="Q43" s="78"/>
    </row>
    <row r="44" spans="1:17" ht="12" customHeight="1">
      <c r="A44" s="96"/>
      <c r="B44" s="96"/>
      <c r="C44" s="96"/>
      <c r="D44" s="96"/>
      <c r="E44" s="2212"/>
      <c r="F44" s="636" t="s">
        <v>31</v>
      </c>
      <c r="G44" s="36"/>
      <c r="H44" s="1128">
        <f>SUM(H45:H47)</f>
        <v>33</v>
      </c>
      <c r="I44" s="1128"/>
      <c r="J44" s="1128">
        <f>SUM(J45:J47)</f>
        <v>45</v>
      </c>
      <c r="K44" s="1128">
        <f>SUM(K45:K47)</f>
        <v>26</v>
      </c>
      <c r="L44" s="1128">
        <f>SUM(L45:L47)</f>
        <v>0</v>
      </c>
      <c r="M44" s="1128">
        <f>SUM(M45:M47)</f>
        <v>0</v>
      </c>
      <c r="N44" s="1137">
        <f t="shared" si="5"/>
        <v>71</v>
      </c>
      <c r="O44" s="1132">
        <f t="shared" si="6"/>
        <v>104</v>
      </c>
      <c r="P44" s="78"/>
      <c r="Q44" s="78"/>
    </row>
    <row r="45" spans="1:17" ht="12" customHeight="1">
      <c r="A45" s="96">
        <v>2</v>
      </c>
      <c r="B45" s="96">
        <v>4</v>
      </c>
      <c r="C45" s="96">
        <v>10</v>
      </c>
      <c r="D45" s="96"/>
      <c r="E45" s="2212"/>
      <c r="F45" s="631"/>
      <c r="G45" s="89" t="s">
        <v>209</v>
      </c>
      <c r="H45" s="1130">
        <v>19</v>
      </c>
      <c r="I45" s="1130"/>
      <c r="J45" s="1130">
        <v>36</v>
      </c>
      <c r="K45" s="711">
        <v>24</v>
      </c>
      <c r="L45" s="1130">
        <v>0</v>
      </c>
      <c r="M45" s="1130">
        <v>0</v>
      </c>
      <c r="N45" s="1127">
        <f t="shared" si="5"/>
        <v>60</v>
      </c>
      <c r="O45" s="735">
        <f t="shared" si="6"/>
        <v>79</v>
      </c>
      <c r="P45" s="78"/>
      <c r="Q45" s="78"/>
    </row>
    <row r="46" spans="1:17" ht="12" customHeight="1">
      <c r="A46" s="96">
        <v>1</v>
      </c>
      <c r="B46" s="96">
        <v>6</v>
      </c>
      <c r="C46" s="96">
        <v>10</v>
      </c>
      <c r="D46" s="96"/>
      <c r="E46" s="2212"/>
      <c r="F46" s="631"/>
      <c r="G46" s="89" t="s">
        <v>211</v>
      </c>
      <c r="H46" s="1130">
        <v>0</v>
      </c>
      <c r="I46" s="1130"/>
      <c r="J46" s="1130">
        <v>0</v>
      </c>
      <c r="K46" s="711">
        <v>0</v>
      </c>
      <c r="L46" s="1130">
        <v>0</v>
      </c>
      <c r="M46" s="1130">
        <v>0</v>
      </c>
      <c r="N46" s="1127">
        <f t="shared" si="5"/>
        <v>0</v>
      </c>
      <c r="O46" s="735">
        <f t="shared" si="6"/>
        <v>0</v>
      </c>
      <c r="P46" s="78"/>
      <c r="Q46" s="78"/>
    </row>
    <row r="47" spans="1:17" ht="12" customHeight="1">
      <c r="A47" s="96">
        <v>2</v>
      </c>
      <c r="B47" s="96">
        <v>6</v>
      </c>
      <c r="C47" s="96">
        <v>10</v>
      </c>
      <c r="D47" s="96"/>
      <c r="E47" s="2212"/>
      <c r="F47" s="631"/>
      <c r="G47" s="89" t="s">
        <v>212</v>
      </c>
      <c r="H47" s="1130">
        <v>14</v>
      </c>
      <c r="I47" s="1130"/>
      <c r="J47" s="1130">
        <v>9</v>
      </c>
      <c r="K47" s="711">
        <v>2</v>
      </c>
      <c r="L47" s="1130">
        <v>0</v>
      </c>
      <c r="M47" s="1130">
        <v>0</v>
      </c>
      <c r="N47" s="1127">
        <f t="shared" si="5"/>
        <v>11</v>
      </c>
      <c r="O47" s="735">
        <f t="shared" si="6"/>
        <v>25</v>
      </c>
      <c r="P47" s="78"/>
      <c r="Q47" s="78"/>
    </row>
    <row r="48" spans="1:17" ht="12" customHeight="1">
      <c r="A48" s="96"/>
      <c r="B48" s="96"/>
      <c r="C48" s="96"/>
      <c r="D48" s="96"/>
      <c r="E48" s="2212"/>
      <c r="F48" s="636" t="s">
        <v>32</v>
      </c>
      <c r="G48" s="89"/>
      <c r="H48" s="1128">
        <f>SUM(H49:H52)</f>
        <v>55</v>
      </c>
      <c r="I48" s="1128"/>
      <c r="J48" s="1128">
        <f>SUM(J49:J52)</f>
        <v>44</v>
      </c>
      <c r="K48" s="1128">
        <f>SUM(K49:K52)</f>
        <v>12</v>
      </c>
      <c r="L48" s="1128">
        <f>SUM(L49:L52)</f>
        <v>3</v>
      </c>
      <c r="M48" s="1128">
        <f>SUM(M49:M52)</f>
        <v>0</v>
      </c>
      <c r="N48" s="1137">
        <f t="shared" si="5"/>
        <v>59</v>
      </c>
      <c r="O48" s="1132">
        <f t="shared" si="6"/>
        <v>114</v>
      </c>
      <c r="P48" s="78"/>
      <c r="Q48" s="78"/>
    </row>
    <row r="49" spans="1:17" ht="12" customHeight="1">
      <c r="A49" s="96">
        <v>2</v>
      </c>
      <c r="B49" s="96">
        <v>4</v>
      </c>
      <c r="C49" s="96">
        <v>10</v>
      </c>
      <c r="D49" s="96"/>
      <c r="E49" s="2212"/>
      <c r="F49" s="631"/>
      <c r="G49" s="89" t="s">
        <v>208</v>
      </c>
      <c r="H49" s="711">
        <v>34</v>
      </c>
      <c r="I49" s="711"/>
      <c r="J49" s="711">
        <v>30</v>
      </c>
      <c r="K49" s="711">
        <v>3</v>
      </c>
      <c r="L49" s="711">
        <v>0</v>
      </c>
      <c r="M49" s="711">
        <v>0</v>
      </c>
      <c r="N49" s="1127">
        <f t="shared" si="5"/>
        <v>33</v>
      </c>
      <c r="O49" s="735">
        <f t="shared" si="6"/>
        <v>67</v>
      </c>
      <c r="P49" s="78"/>
      <c r="Q49" s="78"/>
    </row>
    <row r="50" spans="1:17" ht="12" customHeight="1">
      <c r="A50" s="96">
        <v>2</v>
      </c>
      <c r="B50" s="96">
        <v>4</v>
      </c>
      <c r="C50" s="96">
        <v>10</v>
      </c>
      <c r="D50" s="96"/>
      <c r="E50" s="2212"/>
      <c r="F50" s="631"/>
      <c r="G50" s="89" t="s">
        <v>213</v>
      </c>
      <c r="H50" s="711">
        <v>0</v>
      </c>
      <c r="I50" s="711"/>
      <c r="J50" s="711">
        <v>1</v>
      </c>
      <c r="K50" s="711">
        <v>5</v>
      </c>
      <c r="L50" s="711">
        <v>0</v>
      </c>
      <c r="M50" s="711">
        <v>0</v>
      </c>
      <c r="N50" s="1127">
        <f t="shared" si="5"/>
        <v>6</v>
      </c>
      <c r="O50" s="735">
        <f t="shared" si="6"/>
        <v>6</v>
      </c>
      <c r="P50" s="78"/>
      <c r="Q50" s="78"/>
    </row>
    <row r="51" spans="1:17" ht="12" customHeight="1">
      <c r="A51" s="96">
        <v>2</v>
      </c>
      <c r="B51" s="96">
        <v>4</v>
      </c>
      <c r="C51" s="96">
        <v>10</v>
      </c>
      <c r="D51" s="96"/>
      <c r="E51" s="2212"/>
      <c r="F51" s="631"/>
      <c r="G51" s="89" t="s">
        <v>214</v>
      </c>
      <c r="H51" s="1130">
        <v>0</v>
      </c>
      <c r="I51" s="1130"/>
      <c r="J51" s="1130">
        <v>8</v>
      </c>
      <c r="K51" s="711">
        <v>3</v>
      </c>
      <c r="L51" s="1130">
        <v>0</v>
      </c>
      <c r="M51" s="1130">
        <v>0</v>
      </c>
      <c r="N51" s="1127">
        <f t="shared" si="5"/>
        <v>11</v>
      </c>
      <c r="O51" s="735">
        <f t="shared" si="6"/>
        <v>11</v>
      </c>
      <c r="P51" s="78"/>
      <c r="Q51" s="78"/>
    </row>
    <row r="52" spans="1:17" ht="12" customHeight="1">
      <c r="A52" s="96">
        <v>2</v>
      </c>
      <c r="B52" s="96">
        <v>4</v>
      </c>
      <c r="C52" s="96">
        <v>10</v>
      </c>
      <c r="D52" s="96"/>
      <c r="E52" s="2212"/>
      <c r="F52" s="631"/>
      <c r="G52" s="89" t="s">
        <v>215</v>
      </c>
      <c r="H52" s="1130">
        <v>21</v>
      </c>
      <c r="I52" s="1130"/>
      <c r="J52" s="1130">
        <v>5</v>
      </c>
      <c r="K52" s="711">
        <v>1</v>
      </c>
      <c r="L52" s="711">
        <v>3</v>
      </c>
      <c r="M52" s="711">
        <v>0</v>
      </c>
      <c r="N52" s="1127">
        <f t="shared" si="5"/>
        <v>9</v>
      </c>
      <c r="O52" s="735">
        <f t="shared" si="6"/>
        <v>30</v>
      </c>
      <c r="P52" s="78"/>
      <c r="Q52" s="78"/>
    </row>
    <row r="53" spans="1:17" ht="12" customHeight="1">
      <c r="A53" s="96"/>
      <c r="B53" s="96"/>
      <c r="C53" s="96"/>
      <c r="D53" s="96"/>
      <c r="E53" s="2212"/>
      <c r="F53" s="636" t="s">
        <v>131</v>
      </c>
      <c r="G53" s="89"/>
      <c r="H53" s="1129">
        <f>SUM(H54:H55)</f>
        <v>23</v>
      </c>
      <c r="I53" s="1129"/>
      <c r="J53" s="1129">
        <f>SUM(J54:J55)</f>
        <v>67</v>
      </c>
      <c r="K53" s="1128">
        <f>SUM(K54:K55)</f>
        <v>35</v>
      </c>
      <c r="L53" s="1128">
        <f>SUM(L54:L55)</f>
        <v>0</v>
      </c>
      <c r="M53" s="1128">
        <f>SUM(M54:M55)</f>
        <v>4</v>
      </c>
      <c r="N53" s="1137">
        <f t="shared" si="5"/>
        <v>106</v>
      </c>
      <c r="O53" s="1132">
        <f t="shared" si="6"/>
        <v>129</v>
      </c>
      <c r="P53" s="78"/>
      <c r="Q53" s="78"/>
    </row>
    <row r="54" spans="1:17" ht="12" customHeight="1">
      <c r="A54" s="96">
        <v>2</v>
      </c>
      <c r="B54" s="96">
        <v>4</v>
      </c>
      <c r="C54" s="96">
        <v>3</v>
      </c>
      <c r="D54" s="96"/>
      <c r="E54" s="2212"/>
      <c r="F54" s="638"/>
      <c r="G54" s="356" t="s">
        <v>208</v>
      </c>
      <c r="H54" s="1130">
        <v>7</v>
      </c>
      <c r="I54" s="1130"/>
      <c r="J54" s="1130">
        <v>39</v>
      </c>
      <c r="K54" s="711">
        <v>3</v>
      </c>
      <c r="L54" s="1130">
        <v>0</v>
      </c>
      <c r="M54" s="1130">
        <v>4</v>
      </c>
      <c r="N54" s="1127">
        <f t="shared" si="5"/>
        <v>46</v>
      </c>
      <c r="O54" s="735">
        <f t="shared" si="6"/>
        <v>53</v>
      </c>
      <c r="P54" s="78"/>
      <c r="Q54" s="78"/>
    </row>
    <row r="55" spans="1:17" ht="12" customHeight="1">
      <c r="A55" s="96">
        <v>2</v>
      </c>
      <c r="B55" s="96">
        <v>4</v>
      </c>
      <c r="C55" s="96">
        <v>3</v>
      </c>
      <c r="D55" s="96"/>
      <c r="E55" s="2212"/>
      <c r="F55" s="638"/>
      <c r="G55" s="356" t="s">
        <v>209</v>
      </c>
      <c r="H55" s="711">
        <v>16</v>
      </c>
      <c r="I55" s="711"/>
      <c r="J55" s="711">
        <v>28</v>
      </c>
      <c r="K55" s="711">
        <v>32</v>
      </c>
      <c r="L55" s="711">
        <v>0</v>
      </c>
      <c r="M55" s="711">
        <v>0</v>
      </c>
      <c r="N55" s="1127">
        <f t="shared" si="5"/>
        <v>60</v>
      </c>
      <c r="O55" s="735">
        <f t="shared" si="6"/>
        <v>76</v>
      </c>
      <c r="P55" s="78"/>
      <c r="Q55" s="78"/>
    </row>
    <row r="56" spans="1:17" ht="12" customHeight="1">
      <c r="A56" s="96"/>
      <c r="B56" s="96"/>
      <c r="C56" s="96"/>
      <c r="D56" s="96"/>
      <c r="E56" s="2212"/>
      <c r="F56" s="636" t="s">
        <v>132</v>
      </c>
      <c r="G56" s="89"/>
      <c r="H56" s="1128">
        <f>SUM(H57:H59)</f>
        <v>3</v>
      </c>
      <c r="I56" s="1128"/>
      <c r="J56" s="1128">
        <f>SUM(J57:J59)</f>
        <v>36</v>
      </c>
      <c r="K56" s="1128">
        <f>SUM(K57:K59)</f>
        <v>0</v>
      </c>
      <c r="L56" s="1128">
        <f>SUM(L57:L59)</f>
        <v>0</v>
      </c>
      <c r="M56" s="1128">
        <f>SUM(M57:M59)</f>
        <v>0</v>
      </c>
      <c r="N56" s="1137">
        <f t="shared" si="5"/>
        <v>36</v>
      </c>
      <c r="O56" s="1132">
        <f t="shared" si="6"/>
        <v>39</v>
      </c>
      <c r="P56" s="78"/>
      <c r="Q56" s="78"/>
    </row>
    <row r="57" spans="1:17" ht="12" customHeight="1">
      <c r="A57" s="96">
        <v>2</v>
      </c>
      <c r="B57" s="96">
        <v>4</v>
      </c>
      <c r="C57" s="96">
        <v>7</v>
      </c>
      <c r="D57" s="96"/>
      <c r="E57" s="2212"/>
      <c r="F57" s="631"/>
      <c r="G57" s="89" t="s">
        <v>208</v>
      </c>
      <c r="H57" s="1130">
        <v>0</v>
      </c>
      <c r="I57" s="1130"/>
      <c r="J57" s="1130">
        <v>19</v>
      </c>
      <c r="K57" s="711">
        <v>0</v>
      </c>
      <c r="L57" s="1130">
        <v>0</v>
      </c>
      <c r="M57" s="1130">
        <v>0</v>
      </c>
      <c r="N57" s="1127">
        <f t="shared" si="5"/>
        <v>19</v>
      </c>
      <c r="O57" s="735">
        <f t="shared" si="6"/>
        <v>19</v>
      </c>
      <c r="P57" s="78"/>
      <c r="Q57" s="78"/>
    </row>
    <row r="58" spans="1:17" ht="12" customHeight="1">
      <c r="A58" s="96">
        <v>2</v>
      </c>
      <c r="B58" s="96">
        <v>4</v>
      </c>
      <c r="C58" s="96">
        <v>7</v>
      </c>
      <c r="D58" s="96"/>
      <c r="E58" s="2212"/>
      <c r="F58" s="631"/>
      <c r="G58" s="89" t="s">
        <v>216</v>
      </c>
      <c r="H58" s="711">
        <v>0</v>
      </c>
      <c r="I58" s="711"/>
      <c r="J58" s="711">
        <v>0</v>
      </c>
      <c r="K58" s="711">
        <v>0</v>
      </c>
      <c r="L58" s="711">
        <v>0</v>
      </c>
      <c r="M58" s="711">
        <v>0</v>
      </c>
      <c r="N58" s="1127">
        <f t="shared" si="5"/>
        <v>0</v>
      </c>
      <c r="O58" s="735">
        <f t="shared" si="6"/>
        <v>0</v>
      </c>
      <c r="P58" s="78"/>
      <c r="Q58" s="78"/>
    </row>
    <row r="59" spans="1:17" ht="12" customHeight="1">
      <c r="A59" s="96">
        <v>2</v>
      </c>
      <c r="B59" s="96">
        <v>4</v>
      </c>
      <c r="C59" s="96">
        <v>7</v>
      </c>
      <c r="D59" s="96"/>
      <c r="E59" s="2212"/>
      <c r="F59" s="631"/>
      <c r="G59" s="89" t="s">
        <v>209</v>
      </c>
      <c r="H59" s="711">
        <v>3</v>
      </c>
      <c r="I59" s="711"/>
      <c r="J59" s="711">
        <v>17</v>
      </c>
      <c r="K59" s="711">
        <v>0</v>
      </c>
      <c r="L59" s="711">
        <v>0</v>
      </c>
      <c r="M59" s="711">
        <v>0</v>
      </c>
      <c r="N59" s="1127">
        <f t="shared" si="5"/>
        <v>17</v>
      </c>
      <c r="O59" s="735">
        <f t="shared" si="6"/>
        <v>20</v>
      </c>
      <c r="P59" s="78"/>
      <c r="Q59" s="78"/>
    </row>
    <row r="60" spans="1:17" ht="12" customHeight="1">
      <c r="A60" s="96"/>
      <c r="B60" s="96"/>
      <c r="C60" s="96"/>
      <c r="D60" s="96"/>
      <c r="E60" s="2212"/>
      <c r="F60" s="636" t="s">
        <v>35</v>
      </c>
      <c r="G60" s="89"/>
      <c r="H60" s="1129">
        <f>SUM(H61:H62)</f>
        <v>10</v>
      </c>
      <c r="I60" s="1129"/>
      <c r="J60" s="1129">
        <f>SUM(J61:J62)</f>
        <v>24</v>
      </c>
      <c r="K60" s="1128">
        <f>SUM(K61:K62)</f>
        <v>14</v>
      </c>
      <c r="L60" s="1129">
        <f>SUM(L61:L62)</f>
        <v>0</v>
      </c>
      <c r="M60" s="1129">
        <f>SUM(M61:M62)</f>
        <v>13</v>
      </c>
      <c r="N60" s="1137">
        <f t="shared" si="5"/>
        <v>51</v>
      </c>
      <c r="O60" s="1132">
        <f t="shared" si="6"/>
        <v>61</v>
      </c>
      <c r="P60" s="78"/>
      <c r="Q60" s="78"/>
    </row>
    <row r="61" spans="1:17" ht="12" customHeight="1">
      <c r="A61" s="96">
        <v>2</v>
      </c>
      <c r="B61" s="96">
        <v>4</v>
      </c>
      <c r="C61" s="96">
        <v>1</v>
      </c>
      <c r="D61" s="96"/>
      <c r="E61" s="2212"/>
      <c r="F61" s="638"/>
      <c r="G61" s="89" t="s">
        <v>208</v>
      </c>
      <c r="H61" s="711">
        <v>4</v>
      </c>
      <c r="I61" s="711"/>
      <c r="J61" s="711">
        <v>17</v>
      </c>
      <c r="K61" s="711">
        <v>9</v>
      </c>
      <c r="L61" s="711">
        <v>0</v>
      </c>
      <c r="M61" s="711">
        <v>10</v>
      </c>
      <c r="N61" s="1127">
        <f t="shared" si="5"/>
        <v>36</v>
      </c>
      <c r="O61" s="735">
        <f t="shared" si="6"/>
        <v>40</v>
      </c>
      <c r="P61" s="78"/>
      <c r="Q61" s="78"/>
    </row>
    <row r="62" spans="1:17" ht="12" customHeight="1">
      <c r="A62" s="96">
        <v>2</v>
      </c>
      <c r="B62" s="96">
        <v>4</v>
      </c>
      <c r="C62" s="96">
        <v>1</v>
      </c>
      <c r="D62" s="96"/>
      <c r="E62" s="2212"/>
      <c r="F62" s="638"/>
      <c r="G62" s="89" t="s">
        <v>209</v>
      </c>
      <c r="H62" s="711">
        <v>6</v>
      </c>
      <c r="I62" s="711"/>
      <c r="J62" s="711">
        <v>7</v>
      </c>
      <c r="K62" s="711">
        <v>5</v>
      </c>
      <c r="L62" s="711">
        <v>0</v>
      </c>
      <c r="M62" s="711">
        <v>3</v>
      </c>
      <c r="N62" s="1127">
        <f t="shared" si="5"/>
        <v>15</v>
      </c>
      <c r="O62" s="735">
        <f t="shared" si="6"/>
        <v>21</v>
      </c>
      <c r="P62" s="78"/>
      <c r="Q62" s="78"/>
    </row>
    <row r="63" spans="1:17" ht="12" customHeight="1">
      <c r="A63" s="96"/>
      <c r="B63" s="96"/>
      <c r="C63" s="96"/>
      <c r="D63" s="96"/>
      <c r="E63" s="2212"/>
      <c r="F63" s="636" t="s">
        <v>133</v>
      </c>
      <c r="G63" s="89"/>
      <c r="H63" s="1141">
        <f>SUM(H64:H65)</f>
        <v>8</v>
      </c>
      <c r="I63" s="1141"/>
      <c r="J63" s="1141">
        <f>SUM(J64:J65)</f>
        <v>51</v>
      </c>
      <c r="K63" s="1133">
        <f>SUM(K64:K65)</f>
        <v>0</v>
      </c>
      <c r="L63" s="1141">
        <f>SUM(L64:L65)</f>
        <v>0</v>
      </c>
      <c r="M63" s="1141">
        <f>SUM(M64:M65)</f>
        <v>10</v>
      </c>
      <c r="N63" s="1137">
        <f t="shared" si="5"/>
        <v>61</v>
      </c>
      <c r="O63" s="1132">
        <f t="shared" si="6"/>
        <v>69</v>
      </c>
      <c r="P63" s="78"/>
      <c r="Q63" s="78"/>
    </row>
    <row r="64" spans="1:17" ht="12" customHeight="1">
      <c r="A64" s="96">
        <v>2</v>
      </c>
      <c r="B64" s="96">
        <v>4</v>
      </c>
      <c r="C64" s="96">
        <v>9</v>
      </c>
      <c r="D64" s="96"/>
      <c r="E64" s="2212"/>
      <c r="F64" s="348"/>
      <c r="G64" s="89" t="s">
        <v>208</v>
      </c>
      <c r="H64" s="1140">
        <v>3</v>
      </c>
      <c r="I64" s="1140"/>
      <c r="J64" s="1140">
        <v>30</v>
      </c>
      <c r="K64" s="1140">
        <v>0</v>
      </c>
      <c r="L64" s="1140">
        <v>0</v>
      </c>
      <c r="M64" s="1140">
        <v>0</v>
      </c>
      <c r="N64" s="1127">
        <f t="shared" si="5"/>
        <v>30</v>
      </c>
      <c r="O64" s="735">
        <f t="shared" si="6"/>
        <v>33</v>
      </c>
      <c r="P64" s="78"/>
      <c r="Q64" s="78"/>
    </row>
    <row r="65" spans="1:17" ht="12" customHeight="1">
      <c r="A65" s="96">
        <v>2</v>
      </c>
      <c r="B65" s="96">
        <v>4</v>
      </c>
      <c r="C65" s="96">
        <v>9</v>
      </c>
      <c r="D65" s="96"/>
      <c r="E65" s="2212"/>
      <c r="F65" s="348"/>
      <c r="G65" s="89" t="s">
        <v>209</v>
      </c>
      <c r="H65" s="1140">
        <v>5</v>
      </c>
      <c r="I65" s="1140"/>
      <c r="J65" s="1142">
        <v>21</v>
      </c>
      <c r="K65" s="1142">
        <v>0</v>
      </c>
      <c r="L65" s="1140">
        <v>0</v>
      </c>
      <c r="M65" s="1140">
        <v>10</v>
      </c>
      <c r="N65" s="1127">
        <f t="shared" si="5"/>
        <v>31</v>
      </c>
      <c r="O65" s="735">
        <f t="shared" si="6"/>
        <v>36</v>
      </c>
      <c r="P65" s="78"/>
      <c r="Q65" s="78"/>
    </row>
    <row r="66" spans="1:17" ht="12" customHeight="1">
      <c r="A66" s="96"/>
      <c r="B66" s="96"/>
      <c r="C66" s="96"/>
      <c r="D66" s="96"/>
      <c r="E66" s="2212"/>
      <c r="F66" s="640" t="s">
        <v>37</v>
      </c>
      <c r="G66" s="36"/>
      <c r="H66" s="1129">
        <f>SUM(H67)</f>
        <v>0</v>
      </c>
      <c r="I66" s="1129"/>
      <c r="J66" s="1129">
        <f>SUM(J67)</f>
        <v>4</v>
      </c>
      <c r="K66" s="1129">
        <f>SUM(K67)</f>
        <v>0</v>
      </c>
      <c r="L66" s="1129">
        <f>SUM(L67)</f>
        <v>0</v>
      </c>
      <c r="M66" s="1129">
        <f>SUM(M67)</f>
        <v>0</v>
      </c>
      <c r="N66" s="1137">
        <f t="shared" si="5"/>
        <v>4</v>
      </c>
      <c r="O66" s="1132">
        <f t="shared" si="6"/>
        <v>4</v>
      </c>
      <c r="P66" s="78"/>
      <c r="Q66" s="78"/>
    </row>
    <row r="67" spans="1:17" ht="12" customHeight="1">
      <c r="A67" s="96">
        <v>2</v>
      </c>
      <c r="B67" s="96">
        <v>4</v>
      </c>
      <c r="C67" s="96">
        <v>11</v>
      </c>
      <c r="D67" s="96"/>
      <c r="E67" s="2213"/>
      <c r="F67" s="638"/>
      <c r="G67" s="89" t="s">
        <v>217</v>
      </c>
      <c r="H67" s="1130">
        <v>0</v>
      </c>
      <c r="I67" s="1130"/>
      <c r="J67" s="1130">
        <v>4</v>
      </c>
      <c r="K67" s="1130">
        <v>0</v>
      </c>
      <c r="L67" s="711">
        <v>0</v>
      </c>
      <c r="M67" s="711">
        <v>0</v>
      </c>
      <c r="N67" s="1127">
        <f t="shared" si="5"/>
        <v>4</v>
      </c>
      <c r="O67" s="735">
        <f t="shared" si="6"/>
        <v>4</v>
      </c>
      <c r="P67" s="78"/>
      <c r="Q67" s="78"/>
    </row>
    <row r="68" spans="1:17">
      <c r="A68" s="96"/>
      <c r="B68" s="96"/>
      <c r="C68" s="96"/>
      <c r="D68" s="96"/>
      <c r="E68" s="2211">
        <v>1403</v>
      </c>
      <c r="F68" s="29" t="s">
        <v>39</v>
      </c>
      <c r="G68" s="123"/>
      <c r="H68" s="1134">
        <f>SUM(H69+H71+H73)</f>
        <v>32</v>
      </c>
      <c r="I68" s="1134"/>
      <c r="J68" s="1134">
        <f>SUM(J69+J71+J73)</f>
        <v>14</v>
      </c>
      <c r="K68" s="1134">
        <f>SUM(K69+K71+K73)</f>
        <v>5</v>
      </c>
      <c r="L68" s="1134">
        <f>SUM(L69+L71+L73)</f>
        <v>0</v>
      </c>
      <c r="M68" s="1134">
        <f>SUM(M69+M71+M73)</f>
        <v>1</v>
      </c>
      <c r="N68" s="1143">
        <f t="shared" si="5"/>
        <v>20</v>
      </c>
      <c r="O68" s="729">
        <f>SUM(H68,N68)</f>
        <v>52</v>
      </c>
      <c r="P68" s="78"/>
      <c r="Q68" s="78"/>
    </row>
    <row r="69" spans="1:17" ht="12" customHeight="1">
      <c r="A69" s="96"/>
      <c r="B69" s="96"/>
      <c r="C69" s="96"/>
      <c r="D69" s="96"/>
      <c r="E69" s="2212"/>
      <c r="F69" s="640" t="s">
        <v>40</v>
      </c>
      <c r="G69" s="89"/>
      <c r="H69" s="1128">
        <f>SUM(H70:H70)</f>
        <v>18</v>
      </c>
      <c r="I69" s="1128"/>
      <c r="J69" s="1128">
        <f>SUM(J70:J70)</f>
        <v>0</v>
      </c>
      <c r="K69" s="1129">
        <f>SUM(K70:K70)</f>
        <v>3</v>
      </c>
      <c r="L69" s="1128">
        <f>SUM(L70:L70)</f>
        <v>0</v>
      </c>
      <c r="M69" s="1128">
        <f>SUM(M70:M70)</f>
        <v>0</v>
      </c>
      <c r="N69" s="1137">
        <f t="shared" si="5"/>
        <v>3</v>
      </c>
      <c r="O69" s="1132">
        <f t="shared" si="6"/>
        <v>21</v>
      </c>
      <c r="P69" s="78"/>
      <c r="Q69" s="78"/>
    </row>
    <row r="70" spans="1:17" ht="12" customHeight="1">
      <c r="A70" s="96">
        <v>3</v>
      </c>
      <c r="B70" s="96">
        <v>5</v>
      </c>
      <c r="C70" s="96">
        <v>11</v>
      </c>
      <c r="D70" s="96"/>
      <c r="E70" s="2212"/>
      <c r="F70" s="638"/>
      <c r="G70" s="89" t="s">
        <v>218</v>
      </c>
      <c r="H70" s="1130">
        <v>18</v>
      </c>
      <c r="I70" s="1130"/>
      <c r="J70" s="1130">
        <v>0</v>
      </c>
      <c r="K70" s="1130">
        <v>3</v>
      </c>
      <c r="L70" s="1130">
        <v>0</v>
      </c>
      <c r="M70" s="1130">
        <v>0</v>
      </c>
      <c r="N70" s="1127">
        <f t="shared" si="5"/>
        <v>3</v>
      </c>
      <c r="O70" s="735">
        <f t="shared" si="6"/>
        <v>21</v>
      </c>
      <c r="P70" s="78"/>
      <c r="Q70" s="78"/>
    </row>
    <row r="71" spans="1:17" ht="12" customHeight="1">
      <c r="A71" s="96"/>
      <c r="B71" s="96"/>
      <c r="C71" s="96"/>
      <c r="D71" s="96"/>
      <c r="E71" s="2212"/>
      <c r="F71" s="640" t="s">
        <v>41</v>
      </c>
      <c r="G71" s="89"/>
      <c r="H71" s="1129">
        <f>SUM(H72)</f>
        <v>1</v>
      </c>
      <c r="I71" s="1129"/>
      <c r="J71" s="1129">
        <f>SUM(J72)</f>
        <v>3</v>
      </c>
      <c r="K71" s="1129">
        <f>SUM(K72)</f>
        <v>2</v>
      </c>
      <c r="L71" s="1128">
        <f>SUM(L72)</f>
        <v>0</v>
      </c>
      <c r="M71" s="1128">
        <f>SUM(M72)</f>
        <v>0</v>
      </c>
      <c r="N71" s="1137">
        <f t="shared" si="5"/>
        <v>5</v>
      </c>
      <c r="O71" s="1132">
        <f t="shared" si="6"/>
        <v>6</v>
      </c>
      <c r="P71" s="78"/>
      <c r="Q71" s="78"/>
    </row>
    <row r="72" spans="1:17" ht="12" customHeight="1">
      <c r="A72" s="96">
        <v>3</v>
      </c>
      <c r="B72" s="96">
        <v>5</v>
      </c>
      <c r="C72" s="96">
        <v>8</v>
      </c>
      <c r="D72" s="96"/>
      <c r="E72" s="2212"/>
      <c r="F72" s="638"/>
      <c r="G72" s="89" t="s">
        <v>218</v>
      </c>
      <c r="H72" s="1130">
        <v>1</v>
      </c>
      <c r="I72" s="1130"/>
      <c r="J72" s="1130">
        <v>3</v>
      </c>
      <c r="K72" s="1130">
        <v>2</v>
      </c>
      <c r="L72" s="1130">
        <v>0</v>
      </c>
      <c r="M72" s="1130">
        <v>0</v>
      </c>
      <c r="N72" s="1127">
        <f t="shared" si="5"/>
        <v>5</v>
      </c>
      <c r="O72" s="735">
        <f t="shared" si="6"/>
        <v>6</v>
      </c>
      <c r="P72" s="78"/>
      <c r="Q72" s="78"/>
    </row>
    <row r="73" spans="1:17" ht="12" customHeight="1">
      <c r="A73" s="96"/>
      <c r="B73" s="96"/>
      <c r="C73" s="96"/>
      <c r="D73" s="96"/>
      <c r="E73" s="2212"/>
      <c r="F73" s="640" t="s">
        <v>42</v>
      </c>
      <c r="G73" s="89"/>
      <c r="H73" s="1128">
        <f>SUM(H74:H75)</f>
        <v>13</v>
      </c>
      <c r="I73" s="1128"/>
      <c r="J73" s="1128">
        <f>SUM(J74:J75)</f>
        <v>11</v>
      </c>
      <c r="K73" s="1128">
        <f>SUM(K74:K75)</f>
        <v>0</v>
      </c>
      <c r="L73" s="1128">
        <f>SUM(L74:L75)</f>
        <v>0</v>
      </c>
      <c r="M73" s="1128">
        <f>SUM(M74:M75)</f>
        <v>1</v>
      </c>
      <c r="N73" s="1137">
        <f t="shared" si="5"/>
        <v>12</v>
      </c>
      <c r="O73" s="1132">
        <f t="shared" si="6"/>
        <v>25</v>
      </c>
      <c r="P73" s="78"/>
      <c r="Q73" s="78"/>
    </row>
    <row r="74" spans="1:17" ht="12" customHeight="1">
      <c r="A74" s="96">
        <v>3</v>
      </c>
      <c r="B74" s="96">
        <v>5</v>
      </c>
      <c r="C74" s="96">
        <v>10</v>
      </c>
      <c r="D74" s="96"/>
      <c r="E74" s="2316"/>
      <c r="F74" s="638"/>
      <c r="G74" s="89" t="s">
        <v>218</v>
      </c>
      <c r="H74" s="1130">
        <v>10</v>
      </c>
      <c r="I74" s="1130"/>
      <c r="J74" s="1130">
        <v>11</v>
      </c>
      <c r="K74" s="711">
        <v>0</v>
      </c>
      <c r="L74" s="711">
        <v>0</v>
      </c>
      <c r="M74" s="711">
        <v>1</v>
      </c>
      <c r="N74" s="1127">
        <f t="shared" si="5"/>
        <v>12</v>
      </c>
      <c r="O74" s="735">
        <f t="shared" si="6"/>
        <v>22</v>
      </c>
      <c r="P74" s="78"/>
      <c r="Q74" s="78"/>
    </row>
    <row r="75" spans="1:17" ht="12" customHeight="1">
      <c r="A75" s="96">
        <v>3</v>
      </c>
      <c r="B75" s="96">
        <v>5</v>
      </c>
      <c r="C75" s="96">
        <v>10</v>
      </c>
      <c r="D75" s="96"/>
      <c r="E75" s="2274"/>
      <c r="F75" s="648"/>
      <c r="G75" s="314" t="s">
        <v>219</v>
      </c>
      <c r="H75" s="711">
        <v>3</v>
      </c>
      <c r="I75" s="711"/>
      <c r="J75" s="711">
        <v>0</v>
      </c>
      <c r="K75" s="711">
        <v>0</v>
      </c>
      <c r="L75" s="711">
        <v>0</v>
      </c>
      <c r="M75" s="711">
        <v>0</v>
      </c>
      <c r="N75" s="1144">
        <f t="shared" si="5"/>
        <v>0</v>
      </c>
      <c r="O75" s="784">
        <f t="shared" si="6"/>
        <v>3</v>
      </c>
      <c r="P75" s="78"/>
      <c r="Q75" s="78"/>
    </row>
    <row r="76" spans="1:17" ht="12" customHeight="1">
      <c r="A76" s="96"/>
      <c r="B76" s="96"/>
      <c r="C76" s="96"/>
      <c r="D76" s="96"/>
      <c r="E76" s="979"/>
      <c r="F76" s="1145"/>
      <c r="G76" s="624"/>
      <c r="H76" s="624"/>
      <c r="I76" s="624"/>
      <c r="J76" s="624"/>
      <c r="K76" s="1146"/>
      <c r="L76" s="1146"/>
      <c r="M76" s="624"/>
      <c r="N76" s="92"/>
      <c r="O76" s="88" t="s">
        <v>220</v>
      </c>
      <c r="P76" s="78"/>
      <c r="Q76" s="78"/>
    </row>
    <row r="77" spans="1:17" ht="12" customHeight="1">
      <c r="A77" s="96"/>
      <c r="B77" s="96"/>
      <c r="C77" s="96"/>
      <c r="D77" s="96"/>
      <c r="E77" s="979"/>
      <c r="F77" s="92"/>
      <c r="G77" s="92"/>
      <c r="H77" s="92"/>
      <c r="I77" s="92"/>
      <c r="J77" s="1115"/>
      <c r="K77" s="226"/>
      <c r="L77" s="226"/>
      <c r="M77" s="226"/>
      <c r="N77" s="1147" t="s">
        <v>401</v>
      </c>
      <c r="O77" s="1020"/>
    </row>
    <row r="78" spans="1:17" ht="9.75" customHeight="1">
      <c r="A78" s="96"/>
      <c r="B78" s="96"/>
      <c r="C78" s="96"/>
      <c r="D78" s="96"/>
      <c r="E78" s="2263" t="s">
        <v>2</v>
      </c>
      <c r="F78" s="2219" t="s">
        <v>327</v>
      </c>
      <c r="G78" s="2219"/>
      <c r="H78" s="1022"/>
      <c r="I78" s="1022"/>
      <c r="J78" s="1022"/>
      <c r="K78" s="1116"/>
      <c r="L78" s="1117"/>
      <c r="M78" s="1117"/>
      <c r="N78" s="1117"/>
      <c r="O78" s="1148"/>
    </row>
    <row r="79" spans="1:17" ht="11.25" customHeight="1">
      <c r="A79" s="96"/>
      <c r="B79" s="96"/>
      <c r="C79" s="96"/>
      <c r="D79" s="96"/>
      <c r="E79" s="2326"/>
      <c r="F79" s="2220"/>
      <c r="G79" s="2220"/>
      <c r="H79" s="217" t="s">
        <v>292</v>
      </c>
      <c r="I79" s="192"/>
      <c r="J79" s="2395" t="s">
        <v>293</v>
      </c>
      <c r="K79" s="2395"/>
      <c r="L79" s="2395"/>
      <c r="M79" s="2395"/>
      <c r="N79" s="2395"/>
      <c r="O79" s="2396"/>
    </row>
    <row r="80" spans="1:17" ht="22.5" customHeight="1">
      <c r="A80" s="96" t="s">
        <v>9</v>
      </c>
      <c r="B80" s="96" t="s">
        <v>10</v>
      </c>
      <c r="C80" s="96" t="s">
        <v>11</v>
      </c>
      <c r="D80" s="96"/>
      <c r="E80" s="2327"/>
      <c r="F80" s="2221"/>
      <c r="G80" s="2221"/>
      <c r="H80" s="192" t="s">
        <v>410</v>
      </c>
      <c r="I80" s="192"/>
      <c r="J80" s="1119" t="s">
        <v>411</v>
      </c>
      <c r="K80" s="1119" t="s">
        <v>412</v>
      </c>
      <c r="L80" s="1120" t="s">
        <v>413</v>
      </c>
      <c r="M80" s="1119" t="s">
        <v>414</v>
      </c>
      <c r="N80" s="1119" t="s">
        <v>112</v>
      </c>
      <c r="O80" s="1121" t="s">
        <v>8</v>
      </c>
    </row>
    <row r="81" spans="1:15">
      <c r="A81" s="1149"/>
      <c r="B81" s="1149"/>
      <c r="C81" s="1149"/>
      <c r="D81" s="1149"/>
      <c r="E81" s="2204">
        <v>1404</v>
      </c>
      <c r="F81" s="29" t="s">
        <v>43</v>
      </c>
      <c r="G81" s="123"/>
      <c r="H81" s="1143">
        <f>SUM(H82,H86)</f>
        <v>99</v>
      </c>
      <c r="I81" s="1143"/>
      <c r="J81" s="1122">
        <f>SUM(J82,J86)</f>
        <v>61</v>
      </c>
      <c r="K81" s="1122">
        <f>SUM(K82,K86)</f>
        <v>79</v>
      </c>
      <c r="L81" s="1122">
        <f>SUM(L82,L86)</f>
        <v>0</v>
      </c>
      <c r="M81" s="1122">
        <f>SUM(M82,M86)</f>
        <v>15</v>
      </c>
      <c r="N81" s="1122">
        <f>SUM(J81:M81)</f>
        <v>155</v>
      </c>
      <c r="O81" s="1123">
        <f>SUM(H81,N81)</f>
        <v>254</v>
      </c>
    </row>
    <row r="82" spans="1:15" ht="12" customHeight="1">
      <c r="A82" s="1149"/>
      <c r="B82" s="1149"/>
      <c r="C82" s="1149"/>
      <c r="D82" s="1149"/>
      <c r="E82" s="2205"/>
      <c r="F82" s="636" t="s">
        <v>128</v>
      </c>
      <c r="G82" s="92"/>
      <c r="H82" s="1124">
        <f t="shared" ref="H82:M82" si="7">SUM(H83:H85)</f>
        <v>63</v>
      </c>
      <c r="I82" s="1124">
        <f t="shared" si="7"/>
        <v>0</v>
      </c>
      <c r="J82" s="1124">
        <f t="shared" si="7"/>
        <v>38</v>
      </c>
      <c r="K82" s="1124">
        <f t="shared" si="7"/>
        <v>51</v>
      </c>
      <c r="L82" s="1124">
        <f t="shared" si="7"/>
        <v>0</v>
      </c>
      <c r="M82" s="1124">
        <f t="shared" si="7"/>
        <v>7</v>
      </c>
      <c r="N82" s="1150">
        <f>SUM(J82:M82)</f>
        <v>96</v>
      </c>
      <c r="O82" s="1151">
        <f>SUM(H82,N82)</f>
        <v>159</v>
      </c>
    </row>
    <row r="83" spans="1:15" ht="12" customHeight="1">
      <c r="A83" s="1149">
        <v>4</v>
      </c>
      <c r="B83" s="1149">
        <v>6</v>
      </c>
      <c r="C83" s="1149">
        <v>11</v>
      </c>
      <c r="D83" s="1149"/>
      <c r="E83" s="2206"/>
      <c r="F83" s="631"/>
      <c r="G83" s="89" t="s">
        <v>222</v>
      </c>
      <c r="H83" s="1130">
        <v>63</v>
      </c>
      <c r="I83" s="1130"/>
      <c r="J83" s="1130">
        <v>38</v>
      </c>
      <c r="K83" s="1130">
        <v>51</v>
      </c>
      <c r="L83" s="1130">
        <v>0</v>
      </c>
      <c r="M83" s="1130">
        <v>7</v>
      </c>
      <c r="N83" s="1127">
        <f>SUM(J83:M83)</f>
        <v>96</v>
      </c>
      <c r="O83" s="1152">
        <f>SUM(H83,N83)</f>
        <v>159</v>
      </c>
    </row>
    <row r="84" spans="1:15" ht="12" customHeight="1">
      <c r="A84" s="1149">
        <v>4</v>
      </c>
      <c r="B84" s="1149">
        <v>6</v>
      </c>
      <c r="C84" s="1149">
        <v>11</v>
      </c>
      <c r="D84" s="1149"/>
      <c r="E84" s="2206"/>
      <c r="F84" s="631"/>
      <c r="G84" s="89" t="s">
        <v>340</v>
      </c>
      <c r="H84" s="1130">
        <v>0</v>
      </c>
      <c r="I84" s="1130"/>
      <c r="J84" s="1130">
        <v>0</v>
      </c>
      <c r="K84" s="1130">
        <v>0</v>
      </c>
      <c r="L84" s="1130">
        <v>0</v>
      </c>
      <c r="M84" s="1130">
        <v>0</v>
      </c>
      <c r="N84" s="1127">
        <f>SUM(J84:M84)</f>
        <v>0</v>
      </c>
      <c r="O84" s="1152">
        <f>SUM(H84,N84)</f>
        <v>0</v>
      </c>
    </row>
    <row r="85" spans="1:15" ht="12" customHeight="1">
      <c r="A85" s="1149">
        <v>4</v>
      </c>
      <c r="B85" s="1149">
        <v>6</v>
      </c>
      <c r="C85" s="1149">
        <v>11</v>
      </c>
      <c r="D85" s="1149"/>
      <c r="E85" s="2206"/>
      <c r="F85" s="631"/>
      <c r="G85" s="89" t="s">
        <v>341</v>
      </c>
      <c r="H85" s="1130">
        <v>0</v>
      </c>
      <c r="I85" s="1130"/>
      <c r="J85" s="1130">
        <v>0</v>
      </c>
      <c r="K85" s="1130">
        <v>0</v>
      </c>
      <c r="L85" s="1130">
        <v>0</v>
      </c>
      <c r="M85" s="1130">
        <v>0</v>
      </c>
      <c r="N85" s="1127">
        <f>SUM(J85:M85)</f>
        <v>0</v>
      </c>
      <c r="O85" s="1152">
        <f>SUM(H85,N85)</f>
        <v>0</v>
      </c>
    </row>
    <row r="86" spans="1:15" ht="12" customHeight="1">
      <c r="A86" s="1149"/>
      <c r="B86" s="1149"/>
      <c r="C86" s="1149"/>
      <c r="D86" s="1149"/>
      <c r="E86" s="2205"/>
      <c r="F86" s="636" t="s">
        <v>45</v>
      </c>
      <c r="G86" s="89"/>
      <c r="H86" s="1129">
        <f>SUM(H87)</f>
        <v>36</v>
      </c>
      <c r="I86" s="1129"/>
      <c r="J86" s="1129">
        <f>SUM(J87)</f>
        <v>23</v>
      </c>
      <c r="K86" s="1129">
        <f>SUM(K87)</f>
        <v>28</v>
      </c>
      <c r="L86" s="1129">
        <f>SUM(L87)</f>
        <v>0</v>
      </c>
      <c r="M86" s="1129">
        <f>SUM(M87)</f>
        <v>8</v>
      </c>
      <c r="N86" s="1153">
        <f t="shared" ref="N86:N105" si="8">SUM(J86:M86)</f>
        <v>59</v>
      </c>
      <c r="O86" s="1154">
        <f t="shared" ref="O86:O105" si="9">SUM(H86,N86)</f>
        <v>95</v>
      </c>
    </row>
    <row r="87" spans="1:15" ht="12" customHeight="1">
      <c r="A87" s="1149">
        <v>4</v>
      </c>
      <c r="B87" s="1149">
        <v>6</v>
      </c>
      <c r="C87" s="1149">
        <v>11</v>
      </c>
      <c r="D87" s="1149"/>
      <c r="E87" s="2206"/>
      <c r="F87" s="631"/>
      <c r="G87" s="89" t="s">
        <v>225</v>
      </c>
      <c r="H87" s="1130">
        <v>36</v>
      </c>
      <c r="I87" s="1130"/>
      <c r="J87" s="1130">
        <v>23</v>
      </c>
      <c r="K87" s="1130">
        <v>28</v>
      </c>
      <c r="L87" s="1130">
        <v>0</v>
      </c>
      <c r="M87" s="1130">
        <v>8</v>
      </c>
      <c r="N87" s="1127">
        <f t="shared" si="8"/>
        <v>59</v>
      </c>
      <c r="O87" s="1152">
        <f t="shared" si="9"/>
        <v>95</v>
      </c>
    </row>
    <row r="88" spans="1:15">
      <c r="A88" s="1149"/>
      <c r="B88" s="1149"/>
      <c r="C88" s="1149"/>
      <c r="D88" s="1149"/>
      <c r="E88" s="2211">
        <v>1405</v>
      </c>
      <c r="F88" s="13" t="s">
        <v>46</v>
      </c>
      <c r="G88" s="14"/>
      <c r="H88" s="1134">
        <f>SUM(H89,H94,H101,H103)</f>
        <v>160</v>
      </c>
      <c r="I88" s="1134"/>
      <c r="J88" s="1134">
        <f>SUM(J89,J94,J101,J103)</f>
        <v>115</v>
      </c>
      <c r="K88" s="1134">
        <f>SUM(K89,K94,K101,K103)</f>
        <v>49</v>
      </c>
      <c r="L88" s="1134">
        <f>SUM(L89,L94,L101,L103)</f>
        <v>1</v>
      </c>
      <c r="M88" s="1134">
        <f>SUM(M89,M94,M101,M103)</f>
        <v>14</v>
      </c>
      <c r="N88" s="1143">
        <f>SUM(J88:M88)</f>
        <v>179</v>
      </c>
      <c r="O88" s="1155">
        <f>SUM(H88,N88)</f>
        <v>339</v>
      </c>
    </row>
    <row r="89" spans="1:15" ht="12" customHeight="1">
      <c r="A89" s="1156"/>
      <c r="B89" s="1149"/>
      <c r="C89" s="1149"/>
      <c r="D89" s="1149"/>
      <c r="E89" s="2212"/>
      <c r="F89" s="636" t="s">
        <v>47</v>
      </c>
      <c r="G89" s="92"/>
      <c r="H89" s="1128">
        <f t="shared" ref="H89:M89" si="10">SUM(H90:H93)</f>
        <v>23</v>
      </c>
      <c r="I89" s="1128">
        <f t="shared" si="10"/>
        <v>0</v>
      </c>
      <c r="J89" s="1128">
        <f t="shared" si="10"/>
        <v>10</v>
      </c>
      <c r="K89" s="1128">
        <f t="shared" si="10"/>
        <v>24</v>
      </c>
      <c r="L89" s="1128">
        <f t="shared" si="10"/>
        <v>0</v>
      </c>
      <c r="M89" s="1128">
        <f t="shared" si="10"/>
        <v>0</v>
      </c>
      <c r="N89" s="1153">
        <f t="shared" si="8"/>
        <v>34</v>
      </c>
      <c r="O89" s="1154">
        <f t="shared" si="9"/>
        <v>57</v>
      </c>
    </row>
    <row r="90" spans="1:15" ht="12" customHeight="1">
      <c r="A90" s="1156">
        <v>5</v>
      </c>
      <c r="B90" s="1149">
        <v>4</v>
      </c>
      <c r="C90" s="1149">
        <v>8</v>
      </c>
      <c r="D90" s="1149"/>
      <c r="E90" s="2212"/>
      <c r="F90" s="638"/>
      <c r="G90" s="92" t="s">
        <v>226</v>
      </c>
      <c r="H90" s="1130">
        <v>0</v>
      </c>
      <c r="I90" s="1130"/>
      <c r="J90" s="1130">
        <v>2</v>
      </c>
      <c r="K90" s="1130">
        <v>0</v>
      </c>
      <c r="L90" s="1130">
        <v>0</v>
      </c>
      <c r="M90" s="1130">
        <v>0</v>
      </c>
      <c r="N90" s="1127">
        <f t="shared" si="8"/>
        <v>2</v>
      </c>
      <c r="O90" s="1152">
        <f t="shared" si="9"/>
        <v>2</v>
      </c>
    </row>
    <row r="91" spans="1:15" ht="12" customHeight="1">
      <c r="A91" s="1156">
        <v>5</v>
      </c>
      <c r="B91" s="1149">
        <v>4</v>
      </c>
      <c r="C91" s="1149">
        <v>8</v>
      </c>
      <c r="D91" s="1149"/>
      <c r="E91" s="2212"/>
      <c r="F91" s="631"/>
      <c r="G91" s="92" t="s">
        <v>227</v>
      </c>
      <c r="H91" s="1142">
        <v>22</v>
      </c>
      <c r="I91" s="1142"/>
      <c r="J91" s="1142">
        <v>0</v>
      </c>
      <c r="K91" s="1142">
        <v>16</v>
      </c>
      <c r="L91" s="1142">
        <v>0</v>
      </c>
      <c r="M91" s="1142">
        <v>0</v>
      </c>
      <c r="N91" s="1127">
        <f t="shared" si="8"/>
        <v>16</v>
      </c>
      <c r="O91" s="1152">
        <f t="shared" si="9"/>
        <v>38</v>
      </c>
    </row>
    <row r="92" spans="1:15" ht="12" customHeight="1">
      <c r="A92" s="1156">
        <v>5</v>
      </c>
      <c r="B92" s="1149">
        <v>4</v>
      </c>
      <c r="C92" s="1149">
        <v>8</v>
      </c>
      <c r="D92" s="1149"/>
      <c r="E92" s="2212"/>
      <c r="F92" s="631"/>
      <c r="G92" s="92" t="s">
        <v>228</v>
      </c>
      <c r="H92" s="1130">
        <v>1</v>
      </c>
      <c r="I92" s="1130"/>
      <c r="J92" s="1130">
        <v>2</v>
      </c>
      <c r="K92" s="1130">
        <v>2</v>
      </c>
      <c r="L92" s="1130">
        <v>0</v>
      </c>
      <c r="M92" s="1130">
        <v>0</v>
      </c>
      <c r="N92" s="1127">
        <f t="shared" si="8"/>
        <v>4</v>
      </c>
      <c r="O92" s="1152">
        <f t="shared" si="9"/>
        <v>5</v>
      </c>
    </row>
    <row r="93" spans="1:15" s="83" customFormat="1" ht="12" customHeight="1">
      <c r="A93" s="1156">
        <v>5</v>
      </c>
      <c r="B93" s="1149">
        <v>4</v>
      </c>
      <c r="C93" s="1149">
        <v>8</v>
      </c>
      <c r="D93" s="1149"/>
      <c r="E93" s="2212"/>
      <c r="F93" s="631"/>
      <c r="G93" s="92" t="s">
        <v>229</v>
      </c>
      <c r="H93" s="1130">
        <v>0</v>
      </c>
      <c r="I93" s="1130"/>
      <c r="J93" s="1130">
        <v>6</v>
      </c>
      <c r="K93" s="1130">
        <v>6</v>
      </c>
      <c r="L93" s="1130">
        <v>0</v>
      </c>
      <c r="M93" s="1130">
        <v>0</v>
      </c>
      <c r="N93" s="1127">
        <f t="shared" si="8"/>
        <v>12</v>
      </c>
      <c r="O93" s="1152">
        <f t="shared" si="9"/>
        <v>12</v>
      </c>
    </row>
    <row r="94" spans="1:15" s="83" customFormat="1" ht="12" customHeight="1">
      <c r="A94" s="1156"/>
      <c r="B94" s="1149"/>
      <c r="C94" s="1149"/>
      <c r="D94" s="1149"/>
      <c r="E94" s="2212"/>
      <c r="F94" s="636" t="s">
        <v>48</v>
      </c>
      <c r="G94" s="92"/>
      <c r="H94" s="1133">
        <f>SUM(H95:I100)</f>
        <v>98</v>
      </c>
      <c r="I94" s="1133"/>
      <c r="J94" s="1133">
        <f>SUM(J95:J100)</f>
        <v>75</v>
      </c>
      <c r="K94" s="1133">
        <f>SUM(K95:K100)</f>
        <v>22</v>
      </c>
      <c r="L94" s="1133">
        <f>SUM(L95:L100)</f>
        <v>0</v>
      </c>
      <c r="M94" s="1133">
        <f>SUM(M95:M100)</f>
        <v>5</v>
      </c>
      <c r="N94" s="1131">
        <f t="shared" si="8"/>
        <v>102</v>
      </c>
      <c r="O94" s="1157">
        <f t="shared" si="9"/>
        <v>200</v>
      </c>
    </row>
    <row r="95" spans="1:15" ht="12" customHeight="1">
      <c r="A95" s="1156">
        <v>5</v>
      </c>
      <c r="B95" s="1149">
        <v>5</v>
      </c>
      <c r="C95" s="1149">
        <v>11</v>
      </c>
      <c r="D95" s="1149"/>
      <c r="E95" s="2212"/>
      <c r="F95" s="638"/>
      <c r="G95" s="92" t="s">
        <v>230</v>
      </c>
      <c r="H95" s="1130">
        <v>5</v>
      </c>
      <c r="I95" s="1130"/>
      <c r="J95" s="1130">
        <v>1</v>
      </c>
      <c r="K95" s="1130">
        <v>0</v>
      </c>
      <c r="L95" s="1130">
        <v>0</v>
      </c>
      <c r="M95" s="1130">
        <v>0</v>
      </c>
      <c r="N95" s="1127">
        <f t="shared" si="8"/>
        <v>1</v>
      </c>
      <c r="O95" s="1152">
        <f t="shared" si="9"/>
        <v>6</v>
      </c>
    </row>
    <row r="96" spans="1:15" ht="12" customHeight="1">
      <c r="A96" s="1156">
        <v>5</v>
      </c>
      <c r="B96" s="1149">
        <v>5</v>
      </c>
      <c r="C96" s="1149">
        <v>11</v>
      </c>
      <c r="D96" s="1149"/>
      <c r="E96" s="2212"/>
      <c r="F96" s="638"/>
      <c r="G96" s="92" t="s">
        <v>231</v>
      </c>
      <c r="H96" s="1142">
        <v>27</v>
      </c>
      <c r="I96" s="1142"/>
      <c r="J96" s="1142">
        <v>18</v>
      </c>
      <c r="K96" s="1142">
        <v>9</v>
      </c>
      <c r="L96" s="1142">
        <v>0</v>
      </c>
      <c r="M96" s="1142">
        <v>2</v>
      </c>
      <c r="N96" s="1127">
        <f t="shared" si="8"/>
        <v>29</v>
      </c>
      <c r="O96" s="1152">
        <f t="shared" si="9"/>
        <v>56</v>
      </c>
    </row>
    <row r="97" spans="1:15" ht="12" customHeight="1">
      <c r="A97" s="1156">
        <v>5</v>
      </c>
      <c r="B97" s="1149">
        <v>5</v>
      </c>
      <c r="C97" s="1149">
        <v>11</v>
      </c>
      <c r="D97" s="1149"/>
      <c r="E97" s="2212"/>
      <c r="F97" s="638"/>
      <c r="G97" s="92" t="s">
        <v>232</v>
      </c>
      <c r="H97" s="1130">
        <v>8</v>
      </c>
      <c r="I97" s="1130"/>
      <c r="J97" s="1130">
        <v>0</v>
      </c>
      <c r="K97" s="1130">
        <v>2</v>
      </c>
      <c r="L97" s="1130">
        <v>0</v>
      </c>
      <c r="M97" s="1130">
        <v>0</v>
      </c>
      <c r="N97" s="1127">
        <f t="shared" si="8"/>
        <v>2</v>
      </c>
      <c r="O97" s="1152">
        <f t="shared" si="9"/>
        <v>10</v>
      </c>
    </row>
    <row r="98" spans="1:15" ht="12" customHeight="1">
      <c r="A98" s="1156">
        <v>5</v>
      </c>
      <c r="B98" s="1149">
        <v>5</v>
      </c>
      <c r="C98" s="1149">
        <v>11</v>
      </c>
      <c r="D98" s="1149"/>
      <c r="E98" s="2212"/>
      <c r="F98" s="638"/>
      <c r="G98" s="92" t="s">
        <v>233</v>
      </c>
      <c r="H98" s="1130">
        <v>10</v>
      </c>
      <c r="I98" s="1130"/>
      <c r="J98" s="1130">
        <v>2</v>
      </c>
      <c r="K98" s="1130">
        <v>2</v>
      </c>
      <c r="L98" s="1130">
        <v>0</v>
      </c>
      <c r="M98" s="1130">
        <v>0</v>
      </c>
      <c r="N98" s="1127">
        <f t="shared" si="8"/>
        <v>4</v>
      </c>
      <c r="O98" s="1152">
        <f t="shared" si="9"/>
        <v>14</v>
      </c>
    </row>
    <row r="99" spans="1:15" ht="12" customHeight="1">
      <c r="A99" s="1156">
        <v>5</v>
      </c>
      <c r="B99" s="1149">
        <v>5</v>
      </c>
      <c r="C99" s="1149">
        <v>11</v>
      </c>
      <c r="D99" s="1149"/>
      <c r="E99" s="2212"/>
      <c r="F99" s="638"/>
      <c r="G99" s="92" t="s">
        <v>353</v>
      </c>
      <c r="H99" s="1130">
        <v>48</v>
      </c>
      <c r="I99" s="1130"/>
      <c r="J99" s="1130">
        <v>52</v>
      </c>
      <c r="K99" s="1130">
        <v>9</v>
      </c>
      <c r="L99" s="1130">
        <v>0</v>
      </c>
      <c r="M99" s="1130">
        <v>3</v>
      </c>
      <c r="N99" s="1127">
        <f t="shared" si="8"/>
        <v>64</v>
      </c>
      <c r="O99" s="1152">
        <f t="shared" si="9"/>
        <v>112</v>
      </c>
    </row>
    <row r="100" spans="1:15" ht="12" customHeight="1">
      <c r="A100" s="1156">
        <v>5</v>
      </c>
      <c r="B100" s="1149">
        <v>5</v>
      </c>
      <c r="C100" s="1149">
        <v>11</v>
      </c>
      <c r="D100" s="1149"/>
      <c r="E100" s="2212"/>
      <c r="F100" s="638"/>
      <c r="G100" s="64" t="s">
        <v>235</v>
      </c>
      <c r="H100" s="711">
        <v>0</v>
      </c>
      <c r="I100" s="711"/>
      <c r="J100" s="711">
        <v>2</v>
      </c>
      <c r="K100" s="711">
        <v>0</v>
      </c>
      <c r="L100" s="711">
        <v>0</v>
      </c>
      <c r="M100" s="711">
        <v>0</v>
      </c>
      <c r="N100" s="1127">
        <f t="shared" si="8"/>
        <v>2</v>
      </c>
      <c r="O100" s="1152">
        <f t="shared" si="9"/>
        <v>2</v>
      </c>
    </row>
    <row r="101" spans="1:15" ht="12" customHeight="1">
      <c r="A101" s="1156"/>
      <c r="B101" s="1149"/>
      <c r="C101" s="1149"/>
      <c r="D101" s="1149"/>
      <c r="E101" s="2212"/>
      <c r="F101" s="19" t="s">
        <v>49</v>
      </c>
      <c r="G101" s="59"/>
      <c r="H101" s="1141">
        <f>SUM(H102)</f>
        <v>36</v>
      </c>
      <c r="I101" s="1141"/>
      <c r="J101" s="1141">
        <f>SUM(J102)</f>
        <v>15</v>
      </c>
      <c r="K101" s="1141">
        <f>SUM(K102)</f>
        <v>3</v>
      </c>
      <c r="L101" s="1141">
        <f>SUM(L102)</f>
        <v>1</v>
      </c>
      <c r="M101" s="1141">
        <f>SUM(M102)</f>
        <v>9</v>
      </c>
      <c r="N101" s="1153">
        <f t="shared" si="8"/>
        <v>28</v>
      </c>
      <c r="O101" s="1154">
        <f t="shared" si="9"/>
        <v>64</v>
      </c>
    </row>
    <row r="102" spans="1:15" ht="12" customHeight="1">
      <c r="A102" s="1156">
        <v>5</v>
      </c>
      <c r="B102" s="1149">
        <v>5</v>
      </c>
      <c r="C102" s="1149">
        <v>10</v>
      </c>
      <c r="D102" s="1149"/>
      <c r="E102" s="2212"/>
      <c r="F102" s="653"/>
      <c r="G102" s="92" t="s">
        <v>317</v>
      </c>
      <c r="H102" s="711">
        <v>36</v>
      </c>
      <c r="I102" s="711"/>
      <c r="J102" s="711">
        <v>15</v>
      </c>
      <c r="K102" s="711">
        <v>3</v>
      </c>
      <c r="L102" s="711">
        <v>1</v>
      </c>
      <c r="M102" s="711">
        <v>9</v>
      </c>
      <c r="N102" s="1127">
        <f t="shared" si="8"/>
        <v>28</v>
      </c>
      <c r="O102" s="1152">
        <f t="shared" si="9"/>
        <v>64</v>
      </c>
    </row>
    <row r="103" spans="1:15" ht="12" customHeight="1">
      <c r="A103" s="1156"/>
      <c r="B103" s="1149"/>
      <c r="C103" s="1149"/>
      <c r="D103" s="1149"/>
      <c r="E103" s="2212"/>
      <c r="F103" s="640" t="s">
        <v>50</v>
      </c>
      <c r="G103" s="36"/>
      <c r="H103" s="1133">
        <f>SUM(H104+H105)</f>
        <v>3</v>
      </c>
      <c r="I103" s="1133"/>
      <c r="J103" s="1133">
        <f>SUM(J104+J105)</f>
        <v>15</v>
      </c>
      <c r="K103" s="1133">
        <f>SUM(K104+K105)</f>
        <v>0</v>
      </c>
      <c r="L103" s="1133">
        <f>SUM(L104+L105)</f>
        <v>0</v>
      </c>
      <c r="M103" s="1133">
        <f>SUM(M104+M105)</f>
        <v>0</v>
      </c>
      <c r="N103" s="1153">
        <f t="shared" si="8"/>
        <v>15</v>
      </c>
      <c r="O103" s="1154">
        <f t="shared" si="9"/>
        <v>18</v>
      </c>
    </row>
    <row r="104" spans="1:15" ht="12" customHeight="1">
      <c r="A104" s="1156">
        <v>5</v>
      </c>
      <c r="B104" s="1149">
        <v>5</v>
      </c>
      <c r="C104" s="1149">
        <v>13</v>
      </c>
      <c r="D104" s="1149"/>
      <c r="E104" s="2212"/>
      <c r="F104" s="640"/>
      <c r="G104" s="92" t="s">
        <v>317</v>
      </c>
      <c r="H104" s="1140">
        <v>3</v>
      </c>
      <c r="I104" s="1140"/>
      <c r="J104" s="1140">
        <v>15</v>
      </c>
      <c r="K104" s="1140">
        <v>0</v>
      </c>
      <c r="L104" s="1140">
        <v>0</v>
      </c>
      <c r="M104" s="1140">
        <v>0</v>
      </c>
      <c r="N104" s="1127">
        <f>SUM(J104:M104)</f>
        <v>15</v>
      </c>
      <c r="O104" s="1152">
        <f>SUM(H104,N104)</f>
        <v>18</v>
      </c>
    </row>
    <row r="105" spans="1:15" ht="12" customHeight="1">
      <c r="A105" s="1156">
        <v>5</v>
      </c>
      <c r="B105" s="1149">
        <v>5</v>
      </c>
      <c r="C105" s="1149">
        <v>13</v>
      </c>
      <c r="D105" s="1149"/>
      <c r="E105" s="2213"/>
      <c r="F105" s="638"/>
      <c r="G105" s="92" t="s">
        <v>236</v>
      </c>
      <c r="H105" s="711">
        <v>0</v>
      </c>
      <c r="I105" s="711"/>
      <c r="J105" s="711">
        <v>0</v>
      </c>
      <c r="K105" s="711">
        <v>0</v>
      </c>
      <c r="L105" s="711">
        <v>0</v>
      </c>
      <c r="M105" s="711">
        <v>0</v>
      </c>
      <c r="N105" s="1127">
        <f t="shared" si="8"/>
        <v>0</v>
      </c>
      <c r="O105" s="1152">
        <f t="shared" si="9"/>
        <v>0</v>
      </c>
    </row>
    <row r="106" spans="1:15">
      <c r="A106" s="1156"/>
      <c r="B106" s="1149"/>
      <c r="C106" s="1149"/>
      <c r="D106" s="1149"/>
      <c r="E106" s="2211">
        <v>1406</v>
      </c>
      <c r="F106" s="29" t="s">
        <v>51</v>
      </c>
      <c r="G106" s="123"/>
      <c r="H106" s="1158">
        <f t="shared" ref="H106:M106" si="11">SUM(H107,H112,H110,H116,H114)</f>
        <v>29</v>
      </c>
      <c r="I106" s="1158">
        <f t="shared" si="11"/>
        <v>0</v>
      </c>
      <c r="J106" s="1158">
        <f t="shared" si="11"/>
        <v>78</v>
      </c>
      <c r="K106" s="1158">
        <f t="shared" si="11"/>
        <v>11</v>
      </c>
      <c r="L106" s="1158">
        <f t="shared" si="11"/>
        <v>0</v>
      </c>
      <c r="M106" s="1158">
        <f t="shared" si="11"/>
        <v>1</v>
      </c>
      <c r="N106" s="1143">
        <f>SUM(J106:M106)</f>
        <v>90</v>
      </c>
      <c r="O106" s="1155">
        <f>SUM(H106,N106)</f>
        <v>119</v>
      </c>
    </row>
    <row r="107" spans="1:15" ht="12" customHeight="1">
      <c r="A107" s="1156"/>
      <c r="B107" s="1149"/>
      <c r="C107" s="1149"/>
      <c r="D107" s="1149"/>
      <c r="E107" s="2212"/>
      <c r="F107" s="636" t="s">
        <v>52</v>
      </c>
      <c r="G107" s="89"/>
      <c r="H107" s="1129">
        <f>SUM(H108:H109)</f>
        <v>2</v>
      </c>
      <c r="I107" s="1129"/>
      <c r="J107" s="1129">
        <f>SUM(J108:J109)</f>
        <v>18</v>
      </c>
      <c r="K107" s="1129">
        <f>SUM(K108:K109)</f>
        <v>3</v>
      </c>
      <c r="L107" s="1129">
        <f>SUM(L108:L109)</f>
        <v>0</v>
      </c>
      <c r="M107" s="1129">
        <f>SUM(M108:M109)</f>
        <v>1</v>
      </c>
      <c r="N107" s="1153">
        <f>SUM(J107:M107)</f>
        <v>22</v>
      </c>
      <c r="O107" s="1154">
        <f>SUM(H107,N107)</f>
        <v>24</v>
      </c>
    </row>
    <row r="108" spans="1:15" ht="12" customHeight="1">
      <c r="A108" s="1156">
        <v>6</v>
      </c>
      <c r="B108" s="1149">
        <v>2</v>
      </c>
      <c r="C108" s="1149">
        <v>11</v>
      </c>
      <c r="D108" s="1149"/>
      <c r="E108" s="2212"/>
      <c r="F108" s="681"/>
      <c r="G108" s="89" t="s">
        <v>237</v>
      </c>
      <c r="H108" s="1130">
        <v>2</v>
      </c>
      <c r="I108" s="1130"/>
      <c r="J108" s="1130">
        <v>18</v>
      </c>
      <c r="K108" s="1130">
        <v>3</v>
      </c>
      <c r="L108" s="1130">
        <v>0</v>
      </c>
      <c r="M108" s="1130">
        <v>1</v>
      </c>
      <c r="N108" s="1127">
        <f t="shared" ref="N108:N143" si="12">SUM(J108:M108)</f>
        <v>22</v>
      </c>
      <c r="O108" s="1152">
        <f t="shared" ref="O108:O143" si="13">SUM(H108,N108)</f>
        <v>24</v>
      </c>
    </row>
    <row r="109" spans="1:15" ht="12" customHeight="1">
      <c r="A109" s="1156">
        <v>6</v>
      </c>
      <c r="B109" s="1149">
        <v>2</v>
      </c>
      <c r="C109" s="1149">
        <v>11</v>
      </c>
      <c r="D109" s="1149"/>
      <c r="E109" s="2212"/>
      <c r="F109" s="681"/>
      <c r="G109" s="89" t="s">
        <v>238</v>
      </c>
      <c r="H109" s="711">
        <v>0</v>
      </c>
      <c r="I109" s="711"/>
      <c r="J109" s="711">
        <v>0</v>
      </c>
      <c r="K109" s="711">
        <v>0</v>
      </c>
      <c r="L109" s="711">
        <v>0</v>
      </c>
      <c r="M109" s="711">
        <v>0</v>
      </c>
      <c r="N109" s="1127">
        <f t="shared" si="12"/>
        <v>0</v>
      </c>
      <c r="O109" s="1152">
        <f t="shared" si="13"/>
        <v>0</v>
      </c>
    </row>
    <row r="110" spans="1:15" ht="12" customHeight="1">
      <c r="A110" s="1156"/>
      <c r="B110" s="1149"/>
      <c r="C110" s="1149"/>
      <c r="D110" s="1149"/>
      <c r="E110" s="2212"/>
      <c r="F110" s="636" t="s">
        <v>95</v>
      </c>
      <c r="G110" s="89"/>
      <c r="H110" s="1128">
        <f>SUM(H111)</f>
        <v>0</v>
      </c>
      <c r="I110" s="1128"/>
      <c r="J110" s="1128">
        <f>SUM(J111)</f>
        <v>0</v>
      </c>
      <c r="K110" s="1128">
        <f>SUM(K111)</f>
        <v>0</v>
      </c>
      <c r="L110" s="1128">
        <f>SUM(L111)</f>
        <v>0</v>
      </c>
      <c r="M110" s="1128">
        <f>SUM(M111)</f>
        <v>0</v>
      </c>
      <c r="N110" s="1153">
        <f>SUM(J110:M110)</f>
        <v>0</v>
      </c>
      <c r="O110" s="1154">
        <f>SUM(H110,N110)</f>
        <v>0</v>
      </c>
    </row>
    <row r="111" spans="1:15" ht="12" customHeight="1">
      <c r="A111" s="1156">
        <v>6</v>
      </c>
      <c r="B111" s="1149">
        <v>2</v>
      </c>
      <c r="C111" s="1149">
        <v>10</v>
      </c>
      <c r="D111" s="1149"/>
      <c r="E111" s="2212"/>
      <c r="F111" s="681"/>
      <c r="G111" s="89" t="s">
        <v>241</v>
      </c>
      <c r="H111" s="711">
        <v>0</v>
      </c>
      <c r="I111" s="711"/>
      <c r="J111" s="711">
        <v>0</v>
      </c>
      <c r="K111" s="711">
        <v>0</v>
      </c>
      <c r="L111" s="711">
        <v>0</v>
      </c>
      <c r="M111" s="711">
        <v>0</v>
      </c>
      <c r="N111" s="1127">
        <f>SUM(J111:M111)</f>
        <v>0</v>
      </c>
      <c r="O111" s="1152">
        <f>SUM(H111,N111)</f>
        <v>0</v>
      </c>
    </row>
    <row r="112" spans="1:15" ht="12" customHeight="1">
      <c r="A112" s="1156"/>
      <c r="B112" s="1149"/>
      <c r="C112" s="1149"/>
      <c r="D112" s="1149"/>
      <c r="E112" s="2212"/>
      <c r="F112" s="636" t="s">
        <v>53</v>
      </c>
      <c r="G112" s="89"/>
      <c r="H112" s="1128">
        <f t="shared" ref="H112:M112" si="14">SUM(H113)</f>
        <v>21</v>
      </c>
      <c r="I112" s="1128">
        <f t="shared" si="14"/>
        <v>0</v>
      </c>
      <c r="J112" s="1128">
        <f t="shared" si="14"/>
        <v>31</v>
      </c>
      <c r="K112" s="1128">
        <f t="shared" si="14"/>
        <v>3</v>
      </c>
      <c r="L112" s="1128">
        <f t="shared" si="14"/>
        <v>0</v>
      </c>
      <c r="M112" s="1128">
        <f t="shared" si="14"/>
        <v>0</v>
      </c>
      <c r="N112" s="1153">
        <f t="shared" si="12"/>
        <v>34</v>
      </c>
      <c r="O112" s="1154">
        <f t="shared" si="13"/>
        <v>55</v>
      </c>
    </row>
    <row r="113" spans="1:15" ht="12" customHeight="1">
      <c r="A113" s="1156">
        <v>6</v>
      </c>
      <c r="B113" s="1149">
        <v>2</v>
      </c>
      <c r="C113" s="1149">
        <v>10</v>
      </c>
      <c r="D113" s="1149"/>
      <c r="E113" s="2212"/>
      <c r="F113" s="631"/>
      <c r="G113" s="89" t="s">
        <v>239</v>
      </c>
      <c r="H113" s="684">
        <v>21</v>
      </c>
      <c r="I113" s="684"/>
      <c r="J113" s="684">
        <v>31</v>
      </c>
      <c r="K113" s="684">
        <v>3</v>
      </c>
      <c r="L113" s="684">
        <v>0</v>
      </c>
      <c r="M113" s="684">
        <v>0</v>
      </c>
      <c r="N113" s="1127">
        <f t="shared" si="12"/>
        <v>34</v>
      </c>
      <c r="O113" s="1152">
        <f t="shared" si="13"/>
        <v>55</v>
      </c>
    </row>
    <row r="114" spans="1:15" ht="12" customHeight="1">
      <c r="A114" s="1156"/>
      <c r="B114" s="1149"/>
      <c r="C114" s="1149"/>
      <c r="D114" s="1149"/>
      <c r="E114" s="2212"/>
      <c r="F114" s="636" t="s">
        <v>96</v>
      </c>
      <c r="G114" s="89"/>
      <c r="H114" s="672">
        <f t="shared" ref="H114:M114" si="15">SUM(H115)</f>
        <v>6</v>
      </c>
      <c r="I114" s="672">
        <f t="shared" si="15"/>
        <v>0</v>
      </c>
      <c r="J114" s="672">
        <f t="shared" si="15"/>
        <v>26</v>
      </c>
      <c r="K114" s="672">
        <f t="shared" si="15"/>
        <v>5</v>
      </c>
      <c r="L114" s="672">
        <f t="shared" si="15"/>
        <v>0</v>
      </c>
      <c r="M114" s="672">
        <f t="shared" si="15"/>
        <v>0</v>
      </c>
      <c r="N114" s="1131">
        <f t="shared" si="12"/>
        <v>31</v>
      </c>
      <c r="O114" s="1157">
        <f t="shared" si="13"/>
        <v>37</v>
      </c>
    </row>
    <row r="115" spans="1:15" ht="12" customHeight="1">
      <c r="A115" s="1156">
        <v>6</v>
      </c>
      <c r="B115" s="1149">
        <v>2</v>
      </c>
      <c r="C115" s="1149">
        <v>6</v>
      </c>
      <c r="D115" s="1149"/>
      <c r="E115" s="2212"/>
      <c r="F115" s="631"/>
      <c r="G115" s="89" t="s">
        <v>264</v>
      </c>
      <c r="H115" s="711">
        <v>6</v>
      </c>
      <c r="I115" s="711"/>
      <c r="J115" s="711">
        <v>26</v>
      </c>
      <c r="K115" s="711">
        <v>5</v>
      </c>
      <c r="L115" s="711">
        <v>0</v>
      </c>
      <c r="M115" s="711">
        <v>0</v>
      </c>
      <c r="N115" s="1127">
        <f t="shared" si="12"/>
        <v>31</v>
      </c>
      <c r="O115" s="1152">
        <f t="shared" si="13"/>
        <v>37</v>
      </c>
    </row>
    <row r="116" spans="1:15" ht="12" customHeight="1">
      <c r="A116" s="1156"/>
      <c r="B116" s="1149"/>
      <c r="C116" s="1149"/>
      <c r="D116" s="1149"/>
      <c r="E116" s="2212"/>
      <c r="F116" s="636" t="s">
        <v>56</v>
      </c>
      <c r="G116" s="89"/>
      <c r="H116" s="1159">
        <f>SUM(H117)</f>
        <v>0</v>
      </c>
      <c r="I116" s="1159"/>
      <c r="J116" s="1159">
        <f>SUM(J117)</f>
        <v>3</v>
      </c>
      <c r="K116" s="1159">
        <f>SUM(K117)</f>
        <v>0</v>
      </c>
      <c r="L116" s="1159">
        <f>SUM(L117)</f>
        <v>0</v>
      </c>
      <c r="M116" s="1159">
        <f>SUM(M117)</f>
        <v>0</v>
      </c>
      <c r="N116" s="1153">
        <f t="shared" si="12"/>
        <v>3</v>
      </c>
      <c r="O116" s="1154">
        <f t="shared" si="13"/>
        <v>3</v>
      </c>
    </row>
    <row r="117" spans="1:15" ht="12" customHeight="1">
      <c r="A117" s="1156">
        <v>6</v>
      </c>
      <c r="B117" s="1149">
        <v>4</v>
      </c>
      <c r="C117" s="1149">
        <v>11</v>
      </c>
      <c r="D117" s="1149"/>
      <c r="E117" s="2213"/>
      <c r="F117" s="631"/>
      <c r="G117" s="89" t="s">
        <v>242</v>
      </c>
      <c r="H117" s="711">
        <v>0</v>
      </c>
      <c r="I117" s="711"/>
      <c r="J117" s="711">
        <v>3</v>
      </c>
      <c r="K117" s="1140">
        <v>0</v>
      </c>
      <c r="L117" s="1140">
        <v>0</v>
      </c>
      <c r="M117" s="1140">
        <v>0</v>
      </c>
      <c r="N117" s="1127">
        <f t="shared" si="12"/>
        <v>3</v>
      </c>
      <c r="O117" s="1152">
        <f t="shared" si="13"/>
        <v>3</v>
      </c>
    </row>
    <row r="118" spans="1:15">
      <c r="A118" s="1156"/>
      <c r="B118" s="1149"/>
      <c r="C118" s="1149"/>
      <c r="D118" s="1149"/>
      <c r="E118" s="2204">
        <v>1407</v>
      </c>
      <c r="F118" s="13" t="s">
        <v>58</v>
      </c>
      <c r="G118" s="123"/>
      <c r="H118" s="1158">
        <f t="shared" ref="H118:M118" si="16">SUM(H119+H124+H126)</f>
        <v>19</v>
      </c>
      <c r="I118" s="1158">
        <f t="shared" si="16"/>
        <v>0</v>
      </c>
      <c r="J118" s="1158">
        <f t="shared" si="16"/>
        <v>14</v>
      </c>
      <c r="K118" s="1158">
        <f t="shared" si="16"/>
        <v>4</v>
      </c>
      <c r="L118" s="1158">
        <f t="shared" si="16"/>
        <v>0</v>
      </c>
      <c r="M118" s="1158">
        <f t="shared" si="16"/>
        <v>0</v>
      </c>
      <c r="N118" s="1143">
        <f t="shared" si="12"/>
        <v>18</v>
      </c>
      <c r="O118" s="1155">
        <f t="shared" si="13"/>
        <v>37</v>
      </c>
    </row>
    <row r="119" spans="1:15" ht="12" customHeight="1">
      <c r="A119" s="1156"/>
      <c r="B119" s="1149"/>
      <c r="C119" s="1149"/>
      <c r="D119" s="1149"/>
      <c r="E119" s="2205"/>
      <c r="F119" s="636" t="s">
        <v>59</v>
      </c>
      <c r="G119" s="89"/>
      <c r="H119" s="1128">
        <f>SUM(H120:H123)</f>
        <v>1</v>
      </c>
      <c r="I119" s="1128"/>
      <c r="J119" s="1128">
        <f>SUM(J120:J123)</f>
        <v>11</v>
      </c>
      <c r="K119" s="1128">
        <f>SUM(K120:K123)</f>
        <v>0</v>
      </c>
      <c r="L119" s="1128">
        <f>SUM(L120:L123)</f>
        <v>0</v>
      </c>
      <c r="M119" s="1128">
        <f>SUM(M120:M123)</f>
        <v>0</v>
      </c>
      <c r="N119" s="1153">
        <f t="shared" si="12"/>
        <v>11</v>
      </c>
      <c r="O119" s="1154">
        <f t="shared" si="13"/>
        <v>12</v>
      </c>
    </row>
    <row r="120" spans="1:15" ht="12" customHeight="1">
      <c r="A120" s="1156">
        <v>7</v>
      </c>
      <c r="B120" s="1149">
        <v>3</v>
      </c>
      <c r="C120" s="1149">
        <v>11</v>
      </c>
      <c r="D120" s="1149"/>
      <c r="E120" s="2205"/>
      <c r="F120" s="640"/>
      <c r="G120" s="89" t="s">
        <v>243</v>
      </c>
      <c r="H120" s="711">
        <v>1</v>
      </c>
      <c r="I120" s="711"/>
      <c r="J120" s="711">
        <v>5</v>
      </c>
      <c r="K120" s="711">
        <v>0</v>
      </c>
      <c r="L120" s="711">
        <v>0</v>
      </c>
      <c r="M120" s="711">
        <v>0</v>
      </c>
      <c r="N120" s="1127">
        <f t="shared" si="12"/>
        <v>5</v>
      </c>
      <c r="O120" s="1152">
        <f t="shared" si="13"/>
        <v>6</v>
      </c>
    </row>
    <row r="121" spans="1:15" ht="12" customHeight="1">
      <c r="A121" s="1156">
        <v>7</v>
      </c>
      <c r="B121" s="1149">
        <v>3</v>
      </c>
      <c r="C121" s="1149">
        <v>11</v>
      </c>
      <c r="D121" s="1149"/>
      <c r="E121" s="2205"/>
      <c r="F121" s="640"/>
      <c r="G121" s="89" t="s">
        <v>244</v>
      </c>
      <c r="H121" s="711">
        <v>0</v>
      </c>
      <c r="I121" s="711"/>
      <c r="J121" s="711">
        <v>0</v>
      </c>
      <c r="K121" s="711">
        <v>0</v>
      </c>
      <c r="L121" s="711">
        <v>0</v>
      </c>
      <c r="M121" s="711">
        <v>0</v>
      </c>
      <c r="N121" s="1127">
        <f t="shared" si="12"/>
        <v>0</v>
      </c>
      <c r="O121" s="1152">
        <f t="shared" si="13"/>
        <v>0</v>
      </c>
    </row>
    <row r="122" spans="1:15" ht="12" customHeight="1">
      <c r="A122" s="1156">
        <v>7</v>
      </c>
      <c r="B122" s="1149">
        <v>3</v>
      </c>
      <c r="C122" s="1149">
        <v>11</v>
      </c>
      <c r="D122" s="1149"/>
      <c r="E122" s="2205"/>
      <c r="F122" s="640"/>
      <c r="G122" s="89" t="s">
        <v>245</v>
      </c>
      <c r="H122" s="711">
        <v>0</v>
      </c>
      <c r="I122" s="711"/>
      <c r="J122" s="711">
        <v>6</v>
      </c>
      <c r="K122" s="711">
        <v>0</v>
      </c>
      <c r="L122" s="711">
        <v>0</v>
      </c>
      <c r="M122" s="711">
        <v>0</v>
      </c>
      <c r="N122" s="1127">
        <f t="shared" si="12"/>
        <v>6</v>
      </c>
      <c r="O122" s="1152">
        <f t="shared" si="13"/>
        <v>6</v>
      </c>
    </row>
    <row r="123" spans="1:15" ht="12" customHeight="1">
      <c r="A123" s="1156">
        <v>7</v>
      </c>
      <c r="B123" s="1149">
        <v>3</v>
      </c>
      <c r="C123" s="1149">
        <v>11</v>
      </c>
      <c r="D123" s="1149"/>
      <c r="E123" s="2205"/>
      <c r="F123" s="631"/>
      <c r="G123" s="89" t="s">
        <v>246</v>
      </c>
      <c r="H123" s="711">
        <v>0</v>
      </c>
      <c r="I123" s="711"/>
      <c r="J123" s="711">
        <v>0</v>
      </c>
      <c r="K123" s="711">
        <v>0</v>
      </c>
      <c r="L123" s="711">
        <v>0</v>
      </c>
      <c r="M123" s="711">
        <v>0</v>
      </c>
      <c r="N123" s="1127">
        <f t="shared" si="12"/>
        <v>0</v>
      </c>
      <c r="O123" s="1152">
        <f t="shared" si="13"/>
        <v>0</v>
      </c>
    </row>
    <row r="124" spans="1:15" ht="12" customHeight="1">
      <c r="A124" s="1156"/>
      <c r="B124" s="1149"/>
      <c r="C124" s="1149"/>
      <c r="D124" s="1149"/>
      <c r="E124" s="2205"/>
      <c r="F124" s="640" t="s">
        <v>60</v>
      </c>
      <c r="G124" s="36"/>
      <c r="H124" s="1128">
        <f t="shared" ref="H124:M124" si="17">SUM(H125)</f>
        <v>18</v>
      </c>
      <c r="I124" s="1128">
        <f t="shared" si="17"/>
        <v>0</v>
      </c>
      <c r="J124" s="1128">
        <f t="shared" si="17"/>
        <v>3</v>
      </c>
      <c r="K124" s="1128">
        <f t="shared" si="17"/>
        <v>4</v>
      </c>
      <c r="L124" s="1128">
        <f t="shared" si="17"/>
        <v>0</v>
      </c>
      <c r="M124" s="1128">
        <f t="shared" si="17"/>
        <v>0</v>
      </c>
      <c r="N124" s="1153">
        <f t="shared" si="12"/>
        <v>7</v>
      </c>
      <c r="O124" s="1154">
        <f t="shared" si="13"/>
        <v>25</v>
      </c>
    </row>
    <row r="125" spans="1:15" ht="12" customHeight="1">
      <c r="A125" s="1156">
        <v>7</v>
      </c>
      <c r="B125" s="1149">
        <v>6</v>
      </c>
      <c r="C125" s="1149">
        <v>10</v>
      </c>
      <c r="D125" s="1149"/>
      <c r="E125" s="2205"/>
      <c r="F125" s="638"/>
      <c r="G125" s="89" t="s">
        <v>247</v>
      </c>
      <c r="H125" s="711">
        <v>18</v>
      </c>
      <c r="I125" s="711"/>
      <c r="J125" s="711">
        <v>3</v>
      </c>
      <c r="K125" s="711">
        <v>4</v>
      </c>
      <c r="L125" s="711">
        <v>0</v>
      </c>
      <c r="M125" s="711">
        <v>0</v>
      </c>
      <c r="N125" s="1127">
        <f t="shared" si="12"/>
        <v>7</v>
      </c>
      <c r="O125" s="1152">
        <f t="shared" si="13"/>
        <v>25</v>
      </c>
    </row>
    <row r="126" spans="1:15" ht="12" customHeight="1">
      <c r="A126" s="1156"/>
      <c r="B126" s="1149"/>
      <c r="C126" s="1149"/>
      <c r="D126" s="1149"/>
      <c r="E126" s="2205"/>
      <c r="F126" s="640" t="s">
        <v>84</v>
      </c>
      <c r="G126" s="36"/>
      <c r="H126" s="1133">
        <f t="shared" ref="H126:M126" si="18">SUM(H127)</f>
        <v>0</v>
      </c>
      <c r="I126" s="1133">
        <f t="shared" si="18"/>
        <v>0</v>
      </c>
      <c r="J126" s="1133">
        <f t="shared" si="18"/>
        <v>0</v>
      </c>
      <c r="K126" s="1133">
        <f t="shared" si="18"/>
        <v>0</v>
      </c>
      <c r="L126" s="1133">
        <f t="shared" si="18"/>
        <v>0</v>
      </c>
      <c r="M126" s="1133">
        <f t="shared" si="18"/>
        <v>0</v>
      </c>
      <c r="N126" s="1131">
        <f t="shared" si="12"/>
        <v>0</v>
      </c>
      <c r="O126" s="1157">
        <f t="shared" si="13"/>
        <v>0</v>
      </c>
    </row>
    <row r="127" spans="1:15" ht="12" customHeight="1">
      <c r="A127" s="1156">
        <v>7</v>
      </c>
      <c r="B127" s="1149">
        <v>6</v>
      </c>
      <c r="C127" s="1149">
        <v>10</v>
      </c>
      <c r="D127" s="1149"/>
      <c r="E127" s="2205"/>
      <c r="F127" s="631"/>
      <c r="G127" s="89" t="s">
        <v>248</v>
      </c>
      <c r="H127" s="711">
        <v>0</v>
      </c>
      <c r="I127" s="711"/>
      <c r="J127" s="711">
        <v>0</v>
      </c>
      <c r="K127" s="711">
        <v>0</v>
      </c>
      <c r="L127" s="711">
        <v>0</v>
      </c>
      <c r="M127" s="711">
        <v>0</v>
      </c>
      <c r="N127" s="1127">
        <f t="shared" si="12"/>
        <v>0</v>
      </c>
      <c r="O127" s="1152">
        <f t="shared" si="13"/>
        <v>0</v>
      </c>
    </row>
    <row r="128" spans="1:15">
      <c r="A128" s="1156"/>
      <c r="B128" s="1149"/>
      <c r="C128" s="1149"/>
      <c r="D128" s="1149"/>
      <c r="E128" s="2204">
        <v>1408</v>
      </c>
      <c r="F128" s="13" t="s">
        <v>63</v>
      </c>
      <c r="G128" s="40"/>
      <c r="H128" s="1162">
        <f>SUM(H129,H133,H137,H131)</f>
        <v>20</v>
      </c>
      <c r="I128" s="1162"/>
      <c r="J128" s="1162">
        <f>SUM(J129,J133,J137,J131)</f>
        <v>72</v>
      </c>
      <c r="K128" s="1162">
        <f>SUM(K129,K133,K137,K131)</f>
        <v>15</v>
      </c>
      <c r="L128" s="1162">
        <f>SUM(L129,L133,L137,L131)</f>
        <v>0</v>
      </c>
      <c r="M128" s="1162">
        <f>SUM(M129,M133,M137,M131)</f>
        <v>0</v>
      </c>
      <c r="N128" s="1143">
        <f t="shared" si="12"/>
        <v>87</v>
      </c>
      <c r="O128" s="1155">
        <f t="shared" si="13"/>
        <v>107</v>
      </c>
    </row>
    <row r="129" spans="1:15" ht="12" customHeight="1">
      <c r="A129" s="1156"/>
      <c r="B129" s="1149"/>
      <c r="C129" s="1149"/>
      <c r="D129" s="1149"/>
      <c r="E129" s="2205"/>
      <c r="F129" s="636" t="s">
        <v>64</v>
      </c>
      <c r="G129" s="92"/>
      <c r="H129" s="1128">
        <f t="shared" ref="H129:M129" si="19">SUM(H130)</f>
        <v>11</v>
      </c>
      <c r="I129" s="1128">
        <f t="shared" si="19"/>
        <v>0</v>
      </c>
      <c r="J129" s="1128">
        <f t="shared" si="19"/>
        <v>61</v>
      </c>
      <c r="K129" s="1128">
        <f t="shared" si="19"/>
        <v>14</v>
      </c>
      <c r="L129" s="1128">
        <f t="shared" si="19"/>
        <v>0</v>
      </c>
      <c r="M129" s="1128">
        <f t="shared" si="19"/>
        <v>0</v>
      </c>
      <c r="N129" s="1153">
        <f t="shared" si="12"/>
        <v>75</v>
      </c>
      <c r="O129" s="1154">
        <f t="shared" si="13"/>
        <v>86</v>
      </c>
    </row>
    <row r="130" spans="1:15" ht="12" customHeight="1">
      <c r="A130" s="221">
        <v>8</v>
      </c>
      <c r="B130" s="96">
        <v>4</v>
      </c>
      <c r="C130" s="96">
        <v>8</v>
      </c>
      <c r="D130" s="96"/>
      <c r="E130" s="2205"/>
      <c r="F130" s="631"/>
      <c r="G130" s="92" t="s">
        <v>250</v>
      </c>
      <c r="H130" s="711">
        <v>11</v>
      </c>
      <c r="I130" s="711"/>
      <c r="J130" s="711">
        <v>61</v>
      </c>
      <c r="K130" s="711">
        <v>14</v>
      </c>
      <c r="L130" s="711">
        <v>0</v>
      </c>
      <c r="M130" s="711">
        <v>0</v>
      </c>
      <c r="N130" s="1127">
        <f t="shared" si="12"/>
        <v>75</v>
      </c>
      <c r="O130" s="1152">
        <f t="shared" si="13"/>
        <v>86</v>
      </c>
    </row>
    <row r="131" spans="1:15" ht="12" customHeight="1">
      <c r="B131" s="96"/>
      <c r="C131" s="96"/>
      <c r="D131" s="96"/>
      <c r="E131" s="2205"/>
      <c r="F131" s="640" t="s">
        <v>65</v>
      </c>
      <c r="G131" s="92"/>
      <c r="H131" s="1128">
        <f t="shared" ref="H131:M131" si="20">SUM(H132)</f>
        <v>0</v>
      </c>
      <c r="I131" s="1128">
        <f t="shared" si="20"/>
        <v>0</v>
      </c>
      <c r="J131" s="1128">
        <f t="shared" si="20"/>
        <v>0</v>
      </c>
      <c r="K131" s="1128">
        <f t="shared" si="20"/>
        <v>0</v>
      </c>
      <c r="L131" s="1128">
        <f t="shared" si="20"/>
        <v>0</v>
      </c>
      <c r="M131" s="1128">
        <f t="shared" si="20"/>
        <v>0</v>
      </c>
      <c r="N131" s="1153">
        <f>SUM(J131:M131)</f>
        <v>0</v>
      </c>
      <c r="O131" s="1154">
        <f>SUM(H131,N131)</f>
        <v>0</v>
      </c>
    </row>
    <row r="132" spans="1:15" ht="12" customHeight="1">
      <c r="A132" s="221">
        <v>8</v>
      </c>
      <c r="B132" s="96">
        <v>4</v>
      </c>
      <c r="C132" s="96">
        <v>6</v>
      </c>
      <c r="D132" s="96"/>
      <c r="E132" s="2205"/>
      <c r="F132" s="631"/>
      <c r="G132" s="92" t="s">
        <v>373</v>
      </c>
      <c r="H132" s="711">
        <v>0</v>
      </c>
      <c r="I132" s="711"/>
      <c r="J132" s="711">
        <v>0</v>
      </c>
      <c r="K132" s="711">
        <v>0</v>
      </c>
      <c r="L132" s="711">
        <v>0</v>
      </c>
      <c r="M132" s="711">
        <v>0</v>
      </c>
      <c r="N132" s="1127">
        <f>SUM(J132:M132)</f>
        <v>0</v>
      </c>
      <c r="O132" s="1152">
        <f>SUM(H132,N132)</f>
        <v>0</v>
      </c>
    </row>
    <row r="133" spans="1:15" ht="12" customHeight="1">
      <c r="E133" s="2206"/>
      <c r="F133" s="640" t="s">
        <v>66</v>
      </c>
      <c r="G133" s="92"/>
      <c r="H133" s="1133">
        <f>SUM(H134:H136)</f>
        <v>4</v>
      </c>
      <c r="I133" s="1133"/>
      <c r="J133" s="1133">
        <f>SUM(J134:J136)</f>
        <v>1</v>
      </c>
      <c r="K133" s="1133">
        <f>SUM(K134:K136)</f>
        <v>0</v>
      </c>
      <c r="L133" s="1133">
        <f>SUM(L134:L136)</f>
        <v>0</v>
      </c>
      <c r="M133" s="1133">
        <f>SUM(M134:M136)</f>
        <v>0</v>
      </c>
      <c r="N133" s="1125">
        <f t="shared" si="12"/>
        <v>1</v>
      </c>
      <c r="O133" s="1154">
        <f t="shared" si="13"/>
        <v>5</v>
      </c>
    </row>
    <row r="134" spans="1:15" ht="12" customHeight="1">
      <c r="A134" s="221">
        <v>8</v>
      </c>
      <c r="B134" s="221">
        <v>4</v>
      </c>
      <c r="C134" s="221">
        <v>11</v>
      </c>
      <c r="E134" s="2205"/>
      <c r="F134" s="640"/>
      <c r="G134" s="92" t="s">
        <v>253</v>
      </c>
      <c r="H134" s="711">
        <v>2</v>
      </c>
      <c r="I134" s="711"/>
      <c r="J134" s="711">
        <v>1</v>
      </c>
      <c r="K134" s="711">
        <v>0</v>
      </c>
      <c r="L134" s="711">
        <v>0</v>
      </c>
      <c r="M134" s="711">
        <v>0</v>
      </c>
      <c r="N134" s="1127">
        <f t="shared" si="12"/>
        <v>1</v>
      </c>
      <c r="O134" s="1152">
        <f t="shared" si="13"/>
        <v>3</v>
      </c>
    </row>
    <row r="135" spans="1:15" ht="12" customHeight="1">
      <c r="A135" s="221">
        <v>8</v>
      </c>
      <c r="B135" s="221">
        <v>3</v>
      </c>
      <c r="C135" s="221">
        <v>11</v>
      </c>
      <c r="E135" s="2205"/>
      <c r="F135" s="640"/>
      <c r="G135" s="92" t="s">
        <v>254</v>
      </c>
      <c r="H135" s="1140">
        <v>2</v>
      </c>
      <c r="I135" s="1140"/>
      <c r="J135" s="1140">
        <v>0</v>
      </c>
      <c r="K135" s="1140">
        <v>0</v>
      </c>
      <c r="L135" s="1140">
        <v>0</v>
      </c>
      <c r="M135" s="1140">
        <v>0</v>
      </c>
      <c r="N135" s="1127">
        <f t="shared" si="12"/>
        <v>0</v>
      </c>
      <c r="O135" s="1152">
        <f t="shared" si="13"/>
        <v>2</v>
      </c>
    </row>
    <row r="136" spans="1:15" ht="12" customHeight="1">
      <c r="A136" s="221">
        <v>8</v>
      </c>
      <c r="B136" s="221">
        <v>4</v>
      </c>
      <c r="C136" s="221">
        <v>11</v>
      </c>
      <c r="E136" s="2205"/>
      <c r="F136" s="640"/>
      <c r="G136" s="92" t="s">
        <v>255</v>
      </c>
      <c r="H136" s="711">
        <v>0</v>
      </c>
      <c r="I136" s="711"/>
      <c r="J136" s="711">
        <v>0</v>
      </c>
      <c r="K136" s="711">
        <v>0</v>
      </c>
      <c r="L136" s="711">
        <v>0</v>
      </c>
      <c r="M136" s="711">
        <v>0</v>
      </c>
      <c r="N136" s="1127">
        <f t="shared" si="12"/>
        <v>0</v>
      </c>
      <c r="O136" s="1152">
        <f t="shared" si="13"/>
        <v>0</v>
      </c>
    </row>
    <row r="137" spans="1:15" ht="12" customHeight="1">
      <c r="E137" s="2205"/>
      <c r="F137" s="640" t="s">
        <v>67</v>
      </c>
      <c r="G137" s="36"/>
      <c r="H137" s="1128">
        <f>SUM(H138)</f>
        <v>5</v>
      </c>
      <c r="I137" s="1128"/>
      <c r="J137" s="1128">
        <f>SUM(J138)</f>
        <v>10</v>
      </c>
      <c r="K137" s="1128">
        <f>SUM(K138)</f>
        <v>1</v>
      </c>
      <c r="L137" s="1128">
        <f>SUM(L138)</f>
        <v>0</v>
      </c>
      <c r="M137" s="1128">
        <f>SUM(M138)</f>
        <v>0</v>
      </c>
      <c r="N137" s="1153">
        <f t="shared" si="12"/>
        <v>11</v>
      </c>
      <c r="O137" s="1154">
        <f t="shared" si="13"/>
        <v>16</v>
      </c>
    </row>
    <row r="138" spans="1:15" ht="12" customHeight="1">
      <c r="A138" s="221">
        <v>8</v>
      </c>
      <c r="B138" s="221">
        <v>4</v>
      </c>
      <c r="C138" s="221">
        <v>11</v>
      </c>
      <c r="E138" s="2205"/>
      <c r="F138" s="638"/>
      <c r="G138" s="92" t="s">
        <v>256</v>
      </c>
      <c r="H138" s="711">
        <v>5</v>
      </c>
      <c r="I138" s="711"/>
      <c r="J138" s="711">
        <v>10</v>
      </c>
      <c r="K138" s="711">
        <v>1</v>
      </c>
      <c r="L138" s="711">
        <v>0</v>
      </c>
      <c r="M138" s="711">
        <v>0</v>
      </c>
      <c r="N138" s="1127">
        <f t="shared" si="12"/>
        <v>11</v>
      </c>
      <c r="O138" s="1152">
        <f t="shared" si="13"/>
        <v>16</v>
      </c>
    </row>
    <row r="139" spans="1:15" ht="12.75" customHeight="1">
      <c r="E139" s="2204">
        <v>1624</v>
      </c>
      <c r="F139" s="13" t="s">
        <v>68</v>
      </c>
      <c r="G139" s="123"/>
      <c r="H139" s="728">
        <f>SUM(H140,H142)</f>
        <v>1</v>
      </c>
      <c r="I139" s="728"/>
      <c r="J139" s="728">
        <f>SUM(J140,J142)</f>
        <v>0</v>
      </c>
      <c r="K139" s="728">
        <f>SUM(K140,K142)</f>
        <v>4</v>
      </c>
      <c r="L139" s="728">
        <f>SUM(L140,L142)</f>
        <v>0</v>
      </c>
      <c r="M139" s="728">
        <f>SUM(M140,M142)</f>
        <v>0</v>
      </c>
      <c r="N139" s="1164">
        <f t="shared" si="12"/>
        <v>4</v>
      </c>
      <c r="O139" s="1165">
        <f t="shared" si="13"/>
        <v>5</v>
      </c>
    </row>
    <row r="140" spans="1:15" ht="12" customHeight="1">
      <c r="E140" s="2205"/>
      <c r="F140" s="678" t="s">
        <v>69</v>
      </c>
      <c r="G140" s="64"/>
      <c r="H140" s="1128">
        <f>SUM(H141)</f>
        <v>1</v>
      </c>
      <c r="I140" s="1128"/>
      <c r="J140" s="1128">
        <f t="shared" ref="J140:M142" si="21">SUM(J141)</f>
        <v>0</v>
      </c>
      <c r="K140" s="1128">
        <f t="shared" si="21"/>
        <v>3</v>
      </c>
      <c r="L140" s="1128">
        <f t="shared" si="21"/>
        <v>0</v>
      </c>
      <c r="M140" s="1128">
        <f t="shared" si="21"/>
        <v>0</v>
      </c>
      <c r="N140" s="1153">
        <f t="shared" si="12"/>
        <v>3</v>
      </c>
      <c r="O140" s="1154">
        <f t="shared" si="13"/>
        <v>4</v>
      </c>
    </row>
    <row r="141" spans="1:15" ht="12" customHeight="1">
      <c r="A141" s="221">
        <v>9</v>
      </c>
      <c r="B141" s="221">
        <v>4</v>
      </c>
      <c r="C141" s="221">
        <v>8</v>
      </c>
      <c r="E141" s="2205"/>
      <c r="F141" s="638"/>
      <c r="G141" s="92" t="s">
        <v>258</v>
      </c>
      <c r="H141" s="711">
        <v>1</v>
      </c>
      <c r="I141" s="711"/>
      <c r="J141" s="711">
        <v>0</v>
      </c>
      <c r="K141" s="711">
        <v>3</v>
      </c>
      <c r="L141" s="711">
        <v>0</v>
      </c>
      <c r="M141" s="711">
        <v>0</v>
      </c>
      <c r="N141" s="1127">
        <f t="shared" si="12"/>
        <v>3</v>
      </c>
      <c r="O141" s="1152">
        <f t="shared" si="13"/>
        <v>4</v>
      </c>
    </row>
    <row r="142" spans="1:15" ht="12" customHeight="1">
      <c r="E142" s="2205"/>
      <c r="F142" s="636" t="s">
        <v>71</v>
      </c>
      <c r="G142" s="92"/>
      <c r="H142" s="1128">
        <f>SUM(H143)</f>
        <v>0</v>
      </c>
      <c r="I142" s="1128"/>
      <c r="J142" s="1128">
        <f t="shared" si="21"/>
        <v>0</v>
      </c>
      <c r="K142" s="1128">
        <f t="shared" si="21"/>
        <v>1</v>
      </c>
      <c r="L142" s="1128">
        <f t="shared" si="21"/>
        <v>0</v>
      </c>
      <c r="M142" s="1128">
        <f t="shared" si="21"/>
        <v>0</v>
      </c>
      <c r="N142" s="1153">
        <f t="shared" si="12"/>
        <v>1</v>
      </c>
      <c r="O142" s="1154">
        <f t="shared" si="13"/>
        <v>1</v>
      </c>
    </row>
    <row r="143" spans="1:15" ht="12" customHeight="1">
      <c r="A143" s="221">
        <v>9</v>
      </c>
      <c r="B143" s="221">
        <v>5</v>
      </c>
      <c r="C143" s="221">
        <v>11</v>
      </c>
      <c r="E143" s="2207"/>
      <c r="F143" s="1083"/>
      <c r="G143" s="314" t="s">
        <v>259</v>
      </c>
      <c r="H143" s="711">
        <v>0</v>
      </c>
      <c r="I143" s="711"/>
      <c r="J143" s="711">
        <v>0</v>
      </c>
      <c r="K143" s="711">
        <v>1</v>
      </c>
      <c r="L143" s="711">
        <v>0</v>
      </c>
      <c r="M143" s="711">
        <v>0</v>
      </c>
      <c r="N143" s="1127">
        <f t="shared" si="12"/>
        <v>1</v>
      </c>
      <c r="O143" s="1152">
        <f t="shared" si="13"/>
        <v>1</v>
      </c>
    </row>
    <row r="144" spans="1:15">
      <c r="F144" s="2256" t="s">
        <v>8</v>
      </c>
      <c r="G144" s="2257"/>
      <c r="H144" s="1166">
        <f>SUM(H8+H37+H68+H81+H88+H106+H118+H128+H139)</f>
        <v>713</v>
      </c>
      <c r="I144" s="1166"/>
      <c r="J144" s="1166">
        <f>SUM(J8+J37+J68+J81+J88+J106+J118+J128+J139)</f>
        <v>867</v>
      </c>
      <c r="K144" s="1166">
        <f>SUM(K8+K37+K68+K81+K88+K106+K118+K128+K139)</f>
        <v>369</v>
      </c>
      <c r="L144" s="1166">
        <f>SUM(L8+L37+L68+L81+L88+L106+L118+L128+L139)</f>
        <v>6</v>
      </c>
      <c r="M144" s="1166">
        <f>SUM(M8+M37+M68+M81+M88+M106+M118+M128+M139)</f>
        <v>60</v>
      </c>
      <c r="N144" s="1166">
        <f>SUM(J144:M144)</f>
        <v>1302</v>
      </c>
      <c r="O144" s="1167">
        <f>SUM(H144,N144)</f>
        <v>2015</v>
      </c>
    </row>
    <row r="145" spans="6:15" ht="12" customHeight="1">
      <c r="F145" s="177" t="s">
        <v>381</v>
      </c>
      <c r="H145" s="177"/>
      <c r="I145" s="177"/>
      <c r="J145" s="177"/>
      <c r="K145" s="177"/>
      <c r="L145" s="177"/>
      <c r="M145" s="177"/>
      <c r="N145" s="177"/>
      <c r="O145" s="177"/>
    </row>
    <row r="146" spans="6:15" ht="9.75" customHeight="1">
      <c r="F146" s="177"/>
    </row>
    <row r="147" spans="6:15" ht="9" customHeight="1"/>
    <row r="148" spans="6:15" ht="9" customHeight="1"/>
    <row r="149" spans="6:15" ht="9" customHeight="1"/>
    <row r="150" spans="6:15" ht="9" customHeight="1"/>
    <row r="151" spans="6:15" ht="9" customHeight="1"/>
    <row r="152" spans="6:15" ht="9" customHeight="1"/>
    <row r="153" spans="6:15" ht="9" customHeight="1"/>
    <row r="154" spans="6:15" ht="9" customHeight="1"/>
    <row r="155" spans="6:15" ht="9" customHeight="1"/>
    <row r="156" spans="6:15" ht="9" customHeight="1"/>
    <row r="157" spans="6:15" ht="9" customHeight="1"/>
    <row r="158" spans="6:15" ht="9" customHeight="1"/>
    <row r="159" spans="6:15" ht="9" customHeight="1"/>
    <row r="160" spans="6:1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5" ht="9" customHeight="1"/>
    <row r="226" spans="6:15" ht="9" customHeight="1"/>
    <row r="227" spans="6:15" ht="9" customHeight="1">
      <c r="F227" s="92"/>
      <c r="G227" s="92"/>
      <c r="H227" s="1047"/>
      <c r="I227" s="1047"/>
      <c r="J227" s="1047"/>
      <c r="K227" s="1048"/>
      <c r="L227" s="1047"/>
      <c r="M227" s="1047"/>
      <c r="N227" s="1047"/>
      <c r="O227" s="1047"/>
    </row>
    <row r="228" spans="6:15" ht="9" customHeight="1"/>
    <row r="229" spans="6:15" ht="9" customHeight="1"/>
    <row r="230" spans="6:15" ht="9" customHeight="1"/>
    <row r="231" spans="6:15" ht="9" customHeight="1"/>
    <row r="232" spans="6:15" ht="9" customHeight="1"/>
    <row r="233" spans="6:15" ht="9" customHeight="1"/>
    <row r="234" spans="6:15" ht="9" customHeight="1"/>
    <row r="235" spans="6:15" ht="9" customHeight="1"/>
    <row r="236" spans="6:15" ht="9" customHeight="1"/>
    <row r="237" spans="6:15" ht="9" customHeight="1"/>
    <row r="238" spans="6:15" ht="9" customHeight="1"/>
    <row r="239" spans="6:15" ht="9" customHeight="1"/>
    <row r="240" spans="6:1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sheetData>
  <mergeCells count="20">
    <mergeCell ref="E2:O2"/>
    <mergeCell ref="S2:AG2"/>
    <mergeCell ref="E3:O3"/>
    <mergeCell ref="E5:E7"/>
    <mergeCell ref="F5:G7"/>
    <mergeCell ref="J6:O6"/>
    <mergeCell ref="E8:E34"/>
    <mergeCell ref="Q16:U23"/>
    <mergeCell ref="E37:E67"/>
    <mergeCell ref="E68:E75"/>
    <mergeCell ref="E78:E80"/>
    <mergeCell ref="F78:G80"/>
    <mergeCell ref="J79:O79"/>
    <mergeCell ref="F144:G144"/>
    <mergeCell ref="E81:E87"/>
    <mergeCell ref="E88:E105"/>
    <mergeCell ref="E106:E117"/>
    <mergeCell ref="E118:E127"/>
    <mergeCell ref="E128:E138"/>
    <mergeCell ref="E139:E143"/>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8"/>
  <sheetViews>
    <sheetView topLeftCell="D1" workbookViewId="0">
      <selection activeCell="AO15" sqref="AO15:AQ23"/>
    </sheetView>
  </sheetViews>
  <sheetFormatPr baseColWidth="10" defaultRowHeight="12.75"/>
  <cols>
    <col min="1" max="1" width="2.42578125" style="221" hidden="1" customWidth="1"/>
    <col min="2" max="2" width="2.85546875" style="221" hidden="1" customWidth="1"/>
    <col min="3" max="3" width="3" style="221" hidden="1" customWidth="1"/>
    <col min="4" max="4" width="0.85546875" style="221" customWidth="1"/>
    <col min="5" max="5" width="6.85546875" style="79" customWidth="1"/>
    <col min="6" max="6" width="1.5703125" style="79" customWidth="1"/>
    <col min="7" max="7" width="67.7109375" style="79" customWidth="1"/>
    <col min="8" max="10" width="4.5703125" style="305" customWidth="1"/>
    <col min="11" max="11" width="0.42578125" style="305" customWidth="1"/>
    <col min="12" max="14" width="4.5703125" style="305" customWidth="1"/>
    <col min="15" max="15" width="0.42578125" style="305" customWidth="1"/>
    <col min="16" max="18" width="4.5703125" style="305" customWidth="1"/>
    <col min="19" max="19" width="0.42578125" style="305" customWidth="1"/>
    <col min="20" max="22" width="4.5703125" style="305" customWidth="1"/>
    <col min="23" max="23" width="0.42578125" style="305" customWidth="1"/>
    <col min="24" max="25" width="4.5703125" style="305" customWidth="1"/>
    <col min="26" max="26" width="5.42578125" style="305" customWidth="1"/>
    <col min="27" max="27" width="0.42578125" style="305" customWidth="1"/>
    <col min="28" max="30" width="4.5703125" style="305" customWidth="1"/>
    <col min="31" max="31" width="0.42578125" style="305" customWidth="1"/>
    <col min="32" max="34" width="4.5703125" style="305" customWidth="1"/>
    <col min="35" max="35" width="0.42578125" style="305" customWidth="1"/>
    <col min="36" max="37" width="4.5703125" style="305" customWidth="1"/>
    <col min="38" max="38" width="0.42578125" style="305" customWidth="1"/>
    <col min="39" max="39" width="5.42578125" style="306" customWidth="1"/>
    <col min="40" max="256" width="11.42578125" style="79"/>
    <col min="257" max="259" width="0" style="79" hidden="1" customWidth="1"/>
    <col min="260" max="260" width="0.85546875" style="79" customWidth="1"/>
    <col min="261" max="261" width="6.85546875" style="79" customWidth="1"/>
    <col min="262" max="262" width="1.5703125" style="79" customWidth="1"/>
    <col min="263" max="263" width="67.7109375" style="79" customWidth="1"/>
    <col min="264" max="266" width="4.5703125" style="79" customWidth="1"/>
    <col min="267" max="267" width="0.42578125" style="79" customWidth="1"/>
    <col min="268" max="270" width="4.5703125" style="79" customWidth="1"/>
    <col min="271" max="271" width="0.42578125" style="79" customWidth="1"/>
    <col min="272" max="274" width="4.5703125" style="79" customWidth="1"/>
    <col min="275" max="275" width="0.42578125" style="79" customWidth="1"/>
    <col min="276" max="278" width="4.5703125" style="79" customWidth="1"/>
    <col min="279" max="279" width="0.42578125" style="79" customWidth="1"/>
    <col min="280" max="281" width="4.5703125" style="79" customWidth="1"/>
    <col min="282" max="282" width="5.42578125" style="79" customWidth="1"/>
    <col min="283" max="283" width="0.42578125" style="79" customWidth="1"/>
    <col min="284" max="286" width="4.5703125" style="79" customWidth="1"/>
    <col min="287" max="287" width="0.42578125" style="79" customWidth="1"/>
    <col min="288" max="290" width="4.5703125" style="79" customWidth="1"/>
    <col min="291" max="291" width="0.42578125" style="79" customWidth="1"/>
    <col min="292" max="293" width="4.5703125" style="79" customWidth="1"/>
    <col min="294" max="294" width="0.42578125" style="79" customWidth="1"/>
    <col min="295" max="295" width="5.42578125" style="79" customWidth="1"/>
    <col min="296" max="512" width="11.42578125" style="79"/>
    <col min="513" max="515" width="0" style="79" hidden="1" customWidth="1"/>
    <col min="516" max="516" width="0.85546875" style="79" customWidth="1"/>
    <col min="517" max="517" width="6.85546875" style="79" customWidth="1"/>
    <col min="518" max="518" width="1.5703125" style="79" customWidth="1"/>
    <col min="519" max="519" width="67.7109375" style="79" customWidth="1"/>
    <col min="520" max="522" width="4.5703125" style="79" customWidth="1"/>
    <col min="523" max="523" width="0.42578125" style="79" customWidth="1"/>
    <col min="524" max="526" width="4.5703125" style="79" customWidth="1"/>
    <col min="527" max="527" width="0.42578125" style="79" customWidth="1"/>
    <col min="528" max="530" width="4.5703125" style="79" customWidth="1"/>
    <col min="531" max="531" width="0.42578125" style="79" customWidth="1"/>
    <col min="532" max="534" width="4.5703125" style="79" customWidth="1"/>
    <col min="535" max="535" width="0.42578125" style="79" customWidth="1"/>
    <col min="536" max="537" width="4.5703125" style="79" customWidth="1"/>
    <col min="538" max="538" width="5.42578125" style="79" customWidth="1"/>
    <col min="539" max="539" width="0.42578125" style="79" customWidth="1"/>
    <col min="540" max="542" width="4.5703125" style="79" customWidth="1"/>
    <col min="543" max="543" width="0.42578125" style="79" customWidth="1"/>
    <col min="544" max="546" width="4.5703125" style="79" customWidth="1"/>
    <col min="547" max="547" width="0.42578125" style="79" customWidth="1"/>
    <col min="548" max="549" width="4.5703125" style="79" customWidth="1"/>
    <col min="550" max="550" width="0.42578125" style="79" customWidth="1"/>
    <col min="551" max="551" width="5.42578125" style="79" customWidth="1"/>
    <col min="552" max="768" width="11.42578125" style="79"/>
    <col min="769" max="771" width="0" style="79" hidden="1" customWidth="1"/>
    <col min="772" max="772" width="0.85546875" style="79" customWidth="1"/>
    <col min="773" max="773" width="6.85546875" style="79" customWidth="1"/>
    <col min="774" max="774" width="1.5703125" style="79" customWidth="1"/>
    <col min="775" max="775" width="67.7109375" style="79" customWidth="1"/>
    <col min="776" max="778" width="4.5703125" style="79" customWidth="1"/>
    <col min="779" max="779" width="0.42578125" style="79" customWidth="1"/>
    <col min="780" max="782" width="4.5703125" style="79" customWidth="1"/>
    <col min="783" max="783" width="0.42578125" style="79" customWidth="1"/>
    <col min="784" max="786" width="4.5703125" style="79" customWidth="1"/>
    <col min="787" max="787" width="0.42578125" style="79" customWidth="1"/>
    <col min="788" max="790" width="4.5703125" style="79" customWidth="1"/>
    <col min="791" max="791" width="0.42578125" style="79" customWidth="1"/>
    <col min="792" max="793" width="4.5703125" style="79" customWidth="1"/>
    <col min="794" max="794" width="5.42578125" style="79" customWidth="1"/>
    <col min="795" max="795" width="0.42578125" style="79" customWidth="1"/>
    <col min="796" max="798" width="4.5703125" style="79" customWidth="1"/>
    <col min="799" max="799" width="0.42578125" style="79" customWidth="1"/>
    <col min="800" max="802" width="4.5703125" style="79" customWidth="1"/>
    <col min="803" max="803" width="0.42578125" style="79" customWidth="1"/>
    <col min="804" max="805" width="4.5703125" style="79" customWidth="1"/>
    <col min="806" max="806" width="0.42578125" style="79" customWidth="1"/>
    <col min="807" max="807" width="5.42578125" style="79" customWidth="1"/>
    <col min="808" max="1024" width="11.42578125" style="79"/>
    <col min="1025" max="1027" width="0" style="79" hidden="1" customWidth="1"/>
    <col min="1028" max="1028" width="0.85546875" style="79" customWidth="1"/>
    <col min="1029" max="1029" width="6.85546875" style="79" customWidth="1"/>
    <col min="1030" max="1030" width="1.5703125" style="79" customWidth="1"/>
    <col min="1031" max="1031" width="67.7109375" style="79" customWidth="1"/>
    <col min="1032" max="1034" width="4.5703125" style="79" customWidth="1"/>
    <col min="1035" max="1035" width="0.42578125" style="79" customWidth="1"/>
    <col min="1036" max="1038" width="4.5703125" style="79" customWidth="1"/>
    <col min="1039" max="1039" width="0.42578125" style="79" customWidth="1"/>
    <col min="1040" max="1042" width="4.5703125" style="79" customWidth="1"/>
    <col min="1043" max="1043" width="0.42578125" style="79" customWidth="1"/>
    <col min="1044" max="1046" width="4.5703125" style="79" customWidth="1"/>
    <col min="1047" max="1047" width="0.42578125" style="79" customWidth="1"/>
    <col min="1048" max="1049" width="4.5703125" style="79" customWidth="1"/>
    <col min="1050" max="1050" width="5.42578125" style="79" customWidth="1"/>
    <col min="1051" max="1051" width="0.42578125" style="79" customWidth="1"/>
    <col min="1052" max="1054" width="4.5703125" style="79" customWidth="1"/>
    <col min="1055" max="1055" width="0.42578125" style="79" customWidth="1"/>
    <col min="1056" max="1058" width="4.5703125" style="79" customWidth="1"/>
    <col min="1059" max="1059" width="0.42578125" style="79" customWidth="1"/>
    <col min="1060" max="1061" width="4.5703125" style="79" customWidth="1"/>
    <col min="1062" max="1062" width="0.42578125" style="79" customWidth="1"/>
    <col min="1063" max="1063" width="5.42578125" style="79" customWidth="1"/>
    <col min="1064" max="1280" width="11.42578125" style="79"/>
    <col min="1281" max="1283" width="0" style="79" hidden="1" customWidth="1"/>
    <col min="1284" max="1284" width="0.85546875" style="79" customWidth="1"/>
    <col min="1285" max="1285" width="6.85546875" style="79" customWidth="1"/>
    <col min="1286" max="1286" width="1.5703125" style="79" customWidth="1"/>
    <col min="1287" max="1287" width="67.7109375" style="79" customWidth="1"/>
    <col min="1288" max="1290" width="4.5703125" style="79" customWidth="1"/>
    <col min="1291" max="1291" width="0.42578125" style="79" customWidth="1"/>
    <col min="1292" max="1294" width="4.5703125" style="79" customWidth="1"/>
    <col min="1295" max="1295" width="0.42578125" style="79" customWidth="1"/>
    <col min="1296" max="1298" width="4.5703125" style="79" customWidth="1"/>
    <col min="1299" max="1299" width="0.42578125" style="79" customWidth="1"/>
    <col min="1300" max="1302" width="4.5703125" style="79" customWidth="1"/>
    <col min="1303" max="1303" width="0.42578125" style="79" customWidth="1"/>
    <col min="1304" max="1305" width="4.5703125" style="79" customWidth="1"/>
    <col min="1306" max="1306" width="5.42578125" style="79" customWidth="1"/>
    <col min="1307" max="1307" width="0.42578125" style="79" customWidth="1"/>
    <col min="1308" max="1310" width="4.5703125" style="79" customWidth="1"/>
    <col min="1311" max="1311" width="0.42578125" style="79" customWidth="1"/>
    <col min="1312" max="1314" width="4.5703125" style="79" customWidth="1"/>
    <col min="1315" max="1315" width="0.42578125" style="79" customWidth="1"/>
    <col min="1316" max="1317" width="4.5703125" style="79" customWidth="1"/>
    <col min="1318" max="1318" width="0.42578125" style="79" customWidth="1"/>
    <col min="1319" max="1319" width="5.42578125" style="79" customWidth="1"/>
    <col min="1320" max="1536" width="11.42578125" style="79"/>
    <col min="1537" max="1539" width="0" style="79" hidden="1" customWidth="1"/>
    <col min="1540" max="1540" width="0.85546875" style="79" customWidth="1"/>
    <col min="1541" max="1541" width="6.85546875" style="79" customWidth="1"/>
    <col min="1542" max="1542" width="1.5703125" style="79" customWidth="1"/>
    <col min="1543" max="1543" width="67.7109375" style="79" customWidth="1"/>
    <col min="1544" max="1546" width="4.5703125" style="79" customWidth="1"/>
    <col min="1547" max="1547" width="0.42578125" style="79" customWidth="1"/>
    <col min="1548" max="1550" width="4.5703125" style="79" customWidth="1"/>
    <col min="1551" max="1551" width="0.42578125" style="79" customWidth="1"/>
    <col min="1552" max="1554" width="4.5703125" style="79" customWidth="1"/>
    <col min="1555" max="1555" width="0.42578125" style="79" customWidth="1"/>
    <col min="1556" max="1558" width="4.5703125" style="79" customWidth="1"/>
    <col min="1559" max="1559" width="0.42578125" style="79" customWidth="1"/>
    <col min="1560" max="1561" width="4.5703125" style="79" customWidth="1"/>
    <col min="1562" max="1562" width="5.42578125" style="79" customWidth="1"/>
    <col min="1563" max="1563" width="0.42578125" style="79" customWidth="1"/>
    <col min="1564" max="1566" width="4.5703125" style="79" customWidth="1"/>
    <col min="1567" max="1567" width="0.42578125" style="79" customWidth="1"/>
    <col min="1568" max="1570" width="4.5703125" style="79" customWidth="1"/>
    <col min="1571" max="1571" width="0.42578125" style="79" customWidth="1"/>
    <col min="1572" max="1573" width="4.5703125" style="79" customWidth="1"/>
    <col min="1574" max="1574" width="0.42578125" style="79" customWidth="1"/>
    <col min="1575" max="1575" width="5.42578125" style="79" customWidth="1"/>
    <col min="1576" max="1792" width="11.42578125" style="79"/>
    <col min="1793" max="1795" width="0" style="79" hidden="1" customWidth="1"/>
    <col min="1796" max="1796" width="0.85546875" style="79" customWidth="1"/>
    <col min="1797" max="1797" width="6.85546875" style="79" customWidth="1"/>
    <col min="1798" max="1798" width="1.5703125" style="79" customWidth="1"/>
    <col min="1799" max="1799" width="67.7109375" style="79" customWidth="1"/>
    <col min="1800" max="1802" width="4.5703125" style="79" customWidth="1"/>
    <col min="1803" max="1803" width="0.42578125" style="79" customWidth="1"/>
    <col min="1804" max="1806" width="4.5703125" style="79" customWidth="1"/>
    <col min="1807" max="1807" width="0.42578125" style="79" customWidth="1"/>
    <col min="1808" max="1810" width="4.5703125" style="79" customWidth="1"/>
    <col min="1811" max="1811" width="0.42578125" style="79" customWidth="1"/>
    <col min="1812" max="1814" width="4.5703125" style="79" customWidth="1"/>
    <col min="1815" max="1815" width="0.42578125" style="79" customWidth="1"/>
    <col min="1816" max="1817" width="4.5703125" style="79" customWidth="1"/>
    <col min="1818" max="1818" width="5.42578125" style="79" customWidth="1"/>
    <col min="1819" max="1819" width="0.42578125" style="79" customWidth="1"/>
    <col min="1820" max="1822" width="4.5703125" style="79" customWidth="1"/>
    <col min="1823" max="1823" width="0.42578125" style="79" customWidth="1"/>
    <col min="1824" max="1826" width="4.5703125" style="79" customWidth="1"/>
    <col min="1827" max="1827" width="0.42578125" style="79" customWidth="1"/>
    <col min="1828" max="1829" width="4.5703125" style="79" customWidth="1"/>
    <col min="1830" max="1830" width="0.42578125" style="79" customWidth="1"/>
    <col min="1831" max="1831" width="5.42578125" style="79" customWidth="1"/>
    <col min="1832" max="2048" width="11.42578125" style="79"/>
    <col min="2049" max="2051" width="0" style="79" hidden="1" customWidth="1"/>
    <col min="2052" max="2052" width="0.85546875" style="79" customWidth="1"/>
    <col min="2053" max="2053" width="6.85546875" style="79" customWidth="1"/>
    <col min="2054" max="2054" width="1.5703125" style="79" customWidth="1"/>
    <col min="2055" max="2055" width="67.7109375" style="79" customWidth="1"/>
    <col min="2056" max="2058" width="4.5703125" style="79" customWidth="1"/>
    <col min="2059" max="2059" width="0.42578125" style="79" customWidth="1"/>
    <col min="2060" max="2062" width="4.5703125" style="79" customWidth="1"/>
    <col min="2063" max="2063" width="0.42578125" style="79" customWidth="1"/>
    <col min="2064" max="2066" width="4.5703125" style="79" customWidth="1"/>
    <col min="2067" max="2067" width="0.42578125" style="79" customWidth="1"/>
    <col min="2068" max="2070" width="4.5703125" style="79" customWidth="1"/>
    <col min="2071" max="2071" width="0.42578125" style="79" customWidth="1"/>
    <col min="2072" max="2073" width="4.5703125" style="79" customWidth="1"/>
    <col min="2074" max="2074" width="5.42578125" style="79" customWidth="1"/>
    <col min="2075" max="2075" width="0.42578125" style="79" customWidth="1"/>
    <col min="2076" max="2078" width="4.5703125" style="79" customWidth="1"/>
    <col min="2079" max="2079" width="0.42578125" style="79" customWidth="1"/>
    <col min="2080" max="2082" width="4.5703125" style="79" customWidth="1"/>
    <col min="2083" max="2083" width="0.42578125" style="79" customWidth="1"/>
    <col min="2084" max="2085" width="4.5703125" style="79" customWidth="1"/>
    <col min="2086" max="2086" width="0.42578125" style="79" customWidth="1"/>
    <col min="2087" max="2087" width="5.42578125" style="79" customWidth="1"/>
    <col min="2088" max="2304" width="11.42578125" style="79"/>
    <col min="2305" max="2307" width="0" style="79" hidden="1" customWidth="1"/>
    <col min="2308" max="2308" width="0.85546875" style="79" customWidth="1"/>
    <col min="2309" max="2309" width="6.85546875" style="79" customWidth="1"/>
    <col min="2310" max="2310" width="1.5703125" style="79" customWidth="1"/>
    <col min="2311" max="2311" width="67.7109375" style="79" customWidth="1"/>
    <col min="2312" max="2314" width="4.5703125" style="79" customWidth="1"/>
    <col min="2315" max="2315" width="0.42578125" style="79" customWidth="1"/>
    <col min="2316" max="2318" width="4.5703125" style="79" customWidth="1"/>
    <col min="2319" max="2319" width="0.42578125" style="79" customWidth="1"/>
    <col min="2320" max="2322" width="4.5703125" style="79" customWidth="1"/>
    <col min="2323" max="2323" width="0.42578125" style="79" customWidth="1"/>
    <col min="2324" max="2326" width="4.5703125" style="79" customWidth="1"/>
    <col min="2327" max="2327" width="0.42578125" style="79" customWidth="1"/>
    <col min="2328" max="2329" width="4.5703125" style="79" customWidth="1"/>
    <col min="2330" max="2330" width="5.42578125" style="79" customWidth="1"/>
    <col min="2331" max="2331" width="0.42578125" style="79" customWidth="1"/>
    <col min="2332" max="2334" width="4.5703125" style="79" customWidth="1"/>
    <col min="2335" max="2335" width="0.42578125" style="79" customWidth="1"/>
    <col min="2336" max="2338" width="4.5703125" style="79" customWidth="1"/>
    <col min="2339" max="2339" width="0.42578125" style="79" customWidth="1"/>
    <col min="2340" max="2341" width="4.5703125" style="79" customWidth="1"/>
    <col min="2342" max="2342" width="0.42578125" style="79" customWidth="1"/>
    <col min="2343" max="2343" width="5.42578125" style="79" customWidth="1"/>
    <col min="2344" max="2560" width="11.42578125" style="79"/>
    <col min="2561" max="2563" width="0" style="79" hidden="1" customWidth="1"/>
    <col min="2564" max="2564" width="0.85546875" style="79" customWidth="1"/>
    <col min="2565" max="2565" width="6.85546875" style="79" customWidth="1"/>
    <col min="2566" max="2566" width="1.5703125" style="79" customWidth="1"/>
    <col min="2567" max="2567" width="67.7109375" style="79" customWidth="1"/>
    <col min="2568" max="2570" width="4.5703125" style="79" customWidth="1"/>
    <col min="2571" max="2571" width="0.42578125" style="79" customWidth="1"/>
    <col min="2572" max="2574" width="4.5703125" style="79" customWidth="1"/>
    <col min="2575" max="2575" width="0.42578125" style="79" customWidth="1"/>
    <col min="2576" max="2578" width="4.5703125" style="79" customWidth="1"/>
    <col min="2579" max="2579" width="0.42578125" style="79" customWidth="1"/>
    <col min="2580" max="2582" width="4.5703125" style="79" customWidth="1"/>
    <col min="2583" max="2583" width="0.42578125" style="79" customWidth="1"/>
    <col min="2584" max="2585" width="4.5703125" style="79" customWidth="1"/>
    <col min="2586" max="2586" width="5.42578125" style="79" customWidth="1"/>
    <col min="2587" max="2587" width="0.42578125" style="79" customWidth="1"/>
    <col min="2588" max="2590" width="4.5703125" style="79" customWidth="1"/>
    <col min="2591" max="2591" width="0.42578125" style="79" customWidth="1"/>
    <col min="2592" max="2594" width="4.5703125" style="79" customWidth="1"/>
    <col min="2595" max="2595" width="0.42578125" style="79" customWidth="1"/>
    <col min="2596" max="2597" width="4.5703125" style="79" customWidth="1"/>
    <col min="2598" max="2598" width="0.42578125" style="79" customWidth="1"/>
    <col min="2599" max="2599" width="5.42578125" style="79" customWidth="1"/>
    <col min="2600" max="2816" width="11.42578125" style="79"/>
    <col min="2817" max="2819" width="0" style="79" hidden="1" customWidth="1"/>
    <col min="2820" max="2820" width="0.85546875" style="79" customWidth="1"/>
    <col min="2821" max="2821" width="6.85546875" style="79" customWidth="1"/>
    <col min="2822" max="2822" width="1.5703125" style="79" customWidth="1"/>
    <col min="2823" max="2823" width="67.7109375" style="79" customWidth="1"/>
    <col min="2824" max="2826" width="4.5703125" style="79" customWidth="1"/>
    <col min="2827" max="2827" width="0.42578125" style="79" customWidth="1"/>
    <col min="2828" max="2830" width="4.5703125" style="79" customWidth="1"/>
    <col min="2831" max="2831" width="0.42578125" style="79" customWidth="1"/>
    <col min="2832" max="2834" width="4.5703125" style="79" customWidth="1"/>
    <col min="2835" max="2835" width="0.42578125" style="79" customWidth="1"/>
    <col min="2836" max="2838" width="4.5703125" style="79" customWidth="1"/>
    <col min="2839" max="2839" width="0.42578125" style="79" customWidth="1"/>
    <col min="2840" max="2841" width="4.5703125" style="79" customWidth="1"/>
    <col min="2842" max="2842" width="5.42578125" style="79" customWidth="1"/>
    <col min="2843" max="2843" width="0.42578125" style="79" customWidth="1"/>
    <col min="2844" max="2846" width="4.5703125" style="79" customWidth="1"/>
    <col min="2847" max="2847" width="0.42578125" style="79" customWidth="1"/>
    <col min="2848" max="2850" width="4.5703125" style="79" customWidth="1"/>
    <col min="2851" max="2851" width="0.42578125" style="79" customWidth="1"/>
    <col min="2852" max="2853" width="4.5703125" style="79" customWidth="1"/>
    <col min="2854" max="2854" width="0.42578125" style="79" customWidth="1"/>
    <col min="2855" max="2855" width="5.42578125" style="79" customWidth="1"/>
    <col min="2856" max="3072" width="11.42578125" style="79"/>
    <col min="3073" max="3075" width="0" style="79" hidden="1" customWidth="1"/>
    <col min="3076" max="3076" width="0.85546875" style="79" customWidth="1"/>
    <col min="3077" max="3077" width="6.85546875" style="79" customWidth="1"/>
    <col min="3078" max="3078" width="1.5703125" style="79" customWidth="1"/>
    <col min="3079" max="3079" width="67.7109375" style="79" customWidth="1"/>
    <col min="3080" max="3082" width="4.5703125" style="79" customWidth="1"/>
    <col min="3083" max="3083" width="0.42578125" style="79" customWidth="1"/>
    <col min="3084" max="3086" width="4.5703125" style="79" customWidth="1"/>
    <col min="3087" max="3087" width="0.42578125" style="79" customWidth="1"/>
    <col min="3088" max="3090" width="4.5703125" style="79" customWidth="1"/>
    <col min="3091" max="3091" width="0.42578125" style="79" customWidth="1"/>
    <col min="3092" max="3094" width="4.5703125" style="79" customWidth="1"/>
    <col min="3095" max="3095" width="0.42578125" style="79" customWidth="1"/>
    <col min="3096" max="3097" width="4.5703125" style="79" customWidth="1"/>
    <col min="3098" max="3098" width="5.42578125" style="79" customWidth="1"/>
    <col min="3099" max="3099" width="0.42578125" style="79" customWidth="1"/>
    <col min="3100" max="3102" width="4.5703125" style="79" customWidth="1"/>
    <col min="3103" max="3103" width="0.42578125" style="79" customWidth="1"/>
    <col min="3104" max="3106" width="4.5703125" style="79" customWidth="1"/>
    <col min="3107" max="3107" width="0.42578125" style="79" customWidth="1"/>
    <col min="3108" max="3109" width="4.5703125" style="79" customWidth="1"/>
    <col min="3110" max="3110" width="0.42578125" style="79" customWidth="1"/>
    <col min="3111" max="3111" width="5.42578125" style="79" customWidth="1"/>
    <col min="3112" max="3328" width="11.42578125" style="79"/>
    <col min="3329" max="3331" width="0" style="79" hidden="1" customWidth="1"/>
    <col min="3332" max="3332" width="0.85546875" style="79" customWidth="1"/>
    <col min="3333" max="3333" width="6.85546875" style="79" customWidth="1"/>
    <col min="3334" max="3334" width="1.5703125" style="79" customWidth="1"/>
    <col min="3335" max="3335" width="67.7109375" style="79" customWidth="1"/>
    <col min="3336" max="3338" width="4.5703125" style="79" customWidth="1"/>
    <col min="3339" max="3339" width="0.42578125" style="79" customWidth="1"/>
    <col min="3340" max="3342" width="4.5703125" style="79" customWidth="1"/>
    <col min="3343" max="3343" width="0.42578125" style="79" customWidth="1"/>
    <col min="3344" max="3346" width="4.5703125" style="79" customWidth="1"/>
    <col min="3347" max="3347" width="0.42578125" style="79" customWidth="1"/>
    <col min="3348" max="3350" width="4.5703125" style="79" customWidth="1"/>
    <col min="3351" max="3351" width="0.42578125" style="79" customWidth="1"/>
    <col min="3352" max="3353" width="4.5703125" style="79" customWidth="1"/>
    <col min="3354" max="3354" width="5.42578125" style="79" customWidth="1"/>
    <col min="3355" max="3355" width="0.42578125" style="79" customWidth="1"/>
    <col min="3356" max="3358" width="4.5703125" style="79" customWidth="1"/>
    <col min="3359" max="3359" width="0.42578125" style="79" customWidth="1"/>
    <col min="3360" max="3362" width="4.5703125" style="79" customWidth="1"/>
    <col min="3363" max="3363" width="0.42578125" style="79" customWidth="1"/>
    <col min="3364" max="3365" width="4.5703125" style="79" customWidth="1"/>
    <col min="3366" max="3366" width="0.42578125" style="79" customWidth="1"/>
    <col min="3367" max="3367" width="5.42578125" style="79" customWidth="1"/>
    <col min="3368" max="3584" width="11.42578125" style="79"/>
    <col min="3585" max="3587" width="0" style="79" hidden="1" customWidth="1"/>
    <col min="3588" max="3588" width="0.85546875" style="79" customWidth="1"/>
    <col min="3589" max="3589" width="6.85546875" style="79" customWidth="1"/>
    <col min="3590" max="3590" width="1.5703125" style="79" customWidth="1"/>
    <col min="3591" max="3591" width="67.7109375" style="79" customWidth="1"/>
    <col min="3592" max="3594" width="4.5703125" style="79" customWidth="1"/>
    <col min="3595" max="3595" width="0.42578125" style="79" customWidth="1"/>
    <col min="3596" max="3598" width="4.5703125" style="79" customWidth="1"/>
    <col min="3599" max="3599" width="0.42578125" style="79" customWidth="1"/>
    <col min="3600" max="3602" width="4.5703125" style="79" customWidth="1"/>
    <col min="3603" max="3603" width="0.42578125" style="79" customWidth="1"/>
    <col min="3604" max="3606" width="4.5703125" style="79" customWidth="1"/>
    <col min="3607" max="3607" width="0.42578125" style="79" customWidth="1"/>
    <col min="3608" max="3609" width="4.5703125" style="79" customWidth="1"/>
    <col min="3610" max="3610" width="5.42578125" style="79" customWidth="1"/>
    <col min="3611" max="3611" width="0.42578125" style="79" customWidth="1"/>
    <col min="3612" max="3614" width="4.5703125" style="79" customWidth="1"/>
    <col min="3615" max="3615" width="0.42578125" style="79" customWidth="1"/>
    <col min="3616" max="3618" width="4.5703125" style="79" customWidth="1"/>
    <col min="3619" max="3619" width="0.42578125" style="79" customWidth="1"/>
    <col min="3620" max="3621" width="4.5703125" style="79" customWidth="1"/>
    <col min="3622" max="3622" width="0.42578125" style="79" customWidth="1"/>
    <col min="3623" max="3623" width="5.42578125" style="79" customWidth="1"/>
    <col min="3624" max="3840" width="11.42578125" style="79"/>
    <col min="3841" max="3843" width="0" style="79" hidden="1" customWidth="1"/>
    <col min="3844" max="3844" width="0.85546875" style="79" customWidth="1"/>
    <col min="3845" max="3845" width="6.85546875" style="79" customWidth="1"/>
    <col min="3846" max="3846" width="1.5703125" style="79" customWidth="1"/>
    <col min="3847" max="3847" width="67.7109375" style="79" customWidth="1"/>
    <col min="3848" max="3850" width="4.5703125" style="79" customWidth="1"/>
    <col min="3851" max="3851" width="0.42578125" style="79" customWidth="1"/>
    <col min="3852" max="3854" width="4.5703125" style="79" customWidth="1"/>
    <col min="3855" max="3855" width="0.42578125" style="79" customWidth="1"/>
    <col min="3856" max="3858" width="4.5703125" style="79" customWidth="1"/>
    <col min="3859" max="3859" width="0.42578125" style="79" customWidth="1"/>
    <col min="3860" max="3862" width="4.5703125" style="79" customWidth="1"/>
    <col min="3863" max="3863" width="0.42578125" style="79" customWidth="1"/>
    <col min="3864" max="3865" width="4.5703125" style="79" customWidth="1"/>
    <col min="3866" max="3866" width="5.42578125" style="79" customWidth="1"/>
    <col min="3867" max="3867" width="0.42578125" style="79" customWidth="1"/>
    <col min="3868" max="3870" width="4.5703125" style="79" customWidth="1"/>
    <col min="3871" max="3871" width="0.42578125" style="79" customWidth="1"/>
    <col min="3872" max="3874" width="4.5703125" style="79" customWidth="1"/>
    <col min="3875" max="3875" width="0.42578125" style="79" customWidth="1"/>
    <col min="3876" max="3877" width="4.5703125" style="79" customWidth="1"/>
    <col min="3878" max="3878" width="0.42578125" style="79" customWidth="1"/>
    <col min="3879" max="3879" width="5.42578125" style="79" customWidth="1"/>
    <col min="3880" max="4096" width="11.42578125" style="79"/>
    <col min="4097" max="4099" width="0" style="79" hidden="1" customWidth="1"/>
    <col min="4100" max="4100" width="0.85546875" style="79" customWidth="1"/>
    <col min="4101" max="4101" width="6.85546875" style="79" customWidth="1"/>
    <col min="4102" max="4102" width="1.5703125" style="79" customWidth="1"/>
    <col min="4103" max="4103" width="67.7109375" style="79" customWidth="1"/>
    <col min="4104" max="4106" width="4.5703125" style="79" customWidth="1"/>
    <col min="4107" max="4107" width="0.42578125" style="79" customWidth="1"/>
    <col min="4108" max="4110" width="4.5703125" style="79" customWidth="1"/>
    <col min="4111" max="4111" width="0.42578125" style="79" customWidth="1"/>
    <col min="4112" max="4114" width="4.5703125" style="79" customWidth="1"/>
    <col min="4115" max="4115" width="0.42578125" style="79" customWidth="1"/>
    <col min="4116" max="4118" width="4.5703125" style="79" customWidth="1"/>
    <col min="4119" max="4119" width="0.42578125" style="79" customWidth="1"/>
    <col min="4120" max="4121" width="4.5703125" style="79" customWidth="1"/>
    <col min="4122" max="4122" width="5.42578125" style="79" customWidth="1"/>
    <col min="4123" max="4123" width="0.42578125" style="79" customWidth="1"/>
    <col min="4124" max="4126" width="4.5703125" style="79" customWidth="1"/>
    <col min="4127" max="4127" width="0.42578125" style="79" customWidth="1"/>
    <col min="4128" max="4130" width="4.5703125" style="79" customWidth="1"/>
    <col min="4131" max="4131" width="0.42578125" style="79" customWidth="1"/>
    <col min="4132" max="4133" width="4.5703125" style="79" customWidth="1"/>
    <col min="4134" max="4134" width="0.42578125" style="79" customWidth="1"/>
    <col min="4135" max="4135" width="5.42578125" style="79" customWidth="1"/>
    <col min="4136" max="4352" width="11.42578125" style="79"/>
    <col min="4353" max="4355" width="0" style="79" hidden="1" customWidth="1"/>
    <col min="4356" max="4356" width="0.85546875" style="79" customWidth="1"/>
    <col min="4357" max="4357" width="6.85546875" style="79" customWidth="1"/>
    <col min="4358" max="4358" width="1.5703125" style="79" customWidth="1"/>
    <col min="4359" max="4359" width="67.7109375" style="79" customWidth="1"/>
    <col min="4360" max="4362" width="4.5703125" style="79" customWidth="1"/>
    <col min="4363" max="4363" width="0.42578125" style="79" customWidth="1"/>
    <col min="4364" max="4366" width="4.5703125" style="79" customWidth="1"/>
    <col min="4367" max="4367" width="0.42578125" style="79" customWidth="1"/>
    <col min="4368" max="4370" width="4.5703125" style="79" customWidth="1"/>
    <col min="4371" max="4371" width="0.42578125" style="79" customWidth="1"/>
    <col min="4372" max="4374" width="4.5703125" style="79" customWidth="1"/>
    <col min="4375" max="4375" width="0.42578125" style="79" customWidth="1"/>
    <col min="4376" max="4377" width="4.5703125" style="79" customWidth="1"/>
    <col min="4378" max="4378" width="5.42578125" style="79" customWidth="1"/>
    <col min="4379" max="4379" width="0.42578125" style="79" customWidth="1"/>
    <col min="4380" max="4382" width="4.5703125" style="79" customWidth="1"/>
    <col min="4383" max="4383" width="0.42578125" style="79" customWidth="1"/>
    <col min="4384" max="4386" width="4.5703125" style="79" customWidth="1"/>
    <col min="4387" max="4387" width="0.42578125" style="79" customWidth="1"/>
    <col min="4388" max="4389" width="4.5703125" style="79" customWidth="1"/>
    <col min="4390" max="4390" width="0.42578125" style="79" customWidth="1"/>
    <col min="4391" max="4391" width="5.42578125" style="79" customWidth="1"/>
    <col min="4392" max="4608" width="11.42578125" style="79"/>
    <col min="4609" max="4611" width="0" style="79" hidden="1" customWidth="1"/>
    <col min="4612" max="4612" width="0.85546875" style="79" customWidth="1"/>
    <col min="4613" max="4613" width="6.85546875" style="79" customWidth="1"/>
    <col min="4614" max="4614" width="1.5703125" style="79" customWidth="1"/>
    <col min="4615" max="4615" width="67.7109375" style="79" customWidth="1"/>
    <col min="4616" max="4618" width="4.5703125" style="79" customWidth="1"/>
    <col min="4619" max="4619" width="0.42578125" style="79" customWidth="1"/>
    <col min="4620" max="4622" width="4.5703125" style="79" customWidth="1"/>
    <col min="4623" max="4623" width="0.42578125" style="79" customWidth="1"/>
    <col min="4624" max="4626" width="4.5703125" style="79" customWidth="1"/>
    <col min="4627" max="4627" width="0.42578125" style="79" customWidth="1"/>
    <col min="4628" max="4630" width="4.5703125" style="79" customWidth="1"/>
    <col min="4631" max="4631" width="0.42578125" style="79" customWidth="1"/>
    <col min="4632" max="4633" width="4.5703125" style="79" customWidth="1"/>
    <col min="4634" max="4634" width="5.42578125" style="79" customWidth="1"/>
    <col min="4635" max="4635" width="0.42578125" style="79" customWidth="1"/>
    <col min="4636" max="4638" width="4.5703125" style="79" customWidth="1"/>
    <col min="4639" max="4639" width="0.42578125" style="79" customWidth="1"/>
    <col min="4640" max="4642" width="4.5703125" style="79" customWidth="1"/>
    <col min="4643" max="4643" width="0.42578125" style="79" customWidth="1"/>
    <col min="4644" max="4645" width="4.5703125" style="79" customWidth="1"/>
    <col min="4646" max="4646" width="0.42578125" style="79" customWidth="1"/>
    <col min="4647" max="4647" width="5.42578125" style="79" customWidth="1"/>
    <col min="4648" max="4864" width="11.42578125" style="79"/>
    <col min="4865" max="4867" width="0" style="79" hidden="1" customWidth="1"/>
    <col min="4868" max="4868" width="0.85546875" style="79" customWidth="1"/>
    <col min="4869" max="4869" width="6.85546875" style="79" customWidth="1"/>
    <col min="4870" max="4870" width="1.5703125" style="79" customWidth="1"/>
    <col min="4871" max="4871" width="67.7109375" style="79" customWidth="1"/>
    <col min="4872" max="4874" width="4.5703125" style="79" customWidth="1"/>
    <col min="4875" max="4875" width="0.42578125" style="79" customWidth="1"/>
    <col min="4876" max="4878" width="4.5703125" style="79" customWidth="1"/>
    <col min="4879" max="4879" width="0.42578125" style="79" customWidth="1"/>
    <col min="4880" max="4882" width="4.5703125" style="79" customWidth="1"/>
    <col min="4883" max="4883" width="0.42578125" style="79" customWidth="1"/>
    <col min="4884" max="4886" width="4.5703125" style="79" customWidth="1"/>
    <col min="4887" max="4887" width="0.42578125" style="79" customWidth="1"/>
    <col min="4888" max="4889" width="4.5703125" style="79" customWidth="1"/>
    <col min="4890" max="4890" width="5.42578125" style="79" customWidth="1"/>
    <col min="4891" max="4891" width="0.42578125" style="79" customWidth="1"/>
    <col min="4892" max="4894" width="4.5703125" style="79" customWidth="1"/>
    <col min="4895" max="4895" width="0.42578125" style="79" customWidth="1"/>
    <col min="4896" max="4898" width="4.5703125" style="79" customWidth="1"/>
    <col min="4899" max="4899" width="0.42578125" style="79" customWidth="1"/>
    <col min="4900" max="4901" width="4.5703125" style="79" customWidth="1"/>
    <col min="4902" max="4902" width="0.42578125" style="79" customWidth="1"/>
    <col min="4903" max="4903" width="5.42578125" style="79" customWidth="1"/>
    <col min="4904" max="5120" width="11.42578125" style="79"/>
    <col min="5121" max="5123" width="0" style="79" hidden="1" customWidth="1"/>
    <col min="5124" max="5124" width="0.85546875" style="79" customWidth="1"/>
    <col min="5125" max="5125" width="6.85546875" style="79" customWidth="1"/>
    <col min="5126" max="5126" width="1.5703125" style="79" customWidth="1"/>
    <col min="5127" max="5127" width="67.7109375" style="79" customWidth="1"/>
    <col min="5128" max="5130" width="4.5703125" style="79" customWidth="1"/>
    <col min="5131" max="5131" width="0.42578125" style="79" customWidth="1"/>
    <col min="5132" max="5134" width="4.5703125" style="79" customWidth="1"/>
    <col min="5135" max="5135" width="0.42578125" style="79" customWidth="1"/>
    <col min="5136" max="5138" width="4.5703125" style="79" customWidth="1"/>
    <col min="5139" max="5139" width="0.42578125" style="79" customWidth="1"/>
    <col min="5140" max="5142" width="4.5703125" style="79" customWidth="1"/>
    <col min="5143" max="5143" width="0.42578125" style="79" customWidth="1"/>
    <col min="5144" max="5145" width="4.5703125" style="79" customWidth="1"/>
    <col min="5146" max="5146" width="5.42578125" style="79" customWidth="1"/>
    <col min="5147" max="5147" width="0.42578125" style="79" customWidth="1"/>
    <col min="5148" max="5150" width="4.5703125" style="79" customWidth="1"/>
    <col min="5151" max="5151" width="0.42578125" style="79" customWidth="1"/>
    <col min="5152" max="5154" width="4.5703125" style="79" customWidth="1"/>
    <col min="5155" max="5155" width="0.42578125" style="79" customWidth="1"/>
    <col min="5156" max="5157" width="4.5703125" style="79" customWidth="1"/>
    <col min="5158" max="5158" width="0.42578125" style="79" customWidth="1"/>
    <col min="5159" max="5159" width="5.42578125" style="79" customWidth="1"/>
    <col min="5160" max="5376" width="11.42578125" style="79"/>
    <col min="5377" max="5379" width="0" style="79" hidden="1" customWidth="1"/>
    <col min="5380" max="5380" width="0.85546875" style="79" customWidth="1"/>
    <col min="5381" max="5381" width="6.85546875" style="79" customWidth="1"/>
    <col min="5382" max="5382" width="1.5703125" style="79" customWidth="1"/>
    <col min="5383" max="5383" width="67.7109375" style="79" customWidth="1"/>
    <col min="5384" max="5386" width="4.5703125" style="79" customWidth="1"/>
    <col min="5387" max="5387" width="0.42578125" style="79" customWidth="1"/>
    <col min="5388" max="5390" width="4.5703125" style="79" customWidth="1"/>
    <col min="5391" max="5391" width="0.42578125" style="79" customWidth="1"/>
    <col min="5392" max="5394" width="4.5703125" style="79" customWidth="1"/>
    <col min="5395" max="5395" width="0.42578125" style="79" customWidth="1"/>
    <col min="5396" max="5398" width="4.5703125" style="79" customWidth="1"/>
    <col min="5399" max="5399" width="0.42578125" style="79" customWidth="1"/>
    <col min="5400" max="5401" width="4.5703125" style="79" customWidth="1"/>
    <col min="5402" max="5402" width="5.42578125" style="79" customWidth="1"/>
    <col min="5403" max="5403" width="0.42578125" style="79" customWidth="1"/>
    <col min="5404" max="5406" width="4.5703125" style="79" customWidth="1"/>
    <col min="5407" max="5407" width="0.42578125" style="79" customWidth="1"/>
    <col min="5408" max="5410" width="4.5703125" style="79" customWidth="1"/>
    <col min="5411" max="5411" width="0.42578125" style="79" customWidth="1"/>
    <col min="5412" max="5413" width="4.5703125" style="79" customWidth="1"/>
    <col min="5414" max="5414" width="0.42578125" style="79" customWidth="1"/>
    <col min="5415" max="5415" width="5.42578125" style="79" customWidth="1"/>
    <col min="5416" max="5632" width="11.42578125" style="79"/>
    <col min="5633" max="5635" width="0" style="79" hidden="1" customWidth="1"/>
    <col min="5636" max="5636" width="0.85546875" style="79" customWidth="1"/>
    <col min="5637" max="5637" width="6.85546875" style="79" customWidth="1"/>
    <col min="5638" max="5638" width="1.5703125" style="79" customWidth="1"/>
    <col min="5639" max="5639" width="67.7109375" style="79" customWidth="1"/>
    <col min="5640" max="5642" width="4.5703125" style="79" customWidth="1"/>
    <col min="5643" max="5643" width="0.42578125" style="79" customWidth="1"/>
    <col min="5644" max="5646" width="4.5703125" style="79" customWidth="1"/>
    <col min="5647" max="5647" width="0.42578125" style="79" customWidth="1"/>
    <col min="5648" max="5650" width="4.5703125" style="79" customWidth="1"/>
    <col min="5651" max="5651" width="0.42578125" style="79" customWidth="1"/>
    <col min="5652" max="5654" width="4.5703125" style="79" customWidth="1"/>
    <col min="5655" max="5655" width="0.42578125" style="79" customWidth="1"/>
    <col min="5656" max="5657" width="4.5703125" style="79" customWidth="1"/>
    <col min="5658" max="5658" width="5.42578125" style="79" customWidth="1"/>
    <col min="5659" max="5659" width="0.42578125" style="79" customWidth="1"/>
    <col min="5660" max="5662" width="4.5703125" style="79" customWidth="1"/>
    <col min="5663" max="5663" width="0.42578125" style="79" customWidth="1"/>
    <col min="5664" max="5666" width="4.5703125" style="79" customWidth="1"/>
    <col min="5667" max="5667" width="0.42578125" style="79" customWidth="1"/>
    <col min="5668" max="5669" width="4.5703125" style="79" customWidth="1"/>
    <col min="5670" max="5670" width="0.42578125" style="79" customWidth="1"/>
    <col min="5671" max="5671" width="5.42578125" style="79" customWidth="1"/>
    <col min="5672" max="5888" width="11.42578125" style="79"/>
    <col min="5889" max="5891" width="0" style="79" hidden="1" customWidth="1"/>
    <col min="5892" max="5892" width="0.85546875" style="79" customWidth="1"/>
    <col min="5893" max="5893" width="6.85546875" style="79" customWidth="1"/>
    <col min="5894" max="5894" width="1.5703125" style="79" customWidth="1"/>
    <col min="5895" max="5895" width="67.7109375" style="79" customWidth="1"/>
    <col min="5896" max="5898" width="4.5703125" style="79" customWidth="1"/>
    <col min="5899" max="5899" width="0.42578125" style="79" customWidth="1"/>
    <col min="5900" max="5902" width="4.5703125" style="79" customWidth="1"/>
    <col min="5903" max="5903" width="0.42578125" style="79" customWidth="1"/>
    <col min="5904" max="5906" width="4.5703125" style="79" customWidth="1"/>
    <col min="5907" max="5907" width="0.42578125" style="79" customWidth="1"/>
    <col min="5908" max="5910" width="4.5703125" style="79" customWidth="1"/>
    <col min="5911" max="5911" width="0.42578125" style="79" customWidth="1"/>
    <col min="5912" max="5913" width="4.5703125" style="79" customWidth="1"/>
    <col min="5914" max="5914" width="5.42578125" style="79" customWidth="1"/>
    <col min="5915" max="5915" width="0.42578125" style="79" customWidth="1"/>
    <col min="5916" max="5918" width="4.5703125" style="79" customWidth="1"/>
    <col min="5919" max="5919" width="0.42578125" style="79" customWidth="1"/>
    <col min="5920" max="5922" width="4.5703125" style="79" customWidth="1"/>
    <col min="5923" max="5923" width="0.42578125" style="79" customWidth="1"/>
    <col min="5924" max="5925" width="4.5703125" style="79" customWidth="1"/>
    <col min="5926" max="5926" width="0.42578125" style="79" customWidth="1"/>
    <col min="5927" max="5927" width="5.42578125" style="79" customWidth="1"/>
    <col min="5928" max="6144" width="11.42578125" style="79"/>
    <col min="6145" max="6147" width="0" style="79" hidden="1" customWidth="1"/>
    <col min="6148" max="6148" width="0.85546875" style="79" customWidth="1"/>
    <col min="6149" max="6149" width="6.85546875" style="79" customWidth="1"/>
    <col min="6150" max="6150" width="1.5703125" style="79" customWidth="1"/>
    <col min="6151" max="6151" width="67.7109375" style="79" customWidth="1"/>
    <col min="6152" max="6154" width="4.5703125" style="79" customWidth="1"/>
    <col min="6155" max="6155" width="0.42578125" style="79" customWidth="1"/>
    <col min="6156" max="6158" width="4.5703125" style="79" customWidth="1"/>
    <col min="6159" max="6159" width="0.42578125" style="79" customWidth="1"/>
    <col min="6160" max="6162" width="4.5703125" style="79" customWidth="1"/>
    <col min="6163" max="6163" width="0.42578125" style="79" customWidth="1"/>
    <col min="6164" max="6166" width="4.5703125" style="79" customWidth="1"/>
    <col min="6167" max="6167" width="0.42578125" style="79" customWidth="1"/>
    <col min="6168" max="6169" width="4.5703125" style="79" customWidth="1"/>
    <col min="6170" max="6170" width="5.42578125" style="79" customWidth="1"/>
    <col min="6171" max="6171" width="0.42578125" style="79" customWidth="1"/>
    <col min="6172" max="6174" width="4.5703125" style="79" customWidth="1"/>
    <col min="6175" max="6175" width="0.42578125" style="79" customWidth="1"/>
    <col min="6176" max="6178" width="4.5703125" style="79" customWidth="1"/>
    <col min="6179" max="6179" width="0.42578125" style="79" customWidth="1"/>
    <col min="6180" max="6181" width="4.5703125" style="79" customWidth="1"/>
    <col min="6182" max="6182" width="0.42578125" style="79" customWidth="1"/>
    <col min="6183" max="6183" width="5.42578125" style="79" customWidth="1"/>
    <col min="6184" max="6400" width="11.42578125" style="79"/>
    <col min="6401" max="6403" width="0" style="79" hidden="1" customWidth="1"/>
    <col min="6404" max="6404" width="0.85546875" style="79" customWidth="1"/>
    <col min="6405" max="6405" width="6.85546875" style="79" customWidth="1"/>
    <col min="6406" max="6406" width="1.5703125" style="79" customWidth="1"/>
    <col min="6407" max="6407" width="67.7109375" style="79" customWidth="1"/>
    <col min="6408" max="6410" width="4.5703125" style="79" customWidth="1"/>
    <col min="6411" max="6411" width="0.42578125" style="79" customWidth="1"/>
    <col min="6412" max="6414" width="4.5703125" style="79" customWidth="1"/>
    <col min="6415" max="6415" width="0.42578125" style="79" customWidth="1"/>
    <col min="6416" max="6418" width="4.5703125" style="79" customWidth="1"/>
    <col min="6419" max="6419" width="0.42578125" style="79" customWidth="1"/>
    <col min="6420" max="6422" width="4.5703125" style="79" customWidth="1"/>
    <col min="6423" max="6423" width="0.42578125" style="79" customWidth="1"/>
    <col min="6424" max="6425" width="4.5703125" style="79" customWidth="1"/>
    <col min="6426" max="6426" width="5.42578125" style="79" customWidth="1"/>
    <col min="6427" max="6427" width="0.42578125" style="79" customWidth="1"/>
    <col min="6428" max="6430" width="4.5703125" style="79" customWidth="1"/>
    <col min="6431" max="6431" width="0.42578125" style="79" customWidth="1"/>
    <col min="6432" max="6434" width="4.5703125" style="79" customWidth="1"/>
    <col min="6435" max="6435" width="0.42578125" style="79" customWidth="1"/>
    <col min="6436" max="6437" width="4.5703125" style="79" customWidth="1"/>
    <col min="6438" max="6438" width="0.42578125" style="79" customWidth="1"/>
    <col min="6439" max="6439" width="5.42578125" style="79" customWidth="1"/>
    <col min="6440" max="6656" width="11.42578125" style="79"/>
    <col min="6657" max="6659" width="0" style="79" hidden="1" customWidth="1"/>
    <col min="6660" max="6660" width="0.85546875" style="79" customWidth="1"/>
    <col min="6661" max="6661" width="6.85546875" style="79" customWidth="1"/>
    <col min="6662" max="6662" width="1.5703125" style="79" customWidth="1"/>
    <col min="6663" max="6663" width="67.7109375" style="79" customWidth="1"/>
    <col min="6664" max="6666" width="4.5703125" style="79" customWidth="1"/>
    <col min="6667" max="6667" width="0.42578125" style="79" customWidth="1"/>
    <col min="6668" max="6670" width="4.5703125" style="79" customWidth="1"/>
    <col min="6671" max="6671" width="0.42578125" style="79" customWidth="1"/>
    <col min="6672" max="6674" width="4.5703125" style="79" customWidth="1"/>
    <col min="6675" max="6675" width="0.42578125" style="79" customWidth="1"/>
    <col min="6676" max="6678" width="4.5703125" style="79" customWidth="1"/>
    <col min="6679" max="6679" width="0.42578125" style="79" customWidth="1"/>
    <col min="6680" max="6681" width="4.5703125" style="79" customWidth="1"/>
    <col min="6682" max="6682" width="5.42578125" style="79" customWidth="1"/>
    <col min="6683" max="6683" width="0.42578125" style="79" customWidth="1"/>
    <col min="6684" max="6686" width="4.5703125" style="79" customWidth="1"/>
    <col min="6687" max="6687" width="0.42578125" style="79" customWidth="1"/>
    <col min="6688" max="6690" width="4.5703125" style="79" customWidth="1"/>
    <col min="6691" max="6691" width="0.42578125" style="79" customWidth="1"/>
    <col min="6692" max="6693" width="4.5703125" style="79" customWidth="1"/>
    <col min="6694" max="6694" width="0.42578125" style="79" customWidth="1"/>
    <col min="6695" max="6695" width="5.42578125" style="79" customWidth="1"/>
    <col min="6696" max="6912" width="11.42578125" style="79"/>
    <col min="6913" max="6915" width="0" style="79" hidden="1" customWidth="1"/>
    <col min="6916" max="6916" width="0.85546875" style="79" customWidth="1"/>
    <col min="6917" max="6917" width="6.85546875" style="79" customWidth="1"/>
    <col min="6918" max="6918" width="1.5703125" style="79" customWidth="1"/>
    <col min="6919" max="6919" width="67.7109375" style="79" customWidth="1"/>
    <col min="6920" max="6922" width="4.5703125" style="79" customWidth="1"/>
    <col min="6923" max="6923" width="0.42578125" style="79" customWidth="1"/>
    <col min="6924" max="6926" width="4.5703125" style="79" customWidth="1"/>
    <col min="6927" max="6927" width="0.42578125" style="79" customWidth="1"/>
    <col min="6928" max="6930" width="4.5703125" style="79" customWidth="1"/>
    <col min="6931" max="6931" width="0.42578125" style="79" customWidth="1"/>
    <col min="6932" max="6934" width="4.5703125" style="79" customWidth="1"/>
    <col min="6935" max="6935" width="0.42578125" style="79" customWidth="1"/>
    <col min="6936" max="6937" width="4.5703125" style="79" customWidth="1"/>
    <col min="6938" max="6938" width="5.42578125" style="79" customWidth="1"/>
    <col min="6939" max="6939" width="0.42578125" style="79" customWidth="1"/>
    <col min="6940" max="6942" width="4.5703125" style="79" customWidth="1"/>
    <col min="6943" max="6943" width="0.42578125" style="79" customWidth="1"/>
    <col min="6944" max="6946" width="4.5703125" style="79" customWidth="1"/>
    <col min="6947" max="6947" width="0.42578125" style="79" customWidth="1"/>
    <col min="6948" max="6949" width="4.5703125" style="79" customWidth="1"/>
    <col min="6950" max="6950" width="0.42578125" style="79" customWidth="1"/>
    <col min="6951" max="6951" width="5.42578125" style="79" customWidth="1"/>
    <col min="6952" max="7168" width="11.42578125" style="79"/>
    <col min="7169" max="7171" width="0" style="79" hidden="1" customWidth="1"/>
    <col min="7172" max="7172" width="0.85546875" style="79" customWidth="1"/>
    <col min="7173" max="7173" width="6.85546875" style="79" customWidth="1"/>
    <col min="7174" max="7174" width="1.5703125" style="79" customWidth="1"/>
    <col min="7175" max="7175" width="67.7109375" style="79" customWidth="1"/>
    <col min="7176" max="7178" width="4.5703125" style="79" customWidth="1"/>
    <col min="7179" max="7179" width="0.42578125" style="79" customWidth="1"/>
    <col min="7180" max="7182" width="4.5703125" style="79" customWidth="1"/>
    <col min="7183" max="7183" width="0.42578125" style="79" customWidth="1"/>
    <col min="7184" max="7186" width="4.5703125" style="79" customWidth="1"/>
    <col min="7187" max="7187" width="0.42578125" style="79" customWidth="1"/>
    <col min="7188" max="7190" width="4.5703125" style="79" customWidth="1"/>
    <col min="7191" max="7191" width="0.42578125" style="79" customWidth="1"/>
    <col min="7192" max="7193" width="4.5703125" style="79" customWidth="1"/>
    <col min="7194" max="7194" width="5.42578125" style="79" customWidth="1"/>
    <col min="7195" max="7195" width="0.42578125" style="79" customWidth="1"/>
    <col min="7196" max="7198" width="4.5703125" style="79" customWidth="1"/>
    <col min="7199" max="7199" width="0.42578125" style="79" customWidth="1"/>
    <col min="7200" max="7202" width="4.5703125" style="79" customWidth="1"/>
    <col min="7203" max="7203" width="0.42578125" style="79" customWidth="1"/>
    <col min="7204" max="7205" width="4.5703125" style="79" customWidth="1"/>
    <col min="7206" max="7206" width="0.42578125" style="79" customWidth="1"/>
    <col min="7207" max="7207" width="5.42578125" style="79" customWidth="1"/>
    <col min="7208" max="7424" width="11.42578125" style="79"/>
    <col min="7425" max="7427" width="0" style="79" hidden="1" customWidth="1"/>
    <col min="7428" max="7428" width="0.85546875" style="79" customWidth="1"/>
    <col min="7429" max="7429" width="6.85546875" style="79" customWidth="1"/>
    <col min="7430" max="7430" width="1.5703125" style="79" customWidth="1"/>
    <col min="7431" max="7431" width="67.7109375" style="79" customWidth="1"/>
    <col min="7432" max="7434" width="4.5703125" style="79" customWidth="1"/>
    <col min="7435" max="7435" width="0.42578125" style="79" customWidth="1"/>
    <col min="7436" max="7438" width="4.5703125" style="79" customWidth="1"/>
    <col min="7439" max="7439" width="0.42578125" style="79" customWidth="1"/>
    <col min="7440" max="7442" width="4.5703125" style="79" customWidth="1"/>
    <col min="7443" max="7443" width="0.42578125" style="79" customWidth="1"/>
    <col min="7444" max="7446" width="4.5703125" style="79" customWidth="1"/>
    <col min="7447" max="7447" width="0.42578125" style="79" customWidth="1"/>
    <col min="7448" max="7449" width="4.5703125" style="79" customWidth="1"/>
    <col min="7450" max="7450" width="5.42578125" style="79" customWidth="1"/>
    <col min="7451" max="7451" width="0.42578125" style="79" customWidth="1"/>
    <col min="7452" max="7454" width="4.5703125" style="79" customWidth="1"/>
    <col min="7455" max="7455" width="0.42578125" style="79" customWidth="1"/>
    <col min="7456" max="7458" width="4.5703125" style="79" customWidth="1"/>
    <col min="7459" max="7459" width="0.42578125" style="79" customWidth="1"/>
    <col min="7460" max="7461" width="4.5703125" style="79" customWidth="1"/>
    <col min="7462" max="7462" width="0.42578125" style="79" customWidth="1"/>
    <col min="7463" max="7463" width="5.42578125" style="79" customWidth="1"/>
    <col min="7464" max="7680" width="11.42578125" style="79"/>
    <col min="7681" max="7683" width="0" style="79" hidden="1" customWidth="1"/>
    <col min="7684" max="7684" width="0.85546875" style="79" customWidth="1"/>
    <col min="7685" max="7685" width="6.85546875" style="79" customWidth="1"/>
    <col min="7686" max="7686" width="1.5703125" style="79" customWidth="1"/>
    <col min="7687" max="7687" width="67.7109375" style="79" customWidth="1"/>
    <col min="7688" max="7690" width="4.5703125" style="79" customWidth="1"/>
    <col min="7691" max="7691" width="0.42578125" style="79" customWidth="1"/>
    <col min="7692" max="7694" width="4.5703125" style="79" customWidth="1"/>
    <col min="7695" max="7695" width="0.42578125" style="79" customWidth="1"/>
    <col min="7696" max="7698" width="4.5703125" style="79" customWidth="1"/>
    <col min="7699" max="7699" width="0.42578125" style="79" customWidth="1"/>
    <col min="7700" max="7702" width="4.5703125" style="79" customWidth="1"/>
    <col min="7703" max="7703" width="0.42578125" style="79" customWidth="1"/>
    <col min="7704" max="7705" width="4.5703125" style="79" customWidth="1"/>
    <col min="7706" max="7706" width="5.42578125" style="79" customWidth="1"/>
    <col min="7707" max="7707" width="0.42578125" style="79" customWidth="1"/>
    <col min="7708" max="7710" width="4.5703125" style="79" customWidth="1"/>
    <col min="7711" max="7711" width="0.42578125" style="79" customWidth="1"/>
    <col min="7712" max="7714" width="4.5703125" style="79" customWidth="1"/>
    <col min="7715" max="7715" width="0.42578125" style="79" customWidth="1"/>
    <col min="7716" max="7717" width="4.5703125" style="79" customWidth="1"/>
    <col min="7718" max="7718" width="0.42578125" style="79" customWidth="1"/>
    <col min="7719" max="7719" width="5.42578125" style="79" customWidth="1"/>
    <col min="7720" max="7936" width="11.42578125" style="79"/>
    <col min="7937" max="7939" width="0" style="79" hidden="1" customWidth="1"/>
    <col min="7940" max="7940" width="0.85546875" style="79" customWidth="1"/>
    <col min="7941" max="7941" width="6.85546875" style="79" customWidth="1"/>
    <col min="7942" max="7942" width="1.5703125" style="79" customWidth="1"/>
    <col min="7943" max="7943" width="67.7109375" style="79" customWidth="1"/>
    <col min="7944" max="7946" width="4.5703125" style="79" customWidth="1"/>
    <col min="7947" max="7947" width="0.42578125" style="79" customWidth="1"/>
    <col min="7948" max="7950" width="4.5703125" style="79" customWidth="1"/>
    <col min="7951" max="7951" width="0.42578125" style="79" customWidth="1"/>
    <col min="7952" max="7954" width="4.5703125" style="79" customWidth="1"/>
    <col min="7955" max="7955" width="0.42578125" style="79" customWidth="1"/>
    <col min="7956" max="7958" width="4.5703125" style="79" customWidth="1"/>
    <col min="7959" max="7959" width="0.42578125" style="79" customWidth="1"/>
    <col min="7960" max="7961" width="4.5703125" style="79" customWidth="1"/>
    <col min="7962" max="7962" width="5.42578125" style="79" customWidth="1"/>
    <col min="7963" max="7963" width="0.42578125" style="79" customWidth="1"/>
    <col min="7964" max="7966" width="4.5703125" style="79" customWidth="1"/>
    <col min="7967" max="7967" width="0.42578125" style="79" customWidth="1"/>
    <col min="7968" max="7970" width="4.5703125" style="79" customWidth="1"/>
    <col min="7971" max="7971" width="0.42578125" style="79" customWidth="1"/>
    <col min="7972" max="7973" width="4.5703125" style="79" customWidth="1"/>
    <col min="7974" max="7974" width="0.42578125" style="79" customWidth="1"/>
    <col min="7975" max="7975" width="5.42578125" style="79" customWidth="1"/>
    <col min="7976" max="8192" width="11.42578125" style="79"/>
    <col min="8193" max="8195" width="0" style="79" hidden="1" customWidth="1"/>
    <col min="8196" max="8196" width="0.85546875" style="79" customWidth="1"/>
    <col min="8197" max="8197" width="6.85546875" style="79" customWidth="1"/>
    <col min="8198" max="8198" width="1.5703125" style="79" customWidth="1"/>
    <col min="8199" max="8199" width="67.7109375" style="79" customWidth="1"/>
    <col min="8200" max="8202" width="4.5703125" style="79" customWidth="1"/>
    <col min="8203" max="8203" width="0.42578125" style="79" customWidth="1"/>
    <col min="8204" max="8206" width="4.5703125" style="79" customWidth="1"/>
    <col min="8207" max="8207" width="0.42578125" style="79" customWidth="1"/>
    <col min="8208" max="8210" width="4.5703125" style="79" customWidth="1"/>
    <col min="8211" max="8211" width="0.42578125" style="79" customWidth="1"/>
    <col min="8212" max="8214" width="4.5703125" style="79" customWidth="1"/>
    <col min="8215" max="8215" width="0.42578125" style="79" customWidth="1"/>
    <col min="8216" max="8217" width="4.5703125" style="79" customWidth="1"/>
    <col min="8218" max="8218" width="5.42578125" style="79" customWidth="1"/>
    <col min="8219" max="8219" width="0.42578125" style="79" customWidth="1"/>
    <col min="8220" max="8222" width="4.5703125" style="79" customWidth="1"/>
    <col min="8223" max="8223" width="0.42578125" style="79" customWidth="1"/>
    <col min="8224" max="8226" width="4.5703125" style="79" customWidth="1"/>
    <col min="8227" max="8227" width="0.42578125" style="79" customWidth="1"/>
    <col min="8228" max="8229" width="4.5703125" style="79" customWidth="1"/>
    <col min="8230" max="8230" width="0.42578125" style="79" customWidth="1"/>
    <col min="8231" max="8231" width="5.42578125" style="79" customWidth="1"/>
    <col min="8232" max="8448" width="11.42578125" style="79"/>
    <col min="8449" max="8451" width="0" style="79" hidden="1" customWidth="1"/>
    <col min="8452" max="8452" width="0.85546875" style="79" customWidth="1"/>
    <col min="8453" max="8453" width="6.85546875" style="79" customWidth="1"/>
    <col min="8454" max="8454" width="1.5703125" style="79" customWidth="1"/>
    <col min="8455" max="8455" width="67.7109375" style="79" customWidth="1"/>
    <col min="8456" max="8458" width="4.5703125" style="79" customWidth="1"/>
    <col min="8459" max="8459" width="0.42578125" style="79" customWidth="1"/>
    <col min="8460" max="8462" width="4.5703125" style="79" customWidth="1"/>
    <col min="8463" max="8463" width="0.42578125" style="79" customWidth="1"/>
    <col min="8464" max="8466" width="4.5703125" style="79" customWidth="1"/>
    <col min="8467" max="8467" width="0.42578125" style="79" customWidth="1"/>
    <col min="8468" max="8470" width="4.5703125" style="79" customWidth="1"/>
    <col min="8471" max="8471" width="0.42578125" style="79" customWidth="1"/>
    <col min="8472" max="8473" width="4.5703125" style="79" customWidth="1"/>
    <col min="8474" max="8474" width="5.42578125" style="79" customWidth="1"/>
    <col min="8475" max="8475" width="0.42578125" style="79" customWidth="1"/>
    <col min="8476" max="8478" width="4.5703125" style="79" customWidth="1"/>
    <col min="8479" max="8479" width="0.42578125" style="79" customWidth="1"/>
    <col min="8480" max="8482" width="4.5703125" style="79" customWidth="1"/>
    <col min="8483" max="8483" width="0.42578125" style="79" customWidth="1"/>
    <col min="8484" max="8485" width="4.5703125" style="79" customWidth="1"/>
    <col min="8486" max="8486" width="0.42578125" style="79" customWidth="1"/>
    <col min="8487" max="8487" width="5.42578125" style="79" customWidth="1"/>
    <col min="8488" max="8704" width="11.42578125" style="79"/>
    <col min="8705" max="8707" width="0" style="79" hidden="1" customWidth="1"/>
    <col min="8708" max="8708" width="0.85546875" style="79" customWidth="1"/>
    <col min="8709" max="8709" width="6.85546875" style="79" customWidth="1"/>
    <col min="8710" max="8710" width="1.5703125" style="79" customWidth="1"/>
    <col min="8711" max="8711" width="67.7109375" style="79" customWidth="1"/>
    <col min="8712" max="8714" width="4.5703125" style="79" customWidth="1"/>
    <col min="8715" max="8715" width="0.42578125" style="79" customWidth="1"/>
    <col min="8716" max="8718" width="4.5703125" style="79" customWidth="1"/>
    <col min="8719" max="8719" width="0.42578125" style="79" customWidth="1"/>
    <col min="8720" max="8722" width="4.5703125" style="79" customWidth="1"/>
    <col min="8723" max="8723" width="0.42578125" style="79" customWidth="1"/>
    <col min="8724" max="8726" width="4.5703125" style="79" customWidth="1"/>
    <col min="8727" max="8727" width="0.42578125" style="79" customWidth="1"/>
    <col min="8728" max="8729" width="4.5703125" style="79" customWidth="1"/>
    <col min="8730" max="8730" width="5.42578125" style="79" customWidth="1"/>
    <col min="8731" max="8731" width="0.42578125" style="79" customWidth="1"/>
    <col min="8732" max="8734" width="4.5703125" style="79" customWidth="1"/>
    <col min="8735" max="8735" width="0.42578125" style="79" customWidth="1"/>
    <col min="8736" max="8738" width="4.5703125" style="79" customWidth="1"/>
    <col min="8739" max="8739" width="0.42578125" style="79" customWidth="1"/>
    <col min="8740" max="8741" width="4.5703125" style="79" customWidth="1"/>
    <col min="8742" max="8742" width="0.42578125" style="79" customWidth="1"/>
    <col min="8743" max="8743" width="5.42578125" style="79" customWidth="1"/>
    <col min="8744" max="8960" width="11.42578125" style="79"/>
    <col min="8961" max="8963" width="0" style="79" hidden="1" customWidth="1"/>
    <col min="8964" max="8964" width="0.85546875" style="79" customWidth="1"/>
    <col min="8965" max="8965" width="6.85546875" style="79" customWidth="1"/>
    <col min="8966" max="8966" width="1.5703125" style="79" customWidth="1"/>
    <col min="8967" max="8967" width="67.7109375" style="79" customWidth="1"/>
    <col min="8968" max="8970" width="4.5703125" style="79" customWidth="1"/>
    <col min="8971" max="8971" width="0.42578125" style="79" customWidth="1"/>
    <col min="8972" max="8974" width="4.5703125" style="79" customWidth="1"/>
    <col min="8975" max="8975" width="0.42578125" style="79" customWidth="1"/>
    <col min="8976" max="8978" width="4.5703125" style="79" customWidth="1"/>
    <col min="8979" max="8979" width="0.42578125" style="79" customWidth="1"/>
    <col min="8980" max="8982" width="4.5703125" style="79" customWidth="1"/>
    <col min="8983" max="8983" width="0.42578125" style="79" customWidth="1"/>
    <col min="8984" max="8985" width="4.5703125" style="79" customWidth="1"/>
    <col min="8986" max="8986" width="5.42578125" style="79" customWidth="1"/>
    <col min="8987" max="8987" width="0.42578125" style="79" customWidth="1"/>
    <col min="8988" max="8990" width="4.5703125" style="79" customWidth="1"/>
    <col min="8991" max="8991" width="0.42578125" style="79" customWidth="1"/>
    <col min="8992" max="8994" width="4.5703125" style="79" customWidth="1"/>
    <col min="8995" max="8995" width="0.42578125" style="79" customWidth="1"/>
    <col min="8996" max="8997" width="4.5703125" style="79" customWidth="1"/>
    <col min="8998" max="8998" width="0.42578125" style="79" customWidth="1"/>
    <col min="8999" max="8999" width="5.42578125" style="79" customWidth="1"/>
    <col min="9000" max="9216" width="11.42578125" style="79"/>
    <col min="9217" max="9219" width="0" style="79" hidden="1" customWidth="1"/>
    <col min="9220" max="9220" width="0.85546875" style="79" customWidth="1"/>
    <col min="9221" max="9221" width="6.85546875" style="79" customWidth="1"/>
    <col min="9222" max="9222" width="1.5703125" style="79" customWidth="1"/>
    <col min="9223" max="9223" width="67.7109375" style="79" customWidth="1"/>
    <col min="9224" max="9226" width="4.5703125" style="79" customWidth="1"/>
    <col min="9227" max="9227" width="0.42578125" style="79" customWidth="1"/>
    <col min="9228" max="9230" width="4.5703125" style="79" customWidth="1"/>
    <col min="9231" max="9231" width="0.42578125" style="79" customWidth="1"/>
    <col min="9232" max="9234" width="4.5703125" style="79" customWidth="1"/>
    <col min="9235" max="9235" width="0.42578125" style="79" customWidth="1"/>
    <col min="9236" max="9238" width="4.5703125" style="79" customWidth="1"/>
    <col min="9239" max="9239" width="0.42578125" style="79" customWidth="1"/>
    <col min="9240" max="9241" width="4.5703125" style="79" customWidth="1"/>
    <col min="9242" max="9242" width="5.42578125" style="79" customWidth="1"/>
    <col min="9243" max="9243" width="0.42578125" style="79" customWidth="1"/>
    <col min="9244" max="9246" width="4.5703125" style="79" customWidth="1"/>
    <col min="9247" max="9247" width="0.42578125" style="79" customWidth="1"/>
    <col min="9248" max="9250" width="4.5703125" style="79" customWidth="1"/>
    <col min="9251" max="9251" width="0.42578125" style="79" customWidth="1"/>
    <col min="9252" max="9253" width="4.5703125" style="79" customWidth="1"/>
    <col min="9254" max="9254" width="0.42578125" style="79" customWidth="1"/>
    <col min="9255" max="9255" width="5.42578125" style="79" customWidth="1"/>
    <col min="9256" max="9472" width="11.42578125" style="79"/>
    <col min="9473" max="9475" width="0" style="79" hidden="1" customWidth="1"/>
    <col min="9476" max="9476" width="0.85546875" style="79" customWidth="1"/>
    <col min="9477" max="9477" width="6.85546875" style="79" customWidth="1"/>
    <col min="9478" max="9478" width="1.5703125" style="79" customWidth="1"/>
    <col min="9479" max="9479" width="67.7109375" style="79" customWidth="1"/>
    <col min="9480" max="9482" width="4.5703125" style="79" customWidth="1"/>
    <col min="9483" max="9483" width="0.42578125" style="79" customWidth="1"/>
    <col min="9484" max="9486" width="4.5703125" style="79" customWidth="1"/>
    <col min="9487" max="9487" width="0.42578125" style="79" customWidth="1"/>
    <col min="9488" max="9490" width="4.5703125" style="79" customWidth="1"/>
    <col min="9491" max="9491" width="0.42578125" style="79" customWidth="1"/>
    <col min="9492" max="9494" width="4.5703125" style="79" customWidth="1"/>
    <col min="9495" max="9495" width="0.42578125" style="79" customWidth="1"/>
    <col min="9496" max="9497" width="4.5703125" style="79" customWidth="1"/>
    <col min="9498" max="9498" width="5.42578125" style="79" customWidth="1"/>
    <col min="9499" max="9499" width="0.42578125" style="79" customWidth="1"/>
    <col min="9500" max="9502" width="4.5703125" style="79" customWidth="1"/>
    <col min="9503" max="9503" width="0.42578125" style="79" customWidth="1"/>
    <col min="9504" max="9506" width="4.5703125" style="79" customWidth="1"/>
    <col min="9507" max="9507" width="0.42578125" style="79" customWidth="1"/>
    <col min="9508" max="9509" width="4.5703125" style="79" customWidth="1"/>
    <col min="9510" max="9510" width="0.42578125" style="79" customWidth="1"/>
    <col min="9511" max="9511" width="5.42578125" style="79" customWidth="1"/>
    <col min="9512" max="9728" width="11.42578125" style="79"/>
    <col min="9729" max="9731" width="0" style="79" hidden="1" customWidth="1"/>
    <col min="9732" max="9732" width="0.85546875" style="79" customWidth="1"/>
    <col min="9733" max="9733" width="6.85546875" style="79" customWidth="1"/>
    <col min="9734" max="9734" width="1.5703125" style="79" customWidth="1"/>
    <col min="9735" max="9735" width="67.7109375" style="79" customWidth="1"/>
    <col min="9736" max="9738" width="4.5703125" style="79" customWidth="1"/>
    <col min="9739" max="9739" width="0.42578125" style="79" customWidth="1"/>
    <col min="9740" max="9742" width="4.5703125" style="79" customWidth="1"/>
    <col min="9743" max="9743" width="0.42578125" style="79" customWidth="1"/>
    <col min="9744" max="9746" width="4.5703125" style="79" customWidth="1"/>
    <col min="9747" max="9747" width="0.42578125" style="79" customWidth="1"/>
    <col min="9748" max="9750" width="4.5703125" style="79" customWidth="1"/>
    <col min="9751" max="9751" width="0.42578125" style="79" customWidth="1"/>
    <col min="9752" max="9753" width="4.5703125" style="79" customWidth="1"/>
    <col min="9754" max="9754" width="5.42578125" style="79" customWidth="1"/>
    <col min="9755" max="9755" width="0.42578125" style="79" customWidth="1"/>
    <col min="9756" max="9758" width="4.5703125" style="79" customWidth="1"/>
    <col min="9759" max="9759" width="0.42578125" style="79" customWidth="1"/>
    <col min="9760" max="9762" width="4.5703125" style="79" customWidth="1"/>
    <col min="9763" max="9763" width="0.42578125" style="79" customWidth="1"/>
    <col min="9764" max="9765" width="4.5703125" style="79" customWidth="1"/>
    <col min="9766" max="9766" width="0.42578125" style="79" customWidth="1"/>
    <col min="9767" max="9767" width="5.42578125" style="79" customWidth="1"/>
    <col min="9768" max="9984" width="11.42578125" style="79"/>
    <col min="9985" max="9987" width="0" style="79" hidden="1" customWidth="1"/>
    <col min="9988" max="9988" width="0.85546875" style="79" customWidth="1"/>
    <col min="9989" max="9989" width="6.85546875" style="79" customWidth="1"/>
    <col min="9990" max="9990" width="1.5703125" style="79" customWidth="1"/>
    <col min="9991" max="9991" width="67.7109375" style="79" customWidth="1"/>
    <col min="9992" max="9994" width="4.5703125" style="79" customWidth="1"/>
    <col min="9995" max="9995" width="0.42578125" style="79" customWidth="1"/>
    <col min="9996" max="9998" width="4.5703125" style="79" customWidth="1"/>
    <col min="9999" max="9999" width="0.42578125" style="79" customWidth="1"/>
    <col min="10000" max="10002" width="4.5703125" style="79" customWidth="1"/>
    <col min="10003" max="10003" width="0.42578125" style="79" customWidth="1"/>
    <col min="10004" max="10006" width="4.5703125" style="79" customWidth="1"/>
    <col min="10007" max="10007" width="0.42578125" style="79" customWidth="1"/>
    <col min="10008" max="10009" width="4.5703125" style="79" customWidth="1"/>
    <col min="10010" max="10010" width="5.42578125" style="79" customWidth="1"/>
    <col min="10011" max="10011" width="0.42578125" style="79" customWidth="1"/>
    <col min="10012" max="10014" width="4.5703125" style="79" customWidth="1"/>
    <col min="10015" max="10015" width="0.42578125" style="79" customWidth="1"/>
    <col min="10016" max="10018" width="4.5703125" style="79" customWidth="1"/>
    <col min="10019" max="10019" width="0.42578125" style="79" customWidth="1"/>
    <col min="10020" max="10021" width="4.5703125" style="79" customWidth="1"/>
    <col min="10022" max="10022" width="0.42578125" style="79" customWidth="1"/>
    <col min="10023" max="10023" width="5.42578125" style="79" customWidth="1"/>
    <col min="10024" max="10240" width="11.42578125" style="79"/>
    <col min="10241" max="10243" width="0" style="79" hidden="1" customWidth="1"/>
    <col min="10244" max="10244" width="0.85546875" style="79" customWidth="1"/>
    <col min="10245" max="10245" width="6.85546875" style="79" customWidth="1"/>
    <col min="10246" max="10246" width="1.5703125" style="79" customWidth="1"/>
    <col min="10247" max="10247" width="67.7109375" style="79" customWidth="1"/>
    <col min="10248" max="10250" width="4.5703125" style="79" customWidth="1"/>
    <col min="10251" max="10251" width="0.42578125" style="79" customWidth="1"/>
    <col min="10252" max="10254" width="4.5703125" style="79" customWidth="1"/>
    <col min="10255" max="10255" width="0.42578125" style="79" customWidth="1"/>
    <col min="10256" max="10258" width="4.5703125" style="79" customWidth="1"/>
    <col min="10259" max="10259" width="0.42578125" style="79" customWidth="1"/>
    <col min="10260" max="10262" width="4.5703125" style="79" customWidth="1"/>
    <col min="10263" max="10263" width="0.42578125" style="79" customWidth="1"/>
    <col min="10264" max="10265" width="4.5703125" style="79" customWidth="1"/>
    <col min="10266" max="10266" width="5.42578125" style="79" customWidth="1"/>
    <col min="10267" max="10267" width="0.42578125" style="79" customWidth="1"/>
    <col min="10268" max="10270" width="4.5703125" style="79" customWidth="1"/>
    <col min="10271" max="10271" width="0.42578125" style="79" customWidth="1"/>
    <col min="10272" max="10274" width="4.5703125" style="79" customWidth="1"/>
    <col min="10275" max="10275" width="0.42578125" style="79" customWidth="1"/>
    <col min="10276" max="10277" width="4.5703125" style="79" customWidth="1"/>
    <col min="10278" max="10278" width="0.42578125" style="79" customWidth="1"/>
    <col min="10279" max="10279" width="5.42578125" style="79" customWidth="1"/>
    <col min="10280" max="10496" width="11.42578125" style="79"/>
    <col min="10497" max="10499" width="0" style="79" hidden="1" customWidth="1"/>
    <col min="10500" max="10500" width="0.85546875" style="79" customWidth="1"/>
    <col min="10501" max="10501" width="6.85546875" style="79" customWidth="1"/>
    <col min="10502" max="10502" width="1.5703125" style="79" customWidth="1"/>
    <col min="10503" max="10503" width="67.7109375" style="79" customWidth="1"/>
    <col min="10504" max="10506" width="4.5703125" style="79" customWidth="1"/>
    <col min="10507" max="10507" width="0.42578125" style="79" customWidth="1"/>
    <col min="10508" max="10510" width="4.5703125" style="79" customWidth="1"/>
    <col min="10511" max="10511" width="0.42578125" style="79" customWidth="1"/>
    <col min="10512" max="10514" width="4.5703125" style="79" customWidth="1"/>
    <col min="10515" max="10515" width="0.42578125" style="79" customWidth="1"/>
    <col min="10516" max="10518" width="4.5703125" style="79" customWidth="1"/>
    <col min="10519" max="10519" width="0.42578125" style="79" customWidth="1"/>
    <col min="10520" max="10521" width="4.5703125" style="79" customWidth="1"/>
    <col min="10522" max="10522" width="5.42578125" style="79" customWidth="1"/>
    <col min="10523" max="10523" width="0.42578125" style="79" customWidth="1"/>
    <col min="10524" max="10526" width="4.5703125" style="79" customWidth="1"/>
    <col min="10527" max="10527" width="0.42578125" style="79" customWidth="1"/>
    <col min="10528" max="10530" width="4.5703125" style="79" customWidth="1"/>
    <col min="10531" max="10531" width="0.42578125" style="79" customWidth="1"/>
    <col min="10532" max="10533" width="4.5703125" style="79" customWidth="1"/>
    <col min="10534" max="10534" width="0.42578125" style="79" customWidth="1"/>
    <col min="10535" max="10535" width="5.42578125" style="79" customWidth="1"/>
    <col min="10536" max="10752" width="11.42578125" style="79"/>
    <col min="10753" max="10755" width="0" style="79" hidden="1" customWidth="1"/>
    <col min="10756" max="10756" width="0.85546875" style="79" customWidth="1"/>
    <col min="10757" max="10757" width="6.85546875" style="79" customWidth="1"/>
    <col min="10758" max="10758" width="1.5703125" style="79" customWidth="1"/>
    <col min="10759" max="10759" width="67.7109375" style="79" customWidth="1"/>
    <col min="10760" max="10762" width="4.5703125" style="79" customWidth="1"/>
    <col min="10763" max="10763" width="0.42578125" style="79" customWidth="1"/>
    <col min="10764" max="10766" width="4.5703125" style="79" customWidth="1"/>
    <col min="10767" max="10767" width="0.42578125" style="79" customWidth="1"/>
    <col min="10768" max="10770" width="4.5703125" style="79" customWidth="1"/>
    <col min="10771" max="10771" width="0.42578125" style="79" customWidth="1"/>
    <col min="10772" max="10774" width="4.5703125" style="79" customWidth="1"/>
    <col min="10775" max="10775" width="0.42578125" style="79" customWidth="1"/>
    <col min="10776" max="10777" width="4.5703125" style="79" customWidth="1"/>
    <col min="10778" max="10778" width="5.42578125" style="79" customWidth="1"/>
    <col min="10779" max="10779" width="0.42578125" style="79" customWidth="1"/>
    <col min="10780" max="10782" width="4.5703125" style="79" customWidth="1"/>
    <col min="10783" max="10783" width="0.42578125" style="79" customWidth="1"/>
    <col min="10784" max="10786" width="4.5703125" style="79" customWidth="1"/>
    <col min="10787" max="10787" width="0.42578125" style="79" customWidth="1"/>
    <col min="10788" max="10789" width="4.5703125" style="79" customWidth="1"/>
    <col min="10790" max="10790" width="0.42578125" style="79" customWidth="1"/>
    <col min="10791" max="10791" width="5.42578125" style="79" customWidth="1"/>
    <col min="10792" max="11008" width="11.42578125" style="79"/>
    <col min="11009" max="11011" width="0" style="79" hidden="1" customWidth="1"/>
    <col min="11012" max="11012" width="0.85546875" style="79" customWidth="1"/>
    <col min="11013" max="11013" width="6.85546875" style="79" customWidth="1"/>
    <col min="11014" max="11014" width="1.5703125" style="79" customWidth="1"/>
    <col min="11015" max="11015" width="67.7109375" style="79" customWidth="1"/>
    <col min="11016" max="11018" width="4.5703125" style="79" customWidth="1"/>
    <col min="11019" max="11019" width="0.42578125" style="79" customWidth="1"/>
    <col min="11020" max="11022" width="4.5703125" style="79" customWidth="1"/>
    <col min="11023" max="11023" width="0.42578125" style="79" customWidth="1"/>
    <col min="11024" max="11026" width="4.5703125" style="79" customWidth="1"/>
    <col min="11027" max="11027" width="0.42578125" style="79" customWidth="1"/>
    <col min="11028" max="11030" width="4.5703125" style="79" customWidth="1"/>
    <col min="11031" max="11031" width="0.42578125" style="79" customWidth="1"/>
    <col min="11032" max="11033" width="4.5703125" style="79" customWidth="1"/>
    <col min="11034" max="11034" width="5.42578125" style="79" customWidth="1"/>
    <col min="11035" max="11035" width="0.42578125" style="79" customWidth="1"/>
    <col min="11036" max="11038" width="4.5703125" style="79" customWidth="1"/>
    <col min="11039" max="11039" width="0.42578125" style="79" customWidth="1"/>
    <col min="11040" max="11042" width="4.5703125" style="79" customWidth="1"/>
    <col min="11043" max="11043" width="0.42578125" style="79" customWidth="1"/>
    <col min="11044" max="11045" width="4.5703125" style="79" customWidth="1"/>
    <col min="11046" max="11046" width="0.42578125" style="79" customWidth="1"/>
    <col min="11047" max="11047" width="5.42578125" style="79" customWidth="1"/>
    <col min="11048" max="11264" width="11.42578125" style="79"/>
    <col min="11265" max="11267" width="0" style="79" hidden="1" customWidth="1"/>
    <col min="11268" max="11268" width="0.85546875" style="79" customWidth="1"/>
    <col min="11269" max="11269" width="6.85546875" style="79" customWidth="1"/>
    <col min="11270" max="11270" width="1.5703125" style="79" customWidth="1"/>
    <col min="11271" max="11271" width="67.7109375" style="79" customWidth="1"/>
    <col min="11272" max="11274" width="4.5703125" style="79" customWidth="1"/>
    <col min="11275" max="11275" width="0.42578125" style="79" customWidth="1"/>
    <col min="11276" max="11278" width="4.5703125" style="79" customWidth="1"/>
    <col min="11279" max="11279" width="0.42578125" style="79" customWidth="1"/>
    <col min="11280" max="11282" width="4.5703125" style="79" customWidth="1"/>
    <col min="11283" max="11283" width="0.42578125" style="79" customWidth="1"/>
    <col min="11284" max="11286" width="4.5703125" style="79" customWidth="1"/>
    <col min="11287" max="11287" width="0.42578125" style="79" customWidth="1"/>
    <col min="11288" max="11289" width="4.5703125" style="79" customWidth="1"/>
    <col min="11290" max="11290" width="5.42578125" style="79" customWidth="1"/>
    <col min="11291" max="11291" width="0.42578125" style="79" customWidth="1"/>
    <col min="11292" max="11294" width="4.5703125" style="79" customWidth="1"/>
    <col min="11295" max="11295" width="0.42578125" style="79" customWidth="1"/>
    <col min="11296" max="11298" width="4.5703125" style="79" customWidth="1"/>
    <col min="11299" max="11299" width="0.42578125" style="79" customWidth="1"/>
    <col min="11300" max="11301" width="4.5703125" style="79" customWidth="1"/>
    <col min="11302" max="11302" width="0.42578125" style="79" customWidth="1"/>
    <col min="11303" max="11303" width="5.42578125" style="79" customWidth="1"/>
    <col min="11304" max="11520" width="11.42578125" style="79"/>
    <col min="11521" max="11523" width="0" style="79" hidden="1" customWidth="1"/>
    <col min="11524" max="11524" width="0.85546875" style="79" customWidth="1"/>
    <col min="11525" max="11525" width="6.85546875" style="79" customWidth="1"/>
    <col min="11526" max="11526" width="1.5703125" style="79" customWidth="1"/>
    <col min="11527" max="11527" width="67.7109375" style="79" customWidth="1"/>
    <col min="11528" max="11530" width="4.5703125" style="79" customWidth="1"/>
    <col min="11531" max="11531" width="0.42578125" style="79" customWidth="1"/>
    <col min="11532" max="11534" width="4.5703125" style="79" customWidth="1"/>
    <col min="11535" max="11535" width="0.42578125" style="79" customWidth="1"/>
    <col min="11536" max="11538" width="4.5703125" style="79" customWidth="1"/>
    <col min="11539" max="11539" width="0.42578125" style="79" customWidth="1"/>
    <col min="11540" max="11542" width="4.5703125" style="79" customWidth="1"/>
    <col min="11543" max="11543" width="0.42578125" style="79" customWidth="1"/>
    <col min="11544" max="11545" width="4.5703125" style="79" customWidth="1"/>
    <col min="11546" max="11546" width="5.42578125" style="79" customWidth="1"/>
    <col min="11547" max="11547" width="0.42578125" style="79" customWidth="1"/>
    <col min="11548" max="11550" width="4.5703125" style="79" customWidth="1"/>
    <col min="11551" max="11551" width="0.42578125" style="79" customWidth="1"/>
    <col min="11552" max="11554" width="4.5703125" style="79" customWidth="1"/>
    <col min="11555" max="11555" width="0.42578125" style="79" customWidth="1"/>
    <col min="11556" max="11557" width="4.5703125" style="79" customWidth="1"/>
    <col min="11558" max="11558" width="0.42578125" style="79" customWidth="1"/>
    <col min="11559" max="11559" width="5.42578125" style="79" customWidth="1"/>
    <col min="11560" max="11776" width="11.42578125" style="79"/>
    <col min="11777" max="11779" width="0" style="79" hidden="1" customWidth="1"/>
    <col min="11780" max="11780" width="0.85546875" style="79" customWidth="1"/>
    <col min="11781" max="11781" width="6.85546875" style="79" customWidth="1"/>
    <col min="11782" max="11782" width="1.5703125" style="79" customWidth="1"/>
    <col min="11783" max="11783" width="67.7109375" style="79" customWidth="1"/>
    <col min="11784" max="11786" width="4.5703125" style="79" customWidth="1"/>
    <col min="11787" max="11787" width="0.42578125" style="79" customWidth="1"/>
    <col min="11788" max="11790" width="4.5703125" style="79" customWidth="1"/>
    <col min="11791" max="11791" width="0.42578125" style="79" customWidth="1"/>
    <col min="11792" max="11794" width="4.5703125" style="79" customWidth="1"/>
    <col min="11795" max="11795" width="0.42578125" style="79" customWidth="1"/>
    <col min="11796" max="11798" width="4.5703125" style="79" customWidth="1"/>
    <col min="11799" max="11799" width="0.42578125" style="79" customWidth="1"/>
    <col min="11800" max="11801" width="4.5703125" style="79" customWidth="1"/>
    <col min="11802" max="11802" width="5.42578125" style="79" customWidth="1"/>
    <col min="11803" max="11803" width="0.42578125" style="79" customWidth="1"/>
    <col min="11804" max="11806" width="4.5703125" style="79" customWidth="1"/>
    <col min="11807" max="11807" width="0.42578125" style="79" customWidth="1"/>
    <col min="11808" max="11810" width="4.5703125" style="79" customWidth="1"/>
    <col min="11811" max="11811" width="0.42578125" style="79" customWidth="1"/>
    <col min="11812" max="11813" width="4.5703125" style="79" customWidth="1"/>
    <col min="11814" max="11814" width="0.42578125" style="79" customWidth="1"/>
    <col min="11815" max="11815" width="5.42578125" style="79" customWidth="1"/>
    <col min="11816" max="12032" width="11.42578125" style="79"/>
    <col min="12033" max="12035" width="0" style="79" hidden="1" customWidth="1"/>
    <col min="12036" max="12036" width="0.85546875" style="79" customWidth="1"/>
    <col min="12037" max="12037" width="6.85546875" style="79" customWidth="1"/>
    <col min="12038" max="12038" width="1.5703125" style="79" customWidth="1"/>
    <col min="12039" max="12039" width="67.7109375" style="79" customWidth="1"/>
    <col min="12040" max="12042" width="4.5703125" style="79" customWidth="1"/>
    <col min="12043" max="12043" width="0.42578125" style="79" customWidth="1"/>
    <col min="12044" max="12046" width="4.5703125" style="79" customWidth="1"/>
    <col min="12047" max="12047" width="0.42578125" style="79" customWidth="1"/>
    <col min="12048" max="12050" width="4.5703125" style="79" customWidth="1"/>
    <col min="12051" max="12051" width="0.42578125" style="79" customWidth="1"/>
    <col min="12052" max="12054" width="4.5703125" style="79" customWidth="1"/>
    <col min="12055" max="12055" width="0.42578125" style="79" customWidth="1"/>
    <col min="12056" max="12057" width="4.5703125" style="79" customWidth="1"/>
    <col min="12058" max="12058" width="5.42578125" style="79" customWidth="1"/>
    <col min="12059" max="12059" width="0.42578125" style="79" customWidth="1"/>
    <col min="12060" max="12062" width="4.5703125" style="79" customWidth="1"/>
    <col min="12063" max="12063" width="0.42578125" style="79" customWidth="1"/>
    <col min="12064" max="12066" width="4.5703125" style="79" customWidth="1"/>
    <col min="12067" max="12067" width="0.42578125" style="79" customWidth="1"/>
    <col min="12068" max="12069" width="4.5703125" style="79" customWidth="1"/>
    <col min="12070" max="12070" width="0.42578125" style="79" customWidth="1"/>
    <col min="12071" max="12071" width="5.42578125" style="79" customWidth="1"/>
    <col min="12072" max="12288" width="11.42578125" style="79"/>
    <col min="12289" max="12291" width="0" style="79" hidden="1" customWidth="1"/>
    <col min="12292" max="12292" width="0.85546875" style="79" customWidth="1"/>
    <col min="12293" max="12293" width="6.85546875" style="79" customWidth="1"/>
    <col min="12294" max="12294" width="1.5703125" style="79" customWidth="1"/>
    <col min="12295" max="12295" width="67.7109375" style="79" customWidth="1"/>
    <col min="12296" max="12298" width="4.5703125" style="79" customWidth="1"/>
    <col min="12299" max="12299" width="0.42578125" style="79" customWidth="1"/>
    <col min="12300" max="12302" width="4.5703125" style="79" customWidth="1"/>
    <col min="12303" max="12303" width="0.42578125" style="79" customWidth="1"/>
    <col min="12304" max="12306" width="4.5703125" style="79" customWidth="1"/>
    <col min="12307" max="12307" width="0.42578125" style="79" customWidth="1"/>
    <col min="12308" max="12310" width="4.5703125" style="79" customWidth="1"/>
    <col min="12311" max="12311" width="0.42578125" style="79" customWidth="1"/>
    <col min="12312" max="12313" width="4.5703125" style="79" customWidth="1"/>
    <col min="12314" max="12314" width="5.42578125" style="79" customWidth="1"/>
    <col min="12315" max="12315" width="0.42578125" style="79" customWidth="1"/>
    <col min="12316" max="12318" width="4.5703125" style="79" customWidth="1"/>
    <col min="12319" max="12319" width="0.42578125" style="79" customWidth="1"/>
    <col min="12320" max="12322" width="4.5703125" style="79" customWidth="1"/>
    <col min="12323" max="12323" width="0.42578125" style="79" customWidth="1"/>
    <col min="12324" max="12325" width="4.5703125" style="79" customWidth="1"/>
    <col min="12326" max="12326" width="0.42578125" style="79" customWidth="1"/>
    <col min="12327" max="12327" width="5.42578125" style="79" customWidth="1"/>
    <col min="12328" max="12544" width="11.42578125" style="79"/>
    <col min="12545" max="12547" width="0" style="79" hidden="1" customWidth="1"/>
    <col min="12548" max="12548" width="0.85546875" style="79" customWidth="1"/>
    <col min="12549" max="12549" width="6.85546875" style="79" customWidth="1"/>
    <col min="12550" max="12550" width="1.5703125" style="79" customWidth="1"/>
    <col min="12551" max="12551" width="67.7109375" style="79" customWidth="1"/>
    <col min="12552" max="12554" width="4.5703125" style="79" customWidth="1"/>
    <col min="12555" max="12555" width="0.42578125" style="79" customWidth="1"/>
    <col min="12556" max="12558" width="4.5703125" style="79" customWidth="1"/>
    <col min="12559" max="12559" width="0.42578125" style="79" customWidth="1"/>
    <col min="12560" max="12562" width="4.5703125" style="79" customWidth="1"/>
    <col min="12563" max="12563" width="0.42578125" style="79" customWidth="1"/>
    <col min="12564" max="12566" width="4.5703125" style="79" customWidth="1"/>
    <col min="12567" max="12567" width="0.42578125" style="79" customWidth="1"/>
    <col min="12568" max="12569" width="4.5703125" style="79" customWidth="1"/>
    <col min="12570" max="12570" width="5.42578125" style="79" customWidth="1"/>
    <col min="12571" max="12571" width="0.42578125" style="79" customWidth="1"/>
    <col min="12572" max="12574" width="4.5703125" style="79" customWidth="1"/>
    <col min="12575" max="12575" width="0.42578125" style="79" customWidth="1"/>
    <col min="12576" max="12578" width="4.5703125" style="79" customWidth="1"/>
    <col min="12579" max="12579" width="0.42578125" style="79" customWidth="1"/>
    <col min="12580" max="12581" width="4.5703125" style="79" customWidth="1"/>
    <col min="12582" max="12582" width="0.42578125" style="79" customWidth="1"/>
    <col min="12583" max="12583" width="5.42578125" style="79" customWidth="1"/>
    <col min="12584" max="12800" width="11.42578125" style="79"/>
    <col min="12801" max="12803" width="0" style="79" hidden="1" customWidth="1"/>
    <col min="12804" max="12804" width="0.85546875" style="79" customWidth="1"/>
    <col min="12805" max="12805" width="6.85546875" style="79" customWidth="1"/>
    <col min="12806" max="12806" width="1.5703125" style="79" customWidth="1"/>
    <col min="12807" max="12807" width="67.7109375" style="79" customWidth="1"/>
    <col min="12808" max="12810" width="4.5703125" style="79" customWidth="1"/>
    <col min="12811" max="12811" width="0.42578125" style="79" customWidth="1"/>
    <col min="12812" max="12814" width="4.5703125" style="79" customWidth="1"/>
    <col min="12815" max="12815" width="0.42578125" style="79" customWidth="1"/>
    <col min="12816" max="12818" width="4.5703125" style="79" customWidth="1"/>
    <col min="12819" max="12819" width="0.42578125" style="79" customWidth="1"/>
    <col min="12820" max="12822" width="4.5703125" style="79" customWidth="1"/>
    <col min="12823" max="12823" width="0.42578125" style="79" customWidth="1"/>
    <col min="12824" max="12825" width="4.5703125" style="79" customWidth="1"/>
    <col min="12826" max="12826" width="5.42578125" style="79" customWidth="1"/>
    <col min="12827" max="12827" width="0.42578125" style="79" customWidth="1"/>
    <col min="12828" max="12830" width="4.5703125" style="79" customWidth="1"/>
    <col min="12831" max="12831" width="0.42578125" style="79" customWidth="1"/>
    <col min="12832" max="12834" width="4.5703125" style="79" customWidth="1"/>
    <col min="12835" max="12835" width="0.42578125" style="79" customWidth="1"/>
    <col min="12836" max="12837" width="4.5703125" style="79" customWidth="1"/>
    <col min="12838" max="12838" width="0.42578125" style="79" customWidth="1"/>
    <col min="12839" max="12839" width="5.42578125" style="79" customWidth="1"/>
    <col min="12840" max="13056" width="11.42578125" style="79"/>
    <col min="13057" max="13059" width="0" style="79" hidden="1" customWidth="1"/>
    <col min="13060" max="13060" width="0.85546875" style="79" customWidth="1"/>
    <col min="13061" max="13061" width="6.85546875" style="79" customWidth="1"/>
    <col min="13062" max="13062" width="1.5703125" style="79" customWidth="1"/>
    <col min="13063" max="13063" width="67.7109375" style="79" customWidth="1"/>
    <col min="13064" max="13066" width="4.5703125" style="79" customWidth="1"/>
    <col min="13067" max="13067" width="0.42578125" style="79" customWidth="1"/>
    <col min="13068" max="13070" width="4.5703125" style="79" customWidth="1"/>
    <col min="13071" max="13071" width="0.42578125" style="79" customWidth="1"/>
    <col min="13072" max="13074" width="4.5703125" style="79" customWidth="1"/>
    <col min="13075" max="13075" width="0.42578125" style="79" customWidth="1"/>
    <col min="13076" max="13078" width="4.5703125" style="79" customWidth="1"/>
    <col min="13079" max="13079" width="0.42578125" style="79" customWidth="1"/>
    <col min="13080" max="13081" width="4.5703125" style="79" customWidth="1"/>
    <col min="13082" max="13082" width="5.42578125" style="79" customWidth="1"/>
    <col min="13083" max="13083" width="0.42578125" style="79" customWidth="1"/>
    <col min="13084" max="13086" width="4.5703125" style="79" customWidth="1"/>
    <col min="13087" max="13087" width="0.42578125" style="79" customWidth="1"/>
    <col min="13088" max="13090" width="4.5703125" style="79" customWidth="1"/>
    <col min="13091" max="13091" width="0.42578125" style="79" customWidth="1"/>
    <col min="13092" max="13093" width="4.5703125" style="79" customWidth="1"/>
    <col min="13094" max="13094" width="0.42578125" style="79" customWidth="1"/>
    <col min="13095" max="13095" width="5.42578125" style="79" customWidth="1"/>
    <col min="13096" max="13312" width="11.42578125" style="79"/>
    <col min="13313" max="13315" width="0" style="79" hidden="1" customWidth="1"/>
    <col min="13316" max="13316" width="0.85546875" style="79" customWidth="1"/>
    <col min="13317" max="13317" width="6.85546875" style="79" customWidth="1"/>
    <col min="13318" max="13318" width="1.5703125" style="79" customWidth="1"/>
    <col min="13319" max="13319" width="67.7109375" style="79" customWidth="1"/>
    <col min="13320" max="13322" width="4.5703125" style="79" customWidth="1"/>
    <col min="13323" max="13323" width="0.42578125" style="79" customWidth="1"/>
    <col min="13324" max="13326" width="4.5703125" style="79" customWidth="1"/>
    <col min="13327" max="13327" width="0.42578125" style="79" customWidth="1"/>
    <col min="13328" max="13330" width="4.5703125" style="79" customWidth="1"/>
    <col min="13331" max="13331" width="0.42578125" style="79" customWidth="1"/>
    <col min="13332" max="13334" width="4.5703125" style="79" customWidth="1"/>
    <col min="13335" max="13335" width="0.42578125" style="79" customWidth="1"/>
    <col min="13336" max="13337" width="4.5703125" style="79" customWidth="1"/>
    <col min="13338" max="13338" width="5.42578125" style="79" customWidth="1"/>
    <col min="13339" max="13339" width="0.42578125" style="79" customWidth="1"/>
    <col min="13340" max="13342" width="4.5703125" style="79" customWidth="1"/>
    <col min="13343" max="13343" width="0.42578125" style="79" customWidth="1"/>
    <col min="13344" max="13346" width="4.5703125" style="79" customWidth="1"/>
    <col min="13347" max="13347" width="0.42578125" style="79" customWidth="1"/>
    <col min="13348" max="13349" width="4.5703125" style="79" customWidth="1"/>
    <col min="13350" max="13350" width="0.42578125" style="79" customWidth="1"/>
    <col min="13351" max="13351" width="5.42578125" style="79" customWidth="1"/>
    <col min="13352" max="13568" width="11.42578125" style="79"/>
    <col min="13569" max="13571" width="0" style="79" hidden="1" customWidth="1"/>
    <col min="13572" max="13572" width="0.85546875" style="79" customWidth="1"/>
    <col min="13573" max="13573" width="6.85546875" style="79" customWidth="1"/>
    <col min="13574" max="13574" width="1.5703125" style="79" customWidth="1"/>
    <col min="13575" max="13575" width="67.7109375" style="79" customWidth="1"/>
    <col min="13576" max="13578" width="4.5703125" style="79" customWidth="1"/>
    <col min="13579" max="13579" width="0.42578125" style="79" customWidth="1"/>
    <col min="13580" max="13582" width="4.5703125" style="79" customWidth="1"/>
    <col min="13583" max="13583" width="0.42578125" style="79" customWidth="1"/>
    <col min="13584" max="13586" width="4.5703125" style="79" customWidth="1"/>
    <col min="13587" max="13587" width="0.42578125" style="79" customWidth="1"/>
    <col min="13588" max="13590" width="4.5703125" style="79" customWidth="1"/>
    <col min="13591" max="13591" width="0.42578125" style="79" customWidth="1"/>
    <col min="13592" max="13593" width="4.5703125" style="79" customWidth="1"/>
    <col min="13594" max="13594" width="5.42578125" style="79" customWidth="1"/>
    <col min="13595" max="13595" width="0.42578125" style="79" customWidth="1"/>
    <col min="13596" max="13598" width="4.5703125" style="79" customWidth="1"/>
    <col min="13599" max="13599" width="0.42578125" style="79" customWidth="1"/>
    <col min="13600" max="13602" width="4.5703125" style="79" customWidth="1"/>
    <col min="13603" max="13603" width="0.42578125" style="79" customWidth="1"/>
    <col min="13604" max="13605" width="4.5703125" style="79" customWidth="1"/>
    <col min="13606" max="13606" width="0.42578125" style="79" customWidth="1"/>
    <col min="13607" max="13607" width="5.42578125" style="79" customWidth="1"/>
    <col min="13608" max="13824" width="11.42578125" style="79"/>
    <col min="13825" max="13827" width="0" style="79" hidden="1" customWidth="1"/>
    <col min="13828" max="13828" width="0.85546875" style="79" customWidth="1"/>
    <col min="13829" max="13829" width="6.85546875" style="79" customWidth="1"/>
    <col min="13830" max="13830" width="1.5703125" style="79" customWidth="1"/>
    <col min="13831" max="13831" width="67.7109375" style="79" customWidth="1"/>
    <col min="13832" max="13834" width="4.5703125" style="79" customWidth="1"/>
    <col min="13835" max="13835" width="0.42578125" style="79" customWidth="1"/>
    <col min="13836" max="13838" width="4.5703125" style="79" customWidth="1"/>
    <col min="13839" max="13839" width="0.42578125" style="79" customWidth="1"/>
    <col min="13840" max="13842" width="4.5703125" style="79" customWidth="1"/>
    <col min="13843" max="13843" width="0.42578125" style="79" customWidth="1"/>
    <col min="13844" max="13846" width="4.5703125" style="79" customWidth="1"/>
    <col min="13847" max="13847" width="0.42578125" style="79" customWidth="1"/>
    <col min="13848" max="13849" width="4.5703125" style="79" customWidth="1"/>
    <col min="13850" max="13850" width="5.42578125" style="79" customWidth="1"/>
    <col min="13851" max="13851" width="0.42578125" style="79" customWidth="1"/>
    <col min="13852" max="13854" width="4.5703125" style="79" customWidth="1"/>
    <col min="13855" max="13855" width="0.42578125" style="79" customWidth="1"/>
    <col min="13856" max="13858" width="4.5703125" style="79" customWidth="1"/>
    <col min="13859" max="13859" width="0.42578125" style="79" customWidth="1"/>
    <col min="13860" max="13861" width="4.5703125" style="79" customWidth="1"/>
    <col min="13862" max="13862" width="0.42578125" style="79" customWidth="1"/>
    <col min="13863" max="13863" width="5.42578125" style="79" customWidth="1"/>
    <col min="13864" max="14080" width="11.42578125" style="79"/>
    <col min="14081" max="14083" width="0" style="79" hidden="1" customWidth="1"/>
    <col min="14084" max="14084" width="0.85546875" style="79" customWidth="1"/>
    <col min="14085" max="14085" width="6.85546875" style="79" customWidth="1"/>
    <col min="14086" max="14086" width="1.5703125" style="79" customWidth="1"/>
    <col min="14087" max="14087" width="67.7109375" style="79" customWidth="1"/>
    <col min="14088" max="14090" width="4.5703125" style="79" customWidth="1"/>
    <col min="14091" max="14091" width="0.42578125" style="79" customWidth="1"/>
    <col min="14092" max="14094" width="4.5703125" style="79" customWidth="1"/>
    <col min="14095" max="14095" width="0.42578125" style="79" customWidth="1"/>
    <col min="14096" max="14098" width="4.5703125" style="79" customWidth="1"/>
    <col min="14099" max="14099" width="0.42578125" style="79" customWidth="1"/>
    <col min="14100" max="14102" width="4.5703125" style="79" customWidth="1"/>
    <col min="14103" max="14103" width="0.42578125" style="79" customWidth="1"/>
    <col min="14104" max="14105" width="4.5703125" style="79" customWidth="1"/>
    <col min="14106" max="14106" width="5.42578125" style="79" customWidth="1"/>
    <col min="14107" max="14107" width="0.42578125" style="79" customWidth="1"/>
    <col min="14108" max="14110" width="4.5703125" style="79" customWidth="1"/>
    <col min="14111" max="14111" width="0.42578125" style="79" customWidth="1"/>
    <col min="14112" max="14114" width="4.5703125" style="79" customWidth="1"/>
    <col min="14115" max="14115" width="0.42578125" style="79" customWidth="1"/>
    <col min="14116" max="14117" width="4.5703125" style="79" customWidth="1"/>
    <col min="14118" max="14118" width="0.42578125" style="79" customWidth="1"/>
    <col min="14119" max="14119" width="5.42578125" style="79" customWidth="1"/>
    <col min="14120" max="14336" width="11.42578125" style="79"/>
    <col min="14337" max="14339" width="0" style="79" hidden="1" customWidth="1"/>
    <col min="14340" max="14340" width="0.85546875" style="79" customWidth="1"/>
    <col min="14341" max="14341" width="6.85546875" style="79" customWidth="1"/>
    <col min="14342" max="14342" width="1.5703125" style="79" customWidth="1"/>
    <col min="14343" max="14343" width="67.7109375" style="79" customWidth="1"/>
    <col min="14344" max="14346" width="4.5703125" style="79" customWidth="1"/>
    <col min="14347" max="14347" width="0.42578125" style="79" customWidth="1"/>
    <col min="14348" max="14350" width="4.5703125" style="79" customWidth="1"/>
    <col min="14351" max="14351" width="0.42578125" style="79" customWidth="1"/>
    <col min="14352" max="14354" width="4.5703125" style="79" customWidth="1"/>
    <col min="14355" max="14355" width="0.42578125" style="79" customWidth="1"/>
    <col min="14356" max="14358" width="4.5703125" style="79" customWidth="1"/>
    <col min="14359" max="14359" width="0.42578125" style="79" customWidth="1"/>
    <col min="14360" max="14361" width="4.5703125" style="79" customWidth="1"/>
    <col min="14362" max="14362" width="5.42578125" style="79" customWidth="1"/>
    <col min="14363" max="14363" width="0.42578125" style="79" customWidth="1"/>
    <col min="14364" max="14366" width="4.5703125" style="79" customWidth="1"/>
    <col min="14367" max="14367" width="0.42578125" style="79" customWidth="1"/>
    <col min="14368" max="14370" width="4.5703125" style="79" customWidth="1"/>
    <col min="14371" max="14371" width="0.42578125" style="79" customWidth="1"/>
    <col min="14372" max="14373" width="4.5703125" style="79" customWidth="1"/>
    <col min="14374" max="14374" width="0.42578125" style="79" customWidth="1"/>
    <col min="14375" max="14375" width="5.42578125" style="79" customWidth="1"/>
    <col min="14376" max="14592" width="11.42578125" style="79"/>
    <col min="14593" max="14595" width="0" style="79" hidden="1" customWidth="1"/>
    <col min="14596" max="14596" width="0.85546875" style="79" customWidth="1"/>
    <col min="14597" max="14597" width="6.85546875" style="79" customWidth="1"/>
    <col min="14598" max="14598" width="1.5703125" style="79" customWidth="1"/>
    <col min="14599" max="14599" width="67.7109375" style="79" customWidth="1"/>
    <col min="14600" max="14602" width="4.5703125" style="79" customWidth="1"/>
    <col min="14603" max="14603" width="0.42578125" style="79" customWidth="1"/>
    <col min="14604" max="14606" width="4.5703125" style="79" customWidth="1"/>
    <col min="14607" max="14607" width="0.42578125" style="79" customWidth="1"/>
    <col min="14608" max="14610" width="4.5703125" style="79" customWidth="1"/>
    <col min="14611" max="14611" width="0.42578125" style="79" customWidth="1"/>
    <col min="14612" max="14614" width="4.5703125" style="79" customWidth="1"/>
    <col min="14615" max="14615" width="0.42578125" style="79" customWidth="1"/>
    <col min="14616" max="14617" width="4.5703125" style="79" customWidth="1"/>
    <col min="14618" max="14618" width="5.42578125" style="79" customWidth="1"/>
    <col min="14619" max="14619" width="0.42578125" style="79" customWidth="1"/>
    <col min="14620" max="14622" width="4.5703125" style="79" customWidth="1"/>
    <col min="14623" max="14623" width="0.42578125" style="79" customWidth="1"/>
    <col min="14624" max="14626" width="4.5703125" style="79" customWidth="1"/>
    <col min="14627" max="14627" width="0.42578125" style="79" customWidth="1"/>
    <col min="14628" max="14629" width="4.5703125" style="79" customWidth="1"/>
    <col min="14630" max="14630" width="0.42578125" style="79" customWidth="1"/>
    <col min="14631" max="14631" width="5.42578125" style="79" customWidth="1"/>
    <col min="14632" max="14848" width="11.42578125" style="79"/>
    <col min="14849" max="14851" width="0" style="79" hidden="1" customWidth="1"/>
    <col min="14852" max="14852" width="0.85546875" style="79" customWidth="1"/>
    <col min="14853" max="14853" width="6.85546875" style="79" customWidth="1"/>
    <col min="14854" max="14854" width="1.5703125" style="79" customWidth="1"/>
    <col min="14855" max="14855" width="67.7109375" style="79" customWidth="1"/>
    <col min="14856" max="14858" width="4.5703125" style="79" customWidth="1"/>
    <col min="14859" max="14859" width="0.42578125" style="79" customWidth="1"/>
    <col min="14860" max="14862" width="4.5703125" style="79" customWidth="1"/>
    <col min="14863" max="14863" width="0.42578125" style="79" customWidth="1"/>
    <col min="14864" max="14866" width="4.5703125" style="79" customWidth="1"/>
    <col min="14867" max="14867" width="0.42578125" style="79" customWidth="1"/>
    <col min="14868" max="14870" width="4.5703125" style="79" customWidth="1"/>
    <col min="14871" max="14871" width="0.42578125" style="79" customWidth="1"/>
    <col min="14872" max="14873" width="4.5703125" style="79" customWidth="1"/>
    <col min="14874" max="14874" width="5.42578125" style="79" customWidth="1"/>
    <col min="14875" max="14875" width="0.42578125" style="79" customWidth="1"/>
    <col min="14876" max="14878" width="4.5703125" style="79" customWidth="1"/>
    <col min="14879" max="14879" width="0.42578125" style="79" customWidth="1"/>
    <col min="14880" max="14882" width="4.5703125" style="79" customWidth="1"/>
    <col min="14883" max="14883" width="0.42578125" style="79" customWidth="1"/>
    <col min="14884" max="14885" width="4.5703125" style="79" customWidth="1"/>
    <col min="14886" max="14886" width="0.42578125" style="79" customWidth="1"/>
    <col min="14887" max="14887" width="5.42578125" style="79" customWidth="1"/>
    <col min="14888" max="15104" width="11.42578125" style="79"/>
    <col min="15105" max="15107" width="0" style="79" hidden="1" customWidth="1"/>
    <col min="15108" max="15108" width="0.85546875" style="79" customWidth="1"/>
    <col min="15109" max="15109" width="6.85546875" style="79" customWidth="1"/>
    <col min="15110" max="15110" width="1.5703125" style="79" customWidth="1"/>
    <col min="15111" max="15111" width="67.7109375" style="79" customWidth="1"/>
    <col min="15112" max="15114" width="4.5703125" style="79" customWidth="1"/>
    <col min="15115" max="15115" width="0.42578125" style="79" customWidth="1"/>
    <col min="15116" max="15118" width="4.5703125" style="79" customWidth="1"/>
    <col min="15119" max="15119" width="0.42578125" style="79" customWidth="1"/>
    <col min="15120" max="15122" width="4.5703125" style="79" customWidth="1"/>
    <col min="15123" max="15123" width="0.42578125" style="79" customWidth="1"/>
    <col min="15124" max="15126" width="4.5703125" style="79" customWidth="1"/>
    <col min="15127" max="15127" width="0.42578125" style="79" customWidth="1"/>
    <col min="15128" max="15129" width="4.5703125" style="79" customWidth="1"/>
    <col min="15130" max="15130" width="5.42578125" style="79" customWidth="1"/>
    <col min="15131" max="15131" width="0.42578125" style="79" customWidth="1"/>
    <col min="15132" max="15134" width="4.5703125" style="79" customWidth="1"/>
    <col min="15135" max="15135" width="0.42578125" style="79" customWidth="1"/>
    <col min="15136" max="15138" width="4.5703125" style="79" customWidth="1"/>
    <col min="15139" max="15139" width="0.42578125" style="79" customWidth="1"/>
    <col min="15140" max="15141" width="4.5703125" style="79" customWidth="1"/>
    <col min="15142" max="15142" width="0.42578125" style="79" customWidth="1"/>
    <col min="15143" max="15143" width="5.42578125" style="79" customWidth="1"/>
    <col min="15144" max="15360" width="11.42578125" style="79"/>
    <col min="15361" max="15363" width="0" style="79" hidden="1" customWidth="1"/>
    <col min="15364" max="15364" width="0.85546875" style="79" customWidth="1"/>
    <col min="15365" max="15365" width="6.85546875" style="79" customWidth="1"/>
    <col min="15366" max="15366" width="1.5703125" style="79" customWidth="1"/>
    <col min="15367" max="15367" width="67.7109375" style="79" customWidth="1"/>
    <col min="15368" max="15370" width="4.5703125" style="79" customWidth="1"/>
    <col min="15371" max="15371" width="0.42578125" style="79" customWidth="1"/>
    <col min="15372" max="15374" width="4.5703125" style="79" customWidth="1"/>
    <col min="15375" max="15375" width="0.42578125" style="79" customWidth="1"/>
    <col min="15376" max="15378" width="4.5703125" style="79" customWidth="1"/>
    <col min="15379" max="15379" width="0.42578125" style="79" customWidth="1"/>
    <col min="15380" max="15382" width="4.5703125" style="79" customWidth="1"/>
    <col min="15383" max="15383" width="0.42578125" style="79" customWidth="1"/>
    <col min="15384" max="15385" width="4.5703125" style="79" customWidth="1"/>
    <col min="15386" max="15386" width="5.42578125" style="79" customWidth="1"/>
    <col min="15387" max="15387" width="0.42578125" style="79" customWidth="1"/>
    <col min="15388" max="15390" width="4.5703125" style="79" customWidth="1"/>
    <col min="15391" max="15391" width="0.42578125" style="79" customWidth="1"/>
    <col min="15392" max="15394" width="4.5703125" style="79" customWidth="1"/>
    <col min="15395" max="15395" width="0.42578125" style="79" customWidth="1"/>
    <col min="15396" max="15397" width="4.5703125" style="79" customWidth="1"/>
    <col min="15398" max="15398" width="0.42578125" style="79" customWidth="1"/>
    <col min="15399" max="15399" width="5.42578125" style="79" customWidth="1"/>
    <col min="15400" max="15616" width="11.42578125" style="79"/>
    <col min="15617" max="15619" width="0" style="79" hidden="1" customWidth="1"/>
    <col min="15620" max="15620" width="0.85546875" style="79" customWidth="1"/>
    <col min="15621" max="15621" width="6.85546875" style="79" customWidth="1"/>
    <col min="15622" max="15622" width="1.5703125" style="79" customWidth="1"/>
    <col min="15623" max="15623" width="67.7109375" style="79" customWidth="1"/>
    <col min="15624" max="15626" width="4.5703125" style="79" customWidth="1"/>
    <col min="15627" max="15627" width="0.42578125" style="79" customWidth="1"/>
    <col min="15628" max="15630" width="4.5703125" style="79" customWidth="1"/>
    <col min="15631" max="15631" width="0.42578125" style="79" customWidth="1"/>
    <col min="15632" max="15634" width="4.5703125" style="79" customWidth="1"/>
    <col min="15635" max="15635" width="0.42578125" style="79" customWidth="1"/>
    <col min="15636" max="15638" width="4.5703125" style="79" customWidth="1"/>
    <col min="15639" max="15639" width="0.42578125" style="79" customWidth="1"/>
    <col min="15640" max="15641" width="4.5703125" style="79" customWidth="1"/>
    <col min="15642" max="15642" width="5.42578125" style="79" customWidth="1"/>
    <col min="15643" max="15643" width="0.42578125" style="79" customWidth="1"/>
    <col min="15644" max="15646" width="4.5703125" style="79" customWidth="1"/>
    <col min="15647" max="15647" width="0.42578125" style="79" customWidth="1"/>
    <col min="15648" max="15650" width="4.5703125" style="79" customWidth="1"/>
    <col min="15651" max="15651" width="0.42578125" style="79" customWidth="1"/>
    <col min="15652" max="15653" width="4.5703125" style="79" customWidth="1"/>
    <col min="15654" max="15654" width="0.42578125" style="79" customWidth="1"/>
    <col min="15655" max="15655" width="5.42578125" style="79" customWidth="1"/>
    <col min="15656" max="15872" width="11.42578125" style="79"/>
    <col min="15873" max="15875" width="0" style="79" hidden="1" customWidth="1"/>
    <col min="15876" max="15876" width="0.85546875" style="79" customWidth="1"/>
    <col min="15877" max="15877" width="6.85546875" style="79" customWidth="1"/>
    <col min="15878" max="15878" width="1.5703125" style="79" customWidth="1"/>
    <col min="15879" max="15879" width="67.7109375" style="79" customWidth="1"/>
    <col min="15880" max="15882" width="4.5703125" style="79" customWidth="1"/>
    <col min="15883" max="15883" width="0.42578125" style="79" customWidth="1"/>
    <col min="15884" max="15886" width="4.5703125" style="79" customWidth="1"/>
    <col min="15887" max="15887" width="0.42578125" style="79" customWidth="1"/>
    <col min="15888" max="15890" width="4.5703125" style="79" customWidth="1"/>
    <col min="15891" max="15891" width="0.42578125" style="79" customWidth="1"/>
    <col min="15892" max="15894" width="4.5703125" style="79" customWidth="1"/>
    <col min="15895" max="15895" width="0.42578125" style="79" customWidth="1"/>
    <col min="15896" max="15897" width="4.5703125" style="79" customWidth="1"/>
    <col min="15898" max="15898" width="5.42578125" style="79" customWidth="1"/>
    <col min="15899" max="15899" width="0.42578125" style="79" customWidth="1"/>
    <col min="15900" max="15902" width="4.5703125" style="79" customWidth="1"/>
    <col min="15903" max="15903" width="0.42578125" style="79" customWidth="1"/>
    <col min="15904" max="15906" width="4.5703125" style="79" customWidth="1"/>
    <col min="15907" max="15907" width="0.42578125" style="79" customWidth="1"/>
    <col min="15908" max="15909" width="4.5703125" style="79" customWidth="1"/>
    <col min="15910" max="15910" width="0.42578125" style="79" customWidth="1"/>
    <col min="15911" max="15911" width="5.42578125" style="79" customWidth="1"/>
    <col min="15912" max="16128" width="11.42578125" style="79"/>
    <col min="16129" max="16131" width="0" style="79" hidden="1" customWidth="1"/>
    <col min="16132" max="16132" width="0.85546875" style="79" customWidth="1"/>
    <col min="16133" max="16133" width="6.85546875" style="79" customWidth="1"/>
    <col min="16134" max="16134" width="1.5703125" style="79" customWidth="1"/>
    <col min="16135" max="16135" width="67.7109375" style="79" customWidth="1"/>
    <col min="16136" max="16138" width="4.5703125" style="79" customWidth="1"/>
    <col min="16139" max="16139" width="0.42578125" style="79" customWidth="1"/>
    <col min="16140" max="16142" width="4.5703125" style="79" customWidth="1"/>
    <col min="16143" max="16143" width="0.42578125" style="79" customWidth="1"/>
    <col min="16144" max="16146" width="4.5703125" style="79" customWidth="1"/>
    <col min="16147" max="16147" width="0.42578125" style="79" customWidth="1"/>
    <col min="16148" max="16150" width="4.5703125" style="79" customWidth="1"/>
    <col min="16151" max="16151" width="0.42578125" style="79" customWidth="1"/>
    <col min="16152" max="16153" width="4.5703125" style="79" customWidth="1"/>
    <col min="16154" max="16154" width="5.42578125" style="79" customWidth="1"/>
    <col min="16155" max="16155" width="0.42578125" style="79" customWidth="1"/>
    <col min="16156" max="16158" width="4.5703125" style="79" customWidth="1"/>
    <col min="16159" max="16159" width="0.42578125" style="79" customWidth="1"/>
    <col min="16160" max="16162" width="4.5703125" style="79" customWidth="1"/>
    <col min="16163" max="16163" width="0.42578125" style="79" customWidth="1"/>
    <col min="16164" max="16165" width="4.5703125" style="79" customWidth="1"/>
    <col min="16166" max="16166" width="0.42578125" style="79" customWidth="1"/>
    <col min="16167" max="16167" width="5.42578125" style="79" customWidth="1"/>
    <col min="16168" max="16384" width="11.42578125" style="79"/>
  </cols>
  <sheetData>
    <row r="1" spans="1:43" ht="3.75" customHeight="1">
      <c r="A1" s="96"/>
      <c r="B1" s="96"/>
      <c r="C1" s="96"/>
      <c r="D1" s="96"/>
      <c r="E1" s="83"/>
      <c r="F1" s="83"/>
      <c r="G1" s="83"/>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3"/>
    </row>
    <row r="2" spans="1:43" ht="12.75" customHeight="1">
      <c r="A2" s="96"/>
      <c r="B2" s="96"/>
      <c r="C2" s="96"/>
      <c r="D2" s="96"/>
      <c r="E2" s="2325" t="s">
        <v>416</v>
      </c>
      <c r="F2" s="2281"/>
      <c r="G2" s="2281"/>
      <c r="H2" s="2281"/>
      <c r="I2" s="2281"/>
      <c r="J2" s="2281"/>
      <c r="K2" s="2281"/>
      <c r="L2" s="2281"/>
      <c r="M2" s="2281"/>
      <c r="N2" s="2281"/>
      <c r="O2" s="2281"/>
      <c r="P2" s="2281"/>
      <c r="Q2" s="2281"/>
      <c r="R2" s="2281"/>
      <c r="S2" s="2281"/>
      <c r="T2" s="2281"/>
      <c r="U2" s="2281"/>
      <c r="V2" s="2281"/>
      <c r="W2" s="2281"/>
      <c r="X2" s="2281"/>
      <c r="Y2" s="2281"/>
      <c r="Z2" s="2281"/>
      <c r="AA2" s="2281"/>
      <c r="AB2" s="2281"/>
      <c r="AC2" s="2281"/>
      <c r="AD2" s="2281"/>
      <c r="AE2" s="2281"/>
      <c r="AF2" s="2281"/>
      <c r="AG2" s="2281"/>
      <c r="AH2" s="2281"/>
      <c r="AI2" s="2281"/>
      <c r="AJ2" s="2281"/>
      <c r="AK2" s="2281"/>
      <c r="AL2" s="2281"/>
      <c r="AM2" s="2281"/>
    </row>
    <row r="3" spans="1:43" s="83" customFormat="1" ht="12.75" customHeight="1">
      <c r="A3" s="96"/>
      <c r="B3" s="227"/>
      <c r="C3" s="227"/>
      <c r="D3" s="227"/>
      <c r="E3" s="2281" t="s">
        <v>1</v>
      </c>
      <c r="F3" s="2281"/>
      <c r="G3" s="2281"/>
      <c r="H3" s="2281"/>
      <c r="I3" s="2281"/>
      <c r="J3" s="2281"/>
      <c r="K3" s="2281"/>
      <c r="L3" s="2281"/>
      <c r="M3" s="2281"/>
      <c r="N3" s="2281"/>
      <c r="O3" s="2281"/>
      <c r="P3" s="2281"/>
      <c r="Q3" s="2281"/>
      <c r="R3" s="2281"/>
      <c r="S3" s="2281"/>
      <c r="T3" s="2281"/>
      <c r="U3" s="2281"/>
      <c r="V3" s="2281"/>
      <c r="W3" s="2281"/>
      <c r="X3" s="2281"/>
      <c r="Y3" s="2281"/>
      <c r="Z3" s="2281"/>
      <c r="AA3" s="2281"/>
      <c r="AB3" s="2281"/>
      <c r="AC3" s="2281"/>
      <c r="AD3" s="2281"/>
      <c r="AE3" s="2281"/>
      <c r="AF3" s="2281"/>
      <c r="AG3" s="2281"/>
      <c r="AH3" s="2281"/>
      <c r="AI3" s="2281"/>
      <c r="AJ3" s="2281"/>
      <c r="AK3" s="2281"/>
      <c r="AL3" s="2281"/>
      <c r="AM3" s="2281"/>
    </row>
    <row r="4" spans="1:43" s="83" customFormat="1" ht="6" customHeight="1">
      <c r="A4" s="96"/>
      <c r="B4" s="227"/>
      <c r="C4" s="227"/>
      <c r="D4" s="227"/>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row>
    <row r="5" spans="1:43" ht="12" customHeight="1">
      <c r="A5" s="96" t="s">
        <v>9</v>
      </c>
      <c r="B5" s="96" t="s">
        <v>10</v>
      </c>
      <c r="C5" s="96" t="s">
        <v>11</v>
      </c>
      <c r="D5" s="96"/>
      <c r="E5" s="2248" t="s">
        <v>122</v>
      </c>
      <c r="F5" s="2219" t="s">
        <v>417</v>
      </c>
      <c r="G5" s="2219"/>
      <c r="H5" s="2398" t="s">
        <v>418</v>
      </c>
      <c r="I5" s="2398"/>
      <c r="J5" s="2398"/>
      <c r="K5" s="2398"/>
      <c r="L5" s="2398"/>
      <c r="M5" s="2398"/>
      <c r="N5" s="2398"/>
      <c r="O5" s="2398"/>
      <c r="P5" s="2398"/>
      <c r="Q5" s="2398"/>
      <c r="R5" s="2398"/>
      <c r="S5" s="2398"/>
      <c r="T5" s="2398"/>
      <c r="U5" s="2398"/>
      <c r="V5" s="2398"/>
      <c r="W5" s="2398"/>
      <c r="X5" s="2398"/>
      <c r="Y5" s="2398"/>
      <c r="Z5" s="2398"/>
      <c r="AA5" s="2398"/>
      <c r="AB5" s="2398"/>
      <c r="AC5" s="2398"/>
      <c r="AD5" s="2398"/>
      <c r="AE5" s="2398"/>
      <c r="AF5" s="2398"/>
      <c r="AG5" s="2398"/>
      <c r="AH5" s="2398"/>
      <c r="AI5" s="2398"/>
      <c r="AJ5" s="2398"/>
      <c r="AK5" s="2398"/>
      <c r="AL5" s="2398"/>
      <c r="AM5" s="2398"/>
    </row>
    <row r="6" spans="1:43" ht="18.75" customHeight="1">
      <c r="A6" s="96"/>
      <c r="B6" s="96"/>
      <c r="C6" s="96"/>
      <c r="D6" s="96"/>
      <c r="E6" s="2249"/>
      <c r="F6" s="2220"/>
      <c r="G6" s="2220"/>
      <c r="H6" s="2294" t="s">
        <v>419</v>
      </c>
      <c r="I6" s="2294"/>
      <c r="J6" s="2294"/>
      <c r="K6" s="1088"/>
      <c r="L6" s="2294" t="s">
        <v>420</v>
      </c>
      <c r="M6" s="2294"/>
      <c r="N6" s="2294"/>
      <c r="O6" s="1088"/>
      <c r="P6" s="2294" t="s">
        <v>421</v>
      </c>
      <c r="Q6" s="2294"/>
      <c r="R6" s="2294"/>
      <c r="S6" s="1088"/>
      <c r="T6" s="2294" t="s">
        <v>422</v>
      </c>
      <c r="U6" s="2294"/>
      <c r="V6" s="2294"/>
      <c r="W6" s="1088"/>
      <c r="X6" s="2294" t="s">
        <v>423</v>
      </c>
      <c r="Y6" s="2294"/>
      <c r="Z6" s="2294"/>
      <c r="AA6" s="1088"/>
      <c r="AB6" s="2294" t="s">
        <v>424</v>
      </c>
      <c r="AC6" s="2294"/>
      <c r="AD6" s="2294"/>
      <c r="AE6" s="1088"/>
      <c r="AF6" s="2294" t="s">
        <v>425</v>
      </c>
      <c r="AG6" s="2294"/>
      <c r="AH6" s="2294"/>
      <c r="AI6" s="1088"/>
      <c r="AJ6" s="2294" t="s">
        <v>112</v>
      </c>
      <c r="AK6" s="2294"/>
      <c r="AL6" s="1088"/>
      <c r="AM6" s="2278" t="s">
        <v>8</v>
      </c>
    </row>
    <row r="7" spans="1:43" ht="12.75" customHeight="1">
      <c r="A7" s="96"/>
      <c r="B7" s="96"/>
      <c r="C7" s="96"/>
      <c r="D7" s="96"/>
      <c r="E7" s="2250"/>
      <c r="F7" s="2221"/>
      <c r="G7" s="2221"/>
      <c r="H7" s="1026" t="s">
        <v>18</v>
      </c>
      <c r="I7" s="1026" t="s">
        <v>19</v>
      </c>
      <c r="J7" s="1026" t="s">
        <v>8</v>
      </c>
      <c r="K7" s="1026"/>
      <c r="L7" s="1026" t="s">
        <v>18</v>
      </c>
      <c r="M7" s="1026" t="s">
        <v>19</v>
      </c>
      <c r="N7" s="1026" t="s">
        <v>8</v>
      </c>
      <c r="O7" s="1026"/>
      <c r="P7" s="1026" t="s">
        <v>18</v>
      </c>
      <c r="Q7" s="1026" t="s">
        <v>19</v>
      </c>
      <c r="R7" s="1026" t="s">
        <v>8</v>
      </c>
      <c r="S7" s="1026"/>
      <c r="T7" s="1026" t="s">
        <v>18</v>
      </c>
      <c r="U7" s="1026" t="s">
        <v>19</v>
      </c>
      <c r="V7" s="1026" t="s">
        <v>8</v>
      </c>
      <c r="W7" s="1026"/>
      <c r="X7" s="1026" t="s">
        <v>18</v>
      </c>
      <c r="Y7" s="1026" t="s">
        <v>19</v>
      </c>
      <c r="Z7" s="1026" t="s">
        <v>8</v>
      </c>
      <c r="AA7" s="1026"/>
      <c r="AB7" s="1026" t="s">
        <v>18</v>
      </c>
      <c r="AC7" s="1026" t="s">
        <v>19</v>
      </c>
      <c r="AD7" s="1026" t="s">
        <v>8</v>
      </c>
      <c r="AE7" s="1026"/>
      <c r="AF7" s="1026" t="s">
        <v>18</v>
      </c>
      <c r="AG7" s="1026" t="s">
        <v>19</v>
      </c>
      <c r="AH7" s="1026" t="s">
        <v>8</v>
      </c>
      <c r="AI7" s="1026"/>
      <c r="AJ7" s="1026" t="s">
        <v>18</v>
      </c>
      <c r="AK7" s="1026" t="s">
        <v>19</v>
      </c>
      <c r="AL7" s="1026"/>
      <c r="AM7" s="2279"/>
    </row>
    <row r="8" spans="1:43" ht="12" customHeight="1">
      <c r="A8" s="96"/>
      <c r="B8" s="96"/>
      <c r="C8" s="96"/>
      <c r="D8" s="96"/>
      <c r="E8" s="2211">
        <v>1401</v>
      </c>
      <c r="F8" s="1168" t="s">
        <v>20</v>
      </c>
      <c r="G8" s="1169"/>
      <c r="H8" s="1170">
        <f>SUM(H9:H15)</f>
        <v>0</v>
      </c>
      <c r="I8" s="1170">
        <f>SUM(I9:I15)</f>
        <v>0</v>
      </c>
      <c r="J8" s="1170">
        <f t="shared" ref="J8:J17" si="0">SUM(H8:I8)</f>
        <v>0</v>
      </c>
      <c r="K8" s="1170"/>
      <c r="L8" s="1170">
        <f>SUM(L9:L15)</f>
        <v>0</v>
      </c>
      <c r="M8" s="1170">
        <f>SUM(M9:M15)</f>
        <v>0</v>
      </c>
      <c r="N8" s="1170">
        <f t="shared" ref="N8:N17" si="1">SUM(L8:M8)</f>
        <v>0</v>
      </c>
      <c r="O8" s="1170"/>
      <c r="P8" s="1170">
        <f>SUM(P9:P15)</f>
        <v>0</v>
      </c>
      <c r="Q8" s="1170">
        <f>SUM(Q9:Q15)</f>
        <v>0</v>
      </c>
      <c r="R8" s="1170">
        <f t="shared" ref="R8:R17" si="2">SUM(P8:Q8)</f>
        <v>0</v>
      </c>
      <c r="S8" s="1170"/>
      <c r="T8" s="1170">
        <f>SUM(T9:T15)</f>
        <v>0</v>
      </c>
      <c r="U8" s="1170">
        <f>SUM(U9:U15)</f>
        <v>0</v>
      </c>
      <c r="V8" s="1170">
        <f t="shared" ref="V8:V17" si="3">SUM(T8:U8)</f>
        <v>0</v>
      </c>
      <c r="W8" s="1170"/>
      <c r="X8" s="1170">
        <f>SUM(X9:X15)</f>
        <v>0</v>
      </c>
      <c r="Y8" s="1170">
        <f>SUM(Y9:Y15)</f>
        <v>0</v>
      </c>
      <c r="Z8" s="1170">
        <f t="shared" ref="Z8:Z17" si="4">SUM(X8:Y8)</f>
        <v>0</v>
      </c>
      <c r="AA8" s="1170"/>
      <c r="AB8" s="1170">
        <f>SUM(AB9:AB15)</f>
        <v>0</v>
      </c>
      <c r="AC8" s="1170">
        <f>SUM(AC9:AC15)</f>
        <v>0</v>
      </c>
      <c r="AD8" s="1170">
        <f t="shared" ref="AD8:AD17" si="5">SUM(AB8:AC8)</f>
        <v>0</v>
      </c>
      <c r="AE8" s="1170"/>
      <c r="AF8" s="1170">
        <f>SUM(AF9:AF15)</f>
        <v>57</v>
      </c>
      <c r="AG8" s="1170">
        <f>SUM(AG9:AG15)</f>
        <v>44</v>
      </c>
      <c r="AH8" s="1170">
        <f t="shared" ref="AH8:AH17" si="6">SUM(AF8:AG8)</f>
        <v>101</v>
      </c>
      <c r="AI8" s="1170"/>
      <c r="AJ8" s="1170">
        <f t="shared" ref="AJ8:AK24" si="7">SUM(H8+L8+P8+T8+X8+AB8+AF8)</f>
        <v>57</v>
      </c>
      <c r="AK8" s="1170">
        <f t="shared" si="7"/>
        <v>44</v>
      </c>
      <c r="AL8" s="1170"/>
      <c r="AM8" s="1171">
        <f t="shared" ref="AM8:AM17" si="8">SUM(AJ8:AK8)</f>
        <v>101</v>
      </c>
    </row>
    <row r="9" spans="1:43" ht="11.85" customHeight="1">
      <c r="A9" s="96">
        <v>1</v>
      </c>
      <c r="B9" s="96">
        <v>1</v>
      </c>
      <c r="C9" s="96">
        <v>11</v>
      </c>
      <c r="D9" s="96"/>
      <c r="E9" s="2212"/>
      <c r="F9" s="321" t="s">
        <v>21</v>
      </c>
      <c r="G9" s="1049"/>
      <c r="H9" s="1112">
        <v>0</v>
      </c>
      <c r="I9" s="1112">
        <v>0</v>
      </c>
      <c r="J9" s="1112">
        <f t="shared" si="0"/>
        <v>0</v>
      </c>
      <c r="K9" s="1112"/>
      <c r="L9" s="1112">
        <v>0</v>
      </c>
      <c r="M9" s="1112">
        <v>0</v>
      </c>
      <c r="N9" s="1112">
        <f t="shared" si="1"/>
        <v>0</v>
      </c>
      <c r="O9" s="1112"/>
      <c r="P9" s="1112">
        <v>0</v>
      </c>
      <c r="Q9" s="1112">
        <v>0</v>
      </c>
      <c r="R9" s="1112">
        <f t="shared" si="2"/>
        <v>0</v>
      </c>
      <c r="S9" s="1112"/>
      <c r="T9" s="1112">
        <v>0</v>
      </c>
      <c r="U9" s="1112">
        <v>0</v>
      </c>
      <c r="V9" s="1112">
        <f t="shared" si="3"/>
        <v>0</v>
      </c>
      <c r="W9" s="1112"/>
      <c r="X9" s="1112">
        <v>0</v>
      </c>
      <c r="Y9" s="1112">
        <v>0</v>
      </c>
      <c r="Z9" s="1112">
        <f t="shared" si="4"/>
        <v>0</v>
      </c>
      <c r="AA9" s="1112"/>
      <c r="AB9" s="1112">
        <v>0</v>
      </c>
      <c r="AC9" s="1112">
        <v>0</v>
      </c>
      <c r="AD9" s="351">
        <f t="shared" si="5"/>
        <v>0</v>
      </c>
      <c r="AE9" s="351"/>
      <c r="AF9" s="351">
        <v>57</v>
      </c>
      <c r="AG9" s="351">
        <v>44</v>
      </c>
      <c r="AH9" s="351">
        <f t="shared" si="6"/>
        <v>101</v>
      </c>
      <c r="AI9" s="351"/>
      <c r="AJ9" s="351">
        <f t="shared" si="7"/>
        <v>57</v>
      </c>
      <c r="AK9" s="351">
        <f t="shared" si="7"/>
        <v>44</v>
      </c>
      <c r="AL9" s="351"/>
      <c r="AM9" s="1172">
        <f t="shared" si="8"/>
        <v>101</v>
      </c>
    </row>
    <row r="10" spans="1:43" ht="11.85" customHeight="1">
      <c r="A10" s="96">
        <v>1</v>
      </c>
      <c r="B10" s="96">
        <v>1</v>
      </c>
      <c r="C10" s="96">
        <v>5</v>
      </c>
      <c r="D10" s="96"/>
      <c r="E10" s="2212"/>
      <c r="F10" s="327" t="s">
        <v>22</v>
      </c>
      <c r="G10" s="322"/>
      <c r="H10" s="351">
        <v>0</v>
      </c>
      <c r="I10" s="351">
        <v>0</v>
      </c>
      <c r="J10" s="351">
        <f t="shared" si="0"/>
        <v>0</v>
      </c>
      <c r="K10" s="351"/>
      <c r="L10" s="351">
        <v>0</v>
      </c>
      <c r="M10" s="351">
        <v>0</v>
      </c>
      <c r="N10" s="351">
        <f t="shared" si="1"/>
        <v>0</v>
      </c>
      <c r="O10" s="351"/>
      <c r="P10" s="351">
        <v>0</v>
      </c>
      <c r="Q10" s="351">
        <v>0</v>
      </c>
      <c r="R10" s="351">
        <f t="shared" si="2"/>
        <v>0</v>
      </c>
      <c r="S10" s="351"/>
      <c r="T10" s="351">
        <v>0</v>
      </c>
      <c r="U10" s="351">
        <v>0</v>
      </c>
      <c r="V10" s="351">
        <f t="shared" si="3"/>
        <v>0</v>
      </c>
      <c r="W10" s="351"/>
      <c r="X10" s="351">
        <v>0</v>
      </c>
      <c r="Y10" s="351">
        <v>0</v>
      </c>
      <c r="Z10" s="351">
        <f t="shared" si="4"/>
        <v>0</v>
      </c>
      <c r="AA10" s="351"/>
      <c r="AB10" s="351">
        <v>0</v>
      </c>
      <c r="AC10" s="351">
        <v>0</v>
      </c>
      <c r="AD10" s="351">
        <f t="shared" si="5"/>
        <v>0</v>
      </c>
      <c r="AE10" s="351"/>
      <c r="AF10" s="351">
        <v>0</v>
      </c>
      <c r="AG10" s="351">
        <v>0</v>
      </c>
      <c r="AH10" s="351">
        <f t="shared" si="6"/>
        <v>0</v>
      </c>
      <c r="AI10" s="351"/>
      <c r="AJ10" s="351">
        <f t="shared" si="7"/>
        <v>0</v>
      </c>
      <c r="AK10" s="351">
        <f t="shared" si="7"/>
        <v>0</v>
      </c>
      <c r="AL10" s="351"/>
      <c r="AM10" s="1172">
        <f t="shared" si="8"/>
        <v>0</v>
      </c>
    </row>
    <row r="11" spans="1:43" ht="11.85" customHeight="1">
      <c r="A11" s="96">
        <v>1</v>
      </c>
      <c r="B11" s="96">
        <v>1</v>
      </c>
      <c r="C11" s="96">
        <v>12</v>
      </c>
      <c r="D11" s="96"/>
      <c r="E11" s="2212"/>
      <c r="F11" s="327" t="s">
        <v>23</v>
      </c>
      <c r="G11" s="322"/>
      <c r="H11" s="351">
        <v>0</v>
      </c>
      <c r="I11" s="351">
        <v>0</v>
      </c>
      <c r="J11" s="351">
        <f t="shared" si="0"/>
        <v>0</v>
      </c>
      <c r="K11" s="351"/>
      <c r="L11" s="351">
        <v>0</v>
      </c>
      <c r="M11" s="351">
        <v>0</v>
      </c>
      <c r="N11" s="351">
        <f t="shared" si="1"/>
        <v>0</v>
      </c>
      <c r="O11" s="351"/>
      <c r="P11" s="351">
        <v>0</v>
      </c>
      <c r="Q11" s="351">
        <v>0</v>
      </c>
      <c r="R11" s="351">
        <f t="shared" si="2"/>
        <v>0</v>
      </c>
      <c r="S11" s="351"/>
      <c r="T11" s="351">
        <v>0</v>
      </c>
      <c r="U11" s="351">
        <v>0</v>
      </c>
      <c r="V11" s="351">
        <f t="shared" si="3"/>
        <v>0</v>
      </c>
      <c r="W11" s="351"/>
      <c r="X11" s="351">
        <v>0</v>
      </c>
      <c r="Y11" s="351">
        <v>0</v>
      </c>
      <c r="Z11" s="351">
        <f t="shared" si="4"/>
        <v>0</v>
      </c>
      <c r="AA11" s="351"/>
      <c r="AB11" s="351">
        <v>0</v>
      </c>
      <c r="AC11" s="351">
        <v>0</v>
      </c>
      <c r="AD11" s="351">
        <f t="shared" si="5"/>
        <v>0</v>
      </c>
      <c r="AE11" s="351"/>
      <c r="AF11" s="351">
        <v>0</v>
      </c>
      <c r="AG11" s="351">
        <v>0</v>
      </c>
      <c r="AH11" s="351">
        <f t="shared" si="6"/>
        <v>0</v>
      </c>
      <c r="AI11" s="351"/>
      <c r="AJ11" s="351">
        <f t="shared" si="7"/>
        <v>0</v>
      </c>
      <c r="AK11" s="351">
        <f t="shared" si="7"/>
        <v>0</v>
      </c>
      <c r="AL11" s="351"/>
      <c r="AM11" s="1172">
        <f t="shared" si="8"/>
        <v>0</v>
      </c>
    </row>
    <row r="12" spans="1:43" ht="11.85" customHeight="1">
      <c r="A12" s="96">
        <v>1</v>
      </c>
      <c r="B12" s="96">
        <v>1</v>
      </c>
      <c r="C12" s="96">
        <v>2</v>
      </c>
      <c r="D12" s="96"/>
      <c r="E12" s="2212"/>
      <c r="F12" s="329" t="s">
        <v>24</v>
      </c>
      <c r="G12" s="322"/>
      <c r="H12" s="351">
        <v>0</v>
      </c>
      <c r="I12" s="351">
        <v>0</v>
      </c>
      <c r="J12" s="351">
        <f t="shared" si="0"/>
        <v>0</v>
      </c>
      <c r="K12" s="351"/>
      <c r="L12" s="351">
        <v>0</v>
      </c>
      <c r="M12" s="351">
        <v>0</v>
      </c>
      <c r="N12" s="351">
        <f t="shared" si="1"/>
        <v>0</v>
      </c>
      <c r="O12" s="351"/>
      <c r="P12" s="351">
        <v>0</v>
      </c>
      <c r="Q12" s="351">
        <v>0</v>
      </c>
      <c r="R12" s="351">
        <f t="shared" si="2"/>
        <v>0</v>
      </c>
      <c r="S12" s="351"/>
      <c r="T12" s="351">
        <v>0</v>
      </c>
      <c r="U12" s="351">
        <v>0</v>
      </c>
      <c r="V12" s="351">
        <f t="shared" si="3"/>
        <v>0</v>
      </c>
      <c r="W12" s="351"/>
      <c r="X12" s="351">
        <v>0</v>
      </c>
      <c r="Y12" s="351">
        <v>0</v>
      </c>
      <c r="Z12" s="351">
        <f t="shared" si="4"/>
        <v>0</v>
      </c>
      <c r="AA12" s="351"/>
      <c r="AB12" s="351">
        <v>0</v>
      </c>
      <c r="AC12" s="351">
        <v>0</v>
      </c>
      <c r="AD12" s="351">
        <f t="shared" si="5"/>
        <v>0</v>
      </c>
      <c r="AE12" s="351"/>
      <c r="AF12" s="351">
        <v>0</v>
      </c>
      <c r="AG12" s="351">
        <v>0</v>
      </c>
      <c r="AH12" s="351">
        <f t="shared" si="6"/>
        <v>0</v>
      </c>
      <c r="AI12" s="351"/>
      <c r="AJ12" s="351">
        <f t="shared" si="7"/>
        <v>0</v>
      </c>
      <c r="AK12" s="351">
        <f t="shared" si="7"/>
        <v>0</v>
      </c>
      <c r="AL12" s="351"/>
      <c r="AM12" s="1172">
        <f t="shared" si="8"/>
        <v>0</v>
      </c>
    </row>
    <row r="13" spans="1:43" ht="11.85" customHeight="1">
      <c r="A13" s="96">
        <v>1</v>
      </c>
      <c r="B13" s="96">
        <v>1</v>
      </c>
      <c r="C13" s="96">
        <v>4</v>
      </c>
      <c r="D13" s="96"/>
      <c r="E13" s="2212"/>
      <c r="F13" s="329" t="s">
        <v>25</v>
      </c>
      <c r="G13" s="322"/>
      <c r="H13" s="351">
        <v>0</v>
      </c>
      <c r="I13" s="351">
        <v>0</v>
      </c>
      <c r="J13" s="351">
        <f t="shared" si="0"/>
        <v>0</v>
      </c>
      <c r="K13" s="351"/>
      <c r="L13" s="351">
        <v>0</v>
      </c>
      <c r="M13" s="351">
        <v>0</v>
      </c>
      <c r="N13" s="351">
        <f t="shared" si="1"/>
        <v>0</v>
      </c>
      <c r="O13" s="351"/>
      <c r="P13" s="351">
        <v>0</v>
      </c>
      <c r="Q13" s="351">
        <v>0</v>
      </c>
      <c r="R13" s="351">
        <f t="shared" si="2"/>
        <v>0</v>
      </c>
      <c r="S13" s="351"/>
      <c r="T13" s="351">
        <v>0</v>
      </c>
      <c r="U13" s="351">
        <v>0</v>
      </c>
      <c r="V13" s="351">
        <f t="shared" si="3"/>
        <v>0</v>
      </c>
      <c r="W13" s="351"/>
      <c r="X13" s="351">
        <v>0</v>
      </c>
      <c r="Y13" s="351">
        <v>0</v>
      </c>
      <c r="Z13" s="351">
        <f t="shared" si="4"/>
        <v>0</v>
      </c>
      <c r="AA13" s="351"/>
      <c r="AB13" s="351">
        <v>0</v>
      </c>
      <c r="AC13" s="351">
        <v>0</v>
      </c>
      <c r="AD13" s="351">
        <f t="shared" si="5"/>
        <v>0</v>
      </c>
      <c r="AE13" s="351"/>
      <c r="AF13" s="351">
        <v>0</v>
      </c>
      <c r="AG13" s="351">
        <v>0</v>
      </c>
      <c r="AH13" s="351">
        <f t="shared" si="6"/>
        <v>0</v>
      </c>
      <c r="AI13" s="351"/>
      <c r="AJ13" s="351">
        <f t="shared" si="7"/>
        <v>0</v>
      </c>
      <c r="AK13" s="351">
        <f t="shared" si="7"/>
        <v>0</v>
      </c>
      <c r="AL13" s="351"/>
      <c r="AM13" s="1172">
        <f t="shared" si="8"/>
        <v>0</v>
      </c>
    </row>
    <row r="14" spans="1:43" ht="11.85" customHeight="1">
      <c r="A14" s="96"/>
      <c r="B14" s="96"/>
      <c r="C14" s="96"/>
      <c r="D14" s="96"/>
      <c r="E14" s="2212"/>
      <c r="F14" s="329" t="s">
        <v>26</v>
      </c>
      <c r="G14" s="322"/>
      <c r="H14" s="351">
        <v>0</v>
      </c>
      <c r="I14" s="351">
        <v>0</v>
      </c>
      <c r="J14" s="351">
        <f>SUM(H14:I14)</f>
        <v>0</v>
      </c>
      <c r="K14" s="351"/>
      <c r="L14" s="351">
        <v>0</v>
      </c>
      <c r="M14" s="351">
        <v>0</v>
      </c>
      <c r="N14" s="351">
        <f>SUM(L14:M14)</f>
        <v>0</v>
      </c>
      <c r="O14" s="351"/>
      <c r="P14" s="351">
        <v>0</v>
      </c>
      <c r="Q14" s="351">
        <v>0</v>
      </c>
      <c r="R14" s="351">
        <f>SUM(P14:Q14)</f>
        <v>0</v>
      </c>
      <c r="S14" s="351"/>
      <c r="T14" s="351">
        <v>0</v>
      </c>
      <c r="U14" s="351">
        <v>0</v>
      </c>
      <c r="V14" s="351">
        <f>SUM(T14:U14)</f>
        <v>0</v>
      </c>
      <c r="W14" s="351"/>
      <c r="X14" s="351">
        <v>0</v>
      </c>
      <c r="Y14" s="351">
        <v>0</v>
      </c>
      <c r="Z14" s="351">
        <f>SUM(X14:Y14)</f>
        <v>0</v>
      </c>
      <c r="AA14" s="351"/>
      <c r="AB14" s="351">
        <v>0</v>
      </c>
      <c r="AC14" s="351">
        <v>0</v>
      </c>
      <c r="AD14" s="351">
        <f>SUM(AB14:AC14)</f>
        <v>0</v>
      </c>
      <c r="AE14" s="351"/>
      <c r="AF14" s="351">
        <v>0</v>
      </c>
      <c r="AG14" s="351">
        <v>0</v>
      </c>
      <c r="AH14" s="351">
        <f>SUM(AF14:AG14)</f>
        <v>0</v>
      </c>
      <c r="AI14" s="351"/>
      <c r="AJ14" s="351">
        <f>SUM(H14+L14+P14+T14+X14+AB14+AF14)</f>
        <v>0</v>
      </c>
      <c r="AK14" s="351">
        <f>SUM(I14+M14+Q14+U14+Y14+AC14+AG14)</f>
        <v>0</v>
      </c>
      <c r="AL14" s="351"/>
      <c r="AM14" s="1172">
        <f>SUM(AJ14:AK14)</f>
        <v>0</v>
      </c>
    </row>
    <row r="15" spans="1:43" ht="11.85" customHeight="1">
      <c r="A15" s="96">
        <v>1</v>
      </c>
      <c r="B15" s="96">
        <v>1</v>
      </c>
      <c r="C15" s="96">
        <v>1</v>
      </c>
      <c r="D15" s="96"/>
      <c r="E15" s="2213"/>
      <c r="F15" s="329" t="s">
        <v>27</v>
      </c>
      <c r="G15" s="322"/>
      <c r="H15" s="351">
        <v>0</v>
      </c>
      <c r="I15" s="351">
        <v>0</v>
      </c>
      <c r="J15" s="351">
        <f t="shared" si="0"/>
        <v>0</v>
      </c>
      <c r="K15" s="351"/>
      <c r="L15" s="351">
        <v>0</v>
      </c>
      <c r="M15" s="351">
        <v>0</v>
      </c>
      <c r="N15" s="351">
        <f t="shared" si="1"/>
        <v>0</v>
      </c>
      <c r="O15" s="351"/>
      <c r="P15" s="351">
        <v>0</v>
      </c>
      <c r="Q15" s="351">
        <v>0</v>
      </c>
      <c r="R15" s="351">
        <f t="shared" si="2"/>
        <v>0</v>
      </c>
      <c r="S15" s="351"/>
      <c r="T15" s="351">
        <v>0</v>
      </c>
      <c r="U15" s="351">
        <v>0</v>
      </c>
      <c r="V15" s="351">
        <f t="shared" si="3"/>
        <v>0</v>
      </c>
      <c r="W15" s="351"/>
      <c r="X15" s="351">
        <v>0</v>
      </c>
      <c r="Y15" s="351">
        <v>0</v>
      </c>
      <c r="Z15" s="351">
        <f t="shared" si="4"/>
        <v>0</v>
      </c>
      <c r="AA15" s="351"/>
      <c r="AB15" s="351">
        <v>0</v>
      </c>
      <c r="AC15" s="351">
        <v>0</v>
      </c>
      <c r="AD15" s="351">
        <f t="shared" si="5"/>
        <v>0</v>
      </c>
      <c r="AE15" s="351"/>
      <c r="AF15" s="351">
        <v>0</v>
      </c>
      <c r="AG15" s="351">
        <v>0</v>
      </c>
      <c r="AH15" s="351">
        <f t="shared" si="6"/>
        <v>0</v>
      </c>
      <c r="AI15" s="351"/>
      <c r="AJ15" s="351">
        <f t="shared" si="7"/>
        <v>0</v>
      </c>
      <c r="AK15" s="351">
        <f t="shared" si="7"/>
        <v>0</v>
      </c>
      <c r="AL15" s="351"/>
      <c r="AM15" s="1172">
        <f t="shared" si="8"/>
        <v>0</v>
      </c>
      <c r="AO15" s="2368"/>
      <c r="AP15" s="2368"/>
      <c r="AQ15" s="2368"/>
    </row>
    <row r="16" spans="1:43" ht="12" customHeight="1">
      <c r="A16" s="96"/>
      <c r="B16" s="96"/>
      <c r="C16" s="96"/>
      <c r="D16" s="96"/>
      <c r="E16" s="2211">
        <v>1402</v>
      </c>
      <c r="F16" s="1173" t="s">
        <v>29</v>
      </c>
      <c r="G16" s="1174"/>
      <c r="H16" s="1175">
        <f>SUM(H17:H25)</f>
        <v>0</v>
      </c>
      <c r="I16" s="1175">
        <f>SUM(I17:I25)</f>
        <v>0</v>
      </c>
      <c r="J16" s="1175">
        <f t="shared" si="0"/>
        <v>0</v>
      </c>
      <c r="K16" s="1175"/>
      <c r="L16" s="1175">
        <f t="shared" ref="L16:AG16" si="9">SUM(L17:L25)</f>
        <v>27</v>
      </c>
      <c r="M16" s="1175">
        <f t="shared" si="9"/>
        <v>23</v>
      </c>
      <c r="N16" s="1175">
        <f t="shared" si="1"/>
        <v>50</v>
      </c>
      <c r="O16" s="1175"/>
      <c r="P16" s="1175">
        <f t="shared" si="9"/>
        <v>105</v>
      </c>
      <c r="Q16" s="1175">
        <f t="shared" si="9"/>
        <v>80</v>
      </c>
      <c r="R16" s="1175">
        <f t="shared" si="2"/>
        <v>185</v>
      </c>
      <c r="S16" s="1175"/>
      <c r="T16" s="1175">
        <f t="shared" si="9"/>
        <v>98</v>
      </c>
      <c r="U16" s="1175">
        <f t="shared" si="9"/>
        <v>135</v>
      </c>
      <c r="V16" s="1175">
        <f t="shared" si="3"/>
        <v>233</v>
      </c>
      <c r="W16" s="1175"/>
      <c r="X16" s="1175">
        <f t="shared" si="9"/>
        <v>0</v>
      </c>
      <c r="Y16" s="1175">
        <f t="shared" si="9"/>
        <v>0</v>
      </c>
      <c r="Z16" s="1175">
        <f t="shared" si="4"/>
        <v>0</v>
      </c>
      <c r="AA16" s="1175"/>
      <c r="AB16" s="1175">
        <f t="shared" si="9"/>
        <v>58</v>
      </c>
      <c r="AC16" s="1175">
        <f t="shared" si="9"/>
        <v>59</v>
      </c>
      <c r="AD16" s="1175">
        <f t="shared" si="5"/>
        <v>117</v>
      </c>
      <c r="AE16" s="1175"/>
      <c r="AF16" s="1175">
        <f t="shared" si="9"/>
        <v>849</v>
      </c>
      <c r="AG16" s="1175">
        <f t="shared" si="9"/>
        <v>717</v>
      </c>
      <c r="AH16" s="1175">
        <f t="shared" si="6"/>
        <v>1566</v>
      </c>
      <c r="AI16" s="1175"/>
      <c r="AJ16" s="1175">
        <f t="shared" si="7"/>
        <v>1137</v>
      </c>
      <c r="AK16" s="1175">
        <f t="shared" si="7"/>
        <v>1014</v>
      </c>
      <c r="AL16" s="1175"/>
      <c r="AM16" s="1176">
        <f t="shared" si="8"/>
        <v>2151</v>
      </c>
      <c r="AO16" s="2368"/>
      <c r="AP16" s="2368"/>
      <c r="AQ16" s="2368"/>
    </row>
    <row r="17" spans="1:43" ht="11.85" customHeight="1">
      <c r="A17" s="96">
        <v>2</v>
      </c>
      <c r="B17" s="96">
        <v>4</v>
      </c>
      <c r="C17" s="96">
        <v>11</v>
      </c>
      <c r="D17" s="96"/>
      <c r="E17" s="2212"/>
      <c r="F17" s="327" t="s">
        <v>114</v>
      </c>
      <c r="G17" s="322"/>
      <c r="H17" s="1112">
        <v>0</v>
      </c>
      <c r="I17" s="1112">
        <v>0</v>
      </c>
      <c r="J17" s="351">
        <f t="shared" si="0"/>
        <v>0</v>
      </c>
      <c r="K17" s="351"/>
      <c r="L17" s="351">
        <v>27</v>
      </c>
      <c r="M17" s="351">
        <v>23</v>
      </c>
      <c r="N17" s="351">
        <f t="shared" si="1"/>
        <v>50</v>
      </c>
      <c r="O17" s="351"/>
      <c r="P17" s="351">
        <v>105</v>
      </c>
      <c r="Q17" s="351">
        <v>80</v>
      </c>
      <c r="R17" s="351">
        <f t="shared" si="2"/>
        <v>185</v>
      </c>
      <c r="S17" s="351"/>
      <c r="T17" s="351">
        <v>98</v>
      </c>
      <c r="U17" s="351">
        <v>135</v>
      </c>
      <c r="V17" s="351">
        <f t="shared" si="3"/>
        <v>233</v>
      </c>
      <c r="W17" s="351"/>
      <c r="X17" s="1112">
        <v>0</v>
      </c>
      <c r="Y17" s="1112">
        <v>0</v>
      </c>
      <c r="Z17" s="351">
        <f t="shared" si="4"/>
        <v>0</v>
      </c>
      <c r="AA17" s="351"/>
      <c r="AB17" s="351">
        <v>58</v>
      </c>
      <c r="AC17" s="351">
        <v>59</v>
      </c>
      <c r="AD17" s="351">
        <f t="shared" si="5"/>
        <v>117</v>
      </c>
      <c r="AE17" s="351"/>
      <c r="AF17" s="351">
        <v>849</v>
      </c>
      <c r="AG17" s="351">
        <v>717</v>
      </c>
      <c r="AH17" s="351">
        <f t="shared" si="6"/>
        <v>1566</v>
      </c>
      <c r="AI17" s="351"/>
      <c r="AJ17" s="351">
        <f t="shared" si="7"/>
        <v>1137</v>
      </c>
      <c r="AK17" s="351">
        <f t="shared" si="7"/>
        <v>1014</v>
      </c>
      <c r="AL17" s="351"/>
      <c r="AM17" s="1172">
        <f t="shared" si="8"/>
        <v>2151</v>
      </c>
      <c r="AO17" s="2368"/>
      <c r="AP17" s="2368"/>
      <c r="AQ17" s="2368"/>
    </row>
    <row r="18" spans="1:43" ht="11.85" customHeight="1">
      <c r="A18" s="96">
        <v>2</v>
      </c>
      <c r="B18" s="96">
        <v>4</v>
      </c>
      <c r="C18" s="96">
        <v>10</v>
      </c>
      <c r="D18" s="96"/>
      <c r="E18" s="2212"/>
      <c r="F18" s="327" t="s">
        <v>31</v>
      </c>
      <c r="G18" s="322"/>
      <c r="H18" s="351">
        <v>0</v>
      </c>
      <c r="I18" s="351">
        <v>0</v>
      </c>
      <c r="J18" s="351">
        <f t="shared" ref="J18:J56" si="10">SUM(H18:I18)</f>
        <v>0</v>
      </c>
      <c r="K18" s="351"/>
      <c r="L18" s="351">
        <v>0</v>
      </c>
      <c r="M18" s="351">
        <v>0</v>
      </c>
      <c r="N18" s="351">
        <f t="shared" ref="N18:N25" si="11">SUM(L18:M18)</f>
        <v>0</v>
      </c>
      <c r="O18" s="351"/>
      <c r="P18" s="351">
        <v>0</v>
      </c>
      <c r="Q18" s="351">
        <v>0</v>
      </c>
      <c r="R18" s="351">
        <f t="shared" ref="R18:R25" si="12">SUM(P18:Q18)</f>
        <v>0</v>
      </c>
      <c r="S18" s="351"/>
      <c r="T18" s="351">
        <v>0</v>
      </c>
      <c r="U18" s="351">
        <v>0</v>
      </c>
      <c r="V18" s="351">
        <f t="shared" ref="V18:V25" si="13">SUM(T18:U18)</f>
        <v>0</v>
      </c>
      <c r="W18" s="351"/>
      <c r="X18" s="351">
        <v>0</v>
      </c>
      <c r="Y18" s="351">
        <v>0</v>
      </c>
      <c r="Z18" s="351">
        <f t="shared" ref="Z18:Z25" si="14">SUM(X18:Y18)</f>
        <v>0</v>
      </c>
      <c r="AA18" s="351"/>
      <c r="AB18" s="351">
        <v>0</v>
      </c>
      <c r="AC18" s="351">
        <v>0</v>
      </c>
      <c r="AD18" s="351">
        <f t="shared" ref="AD18:AD25" si="15">SUM(AB18:AC18)</f>
        <v>0</v>
      </c>
      <c r="AE18" s="351"/>
      <c r="AF18" s="351">
        <v>0</v>
      </c>
      <c r="AG18" s="351">
        <v>0</v>
      </c>
      <c r="AH18" s="351">
        <f t="shared" ref="AH18:AH25" si="16">SUM(AF18:AG18)</f>
        <v>0</v>
      </c>
      <c r="AI18" s="351"/>
      <c r="AJ18" s="351">
        <f t="shared" si="7"/>
        <v>0</v>
      </c>
      <c r="AK18" s="351">
        <f t="shared" si="7"/>
        <v>0</v>
      </c>
      <c r="AL18" s="351"/>
      <c r="AM18" s="1172">
        <f t="shared" ref="AM18:AM56" si="17">SUM(AJ18:AK18)</f>
        <v>0</v>
      </c>
      <c r="AO18" s="2368"/>
      <c r="AP18" s="2368"/>
      <c r="AQ18" s="2368"/>
    </row>
    <row r="19" spans="1:43" ht="11.85" customHeight="1">
      <c r="A19" s="96">
        <v>2</v>
      </c>
      <c r="B19" s="96">
        <v>4</v>
      </c>
      <c r="C19" s="96">
        <v>10</v>
      </c>
      <c r="D19" s="96"/>
      <c r="E19" s="2212"/>
      <c r="F19" s="327" t="s">
        <v>32</v>
      </c>
      <c r="G19" s="322"/>
      <c r="H19" s="351">
        <v>0</v>
      </c>
      <c r="I19" s="351">
        <v>0</v>
      </c>
      <c r="J19" s="351">
        <f t="shared" si="10"/>
        <v>0</v>
      </c>
      <c r="K19" s="351"/>
      <c r="L19" s="351">
        <v>0</v>
      </c>
      <c r="M19" s="351">
        <v>0</v>
      </c>
      <c r="N19" s="351">
        <f t="shared" si="11"/>
        <v>0</v>
      </c>
      <c r="O19" s="351"/>
      <c r="P19" s="351">
        <v>0</v>
      </c>
      <c r="Q19" s="351">
        <v>0</v>
      </c>
      <c r="R19" s="351">
        <f t="shared" si="12"/>
        <v>0</v>
      </c>
      <c r="S19" s="351"/>
      <c r="T19" s="351">
        <v>0</v>
      </c>
      <c r="U19" s="351">
        <v>0</v>
      </c>
      <c r="V19" s="351">
        <f t="shared" si="13"/>
        <v>0</v>
      </c>
      <c r="W19" s="351"/>
      <c r="X19" s="351">
        <v>0</v>
      </c>
      <c r="Y19" s="351">
        <v>0</v>
      </c>
      <c r="Z19" s="351">
        <f t="shared" si="14"/>
        <v>0</v>
      </c>
      <c r="AA19" s="351"/>
      <c r="AB19" s="351">
        <v>0</v>
      </c>
      <c r="AC19" s="351">
        <v>0</v>
      </c>
      <c r="AD19" s="351">
        <f t="shared" si="15"/>
        <v>0</v>
      </c>
      <c r="AE19" s="351"/>
      <c r="AF19" s="351">
        <v>0</v>
      </c>
      <c r="AG19" s="351">
        <v>0</v>
      </c>
      <c r="AH19" s="351">
        <f t="shared" si="16"/>
        <v>0</v>
      </c>
      <c r="AI19" s="351"/>
      <c r="AJ19" s="351">
        <f t="shared" si="7"/>
        <v>0</v>
      </c>
      <c r="AK19" s="351">
        <f t="shared" si="7"/>
        <v>0</v>
      </c>
      <c r="AL19" s="351"/>
      <c r="AM19" s="1172">
        <f t="shared" si="17"/>
        <v>0</v>
      </c>
      <c r="AO19" s="2368"/>
      <c r="AP19" s="2368"/>
      <c r="AQ19" s="2368"/>
    </row>
    <row r="20" spans="1:43" ht="11.85" customHeight="1">
      <c r="A20" s="96">
        <v>2</v>
      </c>
      <c r="B20" s="96">
        <v>4</v>
      </c>
      <c r="C20" s="96">
        <v>3</v>
      </c>
      <c r="D20" s="96"/>
      <c r="E20" s="2212"/>
      <c r="F20" s="327" t="s">
        <v>131</v>
      </c>
      <c r="G20" s="322"/>
      <c r="H20" s="351">
        <v>0</v>
      </c>
      <c r="I20" s="351">
        <v>0</v>
      </c>
      <c r="J20" s="351">
        <f t="shared" si="10"/>
        <v>0</v>
      </c>
      <c r="K20" s="351"/>
      <c r="L20" s="351">
        <v>0</v>
      </c>
      <c r="M20" s="351">
        <v>0</v>
      </c>
      <c r="N20" s="351">
        <f t="shared" si="11"/>
        <v>0</v>
      </c>
      <c r="O20" s="351"/>
      <c r="P20" s="351">
        <v>0</v>
      </c>
      <c r="Q20" s="351">
        <v>0</v>
      </c>
      <c r="R20" s="351">
        <f t="shared" si="12"/>
        <v>0</v>
      </c>
      <c r="S20" s="351"/>
      <c r="T20" s="351">
        <v>0</v>
      </c>
      <c r="U20" s="351">
        <v>0</v>
      </c>
      <c r="V20" s="351">
        <f t="shared" si="13"/>
        <v>0</v>
      </c>
      <c r="W20" s="351"/>
      <c r="X20" s="351">
        <v>0</v>
      </c>
      <c r="Y20" s="351">
        <v>0</v>
      </c>
      <c r="Z20" s="351">
        <f t="shared" si="14"/>
        <v>0</v>
      </c>
      <c r="AA20" s="351"/>
      <c r="AB20" s="351">
        <v>0</v>
      </c>
      <c r="AC20" s="351">
        <v>0</v>
      </c>
      <c r="AD20" s="351">
        <f t="shared" si="15"/>
        <v>0</v>
      </c>
      <c r="AE20" s="351"/>
      <c r="AF20" s="351">
        <v>0</v>
      </c>
      <c r="AG20" s="351">
        <v>0</v>
      </c>
      <c r="AH20" s="351">
        <f t="shared" si="16"/>
        <v>0</v>
      </c>
      <c r="AI20" s="351"/>
      <c r="AJ20" s="351">
        <f t="shared" si="7"/>
        <v>0</v>
      </c>
      <c r="AK20" s="351">
        <f t="shared" si="7"/>
        <v>0</v>
      </c>
      <c r="AL20" s="351"/>
      <c r="AM20" s="1172">
        <f t="shared" si="17"/>
        <v>0</v>
      </c>
      <c r="AO20" s="2368"/>
      <c r="AP20" s="2368"/>
      <c r="AQ20" s="2368"/>
    </row>
    <row r="21" spans="1:43" ht="11.85" customHeight="1">
      <c r="A21" s="96">
        <v>2</v>
      </c>
      <c r="B21" s="96">
        <v>4</v>
      </c>
      <c r="C21" s="96">
        <v>7</v>
      </c>
      <c r="D21" s="96"/>
      <c r="E21" s="2212"/>
      <c r="F21" s="327" t="s">
        <v>132</v>
      </c>
      <c r="G21" s="322"/>
      <c r="H21" s="351">
        <v>0</v>
      </c>
      <c r="I21" s="351">
        <v>0</v>
      </c>
      <c r="J21" s="351">
        <f t="shared" si="10"/>
        <v>0</v>
      </c>
      <c r="K21" s="351"/>
      <c r="L21" s="351">
        <v>0</v>
      </c>
      <c r="M21" s="351">
        <v>0</v>
      </c>
      <c r="N21" s="351">
        <f t="shared" si="11"/>
        <v>0</v>
      </c>
      <c r="O21" s="351"/>
      <c r="P21" s="351">
        <v>0</v>
      </c>
      <c r="Q21" s="351">
        <v>0</v>
      </c>
      <c r="R21" s="351">
        <f t="shared" si="12"/>
        <v>0</v>
      </c>
      <c r="S21" s="351"/>
      <c r="T21" s="351">
        <v>0</v>
      </c>
      <c r="U21" s="351">
        <v>0</v>
      </c>
      <c r="V21" s="351">
        <f t="shared" si="13"/>
        <v>0</v>
      </c>
      <c r="W21" s="351"/>
      <c r="X21" s="351">
        <v>0</v>
      </c>
      <c r="Y21" s="351">
        <v>0</v>
      </c>
      <c r="Z21" s="351">
        <f t="shared" si="14"/>
        <v>0</v>
      </c>
      <c r="AA21" s="351"/>
      <c r="AB21" s="351">
        <v>0</v>
      </c>
      <c r="AC21" s="351">
        <v>0</v>
      </c>
      <c r="AD21" s="351">
        <f t="shared" si="15"/>
        <v>0</v>
      </c>
      <c r="AE21" s="351"/>
      <c r="AF21" s="351">
        <v>0</v>
      </c>
      <c r="AG21" s="351">
        <v>0</v>
      </c>
      <c r="AH21" s="351">
        <f t="shared" si="16"/>
        <v>0</v>
      </c>
      <c r="AI21" s="351"/>
      <c r="AJ21" s="351">
        <f t="shared" si="7"/>
        <v>0</v>
      </c>
      <c r="AK21" s="351">
        <f t="shared" si="7"/>
        <v>0</v>
      </c>
      <c r="AL21" s="351"/>
      <c r="AM21" s="1172">
        <f t="shared" si="17"/>
        <v>0</v>
      </c>
      <c r="AO21" s="2368"/>
      <c r="AP21" s="2368"/>
      <c r="AQ21" s="2368"/>
    </row>
    <row r="22" spans="1:43" ht="11.85" customHeight="1">
      <c r="A22" s="96">
        <v>2</v>
      </c>
      <c r="B22" s="96">
        <v>4</v>
      </c>
      <c r="C22" s="96">
        <v>1</v>
      </c>
      <c r="D22" s="96"/>
      <c r="E22" s="2212"/>
      <c r="F22" s="327" t="s">
        <v>35</v>
      </c>
      <c r="G22" s="322"/>
      <c r="H22" s="351">
        <v>0</v>
      </c>
      <c r="I22" s="351">
        <v>0</v>
      </c>
      <c r="J22" s="351">
        <f t="shared" si="10"/>
        <v>0</v>
      </c>
      <c r="K22" s="351"/>
      <c r="L22" s="351">
        <v>0</v>
      </c>
      <c r="M22" s="351">
        <v>0</v>
      </c>
      <c r="N22" s="351">
        <f t="shared" si="11"/>
        <v>0</v>
      </c>
      <c r="O22" s="351"/>
      <c r="P22" s="351">
        <v>0</v>
      </c>
      <c r="Q22" s="351">
        <v>0</v>
      </c>
      <c r="R22" s="351">
        <f t="shared" si="12"/>
        <v>0</v>
      </c>
      <c r="S22" s="351"/>
      <c r="T22" s="351">
        <v>0</v>
      </c>
      <c r="U22" s="351">
        <v>0</v>
      </c>
      <c r="V22" s="351">
        <f t="shared" si="13"/>
        <v>0</v>
      </c>
      <c r="W22" s="351"/>
      <c r="X22" s="351">
        <v>0</v>
      </c>
      <c r="Y22" s="351">
        <v>0</v>
      </c>
      <c r="Z22" s="351">
        <f t="shared" si="14"/>
        <v>0</v>
      </c>
      <c r="AA22" s="351"/>
      <c r="AB22" s="351">
        <v>0</v>
      </c>
      <c r="AC22" s="351">
        <v>0</v>
      </c>
      <c r="AD22" s="351">
        <f t="shared" si="15"/>
        <v>0</v>
      </c>
      <c r="AE22" s="351"/>
      <c r="AF22" s="351">
        <v>0</v>
      </c>
      <c r="AG22" s="351">
        <v>0</v>
      </c>
      <c r="AH22" s="351">
        <f t="shared" si="16"/>
        <v>0</v>
      </c>
      <c r="AI22" s="351"/>
      <c r="AJ22" s="351">
        <f t="shared" si="7"/>
        <v>0</v>
      </c>
      <c r="AK22" s="351">
        <f t="shared" si="7"/>
        <v>0</v>
      </c>
      <c r="AL22" s="351"/>
      <c r="AM22" s="1172">
        <f t="shared" si="17"/>
        <v>0</v>
      </c>
      <c r="AO22" s="2368"/>
      <c r="AP22" s="2368"/>
      <c r="AQ22" s="2368"/>
    </row>
    <row r="23" spans="1:43" ht="11.85" customHeight="1">
      <c r="A23" s="96">
        <v>2</v>
      </c>
      <c r="B23" s="96">
        <v>4</v>
      </c>
      <c r="C23" s="96">
        <v>9</v>
      </c>
      <c r="D23" s="96"/>
      <c r="E23" s="2212"/>
      <c r="F23" s="327" t="s">
        <v>133</v>
      </c>
      <c r="G23" s="322"/>
      <c r="H23" s="351">
        <v>0</v>
      </c>
      <c r="I23" s="351">
        <v>0</v>
      </c>
      <c r="J23" s="351">
        <f t="shared" si="10"/>
        <v>0</v>
      </c>
      <c r="K23" s="351"/>
      <c r="L23" s="351">
        <v>0</v>
      </c>
      <c r="M23" s="351">
        <v>0</v>
      </c>
      <c r="N23" s="351">
        <f t="shared" si="11"/>
        <v>0</v>
      </c>
      <c r="O23" s="351"/>
      <c r="P23" s="351">
        <v>0</v>
      </c>
      <c r="Q23" s="351">
        <v>0</v>
      </c>
      <c r="R23" s="351">
        <f t="shared" si="12"/>
        <v>0</v>
      </c>
      <c r="S23" s="351"/>
      <c r="T23" s="351">
        <v>0</v>
      </c>
      <c r="U23" s="351">
        <v>0</v>
      </c>
      <c r="V23" s="351">
        <f t="shared" si="13"/>
        <v>0</v>
      </c>
      <c r="W23" s="351"/>
      <c r="X23" s="351">
        <v>0</v>
      </c>
      <c r="Y23" s="351">
        <v>0</v>
      </c>
      <c r="Z23" s="351">
        <f t="shared" si="14"/>
        <v>0</v>
      </c>
      <c r="AA23" s="351"/>
      <c r="AB23" s="351">
        <v>0</v>
      </c>
      <c r="AC23" s="351">
        <v>0</v>
      </c>
      <c r="AD23" s="351">
        <f t="shared" si="15"/>
        <v>0</v>
      </c>
      <c r="AE23" s="351"/>
      <c r="AF23" s="351">
        <v>0</v>
      </c>
      <c r="AG23" s="351">
        <v>0</v>
      </c>
      <c r="AH23" s="351">
        <f t="shared" si="16"/>
        <v>0</v>
      </c>
      <c r="AI23" s="351"/>
      <c r="AJ23" s="351">
        <f t="shared" si="7"/>
        <v>0</v>
      </c>
      <c r="AK23" s="351">
        <f t="shared" si="7"/>
        <v>0</v>
      </c>
      <c r="AL23" s="351"/>
      <c r="AM23" s="1172">
        <f t="shared" si="17"/>
        <v>0</v>
      </c>
      <c r="AO23" s="2368"/>
      <c r="AP23" s="2368"/>
      <c r="AQ23" s="2368"/>
    </row>
    <row r="24" spans="1:43" ht="11.85" customHeight="1">
      <c r="A24" s="96">
        <v>2</v>
      </c>
      <c r="B24" s="96">
        <v>4</v>
      </c>
      <c r="C24" s="96">
        <v>11</v>
      </c>
      <c r="D24" s="96"/>
      <c r="E24" s="2212"/>
      <c r="F24" s="329" t="s">
        <v>37</v>
      </c>
      <c r="G24" s="322"/>
      <c r="H24" s="351">
        <v>0</v>
      </c>
      <c r="I24" s="351">
        <v>0</v>
      </c>
      <c r="J24" s="351">
        <f t="shared" si="10"/>
        <v>0</v>
      </c>
      <c r="K24" s="351"/>
      <c r="L24" s="351">
        <v>0</v>
      </c>
      <c r="M24" s="351">
        <v>0</v>
      </c>
      <c r="N24" s="351">
        <f t="shared" si="11"/>
        <v>0</v>
      </c>
      <c r="O24" s="351"/>
      <c r="P24" s="351">
        <v>0</v>
      </c>
      <c r="Q24" s="351">
        <v>0</v>
      </c>
      <c r="R24" s="351">
        <f t="shared" si="12"/>
        <v>0</v>
      </c>
      <c r="S24" s="351"/>
      <c r="T24" s="351">
        <v>0</v>
      </c>
      <c r="U24" s="351">
        <v>0</v>
      </c>
      <c r="V24" s="351">
        <f t="shared" si="13"/>
        <v>0</v>
      </c>
      <c r="W24" s="351"/>
      <c r="X24" s="351">
        <v>0</v>
      </c>
      <c r="Y24" s="351">
        <v>0</v>
      </c>
      <c r="Z24" s="351">
        <f t="shared" si="14"/>
        <v>0</v>
      </c>
      <c r="AA24" s="351"/>
      <c r="AB24" s="351">
        <v>0</v>
      </c>
      <c r="AC24" s="351">
        <v>0</v>
      </c>
      <c r="AD24" s="351">
        <f t="shared" si="15"/>
        <v>0</v>
      </c>
      <c r="AE24" s="351"/>
      <c r="AF24" s="351">
        <v>0</v>
      </c>
      <c r="AG24" s="351">
        <v>0</v>
      </c>
      <c r="AH24" s="351">
        <f t="shared" si="16"/>
        <v>0</v>
      </c>
      <c r="AI24" s="351"/>
      <c r="AJ24" s="351">
        <f t="shared" si="7"/>
        <v>0</v>
      </c>
      <c r="AK24" s="351">
        <f t="shared" si="7"/>
        <v>0</v>
      </c>
      <c r="AL24" s="351"/>
      <c r="AM24" s="1172">
        <f t="shared" si="17"/>
        <v>0</v>
      </c>
    </row>
    <row r="25" spans="1:43" ht="11.85" customHeight="1">
      <c r="A25" s="96"/>
      <c r="B25" s="96"/>
      <c r="C25" s="96"/>
      <c r="D25" s="96"/>
      <c r="E25" s="2213"/>
      <c r="F25" s="340" t="s">
        <v>38</v>
      </c>
      <c r="G25" s="322"/>
      <c r="H25" s="351">
        <v>0</v>
      </c>
      <c r="I25" s="351">
        <v>0</v>
      </c>
      <c r="J25" s="351">
        <f t="shared" si="10"/>
        <v>0</v>
      </c>
      <c r="K25" s="351"/>
      <c r="L25" s="351">
        <v>0</v>
      </c>
      <c r="M25" s="351">
        <v>0</v>
      </c>
      <c r="N25" s="351">
        <f t="shared" si="11"/>
        <v>0</v>
      </c>
      <c r="O25" s="351"/>
      <c r="P25" s="351">
        <v>0</v>
      </c>
      <c r="Q25" s="351">
        <v>0</v>
      </c>
      <c r="R25" s="351">
        <f t="shared" si="12"/>
        <v>0</v>
      </c>
      <c r="S25" s="351"/>
      <c r="T25" s="351">
        <v>0</v>
      </c>
      <c r="U25" s="351">
        <v>0</v>
      </c>
      <c r="V25" s="351">
        <f t="shared" si="13"/>
        <v>0</v>
      </c>
      <c r="W25" s="351"/>
      <c r="X25" s="351">
        <v>0</v>
      </c>
      <c r="Y25" s="351">
        <v>0</v>
      </c>
      <c r="Z25" s="351">
        <f t="shared" si="14"/>
        <v>0</v>
      </c>
      <c r="AA25" s="351"/>
      <c r="AB25" s="351">
        <v>0</v>
      </c>
      <c r="AC25" s="351">
        <v>0</v>
      </c>
      <c r="AD25" s="351">
        <f t="shared" si="15"/>
        <v>0</v>
      </c>
      <c r="AE25" s="351"/>
      <c r="AF25" s="351">
        <v>0</v>
      </c>
      <c r="AG25" s="351">
        <v>0</v>
      </c>
      <c r="AH25" s="351">
        <f t="shared" si="16"/>
        <v>0</v>
      </c>
      <c r="AI25" s="351"/>
      <c r="AJ25" s="351">
        <f t="shared" ref="AJ25:AK40" si="18">SUM(H25+L25+P25+T25+X25+AB25+AF25)</f>
        <v>0</v>
      </c>
      <c r="AK25" s="351">
        <f t="shared" si="18"/>
        <v>0</v>
      </c>
      <c r="AL25" s="351"/>
      <c r="AM25" s="1177">
        <f t="shared" si="17"/>
        <v>0</v>
      </c>
    </row>
    <row r="26" spans="1:43" s="683" customFormat="1" ht="12" customHeight="1">
      <c r="A26" s="996"/>
      <c r="B26" s="996"/>
      <c r="C26" s="996"/>
      <c r="D26" s="996"/>
      <c r="E26" s="2211">
        <v>1403</v>
      </c>
      <c r="F26" s="1173" t="s">
        <v>39</v>
      </c>
      <c r="G26" s="1178"/>
      <c r="H26" s="1175">
        <f>SUM(H27:H29)</f>
        <v>6</v>
      </c>
      <c r="I26" s="1175">
        <f>SUM(I27:I29)</f>
        <v>10</v>
      </c>
      <c r="J26" s="1175">
        <f t="shared" si="10"/>
        <v>16</v>
      </c>
      <c r="K26" s="1175"/>
      <c r="L26" s="1175">
        <f>SUM(L27:L29)</f>
        <v>0</v>
      </c>
      <c r="M26" s="1175">
        <f>SUM(M27:M29)</f>
        <v>0</v>
      </c>
      <c r="N26" s="1175">
        <f>SUM(L26:M26)</f>
        <v>0</v>
      </c>
      <c r="O26" s="1175"/>
      <c r="P26" s="1175">
        <f t="shared" ref="P26:AG26" si="19">SUM(P27:P29)</f>
        <v>59</v>
      </c>
      <c r="Q26" s="1175">
        <f t="shared" si="19"/>
        <v>26</v>
      </c>
      <c r="R26" s="1175">
        <f>SUM(P26:Q26)</f>
        <v>85</v>
      </c>
      <c r="S26" s="1175"/>
      <c r="T26" s="1175">
        <f t="shared" si="19"/>
        <v>10</v>
      </c>
      <c r="U26" s="1175">
        <f t="shared" si="19"/>
        <v>14</v>
      </c>
      <c r="V26" s="1175">
        <f>SUM(T26:U26)</f>
        <v>24</v>
      </c>
      <c r="W26" s="1175"/>
      <c r="X26" s="1175">
        <f t="shared" si="19"/>
        <v>0</v>
      </c>
      <c r="Y26" s="1175">
        <f t="shared" si="19"/>
        <v>0</v>
      </c>
      <c r="Z26" s="1175">
        <f>SUM(X26:Y26)</f>
        <v>0</v>
      </c>
      <c r="AA26" s="1175"/>
      <c r="AB26" s="1175">
        <f t="shared" si="19"/>
        <v>0</v>
      </c>
      <c r="AC26" s="1175">
        <f t="shared" si="19"/>
        <v>0</v>
      </c>
      <c r="AD26" s="1175">
        <f>SUM(AB26:AC26)</f>
        <v>0</v>
      </c>
      <c r="AE26" s="1175"/>
      <c r="AF26" s="1175">
        <f t="shared" si="19"/>
        <v>202</v>
      </c>
      <c r="AG26" s="1175">
        <f t="shared" si="19"/>
        <v>217</v>
      </c>
      <c r="AH26" s="1175">
        <f>SUM(AF26:AG26)</f>
        <v>419</v>
      </c>
      <c r="AI26" s="1175"/>
      <c r="AJ26" s="1175">
        <f t="shared" si="18"/>
        <v>277</v>
      </c>
      <c r="AK26" s="1175">
        <f t="shared" si="18"/>
        <v>267</v>
      </c>
      <c r="AL26" s="1175"/>
      <c r="AM26" s="1176">
        <f t="shared" si="17"/>
        <v>544</v>
      </c>
    </row>
    <row r="27" spans="1:43" ht="11.85" customHeight="1">
      <c r="A27" s="96">
        <v>3</v>
      </c>
      <c r="B27" s="96">
        <v>5</v>
      </c>
      <c r="C27" s="96">
        <v>11</v>
      </c>
      <c r="D27" s="96"/>
      <c r="E27" s="2212"/>
      <c r="F27" s="329" t="s">
        <v>40</v>
      </c>
      <c r="G27" s="322"/>
      <c r="H27" s="351">
        <v>6</v>
      </c>
      <c r="I27" s="351">
        <v>10</v>
      </c>
      <c r="J27" s="351">
        <f t="shared" si="10"/>
        <v>16</v>
      </c>
      <c r="K27" s="351"/>
      <c r="L27" s="351">
        <v>0</v>
      </c>
      <c r="M27" s="351">
        <v>0</v>
      </c>
      <c r="N27" s="351">
        <f t="shared" ref="N27:N56" si="20">SUM(L27:M27)</f>
        <v>0</v>
      </c>
      <c r="O27" s="351"/>
      <c r="P27" s="351">
        <v>59</v>
      </c>
      <c r="Q27" s="351">
        <v>26</v>
      </c>
      <c r="R27" s="351">
        <f t="shared" ref="R27:R56" si="21">SUM(P27:Q27)</f>
        <v>85</v>
      </c>
      <c r="S27" s="351"/>
      <c r="T27" s="351">
        <v>10</v>
      </c>
      <c r="U27" s="351">
        <v>14</v>
      </c>
      <c r="V27" s="351">
        <f t="shared" ref="V27:V56" si="22">SUM(T27:U27)</f>
        <v>24</v>
      </c>
      <c r="W27" s="351"/>
      <c r="X27" s="351">
        <v>0</v>
      </c>
      <c r="Y27" s="351">
        <v>0</v>
      </c>
      <c r="Z27" s="351">
        <f t="shared" ref="Z27:Z56" si="23">SUM(X27:Y27)</f>
        <v>0</v>
      </c>
      <c r="AA27" s="351"/>
      <c r="AB27" s="351">
        <v>0</v>
      </c>
      <c r="AC27" s="351">
        <v>0</v>
      </c>
      <c r="AD27" s="351">
        <f t="shared" ref="AD27:AD56" si="24">SUM(AB27:AC27)</f>
        <v>0</v>
      </c>
      <c r="AE27" s="351"/>
      <c r="AF27" s="351">
        <v>202</v>
      </c>
      <c r="AG27" s="351">
        <v>217</v>
      </c>
      <c r="AH27" s="351">
        <f t="shared" ref="AH27:AH56" si="25">SUM(AF27:AG27)</f>
        <v>419</v>
      </c>
      <c r="AI27" s="351"/>
      <c r="AJ27" s="351">
        <f t="shared" si="18"/>
        <v>277</v>
      </c>
      <c r="AK27" s="351">
        <f t="shared" si="18"/>
        <v>267</v>
      </c>
      <c r="AL27" s="351"/>
      <c r="AM27" s="1172">
        <f t="shared" si="17"/>
        <v>544</v>
      </c>
    </row>
    <row r="28" spans="1:43" ht="11.85" customHeight="1">
      <c r="A28" s="96">
        <v>3</v>
      </c>
      <c r="B28" s="96">
        <v>5</v>
      </c>
      <c r="C28" s="96">
        <v>8</v>
      </c>
      <c r="D28" s="96"/>
      <c r="E28" s="2212"/>
      <c r="F28" s="329" t="s">
        <v>41</v>
      </c>
      <c r="G28" s="322"/>
      <c r="H28" s="351">
        <v>0</v>
      </c>
      <c r="I28" s="351">
        <v>0</v>
      </c>
      <c r="J28" s="351">
        <f t="shared" si="10"/>
        <v>0</v>
      </c>
      <c r="K28" s="351"/>
      <c r="L28" s="351">
        <v>0</v>
      </c>
      <c r="M28" s="351">
        <v>0</v>
      </c>
      <c r="N28" s="351">
        <f t="shared" si="20"/>
        <v>0</v>
      </c>
      <c r="O28" s="351"/>
      <c r="P28" s="351">
        <v>0</v>
      </c>
      <c r="Q28" s="351">
        <v>0</v>
      </c>
      <c r="R28" s="351">
        <f t="shared" si="21"/>
        <v>0</v>
      </c>
      <c r="S28" s="351"/>
      <c r="T28" s="351">
        <v>0</v>
      </c>
      <c r="U28" s="351">
        <v>0</v>
      </c>
      <c r="V28" s="351">
        <f t="shared" si="22"/>
        <v>0</v>
      </c>
      <c r="W28" s="351"/>
      <c r="X28" s="351">
        <v>0</v>
      </c>
      <c r="Y28" s="351">
        <v>0</v>
      </c>
      <c r="Z28" s="351">
        <f t="shared" si="23"/>
        <v>0</v>
      </c>
      <c r="AA28" s="351"/>
      <c r="AB28" s="351">
        <v>0</v>
      </c>
      <c r="AC28" s="351">
        <v>0</v>
      </c>
      <c r="AD28" s="351">
        <f t="shared" si="24"/>
        <v>0</v>
      </c>
      <c r="AE28" s="351"/>
      <c r="AF28" s="351">
        <v>0</v>
      </c>
      <c r="AG28" s="351">
        <v>0</v>
      </c>
      <c r="AH28" s="351">
        <f t="shared" si="25"/>
        <v>0</v>
      </c>
      <c r="AI28" s="351"/>
      <c r="AJ28" s="351">
        <f t="shared" si="18"/>
        <v>0</v>
      </c>
      <c r="AK28" s="351">
        <f t="shared" si="18"/>
        <v>0</v>
      </c>
      <c r="AL28" s="351"/>
      <c r="AM28" s="1172">
        <f t="shared" si="17"/>
        <v>0</v>
      </c>
    </row>
    <row r="29" spans="1:43" ht="11.85" customHeight="1">
      <c r="A29" s="96">
        <v>3</v>
      </c>
      <c r="B29" s="96">
        <v>5</v>
      </c>
      <c r="C29" s="96">
        <v>10</v>
      </c>
      <c r="D29" s="96"/>
      <c r="E29" s="2213"/>
      <c r="F29" s="329" t="s">
        <v>42</v>
      </c>
      <c r="G29" s="322"/>
      <c r="H29" s="351">
        <v>0</v>
      </c>
      <c r="I29" s="351">
        <v>0</v>
      </c>
      <c r="J29" s="351">
        <f t="shared" si="10"/>
        <v>0</v>
      </c>
      <c r="K29" s="351"/>
      <c r="L29" s="351">
        <v>0</v>
      </c>
      <c r="M29" s="351">
        <v>0</v>
      </c>
      <c r="N29" s="351">
        <f t="shared" si="20"/>
        <v>0</v>
      </c>
      <c r="O29" s="351"/>
      <c r="P29" s="351">
        <v>0</v>
      </c>
      <c r="Q29" s="351">
        <v>0</v>
      </c>
      <c r="R29" s="351">
        <f t="shared" si="21"/>
        <v>0</v>
      </c>
      <c r="S29" s="351"/>
      <c r="T29" s="351">
        <v>0</v>
      </c>
      <c r="U29" s="351">
        <v>0</v>
      </c>
      <c r="V29" s="351">
        <f t="shared" si="22"/>
        <v>0</v>
      </c>
      <c r="W29" s="351"/>
      <c r="X29" s="351">
        <v>0</v>
      </c>
      <c r="Y29" s="351">
        <v>0</v>
      </c>
      <c r="Z29" s="351">
        <f t="shared" si="23"/>
        <v>0</v>
      </c>
      <c r="AA29" s="351"/>
      <c r="AB29" s="351">
        <v>0</v>
      </c>
      <c r="AC29" s="351">
        <v>0</v>
      </c>
      <c r="AD29" s="351">
        <f t="shared" si="24"/>
        <v>0</v>
      </c>
      <c r="AE29" s="351"/>
      <c r="AF29" s="351">
        <v>0</v>
      </c>
      <c r="AG29" s="351">
        <v>0</v>
      </c>
      <c r="AH29" s="351">
        <f t="shared" si="25"/>
        <v>0</v>
      </c>
      <c r="AI29" s="351"/>
      <c r="AJ29" s="351">
        <f t="shared" si="18"/>
        <v>0</v>
      </c>
      <c r="AK29" s="351">
        <f t="shared" si="18"/>
        <v>0</v>
      </c>
      <c r="AL29" s="351"/>
      <c r="AM29" s="1177">
        <f t="shared" si="17"/>
        <v>0</v>
      </c>
    </row>
    <row r="30" spans="1:43" s="683" customFormat="1" ht="12" customHeight="1">
      <c r="A30" s="996"/>
      <c r="B30" s="996"/>
      <c r="C30" s="996"/>
      <c r="D30" s="996"/>
      <c r="E30" s="2204">
        <v>1404</v>
      </c>
      <c r="F30" s="1173" t="s">
        <v>43</v>
      </c>
      <c r="G30" s="1178"/>
      <c r="H30" s="1175">
        <f>SUM(H31,H32)</f>
        <v>0</v>
      </c>
      <c r="I30" s="1175">
        <f>SUM(I31,I32)</f>
        <v>0</v>
      </c>
      <c r="J30" s="1175">
        <f t="shared" si="10"/>
        <v>0</v>
      </c>
      <c r="K30" s="1175"/>
      <c r="L30" s="1175">
        <f>SUM(L31:L32)</f>
        <v>0</v>
      </c>
      <c r="M30" s="1175">
        <f>SUM(M31:M32)</f>
        <v>0</v>
      </c>
      <c r="N30" s="1175">
        <f t="shared" si="20"/>
        <v>0</v>
      </c>
      <c r="O30" s="1175"/>
      <c r="P30" s="1175">
        <f>SUM(P31:P32)</f>
        <v>0</v>
      </c>
      <c r="Q30" s="1175">
        <f>SUM(Q31:Q32)</f>
        <v>0</v>
      </c>
      <c r="R30" s="1175">
        <f t="shared" si="21"/>
        <v>0</v>
      </c>
      <c r="S30" s="1175"/>
      <c r="T30" s="1175">
        <f>SUM(T31:T32)</f>
        <v>0</v>
      </c>
      <c r="U30" s="1175">
        <f>SUM(U31:U32)</f>
        <v>0</v>
      </c>
      <c r="V30" s="1175">
        <f t="shared" si="22"/>
        <v>0</v>
      </c>
      <c r="W30" s="1175"/>
      <c r="X30" s="1175">
        <f>SUM(X31:X32)</f>
        <v>0</v>
      </c>
      <c r="Y30" s="1175">
        <f>SUM(Y31:Y32)</f>
        <v>0</v>
      </c>
      <c r="Z30" s="1175">
        <f t="shared" si="23"/>
        <v>0</v>
      </c>
      <c r="AA30" s="1175"/>
      <c r="AB30" s="1175">
        <f>SUM(AB31:AB32)</f>
        <v>0</v>
      </c>
      <c r="AC30" s="1175">
        <f>SUM(AC31:AC32)</f>
        <v>0</v>
      </c>
      <c r="AD30" s="1175">
        <f t="shared" si="24"/>
        <v>0</v>
      </c>
      <c r="AE30" s="1175"/>
      <c r="AF30" s="1175">
        <f>SUM(AF31:AF32)</f>
        <v>188</v>
      </c>
      <c r="AG30" s="1175">
        <f>SUM(AG31:AG32)</f>
        <v>142</v>
      </c>
      <c r="AH30" s="1175">
        <f t="shared" si="25"/>
        <v>330</v>
      </c>
      <c r="AI30" s="1175"/>
      <c r="AJ30" s="1175">
        <f t="shared" si="18"/>
        <v>188</v>
      </c>
      <c r="AK30" s="1175">
        <f t="shared" si="18"/>
        <v>142</v>
      </c>
      <c r="AL30" s="1175"/>
      <c r="AM30" s="1176">
        <f t="shared" si="17"/>
        <v>330</v>
      </c>
    </row>
    <row r="31" spans="1:43" ht="11.85" customHeight="1">
      <c r="A31" s="96">
        <v>4</v>
      </c>
      <c r="B31" s="96">
        <v>6</v>
      </c>
      <c r="C31" s="96">
        <v>11</v>
      </c>
      <c r="D31" s="96"/>
      <c r="E31" s="2205"/>
      <c r="F31" s="327" t="s">
        <v>128</v>
      </c>
      <c r="G31" s="322"/>
      <c r="H31" s="351">
        <v>0</v>
      </c>
      <c r="I31" s="351">
        <v>0</v>
      </c>
      <c r="J31" s="351">
        <f t="shared" si="10"/>
        <v>0</v>
      </c>
      <c r="K31" s="351"/>
      <c r="L31" s="351">
        <v>0</v>
      </c>
      <c r="M31" s="351">
        <v>0</v>
      </c>
      <c r="N31" s="351">
        <f t="shared" si="20"/>
        <v>0</v>
      </c>
      <c r="O31" s="351"/>
      <c r="P31" s="351">
        <v>0</v>
      </c>
      <c r="Q31" s="351">
        <v>0</v>
      </c>
      <c r="R31" s="351">
        <f t="shared" si="21"/>
        <v>0</v>
      </c>
      <c r="S31" s="351"/>
      <c r="T31" s="351">
        <v>0</v>
      </c>
      <c r="U31" s="351">
        <v>0</v>
      </c>
      <c r="V31" s="351">
        <f t="shared" si="22"/>
        <v>0</v>
      </c>
      <c r="W31" s="351"/>
      <c r="X31" s="351">
        <v>0</v>
      </c>
      <c r="Y31" s="351">
        <v>0</v>
      </c>
      <c r="Z31" s="351">
        <f t="shared" si="23"/>
        <v>0</v>
      </c>
      <c r="AA31" s="351"/>
      <c r="AB31" s="351">
        <v>0</v>
      </c>
      <c r="AC31" s="351">
        <v>0</v>
      </c>
      <c r="AD31" s="351">
        <f t="shared" si="24"/>
        <v>0</v>
      </c>
      <c r="AE31" s="351"/>
      <c r="AF31" s="351">
        <v>102</v>
      </c>
      <c r="AG31" s="351">
        <v>90</v>
      </c>
      <c r="AH31" s="351">
        <f t="shared" si="25"/>
        <v>192</v>
      </c>
      <c r="AI31" s="351"/>
      <c r="AJ31" s="351">
        <f t="shared" si="18"/>
        <v>102</v>
      </c>
      <c r="AK31" s="351">
        <f t="shared" si="18"/>
        <v>90</v>
      </c>
      <c r="AL31" s="351"/>
      <c r="AM31" s="1172">
        <f t="shared" si="17"/>
        <v>192</v>
      </c>
    </row>
    <row r="32" spans="1:43" ht="11.85" customHeight="1">
      <c r="A32" s="96">
        <v>4</v>
      </c>
      <c r="B32" s="96">
        <v>6</v>
      </c>
      <c r="C32" s="96">
        <v>11</v>
      </c>
      <c r="D32" s="96"/>
      <c r="E32" s="2207"/>
      <c r="F32" s="327" t="s">
        <v>45</v>
      </c>
      <c r="G32" s="322"/>
      <c r="H32" s="351">
        <v>0</v>
      </c>
      <c r="I32" s="351">
        <v>0</v>
      </c>
      <c r="J32" s="351">
        <f t="shared" si="10"/>
        <v>0</v>
      </c>
      <c r="K32" s="351"/>
      <c r="L32" s="351">
        <v>0</v>
      </c>
      <c r="M32" s="351">
        <v>0</v>
      </c>
      <c r="N32" s="351">
        <f t="shared" si="20"/>
        <v>0</v>
      </c>
      <c r="O32" s="351"/>
      <c r="P32" s="351">
        <v>0</v>
      </c>
      <c r="Q32" s="351">
        <v>0</v>
      </c>
      <c r="R32" s="351">
        <f t="shared" si="21"/>
        <v>0</v>
      </c>
      <c r="S32" s="351"/>
      <c r="T32" s="351">
        <v>0</v>
      </c>
      <c r="U32" s="351">
        <v>0</v>
      </c>
      <c r="V32" s="351">
        <f t="shared" si="22"/>
        <v>0</v>
      </c>
      <c r="W32" s="351"/>
      <c r="X32" s="351">
        <v>0</v>
      </c>
      <c r="Y32" s="351">
        <v>0</v>
      </c>
      <c r="Z32" s="351">
        <f t="shared" si="23"/>
        <v>0</v>
      </c>
      <c r="AA32" s="351"/>
      <c r="AB32" s="351">
        <v>0</v>
      </c>
      <c r="AC32" s="351">
        <v>0</v>
      </c>
      <c r="AD32" s="351">
        <f t="shared" si="24"/>
        <v>0</v>
      </c>
      <c r="AE32" s="351"/>
      <c r="AF32" s="351">
        <v>86</v>
      </c>
      <c r="AG32" s="351">
        <v>52</v>
      </c>
      <c r="AH32" s="351">
        <f t="shared" si="25"/>
        <v>138</v>
      </c>
      <c r="AI32" s="351"/>
      <c r="AJ32" s="351">
        <f t="shared" si="18"/>
        <v>86</v>
      </c>
      <c r="AK32" s="351">
        <f t="shared" si="18"/>
        <v>52</v>
      </c>
      <c r="AL32" s="351"/>
      <c r="AM32" s="1177">
        <f t="shared" si="17"/>
        <v>138</v>
      </c>
    </row>
    <row r="33" spans="1:39" s="683" customFormat="1" ht="12" customHeight="1">
      <c r="A33" s="996"/>
      <c r="B33" s="996"/>
      <c r="C33" s="996"/>
      <c r="D33" s="996"/>
      <c r="E33" s="2211">
        <v>1405</v>
      </c>
      <c r="F33" s="1179" t="s">
        <v>46</v>
      </c>
      <c r="G33" s="1180"/>
      <c r="H33" s="1175">
        <f>SUM(,H34,H35,H37)</f>
        <v>0</v>
      </c>
      <c r="I33" s="1175">
        <f>SUM(,I34,I35,I37)</f>
        <v>0</v>
      </c>
      <c r="J33" s="1175">
        <f t="shared" si="10"/>
        <v>0</v>
      </c>
      <c r="K33" s="1175"/>
      <c r="L33" s="1175">
        <f>SUM(L34:L37)</f>
        <v>0</v>
      </c>
      <c r="M33" s="1175">
        <f>SUM(M34:M37)</f>
        <v>0</v>
      </c>
      <c r="N33" s="1175">
        <f t="shared" si="20"/>
        <v>0</v>
      </c>
      <c r="O33" s="1175"/>
      <c r="P33" s="1175">
        <f>SUM(P34:P37)</f>
        <v>0</v>
      </c>
      <c r="Q33" s="1175">
        <f>SUM(Q34:Q37)</f>
        <v>0</v>
      </c>
      <c r="R33" s="1175">
        <f t="shared" si="21"/>
        <v>0</v>
      </c>
      <c r="S33" s="1175"/>
      <c r="T33" s="1175">
        <f>SUM(T34:T37)</f>
        <v>0</v>
      </c>
      <c r="U33" s="1175">
        <f>SUM(U34:U37)</f>
        <v>0</v>
      </c>
      <c r="V33" s="1175">
        <f t="shared" si="22"/>
        <v>0</v>
      </c>
      <c r="W33" s="1175"/>
      <c r="X33" s="1175">
        <f>SUM(X34:X37)</f>
        <v>0</v>
      </c>
      <c r="Y33" s="1175">
        <f>SUM(Y34:Y37)</f>
        <v>0</v>
      </c>
      <c r="Z33" s="1175">
        <f t="shared" si="23"/>
        <v>0</v>
      </c>
      <c r="AA33" s="1175"/>
      <c r="AB33" s="1175">
        <f>SUM(AB34:AB37)</f>
        <v>0</v>
      </c>
      <c r="AC33" s="1175">
        <f>SUM(AC34:AC37)</f>
        <v>0</v>
      </c>
      <c r="AD33" s="1175">
        <f t="shared" si="24"/>
        <v>0</v>
      </c>
      <c r="AE33" s="1175"/>
      <c r="AF33" s="1175">
        <f>SUM(AF34:AF37)</f>
        <v>40</v>
      </c>
      <c r="AG33" s="1175">
        <f>SUM(AG34:AG37)</f>
        <v>35</v>
      </c>
      <c r="AH33" s="1175">
        <f t="shared" si="25"/>
        <v>75</v>
      </c>
      <c r="AI33" s="1175"/>
      <c r="AJ33" s="1175">
        <f t="shared" si="18"/>
        <v>40</v>
      </c>
      <c r="AK33" s="1175">
        <f t="shared" si="18"/>
        <v>35</v>
      </c>
      <c r="AL33" s="1175"/>
      <c r="AM33" s="1176">
        <f t="shared" si="17"/>
        <v>75</v>
      </c>
    </row>
    <row r="34" spans="1:39" ht="11.85" customHeight="1">
      <c r="A34" s="96">
        <v>5</v>
      </c>
      <c r="B34" s="96">
        <v>4</v>
      </c>
      <c r="C34" s="96">
        <v>8</v>
      </c>
      <c r="D34" s="96"/>
      <c r="E34" s="2212"/>
      <c r="F34" s="327" t="s">
        <v>47</v>
      </c>
      <c r="G34" s="322"/>
      <c r="H34" s="351">
        <v>0</v>
      </c>
      <c r="I34" s="351">
        <v>0</v>
      </c>
      <c r="J34" s="351">
        <f t="shared" si="10"/>
        <v>0</v>
      </c>
      <c r="K34" s="351"/>
      <c r="L34" s="351">
        <v>0</v>
      </c>
      <c r="M34" s="351">
        <v>0</v>
      </c>
      <c r="N34" s="351">
        <f t="shared" si="20"/>
        <v>0</v>
      </c>
      <c r="O34" s="351"/>
      <c r="P34" s="351">
        <v>0</v>
      </c>
      <c r="Q34" s="351">
        <v>0</v>
      </c>
      <c r="R34" s="351">
        <f t="shared" si="21"/>
        <v>0</v>
      </c>
      <c r="S34" s="351"/>
      <c r="T34" s="351">
        <v>0</v>
      </c>
      <c r="U34" s="351">
        <v>0</v>
      </c>
      <c r="V34" s="351">
        <f t="shared" si="22"/>
        <v>0</v>
      </c>
      <c r="W34" s="351"/>
      <c r="X34" s="351">
        <v>0</v>
      </c>
      <c r="Y34" s="351">
        <v>0</v>
      </c>
      <c r="Z34" s="351">
        <f t="shared" si="23"/>
        <v>0</v>
      </c>
      <c r="AA34" s="351"/>
      <c r="AB34" s="351">
        <v>0</v>
      </c>
      <c r="AC34" s="351">
        <v>0</v>
      </c>
      <c r="AD34" s="351">
        <f t="shared" si="24"/>
        <v>0</v>
      </c>
      <c r="AE34" s="351"/>
      <c r="AF34" s="351">
        <v>0</v>
      </c>
      <c r="AG34" s="351">
        <v>0</v>
      </c>
      <c r="AH34" s="351">
        <f t="shared" si="25"/>
        <v>0</v>
      </c>
      <c r="AI34" s="351"/>
      <c r="AJ34" s="351">
        <f t="shared" si="18"/>
        <v>0</v>
      </c>
      <c r="AK34" s="351">
        <f t="shared" si="18"/>
        <v>0</v>
      </c>
      <c r="AL34" s="351"/>
      <c r="AM34" s="1172">
        <f t="shared" si="17"/>
        <v>0</v>
      </c>
    </row>
    <row r="35" spans="1:39" ht="11.85" customHeight="1">
      <c r="A35" s="221">
        <v>5</v>
      </c>
      <c r="B35" s="96">
        <v>5</v>
      </c>
      <c r="C35" s="96">
        <v>11</v>
      </c>
      <c r="D35" s="96"/>
      <c r="E35" s="2212"/>
      <c r="F35" s="327" t="s">
        <v>48</v>
      </c>
      <c r="G35" s="322"/>
      <c r="H35" s="351">
        <v>0</v>
      </c>
      <c r="I35" s="351">
        <v>0</v>
      </c>
      <c r="J35" s="351">
        <f t="shared" si="10"/>
        <v>0</v>
      </c>
      <c r="K35" s="351"/>
      <c r="L35" s="351">
        <v>0</v>
      </c>
      <c r="M35" s="351">
        <v>0</v>
      </c>
      <c r="N35" s="351">
        <f t="shared" si="20"/>
        <v>0</v>
      </c>
      <c r="O35" s="351"/>
      <c r="P35" s="351">
        <v>0</v>
      </c>
      <c r="Q35" s="351">
        <v>0</v>
      </c>
      <c r="R35" s="351">
        <f t="shared" si="21"/>
        <v>0</v>
      </c>
      <c r="S35" s="351"/>
      <c r="T35" s="351">
        <v>0</v>
      </c>
      <c r="U35" s="351">
        <v>0</v>
      </c>
      <c r="V35" s="351">
        <f t="shared" si="22"/>
        <v>0</v>
      </c>
      <c r="W35" s="351"/>
      <c r="X35" s="351">
        <v>0</v>
      </c>
      <c r="Y35" s="351">
        <v>0</v>
      </c>
      <c r="Z35" s="351">
        <f t="shared" si="23"/>
        <v>0</v>
      </c>
      <c r="AA35" s="351"/>
      <c r="AB35" s="351">
        <v>0</v>
      </c>
      <c r="AC35" s="351">
        <v>0</v>
      </c>
      <c r="AD35" s="351">
        <f t="shared" si="24"/>
        <v>0</v>
      </c>
      <c r="AE35" s="351"/>
      <c r="AF35" s="351">
        <v>40</v>
      </c>
      <c r="AG35" s="351">
        <v>35</v>
      </c>
      <c r="AH35" s="351">
        <f t="shared" si="25"/>
        <v>75</v>
      </c>
      <c r="AI35" s="351"/>
      <c r="AJ35" s="351">
        <f t="shared" si="18"/>
        <v>40</v>
      </c>
      <c r="AK35" s="351">
        <f t="shared" si="18"/>
        <v>35</v>
      </c>
      <c r="AL35" s="351"/>
      <c r="AM35" s="1172">
        <f t="shared" si="17"/>
        <v>75</v>
      </c>
    </row>
    <row r="36" spans="1:39" ht="11.85" customHeight="1">
      <c r="B36" s="96"/>
      <c r="C36" s="96"/>
      <c r="D36" s="96"/>
      <c r="E36" s="2212"/>
      <c r="F36" s="337" t="s">
        <v>49</v>
      </c>
      <c r="G36" s="322"/>
      <c r="H36" s="351">
        <v>0</v>
      </c>
      <c r="I36" s="351">
        <v>0</v>
      </c>
      <c r="J36" s="351">
        <f t="shared" si="10"/>
        <v>0</v>
      </c>
      <c r="K36" s="351"/>
      <c r="L36" s="351">
        <v>0</v>
      </c>
      <c r="M36" s="351">
        <v>0</v>
      </c>
      <c r="N36" s="351">
        <f t="shared" si="20"/>
        <v>0</v>
      </c>
      <c r="O36" s="351"/>
      <c r="P36" s="351">
        <v>0</v>
      </c>
      <c r="Q36" s="351">
        <v>0</v>
      </c>
      <c r="R36" s="351">
        <f t="shared" si="21"/>
        <v>0</v>
      </c>
      <c r="S36" s="351"/>
      <c r="T36" s="351">
        <v>0</v>
      </c>
      <c r="U36" s="351">
        <v>0</v>
      </c>
      <c r="V36" s="351">
        <f t="shared" si="22"/>
        <v>0</v>
      </c>
      <c r="W36" s="351"/>
      <c r="X36" s="351">
        <v>0</v>
      </c>
      <c r="Y36" s="351">
        <v>0</v>
      </c>
      <c r="Z36" s="351">
        <f t="shared" si="23"/>
        <v>0</v>
      </c>
      <c r="AA36" s="351"/>
      <c r="AB36" s="351">
        <v>0</v>
      </c>
      <c r="AC36" s="351">
        <v>0</v>
      </c>
      <c r="AD36" s="351">
        <f t="shared" si="24"/>
        <v>0</v>
      </c>
      <c r="AE36" s="351"/>
      <c r="AF36" s="351">
        <v>0</v>
      </c>
      <c r="AG36" s="351">
        <v>0</v>
      </c>
      <c r="AH36" s="351">
        <f t="shared" si="25"/>
        <v>0</v>
      </c>
      <c r="AI36" s="351"/>
      <c r="AJ36" s="351">
        <f t="shared" si="18"/>
        <v>0</v>
      </c>
      <c r="AK36" s="351">
        <f t="shared" si="18"/>
        <v>0</v>
      </c>
      <c r="AL36" s="351"/>
      <c r="AM36" s="1172">
        <f t="shared" si="17"/>
        <v>0</v>
      </c>
    </row>
    <row r="37" spans="1:39" ht="11.85" customHeight="1">
      <c r="A37" s="221">
        <v>5</v>
      </c>
      <c r="B37" s="96">
        <v>4</v>
      </c>
      <c r="C37" s="96">
        <v>8</v>
      </c>
      <c r="D37" s="96"/>
      <c r="E37" s="2213"/>
      <c r="F37" s="329" t="s">
        <v>50</v>
      </c>
      <c r="G37" s="195"/>
      <c r="H37" s="351">
        <v>0</v>
      </c>
      <c r="I37" s="351">
        <v>0</v>
      </c>
      <c r="J37" s="351">
        <f t="shared" si="10"/>
        <v>0</v>
      </c>
      <c r="K37" s="351"/>
      <c r="L37" s="351">
        <v>0</v>
      </c>
      <c r="M37" s="351">
        <v>0</v>
      </c>
      <c r="N37" s="351">
        <f t="shared" si="20"/>
        <v>0</v>
      </c>
      <c r="O37" s="351"/>
      <c r="P37" s="351">
        <v>0</v>
      </c>
      <c r="Q37" s="351">
        <v>0</v>
      </c>
      <c r="R37" s="351">
        <f t="shared" si="21"/>
        <v>0</v>
      </c>
      <c r="S37" s="351"/>
      <c r="T37" s="351">
        <v>0</v>
      </c>
      <c r="U37" s="351">
        <v>0</v>
      </c>
      <c r="V37" s="351">
        <f t="shared" si="22"/>
        <v>0</v>
      </c>
      <c r="W37" s="351"/>
      <c r="X37" s="351">
        <v>0</v>
      </c>
      <c r="Y37" s="351">
        <v>0</v>
      </c>
      <c r="Z37" s="351">
        <f t="shared" si="23"/>
        <v>0</v>
      </c>
      <c r="AA37" s="351"/>
      <c r="AB37" s="351">
        <v>0</v>
      </c>
      <c r="AC37" s="351">
        <v>0</v>
      </c>
      <c r="AD37" s="351">
        <f t="shared" si="24"/>
        <v>0</v>
      </c>
      <c r="AE37" s="351"/>
      <c r="AF37" s="351">
        <v>0</v>
      </c>
      <c r="AG37" s="351">
        <v>0</v>
      </c>
      <c r="AH37" s="351">
        <f t="shared" si="25"/>
        <v>0</v>
      </c>
      <c r="AI37" s="351"/>
      <c r="AJ37" s="351">
        <f t="shared" si="18"/>
        <v>0</v>
      </c>
      <c r="AK37" s="351">
        <f t="shared" si="18"/>
        <v>0</v>
      </c>
      <c r="AL37" s="351"/>
      <c r="AM37" s="1177">
        <f t="shared" si="17"/>
        <v>0</v>
      </c>
    </row>
    <row r="38" spans="1:39" s="683" customFormat="1" ht="12" customHeight="1">
      <c r="A38" s="995"/>
      <c r="B38" s="996"/>
      <c r="C38" s="996"/>
      <c r="D38" s="996"/>
      <c r="E38" s="2211">
        <v>1406</v>
      </c>
      <c r="F38" s="1173" t="s">
        <v>51</v>
      </c>
      <c r="G38" s="1178"/>
      <c r="H38" s="1175">
        <f>SUM(H39:H43)</f>
        <v>0</v>
      </c>
      <c r="I38" s="1175">
        <f>SUM(I39:I43)</f>
        <v>0</v>
      </c>
      <c r="J38" s="1175">
        <f t="shared" si="10"/>
        <v>0</v>
      </c>
      <c r="K38" s="1175"/>
      <c r="L38" s="1175">
        <f>SUM(L39:L43)</f>
        <v>0</v>
      </c>
      <c r="M38" s="1175">
        <f>SUM(M39:M43)</f>
        <v>0</v>
      </c>
      <c r="N38" s="1175">
        <f t="shared" si="20"/>
        <v>0</v>
      </c>
      <c r="O38" s="1175"/>
      <c r="P38" s="1175">
        <f>SUM(P39:P43)</f>
        <v>0</v>
      </c>
      <c r="Q38" s="1175">
        <f>SUM(Q39:Q43)</f>
        <v>0</v>
      </c>
      <c r="R38" s="1175">
        <f t="shared" si="21"/>
        <v>0</v>
      </c>
      <c r="S38" s="1175"/>
      <c r="T38" s="1175">
        <f>SUM(T39:T43)</f>
        <v>0</v>
      </c>
      <c r="U38" s="1175">
        <f>SUM(U39:U43)</f>
        <v>0</v>
      </c>
      <c r="V38" s="1175">
        <f t="shared" si="22"/>
        <v>0</v>
      </c>
      <c r="W38" s="1175"/>
      <c r="X38" s="1175">
        <f>SUM(X39:X43)</f>
        <v>0</v>
      </c>
      <c r="Y38" s="1175">
        <f>SUM(Y39:Y43)</f>
        <v>0</v>
      </c>
      <c r="Z38" s="1175">
        <f t="shared" si="23"/>
        <v>0</v>
      </c>
      <c r="AA38" s="1175"/>
      <c r="AB38" s="1175">
        <f>SUM(AB39:AB43)</f>
        <v>0</v>
      </c>
      <c r="AC38" s="1175">
        <f>SUM(AC39:AC43)</f>
        <v>0</v>
      </c>
      <c r="AD38" s="1175">
        <f t="shared" si="24"/>
        <v>0</v>
      </c>
      <c r="AE38" s="1175"/>
      <c r="AF38" s="1175">
        <f>SUM(AF39:AF43)</f>
        <v>0</v>
      </c>
      <c r="AG38" s="1175">
        <f>SUM(AG39:AG43)</f>
        <v>0</v>
      </c>
      <c r="AH38" s="1175">
        <f t="shared" si="25"/>
        <v>0</v>
      </c>
      <c r="AI38" s="1175"/>
      <c r="AJ38" s="1175">
        <f t="shared" si="18"/>
        <v>0</v>
      </c>
      <c r="AK38" s="1175">
        <f t="shared" si="18"/>
        <v>0</v>
      </c>
      <c r="AL38" s="1175"/>
      <c r="AM38" s="1176">
        <f t="shared" si="17"/>
        <v>0</v>
      </c>
    </row>
    <row r="39" spans="1:39" ht="11.85" customHeight="1">
      <c r="A39" s="221">
        <v>6</v>
      </c>
      <c r="B39" s="96">
        <v>2</v>
      </c>
      <c r="C39" s="96">
        <v>11</v>
      </c>
      <c r="D39" s="96"/>
      <c r="E39" s="2212"/>
      <c r="F39" s="327" t="s">
        <v>52</v>
      </c>
      <c r="G39" s="322"/>
      <c r="H39" s="351">
        <v>0</v>
      </c>
      <c r="I39" s="351">
        <v>0</v>
      </c>
      <c r="J39" s="351">
        <f t="shared" si="10"/>
        <v>0</v>
      </c>
      <c r="K39" s="351"/>
      <c r="L39" s="351">
        <v>0</v>
      </c>
      <c r="M39" s="351">
        <v>0</v>
      </c>
      <c r="N39" s="351">
        <f t="shared" si="20"/>
        <v>0</v>
      </c>
      <c r="O39" s="351"/>
      <c r="P39" s="351">
        <v>0</v>
      </c>
      <c r="Q39" s="351">
        <v>0</v>
      </c>
      <c r="R39" s="351">
        <f t="shared" si="21"/>
        <v>0</v>
      </c>
      <c r="S39" s="351"/>
      <c r="T39" s="351">
        <v>0</v>
      </c>
      <c r="U39" s="351">
        <v>0</v>
      </c>
      <c r="V39" s="351">
        <f t="shared" si="22"/>
        <v>0</v>
      </c>
      <c r="W39" s="351"/>
      <c r="X39" s="351">
        <v>0</v>
      </c>
      <c r="Y39" s="351">
        <v>0</v>
      </c>
      <c r="Z39" s="351">
        <f t="shared" si="23"/>
        <v>0</v>
      </c>
      <c r="AA39" s="351"/>
      <c r="AB39" s="351">
        <v>0</v>
      </c>
      <c r="AC39" s="351">
        <v>0</v>
      </c>
      <c r="AD39" s="351">
        <f t="shared" si="24"/>
        <v>0</v>
      </c>
      <c r="AE39" s="351"/>
      <c r="AF39" s="351">
        <v>0</v>
      </c>
      <c r="AG39" s="351">
        <v>0</v>
      </c>
      <c r="AH39" s="351">
        <f t="shared" si="25"/>
        <v>0</v>
      </c>
      <c r="AI39" s="351"/>
      <c r="AJ39" s="351">
        <f t="shared" si="18"/>
        <v>0</v>
      </c>
      <c r="AK39" s="351">
        <f t="shared" si="18"/>
        <v>0</v>
      </c>
      <c r="AL39" s="351"/>
      <c r="AM39" s="1172">
        <f t="shared" si="17"/>
        <v>0</v>
      </c>
    </row>
    <row r="40" spans="1:39" ht="11.85" customHeight="1">
      <c r="A40" s="221">
        <v>6</v>
      </c>
      <c r="B40" s="96">
        <v>2</v>
      </c>
      <c r="C40" s="96">
        <v>10</v>
      </c>
      <c r="D40" s="96"/>
      <c r="E40" s="2212"/>
      <c r="F40" s="327" t="s">
        <v>53</v>
      </c>
      <c r="G40" s="322"/>
      <c r="H40" s="351">
        <v>0</v>
      </c>
      <c r="I40" s="351">
        <v>0</v>
      </c>
      <c r="J40" s="351">
        <f t="shared" si="10"/>
        <v>0</v>
      </c>
      <c r="K40" s="351"/>
      <c r="L40" s="351">
        <v>0</v>
      </c>
      <c r="M40" s="351">
        <v>0</v>
      </c>
      <c r="N40" s="351">
        <f t="shared" si="20"/>
        <v>0</v>
      </c>
      <c r="O40" s="351"/>
      <c r="P40" s="351">
        <v>0</v>
      </c>
      <c r="Q40" s="351">
        <v>0</v>
      </c>
      <c r="R40" s="351">
        <f t="shared" si="21"/>
        <v>0</v>
      </c>
      <c r="S40" s="351"/>
      <c r="T40" s="351">
        <v>0</v>
      </c>
      <c r="U40" s="351">
        <v>0</v>
      </c>
      <c r="V40" s="351">
        <f t="shared" si="22"/>
        <v>0</v>
      </c>
      <c r="W40" s="351"/>
      <c r="X40" s="351">
        <v>0</v>
      </c>
      <c r="Y40" s="351">
        <v>0</v>
      </c>
      <c r="Z40" s="351">
        <f t="shared" si="23"/>
        <v>0</v>
      </c>
      <c r="AA40" s="351"/>
      <c r="AB40" s="351">
        <v>0</v>
      </c>
      <c r="AC40" s="351">
        <v>0</v>
      </c>
      <c r="AD40" s="351">
        <f t="shared" si="24"/>
        <v>0</v>
      </c>
      <c r="AE40" s="351"/>
      <c r="AF40" s="351">
        <v>0</v>
      </c>
      <c r="AG40" s="351">
        <v>0</v>
      </c>
      <c r="AH40" s="351">
        <f t="shared" si="25"/>
        <v>0</v>
      </c>
      <c r="AI40" s="351"/>
      <c r="AJ40" s="351">
        <f t="shared" si="18"/>
        <v>0</v>
      </c>
      <c r="AK40" s="351">
        <f t="shared" si="18"/>
        <v>0</v>
      </c>
      <c r="AL40" s="351"/>
      <c r="AM40" s="1172">
        <f t="shared" si="17"/>
        <v>0</v>
      </c>
    </row>
    <row r="41" spans="1:39" ht="11.85" customHeight="1">
      <c r="B41" s="96"/>
      <c r="C41" s="96"/>
      <c r="D41" s="96"/>
      <c r="E41" s="2212"/>
      <c r="F41" s="327" t="s">
        <v>83</v>
      </c>
      <c r="G41" s="322"/>
      <c r="H41" s="351">
        <v>0</v>
      </c>
      <c r="I41" s="351">
        <v>0</v>
      </c>
      <c r="J41" s="351">
        <f t="shared" si="10"/>
        <v>0</v>
      </c>
      <c r="K41" s="351"/>
      <c r="L41" s="351">
        <v>0</v>
      </c>
      <c r="M41" s="351">
        <v>0</v>
      </c>
      <c r="N41" s="351">
        <f t="shared" si="20"/>
        <v>0</v>
      </c>
      <c r="O41" s="351"/>
      <c r="P41" s="351">
        <v>0</v>
      </c>
      <c r="Q41" s="351">
        <v>0</v>
      </c>
      <c r="R41" s="351">
        <f t="shared" si="21"/>
        <v>0</v>
      </c>
      <c r="S41" s="351"/>
      <c r="T41" s="351">
        <v>0</v>
      </c>
      <c r="U41" s="351">
        <v>0</v>
      </c>
      <c r="V41" s="351">
        <f t="shared" si="22"/>
        <v>0</v>
      </c>
      <c r="W41" s="351"/>
      <c r="X41" s="351">
        <v>0</v>
      </c>
      <c r="Y41" s="351">
        <v>0</v>
      </c>
      <c r="Z41" s="351">
        <f t="shared" si="23"/>
        <v>0</v>
      </c>
      <c r="AA41" s="351"/>
      <c r="AB41" s="351">
        <v>0</v>
      </c>
      <c r="AC41" s="351">
        <v>0</v>
      </c>
      <c r="AD41" s="351">
        <f t="shared" si="24"/>
        <v>0</v>
      </c>
      <c r="AE41" s="351"/>
      <c r="AF41" s="351">
        <v>0</v>
      </c>
      <c r="AG41" s="351">
        <v>0</v>
      </c>
      <c r="AH41" s="351">
        <f t="shared" si="25"/>
        <v>0</v>
      </c>
      <c r="AI41" s="351"/>
      <c r="AJ41" s="351">
        <f t="shared" ref="AJ41:AK56" si="26">SUM(H41+L41+P41+T41+X41+AB41+AF41)</f>
        <v>0</v>
      </c>
      <c r="AK41" s="351">
        <f t="shared" si="26"/>
        <v>0</v>
      </c>
      <c r="AL41" s="351"/>
      <c r="AM41" s="1172">
        <f t="shared" si="17"/>
        <v>0</v>
      </c>
    </row>
    <row r="42" spans="1:39" ht="11.85" customHeight="1">
      <c r="A42" s="221">
        <v>6</v>
      </c>
      <c r="B42" s="96">
        <v>2</v>
      </c>
      <c r="C42" s="96">
        <v>10</v>
      </c>
      <c r="D42" s="96"/>
      <c r="E42" s="2212"/>
      <c r="F42" s="327" t="s">
        <v>240</v>
      </c>
      <c r="G42" s="322"/>
      <c r="H42" s="351">
        <v>0</v>
      </c>
      <c r="I42" s="351">
        <v>0</v>
      </c>
      <c r="J42" s="351">
        <f t="shared" si="10"/>
        <v>0</v>
      </c>
      <c r="K42" s="351"/>
      <c r="L42" s="351">
        <v>0</v>
      </c>
      <c r="M42" s="351">
        <v>0</v>
      </c>
      <c r="N42" s="351">
        <f t="shared" si="20"/>
        <v>0</v>
      </c>
      <c r="O42" s="351"/>
      <c r="P42" s="351">
        <v>0</v>
      </c>
      <c r="Q42" s="351">
        <v>0</v>
      </c>
      <c r="R42" s="351">
        <f t="shared" si="21"/>
        <v>0</v>
      </c>
      <c r="S42" s="351"/>
      <c r="T42" s="351">
        <v>0</v>
      </c>
      <c r="U42" s="351">
        <v>0</v>
      </c>
      <c r="V42" s="351">
        <f t="shared" si="22"/>
        <v>0</v>
      </c>
      <c r="W42" s="351"/>
      <c r="X42" s="351">
        <v>0</v>
      </c>
      <c r="Y42" s="351">
        <v>0</v>
      </c>
      <c r="Z42" s="351">
        <f t="shared" si="23"/>
        <v>0</v>
      </c>
      <c r="AA42" s="351"/>
      <c r="AB42" s="351">
        <v>0</v>
      </c>
      <c r="AC42" s="351">
        <v>0</v>
      </c>
      <c r="AD42" s="351">
        <f t="shared" si="24"/>
        <v>0</v>
      </c>
      <c r="AE42" s="351"/>
      <c r="AF42" s="351">
        <v>0</v>
      </c>
      <c r="AG42" s="351">
        <v>0</v>
      </c>
      <c r="AH42" s="351">
        <f t="shared" si="25"/>
        <v>0</v>
      </c>
      <c r="AI42" s="351"/>
      <c r="AJ42" s="351">
        <f t="shared" si="26"/>
        <v>0</v>
      </c>
      <c r="AK42" s="351">
        <f t="shared" si="26"/>
        <v>0</v>
      </c>
      <c r="AL42" s="351"/>
      <c r="AM42" s="1172">
        <f t="shared" si="17"/>
        <v>0</v>
      </c>
    </row>
    <row r="43" spans="1:39" ht="11.85" customHeight="1">
      <c r="A43" s="221">
        <v>6</v>
      </c>
      <c r="B43" s="96">
        <v>4</v>
      </c>
      <c r="C43" s="96">
        <v>11</v>
      </c>
      <c r="D43" s="96"/>
      <c r="E43" s="2213"/>
      <c r="F43" s="327" t="s">
        <v>56</v>
      </c>
      <c r="G43" s="322"/>
      <c r="H43" s="351">
        <v>0</v>
      </c>
      <c r="I43" s="351">
        <v>0</v>
      </c>
      <c r="J43" s="351">
        <f t="shared" si="10"/>
        <v>0</v>
      </c>
      <c r="K43" s="351"/>
      <c r="L43" s="351">
        <v>0</v>
      </c>
      <c r="M43" s="351">
        <v>0</v>
      </c>
      <c r="N43" s="351">
        <f t="shared" si="20"/>
        <v>0</v>
      </c>
      <c r="O43" s="351"/>
      <c r="P43" s="351">
        <v>0</v>
      </c>
      <c r="Q43" s="351">
        <v>0</v>
      </c>
      <c r="R43" s="351">
        <f t="shared" si="21"/>
        <v>0</v>
      </c>
      <c r="S43" s="351"/>
      <c r="T43" s="351">
        <v>0</v>
      </c>
      <c r="U43" s="351">
        <v>0</v>
      </c>
      <c r="V43" s="351">
        <f t="shared" si="22"/>
        <v>0</v>
      </c>
      <c r="W43" s="351"/>
      <c r="X43" s="351">
        <v>0</v>
      </c>
      <c r="Y43" s="351">
        <v>0</v>
      </c>
      <c r="Z43" s="351">
        <f t="shared" si="23"/>
        <v>0</v>
      </c>
      <c r="AA43" s="351"/>
      <c r="AB43" s="351">
        <v>0</v>
      </c>
      <c r="AC43" s="351">
        <v>0</v>
      </c>
      <c r="AD43" s="351">
        <f t="shared" si="24"/>
        <v>0</v>
      </c>
      <c r="AE43" s="351"/>
      <c r="AF43" s="351">
        <v>0</v>
      </c>
      <c r="AG43" s="351">
        <v>0</v>
      </c>
      <c r="AH43" s="351">
        <f t="shared" si="25"/>
        <v>0</v>
      </c>
      <c r="AI43" s="351"/>
      <c r="AJ43" s="351">
        <f t="shared" si="26"/>
        <v>0</v>
      </c>
      <c r="AK43" s="351">
        <f t="shared" si="26"/>
        <v>0</v>
      </c>
      <c r="AL43" s="351"/>
      <c r="AM43" s="1177">
        <f t="shared" si="17"/>
        <v>0</v>
      </c>
    </row>
    <row r="44" spans="1:39" s="683" customFormat="1" ht="12" customHeight="1">
      <c r="A44" s="995"/>
      <c r="B44" s="996"/>
      <c r="C44" s="996"/>
      <c r="D44" s="996"/>
      <c r="E44" s="2204">
        <v>1407</v>
      </c>
      <c r="F44" s="13" t="s">
        <v>58</v>
      </c>
      <c r="G44" s="1178"/>
      <c r="H44" s="1175">
        <f>SUM(H45+H47+H46)</f>
        <v>0</v>
      </c>
      <c r="I44" s="1175">
        <f>SUM(I45+I47+I46)</f>
        <v>0</v>
      </c>
      <c r="J44" s="1175">
        <f t="shared" si="10"/>
        <v>0</v>
      </c>
      <c r="K44" s="1175"/>
      <c r="L44" s="1175">
        <f>SUM(L45:L47)</f>
        <v>0</v>
      </c>
      <c r="M44" s="1175">
        <f>SUM(M45:M47)</f>
        <v>0</v>
      </c>
      <c r="N44" s="1175">
        <f t="shared" si="20"/>
        <v>0</v>
      </c>
      <c r="O44" s="1175"/>
      <c r="P44" s="1175">
        <f>SUM(P45:P47)</f>
        <v>0</v>
      </c>
      <c r="Q44" s="1175">
        <f>SUM(Q45:Q47)</f>
        <v>0</v>
      </c>
      <c r="R44" s="1175">
        <f t="shared" si="21"/>
        <v>0</v>
      </c>
      <c r="S44" s="1175"/>
      <c r="T44" s="1175">
        <f>SUM(T45:T47)</f>
        <v>0</v>
      </c>
      <c r="U44" s="1175">
        <f>SUM(U45:U47)</f>
        <v>0</v>
      </c>
      <c r="V44" s="1175">
        <f t="shared" si="22"/>
        <v>0</v>
      </c>
      <c r="W44" s="1175"/>
      <c r="X44" s="1175">
        <f>SUM(X45:X47)</f>
        <v>0</v>
      </c>
      <c r="Y44" s="1175">
        <f>SUM(Y45:Y47)</f>
        <v>0</v>
      </c>
      <c r="Z44" s="1175">
        <f t="shared" si="23"/>
        <v>0</v>
      </c>
      <c r="AA44" s="1175"/>
      <c r="AB44" s="1175">
        <f>SUM(AB45:AB47)</f>
        <v>0</v>
      </c>
      <c r="AC44" s="1175">
        <f>SUM(AC45:AC47)</f>
        <v>0</v>
      </c>
      <c r="AD44" s="1175">
        <f t="shared" si="24"/>
        <v>0</v>
      </c>
      <c r="AE44" s="1175"/>
      <c r="AF44" s="1175">
        <f>SUM(AF45:AF47)</f>
        <v>0</v>
      </c>
      <c r="AG44" s="1175">
        <f>SUM(AG45:AG47)</f>
        <v>0</v>
      </c>
      <c r="AH44" s="1175">
        <f t="shared" si="25"/>
        <v>0</v>
      </c>
      <c r="AI44" s="1175"/>
      <c r="AJ44" s="1175">
        <f t="shared" si="26"/>
        <v>0</v>
      </c>
      <c r="AK44" s="1175">
        <f t="shared" si="26"/>
        <v>0</v>
      </c>
      <c r="AL44" s="1175"/>
      <c r="AM44" s="1176">
        <f t="shared" si="17"/>
        <v>0</v>
      </c>
    </row>
    <row r="45" spans="1:39" ht="11.85" customHeight="1">
      <c r="A45" s="221">
        <v>7</v>
      </c>
      <c r="B45" s="96">
        <v>3</v>
      </c>
      <c r="C45" s="96">
        <v>11</v>
      </c>
      <c r="D45" s="96"/>
      <c r="E45" s="2205"/>
      <c r="F45" s="327" t="s">
        <v>59</v>
      </c>
      <c r="G45" s="322"/>
      <c r="H45" s="351">
        <v>0</v>
      </c>
      <c r="I45" s="351">
        <v>0</v>
      </c>
      <c r="J45" s="351">
        <f t="shared" si="10"/>
        <v>0</v>
      </c>
      <c r="K45" s="351"/>
      <c r="L45" s="351">
        <v>0</v>
      </c>
      <c r="M45" s="351">
        <v>0</v>
      </c>
      <c r="N45" s="351">
        <f t="shared" si="20"/>
        <v>0</v>
      </c>
      <c r="O45" s="351"/>
      <c r="P45" s="351">
        <v>0</v>
      </c>
      <c r="Q45" s="351">
        <v>0</v>
      </c>
      <c r="R45" s="351">
        <f t="shared" si="21"/>
        <v>0</v>
      </c>
      <c r="S45" s="351"/>
      <c r="T45" s="351">
        <v>0</v>
      </c>
      <c r="U45" s="351">
        <v>0</v>
      </c>
      <c r="V45" s="351">
        <f t="shared" si="22"/>
        <v>0</v>
      </c>
      <c r="W45" s="351"/>
      <c r="X45" s="351">
        <v>0</v>
      </c>
      <c r="Y45" s="351">
        <v>0</v>
      </c>
      <c r="Z45" s="351">
        <f t="shared" si="23"/>
        <v>0</v>
      </c>
      <c r="AA45" s="351"/>
      <c r="AB45" s="351">
        <v>0</v>
      </c>
      <c r="AC45" s="351">
        <v>0</v>
      </c>
      <c r="AD45" s="351">
        <f t="shared" si="24"/>
        <v>0</v>
      </c>
      <c r="AE45" s="351"/>
      <c r="AF45" s="351">
        <v>0</v>
      </c>
      <c r="AG45" s="351">
        <v>0</v>
      </c>
      <c r="AH45" s="351">
        <f t="shared" si="25"/>
        <v>0</v>
      </c>
      <c r="AI45" s="351"/>
      <c r="AJ45" s="351">
        <f t="shared" si="26"/>
        <v>0</v>
      </c>
      <c r="AK45" s="351">
        <f t="shared" si="26"/>
        <v>0</v>
      </c>
      <c r="AL45" s="351"/>
      <c r="AM45" s="1172">
        <f t="shared" si="17"/>
        <v>0</v>
      </c>
    </row>
    <row r="46" spans="1:39" ht="11.85" customHeight="1">
      <c r="B46" s="96"/>
      <c r="C46" s="96"/>
      <c r="D46" s="96"/>
      <c r="E46" s="2205"/>
      <c r="F46" s="329" t="s">
        <v>60</v>
      </c>
      <c r="G46" s="322"/>
      <c r="H46" s="351">
        <v>0</v>
      </c>
      <c r="I46" s="351">
        <v>0</v>
      </c>
      <c r="J46" s="351">
        <f>SUM(H46:I46)</f>
        <v>0</v>
      </c>
      <c r="K46" s="351"/>
      <c r="L46" s="351">
        <v>0</v>
      </c>
      <c r="M46" s="351">
        <v>0</v>
      </c>
      <c r="N46" s="351">
        <f>SUM(L46:M46)</f>
        <v>0</v>
      </c>
      <c r="O46" s="351"/>
      <c r="P46" s="351">
        <v>0</v>
      </c>
      <c r="Q46" s="351">
        <v>0</v>
      </c>
      <c r="R46" s="351">
        <f>SUM(P46:Q46)</f>
        <v>0</v>
      </c>
      <c r="S46" s="351"/>
      <c r="T46" s="351">
        <v>0</v>
      </c>
      <c r="U46" s="351">
        <v>0</v>
      </c>
      <c r="V46" s="351">
        <f>SUM(T46:U46)</f>
        <v>0</v>
      </c>
      <c r="W46" s="351"/>
      <c r="X46" s="351">
        <v>0</v>
      </c>
      <c r="Y46" s="351">
        <v>0</v>
      </c>
      <c r="Z46" s="351">
        <f>SUM(X46:Y46)</f>
        <v>0</v>
      </c>
      <c r="AA46" s="351"/>
      <c r="AB46" s="351">
        <v>0</v>
      </c>
      <c r="AC46" s="351">
        <v>0</v>
      </c>
      <c r="AD46" s="351">
        <f>SUM(AB46:AC46)</f>
        <v>0</v>
      </c>
      <c r="AE46" s="351"/>
      <c r="AF46" s="351">
        <v>0</v>
      </c>
      <c r="AG46" s="351">
        <v>0</v>
      </c>
      <c r="AH46" s="351">
        <f>SUM(AF46:AG46)</f>
        <v>0</v>
      </c>
      <c r="AI46" s="351"/>
      <c r="AJ46" s="351">
        <f>SUM(H46+L46+P46+T46+X46+AB46+AF46)</f>
        <v>0</v>
      </c>
      <c r="AK46" s="351">
        <f>SUM(I46+M46+Q46+U46+Y46+AC46+AG46)</f>
        <v>0</v>
      </c>
      <c r="AL46" s="351"/>
      <c r="AM46" s="1172">
        <f>SUM(AJ46:AK46)</f>
        <v>0</v>
      </c>
    </row>
    <row r="47" spans="1:39" ht="11.85" customHeight="1">
      <c r="A47" s="221">
        <v>7</v>
      </c>
      <c r="B47" s="96">
        <v>6</v>
      </c>
      <c r="C47" s="96">
        <v>10</v>
      </c>
      <c r="D47" s="96"/>
      <c r="E47" s="2207"/>
      <c r="F47" s="329" t="s">
        <v>84</v>
      </c>
      <c r="G47" s="322"/>
      <c r="H47" s="351">
        <v>0</v>
      </c>
      <c r="I47" s="351">
        <v>0</v>
      </c>
      <c r="J47" s="351">
        <f t="shared" si="10"/>
        <v>0</v>
      </c>
      <c r="K47" s="351"/>
      <c r="L47" s="351">
        <v>0</v>
      </c>
      <c r="M47" s="351">
        <v>0</v>
      </c>
      <c r="N47" s="351">
        <f t="shared" si="20"/>
        <v>0</v>
      </c>
      <c r="O47" s="351"/>
      <c r="P47" s="351">
        <v>0</v>
      </c>
      <c r="Q47" s="351">
        <v>0</v>
      </c>
      <c r="R47" s="351">
        <f t="shared" si="21"/>
        <v>0</v>
      </c>
      <c r="S47" s="351"/>
      <c r="T47" s="351">
        <v>0</v>
      </c>
      <c r="U47" s="351">
        <v>0</v>
      </c>
      <c r="V47" s="351">
        <f t="shared" si="22"/>
        <v>0</v>
      </c>
      <c r="W47" s="351"/>
      <c r="X47" s="351">
        <v>0</v>
      </c>
      <c r="Y47" s="351">
        <v>0</v>
      </c>
      <c r="Z47" s="351">
        <f t="shared" si="23"/>
        <v>0</v>
      </c>
      <c r="AA47" s="351"/>
      <c r="AB47" s="351">
        <v>0</v>
      </c>
      <c r="AC47" s="351">
        <v>0</v>
      </c>
      <c r="AD47" s="351">
        <f t="shared" si="24"/>
        <v>0</v>
      </c>
      <c r="AE47" s="351"/>
      <c r="AF47" s="351">
        <v>0</v>
      </c>
      <c r="AG47" s="351">
        <v>0</v>
      </c>
      <c r="AH47" s="351">
        <f t="shared" si="25"/>
        <v>0</v>
      </c>
      <c r="AI47" s="351"/>
      <c r="AJ47" s="351">
        <f t="shared" si="26"/>
        <v>0</v>
      </c>
      <c r="AK47" s="351">
        <f t="shared" si="26"/>
        <v>0</v>
      </c>
      <c r="AL47" s="351"/>
      <c r="AM47" s="1177">
        <f t="shared" si="17"/>
        <v>0</v>
      </c>
    </row>
    <row r="48" spans="1:39" ht="12" customHeight="1">
      <c r="B48" s="96"/>
      <c r="C48" s="96"/>
      <c r="D48" s="96"/>
      <c r="E48" s="2204">
        <v>1408</v>
      </c>
      <c r="F48" s="1179" t="s">
        <v>63</v>
      </c>
      <c r="G48" s="1181"/>
      <c r="H48" s="1175">
        <f>SUM(H49,H50,H51,H52)</f>
        <v>0</v>
      </c>
      <c r="I48" s="1175">
        <f>SUM(I49,I50,I51,I52)</f>
        <v>0</v>
      </c>
      <c r="J48" s="1175">
        <f t="shared" si="10"/>
        <v>0</v>
      </c>
      <c r="K48" s="1175"/>
      <c r="L48" s="1175">
        <f>SUM(L49:L52)</f>
        <v>0</v>
      </c>
      <c r="M48" s="1175">
        <f>SUM(M49:M52)</f>
        <v>0</v>
      </c>
      <c r="N48" s="1175">
        <f t="shared" si="20"/>
        <v>0</v>
      </c>
      <c r="O48" s="1175"/>
      <c r="P48" s="1175">
        <f>SUM(P49:P52)</f>
        <v>0</v>
      </c>
      <c r="Q48" s="1175">
        <f>SUM(Q49:Q52)</f>
        <v>0</v>
      </c>
      <c r="R48" s="1175">
        <f t="shared" si="21"/>
        <v>0</v>
      </c>
      <c r="S48" s="1175"/>
      <c r="T48" s="1175">
        <f>SUM(T49:T52)</f>
        <v>0</v>
      </c>
      <c r="U48" s="1175">
        <f>SUM(U49:U52)</f>
        <v>0</v>
      </c>
      <c r="V48" s="1175">
        <f t="shared" si="22"/>
        <v>0</v>
      </c>
      <c r="W48" s="1175"/>
      <c r="X48" s="1175">
        <f>SUM(X49:X52)</f>
        <v>0</v>
      </c>
      <c r="Y48" s="1175">
        <f>SUM(Y49:Y52)</f>
        <v>0</v>
      </c>
      <c r="Z48" s="1175">
        <f t="shared" si="23"/>
        <v>0</v>
      </c>
      <c r="AA48" s="1175"/>
      <c r="AB48" s="1175">
        <f>SUM(AB49:AB52)</f>
        <v>0</v>
      </c>
      <c r="AC48" s="1175">
        <f>SUM(AC49:AC52)</f>
        <v>0</v>
      </c>
      <c r="AD48" s="1175">
        <f t="shared" si="24"/>
        <v>0</v>
      </c>
      <c r="AE48" s="1175"/>
      <c r="AF48" s="1175">
        <f>SUM(AF49:AF52)</f>
        <v>0</v>
      </c>
      <c r="AG48" s="1175">
        <f>SUM(AG49:AG52)</f>
        <v>0</v>
      </c>
      <c r="AH48" s="1175">
        <f t="shared" si="25"/>
        <v>0</v>
      </c>
      <c r="AI48" s="1175"/>
      <c r="AJ48" s="1175">
        <f t="shared" si="26"/>
        <v>0</v>
      </c>
      <c r="AK48" s="1175">
        <f t="shared" si="26"/>
        <v>0</v>
      </c>
      <c r="AL48" s="1175"/>
      <c r="AM48" s="1176">
        <f t="shared" si="17"/>
        <v>0</v>
      </c>
    </row>
    <row r="49" spans="1:39" ht="12" customHeight="1">
      <c r="A49" s="221">
        <v>8</v>
      </c>
      <c r="B49" s="96">
        <v>4</v>
      </c>
      <c r="C49" s="96">
        <v>8</v>
      </c>
      <c r="D49" s="96"/>
      <c r="E49" s="2205"/>
      <c r="F49" s="327" t="s">
        <v>64</v>
      </c>
      <c r="G49" s="343"/>
      <c r="H49" s="351">
        <v>0</v>
      </c>
      <c r="I49" s="351">
        <v>0</v>
      </c>
      <c r="J49" s="351">
        <f t="shared" si="10"/>
        <v>0</v>
      </c>
      <c r="K49" s="351"/>
      <c r="L49" s="351">
        <v>0</v>
      </c>
      <c r="M49" s="351">
        <v>0</v>
      </c>
      <c r="N49" s="351">
        <f t="shared" si="20"/>
        <v>0</v>
      </c>
      <c r="O49" s="351"/>
      <c r="P49" s="351">
        <v>0</v>
      </c>
      <c r="Q49" s="351">
        <v>0</v>
      </c>
      <c r="R49" s="351">
        <f t="shared" si="21"/>
        <v>0</v>
      </c>
      <c r="S49" s="351"/>
      <c r="T49" s="351">
        <v>0</v>
      </c>
      <c r="U49" s="351">
        <v>0</v>
      </c>
      <c r="V49" s="351">
        <f t="shared" si="22"/>
        <v>0</v>
      </c>
      <c r="W49" s="351"/>
      <c r="X49" s="351">
        <v>0</v>
      </c>
      <c r="Y49" s="351">
        <v>0</v>
      </c>
      <c r="Z49" s="351">
        <f t="shared" si="23"/>
        <v>0</v>
      </c>
      <c r="AA49" s="351"/>
      <c r="AB49" s="351">
        <v>0</v>
      </c>
      <c r="AC49" s="351">
        <v>0</v>
      </c>
      <c r="AD49" s="351">
        <f t="shared" si="24"/>
        <v>0</v>
      </c>
      <c r="AE49" s="351"/>
      <c r="AF49" s="351">
        <v>0</v>
      </c>
      <c r="AG49" s="351">
        <v>0</v>
      </c>
      <c r="AH49" s="351">
        <f t="shared" si="25"/>
        <v>0</v>
      </c>
      <c r="AI49" s="351"/>
      <c r="AJ49" s="351">
        <f t="shared" si="26"/>
        <v>0</v>
      </c>
      <c r="AK49" s="351">
        <f t="shared" si="26"/>
        <v>0</v>
      </c>
      <c r="AL49" s="351"/>
      <c r="AM49" s="1172">
        <f t="shared" si="17"/>
        <v>0</v>
      </c>
    </row>
    <row r="50" spans="1:39" ht="12" customHeight="1">
      <c r="A50" s="221">
        <v>8</v>
      </c>
      <c r="B50" s="96">
        <v>4</v>
      </c>
      <c r="C50" s="96">
        <v>6</v>
      </c>
      <c r="D50" s="96"/>
      <c r="E50" s="2205"/>
      <c r="F50" s="1182" t="s">
        <v>141</v>
      </c>
      <c r="G50" s="343"/>
      <c r="H50" s="351">
        <v>0</v>
      </c>
      <c r="I50" s="351">
        <v>0</v>
      </c>
      <c r="J50" s="351">
        <f t="shared" si="10"/>
        <v>0</v>
      </c>
      <c r="K50" s="351"/>
      <c r="L50" s="351">
        <v>0</v>
      </c>
      <c r="M50" s="351">
        <v>0</v>
      </c>
      <c r="N50" s="351">
        <f t="shared" si="20"/>
        <v>0</v>
      </c>
      <c r="O50" s="351"/>
      <c r="P50" s="351">
        <v>0</v>
      </c>
      <c r="Q50" s="351">
        <v>0</v>
      </c>
      <c r="R50" s="351">
        <f t="shared" si="21"/>
        <v>0</v>
      </c>
      <c r="S50" s="351"/>
      <c r="T50" s="351">
        <v>0</v>
      </c>
      <c r="U50" s="351">
        <v>0</v>
      </c>
      <c r="V50" s="351">
        <f t="shared" si="22"/>
        <v>0</v>
      </c>
      <c r="W50" s="351"/>
      <c r="X50" s="351">
        <v>0</v>
      </c>
      <c r="Y50" s="351">
        <v>0</v>
      </c>
      <c r="Z50" s="351">
        <f t="shared" si="23"/>
        <v>0</v>
      </c>
      <c r="AA50" s="351"/>
      <c r="AB50" s="351">
        <v>0</v>
      </c>
      <c r="AC50" s="351">
        <v>0</v>
      </c>
      <c r="AD50" s="351">
        <f t="shared" si="24"/>
        <v>0</v>
      </c>
      <c r="AE50" s="351"/>
      <c r="AF50" s="351">
        <v>0</v>
      </c>
      <c r="AG50" s="351">
        <v>0</v>
      </c>
      <c r="AH50" s="351">
        <f t="shared" si="25"/>
        <v>0</v>
      </c>
      <c r="AI50" s="351"/>
      <c r="AJ50" s="351">
        <f t="shared" si="26"/>
        <v>0</v>
      </c>
      <c r="AK50" s="351">
        <f t="shared" si="26"/>
        <v>0</v>
      </c>
      <c r="AL50" s="351"/>
      <c r="AM50" s="1172">
        <f t="shared" si="17"/>
        <v>0</v>
      </c>
    </row>
    <row r="51" spans="1:39" ht="11.85" customHeight="1">
      <c r="A51" s="221">
        <v>8</v>
      </c>
      <c r="B51" s="96">
        <v>4</v>
      </c>
      <c r="C51" s="96">
        <v>11</v>
      </c>
      <c r="D51" s="96"/>
      <c r="E51" s="2205"/>
      <c r="F51" s="329" t="s">
        <v>66</v>
      </c>
      <c r="G51" s="322"/>
      <c r="H51" s="351">
        <v>0</v>
      </c>
      <c r="I51" s="351">
        <v>0</v>
      </c>
      <c r="J51" s="351">
        <f t="shared" si="10"/>
        <v>0</v>
      </c>
      <c r="K51" s="351"/>
      <c r="L51" s="351">
        <v>0</v>
      </c>
      <c r="M51" s="351">
        <v>0</v>
      </c>
      <c r="N51" s="351">
        <f t="shared" si="20"/>
        <v>0</v>
      </c>
      <c r="O51" s="351"/>
      <c r="P51" s="351">
        <v>0</v>
      </c>
      <c r="Q51" s="351">
        <v>0</v>
      </c>
      <c r="R51" s="351">
        <f t="shared" si="21"/>
        <v>0</v>
      </c>
      <c r="S51" s="351"/>
      <c r="T51" s="351">
        <v>0</v>
      </c>
      <c r="U51" s="351">
        <v>0</v>
      </c>
      <c r="V51" s="351">
        <f t="shared" si="22"/>
        <v>0</v>
      </c>
      <c r="W51" s="351"/>
      <c r="X51" s="351">
        <v>0</v>
      </c>
      <c r="Y51" s="351">
        <v>0</v>
      </c>
      <c r="Z51" s="351">
        <f t="shared" si="23"/>
        <v>0</v>
      </c>
      <c r="AA51" s="351"/>
      <c r="AB51" s="351">
        <v>0</v>
      </c>
      <c r="AC51" s="351">
        <v>0</v>
      </c>
      <c r="AD51" s="351">
        <f t="shared" si="24"/>
        <v>0</v>
      </c>
      <c r="AE51" s="351"/>
      <c r="AF51" s="351">
        <v>0</v>
      </c>
      <c r="AG51" s="351">
        <v>0</v>
      </c>
      <c r="AH51" s="351">
        <f t="shared" si="25"/>
        <v>0</v>
      </c>
      <c r="AI51" s="351"/>
      <c r="AJ51" s="351">
        <f t="shared" si="26"/>
        <v>0</v>
      </c>
      <c r="AK51" s="351">
        <f t="shared" si="26"/>
        <v>0</v>
      </c>
      <c r="AL51" s="351"/>
      <c r="AM51" s="1172">
        <f t="shared" si="17"/>
        <v>0</v>
      </c>
    </row>
    <row r="52" spans="1:39" ht="11.85" customHeight="1">
      <c r="A52" s="221">
        <v>8</v>
      </c>
      <c r="B52" s="96">
        <v>4</v>
      </c>
      <c r="C52" s="96">
        <v>11</v>
      </c>
      <c r="D52" s="96"/>
      <c r="E52" s="2207"/>
      <c r="F52" s="329" t="s">
        <v>67</v>
      </c>
      <c r="G52" s="322"/>
      <c r="H52" s="351">
        <v>0</v>
      </c>
      <c r="I52" s="351">
        <v>0</v>
      </c>
      <c r="J52" s="351">
        <f t="shared" si="10"/>
        <v>0</v>
      </c>
      <c r="K52" s="351"/>
      <c r="L52" s="351">
        <v>0</v>
      </c>
      <c r="M52" s="351">
        <v>0</v>
      </c>
      <c r="N52" s="351">
        <f t="shared" si="20"/>
        <v>0</v>
      </c>
      <c r="O52" s="351"/>
      <c r="P52" s="351">
        <v>0</v>
      </c>
      <c r="Q52" s="351">
        <v>0</v>
      </c>
      <c r="R52" s="351">
        <f t="shared" si="21"/>
        <v>0</v>
      </c>
      <c r="S52" s="351"/>
      <c r="T52" s="351">
        <v>0</v>
      </c>
      <c r="U52" s="351">
        <v>0</v>
      </c>
      <c r="V52" s="351">
        <f t="shared" si="22"/>
        <v>0</v>
      </c>
      <c r="W52" s="351"/>
      <c r="X52" s="351">
        <v>0</v>
      </c>
      <c r="Y52" s="351">
        <v>0</v>
      </c>
      <c r="Z52" s="351">
        <f t="shared" si="23"/>
        <v>0</v>
      </c>
      <c r="AA52" s="351"/>
      <c r="AB52" s="351">
        <v>0</v>
      </c>
      <c r="AC52" s="351">
        <v>0</v>
      </c>
      <c r="AD52" s="351">
        <f t="shared" si="24"/>
        <v>0</v>
      </c>
      <c r="AE52" s="351"/>
      <c r="AF52" s="351">
        <v>0</v>
      </c>
      <c r="AG52" s="351">
        <v>0</v>
      </c>
      <c r="AH52" s="351">
        <f t="shared" si="25"/>
        <v>0</v>
      </c>
      <c r="AI52" s="351"/>
      <c r="AJ52" s="351">
        <f t="shared" si="26"/>
        <v>0</v>
      </c>
      <c r="AK52" s="351">
        <f t="shared" si="26"/>
        <v>0</v>
      </c>
      <c r="AL52" s="351"/>
      <c r="AM52" s="1177">
        <f t="shared" si="17"/>
        <v>0</v>
      </c>
    </row>
    <row r="53" spans="1:39" s="683" customFormat="1" ht="12" customHeight="1">
      <c r="A53" s="995"/>
      <c r="B53" s="996"/>
      <c r="C53" s="996"/>
      <c r="D53" s="996"/>
      <c r="E53" s="2204">
        <v>1624</v>
      </c>
      <c r="F53" s="1179" t="s">
        <v>142</v>
      </c>
      <c r="G53" s="1178"/>
      <c r="H53" s="1175">
        <f>SUM(H54:H56)</f>
        <v>4</v>
      </c>
      <c r="I53" s="1175">
        <f>SUM(I54:I56)</f>
        <v>10</v>
      </c>
      <c r="J53" s="1175">
        <f t="shared" si="10"/>
        <v>14</v>
      </c>
      <c r="K53" s="1175"/>
      <c r="L53" s="1175">
        <f>SUM(L54:L56)</f>
        <v>0</v>
      </c>
      <c r="M53" s="1175">
        <f>SUM(M54:M56)</f>
        <v>0</v>
      </c>
      <c r="N53" s="1175">
        <f t="shared" si="20"/>
        <v>0</v>
      </c>
      <c r="O53" s="1175"/>
      <c r="P53" s="1175">
        <f>SUM(P54:P56)</f>
        <v>0</v>
      </c>
      <c r="Q53" s="1175">
        <f>SUM(Q54:Q56)</f>
        <v>0</v>
      </c>
      <c r="R53" s="1175">
        <f t="shared" si="21"/>
        <v>0</v>
      </c>
      <c r="S53" s="1175"/>
      <c r="T53" s="1175">
        <f>SUM(T54:T56)</f>
        <v>7</v>
      </c>
      <c r="U53" s="1175">
        <f>SUM(U54:U56)</f>
        <v>8</v>
      </c>
      <c r="V53" s="1175">
        <f t="shared" si="22"/>
        <v>15</v>
      </c>
      <c r="W53" s="1175"/>
      <c r="X53" s="1175">
        <f>SUM(X54:X56)</f>
        <v>0</v>
      </c>
      <c r="Y53" s="1175">
        <f>SUM(Y54:Y56)</f>
        <v>0</v>
      </c>
      <c r="Z53" s="1175">
        <f t="shared" si="23"/>
        <v>0</v>
      </c>
      <c r="AA53" s="1175"/>
      <c r="AB53" s="1175">
        <f>SUM(AB54:AB56)</f>
        <v>0</v>
      </c>
      <c r="AC53" s="1175">
        <f>SUM(AC54:AC56)</f>
        <v>0</v>
      </c>
      <c r="AD53" s="1175">
        <f t="shared" si="24"/>
        <v>0</v>
      </c>
      <c r="AE53" s="1175"/>
      <c r="AF53" s="1175">
        <f>SUM(AF54:AF56)</f>
        <v>29</v>
      </c>
      <c r="AG53" s="1175">
        <f>SUM(AG54:AG56)</f>
        <v>49</v>
      </c>
      <c r="AH53" s="1175">
        <f t="shared" si="25"/>
        <v>78</v>
      </c>
      <c r="AI53" s="1175"/>
      <c r="AJ53" s="1175">
        <f t="shared" si="26"/>
        <v>40</v>
      </c>
      <c r="AK53" s="1175">
        <f t="shared" si="26"/>
        <v>67</v>
      </c>
      <c r="AL53" s="1175"/>
      <c r="AM53" s="1176">
        <f t="shared" si="17"/>
        <v>107</v>
      </c>
    </row>
    <row r="54" spans="1:39" ht="12" customHeight="1">
      <c r="A54" s="221">
        <v>9</v>
      </c>
      <c r="B54" s="96">
        <v>4</v>
      </c>
      <c r="C54" s="96">
        <v>8</v>
      </c>
      <c r="D54" s="96"/>
      <c r="E54" s="2205"/>
      <c r="F54" s="338" t="s">
        <v>69</v>
      </c>
      <c r="G54" s="92"/>
      <c r="H54" s="351">
        <v>0</v>
      </c>
      <c r="I54" s="351">
        <v>0</v>
      </c>
      <c r="J54" s="351">
        <f t="shared" si="10"/>
        <v>0</v>
      </c>
      <c r="K54" s="351"/>
      <c r="L54" s="351">
        <v>0</v>
      </c>
      <c r="M54" s="351">
        <v>0</v>
      </c>
      <c r="N54" s="351">
        <f t="shared" si="20"/>
        <v>0</v>
      </c>
      <c r="O54" s="351"/>
      <c r="P54" s="351">
        <v>0</v>
      </c>
      <c r="Q54" s="351">
        <v>0</v>
      </c>
      <c r="R54" s="351">
        <f t="shared" si="21"/>
        <v>0</v>
      </c>
      <c r="S54" s="351"/>
      <c r="T54" s="351">
        <v>0</v>
      </c>
      <c r="U54" s="351">
        <v>0</v>
      </c>
      <c r="V54" s="351">
        <f t="shared" si="22"/>
        <v>0</v>
      </c>
      <c r="W54" s="351"/>
      <c r="X54" s="351">
        <v>0</v>
      </c>
      <c r="Y54" s="351">
        <v>0</v>
      </c>
      <c r="Z54" s="351">
        <f t="shared" si="23"/>
        <v>0</v>
      </c>
      <c r="AA54" s="351"/>
      <c r="AB54" s="351">
        <v>0</v>
      </c>
      <c r="AC54" s="351">
        <v>0</v>
      </c>
      <c r="AD54" s="351">
        <f t="shared" si="24"/>
        <v>0</v>
      </c>
      <c r="AE54" s="351"/>
      <c r="AF54" s="351">
        <v>0</v>
      </c>
      <c r="AG54" s="351">
        <v>0</v>
      </c>
      <c r="AH54" s="351">
        <f t="shared" si="25"/>
        <v>0</v>
      </c>
      <c r="AI54" s="351"/>
      <c r="AJ54" s="351">
        <f t="shared" si="26"/>
        <v>0</v>
      </c>
      <c r="AK54" s="351">
        <f t="shared" si="26"/>
        <v>0</v>
      </c>
      <c r="AL54" s="351"/>
      <c r="AM54" s="1172">
        <f t="shared" si="17"/>
        <v>0</v>
      </c>
    </row>
    <row r="55" spans="1:39" ht="11.85" customHeight="1">
      <c r="A55" s="221">
        <v>9</v>
      </c>
      <c r="B55" s="96">
        <v>4</v>
      </c>
      <c r="C55" s="96">
        <v>8</v>
      </c>
      <c r="D55" s="96"/>
      <c r="E55" s="2205"/>
      <c r="F55" s="1182" t="s">
        <v>138</v>
      </c>
      <c r="G55" s="43"/>
      <c r="H55" s="351">
        <v>0</v>
      </c>
      <c r="I55" s="351">
        <v>0</v>
      </c>
      <c r="J55" s="351">
        <f t="shared" si="10"/>
        <v>0</v>
      </c>
      <c r="K55" s="351"/>
      <c r="L55" s="351">
        <v>0</v>
      </c>
      <c r="M55" s="351">
        <v>0</v>
      </c>
      <c r="N55" s="351">
        <f t="shared" si="20"/>
        <v>0</v>
      </c>
      <c r="O55" s="351"/>
      <c r="P55" s="351">
        <v>0</v>
      </c>
      <c r="Q55" s="351">
        <v>0</v>
      </c>
      <c r="R55" s="351">
        <f t="shared" si="21"/>
        <v>0</v>
      </c>
      <c r="S55" s="351"/>
      <c r="T55" s="351">
        <v>0</v>
      </c>
      <c r="U55" s="351">
        <v>0</v>
      </c>
      <c r="V55" s="351">
        <f t="shared" si="22"/>
        <v>0</v>
      </c>
      <c r="W55" s="351"/>
      <c r="X55" s="351">
        <v>0</v>
      </c>
      <c r="Y55" s="351">
        <v>0</v>
      </c>
      <c r="Z55" s="351">
        <f t="shared" si="23"/>
        <v>0</v>
      </c>
      <c r="AA55" s="351"/>
      <c r="AB55" s="351">
        <v>0</v>
      </c>
      <c r="AC55" s="351">
        <v>0</v>
      </c>
      <c r="AD55" s="351">
        <f t="shared" si="24"/>
        <v>0</v>
      </c>
      <c r="AE55" s="351"/>
      <c r="AF55" s="351">
        <v>0</v>
      </c>
      <c r="AG55" s="351">
        <v>0</v>
      </c>
      <c r="AH55" s="351">
        <f t="shared" si="25"/>
        <v>0</v>
      </c>
      <c r="AI55" s="351"/>
      <c r="AJ55" s="351">
        <f t="shared" si="26"/>
        <v>0</v>
      </c>
      <c r="AK55" s="351">
        <f t="shared" si="26"/>
        <v>0</v>
      </c>
      <c r="AL55" s="351"/>
      <c r="AM55" s="1172">
        <f t="shared" si="17"/>
        <v>0</v>
      </c>
    </row>
    <row r="56" spans="1:39" ht="11.85" customHeight="1">
      <c r="A56" s="221">
        <v>9</v>
      </c>
      <c r="B56" s="96">
        <v>5</v>
      </c>
      <c r="C56" s="96">
        <v>11</v>
      </c>
      <c r="D56" s="96"/>
      <c r="E56" s="2207"/>
      <c r="F56" s="327" t="s">
        <v>71</v>
      </c>
      <c r="G56" s="322"/>
      <c r="H56" s="351">
        <v>4</v>
      </c>
      <c r="I56" s="351">
        <v>10</v>
      </c>
      <c r="J56" s="351">
        <f t="shared" si="10"/>
        <v>14</v>
      </c>
      <c r="K56" s="351"/>
      <c r="L56" s="351">
        <v>0</v>
      </c>
      <c r="M56" s="351">
        <v>0</v>
      </c>
      <c r="N56" s="351">
        <f t="shared" si="20"/>
        <v>0</v>
      </c>
      <c r="O56" s="351"/>
      <c r="P56" s="351">
        <v>0</v>
      </c>
      <c r="Q56" s="351">
        <v>0</v>
      </c>
      <c r="R56" s="351">
        <f t="shared" si="21"/>
        <v>0</v>
      </c>
      <c r="S56" s="351"/>
      <c r="T56" s="351">
        <v>7</v>
      </c>
      <c r="U56" s="351">
        <v>8</v>
      </c>
      <c r="V56" s="351">
        <f t="shared" si="22"/>
        <v>15</v>
      </c>
      <c r="W56" s="351"/>
      <c r="X56" s="351">
        <v>0</v>
      </c>
      <c r="Y56" s="351">
        <v>0</v>
      </c>
      <c r="Z56" s="351">
        <f t="shared" si="23"/>
        <v>0</v>
      </c>
      <c r="AA56" s="351"/>
      <c r="AB56" s="351">
        <v>0</v>
      </c>
      <c r="AC56" s="351">
        <v>0</v>
      </c>
      <c r="AD56" s="351">
        <f t="shared" si="24"/>
        <v>0</v>
      </c>
      <c r="AE56" s="351"/>
      <c r="AF56" s="351">
        <v>29</v>
      </c>
      <c r="AG56" s="351">
        <v>49</v>
      </c>
      <c r="AH56" s="351">
        <f t="shared" si="25"/>
        <v>78</v>
      </c>
      <c r="AI56" s="351"/>
      <c r="AJ56" s="351">
        <f t="shared" si="26"/>
        <v>40</v>
      </c>
      <c r="AK56" s="351">
        <f t="shared" si="26"/>
        <v>67</v>
      </c>
      <c r="AL56" s="351"/>
      <c r="AM56" s="1177">
        <f t="shared" si="17"/>
        <v>107</v>
      </c>
    </row>
    <row r="57" spans="1:39" s="683" customFormat="1" ht="11.85" customHeight="1">
      <c r="A57" s="995"/>
      <c r="B57" s="996"/>
      <c r="C57" s="996"/>
      <c r="D57" s="996"/>
      <c r="E57" s="1183"/>
      <c r="F57" s="2397" t="s">
        <v>8</v>
      </c>
      <c r="G57" s="2397"/>
      <c r="H57" s="1184">
        <f>SUM(H8+H16+H26+H30+H33+H38+H44+H48+H53)</f>
        <v>10</v>
      </c>
      <c r="I57" s="1184">
        <f>SUM(I8+I16+I26+I30+I33+I38+I44+I48+I53)</f>
        <v>20</v>
      </c>
      <c r="J57" s="1184">
        <f>SUM(J8+J16+J26+J30+J33+J38+J44+J48+J53)</f>
        <v>30</v>
      </c>
      <c r="K57" s="1184"/>
      <c r="L57" s="1184">
        <f>SUM(L8+L16+L26+L30+L33+L38+L44+L48+L53)</f>
        <v>27</v>
      </c>
      <c r="M57" s="1184">
        <f>SUM(M8+M16+M26+M30+M33+M38+M44+M48+M53)</f>
        <v>23</v>
      </c>
      <c r="N57" s="1184">
        <f>SUM(N8+N16+N26+N30+N33+N38+N44+N48+N53)</f>
        <v>50</v>
      </c>
      <c r="O57" s="1184"/>
      <c r="P57" s="1184">
        <f>SUM(P8+P16+P26+P30+P33+P38+P44+P48+P53)</f>
        <v>164</v>
      </c>
      <c r="Q57" s="1184">
        <f>SUM(Q8+Q16+Q26+Q30+Q33+Q38+Q44+Q48+Q53)</f>
        <v>106</v>
      </c>
      <c r="R57" s="1184">
        <f>SUM(R8+R16+R26+R30+R33+R38+R44+R48+R53)</f>
        <v>270</v>
      </c>
      <c r="S57" s="1184"/>
      <c r="T57" s="1184">
        <f>SUM(T8+T16+T26+T30+T33+T38+T44+T48+T53)</f>
        <v>115</v>
      </c>
      <c r="U57" s="1184">
        <f>SUM(U8+U16+U26+U30+U33+U38+U44+U48+U53)</f>
        <v>157</v>
      </c>
      <c r="V57" s="1184">
        <f>SUM(V8+V16+V26+V30+V33+V38+V44+V48+V53)</f>
        <v>272</v>
      </c>
      <c r="W57" s="1184"/>
      <c r="X57" s="1184">
        <f>SUM(X8+X16+X26+X30+X33+X38+X44+X48+X53)</f>
        <v>0</v>
      </c>
      <c r="Y57" s="1184">
        <f>SUM(Y8+Y16+Y26+Y30+Y33+Y38+Y44+Y48+Y53)</f>
        <v>0</v>
      </c>
      <c r="Z57" s="1184">
        <f>SUM(Z8+Z16+Z26+Z30+Z33+Z38+Z44+Z48+Z53)</f>
        <v>0</v>
      </c>
      <c r="AA57" s="1184"/>
      <c r="AB57" s="1184">
        <f>SUM(AB8+AB16+AB26+AB30+AB33+AB38+AB44+AB48+AB53)</f>
        <v>58</v>
      </c>
      <c r="AC57" s="1184">
        <f>SUM(AC8+AC16+AC26+AC30+AC33+AC38+AC44+AC48+AC53)</f>
        <v>59</v>
      </c>
      <c r="AD57" s="1184">
        <f>SUM(AD8+AD16+AD26+AD30+AD33+AD38+AD44+AD48+AD53)</f>
        <v>117</v>
      </c>
      <c r="AE57" s="1184"/>
      <c r="AF57" s="1184">
        <f>SUM(AF8+AF16+AF26+AF30+AF33+AF38+AF44+AF48+AF53)</f>
        <v>1365</v>
      </c>
      <c r="AG57" s="1184">
        <f>SUM(AG8+AG16+AG26+AG30+AG33+AG38+AG44+AG48+AG53)</f>
        <v>1204</v>
      </c>
      <c r="AH57" s="1184">
        <f>SUM(AH8+AH16+AH26+AH30+AH33+AH38+AH44+AH48+AH53)</f>
        <v>2569</v>
      </c>
      <c r="AI57" s="1184"/>
      <c r="AJ57" s="1184">
        <f>SUM(AJ8+AJ16+AJ26+AJ30+AJ33+AJ38+AJ44+AJ48+AJ53)</f>
        <v>1739</v>
      </c>
      <c r="AK57" s="1184">
        <f>SUM(AK8+AK16+AK26+AK30+AK33+AK38+AK44+AK48+AK53)</f>
        <v>1569</v>
      </c>
      <c r="AL57" s="1184"/>
      <c r="AM57" s="1185">
        <f>SUM(AM8+AM16+AM26+AM30+AM33+AM38+AM44+AM48+AM53)</f>
        <v>3308</v>
      </c>
    </row>
    <row r="58" spans="1:39" ht="12" customHeight="1">
      <c r="E58" s="979"/>
      <c r="F58" s="2383" t="s">
        <v>381</v>
      </c>
      <c r="G58" s="2383"/>
      <c r="H58" s="2383"/>
      <c r="I58" s="2383"/>
      <c r="J58" s="2383"/>
      <c r="K58" s="2383"/>
      <c r="L58" s="2383"/>
      <c r="M58" s="2383"/>
      <c r="N58" s="2383"/>
      <c r="O58" s="2383"/>
      <c r="P58" s="2383"/>
      <c r="Q58" s="2383"/>
      <c r="R58" s="2383"/>
      <c r="S58" s="2383"/>
      <c r="T58" s="2383"/>
      <c r="U58" s="2383"/>
      <c r="V58" s="2383"/>
      <c r="W58" s="2383"/>
      <c r="X58" s="2383"/>
      <c r="Y58" s="2383"/>
      <c r="Z58" s="2383"/>
      <c r="AA58" s="2383"/>
      <c r="AB58" s="2383"/>
      <c r="AC58" s="2383"/>
      <c r="AD58" s="2383"/>
      <c r="AE58" s="2383"/>
      <c r="AF58" s="2383"/>
      <c r="AG58" s="2383"/>
      <c r="AH58" s="2383"/>
      <c r="AI58" s="2383"/>
      <c r="AJ58" s="2383"/>
      <c r="AK58" s="2383"/>
      <c r="AL58" s="2383"/>
      <c r="AM58" s="2383"/>
    </row>
  </sheetData>
  <mergeCells count="26">
    <mergeCell ref="AO15:AQ23"/>
    <mergeCell ref="E16:E25"/>
    <mergeCell ref="E2:AM2"/>
    <mergeCell ref="E3:AM3"/>
    <mergeCell ref="E5:E7"/>
    <mergeCell ref="F5:G7"/>
    <mergeCell ref="H5:AM5"/>
    <mergeCell ref="H6:J6"/>
    <mergeCell ref="L6:N6"/>
    <mergeCell ref="P6:R6"/>
    <mergeCell ref="T6:V6"/>
    <mergeCell ref="X6:Z6"/>
    <mergeCell ref="AB6:AD6"/>
    <mergeCell ref="AF6:AH6"/>
    <mergeCell ref="AJ6:AK6"/>
    <mergeCell ref="AM6:AM7"/>
    <mergeCell ref="E8:E15"/>
    <mergeCell ref="E53:E56"/>
    <mergeCell ref="F57:G57"/>
    <mergeCell ref="F58:AM58"/>
    <mergeCell ref="E26:E29"/>
    <mergeCell ref="E30:E32"/>
    <mergeCell ref="E33:E37"/>
    <mergeCell ref="E38:E43"/>
    <mergeCell ref="E44:E47"/>
    <mergeCell ref="E48:E5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8"/>
  <sheetViews>
    <sheetView topLeftCell="D1" workbookViewId="0">
      <selection activeCell="AO20" sqref="AO20:AQ28"/>
    </sheetView>
  </sheetViews>
  <sheetFormatPr baseColWidth="10" defaultRowHeight="12.75"/>
  <cols>
    <col min="1" max="1" width="2.42578125" style="221" hidden="1" customWidth="1"/>
    <col min="2" max="2" width="2.85546875" style="221" hidden="1" customWidth="1"/>
    <col min="3" max="3" width="2.5703125" style="221" hidden="1" customWidth="1"/>
    <col min="4" max="4" width="0.85546875" style="221" customWidth="1"/>
    <col min="5" max="5" width="6.85546875" style="79" customWidth="1"/>
    <col min="6" max="6" width="1.5703125" style="79" customWidth="1"/>
    <col min="7" max="7" width="67.7109375" style="79" customWidth="1"/>
    <col min="8" max="10" width="4.5703125" style="305" customWidth="1"/>
    <col min="11" max="11" width="0.42578125" style="305" customWidth="1"/>
    <col min="12" max="14" width="4.5703125" style="305" customWidth="1"/>
    <col min="15" max="15" width="0.42578125" style="305" customWidth="1"/>
    <col min="16" max="18" width="4.5703125" style="305" customWidth="1"/>
    <col min="19" max="19" width="0.42578125" style="305" customWidth="1"/>
    <col min="20" max="22" width="4.5703125" style="305" customWidth="1"/>
    <col min="23" max="23" width="0.42578125" style="305" customWidth="1"/>
    <col min="24" max="25" width="4.7109375" style="305" customWidth="1"/>
    <col min="26" max="26" width="5.7109375" style="305" customWidth="1"/>
    <col min="27" max="27" width="0.42578125" style="305" customWidth="1"/>
    <col min="28" max="30" width="4.5703125" style="305" customWidth="1"/>
    <col min="31" max="31" width="0.42578125" style="305" customWidth="1"/>
    <col min="32" max="34" width="4.5703125" style="305" customWidth="1"/>
    <col min="35" max="35" width="0.42578125" style="305" customWidth="1"/>
    <col min="36" max="37" width="4.7109375" style="305" customWidth="1"/>
    <col min="38" max="38" width="0.42578125" style="305" customWidth="1"/>
    <col min="39" max="39" width="5.7109375" style="306" customWidth="1"/>
    <col min="40" max="256" width="11.42578125" style="79"/>
    <col min="257" max="259" width="0" style="79" hidden="1" customWidth="1"/>
    <col min="260" max="260" width="0.85546875" style="79" customWidth="1"/>
    <col min="261" max="261" width="6.85546875" style="79" customWidth="1"/>
    <col min="262" max="262" width="1.5703125" style="79" customWidth="1"/>
    <col min="263" max="263" width="67.7109375" style="79" customWidth="1"/>
    <col min="264" max="266" width="4.5703125" style="79" customWidth="1"/>
    <col min="267" max="267" width="0.42578125" style="79" customWidth="1"/>
    <col min="268" max="270" width="4.5703125" style="79" customWidth="1"/>
    <col min="271" max="271" width="0.42578125" style="79" customWidth="1"/>
    <col min="272" max="274" width="4.5703125" style="79" customWidth="1"/>
    <col min="275" max="275" width="0.42578125" style="79" customWidth="1"/>
    <col min="276" max="278" width="4.5703125" style="79" customWidth="1"/>
    <col min="279" max="279" width="0.42578125" style="79" customWidth="1"/>
    <col min="280" max="281" width="4.7109375" style="79" customWidth="1"/>
    <col min="282" max="282" width="5.7109375" style="79" customWidth="1"/>
    <col min="283" max="283" width="0.42578125" style="79" customWidth="1"/>
    <col min="284" max="286" width="4.5703125" style="79" customWidth="1"/>
    <col min="287" max="287" width="0.42578125" style="79" customWidth="1"/>
    <col min="288" max="290" width="4.5703125" style="79" customWidth="1"/>
    <col min="291" max="291" width="0.42578125" style="79" customWidth="1"/>
    <col min="292" max="293" width="4.7109375" style="79" customWidth="1"/>
    <col min="294" max="294" width="0.42578125" style="79" customWidth="1"/>
    <col min="295" max="295" width="5.7109375" style="79" customWidth="1"/>
    <col min="296" max="512" width="11.42578125" style="79"/>
    <col min="513" max="515" width="0" style="79" hidden="1" customWidth="1"/>
    <col min="516" max="516" width="0.85546875" style="79" customWidth="1"/>
    <col min="517" max="517" width="6.85546875" style="79" customWidth="1"/>
    <col min="518" max="518" width="1.5703125" style="79" customWidth="1"/>
    <col min="519" max="519" width="67.7109375" style="79" customWidth="1"/>
    <col min="520" max="522" width="4.5703125" style="79" customWidth="1"/>
    <col min="523" max="523" width="0.42578125" style="79" customWidth="1"/>
    <col min="524" max="526" width="4.5703125" style="79" customWidth="1"/>
    <col min="527" max="527" width="0.42578125" style="79" customWidth="1"/>
    <col min="528" max="530" width="4.5703125" style="79" customWidth="1"/>
    <col min="531" max="531" width="0.42578125" style="79" customWidth="1"/>
    <col min="532" max="534" width="4.5703125" style="79" customWidth="1"/>
    <col min="535" max="535" width="0.42578125" style="79" customWidth="1"/>
    <col min="536" max="537" width="4.7109375" style="79" customWidth="1"/>
    <col min="538" max="538" width="5.7109375" style="79" customWidth="1"/>
    <col min="539" max="539" width="0.42578125" style="79" customWidth="1"/>
    <col min="540" max="542" width="4.5703125" style="79" customWidth="1"/>
    <col min="543" max="543" width="0.42578125" style="79" customWidth="1"/>
    <col min="544" max="546" width="4.5703125" style="79" customWidth="1"/>
    <col min="547" max="547" width="0.42578125" style="79" customWidth="1"/>
    <col min="548" max="549" width="4.7109375" style="79" customWidth="1"/>
    <col min="550" max="550" width="0.42578125" style="79" customWidth="1"/>
    <col min="551" max="551" width="5.7109375" style="79" customWidth="1"/>
    <col min="552" max="768" width="11.42578125" style="79"/>
    <col min="769" max="771" width="0" style="79" hidden="1" customWidth="1"/>
    <col min="772" max="772" width="0.85546875" style="79" customWidth="1"/>
    <col min="773" max="773" width="6.85546875" style="79" customWidth="1"/>
    <col min="774" max="774" width="1.5703125" style="79" customWidth="1"/>
    <col min="775" max="775" width="67.7109375" style="79" customWidth="1"/>
    <col min="776" max="778" width="4.5703125" style="79" customWidth="1"/>
    <col min="779" max="779" width="0.42578125" style="79" customWidth="1"/>
    <col min="780" max="782" width="4.5703125" style="79" customWidth="1"/>
    <col min="783" max="783" width="0.42578125" style="79" customWidth="1"/>
    <col min="784" max="786" width="4.5703125" style="79" customWidth="1"/>
    <col min="787" max="787" width="0.42578125" style="79" customWidth="1"/>
    <col min="788" max="790" width="4.5703125" style="79" customWidth="1"/>
    <col min="791" max="791" width="0.42578125" style="79" customWidth="1"/>
    <col min="792" max="793" width="4.7109375" style="79" customWidth="1"/>
    <col min="794" max="794" width="5.7109375" style="79" customWidth="1"/>
    <col min="795" max="795" width="0.42578125" style="79" customWidth="1"/>
    <col min="796" max="798" width="4.5703125" style="79" customWidth="1"/>
    <col min="799" max="799" width="0.42578125" style="79" customWidth="1"/>
    <col min="800" max="802" width="4.5703125" style="79" customWidth="1"/>
    <col min="803" max="803" width="0.42578125" style="79" customWidth="1"/>
    <col min="804" max="805" width="4.7109375" style="79" customWidth="1"/>
    <col min="806" max="806" width="0.42578125" style="79" customWidth="1"/>
    <col min="807" max="807" width="5.7109375" style="79" customWidth="1"/>
    <col min="808" max="1024" width="11.42578125" style="79"/>
    <col min="1025" max="1027" width="0" style="79" hidden="1" customWidth="1"/>
    <col min="1028" max="1028" width="0.85546875" style="79" customWidth="1"/>
    <col min="1029" max="1029" width="6.85546875" style="79" customWidth="1"/>
    <col min="1030" max="1030" width="1.5703125" style="79" customWidth="1"/>
    <col min="1031" max="1031" width="67.7109375" style="79" customWidth="1"/>
    <col min="1032" max="1034" width="4.5703125" style="79" customWidth="1"/>
    <col min="1035" max="1035" width="0.42578125" style="79" customWidth="1"/>
    <col min="1036" max="1038" width="4.5703125" style="79" customWidth="1"/>
    <col min="1039" max="1039" width="0.42578125" style="79" customWidth="1"/>
    <col min="1040" max="1042" width="4.5703125" style="79" customWidth="1"/>
    <col min="1043" max="1043" width="0.42578125" style="79" customWidth="1"/>
    <col min="1044" max="1046" width="4.5703125" style="79" customWidth="1"/>
    <col min="1047" max="1047" width="0.42578125" style="79" customWidth="1"/>
    <col min="1048" max="1049" width="4.7109375" style="79" customWidth="1"/>
    <col min="1050" max="1050" width="5.7109375" style="79" customWidth="1"/>
    <col min="1051" max="1051" width="0.42578125" style="79" customWidth="1"/>
    <col min="1052" max="1054" width="4.5703125" style="79" customWidth="1"/>
    <col min="1055" max="1055" width="0.42578125" style="79" customWidth="1"/>
    <col min="1056" max="1058" width="4.5703125" style="79" customWidth="1"/>
    <col min="1059" max="1059" width="0.42578125" style="79" customWidth="1"/>
    <col min="1060" max="1061" width="4.7109375" style="79" customWidth="1"/>
    <col min="1062" max="1062" width="0.42578125" style="79" customWidth="1"/>
    <col min="1063" max="1063" width="5.7109375" style="79" customWidth="1"/>
    <col min="1064" max="1280" width="11.42578125" style="79"/>
    <col min="1281" max="1283" width="0" style="79" hidden="1" customWidth="1"/>
    <col min="1284" max="1284" width="0.85546875" style="79" customWidth="1"/>
    <col min="1285" max="1285" width="6.85546875" style="79" customWidth="1"/>
    <col min="1286" max="1286" width="1.5703125" style="79" customWidth="1"/>
    <col min="1287" max="1287" width="67.7109375" style="79" customWidth="1"/>
    <col min="1288" max="1290" width="4.5703125" style="79" customWidth="1"/>
    <col min="1291" max="1291" width="0.42578125" style="79" customWidth="1"/>
    <col min="1292" max="1294" width="4.5703125" style="79" customWidth="1"/>
    <col min="1295" max="1295" width="0.42578125" style="79" customWidth="1"/>
    <col min="1296" max="1298" width="4.5703125" style="79" customWidth="1"/>
    <col min="1299" max="1299" width="0.42578125" style="79" customWidth="1"/>
    <col min="1300" max="1302" width="4.5703125" style="79" customWidth="1"/>
    <col min="1303" max="1303" width="0.42578125" style="79" customWidth="1"/>
    <col min="1304" max="1305" width="4.7109375" style="79" customWidth="1"/>
    <col min="1306" max="1306" width="5.7109375" style="79" customWidth="1"/>
    <col min="1307" max="1307" width="0.42578125" style="79" customWidth="1"/>
    <col min="1308" max="1310" width="4.5703125" style="79" customWidth="1"/>
    <col min="1311" max="1311" width="0.42578125" style="79" customWidth="1"/>
    <col min="1312" max="1314" width="4.5703125" style="79" customWidth="1"/>
    <col min="1315" max="1315" width="0.42578125" style="79" customWidth="1"/>
    <col min="1316" max="1317" width="4.7109375" style="79" customWidth="1"/>
    <col min="1318" max="1318" width="0.42578125" style="79" customWidth="1"/>
    <col min="1319" max="1319" width="5.7109375" style="79" customWidth="1"/>
    <col min="1320" max="1536" width="11.42578125" style="79"/>
    <col min="1537" max="1539" width="0" style="79" hidden="1" customWidth="1"/>
    <col min="1540" max="1540" width="0.85546875" style="79" customWidth="1"/>
    <col min="1541" max="1541" width="6.85546875" style="79" customWidth="1"/>
    <col min="1542" max="1542" width="1.5703125" style="79" customWidth="1"/>
    <col min="1543" max="1543" width="67.7109375" style="79" customWidth="1"/>
    <col min="1544" max="1546" width="4.5703125" style="79" customWidth="1"/>
    <col min="1547" max="1547" width="0.42578125" style="79" customWidth="1"/>
    <col min="1548" max="1550" width="4.5703125" style="79" customWidth="1"/>
    <col min="1551" max="1551" width="0.42578125" style="79" customWidth="1"/>
    <col min="1552" max="1554" width="4.5703125" style="79" customWidth="1"/>
    <col min="1555" max="1555" width="0.42578125" style="79" customWidth="1"/>
    <col min="1556" max="1558" width="4.5703125" style="79" customWidth="1"/>
    <col min="1559" max="1559" width="0.42578125" style="79" customWidth="1"/>
    <col min="1560" max="1561" width="4.7109375" style="79" customWidth="1"/>
    <col min="1562" max="1562" width="5.7109375" style="79" customWidth="1"/>
    <col min="1563" max="1563" width="0.42578125" style="79" customWidth="1"/>
    <col min="1564" max="1566" width="4.5703125" style="79" customWidth="1"/>
    <col min="1567" max="1567" width="0.42578125" style="79" customWidth="1"/>
    <col min="1568" max="1570" width="4.5703125" style="79" customWidth="1"/>
    <col min="1571" max="1571" width="0.42578125" style="79" customWidth="1"/>
    <col min="1572" max="1573" width="4.7109375" style="79" customWidth="1"/>
    <col min="1574" max="1574" width="0.42578125" style="79" customWidth="1"/>
    <col min="1575" max="1575" width="5.7109375" style="79" customWidth="1"/>
    <col min="1576" max="1792" width="11.42578125" style="79"/>
    <col min="1793" max="1795" width="0" style="79" hidden="1" customWidth="1"/>
    <col min="1796" max="1796" width="0.85546875" style="79" customWidth="1"/>
    <col min="1797" max="1797" width="6.85546875" style="79" customWidth="1"/>
    <col min="1798" max="1798" width="1.5703125" style="79" customWidth="1"/>
    <col min="1799" max="1799" width="67.7109375" style="79" customWidth="1"/>
    <col min="1800" max="1802" width="4.5703125" style="79" customWidth="1"/>
    <col min="1803" max="1803" width="0.42578125" style="79" customWidth="1"/>
    <col min="1804" max="1806" width="4.5703125" style="79" customWidth="1"/>
    <col min="1807" max="1807" width="0.42578125" style="79" customWidth="1"/>
    <col min="1808" max="1810" width="4.5703125" style="79" customWidth="1"/>
    <col min="1811" max="1811" width="0.42578125" style="79" customWidth="1"/>
    <col min="1812" max="1814" width="4.5703125" style="79" customWidth="1"/>
    <col min="1815" max="1815" width="0.42578125" style="79" customWidth="1"/>
    <col min="1816" max="1817" width="4.7109375" style="79" customWidth="1"/>
    <col min="1818" max="1818" width="5.7109375" style="79" customWidth="1"/>
    <col min="1819" max="1819" width="0.42578125" style="79" customWidth="1"/>
    <col min="1820" max="1822" width="4.5703125" style="79" customWidth="1"/>
    <col min="1823" max="1823" width="0.42578125" style="79" customWidth="1"/>
    <col min="1824" max="1826" width="4.5703125" style="79" customWidth="1"/>
    <col min="1827" max="1827" width="0.42578125" style="79" customWidth="1"/>
    <col min="1828" max="1829" width="4.7109375" style="79" customWidth="1"/>
    <col min="1830" max="1830" width="0.42578125" style="79" customWidth="1"/>
    <col min="1831" max="1831" width="5.7109375" style="79" customWidth="1"/>
    <col min="1832" max="2048" width="11.42578125" style="79"/>
    <col min="2049" max="2051" width="0" style="79" hidden="1" customWidth="1"/>
    <col min="2052" max="2052" width="0.85546875" style="79" customWidth="1"/>
    <col min="2053" max="2053" width="6.85546875" style="79" customWidth="1"/>
    <col min="2054" max="2054" width="1.5703125" style="79" customWidth="1"/>
    <col min="2055" max="2055" width="67.7109375" style="79" customWidth="1"/>
    <col min="2056" max="2058" width="4.5703125" style="79" customWidth="1"/>
    <col min="2059" max="2059" width="0.42578125" style="79" customWidth="1"/>
    <col min="2060" max="2062" width="4.5703125" style="79" customWidth="1"/>
    <col min="2063" max="2063" width="0.42578125" style="79" customWidth="1"/>
    <col min="2064" max="2066" width="4.5703125" style="79" customWidth="1"/>
    <col min="2067" max="2067" width="0.42578125" style="79" customWidth="1"/>
    <col min="2068" max="2070" width="4.5703125" style="79" customWidth="1"/>
    <col min="2071" max="2071" width="0.42578125" style="79" customWidth="1"/>
    <col min="2072" max="2073" width="4.7109375" style="79" customWidth="1"/>
    <col min="2074" max="2074" width="5.7109375" style="79" customWidth="1"/>
    <col min="2075" max="2075" width="0.42578125" style="79" customWidth="1"/>
    <col min="2076" max="2078" width="4.5703125" style="79" customWidth="1"/>
    <col min="2079" max="2079" width="0.42578125" style="79" customWidth="1"/>
    <col min="2080" max="2082" width="4.5703125" style="79" customWidth="1"/>
    <col min="2083" max="2083" width="0.42578125" style="79" customWidth="1"/>
    <col min="2084" max="2085" width="4.7109375" style="79" customWidth="1"/>
    <col min="2086" max="2086" width="0.42578125" style="79" customWidth="1"/>
    <col min="2087" max="2087" width="5.7109375" style="79" customWidth="1"/>
    <col min="2088" max="2304" width="11.42578125" style="79"/>
    <col min="2305" max="2307" width="0" style="79" hidden="1" customWidth="1"/>
    <col min="2308" max="2308" width="0.85546875" style="79" customWidth="1"/>
    <col min="2309" max="2309" width="6.85546875" style="79" customWidth="1"/>
    <col min="2310" max="2310" width="1.5703125" style="79" customWidth="1"/>
    <col min="2311" max="2311" width="67.7109375" style="79" customWidth="1"/>
    <col min="2312" max="2314" width="4.5703125" style="79" customWidth="1"/>
    <col min="2315" max="2315" width="0.42578125" style="79" customWidth="1"/>
    <col min="2316" max="2318" width="4.5703125" style="79" customWidth="1"/>
    <col min="2319" max="2319" width="0.42578125" style="79" customWidth="1"/>
    <col min="2320" max="2322" width="4.5703125" style="79" customWidth="1"/>
    <col min="2323" max="2323" width="0.42578125" style="79" customWidth="1"/>
    <col min="2324" max="2326" width="4.5703125" style="79" customWidth="1"/>
    <col min="2327" max="2327" width="0.42578125" style="79" customWidth="1"/>
    <col min="2328" max="2329" width="4.7109375" style="79" customWidth="1"/>
    <col min="2330" max="2330" width="5.7109375" style="79" customWidth="1"/>
    <col min="2331" max="2331" width="0.42578125" style="79" customWidth="1"/>
    <col min="2332" max="2334" width="4.5703125" style="79" customWidth="1"/>
    <col min="2335" max="2335" width="0.42578125" style="79" customWidth="1"/>
    <col min="2336" max="2338" width="4.5703125" style="79" customWidth="1"/>
    <col min="2339" max="2339" width="0.42578125" style="79" customWidth="1"/>
    <col min="2340" max="2341" width="4.7109375" style="79" customWidth="1"/>
    <col min="2342" max="2342" width="0.42578125" style="79" customWidth="1"/>
    <col min="2343" max="2343" width="5.7109375" style="79" customWidth="1"/>
    <col min="2344" max="2560" width="11.42578125" style="79"/>
    <col min="2561" max="2563" width="0" style="79" hidden="1" customWidth="1"/>
    <col min="2564" max="2564" width="0.85546875" style="79" customWidth="1"/>
    <col min="2565" max="2565" width="6.85546875" style="79" customWidth="1"/>
    <col min="2566" max="2566" width="1.5703125" style="79" customWidth="1"/>
    <col min="2567" max="2567" width="67.7109375" style="79" customWidth="1"/>
    <col min="2568" max="2570" width="4.5703125" style="79" customWidth="1"/>
    <col min="2571" max="2571" width="0.42578125" style="79" customWidth="1"/>
    <col min="2572" max="2574" width="4.5703125" style="79" customWidth="1"/>
    <col min="2575" max="2575" width="0.42578125" style="79" customWidth="1"/>
    <col min="2576" max="2578" width="4.5703125" style="79" customWidth="1"/>
    <col min="2579" max="2579" width="0.42578125" style="79" customWidth="1"/>
    <col min="2580" max="2582" width="4.5703125" style="79" customWidth="1"/>
    <col min="2583" max="2583" width="0.42578125" style="79" customWidth="1"/>
    <col min="2584" max="2585" width="4.7109375" style="79" customWidth="1"/>
    <col min="2586" max="2586" width="5.7109375" style="79" customWidth="1"/>
    <col min="2587" max="2587" width="0.42578125" style="79" customWidth="1"/>
    <col min="2588" max="2590" width="4.5703125" style="79" customWidth="1"/>
    <col min="2591" max="2591" width="0.42578125" style="79" customWidth="1"/>
    <col min="2592" max="2594" width="4.5703125" style="79" customWidth="1"/>
    <col min="2595" max="2595" width="0.42578125" style="79" customWidth="1"/>
    <col min="2596" max="2597" width="4.7109375" style="79" customWidth="1"/>
    <col min="2598" max="2598" width="0.42578125" style="79" customWidth="1"/>
    <col min="2599" max="2599" width="5.7109375" style="79" customWidth="1"/>
    <col min="2600" max="2816" width="11.42578125" style="79"/>
    <col min="2817" max="2819" width="0" style="79" hidden="1" customWidth="1"/>
    <col min="2820" max="2820" width="0.85546875" style="79" customWidth="1"/>
    <col min="2821" max="2821" width="6.85546875" style="79" customWidth="1"/>
    <col min="2822" max="2822" width="1.5703125" style="79" customWidth="1"/>
    <col min="2823" max="2823" width="67.7109375" style="79" customWidth="1"/>
    <col min="2824" max="2826" width="4.5703125" style="79" customWidth="1"/>
    <col min="2827" max="2827" width="0.42578125" style="79" customWidth="1"/>
    <col min="2828" max="2830" width="4.5703125" style="79" customWidth="1"/>
    <col min="2831" max="2831" width="0.42578125" style="79" customWidth="1"/>
    <col min="2832" max="2834" width="4.5703125" style="79" customWidth="1"/>
    <col min="2835" max="2835" width="0.42578125" style="79" customWidth="1"/>
    <col min="2836" max="2838" width="4.5703125" style="79" customWidth="1"/>
    <col min="2839" max="2839" width="0.42578125" style="79" customWidth="1"/>
    <col min="2840" max="2841" width="4.7109375" style="79" customWidth="1"/>
    <col min="2842" max="2842" width="5.7109375" style="79" customWidth="1"/>
    <col min="2843" max="2843" width="0.42578125" style="79" customWidth="1"/>
    <col min="2844" max="2846" width="4.5703125" style="79" customWidth="1"/>
    <col min="2847" max="2847" width="0.42578125" style="79" customWidth="1"/>
    <col min="2848" max="2850" width="4.5703125" style="79" customWidth="1"/>
    <col min="2851" max="2851" width="0.42578125" style="79" customWidth="1"/>
    <col min="2852" max="2853" width="4.7109375" style="79" customWidth="1"/>
    <col min="2854" max="2854" width="0.42578125" style="79" customWidth="1"/>
    <col min="2855" max="2855" width="5.7109375" style="79" customWidth="1"/>
    <col min="2856" max="3072" width="11.42578125" style="79"/>
    <col min="3073" max="3075" width="0" style="79" hidden="1" customWidth="1"/>
    <col min="3076" max="3076" width="0.85546875" style="79" customWidth="1"/>
    <col min="3077" max="3077" width="6.85546875" style="79" customWidth="1"/>
    <col min="3078" max="3078" width="1.5703125" style="79" customWidth="1"/>
    <col min="3079" max="3079" width="67.7109375" style="79" customWidth="1"/>
    <col min="3080" max="3082" width="4.5703125" style="79" customWidth="1"/>
    <col min="3083" max="3083" width="0.42578125" style="79" customWidth="1"/>
    <col min="3084" max="3086" width="4.5703125" style="79" customWidth="1"/>
    <col min="3087" max="3087" width="0.42578125" style="79" customWidth="1"/>
    <col min="3088" max="3090" width="4.5703125" style="79" customWidth="1"/>
    <col min="3091" max="3091" width="0.42578125" style="79" customWidth="1"/>
    <col min="3092" max="3094" width="4.5703125" style="79" customWidth="1"/>
    <col min="3095" max="3095" width="0.42578125" style="79" customWidth="1"/>
    <col min="3096" max="3097" width="4.7109375" style="79" customWidth="1"/>
    <col min="3098" max="3098" width="5.7109375" style="79" customWidth="1"/>
    <col min="3099" max="3099" width="0.42578125" style="79" customWidth="1"/>
    <col min="3100" max="3102" width="4.5703125" style="79" customWidth="1"/>
    <col min="3103" max="3103" width="0.42578125" style="79" customWidth="1"/>
    <col min="3104" max="3106" width="4.5703125" style="79" customWidth="1"/>
    <col min="3107" max="3107" width="0.42578125" style="79" customWidth="1"/>
    <col min="3108" max="3109" width="4.7109375" style="79" customWidth="1"/>
    <col min="3110" max="3110" width="0.42578125" style="79" customWidth="1"/>
    <col min="3111" max="3111" width="5.7109375" style="79" customWidth="1"/>
    <col min="3112" max="3328" width="11.42578125" style="79"/>
    <col min="3329" max="3331" width="0" style="79" hidden="1" customWidth="1"/>
    <col min="3332" max="3332" width="0.85546875" style="79" customWidth="1"/>
    <col min="3333" max="3333" width="6.85546875" style="79" customWidth="1"/>
    <col min="3334" max="3334" width="1.5703125" style="79" customWidth="1"/>
    <col min="3335" max="3335" width="67.7109375" style="79" customWidth="1"/>
    <col min="3336" max="3338" width="4.5703125" style="79" customWidth="1"/>
    <col min="3339" max="3339" width="0.42578125" style="79" customWidth="1"/>
    <col min="3340" max="3342" width="4.5703125" style="79" customWidth="1"/>
    <col min="3343" max="3343" width="0.42578125" style="79" customWidth="1"/>
    <col min="3344" max="3346" width="4.5703125" style="79" customWidth="1"/>
    <col min="3347" max="3347" width="0.42578125" style="79" customWidth="1"/>
    <col min="3348" max="3350" width="4.5703125" style="79" customWidth="1"/>
    <col min="3351" max="3351" width="0.42578125" style="79" customWidth="1"/>
    <col min="3352" max="3353" width="4.7109375" style="79" customWidth="1"/>
    <col min="3354" max="3354" width="5.7109375" style="79" customWidth="1"/>
    <col min="3355" max="3355" width="0.42578125" style="79" customWidth="1"/>
    <col min="3356" max="3358" width="4.5703125" style="79" customWidth="1"/>
    <col min="3359" max="3359" width="0.42578125" style="79" customWidth="1"/>
    <col min="3360" max="3362" width="4.5703125" style="79" customWidth="1"/>
    <col min="3363" max="3363" width="0.42578125" style="79" customWidth="1"/>
    <col min="3364" max="3365" width="4.7109375" style="79" customWidth="1"/>
    <col min="3366" max="3366" width="0.42578125" style="79" customWidth="1"/>
    <col min="3367" max="3367" width="5.7109375" style="79" customWidth="1"/>
    <col min="3368" max="3584" width="11.42578125" style="79"/>
    <col min="3585" max="3587" width="0" style="79" hidden="1" customWidth="1"/>
    <col min="3588" max="3588" width="0.85546875" style="79" customWidth="1"/>
    <col min="3589" max="3589" width="6.85546875" style="79" customWidth="1"/>
    <col min="3590" max="3590" width="1.5703125" style="79" customWidth="1"/>
    <col min="3591" max="3591" width="67.7109375" style="79" customWidth="1"/>
    <col min="3592" max="3594" width="4.5703125" style="79" customWidth="1"/>
    <col min="3595" max="3595" width="0.42578125" style="79" customWidth="1"/>
    <col min="3596" max="3598" width="4.5703125" style="79" customWidth="1"/>
    <col min="3599" max="3599" width="0.42578125" style="79" customWidth="1"/>
    <col min="3600" max="3602" width="4.5703125" style="79" customWidth="1"/>
    <col min="3603" max="3603" width="0.42578125" style="79" customWidth="1"/>
    <col min="3604" max="3606" width="4.5703125" style="79" customWidth="1"/>
    <col min="3607" max="3607" width="0.42578125" style="79" customWidth="1"/>
    <col min="3608" max="3609" width="4.7109375" style="79" customWidth="1"/>
    <col min="3610" max="3610" width="5.7109375" style="79" customWidth="1"/>
    <col min="3611" max="3611" width="0.42578125" style="79" customWidth="1"/>
    <col min="3612" max="3614" width="4.5703125" style="79" customWidth="1"/>
    <col min="3615" max="3615" width="0.42578125" style="79" customWidth="1"/>
    <col min="3616" max="3618" width="4.5703125" style="79" customWidth="1"/>
    <col min="3619" max="3619" width="0.42578125" style="79" customWidth="1"/>
    <col min="3620" max="3621" width="4.7109375" style="79" customWidth="1"/>
    <col min="3622" max="3622" width="0.42578125" style="79" customWidth="1"/>
    <col min="3623" max="3623" width="5.7109375" style="79" customWidth="1"/>
    <col min="3624" max="3840" width="11.42578125" style="79"/>
    <col min="3841" max="3843" width="0" style="79" hidden="1" customWidth="1"/>
    <col min="3844" max="3844" width="0.85546875" style="79" customWidth="1"/>
    <col min="3845" max="3845" width="6.85546875" style="79" customWidth="1"/>
    <col min="3846" max="3846" width="1.5703125" style="79" customWidth="1"/>
    <col min="3847" max="3847" width="67.7109375" style="79" customWidth="1"/>
    <col min="3848" max="3850" width="4.5703125" style="79" customWidth="1"/>
    <col min="3851" max="3851" width="0.42578125" style="79" customWidth="1"/>
    <col min="3852" max="3854" width="4.5703125" style="79" customWidth="1"/>
    <col min="3855" max="3855" width="0.42578125" style="79" customWidth="1"/>
    <col min="3856" max="3858" width="4.5703125" style="79" customWidth="1"/>
    <col min="3859" max="3859" width="0.42578125" style="79" customWidth="1"/>
    <col min="3860" max="3862" width="4.5703125" style="79" customWidth="1"/>
    <col min="3863" max="3863" width="0.42578125" style="79" customWidth="1"/>
    <col min="3864" max="3865" width="4.7109375" style="79" customWidth="1"/>
    <col min="3866" max="3866" width="5.7109375" style="79" customWidth="1"/>
    <col min="3867" max="3867" width="0.42578125" style="79" customWidth="1"/>
    <col min="3868" max="3870" width="4.5703125" style="79" customWidth="1"/>
    <col min="3871" max="3871" width="0.42578125" style="79" customWidth="1"/>
    <col min="3872" max="3874" width="4.5703125" style="79" customWidth="1"/>
    <col min="3875" max="3875" width="0.42578125" style="79" customWidth="1"/>
    <col min="3876" max="3877" width="4.7109375" style="79" customWidth="1"/>
    <col min="3878" max="3878" width="0.42578125" style="79" customWidth="1"/>
    <col min="3879" max="3879" width="5.7109375" style="79" customWidth="1"/>
    <col min="3880" max="4096" width="11.42578125" style="79"/>
    <col min="4097" max="4099" width="0" style="79" hidden="1" customWidth="1"/>
    <col min="4100" max="4100" width="0.85546875" style="79" customWidth="1"/>
    <col min="4101" max="4101" width="6.85546875" style="79" customWidth="1"/>
    <col min="4102" max="4102" width="1.5703125" style="79" customWidth="1"/>
    <col min="4103" max="4103" width="67.7109375" style="79" customWidth="1"/>
    <col min="4104" max="4106" width="4.5703125" style="79" customWidth="1"/>
    <col min="4107" max="4107" width="0.42578125" style="79" customWidth="1"/>
    <col min="4108" max="4110" width="4.5703125" style="79" customWidth="1"/>
    <col min="4111" max="4111" width="0.42578125" style="79" customWidth="1"/>
    <col min="4112" max="4114" width="4.5703125" style="79" customWidth="1"/>
    <col min="4115" max="4115" width="0.42578125" style="79" customWidth="1"/>
    <col min="4116" max="4118" width="4.5703125" style="79" customWidth="1"/>
    <col min="4119" max="4119" width="0.42578125" style="79" customWidth="1"/>
    <col min="4120" max="4121" width="4.7109375" style="79" customWidth="1"/>
    <col min="4122" max="4122" width="5.7109375" style="79" customWidth="1"/>
    <col min="4123" max="4123" width="0.42578125" style="79" customWidth="1"/>
    <col min="4124" max="4126" width="4.5703125" style="79" customWidth="1"/>
    <col min="4127" max="4127" width="0.42578125" style="79" customWidth="1"/>
    <col min="4128" max="4130" width="4.5703125" style="79" customWidth="1"/>
    <col min="4131" max="4131" width="0.42578125" style="79" customWidth="1"/>
    <col min="4132" max="4133" width="4.7109375" style="79" customWidth="1"/>
    <col min="4134" max="4134" width="0.42578125" style="79" customWidth="1"/>
    <col min="4135" max="4135" width="5.7109375" style="79" customWidth="1"/>
    <col min="4136" max="4352" width="11.42578125" style="79"/>
    <col min="4353" max="4355" width="0" style="79" hidden="1" customWidth="1"/>
    <col min="4356" max="4356" width="0.85546875" style="79" customWidth="1"/>
    <col min="4357" max="4357" width="6.85546875" style="79" customWidth="1"/>
    <col min="4358" max="4358" width="1.5703125" style="79" customWidth="1"/>
    <col min="4359" max="4359" width="67.7109375" style="79" customWidth="1"/>
    <col min="4360" max="4362" width="4.5703125" style="79" customWidth="1"/>
    <col min="4363" max="4363" width="0.42578125" style="79" customWidth="1"/>
    <col min="4364" max="4366" width="4.5703125" style="79" customWidth="1"/>
    <col min="4367" max="4367" width="0.42578125" style="79" customWidth="1"/>
    <col min="4368" max="4370" width="4.5703125" style="79" customWidth="1"/>
    <col min="4371" max="4371" width="0.42578125" style="79" customWidth="1"/>
    <col min="4372" max="4374" width="4.5703125" style="79" customWidth="1"/>
    <col min="4375" max="4375" width="0.42578125" style="79" customWidth="1"/>
    <col min="4376" max="4377" width="4.7109375" style="79" customWidth="1"/>
    <col min="4378" max="4378" width="5.7109375" style="79" customWidth="1"/>
    <col min="4379" max="4379" width="0.42578125" style="79" customWidth="1"/>
    <col min="4380" max="4382" width="4.5703125" style="79" customWidth="1"/>
    <col min="4383" max="4383" width="0.42578125" style="79" customWidth="1"/>
    <col min="4384" max="4386" width="4.5703125" style="79" customWidth="1"/>
    <col min="4387" max="4387" width="0.42578125" style="79" customWidth="1"/>
    <col min="4388" max="4389" width="4.7109375" style="79" customWidth="1"/>
    <col min="4390" max="4390" width="0.42578125" style="79" customWidth="1"/>
    <col min="4391" max="4391" width="5.7109375" style="79" customWidth="1"/>
    <col min="4392" max="4608" width="11.42578125" style="79"/>
    <col min="4609" max="4611" width="0" style="79" hidden="1" customWidth="1"/>
    <col min="4612" max="4612" width="0.85546875" style="79" customWidth="1"/>
    <col min="4613" max="4613" width="6.85546875" style="79" customWidth="1"/>
    <col min="4614" max="4614" width="1.5703125" style="79" customWidth="1"/>
    <col min="4615" max="4615" width="67.7109375" style="79" customWidth="1"/>
    <col min="4616" max="4618" width="4.5703125" style="79" customWidth="1"/>
    <col min="4619" max="4619" width="0.42578125" style="79" customWidth="1"/>
    <col min="4620" max="4622" width="4.5703125" style="79" customWidth="1"/>
    <col min="4623" max="4623" width="0.42578125" style="79" customWidth="1"/>
    <col min="4624" max="4626" width="4.5703125" style="79" customWidth="1"/>
    <col min="4627" max="4627" width="0.42578125" style="79" customWidth="1"/>
    <col min="4628" max="4630" width="4.5703125" style="79" customWidth="1"/>
    <col min="4631" max="4631" width="0.42578125" style="79" customWidth="1"/>
    <col min="4632" max="4633" width="4.7109375" style="79" customWidth="1"/>
    <col min="4634" max="4634" width="5.7109375" style="79" customWidth="1"/>
    <col min="4635" max="4635" width="0.42578125" style="79" customWidth="1"/>
    <col min="4636" max="4638" width="4.5703125" style="79" customWidth="1"/>
    <col min="4639" max="4639" width="0.42578125" style="79" customWidth="1"/>
    <col min="4640" max="4642" width="4.5703125" style="79" customWidth="1"/>
    <col min="4643" max="4643" width="0.42578125" style="79" customWidth="1"/>
    <col min="4644" max="4645" width="4.7109375" style="79" customWidth="1"/>
    <col min="4646" max="4646" width="0.42578125" style="79" customWidth="1"/>
    <col min="4647" max="4647" width="5.7109375" style="79" customWidth="1"/>
    <col min="4648" max="4864" width="11.42578125" style="79"/>
    <col min="4865" max="4867" width="0" style="79" hidden="1" customWidth="1"/>
    <col min="4868" max="4868" width="0.85546875" style="79" customWidth="1"/>
    <col min="4869" max="4869" width="6.85546875" style="79" customWidth="1"/>
    <col min="4870" max="4870" width="1.5703125" style="79" customWidth="1"/>
    <col min="4871" max="4871" width="67.7109375" style="79" customWidth="1"/>
    <col min="4872" max="4874" width="4.5703125" style="79" customWidth="1"/>
    <col min="4875" max="4875" width="0.42578125" style="79" customWidth="1"/>
    <col min="4876" max="4878" width="4.5703125" style="79" customWidth="1"/>
    <col min="4879" max="4879" width="0.42578125" style="79" customWidth="1"/>
    <col min="4880" max="4882" width="4.5703125" style="79" customWidth="1"/>
    <col min="4883" max="4883" width="0.42578125" style="79" customWidth="1"/>
    <col min="4884" max="4886" width="4.5703125" style="79" customWidth="1"/>
    <col min="4887" max="4887" width="0.42578125" style="79" customWidth="1"/>
    <col min="4888" max="4889" width="4.7109375" style="79" customWidth="1"/>
    <col min="4890" max="4890" width="5.7109375" style="79" customWidth="1"/>
    <col min="4891" max="4891" width="0.42578125" style="79" customWidth="1"/>
    <col min="4892" max="4894" width="4.5703125" style="79" customWidth="1"/>
    <col min="4895" max="4895" width="0.42578125" style="79" customWidth="1"/>
    <col min="4896" max="4898" width="4.5703125" style="79" customWidth="1"/>
    <col min="4899" max="4899" width="0.42578125" style="79" customWidth="1"/>
    <col min="4900" max="4901" width="4.7109375" style="79" customWidth="1"/>
    <col min="4902" max="4902" width="0.42578125" style="79" customWidth="1"/>
    <col min="4903" max="4903" width="5.7109375" style="79" customWidth="1"/>
    <col min="4904" max="5120" width="11.42578125" style="79"/>
    <col min="5121" max="5123" width="0" style="79" hidden="1" customWidth="1"/>
    <col min="5124" max="5124" width="0.85546875" style="79" customWidth="1"/>
    <col min="5125" max="5125" width="6.85546875" style="79" customWidth="1"/>
    <col min="5126" max="5126" width="1.5703125" style="79" customWidth="1"/>
    <col min="5127" max="5127" width="67.7109375" style="79" customWidth="1"/>
    <col min="5128" max="5130" width="4.5703125" style="79" customWidth="1"/>
    <col min="5131" max="5131" width="0.42578125" style="79" customWidth="1"/>
    <col min="5132" max="5134" width="4.5703125" style="79" customWidth="1"/>
    <col min="5135" max="5135" width="0.42578125" style="79" customWidth="1"/>
    <col min="5136" max="5138" width="4.5703125" style="79" customWidth="1"/>
    <col min="5139" max="5139" width="0.42578125" style="79" customWidth="1"/>
    <col min="5140" max="5142" width="4.5703125" style="79" customWidth="1"/>
    <col min="5143" max="5143" width="0.42578125" style="79" customWidth="1"/>
    <col min="5144" max="5145" width="4.7109375" style="79" customWidth="1"/>
    <col min="5146" max="5146" width="5.7109375" style="79" customWidth="1"/>
    <col min="5147" max="5147" width="0.42578125" style="79" customWidth="1"/>
    <col min="5148" max="5150" width="4.5703125" style="79" customWidth="1"/>
    <col min="5151" max="5151" width="0.42578125" style="79" customWidth="1"/>
    <col min="5152" max="5154" width="4.5703125" style="79" customWidth="1"/>
    <col min="5155" max="5155" width="0.42578125" style="79" customWidth="1"/>
    <col min="5156" max="5157" width="4.7109375" style="79" customWidth="1"/>
    <col min="5158" max="5158" width="0.42578125" style="79" customWidth="1"/>
    <col min="5159" max="5159" width="5.7109375" style="79" customWidth="1"/>
    <col min="5160" max="5376" width="11.42578125" style="79"/>
    <col min="5377" max="5379" width="0" style="79" hidden="1" customWidth="1"/>
    <col min="5380" max="5380" width="0.85546875" style="79" customWidth="1"/>
    <col min="5381" max="5381" width="6.85546875" style="79" customWidth="1"/>
    <col min="5382" max="5382" width="1.5703125" style="79" customWidth="1"/>
    <col min="5383" max="5383" width="67.7109375" style="79" customWidth="1"/>
    <col min="5384" max="5386" width="4.5703125" style="79" customWidth="1"/>
    <col min="5387" max="5387" width="0.42578125" style="79" customWidth="1"/>
    <col min="5388" max="5390" width="4.5703125" style="79" customWidth="1"/>
    <col min="5391" max="5391" width="0.42578125" style="79" customWidth="1"/>
    <col min="5392" max="5394" width="4.5703125" style="79" customWidth="1"/>
    <col min="5395" max="5395" width="0.42578125" style="79" customWidth="1"/>
    <col min="5396" max="5398" width="4.5703125" style="79" customWidth="1"/>
    <col min="5399" max="5399" width="0.42578125" style="79" customWidth="1"/>
    <col min="5400" max="5401" width="4.7109375" style="79" customWidth="1"/>
    <col min="5402" max="5402" width="5.7109375" style="79" customWidth="1"/>
    <col min="5403" max="5403" width="0.42578125" style="79" customWidth="1"/>
    <col min="5404" max="5406" width="4.5703125" style="79" customWidth="1"/>
    <col min="5407" max="5407" width="0.42578125" style="79" customWidth="1"/>
    <col min="5408" max="5410" width="4.5703125" style="79" customWidth="1"/>
    <col min="5411" max="5411" width="0.42578125" style="79" customWidth="1"/>
    <col min="5412" max="5413" width="4.7109375" style="79" customWidth="1"/>
    <col min="5414" max="5414" width="0.42578125" style="79" customWidth="1"/>
    <col min="5415" max="5415" width="5.7109375" style="79" customWidth="1"/>
    <col min="5416" max="5632" width="11.42578125" style="79"/>
    <col min="5633" max="5635" width="0" style="79" hidden="1" customWidth="1"/>
    <col min="5636" max="5636" width="0.85546875" style="79" customWidth="1"/>
    <col min="5637" max="5637" width="6.85546875" style="79" customWidth="1"/>
    <col min="5638" max="5638" width="1.5703125" style="79" customWidth="1"/>
    <col min="5639" max="5639" width="67.7109375" style="79" customWidth="1"/>
    <col min="5640" max="5642" width="4.5703125" style="79" customWidth="1"/>
    <col min="5643" max="5643" width="0.42578125" style="79" customWidth="1"/>
    <col min="5644" max="5646" width="4.5703125" style="79" customWidth="1"/>
    <col min="5647" max="5647" width="0.42578125" style="79" customWidth="1"/>
    <col min="5648" max="5650" width="4.5703125" style="79" customWidth="1"/>
    <col min="5651" max="5651" width="0.42578125" style="79" customWidth="1"/>
    <col min="5652" max="5654" width="4.5703125" style="79" customWidth="1"/>
    <col min="5655" max="5655" width="0.42578125" style="79" customWidth="1"/>
    <col min="5656" max="5657" width="4.7109375" style="79" customWidth="1"/>
    <col min="5658" max="5658" width="5.7109375" style="79" customWidth="1"/>
    <col min="5659" max="5659" width="0.42578125" style="79" customWidth="1"/>
    <col min="5660" max="5662" width="4.5703125" style="79" customWidth="1"/>
    <col min="5663" max="5663" width="0.42578125" style="79" customWidth="1"/>
    <col min="5664" max="5666" width="4.5703125" style="79" customWidth="1"/>
    <col min="5667" max="5667" width="0.42578125" style="79" customWidth="1"/>
    <col min="5668" max="5669" width="4.7109375" style="79" customWidth="1"/>
    <col min="5670" max="5670" width="0.42578125" style="79" customWidth="1"/>
    <col min="5671" max="5671" width="5.7109375" style="79" customWidth="1"/>
    <col min="5672" max="5888" width="11.42578125" style="79"/>
    <col min="5889" max="5891" width="0" style="79" hidden="1" customWidth="1"/>
    <col min="5892" max="5892" width="0.85546875" style="79" customWidth="1"/>
    <col min="5893" max="5893" width="6.85546875" style="79" customWidth="1"/>
    <col min="5894" max="5894" width="1.5703125" style="79" customWidth="1"/>
    <col min="5895" max="5895" width="67.7109375" style="79" customWidth="1"/>
    <col min="5896" max="5898" width="4.5703125" style="79" customWidth="1"/>
    <col min="5899" max="5899" width="0.42578125" style="79" customWidth="1"/>
    <col min="5900" max="5902" width="4.5703125" style="79" customWidth="1"/>
    <col min="5903" max="5903" width="0.42578125" style="79" customWidth="1"/>
    <col min="5904" max="5906" width="4.5703125" style="79" customWidth="1"/>
    <col min="5907" max="5907" width="0.42578125" style="79" customWidth="1"/>
    <col min="5908" max="5910" width="4.5703125" style="79" customWidth="1"/>
    <col min="5911" max="5911" width="0.42578125" style="79" customWidth="1"/>
    <col min="5912" max="5913" width="4.7109375" style="79" customWidth="1"/>
    <col min="5914" max="5914" width="5.7109375" style="79" customWidth="1"/>
    <col min="5915" max="5915" width="0.42578125" style="79" customWidth="1"/>
    <col min="5916" max="5918" width="4.5703125" style="79" customWidth="1"/>
    <col min="5919" max="5919" width="0.42578125" style="79" customWidth="1"/>
    <col min="5920" max="5922" width="4.5703125" style="79" customWidth="1"/>
    <col min="5923" max="5923" width="0.42578125" style="79" customWidth="1"/>
    <col min="5924" max="5925" width="4.7109375" style="79" customWidth="1"/>
    <col min="5926" max="5926" width="0.42578125" style="79" customWidth="1"/>
    <col min="5927" max="5927" width="5.7109375" style="79" customWidth="1"/>
    <col min="5928" max="6144" width="11.42578125" style="79"/>
    <col min="6145" max="6147" width="0" style="79" hidden="1" customWidth="1"/>
    <col min="6148" max="6148" width="0.85546875" style="79" customWidth="1"/>
    <col min="6149" max="6149" width="6.85546875" style="79" customWidth="1"/>
    <col min="6150" max="6150" width="1.5703125" style="79" customWidth="1"/>
    <col min="6151" max="6151" width="67.7109375" style="79" customWidth="1"/>
    <col min="6152" max="6154" width="4.5703125" style="79" customWidth="1"/>
    <col min="6155" max="6155" width="0.42578125" style="79" customWidth="1"/>
    <col min="6156" max="6158" width="4.5703125" style="79" customWidth="1"/>
    <col min="6159" max="6159" width="0.42578125" style="79" customWidth="1"/>
    <col min="6160" max="6162" width="4.5703125" style="79" customWidth="1"/>
    <col min="6163" max="6163" width="0.42578125" style="79" customWidth="1"/>
    <col min="6164" max="6166" width="4.5703125" style="79" customWidth="1"/>
    <col min="6167" max="6167" width="0.42578125" style="79" customWidth="1"/>
    <col min="6168" max="6169" width="4.7109375" style="79" customWidth="1"/>
    <col min="6170" max="6170" width="5.7109375" style="79" customWidth="1"/>
    <col min="6171" max="6171" width="0.42578125" style="79" customWidth="1"/>
    <col min="6172" max="6174" width="4.5703125" style="79" customWidth="1"/>
    <col min="6175" max="6175" width="0.42578125" style="79" customWidth="1"/>
    <col min="6176" max="6178" width="4.5703125" style="79" customWidth="1"/>
    <col min="6179" max="6179" width="0.42578125" style="79" customWidth="1"/>
    <col min="6180" max="6181" width="4.7109375" style="79" customWidth="1"/>
    <col min="6182" max="6182" width="0.42578125" style="79" customWidth="1"/>
    <col min="6183" max="6183" width="5.7109375" style="79" customWidth="1"/>
    <col min="6184" max="6400" width="11.42578125" style="79"/>
    <col min="6401" max="6403" width="0" style="79" hidden="1" customWidth="1"/>
    <col min="6404" max="6404" width="0.85546875" style="79" customWidth="1"/>
    <col min="6405" max="6405" width="6.85546875" style="79" customWidth="1"/>
    <col min="6406" max="6406" width="1.5703125" style="79" customWidth="1"/>
    <col min="6407" max="6407" width="67.7109375" style="79" customWidth="1"/>
    <col min="6408" max="6410" width="4.5703125" style="79" customWidth="1"/>
    <col min="6411" max="6411" width="0.42578125" style="79" customWidth="1"/>
    <col min="6412" max="6414" width="4.5703125" style="79" customWidth="1"/>
    <col min="6415" max="6415" width="0.42578125" style="79" customWidth="1"/>
    <col min="6416" max="6418" width="4.5703125" style="79" customWidth="1"/>
    <col min="6419" max="6419" width="0.42578125" style="79" customWidth="1"/>
    <col min="6420" max="6422" width="4.5703125" style="79" customWidth="1"/>
    <col min="6423" max="6423" width="0.42578125" style="79" customWidth="1"/>
    <col min="6424" max="6425" width="4.7109375" style="79" customWidth="1"/>
    <col min="6426" max="6426" width="5.7109375" style="79" customWidth="1"/>
    <col min="6427" max="6427" width="0.42578125" style="79" customWidth="1"/>
    <col min="6428" max="6430" width="4.5703125" style="79" customWidth="1"/>
    <col min="6431" max="6431" width="0.42578125" style="79" customWidth="1"/>
    <col min="6432" max="6434" width="4.5703125" style="79" customWidth="1"/>
    <col min="6435" max="6435" width="0.42578125" style="79" customWidth="1"/>
    <col min="6436" max="6437" width="4.7109375" style="79" customWidth="1"/>
    <col min="6438" max="6438" width="0.42578125" style="79" customWidth="1"/>
    <col min="6439" max="6439" width="5.7109375" style="79" customWidth="1"/>
    <col min="6440" max="6656" width="11.42578125" style="79"/>
    <col min="6657" max="6659" width="0" style="79" hidden="1" customWidth="1"/>
    <col min="6660" max="6660" width="0.85546875" style="79" customWidth="1"/>
    <col min="6661" max="6661" width="6.85546875" style="79" customWidth="1"/>
    <col min="6662" max="6662" width="1.5703125" style="79" customWidth="1"/>
    <col min="6663" max="6663" width="67.7109375" style="79" customWidth="1"/>
    <col min="6664" max="6666" width="4.5703125" style="79" customWidth="1"/>
    <col min="6667" max="6667" width="0.42578125" style="79" customWidth="1"/>
    <col min="6668" max="6670" width="4.5703125" style="79" customWidth="1"/>
    <col min="6671" max="6671" width="0.42578125" style="79" customWidth="1"/>
    <col min="6672" max="6674" width="4.5703125" style="79" customWidth="1"/>
    <col min="6675" max="6675" width="0.42578125" style="79" customWidth="1"/>
    <col min="6676" max="6678" width="4.5703125" style="79" customWidth="1"/>
    <col min="6679" max="6679" width="0.42578125" style="79" customWidth="1"/>
    <col min="6680" max="6681" width="4.7109375" style="79" customWidth="1"/>
    <col min="6682" max="6682" width="5.7109375" style="79" customWidth="1"/>
    <col min="6683" max="6683" width="0.42578125" style="79" customWidth="1"/>
    <col min="6684" max="6686" width="4.5703125" style="79" customWidth="1"/>
    <col min="6687" max="6687" width="0.42578125" style="79" customWidth="1"/>
    <col min="6688" max="6690" width="4.5703125" style="79" customWidth="1"/>
    <col min="6691" max="6691" width="0.42578125" style="79" customWidth="1"/>
    <col min="6692" max="6693" width="4.7109375" style="79" customWidth="1"/>
    <col min="6694" max="6694" width="0.42578125" style="79" customWidth="1"/>
    <col min="6695" max="6695" width="5.7109375" style="79" customWidth="1"/>
    <col min="6696" max="6912" width="11.42578125" style="79"/>
    <col min="6913" max="6915" width="0" style="79" hidden="1" customWidth="1"/>
    <col min="6916" max="6916" width="0.85546875" style="79" customWidth="1"/>
    <col min="6917" max="6917" width="6.85546875" style="79" customWidth="1"/>
    <col min="6918" max="6918" width="1.5703125" style="79" customWidth="1"/>
    <col min="6919" max="6919" width="67.7109375" style="79" customWidth="1"/>
    <col min="6920" max="6922" width="4.5703125" style="79" customWidth="1"/>
    <col min="6923" max="6923" width="0.42578125" style="79" customWidth="1"/>
    <col min="6924" max="6926" width="4.5703125" style="79" customWidth="1"/>
    <col min="6927" max="6927" width="0.42578125" style="79" customWidth="1"/>
    <col min="6928" max="6930" width="4.5703125" style="79" customWidth="1"/>
    <col min="6931" max="6931" width="0.42578125" style="79" customWidth="1"/>
    <col min="6932" max="6934" width="4.5703125" style="79" customWidth="1"/>
    <col min="6935" max="6935" width="0.42578125" style="79" customWidth="1"/>
    <col min="6936" max="6937" width="4.7109375" style="79" customWidth="1"/>
    <col min="6938" max="6938" width="5.7109375" style="79" customWidth="1"/>
    <col min="6939" max="6939" width="0.42578125" style="79" customWidth="1"/>
    <col min="6940" max="6942" width="4.5703125" style="79" customWidth="1"/>
    <col min="6943" max="6943" width="0.42578125" style="79" customWidth="1"/>
    <col min="6944" max="6946" width="4.5703125" style="79" customWidth="1"/>
    <col min="6947" max="6947" width="0.42578125" style="79" customWidth="1"/>
    <col min="6948" max="6949" width="4.7109375" style="79" customWidth="1"/>
    <col min="6950" max="6950" width="0.42578125" style="79" customWidth="1"/>
    <col min="6951" max="6951" width="5.7109375" style="79" customWidth="1"/>
    <col min="6952" max="7168" width="11.42578125" style="79"/>
    <col min="7169" max="7171" width="0" style="79" hidden="1" customWidth="1"/>
    <col min="7172" max="7172" width="0.85546875" style="79" customWidth="1"/>
    <col min="7173" max="7173" width="6.85546875" style="79" customWidth="1"/>
    <col min="7174" max="7174" width="1.5703125" style="79" customWidth="1"/>
    <col min="7175" max="7175" width="67.7109375" style="79" customWidth="1"/>
    <col min="7176" max="7178" width="4.5703125" style="79" customWidth="1"/>
    <col min="7179" max="7179" width="0.42578125" style="79" customWidth="1"/>
    <col min="7180" max="7182" width="4.5703125" style="79" customWidth="1"/>
    <col min="7183" max="7183" width="0.42578125" style="79" customWidth="1"/>
    <col min="7184" max="7186" width="4.5703125" style="79" customWidth="1"/>
    <col min="7187" max="7187" width="0.42578125" style="79" customWidth="1"/>
    <col min="7188" max="7190" width="4.5703125" style="79" customWidth="1"/>
    <col min="7191" max="7191" width="0.42578125" style="79" customWidth="1"/>
    <col min="7192" max="7193" width="4.7109375" style="79" customWidth="1"/>
    <col min="7194" max="7194" width="5.7109375" style="79" customWidth="1"/>
    <col min="7195" max="7195" width="0.42578125" style="79" customWidth="1"/>
    <col min="7196" max="7198" width="4.5703125" style="79" customWidth="1"/>
    <col min="7199" max="7199" width="0.42578125" style="79" customWidth="1"/>
    <col min="7200" max="7202" width="4.5703125" style="79" customWidth="1"/>
    <col min="7203" max="7203" width="0.42578125" style="79" customWidth="1"/>
    <col min="7204" max="7205" width="4.7109375" style="79" customWidth="1"/>
    <col min="7206" max="7206" width="0.42578125" style="79" customWidth="1"/>
    <col min="7207" max="7207" width="5.7109375" style="79" customWidth="1"/>
    <col min="7208" max="7424" width="11.42578125" style="79"/>
    <col min="7425" max="7427" width="0" style="79" hidden="1" customWidth="1"/>
    <col min="7428" max="7428" width="0.85546875" style="79" customWidth="1"/>
    <col min="7429" max="7429" width="6.85546875" style="79" customWidth="1"/>
    <col min="7430" max="7430" width="1.5703125" style="79" customWidth="1"/>
    <col min="7431" max="7431" width="67.7109375" style="79" customWidth="1"/>
    <col min="7432" max="7434" width="4.5703125" style="79" customWidth="1"/>
    <col min="7435" max="7435" width="0.42578125" style="79" customWidth="1"/>
    <col min="7436" max="7438" width="4.5703125" style="79" customWidth="1"/>
    <col min="7439" max="7439" width="0.42578125" style="79" customWidth="1"/>
    <col min="7440" max="7442" width="4.5703125" style="79" customWidth="1"/>
    <col min="7443" max="7443" width="0.42578125" style="79" customWidth="1"/>
    <col min="7444" max="7446" width="4.5703125" style="79" customWidth="1"/>
    <col min="7447" max="7447" width="0.42578125" style="79" customWidth="1"/>
    <col min="7448" max="7449" width="4.7109375" style="79" customWidth="1"/>
    <col min="7450" max="7450" width="5.7109375" style="79" customWidth="1"/>
    <col min="7451" max="7451" width="0.42578125" style="79" customWidth="1"/>
    <col min="7452" max="7454" width="4.5703125" style="79" customWidth="1"/>
    <col min="7455" max="7455" width="0.42578125" style="79" customWidth="1"/>
    <col min="7456" max="7458" width="4.5703125" style="79" customWidth="1"/>
    <col min="7459" max="7459" width="0.42578125" style="79" customWidth="1"/>
    <col min="7460" max="7461" width="4.7109375" style="79" customWidth="1"/>
    <col min="7462" max="7462" width="0.42578125" style="79" customWidth="1"/>
    <col min="7463" max="7463" width="5.7109375" style="79" customWidth="1"/>
    <col min="7464" max="7680" width="11.42578125" style="79"/>
    <col min="7681" max="7683" width="0" style="79" hidden="1" customWidth="1"/>
    <col min="7684" max="7684" width="0.85546875" style="79" customWidth="1"/>
    <col min="7685" max="7685" width="6.85546875" style="79" customWidth="1"/>
    <col min="7686" max="7686" width="1.5703125" style="79" customWidth="1"/>
    <col min="7687" max="7687" width="67.7109375" style="79" customWidth="1"/>
    <col min="7688" max="7690" width="4.5703125" style="79" customWidth="1"/>
    <col min="7691" max="7691" width="0.42578125" style="79" customWidth="1"/>
    <col min="7692" max="7694" width="4.5703125" style="79" customWidth="1"/>
    <col min="7695" max="7695" width="0.42578125" style="79" customWidth="1"/>
    <col min="7696" max="7698" width="4.5703125" style="79" customWidth="1"/>
    <col min="7699" max="7699" width="0.42578125" style="79" customWidth="1"/>
    <col min="7700" max="7702" width="4.5703125" style="79" customWidth="1"/>
    <col min="7703" max="7703" width="0.42578125" style="79" customWidth="1"/>
    <col min="7704" max="7705" width="4.7109375" style="79" customWidth="1"/>
    <col min="7706" max="7706" width="5.7109375" style="79" customWidth="1"/>
    <col min="7707" max="7707" width="0.42578125" style="79" customWidth="1"/>
    <col min="7708" max="7710" width="4.5703125" style="79" customWidth="1"/>
    <col min="7711" max="7711" width="0.42578125" style="79" customWidth="1"/>
    <col min="7712" max="7714" width="4.5703125" style="79" customWidth="1"/>
    <col min="7715" max="7715" width="0.42578125" style="79" customWidth="1"/>
    <col min="7716" max="7717" width="4.7109375" style="79" customWidth="1"/>
    <col min="7718" max="7718" width="0.42578125" style="79" customWidth="1"/>
    <col min="7719" max="7719" width="5.7109375" style="79" customWidth="1"/>
    <col min="7720" max="7936" width="11.42578125" style="79"/>
    <col min="7937" max="7939" width="0" style="79" hidden="1" customWidth="1"/>
    <col min="7940" max="7940" width="0.85546875" style="79" customWidth="1"/>
    <col min="7941" max="7941" width="6.85546875" style="79" customWidth="1"/>
    <col min="7942" max="7942" width="1.5703125" style="79" customWidth="1"/>
    <col min="7943" max="7943" width="67.7109375" style="79" customWidth="1"/>
    <col min="7944" max="7946" width="4.5703125" style="79" customWidth="1"/>
    <col min="7947" max="7947" width="0.42578125" style="79" customWidth="1"/>
    <col min="7948" max="7950" width="4.5703125" style="79" customWidth="1"/>
    <col min="7951" max="7951" width="0.42578125" style="79" customWidth="1"/>
    <col min="7952" max="7954" width="4.5703125" style="79" customWidth="1"/>
    <col min="7955" max="7955" width="0.42578125" style="79" customWidth="1"/>
    <col min="7956" max="7958" width="4.5703125" style="79" customWidth="1"/>
    <col min="7959" max="7959" width="0.42578125" style="79" customWidth="1"/>
    <col min="7960" max="7961" width="4.7109375" style="79" customWidth="1"/>
    <col min="7962" max="7962" width="5.7109375" style="79" customWidth="1"/>
    <col min="7963" max="7963" width="0.42578125" style="79" customWidth="1"/>
    <col min="7964" max="7966" width="4.5703125" style="79" customWidth="1"/>
    <col min="7967" max="7967" width="0.42578125" style="79" customWidth="1"/>
    <col min="7968" max="7970" width="4.5703125" style="79" customWidth="1"/>
    <col min="7971" max="7971" width="0.42578125" style="79" customWidth="1"/>
    <col min="7972" max="7973" width="4.7109375" style="79" customWidth="1"/>
    <col min="7974" max="7974" width="0.42578125" style="79" customWidth="1"/>
    <col min="7975" max="7975" width="5.7109375" style="79" customWidth="1"/>
    <col min="7976" max="8192" width="11.42578125" style="79"/>
    <col min="8193" max="8195" width="0" style="79" hidden="1" customWidth="1"/>
    <col min="8196" max="8196" width="0.85546875" style="79" customWidth="1"/>
    <col min="8197" max="8197" width="6.85546875" style="79" customWidth="1"/>
    <col min="8198" max="8198" width="1.5703125" style="79" customWidth="1"/>
    <col min="8199" max="8199" width="67.7109375" style="79" customWidth="1"/>
    <col min="8200" max="8202" width="4.5703125" style="79" customWidth="1"/>
    <col min="8203" max="8203" width="0.42578125" style="79" customWidth="1"/>
    <col min="8204" max="8206" width="4.5703125" style="79" customWidth="1"/>
    <col min="8207" max="8207" width="0.42578125" style="79" customWidth="1"/>
    <col min="8208" max="8210" width="4.5703125" style="79" customWidth="1"/>
    <col min="8211" max="8211" width="0.42578125" style="79" customWidth="1"/>
    <col min="8212" max="8214" width="4.5703125" style="79" customWidth="1"/>
    <col min="8215" max="8215" width="0.42578125" style="79" customWidth="1"/>
    <col min="8216" max="8217" width="4.7109375" style="79" customWidth="1"/>
    <col min="8218" max="8218" width="5.7109375" style="79" customWidth="1"/>
    <col min="8219" max="8219" width="0.42578125" style="79" customWidth="1"/>
    <col min="8220" max="8222" width="4.5703125" style="79" customWidth="1"/>
    <col min="8223" max="8223" width="0.42578125" style="79" customWidth="1"/>
    <col min="8224" max="8226" width="4.5703125" style="79" customWidth="1"/>
    <col min="8227" max="8227" width="0.42578125" style="79" customWidth="1"/>
    <col min="8228" max="8229" width="4.7109375" style="79" customWidth="1"/>
    <col min="8230" max="8230" width="0.42578125" style="79" customWidth="1"/>
    <col min="8231" max="8231" width="5.7109375" style="79" customWidth="1"/>
    <col min="8232" max="8448" width="11.42578125" style="79"/>
    <col min="8449" max="8451" width="0" style="79" hidden="1" customWidth="1"/>
    <col min="8452" max="8452" width="0.85546875" style="79" customWidth="1"/>
    <col min="8453" max="8453" width="6.85546875" style="79" customWidth="1"/>
    <col min="8454" max="8454" width="1.5703125" style="79" customWidth="1"/>
    <col min="8455" max="8455" width="67.7109375" style="79" customWidth="1"/>
    <col min="8456" max="8458" width="4.5703125" style="79" customWidth="1"/>
    <col min="8459" max="8459" width="0.42578125" style="79" customWidth="1"/>
    <col min="8460" max="8462" width="4.5703125" style="79" customWidth="1"/>
    <col min="8463" max="8463" width="0.42578125" style="79" customWidth="1"/>
    <col min="8464" max="8466" width="4.5703125" style="79" customWidth="1"/>
    <col min="8467" max="8467" width="0.42578125" style="79" customWidth="1"/>
    <col min="8468" max="8470" width="4.5703125" style="79" customWidth="1"/>
    <col min="8471" max="8471" width="0.42578125" style="79" customWidth="1"/>
    <col min="8472" max="8473" width="4.7109375" style="79" customWidth="1"/>
    <col min="8474" max="8474" width="5.7109375" style="79" customWidth="1"/>
    <col min="8475" max="8475" width="0.42578125" style="79" customWidth="1"/>
    <col min="8476" max="8478" width="4.5703125" style="79" customWidth="1"/>
    <col min="8479" max="8479" width="0.42578125" style="79" customWidth="1"/>
    <col min="8480" max="8482" width="4.5703125" style="79" customWidth="1"/>
    <col min="8483" max="8483" width="0.42578125" style="79" customWidth="1"/>
    <col min="8484" max="8485" width="4.7109375" style="79" customWidth="1"/>
    <col min="8486" max="8486" width="0.42578125" style="79" customWidth="1"/>
    <col min="8487" max="8487" width="5.7109375" style="79" customWidth="1"/>
    <col min="8488" max="8704" width="11.42578125" style="79"/>
    <col min="8705" max="8707" width="0" style="79" hidden="1" customWidth="1"/>
    <col min="8708" max="8708" width="0.85546875" style="79" customWidth="1"/>
    <col min="8709" max="8709" width="6.85546875" style="79" customWidth="1"/>
    <col min="8710" max="8710" width="1.5703125" style="79" customWidth="1"/>
    <col min="8711" max="8711" width="67.7109375" style="79" customWidth="1"/>
    <col min="8712" max="8714" width="4.5703125" style="79" customWidth="1"/>
    <col min="8715" max="8715" width="0.42578125" style="79" customWidth="1"/>
    <col min="8716" max="8718" width="4.5703125" style="79" customWidth="1"/>
    <col min="8719" max="8719" width="0.42578125" style="79" customWidth="1"/>
    <col min="8720" max="8722" width="4.5703125" style="79" customWidth="1"/>
    <col min="8723" max="8723" width="0.42578125" style="79" customWidth="1"/>
    <col min="8724" max="8726" width="4.5703125" style="79" customWidth="1"/>
    <col min="8727" max="8727" width="0.42578125" style="79" customWidth="1"/>
    <col min="8728" max="8729" width="4.7109375" style="79" customWidth="1"/>
    <col min="8730" max="8730" width="5.7109375" style="79" customWidth="1"/>
    <col min="8731" max="8731" width="0.42578125" style="79" customWidth="1"/>
    <col min="8732" max="8734" width="4.5703125" style="79" customWidth="1"/>
    <col min="8735" max="8735" width="0.42578125" style="79" customWidth="1"/>
    <col min="8736" max="8738" width="4.5703125" style="79" customWidth="1"/>
    <col min="8739" max="8739" width="0.42578125" style="79" customWidth="1"/>
    <col min="8740" max="8741" width="4.7109375" style="79" customWidth="1"/>
    <col min="8742" max="8742" width="0.42578125" style="79" customWidth="1"/>
    <col min="8743" max="8743" width="5.7109375" style="79" customWidth="1"/>
    <col min="8744" max="8960" width="11.42578125" style="79"/>
    <col min="8961" max="8963" width="0" style="79" hidden="1" customWidth="1"/>
    <col min="8964" max="8964" width="0.85546875" style="79" customWidth="1"/>
    <col min="8965" max="8965" width="6.85546875" style="79" customWidth="1"/>
    <col min="8966" max="8966" width="1.5703125" style="79" customWidth="1"/>
    <col min="8967" max="8967" width="67.7109375" style="79" customWidth="1"/>
    <col min="8968" max="8970" width="4.5703125" style="79" customWidth="1"/>
    <col min="8971" max="8971" width="0.42578125" style="79" customWidth="1"/>
    <col min="8972" max="8974" width="4.5703125" style="79" customWidth="1"/>
    <col min="8975" max="8975" width="0.42578125" style="79" customWidth="1"/>
    <col min="8976" max="8978" width="4.5703125" style="79" customWidth="1"/>
    <col min="8979" max="8979" width="0.42578125" style="79" customWidth="1"/>
    <col min="8980" max="8982" width="4.5703125" style="79" customWidth="1"/>
    <col min="8983" max="8983" width="0.42578125" style="79" customWidth="1"/>
    <col min="8984" max="8985" width="4.7109375" style="79" customWidth="1"/>
    <col min="8986" max="8986" width="5.7109375" style="79" customWidth="1"/>
    <col min="8987" max="8987" width="0.42578125" style="79" customWidth="1"/>
    <col min="8988" max="8990" width="4.5703125" style="79" customWidth="1"/>
    <col min="8991" max="8991" width="0.42578125" style="79" customWidth="1"/>
    <col min="8992" max="8994" width="4.5703125" style="79" customWidth="1"/>
    <col min="8995" max="8995" width="0.42578125" style="79" customWidth="1"/>
    <col min="8996" max="8997" width="4.7109375" style="79" customWidth="1"/>
    <col min="8998" max="8998" width="0.42578125" style="79" customWidth="1"/>
    <col min="8999" max="8999" width="5.7109375" style="79" customWidth="1"/>
    <col min="9000" max="9216" width="11.42578125" style="79"/>
    <col min="9217" max="9219" width="0" style="79" hidden="1" customWidth="1"/>
    <col min="9220" max="9220" width="0.85546875" style="79" customWidth="1"/>
    <col min="9221" max="9221" width="6.85546875" style="79" customWidth="1"/>
    <col min="9222" max="9222" width="1.5703125" style="79" customWidth="1"/>
    <col min="9223" max="9223" width="67.7109375" style="79" customWidth="1"/>
    <col min="9224" max="9226" width="4.5703125" style="79" customWidth="1"/>
    <col min="9227" max="9227" width="0.42578125" style="79" customWidth="1"/>
    <col min="9228" max="9230" width="4.5703125" style="79" customWidth="1"/>
    <col min="9231" max="9231" width="0.42578125" style="79" customWidth="1"/>
    <col min="9232" max="9234" width="4.5703125" style="79" customWidth="1"/>
    <col min="9235" max="9235" width="0.42578125" style="79" customWidth="1"/>
    <col min="9236" max="9238" width="4.5703125" style="79" customWidth="1"/>
    <col min="9239" max="9239" width="0.42578125" style="79" customWidth="1"/>
    <col min="9240" max="9241" width="4.7109375" style="79" customWidth="1"/>
    <col min="9242" max="9242" width="5.7109375" style="79" customWidth="1"/>
    <col min="9243" max="9243" width="0.42578125" style="79" customWidth="1"/>
    <col min="9244" max="9246" width="4.5703125" style="79" customWidth="1"/>
    <col min="9247" max="9247" width="0.42578125" style="79" customWidth="1"/>
    <col min="9248" max="9250" width="4.5703125" style="79" customWidth="1"/>
    <col min="9251" max="9251" width="0.42578125" style="79" customWidth="1"/>
    <col min="9252" max="9253" width="4.7109375" style="79" customWidth="1"/>
    <col min="9254" max="9254" width="0.42578125" style="79" customWidth="1"/>
    <col min="9255" max="9255" width="5.7109375" style="79" customWidth="1"/>
    <col min="9256" max="9472" width="11.42578125" style="79"/>
    <col min="9473" max="9475" width="0" style="79" hidden="1" customWidth="1"/>
    <col min="9476" max="9476" width="0.85546875" style="79" customWidth="1"/>
    <col min="9477" max="9477" width="6.85546875" style="79" customWidth="1"/>
    <col min="9478" max="9478" width="1.5703125" style="79" customWidth="1"/>
    <col min="9479" max="9479" width="67.7109375" style="79" customWidth="1"/>
    <col min="9480" max="9482" width="4.5703125" style="79" customWidth="1"/>
    <col min="9483" max="9483" width="0.42578125" style="79" customWidth="1"/>
    <col min="9484" max="9486" width="4.5703125" style="79" customWidth="1"/>
    <col min="9487" max="9487" width="0.42578125" style="79" customWidth="1"/>
    <col min="9488" max="9490" width="4.5703125" style="79" customWidth="1"/>
    <col min="9491" max="9491" width="0.42578125" style="79" customWidth="1"/>
    <col min="9492" max="9494" width="4.5703125" style="79" customWidth="1"/>
    <col min="9495" max="9495" width="0.42578125" style="79" customWidth="1"/>
    <col min="9496" max="9497" width="4.7109375" style="79" customWidth="1"/>
    <col min="9498" max="9498" width="5.7109375" style="79" customWidth="1"/>
    <col min="9499" max="9499" width="0.42578125" style="79" customWidth="1"/>
    <col min="9500" max="9502" width="4.5703125" style="79" customWidth="1"/>
    <col min="9503" max="9503" width="0.42578125" style="79" customWidth="1"/>
    <col min="9504" max="9506" width="4.5703125" style="79" customWidth="1"/>
    <col min="9507" max="9507" width="0.42578125" style="79" customWidth="1"/>
    <col min="9508" max="9509" width="4.7109375" style="79" customWidth="1"/>
    <col min="9510" max="9510" width="0.42578125" style="79" customWidth="1"/>
    <col min="9511" max="9511" width="5.7109375" style="79" customWidth="1"/>
    <col min="9512" max="9728" width="11.42578125" style="79"/>
    <col min="9729" max="9731" width="0" style="79" hidden="1" customWidth="1"/>
    <col min="9732" max="9732" width="0.85546875" style="79" customWidth="1"/>
    <col min="9733" max="9733" width="6.85546875" style="79" customWidth="1"/>
    <col min="9734" max="9734" width="1.5703125" style="79" customWidth="1"/>
    <col min="9735" max="9735" width="67.7109375" style="79" customWidth="1"/>
    <col min="9736" max="9738" width="4.5703125" style="79" customWidth="1"/>
    <col min="9739" max="9739" width="0.42578125" style="79" customWidth="1"/>
    <col min="9740" max="9742" width="4.5703125" style="79" customWidth="1"/>
    <col min="9743" max="9743" width="0.42578125" style="79" customWidth="1"/>
    <col min="9744" max="9746" width="4.5703125" style="79" customWidth="1"/>
    <col min="9747" max="9747" width="0.42578125" style="79" customWidth="1"/>
    <col min="9748" max="9750" width="4.5703125" style="79" customWidth="1"/>
    <col min="9751" max="9751" width="0.42578125" style="79" customWidth="1"/>
    <col min="9752" max="9753" width="4.7109375" style="79" customWidth="1"/>
    <col min="9754" max="9754" width="5.7109375" style="79" customWidth="1"/>
    <col min="9755" max="9755" width="0.42578125" style="79" customWidth="1"/>
    <col min="9756" max="9758" width="4.5703125" style="79" customWidth="1"/>
    <col min="9759" max="9759" width="0.42578125" style="79" customWidth="1"/>
    <col min="9760" max="9762" width="4.5703125" style="79" customWidth="1"/>
    <col min="9763" max="9763" width="0.42578125" style="79" customWidth="1"/>
    <col min="9764" max="9765" width="4.7109375" style="79" customWidth="1"/>
    <col min="9766" max="9766" width="0.42578125" style="79" customWidth="1"/>
    <col min="9767" max="9767" width="5.7109375" style="79" customWidth="1"/>
    <col min="9768" max="9984" width="11.42578125" style="79"/>
    <col min="9985" max="9987" width="0" style="79" hidden="1" customWidth="1"/>
    <col min="9988" max="9988" width="0.85546875" style="79" customWidth="1"/>
    <col min="9989" max="9989" width="6.85546875" style="79" customWidth="1"/>
    <col min="9990" max="9990" width="1.5703125" style="79" customWidth="1"/>
    <col min="9991" max="9991" width="67.7109375" style="79" customWidth="1"/>
    <col min="9992" max="9994" width="4.5703125" style="79" customWidth="1"/>
    <col min="9995" max="9995" width="0.42578125" style="79" customWidth="1"/>
    <col min="9996" max="9998" width="4.5703125" style="79" customWidth="1"/>
    <col min="9999" max="9999" width="0.42578125" style="79" customWidth="1"/>
    <col min="10000" max="10002" width="4.5703125" style="79" customWidth="1"/>
    <col min="10003" max="10003" width="0.42578125" style="79" customWidth="1"/>
    <col min="10004" max="10006" width="4.5703125" style="79" customWidth="1"/>
    <col min="10007" max="10007" width="0.42578125" style="79" customWidth="1"/>
    <col min="10008" max="10009" width="4.7109375" style="79" customWidth="1"/>
    <col min="10010" max="10010" width="5.7109375" style="79" customWidth="1"/>
    <col min="10011" max="10011" width="0.42578125" style="79" customWidth="1"/>
    <col min="10012" max="10014" width="4.5703125" style="79" customWidth="1"/>
    <col min="10015" max="10015" width="0.42578125" style="79" customWidth="1"/>
    <col min="10016" max="10018" width="4.5703125" style="79" customWidth="1"/>
    <col min="10019" max="10019" width="0.42578125" style="79" customWidth="1"/>
    <col min="10020" max="10021" width="4.7109375" style="79" customWidth="1"/>
    <col min="10022" max="10022" width="0.42578125" style="79" customWidth="1"/>
    <col min="10023" max="10023" width="5.7109375" style="79" customWidth="1"/>
    <col min="10024" max="10240" width="11.42578125" style="79"/>
    <col min="10241" max="10243" width="0" style="79" hidden="1" customWidth="1"/>
    <col min="10244" max="10244" width="0.85546875" style="79" customWidth="1"/>
    <col min="10245" max="10245" width="6.85546875" style="79" customWidth="1"/>
    <col min="10246" max="10246" width="1.5703125" style="79" customWidth="1"/>
    <col min="10247" max="10247" width="67.7109375" style="79" customWidth="1"/>
    <col min="10248" max="10250" width="4.5703125" style="79" customWidth="1"/>
    <col min="10251" max="10251" width="0.42578125" style="79" customWidth="1"/>
    <col min="10252" max="10254" width="4.5703125" style="79" customWidth="1"/>
    <col min="10255" max="10255" width="0.42578125" style="79" customWidth="1"/>
    <col min="10256" max="10258" width="4.5703125" style="79" customWidth="1"/>
    <col min="10259" max="10259" width="0.42578125" style="79" customWidth="1"/>
    <col min="10260" max="10262" width="4.5703125" style="79" customWidth="1"/>
    <col min="10263" max="10263" width="0.42578125" style="79" customWidth="1"/>
    <col min="10264" max="10265" width="4.7109375" style="79" customWidth="1"/>
    <col min="10266" max="10266" width="5.7109375" style="79" customWidth="1"/>
    <col min="10267" max="10267" width="0.42578125" style="79" customWidth="1"/>
    <col min="10268" max="10270" width="4.5703125" style="79" customWidth="1"/>
    <col min="10271" max="10271" width="0.42578125" style="79" customWidth="1"/>
    <col min="10272" max="10274" width="4.5703125" style="79" customWidth="1"/>
    <col min="10275" max="10275" width="0.42578125" style="79" customWidth="1"/>
    <col min="10276" max="10277" width="4.7109375" style="79" customWidth="1"/>
    <col min="10278" max="10278" width="0.42578125" style="79" customWidth="1"/>
    <col min="10279" max="10279" width="5.7109375" style="79" customWidth="1"/>
    <col min="10280" max="10496" width="11.42578125" style="79"/>
    <col min="10497" max="10499" width="0" style="79" hidden="1" customWidth="1"/>
    <col min="10500" max="10500" width="0.85546875" style="79" customWidth="1"/>
    <col min="10501" max="10501" width="6.85546875" style="79" customWidth="1"/>
    <col min="10502" max="10502" width="1.5703125" style="79" customWidth="1"/>
    <col min="10503" max="10503" width="67.7109375" style="79" customWidth="1"/>
    <col min="10504" max="10506" width="4.5703125" style="79" customWidth="1"/>
    <col min="10507" max="10507" width="0.42578125" style="79" customWidth="1"/>
    <col min="10508" max="10510" width="4.5703125" style="79" customWidth="1"/>
    <col min="10511" max="10511" width="0.42578125" style="79" customWidth="1"/>
    <col min="10512" max="10514" width="4.5703125" style="79" customWidth="1"/>
    <col min="10515" max="10515" width="0.42578125" style="79" customWidth="1"/>
    <col min="10516" max="10518" width="4.5703125" style="79" customWidth="1"/>
    <col min="10519" max="10519" width="0.42578125" style="79" customWidth="1"/>
    <col min="10520" max="10521" width="4.7109375" style="79" customWidth="1"/>
    <col min="10522" max="10522" width="5.7109375" style="79" customWidth="1"/>
    <col min="10523" max="10523" width="0.42578125" style="79" customWidth="1"/>
    <col min="10524" max="10526" width="4.5703125" style="79" customWidth="1"/>
    <col min="10527" max="10527" width="0.42578125" style="79" customWidth="1"/>
    <col min="10528" max="10530" width="4.5703125" style="79" customWidth="1"/>
    <col min="10531" max="10531" width="0.42578125" style="79" customWidth="1"/>
    <col min="10532" max="10533" width="4.7109375" style="79" customWidth="1"/>
    <col min="10534" max="10534" width="0.42578125" style="79" customWidth="1"/>
    <col min="10535" max="10535" width="5.7109375" style="79" customWidth="1"/>
    <col min="10536" max="10752" width="11.42578125" style="79"/>
    <col min="10753" max="10755" width="0" style="79" hidden="1" customWidth="1"/>
    <col min="10756" max="10756" width="0.85546875" style="79" customWidth="1"/>
    <col min="10757" max="10757" width="6.85546875" style="79" customWidth="1"/>
    <col min="10758" max="10758" width="1.5703125" style="79" customWidth="1"/>
    <col min="10759" max="10759" width="67.7109375" style="79" customWidth="1"/>
    <col min="10760" max="10762" width="4.5703125" style="79" customWidth="1"/>
    <col min="10763" max="10763" width="0.42578125" style="79" customWidth="1"/>
    <col min="10764" max="10766" width="4.5703125" style="79" customWidth="1"/>
    <col min="10767" max="10767" width="0.42578125" style="79" customWidth="1"/>
    <col min="10768" max="10770" width="4.5703125" style="79" customWidth="1"/>
    <col min="10771" max="10771" width="0.42578125" style="79" customWidth="1"/>
    <col min="10772" max="10774" width="4.5703125" style="79" customWidth="1"/>
    <col min="10775" max="10775" width="0.42578125" style="79" customWidth="1"/>
    <col min="10776" max="10777" width="4.7109375" style="79" customWidth="1"/>
    <col min="10778" max="10778" width="5.7109375" style="79" customWidth="1"/>
    <col min="10779" max="10779" width="0.42578125" style="79" customWidth="1"/>
    <col min="10780" max="10782" width="4.5703125" style="79" customWidth="1"/>
    <col min="10783" max="10783" width="0.42578125" style="79" customWidth="1"/>
    <col min="10784" max="10786" width="4.5703125" style="79" customWidth="1"/>
    <col min="10787" max="10787" width="0.42578125" style="79" customWidth="1"/>
    <col min="10788" max="10789" width="4.7109375" style="79" customWidth="1"/>
    <col min="10790" max="10790" width="0.42578125" style="79" customWidth="1"/>
    <col min="10791" max="10791" width="5.7109375" style="79" customWidth="1"/>
    <col min="10792" max="11008" width="11.42578125" style="79"/>
    <col min="11009" max="11011" width="0" style="79" hidden="1" customWidth="1"/>
    <col min="11012" max="11012" width="0.85546875" style="79" customWidth="1"/>
    <col min="11013" max="11013" width="6.85546875" style="79" customWidth="1"/>
    <col min="11014" max="11014" width="1.5703125" style="79" customWidth="1"/>
    <col min="11015" max="11015" width="67.7109375" style="79" customWidth="1"/>
    <col min="11016" max="11018" width="4.5703125" style="79" customWidth="1"/>
    <col min="11019" max="11019" width="0.42578125" style="79" customWidth="1"/>
    <col min="11020" max="11022" width="4.5703125" style="79" customWidth="1"/>
    <col min="11023" max="11023" width="0.42578125" style="79" customWidth="1"/>
    <col min="11024" max="11026" width="4.5703125" style="79" customWidth="1"/>
    <col min="11027" max="11027" width="0.42578125" style="79" customWidth="1"/>
    <col min="11028" max="11030" width="4.5703125" style="79" customWidth="1"/>
    <col min="11031" max="11031" width="0.42578125" style="79" customWidth="1"/>
    <col min="11032" max="11033" width="4.7109375" style="79" customWidth="1"/>
    <col min="11034" max="11034" width="5.7109375" style="79" customWidth="1"/>
    <col min="11035" max="11035" width="0.42578125" style="79" customWidth="1"/>
    <col min="11036" max="11038" width="4.5703125" style="79" customWidth="1"/>
    <col min="11039" max="11039" width="0.42578125" style="79" customWidth="1"/>
    <col min="11040" max="11042" width="4.5703125" style="79" customWidth="1"/>
    <col min="11043" max="11043" width="0.42578125" style="79" customWidth="1"/>
    <col min="11044" max="11045" width="4.7109375" style="79" customWidth="1"/>
    <col min="11046" max="11046" width="0.42578125" style="79" customWidth="1"/>
    <col min="11047" max="11047" width="5.7109375" style="79" customWidth="1"/>
    <col min="11048" max="11264" width="11.42578125" style="79"/>
    <col min="11265" max="11267" width="0" style="79" hidden="1" customWidth="1"/>
    <col min="11268" max="11268" width="0.85546875" style="79" customWidth="1"/>
    <col min="11269" max="11269" width="6.85546875" style="79" customWidth="1"/>
    <col min="11270" max="11270" width="1.5703125" style="79" customWidth="1"/>
    <col min="11271" max="11271" width="67.7109375" style="79" customWidth="1"/>
    <col min="11272" max="11274" width="4.5703125" style="79" customWidth="1"/>
    <col min="11275" max="11275" width="0.42578125" style="79" customWidth="1"/>
    <col min="11276" max="11278" width="4.5703125" style="79" customWidth="1"/>
    <col min="11279" max="11279" width="0.42578125" style="79" customWidth="1"/>
    <col min="11280" max="11282" width="4.5703125" style="79" customWidth="1"/>
    <col min="11283" max="11283" width="0.42578125" style="79" customWidth="1"/>
    <col min="11284" max="11286" width="4.5703125" style="79" customWidth="1"/>
    <col min="11287" max="11287" width="0.42578125" style="79" customWidth="1"/>
    <col min="11288" max="11289" width="4.7109375" style="79" customWidth="1"/>
    <col min="11290" max="11290" width="5.7109375" style="79" customWidth="1"/>
    <col min="11291" max="11291" width="0.42578125" style="79" customWidth="1"/>
    <col min="11292" max="11294" width="4.5703125" style="79" customWidth="1"/>
    <col min="11295" max="11295" width="0.42578125" style="79" customWidth="1"/>
    <col min="11296" max="11298" width="4.5703125" style="79" customWidth="1"/>
    <col min="11299" max="11299" width="0.42578125" style="79" customWidth="1"/>
    <col min="11300" max="11301" width="4.7109375" style="79" customWidth="1"/>
    <col min="11302" max="11302" width="0.42578125" style="79" customWidth="1"/>
    <col min="11303" max="11303" width="5.7109375" style="79" customWidth="1"/>
    <col min="11304" max="11520" width="11.42578125" style="79"/>
    <col min="11521" max="11523" width="0" style="79" hidden="1" customWidth="1"/>
    <col min="11524" max="11524" width="0.85546875" style="79" customWidth="1"/>
    <col min="11525" max="11525" width="6.85546875" style="79" customWidth="1"/>
    <col min="11526" max="11526" width="1.5703125" style="79" customWidth="1"/>
    <col min="11527" max="11527" width="67.7109375" style="79" customWidth="1"/>
    <col min="11528" max="11530" width="4.5703125" style="79" customWidth="1"/>
    <col min="11531" max="11531" width="0.42578125" style="79" customWidth="1"/>
    <col min="11532" max="11534" width="4.5703125" style="79" customWidth="1"/>
    <col min="11535" max="11535" width="0.42578125" style="79" customWidth="1"/>
    <col min="11536" max="11538" width="4.5703125" style="79" customWidth="1"/>
    <col min="11539" max="11539" width="0.42578125" style="79" customWidth="1"/>
    <col min="11540" max="11542" width="4.5703125" style="79" customWidth="1"/>
    <col min="11543" max="11543" width="0.42578125" style="79" customWidth="1"/>
    <col min="11544" max="11545" width="4.7109375" style="79" customWidth="1"/>
    <col min="11546" max="11546" width="5.7109375" style="79" customWidth="1"/>
    <col min="11547" max="11547" width="0.42578125" style="79" customWidth="1"/>
    <col min="11548" max="11550" width="4.5703125" style="79" customWidth="1"/>
    <col min="11551" max="11551" width="0.42578125" style="79" customWidth="1"/>
    <col min="11552" max="11554" width="4.5703125" style="79" customWidth="1"/>
    <col min="11555" max="11555" width="0.42578125" style="79" customWidth="1"/>
    <col min="11556" max="11557" width="4.7109375" style="79" customWidth="1"/>
    <col min="11558" max="11558" width="0.42578125" style="79" customWidth="1"/>
    <col min="11559" max="11559" width="5.7109375" style="79" customWidth="1"/>
    <col min="11560" max="11776" width="11.42578125" style="79"/>
    <col min="11777" max="11779" width="0" style="79" hidden="1" customWidth="1"/>
    <col min="11780" max="11780" width="0.85546875" style="79" customWidth="1"/>
    <col min="11781" max="11781" width="6.85546875" style="79" customWidth="1"/>
    <col min="11782" max="11782" width="1.5703125" style="79" customWidth="1"/>
    <col min="11783" max="11783" width="67.7109375" style="79" customWidth="1"/>
    <col min="11784" max="11786" width="4.5703125" style="79" customWidth="1"/>
    <col min="11787" max="11787" width="0.42578125" style="79" customWidth="1"/>
    <col min="11788" max="11790" width="4.5703125" style="79" customWidth="1"/>
    <col min="11791" max="11791" width="0.42578125" style="79" customWidth="1"/>
    <col min="11792" max="11794" width="4.5703125" style="79" customWidth="1"/>
    <col min="11795" max="11795" width="0.42578125" style="79" customWidth="1"/>
    <col min="11796" max="11798" width="4.5703125" style="79" customWidth="1"/>
    <col min="11799" max="11799" width="0.42578125" style="79" customWidth="1"/>
    <col min="11800" max="11801" width="4.7109375" style="79" customWidth="1"/>
    <col min="11802" max="11802" width="5.7109375" style="79" customWidth="1"/>
    <col min="11803" max="11803" width="0.42578125" style="79" customWidth="1"/>
    <col min="11804" max="11806" width="4.5703125" style="79" customWidth="1"/>
    <col min="11807" max="11807" width="0.42578125" style="79" customWidth="1"/>
    <col min="11808" max="11810" width="4.5703125" style="79" customWidth="1"/>
    <col min="11811" max="11811" width="0.42578125" style="79" customWidth="1"/>
    <col min="11812" max="11813" width="4.7109375" style="79" customWidth="1"/>
    <col min="11814" max="11814" width="0.42578125" style="79" customWidth="1"/>
    <col min="11815" max="11815" width="5.7109375" style="79" customWidth="1"/>
    <col min="11816" max="12032" width="11.42578125" style="79"/>
    <col min="12033" max="12035" width="0" style="79" hidden="1" customWidth="1"/>
    <col min="12036" max="12036" width="0.85546875" style="79" customWidth="1"/>
    <col min="12037" max="12037" width="6.85546875" style="79" customWidth="1"/>
    <col min="12038" max="12038" width="1.5703125" style="79" customWidth="1"/>
    <col min="12039" max="12039" width="67.7109375" style="79" customWidth="1"/>
    <col min="12040" max="12042" width="4.5703125" style="79" customWidth="1"/>
    <col min="12043" max="12043" width="0.42578125" style="79" customWidth="1"/>
    <col min="12044" max="12046" width="4.5703125" style="79" customWidth="1"/>
    <col min="12047" max="12047" width="0.42578125" style="79" customWidth="1"/>
    <col min="12048" max="12050" width="4.5703125" style="79" customWidth="1"/>
    <col min="12051" max="12051" width="0.42578125" style="79" customWidth="1"/>
    <col min="12052" max="12054" width="4.5703125" style="79" customWidth="1"/>
    <col min="12055" max="12055" width="0.42578125" style="79" customWidth="1"/>
    <col min="12056" max="12057" width="4.7109375" style="79" customWidth="1"/>
    <col min="12058" max="12058" width="5.7109375" style="79" customWidth="1"/>
    <col min="12059" max="12059" width="0.42578125" style="79" customWidth="1"/>
    <col min="12060" max="12062" width="4.5703125" style="79" customWidth="1"/>
    <col min="12063" max="12063" width="0.42578125" style="79" customWidth="1"/>
    <col min="12064" max="12066" width="4.5703125" style="79" customWidth="1"/>
    <col min="12067" max="12067" width="0.42578125" style="79" customWidth="1"/>
    <col min="12068" max="12069" width="4.7109375" style="79" customWidth="1"/>
    <col min="12070" max="12070" width="0.42578125" style="79" customWidth="1"/>
    <col min="12071" max="12071" width="5.7109375" style="79" customWidth="1"/>
    <col min="12072" max="12288" width="11.42578125" style="79"/>
    <col min="12289" max="12291" width="0" style="79" hidden="1" customWidth="1"/>
    <col min="12292" max="12292" width="0.85546875" style="79" customWidth="1"/>
    <col min="12293" max="12293" width="6.85546875" style="79" customWidth="1"/>
    <col min="12294" max="12294" width="1.5703125" style="79" customWidth="1"/>
    <col min="12295" max="12295" width="67.7109375" style="79" customWidth="1"/>
    <col min="12296" max="12298" width="4.5703125" style="79" customWidth="1"/>
    <col min="12299" max="12299" width="0.42578125" style="79" customWidth="1"/>
    <col min="12300" max="12302" width="4.5703125" style="79" customWidth="1"/>
    <col min="12303" max="12303" width="0.42578125" style="79" customWidth="1"/>
    <col min="12304" max="12306" width="4.5703125" style="79" customWidth="1"/>
    <col min="12307" max="12307" width="0.42578125" style="79" customWidth="1"/>
    <col min="12308" max="12310" width="4.5703125" style="79" customWidth="1"/>
    <col min="12311" max="12311" width="0.42578125" style="79" customWidth="1"/>
    <col min="12312" max="12313" width="4.7109375" style="79" customWidth="1"/>
    <col min="12314" max="12314" width="5.7109375" style="79" customWidth="1"/>
    <col min="12315" max="12315" width="0.42578125" style="79" customWidth="1"/>
    <col min="12316" max="12318" width="4.5703125" style="79" customWidth="1"/>
    <col min="12319" max="12319" width="0.42578125" style="79" customWidth="1"/>
    <col min="12320" max="12322" width="4.5703125" style="79" customWidth="1"/>
    <col min="12323" max="12323" width="0.42578125" style="79" customWidth="1"/>
    <col min="12324" max="12325" width="4.7109375" style="79" customWidth="1"/>
    <col min="12326" max="12326" width="0.42578125" style="79" customWidth="1"/>
    <col min="12327" max="12327" width="5.7109375" style="79" customWidth="1"/>
    <col min="12328" max="12544" width="11.42578125" style="79"/>
    <col min="12545" max="12547" width="0" style="79" hidden="1" customWidth="1"/>
    <col min="12548" max="12548" width="0.85546875" style="79" customWidth="1"/>
    <col min="12549" max="12549" width="6.85546875" style="79" customWidth="1"/>
    <col min="12550" max="12550" width="1.5703125" style="79" customWidth="1"/>
    <col min="12551" max="12551" width="67.7109375" style="79" customWidth="1"/>
    <col min="12552" max="12554" width="4.5703125" style="79" customWidth="1"/>
    <col min="12555" max="12555" width="0.42578125" style="79" customWidth="1"/>
    <col min="12556" max="12558" width="4.5703125" style="79" customWidth="1"/>
    <col min="12559" max="12559" width="0.42578125" style="79" customWidth="1"/>
    <col min="12560" max="12562" width="4.5703125" style="79" customWidth="1"/>
    <col min="12563" max="12563" width="0.42578125" style="79" customWidth="1"/>
    <col min="12564" max="12566" width="4.5703125" style="79" customWidth="1"/>
    <col min="12567" max="12567" width="0.42578125" style="79" customWidth="1"/>
    <col min="12568" max="12569" width="4.7109375" style="79" customWidth="1"/>
    <col min="12570" max="12570" width="5.7109375" style="79" customWidth="1"/>
    <col min="12571" max="12571" width="0.42578125" style="79" customWidth="1"/>
    <col min="12572" max="12574" width="4.5703125" style="79" customWidth="1"/>
    <col min="12575" max="12575" width="0.42578125" style="79" customWidth="1"/>
    <col min="12576" max="12578" width="4.5703125" style="79" customWidth="1"/>
    <col min="12579" max="12579" width="0.42578125" style="79" customWidth="1"/>
    <col min="12580" max="12581" width="4.7109375" style="79" customWidth="1"/>
    <col min="12582" max="12582" width="0.42578125" style="79" customWidth="1"/>
    <col min="12583" max="12583" width="5.7109375" style="79" customWidth="1"/>
    <col min="12584" max="12800" width="11.42578125" style="79"/>
    <col min="12801" max="12803" width="0" style="79" hidden="1" customWidth="1"/>
    <col min="12804" max="12804" width="0.85546875" style="79" customWidth="1"/>
    <col min="12805" max="12805" width="6.85546875" style="79" customWidth="1"/>
    <col min="12806" max="12806" width="1.5703125" style="79" customWidth="1"/>
    <col min="12807" max="12807" width="67.7109375" style="79" customWidth="1"/>
    <col min="12808" max="12810" width="4.5703125" style="79" customWidth="1"/>
    <col min="12811" max="12811" width="0.42578125" style="79" customWidth="1"/>
    <col min="12812" max="12814" width="4.5703125" style="79" customWidth="1"/>
    <col min="12815" max="12815" width="0.42578125" style="79" customWidth="1"/>
    <col min="12816" max="12818" width="4.5703125" style="79" customWidth="1"/>
    <col min="12819" max="12819" width="0.42578125" style="79" customWidth="1"/>
    <col min="12820" max="12822" width="4.5703125" style="79" customWidth="1"/>
    <col min="12823" max="12823" width="0.42578125" style="79" customWidth="1"/>
    <col min="12824" max="12825" width="4.7109375" style="79" customWidth="1"/>
    <col min="12826" max="12826" width="5.7109375" style="79" customWidth="1"/>
    <col min="12827" max="12827" width="0.42578125" style="79" customWidth="1"/>
    <col min="12828" max="12830" width="4.5703125" style="79" customWidth="1"/>
    <col min="12831" max="12831" width="0.42578125" style="79" customWidth="1"/>
    <col min="12832" max="12834" width="4.5703125" style="79" customWidth="1"/>
    <col min="12835" max="12835" width="0.42578125" style="79" customWidth="1"/>
    <col min="12836" max="12837" width="4.7109375" style="79" customWidth="1"/>
    <col min="12838" max="12838" width="0.42578125" style="79" customWidth="1"/>
    <col min="12839" max="12839" width="5.7109375" style="79" customWidth="1"/>
    <col min="12840" max="13056" width="11.42578125" style="79"/>
    <col min="13057" max="13059" width="0" style="79" hidden="1" customWidth="1"/>
    <col min="13060" max="13060" width="0.85546875" style="79" customWidth="1"/>
    <col min="13061" max="13061" width="6.85546875" style="79" customWidth="1"/>
    <col min="13062" max="13062" width="1.5703125" style="79" customWidth="1"/>
    <col min="13063" max="13063" width="67.7109375" style="79" customWidth="1"/>
    <col min="13064" max="13066" width="4.5703125" style="79" customWidth="1"/>
    <col min="13067" max="13067" width="0.42578125" style="79" customWidth="1"/>
    <col min="13068" max="13070" width="4.5703125" style="79" customWidth="1"/>
    <col min="13071" max="13071" width="0.42578125" style="79" customWidth="1"/>
    <col min="13072" max="13074" width="4.5703125" style="79" customWidth="1"/>
    <col min="13075" max="13075" width="0.42578125" style="79" customWidth="1"/>
    <col min="13076" max="13078" width="4.5703125" style="79" customWidth="1"/>
    <col min="13079" max="13079" width="0.42578125" style="79" customWidth="1"/>
    <col min="13080" max="13081" width="4.7109375" style="79" customWidth="1"/>
    <col min="13082" max="13082" width="5.7109375" style="79" customWidth="1"/>
    <col min="13083" max="13083" width="0.42578125" style="79" customWidth="1"/>
    <col min="13084" max="13086" width="4.5703125" style="79" customWidth="1"/>
    <col min="13087" max="13087" width="0.42578125" style="79" customWidth="1"/>
    <col min="13088" max="13090" width="4.5703125" style="79" customWidth="1"/>
    <col min="13091" max="13091" width="0.42578125" style="79" customWidth="1"/>
    <col min="13092" max="13093" width="4.7109375" style="79" customWidth="1"/>
    <col min="13094" max="13094" width="0.42578125" style="79" customWidth="1"/>
    <col min="13095" max="13095" width="5.7109375" style="79" customWidth="1"/>
    <col min="13096" max="13312" width="11.42578125" style="79"/>
    <col min="13313" max="13315" width="0" style="79" hidden="1" customWidth="1"/>
    <col min="13316" max="13316" width="0.85546875" style="79" customWidth="1"/>
    <col min="13317" max="13317" width="6.85546875" style="79" customWidth="1"/>
    <col min="13318" max="13318" width="1.5703125" style="79" customWidth="1"/>
    <col min="13319" max="13319" width="67.7109375" style="79" customWidth="1"/>
    <col min="13320" max="13322" width="4.5703125" style="79" customWidth="1"/>
    <col min="13323" max="13323" width="0.42578125" style="79" customWidth="1"/>
    <col min="13324" max="13326" width="4.5703125" style="79" customWidth="1"/>
    <col min="13327" max="13327" width="0.42578125" style="79" customWidth="1"/>
    <col min="13328" max="13330" width="4.5703125" style="79" customWidth="1"/>
    <col min="13331" max="13331" width="0.42578125" style="79" customWidth="1"/>
    <col min="13332" max="13334" width="4.5703125" style="79" customWidth="1"/>
    <col min="13335" max="13335" width="0.42578125" style="79" customWidth="1"/>
    <col min="13336" max="13337" width="4.7109375" style="79" customWidth="1"/>
    <col min="13338" max="13338" width="5.7109375" style="79" customWidth="1"/>
    <col min="13339" max="13339" width="0.42578125" style="79" customWidth="1"/>
    <col min="13340" max="13342" width="4.5703125" style="79" customWidth="1"/>
    <col min="13343" max="13343" width="0.42578125" style="79" customWidth="1"/>
    <col min="13344" max="13346" width="4.5703125" style="79" customWidth="1"/>
    <col min="13347" max="13347" width="0.42578125" style="79" customWidth="1"/>
    <col min="13348" max="13349" width="4.7109375" style="79" customWidth="1"/>
    <col min="13350" max="13350" width="0.42578125" style="79" customWidth="1"/>
    <col min="13351" max="13351" width="5.7109375" style="79" customWidth="1"/>
    <col min="13352" max="13568" width="11.42578125" style="79"/>
    <col min="13569" max="13571" width="0" style="79" hidden="1" customWidth="1"/>
    <col min="13572" max="13572" width="0.85546875" style="79" customWidth="1"/>
    <col min="13573" max="13573" width="6.85546875" style="79" customWidth="1"/>
    <col min="13574" max="13574" width="1.5703125" style="79" customWidth="1"/>
    <col min="13575" max="13575" width="67.7109375" style="79" customWidth="1"/>
    <col min="13576" max="13578" width="4.5703125" style="79" customWidth="1"/>
    <col min="13579" max="13579" width="0.42578125" style="79" customWidth="1"/>
    <col min="13580" max="13582" width="4.5703125" style="79" customWidth="1"/>
    <col min="13583" max="13583" width="0.42578125" style="79" customWidth="1"/>
    <col min="13584" max="13586" width="4.5703125" style="79" customWidth="1"/>
    <col min="13587" max="13587" width="0.42578125" style="79" customWidth="1"/>
    <col min="13588" max="13590" width="4.5703125" style="79" customWidth="1"/>
    <col min="13591" max="13591" width="0.42578125" style="79" customWidth="1"/>
    <col min="13592" max="13593" width="4.7109375" style="79" customWidth="1"/>
    <col min="13594" max="13594" width="5.7109375" style="79" customWidth="1"/>
    <col min="13595" max="13595" width="0.42578125" style="79" customWidth="1"/>
    <col min="13596" max="13598" width="4.5703125" style="79" customWidth="1"/>
    <col min="13599" max="13599" width="0.42578125" style="79" customWidth="1"/>
    <col min="13600" max="13602" width="4.5703125" style="79" customWidth="1"/>
    <col min="13603" max="13603" width="0.42578125" style="79" customWidth="1"/>
    <col min="13604" max="13605" width="4.7109375" style="79" customWidth="1"/>
    <col min="13606" max="13606" width="0.42578125" style="79" customWidth="1"/>
    <col min="13607" max="13607" width="5.7109375" style="79" customWidth="1"/>
    <col min="13608" max="13824" width="11.42578125" style="79"/>
    <col min="13825" max="13827" width="0" style="79" hidden="1" customWidth="1"/>
    <col min="13828" max="13828" width="0.85546875" style="79" customWidth="1"/>
    <col min="13829" max="13829" width="6.85546875" style="79" customWidth="1"/>
    <col min="13830" max="13830" width="1.5703125" style="79" customWidth="1"/>
    <col min="13831" max="13831" width="67.7109375" style="79" customWidth="1"/>
    <col min="13832" max="13834" width="4.5703125" style="79" customWidth="1"/>
    <col min="13835" max="13835" width="0.42578125" style="79" customWidth="1"/>
    <col min="13836" max="13838" width="4.5703125" style="79" customWidth="1"/>
    <col min="13839" max="13839" width="0.42578125" style="79" customWidth="1"/>
    <col min="13840" max="13842" width="4.5703125" style="79" customWidth="1"/>
    <col min="13843" max="13843" width="0.42578125" style="79" customWidth="1"/>
    <col min="13844" max="13846" width="4.5703125" style="79" customWidth="1"/>
    <col min="13847" max="13847" width="0.42578125" style="79" customWidth="1"/>
    <col min="13848" max="13849" width="4.7109375" style="79" customWidth="1"/>
    <col min="13850" max="13850" width="5.7109375" style="79" customWidth="1"/>
    <col min="13851" max="13851" width="0.42578125" style="79" customWidth="1"/>
    <col min="13852" max="13854" width="4.5703125" style="79" customWidth="1"/>
    <col min="13855" max="13855" width="0.42578125" style="79" customWidth="1"/>
    <col min="13856" max="13858" width="4.5703125" style="79" customWidth="1"/>
    <col min="13859" max="13859" width="0.42578125" style="79" customWidth="1"/>
    <col min="13860" max="13861" width="4.7109375" style="79" customWidth="1"/>
    <col min="13862" max="13862" width="0.42578125" style="79" customWidth="1"/>
    <col min="13863" max="13863" width="5.7109375" style="79" customWidth="1"/>
    <col min="13864" max="14080" width="11.42578125" style="79"/>
    <col min="14081" max="14083" width="0" style="79" hidden="1" customWidth="1"/>
    <col min="14084" max="14084" width="0.85546875" style="79" customWidth="1"/>
    <col min="14085" max="14085" width="6.85546875" style="79" customWidth="1"/>
    <col min="14086" max="14086" width="1.5703125" style="79" customWidth="1"/>
    <col min="14087" max="14087" width="67.7109375" style="79" customWidth="1"/>
    <col min="14088" max="14090" width="4.5703125" style="79" customWidth="1"/>
    <col min="14091" max="14091" width="0.42578125" style="79" customWidth="1"/>
    <col min="14092" max="14094" width="4.5703125" style="79" customWidth="1"/>
    <col min="14095" max="14095" width="0.42578125" style="79" customWidth="1"/>
    <col min="14096" max="14098" width="4.5703125" style="79" customWidth="1"/>
    <col min="14099" max="14099" width="0.42578125" style="79" customWidth="1"/>
    <col min="14100" max="14102" width="4.5703125" style="79" customWidth="1"/>
    <col min="14103" max="14103" width="0.42578125" style="79" customWidth="1"/>
    <col min="14104" max="14105" width="4.7109375" style="79" customWidth="1"/>
    <col min="14106" max="14106" width="5.7109375" style="79" customWidth="1"/>
    <col min="14107" max="14107" width="0.42578125" style="79" customWidth="1"/>
    <col min="14108" max="14110" width="4.5703125" style="79" customWidth="1"/>
    <col min="14111" max="14111" width="0.42578125" style="79" customWidth="1"/>
    <col min="14112" max="14114" width="4.5703125" style="79" customWidth="1"/>
    <col min="14115" max="14115" width="0.42578125" style="79" customWidth="1"/>
    <col min="14116" max="14117" width="4.7109375" style="79" customWidth="1"/>
    <col min="14118" max="14118" width="0.42578125" style="79" customWidth="1"/>
    <col min="14119" max="14119" width="5.7109375" style="79" customWidth="1"/>
    <col min="14120" max="14336" width="11.42578125" style="79"/>
    <col min="14337" max="14339" width="0" style="79" hidden="1" customWidth="1"/>
    <col min="14340" max="14340" width="0.85546875" style="79" customWidth="1"/>
    <col min="14341" max="14341" width="6.85546875" style="79" customWidth="1"/>
    <col min="14342" max="14342" width="1.5703125" style="79" customWidth="1"/>
    <col min="14343" max="14343" width="67.7109375" style="79" customWidth="1"/>
    <col min="14344" max="14346" width="4.5703125" style="79" customWidth="1"/>
    <col min="14347" max="14347" width="0.42578125" style="79" customWidth="1"/>
    <col min="14348" max="14350" width="4.5703125" style="79" customWidth="1"/>
    <col min="14351" max="14351" width="0.42578125" style="79" customWidth="1"/>
    <col min="14352" max="14354" width="4.5703125" style="79" customWidth="1"/>
    <col min="14355" max="14355" width="0.42578125" style="79" customWidth="1"/>
    <col min="14356" max="14358" width="4.5703125" style="79" customWidth="1"/>
    <col min="14359" max="14359" width="0.42578125" style="79" customWidth="1"/>
    <col min="14360" max="14361" width="4.7109375" style="79" customWidth="1"/>
    <col min="14362" max="14362" width="5.7109375" style="79" customWidth="1"/>
    <col min="14363" max="14363" width="0.42578125" style="79" customWidth="1"/>
    <col min="14364" max="14366" width="4.5703125" style="79" customWidth="1"/>
    <col min="14367" max="14367" width="0.42578125" style="79" customWidth="1"/>
    <col min="14368" max="14370" width="4.5703125" style="79" customWidth="1"/>
    <col min="14371" max="14371" width="0.42578125" style="79" customWidth="1"/>
    <col min="14372" max="14373" width="4.7109375" style="79" customWidth="1"/>
    <col min="14374" max="14374" width="0.42578125" style="79" customWidth="1"/>
    <col min="14375" max="14375" width="5.7109375" style="79" customWidth="1"/>
    <col min="14376" max="14592" width="11.42578125" style="79"/>
    <col min="14593" max="14595" width="0" style="79" hidden="1" customWidth="1"/>
    <col min="14596" max="14596" width="0.85546875" style="79" customWidth="1"/>
    <col min="14597" max="14597" width="6.85546875" style="79" customWidth="1"/>
    <col min="14598" max="14598" width="1.5703125" style="79" customWidth="1"/>
    <col min="14599" max="14599" width="67.7109375" style="79" customWidth="1"/>
    <col min="14600" max="14602" width="4.5703125" style="79" customWidth="1"/>
    <col min="14603" max="14603" width="0.42578125" style="79" customWidth="1"/>
    <col min="14604" max="14606" width="4.5703125" style="79" customWidth="1"/>
    <col min="14607" max="14607" width="0.42578125" style="79" customWidth="1"/>
    <col min="14608" max="14610" width="4.5703125" style="79" customWidth="1"/>
    <col min="14611" max="14611" width="0.42578125" style="79" customWidth="1"/>
    <col min="14612" max="14614" width="4.5703125" style="79" customWidth="1"/>
    <col min="14615" max="14615" width="0.42578125" style="79" customWidth="1"/>
    <col min="14616" max="14617" width="4.7109375" style="79" customWidth="1"/>
    <col min="14618" max="14618" width="5.7109375" style="79" customWidth="1"/>
    <col min="14619" max="14619" width="0.42578125" style="79" customWidth="1"/>
    <col min="14620" max="14622" width="4.5703125" style="79" customWidth="1"/>
    <col min="14623" max="14623" width="0.42578125" style="79" customWidth="1"/>
    <col min="14624" max="14626" width="4.5703125" style="79" customWidth="1"/>
    <col min="14627" max="14627" width="0.42578125" style="79" customWidth="1"/>
    <col min="14628" max="14629" width="4.7109375" style="79" customWidth="1"/>
    <col min="14630" max="14630" width="0.42578125" style="79" customWidth="1"/>
    <col min="14631" max="14631" width="5.7109375" style="79" customWidth="1"/>
    <col min="14632" max="14848" width="11.42578125" style="79"/>
    <col min="14849" max="14851" width="0" style="79" hidden="1" customWidth="1"/>
    <col min="14852" max="14852" width="0.85546875" style="79" customWidth="1"/>
    <col min="14853" max="14853" width="6.85546875" style="79" customWidth="1"/>
    <col min="14854" max="14854" width="1.5703125" style="79" customWidth="1"/>
    <col min="14855" max="14855" width="67.7109375" style="79" customWidth="1"/>
    <col min="14856" max="14858" width="4.5703125" style="79" customWidth="1"/>
    <col min="14859" max="14859" width="0.42578125" style="79" customWidth="1"/>
    <col min="14860" max="14862" width="4.5703125" style="79" customWidth="1"/>
    <col min="14863" max="14863" width="0.42578125" style="79" customWidth="1"/>
    <col min="14864" max="14866" width="4.5703125" style="79" customWidth="1"/>
    <col min="14867" max="14867" width="0.42578125" style="79" customWidth="1"/>
    <col min="14868" max="14870" width="4.5703125" style="79" customWidth="1"/>
    <col min="14871" max="14871" width="0.42578125" style="79" customWidth="1"/>
    <col min="14872" max="14873" width="4.7109375" style="79" customWidth="1"/>
    <col min="14874" max="14874" width="5.7109375" style="79" customWidth="1"/>
    <col min="14875" max="14875" width="0.42578125" style="79" customWidth="1"/>
    <col min="14876" max="14878" width="4.5703125" style="79" customWidth="1"/>
    <col min="14879" max="14879" width="0.42578125" style="79" customWidth="1"/>
    <col min="14880" max="14882" width="4.5703125" style="79" customWidth="1"/>
    <col min="14883" max="14883" width="0.42578125" style="79" customWidth="1"/>
    <col min="14884" max="14885" width="4.7109375" style="79" customWidth="1"/>
    <col min="14886" max="14886" width="0.42578125" style="79" customWidth="1"/>
    <col min="14887" max="14887" width="5.7109375" style="79" customWidth="1"/>
    <col min="14888" max="15104" width="11.42578125" style="79"/>
    <col min="15105" max="15107" width="0" style="79" hidden="1" customWidth="1"/>
    <col min="15108" max="15108" width="0.85546875" style="79" customWidth="1"/>
    <col min="15109" max="15109" width="6.85546875" style="79" customWidth="1"/>
    <col min="15110" max="15110" width="1.5703125" style="79" customWidth="1"/>
    <col min="15111" max="15111" width="67.7109375" style="79" customWidth="1"/>
    <col min="15112" max="15114" width="4.5703125" style="79" customWidth="1"/>
    <col min="15115" max="15115" width="0.42578125" style="79" customWidth="1"/>
    <col min="15116" max="15118" width="4.5703125" style="79" customWidth="1"/>
    <col min="15119" max="15119" width="0.42578125" style="79" customWidth="1"/>
    <col min="15120" max="15122" width="4.5703125" style="79" customWidth="1"/>
    <col min="15123" max="15123" width="0.42578125" style="79" customWidth="1"/>
    <col min="15124" max="15126" width="4.5703125" style="79" customWidth="1"/>
    <col min="15127" max="15127" width="0.42578125" style="79" customWidth="1"/>
    <col min="15128" max="15129" width="4.7109375" style="79" customWidth="1"/>
    <col min="15130" max="15130" width="5.7109375" style="79" customWidth="1"/>
    <col min="15131" max="15131" width="0.42578125" style="79" customWidth="1"/>
    <col min="15132" max="15134" width="4.5703125" style="79" customWidth="1"/>
    <col min="15135" max="15135" width="0.42578125" style="79" customWidth="1"/>
    <col min="15136" max="15138" width="4.5703125" style="79" customWidth="1"/>
    <col min="15139" max="15139" width="0.42578125" style="79" customWidth="1"/>
    <col min="15140" max="15141" width="4.7109375" style="79" customWidth="1"/>
    <col min="15142" max="15142" width="0.42578125" style="79" customWidth="1"/>
    <col min="15143" max="15143" width="5.7109375" style="79" customWidth="1"/>
    <col min="15144" max="15360" width="11.42578125" style="79"/>
    <col min="15361" max="15363" width="0" style="79" hidden="1" customWidth="1"/>
    <col min="15364" max="15364" width="0.85546875" style="79" customWidth="1"/>
    <col min="15365" max="15365" width="6.85546875" style="79" customWidth="1"/>
    <col min="15366" max="15366" width="1.5703125" style="79" customWidth="1"/>
    <col min="15367" max="15367" width="67.7109375" style="79" customWidth="1"/>
    <col min="15368" max="15370" width="4.5703125" style="79" customWidth="1"/>
    <col min="15371" max="15371" width="0.42578125" style="79" customWidth="1"/>
    <col min="15372" max="15374" width="4.5703125" style="79" customWidth="1"/>
    <col min="15375" max="15375" width="0.42578125" style="79" customWidth="1"/>
    <col min="15376" max="15378" width="4.5703125" style="79" customWidth="1"/>
    <col min="15379" max="15379" width="0.42578125" style="79" customWidth="1"/>
    <col min="15380" max="15382" width="4.5703125" style="79" customWidth="1"/>
    <col min="15383" max="15383" width="0.42578125" style="79" customWidth="1"/>
    <col min="15384" max="15385" width="4.7109375" style="79" customWidth="1"/>
    <col min="15386" max="15386" width="5.7109375" style="79" customWidth="1"/>
    <col min="15387" max="15387" width="0.42578125" style="79" customWidth="1"/>
    <col min="15388" max="15390" width="4.5703125" style="79" customWidth="1"/>
    <col min="15391" max="15391" width="0.42578125" style="79" customWidth="1"/>
    <col min="15392" max="15394" width="4.5703125" style="79" customWidth="1"/>
    <col min="15395" max="15395" width="0.42578125" style="79" customWidth="1"/>
    <col min="15396" max="15397" width="4.7109375" style="79" customWidth="1"/>
    <col min="15398" max="15398" width="0.42578125" style="79" customWidth="1"/>
    <col min="15399" max="15399" width="5.7109375" style="79" customWidth="1"/>
    <col min="15400" max="15616" width="11.42578125" style="79"/>
    <col min="15617" max="15619" width="0" style="79" hidden="1" customWidth="1"/>
    <col min="15620" max="15620" width="0.85546875" style="79" customWidth="1"/>
    <col min="15621" max="15621" width="6.85546875" style="79" customWidth="1"/>
    <col min="15622" max="15622" width="1.5703125" style="79" customWidth="1"/>
    <col min="15623" max="15623" width="67.7109375" style="79" customWidth="1"/>
    <col min="15624" max="15626" width="4.5703125" style="79" customWidth="1"/>
    <col min="15627" max="15627" width="0.42578125" style="79" customWidth="1"/>
    <col min="15628" max="15630" width="4.5703125" style="79" customWidth="1"/>
    <col min="15631" max="15631" width="0.42578125" style="79" customWidth="1"/>
    <col min="15632" max="15634" width="4.5703125" style="79" customWidth="1"/>
    <col min="15635" max="15635" width="0.42578125" style="79" customWidth="1"/>
    <col min="15636" max="15638" width="4.5703125" style="79" customWidth="1"/>
    <col min="15639" max="15639" width="0.42578125" style="79" customWidth="1"/>
    <col min="15640" max="15641" width="4.7109375" style="79" customWidth="1"/>
    <col min="15642" max="15642" width="5.7109375" style="79" customWidth="1"/>
    <col min="15643" max="15643" width="0.42578125" style="79" customWidth="1"/>
    <col min="15644" max="15646" width="4.5703125" style="79" customWidth="1"/>
    <col min="15647" max="15647" width="0.42578125" style="79" customWidth="1"/>
    <col min="15648" max="15650" width="4.5703125" style="79" customWidth="1"/>
    <col min="15651" max="15651" width="0.42578125" style="79" customWidth="1"/>
    <col min="15652" max="15653" width="4.7109375" style="79" customWidth="1"/>
    <col min="15654" max="15654" width="0.42578125" style="79" customWidth="1"/>
    <col min="15655" max="15655" width="5.7109375" style="79" customWidth="1"/>
    <col min="15656" max="15872" width="11.42578125" style="79"/>
    <col min="15873" max="15875" width="0" style="79" hidden="1" customWidth="1"/>
    <col min="15876" max="15876" width="0.85546875" style="79" customWidth="1"/>
    <col min="15877" max="15877" width="6.85546875" style="79" customWidth="1"/>
    <col min="15878" max="15878" width="1.5703125" style="79" customWidth="1"/>
    <col min="15879" max="15879" width="67.7109375" style="79" customWidth="1"/>
    <col min="15880" max="15882" width="4.5703125" style="79" customWidth="1"/>
    <col min="15883" max="15883" width="0.42578125" style="79" customWidth="1"/>
    <col min="15884" max="15886" width="4.5703125" style="79" customWidth="1"/>
    <col min="15887" max="15887" width="0.42578125" style="79" customWidth="1"/>
    <col min="15888" max="15890" width="4.5703125" style="79" customWidth="1"/>
    <col min="15891" max="15891" width="0.42578125" style="79" customWidth="1"/>
    <col min="15892" max="15894" width="4.5703125" style="79" customWidth="1"/>
    <col min="15895" max="15895" width="0.42578125" style="79" customWidth="1"/>
    <col min="15896" max="15897" width="4.7109375" style="79" customWidth="1"/>
    <col min="15898" max="15898" width="5.7109375" style="79" customWidth="1"/>
    <col min="15899" max="15899" width="0.42578125" style="79" customWidth="1"/>
    <col min="15900" max="15902" width="4.5703125" style="79" customWidth="1"/>
    <col min="15903" max="15903" width="0.42578125" style="79" customWidth="1"/>
    <col min="15904" max="15906" width="4.5703125" style="79" customWidth="1"/>
    <col min="15907" max="15907" width="0.42578125" style="79" customWidth="1"/>
    <col min="15908" max="15909" width="4.7109375" style="79" customWidth="1"/>
    <col min="15910" max="15910" width="0.42578125" style="79" customWidth="1"/>
    <col min="15911" max="15911" width="5.7109375" style="79" customWidth="1"/>
    <col min="15912" max="16128" width="11.42578125" style="79"/>
    <col min="16129" max="16131" width="0" style="79" hidden="1" customWidth="1"/>
    <col min="16132" max="16132" width="0.85546875" style="79" customWidth="1"/>
    <col min="16133" max="16133" width="6.85546875" style="79" customWidth="1"/>
    <col min="16134" max="16134" width="1.5703125" style="79" customWidth="1"/>
    <col min="16135" max="16135" width="67.7109375" style="79" customWidth="1"/>
    <col min="16136" max="16138" width="4.5703125" style="79" customWidth="1"/>
    <col min="16139" max="16139" width="0.42578125" style="79" customWidth="1"/>
    <col min="16140" max="16142" width="4.5703125" style="79" customWidth="1"/>
    <col min="16143" max="16143" width="0.42578125" style="79" customWidth="1"/>
    <col min="16144" max="16146" width="4.5703125" style="79" customWidth="1"/>
    <col min="16147" max="16147" width="0.42578125" style="79" customWidth="1"/>
    <col min="16148" max="16150" width="4.5703125" style="79" customWidth="1"/>
    <col min="16151" max="16151" width="0.42578125" style="79" customWidth="1"/>
    <col min="16152" max="16153" width="4.7109375" style="79" customWidth="1"/>
    <col min="16154" max="16154" width="5.7109375" style="79" customWidth="1"/>
    <col min="16155" max="16155" width="0.42578125" style="79" customWidth="1"/>
    <col min="16156" max="16158" width="4.5703125" style="79" customWidth="1"/>
    <col min="16159" max="16159" width="0.42578125" style="79" customWidth="1"/>
    <col min="16160" max="16162" width="4.5703125" style="79" customWidth="1"/>
    <col min="16163" max="16163" width="0.42578125" style="79" customWidth="1"/>
    <col min="16164" max="16165" width="4.7109375" style="79" customWidth="1"/>
    <col min="16166" max="16166" width="0.42578125" style="79" customWidth="1"/>
    <col min="16167" max="16167" width="5.7109375" style="79" customWidth="1"/>
    <col min="16168" max="16384" width="11.42578125" style="79"/>
  </cols>
  <sheetData>
    <row r="1" spans="1:39" ht="3.75" customHeight="1">
      <c r="A1" s="96"/>
      <c r="B1" s="96"/>
      <c r="C1" s="96"/>
      <c r="D1" s="96"/>
      <c r="E1" s="83"/>
      <c r="F1" s="83"/>
      <c r="G1" s="83"/>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3"/>
    </row>
    <row r="2" spans="1:39" ht="12.75" customHeight="1">
      <c r="A2" s="96"/>
      <c r="B2" s="96"/>
      <c r="C2" s="96"/>
      <c r="D2" s="96"/>
      <c r="E2" s="2325" t="s">
        <v>426</v>
      </c>
      <c r="F2" s="2281"/>
      <c r="G2" s="2281"/>
      <c r="H2" s="2281"/>
      <c r="I2" s="2281"/>
      <c r="J2" s="2281"/>
      <c r="K2" s="2281"/>
      <c r="L2" s="2281"/>
      <c r="M2" s="2281"/>
      <c r="N2" s="2281"/>
      <c r="O2" s="2281"/>
      <c r="P2" s="2281"/>
      <c r="Q2" s="2281"/>
      <c r="R2" s="2281"/>
      <c r="S2" s="2281"/>
      <c r="T2" s="2281"/>
      <c r="U2" s="2281"/>
      <c r="V2" s="2281"/>
      <c r="W2" s="2281"/>
      <c r="X2" s="2281"/>
      <c r="Y2" s="2281"/>
      <c r="Z2" s="2281"/>
      <c r="AA2" s="2281"/>
      <c r="AB2" s="2281"/>
      <c r="AC2" s="2281"/>
      <c r="AD2" s="2281"/>
      <c r="AE2" s="2281"/>
      <c r="AF2" s="2281"/>
      <c r="AG2" s="2281"/>
      <c r="AH2" s="2281"/>
      <c r="AI2" s="2281"/>
      <c r="AJ2" s="2281"/>
      <c r="AK2" s="2281"/>
      <c r="AL2" s="2281"/>
      <c r="AM2" s="2281"/>
    </row>
    <row r="3" spans="1:39" s="83" customFormat="1" ht="12.75" customHeight="1">
      <c r="A3" s="96"/>
      <c r="B3" s="227"/>
      <c r="C3" s="227"/>
      <c r="D3" s="227"/>
      <c r="E3" s="2281" t="s">
        <v>77</v>
      </c>
      <c r="F3" s="2281"/>
      <c r="G3" s="2281"/>
      <c r="H3" s="2281"/>
      <c r="I3" s="2281"/>
      <c r="J3" s="2281"/>
      <c r="K3" s="2281"/>
      <c r="L3" s="2281"/>
      <c r="M3" s="2281"/>
      <c r="N3" s="2281"/>
      <c r="O3" s="2281"/>
      <c r="P3" s="2281"/>
      <c r="Q3" s="2281"/>
      <c r="R3" s="2281"/>
      <c r="S3" s="2281"/>
      <c r="T3" s="2281"/>
      <c r="U3" s="2281"/>
      <c r="V3" s="2281"/>
      <c r="W3" s="2281"/>
      <c r="X3" s="2281"/>
      <c r="Y3" s="2281"/>
      <c r="Z3" s="2281"/>
      <c r="AA3" s="2281"/>
      <c r="AB3" s="2281"/>
      <c r="AC3" s="2281"/>
      <c r="AD3" s="2281"/>
      <c r="AE3" s="2281"/>
      <c r="AF3" s="2281"/>
      <c r="AG3" s="2281"/>
      <c r="AH3" s="2281"/>
      <c r="AI3" s="2281"/>
      <c r="AJ3" s="2281"/>
      <c r="AK3" s="2281"/>
      <c r="AL3" s="2281"/>
      <c r="AM3" s="2281"/>
    </row>
    <row r="4" spans="1:39" s="83" customFormat="1" ht="6" customHeight="1">
      <c r="A4" s="96"/>
      <c r="B4" s="227"/>
      <c r="C4" s="227"/>
      <c r="D4" s="227"/>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row>
    <row r="5" spans="1:39" ht="12" customHeight="1">
      <c r="A5" s="96" t="s">
        <v>9</v>
      </c>
      <c r="B5" s="96" t="s">
        <v>10</v>
      </c>
      <c r="C5" s="96" t="s">
        <v>11</v>
      </c>
      <c r="D5" s="96"/>
      <c r="E5" s="2248" t="s">
        <v>122</v>
      </c>
      <c r="F5" s="2219" t="s">
        <v>417</v>
      </c>
      <c r="G5" s="2219"/>
      <c r="H5" s="2398" t="s">
        <v>418</v>
      </c>
      <c r="I5" s="2398"/>
      <c r="J5" s="2398"/>
      <c r="K5" s="2398"/>
      <c r="L5" s="2398"/>
      <c r="M5" s="2398"/>
      <c r="N5" s="2398"/>
      <c r="O5" s="2398"/>
      <c r="P5" s="2398"/>
      <c r="Q5" s="2398"/>
      <c r="R5" s="2398"/>
      <c r="S5" s="2398"/>
      <c r="T5" s="2398"/>
      <c r="U5" s="2398"/>
      <c r="V5" s="2398"/>
      <c r="W5" s="2398"/>
      <c r="X5" s="2398"/>
      <c r="Y5" s="2398"/>
      <c r="Z5" s="2398"/>
      <c r="AA5" s="2398"/>
      <c r="AB5" s="2398"/>
      <c r="AC5" s="2398"/>
      <c r="AD5" s="2398"/>
      <c r="AE5" s="2398"/>
      <c r="AF5" s="2398"/>
      <c r="AG5" s="2398"/>
      <c r="AH5" s="2398"/>
      <c r="AI5" s="2398"/>
      <c r="AJ5" s="2398"/>
      <c r="AK5" s="2398"/>
      <c r="AL5" s="2398"/>
      <c r="AM5" s="2398"/>
    </row>
    <row r="6" spans="1:39" ht="18.75" customHeight="1">
      <c r="A6" s="96"/>
      <c r="B6" s="96"/>
      <c r="C6" s="96"/>
      <c r="D6" s="96"/>
      <c r="E6" s="2249"/>
      <c r="F6" s="2220"/>
      <c r="G6" s="2220"/>
      <c r="H6" s="2294" t="s">
        <v>419</v>
      </c>
      <c r="I6" s="2294"/>
      <c r="J6" s="2294"/>
      <c r="K6" s="1088"/>
      <c r="L6" s="2294" t="s">
        <v>420</v>
      </c>
      <c r="M6" s="2294"/>
      <c r="N6" s="2294"/>
      <c r="O6" s="1088"/>
      <c r="P6" s="2294" t="s">
        <v>421</v>
      </c>
      <c r="Q6" s="2294"/>
      <c r="R6" s="2294"/>
      <c r="S6" s="1088"/>
      <c r="T6" s="2294" t="s">
        <v>422</v>
      </c>
      <c r="U6" s="2294"/>
      <c r="V6" s="2294"/>
      <c r="W6" s="1088"/>
      <c r="X6" s="2294" t="s">
        <v>423</v>
      </c>
      <c r="Y6" s="2294"/>
      <c r="Z6" s="2294"/>
      <c r="AA6" s="1088"/>
      <c r="AB6" s="2294" t="s">
        <v>424</v>
      </c>
      <c r="AC6" s="2294"/>
      <c r="AD6" s="2294"/>
      <c r="AE6" s="1088"/>
      <c r="AF6" s="2294" t="s">
        <v>425</v>
      </c>
      <c r="AG6" s="2294"/>
      <c r="AH6" s="2294"/>
      <c r="AI6" s="1088"/>
      <c r="AJ6" s="2294" t="s">
        <v>112</v>
      </c>
      <c r="AK6" s="2294"/>
      <c r="AL6" s="1088"/>
      <c r="AM6" s="2278" t="s">
        <v>8</v>
      </c>
    </row>
    <row r="7" spans="1:39" ht="12.75" customHeight="1">
      <c r="A7" s="96"/>
      <c r="B7" s="96"/>
      <c r="C7" s="96"/>
      <c r="D7" s="96"/>
      <c r="E7" s="2250"/>
      <c r="F7" s="2221"/>
      <c r="G7" s="2221"/>
      <c r="H7" s="1026" t="s">
        <v>18</v>
      </c>
      <c r="I7" s="1026" t="s">
        <v>19</v>
      </c>
      <c r="J7" s="1026" t="s">
        <v>8</v>
      </c>
      <c r="K7" s="1026"/>
      <c r="L7" s="1026" t="s">
        <v>18</v>
      </c>
      <c r="M7" s="1026" t="s">
        <v>19</v>
      </c>
      <c r="N7" s="1026" t="s">
        <v>8</v>
      </c>
      <c r="O7" s="1026"/>
      <c r="P7" s="1026" t="s">
        <v>18</v>
      </c>
      <c r="Q7" s="1026" t="s">
        <v>19</v>
      </c>
      <c r="R7" s="1026" t="s">
        <v>8</v>
      </c>
      <c r="S7" s="1026"/>
      <c r="T7" s="1026" t="s">
        <v>18</v>
      </c>
      <c r="U7" s="1026" t="s">
        <v>19</v>
      </c>
      <c r="V7" s="1026" t="s">
        <v>8</v>
      </c>
      <c r="W7" s="1026"/>
      <c r="X7" s="1026" t="s">
        <v>18</v>
      </c>
      <c r="Y7" s="1026" t="s">
        <v>19</v>
      </c>
      <c r="Z7" s="1026" t="s">
        <v>8</v>
      </c>
      <c r="AA7" s="1026"/>
      <c r="AB7" s="1026" t="s">
        <v>18</v>
      </c>
      <c r="AC7" s="1026" t="s">
        <v>19</v>
      </c>
      <c r="AD7" s="1026" t="s">
        <v>8</v>
      </c>
      <c r="AE7" s="1026"/>
      <c r="AF7" s="1026" t="s">
        <v>18</v>
      </c>
      <c r="AG7" s="1026" t="s">
        <v>19</v>
      </c>
      <c r="AH7" s="1026" t="s">
        <v>8</v>
      </c>
      <c r="AI7" s="1026"/>
      <c r="AJ7" s="1026" t="s">
        <v>18</v>
      </c>
      <c r="AK7" s="1026" t="s">
        <v>19</v>
      </c>
      <c r="AL7" s="1026"/>
      <c r="AM7" s="2279"/>
    </row>
    <row r="8" spans="1:39" ht="12" customHeight="1">
      <c r="A8" s="96"/>
      <c r="B8" s="96"/>
      <c r="C8" s="96"/>
      <c r="D8" s="96"/>
      <c r="E8" s="1186">
        <v>1401</v>
      </c>
      <c r="F8" s="1168" t="s">
        <v>20</v>
      </c>
      <c r="G8" s="1169"/>
      <c r="H8" s="1170">
        <f>SUM(H9:H15)</f>
        <v>0</v>
      </c>
      <c r="I8" s="1170">
        <f>SUM(I9:I15)</f>
        <v>0</v>
      </c>
      <c r="J8" s="1170">
        <f t="shared" ref="J8:J17" si="0">SUM(H8:I8)</f>
        <v>0</v>
      </c>
      <c r="K8" s="1170"/>
      <c r="L8" s="1170">
        <f>SUM(L9:L15)</f>
        <v>31</v>
      </c>
      <c r="M8" s="1170">
        <f>SUM(M9:M15)</f>
        <v>29</v>
      </c>
      <c r="N8" s="1170">
        <f t="shared" ref="N8:N17" si="1">SUM(L8:M8)</f>
        <v>60</v>
      </c>
      <c r="O8" s="1170"/>
      <c r="P8" s="1170">
        <f>SUM(P9:P15)</f>
        <v>0</v>
      </c>
      <c r="Q8" s="1170">
        <f>SUM(Q9:Q15)</f>
        <v>0</v>
      </c>
      <c r="R8" s="1170">
        <f t="shared" ref="R8:R17" si="2">SUM(P8:Q8)</f>
        <v>0</v>
      </c>
      <c r="S8" s="1170"/>
      <c r="T8" s="1170">
        <f>SUM(T9:T15)</f>
        <v>34</v>
      </c>
      <c r="U8" s="1170">
        <f>SUM(U9:U15)</f>
        <v>5</v>
      </c>
      <c r="V8" s="1170">
        <f t="shared" ref="V8:V17" si="3">SUM(T8:U8)</f>
        <v>39</v>
      </c>
      <c r="W8" s="1170"/>
      <c r="X8" s="1170">
        <f>SUM(X9:X15)</f>
        <v>531</v>
      </c>
      <c r="Y8" s="1170">
        <f>SUM(Y9:Y15)</f>
        <v>255</v>
      </c>
      <c r="Z8" s="1170">
        <f t="shared" ref="Z8:Z17" si="4">SUM(X8:Y8)</f>
        <v>786</v>
      </c>
      <c r="AA8" s="1170"/>
      <c r="AB8" s="1170">
        <f>SUM(AB9:AB15)</f>
        <v>53</v>
      </c>
      <c r="AC8" s="1170">
        <f>SUM(AC9:AC15)</f>
        <v>16</v>
      </c>
      <c r="AD8" s="1170">
        <f t="shared" ref="AD8:AD17" si="5">SUM(AB8:AC8)</f>
        <v>69</v>
      </c>
      <c r="AE8" s="1170"/>
      <c r="AF8" s="1170">
        <f>SUM(AF9:AF15)</f>
        <v>53</v>
      </c>
      <c r="AG8" s="1170">
        <f>SUM(AG9:AG15)</f>
        <v>56</v>
      </c>
      <c r="AH8" s="1170">
        <f t="shared" ref="AH8:AH17" si="6">SUM(AF8:AG8)</f>
        <v>109</v>
      </c>
      <c r="AI8" s="1170"/>
      <c r="AJ8" s="1170">
        <f t="shared" ref="AJ8:AK24" si="7">SUM(H8+L8+P8+T8+X8+AB8+AF8)</f>
        <v>702</v>
      </c>
      <c r="AK8" s="1170">
        <f t="shared" si="7"/>
        <v>361</v>
      </c>
      <c r="AL8" s="1170"/>
      <c r="AM8" s="1171">
        <f t="shared" ref="AM8:AM17" si="8">SUM(AJ8:AK8)</f>
        <v>1063</v>
      </c>
    </row>
    <row r="9" spans="1:39" ht="11.85" customHeight="1">
      <c r="A9" s="96">
        <v>1</v>
      </c>
      <c r="B9" s="96">
        <v>1</v>
      </c>
      <c r="C9" s="96">
        <v>11</v>
      </c>
      <c r="D9" s="96"/>
      <c r="E9" s="1187"/>
      <c r="F9" s="321" t="s">
        <v>21</v>
      </c>
      <c r="G9" s="1049"/>
      <c r="H9" s="1112">
        <v>0</v>
      </c>
      <c r="I9" s="1112">
        <v>0</v>
      </c>
      <c r="J9" s="1112">
        <f t="shared" si="0"/>
        <v>0</v>
      </c>
      <c r="K9" s="1112"/>
      <c r="L9" s="1112">
        <v>31</v>
      </c>
      <c r="M9" s="1112">
        <v>29</v>
      </c>
      <c r="N9" s="1112">
        <f t="shared" si="1"/>
        <v>60</v>
      </c>
      <c r="O9" s="1112"/>
      <c r="P9" s="351">
        <v>0</v>
      </c>
      <c r="Q9" s="351">
        <v>0</v>
      </c>
      <c r="R9" s="1112">
        <f t="shared" si="2"/>
        <v>0</v>
      </c>
      <c r="S9" s="1112"/>
      <c r="T9" s="1112">
        <v>0</v>
      </c>
      <c r="U9" s="1112">
        <v>0</v>
      </c>
      <c r="V9" s="1112">
        <f t="shared" si="3"/>
        <v>0</v>
      </c>
      <c r="W9" s="1112"/>
      <c r="X9" s="1112">
        <v>531</v>
      </c>
      <c r="Y9" s="1112">
        <v>255</v>
      </c>
      <c r="Z9" s="1112">
        <f t="shared" si="4"/>
        <v>786</v>
      </c>
      <c r="AA9" s="1112"/>
      <c r="AB9" s="1112">
        <v>0</v>
      </c>
      <c r="AC9" s="351">
        <v>0</v>
      </c>
      <c r="AD9" s="351">
        <f t="shared" si="5"/>
        <v>0</v>
      </c>
      <c r="AE9" s="351"/>
      <c r="AF9" s="351">
        <v>53</v>
      </c>
      <c r="AG9" s="351">
        <v>56</v>
      </c>
      <c r="AH9" s="351">
        <f t="shared" si="6"/>
        <v>109</v>
      </c>
      <c r="AI9" s="351"/>
      <c r="AJ9" s="351">
        <f t="shared" si="7"/>
        <v>615</v>
      </c>
      <c r="AK9" s="351">
        <f t="shared" si="7"/>
        <v>340</v>
      </c>
      <c r="AL9" s="351"/>
      <c r="AM9" s="1172">
        <f t="shared" si="8"/>
        <v>955</v>
      </c>
    </row>
    <row r="10" spans="1:39" ht="11.85" customHeight="1">
      <c r="A10" s="96">
        <v>1</v>
      </c>
      <c r="B10" s="96">
        <v>1</v>
      </c>
      <c r="C10" s="96">
        <v>5</v>
      </c>
      <c r="D10" s="96"/>
      <c r="E10" s="1187"/>
      <c r="F10" s="327" t="s">
        <v>22</v>
      </c>
      <c r="G10" s="322"/>
      <c r="H10" s="351">
        <v>0</v>
      </c>
      <c r="I10" s="351">
        <v>0</v>
      </c>
      <c r="J10" s="351">
        <f t="shared" si="0"/>
        <v>0</v>
      </c>
      <c r="K10" s="351"/>
      <c r="L10" s="351">
        <v>0</v>
      </c>
      <c r="M10" s="351">
        <v>0</v>
      </c>
      <c r="N10" s="351">
        <f t="shared" si="1"/>
        <v>0</v>
      </c>
      <c r="O10" s="351"/>
      <c r="P10" s="351">
        <v>0</v>
      </c>
      <c r="Q10" s="351">
        <v>0</v>
      </c>
      <c r="R10" s="351">
        <f t="shared" si="2"/>
        <v>0</v>
      </c>
      <c r="S10" s="351"/>
      <c r="T10" s="351">
        <v>0</v>
      </c>
      <c r="U10" s="351">
        <v>0</v>
      </c>
      <c r="V10" s="351">
        <f t="shared" si="3"/>
        <v>0</v>
      </c>
      <c r="W10" s="351"/>
      <c r="X10" s="351">
        <v>0</v>
      </c>
      <c r="Y10" s="351">
        <v>0</v>
      </c>
      <c r="Z10" s="351">
        <f t="shared" si="4"/>
        <v>0</v>
      </c>
      <c r="AA10" s="351"/>
      <c r="AB10" s="351">
        <v>0</v>
      </c>
      <c r="AC10" s="351">
        <v>0</v>
      </c>
      <c r="AD10" s="351">
        <f t="shared" si="5"/>
        <v>0</v>
      </c>
      <c r="AE10" s="351"/>
      <c r="AF10" s="351">
        <v>0</v>
      </c>
      <c r="AG10" s="351">
        <v>0</v>
      </c>
      <c r="AH10" s="351">
        <f t="shared" si="6"/>
        <v>0</v>
      </c>
      <c r="AI10" s="351"/>
      <c r="AJ10" s="351">
        <f t="shared" si="7"/>
        <v>0</v>
      </c>
      <c r="AK10" s="351">
        <f t="shared" si="7"/>
        <v>0</v>
      </c>
      <c r="AL10" s="351"/>
      <c r="AM10" s="1172">
        <f t="shared" si="8"/>
        <v>0</v>
      </c>
    </row>
    <row r="11" spans="1:39" ht="11.85" customHeight="1">
      <c r="A11" s="96">
        <v>1</v>
      </c>
      <c r="B11" s="96">
        <v>1</v>
      </c>
      <c r="C11" s="96">
        <v>12</v>
      </c>
      <c r="D11" s="96"/>
      <c r="E11" s="1187"/>
      <c r="F11" s="327" t="s">
        <v>23</v>
      </c>
      <c r="G11" s="322"/>
      <c r="H11" s="351">
        <v>0</v>
      </c>
      <c r="I11" s="351">
        <v>0</v>
      </c>
      <c r="J11" s="351">
        <f t="shared" si="0"/>
        <v>0</v>
      </c>
      <c r="K11" s="351"/>
      <c r="L11" s="351">
        <v>0</v>
      </c>
      <c r="M11" s="351">
        <v>0</v>
      </c>
      <c r="N11" s="351">
        <f t="shared" si="1"/>
        <v>0</v>
      </c>
      <c r="O11" s="351"/>
      <c r="P11" s="351">
        <v>0</v>
      </c>
      <c r="Q11" s="351">
        <v>0</v>
      </c>
      <c r="R11" s="351">
        <f t="shared" si="2"/>
        <v>0</v>
      </c>
      <c r="S11" s="351"/>
      <c r="T11" s="351">
        <v>34</v>
      </c>
      <c r="U11" s="351">
        <v>5</v>
      </c>
      <c r="V11" s="351">
        <f t="shared" si="3"/>
        <v>39</v>
      </c>
      <c r="W11" s="351"/>
      <c r="X11" s="351">
        <v>0</v>
      </c>
      <c r="Y11" s="351">
        <v>0</v>
      </c>
      <c r="Z11" s="351">
        <f t="shared" si="4"/>
        <v>0</v>
      </c>
      <c r="AA11" s="351"/>
      <c r="AB11" s="351">
        <v>53</v>
      </c>
      <c r="AC11" s="351">
        <v>16</v>
      </c>
      <c r="AD11" s="351">
        <f t="shared" si="5"/>
        <v>69</v>
      </c>
      <c r="AE11" s="351"/>
      <c r="AF11" s="351">
        <v>0</v>
      </c>
      <c r="AG11" s="351">
        <v>0</v>
      </c>
      <c r="AH11" s="351">
        <f t="shared" si="6"/>
        <v>0</v>
      </c>
      <c r="AI11" s="351"/>
      <c r="AJ11" s="351">
        <f t="shared" si="7"/>
        <v>87</v>
      </c>
      <c r="AK11" s="351">
        <f t="shared" si="7"/>
        <v>21</v>
      </c>
      <c r="AL11" s="351"/>
      <c r="AM11" s="1172">
        <f t="shared" si="8"/>
        <v>108</v>
      </c>
    </row>
    <row r="12" spans="1:39" ht="11.85" customHeight="1">
      <c r="A12" s="96">
        <v>1</v>
      </c>
      <c r="B12" s="96">
        <v>1</v>
      </c>
      <c r="C12" s="96">
        <v>2</v>
      </c>
      <c r="D12" s="96"/>
      <c r="E12" s="1187"/>
      <c r="F12" s="329" t="s">
        <v>24</v>
      </c>
      <c r="G12" s="322"/>
      <c r="H12" s="351">
        <v>0</v>
      </c>
      <c r="I12" s="351">
        <v>0</v>
      </c>
      <c r="J12" s="351">
        <f t="shared" si="0"/>
        <v>0</v>
      </c>
      <c r="K12" s="351"/>
      <c r="L12" s="351">
        <v>0</v>
      </c>
      <c r="M12" s="351">
        <v>0</v>
      </c>
      <c r="N12" s="351">
        <f t="shared" si="1"/>
        <v>0</v>
      </c>
      <c r="O12" s="351"/>
      <c r="P12" s="351">
        <v>0</v>
      </c>
      <c r="Q12" s="351">
        <v>0</v>
      </c>
      <c r="R12" s="351">
        <f t="shared" si="2"/>
        <v>0</v>
      </c>
      <c r="S12" s="351"/>
      <c r="T12" s="351">
        <v>0</v>
      </c>
      <c r="U12" s="351">
        <v>0</v>
      </c>
      <c r="V12" s="351">
        <f t="shared" si="3"/>
        <v>0</v>
      </c>
      <c r="W12" s="351"/>
      <c r="X12" s="351">
        <v>0</v>
      </c>
      <c r="Y12" s="351">
        <v>0</v>
      </c>
      <c r="Z12" s="351">
        <f t="shared" si="4"/>
        <v>0</v>
      </c>
      <c r="AA12" s="351"/>
      <c r="AB12" s="351">
        <v>0</v>
      </c>
      <c r="AC12" s="351">
        <v>0</v>
      </c>
      <c r="AD12" s="351">
        <f t="shared" si="5"/>
        <v>0</v>
      </c>
      <c r="AE12" s="351"/>
      <c r="AF12" s="351">
        <v>0</v>
      </c>
      <c r="AG12" s="351">
        <v>0</v>
      </c>
      <c r="AH12" s="351">
        <f t="shared" si="6"/>
        <v>0</v>
      </c>
      <c r="AI12" s="351"/>
      <c r="AJ12" s="351">
        <f t="shared" si="7"/>
        <v>0</v>
      </c>
      <c r="AK12" s="351">
        <f t="shared" si="7"/>
        <v>0</v>
      </c>
      <c r="AL12" s="351"/>
      <c r="AM12" s="1172">
        <f t="shared" si="8"/>
        <v>0</v>
      </c>
    </row>
    <row r="13" spans="1:39" ht="11.85" customHeight="1">
      <c r="A13" s="96">
        <v>1</v>
      </c>
      <c r="B13" s="96">
        <v>1</v>
      </c>
      <c r="C13" s="96">
        <v>4</v>
      </c>
      <c r="D13" s="96"/>
      <c r="E13" s="1187"/>
      <c r="F13" s="329" t="s">
        <v>25</v>
      </c>
      <c r="G13" s="322"/>
      <c r="H13" s="351">
        <v>0</v>
      </c>
      <c r="I13" s="351">
        <v>0</v>
      </c>
      <c r="J13" s="351">
        <f t="shared" si="0"/>
        <v>0</v>
      </c>
      <c r="K13" s="351"/>
      <c r="L13" s="351">
        <v>0</v>
      </c>
      <c r="M13" s="351">
        <v>0</v>
      </c>
      <c r="N13" s="351">
        <f t="shared" si="1"/>
        <v>0</v>
      </c>
      <c r="O13" s="351"/>
      <c r="P13" s="351">
        <v>0</v>
      </c>
      <c r="Q13" s="351">
        <v>0</v>
      </c>
      <c r="R13" s="351">
        <f t="shared" si="2"/>
        <v>0</v>
      </c>
      <c r="S13" s="351"/>
      <c r="T13" s="351">
        <v>0</v>
      </c>
      <c r="U13" s="351">
        <v>0</v>
      </c>
      <c r="V13" s="351">
        <f t="shared" si="3"/>
        <v>0</v>
      </c>
      <c r="W13" s="351"/>
      <c r="X13" s="351">
        <v>0</v>
      </c>
      <c r="Y13" s="351">
        <v>0</v>
      </c>
      <c r="Z13" s="351">
        <f t="shared" si="4"/>
        <v>0</v>
      </c>
      <c r="AA13" s="351"/>
      <c r="AB13" s="351">
        <v>0</v>
      </c>
      <c r="AC13" s="351">
        <v>0</v>
      </c>
      <c r="AD13" s="351">
        <f t="shared" si="5"/>
        <v>0</v>
      </c>
      <c r="AE13" s="351"/>
      <c r="AF13" s="351">
        <v>0</v>
      </c>
      <c r="AG13" s="351">
        <v>0</v>
      </c>
      <c r="AH13" s="351">
        <f t="shared" si="6"/>
        <v>0</v>
      </c>
      <c r="AI13" s="351"/>
      <c r="AJ13" s="351">
        <f t="shared" si="7"/>
        <v>0</v>
      </c>
      <c r="AK13" s="351">
        <f t="shared" si="7"/>
        <v>0</v>
      </c>
      <c r="AL13" s="351"/>
      <c r="AM13" s="1172">
        <f t="shared" si="8"/>
        <v>0</v>
      </c>
    </row>
    <row r="14" spans="1:39" ht="11.85" customHeight="1">
      <c r="A14" s="96"/>
      <c r="B14" s="96"/>
      <c r="C14" s="96"/>
      <c r="D14" s="96"/>
      <c r="E14" s="1187"/>
      <c r="F14" s="329" t="s">
        <v>26</v>
      </c>
      <c r="G14" s="322"/>
      <c r="H14" s="351">
        <v>0</v>
      </c>
      <c r="I14" s="351">
        <v>0</v>
      </c>
      <c r="J14" s="351">
        <f>SUM(H14:I14)</f>
        <v>0</v>
      </c>
      <c r="K14" s="351"/>
      <c r="L14" s="351">
        <v>0</v>
      </c>
      <c r="M14" s="351">
        <v>0</v>
      </c>
      <c r="N14" s="351">
        <f>SUM(L14:M14)</f>
        <v>0</v>
      </c>
      <c r="O14" s="351"/>
      <c r="P14" s="351">
        <v>0</v>
      </c>
      <c r="Q14" s="351">
        <v>0</v>
      </c>
      <c r="R14" s="351">
        <f>SUM(P14:Q14)</f>
        <v>0</v>
      </c>
      <c r="S14" s="351"/>
      <c r="T14" s="351">
        <v>0</v>
      </c>
      <c r="U14" s="351">
        <v>0</v>
      </c>
      <c r="V14" s="351">
        <f>SUM(T14:U14)</f>
        <v>0</v>
      </c>
      <c r="W14" s="351"/>
      <c r="X14" s="351">
        <v>0</v>
      </c>
      <c r="Y14" s="351">
        <v>0</v>
      </c>
      <c r="Z14" s="351">
        <f>SUM(X14:Y14)</f>
        <v>0</v>
      </c>
      <c r="AA14" s="351"/>
      <c r="AB14" s="351">
        <v>0</v>
      </c>
      <c r="AC14" s="351">
        <v>0</v>
      </c>
      <c r="AD14" s="351">
        <f>SUM(AB14:AC14)</f>
        <v>0</v>
      </c>
      <c r="AE14" s="351"/>
      <c r="AF14" s="351">
        <v>0</v>
      </c>
      <c r="AG14" s="351">
        <v>0</v>
      </c>
      <c r="AH14" s="351">
        <f>SUM(AF14:AG14)</f>
        <v>0</v>
      </c>
      <c r="AI14" s="351"/>
      <c r="AJ14" s="351">
        <f>SUM(H14+L14+P14+T14+X14+AB14+AF14)</f>
        <v>0</v>
      </c>
      <c r="AK14" s="351">
        <f>SUM(I14+M14+Q14+U14+Y14+AC14+AG14)</f>
        <v>0</v>
      </c>
      <c r="AL14" s="351"/>
      <c r="AM14" s="1172">
        <f>SUM(AJ14:AK14)</f>
        <v>0</v>
      </c>
    </row>
    <row r="15" spans="1:39" ht="11.85" customHeight="1">
      <c r="A15" s="96">
        <v>1</v>
      </c>
      <c r="B15" s="96">
        <v>1</v>
      </c>
      <c r="C15" s="96">
        <v>1</v>
      </c>
      <c r="D15" s="96"/>
      <c r="E15" s="1187"/>
      <c r="F15" s="329" t="s">
        <v>27</v>
      </c>
      <c r="G15" s="322"/>
      <c r="H15" s="351">
        <v>0</v>
      </c>
      <c r="I15" s="351">
        <v>0</v>
      </c>
      <c r="J15" s="351">
        <f t="shared" si="0"/>
        <v>0</v>
      </c>
      <c r="K15" s="351"/>
      <c r="L15" s="351">
        <v>0</v>
      </c>
      <c r="M15" s="351">
        <v>0</v>
      </c>
      <c r="N15" s="351">
        <f t="shared" si="1"/>
        <v>0</v>
      </c>
      <c r="O15" s="351"/>
      <c r="P15" s="351">
        <v>0</v>
      </c>
      <c r="Q15" s="351">
        <v>0</v>
      </c>
      <c r="R15" s="351">
        <f t="shared" si="2"/>
        <v>0</v>
      </c>
      <c r="S15" s="351"/>
      <c r="T15" s="351">
        <v>0</v>
      </c>
      <c r="U15" s="351">
        <v>0</v>
      </c>
      <c r="V15" s="351">
        <f t="shared" si="3"/>
        <v>0</v>
      </c>
      <c r="W15" s="351"/>
      <c r="X15" s="351">
        <v>0</v>
      </c>
      <c r="Y15" s="351">
        <v>0</v>
      </c>
      <c r="Z15" s="351">
        <f t="shared" si="4"/>
        <v>0</v>
      </c>
      <c r="AA15" s="351"/>
      <c r="AB15" s="351">
        <v>0</v>
      </c>
      <c r="AC15" s="351">
        <v>0</v>
      </c>
      <c r="AD15" s="351">
        <f t="shared" si="5"/>
        <v>0</v>
      </c>
      <c r="AE15" s="351"/>
      <c r="AF15" s="351">
        <v>0</v>
      </c>
      <c r="AG15" s="351">
        <v>0</v>
      </c>
      <c r="AH15" s="351">
        <f t="shared" si="6"/>
        <v>0</v>
      </c>
      <c r="AI15" s="351"/>
      <c r="AJ15" s="351">
        <f t="shared" si="7"/>
        <v>0</v>
      </c>
      <c r="AK15" s="351">
        <f t="shared" si="7"/>
        <v>0</v>
      </c>
      <c r="AL15" s="351"/>
      <c r="AM15" s="1172">
        <f t="shared" si="8"/>
        <v>0</v>
      </c>
    </row>
    <row r="16" spans="1:39" ht="12" customHeight="1">
      <c r="A16" s="96"/>
      <c r="B16" s="96"/>
      <c r="C16" s="96"/>
      <c r="D16" s="96"/>
      <c r="E16" s="2211">
        <v>1402</v>
      </c>
      <c r="F16" s="1173" t="s">
        <v>29</v>
      </c>
      <c r="G16" s="1174"/>
      <c r="H16" s="1175">
        <f>SUM(H17:H25)</f>
        <v>51</v>
      </c>
      <c r="I16" s="1175">
        <f>SUM(I17:I25)</f>
        <v>43</v>
      </c>
      <c r="J16" s="1175">
        <f t="shared" si="0"/>
        <v>94</v>
      </c>
      <c r="K16" s="1175"/>
      <c r="L16" s="1175">
        <f t="shared" ref="L16:AG16" si="9">SUM(L17:L25)</f>
        <v>51</v>
      </c>
      <c r="M16" s="1175">
        <f t="shared" si="9"/>
        <v>43</v>
      </c>
      <c r="N16" s="1175">
        <f t="shared" si="1"/>
        <v>94</v>
      </c>
      <c r="O16" s="1175"/>
      <c r="P16" s="1175">
        <f t="shared" si="9"/>
        <v>138</v>
      </c>
      <c r="Q16" s="1175">
        <f t="shared" si="9"/>
        <v>132</v>
      </c>
      <c r="R16" s="1175">
        <f t="shared" si="2"/>
        <v>270</v>
      </c>
      <c r="S16" s="1175"/>
      <c r="T16" s="1175">
        <f t="shared" si="9"/>
        <v>51</v>
      </c>
      <c r="U16" s="1175">
        <f t="shared" si="9"/>
        <v>43</v>
      </c>
      <c r="V16" s="1175">
        <f t="shared" si="3"/>
        <v>94</v>
      </c>
      <c r="W16" s="1175"/>
      <c r="X16" s="1175">
        <f t="shared" si="9"/>
        <v>1736</v>
      </c>
      <c r="Y16" s="1175">
        <f t="shared" si="9"/>
        <v>1737</v>
      </c>
      <c r="Z16" s="1175">
        <f t="shared" si="4"/>
        <v>3473</v>
      </c>
      <c r="AA16" s="1175"/>
      <c r="AB16" s="1175">
        <f t="shared" si="9"/>
        <v>55</v>
      </c>
      <c r="AC16" s="1175">
        <f t="shared" si="9"/>
        <v>42</v>
      </c>
      <c r="AD16" s="1175">
        <f t="shared" si="5"/>
        <v>97</v>
      </c>
      <c r="AE16" s="1175"/>
      <c r="AF16" s="1175">
        <f t="shared" si="9"/>
        <v>87</v>
      </c>
      <c r="AG16" s="1175">
        <f t="shared" si="9"/>
        <v>89</v>
      </c>
      <c r="AH16" s="1175">
        <f t="shared" si="6"/>
        <v>176</v>
      </c>
      <c r="AI16" s="1175"/>
      <c r="AJ16" s="1175">
        <f t="shared" si="7"/>
        <v>2169</v>
      </c>
      <c r="AK16" s="1175">
        <f t="shared" si="7"/>
        <v>2129</v>
      </c>
      <c r="AL16" s="1175"/>
      <c r="AM16" s="1176">
        <f t="shared" si="8"/>
        <v>4298</v>
      </c>
    </row>
    <row r="17" spans="1:43" ht="11.85" customHeight="1">
      <c r="A17" s="96">
        <v>2</v>
      </c>
      <c r="B17" s="96">
        <v>4</v>
      </c>
      <c r="C17" s="96">
        <v>11</v>
      </c>
      <c r="D17" s="96"/>
      <c r="E17" s="2212"/>
      <c r="F17" s="327" t="s">
        <v>114</v>
      </c>
      <c r="G17" s="322"/>
      <c r="H17" s="351">
        <v>51</v>
      </c>
      <c r="I17" s="351">
        <v>43</v>
      </c>
      <c r="J17" s="351">
        <f t="shared" si="0"/>
        <v>94</v>
      </c>
      <c r="K17" s="351"/>
      <c r="L17" s="351">
        <v>51</v>
      </c>
      <c r="M17" s="351">
        <v>43</v>
      </c>
      <c r="N17" s="351">
        <f t="shared" si="1"/>
        <v>94</v>
      </c>
      <c r="O17" s="351"/>
      <c r="P17" s="351">
        <v>138</v>
      </c>
      <c r="Q17" s="351">
        <v>132</v>
      </c>
      <c r="R17" s="351">
        <f t="shared" si="2"/>
        <v>270</v>
      </c>
      <c r="S17" s="351"/>
      <c r="T17" s="351">
        <v>51</v>
      </c>
      <c r="U17" s="351">
        <v>43</v>
      </c>
      <c r="V17" s="351">
        <f t="shared" si="3"/>
        <v>94</v>
      </c>
      <c r="W17" s="351"/>
      <c r="X17" s="351">
        <v>1736</v>
      </c>
      <c r="Y17" s="351">
        <v>1737</v>
      </c>
      <c r="Z17" s="351">
        <f t="shared" si="4"/>
        <v>3473</v>
      </c>
      <c r="AA17" s="351"/>
      <c r="AB17" s="351">
        <v>55</v>
      </c>
      <c r="AC17" s="351">
        <v>42</v>
      </c>
      <c r="AD17" s="351">
        <f t="shared" si="5"/>
        <v>97</v>
      </c>
      <c r="AE17" s="351"/>
      <c r="AF17" s="351">
        <v>87</v>
      </c>
      <c r="AG17" s="351">
        <v>89</v>
      </c>
      <c r="AH17" s="351">
        <f t="shared" si="6"/>
        <v>176</v>
      </c>
      <c r="AI17" s="351"/>
      <c r="AJ17" s="351">
        <f t="shared" si="7"/>
        <v>2169</v>
      </c>
      <c r="AK17" s="351">
        <f t="shared" si="7"/>
        <v>2129</v>
      </c>
      <c r="AL17" s="351"/>
      <c r="AM17" s="1172">
        <f t="shared" si="8"/>
        <v>4298</v>
      </c>
    </row>
    <row r="18" spans="1:43" ht="11.85" customHeight="1">
      <c r="A18" s="96">
        <v>2</v>
      </c>
      <c r="B18" s="96">
        <v>4</v>
      </c>
      <c r="C18" s="96">
        <v>10</v>
      </c>
      <c r="D18" s="96"/>
      <c r="E18" s="2212"/>
      <c r="F18" s="327" t="s">
        <v>31</v>
      </c>
      <c r="G18" s="322"/>
      <c r="H18" s="351">
        <v>0</v>
      </c>
      <c r="I18" s="351">
        <v>0</v>
      </c>
      <c r="J18" s="351">
        <f t="shared" ref="J18:J56" si="10">SUM(H18:I18)</f>
        <v>0</v>
      </c>
      <c r="K18" s="351"/>
      <c r="L18" s="351">
        <v>0</v>
      </c>
      <c r="M18" s="351">
        <v>0</v>
      </c>
      <c r="N18" s="351">
        <f t="shared" ref="N18:N25" si="11">SUM(L18:M18)</f>
        <v>0</v>
      </c>
      <c r="O18" s="351"/>
      <c r="P18" s="351">
        <v>0</v>
      </c>
      <c r="Q18" s="351">
        <v>0</v>
      </c>
      <c r="R18" s="351">
        <f t="shared" ref="R18:R25" si="12">SUM(P18:Q18)</f>
        <v>0</v>
      </c>
      <c r="S18" s="351"/>
      <c r="T18" s="351">
        <v>0</v>
      </c>
      <c r="U18" s="351">
        <v>0</v>
      </c>
      <c r="V18" s="351">
        <f t="shared" ref="V18:V25" si="13">SUM(T18:U18)</f>
        <v>0</v>
      </c>
      <c r="W18" s="351"/>
      <c r="X18" s="351">
        <v>0</v>
      </c>
      <c r="Y18" s="351">
        <v>0</v>
      </c>
      <c r="Z18" s="351">
        <f t="shared" ref="Z18:Z25" si="14">SUM(X18:Y18)</f>
        <v>0</v>
      </c>
      <c r="AA18" s="351"/>
      <c r="AB18" s="351">
        <v>0</v>
      </c>
      <c r="AC18" s="351">
        <v>0</v>
      </c>
      <c r="AD18" s="351">
        <f t="shared" ref="AD18:AD25" si="15">SUM(AB18:AC18)</f>
        <v>0</v>
      </c>
      <c r="AE18" s="351"/>
      <c r="AF18" s="351">
        <v>0</v>
      </c>
      <c r="AG18" s="351">
        <v>0</v>
      </c>
      <c r="AH18" s="351">
        <f t="shared" ref="AH18:AH25" si="16">SUM(AF18:AG18)</f>
        <v>0</v>
      </c>
      <c r="AI18" s="351"/>
      <c r="AJ18" s="351">
        <f t="shared" si="7"/>
        <v>0</v>
      </c>
      <c r="AK18" s="351">
        <f t="shared" si="7"/>
        <v>0</v>
      </c>
      <c r="AL18" s="351"/>
      <c r="AM18" s="1172">
        <f t="shared" ref="AM18:AM56" si="17">SUM(AJ18:AK18)</f>
        <v>0</v>
      </c>
    </row>
    <row r="19" spans="1:43" ht="11.85" customHeight="1">
      <c r="A19" s="96">
        <v>2</v>
      </c>
      <c r="B19" s="96">
        <v>4</v>
      </c>
      <c r="C19" s="96">
        <v>10</v>
      </c>
      <c r="D19" s="96"/>
      <c r="E19" s="2212"/>
      <c r="F19" s="327" t="s">
        <v>32</v>
      </c>
      <c r="G19" s="322"/>
      <c r="H19" s="351">
        <v>0</v>
      </c>
      <c r="I19" s="351">
        <v>0</v>
      </c>
      <c r="J19" s="351">
        <f t="shared" si="10"/>
        <v>0</v>
      </c>
      <c r="K19" s="351"/>
      <c r="L19" s="351">
        <v>0</v>
      </c>
      <c r="M19" s="351">
        <v>0</v>
      </c>
      <c r="N19" s="351">
        <f t="shared" si="11"/>
        <v>0</v>
      </c>
      <c r="O19" s="351"/>
      <c r="P19" s="351">
        <v>0</v>
      </c>
      <c r="Q19" s="351">
        <v>0</v>
      </c>
      <c r="R19" s="351">
        <f t="shared" si="12"/>
        <v>0</v>
      </c>
      <c r="S19" s="351"/>
      <c r="T19" s="351">
        <v>0</v>
      </c>
      <c r="U19" s="351">
        <v>0</v>
      </c>
      <c r="V19" s="351">
        <f t="shared" si="13"/>
        <v>0</v>
      </c>
      <c r="W19" s="351"/>
      <c r="X19" s="351">
        <v>0</v>
      </c>
      <c r="Y19" s="351">
        <v>0</v>
      </c>
      <c r="Z19" s="351">
        <f t="shared" si="14"/>
        <v>0</v>
      </c>
      <c r="AA19" s="351"/>
      <c r="AB19" s="351">
        <v>0</v>
      </c>
      <c r="AC19" s="351">
        <v>0</v>
      </c>
      <c r="AD19" s="351">
        <f t="shared" si="15"/>
        <v>0</v>
      </c>
      <c r="AE19" s="351"/>
      <c r="AF19" s="351">
        <v>0</v>
      </c>
      <c r="AG19" s="351">
        <v>0</v>
      </c>
      <c r="AH19" s="351">
        <f t="shared" si="16"/>
        <v>0</v>
      </c>
      <c r="AI19" s="351"/>
      <c r="AJ19" s="351">
        <f t="shared" si="7"/>
        <v>0</v>
      </c>
      <c r="AK19" s="351">
        <f t="shared" si="7"/>
        <v>0</v>
      </c>
      <c r="AL19" s="351"/>
      <c r="AM19" s="1172">
        <f t="shared" si="17"/>
        <v>0</v>
      </c>
    </row>
    <row r="20" spans="1:43" ht="11.85" customHeight="1">
      <c r="A20" s="96">
        <v>2</v>
      </c>
      <c r="B20" s="96">
        <v>4</v>
      </c>
      <c r="C20" s="96">
        <v>3</v>
      </c>
      <c r="D20" s="96"/>
      <c r="E20" s="2212"/>
      <c r="F20" s="327" t="s">
        <v>131</v>
      </c>
      <c r="G20" s="322"/>
      <c r="H20" s="351">
        <v>0</v>
      </c>
      <c r="I20" s="351">
        <v>0</v>
      </c>
      <c r="J20" s="351">
        <f t="shared" si="10"/>
        <v>0</v>
      </c>
      <c r="K20" s="351"/>
      <c r="L20" s="351">
        <v>0</v>
      </c>
      <c r="M20" s="351">
        <v>0</v>
      </c>
      <c r="N20" s="351">
        <f t="shared" si="11"/>
        <v>0</v>
      </c>
      <c r="O20" s="351"/>
      <c r="P20" s="351">
        <v>0</v>
      </c>
      <c r="Q20" s="351">
        <v>0</v>
      </c>
      <c r="R20" s="351">
        <f t="shared" si="12"/>
        <v>0</v>
      </c>
      <c r="S20" s="351"/>
      <c r="T20" s="351">
        <v>0</v>
      </c>
      <c r="U20" s="351">
        <v>0</v>
      </c>
      <c r="V20" s="351">
        <f t="shared" si="13"/>
        <v>0</v>
      </c>
      <c r="W20" s="351"/>
      <c r="X20" s="351">
        <v>0</v>
      </c>
      <c r="Y20" s="351">
        <v>0</v>
      </c>
      <c r="Z20" s="351">
        <f t="shared" si="14"/>
        <v>0</v>
      </c>
      <c r="AA20" s="351"/>
      <c r="AB20" s="351">
        <v>0</v>
      </c>
      <c r="AC20" s="351">
        <v>0</v>
      </c>
      <c r="AD20" s="351">
        <f t="shared" si="15"/>
        <v>0</v>
      </c>
      <c r="AE20" s="351"/>
      <c r="AF20" s="351">
        <v>0</v>
      </c>
      <c r="AG20" s="351">
        <v>0</v>
      </c>
      <c r="AH20" s="351">
        <f t="shared" si="16"/>
        <v>0</v>
      </c>
      <c r="AI20" s="351"/>
      <c r="AJ20" s="351">
        <f t="shared" si="7"/>
        <v>0</v>
      </c>
      <c r="AK20" s="351">
        <f t="shared" si="7"/>
        <v>0</v>
      </c>
      <c r="AL20" s="351"/>
      <c r="AM20" s="1172">
        <f t="shared" si="17"/>
        <v>0</v>
      </c>
      <c r="AO20" s="2280"/>
      <c r="AP20" s="2280"/>
      <c r="AQ20" s="2280"/>
    </row>
    <row r="21" spans="1:43" ht="11.85" customHeight="1">
      <c r="A21" s="96">
        <v>2</v>
      </c>
      <c r="B21" s="96">
        <v>4</v>
      </c>
      <c r="C21" s="96">
        <v>7</v>
      </c>
      <c r="D21" s="96"/>
      <c r="E21" s="2212"/>
      <c r="F21" s="327" t="s">
        <v>132</v>
      </c>
      <c r="G21" s="322"/>
      <c r="H21" s="351">
        <v>0</v>
      </c>
      <c r="I21" s="351">
        <v>0</v>
      </c>
      <c r="J21" s="351">
        <f t="shared" si="10"/>
        <v>0</v>
      </c>
      <c r="K21" s="351"/>
      <c r="L21" s="351">
        <v>0</v>
      </c>
      <c r="M21" s="351">
        <v>0</v>
      </c>
      <c r="N21" s="351">
        <f t="shared" si="11"/>
        <v>0</v>
      </c>
      <c r="O21" s="351"/>
      <c r="P21" s="351">
        <v>0</v>
      </c>
      <c r="Q21" s="351">
        <v>0</v>
      </c>
      <c r="R21" s="351">
        <f t="shared" si="12"/>
        <v>0</v>
      </c>
      <c r="S21" s="351"/>
      <c r="T21" s="351">
        <v>0</v>
      </c>
      <c r="U21" s="351">
        <v>0</v>
      </c>
      <c r="V21" s="351">
        <f t="shared" si="13"/>
        <v>0</v>
      </c>
      <c r="W21" s="351"/>
      <c r="X21" s="351">
        <v>0</v>
      </c>
      <c r="Y21" s="351">
        <v>0</v>
      </c>
      <c r="Z21" s="351">
        <f t="shared" si="14"/>
        <v>0</v>
      </c>
      <c r="AA21" s="351"/>
      <c r="AB21" s="351">
        <v>0</v>
      </c>
      <c r="AC21" s="351">
        <v>0</v>
      </c>
      <c r="AD21" s="351">
        <f t="shared" si="15"/>
        <v>0</v>
      </c>
      <c r="AE21" s="351"/>
      <c r="AF21" s="351">
        <v>0</v>
      </c>
      <c r="AG21" s="351">
        <v>0</v>
      </c>
      <c r="AH21" s="351">
        <f t="shared" si="16"/>
        <v>0</v>
      </c>
      <c r="AI21" s="351"/>
      <c r="AJ21" s="351">
        <f t="shared" si="7"/>
        <v>0</v>
      </c>
      <c r="AK21" s="351">
        <f t="shared" si="7"/>
        <v>0</v>
      </c>
      <c r="AL21" s="351"/>
      <c r="AM21" s="1172">
        <f t="shared" si="17"/>
        <v>0</v>
      </c>
      <c r="AO21" s="2280"/>
      <c r="AP21" s="2280"/>
      <c r="AQ21" s="2280"/>
    </row>
    <row r="22" spans="1:43" ht="11.85" customHeight="1">
      <c r="A22" s="96">
        <v>2</v>
      </c>
      <c r="B22" s="96">
        <v>4</v>
      </c>
      <c r="C22" s="96">
        <v>1</v>
      </c>
      <c r="D22" s="96"/>
      <c r="E22" s="2212"/>
      <c r="F22" s="327" t="s">
        <v>35</v>
      </c>
      <c r="G22" s="322"/>
      <c r="H22" s="351">
        <v>0</v>
      </c>
      <c r="I22" s="351">
        <v>0</v>
      </c>
      <c r="J22" s="351">
        <f t="shared" si="10"/>
        <v>0</v>
      </c>
      <c r="K22" s="351"/>
      <c r="L22" s="351">
        <v>0</v>
      </c>
      <c r="M22" s="351">
        <v>0</v>
      </c>
      <c r="N22" s="351">
        <f t="shared" si="11"/>
        <v>0</v>
      </c>
      <c r="O22" s="351"/>
      <c r="P22" s="351">
        <v>0</v>
      </c>
      <c r="Q22" s="351">
        <v>0</v>
      </c>
      <c r="R22" s="351">
        <f t="shared" si="12"/>
        <v>0</v>
      </c>
      <c r="S22" s="351"/>
      <c r="T22" s="351">
        <v>0</v>
      </c>
      <c r="U22" s="351">
        <v>0</v>
      </c>
      <c r="V22" s="351">
        <f t="shared" si="13"/>
        <v>0</v>
      </c>
      <c r="W22" s="351"/>
      <c r="X22" s="351">
        <v>0</v>
      </c>
      <c r="Y22" s="351">
        <v>0</v>
      </c>
      <c r="Z22" s="351">
        <f t="shared" si="14"/>
        <v>0</v>
      </c>
      <c r="AA22" s="351"/>
      <c r="AB22" s="351">
        <v>0</v>
      </c>
      <c r="AC22" s="351">
        <v>0</v>
      </c>
      <c r="AD22" s="351">
        <f t="shared" si="15"/>
        <v>0</v>
      </c>
      <c r="AE22" s="351"/>
      <c r="AF22" s="351">
        <v>0</v>
      </c>
      <c r="AG22" s="351">
        <v>0</v>
      </c>
      <c r="AH22" s="351">
        <f t="shared" si="16"/>
        <v>0</v>
      </c>
      <c r="AI22" s="351"/>
      <c r="AJ22" s="351">
        <f t="shared" si="7"/>
        <v>0</v>
      </c>
      <c r="AK22" s="351">
        <f t="shared" si="7"/>
        <v>0</v>
      </c>
      <c r="AL22" s="351"/>
      <c r="AM22" s="1172">
        <f t="shared" si="17"/>
        <v>0</v>
      </c>
      <c r="AO22" s="2280"/>
      <c r="AP22" s="2280"/>
      <c r="AQ22" s="2280"/>
    </row>
    <row r="23" spans="1:43" ht="11.85" customHeight="1">
      <c r="A23" s="96">
        <v>2</v>
      </c>
      <c r="B23" s="96">
        <v>4</v>
      </c>
      <c r="C23" s="96">
        <v>9</v>
      </c>
      <c r="D23" s="96"/>
      <c r="E23" s="2212"/>
      <c r="F23" s="327" t="s">
        <v>133</v>
      </c>
      <c r="G23" s="322"/>
      <c r="H23" s="351">
        <v>0</v>
      </c>
      <c r="I23" s="351">
        <v>0</v>
      </c>
      <c r="J23" s="351">
        <f t="shared" si="10"/>
        <v>0</v>
      </c>
      <c r="K23" s="351"/>
      <c r="L23" s="351">
        <v>0</v>
      </c>
      <c r="M23" s="351">
        <v>0</v>
      </c>
      <c r="N23" s="351">
        <f t="shared" si="11"/>
        <v>0</v>
      </c>
      <c r="O23" s="351"/>
      <c r="P23" s="351">
        <v>0</v>
      </c>
      <c r="Q23" s="351">
        <v>0</v>
      </c>
      <c r="R23" s="351">
        <f t="shared" si="12"/>
        <v>0</v>
      </c>
      <c r="S23" s="351"/>
      <c r="T23" s="351">
        <v>0</v>
      </c>
      <c r="U23" s="351">
        <v>0</v>
      </c>
      <c r="V23" s="351">
        <f t="shared" si="13"/>
        <v>0</v>
      </c>
      <c r="W23" s="351"/>
      <c r="X23" s="351">
        <v>0</v>
      </c>
      <c r="Y23" s="351">
        <v>0</v>
      </c>
      <c r="Z23" s="351">
        <f t="shared" si="14"/>
        <v>0</v>
      </c>
      <c r="AA23" s="351"/>
      <c r="AB23" s="351">
        <v>0</v>
      </c>
      <c r="AC23" s="351">
        <v>0</v>
      </c>
      <c r="AD23" s="351">
        <f t="shared" si="15"/>
        <v>0</v>
      </c>
      <c r="AE23" s="351"/>
      <c r="AF23" s="351">
        <v>0</v>
      </c>
      <c r="AG23" s="351">
        <v>0</v>
      </c>
      <c r="AH23" s="351">
        <f t="shared" si="16"/>
        <v>0</v>
      </c>
      <c r="AI23" s="351"/>
      <c r="AJ23" s="351">
        <f t="shared" si="7"/>
        <v>0</v>
      </c>
      <c r="AK23" s="351">
        <f t="shared" si="7"/>
        <v>0</v>
      </c>
      <c r="AL23" s="351"/>
      <c r="AM23" s="1172">
        <f t="shared" si="17"/>
        <v>0</v>
      </c>
      <c r="AO23" s="2280"/>
      <c r="AP23" s="2280"/>
      <c r="AQ23" s="2280"/>
    </row>
    <row r="24" spans="1:43" ht="11.85" customHeight="1">
      <c r="A24" s="96">
        <v>2</v>
      </c>
      <c r="B24" s="96">
        <v>4</v>
      </c>
      <c r="C24" s="96">
        <v>11</v>
      </c>
      <c r="D24" s="96"/>
      <c r="E24" s="2212"/>
      <c r="F24" s="329" t="s">
        <v>37</v>
      </c>
      <c r="G24" s="322"/>
      <c r="H24" s="351">
        <v>0</v>
      </c>
      <c r="I24" s="351">
        <v>0</v>
      </c>
      <c r="J24" s="351">
        <f t="shared" si="10"/>
        <v>0</v>
      </c>
      <c r="K24" s="351"/>
      <c r="L24" s="351">
        <v>0</v>
      </c>
      <c r="M24" s="351">
        <v>0</v>
      </c>
      <c r="N24" s="351">
        <f t="shared" si="11"/>
        <v>0</v>
      </c>
      <c r="O24" s="351"/>
      <c r="P24" s="351">
        <v>0</v>
      </c>
      <c r="Q24" s="351">
        <v>0</v>
      </c>
      <c r="R24" s="351">
        <f t="shared" si="12"/>
        <v>0</v>
      </c>
      <c r="S24" s="351"/>
      <c r="T24" s="351">
        <v>0</v>
      </c>
      <c r="U24" s="351">
        <v>0</v>
      </c>
      <c r="V24" s="351">
        <f t="shared" si="13"/>
        <v>0</v>
      </c>
      <c r="W24" s="351"/>
      <c r="X24" s="351">
        <v>0</v>
      </c>
      <c r="Y24" s="351">
        <v>0</v>
      </c>
      <c r="Z24" s="351">
        <f t="shared" si="14"/>
        <v>0</v>
      </c>
      <c r="AA24" s="351"/>
      <c r="AB24" s="351">
        <v>0</v>
      </c>
      <c r="AC24" s="351">
        <v>0</v>
      </c>
      <c r="AD24" s="351">
        <f t="shared" si="15"/>
        <v>0</v>
      </c>
      <c r="AE24" s="351"/>
      <c r="AF24" s="351">
        <v>0</v>
      </c>
      <c r="AG24" s="351">
        <v>0</v>
      </c>
      <c r="AH24" s="351">
        <f t="shared" si="16"/>
        <v>0</v>
      </c>
      <c r="AI24" s="351"/>
      <c r="AJ24" s="351">
        <f t="shared" si="7"/>
        <v>0</v>
      </c>
      <c r="AK24" s="351">
        <f t="shared" si="7"/>
        <v>0</v>
      </c>
      <c r="AL24" s="351"/>
      <c r="AM24" s="1172">
        <f t="shared" si="17"/>
        <v>0</v>
      </c>
      <c r="AO24" s="2280"/>
      <c r="AP24" s="2280"/>
      <c r="AQ24" s="2280"/>
    </row>
    <row r="25" spans="1:43" ht="11.85" customHeight="1">
      <c r="A25" s="96"/>
      <c r="B25" s="96"/>
      <c r="C25" s="96"/>
      <c r="D25" s="96"/>
      <c r="E25" s="2213"/>
      <c r="F25" s="340" t="s">
        <v>38</v>
      </c>
      <c r="G25" s="322"/>
      <c r="H25" s="351">
        <v>0</v>
      </c>
      <c r="I25" s="351">
        <v>0</v>
      </c>
      <c r="J25" s="351">
        <f t="shared" si="10"/>
        <v>0</v>
      </c>
      <c r="K25" s="351"/>
      <c r="L25" s="351">
        <v>0</v>
      </c>
      <c r="M25" s="351">
        <v>0</v>
      </c>
      <c r="N25" s="351">
        <f t="shared" si="11"/>
        <v>0</v>
      </c>
      <c r="O25" s="351"/>
      <c r="P25" s="351">
        <v>0</v>
      </c>
      <c r="Q25" s="351">
        <v>0</v>
      </c>
      <c r="R25" s="351">
        <f t="shared" si="12"/>
        <v>0</v>
      </c>
      <c r="S25" s="351"/>
      <c r="T25" s="351">
        <v>0</v>
      </c>
      <c r="U25" s="351">
        <v>0</v>
      </c>
      <c r="V25" s="351">
        <f t="shared" si="13"/>
        <v>0</v>
      </c>
      <c r="W25" s="351"/>
      <c r="X25" s="351">
        <v>0</v>
      </c>
      <c r="Y25" s="351">
        <v>0</v>
      </c>
      <c r="Z25" s="351">
        <f t="shared" si="14"/>
        <v>0</v>
      </c>
      <c r="AA25" s="351"/>
      <c r="AB25" s="351">
        <v>0</v>
      </c>
      <c r="AC25" s="351">
        <v>0</v>
      </c>
      <c r="AD25" s="351">
        <f t="shared" si="15"/>
        <v>0</v>
      </c>
      <c r="AE25" s="351"/>
      <c r="AF25" s="351">
        <v>0</v>
      </c>
      <c r="AG25" s="351">
        <v>0</v>
      </c>
      <c r="AH25" s="351">
        <f t="shared" si="16"/>
        <v>0</v>
      </c>
      <c r="AI25" s="351"/>
      <c r="AJ25" s="351">
        <f t="shared" ref="AJ25:AK41" si="18">SUM(H25+L25+P25+T25+X25+AB25+AF25)</f>
        <v>0</v>
      </c>
      <c r="AK25" s="351">
        <f t="shared" si="18"/>
        <v>0</v>
      </c>
      <c r="AL25" s="351"/>
      <c r="AM25" s="1177">
        <f t="shared" si="17"/>
        <v>0</v>
      </c>
      <c r="AO25" s="2280"/>
      <c r="AP25" s="2280"/>
      <c r="AQ25" s="2280"/>
    </row>
    <row r="26" spans="1:43" s="683" customFormat="1" ht="12" customHeight="1">
      <c r="A26" s="996"/>
      <c r="B26" s="996"/>
      <c r="C26" s="996"/>
      <c r="D26" s="996"/>
      <c r="E26" s="2211">
        <v>1403</v>
      </c>
      <c r="F26" s="1173" t="s">
        <v>39</v>
      </c>
      <c r="G26" s="1178"/>
      <c r="H26" s="1175">
        <f>SUM(H27:H29)</f>
        <v>0</v>
      </c>
      <c r="I26" s="1175">
        <f>SUM(I27:I29)</f>
        <v>0</v>
      </c>
      <c r="J26" s="1175">
        <f t="shared" si="10"/>
        <v>0</v>
      </c>
      <c r="K26" s="1175"/>
      <c r="L26" s="1175">
        <f>SUM(L27:L29)</f>
        <v>0</v>
      </c>
      <c r="M26" s="1175">
        <f>SUM(M27:M29)</f>
        <v>0</v>
      </c>
      <c r="N26" s="1175">
        <f>SUM(L26:M26)</f>
        <v>0</v>
      </c>
      <c r="O26" s="1175"/>
      <c r="P26" s="1175">
        <f t="shared" ref="P26:AG26" si="19">SUM(P27:P29)</f>
        <v>0</v>
      </c>
      <c r="Q26" s="1175">
        <f t="shared" si="19"/>
        <v>0</v>
      </c>
      <c r="R26" s="1175">
        <f>SUM(P26:Q26)</f>
        <v>0</v>
      </c>
      <c r="S26" s="1175"/>
      <c r="T26" s="1175">
        <f t="shared" si="19"/>
        <v>0</v>
      </c>
      <c r="U26" s="1175">
        <f t="shared" si="19"/>
        <v>0</v>
      </c>
      <c r="V26" s="1175">
        <f>SUM(T26:U26)</f>
        <v>0</v>
      </c>
      <c r="W26" s="1175"/>
      <c r="X26" s="1175">
        <f t="shared" si="19"/>
        <v>93</v>
      </c>
      <c r="Y26" s="1175">
        <f t="shared" si="19"/>
        <v>149</v>
      </c>
      <c r="Z26" s="1175">
        <f>SUM(X26:Y26)</f>
        <v>242</v>
      </c>
      <c r="AA26" s="1175"/>
      <c r="AB26" s="1175">
        <f t="shared" si="19"/>
        <v>0</v>
      </c>
      <c r="AC26" s="1175">
        <f t="shared" si="19"/>
        <v>0</v>
      </c>
      <c r="AD26" s="1175">
        <f>SUM(AB26:AC26)</f>
        <v>0</v>
      </c>
      <c r="AE26" s="1175"/>
      <c r="AF26" s="1175">
        <f t="shared" si="19"/>
        <v>17</v>
      </c>
      <c r="AG26" s="1175">
        <f t="shared" si="19"/>
        <v>32</v>
      </c>
      <c r="AH26" s="1175">
        <f>SUM(AF26:AG26)</f>
        <v>49</v>
      </c>
      <c r="AI26" s="1175"/>
      <c r="AJ26" s="1175">
        <f t="shared" si="18"/>
        <v>110</v>
      </c>
      <c r="AK26" s="1175">
        <f t="shared" si="18"/>
        <v>181</v>
      </c>
      <c r="AL26" s="1175"/>
      <c r="AM26" s="1176">
        <f t="shared" si="17"/>
        <v>291</v>
      </c>
      <c r="AO26" s="2280"/>
      <c r="AP26" s="2280"/>
      <c r="AQ26" s="2280"/>
    </row>
    <row r="27" spans="1:43" ht="11.85" customHeight="1">
      <c r="A27" s="96">
        <v>3</v>
      </c>
      <c r="B27" s="96">
        <v>5</v>
      </c>
      <c r="C27" s="96">
        <v>11</v>
      </c>
      <c r="D27" s="96"/>
      <c r="E27" s="2212"/>
      <c r="F27" s="329" t="s">
        <v>40</v>
      </c>
      <c r="G27" s="322"/>
      <c r="H27" s="351">
        <v>0</v>
      </c>
      <c r="I27" s="351">
        <v>0</v>
      </c>
      <c r="J27" s="351">
        <f t="shared" si="10"/>
        <v>0</v>
      </c>
      <c r="K27" s="351"/>
      <c r="L27" s="351">
        <v>0</v>
      </c>
      <c r="M27" s="351">
        <v>0</v>
      </c>
      <c r="N27" s="351">
        <f t="shared" ref="N27:N56" si="20">SUM(L27:M27)</f>
        <v>0</v>
      </c>
      <c r="O27" s="351"/>
      <c r="P27" s="351">
        <v>0</v>
      </c>
      <c r="Q27" s="351">
        <v>0</v>
      </c>
      <c r="R27" s="351">
        <f t="shared" ref="R27:R56" si="21">SUM(P27:Q27)</f>
        <v>0</v>
      </c>
      <c r="S27" s="351"/>
      <c r="T27" s="351">
        <v>0</v>
      </c>
      <c r="U27" s="351">
        <v>0</v>
      </c>
      <c r="V27" s="351">
        <f t="shared" ref="V27:V56" si="22">SUM(T27:U27)</f>
        <v>0</v>
      </c>
      <c r="W27" s="351"/>
      <c r="X27" s="351">
        <v>93</v>
      </c>
      <c r="Y27" s="351">
        <v>149</v>
      </c>
      <c r="Z27" s="351">
        <f t="shared" ref="Z27:Z56" si="23">SUM(X27:Y27)</f>
        <v>242</v>
      </c>
      <c r="AA27" s="351"/>
      <c r="AB27" s="351">
        <v>0</v>
      </c>
      <c r="AC27" s="351">
        <v>0</v>
      </c>
      <c r="AD27" s="351">
        <f t="shared" ref="AD27:AD56" si="24">SUM(AB27:AC27)</f>
        <v>0</v>
      </c>
      <c r="AE27" s="351"/>
      <c r="AF27" s="351">
        <v>17</v>
      </c>
      <c r="AG27" s="351">
        <v>32</v>
      </c>
      <c r="AH27" s="351">
        <f t="shared" ref="AH27:AH56" si="25">SUM(AF27:AG27)</f>
        <v>49</v>
      </c>
      <c r="AI27" s="351"/>
      <c r="AJ27" s="351">
        <f t="shared" si="18"/>
        <v>110</v>
      </c>
      <c r="AK27" s="351">
        <f t="shared" si="18"/>
        <v>181</v>
      </c>
      <c r="AL27" s="351"/>
      <c r="AM27" s="1172">
        <f t="shared" si="17"/>
        <v>291</v>
      </c>
      <c r="AO27" s="2280"/>
      <c r="AP27" s="2280"/>
      <c r="AQ27" s="2280"/>
    </row>
    <row r="28" spans="1:43" ht="11.85" customHeight="1">
      <c r="A28" s="96">
        <v>3</v>
      </c>
      <c r="B28" s="96">
        <v>5</v>
      </c>
      <c r="C28" s="96">
        <v>8</v>
      </c>
      <c r="D28" s="96"/>
      <c r="E28" s="2212"/>
      <c r="F28" s="329" t="s">
        <v>41</v>
      </c>
      <c r="G28" s="322"/>
      <c r="H28" s="351">
        <v>0</v>
      </c>
      <c r="I28" s="351">
        <v>0</v>
      </c>
      <c r="J28" s="351">
        <f t="shared" si="10"/>
        <v>0</v>
      </c>
      <c r="K28" s="351"/>
      <c r="L28" s="351">
        <v>0</v>
      </c>
      <c r="M28" s="351">
        <v>0</v>
      </c>
      <c r="N28" s="351">
        <f t="shared" si="20"/>
        <v>0</v>
      </c>
      <c r="O28" s="351"/>
      <c r="P28" s="351">
        <v>0</v>
      </c>
      <c r="Q28" s="351">
        <v>0</v>
      </c>
      <c r="R28" s="351">
        <f t="shared" si="21"/>
        <v>0</v>
      </c>
      <c r="S28" s="351"/>
      <c r="T28" s="351">
        <v>0</v>
      </c>
      <c r="U28" s="351">
        <v>0</v>
      </c>
      <c r="V28" s="351">
        <f t="shared" si="22"/>
        <v>0</v>
      </c>
      <c r="W28" s="351"/>
      <c r="X28" s="351">
        <v>0</v>
      </c>
      <c r="Y28" s="351">
        <v>0</v>
      </c>
      <c r="Z28" s="351">
        <f t="shared" si="23"/>
        <v>0</v>
      </c>
      <c r="AA28" s="351"/>
      <c r="AB28" s="351">
        <v>0</v>
      </c>
      <c r="AC28" s="351">
        <v>0</v>
      </c>
      <c r="AD28" s="351">
        <f t="shared" si="24"/>
        <v>0</v>
      </c>
      <c r="AE28" s="351"/>
      <c r="AF28" s="351">
        <v>0</v>
      </c>
      <c r="AG28" s="351">
        <v>0</v>
      </c>
      <c r="AH28" s="351">
        <f t="shared" si="25"/>
        <v>0</v>
      </c>
      <c r="AI28" s="351"/>
      <c r="AJ28" s="351">
        <f t="shared" si="18"/>
        <v>0</v>
      </c>
      <c r="AK28" s="351">
        <f t="shared" si="18"/>
        <v>0</v>
      </c>
      <c r="AL28" s="351"/>
      <c r="AM28" s="1172">
        <f t="shared" si="17"/>
        <v>0</v>
      </c>
      <c r="AO28" s="2280"/>
      <c r="AP28" s="2280"/>
      <c r="AQ28" s="2280"/>
    </row>
    <row r="29" spans="1:43" ht="11.85" customHeight="1">
      <c r="A29" s="96">
        <v>3</v>
      </c>
      <c r="B29" s="96">
        <v>5</v>
      </c>
      <c r="C29" s="96">
        <v>10</v>
      </c>
      <c r="D29" s="96"/>
      <c r="E29" s="2213"/>
      <c r="F29" s="329" t="s">
        <v>42</v>
      </c>
      <c r="G29" s="322"/>
      <c r="H29" s="351">
        <v>0</v>
      </c>
      <c r="I29" s="351">
        <v>0</v>
      </c>
      <c r="J29" s="351">
        <f t="shared" si="10"/>
        <v>0</v>
      </c>
      <c r="K29" s="351"/>
      <c r="L29" s="351">
        <v>0</v>
      </c>
      <c r="M29" s="351">
        <v>0</v>
      </c>
      <c r="N29" s="351">
        <f t="shared" si="20"/>
        <v>0</v>
      </c>
      <c r="O29" s="351"/>
      <c r="P29" s="351">
        <v>0</v>
      </c>
      <c r="Q29" s="351">
        <v>0</v>
      </c>
      <c r="R29" s="351">
        <f t="shared" si="21"/>
        <v>0</v>
      </c>
      <c r="S29" s="351"/>
      <c r="T29" s="351">
        <v>0</v>
      </c>
      <c r="U29" s="351">
        <v>0</v>
      </c>
      <c r="V29" s="351">
        <f t="shared" si="22"/>
        <v>0</v>
      </c>
      <c r="W29" s="351"/>
      <c r="X29" s="351">
        <v>0</v>
      </c>
      <c r="Y29" s="351">
        <v>0</v>
      </c>
      <c r="Z29" s="351">
        <f t="shared" si="23"/>
        <v>0</v>
      </c>
      <c r="AA29" s="351"/>
      <c r="AB29" s="351">
        <v>0</v>
      </c>
      <c r="AC29" s="351">
        <v>0</v>
      </c>
      <c r="AD29" s="351">
        <f t="shared" si="24"/>
        <v>0</v>
      </c>
      <c r="AE29" s="351"/>
      <c r="AF29" s="351">
        <v>0</v>
      </c>
      <c r="AG29" s="351">
        <v>0</v>
      </c>
      <c r="AH29" s="351">
        <f t="shared" si="25"/>
        <v>0</v>
      </c>
      <c r="AI29" s="351"/>
      <c r="AJ29" s="351">
        <f t="shared" si="18"/>
        <v>0</v>
      </c>
      <c r="AK29" s="351">
        <f t="shared" si="18"/>
        <v>0</v>
      </c>
      <c r="AL29" s="351"/>
      <c r="AM29" s="1177">
        <f t="shared" si="17"/>
        <v>0</v>
      </c>
    </row>
    <row r="30" spans="1:43" s="683" customFormat="1" ht="12" customHeight="1">
      <c r="A30" s="996"/>
      <c r="B30" s="996"/>
      <c r="C30" s="996"/>
      <c r="D30" s="996"/>
      <c r="E30" s="2204">
        <v>1404</v>
      </c>
      <c r="F30" s="1173" t="s">
        <v>43</v>
      </c>
      <c r="G30" s="1178"/>
      <c r="H30" s="1175">
        <f>SUM(H31,H32)</f>
        <v>0</v>
      </c>
      <c r="I30" s="1175">
        <f>SUM(I31,I32)</f>
        <v>0</v>
      </c>
      <c r="J30" s="1175">
        <f t="shared" si="10"/>
        <v>0</v>
      </c>
      <c r="K30" s="1175"/>
      <c r="L30" s="1175">
        <f>SUM(L31:L32)</f>
        <v>0</v>
      </c>
      <c r="M30" s="1175">
        <f>SUM(M31:M32)</f>
        <v>0</v>
      </c>
      <c r="N30" s="1175">
        <f t="shared" si="20"/>
        <v>0</v>
      </c>
      <c r="O30" s="1175"/>
      <c r="P30" s="1175">
        <f>SUM(P31:P32)</f>
        <v>0</v>
      </c>
      <c r="Q30" s="1175">
        <f>SUM(Q31:Q32)</f>
        <v>0</v>
      </c>
      <c r="R30" s="1175">
        <f t="shared" si="21"/>
        <v>0</v>
      </c>
      <c r="S30" s="1175"/>
      <c r="T30" s="1175">
        <f>SUM(T31:T32)</f>
        <v>0</v>
      </c>
      <c r="U30" s="1175">
        <f>SUM(U31:U32)</f>
        <v>0</v>
      </c>
      <c r="V30" s="1175">
        <f t="shared" si="22"/>
        <v>0</v>
      </c>
      <c r="W30" s="1175"/>
      <c r="X30" s="1175">
        <f>SUM(X31:X32)</f>
        <v>1815</v>
      </c>
      <c r="Y30" s="1175">
        <f>SUM(Y31:Y32)</f>
        <v>719</v>
      </c>
      <c r="Z30" s="1175">
        <f t="shared" si="23"/>
        <v>2534</v>
      </c>
      <c r="AA30" s="1175"/>
      <c r="AB30" s="1175">
        <f>SUM(AB31:AB32)</f>
        <v>0</v>
      </c>
      <c r="AC30" s="1175">
        <f>SUM(AC31:AC32)</f>
        <v>0</v>
      </c>
      <c r="AD30" s="1175">
        <f t="shared" si="24"/>
        <v>0</v>
      </c>
      <c r="AE30" s="1175"/>
      <c r="AF30" s="1175">
        <f>SUM(AF31:AF32)</f>
        <v>0</v>
      </c>
      <c r="AG30" s="1175">
        <f>SUM(AG31:AG32)</f>
        <v>0</v>
      </c>
      <c r="AH30" s="1175">
        <f t="shared" si="25"/>
        <v>0</v>
      </c>
      <c r="AI30" s="1175"/>
      <c r="AJ30" s="1175">
        <f t="shared" si="18"/>
        <v>1815</v>
      </c>
      <c r="AK30" s="1175">
        <f t="shared" si="18"/>
        <v>719</v>
      </c>
      <c r="AL30" s="1175"/>
      <c r="AM30" s="1176">
        <f t="shared" si="17"/>
        <v>2534</v>
      </c>
    </row>
    <row r="31" spans="1:43" ht="11.85" customHeight="1">
      <c r="A31" s="96">
        <v>4</v>
      </c>
      <c r="B31" s="96">
        <v>6</v>
      </c>
      <c r="C31" s="96">
        <v>11</v>
      </c>
      <c r="D31" s="96"/>
      <c r="E31" s="2205"/>
      <c r="F31" s="327" t="s">
        <v>128</v>
      </c>
      <c r="G31" s="322"/>
      <c r="H31" s="351">
        <v>0</v>
      </c>
      <c r="I31" s="351">
        <v>0</v>
      </c>
      <c r="J31" s="351">
        <f t="shared" si="10"/>
        <v>0</v>
      </c>
      <c r="K31" s="351"/>
      <c r="L31" s="351">
        <v>0</v>
      </c>
      <c r="M31" s="351">
        <v>0</v>
      </c>
      <c r="N31" s="351">
        <f t="shared" si="20"/>
        <v>0</v>
      </c>
      <c r="O31" s="351"/>
      <c r="P31" s="351">
        <v>0</v>
      </c>
      <c r="Q31" s="351">
        <v>0</v>
      </c>
      <c r="R31" s="351">
        <f t="shared" si="21"/>
        <v>0</v>
      </c>
      <c r="S31" s="351"/>
      <c r="T31" s="351">
        <v>0</v>
      </c>
      <c r="U31" s="351">
        <v>0</v>
      </c>
      <c r="V31" s="351">
        <f t="shared" si="22"/>
        <v>0</v>
      </c>
      <c r="W31" s="351"/>
      <c r="X31" s="351">
        <v>1230</v>
      </c>
      <c r="Y31" s="351">
        <v>320</v>
      </c>
      <c r="Z31" s="351">
        <f t="shared" si="23"/>
        <v>1550</v>
      </c>
      <c r="AA31" s="351"/>
      <c r="AB31" s="351">
        <v>0</v>
      </c>
      <c r="AC31" s="351">
        <v>0</v>
      </c>
      <c r="AD31" s="351">
        <f t="shared" si="24"/>
        <v>0</v>
      </c>
      <c r="AE31" s="351"/>
      <c r="AF31" s="351">
        <v>0</v>
      </c>
      <c r="AG31" s="351">
        <v>0</v>
      </c>
      <c r="AH31" s="351">
        <f t="shared" si="25"/>
        <v>0</v>
      </c>
      <c r="AI31" s="351"/>
      <c r="AJ31" s="351">
        <f t="shared" si="18"/>
        <v>1230</v>
      </c>
      <c r="AK31" s="351">
        <f t="shared" si="18"/>
        <v>320</v>
      </c>
      <c r="AL31" s="351"/>
      <c r="AM31" s="1172">
        <f t="shared" si="17"/>
        <v>1550</v>
      </c>
    </row>
    <row r="32" spans="1:43" ht="11.85" customHeight="1">
      <c r="A32" s="96">
        <v>4</v>
      </c>
      <c r="B32" s="96">
        <v>6</v>
      </c>
      <c r="C32" s="96">
        <v>11</v>
      </c>
      <c r="D32" s="96"/>
      <c r="E32" s="2207"/>
      <c r="F32" s="327" t="s">
        <v>45</v>
      </c>
      <c r="G32" s="322"/>
      <c r="H32" s="351">
        <v>0</v>
      </c>
      <c r="I32" s="351">
        <v>0</v>
      </c>
      <c r="J32" s="351">
        <f t="shared" si="10"/>
        <v>0</v>
      </c>
      <c r="K32" s="351"/>
      <c r="L32" s="351">
        <v>0</v>
      </c>
      <c r="M32" s="351">
        <v>0</v>
      </c>
      <c r="N32" s="351">
        <f t="shared" si="20"/>
        <v>0</v>
      </c>
      <c r="O32" s="351"/>
      <c r="P32" s="351">
        <v>0</v>
      </c>
      <c r="Q32" s="351">
        <v>0</v>
      </c>
      <c r="R32" s="351">
        <f t="shared" si="21"/>
        <v>0</v>
      </c>
      <c r="S32" s="351"/>
      <c r="T32" s="351">
        <v>0</v>
      </c>
      <c r="U32" s="351">
        <v>0</v>
      </c>
      <c r="V32" s="351">
        <f t="shared" si="22"/>
        <v>0</v>
      </c>
      <c r="W32" s="351"/>
      <c r="X32" s="351">
        <v>585</v>
      </c>
      <c r="Y32" s="351">
        <v>399</v>
      </c>
      <c r="Z32" s="351">
        <f t="shared" si="23"/>
        <v>984</v>
      </c>
      <c r="AA32" s="351"/>
      <c r="AB32" s="351">
        <v>0</v>
      </c>
      <c r="AC32" s="351">
        <v>0</v>
      </c>
      <c r="AD32" s="351">
        <f t="shared" si="24"/>
        <v>0</v>
      </c>
      <c r="AE32" s="351"/>
      <c r="AF32" s="351">
        <v>0</v>
      </c>
      <c r="AG32" s="351">
        <v>0</v>
      </c>
      <c r="AH32" s="351">
        <f t="shared" si="25"/>
        <v>0</v>
      </c>
      <c r="AI32" s="351"/>
      <c r="AJ32" s="351">
        <f t="shared" si="18"/>
        <v>585</v>
      </c>
      <c r="AK32" s="351">
        <f t="shared" si="18"/>
        <v>399</v>
      </c>
      <c r="AL32" s="351"/>
      <c r="AM32" s="1177">
        <f t="shared" si="17"/>
        <v>984</v>
      </c>
    </row>
    <row r="33" spans="1:39" s="683" customFormat="1" ht="12" customHeight="1">
      <c r="A33" s="996"/>
      <c r="B33" s="996"/>
      <c r="C33" s="996"/>
      <c r="D33" s="996"/>
      <c r="E33" s="2211">
        <v>1405</v>
      </c>
      <c r="F33" s="1179" t="s">
        <v>46</v>
      </c>
      <c r="G33" s="1180"/>
      <c r="H33" s="1175">
        <f>SUM(,H34,H35,H37)</f>
        <v>83</v>
      </c>
      <c r="I33" s="1175">
        <f>SUM(,I34,I35,I37)</f>
        <v>60</v>
      </c>
      <c r="J33" s="1175">
        <f t="shared" si="10"/>
        <v>143</v>
      </c>
      <c r="K33" s="1175"/>
      <c r="L33" s="1175">
        <f>SUM(L34:L37)</f>
        <v>0</v>
      </c>
      <c r="M33" s="1175">
        <f>SUM(M34:M37)</f>
        <v>0</v>
      </c>
      <c r="N33" s="1175">
        <f t="shared" si="20"/>
        <v>0</v>
      </c>
      <c r="O33" s="1175"/>
      <c r="P33" s="1175">
        <f>SUM(P34:P37)</f>
        <v>0</v>
      </c>
      <c r="Q33" s="1175">
        <f>SUM(Q34:Q37)</f>
        <v>0</v>
      </c>
      <c r="R33" s="1175">
        <f t="shared" si="21"/>
        <v>0</v>
      </c>
      <c r="S33" s="1175"/>
      <c r="T33" s="1175">
        <f>SUM(T34:T37)</f>
        <v>0</v>
      </c>
      <c r="U33" s="1175">
        <f>SUM(U34:U37)</f>
        <v>0</v>
      </c>
      <c r="V33" s="1175">
        <f t="shared" si="22"/>
        <v>0</v>
      </c>
      <c r="W33" s="1175"/>
      <c r="X33" s="1175">
        <f>SUM(X34:X37)</f>
        <v>812</v>
      </c>
      <c r="Y33" s="1175">
        <f>SUM(Y34:Y37)</f>
        <v>1153</v>
      </c>
      <c r="Z33" s="1175">
        <f t="shared" si="23"/>
        <v>1965</v>
      </c>
      <c r="AA33" s="1175"/>
      <c r="AB33" s="1175">
        <f>SUM(AB34:AB37)</f>
        <v>0</v>
      </c>
      <c r="AC33" s="1175">
        <f>SUM(AC34:AC37)</f>
        <v>0</v>
      </c>
      <c r="AD33" s="1175">
        <f t="shared" si="24"/>
        <v>0</v>
      </c>
      <c r="AE33" s="1175"/>
      <c r="AF33" s="1175">
        <f>SUM(AF34:AF37)</f>
        <v>139</v>
      </c>
      <c r="AG33" s="1175">
        <f>SUM(AG34:AG37)</f>
        <v>215</v>
      </c>
      <c r="AH33" s="1175">
        <f t="shared" si="25"/>
        <v>354</v>
      </c>
      <c r="AI33" s="1175"/>
      <c r="AJ33" s="1175">
        <f t="shared" si="18"/>
        <v>1034</v>
      </c>
      <c r="AK33" s="1175">
        <f t="shared" si="18"/>
        <v>1428</v>
      </c>
      <c r="AL33" s="1175"/>
      <c r="AM33" s="1176">
        <f t="shared" si="17"/>
        <v>2462</v>
      </c>
    </row>
    <row r="34" spans="1:39" ht="11.85" customHeight="1">
      <c r="A34" s="96">
        <v>5</v>
      </c>
      <c r="B34" s="96">
        <v>4</v>
      </c>
      <c r="C34" s="96">
        <v>8</v>
      </c>
      <c r="D34" s="96"/>
      <c r="E34" s="2212"/>
      <c r="F34" s="327" t="s">
        <v>47</v>
      </c>
      <c r="G34" s="322"/>
      <c r="H34" s="351">
        <v>0</v>
      </c>
      <c r="I34" s="351">
        <v>0</v>
      </c>
      <c r="J34" s="351">
        <f t="shared" si="10"/>
        <v>0</v>
      </c>
      <c r="K34" s="351"/>
      <c r="L34" s="351">
        <v>0</v>
      </c>
      <c r="M34" s="351">
        <v>0</v>
      </c>
      <c r="N34" s="351">
        <f t="shared" si="20"/>
        <v>0</v>
      </c>
      <c r="O34" s="351"/>
      <c r="P34" s="351">
        <v>0</v>
      </c>
      <c r="Q34" s="351">
        <v>0</v>
      </c>
      <c r="R34" s="351">
        <f t="shared" si="21"/>
        <v>0</v>
      </c>
      <c r="S34" s="351"/>
      <c r="T34" s="351">
        <v>0</v>
      </c>
      <c r="U34" s="351">
        <v>0</v>
      </c>
      <c r="V34" s="351">
        <f t="shared" si="22"/>
        <v>0</v>
      </c>
      <c r="W34" s="351"/>
      <c r="X34" s="351">
        <v>0</v>
      </c>
      <c r="Y34" s="351">
        <v>0</v>
      </c>
      <c r="Z34" s="351">
        <f t="shared" si="23"/>
        <v>0</v>
      </c>
      <c r="AA34" s="351"/>
      <c r="AB34" s="351">
        <v>0</v>
      </c>
      <c r="AC34" s="351">
        <v>0</v>
      </c>
      <c r="AD34" s="351">
        <f t="shared" si="24"/>
        <v>0</v>
      </c>
      <c r="AE34" s="351"/>
      <c r="AF34" s="351">
        <v>0</v>
      </c>
      <c r="AG34" s="351">
        <v>0</v>
      </c>
      <c r="AH34" s="351">
        <f t="shared" si="25"/>
        <v>0</v>
      </c>
      <c r="AI34" s="351"/>
      <c r="AJ34" s="351">
        <f t="shared" si="18"/>
        <v>0</v>
      </c>
      <c r="AK34" s="351">
        <f t="shared" si="18"/>
        <v>0</v>
      </c>
      <c r="AL34" s="351"/>
      <c r="AM34" s="1172">
        <f t="shared" si="17"/>
        <v>0</v>
      </c>
    </row>
    <row r="35" spans="1:39" ht="11.85" customHeight="1">
      <c r="A35" s="221">
        <v>5</v>
      </c>
      <c r="B35" s="96">
        <v>5</v>
      </c>
      <c r="C35" s="96">
        <v>11</v>
      </c>
      <c r="D35" s="96"/>
      <c r="E35" s="2212"/>
      <c r="F35" s="327" t="s">
        <v>48</v>
      </c>
      <c r="G35" s="322"/>
      <c r="H35" s="351">
        <v>83</v>
      </c>
      <c r="I35" s="351">
        <v>60</v>
      </c>
      <c r="J35" s="351">
        <f t="shared" si="10"/>
        <v>143</v>
      </c>
      <c r="K35" s="351"/>
      <c r="L35" s="351">
        <v>0</v>
      </c>
      <c r="M35" s="351">
        <v>0</v>
      </c>
      <c r="N35" s="351">
        <f t="shared" si="20"/>
        <v>0</v>
      </c>
      <c r="O35" s="351"/>
      <c r="P35" s="351">
        <v>0</v>
      </c>
      <c r="Q35" s="351">
        <v>0</v>
      </c>
      <c r="R35" s="351">
        <f t="shared" si="21"/>
        <v>0</v>
      </c>
      <c r="S35" s="351"/>
      <c r="T35" s="351">
        <v>0</v>
      </c>
      <c r="U35" s="351">
        <v>0</v>
      </c>
      <c r="V35" s="351">
        <f t="shared" si="22"/>
        <v>0</v>
      </c>
      <c r="W35" s="351"/>
      <c r="X35" s="351">
        <v>812</v>
      </c>
      <c r="Y35" s="351">
        <v>1153</v>
      </c>
      <c r="Z35" s="351">
        <f t="shared" si="23"/>
        <v>1965</v>
      </c>
      <c r="AA35" s="351"/>
      <c r="AB35" s="351">
        <v>0</v>
      </c>
      <c r="AC35" s="351">
        <v>0</v>
      </c>
      <c r="AD35" s="351">
        <f t="shared" si="24"/>
        <v>0</v>
      </c>
      <c r="AE35" s="351"/>
      <c r="AF35" s="351">
        <v>139</v>
      </c>
      <c r="AG35" s="351">
        <v>215</v>
      </c>
      <c r="AH35" s="351">
        <f t="shared" si="25"/>
        <v>354</v>
      </c>
      <c r="AI35" s="351"/>
      <c r="AJ35" s="351">
        <f t="shared" si="18"/>
        <v>1034</v>
      </c>
      <c r="AK35" s="351">
        <f t="shared" si="18"/>
        <v>1428</v>
      </c>
      <c r="AL35" s="351"/>
      <c r="AM35" s="1172">
        <f t="shared" si="17"/>
        <v>2462</v>
      </c>
    </row>
    <row r="36" spans="1:39" ht="11.85" customHeight="1">
      <c r="B36" s="96"/>
      <c r="C36" s="96"/>
      <c r="D36" s="96"/>
      <c r="E36" s="2212"/>
      <c r="F36" s="337" t="s">
        <v>49</v>
      </c>
      <c r="G36" s="322"/>
      <c r="H36" s="351">
        <v>0</v>
      </c>
      <c r="I36" s="351">
        <v>0</v>
      </c>
      <c r="J36" s="351">
        <f t="shared" si="10"/>
        <v>0</v>
      </c>
      <c r="K36" s="351"/>
      <c r="L36" s="351">
        <v>0</v>
      </c>
      <c r="M36" s="351">
        <v>0</v>
      </c>
      <c r="N36" s="351">
        <f t="shared" si="20"/>
        <v>0</v>
      </c>
      <c r="O36" s="351"/>
      <c r="P36" s="351">
        <v>0</v>
      </c>
      <c r="Q36" s="351">
        <v>0</v>
      </c>
      <c r="R36" s="351">
        <f t="shared" si="21"/>
        <v>0</v>
      </c>
      <c r="S36" s="351"/>
      <c r="T36" s="351">
        <v>0</v>
      </c>
      <c r="U36" s="351">
        <v>0</v>
      </c>
      <c r="V36" s="351">
        <f t="shared" si="22"/>
        <v>0</v>
      </c>
      <c r="W36" s="351"/>
      <c r="X36" s="351">
        <v>0</v>
      </c>
      <c r="Y36" s="351">
        <v>0</v>
      </c>
      <c r="Z36" s="351">
        <f t="shared" si="23"/>
        <v>0</v>
      </c>
      <c r="AA36" s="351"/>
      <c r="AB36" s="351">
        <v>0</v>
      </c>
      <c r="AC36" s="351">
        <v>0</v>
      </c>
      <c r="AD36" s="351">
        <f t="shared" si="24"/>
        <v>0</v>
      </c>
      <c r="AE36" s="351"/>
      <c r="AF36" s="351">
        <v>0</v>
      </c>
      <c r="AG36" s="351">
        <v>0</v>
      </c>
      <c r="AH36" s="351">
        <f t="shared" si="25"/>
        <v>0</v>
      </c>
      <c r="AI36" s="351"/>
      <c r="AJ36" s="351">
        <f t="shared" si="18"/>
        <v>0</v>
      </c>
      <c r="AK36" s="351">
        <f t="shared" si="18"/>
        <v>0</v>
      </c>
      <c r="AL36" s="351"/>
      <c r="AM36" s="1172">
        <f t="shared" si="17"/>
        <v>0</v>
      </c>
    </row>
    <row r="37" spans="1:39" ht="11.85" customHeight="1">
      <c r="A37" s="221">
        <v>5</v>
      </c>
      <c r="B37" s="96">
        <v>4</v>
      </c>
      <c r="C37" s="96">
        <v>8</v>
      </c>
      <c r="D37" s="96"/>
      <c r="E37" s="2213"/>
      <c r="F37" s="329" t="s">
        <v>50</v>
      </c>
      <c r="G37" s="195"/>
      <c r="H37" s="351">
        <v>0</v>
      </c>
      <c r="I37" s="351">
        <v>0</v>
      </c>
      <c r="J37" s="351">
        <f t="shared" si="10"/>
        <v>0</v>
      </c>
      <c r="K37" s="351"/>
      <c r="L37" s="351">
        <v>0</v>
      </c>
      <c r="M37" s="351">
        <v>0</v>
      </c>
      <c r="N37" s="351">
        <f t="shared" si="20"/>
        <v>0</v>
      </c>
      <c r="O37" s="351"/>
      <c r="P37" s="351">
        <v>0</v>
      </c>
      <c r="Q37" s="351">
        <v>0</v>
      </c>
      <c r="R37" s="351">
        <f t="shared" si="21"/>
        <v>0</v>
      </c>
      <c r="S37" s="351"/>
      <c r="T37" s="351">
        <v>0</v>
      </c>
      <c r="U37" s="351">
        <v>0</v>
      </c>
      <c r="V37" s="351">
        <f t="shared" si="22"/>
        <v>0</v>
      </c>
      <c r="W37" s="351"/>
      <c r="X37" s="351">
        <v>0</v>
      </c>
      <c r="Y37" s="351">
        <v>0</v>
      </c>
      <c r="Z37" s="351">
        <f t="shared" si="23"/>
        <v>0</v>
      </c>
      <c r="AA37" s="351"/>
      <c r="AB37" s="351">
        <v>0</v>
      </c>
      <c r="AC37" s="351">
        <v>0</v>
      </c>
      <c r="AD37" s="351">
        <f t="shared" si="24"/>
        <v>0</v>
      </c>
      <c r="AE37" s="351"/>
      <c r="AF37" s="351">
        <v>0</v>
      </c>
      <c r="AG37" s="351">
        <v>0</v>
      </c>
      <c r="AH37" s="351">
        <f t="shared" si="25"/>
        <v>0</v>
      </c>
      <c r="AI37" s="351"/>
      <c r="AJ37" s="351">
        <f t="shared" si="18"/>
        <v>0</v>
      </c>
      <c r="AK37" s="351">
        <f t="shared" si="18"/>
        <v>0</v>
      </c>
      <c r="AL37" s="351"/>
      <c r="AM37" s="1177">
        <f t="shared" si="17"/>
        <v>0</v>
      </c>
    </row>
    <row r="38" spans="1:39" s="683" customFormat="1" ht="12" customHeight="1">
      <c r="A38" s="995"/>
      <c r="B38" s="996"/>
      <c r="C38" s="996"/>
      <c r="D38" s="996"/>
      <c r="E38" s="2211">
        <v>1406</v>
      </c>
      <c r="F38" s="1173" t="s">
        <v>51</v>
      </c>
      <c r="G38" s="1178"/>
      <c r="H38" s="1175">
        <f>SUM(H39:H43)</f>
        <v>0</v>
      </c>
      <c r="I38" s="1175">
        <f>SUM(I39:I43)</f>
        <v>0</v>
      </c>
      <c r="J38" s="1175">
        <f t="shared" si="10"/>
        <v>0</v>
      </c>
      <c r="K38" s="1175"/>
      <c r="L38" s="1175">
        <f>SUM(L39:L43)</f>
        <v>0</v>
      </c>
      <c r="M38" s="1175">
        <f>SUM(M39:M43)</f>
        <v>0</v>
      </c>
      <c r="N38" s="1175">
        <f t="shared" si="20"/>
        <v>0</v>
      </c>
      <c r="O38" s="1175"/>
      <c r="P38" s="1175">
        <f>SUM(P39:P43)</f>
        <v>0</v>
      </c>
      <c r="Q38" s="1175">
        <f>SUM(Q39:Q43)</f>
        <v>0</v>
      </c>
      <c r="R38" s="1175">
        <f t="shared" si="21"/>
        <v>0</v>
      </c>
      <c r="S38" s="1175"/>
      <c r="T38" s="1175">
        <f>SUM(T39:T43)</f>
        <v>0</v>
      </c>
      <c r="U38" s="1175">
        <f>SUM(U39:U43)</f>
        <v>0</v>
      </c>
      <c r="V38" s="1175">
        <f t="shared" si="22"/>
        <v>0</v>
      </c>
      <c r="W38" s="1175"/>
      <c r="X38" s="1175">
        <f>SUM(X39:X43)</f>
        <v>900</v>
      </c>
      <c r="Y38" s="1175">
        <f>SUM(Y39:Y43)</f>
        <v>916</v>
      </c>
      <c r="Z38" s="1175">
        <f t="shared" si="23"/>
        <v>1816</v>
      </c>
      <c r="AA38" s="1175"/>
      <c r="AB38" s="1175">
        <f>SUM(AB39:AB43)</f>
        <v>0</v>
      </c>
      <c r="AC38" s="1175">
        <f>SUM(AC39:AC43)</f>
        <v>0</v>
      </c>
      <c r="AD38" s="1175">
        <f t="shared" si="24"/>
        <v>0</v>
      </c>
      <c r="AE38" s="1175"/>
      <c r="AF38" s="1175">
        <f>SUM(AF39:AF43)</f>
        <v>0</v>
      </c>
      <c r="AG38" s="1175">
        <f>SUM(AG39:AG43)</f>
        <v>0</v>
      </c>
      <c r="AH38" s="1175">
        <f t="shared" si="25"/>
        <v>0</v>
      </c>
      <c r="AI38" s="1175"/>
      <c r="AJ38" s="1175">
        <f t="shared" si="18"/>
        <v>900</v>
      </c>
      <c r="AK38" s="1175">
        <f t="shared" si="18"/>
        <v>916</v>
      </c>
      <c r="AL38" s="1175"/>
      <c r="AM38" s="1176">
        <f t="shared" si="17"/>
        <v>1816</v>
      </c>
    </row>
    <row r="39" spans="1:39" ht="11.85" customHeight="1">
      <c r="A39" s="221">
        <v>6</v>
      </c>
      <c r="B39" s="96">
        <v>2</v>
      </c>
      <c r="C39" s="96">
        <v>11</v>
      </c>
      <c r="D39" s="96"/>
      <c r="E39" s="2212"/>
      <c r="F39" s="327" t="s">
        <v>52</v>
      </c>
      <c r="G39" s="322"/>
      <c r="H39" s="351">
        <v>0</v>
      </c>
      <c r="I39" s="351">
        <v>0</v>
      </c>
      <c r="J39" s="351">
        <f t="shared" si="10"/>
        <v>0</v>
      </c>
      <c r="K39" s="351"/>
      <c r="L39" s="351">
        <v>0</v>
      </c>
      <c r="M39" s="351">
        <v>0</v>
      </c>
      <c r="N39" s="351">
        <f t="shared" si="20"/>
        <v>0</v>
      </c>
      <c r="O39" s="351"/>
      <c r="P39" s="351">
        <v>0</v>
      </c>
      <c r="Q39" s="351">
        <v>0</v>
      </c>
      <c r="R39" s="351">
        <f t="shared" si="21"/>
        <v>0</v>
      </c>
      <c r="S39" s="351"/>
      <c r="T39" s="351">
        <v>0</v>
      </c>
      <c r="U39" s="351">
        <v>0</v>
      </c>
      <c r="V39" s="351">
        <f t="shared" si="22"/>
        <v>0</v>
      </c>
      <c r="W39" s="351"/>
      <c r="X39" s="351">
        <v>900</v>
      </c>
      <c r="Y39" s="351">
        <v>916</v>
      </c>
      <c r="Z39" s="351">
        <f t="shared" si="23"/>
        <v>1816</v>
      </c>
      <c r="AA39" s="351"/>
      <c r="AB39" s="351">
        <v>0</v>
      </c>
      <c r="AC39" s="351">
        <v>0</v>
      </c>
      <c r="AD39" s="351">
        <f t="shared" si="24"/>
        <v>0</v>
      </c>
      <c r="AE39" s="351"/>
      <c r="AF39" s="351">
        <v>0</v>
      </c>
      <c r="AG39" s="351">
        <v>0</v>
      </c>
      <c r="AH39" s="351">
        <f t="shared" si="25"/>
        <v>0</v>
      </c>
      <c r="AI39" s="351"/>
      <c r="AJ39" s="351">
        <f t="shared" si="18"/>
        <v>900</v>
      </c>
      <c r="AK39" s="351">
        <f t="shared" si="18"/>
        <v>916</v>
      </c>
      <c r="AL39" s="351"/>
      <c r="AM39" s="1172">
        <f t="shared" si="17"/>
        <v>1816</v>
      </c>
    </row>
    <row r="40" spans="1:39" ht="11.85" customHeight="1">
      <c r="B40" s="96"/>
      <c r="C40" s="96"/>
      <c r="D40" s="96"/>
      <c r="E40" s="2212"/>
      <c r="F40" s="327" t="s">
        <v>95</v>
      </c>
      <c r="G40" s="322"/>
      <c r="H40" s="351">
        <v>0</v>
      </c>
      <c r="I40" s="351">
        <v>0</v>
      </c>
      <c r="J40" s="351">
        <f>SUM(H40:I40)</f>
        <v>0</v>
      </c>
      <c r="K40" s="351"/>
      <c r="L40" s="351">
        <v>0</v>
      </c>
      <c r="M40" s="351">
        <v>0</v>
      </c>
      <c r="N40" s="351">
        <f>SUM(L40:M40)</f>
        <v>0</v>
      </c>
      <c r="O40" s="351"/>
      <c r="P40" s="351">
        <v>0</v>
      </c>
      <c r="Q40" s="351">
        <v>0</v>
      </c>
      <c r="R40" s="351">
        <f>SUM(P40:Q40)</f>
        <v>0</v>
      </c>
      <c r="S40" s="351"/>
      <c r="T40" s="351">
        <v>0</v>
      </c>
      <c r="U40" s="351">
        <v>0</v>
      </c>
      <c r="V40" s="351">
        <f>SUM(T40:U40)</f>
        <v>0</v>
      </c>
      <c r="W40" s="351"/>
      <c r="X40" s="351">
        <v>0</v>
      </c>
      <c r="Y40" s="351">
        <v>0</v>
      </c>
      <c r="Z40" s="351">
        <f>SUM(X40:Y40)</f>
        <v>0</v>
      </c>
      <c r="AA40" s="351"/>
      <c r="AB40" s="351">
        <v>0</v>
      </c>
      <c r="AC40" s="351">
        <v>0</v>
      </c>
      <c r="AD40" s="351">
        <f>SUM(AB40:AC40)</f>
        <v>0</v>
      </c>
      <c r="AE40" s="351"/>
      <c r="AF40" s="351">
        <v>0</v>
      </c>
      <c r="AG40" s="351">
        <v>0</v>
      </c>
      <c r="AH40" s="351">
        <f>SUM(AF40:AG40)</f>
        <v>0</v>
      </c>
      <c r="AI40" s="351"/>
      <c r="AJ40" s="351">
        <f>SUM(H40+L40+P40+T40+X40+AB40+AF40)</f>
        <v>0</v>
      </c>
      <c r="AK40" s="351">
        <f>SUM(I40+M40+Q40+U40+Y40+AC40+AG40)</f>
        <v>0</v>
      </c>
      <c r="AL40" s="351"/>
      <c r="AM40" s="1172">
        <f>SUM(AJ40:AK40)</f>
        <v>0</v>
      </c>
    </row>
    <row r="41" spans="1:39" ht="11.85" customHeight="1">
      <c r="A41" s="221">
        <v>6</v>
      </c>
      <c r="B41" s="96">
        <v>2</v>
      </c>
      <c r="C41" s="96">
        <v>10</v>
      </c>
      <c r="D41" s="96"/>
      <c r="E41" s="2212"/>
      <c r="F41" s="327" t="s">
        <v>53</v>
      </c>
      <c r="G41" s="322"/>
      <c r="H41" s="351">
        <v>0</v>
      </c>
      <c r="I41" s="351">
        <v>0</v>
      </c>
      <c r="J41" s="351">
        <f t="shared" si="10"/>
        <v>0</v>
      </c>
      <c r="K41" s="351"/>
      <c r="L41" s="351">
        <v>0</v>
      </c>
      <c r="M41" s="351">
        <v>0</v>
      </c>
      <c r="N41" s="351">
        <f t="shared" si="20"/>
        <v>0</v>
      </c>
      <c r="O41" s="351"/>
      <c r="P41" s="351">
        <v>0</v>
      </c>
      <c r="Q41" s="351">
        <v>0</v>
      </c>
      <c r="R41" s="351">
        <f t="shared" si="21"/>
        <v>0</v>
      </c>
      <c r="S41" s="351"/>
      <c r="T41" s="351">
        <v>0</v>
      </c>
      <c r="U41" s="351">
        <v>0</v>
      </c>
      <c r="V41" s="351">
        <f t="shared" si="22"/>
        <v>0</v>
      </c>
      <c r="W41" s="351"/>
      <c r="X41" s="351">
        <v>0</v>
      </c>
      <c r="Y41" s="351">
        <v>0</v>
      </c>
      <c r="Z41" s="351">
        <f t="shared" si="23"/>
        <v>0</v>
      </c>
      <c r="AA41" s="351"/>
      <c r="AB41" s="351">
        <v>0</v>
      </c>
      <c r="AC41" s="351">
        <v>0</v>
      </c>
      <c r="AD41" s="351">
        <f t="shared" si="24"/>
        <v>0</v>
      </c>
      <c r="AE41" s="351"/>
      <c r="AF41" s="351">
        <v>0</v>
      </c>
      <c r="AG41" s="351">
        <v>0</v>
      </c>
      <c r="AH41" s="351">
        <f t="shared" si="25"/>
        <v>0</v>
      </c>
      <c r="AI41" s="351"/>
      <c r="AJ41" s="351">
        <f t="shared" si="18"/>
        <v>0</v>
      </c>
      <c r="AK41" s="351">
        <f t="shared" si="18"/>
        <v>0</v>
      </c>
      <c r="AL41" s="351"/>
      <c r="AM41" s="1172">
        <f t="shared" si="17"/>
        <v>0</v>
      </c>
    </row>
    <row r="42" spans="1:39" ht="11.85" customHeight="1">
      <c r="B42" s="96"/>
      <c r="C42" s="96"/>
      <c r="D42" s="96"/>
      <c r="E42" s="2212"/>
      <c r="F42" s="327" t="s">
        <v>83</v>
      </c>
      <c r="G42" s="322"/>
      <c r="H42" s="351">
        <v>0</v>
      </c>
      <c r="I42" s="351">
        <v>0</v>
      </c>
      <c r="J42" s="351">
        <f t="shared" si="10"/>
        <v>0</v>
      </c>
      <c r="K42" s="351"/>
      <c r="L42" s="351">
        <v>0</v>
      </c>
      <c r="M42" s="351">
        <v>0</v>
      </c>
      <c r="N42" s="351">
        <f t="shared" si="20"/>
        <v>0</v>
      </c>
      <c r="O42" s="351"/>
      <c r="P42" s="351">
        <v>0</v>
      </c>
      <c r="Q42" s="351">
        <v>0</v>
      </c>
      <c r="R42" s="351">
        <f t="shared" si="21"/>
        <v>0</v>
      </c>
      <c r="S42" s="351"/>
      <c r="T42" s="351">
        <v>0</v>
      </c>
      <c r="U42" s="351">
        <v>0</v>
      </c>
      <c r="V42" s="351">
        <f t="shared" si="22"/>
        <v>0</v>
      </c>
      <c r="W42" s="351"/>
      <c r="X42" s="351">
        <v>0</v>
      </c>
      <c r="Y42" s="351">
        <v>0</v>
      </c>
      <c r="Z42" s="351">
        <f t="shared" si="23"/>
        <v>0</v>
      </c>
      <c r="AA42" s="351"/>
      <c r="AB42" s="351">
        <v>0</v>
      </c>
      <c r="AC42" s="351">
        <v>0</v>
      </c>
      <c r="AD42" s="351">
        <f t="shared" si="24"/>
        <v>0</v>
      </c>
      <c r="AE42" s="351"/>
      <c r="AF42" s="351">
        <v>0</v>
      </c>
      <c r="AG42" s="351">
        <v>0</v>
      </c>
      <c r="AH42" s="351">
        <f t="shared" si="25"/>
        <v>0</v>
      </c>
      <c r="AI42" s="351"/>
      <c r="AJ42" s="351">
        <f t="shared" ref="AJ42:AK56" si="26">SUM(H42+L42+P42+T42+X42+AB42+AF42)</f>
        <v>0</v>
      </c>
      <c r="AK42" s="351">
        <f t="shared" si="26"/>
        <v>0</v>
      </c>
      <c r="AL42" s="351"/>
      <c r="AM42" s="1172">
        <f t="shared" si="17"/>
        <v>0</v>
      </c>
    </row>
    <row r="43" spans="1:39" ht="11.85" customHeight="1">
      <c r="A43" s="221">
        <v>6</v>
      </c>
      <c r="B43" s="96">
        <v>4</v>
      </c>
      <c r="C43" s="96">
        <v>11</v>
      </c>
      <c r="D43" s="96"/>
      <c r="E43" s="2213"/>
      <c r="F43" s="327" t="s">
        <v>56</v>
      </c>
      <c r="G43" s="322"/>
      <c r="H43" s="351">
        <v>0</v>
      </c>
      <c r="I43" s="351">
        <v>0</v>
      </c>
      <c r="J43" s="351">
        <f t="shared" si="10"/>
        <v>0</v>
      </c>
      <c r="K43" s="351"/>
      <c r="L43" s="351">
        <v>0</v>
      </c>
      <c r="M43" s="351">
        <v>0</v>
      </c>
      <c r="N43" s="351">
        <f t="shared" si="20"/>
        <v>0</v>
      </c>
      <c r="O43" s="351"/>
      <c r="P43" s="351">
        <v>0</v>
      </c>
      <c r="Q43" s="351">
        <v>0</v>
      </c>
      <c r="R43" s="351">
        <f t="shared" si="21"/>
        <v>0</v>
      </c>
      <c r="S43" s="351"/>
      <c r="T43" s="351">
        <v>0</v>
      </c>
      <c r="U43" s="351">
        <v>0</v>
      </c>
      <c r="V43" s="351">
        <f t="shared" si="22"/>
        <v>0</v>
      </c>
      <c r="W43" s="351"/>
      <c r="X43" s="351">
        <v>0</v>
      </c>
      <c r="Y43" s="351">
        <v>0</v>
      </c>
      <c r="Z43" s="351">
        <f t="shared" si="23"/>
        <v>0</v>
      </c>
      <c r="AA43" s="351"/>
      <c r="AB43" s="351">
        <v>0</v>
      </c>
      <c r="AC43" s="351">
        <v>0</v>
      </c>
      <c r="AD43" s="351">
        <f t="shared" si="24"/>
        <v>0</v>
      </c>
      <c r="AE43" s="351"/>
      <c r="AF43" s="351">
        <v>0</v>
      </c>
      <c r="AG43" s="351">
        <v>0</v>
      </c>
      <c r="AH43" s="351">
        <f t="shared" si="25"/>
        <v>0</v>
      </c>
      <c r="AI43" s="351"/>
      <c r="AJ43" s="351">
        <f t="shared" si="26"/>
        <v>0</v>
      </c>
      <c r="AK43" s="351">
        <f t="shared" si="26"/>
        <v>0</v>
      </c>
      <c r="AL43" s="351"/>
      <c r="AM43" s="1177">
        <f t="shared" si="17"/>
        <v>0</v>
      </c>
    </row>
    <row r="44" spans="1:39" s="683" customFormat="1" ht="12" customHeight="1">
      <c r="A44" s="995"/>
      <c r="B44" s="996"/>
      <c r="C44" s="996"/>
      <c r="D44" s="996"/>
      <c r="E44" s="2204">
        <v>1407</v>
      </c>
      <c r="F44" s="13" t="s">
        <v>58</v>
      </c>
      <c r="G44" s="1178"/>
      <c r="H44" s="1175">
        <f>SUM(H45+H47+H46)</f>
        <v>0</v>
      </c>
      <c r="I44" s="1175">
        <f>SUM(I45+I47+I46)</f>
        <v>0</v>
      </c>
      <c r="J44" s="1175">
        <f t="shared" si="10"/>
        <v>0</v>
      </c>
      <c r="K44" s="1175"/>
      <c r="L44" s="1175">
        <f>SUM(L45:L47)</f>
        <v>0</v>
      </c>
      <c r="M44" s="1175">
        <f>SUM(M45:M47)</f>
        <v>0</v>
      </c>
      <c r="N44" s="1175">
        <f t="shared" si="20"/>
        <v>0</v>
      </c>
      <c r="O44" s="1175"/>
      <c r="P44" s="1175">
        <f>SUM(P45:P47)</f>
        <v>37</v>
      </c>
      <c r="Q44" s="1175">
        <f>SUM(Q45:Q47)</f>
        <v>0</v>
      </c>
      <c r="R44" s="1175">
        <f t="shared" si="21"/>
        <v>37</v>
      </c>
      <c r="S44" s="1175"/>
      <c r="T44" s="1175">
        <f>SUM(T45:T47)</f>
        <v>0</v>
      </c>
      <c r="U44" s="1175">
        <f>SUM(U45:U47)</f>
        <v>0</v>
      </c>
      <c r="V44" s="1175">
        <f t="shared" si="22"/>
        <v>0</v>
      </c>
      <c r="W44" s="1175"/>
      <c r="X44" s="1175">
        <f>SUM(X45:X47)</f>
        <v>76</v>
      </c>
      <c r="Y44" s="1175">
        <f>SUM(Y45:Y47)</f>
        <v>52</v>
      </c>
      <c r="Z44" s="1175">
        <f t="shared" si="23"/>
        <v>128</v>
      </c>
      <c r="AA44" s="1175"/>
      <c r="AB44" s="1175">
        <f>SUM(AB45:AB47)</f>
        <v>0</v>
      </c>
      <c r="AC44" s="1175">
        <f>SUM(AC45:AC47)</f>
        <v>0</v>
      </c>
      <c r="AD44" s="1175">
        <f t="shared" si="24"/>
        <v>0</v>
      </c>
      <c r="AE44" s="1175"/>
      <c r="AF44" s="1175">
        <f>SUM(AF45:AF47)</f>
        <v>98</v>
      </c>
      <c r="AG44" s="1175">
        <f>SUM(AG45:AG47)</f>
        <v>86</v>
      </c>
      <c r="AH44" s="1175">
        <f t="shared" si="25"/>
        <v>184</v>
      </c>
      <c r="AI44" s="1175"/>
      <c r="AJ44" s="1175">
        <f t="shared" si="26"/>
        <v>211</v>
      </c>
      <c r="AK44" s="1175">
        <f t="shared" si="26"/>
        <v>138</v>
      </c>
      <c r="AL44" s="1175"/>
      <c r="AM44" s="1176">
        <f t="shared" si="17"/>
        <v>349</v>
      </c>
    </row>
    <row r="45" spans="1:39" ht="11.85" customHeight="1">
      <c r="A45" s="221">
        <v>7</v>
      </c>
      <c r="B45" s="96">
        <v>3</v>
      </c>
      <c r="C45" s="96">
        <v>11</v>
      </c>
      <c r="D45" s="96"/>
      <c r="E45" s="2205"/>
      <c r="F45" s="327" t="s">
        <v>59</v>
      </c>
      <c r="G45" s="322"/>
      <c r="H45" s="351">
        <v>0</v>
      </c>
      <c r="I45" s="351">
        <v>0</v>
      </c>
      <c r="J45" s="351">
        <f t="shared" si="10"/>
        <v>0</v>
      </c>
      <c r="K45" s="351"/>
      <c r="L45" s="351">
        <v>0</v>
      </c>
      <c r="M45" s="351">
        <v>0</v>
      </c>
      <c r="N45" s="351">
        <f t="shared" si="20"/>
        <v>0</v>
      </c>
      <c r="O45" s="351"/>
      <c r="P45" s="351">
        <v>37</v>
      </c>
      <c r="Q45" s="351">
        <v>0</v>
      </c>
      <c r="R45" s="351">
        <f t="shared" si="21"/>
        <v>37</v>
      </c>
      <c r="S45" s="351"/>
      <c r="T45" s="351">
        <v>0</v>
      </c>
      <c r="U45" s="351">
        <v>0</v>
      </c>
      <c r="V45" s="351">
        <f t="shared" si="22"/>
        <v>0</v>
      </c>
      <c r="W45" s="351"/>
      <c r="X45" s="351">
        <v>76</v>
      </c>
      <c r="Y45" s="351">
        <v>52</v>
      </c>
      <c r="Z45" s="351">
        <f t="shared" si="23"/>
        <v>128</v>
      </c>
      <c r="AA45" s="351"/>
      <c r="AB45" s="351">
        <v>0</v>
      </c>
      <c r="AC45" s="351">
        <v>0</v>
      </c>
      <c r="AD45" s="351">
        <f t="shared" si="24"/>
        <v>0</v>
      </c>
      <c r="AE45" s="351"/>
      <c r="AF45" s="351">
        <v>98</v>
      </c>
      <c r="AG45" s="351">
        <v>86</v>
      </c>
      <c r="AH45" s="351">
        <f t="shared" si="25"/>
        <v>184</v>
      </c>
      <c r="AI45" s="351"/>
      <c r="AJ45" s="351">
        <f t="shared" si="26"/>
        <v>211</v>
      </c>
      <c r="AK45" s="351">
        <f t="shared" si="26"/>
        <v>138</v>
      </c>
      <c r="AL45" s="351"/>
      <c r="AM45" s="1172">
        <f t="shared" si="17"/>
        <v>349</v>
      </c>
    </row>
    <row r="46" spans="1:39" ht="11.85" customHeight="1">
      <c r="B46" s="96"/>
      <c r="C46" s="96"/>
      <c r="D46" s="96"/>
      <c r="E46" s="2205"/>
      <c r="F46" s="329" t="s">
        <v>60</v>
      </c>
      <c r="G46" s="322"/>
      <c r="H46" s="351">
        <v>0</v>
      </c>
      <c r="I46" s="351">
        <v>0</v>
      </c>
      <c r="J46" s="351">
        <f>SUM(H46:I46)</f>
        <v>0</v>
      </c>
      <c r="K46" s="351"/>
      <c r="L46" s="351">
        <v>0</v>
      </c>
      <c r="M46" s="351">
        <v>0</v>
      </c>
      <c r="N46" s="351">
        <f>SUM(L46:M46)</f>
        <v>0</v>
      </c>
      <c r="O46" s="351"/>
      <c r="P46" s="351">
        <v>0</v>
      </c>
      <c r="Q46" s="351">
        <v>0</v>
      </c>
      <c r="R46" s="351">
        <f>SUM(P46:Q46)</f>
        <v>0</v>
      </c>
      <c r="S46" s="351"/>
      <c r="T46" s="351">
        <v>0</v>
      </c>
      <c r="U46" s="351">
        <v>0</v>
      </c>
      <c r="V46" s="351">
        <f>SUM(T46:U46)</f>
        <v>0</v>
      </c>
      <c r="W46" s="351"/>
      <c r="X46" s="351">
        <v>0</v>
      </c>
      <c r="Y46" s="351">
        <v>0</v>
      </c>
      <c r="Z46" s="351">
        <f>SUM(X46:Y46)</f>
        <v>0</v>
      </c>
      <c r="AA46" s="351"/>
      <c r="AB46" s="351">
        <v>0</v>
      </c>
      <c r="AC46" s="351">
        <v>0</v>
      </c>
      <c r="AD46" s="351">
        <f>SUM(AB46:AC46)</f>
        <v>0</v>
      </c>
      <c r="AE46" s="351"/>
      <c r="AF46" s="351">
        <v>0</v>
      </c>
      <c r="AG46" s="351">
        <v>0</v>
      </c>
      <c r="AH46" s="351">
        <f>SUM(AF46:AG46)</f>
        <v>0</v>
      </c>
      <c r="AI46" s="351"/>
      <c r="AJ46" s="351">
        <f>SUM(H46+L46+P46+T46+X46+AB46+AF46)</f>
        <v>0</v>
      </c>
      <c r="AK46" s="351">
        <f>SUM(I46+M46+Q46+U46+Y46+AC46+AG46)</f>
        <v>0</v>
      </c>
      <c r="AL46" s="351"/>
      <c r="AM46" s="1172">
        <f>SUM(AJ46:AK46)</f>
        <v>0</v>
      </c>
    </row>
    <row r="47" spans="1:39" ht="11.85" customHeight="1">
      <c r="A47" s="221">
        <v>7</v>
      </c>
      <c r="B47" s="96">
        <v>6</v>
      </c>
      <c r="C47" s="96">
        <v>10</v>
      </c>
      <c r="D47" s="96"/>
      <c r="E47" s="2207"/>
      <c r="F47" s="329" t="s">
        <v>84</v>
      </c>
      <c r="G47" s="322"/>
      <c r="H47" s="351">
        <v>0</v>
      </c>
      <c r="I47" s="351">
        <v>0</v>
      </c>
      <c r="J47" s="351">
        <f t="shared" si="10"/>
        <v>0</v>
      </c>
      <c r="K47" s="351"/>
      <c r="L47" s="351">
        <v>0</v>
      </c>
      <c r="M47" s="351">
        <v>0</v>
      </c>
      <c r="N47" s="351">
        <f t="shared" si="20"/>
        <v>0</v>
      </c>
      <c r="O47" s="351"/>
      <c r="P47" s="351">
        <v>0</v>
      </c>
      <c r="Q47" s="351">
        <v>0</v>
      </c>
      <c r="R47" s="351">
        <f t="shared" si="21"/>
        <v>0</v>
      </c>
      <c r="S47" s="351"/>
      <c r="T47" s="351">
        <v>0</v>
      </c>
      <c r="U47" s="351">
        <v>0</v>
      </c>
      <c r="V47" s="351">
        <f t="shared" si="22"/>
        <v>0</v>
      </c>
      <c r="W47" s="351"/>
      <c r="X47" s="351">
        <v>0</v>
      </c>
      <c r="Y47" s="351">
        <v>0</v>
      </c>
      <c r="Z47" s="351">
        <f t="shared" si="23"/>
        <v>0</v>
      </c>
      <c r="AA47" s="351"/>
      <c r="AB47" s="351">
        <v>0</v>
      </c>
      <c r="AC47" s="351">
        <v>0</v>
      </c>
      <c r="AD47" s="351">
        <f t="shared" si="24"/>
        <v>0</v>
      </c>
      <c r="AE47" s="351"/>
      <c r="AF47" s="351">
        <v>0</v>
      </c>
      <c r="AG47" s="351">
        <v>0</v>
      </c>
      <c r="AH47" s="351">
        <f t="shared" si="25"/>
        <v>0</v>
      </c>
      <c r="AI47" s="351"/>
      <c r="AJ47" s="351">
        <f t="shared" si="26"/>
        <v>0</v>
      </c>
      <c r="AK47" s="351">
        <f t="shared" si="26"/>
        <v>0</v>
      </c>
      <c r="AL47" s="351"/>
      <c r="AM47" s="1177">
        <f t="shared" si="17"/>
        <v>0</v>
      </c>
    </row>
    <row r="48" spans="1:39" ht="12" customHeight="1">
      <c r="B48" s="96"/>
      <c r="C48" s="96"/>
      <c r="D48" s="96"/>
      <c r="E48" s="2204">
        <v>1408</v>
      </c>
      <c r="F48" s="1179" t="s">
        <v>63</v>
      </c>
      <c r="G48" s="1181"/>
      <c r="H48" s="1175">
        <f>SUM(H49,H50,H51,H52)</f>
        <v>0</v>
      </c>
      <c r="I48" s="1175">
        <f>SUM(I49,I50,I51,I52)</f>
        <v>0</v>
      </c>
      <c r="J48" s="1175">
        <f t="shared" si="10"/>
        <v>0</v>
      </c>
      <c r="K48" s="1175"/>
      <c r="L48" s="1175">
        <f>SUM(L49:L52)</f>
        <v>0</v>
      </c>
      <c r="M48" s="1175">
        <f>SUM(M49:M52)</f>
        <v>0</v>
      </c>
      <c r="N48" s="1175">
        <f t="shared" si="20"/>
        <v>0</v>
      </c>
      <c r="O48" s="1175"/>
      <c r="P48" s="1175">
        <f>SUM(P49:P52)</f>
        <v>0</v>
      </c>
      <c r="Q48" s="1175">
        <f>SUM(Q49:Q52)</f>
        <v>0</v>
      </c>
      <c r="R48" s="1175">
        <f t="shared" si="21"/>
        <v>0</v>
      </c>
      <c r="S48" s="1175"/>
      <c r="T48" s="1175">
        <f>SUM(T49:T52)</f>
        <v>0</v>
      </c>
      <c r="U48" s="1175">
        <f>SUM(U49:U52)</f>
        <v>0</v>
      </c>
      <c r="V48" s="1175">
        <f t="shared" si="22"/>
        <v>0</v>
      </c>
      <c r="W48" s="1175"/>
      <c r="X48" s="1175">
        <f>SUM(X49:X52)</f>
        <v>0</v>
      </c>
      <c r="Y48" s="1175">
        <f>SUM(Y49:Y52)</f>
        <v>0</v>
      </c>
      <c r="Z48" s="1175">
        <f t="shared" si="23"/>
        <v>0</v>
      </c>
      <c r="AA48" s="1175"/>
      <c r="AB48" s="1175">
        <f>SUM(AB49:AB52)</f>
        <v>0</v>
      </c>
      <c r="AC48" s="1175">
        <f>SUM(AC49:AC52)</f>
        <v>0</v>
      </c>
      <c r="AD48" s="1175">
        <f t="shared" si="24"/>
        <v>0</v>
      </c>
      <c r="AE48" s="1175"/>
      <c r="AF48" s="1175">
        <f>SUM(AF49:AF52)</f>
        <v>0</v>
      </c>
      <c r="AG48" s="1175">
        <f>SUM(AG49:AG52)</f>
        <v>0</v>
      </c>
      <c r="AH48" s="1175">
        <f t="shared" si="25"/>
        <v>0</v>
      </c>
      <c r="AI48" s="1175"/>
      <c r="AJ48" s="1175">
        <f t="shared" si="26"/>
        <v>0</v>
      </c>
      <c r="AK48" s="1175">
        <f t="shared" si="26"/>
        <v>0</v>
      </c>
      <c r="AL48" s="1175"/>
      <c r="AM48" s="1176">
        <f t="shared" si="17"/>
        <v>0</v>
      </c>
    </row>
    <row r="49" spans="1:39" ht="12" customHeight="1">
      <c r="A49" s="221">
        <v>8</v>
      </c>
      <c r="B49" s="96">
        <v>4</v>
      </c>
      <c r="C49" s="96">
        <v>8</v>
      </c>
      <c r="D49" s="96"/>
      <c r="E49" s="2205"/>
      <c r="F49" s="327" t="s">
        <v>64</v>
      </c>
      <c r="G49" s="343"/>
      <c r="H49" s="351">
        <v>0</v>
      </c>
      <c r="I49" s="351">
        <v>0</v>
      </c>
      <c r="J49" s="351">
        <f t="shared" si="10"/>
        <v>0</v>
      </c>
      <c r="K49" s="351"/>
      <c r="L49" s="351">
        <v>0</v>
      </c>
      <c r="M49" s="351">
        <v>0</v>
      </c>
      <c r="N49" s="351">
        <f t="shared" si="20"/>
        <v>0</v>
      </c>
      <c r="O49" s="351"/>
      <c r="P49" s="351">
        <v>0</v>
      </c>
      <c r="Q49" s="351">
        <v>0</v>
      </c>
      <c r="R49" s="351">
        <f t="shared" si="21"/>
        <v>0</v>
      </c>
      <c r="S49" s="351"/>
      <c r="T49" s="351">
        <v>0</v>
      </c>
      <c r="U49" s="351">
        <v>0</v>
      </c>
      <c r="V49" s="351">
        <f t="shared" si="22"/>
        <v>0</v>
      </c>
      <c r="W49" s="351"/>
      <c r="X49" s="351">
        <v>0</v>
      </c>
      <c r="Y49" s="351">
        <v>0</v>
      </c>
      <c r="Z49" s="351">
        <f t="shared" si="23"/>
        <v>0</v>
      </c>
      <c r="AA49" s="351"/>
      <c r="AB49" s="351">
        <v>0</v>
      </c>
      <c r="AC49" s="351">
        <v>0</v>
      </c>
      <c r="AD49" s="351">
        <f t="shared" si="24"/>
        <v>0</v>
      </c>
      <c r="AE49" s="351"/>
      <c r="AF49" s="351">
        <v>0</v>
      </c>
      <c r="AG49" s="351">
        <v>0</v>
      </c>
      <c r="AH49" s="351">
        <f t="shared" si="25"/>
        <v>0</v>
      </c>
      <c r="AI49" s="351"/>
      <c r="AJ49" s="351">
        <f t="shared" si="26"/>
        <v>0</v>
      </c>
      <c r="AK49" s="351">
        <f t="shared" si="26"/>
        <v>0</v>
      </c>
      <c r="AL49" s="351"/>
      <c r="AM49" s="1172">
        <f t="shared" si="17"/>
        <v>0</v>
      </c>
    </row>
    <row r="50" spans="1:39" ht="12" customHeight="1">
      <c r="A50" s="221">
        <v>8</v>
      </c>
      <c r="B50" s="96">
        <v>4</v>
      </c>
      <c r="C50" s="96">
        <v>6</v>
      </c>
      <c r="D50" s="96"/>
      <c r="E50" s="2205"/>
      <c r="F50" s="1182" t="s">
        <v>141</v>
      </c>
      <c r="G50" s="343"/>
      <c r="H50" s="351">
        <v>0</v>
      </c>
      <c r="I50" s="351">
        <v>0</v>
      </c>
      <c r="J50" s="351">
        <f t="shared" si="10"/>
        <v>0</v>
      </c>
      <c r="K50" s="351"/>
      <c r="L50" s="351">
        <v>0</v>
      </c>
      <c r="M50" s="351">
        <v>0</v>
      </c>
      <c r="N50" s="351">
        <f t="shared" si="20"/>
        <v>0</v>
      </c>
      <c r="O50" s="351"/>
      <c r="P50" s="351">
        <v>0</v>
      </c>
      <c r="Q50" s="351">
        <v>0</v>
      </c>
      <c r="R50" s="351">
        <f t="shared" si="21"/>
        <v>0</v>
      </c>
      <c r="S50" s="351"/>
      <c r="T50" s="351">
        <v>0</v>
      </c>
      <c r="U50" s="351">
        <v>0</v>
      </c>
      <c r="V50" s="351">
        <f t="shared" si="22"/>
        <v>0</v>
      </c>
      <c r="W50" s="351"/>
      <c r="X50" s="351">
        <v>0</v>
      </c>
      <c r="Y50" s="351">
        <v>0</v>
      </c>
      <c r="Z50" s="351">
        <f t="shared" si="23"/>
        <v>0</v>
      </c>
      <c r="AA50" s="351"/>
      <c r="AB50" s="351">
        <v>0</v>
      </c>
      <c r="AC50" s="351">
        <v>0</v>
      </c>
      <c r="AD50" s="351">
        <f t="shared" si="24"/>
        <v>0</v>
      </c>
      <c r="AE50" s="351"/>
      <c r="AF50" s="351">
        <v>0</v>
      </c>
      <c r="AG50" s="351">
        <v>0</v>
      </c>
      <c r="AH50" s="351">
        <f t="shared" si="25"/>
        <v>0</v>
      </c>
      <c r="AI50" s="351"/>
      <c r="AJ50" s="351">
        <f t="shared" si="26"/>
        <v>0</v>
      </c>
      <c r="AK50" s="351">
        <f t="shared" si="26"/>
        <v>0</v>
      </c>
      <c r="AL50" s="351"/>
      <c r="AM50" s="1172">
        <f t="shared" si="17"/>
        <v>0</v>
      </c>
    </row>
    <row r="51" spans="1:39" ht="11.85" customHeight="1">
      <c r="A51" s="221">
        <v>8</v>
      </c>
      <c r="B51" s="96">
        <v>4</v>
      </c>
      <c r="C51" s="96">
        <v>11</v>
      </c>
      <c r="D51" s="96"/>
      <c r="E51" s="2205"/>
      <c r="F51" s="329" t="s">
        <v>66</v>
      </c>
      <c r="G51" s="322"/>
      <c r="H51" s="351">
        <v>0</v>
      </c>
      <c r="I51" s="351">
        <v>0</v>
      </c>
      <c r="J51" s="351">
        <f t="shared" si="10"/>
        <v>0</v>
      </c>
      <c r="K51" s="351"/>
      <c r="L51" s="351">
        <v>0</v>
      </c>
      <c r="M51" s="351">
        <v>0</v>
      </c>
      <c r="N51" s="351">
        <f t="shared" si="20"/>
        <v>0</v>
      </c>
      <c r="O51" s="351"/>
      <c r="P51" s="351">
        <v>0</v>
      </c>
      <c r="Q51" s="351">
        <v>0</v>
      </c>
      <c r="R51" s="351">
        <f t="shared" si="21"/>
        <v>0</v>
      </c>
      <c r="S51" s="351"/>
      <c r="T51" s="351">
        <v>0</v>
      </c>
      <c r="U51" s="351">
        <v>0</v>
      </c>
      <c r="V51" s="351">
        <f t="shared" si="22"/>
        <v>0</v>
      </c>
      <c r="W51" s="351"/>
      <c r="X51" s="351">
        <v>0</v>
      </c>
      <c r="Y51" s="351">
        <v>0</v>
      </c>
      <c r="Z51" s="351">
        <f t="shared" si="23"/>
        <v>0</v>
      </c>
      <c r="AA51" s="351"/>
      <c r="AB51" s="351">
        <v>0</v>
      </c>
      <c r="AC51" s="351">
        <v>0</v>
      </c>
      <c r="AD51" s="351">
        <f t="shared" si="24"/>
        <v>0</v>
      </c>
      <c r="AE51" s="351"/>
      <c r="AF51" s="351">
        <v>0</v>
      </c>
      <c r="AG51" s="351">
        <v>0</v>
      </c>
      <c r="AH51" s="351">
        <f t="shared" si="25"/>
        <v>0</v>
      </c>
      <c r="AI51" s="351"/>
      <c r="AJ51" s="351">
        <f t="shared" si="26"/>
        <v>0</v>
      </c>
      <c r="AK51" s="351">
        <f t="shared" si="26"/>
        <v>0</v>
      </c>
      <c r="AL51" s="351"/>
      <c r="AM51" s="1172">
        <f t="shared" si="17"/>
        <v>0</v>
      </c>
    </row>
    <row r="52" spans="1:39" ht="11.85" customHeight="1">
      <c r="A52" s="221">
        <v>8</v>
      </c>
      <c r="B52" s="96">
        <v>4</v>
      </c>
      <c r="C52" s="96">
        <v>11</v>
      </c>
      <c r="D52" s="96"/>
      <c r="E52" s="2207"/>
      <c r="F52" s="329" t="s">
        <v>67</v>
      </c>
      <c r="G52" s="322"/>
      <c r="H52" s="351">
        <v>0</v>
      </c>
      <c r="I52" s="351">
        <v>0</v>
      </c>
      <c r="J52" s="351">
        <f t="shared" si="10"/>
        <v>0</v>
      </c>
      <c r="K52" s="351"/>
      <c r="L52" s="351">
        <v>0</v>
      </c>
      <c r="M52" s="351">
        <v>0</v>
      </c>
      <c r="N52" s="351">
        <f t="shared" si="20"/>
        <v>0</v>
      </c>
      <c r="O52" s="351"/>
      <c r="P52" s="351">
        <v>0</v>
      </c>
      <c r="Q52" s="351">
        <v>0</v>
      </c>
      <c r="R52" s="351">
        <f t="shared" si="21"/>
        <v>0</v>
      </c>
      <c r="S52" s="351"/>
      <c r="T52" s="351">
        <v>0</v>
      </c>
      <c r="U52" s="351">
        <v>0</v>
      </c>
      <c r="V52" s="351">
        <f t="shared" si="22"/>
        <v>0</v>
      </c>
      <c r="W52" s="351"/>
      <c r="X52" s="351">
        <v>0</v>
      </c>
      <c r="Y52" s="351">
        <v>0</v>
      </c>
      <c r="Z52" s="351">
        <f t="shared" si="23"/>
        <v>0</v>
      </c>
      <c r="AA52" s="351"/>
      <c r="AB52" s="351">
        <v>0</v>
      </c>
      <c r="AC52" s="351">
        <v>0</v>
      </c>
      <c r="AD52" s="351">
        <f t="shared" si="24"/>
        <v>0</v>
      </c>
      <c r="AE52" s="351"/>
      <c r="AF52" s="351">
        <v>0</v>
      </c>
      <c r="AG52" s="351">
        <v>0</v>
      </c>
      <c r="AH52" s="351">
        <f t="shared" si="25"/>
        <v>0</v>
      </c>
      <c r="AI52" s="351"/>
      <c r="AJ52" s="351">
        <f t="shared" si="26"/>
        <v>0</v>
      </c>
      <c r="AK52" s="351">
        <f t="shared" si="26"/>
        <v>0</v>
      </c>
      <c r="AL52" s="351"/>
      <c r="AM52" s="1177">
        <f t="shared" si="17"/>
        <v>0</v>
      </c>
    </row>
    <row r="53" spans="1:39" s="683" customFormat="1" ht="12" customHeight="1">
      <c r="A53" s="995"/>
      <c r="B53" s="996"/>
      <c r="C53" s="996"/>
      <c r="D53" s="996"/>
      <c r="E53" s="2204">
        <v>1624</v>
      </c>
      <c r="F53" s="1179" t="s">
        <v>142</v>
      </c>
      <c r="G53" s="1178"/>
      <c r="H53" s="1175">
        <f>SUM(H54:H56)</f>
        <v>0</v>
      </c>
      <c r="I53" s="1175">
        <f>SUM(I54:I56)</f>
        <v>0</v>
      </c>
      <c r="J53" s="1175">
        <f t="shared" si="10"/>
        <v>0</v>
      </c>
      <c r="K53" s="1175"/>
      <c r="L53" s="1175">
        <f>SUM(L54:L56)</f>
        <v>0</v>
      </c>
      <c r="M53" s="1175">
        <f>SUM(M54:M56)</f>
        <v>0</v>
      </c>
      <c r="N53" s="1175">
        <f t="shared" si="20"/>
        <v>0</v>
      </c>
      <c r="O53" s="1175"/>
      <c r="P53" s="1175">
        <f>SUM(P54:P56)</f>
        <v>0</v>
      </c>
      <c r="Q53" s="1175">
        <f>SUM(Q54:Q56)</f>
        <v>0</v>
      </c>
      <c r="R53" s="1175">
        <f t="shared" si="21"/>
        <v>0</v>
      </c>
      <c r="S53" s="1175"/>
      <c r="T53" s="1175">
        <f>SUM(T54:T56)</f>
        <v>0</v>
      </c>
      <c r="U53" s="1175">
        <f>SUM(U54:U56)</f>
        <v>0</v>
      </c>
      <c r="V53" s="1175">
        <f t="shared" si="22"/>
        <v>0</v>
      </c>
      <c r="W53" s="1175"/>
      <c r="X53" s="1175">
        <f>SUM(X54:X56)</f>
        <v>38</v>
      </c>
      <c r="Y53" s="1175">
        <f>SUM(Y54:Y56)</f>
        <v>32</v>
      </c>
      <c r="Z53" s="1175">
        <f t="shared" si="23"/>
        <v>70</v>
      </c>
      <c r="AA53" s="1175"/>
      <c r="AB53" s="1175">
        <f>SUM(AB54:AB56)</f>
        <v>0</v>
      </c>
      <c r="AC53" s="1175">
        <f>SUM(AC54:AC56)</f>
        <v>0</v>
      </c>
      <c r="AD53" s="1175">
        <f t="shared" si="24"/>
        <v>0</v>
      </c>
      <c r="AE53" s="1175"/>
      <c r="AF53" s="1175">
        <f>SUM(AF54:AF56)</f>
        <v>0</v>
      </c>
      <c r="AG53" s="1175">
        <f>SUM(AG54:AG56)</f>
        <v>0</v>
      </c>
      <c r="AH53" s="1175">
        <f t="shared" si="25"/>
        <v>0</v>
      </c>
      <c r="AI53" s="1175"/>
      <c r="AJ53" s="1175">
        <f t="shared" si="26"/>
        <v>38</v>
      </c>
      <c r="AK53" s="1175">
        <f t="shared" si="26"/>
        <v>32</v>
      </c>
      <c r="AL53" s="1175"/>
      <c r="AM53" s="1176">
        <f t="shared" si="17"/>
        <v>70</v>
      </c>
    </row>
    <row r="54" spans="1:39" ht="12" customHeight="1">
      <c r="A54" s="221">
        <v>9</v>
      </c>
      <c r="B54" s="96">
        <v>4</v>
      </c>
      <c r="C54" s="96">
        <v>8</v>
      </c>
      <c r="D54" s="96"/>
      <c r="E54" s="2205"/>
      <c r="F54" s="338" t="s">
        <v>69</v>
      </c>
      <c r="G54" s="92"/>
      <c r="H54" s="351">
        <v>0</v>
      </c>
      <c r="I54" s="351">
        <v>0</v>
      </c>
      <c r="J54" s="351">
        <f t="shared" si="10"/>
        <v>0</v>
      </c>
      <c r="K54" s="351"/>
      <c r="L54" s="351">
        <v>0</v>
      </c>
      <c r="M54" s="351">
        <v>0</v>
      </c>
      <c r="N54" s="351">
        <f t="shared" si="20"/>
        <v>0</v>
      </c>
      <c r="O54" s="351"/>
      <c r="P54" s="351">
        <v>0</v>
      </c>
      <c r="Q54" s="351">
        <v>0</v>
      </c>
      <c r="R54" s="351">
        <f t="shared" si="21"/>
        <v>0</v>
      </c>
      <c r="S54" s="351"/>
      <c r="T54" s="351">
        <v>0</v>
      </c>
      <c r="U54" s="351">
        <v>0</v>
      </c>
      <c r="V54" s="351">
        <f t="shared" si="22"/>
        <v>0</v>
      </c>
      <c r="W54" s="351"/>
      <c r="X54" s="351">
        <v>0</v>
      </c>
      <c r="Y54" s="351">
        <v>0</v>
      </c>
      <c r="Z54" s="351">
        <f t="shared" si="23"/>
        <v>0</v>
      </c>
      <c r="AA54" s="351"/>
      <c r="AB54" s="351">
        <v>0</v>
      </c>
      <c r="AC54" s="351">
        <v>0</v>
      </c>
      <c r="AD54" s="351">
        <f t="shared" si="24"/>
        <v>0</v>
      </c>
      <c r="AE54" s="351"/>
      <c r="AF54" s="351">
        <v>0</v>
      </c>
      <c r="AG54" s="351">
        <v>0</v>
      </c>
      <c r="AH54" s="351">
        <f t="shared" si="25"/>
        <v>0</v>
      </c>
      <c r="AI54" s="351"/>
      <c r="AJ54" s="351">
        <f t="shared" si="26"/>
        <v>0</v>
      </c>
      <c r="AK54" s="351">
        <f t="shared" si="26"/>
        <v>0</v>
      </c>
      <c r="AL54" s="351"/>
      <c r="AM54" s="1172">
        <f t="shared" si="17"/>
        <v>0</v>
      </c>
    </row>
    <row r="55" spans="1:39" ht="11.85" customHeight="1">
      <c r="A55" s="221">
        <v>9</v>
      </c>
      <c r="B55" s="96">
        <v>4</v>
      </c>
      <c r="C55" s="96">
        <v>8</v>
      </c>
      <c r="D55" s="96"/>
      <c r="E55" s="2205"/>
      <c r="F55" s="1182" t="s">
        <v>138</v>
      </c>
      <c r="G55" s="43"/>
      <c r="H55" s="351">
        <v>0</v>
      </c>
      <c r="I55" s="351">
        <v>0</v>
      </c>
      <c r="J55" s="351">
        <f t="shared" si="10"/>
        <v>0</v>
      </c>
      <c r="K55" s="351"/>
      <c r="L55" s="351">
        <v>0</v>
      </c>
      <c r="M55" s="351">
        <v>0</v>
      </c>
      <c r="N55" s="351">
        <f t="shared" si="20"/>
        <v>0</v>
      </c>
      <c r="O55" s="351"/>
      <c r="P55" s="351">
        <v>0</v>
      </c>
      <c r="Q55" s="351">
        <v>0</v>
      </c>
      <c r="R55" s="351">
        <f t="shared" si="21"/>
        <v>0</v>
      </c>
      <c r="S55" s="351"/>
      <c r="T55" s="351">
        <v>0</v>
      </c>
      <c r="U55" s="351">
        <v>0</v>
      </c>
      <c r="V55" s="351">
        <f t="shared" si="22"/>
        <v>0</v>
      </c>
      <c r="W55" s="351"/>
      <c r="X55" s="351">
        <v>0</v>
      </c>
      <c r="Y55" s="351">
        <v>0</v>
      </c>
      <c r="Z55" s="351">
        <f t="shared" si="23"/>
        <v>0</v>
      </c>
      <c r="AA55" s="351"/>
      <c r="AB55" s="351">
        <v>0</v>
      </c>
      <c r="AC55" s="351">
        <v>0</v>
      </c>
      <c r="AD55" s="351">
        <f t="shared" si="24"/>
        <v>0</v>
      </c>
      <c r="AE55" s="351"/>
      <c r="AF55" s="351">
        <v>0</v>
      </c>
      <c r="AG55" s="351">
        <v>0</v>
      </c>
      <c r="AH55" s="351">
        <f t="shared" si="25"/>
        <v>0</v>
      </c>
      <c r="AI55" s="351"/>
      <c r="AJ55" s="351">
        <f t="shared" si="26"/>
        <v>0</v>
      </c>
      <c r="AK55" s="351">
        <f t="shared" si="26"/>
        <v>0</v>
      </c>
      <c r="AL55" s="351"/>
      <c r="AM55" s="1172">
        <f t="shared" si="17"/>
        <v>0</v>
      </c>
    </row>
    <row r="56" spans="1:39" ht="11.85" customHeight="1">
      <c r="A56" s="221">
        <v>9</v>
      </c>
      <c r="B56" s="96">
        <v>5</v>
      </c>
      <c r="C56" s="96">
        <v>11</v>
      </c>
      <c r="D56" s="96"/>
      <c r="E56" s="2207"/>
      <c r="F56" s="327" t="s">
        <v>71</v>
      </c>
      <c r="G56" s="322"/>
      <c r="H56" s="351">
        <v>0</v>
      </c>
      <c r="I56" s="351">
        <v>0</v>
      </c>
      <c r="J56" s="351">
        <f t="shared" si="10"/>
        <v>0</v>
      </c>
      <c r="K56" s="351"/>
      <c r="L56" s="351">
        <v>0</v>
      </c>
      <c r="M56" s="351">
        <v>0</v>
      </c>
      <c r="N56" s="351">
        <f t="shared" si="20"/>
        <v>0</v>
      </c>
      <c r="O56" s="351"/>
      <c r="P56" s="351">
        <v>0</v>
      </c>
      <c r="Q56" s="351">
        <v>0</v>
      </c>
      <c r="R56" s="351">
        <f t="shared" si="21"/>
        <v>0</v>
      </c>
      <c r="S56" s="351"/>
      <c r="T56" s="351">
        <v>0</v>
      </c>
      <c r="U56" s="351">
        <v>0</v>
      </c>
      <c r="V56" s="351">
        <f t="shared" si="22"/>
        <v>0</v>
      </c>
      <c r="W56" s="351"/>
      <c r="X56" s="351">
        <v>38</v>
      </c>
      <c r="Y56" s="351">
        <v>32</v>
      </c>
      <c r="Z56" s="351">
        <f t="shared" si="23"/>
        <v>70</v>
      </c>
      <c r="AA56" s="351"/>
      <c r="AB56" s="351">
        <v>0</v>
      </c>
      <c r="AC56" s="351">
        <v>0</v>
      </c>
      <c r="AD56" s="351">
        <f t="shared" si="24"/>
        <v>0</v>
      </c>
      <c r="AE56" s="351"/>
      <c r="AF56" s="351">
        <v>0</v>
      </c>
      <c r="AG56" s="351">
        <v>0</v>
      </c>
      <c r="AH56" s="351">
        <f t="shared" si="25"/>
        <v>0</v>
      </c>
      <c r="AI56" s="351"/>
      <c r="AJ56" s="351">
        <f t="shared" si="26"/>
        <v>38</v>
      </c>
      <c r="AK56" s="351">
        <f t="shared" si="26"/>
        <v>32</v>
      </c>
      <c r="AL56" s="351"/>
      <c r="AM56" s="1177">
        <f t="shared" si="17"/>
        <v>70</v>
      </c>
    </row>
    <row r="57" spans="1:39" s="683" customFormat="1" ht="11.85" customHeight="1">
      <c r="A57" s="995"/>
      <c r="B57" s="996"/>
      <c r="C57" s="996"/>
      <c r="D57" s="996"/>
      <c r="E57" s="1183"/>
      <c r="F57" s="2397" t="s">
        <v>8</v>
      </c>
      <c r="G57" s="2397"/>
      <c r="H57" s="1184">
        <f>SUM(H8+H16+H26+H30+H33+H38+H44+H48+H53)</f>
        <v>134</v>
      </c>
      <c r="I57" s="1184">
        <f>SUM(I8+I16+I26+I30+I33+I38+I44+I48+I53)</f>
        <v>103</v>
      </c>
      <c r="J57" s="1184">
        <f>SUM(J8+J16+J26+J30+J33+J38+J44+J48+J53)</f>
        <v>237</v>
      </c>
      <c r="K57" s="1184"/>
      <c r="L57" s="1184">
        <f>SUM(L8+L16+L26+L30+L33+L38+L44+L48+L53)</f>
        <v>82</v>
      </c>
      <c r="M57" s="1184">
        <f>SUM(M8+M16+M26+M30+M33+M38+M44+M48+M53)</f>
        <v>72</v>
      </c>
      <c r="N57" s="1184">
        <f>SUM(N8+N16+N26+N30+N33+N38+N44+N48+N53)</f>
        <v>154</v>
      </c>
      <c r="O57" s="1184"/>
      <c r="P57" s="1184">
        <f>SUM(P8+P16+P26+P30+P33+P38+P44+P48+P53)</f>
        <v>175</v>
      </c>
      <c r="Q57" s="1184">
        <f>SUM(Q8+Q16+Q26+Q30+Q33+Q38+Q44+Q48+Q53)</f>
        <v>132</v>
      </c>
      <c r="R57" s="1184">
        <f>SUM(R8+R16+R26+R30+R33+R38+R44+R48+R53)</f>
        <v>307</v>
      </c>
      <c r="S57" s="1184"/>
      <c r="T57" s="1184">
        <f>SUM(T8+T16+T26+T30+T33+T38+T44+T48+T53)</f>
        <v>85</v>
      </c>
      <c r="U57" s="1184">
        <f>SUM(U8+U16+U26+U30+U33+U38+U44+U48+U53)</f>
        <v>48</v>
      </c>
      <c r="V57" s="1184">
        <f>SUM(V8+V16+V26+V30+V33+V38+V44+V48+V53)</f>
        <v>133</v>
      </c>
      <c r="W57" s="1184"/>
      <c r="X57" s="1184">
        <f>SUM(X8+X16+X26+X30+X33+X38+X44+X48+X53)</f>
        <v>6001</v>
      </c>
      <c r="Y57" s="1184">
        <f>SUM(Y8+Y16+Y26+Y30+Y33+Y38+Y44+Y48+Y53)</f>
        <v>5013</v>
      </c>
      <c r="Z57" s="1184">
        <f>SUM(Z8+Z16+Z26+Z30+Z33+Z38+Z44+Z48+Z53)</f>
        <v>11014</v>
      </c>
      <c r="AA57" s="1184"/>
      <c r="AB57" s="1184">
        <f>SUM(AB8+AB16+AB26+AB30+AB33+AB38+AB44+AB48+AB53)</f>
        <v>108</v>
      </c>
      <c r="AC57" s="1184">
        <f>SUM(AC8+AC16+AC26+AC30+AC33+AC38+AC44+AC48+AC53)</f>
        <v>58</v>
      </c>
      <c r="AD57" s="1184">
        <f>SUM(AD8+AD16+AD26+AD30+AD33+AD38+AD44+AD48+AD53)</f>
        <v>166</v>
      </c>
      <c r="AE57" s="1184"/>
      <c r="AF57" s="1184">
        <f>SUM(AF8+AF16+AF26+AF30+AF33+AF38+AF44+AF48+AF53)</f>
        <v>394</v>
      </c>
      <c r="AG57" s="1184">
        <f>SUM(AG8+AG16+AG26+AG30+AG33+AG38+AG44+AG48+AG53)</f>
        <v>478</v>
      </c>
      <c r="AH57" s="1184">
        <f>SUM(AH8+AH16+AH26+AH30+AH33+AH38+AH44+AH48+AH53)</f>
        <v>872</v>
      </c>
      <c r="AI57" s="1184"/>
      <c r="AJ57" s="1184">
        <f>SUM(AJ8+AJ16+AJ26+AJ30+AJ33+AJ38+AJ44+AJ48+AJ53)</f>
        <v>6979</v>
      </c>
      <c r="AK57" s="1184">
        <f>SUM(AK8+AK16+AK26+AK30+AK33+AK38+AK44+AK48+AK53)</f>
        <v>5904</v>
      </c>
      <c r="AL57" s="1184"/>
      <c r="AM57" s="1185">
        <f>SUM(AM8+AM16+AM26+AM30+AM33+AM38+AM44+AM48+AM53)</f>
        <v>12883</v>
      </c>
    </row>
    <row r="58" spans="1:39" ht="12" customHeight="1">
      <c r="E58" s="979"/>
      <c r="F58" s="2383" t="s">
        <v>381</v>
      </c>
      <c r="G58" s="2383"/>
      <c r="H58" s="2383"/>
      <c r="I58" s="2383"/>
      <c r="J58" s="2383"/>
      <c r="K58" s="2383"/>
      <c r="L58" s="2383"/>
      <c r="M58" s="2383"/>
      <c r="N58" s="2383"/>
      <c r="O58" s="2383"/>
      <c r="P58" s="2383"/>
      <c r="Q58" s="2383"/>
      <c r="R58" s="2383"/>
      <c r="S58" s="2383"/>
      <c r="T58" s="2383"/>
      <c r="U58" s="2383"/>
      <c r="V58" s="2383"/>
      <c r="W58" s="2383"/>
      <c r="X58" s="2383"/>
      <c r="Y58" s="2383"/>
      <c r="Z58" s="2383"/>
      <c r="AA58" s="2383"/>
      <c r="AB58" s="2383"/>
      <c r="AC58" s="2383"/>
      <c r="AD58" s="2383"/>
      <c r="AE58" s="2383"/>
      <c r="AF58" s="2383"/>
      <c r="AG58" s="2383"/>
      <c r="AH58" s="2383"/>
      <c r="AI58" s="2383"/>
      <c r="AJ58" s="2383"/>
      <c r="AK58" s="2383"/>
      <c r="AL58" s="2383"/>
      <c r="AM58" s="2383"/>
    </row>
  </sheetData>
  <mergeCells count="25">
    <mergeCell ref="AO20:AQ28"/>
    <mergeCell ref="E26:E29"/>
    <mergeCell ref="E2:AM2"/>
    <mergeCell ref="E3:AM3"/>
    <mergeCell ref="E5:E7"/>
    <mergeCell ref="F5:G7"/>
    <mergeCell ref="H5:AM5"/>
    <mergeCell ref="H6:J6"/>
    <mergeCell ref="L6:N6"/>
    <mergeCell ref="P6:R6"/>
    <mergeCell ref="T6:V6"/>
    <mergeCell ref="X6:Z6"/>
    <mergeCell ref="AB6:AD6"/>
    <mergeCell ref="AF6:AH6"/>
    <mergeCell ref="AJ6:AK6"/>
    <mergeCell ref="AM6:AM7"/>
    <mergeCell ref="E16:E25"/>
    <mergeCell ref="F57:G57"/>
    <mergeCell ref="F58:AM58"/>
    <mergeCell ref="E30:E32"/>
    <mergeCell ref="E33:E37"/>
    <mergeCell ref="E38:E43"/>
    <mergeCell ref="E44:E47"/>
    <mergeCell ref="E48:E52"/>
    <mergeCell ref="E53:E5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83"/>
  <sheetViews>
    <sheetView workbookViewId="0">
      <selection activeCell="E25" sqref="E25"/>
    </sheetView>
  </sheetViews>
  <sheetFormatPr baseColWidth="10" defaultRowHeight="15"/>
  <cols>
    <col min="1" max="1" width="6.28515625" customWidth="1"/>
    <col min="2" max="2" width="29.7109375" customWidth="1"/>
    <col min="3" max="3" width="4.42578125" customWidth="1"/>
    <col min="4" max="6" width="17.7109375" customWidth="1"/>
    <col min="8" max="8" width="11" style="305" customWidth="1"/>
    <col min="9" max="9" width="8.28515625" style="305" customWidth="1"/>
    <col min="10" max="10" width="11" style="306" customWidth="1"/>
  </cols>
  <sheetData>
    <row r="1" spans="2:10">
      <c r="B1" s="1188"/>
      <c r="C1" s="1188"/>
      <c r="D1" s="1188"/>
      <c r="E1" s="1188"/>
      <c r="F1" s="1188"/>
      <c r="H1" s="222"/>
      <c r="I1" s="222"/>
      <c r="J1" s="223"/>
    </row>
    <row r="2" spans="2:10" ht="19.5" customHeight="1">
      <c r="B2" s="2399" t="s">
        <v>427</v>
      </c>
      <c r="C2" s="2399"/>
      <c r="D2" s="2399"/>
      <c r="E2" s="2399"/>
      <c r="F2" s="2399"/>
    </row>
    <row r="3" spans="2:10">
      <c r="B3" s="2273" t="s">
        <v>1</v>
      </c>
      <c r="C3" s="2273"/>
      <c r="D3" s="2273"/>
      <c r="E3" s="2273"/>
      <c r="F3" s="2273"/>
      <c r="G3" s="1009"/>
      <c r="H3" s="1009"/>
      <c r="I3" s="1009"/>
      <c r="J3" s="1009"/>
    </row>
    <row r="4" spans="2:10">
      <c r="B4" s="2400"/>
      <c r="C4" s="2400"/>
      <c r="D4" s="2400"/>
      <c r="E4" s="2400"/>
      <c r="F4" s="2400"/>
      <c r="H4" s="1189"/>
      <c r="I4" s="1189"/>
      <c r="J4" s="1189"/>
    </row>
    <row r="5" spans="2:10" ht="12" customHeight="1">
      <c r="B5" s="2401" t="s">
        <v>390</v>
      </c>
      <c r="C5" s="1190"/>
      <c r="D5" s="2403" t="s">
        <v>428</v>
      </c>
      <c r="E5" s="2403" t="s">
        <v>429</v>
      </c>
      <c r="F5" s="2405" t="s">
        <v>8</v>
      </c>
    </row>
    <row r="6" spans="2:10" ht="12" customHeight="1">
      <c r="B6" s="2402"/>
      <c r="C6" s="1191"/>
      <c r="D6" s="2404"/>
      <c r="E6" s="2404"/>
      <c r="F6" s="2406"/>
    </row>
    <row r="7" spans="2:10">
      <c r="B7" s="1192" t="s">
        <v>430</v>
      </c>
      <c r="C7" s="1193"/>
      <c r="D7" s="1194">
        <v>77</v>
      </c>
      <c r="E7" s="1194">
        <v>89</v>
      </c>
      <c r="F7" s="1195">
        <f>SUM(D7:E7)</f>
        <v>166</v>
      </c>
    </row>
    <row r="8" spans="2:10">
      <c r="B8" s="1192" t="s">
        <v>431</v>
      </c>
      <c r="C8" s="1193"/>
      <c r="D8" s="324">
        <v>4</v>
      </c>
      <c r="E8" s="324">
        <v>2</v>
      </c>
      <c r="F8" s="1195">
        <f>SUM(D8:E8)</f>
        <v>6</v>
      </c>
    </row>
    <row r="9" spans="2:10">
      <c r="B9" s="1192" t="s">
        <v>432</v>
      </c>
      <c r="C9" s="1193"/>
      <c r="D9" s="351">
        <v>19</v>
      </c>
      <c r="E9" s="351">
        <v>21</v>
      </c>
      <c r="F9" s="1195">
        <f>SUM(D9:E9)</f>
        <v>40</v>
      </c>
    </row>
    <row r="10" spans="2:10">
      <c r="B10" s="1192" t="s">
        <v>433</v>
      </c>
      <c r="C10" s="1193"/>
      <c r="D10" s="351">
        <v>1</v>
      </c>
      <c r="E10" s="351">
        <v>3</v>
      </c>
      <c r="F10" s="1195">
        <f t="shared" ref="F10" si="0">SUM(D10:E10)</f>
        <v>4</v>
      </c>
    </row>
    <row r="11" spans="2:10">
      <c r="B11" s="1196" t="s">
        <v>8</v>
      </c>
      <c r="C11" s="1197"/>
      <c r="D11" s="342">
        <f>SUM(D7+D8+D9+D10)</f>
        <v>101</v>
      </c>
      <c r="E11" s="342">
        <f>SUM(E7+E8+E9+E10)</f>
        <v>115</v>
      </c>
      <c r="F11" s="339">
        <f>SUM(F7+F8+F9+F10)</f>
        <v>216</v>
      </c>
    </row>
    <row r="12" spans="2:10" ht="12" customHeight="1">
      <c r="B12" s="1198" t="s">
        <v>381</v>
      </c>
      <c r="C12" s="1198"/>
      <c r="H12" s="157"/>
      <c r="I12" s="157"/>
      <c r="J12" s="157"/>
    </row>
    <row r="13" spans="2:10">
      <c r="H13" s="157"/>
      <c r="I13" s="157"/>
      <c r="J13" s="157"/>
    </row>
    <row r="14" spans="2:10">
      <c r="H14" s="306"/>
      <c r="I14" s="306"/>
    </row>
    <row r="15" spans="2:10">
      <c r="H15" s="1199"/>
      <c r="I15" s="1199"/>
    </row>
    <row r="16" spans="2:10">
      <c r="H16" s="306"/>
      <c r="I16" s="306"/>
    </row>
    <row r="17" spans="8:9">
      <c r="H17" s="306"/>
      <c r="I17" s="306"/>
    </row>
    <row r="18" spans="8:9">
      <c r="H18" s="306"/>
      <c r="I18" s="306"/>
    </row>
    <row r="19" spans="8:9">
      <c r="H19" s="306"/>
      <c r="I19" s="306"/>
    </row>
    <row r="20" spans="8:9">
      <c r="H20" s="306"/>
      <c r="I20" s="306"/>
    </row>
    <row r="21" spans="8:9">
      <c r="H21" s="306"/>
      <c r="I21" s="306"/>
    </row>
    <row r="22" spans="8:9">
      <c r="H22" s="306"/>
      <c r="I22" s="306"/>
    </row>
    <row r="23" spans="8:9">
      <c r="H23" s="306"/>
      <c r="I23" s="306"/>
    </row>
    <row r="24" spans="8:9">
      <c r="H24" s="306"/>
      <c r="I24" s="306"/>
    </row>
    <row r="25" spans="8:9">
      <c r="H25" s="306"/>
      <c r="I25" s="306"/>
    </row>
    <row r="26" spans="8:9">
      <c r="H26" s="306"/>
      <c r="I26" s="306"/>
    </row>
    <row r="27" spans="8:9">
      <c r="H27" s="306"/>
      <c r="I27" s="306"/>
    </row>
    <row r="28" spans="8:9">
      <c r="H28" s="306"/>
      <c r="I28" s="306"/>
    </row>
    <row r="29" spans="8:9">
      <c r="H29" s="306"/>
      <c r="I29" s="306"/>
    </row>
    <row r="30" spans="8:9">
      <c r="H30" s="306"/>
      <c r="I30" s="306"/>
    </row>
    <row r="31" spans="8:9">
      <c r="H31" s="306"/>
      <c r="I31" s="306"/>
    </row>
    <row r="32" spans="8:9">
      <c r="H32" s="306"/>
      <c r="I32" s="306"/>
    </row>
    <row r="33" spans="8:9">
      <c r="H33" s="306"/>
      <c r="I33" s="306"/>
    </row>
    <row r="34" spans="8:9">
      <c r="H34" s="306"/>
      <c r="I34" s="306"/>
    </row>
    <row r="35" spans="8:9">
      <c r="H35" s="306"/>
      <c r="I35" s="306"/>
    </row>
    <row r="36" spans="8:9">
      <c r="H36" s="306"/>
      <c r="I36" s="306"/>
    </row>
    <row r="37" spans="8:9">
      <c r="H37" s="306"/>
      <c r="I37" s="306"/>
    </row>
    <row r="38" spans="8:9">
      <c r="H38" s="306"/>
      <c r="I38" s="306"/>
    </row>
    <row r="39" spans="8:9">
      <c r="H39" s="306"/>
      <c r="I39" s="306"/>
    </row>
    <row r="40" spans="8:9">
      <c r="H40" s="306"/>
      <c r="I40" s="306"/>
    </row>
    <row r="41" spans="8:9">
      <c r="H41" s="306"/>
      <c r="I41" s="306"/>
    </row>
    <row r="42" spans="8:9">
      <c r="H42" s="306"/>
      <c r="I42" s="306"/>
    </row>
    <row r="43" spans="8:9">
      <c r="H43" s="306"/>
      <c r="I43" s="306"/>
    </row>
    <row r="44" spans="8:9">
      <c r="H44" s="306"/>
      <c r="I44" s="306"/>
    </row>
    <row r="45" spans="8:9">
      <c r="H45" s="306"/>
      <c r="I45" s="306"/>
    </row>
    <row r="46" spans="8:9">
      <c r="H46" s="306"/>
      <c r="I46" s="306"/>
    </row>
    <row r="47" spans="8:9">
      <c r="H47" s="306"/>
      <c r="I47" s="306"/>
    </row>
    <row r="48" spans="8:9">
      <c r="H48" s="306"/>
      <c r="I48" s="306"/>
    </row>
    <row r="49" spans="8:9">
      <c r="H49" s="306"/>
      <c r="I49" s="306"/>
    </row>
    <row r="50" spans="8:9">
      <c r="H50" s="306"/>
      <c r="I50" s="306"/>
    </row>
    <row r="51" spans="8:9">
      <c r="H51" s="306"/>
      <c r="I51" s="306"/>
    </row>
    <row r="52" spans="8:9">
      <c r="H52" s="306"/>
      <c r="I52" s="306"/>
    </row>
    <row r="53" spans="8:9">
      <c r="H53" s="306"/>
      <c r="I53" s="306"/>
    </row>
    <row r="54" spans="8:9">
      <c r="H54" s="306"/>
      <c r="I54" s="306"/>
    </row>
    <row r="55" spans="8:9">
      <c r="H55" s="306"/>
      <c r="I55" s="306"/>
    </row>
    <row r="56" spans="8:9">
      <c r="H56" s="306"/>
      <c r="I56" s="306"/>
    </row>
    <row r="57" spans="8:9">
      <c r="H57" s="306"/>
      <c r="I57" s="306"/>
    </row>
    <row r="58" spans="8:9">
      <c r="H58" s="306"/>
      <c r="I58" s="306"/>
    </row>
    <row r="59" spans="8:9">
      <c r="H59" s="306"/>
      <c r="I59" s="306"/>
    </row>
    <row r="60" spans="8:9">
      <c r="H60" s="306"/>
      <c r="I60" s="306"/>
    </row>
    <row r="61" spans="8:9">
      <c r="H61" s="306"/>
      <c r="I61" s="306"/>
    </row>
    <row r="62" spans="8:9">
      <c r="H62" s="306"/>
      <c r="I62" s="306"/>
    </row>
    <row r="63" spans="8:9">
      <c r="H63" s="306"/>
      <c r="I63" s="306"/>
    </row>
    <row r="64" spans="8:9">
      <c r="H64" s="306"/>
      <c r="I64" s="306"/>
    </row>
    <row r="65" spans="8:9">
      <c r="H65" s="306"/>
      <c r="I65" s="306"/>
    </row>
    <row r="66" spans="8:9">
      <c r="H66" s="306"/>
      <c r="I66" s="306"/>
    </row>
    <row r="67" spans="8:9">
      <c r="H67" s="306"/>
      <c r="I67" s="306"/>
    </row>
    <row r="68" spans="8:9">
      <c r="H68" s="306"/>
      <c r="I68" s="306"/>
    </row>
    <row r="69" spans="8:9">
      <c r="H69" s="306"/>
      <c r="I69" s="306"/>
    </row>
    <row r="70" spans="8:9">
      <c r="H70" s="306"/>
      <c r="I70" s="306"/>
    </row>
    <row r="71" spans="8:9">
      <c r="H71" s="306"/>
      <c r="I71" s="306"/>
    </row>
    <row r="72" spans="8:9">
      <c r="H72" s="306"/>
      <c r="I72" s="306"/>
    </row>
    <row r="73" spans="8:9">
      <c r="H73" s="306"/>
      <c r="I73" s="306"/>
    </row>
    <row r="74" spans="8:9">
      <c r="H74" s="306"/>
      <c r="I74" s="306"/>
    </row>
    <row r="75" spans="8:9">
      <c r="H75" s="306"/>
      <c r="I75" s="306"/>
    </row>
    <row r="76" spans="8:9">
      <c r="H76" s="306"/>
      <c r="I76" s="306"/>
    </row>
    <row r="77" spans="8:9">
      <c r="H77" s="306"/>
      <c r="I77" s="306"/>
    </row>
    <row r="78" spans="8:9">
      <c r="H78" s="306"/>
      <c r="I78" s="306"/>
    </row>
    <row r="79" spans="8:9">
      <c r="H79" s="306"/>
      <c r="I79" s="306"/>
    </row>
    <row r="80" spans="8:9">
      <c r="H80" s="306"/>
      <c r="I80" s="306"/>
    </row>
    <row r="81" spans="8:9">
      <c r="H81" s="306"/>
      <c r="I81" s="306"/>
    </row>
    <row r="82" spans="8:9">
      <c r="H82" s="306"/>
      <c r="I82" s="306"/>
    </row>
    <row r="83" spans="8:9">
      <c r="H83" s="306"/>
      <c r="I83" s="306"/>
    </row>
  </sheetData>
  <mergeCells count="7">
    <mergeCell ref="B2:F2"/>
    <mergeCell ref="B3:F3"/>
    <mergeCell ref="B4:F4"/>
    <mergeCell ref="B5:B6"/>
    <mergeCell ref="D5:D6"/>
    <mergeCell ref="E5:E6"/>
    <mergeCell ref="F5:F6"/>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83"/>
  <sheetViews>
    <sheetView workbookViewId="0">
      <selection activeCell="D18" sqref="D18"/>
    </sheetView>
  </sheetViews>
  <sheetFormatPr baseColWidth="10" defaultRowHeight="15"/>
  <cols>
    <col min="1" max="1" width="6.28515625" customWidth="1"/>
    <col min="2" max="2" width="29.7109375" customWidth="1"/>
    <col min="3" max="3" width="4.42578125" customWidth="1"/>
    <col min="4" max="6" width="17.7109375" customWidth="1"/>
    <col min="8" max="8" width="11" style="305" customWidth="1"/>
    <col min="9" max="9" width="8.28515625" style="305" customWidth="1"/>
    <col min="10" max="10" width="11" style="306" customWidth="1"/>
  </cols>
  <sheetData>
    <row r="1" spans="2:10">
      <c r="B1" s="1188"/>
      <c r="C1" s="1188"/>
      <c r="D1" s="1188"/>
      <c r="E1" s="1188"/>
      <c r="F1" s="1188"/>
      <c r="H1" s="222"/>
      <c r="I1" s="222"/>
      <c r="J1" s="223"/>
    </row>
    <row r="2" spans="2:10" ht="19.5" customHeight="1">
      <c r="B2" s="2399" t="s">
        <v>434</v>
      </c>
      <c r="C2" s="2399"/>
      <c r="D2" s="2399"/>
      <c r="E2" s="2399"/>
      <c r="F2" s="2399"/>
    </row>
    <row r="3" spans="2:10">
      <c r="B3" s="2273" t="s">
        <v>77</v>
      </c>
      <c r="C3" s="2273"/>
      <c r="D3" s="2273"/>
      <c r="E3" s="2273"/>
      <c r="F3" s="2273"/>
      <c r="G3" s="1009"/>
      <c r="H3" s="1009"/>
      <c r="I3" s="1009"/>
      <c r="J3" s="1009"/>
    </row>
    <row r="4" spans="2:10">
      <c r="B4" s="2400"/>
      <c r="C4" s="2400"/>
      <c r="D4" s="2400"/>
      <c r="E4" s="2400"/>
      <c r="F4" s="2400"/>
      <c r="H4" s="1189"/>
      <c r="I4" s="1189"/>
      <c r="J4" s="1189"/>
    </row>
    <row r="5" spans="2:10" ht="12" customHeight="1">
      <c r="B5" s="2401" t="s">
        <v>390</v>
      </c>
      <c r="C5" s="1190"/>
      <c r="D5" s="2403" t="s">
        <v>428</v>
      </c>
      <c r="E5" s="2403" t="s">
        <v>429</v>
      </c>
      <c r="F5" s="2405" t="s">
        <v>8</v>
      </c>
    </row>
    <row r="6" spans="2:10" ht="12" customHeight="1">
      <c r="B6" s="2402"/>
      <c r="C6" s="1191"/>
      <c r="D6" s="2404"/>
      <c r="E6" s="2404"/>
      <c r="F6" s="2406"/>
    </row>
    <row r="7" spans="2:10">
      <c r="B7" s="1192" t="s">
        <v>430</v>
      </c>
      <c r="C7" s="1193"/>
      <c r="D7" s="1194">
        <v>220</v>
      </c>
      <c r="E7" s="1194">
        <v>325</v>
      </c>
      <c r="F7" s="1195">
        <f>SUM(D7:E7)</f>
        <v>545</v>
      </c>
    </row>
    <row r="8" spans="2:10">
      <c r="B8" s="1192" t="s">
        <v>431</v>
      </c>
      <c r="C8" s="1193"/>
      <c r="D8" s="324">
        <v>2</v>
      </c>
      <c r="E8" s="324">
        <v>4</v>
      </c>
      <c r="F8" s="1195">
        <f>SUM(D8:E8)</f>
        <v>6</v>
      </c>
    </row>
    <row r="9" spans="2:10">
      <c r="B9" s="1192" t="s">
        <v>432</v>
      </c>
      <c r="C9" s="1193"/>
      <c r="D9" s="351">
        <v>103</v>
      </c>
      <c r="E9" s="351">
        <v>57</v>
      </c>
      <c r="F9" s="1195">
        <f>SUM(D9:E9)</f>
        <v>160</v>
      </c>
    </row>
    <row r="10" spans="2:10">
      <c r="B10" s="1192" t="s">
        <v>433</v>
      </c>
      <c r="C10" s="1193"/>
      <c r="D10" s="351">
        <v>6</v>
      </c>
      <c r="E10" s="351">
        <v>8</v>
      </c>
      <c r="F10" s="1195">
        <f t="shared" ref="F10" si="0">SUM(D10:E10)</f>
        <v>14</v>
      </c>
    </row>
    <row r="11" spans="2:10">
      <c r="B11" s="1196" t="s">
        <v>8</v>
      </c>
      <c r="C11" s="1197"/>
      <c r="D11" s="342">
        <f>SUM(D7+D8+D9+D10)</f>
        <v>331</v>
      </c>
      <c r="E11" s="342">
        <f>SUM(E7+E8+E9+E10)</f>
        <v>394</v>
      </c>
      <c r="F11" s="339">
        <f>SUM(F7+F8+F9+F10)</f>
        <v>725</v>
      </c>
    </row>
    <row r="12" spans="2:10" ht="12" customHeight="1">
      <c r="B12" s="1198" t="s">
        <v>381</v>
      </c>
      <c r="C12" s="1198"/>
      <c r="H12" s="157"/>
      <c r="I12" s="157"/>
      <c r="J12" s="157"/>
    </row>
    <row r="13" spans="2:10">
      <c r="H13" s="157"/>
      <c r="I13" s="157"/>
      <c r="J13" s="157"/>
    </row>
    <row r="14" spans="2:10">
      <c r="H14" s="306"/>
      <c r="I14" s="306"/>
    </row>
    <row r="15" spans="2:10">
      <c r="H15" s="1199"/>
      <c r="I15" s="1199"/>
    </row>
    <row r="16" spans="2:10">
      <c r="H16" s="306"/>
      <c r="I16" s="306"/>
    </row>
    <row r="17" spans="8:9">
      <c r="H17" s="306"/>
      <c r="I17" s="306"/>
    </row>
    <row r="18" spans="8:9">
      <c r="H18" s="306"/>
      <c r="I18" s="306"/>
    </row>
    <row r="19" spans="8:9">
      <c r="H19" s="306"/>
      <c r="I19" s="306"/>
    </row>
    <row r="20" spans="8:9">
      <c r="H20" s="306"/>
      <c r="I20" s="306"/>
    </row>
    <row r="21" spans="8:9">
      <c r="H21" s="306"/>
      <c r="I21" s="306"/>
    </row>
    <row r="22" spans="8:9">
      <c r="H22" s="306"/>
      <c r="I22" s="306"/>
    </row>
    <row r="23" spans="8:9">
      <c r="H23" s="306"/>
      <c r="I23" s="306"/>
    </row>
    <row r="24" spans="8:9">
      <c r="H24" s="306"/>
      <c r="I24" s="306"/>
    </row>
    <row r="25" spans="8:9">
      <c r="H25" s="306"/>
      <c r="I25" s="306"/>
    </row>
    <row r="26" spans="8:9">
      <c r="H26" s="306"/>
      <c r="I26" s="306"/>
    </row>
    <row r="27" spans="8:9">
      <c r="H27" s="306"/>
      <c r="I27" s="306"/>
    </row>
    <row r="28" spans="8:9">
      <c r="H28" s="306"/>
      <c r="I28" s="306"/>
    </row>
    <row r="29" spans="8:9">
      <c r="H29" s="306"/>
      <c r="I29" s="306"/>
    </row>
    <row r="30" spans="8:9">
      <c r="H30" s="306"/>
      <c r="I30" s="306"/>
    </row>
    <row r="31" spans="8:9">
      <c r="H31" s="306"/>
      <c r="I31" s="306"/>
    </row>
    <row r="32" spans="8:9">
      <c r="H32" s="306"/>
      <c r="I32" s="306"/>
    </row>
    <row r="33" spans="8:9">
      <c r="H33" s="306"/>
      <c r="I33" s="306"/>
    </row>
    <row r="34" spans="8:9">
      <c r="H34" s="306"/>
      <c r="I34" s="306"/>
    </row>
    <row r="35" spans="8:9">
      <c r="H35" s="306"/>
      <c r="I35" s="306"/>
    </row>
    <row r="36" spans="8:9">
      <c r="H36" s="306"/>
      <c r="I36" s="306"/>
    </row>
    <row r="37" spans="8:9">
      <c r="H37" s="306"/>
      <c r="I37" s="306"/>
    </row>
    <row r="38" spans="8:9">
      <c r="H38" s="306"/>
      <c r="I38" s="306"/>
    </row>
    <row r="39" spans="8:9">
      <c r="H39" s="306"/>
      <c r="I39" s="306"/>
    </row>
    <row r="40" spans="8:9">
      <c r="H40" s="306"/>
      <c r="I40" s="306"/>
    </row>
    <row r="41" spans="8:9">
      <c r="H41" s="306"/>
      <c r="I41" s="306"/>
    </row>
    <row r="42" spans="8:9">
      <c r="H42" s="306"/>
      <c r="I42" s="306"/>
    </row>
    <row r="43" spans="8:9">
      <c r="H43" s="306"/>
      <c r="I43" s="306"/>
    </row>
    <row r="44" spans="8:9">
      <c r="H44" s="306"/>
      <c r="I44" s="306"/>
    </row>
    <row r="45" spans="8:9">
      <c r="H45" s="306"/>
      <c r="I45" s="306"/>
    </row>
    <row r="46" spans="8:9">
      <c r="H46" s="306"/>
      <c r="I46" s="306"/>
    </row>
    <row r="47" spans="8:9">
      <c r="H47" s="306"/>
      <c r="I47" s="306"/>
    </row>
    <row r="48" spans="8:9">
      <c r="H48" s="306"/>
      <c r="I48" s="306"/>
    </row>
    <row r="49" spans="8:9">
      <c r="H49" s="306"/>
      <c r="I49" s="306"/>
    </row>
    <row r="50" spans="8:9">
      <c r="H50" s="306"/>
      <c r="I50" s="306"/>
    </row>
    <row r="51" spans="8:9">
      <c r="H51" s="306"/>
      <c r="I51" s="306"/>
    </row>
    <row r="52" spans="8:9">
      <c r="H52" s="306"/>
      <c r="I52" s="306"/>
    </row>
    <row r="53" spans="8:9">
      <c r="H53" s="306"/>
      <c r="I53" s="306"/>
    </row>
    <row r="54" spans="8:9">
      <c r="H54" s="306"/>
      <c r="I54" s="306"/>
    </row>
    <row r="55" spans="8:9">
      <c r="H55" s="306"/>
      <c r="I55" s="306"/>
    </row>
    <row r="56" spans="8:9">
      <c r="H56" s="306"/>
      <c r="I56" s="306"/>
    </row>
    <row r="57" spans="8:9">
      <c r="H57" s="306"/>
      <c r="I57" s="306"/>
    </row>
    <row r="58" spans="8:9">
      <c r="H58" s="306"/>
      <c r="I58" s="306"/>
    </row>
    <row r="59" spans="8:9">
      <c r="H59" s="306"/>
      <c r="I59" s="306"/>
    </row>
    <row r="60" spans="8:9">
      <c r="H60" s="306"/>
      <c r="I60" s="306"/>
    </row>
    <row r="61" spans="8:9">
      <c r="H61" s="306"/>
      <c r="I61" s="306"/>
    </row>
    <row r="62" spans="8:9">
      <c r="H62" s="306"/>
      <c r="I62" s="306"/>
    </row>
    <row r="63" spans="8:9">
      <c r="H63" s="306"/>
      <c r="I63" s="306"/>
    </row>
    <row r="64" spans="8:9">
      <c r="H64" s="306"/>
      <c r="I64" s="306"/>
    </row>
    <row r="65" spans="8:9">
      <c r="H65" s="306"/>
      <c r="I65" s="306"/>
    </row>
    <row r="66" spans="8:9">
      <c r="H66" s="306"/>
      <c r="I66" s="306"/>
    </row>
    <row r="67" spans="8:9">
      <c r="H67" s="306"/>
      <c r="I67" s="306"/>
    </row>
    <row r="68" spans="8:9">
      <c r="H68" s="306"/>
      <c r="I68" s="306"/>
    </row>
    <row r="69" spans="8:9">
      <c r="H69" s="306"/>
      <c r="I69" s="306"/>
    </row>
    <row r="70" spans="8:9">
      <c r="H70" s="306"/>
      <c r="I70" s="306"/>
    </row>
    <row r="71" spans="8:9">
      <c r="H71" s="306"/>
      <c r="I71" s="306"/>
    </row>
    <row r="72" spans="8:9">
      <c r="H72" s="306"/>
      <c r="I72" s="306"/>
    </row>
    <row r="73" spans="8:9">
      <c r="H73" s="306"/>
      <c r="I73" s="306"/>
    </row>
    <row r="74" spans="8:9">
      <c r="H74" s="306"/>
      <c r="I74" s="306"/>
    </row>
    <row r="75" spans="8:9">
      <c r="H75" s="306"/>
      <c r="I75" s="306"/>
    </row>
    <row r="76" spans="8:9">
      <c r="H76" s="306"/>
      <c r="I76" s="306"/>
    </row>
    <row r="77" spans="8:9">
      <c r="H77" s="306"/>
      <c r="I77" s="306"/>
    </row>
    <row r="78" spans="8:9">
      <c r="H78" s="306"/>
      <c r="I78" s="306"/>
    </row>
    <row r="79" spans="8:9">
      <c r="H79" s="306"/>
      <c r="I79" s="306"/>
    </row>
    <row r="80" spans="8:9">
      <c r="H80" s="306"/>
      <c r="I80" s="306"/>
    </row>
    <row r="81" spans="8:9">
      <c r="H81" s="306"/>
      <c r="I81" s="306"/>
    </row>
    <row r="82" spans="8:9">
      <c r="H82" s="306"/>
      <c r="I82" s="306"/>
    </row>
    <row r="83" spans="8:9">
      <c r="H83" s="306"/>
      <c r="I83" s="306"/>
    </row>
  </sheetData>
  <mergeCells count="7">
    <mergeCell ref="B2:F2"/>
    <mergeCell ref="B3:F3"/>
    <mergeCell ref="B4:F4"/>
    <mergeCell ref="B5:B6"/>
    <mergeCell ref="D5:D6"/>
    <mergeCell ref="E5:E6"/>
    <mergeCell ref="F5: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39"/>
  <sheetViews>
    <sheetView workbookViewId="0">
      <selection activeCell="M31" sqref="M31"/>
    </sheetView>
  </sheetViews>
  <sheetFormatPr baseColWidth="10" defaultRowHeight="12.75"/>
  <cols>
    <col min="1" max="1" width="8.28515625" style="79" customWidth="1"/>
    <col min="2" max="2" width="19.85546875" style="79" customWidth="1"/>
    <col min="3" max="3" width="8.7109375" style="79" customWidth="1"/>
    <col min="4" max="4" width="1.42578125" style="79" customWidth="1"/>
    <col min="5" max="5" width="7.7109375" style="79" customWidth="1"/>
    <col min="6" max="6" width="1.42578125" style="79" customWidth="1"/>
    <col min="7" max="8" width="5.85546875" style="79" customWidth="1"/>
    <col min="9" max="9" width="1.140625" style="79" customWidth="1"/>
    <col min="10" max="11" width="5.85546875" style="79" customWidth="1"/>
    <col min="12" max="12" width="6.7109375" style="79" customWidth="1"/>
    <col min="13" max="13" width="2.7109375" style="79" customWidth="1"/>
    <col min="14" max="256" width="11.42578125" style="79"/>
    <col min="257" max="257" width="8.28515625" style="79" customWidth="1"/>
    <col min="258" max="258" width="19.85546875" style="79" customWidth="1"/>
    <col min="259" max="259" width="8.7109375" style="79" customWidth="1"/>
    <col min="260" max="260" width="1.42578125" style="79" customWidth="1"/>
    <col min="261" max="261" width="7.7109375" style="79" customWidth="1"/>
    <col min="262" max="262" width="1.42578125" style="79" customWidth="1"/>
    <col min="263" max="264" width="5.85546875" style="79" customWidth="1"/>
    <col min="265" max="265" width="1.140625" style="79" customWidth="1"/>
    <col min="266" max="267" width="5.85546875" style="79" customWidth="1"/>
    <col min="268" max="268" width="6.7109375" style="79" customWidth="1"/>
    <col min="269" max="269" width="2.7109375" style="79" customWidth="1"/>
    <col min="270" max="512" width="11.42578125" style="79"/>
    <col min="513" max="513" width="8.28515625" style="79" customWidth="1"/>
    <col min="514" max="514" width="19.85546875" style="79" customWidth="1"/>
    <col min="515" max="515" width="8.7109375" style="79" customWidth="1"/>
    <col min="516" max="516" width="1.42578125" style="79" customWidth="1"/>
    <col min="517" max="517" width="7.7109375" style="79" customWidth="1"/>
    <col min="518" max="518" width="1.42578125" style="79" customWidth="1"/>
    <col min="519" max="520" width="5.85546875" style="79" customWidth="1"/>
    <col min="521" max="521" width="1.140625" style="79" customWidth="1"/>
    <col min="522" max="523" width="5.85546875" style="79" customWidth="1"/>
    <col min="524" max="524" width="6.7109375" style="79" customWidth="1"/>
    <col min="525" max="525" width="2.7109375" style="79" customWidth="1"/>
    <col min="526" max="768" width="11.42578125" style="79"/>
    <col min="769" max="769" width="8.28515625" style="79" customWidth="1"/>
    <col min="770" max="770" width="19.85546875" style="79" customWidth="1"/>
    <col min="771" max="771" width="8.7109375" style="79" customWidth="1"/>
    <col min="772" max="772" width="1.42578125" style="79" customWidth="1"/>
    <col min="773" max="773" width="7.7109375" style="79" customWidth="1"/>
    <col min="774" max="774" width="1.42578125" style="79" customWidth="1"/>
    <col min="775" max="776" width="5.85546875" style="79" customWidth="1"/>
    <col min="777" max="777" width="1.140625" style="79" customWidth="1"/>
    <col min="778" max="779" width="5.85546875" style="79" customWidth="1"/>
    <col min="780" max="780" width="6.7109375" style="79" customWidth="1"/>
    <col min="781" max="781" width="2.7109375" style="79" customWidth="1"/>
    <col min="782" max="1024" width="11.42578125" style="79"/>
    <col min="1025" max="1025" width="8.28515625" style="79" customWidth="1"/>
    <col min="1026" max="1026" width="19.85546875" style="79" customWidth="1"/>
    <col min="1027" max="1027" width="8.7109375" style="79" customWidth="1"/>
    <col min="1028" max="1028" width="1.42578125" style="79" customWidth="1"/>
    <col min="1029" max="1029" width="7.7109375" style="79" customWidth="1"/>
    <col min="1030" max="1030" width="1.42578125" style="79" customWidth="1"/>
    <col min="1031" max="1032" width="5.85546875" style="79" customWidth="1"/>
    <col min="1033" max="1033" width="1.140625" style="79" customWidth="1"/>
    <col min="1034" max="1035" width="5.85546875" style="79" customWidth="1"/>
    <col min="1036" max="1036" width="6.7109375" style="79" customWidth="1"/>
    <col min="1037" max="1037" width="2.7109375" style="79" customWidth="1"/>
    <col min="1038" max="1280" width="11.42578125" style="79"/>
    <col min="1281" max="1281" width="8.28515625" style="79" customWidth="1"/>
    <col min="1282" max="1282" width="19.85546875" style="79" customWidth="1"/>
    <col min="1283" max="1283" width="8.7109375" style="79" customWidth="1"/>
    <col min="1284" max="1284" width="1.42578125" style="79" customWidth="1"/>
    <col min="1285" max="1285" width="7.7109375" style="79" customWidth="1"/>
    <col min="1286" max="1286" width="1.42578125" style="79" customWidth="1"/>
    <col min="1287" max="1288" width="5.85546875" style="79" customWidth="1"/>
    <col min="1289" max="1289" width="1.140625" style="79" customWidth="1"/>
    <col min="1290" max="1291" width="5.85546875" style="79" customWidth="1"/>
    <col min="1292" max="1292" width="6.7109375" style="79" customWidth="1"/>
    <col min="1293" max="1293" width="2.7109375" style="79" customWidth="1"/>
    <col min="1294" max="1536" width="11.42578125" style="79"/>
    <col min="1537" max="1537" width="8.28515625" style="79" customWidth="1"/>
    <col min="1538" max="1538" width="19.85546875" style="79" customWidth="1"/>
    <col min="1539" max="1539" width="8.7109375" style="79" customWidth="1"/>
    <col min="1540" max="1540" width="1.42578125" style="79" customWidth="1"/>
    <col min="1541" max="1541" width="7.7109375" style="79" customWidth="1"/>
    <col min="1542" max="1542" width="1.42578125" style="79" customWidth="1"/>
    <col min="1543" max="1544" width="5.85546875" style="79" customWidth="1"/>
    <col min="1545" max="1545" width="1.140625" style="79" customWidth="1"/>
    <col min="1546" max="1547" width="5.85546875" style="79" customWidth="1"/>
    <col min="1548" max="1548" width="6.7109375" style="79" customWidth="1"/>
    <col min="1549" max="1549" width="2.7109375" style="79" customWidth="1"/>
    <col min="1550" max="1792" width="11.42578125" style="79"/>
    <col min="1793" max="1793" width="8.28515625" style="79" customWidth="1"/>
    <col min="1794" max="1794" width="19.85546875" style="79" customWidth="1"/>
    <col min="1795" max="1795" width="8.7109375" style="79" customWidth="1"/>
    <col min="1796" max="1796" width="1.42578125" style="79" customWidth="1"/>
    <col min="1797" max="1797" width="7.7109375" style="79" customWidth="1"/>
    <col min="1798" max="1798" width="1.42578125" style="79" customWidth="1"/>
    <col min="1799" max="1800" width="5.85546875" style="79" customWidth="1"/>
    <col min="1801" max="1801" width="1.140625" style="79" customWidth="1"/>
    <col min="1802" max="1803" width="5.85546875" style="79" customWidth="1"/>
    <col min="1804" max="1804" width="6.7109375" style="79" customWidth="1"/>
    <col min="1805" max="1805" width="2.7109375" style="79" customWidth="1"/>
    <col min="1806" max="2048" width="11.42578125" style="79"/>
    <col min="2049" max="2049" width="8.28515625" style="79" customWidth="1"/>
    <col min="2050" max="2050" width="19.85546875" style="79" customWidth="1"/>
    <col min="2051" max="2051" width="8.7109375" style="79" customWidth="1"/>
    <col min="2052" max="2052" width="1.42578125" style="79" customWidth="1"/>
    <col min="2053" max="2053" width="7.7109375" style="79" customWidth="1"/>
    <col min="2054" max="2054" width="1.42578125" style="79" customWidth="1"/>
    <col min="2055" max="2056" width="5.85546875" style="79" customWidth="1"/>
    <col min="2057" max="2057" width="1.140625" style="79" customWidth="1"/>
    <col min="2058" max="2059" width="5.85546875" style="79" customWidth="1"/>
    <col min="2060" max="2060" width="6.7109375" style="79" customWidth="1"/>
    <col min="2061" max="2061" width="2.7109375" style="79" customWidth="1"/>
    <col min="2062" max="2304" width="11.42578125" style="79"/>
    <col min="2305" max="2305" width="8.28515625" style="79" customWidth="1"/>
    <col min="2306" max="2306" width="19.85546875" style="79" customWidth="1"/>
    <col min="2307" max="2307" width="8.7109375" style="79" customWidth="1"/>
    <col min="2308" max="2308" width="1.42578125" style="79" customWidth="1"/>
    <col min="2309" max="2309" width="7.7109375" style="79" customWidth="1"/>
    <col min="2310" max="2310" width="1.42578125" style="79" customWidth="1"/>
    <col min="2311" max="2312" width="5.85546875" style="79" customWidth="1"/>
    <col min="2313" max="2313" width="1.140625" style="79" customWidth="1"/>
    <col min="2314" max="2315" width="5.85546875" style="79" customWidth="1"/>
    <col min="2316" max="2316" width="6.7109375" style="79" customWidth="1"/>
    <col min="2317" max="2317" width="2.7109375" style="79" customWidth="1"/>
    <col min="2318" max="2560" width="11.42578125" style="79"/>
    <col min="2561" max="2561" width="8.28515625" style="79" customWidth="1"/>
    <col min="2562" max="2562" width="19.85546875" style="79" customWidth="1"/>
    <col min="2563" max="2563" width="8.7109375" style="79" customWidth="1"/>
    <col min="2564" max="2564" width="1.42578125" style="79" customWidth="1"/>
    <col min="2565" max="2565" width="7.7109375" style="79" customWidth="1"/>
    <col min="2566" max="2566" width="1.42578125" style="79" customWidth="1"/>
    <col min="2567" max="2568" width="5.85546875" style="79" customWidth="1"/>
    <col min="2569" max="2569" width="1.140625" style="79" customWidth="1"/>
    <col min="2570" max="2571" width="5.85546875" style="79" customWidth="1"/>
    <col min="2572" max="2572" width="6.7109375" style="79" customWidth="1"/>
    <col min="2573" max="2573" width="2.7109375" style="79" customWidth="1"/>
    <col min="2574" max="2816" width="11.42578125" style="79"/>
    <col min="2817" max="2817" width="8.28515625" style="79" customWidth="1"/>
    <col min="2818" max="2818" width="19.85546875" style="79" customWidth="1"/>
    <col min="2819" max="2819" width="8.7109375" style="79" customWidth="1"/>
    <col min="2820" max="2820" width="1.42578125" style="79" customWidth="1"/>
    <col min="2821" max="2821" width="7.7109375" style="79" customWidth="1"/>
    <col min="2822" max="2822" width="1.42578125" style="79" customWidth="1"/>
    <col min="2823" max="2824" width="5.85546875" style="79" customWidth="1"/>
    <col min="2825" max="2825" width="1.140625" style="79" customWidth="1"/>
    <col min="2826" max="2827" width="5.85546875" style="79" customWidth="1"/>
    <col min="2828" max="2828" width="6.7109375" style="79" customWidth="1"/>
    <col min="2829" max="2829" width="2.7109375" style="79" customWidth="1"/>
    <col min="2830" max="3072" width="11.42578125" style="79"/>
    <col min="3073" max="3073" width="8.28515625" style="79" customWidth="1"/>
    <col min="3074" max="3074" width="19.85546875" style="79" customWidth="1"/>
    <col min="3075" max="3075" width="8.7109375" style="79" customWidth="1"/>
    <col min="3076" max="3076" width="1.42578125" style="79" customWidth="1"/>
    <col min="3077" max="3077" width="7.7109375" style="79" customWidth="1"/>
    <col min="3078" max="3078" width="1.42578125" style="79" customWidth="1"/>
    <col min="3079" max="3080" width="5.85546875" style="79" customWidth="1"/>
    <col min="3081" max="3081" width="1.140625" style="79" customWidth="1"/>
    <col min="3082" max="3083" width="5.85546875" style="79" customWidth="1"/>
    <col min="3084" max="3084" width="6.7109375" style="79" customWidth="1"/>
    <col min="3085" max="3085" width="2.7109375" style="79" customWidth="1"/>
    <col min="3086" max="3328" width="11.42578125" style="79"/>
    <col min="3329" max="3329" width="8.28515625" style="79" customWidth="1"/>
    <col min="3330" max="3330" width="19.85546875" style="79" customWidth="1"/>
    <col min="3331" max="3331" width="8.7109375" style="79" customWidth="1"/>
    <col min="3332" max="3332" width="1.42578125" style="79" customWidth="1"/>
    <col min="3333" max="3333" width="7.7109375" style="79" customWidth="1"/>
    <col min="3334" max="3334" width="1.42578125" style="79" customWidth="1"/>
    <col min="3335" max="3336" width="5.85546875" style="79" customWidth="1"/>
    <col min="3337" max="3337" width="1.140625" style="79" customWidth="1"/>
    <col min="3338" max="3339" width="5.85546875" style="79" customWidth="1"/>
    <col min="3340" max="3340" width="6.7109375" style="79" customWidth="1"/>
    <col min="3341" max="3341" width="2.7109375" style="79" customWidth="1"/>
    <col min="3342" max="3584" width="11.42578125" style="79"/>
    <col min="3585" max="3585" width="8.28515625" style="79" customWidth="1"/>
    <col min="3586" max="3586" width="19.85546875" style="79" customWidth="1"/>
    <col min="3587" max="3587" width="8.7109375" style="79" customWidth="1"/>
    <col min="3588" max="3588" width="1.42578125" style="79" customWidth="1"/>
    <col min="3589" max="3589" width="7.7109375" style="79" customWidth="1"/>
    <col min="3590" max="3590" width="1.42578125" style="79" customWidth="1"/>
    <col min="3591" max="3592" width="5.85546875" style="79" customWidth="1"/>
    <col min="3593" max="3593" width="1.140625" style="79" customWidth="1"/>
    <col min="3594" max="3595" width="5.85546875" style="79" customWidth="1"/>
    <col min="3596" max="3596" width="6.7109375" style="79" customWidth="1"/>
    <col min="3597" max="3597" width="2.7109375" style="79" customWidth="1"/>
    <col min="3598" max="3840" width="11.42578125" style="79"/>
    <col min="3841" max="3841" width="8.28515625" style="79" customWidth="1"/>
    <col min="3842" max="3842" width="19.85546875" style="79" customWidth="1"/>
    <col min="3843" max="3843" width="8.7109375" style="79" customWidth="1"/>
    <col min="3844" max="3844" width="1.42578125" style="79" customWidth="1"/>
    <col min="3845" max="3845" width="7.7109375" style="79" customWidth="1"/>
    <col min="3846" max="3846" width="1.42578125" style="79" customWidth="1"/>
    <col min="3847" max="3848" width="5.85546875" style="79" customWidth="1"/>
    <col min="3849" max="3849" width="1.140625" style="79" customWidth="1"/>
    <col min="3850" max="3851" width="5.85546875" style="79" customWidth="1"/>
    <col min="3852" max="3852" width="6.7109375" style="79" customWidth="1"/>
    <col min="3853" max="3853" width="2.7109375" style="79" customWidth="1"/>
    <col min="3854" max="4096" width="11.42578125" style="79"/>
    <col min="4097" max="4097" width="8.28515625" style="79" customWidth="1"/>
    <col min="4098" max="4098" width="19.85546875" style="79" customWidth="1"/>
    <col min="4099" max="4099" width="8.7109375" style="79" customWidth="1"/>
    <col min="4100" max="4100" width="1.42578125" style="79" customWidth="1"/>
    <col min="4101" max="4101" width="7.7109375" style="79" customWidth="1"/>
    <col min="4102" max="4102" width="1.42578125" style="79" customWidth="1"/>
    <col min="4103" max="4104" width="5.85546875" style="79" customWidth="1"/>
    <col min="4105" max="4105" width="1.140625" style="79" customWidth="1"/>
    <col min="4106" max="4107" width="5.85546875" style="79" customWidth="1"/>
    <col min="4108" max="4108" width="6.7109375" style="79" customWidth="1"/>
    <col min="4109" max="4109" width="2.7109375" style="79" customWidth="1"/>
    <col min="4110" max="4352" width="11.42578125" style="79"/>
    <col min="4353" max="4353" width="8.28515625" style="79" customWidth="1"/>
    <col min="4354" max="4354" width="19.85546875" style="79" customWidth="1"/>
    <col min="4355" max="4355" width="8.7109375" style="79" customWidth="1"/>
    <col min="4356" max="4356" width="1.42578125" style="79" customWidth="1"/>
    <col min="4357" max="4357" width="7.7109375" style="79" customWidth="1"/>
    <col min="4358" max="4358" width="1.42578125" style="79" customWidth="1"/>
    <col min="4359" max="4360" width="5.85546875" style="79" customWidth="1"/>
    <col min="4361" max="4361" width="1.140625" style="79" customWidth="1"/>
    <col min="4362" max="4363" width="5.85546875" style="79" customWidth="1"/>
    <col min="4364" max="4364" width="6.7109375" style="79" customWidth="1"/>
    <col min="4365" max="4365" width="2.7109375" style="79" customWidth="1"/>
    <col min="4366" max="4608" width="11.42578125" style="79"/>
    <col min="4609" max="4609" width="8.28515625" style="79" customWidth="1"/>
    <col min="4610" max="4610" width="19.85546875" style="79" customWidth="1"/>
    <col min="4611" max="4611" width="8.7109375" style="79" customWidth="1"/>
    <col min="4612" max="4612" width="1.42578125" style="79" customWidth="1"/>
    <col min="4613" max="4613" width="7.7109375" style="79" customWidth="1"/>
    <col min="4614" max="4614" width="1.42578125" style="79" customWidth="1"/>
    <col min="4615" max="4616" width="5.85546875" style="79" customWidth="1"/>
    <col min="4617" max="4617" width="1.140625" style="79" customWidth="1"/>
    <col min="4618" max="4619" width="5.85546875" style="79" customWidth="1"/>
    <col min="4620" max="4620" width="6.7109375" style="79" customWidth="1"/>
    <col min="4621" max="4621" width="2.7109375" style="79" customWidth="1"/>
    <col min="4622" max="4864" width="11.42578125" style="79"/>
    <col min="4865" max="4865" width="8.28515625" style="79" customWidth="1"/>
    <col min="4866" max="4866" width="19.85546875" style="79" customWidth="1"/>
    <col min="4867" max="4867" width="8.7109375" style="79" customWidth="1"/>
    <col min="4868" max="4868" width="1.42578125" style="79" customWidth="1"/>
    <col min="4869" max="4869" width="7.7109375" style="79" customWidth="1"/>
    <col min="4870" max="4870" width="1.42578125" style="79" customWidth="1"/>
    <col min="4871" max="4872" width="5.85546875" style="79" customWidth="1"/>
    <col min="4873" max="4873" width="1.140625" style="79" customWidth="1"/>
    <col min="4874" max="4875" width="5.85546875" style="79" customWidth="1"/>
    <col min="4876" max="4876" width="6.7109375" style="79" customWidth="1"/>
    <col min="4877" max="4877" width="2.7109375" style="79" customWidth="1"/>
    <col min="4878" max="5120" width="11.42578125" style="79"/>
    <col min="5121" max="5121" width="8.28515625" style="79" customWidth="1"/>
    <col min="5122" max="5122" width="19.85546875" style="79" customWidth="1"/>
    <col min="5123" max="5123" width="8.7109375" style="79" customWidth="1"/>
    <col min="5124" max="5124" width="1.42578125" style="79" customWidth="1"/>
    <col min="5125" max="5125" width="7.7109375" style="79" customWidth="1"/>
    <col min="5126" max="5126" width="1.42578125" style="79" customWidth="1"/>
    <col min="5127" max="5128" width="5.85546875" style="79" customWidth="1"/>
    <col min="5129" max="5129" width="1.140625" style="79" customWidth="1"/>
    <col min="5130" max="5131" width="5.85546875" style="79" customWidth="1"/>
    <col min="5132" max="5132" width="6.7109375" style="79" customWidth="1"/>
    <col min="5133" max="5133" width="2.7109375" style="79" customWidth="1"/>
    <col min="5134" max="5376" width="11.42578125" style="79"/>
    <col min="5377" max="5377" width="8.28515625" style="79" customWidth="1"/>
    <col min="5378" max="5378" width="19.85546875" style="79" customWidth="1"/>
    <col min="5379" max="5379" width="8.7109375" style="79" customWidth="1"/>
    <col min="5380" max="5380" width="1.42578125" style="79" customWidth="1"/>
    <col min="5381" max="5381" width="7.7109375" style="79" customWidth="1"/>
    <col min="5382" max="5382" width="1.42578125" style="79" customWidth="1"/>
    <col min="5383" max="5384" width="5.85546875" style="79" customWidth="1"/>
    <col min="5385" max="5385" width="1.140625" style="79" customWidth="1"/>
    <col min="5386" max="5387" width="5.85546875" style="79" customWidth="1"/>
    <col min="5388" max="5388" width="6.7109375" style="79" customWidth="1"/>
    <col min="5389" max="5389" width="2.7109375" style="79" customWidth="1"/>
    <col min="5390" max="5632" width="11.42578125" style="79"/>
    <col min="5633" max="5633" width="8.28515625" style="79" customWidth="1"/>
    <col min="5634" max="5634" width="19.85546875" style="79" customWidth="1"/>
    <col min="5635" max="5635" width="8.7109375" style="79" customWidth="1"/>
    <col min="5636" max="5636" width="1.42578125" style="79" customWidth="1"/>
    <col min="5637" max="5637" width="7.7109375" style="79" customWidth="1"/>
    <col min="5638" max="5638" width="1.42578125" style="79" customWidth="1"/>
    <col min="5639" max="5640" width="5.85546875" style="79" customWidth="1"/>
    <col min="5641" max="5641" width="1.140625" style="79" customWidth="1"/>
    <col min="5642" max="5643" width="5.85546875" style="79" customWidth="1"/>
    <col min="5644" max="5644" width="6.7109375" style="79" customWidth="1"/>
    <col min="5645" max="5645" width="2.7109375" style="79" customWidth="1"/>
    <col min="5646" max="5888" width="11.42578125" style="79"/>
    <col min="5889" max="5889" width="8.28515625" style="79" customWidth="1"/>
    <col min="5890" max="5890" width="19.85546875" style="79" customWidth="1"/>
    <col min="5891" max="5891" width="8.7109375" style="79" customWidth="1"/>
    <col min="5892" max="5892" width="1.42578125" style="79" customWidth="1"/>
    <col min="5893" max="5893" width="7.7109375" style="79" customWidth="1"/>
    <col min="5894" max="5894" width="1.42578125" style="79" customWidth="1"/>
    <col min="5895" max="5896" width="5.85546875" style="79" customWidth="1"/>
    <col min="5897" max="5897" width="1.140625" style="79" customWidth="1"/>
    <col min="5898" max="5899" width="5.85546875" style="79" customWidth="1"/>
    <col min="5900" max="5900" width="6.7109375" style="79" customWidth="1"/>
    <col min="5901" max="5901" width="2.7109375" style="79" customWidth="1"/>
    <col min="5902" max="6144" width="11.42578125" style="79"/>
    <col min="6145" max="6145" width="8.28515625" style="79" customWidth="1"/>
    <col min="6146" max="6146" width="19.85546875" style="79" customWidth="1"/>
    <col min="6147" max="6147" width="8.7109375" style="79" customWidth="1"/>
    <col min="6148" max="6148" width="1.42578125" style="79" customWidth="1"/>
    <col min="6149" max="6149" width="7.7109375" style="79" customWidth="1"/>
    <col min="6150" max="6150" width="1.42578125" style="79" customWidth="1"/>
    <col min="6151" max="6152" width="5.85546875" style="79" customWidth="1"/>
    <col min="6153" max="6153" width="1.140625" style="79" customWidth="1"/>
    <col min="6154" max="6155" width="5.85546875" style="79" customWidth="1"/>
    <col min="6156" max="6156" width="6.7109375" style="79" customWidth="1"/>
    <col min="6157" max="6157" width="2.7109375" style="79" customWidth="1"/>
    <col min="6158" max="6400" width="11.42578125" style="79"/>
    <col min="6401" max="6401" width="8.28515625" style="79" customWidth="1"/>
    <col min="6402" max="6402" width="19.85546875" style="79" customWidth="1"/>
    <col min="6403" max="6403" width="8.7109375" style="79" customWidth="1"/>
    <col min="6404" max="6404" width="1.42578125" style="79" customWidth="1"/>
    <col min="6405" max="6405" width="7.7109375" style="79" customWidth="1"/>
    <col min="6406" max="6406" width="1.42578125" style="79" customWidth="1"/>
    <col min="6407" max="6408" width="5.85546875" style="79" customWidth="1"/>
    <col min="6409" max="6409" width="1.140625" style="79" customWidth="1"/>
    <col min="6410" max="6411" width="5.85546875" style="79" customWidth="1"/>
    <col min="6412" max="6412" width="6.7109375" style="79" customWidth="1"/>
    <col min="6413" max="6413" width="2.7109375" style="79" customWidth="1"/>
    <col min="6414" max="6656" width="11.42578125" style="79"/>
    <col min="6657" max="6657" width="8.28515625" style="79" customWidth="1"/>
    <col min="6658" max="6658" width="19.85546875" style="79" customWidth="1"/>
    <col min="6659" max="6659" width="8.7109375" style="79" customWidth="1"/>
    <col min="6660" max="6660" width="1.42578125" style="79" customWidth="1"/>
    <col min="6661" max="6661" width="7.7109375" style="79" customWidth="1"/>
    <col min="6662" max="6662" width="1.42578125" style="79" customWidth="1"/>
    <col min="6663" max="6664" width="5.85546875" style="79" customWidth="1"/>
    <col min="6665" max="6665" width="1.140625" style="79" customWidth="1"/>
    <col min="6666" max="6667" width="5.85546875" style="79" customWidth="1"/>
    <col min="6668" max="6668" width="6.7109375" style="79" customWidth="1"/>
    <col min="6669" max="6669" width="2.7109375" style="79" customWidth="1"/>
    <col min="6670" max="6912" width="11.42578125" style="79"/>
    <col min="6913" max="6913" width="8.28515625" style="79" customWidth="1"/>
    <col min="6914" max="6914" width="19.85546875" style="79" customWidth="1"/>
    <col min="6915" max="6915" width="8.7109375" style="79" customWidth="1"/>
    <col min="6916" max="6916" width="1.42578125" style="79" customWidth="1"/>
    <col min="6917" max="6917" width="7.7109375" style="79" customWidth="1"/>
    <col min="6918" max="6918" width="1.42578125" style="79" customWidth="1"/>
    <col min="6919" max="6920" width="5.85546875" style="79" customWidth="1"/>
    <col min="6921" max="6921" width="1.140625" style="79" customWidth="1"/>
    <col min="6922" max="6923" width="5.85546875" style="79" customWidth="1"/>
    <col min="6924" max="6924" width="6.7109375" style="79" customWidth="1"/>
    <col min="6925" max="6925" width="2.7109375" style="79" customWidth="1"/>
    <col min="6926" max="7168" width="11.42578125" style="79"/>
    <col min="7169" max="7169" width="8.28515625" style="79" customWidth="1"/>
    <col min="7170" max="7170" width="19.85546875" style="79" customWidth="1"/>
    <col min="7171" max="7171" width="8.7109375" style="79" customWidth="1"/>
    <col min="7172" max="7172" width="1.42578125" style="79" customWidth="1"/>
    <col min="7173" max="7173" width="7.7109375" style="79" customWidth="1"/>
    <col min="7174" max="7174" width="1.42578125" style="79" customWidth="1"/>
    <col min="7175" max="7176" width="5.85546875" style="79" customWidth="1"/>
    <col min="7177" max="7177" width="1.140625" style="79" customWidth="1"/>
    <col min="7178" max="7179" width="5.85546875" style="79" customWidth="1"/>
    <col min="7180" max="7180" width="6.7109375" style="79" customWidth="1"/>
    <col min="7181" max="7181" width="2.7109375" style="79" customWidth="1"/>
    <col min="7182" max="7424" width="11.42578125" style="79"/>
    <col min="7425" max="7425" width="8.28515625" style="79" customWidth="1"/>
    <col min="7426" max="7426" width="19.85546875" style="79" customWidth="1"/>
    <col min="7427" max="7427" width="8.7109375" style="79" customWidth="1"/>
    <col min="7428" max="7428" width="1.42578125" style="79" customWidth="1"/>
    <col min="7429" max="7429" width="7.7109375" style="79" customWidth="1"/>
    <col min="7430" max="7430" width="1.42578125" style="79" customWidth="1"/>
    <col min="7431" max="7432" width="5.85546875" style="79" customWidth="1"/>
    <col min="7433" max="7433" width="1.140625" style="79" customWidth="1"/>
    <col min="7434" max="7435" width="5.85546875" style="79" customWidth="1"/>
    <col min="7436" max="7436" width="6.7109375" style="79" customWidth="1"/>
    <col min="7437" max="7437" width="2.7109375" style="79" customWidth="1"/>
    <col min="7438" max="7680" width="11.42578125" style="79"/>
    <col min="7681" max="7681" width="8.28515625" style="79" customWidth="1"/>
    <col min="7682" max="7682" width="19.85546875" style="79" customWidth="1"/>
    <col min="7683" max="7683" width="8.7109375" style="79" customWidth="1"/>
    <col min="7684" max="7684" width="1.42578125" style="79" customWidth="1"/>
    <col min="7685" max="7685" width="7.7109375" style="79" customWidth="1"/>
    <col min="7686" max="7686" width="1.42578125" style="79" customWidth="1"/>
    <col min="7687" max="7688" width="5.85546875" style="79" customWidth="1"/>
    <col min="7689" max="7689" width="1.140625" style="79" customWidth="1"/>
    <col min="7690" max="7691" width="5.85546875" style="79" customWidth="1"/>
    <col min="7692" max="7692" width="6.7109375" style="79" customWidth="1"/>
    <col min="7693" max="7693" width="2.7109375" style="79" customWidth="1"/>
    <col min="7694" max="7936" width="11.42578125" style="79"/>
    <col min="7937" max="7937" width="8.28515625" style="79" customWidth="1"/>
    <col min="7938" max="7938" width="19.85546875" style="79" customWidth="1"/>
    <col min="7939" max="7939" width="8.7109375" style="79" customWidth="1"/>
    <col min="7940" max="7940" width="1.42578125" style="79" customWidth="1"/>
    <col min="7941" max="7941" width="7.7109375" style="79" customWidth="1"/>
    <col min="7942" max="7942" width="1.42578125" style="79" customWidth="1"/>
    <col min="7943" max="7944" width="5.85546875" style="79" customWidth="1"/>
    <col min="7945" max="7945" width="1.140625" style="79" customWidth="1"/>
    <col min="7946" max="7947" width="5.85546875" style="79" customWidth="1"/>
    <col min="7948" max="7948" width="6.7109375" style="79" customWidth="1"/>
    <col min="7949" max="7949" width="2.7109375" style="79" customWidth="1"/>
    <col min="7950" max="8192" width="11.42578125" style="79"/>
    <col min="8193" max="8193" width="8.28515625" style="79" customWidth="1"/>
    <col min="8194" max="8194" width="19.85546875" style="79" customWidth="1"/>
    <col min="8195" max="8195" width="8.7109375" style="79" customWidth="1"/>
    <col min="8196" max="8196" width="1.42578125" style="79" customWidth="1"/>
    <col min="8197" max="8197" width="7.7109375" style="79" customWidth="1"/>
    <col min="8198" max="8198" width="1.42578125" style="79" customWidth="1"/>
    <col min="8199" max="8200" width="5.85546875" style="79" customWidth="1"/>
    <col min="8201" max="8201" width="1.140625" style="79" customWidth="1"/>
    <col min="8202" max="8203" width="5.85546875" style="79" customWidth="1"/>
    <col min="8204" max="8204" width="6.7109375" style="79" customWidth="1"/>
    <col min="8205" max="8205" width="2.7109375" style="79" customWidth="1"/>
    <col min="8206" max="8448" width="11.42578125" style="79"/>
    <col min="8449" max="8449" width="8.28515625" style="79" customWidth="1"/>
    <col min="8450" max="8450" width="19.85546875" style="79" customWidth="1"/>
    <col min="8451" max="8451" width="8.7109375" style="79" customWidth="1"/>
    <col min="8452" max="8452" width="1.42578125" style="79" customWidth="1"/>
    <col min="8453" max="8453" width="7.7109375" style="79" customWidth="1"/>
    <col min="8454" max="8454" width="1.42578125" style="79" customWidth="1"/>
    <col min="8455" max="8456" width="5.85546875" style="79" customWidth="1"/>
    <col min="8457" max="8457" width="1.140625" style="79" customWidth="1"/>
    <col min="8458" max="8459" width="5.85546875" style="79" customWidth="1"/>
    <col min="8460" max="8460" width="6.7109375" style="79" customWidth="1"/>
    <col min="8461" max="8461" width="2.7109375" style="79" customWidth="1"/>
    <col min="8462" max="8704" width="11.42578125" style="79"/>
    <col min="8705" max="8705" width="8.28515625" style="79" customWidth="1"/>
    <col min="8706" max="8706" width="19.85546875" style="79" customWidth="1"/>
    <col min="8707" max="8707" width="8.7109375" style="79" customWidth="1"/>
    <col min="8708" max="8708" width="1.42578125" style="79" customWidth="1"/>
    <col min="8709" max="8709" width="7.7109375" style="79" customWidth="1"/>
    <col min="8710" max="8710" width="1.42578125" style="79" customWidth="1"/>
    <col min="8711" max="8712" width="5.85546875" style="79" customWidth="1"/>
    <col min="8713" max="8713" width="1.140625" style="79" customWidth="1"/>
    <col min="8714" max="8715" width="5.85546875" style="79" customWidth="1"/>
    <col min="8716" max="8716" width="6.7109375" style="79" customWidth="1"/>
    <col min="8717" max="8717" width="2.7109375" style="79" customWidth="1"/>
    <col min="8718" max="8960" width="11.42578125" style="79"/>
    <col min="8961" max="8961" width="8.28515625" style="79" customWidth="1"/>
    <col min="8962" max="8962" width="19.85546875" style="79" customWidth="1"/>
    <col min="8963" max="8963" width="8.7109375" style="79" customWidth="1"/>
    <col min="8964" max="8964" width="1.42578125" style="79" customWidth="1"/>
    <col min="8965" max="8965" width="7.7109375" style="79" customWidth="1"/>
    <col min="8966" max="8966" width="1.42578125" style="79" customWidth="1"/>
    <col min="8967" max="8968" width="5.85546875" style="79" customWidth="1"/>
    <col min="8969" max="8969" width="1.140625" style="79" customWidth="1"/>
    <col min="8970" max="8971" width="5.85546875" style="79" customWidth="1"/>
    <col min="8972" max="8972" width="6.7109375" style="79" customWidth="1"/>
    <col min="8973" max="8973" width="2.7109375" style="79" customWidth="1"/>
    <col min="8974" max="9216" width="11.42578125" style="79"/>
    <col min="9217" max="9217" width="8.28515625" style="79" customWidth="1"/>
    <col min="9218" max="9218" width="19.85546875" style="79" customWidth="1"/>
    <col min="9219" max="9219" width="8.7109375" style="79" customWidth="1"/>
    <col min="9220" max="9220" width="1.42578125" style="79" customWidth="1"/>
    <col min="9221" max="9221" width="7.7109375" style="79" customWidth="1"/>
    <col min="9222" max="9222" width="1.42578125" style="79" customWidth="1"/>
    <col min="9223" max="9224" width="5.85546875" style="79" customWidth="1"/>
    <col min="9225" max="9225" width="1.140625" style="79" customWidth="1"/>
    <col min="9226" max="9227" width="5.85546875" style="79" customWidth="1"/>
    <col min="9228" max="9228" width="6.7109375" style="79" customWidth="1"/>
    <col min="9229" max="9229" width="2.7109375" style="79" customWidth="1"/>
    <col min="9230" max="9472" width="11.42578125" style="79"/>
    <col min="9473" max="9473" width="8.28515625" style="79" customWidth="1"/>
    <col min="9474" max="9474" width="19.85546875" style="79" customWidth="1"/>
    <col min="9475" max="9475" width="8.7109375" style="79" customWidth="1"/>
    <col min="9476" max="9476" width="1.42578125" style="79" customWidth="1"/>
    <col min="9477" max="9477" width="7.7109375" style="79" customWidth="1"/>
    <col min="9478" max="9478" width="1.42578125" style="79" customWidth="1"/>
    <col min="9479" max="9480" width="5.85546875" style="79" customWidth="1"/>
    <col min="9481" max="9481" width="1.140625" style="79" customWidth="1"/>
    <col min="9482" max="9483" width="5.85546875" style="79" customWidth="1"/>
    <col min="9484" max="9484" width="6.7109375" style="79" customWidth="1"/>
    <col min="9485" max="9485" width="2.7109375" style="79" customWidth="1"/>
    <col min="9486" max="9728" width="11.42578125" style="79"/>
    <col min="9729" max="9729" width="8.28515625" style="79" customWidth="1"/>
    <col min="9730" max="9730" width="19.85546875" style="79" customWidth="1"/>
    <col min="9731" max="9731" width="8.7109375" style="79" customWidth="1"/>
    <col min="9732" max="9732" width="1.42578125" style="79" customWidth="1"/>
    <col min="9733" max="9733" width="7.7109375" style="79" customWidth="1"/>
    <col min="9734" max="9734" width="1.42578125" style="79" customWidth="1"/>
    <col min="9735" max="9736" width="5.85546875" style="79" customWidth="1"/>
    <col min="9737" max="9737" width="1.140625" style="79" customWidth="1"/>
    <col min="9738" max="9739" width="5.85546875" style="79" customWidth="1"/>
    <col min="9740" max="9740" width="6.7109375" style="79" customWidth="1"/>
    <col min="9741" max="9741" width="2.7109375" style="79" customWidth="1"/>
    <col min="9742" max="9984" width="11.42578125" style="79"/>
    <col min="9985" max="9985" width="8.28515625" style="79" customWidth="1"/>
    <col min="9986" max="9986" width="19.85546875" style="79" customWidth="1"/>
    <col min="9987" max="9987" width="8.7109375" style="79" customWidth="1"/>
    <col min="9988" max="9988" width="1.42578125" style="79" customWidth="1"/>
    <col min="9989" max="9989" width="7.7109375" style="79" customWidth="1"/>
    <col min="9990" max="9990" width="1.42578125" style="79" customWidth="1"/>
    <col min="9991" max="9992" width="5.85546875" style="79" customWidth="1"/>
    <col min="9993" max="9993" width="1.140625" style="79" customWidth="1"/>
    <col min="9994" max="9995" width="5.85546875" style="79" customWidth="1"/>
    <col min="9996" max="9996" width="6.7109375" style="79" customWidth="1"/>
    <col min="9997" max="9997" width="2.7109375" style="79" customWidth="1"/>
    <col min="9998" max="10240" width="11.42578125" style="79"/>
    <col min="10241" max="10241" width="8.28515625" style="79" customWidth="1"/>
    <col min="10242" max="10242" width="19.85546875" style="79" customWidth="1"/>
    <col min="10243" max="10243" width="8.7109375" style="79" customWidth="1"/>
    <col min="10244" max="10244" width="1.42578125" style="79" customWidth="1"/>
    <col min="10245" max="10245" width="7.7109375" style="79" customWidth="1"/>
    <col min="10246" max="10246" width="1.42578125" style="79" customWidth="1"/>
    <col min="10247" max="10248" width="5.85546875" style="79" customWidth="1"/>
    <col min="10249" max="10249" width="1.140625" style="79" customWidth="1"/>
    <col min="10250" max="10251" width="5.85546875" style="79" customWidth="1"/>
    <col min="10252" max="10252" width="6.7109375" style="79" customWidth="1"/>
    <col min="10253" max="10253" width="2.7109375" style="79" customWidth="1"/>
    <col min="10254" max="10496" width="11.42578125" style="79"/>
    <col min="10497" max="10497" width="8.28515625" style="79" customWidth="1"/>
    <col min="10498" max="10498" width="19.85546875" style="79" customWidth="1"/>
    <col min="10499" max="10499" width="8.7109375" style="79" customWidth="1"/>
    <col min="10500" max="10500" width="1.42578125" style="79" customWidth="1"/>
    <col min="10501" max="10501" width="7.7109375" style="79" customWidth="1"/>
    <col min="10502" max="10502" width="1.42578125" style="79" customWidth="1"/>
    <col min="10503" max="10504" width="5.85546875" style="79" customWidth="1"/>
    <col min="10505" max="10505" width="1.140625" style="79" customWidth="1"/>
    <col min="10506" max="10507" width="5.85546875" style="79" customWidth="1"/>
    <col min="10508" max="10508" width="6.7109375" style="79" customWidth="1"/>
    <col min="10509" max="10509" width="2.7109375" style="79" customWidth="1"/>
    <col min="10510" max="10752" width="11.42578125" style="79"/>
    <col min="10753" max="10753" width="8.28515625" style="79" customWidth="1"/>
    <col min="10754" max="10754" width="19.85546875" style="79" customWidth="1"/>
    <col min="10755" max="10755" width="8.7109375" style="79" customWidth="1"/>
    <col min="10756" max="10756" width="1.42578125" style="79" customWidth="1"/>
    <col min="10757" max="10757" width="7.7109375" style="79" customWidth="1"/>
    <col min="10758" max="10758" width="1.42578125" style="79" customWidth="1"/>
    <col min="10759" max="10760" width="5.85546875" style="79" customWidth="1"/>
    <col min="10761" max="10761" width="1.140625" style="79" customWidth="1"/>
    <col min="10762" max="10763" width="5.85546875" style="79" customWidth="1"/>
    <col min="10764" max="10764" width="6.7109375" style="79" customWidth="1"/>
    <col min="10765" max="10765" width="2.7109375" style="79" customWidth="1"/>
    <col min="10766" max="11008" width="11.42578125" style="79"/>
    <col min="11009" max="11009" width="8.28515625" style="79" customWidth="1"/>
    <col min="11010" max="11010" width="19.85546875" style="79" customWidth="1"/>
    <col min="11011" max="11011" width="8.7109375" style="79" customWidth="1"/>
    <col min="11012" max="11012" width="1.42578125" style="79" customWidth="1"/>
    <col min="11013" max="11013" width="7.7109375" style="79" customWidth="1"/>
    <col min="11014" max="11014" width="1.42578125" style="79" customWidth="1"/>
    <col min="11015" max="11016" width="5.85546875" style="79" customWidth="1"/>
    <col min="11017" max="11017" width="1.140625" style="79" customWidth="1"/>
    <col min="11018" max="11019" width="5.85546875" style="79" customWidth="1"/>
    <col min="11020" max="11020" width="6.7109375" style="79" customWidth="1"/>
    <col min="11021" max="11021" width="2.7109375" style="79" customWidth="1"/>
    <col min="11022" max="11264" width="11.42578125" style="79"/>
    <col min="11265" max="11265" width="8.28515625" style="79" customWidth="1"/>
    <col min="11266" max="11266" width="19.85546875" style="79" customWidth="1"/>
    <col min="11267" max="11267" width="8.7109375" style="79" customWidth="1"/>
    <col min="11268" max="11268" width="1.42578125" style="79" customWidth="1"/>
    <col min="11269" max="11269" width="7.7109375" style="79" customWidth="1"/>
    <col min="11270" max="11270" width="1.42578125" style="79" customWidth="1"/>
    <col min="11271" max="11272" width="5.85546875" style="79" customWidth="1"/>
    <col min="11273" max="11273" width="1.140625" style="79" customWidth="1"/>
    <col min="11274" max="11275" width="5.85546875" style="79" customWidth="1"/>
    <col min="11276" max="11276" width="6.7109375" style="79" customWidth="1"/>
    <col min="11277" max="11277" width="2.7109375" style="79" customWidth="1"/>
    <col min="11278" max="11520" width="11.42578125" style="79"/>
    <col min="11521" max="11521" width="8.28515625" style="79" customWidth="1"/>
    <col min="11522" max="11522" width="19.85546875" style="79" customWidth="1"/>
    <col min="11523" max="11523" width="8.7109375" style="79" customWidth="1"/>
    <col min="11524" max="11524" width="1.42578125" style="79" customWidth="1"/>
    <col min="11525" max="11525" width="7.7109375" style="79" customWidth="1"/>
    <col min="11526" max="11526" width="1.42578125" style="79" customWidth="1"/>
    <col min="11527" max="11528" width="5.85546875" style="79" customWidth="1"/>
    <col min="11529" max="11529" width="1.140625" style="79" customWidth="1"/>
    <col min="11530" max="11531" width="5.85546875" style="79" customWidth="1"/>
    <col min="11532" max="11532" width="6.7109375" style="79" customWidth="1"/>
    <col min="11533" max="11533" width="2.7109375" style="79" customWidth="1"/>
    <col min="11534" max="11776" width="11.42578125" style="79"/>
    <col min="11777" max="11777" width="8.28515625" style="79" customWidth="1"/>
    <col min="11778" max="11778" width="19.85546875" style="79" customWidth="1"/>
    <col min="11779" max="11779" width="8.7109375" style="79" customWidth="1"/>
    <col min="11780" max="11780" width="1.42578125" style="79" customWidth="1"/>
    <col min="11781" max="11781" width="7.7109375" style="79" customWidth="1"/>
    <col min="11782" max="11782" width="1.42578125" style="79" customWidth="1"/>
    <col min="11783" max="11784" width="5.85546875" style="79" customWidth="1"/>
    <col min="11785" max="11785" width="1.140625" style="79" customWidth="1"/>
    <col min="11786" max="11787" width="5.85546875" style="79" customWidth="1"/>
    <col min="11788" max="11788" width="6.7109375" style="79" customWidth="1"/>
    <col min="11789" max="11789" width="2.7109375" style="79" customWidth="1"/>
    <col min="11790" max="12032" width="11.42578125" style="79"/>
    <col min="12033" max="12033" width="8.28515625" style="79" customWidth="1"/>
    <col min="12034" max="12034" width="19.85546875" style="79" customWidth="1"/>
    <col min="12035" max="12035" width="8.7109375" style="79" customWidth="1"/>
    <col min="12036" max="12036" width="1.42578125" style="79" customWidth="1"/>
    <col min="12037" max="12037" width="7.7109375" style="79" customWidth="1"/>
    <col min="12038" max="12038" width="1.42578125" style="79" customWidth="1"/>
    <col min="12039" max="12040" width="5.85546875" style="79" customWidth="1"/>
    <col min="12041" max="12041" width="1.140625" style="79" customWidth="1"/>
    <col min="12042" max="12043" width="5.85546875" style="79" customWidth="1"/>
    <col min="12044" max="12044" width="6.7109375" style="79" customWidth="1"/>
    <col min="12045" max="12045" width="2.7109375" style="79" customWidth="1"/>
    <col min="12046" max="12288" width="11.42578125" style="79"/>
    <col min="12289" max="12289" width="8.28515625" style="79" customWidth="1"/>
    <col min="12290" max="12290" width="19.85546875" style="79" customWidth="1"/>
    <col min="12291" max="12291" width="8.7109375" style="79" customWidth="1"/>
    <col min="12292" max="12292" width="1.42578125" style="79" customWidth="1"/>
    <col min="12293" max="12293" width="7.7109375" style="79" customWidth="1"/>
    <col min="12294" max="12294" width="1.42578125" style="79" customWidth="1"/>
    <col min="12295" max="12296" width="5.85546875" style="79" customWidth="1"/>
    <col min="12297" max="12297" width="1.140625" style="79" customWidth="1"/>
    <col min="12298" max="12299" width="5.85546875" style="79" customWidth="1"/>
    <col min="12300" max="12300" width="6.7109375" style="79" customWidth="1"/>
    <col min="12301" max="12301" width="2.7109375" style="79" customWidth="1"/>
    <col min="12302" max="12544" width="11.42578125" style="79"/>
    <col min="12545" max="12545" width="8.28515625" style="79" customWidth="1"/>
    <col min="12546" max="12546" width="19.85546875" style="79" customWidth="1"/>
    <col min="12547" max="12547" width="8.7109375" style="79" customWidth="1"/>
    <col min="12548" max="12548" width="1.42578125" style="79" customWidth="1"/>
    <col min="12549" max="12549" width="7.7109375" style="79" customWidth="1"/>
    <col min="12550" max="12550" width="1.42578125" style="79" customWidth="1"/>
    <col min="12551" max="12552" width="5.85546875" style="79" customWidth="1"/>
    <col min="12553" max="12553" width="1.140625" style="79" customWidth="1"/>
    <col min="12554" max="12555" width="5.85546875" style="79" customWidth="1"/>
    <col min="12556" max="12556" width="6.7109375" style="79" customWidth="1"/>
    <col min="12557" max="12557" width="2.7109375" style="79" customWidth="1"/>
    <col min="12558" max="12800" width="11.42578125" style="79"/>
    <col min="12801" max="12801" width="8.28515625" style="79" customWidth="1"/>
    <col min="12802" max="12802" width="19.85546875" style="79" customWidth="1"/>
    <col min="12803" max="12803" width="8.7109375" style="79" customWidth="1"/>
    <col min="12804" max="12804" width="1.42578125" style="79" customWidth="1"/>
    <col min="12805" max="12805" width="7.7109375" style="79" customWidth="1"/>
    <col min="12806" max="12806" width="1.42578125" style="79" customWidth="1"/>
    <col min="12807" max="12808" width="5.85546875" style="79" customWidth="1"/>
    <col min="12809" max="12809" width="1.140625" style="79" customWidth="1"/>
    <col min="12810" max="12811" width="5.85546875" style="79" customWidth="1"/>
    <col min="12812" max="12812" width="6.7109375" style="79" customWidth="1"/>
    <col min="12813" max="12813" width="2.7109375" style="79" customWidth="1"/>
    <col min="12814" max="13056" width="11.42578125" style="79"/>
    <col min="13057" max="13057" width="8.28515625" style="79" customWidth="1"/>
    <col min="13058" max="13058" width="19.85546875" style="79" customWidth="1"/>
    <col min="13059" max="13059" width="8.7109375" style="79" customWidth="1"/>
    <col min="13060" max="13060" width="1.42578125" style="79" customWidth="1"/>
    <col min="13061" max="13061" width="7.7109375" style="79" customWidth="1"/>
    <col min="13062" max="13062" width="1.42578125" style="79" customWidth="1"/>
    <col min="13063" max="13064" width="5.85546875" style="79" customWidth="1"/>
    <col min="13065" max="13065" width="1.140625" style="79" customWidth="1"/>
    <col min="13066" max="13067" width="5.85546875" style="79" customWidth="1"/>
    <col min="13068" max="13068" width="6.7109375" style="79" customWidth="1"/>
    <col min="13069" max="13069" width="2.7109375" style="79" customWidth="1"/>
    <col min="13070" max="13312" width="11.42578125" style="79"/>
    <col min="13313" max="13313" width="8.28515625" style="79" customWidth="1"/>
    <col min="13314" max="13314" width="19.85546875" style="79" customWidth="1"/>
    <col min="13315" max="13315" width="8.7109375" style="79" customWidth="1"/>
    <col min="13316" max="13316" width="1.42578125" style="79" customWidth="1"/>
    <col min="13317" max="13317" width="7.7109375" style="79" customWidth="1"/>
    <col min="13318" max="13318" width="1.42578125" style="79" customWidth="1"/>
    <col min="13319" max="13320" width="5.85546875" style="79" customWidth="1"/>
    <col min="13321" max="13321" width="1.140625" style="79" customWidth="1"/>
    <col min="13322" max="13323" width="5.85546875" style="79" customWidth="1"/>
    <col min="13324" max="13324" width="6.7109375" style="79" customWidth="1"/>
    <col min="13325" max="13325" width="2.7109375" style="79" customWidth="1"/>
    <col min="13326" max="13568" width="11.42578125" style="79"/>
    <col min="13569" max="13569" width="8.28515625" style="79" customWidth="1"/>
    <col min="13570" max="13570" width="19.85546875" style="79" customWidth="1"/>
    <col min="13571" max="13571" width="8.7109375" style="79" customWidth="1"/>
    <col min="13572" max="13572" width="1.42578125" style="79" customWidth="1"/>
    <col min="13573" max="13573" width="7.7109375" style="79" customWidth="1"/>
    <col min="13574" max="13574" width="1.42578125" style="79" customWidth="1"/>
    <col min="13575" max="13576" width="5.85546875" style="79" customWidth="1"/>
    <col min="13577" max="13577" width="1.140625" style="79" customWidth="1"/>
    <col min="13578" max="13579" width="5.85546875" style="79" customWidth="1"/>
    <col min="13580" max="13580" width="6.7109375" style="79" customWidth="1"/>
    <col min="13581" max="13581" width="2.7109375" style="79" customWidth="1"/>
    <col min="13582" max="13824" width="11.42578125" style="79"/>
    <col min="13825" max="13825" width="8.28515625" style="79" customWidth="1"/>
    <col min="13826" max="13826" width="19.85546875" style="79" customWidth="1"/>
    <col min="13827" max="13827" width="8.7109375" style="79" customWidth="1"/>
    <col min="13828" max="13828" width="1.42578125" style="79" customWidth="1"/>
    <col min="13829" max="13829" width="7.7109375" style="79" customWidth="1"/>
    <col min="13830" max="13830" width="1.42578125" style="79" customWidth="1"/>
    <col min="13831" max="13832" width="5.85546875" style="79" customWidth="1"/>
    <col min="13833" max="13833" width="1.140625" style="79" customWidth="1"/>
    <col min="13834" max="13835" width="5.85546875" style="79" customWidth="1"/>
    <col min="13836" max="13836" width="6.7109375" style="79" customWidth="1"/>
    <col min="13837" max="13837" width="2.7109375" style="79" customWidth="1"/>
    <col min="13838" max="14080" width="11.42578125" style="79"/>
    <col min="14081" max="14081" width="8.28515625" style="79" customWidth="1"/>
    <col min="14082" max="14082" width="19.85546875" style="79" customWidth="1"/>
    <col min="14083" max="14083" width="8.7109375" style="79" customWidth="1"/>
    <col min="14084" max="14084" width="1.42578125" style="79" customWidth="1"/>
    <col min="14085" max="14085" width="7.7109375" style="79" customWidth="1"/>
    <col min="14086" max="14086" width="1.42578125" style="79" customWidth="1"/>
    <col min="14087" max="14088" width="5.85546875" style="79" customWidth="1"/>
    <col min="14089" max="14089" width="1.140625" style="79" customWidth="1"/>
    <col min="14090" max="14091" width="5.85546875" style="79" customWidth="1"/>
    <col min="14092" max="14092" width="6.7109375" style="79" customWidth="1"/>
    <col min="14093" max="14093" width="2.7109375" style="79" customWidth="1"/>
    <col min="14094" max="14336" width="11.42578125" style="79"/>
    <col min="14337" max="14337" width="8.28515625" style="79" customWidth="1"/>
    <col min="14338" max="14338" width="19.85546875" style="79" customWidth="1"/>
    <col min="14339" max="14339" width="8.7109375" style="79" customWidth="1"/>
    <col min="14340" max="14340" width="1.42578125" style="79" customWidth="1"/>
    <col min="14341" max="14341" width="7.7109375" style="79" customWidth="1"/>
    <col min="14342" max="14342" width="1.42578125" style="79" customWidth="1"/>
    <col min="14343" max="14344" width="5.85546875" style="79" customWidth="1"/>
    <col min="14345" max="14345" width="1.140625" style="79" customWidth="1"/>
    <col min="14346" max="14347" width="5.85546875" style="79" customWidth="1"/>
    <col min="14348" max="14348" width="6.7109375" style="79" customWidth="1"/>
    <col min="14349" max="14349" width="2.7109375" style="79" customWidth="1"/>
    <col min="14350" max="14592" width="11.42578125" style="79"/>
    <col min="14593" max="14593" width="8.28515625" style="79" customWidth="1"/>
    <col min="14594" max="14594" width="19.85546875" style="79" customWidth="1"/>
    <col min="14595" max="14595" width="8.7109375" style="79" customWidth="1"/>
    <col min="14596" max="14596" width="1.42578125" style="79" customWidth="1"/>
    <col min="14597" max="14597" width="7.7109375" style="79" customWidth="1"/>
    <col min="14598" max="14598" width="1.42578125" style="79" customWidth="1"/>
    <col min="14599" max="14600" width="5.85546875" style="79" customWidth="1"/>
    <col min="14601" max="14601" width="1.140625" style="79" customWidth="1"/>
    <col min="14602" max="14603" width="5.85546875" style="79" customWidth="1"/>
    <col min="14604" max="14604" width="6.7109375" style="79" customWidth="1"/>
    <col min="14605" max="14605" width="2.7109375" style="79" customWidth="1"/>
    <col min="14606" max="14848" width="11.42578125" style="79"/>
    <col min="14849" max="14849" width="8.28515625" style="79" customWidth="1"/>
    <col min="14850" max="14850" width="19.85546875" style="79" customWidth="1"/>
    <col min="14851" max="14851" width="8.7109375" style="79" customWidth="1"/>
    <col min="14852" max="14852" width="1.42578125" style="79" customWidth="1"/>
    <col min="14853" max="14853" width="7.7109375" style="79" customWidth="1"/>
    <col min="14854" max="14854" width="1.42578125" style="79" customWidth="1"/>
    <col min="14855" max="14856" width="5.85546875" style="79" customWidth="1"/>
    <col min="14857" max="14857" width="1.140625" style="79" customWidth="1"/>
    <col min="14858" max="14859" width="5.85546875" style="79" customWidth="1"/>
    <col min="14860" max="14860" width="6.7109375" style="79" customWidth="1"/>
    <col min="14861" max="14861" width="2.7109375" style="79" customWidth="1"/>
    <col min="14862" max="15104" width="11.42578125" style="79"/>
    <col min="15105" max="15105" width="8.28515625" style="79" customWidth="1"/>
    <col min="15106" max="15106" width="19.85546875" style="79" customWidth="1"/>
    <col min="15107" max="15107" width="8.7109375" style="79" customWidth="1"/>
    <col min="15108" max="15108" width="1.42578125" style="79" customWidth="1"/>
    <col min="15109" max="15109" width="7.7109375" style="79" customWidth="1"/>
    <col min="15110" max="15110" width="1.42578125" style="79" customWidth="1"/>
    <col min="15111" max="15112" width="5.85546875" style="79" customWidth="1"/>
    <col min="15113" max="15113" width="1.140625" style="79" customWidth="1"/>
    <col min="15114" max="15115" width="5.85546875" style="79" customWidth="1"/>
    <col min="15116" max="15116" width="6.7109375" style="79" customWidth="1"/>
    <col min="15117" max="15117" width="2.7109375" style="79" customWidth="1"/>
    <col min="15118" max="15360" width="11.42578125" style="79"/>
    <col min="15361" max="15361" width="8.28515625" style="79" customWidth="1"/>
    <col min="15362" max="15362" width="19.85546875" style="79" customWidth="1"/>
    <col min="15363" max="15363" width="8.7109375" style="79" customWidth="1"/>
    <col min="15364" max="15364" width="1.42578125" style="79" customWidth="1"/>
    <col min="15365" max="15365" width="7.7109375" style="79" customWidth="1"/>
    <col min="15366" max="15366" width="1.42578125" style="79" customWidth="1"/>
    <col min="15367" max="15368" width="5.85546875" style="79" customWidth="1"/>
    <col min="15369" max="15369" width="1.140625" style="79" customWidth="1"/>
    <col min="15370" max="15371" width="5.85546875" style="79" customWidth="1"/>
    <col min="15372" max="15372" width="6.7109375" style="79" customWidth="1"/>
    <col min="15373" max="15373" width="2.7109375" style="79" customWidth="1"/>
    <col min="15374" max="15616" width="11.42578125" style="79"/>
    <col min="15617" max="15617" width="8.28515625" style="79" customWidth="1"/>
    <col min="15618" max="15618" width="19.85546875" style="79" customWidth="1"/>
    <col min="15619" max="15619" width="8.7109375" style="79" customWidth="1"/>
    <col min="15620" max="15620" width="1.42578125" style="79" customWidth="1"/>
    <col min="15621" max="15621" width="7.7109375" style="79" customWidth="1"/>
    <col min="15622" max="15622" width="1.42578125" style="79" customWidth="1"/>
    <col min="15623" max="15624" width="5.85546875" style="79" customWidth="1"/>
    <col min="15625" max="15625" width="1.140625" style="79" customWidth="1"/>
    <col min="15626" max="15627" width="5.85546875" style="79" customWidth="1"/>
    <col min="15628" max="15628" width="6.7109375" style="79" customWidth="1"/>
    <col min="15629" max="15629" width="2.7109375" style="79" customWidth="1"/>
    <col min="15630" max="15872" width="11.42578125" style="79"/>
    <col min="15873" max="15873" width="8.28515625" style="79" customWidth="1"/>
    <col min="15874" max="15874" width="19.85546875" style="79" customWidth="1"/>
    <col min="15875" max="15875" width="8.7109375" style="79" customWidth="1"/>
    <col min="15876" max="15876" width="1.42578125" style="79" customWidth="1"/>
    <col min="15877" max="15877" width="7.7109375" style="79" customWidth="1"/>
    <col min="15878" max="15878" width="1.42578125" style="79" customWidth="1"/>
    <col min="15879" max="15880" width="5.85546875" style="79" customWidth="1"/>
    <col min="15881" max="15881" width="1.140625" style="79" customWidth="1"/>
    <col min="15882" max="15883" width="5.85546875" style="79" customWidth="1"/>
    <col min="15884" max="15884" width="6.7109375" style="79" customWidth="1"/>
    <col min="15885" max="15885" width="2.7109375" style="79" customWidth="1"/>
    <col min="15886" max="16128" width="11.42578125" style="79"/>
    <col min="16129" max="16129" width="8.28515625" style="79" customWidth="1"/>
    <col min="16130" max="16130" width="19.85546875" style="79" customWidth="1"/>
    <col min="16131" max="16131" width="8.7109375" style="79" customWidth="1"/>
    <col min="16132" max="16132" width="1.42578125" style="79" customWidth="1"/>
    <col min="16133" max="16133" width="7.7109375" style="79" customWidth="1"/>
    <col min="16134" max="16134" width="1.42578125" style="79" customWidth="1"/>
    <col min="16135" max="16136" width="5.85546875" style="79" customWidth="1"/>
    <col min="16137" max="16137" width="1.140625" style="79" customWidth="1"/>
    <col min="16138" max="16139" width="5.85546875" style="79" customWidth="1"/>
    <col min="16140" max="16140" width="6.7109375" style="79" customWidth="1"/>
    <col min="16141" max="16141" width="2.7109375" style="79" customWidth="1"/>
    <col min="16142" max="16384" width="11.42578125" style="79"/>
  </cols>
  <sheetData>
    <row r="3" spans="1:14" ht="13.5" thickBot="1">
      <c r="A3" s="1384"/>
      <c r="B3" s="1384"/>
      <c r="C3" s="1384"/>
      <c r="D3" s="1384"/>
      <c r="E3" s="1384"/>
      <c r="F3" s="1384"/>
      <c r="G3" s="1384"/>
      <c r="H3" s="1384"/>
      <c r="I3" s="1384"/>
      <c r="J3" s="1384"/>
      <c r="K3" s="1384"/>
      <c r="L3" s="1384"/>
      <c r="M3" s="83"/>
    </row>
    <row r="4" spans="1:14">
      <c r="A4" s="2228" t="s">
        <v>953</v>
      </c>
      <c r="B4" s="2228"/>
      <c r="C4" s="2228"/>
      <c r="D4" s="2228"/>
      <c r="E4" s="2228"/>
      <c r="F4" s="2228"/>
      <c r="G4" s="2228"/>
      <c r="H4" s="2228"/>
      <c r="I4" s="2228"/>
      <c r="J4" s="2228"/>
      <c r="K4" s="2228"/>
      <c r="L4" s="2228"/>
      <c r="M4" s="714"/>
    </row>
    <row r="5" spans="1:14">
      <c r="A5" s="2228" t="s">
        <v>1</v>
      </c>
      <c r="B5" s="2228"/>
      <c r="C5" s="2228"/>
      <c r="D5" s="2228"/>
      <c r="E5" s="2228"/>
      <c r="F5" s="2228"/>
      <c r="G5" s="2228"/>
      <c r="H5" s="2228"/>
      <c r="I5" s="2228"/>
      <c r="J5" s="2228"/>
      <c r="K5" s="2228"/>
      <c r="L5" s="2228"/>
      <c r="M5" s="714"/>
    </row>
    <row r="6" spans="1:14">
      <c r="A6" s="1411"/>
      <c r="B6" s="1411"/>
      <c r="C6" s="1411"/>
      <c r="D6" s="1411"/>
      <c r="E6" s="1411"/>
      <c r="F6" s="1411"/>
      <c r="G6" s="1411"/>
      <c r="H6" s="1411"/>
      <c r="I6" s="1411"/>
      <c r="J6" s="1411"/>
      <c r="K6" s="1411"/>
      <c r="L6" s="1411"/>
      <c r="M6" s="714"/>
    </row>
    <row r="7" spans="1:14" ht="13.5" thickBot="1">
      <c r="A7" s="1390"/>
      <c r="B7" s="1390"/>
      <c r="C7" s="1390"/>
      <c r="D7" s="1390"/>
      <c r="E7" s="1390"/>
      <c r="F7" s="1390"/>
      <c r="G7" s="1390"/>
      <c r="H7" s="1390"/>
      <c r="I7" s="1390"/>
      <c r="J7" s="1390"/>
      <c r="K7" s="1390"/>
      <c r="L7" s="1390"/>
      <c r="M7" s="714"/>
    </row>
    <row r="8" spans="1:14">
      <c r="A8" s="2229" t="s">
        <v>954</v>
      </c>
      <c r="B8" s="226"/>
      <c r="C8" s="2229" t="s">
        <v>116</v>
      </c>
      <c r="D8" s="2229"/>
      <c r="E8" s="2229"/>
      <c r="F8" s="2229"/>
      <c r="G8" s="2229"/>
      <c r="H8" s="2229"/>
      <c r="I8" s="1452"/>
      <c r="J8" s="2231" t="s">
        <v>7</v>
      </c>
      <c r="K8" s="2231"/>
      <c r="L8" s="2231"/>
      <c r="M8" s="714"/>
    </row>
    <row r="9" spans="1:14">
      <c r="A9" s="2230"/>
      <c r="B9" s="314"/>
      <c r="C9" s="2232" t="s">
        <v>117</v>
      </c>
      <c r="D9" s="2232"/>
      <c r="E9" s="2232" t="s">
        <v>118</v>
      </c>
      <c r="F9" s="2232"/>
      <c r="G9" s="2232" t="s">
        <v>955</v>
      </c>
      <c r="H9" s="2232"/>
      <c r="I9" s="1453"/>
      <c r="J9" s="1453" t="s">
        <v>18</v>
      </c>
      <c r="K9" s="1453" t="s">
        <v>19</v>
      </c>
      <c r="L9" s="1453" t="s">
        <v>8</v>
      </c>
      <c r="M9" s="83"/>
    </row>
    <row r="10" spans="1:14">
      <c r="A10" s="92" t="s">
        <v>956</v>
      </c>
      <c r="B10" s="92"/>
      <c r="C10" s="2233">
        <v>0</v>
      </c>
      <c r="D10" s="2233"/>
      <c r="E10" s="2234">
        <v>0</v>
      </c>
      <c r="F10" s="2234"/>
      <c r="G10" s="2235">
        <v>952</v>
      </c>
      <c r="H10" s="2235"/>
      <c r="I10" s="1454"/>
      <c r="J10" s="396">
        <v>550</v>
      </c>
      <c r="K10" s="230">
        <v>402</v>
      </c>
      <c r="L10" s="589">
        <f>SUM(J10:K10)</f>
        <v>952</v>
      </c>
      <c r="M10" s="83"/>
      <c r="N10" s="79" t="s">
        <v>957</v>
      </c>
    </row>
    <row r="11" spans="1:14">
      <c r="A11" s="92" t="s">
        <v>958</v>
      </c>
      <c r="B11" s="92"/>
      <c r="C11" s="2236">
        <v>0</v>
      </c>
      <c r="D11" s="2236"/>
      <c r="E11" s="2236">
        <v>0</v>
      </c>
      <c r="F11" s="2236"/>
      <c r="G11" s="2237">
        <v>273</v>
      </c>
      <c r="H11" s="2237"/>
      <c r="I11" s="1454"/>
      <c r="J11" s="230">
        <v>183</v>
      </c>
      <c r="K11" s="230">
        <v>90</v>
      </c>
      <c r="L11" s="589">
        <f t="shared" ref="L11:L23" si="0">SUM(J11:K11)</f>
        <v>273</v>
      </c>
      <c r="M11" s="83"/>
    </row>
    <row r="12" spans="1:14">
      <c r="A12" s="92" t="s">
        <v>959</v>
      </c>
      <c r="B12" s="92"/>
      <c r="C12" s="2236">
        <v>29</v>
      </c>
      <c r="D12" s="2236"/>
      <c r="E12" s="2236">
        <v>0</v>
      </c>
      <c r="F12" s="2236"/>
      <c r="G12" s="2237">
        <v>0</v>
      </c>
      <c r="H12" s="2237"/>
      <c r="I12" s="1454"/>
      <c r="J12" s="230">
        <v>18</v>
      </c>
      <c r="K12" s="230">
        <v>11</v>
      </c>
      <c r="L12" s="589">
        <f t="shared" si="0"/>
        <v>29</v>
      </c>
      <c r="M12" s="83"/>
    </row>
    <row r="13" spans="1:14">
      <c r="A13" s="92" t="s">
        <v>960</v>
      </c>
      <c r="B13" s="92"/>
      <c r="C13" s="2236">
        <v>21</v>
      </c>
      <c r="D13" s="2236"/>
      <c r="E13" s="2236">
        <v>0</v>
      </c>
      <c r="F13" s="2236"/>
      <c r="G13" s="2237">
        <v>0</v>
      </c>
      <c r="H13" s="2237"/>
      <c r="I13" s="1454"/>
      <c r="J13" s="230">
        <v>10</v>
      </c>
      <c r="K13" s="230">
        <v>11</v>
      </c>
      <c r="L13" s="589">
        <f t="shared" si="0"/>
        <v>21</v>
      </c>
      <c r="M13" s="83"/>
    </row>
    <row r="14" spans="1:14">
      <c r="A14" s="92" t="s">
        <v>961</v>
      </c>
      <c r="B14" s="92"/>
      <c r="C14" s="2236">
        <v>50</v>
      </c>
      <c r="D14" s="2236"/>
      <c r="E14" s="2236">
        <v>0</v>
      </c>
      <c r="F14" s="2236"/>
      <c r="G14" s="2237">
        <v>0</v>
      </c>
      <c r="H14" s="2237"/>
      <c r="I14" s="1454"/>
      <c r="J14" s="230">
        <v>26</v>
      </c>
      <c r="K14" s="230">
        <v>24</v>
      </c>
      <c r="L14" s="589">
        <f t="shared" si="0"/>
        <v>50</v>
      </c>
      <c r="M14" s="83"/>
    </row>
    <row r="15" spans="1:14">
      <c r="A15" s="92" t="s">
        <v>962</v>
      </c>
      <c r="B15" s="92"/>
      <c r="C15" s="2236">
        <v>60</v>
      </c>
      <c r="D15" s="2236"/>
      <c r="E15" s="2236">
        <v>0</v>
      </c>
      <c r="F15" s="2236"/>
      <c r="G15" s="2237">
        <v>0</v>
      </c>
      <c r="H15" s="2237"/>
      <c r="I15" s="1454"/>
      <c r="J15" s="230">
        <v>28</v>
      </c>
      <c r="K15" s="230">
        <v>32</v>
      </c>
      <c r="L15" s="589">
        <f t="shared" si="0"/>
        <v>60</v>
      </c>
      <c r="M15" s="83"/>
    </row>
    <row r="16" spans="1:14">
      <c r="A16" s="92" t="s">
        <v>963</v>
      </c>
      <c r="B16" s="92"/>
      <c r="C16" s="2236">
        <v>36</v>
      </c>
      <c r="D16" s="2236"/>
      <c r="E16" s="2236">
        <v>0</v>
      </c>
      <c r="F16" s="2236"/>
      <c r="G16" s="2237">
        <v>0</v>
      </c>
      <c r="H16" s="2237"/>
      <c r="I16" s="1454"/>
      <c r="J16" s="230">
        <v>19</v>
      </c>
      <c r="K16" s="230">
        <v>17</v>
      </c>
      <c r="L16" s="589">
        <f t="shared" si="0"/>
        <v>36</v>
      </c>
      <c r="M16" s="83"/>
    </row>
    <row r="17" spans="1:13">
      <c r="A17" s="92" t="s">
        <v>964</v>
      </c>
      <c r="B17" s="92"/>
      <c r="C17" s="2236">
        <v>47</v>
      </c>
      <c r="D17" s="2236"/>
      <c r="E17" s="2236">
        <v>0</v>
      </c>
      <c r="F17" s="2236"/>
      <c r="G17" s="2237">
        <v>0</v>
      </c>
      <c r="H17" s="2237"/>
      <c r="I17" s="1454"/>
      <c r="J17" s="230">
        <v>23</v>
      </c>
      <c r="K17" s="230">
        <v>24</v>
      </c>
      <c r="L17" s="589">
        <f t="shared" si="0"/>
        <v>47</v>
      </c>
      <c r="M17" s="83"/>
    </row>
    <row r="18" spans="1:13">
      <c r="A18" s="92" t="s">
        <v>965</v>
      </c>
      <c r="B18" s="92"/>
      <c r="C18" s="2236">
        <v>59</v>
      </c>
      <c r="D18" s="2236"/>
      <c r="E18" s="2236">
        <v>31</v>
      </c>
      <c r="F18" s="2236"/>
      <c r="G18" s="2237">
        <v>0</v>
      </c>
      <c r="H18" s="2237"/>
      <c r="I18" s="1454"/>
      <c r="J18" s="230">
        <v>60</v>
      </c>
      <c r="K18" s="230">
        <v>30</v>
      </c>
      <c r="L18" s="589">
        <f t="shared" si="0"/>
        <v>90</v>
      </c>
      <c r="M18" s="83"/>
    </row>
    <row r="19" spans="1:13">
      <c r="A19" s="92" t="s">
        <v>966</v>
      </c>
      <c r="B19" s="92"/>
      <c r="C19" s="2236">
        <v>49</v>
      </c>
      <c r="D19" s="2236"/>
      <c r="E19" s="2236">
        <v>27</v>
      </c>
      <c r="F19" s="2236"/>
      <c r="G19" s="2237">
        <v>0</v>
      </c>
      <c r="H19" s="2237"/>
      <c r="I19" s="1454"/>
      <c r="J19" s="230">
        <v>47</v>
      </c>
      <c r="K19" s="230">
        <v>29</v>
      </c>
      <c r="L19" s="589">
        <f t="shared" si="0"/>
        <v>76</v>
      </c>
      <c r="M19" s="83"/>
    </row>
    <row r="20" spans="1:13">
      <c r="A20" s="92" t="s">
        <v>967</v>
      </c>
      <c r="B20" s="92"/>
      <c r="C20" s="2236">
        <v>94</v>
      </c>
      <c r="D20" s="2236"/>
      <c r="E20" s="2236">
        <v>54</v>
      </c>
      <c r="F20" s="2236"/>
      <c r="G20" s="2237">
        <v>0</v>
      </c>
      <c r="H20" s="2237"/>
      <c r="I20" s="1454"/>
      <c r="J20" s="230">
        <v>100</v>
      </c>
      <c r="K20" s="230">
        <v>48</v>
      </c>
      <c r="L20" s="589">
        <f t="shared" si="0"/>
        <v>148</v>
      </c>
      <c r="M20" s="83"/>
    </row>
    <row r="21" spans="1:13">
      <c r="A21" s="92" t="s">
        <v>968</v>
      </c>
      <c r="B21" s="92"/>
      <c r="C21" s="2236">
        <v>218</v>
      </c>
      <c r="D21" s="2236"/>
      <c r="E21" s="2236">
        <v>62</v>
      </c>
      <c r="F21" s="2236"/>
      <c r="G21" s="2237">
        <v>0</v>
      </c>
      <c r="H21" s="2237"/>
      <c r="I21" s="1454"/>
      <c r="J21" s="230">
        <v>178</v>
      </c>
      <c r="K21" s="230">
        <v>102</v>
      </c>
      <c r="L21" s="589">
        <f t="shared" si="0"/>
        <v>280</v>
      </c>
      <c r="M21" s="83"/>
    </row>
    <row r="22" spans="1:13">
      <c r="A22" s="92" t="s">
        <v>969</v>
      </c>
      <c r="B22" s="92"/>
      <c r="C22" s="2236">
        <v>155</v>
      </c>
      <c r="D22" s="2236"/>
      <c r="E22" s="2236">
        <v>8</v>
      </c>
      <c r="F22" s="2236"/>
      <c r="G22" s="2237">
        <v>0</v>
      </c>
      <c r="H22" s="2237"/>
      <c r="I22" s="1454"/>
      <c r="J22" s="230">
        <v>107</v>
      </c>
      <c r="K22" s="230">
        <v>56</v>
      </c>
      <c r="L22" s="589">
        <f t="shared" si="0"/>
        <v>163</v>
      </c>
      <c r="M22" s="83"/>
    </row>
    <row r="23" spans="1:13">
      <c r="A23" s="92" t="s">
        <v>970</v>
      </c>
      <c r="B23" s="92"/>
      <c r="C23" s="2239">
        <v>228</v>
      </c>
      <c r="D23" s="2239"/>
      <c r="E23" s="2236">
        <v>4</v>
      </c>
      <c r="F23" s="2236"/>
      <c r="G23" s="2237"/>
      <c r="H23" s="2237"/>
      <c r="I23" s="1454"/>
      <c r="J23" s="396">
        <v>170</v>
      </c>
      <c r="K23" s="230">
        <v>62</v>
      </c>
      <c r="L23" s="589">
        <f t="shared" si="0"/>
        <v>232</v>
      </c>
      <c r="M23" s="83"/>
    </row>
    <row r="24" spans="1:13">
      <c r="A24" s="2238" t="s">
        <v>8</v>
      </c>
      <c r="B24" s="2238"/>
      <c r="C24" s="2238">
        <f>SUM(C10:D23)</f>
        <v>1046</v>
      </c>
      <c r="D24" s="2238"/>
      <c r="E24" s="2238">
        <f>SUM(E10:F23)</f>
        <v>186</v>
      </c>
      <c r="F24" s="2238"/>
      <c r="G24" s="2238">
        <f>SUM(G10:H23)</f>
        <v>1225</v>
      </c>
      <c r="H24" s="2238"/>
      <c r="I24" s="1000"/>
      <c r="J24" s="1000">
        <f>SUM(J10:J23)</f>
        <v>1519</v>
      </c>
      <c r="K24" s="1000">
        <f>SUM(K10:K23)</f>
        <v>938</v>
      </c>
      <c r="L24" s="1000">
        <f>SUM(L10:L23)</f>
        <v>2457</v>
      </c>
      <c r="M24" s="83"/>
    </row>
    <row r="25" spans="1:13">
      <c r="A25" s="177" t="s">
        <v>74</v>
      </c>
      <c r="B25" s="1391"/>
      <c r="C25" s="1391"/>
      <c r="D25" s="1391"/>
      <c r="E25" s="1391"/>
      <c r="F25" s="1391"/>
      <c r="G25" s="1391"/>
      <c r="H25" s="1391"/>
      <c r="I25" s="1391"/>
      <c r="J25" s="1391"/>
      <c r="K25" s="1391"/>
      <c r="L25" s="1391"/>
      <c r="M25" s="83"/>
    </row>
    <row r="26" spans="1:13">
      <c r="B26" s="1403"/>
      <c r="C26" s="1403"/>
      <c r="D26" s="1391"/>
      <c r="E26" s="1391"/>
      <c r="F26" s="1391"/>
      <c r="G26" s="1391"/>
      <c r="H26" s="1391"/>
      <c r="I26" s="1391"/>
      <c r="J26" s="1391"/>
      <c r="K26" s="1391"/>
      <c r="L26" s="1391"/>
      <c r="M26" s="83"/>
    </row>
    <row r="27" spans="1:13">
      <c r="A27" s="1458"/>
      <c r="B27" s="83"/>
      <c r="C27" s="1459"/>
      <c r="D27" s="83"/>
      <c r="E27" s="83"/>
      <c r="F27" s="83"/>
      <c r="G27" s="83"/>
      <c r="H27" s="83"/>
      <c r="I27" s="83"/>
      <c r="J27" s="83"/>
      <c r="K27" s="83"/>
      <c r="L27" s="83"/>
      <c r="M27" s="83"/>
    </row>
    <row r="28" spans="1:13">
      <c r="A28" s="83"/>
      <c r="B28" s="83"/>
      <c r="C28" s="83"/>
      <c r="D28" s="83"/>
      <c r="E28" s="83"/>
      <c r="F28" s="83"/>
      <c r="G28" s="83"/>
      <c r="H28" s="83"/>
      <c r="I28" s="83"/>
      <c r="J28" s="83"/>
      <c r="K28" s="83"/>
      <c r="L28" s="83"/>
      <c r="M28" s="83"/>
    </row>
    <row r="29" spans="1:13">
      <c r="A29" s="83"/>
      <c r="B29" s="83"/>
      <c r="C29" s="83"/>
      <c r="D29" s="83"/>
      <c r="E29" s="83"/>
      <c r="F29" s="83"/>
      <c r="G29" s="83"/>
      <c r="H29" s="83"/>
      <c r="I29" s="83"/>
      <c r="J29" s="83"/>
      <c r="K29" s="83"/>
      <c r="L29" s="83"/>
      <c r="M29" s="83"/>
    </row>
    <row r="30" spans="1:13">
      <c r="A30" s="83"/>
      <c r="B30" s="83"/>
      <c r="C30" s="83"/>
      <c r="D30" s="83"/>
      <c r="E30" s="83"/>
      <c r="F30" s="83"/>
      <c r="G30" s="83"/>
      <c r="H30" s="83"/>
      <c r="I30" s="83"/>
      <c r="J30" s="83"/>
      <c r="K30" s="83"/>
      <c r="L30" s="83"/>
      <c r="M30" s="83"/>
    </row>
    <row r="31" spans="1:13">
      <c r="A31" s="83"/>
      <c r="B31" s="83"/>
      <c r="C31" s="83"/>
      <c r="D31" s="83"/>
      <c r="E31" s="83"/>
      <c r="F31" s="83"/>
      <c r="G31" s="83"/>
      <c r="H31" s="83"/>
      <c r="I31" s="83"/>
      <c r="J31" s="83"/>
      <c r="K31" s="83"/>
      <c r="L31" s="83"/>
      <c r="M31" s="83"/>
    </row>
    <row r="32" spans="1:13">
      <c r="A32" s="83"/>
      <c r="B32" s="83"/>
      <c r="C32" s="83"/>
      <c r="D32" s="83"/>
      <c r="E32" s="83"/>
      <c r="F32" s="83"/>
      <c r="G32" s="83"/>
      <c r="H32" s="83"/>
      <c r="I32" s="83"/>
      <c r="J32" s="83"/>
      <c r="K32" s="83"/>
      <c r="L32" s="83"/>
      <c r="M32" s="83"/>
    </row>
    <row r="33" spans="1:13">
      <c r="A33" s="83"/>
      <c r="B33" s="83"/>
      <c r="C33" s="83"/>
      <c r="D33" s="83"/>
      <c r="E33" s="83"/>
      <c r="F33" s="83"/>
      <c r="G33" s="83"/>
      <c r="H33" s="83"/>
      <c r="I33" s="83"/>
      <c r="J33" s="83"/>
      <c r="K33" s="83"/>
      <c r="L33" s="83"/>
      <c r="M33" s="83"/>
    </row>
    <row r="34" spans="1:13">
      <c r="A34" s="83"/>
      <c r="B34" s="83"/>
      <c r="C34" s="83"/>
      <c r="D34" s="83"/>
      <c r="E34" s="83"/>
      <c r="F34" s="83"/>
      <c r="G34" s="83"/>
      <c r="H34" s="83"/>
      <c r="I34" s="83"/>
      <c r="J34" s="83"/>
      <c r="K34" s="83"/>
      <c r="L34" s="83"/>
      <c r="M34" s="83"/>
    </row>
    <row r="35" spans="1:13">
      <c r="A35" s="83"/>
      <c r="B35" s="83"/>
      <c r="C35" s="83"/>
      <c r="D35" s="83"/>
      <c r="E35" s="83"/>
      <c r="F35" s="83"/>
      <c r="G35" s="83"/>
      <c r="H35" s="83"/>
      <c r="I35" s="83"/>
      <c r="J35" s="83"/>
      <c r="K35" s="83"/>
      <c r="L35" s="83"/>
      <c r="M35" s="83"/>
    </row>
    <row r="36" spans="1:13">
      <c r="A36" s="83"/>
      <c r="B36" s="83"/>
      <c r="C36" s="83"/>
      <c r="D36" s="83"/>
      <c r="E36" s="83"/>
      <c r="F36" s="83"/>
      <c r="G36" s="83"/>
      <c r="H36" s="83"/>
      <c r="I36" s="83"/>
      <c r="J36" s="83"/>
      <c r="K36" s="83"/>
      <c r="L36" s="83"/>
      <c r="M36" s="83"/>
    </row>
    <row r="37" spans="1:13">
      <c r="A37" s="83"/>
      <c r="B37" s="83"/>
      <c r="C37" s="83"/>
      <c r="D37" s="83"/>
      <c r="E37" s="83"/>
      <c r="F37" s="83"/>
      <c r="G37" s="83"/>
      <c r="H37" s="83"/>
      <c r="I37" s="83"/>
      <c r="J37" s="83"/>
      <c r="K37" s="83"/>
      <c r="L37" s="83"/>
      <c r="M37" s="83"/>
    </row>
    <row r="39" spans="1:13" ht="14.1" customHeight="1">
      <c r="A39" s="1281"/>
      <c r="M39" s="1410"/>
    </row>
  </sheetData>
  <mergeCells count="54">
    <mergeCell ref="A24:B24"/>
    <mergeCell ref="C24:D24"/>
    <mergeCell ref="E24:F24"/>
    <mergeCell ref="G24:H24"/>
    <mergeCell ref="C22:D22"/>
    <mergeCell ref="E22:F22"/>
    <mergeCell ref="G22:H22"/>
    <mergeCell ref="C23:D23"/>
    <mergeCell ref="E23:F23"/>
    <mergeCell ref="G23:H23"/>
    <mergeCell ref="C20:D20"/>
    <mergeCell ref="E20:F20"/>
    <mergeCell ref="G20:H20"/>
    <mergeCell ref="C21:D21"/>
    <mergeCell ref="E21:F21"/>
    <mergeCell ref="G21:H21"/>
    <mergeCell ref="C18:D18"/>
    <mergeCell ref="E18:F18"/>
    <mergeCell ref="G18:H18"/>
    <mergeCell ref="C19:D19"/>
    <mergeCell ref="E19:F19"/>
    <mergeCell ref="G19:H19"/>
    <mergeCell ref="C16:D16"/>
    <mergeCell ref="E16:F16"/>
    <mergeCell ref="G16:H16"/>
    <mergeCell ref="C17:D17"/>
    <mergeCell ref="E17:F17"/>
    <mergeCell ref="G17:H17"/>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A4:L4"/>
    <mergeCell ref="A5:L5"/>
    <mergeCell ref="A8:A9"/>
    <mergeCell ref="C8:H8"/>
    <mergeCell ref="J8:L8"/>
    <mergeCell ref="C9:D9"/>
    <mergeCell ref="E9:F9"/>
    <mergeCell ref="G9:H9"/>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9"/>
  <sheetViews>
    <sheetView workbookViewId="0">
      <selection activeCell="E33" sqref="E33:E38"/>
    </sheetView>
  </sheetViews>
  <sheetFormatPr baseColWidth="10" defaultColWidth="11.42578125" defaultRowHeight="12.75"/>
  <cols>
    <col min="1" max="1" width="2.140625" style="79" customWidth="1"/>
    <col min="2" max="2" width="8.5703125" style="79" customWidth="1"/>
    <col min="3" max="3" width="49.42578125" style="79" customWidth="1"/>
    <col min="4" max="4" width="66.28515625" style="79" customWidth="1"/>
    <col min="5" max="5" width="36.5703125" style="79" customWidth="1"/>
    <col min="6" max="6" width="36.28515625" style="79" customWidth="1"/>
    <col min="7" max="7" width="29.42578125" style="79" customWidth="1"/>
    <col min="8" max="10" width="10.7109375" style="1316" customWidth="1"/>
    <col min="11" max="11" width="5.7109375" style="79" customWidth="1"/>
    <col min="12" max="12" width="11.42578125" style="79"/>
    <col min="13" max="13" width="4.7109375" style="79" customWidth="1"/>
    <col min="14" max="14" width="11.140625" style="79" customWidth="1"/>
    <col min="15" max="15" width="10.7109375" style="79" customWidth="1"/>
    <col min="16" max="16" width="26" style="79" customWidth="1"/>
    <col min="17" max="17" width="8"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7" width="6.7109375" style="79" customWidth="1"/>
    <col min="28" max="28" width="1" style="79" customWidth="1"/>
    <col min="29" max="30" width="6.7109375" style="79" customWidth="1"/>
    <col min="31" max="16384" width="11.42578125" style="79"/>
  </cols>
  <sheetData>
    <row r="1" spans="1:31" ht="13.5" customHeight="1">
      <c r="B1" s="83"/>
      <c r="C1" s="83"/>
      <c r="D1" s="278"/>
      <c r="E1" s="278"/>
      <c r="F1" s="278"/>
      <c r="G1" s="278"/>
      <c r="H1" s="1200"/>
      <c r="I1" s="1200"/>
      <c r="J1" s="1201"/>
      <c r="K1" s="78"/>
      <c r="L1" s="78"/>
    </row>
    <row r="2" spans="1:31" ht="3.75" customHeight="1">
      <c r="A2" s="83"/>
      <c r="B2" s="83"/>
      <c r="C2" s="83"/>
      <c r="D2" s="278"/>
      <c r="E2" s="278"/>
      <c r="F2" s="278"/>
      <c r="G2" s="278"/>
      <c r="H2" s="1200"/>
      <c r="I2" s="1200"/>
      <c r="J2" s="1200"/>
      <c r="K2" s="78"/>
      <c r="L2" s="78"/>
    </row>
    <row r="3" spans="1:31" ht="12.75" customHeight="1">
      <c r="A3" s="83"/>
      <c r="B3" s="2608" t="s">
        <v>435</v>
      </c>
      <c r="C3" s="2608"/>
      <c r="D3" s="2608"/>
      <c r="E3" s="2608"/>
      <c r="F3" s="2608"/>
      <c r="G3" s="2608"/>
      <c r="H3" s="2608"/>
      <c r="I3" s="2608"/>
      <c r="J3" s="2608"/>
      <c r="K3" s="78"/>
      <c r="L3" s="83"/>
      <c r="M3" s="83"/>
      <c r="N3" s="2281"/>
      <c r="O3" s="2281"/>
      <c r="P3" s="2281"/>
      <c r="Q3" s="2281"/>
      <c r="R3" s="2281"/>
      <c r="S3" s="2281"/>
      <c r="T3" s="2281"/>
      <c r="U3" s="2281"/>
      <c r="V3" s="2281"/>
      <c r="W3" s="2281"/>
      <c r="X3" s="2281"/>
      <c r="Y3" s="2281"/>
      <c r="Z3" s="2281"/>
      <c r="AA3" s="2281"/>
      <c r="AB3" s="2281"/>
    </row>
    <row r="4" spans="1:31" ht="15" customHeight="1">
      <c r="A4" s="83"/>
      <c r="B4" s="2608">
        <v>2018</v>
      </c>
      <c r="C4" s="2608"/>
      <c r="D4" s="2608"/>
      <c r="E4" s="2608"/>
      <c r="F4" s="2608"/>
      <c r="G4" s="2608"/>
      <c r="H4" s="2608"/>
      <c r="I4" s="2608"/>
      <c r="J4" s="2608"/>
      <c r="K4" s="78"/>
      <c r="L4" s="83"/>
      <c r="M4" s="83"/>
      <c r="N4" s="311"/>
      <c r="O4" s="311"/>
      <c r="P4" s="311"/>
      <c r="Q4" s="311"/>
      <c r="R4" s="311"/>
      <c r="S4" s="311"/>
      <c r="T4" s="311"/>
      <c r="U4" s="311"/>
      <c r="V4" s="311"/>
      <c r="W4" s="311"/>
      <c r="X4" s="311"/>
      <c r="Y4" s="311"/>
      <c r="Z4" s="311"/>
      <c r="AA4" s="311"/>
      <c r="AB4" s="311"/>
    </row>
    <row r="5" spans="1:31" s="83" customFormat="1" ht="27.75" customHeight="1">
      <c r="B5" s="86"/>
      <c r="C5" s="87"/>
      <c r="D5" s="714"/>
      <c r="E5" s="714"/>
      <c r="F5" s="714"/>
      <c r="G5" s="714"/>
      <c r="H5" s="1202"/>
      <c r="I5" s="1202"/>
      <c r="J5" s="1202"/>
      <c r="K5" s="278"/>
      <c r="L5" s="86"/>
      <c r="M5" s="86"/>
      <c r="N5" s="87"/>
      <c r="AD5" s="88"/>
      <c r="AE5" s="88"/>
    </row>
    <row r="6" spans="1:31" s="83" customFormat="1" ht="3" customHeight="1">
      <c r="C6" s="92"/>
      <c r="D6" s="226"/>
      <c r="E6" s="226"/>
      <c r="F6" s="226"/>
      <c r="G6" s="226"/>
      <c r="H6" s="1202"/>
      <c r="I6" s="1202"/>
      <c r="J6" s="1202"/>
      <c r="K6" s="278"/>
      <c r="N6" s="92"/>
    </row>
    <row r="7" spans="1:31" s="83" customFormat="1" ht="12.75" customHeight="1">
      <c r="B7" s="2466" t="s">
        <v>2</v>
      </c>
      <c r="C7" s="2469" t="s">
        <v>78</v>
      </c>
      <c r="D7" s="2472" t="s">
        <v>436</v>
      </c>
      <c r="E7" s="1203"/>
      <c r="F7" s="1203"/>
      <c r="G7" s="1203"/>
      <c r="H7" s="2475" t="s">
        <v>378</v>
      </c>
      <c r="I7" s="2475"/>
      <c r="J7" s="2476"/>
      <c r="K7" s="278"/>
      <c r="N7" s="92"/>
    </row>
    <row r="8" spans="1:31" ht="12.75" customHeight="1">
      <c r="A8" s="83"/>
      <c r="B8" s="2467"/>
      <c r="C8" s="2470"/>
      <c r="D8" s="2473"/>
      <c r="E8" s="1204" t="s">
        <v>437</v>
      </c>
      <c r="F8" s="1204" t="s">
        <v>438</v>
      </c>
      <c r="G8" s="1205" t="s">
        <v>439</v>
      </c>
      <c r="H8" s="2477"/>
      <c r="I8" s="2477"/>
      <c r="J8" s="2478"/>
      <c r="K8" s="78"/>
      <c r="L8" s="96"/>
    </row>
    <row r="9" spans="1:31" ht="15" customHeight="1">
      <c r="A9" s="83"/>
      <c r="B9" s="2468"/>
      <c r="C9" s="2471"/>
      <c r="D9" s="2474"/>
      <c r="E9" s="1206"/>
      <c r="F9" s="1206"/>
      <c r="G9" s="1206"/>
      <c r="H9" s="1207" t="s">
        <v>18</v>
      </c>
      <c r="I9" s="1208" t="s">
        <v>19</v>
      </c>
      <c r="J9" s="1208" t="s">
        <v>8</v>
      </c>
      <c r="K9" s="78"/>
      <c r="L9" s="83"/>
    </row>
    <row r="10" spans="1:31" s="1215" customFormat="1" ht="19.5" customHeight="1">
      <c r="A10" s="1209"/>
      <c r="B10" s="2513">
        <v>1401</v>
      </c>
      <c r="C10" s="1210" t="s">
        <v>440</v>
      </c>
      <c r="D10" s="1211"/>
      <c r="E10" s="1211"/>
      <c r="F10" s="1211"/>
      <c r="G10" s="1211"/>
      <c r="H10" s="1212">
        <f>SUM(H11:H84)</f>
        <v>324</v>
      </c>
      <c r="I10" s="1212">
        <f>SUM(I11:I84)</f>
        <v>306</v>
      </c>
      <c r="J10" s="1212">
        <f>SUM(H10:I10)</f>
        <v>630</v>
      </c>
      <c r="K10" s="1213"/>
      <c r="L10" s="1214"/>
    </row>
    <row r="11" spans="1:31" s="1218" customFormat="1" ht="12.75" customHeight="1">
      <c r="A11" s="1216"/>
      <c r="B11" s="2505"/>
      <c r="C11" s="2525" t="s">
        <v>21</v>
      </c>
      <c r="D11" s="2603" t="s">
        <v>441</v>
      </c>
      <c r="E11" s="2583" t="s">
        <v>442</v>
      </c>
      <c r="F11" s="1217" t="s">
        <v>443</v>
      </c>
      <c r="G11" s="2600" t="s">
        <v>444</v>
      </c>
      <c r="H11" s="2594">
        <v>50</v>
      </c>
      <c r="I11" s="2594">
        <v>65</v>
      </c>
      <c r="J11" s="2587">
        <f t="shared" ref="J11:J68" si="0">H11+I11</f>
        <v>115</v>
      </c>
      <c r="L11" s="1216"/>
    </row>
    <row r="12" spans="1:31" s="1218" customFormat="1" ht="12.75" customHeight="1">
      <c r="A12" s="1216"/>
      <c r="B12" s="2505"/>
      <c r="C12" s="2526"/>
      <c r="D12" s="2604"/>
      <c r="E12" s="2585"/>
      <c r="F12" s="1219" t="s">
        <v>445</v>
      </c>
      <c r="G12" s="2606"/>
      <c r="H12" s="2595"/>
      <c r="I12" s="2595"/>
      <c r="J12" s="2553"/>
      <c r="L12" s="1216"/>
      <c r="N12" s="1220"/>
      <c r="O12" s="1220"/>
    </row>
    <row r="13" spans="1:31" s="1218" customFormat="1" ht="12.75" customHeight="1">
      <c r="A13" s="1216"/>
      <c r="B13" s="2505"/>
      <c r="C13" s="2526"/>
      <c r="D13" s="2604"/>
      <c r="E13" s="2584"/>
      <c r="F13" s="1219" t="s">
        <v>446</v>
      </c>
      <c r="G13" s="2601"/>
      <c r="H13" s="2595"/>
      <c r="I13" s="2595"/>
      <c r="J13" s="2553"/>
      <c r="L13" s="1216"/>
    </row>
    <row r="14" spans="1:31" s="1218" customFormat="1" ht="12.75" customHeight="1">
      <c r="A14" s="1216"/>
      <c r="B14" s="2505"/>
      <c r="C14" s="2526"/>
      <c r="D14" s="2604"/>
      <c r="E14" s="2584"/>
      <c r="F14" s="1219" t="s">
        <v>447</v>
      </c>
      <c r="G14" s="2601"/>
      <c r="H14" s="2595"/>
      <c r="I14" s="2595"/>
      <c r="J14" s="2553"/>
      <c r="L14" s="1216"/>
    </row>
    <row r="15" spans="1:31" s="1218" customFormat="1" ht="12.75" customHeight="1">
      <c r="A15" s="1216"/>
      <c r="B15" s="2505"/>
      <c r="C15" s="2526"/>
      <c r="D15" s="2604"/>
      <c r="E15" s="2584"/>
      <c r="F15" s="1219" t="s">
        <v>448</v>
      </c>
      <c r="G15" s="2601"/>
      <c r="H15" s="2595"/>
      <c r="I15" s="2595"/>
      <c r="J15" s="2553"/>
      <c r="L15" s="1216"/>
    </row>
    <row r="16" spans="1:31" s="1218" customFormat="1" ht="12.75" customHeight="1">
      <c r="A16" s="1216"/>
      <c r="B16" s="2505"/>
      <c r="C16" s="2526"/>
      <c r="D16" s="2605"/>
      <c r="E16" s="2588"/>
      <c r="F16" s="1221"/>
      <c r="G16" s="2602"/>
      <c r="H16" s="2596"/>
      <c r="I16" s="2596"/>
      <c r="J16" s="2589"/>
      <c r="L16" s="1216"/>
    </row>
    <row r="17" spans="1:12" s="1218" customFormat="1" ht="12.75" customHeight="1">
      <c r="A17" s="1216"/>
      <c r="B17" s="2505"/>
      <c r="C17" s="2526"/>
      <c r="D17" s="2597" t="s">
        <v>449</v>
      </c>
      <c r="E17" s="2583" t="s">
        <v>450</v>
      </c>
      <c r="F17" s="1222" t="s">
        <v>451</v>
      </c>
      <c r="G17" s="2600" t="s">
        <v>452</v>
      </c>
      <c r="H17" s="2591">
        <v>35</v>
      </c>
      <c r="I17" s="2591">
        <v>40</v>
      </c>
      <c r="J17" s="2587">
        <f t="shared" si="0"/>
        <v>75</v>
      </c>
      <c r="L17" s="1216"/>
    </row>
    <row r="18" spans="1:12" s="1218" customFormat="1" ht="12.75" customHeight="1">
      <c r="A18" s="1216"/>
      <c r="B18" s="2505"/>
      <c r="C18" s="2526"/>
      <c r="D18" s="2598"/>
      <c r="E18" s="2584"/>
      <c r="F18" s="1219" t="s">
        <v>453</v>
      </c>
      <c r="G18" s="2601"/>
      <c r="H18" s="2592"/>
      <c r="I18" s="2592"/>
      <c r="J18" s="2553"/>
      <c r="L18" s="1216"/>
    </row>
    <row r="19" spans="1:12" s="1218" customFormat="1" ht="12.75" customHeight="1">
      <c r="A19" s="1216"/>
      <c r="B19" s="2505"/>
      <c r="C19" s="2526"/>
      <c r="D19" s="2598"/>
      <c r="E19" s="2584"/>
      <c r="F19" s="1219" t="s">
        <v>454</v>
      </c>
      <c r="G19" s="2601"/>
      <c r="H19" s="2592"/>
      <c r="I19" s="2592"/>
      <c r="J19" s="2553"/>
      <c r="L19" s="1216"/>
    </row>
    <row r="20" spans="1:12" s="1218" customFormat="1" ht="12.75" customHeight="1">
      <c r="A20" s="1216"/>
      <c r="B20" s="2505"/>
      <c r="C20" s="2526"/>
      <c r="D20" s="2598"/>
      <c r="E20" s="2584"/>
      <c r="F20" s="1219" t="s">
        <v>455</v>
      </c>
      <c r="G20" s="2601"/>
      <c r="H20" s="2592"/>
      <c r="I20" s="2592"/>
      <c r="J20" s="2553"/>
      <c r="L20" s="1216"/>
    </row>
    <row r="21" spans="1:12" s="1218" customFormat="1" ht="12.75" customHeight="1">
      <c r="A21" s="1216"/>
      <c r="B21" s="2505"/>
      <c r="C21" s="2526"/>
      <c r="D21" s="2599"/>
      <c r="E21" s="2588"/>
      <c r="F21" s="1221"/>
      <c r="G21" s="2602"/>
      <c r="H21" s="2593"/>
      <c r="I21" s="2593"/>
      <c r="J21" s="2589"/>
      <c r="L21" s="1216"/>
    </row>
    <row r="22" spans="1:12" s="1218" customFormat="1" ht="12.75" customHeight="1">
      <c r="A22" s="1216"/>
      <c r="B22" s="2505"/>
      <c r="C22" s="2526"/>
      <c r="D22" s="2583" t="s">
        <v>456</v>
      </c>
      <c r="E22" s="2600" t="s">
        <v>457</v>
      </c>
      <c r="F22" s="1222" t="s">
        <v>458</v>
      </c>
      <c r="G22" s="2600" t="s">
        <v>444</v>
      </c>
      <c r="H22" s="2591">
        <v>25</v>
      </c>
      <c r="I22" s="2591">
        <v>20</v>
      </c>
      <c r="J22" s="2587">
        <f t="shared" si="0"/>
        <v>45</v>
      </c>
      <c r="L22" s="1216"/>
    </row>
    <row r="23" spans="1:12" s="1218" customFormat="1" ht="12.75" customHeight="1">
      <c r="A23" s="1216"/>
      <c r="B23" s="2505"/>
      <c r="C23" s="2526"/>
      <c r="D23" s="2584"/>
      <c r="E23" s="2601"/>
      <c r="F23" s="1219" t="s">
        <v>459</v>
      </c>
      <c r="G23" s="2601"/>
      <c r="H23" s="2592"/>
      <c r="I23" s="2592"/>
      <c r="J23" s="2553"/>
      <c r="L23" s="1216"/>
    </row>
    <row r="24" spans="1:12" s="1218" customFormat="1" ht="12.75" customHeight="1">
      <c r="A24" s="1216"/>
      <c r="B24" s="2505"/>
      <c r="C24" s="2526"/>
      <c r="D24" s="2584"/>
      <c r="E24" s="2601"/>
      <c r="F24" s="1219" t="s">
        <v>460</v>
      </c>
      <c r="G24" s="2601"/>
      <c r="H24" s="2592"/>
      <c r="I24" s="2592"/>
      <c r="J24" s="2553"/>
      <c r="L24" s="1216"/>
    </row>
    <row r="25" spans="1:12" s="1218" customFormat="1" ht="12.75" customHeight="1">
      <c r="A25" s="1216"/>
      <c r="B25" s="2505"/>
      <c r="C25" s="2526"/>
      <c r="D25" s="2584"/>
      <c r="E25" s="2601"/>
      <c r="F25" s="1219" t="s">
        <v>461</v>
      </c>
      <c r="G25" s="2601"/>
      <c r="H25" s="2592"/>
      <c r="I25" s="2592"/>
      <c r="J25" s="2553"/>
      <c r="L25" s="1216"/>
    </row>
    <row r="26" spans="1:12" s="1218" customFormat="1" ht="12.75" customHeight="1">
      <c r="A26" s="1216"/>
      <c r="B26" s="2505"/>
      <c r="C26" s="2526"/>
      <c r="D26" s="2584"/>
      <c r="E26" s="2601"/>
      <c r="F26" s="1219" t="s">
        <v>462</v>
      </c>
      <c r="G26" s="2601"/>
      <c r="H26" s="2592"/>
      <c r="I26" s="2592"/>
      <c r="J26" s="2553"/>
      <c r="L26" s="1216"/>
    </row>
    <row r="27" spans="1:12" s="1218" customFormat="1" ht="12.75" customHeight="1">
      <c r="A27" s="1216"/>
      <c r="B27" s="2505"/>
      <c r="C27" s="2526"/>
      <c r="D27" s="2588"/>
      <c r="E27" s="2607"/>
      <c r="F27" s="1221"/>
      <c r="G27" s="2602"/>
      <c r="H27" s="2593"/>
      <c r="I27" s="2593"/>
      <c r="J27" s="2589"/>
      <c r="L27" s="1216"/>
    </row>
    <row r="28" spans="1:12" s="1218" customFormat="1" ht="12.75" customHeight="1">
      <c r="A28" s="1216"/>
      <c r="B28" s="2505"/>
      <c r="C28" s="2526"/>
      <c r="D28" s="2583" t="s">
        <v>463</v>
      </c>
      <c r="E28" s="2583" t="s">
        <v>464</v>
      </c>
      <c r="F28" s="1219" t="s">
        <v>465</v>
      </c>
      <c r="G28" s="2583" t="s">
        <v>466</v>
      </c>
      <c r="H28" s="2591">
        <v>15</v>
      </c>
      <c r="I28" s="2591">
        <v>10</v>
      </c>
      <c r="J28" s="2587">
        <f t="shared" si="0"/>
        <v>25</v>
      </c>
      <c r="L28" s="1216"/>
    </row>
    <row r="29" spans="1:12" s="1218" customFormat="1" ht="12.75" customHeight="1">
      <c r="A29" s="1216"/>
      <c r="B29" s="2505"/>
      <c r="C29" s="2526"/>
      <c r="D29" s="2584"/>
      <c r="E29" s="2584"/>
      <c r="F29" s="1219" t="s">
        <v>467</v>
      </c>
      <c r="G29" s="2584"/>
      <c r="H29" s="2592"/>
      <c r="I29" s="2592"/>
      <c r="J29" s="2553"/>
      <c r="L29" s="1216"/>
    </row>
    <row r="30" spans="1:12" s="1218" customFormat="1" ht="12.75" customHeight="1">
      <c r="A30" s="1216"/>
      <c r="B30" s="2505"/>
      <c r="C30" s="2526"/>
      <c r="D30" s="2584"/>
      <c r="E30" s="2584"/>
      <c r="F30" s="1219" t="s">
        <v>468</v>
      </c>
      <c r="G30" s="2584"/>
      <c r="H30" s="2592"/>
      <c r="I30" s="2592"/>
      <c r="J30" s="2553"/>
      <c r="L30" s="1216"/>
    </row>
    <row r="31" spans="1:12" s="1218" customFormat="1" ht="12.75" customHeight="1">
      <c r="A31" s="1216"/>
      <c r="B31" s="2505"/>
      <c r="C31" s="2526"/>
      <c r="D31" s="2584"/>
      <c r="E31" s="2584"/>
      <c r="F31" s="1219" t="s">
        <v>454</v>
      </c>
      <c r="G31" s="2584"/>
      <c r="H31" s="2592"/>
      <c r="I31" s="2592"/>
      <c r="J31" s="2553"/>
      <c r="L31" s="1216"/>
    </row>
    <row r="32" spans="1:12" s="1218" customFormat="1" ht="12.75" customHeight="1">
      <c r="A32" s="1216"/>
      <c r="B32" s="2505"/>
      <c r="C32" s="2526"/>
      <c r="D32" s="2588"/>
      <c r="E32" s="2590"/>
      <c r="F32" s="1223"/>
      <c r="G32" s="2588"/>
      <c r="H32" s="2593"/>
      <c r="I32" s="2593"/>
      <c r="J32" s="2589"/>
      <c r="K32" s="1224"/>
      <c r="L32" s="1216"/>
    </row>
    <row r="33" spans="1:12" s="1218" customFormat="1" ht="12.75" customHeight="1">
      <c r="A33" s="1216"/>
      <c r="B33" s="2505"/>
      <c r="C33" s="2526"/>
      <c r="D33" s="2583" t="s">
        <v>469</v>
      </c>
      <c r="E33" s="2583" t="s">
        <v>470</v>
      </c>
      <c r="F33" s="1219" t="s">
        <v>471</v>
      </c>
      <c r="G33" s="2422" t="s">
        <v>472</v>
      </c>
      <c r="H33" s="2423">
        <v>20</v>
      </c>
      <c r="I33" s="2423">
        <v>30</v>
      </c>
      <c r="J33" s="2587">
        <f t="shared" si="0"/>
        <v>50</v>
      </c>
      <c r="L33" s="1216"/>
    </row>
    <row r="34" spans="1:12" s="1218" customFormat="1" ht="12.75" customHeight="1">
      <c r="A34" s="1216"/>
      <c r="B34" s="2505"/>
      <c r="C34" s="2526"/>
      <c r="D34" s="2584"/>
      <c r="E34" s="2584"/>
      <c r="F34" s="1219" t="s">
        <v>473</v>
      </c>
      <c r="G34" s="2412"/>
      <c r="H34" s="2416"/>
      <c r="I34" s="2416"/>
      <c r="J34" s="2553"/>
      <c r="L34" s="1216"/>
    </row>
    <row r="35" spans="1:12" s="1218" customFormat="1" ht="12.75" customHeight="1">
      <c r="A35" s="1216"/>
      <c r="B35" s="2505"/>
      <c r="C35" s="2526"/>
      <c r="D35" s="2584"/>
      <c r="E35" s="2584"/>
      <c r="F35" s="1219" t="s">
        <v>474</v>
      </c>
      <c r="G35" s="2412"/>
      <c r="H35" s="2416"/>
      <c r="I35" s="2416"/>
      <c r="J35" s="2553"/>
      <c r="L35" s="1216"/>
    </row>
    <row r="36" spans="1:12" s="1218" customFormat="1" ht="12.75" customHeight="1">
      <c r="A36" s="1216"/>
      <c r="B36" s="2505"/>
      <c r="C36" s="2526"/>
      <c r="D36" s="2584"/>
      <c r="E36" s="2584"/>
      <c r="F36" s="1219" t="s">
        <v>475</v>
      </c>
      <c r="G36" s="2412"/>
      <c r="H36" s="2416"/>
      <c r="I36" s="2416"/>
      <c r="J36" s="2553"/>
      <c r="L36" s="1216"/>
    </row>
    <row r="37" spans="1:12" s="1218" customFormat="1" ht="12.75" customHeight="1">
      <c r="A37" s="1216"/>
      <c r="B37" s="2505"/>
      <c r="C37" s="2526"/>
      <c r="D37" s="2584"/>
      <c r="E37" s="2585"/>
      <c r="F37" s="1219" t="s">
        <v>476</v>
      </c>
      <c r="G37" s="2487"/>
      <c r="H37" s="2416"/>
      <c r="I37" s="2416"/>
      <c r="J37" s="2553"/>
      <c r="L37" s="1216"/>
    </row>
    <row r="38" spans="1:12" s="1218" customFormat="1" ht="12.75" customHeight="1">
      <c r="A38" s="1216"/>
      <c r="B38" s="2505"/>
      <c r="C38" s="2526"/>
      <c r="D38" s="2588"/>
      <c r="E38" s="2588"/>
      <c r="F38" s="1219"/>
      <c r="G38" s="2413"/>
      <c r="H38" s="2417"/>
      <c r="I38" s="2417"/>
      <c r="J38" s="2589"/>
      <c r="L38" s="1216"/>
    </row>
    <row r="39" spans="1:12" s="1218" customFormat="1" ht="12.75" customHeight="1">
      <c r="A39" s="1216"/>
      <c r="B39" s="2505"/>
      <c r="C39" s="2526"/>
      <c r="D39" s="2582" t="s">
        <v>477</v>
      </c>
      <c r="E39" s="2583" t="s">
        <v>478</v>
      </c>
      <c r="F39" s="1225" t="s">
        <v>479</v>
      </c>
      <c r="G39" s="2422" t="s">
        <v>480</v>
      </c>
      <c r="H39" s="2423">
        <v>30</v>
      </c>
      <c r="I39" s="2423">
        <v>40</v>
      </c>
      <c r="J39" s="2587">
        <f t="shared" si="0"/>
        <v>70</v>
      </c>
      <c r="L39" s="1216"/>
    </row>
    <row r="40" spans="1:12" s="1218" customFormat="1" ht="12.75" customHeight="1">
      <c r="A40" s="1216"/>
      <c r="B40" s="2505"/>
      <c r="C40" s="2526"/>
      <c r="D40" s="2572"/>
      <c r="E40" s="2584"/>
      <c r="F40" s="1226" t="s">
        <v>481</v>
      </c>
      <c r="G40" s="2412"/>
      <c r="H40" s="2416"/>
      <c r="I40" s="2416"/>
      <c r="J40" s="2553"/>
      <c r="L40" s="1216"/>
    </row>
    <row r="41" spans="1:12" s="1218" customFormat="1" ht="12.75" customHeight="1">
      <c r="A41" s="1216"/>
      <c r="B41" s="2505"/>
      <c r="C41" s="2526"/>
      <c r="D41" s="2572"/>
      <c r="E41" s="2584"/>
      <c r="F41" s="1226" t="s">
        <v>482</v>
      </c>
      <c r="G41" s="2412"/>
      <c r="H41" s="2416"/>
      <c r="I41" s="2416"/>
      <c r="J41" s="2553"/>
      <c r="L41" s="1216"/>
    </row>
    <row r="42" spans="1:12" s="1218" customFormat="1" ht="12.75" customHeight="1">
      <c r="A42" s="1216"/>
      <c r="B42" s="2505"/>
      <c r="C42" s="2526"/>
      <c r="D42" s="2572"/>
      <c r="E42" s="2584"/>
      <c r="F42" s="1226" t="s">
        <v>483</v>
      </c>
      <c r="G42" s="2412"/>
      <c r="H42" s="2416"/>
      <c r="I42" s="2416"/>
      <c r="J42" s="2553"/>
      <c r="L42" s="1216"/>
    </row>
    <row r="43" spans="1:12" s="1218" customFormat="1" ht="12.75" customHeight="1">
      <c r="A43" s="1216"/>
      <c r="B43" s="2505"/>
      <c r="C43" s="2526"/>
      <c r="D43" s="2572"/>
      <c r="E43" s="2585"/>
      <c r="F43" s="1226" t="s">
        <v>461</v>
      </c>
      <c r="G43" s="2412"/>
      <c r="H43" s="2416"/>
      <c r="I43" s="2416"/>
      <c r="J43" s="2553"/>
      <c r="L43" s="1216"/>
    </row>
    <row r="44" spans="1:12" s="1218" customFormat="1" ht="12.75" customHeight="1" thickBot="1">
      <c r="A44" s="1216"/>
      <c r="B44" s="2505"/>
      <c r="C44" s="2527"/>
      <c r="D44" s="2573"/>
      <c r="E44" s="2586"/>
      <c r="F44" s="1227"/>
      <c r="G44" s="2436"/>
      <c r="H44" s="2440"/>
      <c r="I44" s="2440"/>
      <c r="J44" s="2554"/>
      <c r="L44" s="1216"/>
    </row>
    <row r="45" spans="1:12" s="1218" customFormat="1" ht="12.75" customHeight="1">
      <c r="A45" s="1216"/>
      <c r="B45" s="2505"/>
      <c r="C45" s="2569" t="s">
        <v>22</v>
      </c>
      <c r="D45" s="2430" t="s">
        <v>484</v>
      </c>
      <c r="E45" s="2430" t="s">
        <v>485</v>
      </c>
      <c r="F45" s="1228" t="s">
        <v>486</v>
      </c>
      <c r="G45" s="2571"/>
      <c r="H45" s="2420">
        <v>12</v>
      </c>
      <c r="I45" s="2420">
        <v>18</v>
      </c>
      <c r="J45" s="2552">
        <f>SUM(H45:I48)</f>
        <v>30</v>
      </c>
      <c r="L45" s="1216"/>
    </row>
    <row r="46" spans="1:12" s="1218" customFormat="1" ht="12.75" customHeight="1">
      <c r="A46" s="1216"/>
      <c r="B46" s="2505"/>
      <c r="C46" s="2543"/>
      <c r="D46" s="2412"/>
      <c r="E46" s="2412"/>
      <c r="F46" s="1226" t="s">
        <v>487</v>
      </c>
      <c r="G46" s="2572"/>
      <c r="H46" s="2416"/>
      <c r="I46" s="2416"/>
      <c r="J46" s="2553"/>
      <c r="L46" s="1216"/>
    </row>
    <row r="47" spans="1:12" s="1218" customFormat="1" ht="12.75" customHeight="1">
      <c r="A47" s="1216"/>
      <c r="B47" s="2505"/>
      <c r="C47" s="2543"/>
      <c r="D47" s="2412"/>
      <c r="E47" s="2412"/>
      <c r="F47" s="1226" t="s">
        <v>488</v>
      </c>
      <c r="G47" s="2572"/>
      <c r="H47" s="2416"/>
      <c r="I47" s="2416"/>
      <c r="J47" s="2553"/>
      <c r="L47" s="1216"/>
    </row>
    <row r="48" spans="1:12" s="1218" customFormat="1" ht="12.75" customHeight="1">
      <c r="A48" s="1216"/>
      <c r="B48" s="2505"/>
      <c r="C48" s="2543"/>
      <c r="D48" s="2412"/>
      <c r="E48" s="2412"/>
      <c r="F48" s="1226" t="s">
        <v>489</v>
      </c>
      <c r="G48" s="2572"/>
      <c r="H48" s="2416"/>
      <c r="I48" s="2416"/>
      <c r="J48" s="2553"/>
      <c r="L48" s="1216"/>
    </row>
    <row r="49" spans="1:12" s="1218" customFormat="1" ht="12.75" customHeight="1" thickBot="1">
      <c r="A49" s="1216"/>
      <c r="B49" s="2505"/>
      <c r="C49" s="2570"/>
      <c r="D49" s="2436"/>
      <c r="E49" s="2490"/>
      <c r="F49" s="1227"/>
      <c r="G49" s="2573"/>
      <c r="H49" s="2440"/>
      <c r="I49" s="2440"/>
      <c r="J49" s="2554"/>
      <c r="L49" s="1216"/>
    </row>
    <row r="50" spans="1:12" s="1218" customFormat="1" ht="12.75" customHeight="1">
      <c r="A50" s="1216"/>
      <c r="B50" s="2505"/>
      <c r="C50" s="2555" t="s">
        <v>23</v>
      </c>
      <c r="D50" s="2558" t="s">
        <v>490</v>
      </c>
      <c r="E50" s="2558" t="s">
        <v>491</v>
      </c>
      <c r="F50" s="1229" t="s">
        <v>492</v>
      </c>
      <c r="G50" s="2562" t="s">
        <v>493</v>
      </c>
      <c r="H50" s="2565">
        <v>15</v>
      </c>
      <c r="I50" s="2565">
        <v>10</v>
      </c>
      <c r="J50" s="2567">
        <f>SUM(H50:I54)</f>
        <v>25</v>
      </c>
      <c r="L50" s="1216"/>
    </row>
    <row r="51" spans="1:12" s="1218" customFormat="1" ht="12.75" customHeight="1">
      <c r="A51" s="1216"/>
      <c r="B51" s="2505"/>
      <c r="C51" s="2556"/>
      <c r="D51" s="2559"/>
      <c r="E51" s="2559"/>
      <c r="F51" s="1230" t="s">
        <v>494</v>
      </c>
      <c r="G51" s="2563"/>
      <c r="H51" s="2566"/>
      <c r="I51" s="2566"/>
      <c r="J51" s="2568"/>
      <c r="L51" s="1216"/>
    </row>
    <row r="52" spans="1:12" s="1218" customFormat="1" ht="12.75" customHeight="1">
      <c r="A52" s="1216"/>
      <c r="B52" s="2505"/>
      <c r="C52" s="2556"/>
      <c r="D52" s="2559"/>
      <c r="E52" s="2559"/>
      <c r="F52" s="1230" t="s">
        <v>495</v>
      </c>
      <c r="G52" s="2563"/>
      <c r="H52" s="2566"/>
      <c r="I52" s="2566"/>
      <c r="J52" s="2568"/>
      <c r="L52" s="1216"/>
    </row>
    <row r="53" spans="1:12" s="1218" customFormat="1" ht="12.75" customHeight="1">
      <c r="A53" s="1216"/>
      <c r="B53" s="2505"/>
      <c r="C53" s="2556"/>
      <c r="D53" s="2559"/>
      <c r="E53" s="2561"/>
      <c r="F53" s="1231" t="s">
        <v>496</v>
      </c>
      <c r="G53" s="2564"/>
      <c r="H53" s="2566"/>
      <c r="I53" s="2566"/>
      <c r="J53" s="2568"/>
      <c r="L53" s="1216"/>
    </row>
    <row r="54" spans="1:12" s="1218" customFormat="1" ht="12.75" customHeight="1">
      <c r="A54" s="1216"/>
      <c r="B54" s="2505"/>
      <c r="C54" s="2556"/>
      <c r="D54" s="2560"/>
      <c r="E54" s="2560"/>
      <c r="F54" s="1232"/>
      <c r="G54" s="2563"/>
      <c r="H54" s="2566"/>
      <c r="I54" s="2566"/>
      <c r="J54" s="2568"/>
      <c r="L54" s="1216"/>
    </row>
    <row r="55" spans="1:12" s="1218" customFormat="1" ht="12.75" customHeight="1">
      <c r="A55" s="1216"/>
      <c r="B55" s="2505"/>
      <c r="C55" s="2556"/>
      <c r="D55" s="2422" t="s">
        <v>497</v>
      </c>
      <c r="E55" s="2422" t="s">
        <v>498</v>
      </c>
      <c r="F55" s="1225"/>
      <c r="G55" s="2422" t="s">
        <v>499</v>
      </c>
      <c r="H55" s="2423">
        <v>10</v>
      </c>
      <c r="I55" s="2423">
        <v>10</v>
      </c>
      <c r="J55" s="2424">
        <f>SUM(H55:I57)</f>
        <v>20</v>
      </c>
      <c r="L55" s="1216"/>
    </row>
    <row r="56" spans="1:12" s="1218" customFormat="1" ht="12.75" customHeight="1">
      <c r="A56" s="1216"/>
      <c r="B56" s="2505"/>
      <c r="C56" s="2556"/>
      <c r="D56" s="2412"/>
      <c r="E56" s="2412"/>
      <c r="F56" s="1226"/>
      <c r="G56" s="2412"/>
      <c r="H56" s="2416"/>
      <c r="I56" s="2416"/>
      <c r="J56" s="2418"/>
      <c r="L56" s="1216"/>
    </row>
    <row r="57" spans="1:12" s="1218" customFormat="1" ht="12.75" customHeight="1">
      <c r="A57" s="1216"/>
      <c r="B57" s="2505"/>
      <c r="C57" s="2556"/>
      <c r="D57" s="2412"/>
      <c r="E57" s="2413"/>
      <c r="F57" s="1226"/>
      <c r="G57" s="2413"/>
      <c r="H57" s="2417"/>
      <c r="I57" s="2417"/>
      <c r="J57" s="2419"/>
      <c r="L57" s="1216"/>
    </row>
    <row r="58" spans="1:12" s="1218" customFormat="1" ht="12.75" customHeight="1">
      <c r="A58" s="1216"/>
      <c r="B58" s="2505"/>
      <c r="C58" s="2556"/>
      <c r="D58" s="2549" t="s">
        <v>500</v>
      </c>
      <c r="E58" s="2422" t="s">
        <v>501</v>
      </c>
      <c r="F58" s="1233" t="s">
        <v>502</v>
      </c>
      <c r="G58" s="2422"/>
      <c r="H58" s="2423">
        <v>12</v>
      </c>
      <c r="I58" s="2423">
        <v>8</v>
      </c>
      <c r="J58" s="2424">
        <f t="shared" ref="J58" si="1">SUM(H58:I60)</f>
        <v>20</v>
      </c>
      <c r="L58" s="1216"/>
    </row>
    <row r="59" spans="1:12" s="1218" customFormat="1" ht="12.75" customHeight="1">
      <c r="A59" s="1216"/>
      <c r="B59" s="2505"/>
      <c r="C59" s="2556"/>
      <c r="D59" s="2550"/>
      <c r="E59" s="2412"/>
      <c r="F59" s="1234" t="s">
        <v>503</v>
      </c>
      <c r="G59" s="2412"/>
      <c r="H59" s="2416"/>
      <c r="I59" s="2416"/>
      <c r="J59" s="2418"/>
      <c r="L59" s="1216"/>
    </row>
    <row r="60" spans="1:12" s="1218" customFormat="1" ht="12.75" customHeight="1">
      <c r="A60" s="1216"/>
      <c r="B60" s="2505"/>
      <c r="C60" s="2556"/>
      <c r="D60" s="2550"/>
      <c r="E60" s="2412"/>
      <c r="F60" s="1234" t="s">
        <v>504</v>
      </c>
      <c r="G60" s="2412"/>
      <c r="H60" s="2416"/>
      <c r="I60" s="2416"/>
      <c r="J60" s="2418"/>
      <c r="L60" s="1216"/>
    </row>
    <row r="61" spans="1:12" s="1218" customFormat="1" ht="25.5" customHeight="1">
      <c r="A61" s="1216"/>
      <c r="B61" s="2505"/>
      <c r="C61" s="2556"/>
      <c r="D61" s="2550"/>
      <c r="E61" s="2412"/>
      <c r="F61" s="1234" t="s">
        <v>505</v>
      </c>
      <c r="G61" s="2412"/>
      <c r="H61" s="2416"/>
      <c r="I61" s="2416"/>
      <c r="J61" s="2418"/>
      <c r="L61" s="1216"/>
    </row>
    <row r="62" spans="1:12" s="1218" customFormat="1" ht="12.75" customHeight="1">
      <c r="A62" s="1216"/>
      <c r="B62" s="2505"/>
      <c r="C62" s="2556"/>
      <c r="D62" s="2550"/>
      <c r="E62" s="2412"/>
      <c r="F62" s="1234" t="s">
        <v>506</v>
      </c>
      <c r="G62" s="2412"/>
      <c r="H62" s="2416"/>
      <c r="I62" s="2416"/>
      <c r="J62" s="2418"/>
      <c r="L62" s="1216"/>
    </row>
    <row r="63" spans="1:12" s="1218" customFormat="1" ht="12.75" customHeight="1">
      <c r="A63" s="1216"/>
      <c r="B63" s="2505"/>
      <c r="C63" s="2556"/>
      <c r="D63" s="2550"/>
      <c r="E63" s="2412"/>
      <c r="F63" s="1234" t="s">
        <v>506</v>
      </c>
      <c r="G63" s="2412"/>
      <c r="H63" s="2416"/>
      <c r="I63" s="2416"/>
      <c r="J63" s="2418"/>
      <c r="L63" s="1216"/>
    </row>
    <row r="64" spans="1:12" s="1218" customFormat="1" ht="12.75" customHeight="1">
      <c r="A64" s="1216"/>
      <c r="B64" s="2505"/>
      <c r="C64" s="2556"/>
      <c r="D64" s="2551"/>
      <c r="E64" s="2412"/>
      <c r="F64" s="1216"/>
      <c r="G64" s="2413"/>
      <c r="H64" s="2417"/>
      <c r="I64" s="2417"/>
      <c r="J64" s="2419"/>
      <c r="L64" s="1216"/>
    </row>
    <row r="65" spans="1:12" s="1218" customFormat="1" ht="12.75" customHeight="1">
      <c r="A65" s="1216"/>
      <c r="B65" s="2505"/>
      <c r="C65" s="2556"/>
      <c r="D65" s="2574" t="s">
        <v>507</v>
      </c>
      <c r="E65" s="2483" t="s">
        <v>508</v>
      </c>
      <c r="F65" s="1235" t="s">
        <v>501</v>
      </c>
      <c r="G65" s="2576" t="s">
        <v>499</v>
      </c>
      <c r="H65" s="2578">
        <v>15</v>
      </c>
      <c r="I65" s="2578">
        <v>5</v>
      </c>
      <c r="J65" s="2580">
        <f t="shared" si="0"/>
        <v>20</v>
      </c>
      <c r="L65" s="1216"/>
    </row>
    <row r="66" spans="1:12" s="1218" customFormat="1" ht="12.75" customHeight="1">
      <c r="A66" s="1216"/>
      <c r="B66" s="2505"/>
      <c r="C66" s="2556"/>
      <c r="D66" s="2574"/>
      <c r="E66" s="2484"/>
      <c r="F66" s="1236"/>
      <c r="G66" s="2576"/>
      <c r="H66" s="2578"/>
      <c r="I66" s="2578"/>
      <c r="J66" s="2580"/>
      <c r="L66" s="1216"/>
    </row>
    <row r="67" spans="1:12" s="1218" customFormat="1" ht="12.75" customHeight="1" thickBot="1">
      <c r="A67" s="1216"/>
      <c r="B67" s="2505"/>
      <c r="C67" s="2557"/>
      <c r="D67" s="2575"/>
      <c r="E67" s="1237"/>
      <c r="F67" s="1238"/>
      <c r="G67" s="2577"/>
      <c r="H67" s="2579"/>
      <c r="I67" s="2579"/>
      <c r="J67" s="2581"/>
      <c r="L67" s="1216"/>
    </row>
    <row r="68" spans="1:12" s="1218" customFormat="1" ht="12.75" customHeight="1">
      <c r="A68" s="1216"/>
      <c r="B68" s="2505"/>
      <c r="C68" s="2528" t="s">
        <v>24</v>
      </c>
      <c r="D68" s="2532" t="s">
        <v>509</v>
      </c>
      <c r="E68" s="2535" t="s">
        <v>510</v>
      </c>
      <c r="F68" s="1239" t="s">
        <v>511</v>
      </c>
      <c r="G68" s="2532" t="s">
        <v>512</v>
      </c>
      <c r="H68" s="2537">
        <v>50</v>
      </c>
      <c r="I68" s="2537">
        <v>25</v>
      </c>
      <c r="J68" s="2421">
        <f t="shared" si="0"/>
        <v>75</v>
      </c>
      <c r="L68" s="1216"/>
    </row>
    <row r="69" spans="1:12" s="1218" customFormat="1" ht="12.75" customHeight="1">
      <c r="A69" s="1216"/>
      <c r="B69" s="2505"/>
      <c r="C69" s="2529"/>
      <c r="D69" s="2533"/>
      <c r="E69" s="2484"/>
      <c r="F69" s="1240" t="s">
        <v>513</v>
      </c>
      <c r="G69" s="2533"/>
      <c r="H69" s="2538"/>
      <c r="I69" s="2538"/>
      <c r="J69" s="2418"/>
      <c r="L69" s="1216"/>
    </row>
    <row r="70" spans="1:12" s="1218" customFormat="1" ht="12.75" customHeight="1">
      <c r="A70" s="1216"/>
      <c r="B70" s="2505"/>
      <c r="C70" s="2529"/>
      <c r="D70" s="2533"/>
      <c r="E70" s="2484"/>
      <c r="F70" s="1240" t="s">
        <v>514</v>
      </c>
      <c r="G70" s="2533"/>
      <c r="H70" s="2538"/>
      <c r="I70" s="2538"/>
      <c r="J70" s="2418"/>
      <c r="L70" s="1216"/>
    </row>
    <row r="71" spans="1:12" s="1218" customFormat="1" ht="12.75" customHeight="1">
      <c r="A71" s="1216"/>
      <c r="B71" s="2505"/>
      <c r="C71" s="2529"/>
      <c r="D71" s="2533"/>
      <c r="E71" s="2484"/>
      <c r="F71" s="1240" t="s">
        <v>515</v>
      </c>
      <c r="G71" s="2533"/>
      <c r="H71" s="2538"/>
      <c r="I71" s="2538"/>
      <c r="J71" s="2418"/>
      <c r="L71" s="1216"/>
    </row>
    <row r="72" spans="1:12" s="1218" customFormat="1" ht="12.75" customHeight="1">
      <c r="A72" s="1216"/>
      <c r="B72" s="2505"/>
      <c r="C72" s="2530"/>
      <c r="D72" s="2533"/>
      <c r="E72" s="2484"/>
      <c r="F72" s="1240" t="s">
        <v>516</v>
      </c>
      <c r="G72" s="2533"/>
      <c r="H72" s="2538"/>
      <c r="I72" s="2538"/>
      <c r="J72" s="2418"/>
      <c r="L72" s="1216"/>
    </row>
    <row r="73" spans="1:12" s="1218" customFormat="1" ht="12.75" customHeight="1" thickBot="1">
      <c r="A73" s="1216"/>
      <c r="B73" s="2505"/>
      <c r="C73" s="2531"/>
      <c r="D73" s="2534"/>
      <c r="E73" s="2536"/>
      <c r="F73" s="1241"/>
      <c r="G73" s="2534"/>
      <c r="H73" s="2539"/>
      <c r="I73" s="2539"/>
      <c r="J73" s="2459"/>
      <c r="L73" s="1216"/>
    </row>
    <row r="74" spans="1:12" s="1218" customFormat="1" ht="12.75" customHeight="1">
      <c r="A74" s="1216"/>
      <c r="B74" s="2505"/>
      <c r="C74" s="2543" t="s">
        <v>25</v>
      </c>
      <c r="D74" s="2545" t="s">
        <v>517</v>
      </c>
      <c r="E74" s="2484" t="s">
        <v>518</v>
      </c>
      <c r="F74" s="1242" t="s">
        <v>519</v>
      </c>
      <c r="G74" s="2533" t="s">
        <v>512</v>
      </c>
      <c r="H74" s="2538">
        <v>15</v>
      </c>
      <c r="I74" s="2538">
        <v>15</v>
      </c>
      <c r="J74" s="2418">
        <f>SUM(H74:I79)</f>
        <v>30</v>
      </c>
      <c r="L74" s="1216"/>
    </row>
    <row r="75" spans="1:12" s="1218" customFormat="1" ht="12.75" customHeight="1">
      <c r="A75" s="1216"/>
      <c r="B75" s="2505"/>
      <c r="C75" s="2543"/>
      <c r="D75" s="2545"/>
      <c r="E75" s="2484"/>
      <c r="F75" s="1242" t="s">
        <v>520</v>
      </c>
      <c r="G75" s="2533"/>
      <c r="H75" s="2538"/>
      <c r="I75" s="2538"/>
      <c r="J75" s="2418"/>
      <c r="L75" s="1216"/>
    </row>
    <row r="76" spans="1:12" s="1218" customFormat="1" ht="12.75" customHeight="1">
      <c r="A76" s="1216"/>
      <c r="B76" s="2505"/>
      <c r="C76" s="2543"/>
      <c r="D76" s="2545"/>
      <c r="E76" s="2484"/>
      <c r="F76" s="1242" t="s">
        <v>521</v>
      </c>
      <c r="G76" s="2533"/>
      <c r="H76" s="2538"/>
      <c r="I76" s="2538"/>
      <c r="J76" s="2418"/>
      <c r="L76" s="1216"/>
    </row>
    <row r="77" spans="1:12" s="1218" customFormat="1" ht="12.75" customHeight="1">
      <c r="A77" s="1216"/>
      <c r="B77" s="2505"/>
      <c r="C77" s="2543"/>
      <c r="D77" s="2545"/>
      <c r="E77" s="2484"/>
      <c r="F77" s="1242" t="s">
        <v>522</v>
      </c>
      <c r="G77" s="2533"/>
      <c r="H77" s="2538"/>
      <c r="I77" s="2538"/>
      <c r="J77" s="2418"/>
      <c r="L77" s="1216"/>
    </row>
    <row r="78" spans="1:12" s="1218" customFormat="1" ht="12.75" customHeight="1">
      <c r="A78" s="1216"/>
      <c r="B78" s="2505"/>
      <c r="C78" s="2543"/>
      <c r="D78" s="2545"/>
      <c r="E78" s="2484"/>
      <c r="F78" s="1240" t="s">
        <v>523</v>
      </c>
      <c r="G78" s="2533"/>
      <c r="H78" s="2538"/>
      <c r="I78" s="2538"/>
      <c r="J78" s="2418"/>
      <c r="L78" s="1216"/>
    </row>
    <row r="79" spans="1:12" s="1218" customFormat="1" ht="12.75" customHeight="1">
      <c r="A79" s="1216"/>
      <c r="B79" s="2505"/>
      <c r="C79" s="2543"/>
      <c r="D79" s="2546"/>
      <c r="E79" s="2486"/>
      <c r="F79" s="1243"/>
      <c r="G79" s="2547"/>
      <c r="H79" s="2548"/>
      <c r="I79" s="2548"/>
      <c r="J79" s="2419"/>
      <c r="L79" s="1216"/>
    </row>
    <row r="80" spans="1:12" s="1218" customFormat="1" ht="12.75" customHeight="1">
      <c r="A80" s="1216"/>
      <c r="B80" s="2505"/>
      <c r="C80" s="2543"/>
      <c r="D80" s="2517" t="s">
        <v>524</v>
      </c>
      <c r="E80" s="2517" t="s">
        <v>525</v>
      </c>
      <c r="F80" s="1244" t="s">
        <v>526</v>
      </c>
      <c r="G80" s="2517" t="s">
        <v>512</v>
      </c>
      <c r="H80" s="2540">
        <v>20</v>
      </c>
      <c r="I80" s="2540">
        <v>10</v>
      </c>
      <c r="J80" s="2424">
        <f>SUM(H80:I83)</f>
        <v>30</v>
      </c>
      <c r="L80" s="1216"/>
    </row>
    <row r="81" spans="1:14" s="1218" customFormat="1" ht="12.75" customHeight="1">
      <c r="A81" s="1216"/>
      <c r="B81" s="2505"/>
      <c r="C81" s="2543"/>
      <c r="D81" s="2518"/>
      <c r="E81" s="2518"/>
      <c r="F81" s="1245" t="s">
        <v>527</v>
      </c>
      <c r="G81" s="2518"/>
      <c r="H81" s="2541"/>
      <c r="I81" s="2541"/>
      <c r="J81" s="2418"/>
      <c r="L81" s="1216"/>
    </row>
    <row r="82" spans="1:14" s="1218" customFormat="1" ht="12.75" customHeight="1">
      <c r="A82" s="1216"/>
      <c r="B82" s="2505"/>
      <c r="C82" s="2543"/>
      <c r="D82" s="2518"/>
      <c r="E82" s="2518"/>
      <c r="F82" s="1245" t="s">
        <v>528</v>
      </c>
      <c r="G82" s="2518"/>
      <c r="H82" s="2541"/>
      <c r="I82" s="2541"/>
      <c r="J82" s="2418"/>
      <c r="L82" s="1216"/>
    </row>
    <row r="83" spans="1:14" s="1218" customFormat="1" ht="12.75" customHeight="1">
      <c r="A83" s="1216"/>
      <c r="B83" s="2505"/>
      <c r="C83" s="2543"/>
      <c r="D83" s="2518"/>
      <c r="E83" s="2518"/>
      <c r="F83" s="1245" t="s">
        <v>529</v>
      </c>
      <c r="G83" s="2518"/>
      <c r="H83" s="2541"/>
      <c r="I83" s="2541"/>
      <c r="J83" s="2418"/>
      <c r="L83" s="1216"/>
    </row>
    <row r="84" spans="1:14" s="1218" customFormat="1" ht="12.75" customHeight="1">
      <c r="A84" s="1216"/>
      <c r="B84" s="2514"/>
      <c r="C84" s="2544"/>
      <c r="D84" s="2454"/>
      <c r="E84" s="2454"/>
      <c r="F84" s="1246"/>
      <c r="G84" s="2454"/>
      <c r="H84" s="2542"/>
      <c r="I84" s="2542"/>
      <c r="J84" s="2419"/>
      <c r="L84" s="1216"/>
    </row>
    <row r="85" spans="1:14" ht="19.5" customHeight="1">
      <c r="A85" s="83"/>
      <c r="B85" s="2513">
        <v>1402</v>
      </c>
      <c r="C85" s="1210" t="s">
        <v>530</v>
      </c>
      <c r="D85" s="176"/>
      <c r="E85" s="176"/>
      <c r="F85" s="176"/>
      <c r="G85" s="176"/>
      <c r="H85" s="1247">
        <f>SUM(H86:H202)</f>
        <v>370</v>
      </c>
      <c r="I85" s="1247">
        <f>SUM(I86:I202)</f>
        <v>368</v>
      </c>
      <c r="J85" s="1247">
        <f>SUM(H85:I85)</f>
        <v>738</v>
      </c>
      <c r="K85" s="78"/>
      <c r="L85" s="78"/>
      <c r="N85" s="465"/>
    </row>
    <row r="86" spans="1:14" ht="12.75" customHeight="1">
      <c r="A86" s="83"/>
      <c r="B86" s="2505"/>
      <c r="C86" s="2497" t="s">
        <v>114</v>
      </c>
      <c r="D86" s="2422" t="s">
        <v>531</v>
      </c>
      <c r="E86" s="2422" t="s">
        <v>532</v>
      </c>
      <c r="F86" s="1248" t="s">
        <v>533</v>
      </c>
      <c r="G86" s="2422" t="s">
        <v>444</v>
      </c>
      <c r="H86" s="2488">
        <v>10</v>
      </c>
      <c r="I86" s="2488">
        <v>10</v>
      </c>
      <c r="J86" s="2500">
        <f>SUM(H86:I90)</f>
        <v>20</v>
      </c>
      <c r="K86" s="78"/>
      <c r="L86" s="78"/>
    </row>
    <row r="87" spans="1:14" ht="12.75" customHeight="1">
      <c r="A87" s="83"/>
      <c r="B87" s="2505"/>
      <c r="C87" s="2498"/>
      <c r="D87" s="2412"/>
      <c r="E87" s="2412"/>
      <c r="F87" s="1249" t="s">
        <v>534</v>
      </c>
      <c r="G87" s="2412"/>
      <c r="H87" s="2461"/>
      <c r="I87" s="2461"/>
      <c r="J87" s="2501"/>
      <c r="K87" s="78"/>
      <c r="L87" s="78"/>
    </row>
    <row r="88" spans="1:14" ht="12.75" customHeight="1">
      <c r="A88" s="83"/>
      <c r="B88" s="2505"/>
      <c r="C88" s="2498"/>
      <c r="D88" s="2412"/>
      <c r="E88" s="2412"/>
      <c r="F88" s="1226" t="s">
        <v>535</v>
      </c>
      <c r="G88" s="2412"/>
      <c r="H88" s="2461"/>
      <c r="I88" s="2461"/>
      <c r="J88" s="2501"/>
      <c r="K88" s="78"/>
      <c r="L88" s="78"/>
    </row>
    <row r="89" spans="1:14" ht="12.75" customHeight="1">
      <c r="A89" s="83"/>
      <c r="B89" s="2505"/>
      <c r="C89" s="2498"/>
      <c r="D89" s="2412"/>
      <c r="E89" s="2412"/>
      <c r="F89" s="1249" t="s">
        <v>536</v>
      </c>
      <c r="G89" s="2412"/>
      <c r="H89" s="2461"/>
      <c r="I89" s="2461"/>
      <c r="J89" s="2501"/>
      <c r="K89" s="78"/>
      <c r="L89" s="78"/>
    </row>
    <row r="90" spans="1:14" ht="12.75" customHeight="1">
      <c r="A90" s="83"/>
      <c r="B90" s="2505"/>
      <c r="C90" s="2498"/>
      <c r="D90" s="2412"/>
      <c r="E90" s="2412"/>
      <c r="F90" s="1249" t="s">
        <v>537</v>
      </c>
      <c r="G90" s="2412"/>
      <c r="H90" s="2461"/>
      <c r="I90" s="2461"/>
      <c r="J90" s="2501"/>
      <c r="K90" s="78"/>
      <c r="L90" s="78"/>
    </row>
    <row r="91" spans="1:14" ht="12.75" customHeight="1">
      <c r="A91" s="83"/>
      <c r="B91" s="2505"/>
      <c r="C91" s="2498"/>
      <c r="D91" s="2413"/>
      <c r="E91" s="2454"/>
      <c r="F91" s="1250"/>
      <c r="G91" s="2413"/>
      <c r="H91" s="2489"/>
      <c r="I91" s="2489"/>
      <c r="J91" s="2504"/>
      <c r="K91" s="78"/>
      <c r="L91" s="78"/>
    </row>
    <row r="92" spans="1:14" ht="12.75" customHeight="1">
      <c r="A92" s="83"/>
      <c r="B92" s="2505"/>
      <c r="C92" s="2498"/>
      <c r="D92" s="2445" t="s">
        <v>538</v>
      </c>
      <c r="E92" s="2422" t="s">
        <v>539</v>
      </c>
      <c r="F92" s="1249" t="s">
        <v>540</v>
      </c>
      <c r="G92" s="2522" t="s">
        <v>444</v>
      </c>
      <c r="H92" s="2423">
        <v>7</v>
      </c>
      <c r="I92" s="2423">
        <v>3</v>
      </c>
      <c r="J92" s="2500">
        <f>SUM(H92:I97)</f>
        <v>10</v>
      </c>
      <c r="K92" s="78"/>
      <c r="L92" s="78"/>
    </row>
    <row r="93" spans="1:14" ht="12.75" customHeight="1">
      <c r="A93" s="83"/>
      <c r="B93" s="2505"/>
      <c r="C93" s="2498"/>
      <c r="D93" s="2410"/>
      <c r="E93" s="2412"/>
      <c r="F93" s="1249" t="s">
        <v>541</v>
      </c>
      <c r="G93" s="2523"/>
      <c r="H93" s="2416"/>
      <c r="I93" s="2416"/>
      <c r="J93" s="2501"/>
      <c r="K93" s="78"/>
      <c r="L93" s="78"/>
    </row>
    <row r="94" spans="1:14" ht="12.75" customHeight="1">
      <c r="A94" s="83"/>
      <c r="B94" s="2505"/>
      <c r="C94" s="2498"/>
      <c r="D94" s="2410"/>
      <c r="E94" s="2412"/>
      <c r="F94" s="1249" t="s">
        <v>542</v>
      </c>
      <c r="G94" s="2523"/>
      <c r="H94" s="2416"/>
      <c r="I94" s="2416"/>
      <c r="J94" s="2501"/>
      <c r="K94" s="78"/>
      <c r="L94" s="78"/>
    </row>
    <row r="95" spans="1:14" ht="12.75" customHeight="1">
      <c r="A95" s="83"/>
      <c r="B95" s="2505"/>
      <c r="C95" s="2498"/>
      <c r="D95" s="2410"/>
      <c r="E95" s="2412"/>
      <c r="F95" s="1249" t="s">
        <v>543</v>
      </c>
      <c r="G95" s="2523"/>
      <c r="H95" s="2416"/>
      <c r="I95" s="2416"/>
      <c r="J95" s="2501"/>
      <c r="K95" s="78"/>
      <c r="L95" s="78"/>
    </row>
    <row r="96" spans="1:14" ht="12.75" customHeight="1">
      <c r="A96" s="83"/>
      <c r="B96" s="2505"/>
      <c r="C96" s="2498"/>
      <c r="D96" s="2410"/>
      <c r="E96" s="2412"/>
      <c r="F96" s="1249" t="s">
        <v>544</v>
      </c>
      <c r="G96" s="2523"/>
      <c r="H96" s="2416"/>
      <c r="I96" s="2416"/>
      <c r="J96" s="2501"/>
      <c r="K96" s="78"/>
      <c r="L96" s="78"/>
    </row>
    <row r="97" spans="1:12" ht="12.75" customHeight="1">
      <c r="A97" s="83"/>
      <c r="B97" s="2505"/>
      <c r="C97" s="2498"/>
      <c r="D97" s="2411"/>
      <c r="E97" s="2413"/>
      <c r="F97" s="1250"/>
      <c r="G97" s="2523"/>
      <c r="H97" s="2416"/>
      <c r="I97" s="2416"/>
      <c r="J97" s="2504"/>
      <c r="K97" s="78"/>
      <c r="L97" s="78"/>
    </row>
    <row r="98" spans="1:12" ht="12.75" customHeight="1">
      <c r="A98" s="83"/>
      <c r="B98" s="2505"/>
      <c r="C98" s="2498"/>
      <c r="D98" s="2445" t="s">
        <v>545</v>
      </c>
      <c r="E98" s="2422" t="s">
        <v>546</v>
      </c>
      <c r="F98" s="1248" t="s">
        <v>547</v>
      </c>
      <c r="G98" s="2422" t="s">
        <v>444</v>
      </c>
      <c r="H98" s="2423">
        <v>8</v>
      </c>
      <c r="I98" s="2423">
        <v>2</v>
      </c>
      <c r="J98" s="2500">
        <f>SUM(H98:I103)</f>
        <v>10</v>
      </c>
      <c r="K98" s="78"/>
      <c r="L98" s="78"/>
    </row>
    <row r="99" spans="1:12" ht="12.75" customHeight="1">
      <c r="A99" s="83"/>
      <c r="B99" s="2505"/>
      <c r="C99" s="2498"/>
      <c r="D99" s="2410"/>
      <c r="E99" s="2412"/>
      <c r="F99" s="1249" t="s">
        <v>548</v>
      </c>
      <c r="G99" s="2412"/>
      <c r="H99" s="2416"/>
      <c r="I99" s="2416"/>
      <c r="J99" s="2501"/>
      <c r="K99" s="78"/>
      <c r="L99" s="78"/>
    </row>
    <row r="100" spans="1:12" ht="12.75" customHeight="1">
      <c r="A100" s="83"/>
      <c r="B100" s="2505"/>
      <c r="C100" s="2498"/>
      <c r="D100" s="2410"/>
      <c r="E100" s="2412"/>
      <c r="F100" s="1249" t="s">
        <v>549</v>
      </c>
      <c r="G100" s="2412"/>
      <c r="H100" s="2416"/>
      <c r="I100" s="2416"/>
      <c r="J100" s="2501"/>
      <c r="K100" s="78"/>
      <c r="L100" s="78"/>
    </row>
    <row r="101" spans="1:12" ht="12.75" customHeight="1">
      <c r="A101" s="83"/>
      <c r="B101" s="2505"/>
      <c r="C101" s="2498"/>
      <c r="D101" s="2410"/>
      <c r="E101" s="2412"/>
      <c r="F101" s="1249" t="s">
        <v>550</v>
      </c>
      <c r="G101" s="2412"/>
      <c r="H101" s="2416"/>
      <c r="I101" s="2416"/>
      <c r="J101" s="2501"/>
      <c r="K101" s="78"/>
      <c r="L101" s="78"/>
    </row>
    <row r="102" spans="1:12" ht="12.75" customHeight="1">
      <c r="A102" s="83"/>
      <c r="B102" s="2505"/>
      <c r="C102" s="2498"/>
      <c r="D102" s="2410"/>
      <c r="E102" s="2412"/>
      <c r="F102" s="1249" t="s">
        <v>551</v>
      </c>
      <c r="G102" s="2412"/>
      <c r="H102" s="2416"/>
      <c r="I102" s="2416"/>
      <c r="J102" s="2501"/>
      <c r="K102" s="78"/>
      <c r="L102" s="78"/>
    </row>
    <row r="103" spans="1:12" ht="12.75" customHeight="1">
      <c r="A103" s="83"/>
      <c r="B103" s="2505"/>
      <c r="C103" s="2498"/>
      <c r="D103" s="2411"/>
      <c r="E103" s="2413"/>
      <c r="F103" s="1250"/>
      <c r="G103" s="2413"/>
      <c r="H103" s="2417"/>
      <c r="I103" s="2417"/>
      <c r="J103" s="2504"/>
      <c r="K103" s="78"/>
      <c r="L103" s="78"/>
    </row>
    <row r="104" spans="1:12" ht="12.75" customHeight="1">
      <c r="A104" s="83"/>
      <c r="B104" s="2505"/>
      <c r="C104" s="2498"/>
      <c r="D104" s="2453" t="s">
        <v>552</v>
      </c>
      <c r="E104" s="2412" t="s">
        <v>553</v>
      </c>
      <c r="F104" s="1249" t="s">
        <v>554</v>
      </c>
      <c r="G104" s="2412" t="s">
        <v>444</v>
      </c>
      <c r="H104" s="2416">
        <v>5</v>
      </c>
      <c r="I104" s="2416">
        <v>5</v>
      </c>
      <c r="J104" s="2501">
        <f>SUM(H104:I107)</f>
        <v>10</v>
      </c>
      <c r="K104" s="78"/>
      <c r="L104" s="78"/>
    </row>
    <row r="105" spans="1:12" ht="12.75" customHeight="1">
      <c r="A105" s="83"/>
      <c r="B105" s="2505"/>
      <c r="C105" s="2498"/>
      <c r="D105" s="2453"/>
      <c r="E105" s="2412"/>
      <c r="F105" s="1249" t="s">
        <v>555</v>
      </c>
      <c r="G105" s="2412"/>
      <c r="H105" s="2416"/>
      <c r="I105" s="2416"/>
      <c r="J105" s="2501"/>
      <c r="K105" s="78"/>
      <c r="L105" s="78"/>
    </row>
    <row r="106" spans="1:12" ht="12.75" customHeight="1">
      <c r="A106" s="83"/>
      <c r="B106" s="2505"/>
      <c r="C106" s="2498"/>
      <c r="D106" s="2453"/>
      <c r="E106" s="2412"/>
      <c r="F106" s="1249" t="s">
        <v>556</v>
      </c>
      <c r="G106" s="2412"/>
      <c r="H106" s="2416"/>
      <c r="I106" s="2416"/>
      <c r="J106" s="2501"/>
      <c r="K106" s="78"/>
      <c r="L106" s="78"/>
    </row>
    <row r="107" spans="1:12" ht="12.75" customHeight="1">
      <c r="A107" s="83"/>
      <c r="B107" s="2505"/>
      <c r="C107" s="2498"/>
      <c r="D107" s="2453"/>
      <c r="E107" s="2412"/>
      <c r="F107" s="1250"/>
      <c r="G107" s="2412"/>
      <c r="H107" s="2416"/>
      <c r="I107" s="2416"/>
      <c r="J107" s="2501"/>
      <c r="K107" s="78"/>
      <c r="L107" s="78"/>
    </row>
    <row r="108" spans="1:12" ht="12.75" customHeight="1">
      <c r="A108" s="83"/>
      <c r="B108" s="2505"/>
      <c r="C108" s="2498"/>
      <c r="D108" s="2422" t="s">
        <v>557</v>
      </c>
      <c r="E108" s="2422" t="s">
        <v>558</v>
      </c>
      <c r="F108" s="1249" t="s">
        <v>559</v>
      </c>
      <c r="G108" s="2422" t="s">
        <v>444</v>
      </c>
      <c r="H108" s="2423">
        <v>10</v>
      </c>
      <c r="I108" s="2423">
        <v>2</v>
      </c>
      <c r="J108" s="2500">
        <f>SUM(H108:I112)</f>
        <v>12</v>
      </c>
      <c r="K108" s="78"/>
      <c r="L108" s="78"/>
    </row>
    <row r="109" spans="1:12" ht="12.75" customHeight="1">
      <c r="A109" s="83"/>
      <c r="B109" s="2505"/>
      <c r="C109" s="2498"/>
      <c r="D109" s="2412"/>
      <c r="E109" s="2412"/>
      <c r="F109" s="1249" t="s">
        <v>560</v>
      </c>
      <c r="G109" s="2412"/>
      <c r="H109" s="2416"/>
      <c r="I109" s="2416"/>
      <c r="J109" s="2501"/>
      <c r="K109" s="78"/>
      <c r="L109" s="78"/>
    </row>
    <row r="110" spans="1:12" ht="12.75" customHeight="1">
      <c r="A110" s="83"/>
      <c r="B110" s="2505"/>
      <c r="C110" s="2498"/>
      <c r="D110" s="2412"/>
      <c r="E110" s="2412"/>
      <c r="F110" s="1249" t="s">
        <v>561</v>
      </c>
      <c r="G110" s="2412"/>
      <c r="H110" s="2416"/>
      <c r="I110" s="2416"/>
      <c r="J110" s="2501"/>
      <c r="K110" s="78"/>
      <c r="L110" s="78"/>
    </row>
    <row r="111" spans="1:12" ht="12.75" customHeight="1">
      <c r="A111" s="83"/>
      <c r="B111" s="2505"/>
      <c r="C111" s="2498"/>
      <c r="D111" s="2412"/>
      <c r="E111" s="2412"/>
      <c r="F111" s="1249" t="s">
        <v>562</v>
      </c>
      <c r="G111" s="2412"/>
      <c r="H111" s="2416"/>
      <c r="I111" s="2416"/>
      <c r="J111" s="2501"/>
      <c r="K111" s="78"/>
      <c r="L111" s="78"/>
    </row>
    <row r="112" spans="1:12" ht="12.75" customHeight="1">
      <c r="A112" s="83"/>
      <c r="B112" s="2505"/>
      <c r="C112" s="2498"/>
      <c r="D112" s="2412"/>
      <c r="E112" s="2412"/>
      <c r="F112" s="1249" t="s">
        <v>563</v>
      </c>
      <c r="G112" s="2412"/>
      <c r="H112" s="2416"/>
      <c r="I112" s="2416"/>
      <c r="J112" s="2501"/>
      <c r="K112" s="78"/>
      <c r="L112" s="78"/>
    </row>
    <row r="113" spans="1:12" ht="12.75" customHeight="1">
      <c r="A113" s="83"/>
      <c r="B113" s="2505"/>
      <c r="C113" s="2498"/>
      <c r="D113" s="2413"/>
      <c r="E113" s="2413"/>
      <c r="F113" s="1250"/>
      <c r="G113" s="2413"/>
      <c r="H113" s="2417"/>
      <c r="I113" s="2417"/>
      <c r="J113" s="2504"/>
      <c r="K113" s="78"/>
      <c r="L113" s="78"/>
    </row>
    <row r="114" spans="1:12" ht="12.75" customHeight="1">
      <c r="A114" s="83"/>
      <c r="B114" s="2505"/>
      <c r="C114" s="2498"/>
      <c r="D114" s="2422" t="s">
        <v>564</v>
      </c>
      <c r="E114" s="2422" t="s">
        <v>565</v>
      </c>
      <c r="F114" s="1249" t="s">
        <v>566</v>
      </c>
      <c r="G114" s="2422" t="s">
        <v>444</v>
      </c>
      <c r="H114" s="2423">
        <v>20</v>
      </c>
      <c r="I114" s="2423">
        <v>25</v>
      </c>
      <c r="J114" s="2500">
        <f>SUM(H114:I118)</f>
        <v>45</v>
      </c>
      <c r="K114" s="78"/>
      <c r="L114" s="78"/>
    </row>
    <row r="115" spans="1:12" ht="12.75" customHeight="1">
      <c r="A115" s="83"/>
      <c r="B115" s="2505"/>
      <c r="C115" s="2498"/>
      <c r="D115" s="2412"/>
      <c r="E115" s="2412"/>
      <c r="F115" s="1249" t="s">
        <v>567</v>
      </c>
      <c r="G115" s="2412"/>
      <c r="H115" s="2416"/>
      <c r="I115" s="2416"/>
      <c r="J115" s="2501"/>
      <c r="K115" s="78"/>
      <c r="L115" s="78"/>
    </row>
    <row r="116" spans="1:12" ht="12.75" customHeight="1">
      <c r="A116" s="83"/>
      <c r="B116" s="2505"/>
      <c r="C116" s="2498"/>
      <c r="D116" s="2412"/>
      <c r="E116" s="2412"/>
      <c r="F116" s="1249" t="s">
        <v>568</v>
      </c>
      <c r="G116" s="2412"/>
      <c r="H116" s="2416"/>
      <c r="I116" s="2416"/>
      <c r="J116" s="2501"/>
      <c r="K116" s="78"/>
      <c r="L116" s="78"/>
    </row>
    <row r="117" spans="1:12" ht="12.75" customHeight="1">
      <c r="A117" s="83"/>
      <c r="B117" s="2505"/>
      <c r="C117" s="2498"/>
      <c r="D117" s="2412"/>
      <c r="E117" s="2412"/>
      <c r="F117" s="1249" t="s">
        <v>569</v>
      </c>
      <c r="G117" s="2412"/>
      <c r="H117" s="2416"/>
      <c r="I117" s="2416"/>
      <c r="J117" s="2501"/>
      <c r="K117" s="78"/>
      <c r="L117" s="78"/>
    </row>
    <row r="118" spans="1:12" ht="12.75" customHeight="1">
      <c r="A118" s="83"/>
      <c r="B118" s="2505"/>
      <c r="C118" s="2498"/>
      <c r="D118" s="2412"/>
      <c r="E118" s="2412"/>
      <c r="F118" s="1249" t="s">
        <v>570</v>
      </c>
      <c r="G118" s="2412"/>
      <c r="H118" s="2416"/>
      <c r="I118" s="2416"/>
      <c r="J118" s="2501"/>
      <c r="K118" s="78"/>
      <c r="L118" s="78"/>
    </row>
    <row r="119" spans="1:12" ht="12.75" customHeight="1">
      <c r="A119" s="83"/>
      <c r="B119" s="2505"/>
      <c r="C119" s="2498"/>
      <c r="D119" s="2413"/>
      <c r="E119" s="2413"/>
      <c r="F119" s="1250"/>
      <c r="G119" s="2413"/>
      <c r="H119" s="2417"/>
      <c r="I119" s="2417"/>
      <c r="J119" s="2504"/>
      <c r="K119" s="78"/>
      <c r="L119" s="78"/>
    </row>
    <row r="120" spans="1:12" ht="12.75" customHeight="1">
      <c r="A120" s="83"/>
      <c r="B120" s="2505"/>
      <c r="C120" s="2498"/>
      <c r="D120" s="2519" t="s">
        <v>571</v>
      </c>
      <c r="E120" s="2422" t="s">
        <v>572</v>
      </c>
      <c r="F120" s="1249" t="s">
        <v>573</v>
      </c>
      <c r="G120" s="2422" t="s">
        <v>444</v>
      </c>
      <c r="H120" s="2423">
        <v>30</v>
      </c>
      <c r="I120" s="2423">
        <v>15</v>
      </c>
      <c r="J120" s="2500">
        <f>SUM(H120:I124)</f>
        <v>45</v>
      </c>
      <c r="K120" s="78"/>
      <c r="L120" s="78"/>
    </row>
    <row r="121" spans="1:12" ht="12.75" customHeight="1">
      <c r="A121" s="83"/>
      <c r="B121" s="2505"/>
      <c r="C121" s="2498"/>
      <c r="D121" s="2520"/>
      <c r="E121" s="2412"/>
      <c r="F121" s="1249" t="s">
        <v>566</v>
      </c>
      <c r="G121" s="2412"/>
      <c r="H121" s="2416"/>
      <c r="I121" s="2416"/>
      <c r="J121" s="2501"/>
      <c r="K121" s="78"/>
      <c r="L121" s="78"/>
    </row>
    <row r="122" spans="1:12" ht="12.75" customHeight="1">
      <c r="A122" s="83"/>
      <c r="B122" s="2505"/>
      <c r="C122" s="2498"/>
      <c r="D122" s="2520"/>
      <c r="E122" s="2412"/>
      <c r="F122" s="1249" t="s">
        <v>574</v>
      </c>
      <c r="G122" s="2412"/>
      <c r="H122" s="2416"/>
      <c r="I122" s="2416"/>
      <c r="J122" s="2501"/>
      <c r="K122" s="78"/>
      <c r="L122" s="78"/>
    </row>
    <row r="123" spans="1:12" ht="12.75" customHeight="1">
      <c r="A123" s="83"/>
      <c r="B123" s="2505"/>
      <c r="C123" s="2498"/>
      <c r="D123" s="2520"/>
      <c r="E123" s="2412"/>
      <c r="F123" s="1249" t="s">
        <v>575</v>
      </c>
      <c r="G123" s="2412"/>
      <c r="H123" s="2416"/>
      <c r="I123" s="2416"/>
      <c r="J123" s="2501"/>
      <c r="K123" s="78"/>
      <c r="L123" s="78"/>
    </row>
    <row r="124" spans="1:12" ht="12.75" customHeight="1">
      <c r="A124" s="83"/>
      <c r="B124" s="2505"/>
      <c r="C124" s="2498"/>
      <c r="D124" s="2520"/>
      <c r="E124" s="2412"/>
      <c r="F124" s="1249" t="s">
        <v>576</v>
      </c>
      <c r="G124" s="2412"/>
      <c r="H124" s="2416"/>
      <c r="I124" s="2416"/>
      <c r="J124" s="2501"/>
      <c r="K124" s="78"/>
      <c r="L124" s="78"/>
    </row>
    <row r="125" spans="1:12" ht="13.5" customHeight="1" thickBot="1">
      <c r="A125" s="83"/>
      <c r="B125" s="2505"/>
      <c r="C125" s="2499"/>
      <c r="D125" s="2521"/>
      <c r="E125" s="2436"/>
      <c r="F125" s="1251"/>
      <c r="G125" s="2436"/>
      <c r="H125" s="2440"/>
      <c r="I125" s="2440"/>
      <c r="J125" s="2502"/>
      <c r="K125" s="1252"/>
      <c r="L125" s="78"/>
    </row>
    <row r="126" spans="1:12" ht="12.75" customHeight="1">
      <c r="A126" s="83"/>
      <c r="B126" s="2505"/>
      <c r="C126" s="2498" t="s">
        <v>31</v>
      </c>
      <c r="D126" s="2448" t="s">
        <v>577</v>
      </c>
      <c r="E126" s="2412" t="s">
        <v>578</v>
      </c>
      <c r="F126" s="1249" t="s">
        <v>579</v>
      </c>
      <c r="G126" s="2412" t="s">
        <v>580</v>
      </c>
      <c r="H126" s="2416">
        <v>8</v>
      </c>
      <c r="I126" s="2416">
        <v>12</v>
      </c>
      <c r="J126" s="2501">
        <f>SUM(H126:I129)</f>
        <v>20</v>
      </c>
      <c r="K126" s="78"/>
      <c r="L126" s="78"/>
    </row>
    <row r="127" spans="1:12" ht="12.75" customHeight="1">
      <c r="A127" s="83"/>
      <c r="B127" s="2505"/>
      <c r="C127" s="2498"/>
      <c r="D127" s="2448"/>
      <c r="E127" s="2412"/>
      <c r="F127" s="1249" t="s">
        <v>581</v>
      </c>
      <c r="G127" s="2412"/>
      <c r="H127" s="2416"/>
      <c r="I127" s="2416"/>
      <c r="J127" s="2501"/>
      <c r="K127" s="78"/>
      <c r="L127" s="78"/>
    </row>
    <row r="128" spans="1:12" ht="12.75" customHeight="1">
      <c r="A128" s="83"/>
      <c r="B128" s="2505"/>
      <c r="C128" s="2498"/>
      <c r="D128" s="2448"/>
      <c r="E128" s="2412"/>
      <c r="F128" s="83"/>
      <c r="G128" s="2412"/>
      <c r="H128" s="2416"/>
      <c r="I128" s="2416"/>
      <c r="J128" s="2501"/>
      <c r="K128" s="78"/>
      <c r="L128" s="78"/>
    </row>
    <row r="129" spans="1:12" ht="12.75" customHeight="1">
      <c r="A129" s="83"/>
      <c r="B129" s="2505"/>
      <c r="C129" s="2498"/>
      <c r="D129" s="2448"/>
      <c r="E129" s="2412"/>
      <c r="F129" s="1250"/>
      <c r="G129" s="2412"/>
      <c r="H129" s="2416"/>
      <c r="I129" s="2416"/>
      <c r="J129" s="2501"/>
      <c r="K129" s="78"/>
      <c r="L129" s="78"/>
    </row>
    <row r="130" spans="1:12" ht="12.75" customHeight="1">
      <c r="A130" s="83"/>
      <c r="B130" s="2505"/>
      <c r="C130" s="2498"/>
      <c r="D130" s="2447" t="s">
        <v>582</v>
      </c>
      <c r="E130" s="2422" t="s">
        <v>583</v>
      </c>
      <c r="F130" s="1253" t="s">
        <v>584</v>
      </c>
      <c r="G130" s="2422" t="s">
        <v>580</v>
      </c>
      <c r="H130" s="2423">
        <v>12</v>
      </c>
      <c r="I130" s="2423">
        <v>5</v>
      </c>
      <c r="J130" s="2500">
        <f>SUM(H130:I134)</f>
        <v>17</v>
      </c>
      <c r="K130" s="78"/>
      <c r="L130" s="78"/>
    </row>
    <row r="131" spans="1:12" ht="12.75" customHeight="1">
      <c r="A131" s="83"/>
      <c r="B131" s="2505"/>
      <c r="C131" s="2498"/>
      <c r="D131" s="2448"/>
      <c r="E131" s="2412"/>
      <c r="F131" s="1253" t="s">
        <v>585</v>
      </c>
      <c r="G131" s="2412"/>
      <c r="H131" s="2416"/>
      <c r="I131" s="2416"/>
      <c r="J131" s="2501"/>
      <c r="K131" s="78"/>
      <c r="L131" s="78"/>
    </row>
    <row r="132" spans="1:12" ht="12.75" customHeight="1">
      <c r="A132" s="83"/>
      <c r="B132" s="2505"/>
      <c r="C132" s="2498"/>
      <c r="D132" s="2448"/>
      <c r="E132" s="2412"/>
      <c r="F132" s="1253" t="s">
        <v>586</v>
      </c>
      <c r="G132" s="2412"/>
      <c r="H132" s="2416"/>
      <c r="I132" s="2416"/>
      <c r="J132" s="2501"/>
      <c r="K132" s="78"/>
      <c r="L132" s="78"/>
    </row>
    <row r="133" spans="1:12" ht="12.75" customHeight="1">
      <c r="A133" s="83"/>
      <c r="B133" s="2505"/>
      <c r="C133" s="2498"/>
      <c r="D133" s="2448"/>
      <c r="E133" s="2412"/>
      <c r="F133" s="1253" t="s">
        <v>587</v>
      </c>
      <c r="G133" s="2412"/>
      <c r="H133" s="2416"/>
      <c r="I133" s="2416"/>
      <c r="J133" s="2501"/>
      <c r="K133" s="78"/>
      <c r="L133" s="78"/>
    </row>
    <row r="134" spans="1:12" ht="12.75" customHeight="1">
      <c r="A134" s="83"/>
      <c r="B134" s="2505"/>
      <c r="C134" s="2498"/>
      <c r="D134" s="2448"/>
      <c r="E134" s="2413"/>
      <c r="F134" s="1254"/>
      <c r="G134" s="2413"/>
      <c r="H134" s="2417"/>
      <c r="I134" s="2417"/>
      <c r="J134" s="2504"/>
      <c r="K134" s="78"/>
      <c r="L134" s="78"/>
    </row>
    <row r="135" spans="1:12" ht="12.75" customHeight="1">
      <c r="A135" s="83"/>
      <c r="B135" s="2505"/>
      <c r="C135" s="2498"/>
      <c r="D135" s="2445" t="s">
        <v>588</v>
      </c>
      <c r="E135" s="2422" t="s">
        <v>589</v>
      </c>
      <c r="F135" s="1253" t="s">
        <v>590</v>
      </c>
      <c r="G135" s="2422" t="s">
        <v>580</v>
      </c>
      <c r="H135" s="2423">
        <v>20</v>
      </c>
      <c r="I135" s="2423">
        <v>25</v>
      </c>
      <c r="J135" s="2500">
        <f>SUM(H135:I139)</f>
        <v>45</v>
      </c>
      <c r="K135" s="78"/>
      <c r="L135" s="78"/>
    </row>
    <row r="136" spans="1:12" ht="12.75" customHeight="1">
      <c r="A136" s="83"/>
      <c r="B136" s="2505"/>
      <c r="C136" s="2498"/>
      <c r="D136" s="2410"/>
      <c r="E136" s="2412"/>
      <c r="F136" s="1253" t="s">
        <v>591</v>
      </c>
      <c r="G136" s="2412"/>
      <c r="H136" s="2416"/>
      <c r="I136" s="2416"/>
      <c r="J136" s="2501"/>
      <c r="K136" s="78"/>
      <c r="L136" s="78"/>
    </row>
    <row r="137" spans="1:12" ht="12.75" customHeight="1">
      <c r="A137" s="83"/>
      <c r="B137" s="2505"/>
      <c r="C137" s="2498"/>
      <c r="D137" s="2410"/>
      <c r="E137" s="2412"/>
      <c r="F137" s="1253" t="s">
        <v>592</v>
      </c>
      <c r="G137" s="2412"/>
      <c r="H137" s="2416"/>
      <c r="I137" s="2416"/>
      <c r="J137" s="2501"/>
      <c r="K137" s="78"/>
      <c r="L137" s="78"/>
    </row>
    <row r="138" spans="1:12" ht="12.75" customHeight="1">
      <c r="A138" s="83"/>
      <c r="B138" s="2505"/>
      <c r="C138" s="2498"/>
      <c r="D138" s="2410"/>
      <c r="E138" s="2518"/>
      <c r="F138" s="1255" t="s">
        <v>593</v>
      </c>
      <c r="G138" s="2487"/>
      <c r="H138" s="2416"/>
      <c r="I138" s="2416"/>
      <c r="J138" s="2501"/>
      <c r="K138" s="78"/>
      <c r="L138" s="78"/>
    </row>
    <row r="139" spans="1:12" ht="13.5" customHeight="1" thickBot="1">
      <c r="A139" s="83"/>
      <c r="B139" s="2505"/>
      <c r="C139" s="2499"/>
      <c r="D139" s="2411"/>
      <c r="E139" s="2436"/>
      <c r="F139" s="1256"/>
      <c r="G139" s="2413"/>
      <c r="H139" s="2417"/>
      <c r="I139" s="2417"/>
      <c r="J139" s="2504"/>
      <c r="K139" s="78"/>
      <c r="L139" s="78"/>
    </row>
    <row r="140" spans="1:12" ht="12.75" customHeight="1">
      <c r="A140" s="83"/>
      <c r="B140" s="2505"/>
      <c r="C140" s="2511" t="s">
        <v>32</v>
      </c>
      <c r="D140" s="2434" t="s">
        <v>594</v>
      </c>
      <c r="E140" s="2430" t="s">
        <v>595</v>
      </c>
      <c r="F140" s="1257" t="s">
        <v>596</v>
      </c>
      <c r="G140" s="2430" t="s">
        <v>580</v>
      </c>
      <c r="H140" s="2420">
        <v>30</v>
      </c>
      <c r="I140" s="2420">
        <v>20</v>
      </c>
      <c r="J140" s="2503">
        <f>SUM(H140:I145)</f>
        <v>50</v>
      </c>
      <c r="K140" s="78"/>
      <c r="L140" s="78"/>
    </row>
    <row r="141" spans="1:12" ht="12.75" customHeight="1">
      <c r="A141" s="83"/>
      <c r="B141" s="2505"/>
      <c r="C141" s="2498"/>
      <c r="D141" s="2410"/>
      <c r="E141" s="2412"/>
      <c r="F141" s="1253" t="s">
        <v>597</v>
      </c>
      <c r="G141" s="2412"/>
      <c r="H141" s="2416"/>
      <c r="I141" s="2416"/>
      <c r="J141" s="2501"/>
      <c r="K141" s="78"/>
      <c r="L141" s="78"/>
    </row>
    <row r="142" spans="1:12" ht="12.75" customHeight="1">
      <c r="A142" s="83"/>
      <c r="B142" s="2505"/>
      <c r="C142" s="2498"/>
      <c r="D142" s="2410"/>
      <c r="E142" s="2412"/>
      <c r="F142" s="1253" t="s">
        <v>598</v>
      </c>
      <c r="G142" s="2412"/>
      <c r="H142" s="2416"/>
      <c r="I142" s="2416"/>
      <c r="J142" s="2501"/>
      <c r="K142" s="78"/>
      <c r="L142" s="78"/>
    </row>
    <row r="143" spans="1:12" ht="12.75" customHeight="1">
      <c r="A143" s="83"/>
      <c r="B143" s="2505"/>
      <c r="C143" s="2498"/>
      <c r="D143" s="2410"/>
      <c r="E143" s="2412"/>
      <c r="F143" s="1253" t="s">
        <v>599</v>
      </c>
      <c r="G143" s="2412"/>
      <c r="H143" s="2416"/>
      <c r="I143" s="2416"/>
      <c r="J143" s="2501"/>
      <c r="K143" s="78"/>
      <c r="L143" s="78"/>
    </row>
    <row r="144" spans="1:12" ht="12.75" customHeight="1">
      <c r="A144" s="83"/>
      <c r="B144" s="2505"/>
      <c r="C144" s="2498"/>
      <c r="D144" s="2410"/>
      <c r="E144" s="2412"/>
      <c r="F144" s="1253" t="s">
        <v>600</v>
      </c>
      <c r="G144" s="2412"/>
      <c r="H144" s="2416"/>
      <c r="I144" s="2416"/>
      <c r="J144" s="2501"/>
      <c r="K144" s="78"/>
      <c r="L144" s="78"/>
    </row>
    <row r="145" spans="1:12" ht="12.75" customHeight="1">
      <c r="A145" s="83"/>
      <c r="B145" s="2505"/>
      <c r="C145" s="2498"/>
      <c r="D145" s="2410"/>
      <c r="E145" s="2412"/>
      <c r="F145" s="83"/>
      <c r="G145" s="2412"/>
      <c r="H145" s="2416"/>
      <c r="I145" s="2416"/>
      <c r="J145" s="2501"/>
      <c r="K145" s="78"/>
      <c r="L145" s="78"/>
    </row>
    <row r="146" spans="1:12" ht="12.75" customHeight="1">
      <c r="A146" s="83"/>
      <c r="B146" s="2505"/>
      <c r="C146" s="2498"/>
      <c r="D146" s="2422" t="s">
        <v>601</v>
      </c>
      <c r="E146" s="2422" t="s">
        <v>602</v>
      </c>
      <c r="F146" s="1258" t="s">
        <v>603</v>
      </c>
      <c r="G146" s="2422" t="s">
        <v>580</v>
      </c>
      <c r="H146" s="2423">
        <v>5</v>
      </c>
      <c r="I146" s="2423">
        <v>10</v>
      </c>
      <c r="J146" s="2500">
        <f>SUM(H146:I150)</f>
        <v>15</v>
      </c>
      <c r="K146" s="78"/>
      <c r="L146" s="78"/>
    </row>
    <row r="147" spans="1:12" ht="12.75" customHeight="1">
      <c r="A147" s="83"/>
      <c r="B147" s="2505"/>
      <c r="C147" s="2498"/>
      <c r="D147" s="2412"/>
      <c r="E147" s="2412"/>
      <c r="F147" s="1255" t="s">
        <v>604</v>
      </c>
      <c r="G147" s="2412"/>
      <c r="H147" s="2416"/>
      <c r="I147" s="2416"/>
      <c r="J147" s="2501"/>
      <c r="K147" s="78"/>
      <c r="L147" s="78"/>
    </row>
    <row r="148" spans="1:12" ht="12.75" customHeight="1">
      <c r="A148" s="83"/>
      <c r="B148" s="2505"/>
      <c r="C148" s="2498"/>
      <c r="D148" s="2412"/>
      <c r="E148" s="2412"/>
      <c r="F148" s="1255" t="s">
        <v>605</v>
      </c>
      <c r="G148" s="2412"/>
      <c r="H148" s="2416"/>
      <c r="I148" s="2416"/>
      <c r="J148" s="2501"/>
      <c r="K148" s="78"/>
      <c r="L148" s="78"/>
    </row>
    <row r="149" spans="1:12" ht="12.75" customHeight="1">
      <c r="A149" s="83"/>
      <c r="B149" s="2505"/>
      <c r="C149" s="2498"/>
      <c r="D149" s="2412"/>
      <c r="E149" s="2412"/>
      <c r="F149" s="1255" t="s">
        <v>606</v>
      </c>
      <c r="G149" s="2412"/>
      <c r="H149" s="2416"/>
      <c r="I149" s="2416"/>
      <c r="J149" s="2501"/>
      <c r="K149" s="78"/>
      <c r="L149" s="78"/>
    </row>
    <row r="150" spans="1:12" ht="12.75" customHeight="1">
      <c r="A150" s="83"/>
      <c r="B150" s="2505"/>
      <c r="C150" s="2498"/>
      <c r="D150" s="2412"/>
      <c r="E150" s="2412"/>
      <c r="F150" s="1255" t="s">
        <v>607</v>
      </c>
      <c r="G150" s="2412"/>
      <c r="H150" s="2416"/>
      <c r="I150" s="2416"/>
      <c r="J150" s="2501"/>
      <c r="K150" s="78"/>
      <c r="L150" s="78"/>
    </row>
    <row r="151" spans="1:12" ht="12.75" customHeight="1">
      <c r="A151" s="83"/>
      <c r="B151" s="2505"/>
      <c r="C151" s="2498"/>
      <c r="D151" s="2413"/>
      <c r="E151" s="2454"/>
      <c r="F151" s="1254"/>
      <c r="G151" s="2413"/>
      <c r="H151" s="2417"/>
      <c r="I151" s="2417"/>
      <c r="J151" s="2504"/>
      <c r="K151" s="78"/>
      <c r="L151" s="78"/>
    </row>
    <row r="152" spans="1:12" ht="12.75" customHeight="1">
      <c r="A152" s="83"/>
      <c r="B152" s="2505"/>
      <c r="C152" s="2498"/>
      <c r="D152" s="2422" t="s">
        <v>608</v>
      </c>
      <c r="E152" s="2422" t="s">
        <v>609</v>
      </c>
      <c r="F152" s="1255" t="s">
        <v>610</v>
      </c>
      <c r="G152" s="2422" t="s">
        <v>580</v>
      </c>
      <c r="H152" s="2423">
        <v>30</v>
      </c>
      <c r="I152" s="2423">
        <v>40</v>
      </c>
      <c r="J152" s="2500">
        <f>SUM(H152:I156)</f>
        <v>70</v>
      </c>
      <c r="K152" s="78"/>
      <c r="L152" s="78"/>
    </row>
    <row r="153" spans="1:12" ht="12.75" customHeight="1">
      <c r="A153" s="83"/>
      <c r="B153" s="2505"/>
      <c r="C153" s="2498"/>
      <c r="D153" s="2412"/>
      <c r="E153" s="2412"/>
      <c r="F153" s="1255" t="s">
        <v>611</v>
      </c>
      <c r="G153" s="2412"/>
      <c r="H153" s="2416"/>
      <c r="I153" s="2416"/>
      <c r="J153" s="2501"/>
      <c r="K153" s="78"/>
      <c r="L153" s="78"/>
    </row>
    <row r="154" spans="1:12" ht="12.75" customHeight="1">
      <c r="A154" s="83"/>
      <c r="B154" s="2505"/>
      <c r="C154" s="2498"/>
      <c r="D154" s="2412"/>
      <c r="E154" s="2412"/>
      <c r="F154" s="1255" t="s">
        <v>612</v>
      </c>
      <c r="G154" s="2412"/>
      <c r="H154" s="2416"/>
      <c r="I154" s="2416"/>
      <c r="J154" s="2501"/>
      <c r="K154" s="78"/>
      <c r="L154" s="78"/>
    </row>
    <row r="155" spans="1:12" ht="12.75" customHeight="1">
      <c r="A155" s="83"/>
      <c r="B155" s="2505"/>
      <c r="C155" s="2498"/>
      <c r="D155" s="2412"/>
      <c r="E155" s="2412"/>
      <c r="F155" s="1255" t="s">
        <v>613</v>
      </c>
      <c r="G155" s="2412"/>
      <c r="H155" s="2416"/>
      <c r="I155" s="2416"/>
      <c r="J155" s="2501"/>
      <c r="K155" s="78"/>
      <c r="L155" s="78"/>
    </row>
    <row r="156" spans="1:12" ht="12.75" customHeight="1">
      <c r="A156" s="83"/>
      <c r="B156" s="2505"/>
      <c r="C156" s="2498"/>
      <c r="D156" s="2412"/>
      <c r="E156" s="2412"/>
      <c r="F156" s="1255" t="s">
        <v>614</v>
      </c>
      <c r="G156" s="2412"/>
      <c r="H156" s="2416"/>
      <c r="I156" s="2416"/>
      <c r="J156" s="2501"/>
      <c r="K156" s="78"/>
      <c r="L156" s="78"/>
    </row>
    <row r="157" spans="1:12" ht="13.5" customHeight="1" thickBot="1">
      <c r="A157" s="83"/>
      <c r="B157" s="2524"/>
      <c r="C157" s="2499"/>
      <c r="D157" s="2436"/>
      <c r="E157" s="2436"/>
      <c r="F157" s="1259"/>
      <c r="G157" s="2436"/>
      <c r="H157" s="2440"/>
      <c r="I157" s="2440"/>
      <c r="J157" s="2502"/>
      <c r="K157" s="78"/>
      <c r="L157" s="78"/>
    </row>
    <row r="158" spans="1:12" ht="12.75" customHeight="1">
      <c r="A158" s="83"/>
      <c r="B158" s="1260"/>
      <c r="C158" s="1261"/>
      <c r="D158" s="1234"/>
      <c r="E158" s="1234"/>
      <c r="F158" s="1253"/>
      <c r="G158" s="1234"/>
      <c r="H158" s="1262"/>
      <c r="I158" s="1263"/>
      <c r="J158" s="1264" t="s">
        <v>615</v>
      </c>
      <c r="K158" s="78"/>
      <c r="L158" s="78"/>
    </row>
    <row r="159" spans="1:12" ht="12.75" customHeight="1">
      <c r="A159" s="83"/>
      <c r="B159" s="1260"/>
      <c r="C159" s="1261"/>
      <c r="D159" s="1234"/>
      <c r="E159" s="1234"/>
      <c r="F159" s="1253"/>
      <c r="G159" s="1234"/>
      <c r="H159" s="1262"/>
      <c r="I159" s="1265"/>
      <c r="J159" s="79"/>
      <c r="K159" s="78"/>
      <c r="L159" s="78"/>
    </row>
    <row r="160" spans="1:12" ht="12.75" customHeight="1">
      <c r="A160" s="83"/>
      <c r="B160" s="1260"/>
      <c r="C160" s="1261"/>
      <c r="D160" s="1234"/>
      <c r="E160" s="1234"/>
      <c r="F160" s="1253"/>
      <c r="G160" s="1234"/>
      <c r="H160" s="1262"/>
      <c r="I160" s="1265"/>
      <c r="J160" s="1265" t="s">
        <v>401</v>
      </c>
      <c r="K160" s="78"/>
      <c r="L160" s="78"/>
    </row>
    <row r="161" spans="1:18" ht="12.75" customHeight="1">
      <c r="A161" s="83"/>
      <c r="B161" s="1266"/>
      <c r="C161" s="1267"/>
      <c r="D161" s="1268"/>
      <c r="E161" s="1268"/>
      <c r="F161" s="1269"/>
      <c r="G161" s="1268"/>
      <c r="H161" s="1270"/>
      <c r="I161" s="1265"/>
      <c r="J161" s="79"/>
      <c r="K161" s="78"/>
      <c r="L161" s="78"/>
    </row>
    <row r="162" spans="1:18" s="83" customFormat="1" ht="12.75" customHeight="1">
      <c r="B162" s="2512" t="s">
        <v>2</v>
      </c>
      <c r="C162" s="2470" t="s">
        <v>78</v>
      </c>
      <c r="D162" s="2472" t="s">
        <v>436</v>
      </c>
      <c r="E162" s="1203"/>
      <c r="F162" s="1203"/>
      <c r="G162" s="1203"/>
      <c r="H162" s="2475" t="s">
        <v>378</v>
      </c>
      <c r="I162" s="2475"/>
      <c r="J162" s="2476"/>
      <c r="K162" s="278"/>
      <c r="N162" s="92"/>
    </row>
    <row r="163" spans="1:18" ht="12.75" customHeight="1">
      <c r="A163" s="83"/>
      <c r="B163" s="2467"/>
      <c r="C163" s="2470"/>
      <c r="D163" s="2473"/>
      <c r="E163" s="1204" t="s">
        <v>437</v>
      </c>
      <c r="F163" s="1204" t="s">
        <v>438</v>
      </c>
      <c r="G163" s="1205" t="s">
        <v>439</v>
      </c>
      <c r="H163" s="2477"/>
      <c r="I163" s="2477"/>
      <c r="J163" s="2478"/>
      <c r="K163" s="78"/>
      <c r="L163" s="96"/>
    </row>
    <row r="164" spans="1:18" ht="15" customHeight="1">
      <c r="A164" s="83"/>
      <c r="B164" s="2468"/>
      <c r="C164" s="2471"/>
      <c r="D164" s="2474"/>
      <c r="E164" s="1206"/>
      <c r="F164" s="1206"/>
      <c r="G164" s="1206"/>
      <c r="H164" s="1207" t="s">
        <v>18</v>
      </c>
      <c r="I164" s="1208" t="s">
        <v>19</v>
      </c>
      <c r="J164" s="1208" t="s">
        <v>8</v>
      </c>
      <c r="K164" s="78"/>
      <c r="L164" s="83"/>
    </row>
    <row r="165" spans="1:18" ht="24">
      <c r="A165" s="83"/>
      <c r="B165" s="2513">
        <v>1402</v>
      </c>
      <c r="C165" s="2498" t="s">
        <v>33</v>
      </c>
      <c r="D165" s="2410" t="s">
        <v>616</v>
      </c>
      <c r="E165" s="2412" t="s">
        <v>617</v>
      </c>
      <c r="F165" s="1255" t="s">
        <v>618</v>
      </c>
      <c r="G165" s="2412" t="s">
        <v>619</v>
      </c>
      <c r="H165" s="2515">
        <v>50</v>
      </c>
      <c r="I165" s="2416">
        <v>35</v>
      </c>
      <c r="J165" s="2501">
        <f>SUM(H165:I170)</f>
        <v>85</v>
      </c>
      <c r="K165" s="78"/>
      <c r="L165" s="78"/>
    </row>
    <row r="166" spans="1:18" ht="12.75" customHeight="1">
      <c r="A166" s="83"/>
      <c r="B166" s="2505"/>
      <c r="C166" s="2498"/>
      <c r="D166" s="2410"/>
      <c r="E166" s="2412"/>
      <c r="F166" s="1255" t="s">
        <v>620</v>
      </c>
      <c r="G166" s="2412"/>
      <c r="H166" s="2515"/>
      <c r="I166" s="2416"/>
      <c r="J166" s="2501"/>
      <c r="K166" s="78"/>
      <c r="L166" s="78"/>
    </row>
    <row r="167" spans="1:18" ht="12.75" customHeight="1">
      <c r="A167" s="83"/>
      <c r="B167" s="2505"/>
      <c r="C167" s="2498"/>
      <c r="D167" s="2410"/>
      <c r="E167" s="2412"/>
      <c r="F167" s="1255" t="s">
        <v>621</v>
      </c>
      <c r="G167" s="2412"/>
      <c r="H167" s="2515"/>
      <c r="I167" s="2416"/>
      <c r="J167" s="2501"/>
      <c r="K167" s="78"/>
      <c r="L167" s="78"/>
      <c r="Q167" s="83"/>
      <c r="R167" s="83"/>
    </row>
    <row r="168" spans="1:18" ht="24">
      <c r="A168" s="83"/>
      <c r="B168" s="2505"/>
      <c r="C168" s="2498"/>
      <c r="D168" s="2410"/>
      <c r="E168" s="2412"/>
      <c r="F168" s="1255" t="s">
        <v>622</v>
      </c>
      <c r="G168" s="2412"/>
      <c r="H168" s="2515"/>
      <c r="I168" s="2416"/>
      <c r="J168" s="2501"/>
      <c r="K168" s="78"/>
      <c r="L168" s="78"/>
    </row>
    <row r="169" spans="1:18" ht="12.75" customHeight="1">
      <c r="A169" s="83"/>
      <c r="B169" s="2505"/>
      <c r="C169" s="2498"/>
      <c r="D169" s="2410"/>
      <c r="E169" s="2412"/>
      <c r="F169" s="1255" t="s">
        <v>623</v>
      </c>
      <c r="G169" s="2412"/>
      <c r="H169" s="2515"/>
      <c r="I169" s="2416"/>
      <c r="J169" s="2501"/>
      <c r="K169" s="78"/>
      <c r="L169" s="78"/>
    </row>
    <row r="170" spans="1:18" ht="12.75" customHeight="1">
      <c r="A170" s="83"/>
      <c r="B170" s="2505"/>
      <c r="C170" s="2498"/>
      <c r="D170" s="2411"/>
      <c r="E170" s="2413"/>
      <c r="F170" s="1254"/>
      <c r="G170" s="2413"/>
      <c r="H170" s="2516"/>
      <c r="I170" s="2417"/>
      <c r="J170" s="2504"/>
      <c r="K170" s="78"/>
      <c r="L170" s="78"/>
    </row>
    <row r="171" spans="1:18" ht="15" customHeight="1">
      <c r="A171" s="83"/>
      <c r="B171" s="2505"/>
      <c r="C171" s="2498"/>
      <c r="D171" s="2422" t="s">
        <v>624</v>
      </c>
      <c r="E171" s="2422" t="s">
        <v>625</v>
      </c>
      <c r="F171" s="1253" t="s">
        <v>626</v>
      </c>
      <c r="G171" s="2517" t="s">
        <v>619</v>
      </c>
      <c r="H171" s="2423">
        <v>20</v>
      </c>
      <c r="I171" s="2423">
        <v>14</v>
      </c>
      <c r="J171" s="2500">
        <f>SUM(H171:I174)</f>
        <v>34</v>
      </c>
      <c r="K171" s="78"/>
      <c r="L171" s="78"/>
    </row>
    <row r="172" spans="1:18" ht="12.75" customHeight="1">
      <c r="A172" s="83"/>
      <c r="B172" s="2505"/>
      <c r="C172" s="2498"/>
      <c r="D172" s="2412"/>
      <c r="E172" s="2412"/>
      <c r="F172" s="1253" t="s">
        <v>627</v>
      </c>
      <c r="G172" s="2518"/>
      <c r="H172" s="2416"/>
      <c r="I172" s="2416"/>
      <c r="J172" s="2501"/>
      <c r="K172" s="78"/>
      <c r="L172" s="78"/>
    </row>
    <row r="173" spans="1:18" ht="12.75" customHeight="1">
      <c r="A173" s="83"/>
      <c r="B173" s="2505"/>
      <c r="C173" s="2498"/>
      <c r="D173" s="2412"/>
      <c r="E173" s="2412"/>
      <c r="F173" s="1253" t="s">
        <v>628</v>
      </c>
      <c r="G173" s="2518"/>
      <c r="H173" s="2416"/>
      <c r="I173" s="2416"/>
      <c r="J173" s="2501"/>
      <c r="K173" s="78"/>
      <c r="L173" s="78"/>
    </row>
    <row r="174" spans="1:18" ht="12.75" customHeight="1">
      <c r="A174" s="83"/>
      <c r="B174" s="2505"/>
      <c r="C174" s="2498"/>
      <c r="D174" s="2413"/>
      <c r="E174" s="2413"/>
      <c r="F174" s="1254"/>
      <c r="G174" s="2454"/>
      <c r="H174" s="2417"/>
      <c r="I174" s="2417"/>
      <c r="J174" s="2504"/>
      <c r="K174" s="78"/>
      <c r="L174" s="78"/>
    </row>
    <row r="175" spans="1:18" ht="12.75" customHeight="1">
      <c r="A175" s="83"/>
      <c r="B175" s="2505"/>
      <c r="C175" s="2498"/>
      <c r="D175" s="2445" t="s">
        <v>629</v>
      </c>
      <c r="E175" s="2422" t="s">
        <v>630</v>
      </c>
      <c r="F175" s="1253" t="s">
        <v>631</v>
      </c>
      <c r="G175" s="2422" t="s">
        <v>619</v>
      </c>
      <c r="H175" s="2423">
        <v>50</v>
      </c>
      <c r="I175" s="2423">
        <v>80</v>
      </c>
      <c r="J175" s="2500">
        <f>SUM(H175:I180)</f>
        <v>130</v>
      </c>
      <c r="K175" s="78"/>
      <c r="L175" s="78"/>
    </row>
    <row r="176" spans="1:18" ht="12.75" customHeight="1">
      <c r="A176" s="83"/>
      <c r="B176" s="2505"/>
      <c r="C176" s="2498"/>
      <c r="D176" s="2410"/>
      <c r="E176" s="2412"/>
      <c r="F176" s="1253" t="s">
        <v>632</v>
      </c>
      <c r="G176" s="2412"/>
      <c r="H176" s="2416"/>
      <c r="I176" s="2416"/>
      <c r="J176" s="2501"/>
      <c r="K176" s="78"/>
      <c r="L176" s="78"/>
    </row>
    <row r="177" spans="1:21" ht="12.75" customHeight="1">
      <c r="A177" s="83"/>
      <c r="B177" s="2505"/>
      <c r="C177" s="2498"/>
      <c r="D177" s="2410"/>
      <c r="E177" s="2412"/>
      <c r="F177" s="1253" t="s">
        <v>633</v>
      </c>
      <c r="G177" s="2412"/>
      <c r="H177" s="2416"/>
      <c r="I177" s="2416"/>
      <c r="J177" s="2501"/>
      <c r="K177" s="78"/>
      <c r="L177" s="78"/>
    </row>
    <row r="178" spans="1:21" ht="12.75" customHeight="1">
      <c r="A178" s="83"/>
      <c r="B178" s="2505"/>
      <c r="C178" s="2498"/>
      <c r="D178" s="2410"/>
      <c r="E178" s="2412"/>
      <c r="F178" s="1253" t="s">
        <v>634</v>
      </c>
      <c r="G178" s="2412"/>
      <c r="H178" s="2416"/>
      <c r="I178" s="2416"/>
      <c r="J178" s="2501"/>
      <c r="K178" s="78"/>
      <c r="L178" s="78"/>
    </row>
    <row r="179" spans="1:21" ht="12.75" customHeight="1">
      <c r="A179" s="83"/>
      <c r="B179" s="2505"/>
      <c r="C179" s="2498"/>
      <c r="D179" s="2410"/>
      <c r="E179" s="2412"/>
      <c r="F179" s="1253" t="s">
        <v>635</v>
      </c>
      <c r="G179" s="2412"/>
      <c r="H179" s="2416"/>
      <c r="I179" s="2416"/>
      <c r="J179" s="2501"/>
      <c r="K179" s="78"/>
      <c r="L179" s="78"/>
    </row>
    <row r="180" spans="1:21" ht="13.5" customHeight="1" thickBot="1">
      <c r="A180" s="83"/>
      <c r="B180" s="2505"/>
      <c r="C180" s="2498"/>
      <c r="D180" s="2410"/>
      <c r="E180" s="2412"/>
      <c r="F180" s="1256"/>
      <c r="G180" s="2412"/>
      <c r="H180" s="2416"/>
      <c r="I180" s="2416"/>
      <c r="J180" s="2501"/>
      <c r="K180" s="78"/>
      <c r="L180" s="78"/>
    </row>
    <row r="181" spans="1:21" ht="12.75" customHeight="1">
      <c r="A181" s="83"/>
      <c r="B181" s="2505"/>
      <c r="C181" s="2511" t="s">
        <v>35</v>
      </c>
      <c r="D181" s="2434" t="s">
        <v>636</v>
      </c>
      <c r="E181" s="2430" t="s">
        <v>637</v>
      </c>
      <c r="F181" s="1253" t="s">
        <v>638</v>
      </c>
      <c r="G181" s="2430" t="s">
        <v>639</v>
      </c>
      <c r="H181" s="2420">
        <v>15</v>
      </c>
      <c r="I181" s="2420">
        <v>10</v>
      </c>
      <c r="J181" s="2503">
        <f>SUM(H181:I185)</f>
        <v>25</v>
      </c>
      <c r="K181" s="78"/>
      <c r="L181" s="78"/>
    </row>
    <row r="182" spans="1:21" ht="15" customHeight="1">
      <c r="A182" s="83"/>
      <c r="B182" s="2505"/>
      <c r="C182" s="2498"/>
      <c r="D182" s="2410"/>
      <c r="E182" s="2412"/>
      <c r="F182" s="1253" t="s">
        <v>640</v>
      </c>
      <c r="G182" s="2412"/>
      <c r="H182" s="2416"/>
      <c r="I182" s="2416"/>
      <c r="J182" s="2501"/>
      <c r="K182" s="78"/>
      <c r="L182" s="78"/>
    </row>
    <row r="183" spans="1:21" ht="15" customHeight="1">
      <c r="A183" s="83"/>
      <c r="B183" s="2505"/>
      <c r="C183" s="2498"/>
      <c r="D183" s="2410"/>
      <c r="E183" s="2412"/>
      <c r="F183" s="1253" t="s">
        <v>633</v>
      </c>
      <c r="G183" s="2412"/>
      <c r="H183" s="2416"/>
      <c r="I183" s="2416"/>
      <c r="J183" s="2501"/>
      <c r="K183" s="78"/>
      <c r="L183" s="78"/>
    </row>
    <row r="184" spans="1:21" ht="15" customHeight="1">
      <c r="A184" s="83"/>
      <c r="B184" s="2505"/>
      <c r="C184" s="2498"/>
      <c r="D184" s="2410"/>
      <c r="E184" s="2412"/>
      <c r="F184" s="1253" t="s">
        <v>634</v>
      </c>
      <c r="G184" s="2412"/>
      <c r="H184" s="2416"/>
      <c r="I184" s="2416"/>
      <c r="J184" s="2501"/>
      <c r="K184" s="78"/>
      <c r="L184" s="78"/>
    </row>
    <row r="185" spans="1:21" ht="15.75" customHeight="1" thickBot="1">
      <c r="A185" s="83"/>
      <c r="B185" s="2505"/>
      <c r="C185" s="2499"/>
      <c r="D185" s="2435"/>
      <c r="E185" s="2436"/>
      <c r="F185" s="1259"/>
      <c r="G185" s="2436"/>
      <c r="H185" s="2440"/>
      <c r="I185" s="2440"/>
      <c r="J185" s="2502"/>
      <c r="K185" s="78"/>
      <c r="L185" s="78"/>
      <c r="U185" s="83"/>
    </row>
    <row r="186" spans="1:21" ht="15" customHeight="1">
      <c r="A186" s="83"/>
      <c r="B186" s="2505"/>
      <c r="C186" s="2508" t="s">
        <v>36</v>
      </c>
      <c r="D186" s="2430" t="s">
        <v>641</v>
      </c>
      <c r="E186" s="2430" t="s">
        <v>642</v>
      </c>
      <c r="F186" s="1253" t="s">
        <v>643</v>
      </c>
      <c r="G186" s="2430" t="s">
        <v>644</v>
      </c>
      <c r="H186" s="2420">
        <v>20</v>
      </c>
      <c r="I186" s="2420">
        <v>5</v>
      </c>
      <c r="J186" s="2503">
        <f>SUM(H186:I190)</f>
        <v>25</v>
      </c>
      <c r="K186" s="78"/>
      <c r="L186" s="78"/>
    </row>
    <row r="187" spans="1:21" ht="15.75" customHeight="1">
      <c r="A187" s="306"/>
      <c r="B187" s="2505"/>
      <c r="C187" s="2509"/>
      <c r="D187" s="2412"/>
      <c r="E187" s="2412"/>
      <c r="F187" s="1253" t="s">
        <v>645</v>
      </c>
      <c r="G187" s="2412"/>
      <c r="H187" s="2416"/>
      <c r="I187" s="2416"/>
      <c r="J187" s="2501"/>
      <c r="K187" s="78"/>
      <c r="L187" s="78"/>
    </row>
    <row r="188" spans="1:21" ht="12.75" customHeight="1">
      <c r="A188" s="306"/>
      <c r="B188" s="2505"/>
      <c r="C188" s="2509"/>
      <c r="D188" s="2412"/>
      <c r="E188" s="2412"/>
      <c r="F188" s="1253" t="s">
        <v>646</v>
      </c>
      <c r="G188" s="2412"/>
      <c r="H188" s="2416"/>
      <c r="I188" s="2416"/>
      <c r="J188" s="2501"/>
      <c r="K188" s="78"/>
      <c r="L188" s="78"/>
    </row>
    <row r="189" spans="1:21" ht="12.75" customHeight="1">
      <c r="A189" s="306"/>
      <c r="B189" s="2505"/>
      <c r="C189" s="2509"/>
      <c r="D189" s="2412"/>
      <c r="E189" s="2412"/>
      <c r="F189" s="1253" t="s">
        <v>647</v>
      </c>
      <c r="G189" s="2412"/>
      <c r="H189" s="2416"/>
      <c r="I189" s="2416"/>
      <c r="J189" s="2501"/>
      <c r="K189" s="78"/>
      <c r="L189" s="78"/>
    </row>
    <row r="190" spans="1:21" ht="12.75" customHeight="1">
      <c r="A190" s="306"/>
      <c r="B190" s="2505"/>
      <c r="C190" s="2509"/>
      <c r="D190" s="2412"/>
      <c r="E190" s="2412"/>
      <c r="F190" s="1253" t="s">
        <v>648</v>
      </c>
      <c r="G190" s="2412"/>
      <c r="H190" s="2416"/>
      <c r="I190" s="2416"/>
      <c r="J190" s="2501"/>
      <c r="K190" s="78"/>
      <c r="L190" s="78"/>
    </row>
    <row r="191" spans="1:21" ht="12.75" customHeight="1">
      <c r="A191" s="306"/>
      <c r="B191" s="2505"/>
      <c r="C191" s="2509"/>
      <c r="D191" s="2413"/>
      <c r="E191" s="2454"/>
      <c r="F191" s="1271"/>
      <c r="G191" s="2413"/>
      <c r="H191" s="2417"/>
      <c r="I191" s="2417"/>
      <c r="J191" s="2504"/>
      <c r="K191" s="78"/>
      <c r="L191" s="78"/>
    </row>
    <row r="192" spans="1:21" ht="12.75" customHeight="1">
      <c r="A192" s="306"/>
      <c r="B192" s="2505"/>
      <c r="C192" s="2509"/>
      <c r="D192" s="2422" t="s">
        <v>649</v>
      </c>
      <c r="E192" s="2422" t="s">
        <v>650</v>
      </c>
      <c r="F192" s="1255" t="s">
        <v>651</v>
      </c>
      <c r="G192" s="2422" t="s">
        <v>644</v>
      </c>
      <c r="H192" s="2423">
        <v>0</v>
      </c>
      <c r="I192" s="2423">
        <v>20</v>
      </c>
      <c r="J192" s="2500">
        <v>20</v>
      </c>
      <c r="K192" s="78"/>
      <c r="L192" s="78"/>
    </row>
    <row r="193" spans="1:12" ht="12.75" customHeight="1">
      <c r="A193" s="306"/>
      <c r="B193" s="2505"/>
      <c r="C193" s="2509"/>
      <c r="D193" s="2412"/>
      <c r="E193" s="2412"/>
      <c r="F193" s="1255" t="s">
        <v>652</v>
      </c>
      <c r="G193" s="2412"/>
      <c r="H193" s="2416"/>
      <c r="I193" s="2416"/>
      <c r="J193" s="2501"/>
      <c r="K193" s="78"/>
      <c r="L193" s="78"/>
    </row>
    <row r="194" spans="1:12" ht="12.75" customHeight="1">
      <c r="A194" s="306"/>
      <c r="B194" s="2505"/>
      <c r="C194" s="2509"/>
      <c r="D194" s="2412"/>
      <c r="E194" s="2412"/>
      <c r="F194" s="1255" t="s">
        <v>653</v>
      </c>
      <c r="G194" s="2412"/>
      <c r="H194" s="2416"/>
      <c r="I194" s="2416"/>
      <c r="J194" s="2501"/>
      <c r="K194" s="78"/>
      <c r="L194" s="78"/>
    </row>
    <row r="195" spans="1:12" ht="12.75" customHeight="1">
      <c r="A195" s="306"/>
      <c r="B195" s="2505"/>
      <c r="C195" s="2509"/>
      <c r="D195" s="2412"/>
      <c r="E195" s="2412"/>
      <c r="F195" s="1255" t="s">
        <v>654</v>
      </c>
      <c r="G195" s="2412"/>
      <c r="H195" s="2416"/>
      <c r="I195" s="2416"/>
      <c r="J195" s="2501"/>
      <c r="K195" s="78"/>
      <c r="L195" s="78"/>
    </row>
    <row r="196" spans="1:12" ht="12.75" customHeight="1">
      <c r="A196" s="306"/>
      <c r="B196" s="2505"/>
      <c r="C196" s="2509"/>
      <c r="D196" s="2412"/>
      <c r="E196" s="2412"/>
      <c r="F196" s="1255" t="s">
        <v>655</v>
      </c>
      <c r="G196" s="2412"/>
      <c r="H196" s="2416"/>
      <c r="I196" s="2416"/>
      <c r="J196" s="2501"/>
      <c r="K196" s="78"/>
      <c r="L196" s="78"/>
    </row>
    <row r="197" spans="1:12" ht="12.75" customHeight="1">
      <c r="A197" s="306"/>
      <c r="B197" s="2505"/>
      <c r="C197" s="2509"/>
      <c r="D197" s="2413"/>
      <c r="E197" s="2413"/>
      <c r="F197" s="1254"/>
      <c r="G197" s="2413"/>
      <c r="H197" s="2417"/>
      <c r="I197" s="2417"/>
      <c r="J197" s="2504"/>
      <c r="K197" s="78"/>
      <c r="L197" s="78"/>
    </row>
    <row r="198" spans="1:12" ht="12.75" customHeight="1">
      <c r="A198" s="306"/>
      <c r="B198" s="2505"/>
      <c r="C198" s="2509"/>
      <c r="D198" s="2445" t="s">
        <v>656</v>
      </c>
      <c r="E198" s="2422" t="s">
        <v>657</v>
      </c>
      <c r="F198" s="1255" t="s">
        <v>643</v>
      </c>
      <c r="G198" s="2438" t="s">
        <v>644</v>
      </c>
      <c r="H198" s="2423">
        <v>20</v>
      </c>
      <c r="I198" s="2423">
        <v>30</v>
      </c>
      <c r="J198" s="2500">
        <f>SUM(H198:I202)</f>
        <v>50</v>
      </c>
      <c r="K198" s="78"/>
      <c r="L198" s="78"/>
    </row>
    <row r="199" spans="1:12" ht="12.75" customHeight="1">
      <c r="A199" s="306"/>
      <c r="B199" s="2505"/>
      <c r="C199" s="2509"/>
      <c r="D199" s="2410"/>
      <c r="E199" s="2412"/>
      <c r="F199" s="1255" t="s">
        <v>645</v>
      </c>
      <c r="G199" s="2438"/>
      <c r="H199" s="2416"/>
      <c r="I199" s="2416"/>
      <c r="J199" s="2501"/>
      <c r="K199" s="78"/>
      <c r="L199" s="78"/>
    </row>
    <row r="200" spans="1:12" ht="12.75" customHeight="1">
      <c r="A200" s="306"/>
      <c r="B200" s="2505"/>
      <c r="C200" s="2509"/>
      <c r="D200" s="2410"/>
      <c r="E200" s="2412"/>
      <c r="F200" s="1255" t="s">
        <v>658</v>
      </c>
      <c r="G200" s="2438"/>
      <c r="H200" s="2416"/>
      <c r="I200" s="2416"/>
      <c r="J200" s="2501"/>
      <c r="K200" s="78"/>
      <c r="L200" s="78"/>
    </row>
    <row r="201" spans="1:12" ht="12.75" customHeight="1">
      <c r="A201" s="306"/>
      <c r="B201" s="2505"/>
      <c r="C201" s="2509"/>
      <c r="D201" s="2410"/>
      <c r="E201" s="2412"/>
      <c r="F201" s="1255" t="s">
        <v>647</v>
      </c>
      <c r="G201" s="2438"/>
      <c r="H201" s="2416"/>
      <c r="I201" s="2416"/>
      <c r="J201" s="2501"/>
      <c r="K201" s="78"/>
      <c r="L201" s="78"/>
    </row>
    <row r="202" spans="1:12" ht="12.75" customHeight="1">
      <c r="A202" s="306"/>
      <c r="B202" s="2514"/>
      <c r="C202" s="2510"/>
      <c r="D202" s="2411"/>
      <c r="E202" s="2413"/>
      <c r="F202" s="1254"/>
      <c r="G202" s="2438"/>
      <c r="H202" s="2417"/>
      <c r="I202" s="2417"/>
      <c r="J202" s="2504"/>
      <c r="K202" s="78"/>
      <c r="L202" s="78"/>
    </row>
    <row r="203" spans="1:12" s="1275" customFormat="1" ht="18.75" customHeight="1">
      <c r="A203" s="1272"/>
      <c r="B203" s="2505">
        <v>1403</v>
      </c>
      <c r="C203" s="1273" t="s">
        <v>659</v>
      </c>
      <c r="D203" s="1274"/>
      <c r="E203" s="1274"/>
      <c r="F203" s="1274"/>
      <c r="G203" s="1274"/>
      <c r="H203" s="1247">
        <f>SUM(H204:H233)</f>
        <v>160</v>
      </c>
      <c r="I203" s="1247">
        <f>SUM(I204:I233)</f>
        <v>140</v>
      </c>
      <c r="J203" s="1247">
        <f>SUM(H203:I203)</f>
        <v>300</v>
      </c>
    </row>
    <row r="204" spans="1:12" ht="12.75" customHeight="1">
      <c r="A204" s="83"/>
      <c r="B204" s="2505"/>
      <c r="C204" s="2452" t="s">
        <v>40</v>
      </c>
      <c r="D204" s="2447" t="s">
        <v>660</v>
      </c>
      <c r="E204" s="2422" t="s">
        <v>661</v>
      </c>
      <c r="F204" s="1225" t="s">
        <v>662</v>
      </c>
      <c r="G204" s="2506" t="s">
        <v>444</v>
      </c>
      <c r="H204" s="2423">
        <v>30</v>
      </c>
      <c r="I204" s="2423">
        <v>40</v>
      </c>
      <c r="J204" s="2500">
        <f>SUM(H204:I209)</f>
        <v>70</v>
      </c>
      <c r="K204" s="78"/>
      <c r="L204" s="78"/>
    </row>
    <row r="205" spans="1:12" ht="12.75" customHeight="1">
      <c r="A205" s="83"/>
      <c r="B205" s="2505"/>
      <c r="C205" s="2428"/>
      <c r="D205" s="2448"/>
      <c r="E205" s="2412"/>
      <c r="F205" s="1226" t="s">
        <v>663</v>
      </c>
      <c r="G205" s="2487"/>
      <c r="H205" s="2416"/>
      <c r="I205" s="2416"/>
      <c r="J205" s="2501"/>
      <c r="K205" s="78"/>
      <c r="L205" s="78"/>
    </row>
    <row r="206" spans="1:12" ht="12.75" customHeight="1">
      <c r="A206" s="83"/>
      <c r="B206" s="2505"/>
      <c r="C206" s="2428"/>
      <c r="D206" s="2448"/>
      <c r="E206" s="2412"/>
      <c r="F206" s="1226" t="s">
        <v>664</v>
      </c>
      <c r="G206" s="2487"/>
      <c r="H206" s="2416"/>
      <c r="I206" s="2416"/>
      <c r="J206" s="2501"/>
      <c r="K206" s="78"/>
      <c r="L206" s="78"/>
    </row>
    <row r="207" spans="1:12" ht="12.75" customHeight="1">
      <c r="A207" s="83"/>
      <c r="B207" s="2505"/>
      <c r="C207" s="2428"/>
      <c r="D207" s="2448"/>
      <c r="E207" s="2412"/>
      <c r="F207" s="1226" t="s">
        <v>665</v>
      </c>
      <c r="G207" s="2487"/>
      <c r="H207" s="2416"/>
      <c r="I207" s="2416"/>
      <c r="J207" s="2501"/>
      <c r="K207" s="78"/>
      <c r="L207" s="78"/>
    </row>
    <row r="208" spans="1:12" ht="12.75" customHeight="1">
      <c r="A208" s="83"/>
      <c r="B208" s="2505"/>
      <c r="C208" s="2428"/>
      <c r="D208" s="2448"/>
      <c r="E208" s="2412"/>
      <c r="F208" s="1226" t="s">
        <v>666</v>
      </c>
      <c r="G208" s="2487"/>
      <c r="H208" s="2416"/>
      <c r="I208" s="2416"/>
      <c r="J208" s="2501"/>
      <c r="K208" s="78"/>
      <c r="L208" s="78"/>
    </row>
    <row r="209" spans="1:12" ht="12.75" customHeight="1">
      <c r="A209" s="83"/>
      <c r="B209" s="2505"/>
      <c r="C209" s="2428"/>
      <c r="D209" s="2448"/>
      <c r="E209" s="2412"/>
      <c r="F209" s="1276"/>
      <c r="G209" s="2487"/>
      <c r="H209" s="2416"/>
      <c r="I209" s="2416"/>
      <c r="J209" s="2501"/>
      <c r="K209" s="78"/>
      <c r="L209" s="78"/>
    </row>
    <row r="210" spans="1:12" ht="12.75" customHeight="1">
      <c r="A210" s="83"/>
      <c r="B210" s="2505"/>
      <c r="C210" s="2428"/>
      <c r="D210" s="2422" t="s">
        <v>667</v>
      </c>
      <c r="E210" s="2422" t="s">
        <v>668</v>
      </c>
      <c r="F210" s="1226" t="s">
        <v>669</v>
      </c>
      <c r="G210" s="2422" t="s">
        <v>444</v>
      </c>
      <c r="H210" s="2423">
        <v>30</v>
      </c>
      <c r="I210" s="2423">
        <v>40</v>
      </c>
      <c r="J210" s="2500">
        <f>SUM(H210:I214)</f>
        <v>70</v>
      </c>
      <c r="K210" s="78"/>
      <c r="L210" s="78"/>
    </row>
    <row r="211" spans="1:12">
      <c r="A211" s="83"/>
      <c r="B211" s="2505"/>
      <c r="C211" s="2428"/>
      <c r="D211" s="2412"/>
      <c r="E211" s="2412"/>
      <c r="F211" s="1226" t="s">
        <v>670</v>
      </c>
      <c r="G211" s="2412"/>
      <c r="H211" s="2416"/>
      <c r="I211" s="2416"/>
      <c r="J211" s="2501"/>
      <c r="K211" s="78"/>
      <c r="L211" s="78"/>
    </row>
    <row r="212" spans="1:12">
      <c r="A212" s="83"/>
      <c r="B212" s="2505"/>
      <c r="C212" s="2428"/>
      <c r="D212" s="2412"/>
      <c r="E212" s="2412"/>
      <c r="F212" s="1226" t="s">
        <v>671</v>
      </c>
      <c r="G212" s="2412"/>
      <c r="H212" s="2416"/>
      <c r="I212" s="2416"/>
      <c r="J212" s="2501"/>
      <c r="K212" s="78"/>
      <c r="L212" s="78"/>
    </row>
    <row r="213" spans="1:12">
      <c r="A213" s="83"/>
      <c r="B213" s="2505"/>
      <c r="C213" s="2428"/>
      <c r="D213" s="2412"/>
      <c r="E213" s="2412"/>
      <c r="F213" s="1226" t="s">
        <v>672</v>
      </c>
      <c r="G213" s="2412"/>
      <c r="H213" s="2416"/>
      <c r="I213" s="2416"/>
      <c r="J213" s="2501"/>
      <c r="K213" s="78"/>
      <c r="L213" s="78"/>
    </row>
    <row r="214" spans="1:12">
      <c r="A214" s="83"/>
      <c r="B214" s="2505"/>
      <c r="C214" s="2428"/>
      <c r="D214" s="2412"/>
      <c r="E214" s="2412"/>
      <c r="F214" s="1226" t="s">
        <v>673</v>
      </c>
      <c r="G214" s="2412"/>
      <c r="H214" s="2416"/>
      <c r="I214" s="2416"/>
      <c r="J214" s="2501"/>
      <c r="K214" s="78"/>
      <c r="L214" s="78"/>
    </row>
    <row r="215" spans="1:12">
      <c r="A215" s="83"/>
      <c r="B215" s="2505"/>
      <c r="C215" s="2428"/>
      <c r="D215" s="2413"/>
      <c r="E215" s="2413"/>
      <c r="F215" s="1277"/>
      <c r="G215" s="2413"/>
      <c r="H215" s="2417"/>
      <c r="I215" s="2417"/>
      <c r="J215" s="2504"/>
      <c r="K215" s="78"/>
      <c r="L215" s="78"/>
    </row>
    <row r="216" spans="1:12">
      <c r="A216" s="83"/>
      <c r="B216" s="2505"/>
      <c r="C216" s="2428"/>
      <c r="D216" s="2445" t="s">
        <v>674</v>
      </c>
      <c r="E216" s="2422" t="s">
        <v>668</v>
      </c>
      <c r="F216" s="1226" t="s">
        <v>675</v>
      </c>
      <c r="G216" s="2446" t="s">
        <v>444</v>
      </c>
      <c r="H216" s="2423">
        <v>25</v>
      </c>
      <c r="I216" s="2423">
        <v>15</v>
      </c>
      <c r="J216" s="2500">
        <f>SUM(H216:I221)</f>
        <v>40</v>
      </c>
      <c r="K216" s="78"/>
      <c r="L216" s="78"/>
    </row>
    <row r="217" spans="1:12">
      <c r="A217" s="83"/>
      <c r="B217" s="2505"/>
      <c r="C217" s="2428"/>
      <c r="D217" s="2410"/>
      <c r="E217" s="2412"/>
      <c r="F217" s="1226" t="s">
        <v>670</v>
      </c>
      <c r="G217" s="2414"/>
      <c r="H217" s="2416"/>
      <c r="I217" s="2416"/>
      <c r="J217" s="2501"/>
      <c r="K217" s="78"/>
      <c r="L217" s="78"/>
    </row>
    <row r="218" spans="1:12">
      <c r="A218" s="83"/>
      <c r="B218" s="2505"/>
      <c r="C218" s="2428"/>
      <c r="D218" s="2410"/>
      <c r="E218" s="2412"/>
      <c r="F218" s="1226" t="s">
        <v>676</v>
      </c>
      <c r="G218" s="2414"/>
      <c r="H218" s="2416"/>
      <c r="I218" s="2416"/>
      <c r="J218" s="2501"/>
      <c r="K218" s="78"/>
      <c r="L218" s="78"/>
    </row>
    <row r="219" spans="1:12">
      <c r="A219" s="83"/>
      <c r="B219" s="2505"/>
      <c r="C219" s="2428"/>
      <c r="D219" s="2410"/>
      <c r="E219" s="2412"/>
      <c r="F219" s="1226" t="s">
        <v>677</v>
      </c>
      <c r="G219" s="2414"/>
      <c r="H219" s="2416"/>
      <c r="I219" s="2416"/>
      <c r="J219" s="2501"/>
      <c r="K219" s="78"/>
      <c r="L219" s="78"/>
    </row>
    <row r="220" spans="1:12">
      <c r="A220" s="83"/>
      <c r="B220" s="2505"/>
      <c r="C220" s="2428"/>
      <c r="D220" s="2410"/>
      <c r="E220" s="2412"/>
      <c r="F220" s="1226" t="s">
        <v>678</v>
      </c>
      <c r="G220" s="2414"/>
      <c r="H220" s="2416"/>
      <c r="I220" s="2416"/>
      <c r="J220" s="2501"/>
      <c r="K220" s="78"/>
      <c r="L220" s="78"/>
    </row>
    <row r="221" spans="1:12" ht="13.5" thickBot="1">
      <c r="A221" s="83"/>
      <c r="B221" s="2505"/>
      <c r="C221" s="2433"/>
      <c r="D221" s="2435"/>
      <c r="E221" s="2436"/>
      <c r="F221" s="1227"/>
      <c r="G221" s="2507"/>
      <c r="H221" s="2440"/>
      <c r="I221" s="2440"/>
      <c r="J221" s="2502"/>
      <c r="K221" s="78"/>
      <c r="L221" s="78"/>
    </row>
    <row r="222" spans="1:12">
      <c r="A222" s="83"/>
      <c r="B222" s="2505"/>
      <c r="C222" s="2427" t="s">
        <v>679</v>
      </c>
      <c r="D222" s="2410" t="s">
        <v>680</v>
      </c>
      <c r="E222" s="2430" t="s">
        <v>681</v>
      </c>
      <c r="F222" s="1226" t="s">
        <v>682</v>
      </c>
      <c r="G222" s="2412"/>
      <c r="H222" s="2416">
        <v>50</v>
      </c>
      <c r="I222" s="2416">
        <v>25</v>
      </c>
      <c r="J222" s="2503">
        <f>SUM(H222:I225)</f>
        <v>75</v>
      </c>
      <c r="K222" s="78"/>
      <c r="L222" s="78"/>
    </row>
    <row r="223" spans="1:12">
      <c r="A223" s="83"/>
      <c r="B223" s="2505"/>
      <c r="C223" s="2428"/>
      <c r="D223" s="2410"/>
      <c r="E223" s="2412"/>
      <c r="F223" s="1226" t="s">
        <v>683</v>
      </c>
      <c r="G223" s="2412"/>
      <c r="H223" s="2416"/>
      <c r="I223" s="2416"/>
      <c r="J223" s="2501"/>
      <c r="K223" s="78"/>
      <c r="L223" s="78"/>
    </row>
    <row r="224" spans="1:12">
      <c r="A224" s="83"/>
      <c r="B224" s="2505"/>
      <c r="C224" s="2428"/>
      <c r="D224" s="2410"/>
      <c r="E224" s="2412"/>
      <c r="F224" s="1226" t="s">
        <v>684</v>
      </c>
      <c r="G224" s="2412"/>
      <c r="H224" s="2416"/>
      <c r="I224" s="2416"/>
      <c r="J224" s="2501"/>
      <c r="K224" s="78"/>
      <c r="L224" s="78"/>
    </row>
    <row r="225" spans="1:16">
      <c r="A225" s="83"/>
      <c r="B225" s="2505"/>
      <c r="C225" s="2428"/>
      <c r="D225" s="2410"/>
      <c r="E225" s="2412"/>
      <c r="F225" s="1276"/>
      <c r="G225" s="2487"/>
      <c r="H225" s="2416"/>
      <c r="I225" s="2416"/>
      <c r="J225" s="2501"/>
      <c r="K225" s="78"/>
      <c r="L225" s="78"/>
    </row>
    <row r="226" spans="1:16">
      <c r="A226" s="83"/>
      <c r="B226" s="2505"/>
      <c r="C226" s="2428"/>
      <c r="D226" s="2445" t="s">
        <v>685</v>
      </c>
      <c r="E226" s="2422" t="s">
        <v>686</v>
      </c>
      <c r="F226" s="1226" t="s">
        <v>687</v>
      </c>
      <c r="G226" s="2446"/>
      <c r="H226" s="2423">
        <v>15</v>
      </c>
      <c r="I226" s="2423">
        <v>10</v>
      </c>
      <c r="J226" s="2500">
        <f>SUM(H226:I229)</f>
        <v>25</v>
      </c>
      <c r="K226" s="78"/>
      <c r="L226" s="78"/>
    </row>
    <row r="227" spans="1:16">
      <c r="A227" s="83"/>
      <c r="B227" s="2505"/>
      <c r="C227" s="2428"/>
      <c r="D227" s="2410"/>
      <c r="E227" s="2412"/>
      <c r="F227" s="1226" t="s">
        <v>688</v>
      </c>
      <c r="G227" s="2414"/>
      <c r="H227" s="2416"/>
      <c r="I227" s="2416"/>
      <c r="J227" s="2501"/>
      <c r="K227" s="78"/>
      <c r="L227" s="78"/>
    </row>
    <row r="228" spans="1:16">
      <c r="A228" s="83"/>
      <c r="B228" s="2505"/>
      <c r="C228" s="2428"/>
      <c r="D228" s="2410"/>
      <c r="E228" s="2412"/>
      <c r="F228" s="1226" t="s">
        <v>689</v>
      </c>
      <c r="G228" s="2414"/>
      <c r="H228" s="2416"/>
      <c r="I228" s="2416"/>
      <c r="J228" s="2501"/>
      <c r="K228" s="78"/>
      <c r="L228" s="78"/>
    </row>
    <row r="229" spans="1:16">
      <c r="A229" s="83"/>
      <c r="B229" s="2505"/>
      <c r="C229" s="2428"/>
      <c r="D229" s="2411"/>
      <c r="E229" s="2413"/>
      <c r="F229" s="1277"/>
      <c r="G229" s="2415"/>
      <c r="H229" s="2417"/>
      <c r="I229" s="2417"/>
      <c r="J229" s="2504"/>
      <c r="K229" s="78"/>
      <c r="L229" s="78"/>
    </row>
    <row r="230" spans="1:16">
      <c r="A230" s="83"/>
      <c r="B230" s="2505"/>
      <c r="C230" s="2428"/>
      <c r="D230" s="2445" t="s">
        <v>690</v>
      </c>
      <c r="E230" s="2422" t="s">
        <v>691</v>
      </c>
      <c r="F230" s="1234" t="s">
        <v>692</v>
      </c>
      <c r="G230" s="2422"/>
      <c r="H230" s="2416">
        <v>10</v>
      </c>
      <c r="I230" s="2416">
        <v>10</v>
      </c>
      <c r="J230" s="2500">
        <f>SUM(H230:I233)</f>
        <v>20</v>
      </c>
      <c r="K230" s="78"/>
      <c r="L230" s="78"/>
    </row>
    <row r="231" spans="1:16">
      <c r="A231" s="83"/>
      <c r="B231" s="2505"/>
      <c r="C231" s="2428"/>
      <c r="D231" s="2410"/>
      <c r="E231" s="2412"/>
      <c r="F231" s="1234" t="s">
        <v>693</v>
      </c>
      <c r="G231" s="2412"/>
      <c r="H231" s="2416"/>
      <c r="I231" s="2416"/>
      <c r="J231" s="2501"/>
      <c r="K231" s="78"/>
      <c r="L231" s="78"/>
    </row>
    <row r="232" spans="1:16">
      <c r="A232" s="83"/>
      <c r="B232" s="2505"/>
      <c r="C232" s="2428"/>
      <c r="D232" s="2410"/>
      <c r="E232" s="2412"/>
      <c r="F232" s="1234" t="s">
        <v>694</v>
      </c>
      <c r="G232" s="2412"/>
      <c r="H232" s="2416"/>
      <c r="I232" s="2416"/>
      <c r="J232" s="2501"/>
      <c r="K232" s="78"/>
      <c r="L232" s="78"/>
    </row>
    <row r="233" spans="1:16">
      <c r="A233" s="83"/>
      <c r="B233" s="2505"/>
      <c r="C233" s="2428"/>
      <c r="D233" s="2410"/>
      <c r="E233" s="2412"/>
      <c r="G233" s="2412"/>
      <c r="H233" s="2416"/>
      <c r="I233" s="2416"/>
      <c r="J233" s="2501"/>
      <c r="K233" s="78"/>
      <c r="L233" s="78"/>
    </row>
    <row r="234" spans="1:16" s="1281" customFormat="1" ht="18.75" customHeight="1">
      <c r="A234" s="1278"/>
      <c r="B234" s="2496">
        <v>1404</v>
      </c>
      <c r="C234" s="1279" t="s">
        <v>43</v>
      </c>
      <c r="D234" s="1280"/>
      <c r="E234" s="1280"/>
      <c r="F234" s="1280"/>
      <c r="G234" s="1280"/>
      <c r="H234" s="1247">
        <f>SUM(H235:H285)</f>
        <v>130</v>
      </c>
      <c r="I234" s="1247">
        <f>SUM(I235:I285)</f>
        <v>115</v>
      </c>
      <c r="J234" s="1247">
        <f>SUM(H234:I234)</f>
        <v>245</v>
      </c>
    </row>
    <row r="235" spans="1:16" ht="12.75" customHeight="1">
      <c r="A235" s="83"/>
      <c r="B235" s="2496"/>
      <c r="C235" s="2497" t="s">
        <v>44</v>
      </c>
      <c r="D235" s="2445" t="s">
        <v>695</v>
      </c>
      <c r="E235" s="2422" t="s">
        <v>696</v>
      </c>
      <c r="F235" s="1234" t="s">
        <v>697</v>
      </c>
      <c r="G235" s="2422" t="s">
        <v>472</v>
      </c>
      <c r="H235" s="2423">
        <v>10</v>
      </c>
      <c r="I235" s="2423">
        <v>13</v>
      </c>
      <c r="J235" s="2424">
        <f>SUM(H235:I239)</f>
        <v>23</v>
      </c>
      <c r="K235" s="78"/>
      <c r="L235" s="78"/>
    </row>
    <row r="236" spans="1:16" ht="12.75" customHeight="1">
      <c r="B236" s="2496"/>
      <c r="C236" s="2498"/>
      <c r="D236" s="2410"/>
      <c r="E236" s="2412"/>
      <c r="F236" s="1234" t="s">
        <v>698</v>
      </c>
      <c r="G236" s="2412"/>
      <c r="H236" s="2416"/>
      <c r="I236" s="2416"/>
      <c r="J236" s="2418"/>
      <c r="P236" s="83"/>
    </row>
    <row r="237" spans="1:16" ht="12.75" customHeight="1">
      <c r="B237" s="2496"/>
      <c r="C237" s="2498"/>
      <c r="D237" s="2410"/>
      <c r="E237" s="2412"/>
      <c r="F237" s="1234" t="s">
        <v>699</v>
      </c>
      <c r="G237" s="2412"/>
      <c r="H237" s="2416"/>
      <c r="I237" s="2416"/>
      <c r="J237" s="2418"/>
    </row>
    <row r="238" spans="1:16" ht="12.75" customHeight="1">
      <c r="B238" s="2496"/>
      <c r="C238" s="2498"/>
      <c r="D238" s="2410"/>
      <c r="E238" s="2412"/>
      <c r="F238" s="1234" t="s">
        <v>700</v>
      </c>
      <c r="G238" s="2412"/>
      <c r="H238" s="2416"/>
      <c r="I238" s="2416"/>
      <c r="J238" s="2418"/>
    </row>
    <row r="239" spans="1:16" ht="12.75" customHeight="1">
      <c r="B239" s="2496"/>
      <c r="C239" s="2498"/>
      <c r="D239" s="2411"/>
      <c r="E239" s="2412"/>
      <c r="F239" s="1246"/>
      <c r="G239" s="2413"/>
      <c r="H239" s="2417"/>
      <c r="I239" s="2417"/>
      <c r="J239" s="2419"/>
    </row>
    <row r="240" spans="1:16" ht="12.75" customHeight="1">
      <c r="B240" s="2496"/>
      <c r="C240" s="2498"/>
      <c r="D240" s="2422" t="s">
        <v>701</v>
      </c>
      <c r="E240" s="2422" t="s">
        <v>702</v>
      </c>
      <c r="F240" s="1234" t="s">
        <v>703</v>
      </c>
      <c r="G240" s="2422" t="s">
        <v>444</v>
      </c>
      <c r="H240" s="2423">
        <v>5</v>
      </c>
      <c r="I240" s="2423">
        <v>8</v>
      </c>
      <c r="J240" s="2492">
        <f>SUM(H240:I244)</f>
        <v>13</v>
      </c>
    </row>
    <row r="241" spans="2:10" ht="12.75" customHeight="1">
      <c r="B241" s="2496"/>
      <c r="C241" s="2498"/>
      <c r="D241" s="2412"/>
      <c r="E241" s="2412"/>
      <c r="F241" s="1234" t="s">
        <v>704</v>
      </c>
      <c r="G241" s="2412"/>
      <c r="H241" s="2416"/>
      <c r="I241" s="2416"/>
      <c r="J241" s="2493"/>
    </row>
    <row r="242" spans="2:10" ht="12.75" customHeight="1">
      <c r="B242" s="2496"/>
      <c r="C242" s="2498"/>
      <c r="D242" s="2412"/>
      <c r="E242" s="2412"/>
      <c r="F242" s="1234" t="s">
        <v>668</v>
      </c>
      <c r="G242" s="2412"/>
      <c r="H242" s="2416"/>
      <c r="I242" s="2416"/>
      <c r="J242" s="2493"/>
    </row>
    <row r="243" spans="2:10" ht="12.75" customHeight="1">
      <c r="B243" s="2496"/>
      <c r="C243" s="2498"/>
      <c r="D243" s="2412"/>
      <c r="E243" s="2412"/>
      <c r="F243" s="1234" t="s">
        <v>705</v>
      </c>
      <c r="G243" s="2412"/>
      <c r="H243" s="2416"/>
      <c r="I243" s="2416"/>
      <c r="J243" s="2493"/>
    </row>
    <row r="244" spans="2:10" ht="25.5" customHeight="1">
      <c r="B244" s="2496"/>
      <c r="C244" s="2498"/>
      <c r="D244" s="2412"/>
      <c r="E244" s="2412"/>
      <c r="F244" s="1226" t="s">
        <v>706</v>
      </c>
      <c r="G244" s="2412"/>
      <c r="H244" s="2416"/>
      <c r="I244" s="2416"/>
      <c r="J244" s="2493"/>
    </row>
    <row r="245" spans="2:10" ht="12.75" customHeight="1">
      <c r="B245" s="2496"/>
      <c r="C245" s="2498"/>
      <c r="D245" s="2413"/>
      <c r="E245" s="2454"/>
      <c r="F245" s="1277"/>
      <c r="G245" s="2413"/>
      <c r="H245" s="2417"/>
      <c r="I245" s="2417"/>
      <c r="J245" s="2495"/>
    </row>
    <row r="246" spans="2:10" ht="12.75" customHeight="1">
      <c r="B246" s="2496"/>
      <c r="C246" s="2498"/>
      <c r="D246" s="2422" t="s">
        <v>707</v>
      </c>
      <c r="E246" s="2422" t="s">
        <v>708</v>
      </c>
      <c r="F246" s="1234" t="s">
        <v>709</v>
      </c>
      <c r="G246" s="2422" t="s">
        <v>444</v>
      </c>
      <c r="H246" s="2423">
        <v>2</v>
      </c>
      <c r="I246" s="2423">
        <v>7</v>
      </c>
      <c r="J246" s="2492">
        <f>SUM(H246:I250)</f>
        <v>9</v>
      </c>
    </row>
    <row r="247" spans="2:10" ht="12.75" customHeight="1">
      <c r="B247" s="2496"/>
      <c r="C247" s="2498"/>
      <c r="D247" s="2412"/>
      <c r="E247" s="2412"/>
      <c r="F247" s="1234" t="s">
        <v>710</v>
      </c>
      <c r="G247" s="2412"/>
      <c r="H247" s="2416"/>
      <c r="I247" s="2416"/>
      <c r="J247" s="2493"/>
    </row>
    <row r="248" spans="2:10" ht="12.75" customHeight="1">
      <c r="B248" s="2496"/>
      <c r="C248" s="2498"/>
      <c r="D248" s="2412"/>
      <c r="E248" s="2412"/>
      <c r="F248" s="1234" t="s">
        <v>711</v>
      </c>
      <c r="G248" s="2412"/>
      <c r="H248" s="2416"/>
      <c r="I248" s="2416"/>
      <c r="J248" s="2493"/>
    </row>
    <row r="249" spans="2:10" ht="12.75" customHeight="1">
      <c r="B249" s="2496"/>
      <c r="C249" s="2498"/>
      <c r="D249" s="2412"/>
      <c r="E249" s="2412"/>
      <c r="F249" s="1234" t="s">
        <v>712</v>
      </c>
      <c r="G249" s="2412"/>
      <c r="H249" s="2416"/>
      <c r="I249" s="2416"/>
      <c r="J249" s="2493"/>
    </row>
    <row r="250" spans="2:10" ht="12.75" customHeight="1">
      <c r="B250" s="2496"/>
      <c r="C250" s="2498"/>
      <c r="D250" s="2412"/>
      <c r="E250" s="2412"/>
      <c r="F250" s="1226" t="s">
        <v>713</v>
      </c>
      <c r="G250" s="2412"/>
      <c r="H250" s="2416"/>
      <c r="I250" s="2416"/>
      <c r="J250" s="2493"/>
    </row>
    <row r="251" spans="2:10" ht="12.75" customHeight="1">
      <c r="B251" s="2496"/>
      <c r="C251" s="2498"/>
      <c r="D251" s="2413"/>
      <c r="E251" s="2454"/>
      <c r="F251" s="1277"/>
      <c r="G251" s="2413"/>
      <c r="H251" s="2417"/>
      <c r="I251" s="2417"/>
      <c r="J251" s="2495"/>
    </row>
    <row r="252" spans="2:10" ht="12.75" customHeight="1">
      <c r="B252" s="2496"/>
      <c r="C252" s="2498"/>
      <c r="D252" s="2445" t="s">
        <v>714</v>
      </c>
      <c r="E252" s="2422" t="s">
        <v>715</v>
      </c>
      <c r="F252" s="1234" t="s">
        <v>716</v>
      </c>
      <c r="G252" s="2412" t="s">
        <v>444</v>
      </c>
      <c r="H252" s="2416">
        <v>3</v>
      </c>
      <c r="I252" s="2416">
        <v>9</v>
      </c>
      <c r="J252" s="2492">
        <f>SUM(H252:I256)</f>
        <v>12</v>
      </c>
    </row>
    <row r="253" spans="2:10" ht="12.75" customHeight="1">
      <c r="B253" s="2496"/>
      <c r="C253" s="2498"/>
      <c r="D253" s="2410"/>
      <c r="E253" s="2412"/>
      <c r="F253" s="1234" t="s">
        <v>717</v>
      </c>
      <c r="G253" s="2412"/>
      <c r="H253" s="2416"/>
      <c r="I253" s="2416"/>
      <c r="J253" s="2493"/>
    </row>
    <row r="254" spans="2:10" ht="12.75" customHeight="1">
      <c r="B254" s="2496"/>
      <c r="C254" s="2498"/>
      <c r="D254" s="2410"/>
      <c r="E254" s="2412"/>
      <c r="F254" s="1234" t="s">
        <v>718</v>
      </c>
      <c r="G254" s="2412"/>
      <c r="H254" s="2416"/>
      <c r="I254" s="2416"/>
      <c r="J254" s="2493"/>
    </row>
    <row r="255" spans="2:10" ht="12.75" customHeight="1">
      <c r="B255" s="2496"/>
      <c r="C255" s="2498"/>
      <c r="D255" s="2410"/>
      <c r="E255" s="2412"/>
      <c r="F255" s="1234" t="s">
        <v>719</v>
      </c>
      <c r="G255" s="2412"/>
      <c r="H255" s="2416"/>
      <c r="I255" s="2416"/>
      <c r="J255" s="2493"/>
    </row>
    <row r="256" spans="2:10" ht="12.75" customHeight="1">
      <c r="B256" s="2496"/>
      <c r="C256" s="2498"/>
      <c r="D256" s="2411"/>
      <c r="E256" s="2413"/>
      <c r="F256" s="1277"/>
      <c r="G256" s="2413"/>
      <c r="H256" s="2417"/>
      <c r="I256" s="2417"/>
      <c r="J256" s="2495"/>
    </row>
    <row r="257" spans="2:10" ht="12.75" customHeight="1">
      <c r="B257" s="2496"/>
      <c r="C257" s="2498"/>
      <c r="D257" s="2422" t="s">
        <v>720</v>
      </c>
      <c r="E257" s="2422" t="s">
        <v>721</v>
      </c>
      <c r="F257" s="1226" t="s">
        <v>676</v>
      </c>
      <c r="G257" s="2422" t="s">
        <v>722</v>
      </c>
      <c r="H257" s="2423">
        <v>16</v>
      </c>
      <c r="I257" s="2423">
        <v>20</v>
      </c>
      <c r="J257" s="2492">
        <f>SUM(H257:I261)</f>
        <v>36</v>
      </c>
    </row>
    <row r="258" spans="2:10" ht="12.75" customHeight="1">
      <c r="B258" s="2496"/>
      <c r="C258" s="2498"/>
      <c r="D258" s="2412"/>
      <c r="E258" s="2412"/>
      <c r="F258" s="1234" t="s">
        <v>723</v>
      </c>
      <c r="G258" s="2412"/>
      <c r="H258" s="2416"/>
      <c r="I258" s="2416"/>
      <c r="J258" s="2493"/>
    </row>
    <row r="259" spans="2:10" ht="12.75" customHeight="1">
      <c r="B259" s="2496"/>
      <c r="C259" s="2498"/>
      <c r="D259" s="2412"/>
      <c r="E259" s="2412"/>
      <c r="F259" s="1234" t="s">
        <v>724</v>
      </c>
      <c r="G259" s="2412"/>
      <c r="H259" s="2416"/>
      <c r="I259" s="2416"/>
      <c r="J259" s="2493"/>
    </row>
    <row r="260" spans="2:10" ht="12.75" customHeight="1">
      <c r="B260" s="2496"/>
      <c r="C260" s="2498"/>
      <c r="D260" s="2412"/>
      <c r="E260" s="2412"/>
      <c r="F260" s="1234" t="s">
        <v>708</v>
      </c>
      <c r="G260" s="2412"/>
      <c r="H260" s="2416"/>
      <c r="I260" s="2416"/>
      <c r="J260" s="2493"/>
    </row>
    <row r="261" spans="2:10" ht="12.75" customHeight="1">
      <c r="B261" s="2496"/>
      <c r="C261" s="2498"/>
      <c r="D261" s="2413"/>
      <c r="E261" s="2413"/>
      <c r="F261" s="1246"/>
      <c r="G261" s="2413"/>
      <c r="H261" s="2417"/>
      <c r="I261" s="2417"/>
      <c r="J261" s="2495"/>
    </row>
    <row r="262" spans="2:10" ht="12.75" customHeight="1">
      <c r="B262" s="2496"/>
      <c r="C262" s="2498"/>
      <c r="D262" s="2422" t="s">
        <v>725</v>
      </c>
      <c r="E262" s="2422" t="s">
        <v>710</v>
      </c>
      <c r="F262" s="1234" t="s">
        <v>702</v>
      </c>
      <c r="G262" s="2422" t="s">
        <v>444</v>
      </c>
      <c r="H262" s="2423">
        <v>20</v>
      </c>
      <c r="I262" s="2423">
        <v>10</v>
      </c>
      <c r="J262" s="2492">
        <f>SUM(H262:I267)</f>
        <v>30</v>
      </c>
    </row>
    <row r="263" spans="2:10" ht="12.75" customHeight="1">
      <c r="B263" s="2496"/>
      <c r="C263" s="2498"/>
      <c r="D263" s="2412"/>
      <c r="E263" s="2412"/>
      <c r="F263" s="1234" t="s">
        <v>726</v>
      </c>
      <c r="G263" s="2412"/>
      <c r="H263" s="2416"/>
      <c r="I263" s="2416"/>
      <c r="J263" s="2493"/>
    </row>
    <row r="264" spans="2:10" ht="12.75" customHeight="1">
      <c r="B264" s="2496"/>
      <c r="C264" s="2498"/>
      <c r="D264" s="2412"/>
      <c r="E264" s="2412"/>
      <c r="F264" s="1234" t="s">
        <v>727</v>
      </c>
      <c r="G264" s="2412"/>
      <c r="H264" s="2416"/>
      <c r="I264" s="2416"/>
      <c r="J264" s="2493"/>
    </row>
    <row r="265" spans="2:10" ht="12.75" customHeight="1">
      <c r="B265" s="2496"/>
      <c r="C265" s="2498"/>
      <c r="D265" s="2412"/>
      <c r="E265" s="2412"/>
      <c r="F265" s="1234" t="s">
        <v>728</v>
      </c>
      <c r="G265" s="2412"/>
      <c r="H265" s="2416"/>
      <c r="I265" s="2416"/>
      <c r="J265" s="2493"/>
    </row>
    <row r="266" spans="2:10" ht="12.75" customHeight="1">
      <c r="B266" s="2496"/>
      <c r="C266" s="2498"/>
      <c r="D266" s="2412"/>
      <c r="E266" s="2412"/>
      <c r="F266" s="1234" t="s">
        <v>729</v>
      </c>
      <c r="G266" s="2412"/>
      <c r="H266" s="2416"/>
      <c r="I266" s="2416"/>
      <c r="J266" s="2493"/>
    </row>
    <row r="267" spans="2:10" ht="12.75" customHeight="1">
      <c r="B267" s="2496"/>
      <c r="C267" s="2498"/>
      <c r="D267" s="2412"/>
      <c r="E267" s="2412"/>
      <c r="F267" s="1277"/>
      <c r="G267" s="2412"/>
      <c r="H267" s="2416"/>
      <c r="I267" s="2416"/>
      <c r="J267" s="2493"/>
    </row>
    <row r="268" spans="2:10" ht="12.75" customHeight="1">
      <c r="B268" s="2496"/>
      <c r="C268" s="2498"/>
      <c r="D268" s="2445" t="s">
        <v>730</v>
      </c>
      <c r="E268" s="2422" t="s">
        <v>676</v>
      </c>
      <c r="F268" s="1234" t="s">
        <v>704</v>
      </c>
      <c r="G268" s="2422" t="s">
        <v>444</v>
      </c>
      <c r="H268" s="2423">
        <v>20</v>
      </c>
      <c r="I268" s="2423">
        <v>23</v>
      </c>
      <c r="J268" s="2492">
        <f>SUM(H268:I273)</f>
        <v>43</v>
      </c>
    </row>
    <row r="269" spans="2:10" ht="12.75" customHeight="1">
      <c r="B269" s="2496"/>
      <c r="C269" s="2498"/>
      <c r="D269" s="2410"/>
      <c r="E269" s="2412"/>
      <c r="F269" s="1234" t="s">
        <v>731</v>
      </c>
      <c r="G269" s="2412"/>
      <c r="H269" s="2416"/>
      <c r="I269" s="2416"/>
      <c r="J269" s="2493"/>
    </row>
    <row r="270" spans="2:10" ht="12.75" customHeight="1">
      <c r="B270" s="2496"/>
      <c r="C270" s="2498"/>
      <c r="D270" s="2410"/>
      <c r="E270" s="2412"/>
      <c r="F270" s="1234" t="s">
        <v>732</v>
      </c>
      <c r="G270" s="2412"/>
      <c r="H270" s="2416"/>
      <c r="I270" s="2416"/>
      <c r="J270" s="2493"/>
    </row>
    <row r="271" spans="2:10" ht="12.75" customHeight="1">
      <c r="B271" s="2496"/>
      <c r="C271" s="2498"/>
      <c r="D271" s="2410"/>
      <c r="E271" s="2412"/>
      <c r="F271" s="1234" t="s">
        <v>721</v>
      </c>
      <c r="G271" s="2412"/>
      <c r="H271" s="2416"/>
      <c r="I271" s="2416"/>
      <c r="J271" s="2493"/>
    </row>
    <row r="272" spans="2:10" ht="12.75" customHeight="1">
      <c r="B272" s="2496"/>
      <c r="C272" s="2498"/>
      <c r="D272" s="2410"/>
      <c r="E272" s="2412"/>
      <c r="F272" s="1234" t="s">
        <v>710</v>
      </c>
      <c r="G272" s="2412"/>
      <c r="H272" s="2416"/>
      <c r="I272" s="2416"/>
      <c r="J272" s="2493"/>
    </row>
    <row r="273" spans="2:10" ht="12.75" customHeight="1">
      <c r="B273" s="2496"/>
      <c r="C273" s="2498"/>
      <c r="D273" s="2411"/>
      <c r="E273" s="2413"/>
      <c r="F273" s="1246"/>
      <c r="G273" s="2413"/>
      <c r="H273" s="2417"/>
      <c r="I273" s="2417"/>
      <c r="J273" s="2495"/>
    </row>
    <row r="274" spans="2:10" ht="16.5" customHeight="1">
      <c r="B274" s="2496"/>
      <c r="C274" s="2498"/>
      <c r="D274" s="2445" t="s">
        <v>733</v>
      </c>
      <c r="E274" s="2422" t="s">
        <v>734</v>
      </c>
      <c r="F274" s="1234" t="s">
        <v>735</v>
      </c>
      <c r="G274" s="2422" t="s">
        <v>444</v>
      </c>
      <c r="H274" s="2423">
        <v>4</v>
      </c>
      <c r="I274" s="2423">
        <v>4</v>
      </c>
      <c r="J274" s="2492">
        <f>SUM(H274:I279)</f>
        <v>8</v>
      </c>
    </row>
    <row r="275" spans="2:10" ht="12.75" customHeight="1">
      <c r="B275" s="2496"/>
      <c r="C275" s="2498"/>
      <c r="D275" s="2410"/>
      <c r="E275" s="2412"/>
      <c r="F275" s="1234" t="s">
        <v>736</v>
      </c>
      <c r="G275" s="2412"/>
      <c r="H275" s="2416"/>
      <c r="I275" s="2416"/>
      <c r="J275" s="2493"/>
    </row>
    <row r="276" spans="2:10" ht="12.75" customHeight="1">
      <c r="B276" s="2496"/>
      <c r="C276" s="2498"/>
      <c r="D276" s="2410"/>
      <c r="E276" s="2412"/>
      <c r="F276" s="1234" t="s">
        <v>737</v>
      </c>
      <c r="G276" s="2412"/>
      <c r="H276" s="2416"/>
      <c r="I276" s="2416"/>
      <c r="J276" s="2493"/>
    </row>
    <row r="277" spans="2:10" ht="12.75" customHeight="1">
      <c r="B277" s="2496"/>
      <c r="C277" s="2498"/>
      <c r="D277" s="2410"/>
      <c r="E277" s="2412"/>
      <c r="F277" s="1234" t="s">
        <v>738</v>
      </c>
      <c r="G277" s="2412"/>
      <c r="H277" s="2416"/>
      <c r="I277" s="2416"/>
      <c r="J277" s="2493"/>
    </row>
    <row r="278" spans="2:10" ht="12.75" customHeight="1">
      <c r="B278" s="2496"/>
      <c r="C278" s="2498"/>
      <c r="D278" s="2410"/>
      <c r="E278" s="2412"/>
      <c r="F278" s="1234" t="s">
        <v>739</v>
      </c>
      <c r="G278" s="2412"/>
      <c r="H278" s="2416"/>
      <c r="I278" s="2416"/>
      <c r="J278" s="2493"/>
    </row>
    <row r="279" spans="2:10" ht="12.75" customHeight="1" thickBot="1">
      <c r="B279" s="2496"/>
      <c r="C279" s="2499"/>
      <c r="D279" s="2435"/>
      <c r="E279" s="2490"/>
      <c r="F279" s="1256"/>
      <c r="G279" s="2491"/>
      <c r="H279" s="2440"/>
      <c r="I279" s="2440"/>
      <c r="J279" s="2494"/>
    </row>
    <row r="280" spans="2:10" ht="12.75" customHeight="1">
      <c r="B280" s="2496"/>
      <c r="C280" s="2481" t="s">
        <v>45</v>
      </c>
      <c r="D280" s="2482" t="s">
        <v>740</v>
      </c>
      <c r="E280" s="2483" t="s">
        <v>741</v>
      </c>
      <c r="F280" s="1234" t="s">
        <v>742</v>
      </c>
      <c r="G280" s="2422" t="s">
        <v>743</v>
      </c>
      <c r="H280" s="2488">
        <v>50</v>
      </c>
      <c r="I280" s="2423">
        <v>21</v>
      </c>
      <c r="J280" s="2465">
        <f>SUM(H280:I285)</f>
        <v>71</v>
      </c>
    </row>
    <row r="281" spans="2:10" ht="12.75" customHeight="1">
      <c r="B281" s="2496"/>
      <c r="C281" s="2481"/>
      <c r="D281" s="2482"/>
      <c r="E281" s="2484"/>
      <c r="F281" s="1282" t="s">
        <v>744</v>
      </c>
      <c r="G281" s="2412"/>
      <c r="H281" s="2461"/>
      <c r="I281" s="2416"/>
      <c r="J281" s="2465"/>
    </row>
    <row r="282" spans="2:10" ht="12.75" customHeight="1">
      <c r="B282" s="2496"/>
      <c r="C282" s="2481"/>
      <c r="D282" s="2482"/>
      <c r="E282" s="2484"/>
      <c r="F282" s="1234" t="s">
        <v>745</v>
      </c>
      <c r="G282" s="2412"/>
      <c r="H282" s="2461"/>
      <c r="I282" s="2416"/>
      <c r="J282" s="2465"/>
    </row>
    <row r="283" spans="2:10" ht="12.75" customHeight="1">
      <c r="B283" s="2496"/>
      <c r="C283" s="2481"/>
      <c r="D283" s="2482"/>
      <c r="E283" s="2484"/>
      <c r="F283" s="1234" t="s">
        <v>746</v>
      </c>
      <c r="G283" s="2412"/>
      <c r="H283" s="2461"/>
      <c r="I283" s="2416"/>
      <c r="J283" s="2465"/>
    </row>
    <row r="284" spans="2:10" ht="12.75" customHeight="1">
      <c r="B284" s="2496"/>
      <c r="C284" s="2481"/>
      <c r="D284" s="2482"/>
      <c r="E284" s="2485"/>
      <c r="F284" s="1226" t="s">
        <v>747</v>
      </c>
      <c r="G284" s="2487"/>
      <c r="H284" s="2461"/>
      <c r="I284" s="2416"/>
      <c r="J284" s="2465"/>
    </row>
    <row r="285" spans="2:10" ht="12.75" customHeight="1">
      <c r="B285" s="2496"/>
      <c r="C285" s="2481"/>
      <c r="D285" s="2482"/>
      <c r="E285" s="2486"/>
      <c r="F285" s="1276"/>
      <c r="G285" s="2413"/>
      <c r="H285" s="2489"/>
      <c r="I285" s="2417"/>
      <c r="J285" s="2465"/>
    </row>
    <row r="286" spans="2:10" s="2" customFormat="1" ht="15.75">
      <c r="B286" s="1283"/>
      <c r="C286" s="1284"/>
      <c r="D286" s="1285"/>
      <c r="E286" s="1286"/>
      <c r="F286" s="1253"/>
      <c r="G286" s="1286"/>
      <c r="H286" s="1263"/>
      <c r="I286" s="1263"/>
      <c r="J286" s="1264" t="s">
        <v>748</v>
      </c>
    </row>
    <row r="287" spans="2:10">
      <c r="B287" s="1287"/>
      <c r="C287" s="80"/>
      <c r="D287" s="1288"/>
      <c r="E287" s="1288"/>
      <c r="F287" s="1288"/>
      <c r="G287" s="1288"/>
      <c r="H287" s="1200"/>
      <c r="I287" s="1265"/>
      <c r="J287" s="79"/>
    </row>
    <row r="288" spans="2:10">
      <c r="B288" s="1287"/>
      <c r="C288" s="80"/>
      <c r="D288" s="1288"/>
      <c r="E288" s="1288"/>
      <c r="F288" s="1288"/>
      <c r="G288" s="1288"/>
      <c r="H288" s="1200"/>
      <c r="I288" s="1265"/>
      <c r="J288" s="1265" t="s">
        <v>401</v>
      </c>
    </row>
    <row r="289" spans="1:14">
      <c r="B289" s="1287"/>
      <c r="C289" s="80"/>
      <c r="D289" s="1288"/>
      <c r="E289" s="1288"/>
      <c r="F289" s="1288"/>
      <c r="G289" s="1288"/>
      <c r="H289" s="1200"/>
      <c r="I289" s="1265"/>
      <c r="J289" s="1265"/>
    </row>
    <row r="290" spans="1:14" s="83" customFormat="1" ht="12.75" customHeight="1">
      <c r="B290" s="2466" t="s">
        <v>2</v>
      </c>
      <c r="C290" s="2469" t="s">
        <v>78</v>
      </c>
      <c r="D290" s="2472" t="s">
        <v>436</v>
      </c>
      <c r="E290" s="1203"/>
      <c r="F290" s="1203"/>
      <c r="G290" s="1203"/>
      <c r="H290" s="2475" t="s">
        <v>378</v>
      </c>
      <c r="I290" s="2475"/>
      <c r="J290" s="2476"/>
      <c r="K290" s="278"/>
      <c r="N290" s="92"/>
    </row>
    <row r="291" spans="1:14" ht="12.75" customHeight="1">
      <c r="A291" s="83"/>
      <c r="B291" s="2467"/>
      <c r="C291" s="2470"/>
      <c r="D291" s="2473"/>
      <c r="E291" s="1204" t="s">
        <v>437</v>
      </c>
      <c r="F291" s="1204" t="s">
        <v>438</v>
      </c>
      <c r="G291" s="1205" t="s">
        <v>439</v>
      </c>
      <c r="H291" s="2477"/>
      <c r="I291" s="2477"/>
      <c r="J291" s="2478"/>
      <c r="K291" s="78"/>
      <c r="L291" s="96"/>
    </row>
    <row r="292" spans="1:14" ht="15" customHeight="1">
      <c r="A292" s="83"/>
      <c r="B292" s="2468"/>
      <c r="C292" s="2471"/>
      <c r="D292" s="2474"/>
      <c r="E292" s="1206"/>
      <c r="F292" s="1206"/>
      <c r="G292" s="1206"/>
      <c r="H292" s="1207" t="s">
        <v>18</v>
      </c>
      <c r="I292" s="1208" t="s">
        <v>19</v>
      </c>
      <c r="J292" s="1208" t="s">
        <v>8</v>
      </c>
      <c r="K292" s="78"/>
      <c r="L292" s="83"/>
    </row>
    <row r="293" spans="1:14" s="1278" customFormat="1" ht="19.5" customHeight="1">
      <c r="B293" s="2479">
        <v>1405</v>
      </c>
      <c r="C293" s="1289" t="s">
        <v>46</v>
      </c>
      <c r="D293" s="1290"/>
      <c r="E293" s="1290"/>
      <c r="F293" s="1290"/>
      <c r="G293" s="1290"/>
      <c r="H293" s="1291">
        <f>SUM(H294:H359)</f>
        <v>194</v>
      </c>
      <c r="I293" s="1291">
        <f>SUM(I294:I359)</f>
        <v>214</v>
      </c>
      <c r="J293" s="1291">
        <f>SUM(H293:I293)</f>
        <v>408</v>
      </c>
    </row>
    <row r="294" spans="1:14">
      <c r="A294" s="83"/>
      <c r="B294" s="2480"/>
      <c r="C294" s="2452" t="s">
        <v>47</v>
      </c>
      <c r="D294" s="2445" t="s">
        <v>749</v>
      </c>
      <c r="E294" s="2422" t="s">
        <v>750</v>
      </c>
      <c r="F294" s="1234" t="s">
        <v>751</v>
      </c>
      <c r="G294" s="2422" t="s">
        <v>752</v>
      </c>
      <c r="H294" s="2423">
        <v>20</v>
      </c>
      <c r="I294" s="2423">
        <v>20</v>
      </c>
      <c r="J294" s="2424">
        <f>SUM(H294:I297)</f>
        <v>40</v>
      </c>
      <c r="K294" s="78"/>
      <c r="L294" s="83"/>
    </row>
    <row r="295" spans="1:14">
      <c r="A295" s="83"/>
      <c r="B295" s="2480"/>
      <c r="C295" s="2428"/>
      <c r="D295" s="2410"/>
      <c r="E295" s="2412"/>
      <c r="F295" s="1234" t="s">
        <v>753</v>
      </c>
      <c r="G295" s="2412"/>
      <c r="H295" s="2416"/>
      <c r="I295" s="2416"/>
      <c r="J295" s="2418"/>
      <c r="K295" s="78"/>
      <c r="L295" s="83"/>
    </row>
    <row r="296" spans="1:14">
      <c r="A296" s="83"/>
      <c r="B296" s="2480"/>
      <c r="C296" s="2428"/>
      <c r="D296" s="2410"/>
      <c r="E296" s="2412"/>
      <c r="F296" s="1234" t="s">
        <v>754</v>
      </c>
      <c r="G296" s="2412"/>
      <c r="H296" s="2416"/>
      <c r="I296" s="2416"/>
      <c r="J296" s="2418"/>
      <c r="K296" s="78"/>
      <c r="L296" s="83"/>
    </row>
    <row r="297" spans="1:14">
      <c r="B297" s="2480"/>
      <c r="C297" s="2428"/>
      <c r="D297" s="2411"/>
      <c r="E297" s="2413"/>
      <c r="G297" s="2413"/>
      <c r="H297" s="2417"/>
      <c r="I297" s="2417"/>
      <c r="J297" s="2419"/>
    </row>
    <row r="298" spans="1:14" ht="12.75" customHeight="1">
      <c r="B298" s="2480"/>
      <c r="C298" s="2428"/>
      <c r="D298" s="2422" t="s">
        <v>755</v>
      </c>
      <c r="E298" s="2422" t="s">
        <v>756</v>
      </c>
      <c r="F298" s="2422" t="s">
        <v>757</v>
      </c>
      <c r="G298" s="2422" t="s">
        <v>752</v>
      </c>
      <c r="H298" s="2423">
        <v>15</v>
      </c>
      <c r="I298" s="2423">
        <v>15</v>
      </c>
      <c r="J298" s="2424">
        <f>SUM(H298:I299)</f>
        <v>30</v>
      </c>
    </row>
    <row r="299" spans="1:14">
      <c r="B299" s="2480"/>
      <c r="C299" s="2428"/>
      <c r="D299" s="2412"/>
      <c r="E299" s="2412"/>
      <c r="F299" s="2412"/>
      <c r="G299" s="2412"/>
      <c r="H299" s="2416"/>
      <c r="I299" s="2416"/>
      <c r="J299" s="2418"/>
    </row>
    <row r="300" spans="1:14" ht="13.5" thickBot="1">
      <c r="B300" s="2480"/>
      <c r="C300" s="2428"/>
      <c r="D300" s="2412"/>
      <c r="E300" s="2490"/>
      <c r="F300" s="1292"/>
      <c r="G300" s="2436"/>
      <c r="H300" s="2440"/>
      <c r="I300" s="2440"/>
      <c r="J300" s="2459"/>
    </row>
    <row r="301" spans="1:14" ht="12.75" customHeight="1">
      <c r="B301" s="2480"/>
      <c r="C301" s="2427" t="s">
        <v>165</v>
      </c>
      <c r="D301" s="2434" t="s">
        <v>758</v>
      </c>
      <c r="E301" s="2430" t="s">
        <v>573</v>
      </c>
      <c r="F301" s="1293" t="s">
        <v>759</v>
      </c>
      <c r="G301" s="2430" t="s">
        <v>444</v>
      </c>
      <c r="H301" s="2420">
        <v>12</v>
      </c>
      <c r="I301" s="2460">
        <v>25</v>
      </c>
      <c r="J301" s="2421">
        <f>SUM(H301:I306)</f>
        <v>37</v>
      </c>
    </row>
    <row r="302" spans="1:14" ht="12.75" customHeight="1">
      <c r="B302" s="2480"/>
      <c r="C302" s="2428"/>
      <c r="D302" s="2410"/>
      <c r="E302" s="2412"/>
      <c r="F302" s="1234" t="s">
        <v>760</v>
      </c>
      <c r="G302" s="2412"/>
      <c r="H302" s="2416"/>
      <c r="I302" s="2461"/>
      <c r="J302" s="2418"/>
    </row>
    <row r="303" spans="1:14" ht="12.75" customHeight="1">
      <c r="B303" s="2480"/>
      <c r="C303" s="2428"/>
      <c r="D303" s="2410"/>
      <c r="E303" s="2412"/>
      <c r="F303" s="1234" t="s">
        <v>572</v>
      </c>
      <c r="G303" s="2412"/>
      <c r="H303" s="2416"/>
      <c r="I303" s="2461"/>
      <c r="J303" s="2418"/>
    </row>
    <row r="304" spans="1:14" ht="12.75" customHeight="1">
      <c r="B304" s="2480"/>
      <c r="C304" s="2428"/>
      <c r="D304" s="2410"/>
      <c r="E304" s="2412"/>
      <c r="F304" s="1234" t="s">
        <v>574</v>
      </c>
      <c r="G304" s="2412"/>
      <c r="H304" s="2416"/>
      <c r="I304" s="2461"/>
      <c r="J304" s="2418"/>
    </row>
    <row r="305" spans="1:12" ht="12.75" customHeight="1">
      <c r="B305" s="2480"/>
      <c r="C305" s="2428"/>
      <c r="D305" s="2410"/>
      <c r="E305" s="2412"/>
      <c r="F305" s="1234" t="s">
        <v>761</v>
      </c>
      <c r="G305" s="2412"/>
      <c r="H305" s="2416"/>
      <c r="I305" s="2461"/>
      <c r="J305" s="2418"/>
    </row>
    <row r="306" spans="1:12" ht="15.75" customHeight="1">
      <c r="A306" s="83"/>
      <c r="B306" s="2480"/>
      <c r="C306" s="2428"/>
      <c r="D306" s="2411"/>
      <c r="E306" s="2413"/>
      <c r="F306" s="1277"/>
      <c r="G306" s="2413"/>
      <c r="H306" s="2416"/>
      <c r="I306" s="2461"/>
      <c r="J306" s="2419"/>
      <c r="K306" s="78"/>
      <c r="L306" s="83"/>
    </row>
    <row r="307" spans="1:12">
      <c r="A307" s="83"/>
      <c r="B307" s="2480"/>
      <c r="C307" s="2428"/>
      <c r="D307" s="2462" t="s">
        <v>762</v>
      </c>
      <c r="E307" s="2422" t="s">
        <v>763</v>
      </c>
      <c r="F307" s="1234" t="s">
        <v>764</v>
      </c>
      <c r="G307" s="2450" t="s">
        <v>444</v>
      </c>
      <c r="H307" s="2423">
        <v>12</v>
      </c>
      <c r="I307" s="2423">
        <v>12</v>
      </c>
      <c r="J307" s="2424">
        <f>SUM(H307:I311)</f>
        <v>24</v>
      </c>
      <c r="K307" s="78"/>
      <c r="L307" s="83"/>
    </row>
    <row r="308" spans="1:12">
      <c r="A308" s="83"/>
      <c r="B308" s="2480"/>
      <c r="C308" s="2428"/>
      <c r="D308" s="2463"/>
      <c r="E308" s="2412"/>
      <c r="F308" s="1234" t="s">
        <v>765</v>
      </c>
      <c r="G308" s="2438"/>
      <c r="H308" s="2416"/>
      <c r="I308" s="2416"/>
      <c r="J308" s="2418"/>
      <c r="K308" s="78"/>
      <c r="L308" s="83"/>
    </row>
    <row r="309" spans="1:12">
      <c r="A309" s="83"/>
      <c r="B309" s="2480"/>
      <c r="C309" s="2428"/>
      <c r="D309" s="2463"/>
      <c r="E309" s="2412"/>
      <c r="F309" s="1234" t="s">
        <v>766</v>
      </c>
      <c r="G309" s="2438"/>
      <c r="H309" s="2416"/>
      <c r="I309" s="2416"/>
      <c r="J309" s="2418"/>
      <c r="K309" s="78"/>
      <c r="L309" s="83"/>
    </row>
    <row r="310" spans="1:12">
      <c r="A310" s="83"/>
      <c r="B310" s="2480"/>
      <c r="C310" s="2428"/>
      <c r="D310" s="2463"/>
      <c r="E310" s="2412"/>
      <c r="F310" s="1234" t="s">
        <v>767</v>
      </c>
      <c r="G310" s="2438"/>
      <c r="H310" s="2416"/>
      <c r="I310" s="2416"/>
      <c r="J310" s="2418"/>
      <c r="K310" s="78"/>
      <c r="L310" s="83"/>
    </row>
    <row r="311" spans="1:12">
      <c r="A311" s="83"/>
      <c r="B311" s="2480"/>
      <c r="C311" s="2428"/>
      <c r="D311" s="2464"/>
      <c r="E311" s="2413"/>
      <c r="F311" s="1234"/>
      <c r="G311" s="2451"/>
      <c r="H311" s="2417"/>
      <c r="I311" s="2417"/>
      <c r="J311" s="2419"/>
      <c r="K311" s="78"/>
      <c r="L311" s="83"/>
    </row>
    <row r="312" spans="1:12">
      <c r="A312" s="83"/>
      <c r="B312" s="2480"/>
      <c r="C312" s="2428"/>
      <c r="D312" s="2422" t="s">
        <v>768</v>
      </c>
      <c r="E312" s="2422" t="s">
        <v>769</v>
      </c>
      <c r="F312" s="1225" t="s">
        <v>770</v>
      </c>
      <c r="G312" s="2422" t="s">
        <v>444</v>
      </c>
      <c r="H312" s="2423">
        <v>18</v>
      </c>
      <c r="I312" s="2423">
        <v>20</v>
      </c>
      <c r="J312" s="2424">
        <f>SUM(H312:I316)</f>
        <v>38</v>
      </c>
      <c r="K312" s="78"/>
      <c r="L312" s="83"/>
    </row>
    <row r="313" spans="1:12">
      <c r="A313" s="83"/>
      <c r="B313" s="2480"/>
      <c r="C313" s="2428"/>
      <c r="D313" s="2412"/>
      <c r="E313" s="2412"/>
      <c r="F313" s="1226" t="s">
        <v>760</v>
      </c>
      <c r="G313" s="2412"/>
      <c r="H313" s="2416"/>
      <c r="I313" s="2416"/>
      <c r="J313" s="2418"/>
      <c r="K313" s="78"/>
      <c r="L313" s="83"/>
    </row>
    <row r="314" spans="1:12">
      <c r="A314" s="83"/>
      <c r="B314" s="2480"/>
      <c r="C314" s="2428"/>
      <c r="D314" s="2412"/>
      <c r="E314" s="2412"/>
      <c r="F314" s="1226" t="s">
        <v>572</v>
      </c>
      <c r="G314" s="2412"/>
      <c r="H314" s="2416"/>
      <c r="I314" s="2416"/>
      <c r="J314" s="2418"/>
      <c r="K314" s="78"/>
      <c r="L314" s="83"/>
    </row>
    <row r="315" spans="1:12">
      <c r="A315" s="83"/>
      <c r="B315" s="2480"/>
      <c r="C315" s="2428"/>
      <c r="D315" s="2412"/>
      <c r="E315" s="2412"/>
      <c r="F315" s="1226" t="s">
        <v>574</v>
      </c>
      <c r="G315" s="2412"/>
      <c r="H315" s="2416"/>
      <c r="I315" s="2416"/>
      <c r="J315" s="2418"/>
      <c r="K315" s="78"/>
      <c r="L315" s="83"/>
    </row>
    <row r="316" spans="1:12">
      <c r="A316" s="83"/>
      <c r="B316" s="2480"/>
      <c r="C316" s="2428"/>
      <c r="D316" s="2412"/>
      <c r="E316" s="2412"/>
      <c r="F316" s="1226" t="s">
        <v>761</v>
      </c>
      <c r="G316" s="2412"/>
      <c r="H316" s="2416"/>
      <c r="I316" s="2416"/>
      <c r="J316" s="2418"/>
      <c r="K316" s="78"/>
      <c r="L316" s="83"/>
    </row>
    <row r="317" spans="1:12">
      <c r="A317" s="83"/>
      <c r="B317" s="2480"/>
      <c r="C317" s="2428"/>
      <c r="D317" s="2413"/>
      <c r="E317" s="2454"/>
      <c r="F317" s="1277"/>
      <c r="G317" s="2413"/>
      <c r="H317" s="2417"/>
      <c r="I317" s="2417"/>
      <c r="J317" s="2419"/>
      <c r="K317" s="78"/>
      <c r="L317" s="83"/>
    </row>
    <row r="318" spans="1:12" ht="15" customHeight="1">
      <c r="A318" s="83"/>
      <c r="B318" s="2480"/>
      <c r="C318" s="2428"/>
      <c r="D318" s="2445" t="s">
        <v>771</v>
      </c>
      <c r="E318" s="2422" t="s">
        <v>772</v>
      </c>
      <c r="F318" s="1226" t="s">
        <v>773</v>
      </c>
      <c r="G318" s="2422" t="s">
        <v>444</v>
      </c>
      <c r="H318" s="2423">
        <v>15</v>
      </c>
      <c r="I318" s="2423">
        <v>15</v>
      </c>
      <c r="J318" s="2424">
        <f>SUM(H318:I322)</f>
        <v>30</v>
      </c>
      <c r="K318" s="78"/>
      <c r="L318" s="83"/>
    </row>
    <row r="319" spans="1:12">
      <c r="A319" s="83"/>
      <c r="B319" s="2480"/>
      <c r="C319" s="2428"/>
      <c r="D319" s="2410"/>
      <c r="E319" s="2412"/>
      <c r="F319" s="1226" t="s">
        <v>774</v>
      </c>
      <c r="G319" s="2412"/>
      <c r="H319" s="2416"/>
      <c r="I319" s="2416"/>
      <c r="J319" s="2418"/>
      <c r="K319" s="78"/>
      <c r="L319" s="83"/>
    </row>
    <row r="320" spans="1:12">
      <c r="A320" s="83"/>
      <c r="B320" s="2480"/>
      <c r="C320" s="2428"/>
      <c r="D320" s="2410"/>
      <c r="E320" s="2412"/>
      <c r="F320" s="1226" t="s">
        <v>775</v>
      </c>
      <c r="G320" s="2412"/>
      <c r="H320" s="2416"/>
      <c r="I320" s="2416"/>
      <c r="J320" s="2418"/>
      <c r="K320" s="78"/>
      <c r="L320" s="83"/>
    </row>
    <row r="321" spans="1:16">
      <c r="A321" s="83"/>
      <c r="B321" s="2480"/>
      <c r="C321" s="2428"/>
      <c r="D321" s="2410"/>
      <c r="E321" s="2412"/>
      <c r="F321" s="1226" t="s">
        <v>776</v>
      </c>
      <c r="G321" s="2412"/>
      <c r="H321" s="2416"/>
      <c r="I321" s="2416"/>
      <c r="J321" s="2418"/>
      <c r="K321" s="78"/>
      <c r="L321" s="83"/>
    </row>
    <row r="322" spans="1:16">
      <c r="A322" s="83"/>
      <c r="B322" s="2480"/>
      <c r="C322" s="2428"/>
      <c r="D322" s="2411"/>
      <c r="E322" s="2413"/>
      <c r="F322" s="1277"/>
      <c r="G322" s="2413"/>
      <c r="H322" s="2417"/>
      <c r="I322" s="2417"/>
      <c r="J322" s="2419"/>
      <c r="K322" s="78"/>
      <c r="L322" s="83"/>
    </row>
    <row r="323" spans="1:16" ht="12.75" customHeight="1">
      <c r="A323" s="83"/>
      <c r="B323" s="2480"/>
      <c r="C323" s="2428"/>
      <c r="D323" s="2445" t="s">
        <v>777</v>
      </c>
      <c r="E323" s="2422" t="s">
        <v>778</v>
      </c>
      <c r="F323" s="1225" t="s">
        <v>779</v>
      </c>
      <c r="G323" s="2422" t="s">
        <v>444</v>
      </c>
      <c r="H323" s="2423">
        <v>10</v>
      </c>
      <c r="I323" s="2423">
        <v>10</v>
      </c>
      <c r="J323" s="2424">
        <f>SUM(H323:I328)</f>
        <v>20</v>
      </c>
      <c r="K323" s="78"/>
      <c r="L323" s="83"/>
    </row>
    <row r="324" spans="1:16" ht="12.75" customHeight="1">
      <c r="A324" s="83"/>
      <c r="B324" s="2480"/>
      <c r="C324" s="2428"/>
      <c r="D324" s="2410"/>
      <c r="E324" s="2412"/>
      <c r="F324" s="1226" t="s">
        <v>780</v>
      </c>
      <c r="G324" s="2412"/>
      <c r="H324" s="2416"/>
      <c r="I324" s="2416"/>
      <c r="J324" s="2418"/>
      <c r="K324" s="78"/>
      <c r="L324" s="83"/>
    </row>
    <row r="325" spans="1:16" ht="12.75" customHeight="1">
      <c r="A325" s="83"/>
      <c r="B325" s="2480"/>
      <c r="C325" s="2428"/>
      <c r="D325" s="2410"/>
      <c r="E325" s="2412"/>
      <c r="F325" s="1226" t="s">
        <v>781</v>
      </c>
      <c r="G325" s="2412"/>
      <c r="H325" s="2416"/>
      <c r="I325" s="2416"/>
      <c r="J325" s="2418"/>
      <c r="K325" s="78"/>
      <c r="L325" s="83"/>
    </row>
    <row r="326" spans="1:16" ht="12.75" customHeight="1">
      <c r="A326" s="83"/>
      <c r="B326" s="2480"/>
      <c r="C326" s="2428"/>
      <c r="D326" s="2410"/>
      <c r="E326" s="2412"/>
      <c r="F326" s="1226" t="s">
        <v>782</v>
      </c>
      <c r="G326" s="2412"/>
      <c r="H326" s="2416"/>
      <c r="I326" s="2416"/>
      <c r="J326" s="2418"/>
      <c r="K326" s="78"/>
      <c r="L326" s="83"/>
    </row>
    <row r="327" spans="1:16" ht="12.75" customHeight="1">
      <c r="A327" s="83"/>
      <c r="B327" s="2480"/>
      <c r="C327" s="2428"/>
      <c r="D327" s="2410"/>
      <c r="E327" s="2412"/>
      <c r="F327" s="1226" t="s">
        <v>783</v>
      </c>
      <c r="G327" s="2412"/>
      <c r="H327" s="2416"/>
      <c r="I327" s="2416"/>
      <c r="J327" s="2418"/>
      <c r="K327" s="78"/>
      <c r="L327" s="83"/>
    </row>
    <row r="328" spans="1:16" ht="12.75" customHeight="1">
      <c r="A328" s="83"/>
      <c r="B328" s="2480"/>
      <c r="C328" s="2428"/>
      <c r="D328" s="2411"/>
      <c r="E328" s="2413"/>
      <c r="F328" s="1277"/>
      <c r="G328" s="2413"/>
      <c r="H328" s="2417"/>
      <c r="I328" s="2417"/>
      <c r="J328" s="2419"/>
      <c r="K328" s="78"/>
      <c r="L328" s="83"/>
    </row>
    <row r="329" spans="1:16">
      <c r="A329" s="83"/>
      <c r="B329" s="2480"/>
      <c r="C329" s="2428"/>
      <c r="D329" s="2445" t="s">
        <v>784</v>
      </c>
      <c r="E329" s="2422" t="s">
        <v>785</v>
      </c>
      <c r="F329" s="1225" t="s">
        <v>786</v>
      </c>
      <c r="G329" s="2438" t="s">
        <v>444</v>
      </c>
      <c r="H329" s="2423">
        <v>20</v>
      </c>
      <c r="I329" s="2423">
        <v>14</v>
      </c>
      <c r="J329" s="2424">
        <f>SUM(H329:I331)</f>
        <v>34</v>
      </c>
      <c r="K329" s="78"/>
      <c r="L329" s="83"/>
    </row>
    <row r="330" spans="1:16">
      <c r="A330" s="83"/>
      <c r="B330" s="2480"/>
      <c r="C330" s="2428"/>
      <c r="D330" s="2410"/>
      <c r="E330" s="2412"/>
      <c r="F330" s="1226" t="s">
        <v>787</v>
      </c>
      <c r="G330" s="2438"/>
      <c r="H330" s="2416"/>
      <c r="I330" s="2416"/>
      <c r="J330" s="2418"/>
      <c r="K330" s="78"/>
      <c r="L330" s="83"/>
      <c r="P330" s="83"/>
    </row>
    <row r="331" spans="1:16" ht="13.5" thickBot="1">
      <c r="A331" s="83"/>
      <c r="B331" s="2480"/>
      <c r="C331" s="2433"/>
      <c r="D331" s="2435"/>
      <c r="E331" s="2436"/>
      <c r="F331" s="1227"/>
      <c r="G331" s="2439"/>
      <c r="H331" s="2440"/>
      <c r="I331" s="2440"/>
      <c r="J331" s="2459"/>
      <c r="K331" s="78"/>
      <c r="L331" s="83"/>
      <c r="P331" s="83"/>
    </row>
    <row r="332" spans="1:16" ht="12.75" customHeight="1">
      <c r="A332" s="83"/>
      <c r="B332" s="2480"/>
      <c r="C332" s="2428" t="s">
        <v>49</v>
      </c>
      <c r="D332" s="2430" t="s">
        <v>788</v>
      </c>
      <c r="E332" s="2430" t="s">
        <v>789</v>
      </c>
      <c r="F332" s="1226" t="s">
        <v>790</v>
      </c>
      <c r="G332" s="2430" t="s">
        <v>580</v>
      </c>
      <c r="H332" s="2420">
        <v>20</v>
      </c>
      <c r="I332" s="2420">
        <v>15</v>
      </c>
      <c r="J332" s="2421">
        <f>SUM(H332:I336)</f>
        <v>35</v>
      </c>
      <c r="K332" s="78"/>
      <c r="L332" s="83"/>
      <c r="P332" s="83"/>
    </row>
    <row r="333" spans="1:16">
      <c r="A333" s="83"/>
      <c r="B333" s="2480"/>
      <c r="C333" s="2428"/>
      <c r="D333" s="2412"/>
      <c r="E333" s="2412"/>
      <c r="F333" s="1226" t="s">
        <v>791</v>
      </c>
      <c r="G333" s="2412"/>
      <c r="H333" s="2416"/>
      <c r="I333" s="2416"/>
      <c r="J333" s="2418"/>
      <c r="K333" s="78"/>
      <c r="L333" s="83"/>
      <c r="P333" s="83"/>
    </row>
    <row r="334" spans="1:16">
      <c r="A334" s="83"/>
      <c r="B334" s="2480"/>
      <c r="C334" s="2428"/>
      <c r="D334" s="2412"/>
      <c r="E334" s="2412"/>
      <c r="F334" s="1226" t="s">
        <v>792</v>
      </c>
      <c r="G334" s="2412"/>
      <c r="H334" s="2416"/>
      <c r="I334" s="2416"/>
      <c r="J334" s="2418"/>
      <c r="K334" s="78"/>
      <c r="L334" s="83"/>
      <c r="P334" s="83"/>
    </row>
    <row r="335" spans="1:16">
      <c r="A335" s="83"/>
      <c r="B335" s="2480"/>
      <c r="C335" s="2428"/>
      <c r="D335" s="2412"/>
      <c r="E335" s="2412"/>
      <c r="F335" s="1226" t="s">
        <v>793</v>
      </c>
      <c r="G335" s="2412"/>
      <c r="H335" s="2416"/>
      <c r="I335" s="2416"/>
      <c r="J335" s="2418"/>
      <c r="K335" s="78"/>
      <c r="L335" s="83"/>
      <c r="P335" s="83"/>
    </row>
    <row r="336" spans="1:16">
      <c r="A336" s="83"/>
      <c r="B336" s="2480"/>
      <c r="C336" s="2428"/>
      <c r="D336" s="2412"/>
      <c r="E336" s="2412"/>
      <c r="F336" s="1226" t="s">
        <v>794</v>
      </c>
      <c r="G336" s="2412"/>
      <c r="H336" s="2416"/>
      <c r="I336" s="2416"/>
      <c r="J336" s="2418"/>
      <c r="K336" s="78"/>
      <c r="L336" s="83"/>
      <c r="P336" s="83"/>
    </row>
    <row r="337" spans="1:16">
      <c r="A337" s="83"/>
      <c r="B337" s="2480"/>
      <c r="C337" s="2428"/>
      <c r="D337" s="2413"/>
      <c r="E337" s="2454"/>
      <c r="F337" s="1277"/>
      <c r="G337" s="2413"/>
      <c r="H337" s="2417"/>
      <c r="I337" s="2417"/>
      <c r="J337" s="2419"/>
      <c r="K337" s="78"/>
      <c r="L337" s="83"/>
      <c r="P337" s="83"/>
    </row>
    <row r="338" spans="1:16">
      <c r="A338" s="83"/>
      <c r="B338" s="2480"/>
      <c r="C338" s="2428"/>
      <c r="D338" s="2453" t="s">
        <v>795</v>
      </c>
      <c r="E338" s="2422" t="s">
        <v>796</v>
      </c>
      <c r="F338" s="1226" t="s">
        <v>797</v>
      </c>
      <c r="G338" s="2422" t="s">
        <v>580</v>
      </c>
      <c r="H338" s="2423">
        <v>15</v>
      </c>
      <c r="I338" s="2423">
        <v>20</v>
      </c>
      <c r="J338" s="2424">
        <f>SUM(H338:I343)</f>
        <v>35</v>
      </c>
      <c r="K338" s="78"/>
      <c r="L338" s="83"/>
      <c r="P338" s="83"/>
    </row>
    <row r="339" spans="1:16">
      <c r="A339" s="83"/>
      <c r="B339" s="2480"/>
      <c r="C339" s="2428"/>
      <c r="D339" s="2453"/>
      <c r="E339" s="2412"/>
      <c r="F339" s="1226" t="s">
        <v>798</v>
      </c>
      <c r="G339" s="2412"/>
      <c r="H339" s="2416"/>
      <c r="I339" s="2416"/>
      <c r="J339" s="2418"/>
      <c r="K339" s="78"/>
      <c r="L339" s="83"/>
      <c r="P339" s="83"/>
    </row>
    <row r="340" spans="1:16">
      <c r="A340" s="83"/>
      <c r="B340" s="2480"/>
      <c r="C340" s="2428"/>
      <c r="D340" s="2453"/>
      <c r="E340" s="2412"/>
      <c r="F340" s="1226" t="s">
        <v>799</v>
      </c>
      <c r="G340" s="2412"/>
      <c r="H340" s="2416"/>
      <c r="I340" s="2416"/>
      <c r="J340" s="2418"/>
      <c r="K340" s="78"/>
      <c r="L340" s="83"/>
      <c r="P340" s="83"/>
    </row>
    <row r="341" spans="1:16">
      <c r="A341" s="83"/>
      <c r="B341" s="2480"/>
      <c r="C341" s="2428"/>
      <c r="D341" s="2453"/>
      <c r="E341" s="2412"/>
      <c r="F341" s="1226" t="s">
        <v>800</v>
      </c>
      <c r="G341" s="2412"/>
      <c r="H341" s="2416"/>
      <c r="I341" s="2416"/>
      <c r="J341" s="2418"/>
      <c r="K341" s="78"/>
      <c r="L341" s="83"/>
      <c r="P341" s="83"/>
    </row>
    <row r="342" spans="1:16">
      <c r="A342" s="83"/>
      <c r="B342" s="2480"/>
      <c r="C342" s="2428"/>
      <c r="D342" s="2453"/>
      <c r="E342" s="2412"/>
      <c r="F342" s="1226" t="s">
        <v>801</v>
      </c>
      <c r="G342" s="2412"/>
      <c r="H342" s="2416"/>
      <c r="I342" s="2416"/>
      <c r="J342" s="2418"/>
      <c r="K342" s="78"/>
      <c r="L342" s="83"/>
      <c r="P342" s="83"/>
    </row>
    <row r="343" spans="1:16">
      <c r="A343" s="83"/>
      <c r="B343" s="2480"/>
      <c r="C343" s="2428"/>
      <c r="D343" s="2453"/>
      <c r="E343" s="2454"/>
      <c r="F343" s="1276"/>
      <c r="G343" s="2455"/>
      <c r="H343" s="2417"/>
      <c r="I343" s="2417"/>
      <c r="J343" s="2419"/>
      <c r="K343" s="78"/>
      <c r="L343" s="83"/>
      <c r="P343" s="83"/>
    </row>
    <row r="344" spans="1:16">
      <c r="A344" s="83"/>
      <c r="B344" s="2480"/>
      <c r="C344" s="2428"/>
      <c r="D344" s="2456" t="s">
        <v>802</v>
      </c>
      <c r="E344" s="2422" t="s">
        <v>796</v>
      </c>
      <c r="F344" s="1226" t="s">
        <v>803</v>
      </c>
      <c r="G344" s="2438" t="s">
        <v>580</v>
      </c>
      <c r="H344" s="2416">
        <v>15</v>
      </c>
      <c r="I344" s="2416">
        <v>20</v>
      </c>
      <c r="J344" s="2424">
        <f>SUM(H344:I349)</f>
        <v>35</v>
      </c>
      <c r="K344" s="78"/>
      <c r="L344" s="83"/>
      <c r="P344" s="83"/>
    </row>
    <row r="345" spans="1:16">
      <c r="A345" s="83"/>
      <c r="B345" s="2480"/>
      <c r="C345" s="2428"/>
      <c r="D345" s="2457"/>
      <c r="E345" s="2412"/>
      <c r="F345" s="1226" t="s">
        <v>591</v>
      </c>
      <c r="G345" s="2438"/>
      <c r="H345" s="2416"/>
      <c r="I345" s="2416"/>
      <c r="J345" s="2418"/>
      <c r="K345" s="78"/>
      <c r="L345" s="83"/>
      <c r="P345" s="83"/>
    </row>
    <row r="346" spans="1:16">
      <c r="A346" s="83"/>
      <c r="B346" s="2480"/>
      <c r="C346" s="2428"/>
      <c r="D346" s="2457"/>
      <c r="E346" s="2412"/>
      <c r="F346" s="1226" t="s">
        <v>804</v>
      </c>
      <c r="G346" s="2438"/>
      <c r="H346" s="2416"/>
      <c r="I346" s="2416"/>
      <c r="J346" s="2418"/>
      <c r="K346" s="78"/>
      <c r="L346" s="83"/>
      <c r="P346" s="83"/>
    </row>
    <row r="347" spans="1:16">
      <c r="A347" s="83"/>
      <c r="B347" s="2480"/>
      <c r="C347" s="2428"/>
      <c r="D347" s="2457"/>
      <c r="E347" s="2412"/>
      <c r="F347" s="1226" t="s">
        <v>589</v>
      </c>
      <c r="G347" s="2438"/>
      <c r="H347" s="2416"/>
      <c r="I347" s="2416"/>
      <c r="J347" s="2418"/>
      <c r="K347" s="78"/>
      <c r="L347" s="83"/>
      <c r="P347" s="83"/>
    </row>
    <row r="348" spans="1:16">
      <c r="A348" s="83"/>
      <c r="B348" s="2480"/>
      <c r="C348" s="2428"/>
      <c r="D348" s="2457"/>
      <c r="E348" s="2412"/>
      <c r="F348" s="1226" t="s">
        <v>799</v>
      </c>
      <c r="G348" s="2438"/>
      <c r="H348" s="2416"/>
      <c r="I348" s="2416"/>
      <c r="J348" s="2418"/>
      <c r="K348" s="78"/>
      <c r="L348" s="83"/>
      <c r="P348" s="83"/>
    </row>
    <row r="349" spans="1:16">
      <c r="A349" s="83"/>
      <c r="B349" s="2480"/>
      <c r="C349" s="2428"/>
      <c r="D349" s="2458"/>
      <c r="E349" s="2413"/>
      <c r="F349" s="1277"/>
      <c r="G349" s="2451"/>
      <c r="H349" s="2417"/>
      <c r="I349" s="2417"/>
      <c r="J349" s="2419"/>
      <c r="K349" s="78"/>
      <c r="L349" s="83"/>
      <c r="P349" s="83"/>
    </row>
    <row r="350" spans="1:16">
      <c r="A350" s="83"/>
      <c r="B350" s="2480"/>
      <c r="C350" s="2428"/>
      <c r="D350" s="2445" t="s">
        <v>805</v>
      </c>
      <c r="E350" s="2422" t="s">
        <v>806</v>
      </c>
      <c r="F350" s="1234" t="s">
        <v>807</v>
      </c>
      <c r="G350" s="2438"/>
      <c r="H350" s="2423">
        <v>10</v>
      </c>
      <c r="I350" s="2423">
        <v>10</v>
      </c>
      <c r="J350" s="2424">
        <f>SUM(H350:I353)</f>
        <v>20</v>
      </c>
      <c r="K350" s="78"/>
      <c r="L350" s="83"/>
      <c r="P350" s="83"/>
    </row>
    <row r="351" spans="1:16">
      <c r="A351" s="83"/>
      <c r="B351" s="2480"/>
      <c r="C351" s="2428"/>
      <c r="D351" s="2410"/>
      <c r="E351" s="2412"/>
      <c r="F351" s="1234" t="s">
        <v>808</v>
      </c>
      <c r="G351" s="2438"/>
      <c r="H351" s="2416"/>
      <c r="I351" s="2416"/>
      <c r="J351" s="2418"/>
      <c r="K351" s="78"/>
      <c r="L351" s="83"/>
      <c r="P351" s="83"/>
    </row>
    <row r="352" spans="1:16">
      <c r="A352" s="83"/>
      <c r="B352" s="2480"/>
      <c r="C352" s="2428"/>
      <c r="D352" s="2410"/>
      <c r="E352" s="2412"/>
      <c r="F352" s="1234" t="s">
        <v>809</v>
      </c>
      <c r="G352" s="2438"/>
      <c r="H352" s="2416"/>
      <c r="I352" s="2416"/>
      <c r="J352" s="2418"/>
      <c r="K352" s="78"/>
      <c r="L352" s="83"/>
      <c r="P352" s="83"/>
    </row>
    <row r="353" spans="1:16">
      <c r="A353" s="83"/>
      <c r="B353" s="2480"/>
      <c r="C353" s="2428"/>
      <c r="D353" s="2411"/>
      <c r="E353" s="2413"/>
      <c r="F353" s="1277"/>
      <c r="G353" s="2438"/>
      <c r="H353" s="2417"/>
      <c r="I353" s="2417"/>
      <c r="J353" s="2419"/>
      <c r="K353" s="78"/>
      <c r="L353" s="83"/>
      <c r="P353" s="83"/>
    </row>
    <row r="354" spans="1:16">
      <c r="A354" s="83"/>
      <c r="B354" s="2480"/>
      <c r="C354" s="2428"/>
      <c r="D354" s="2445" t="s">
        <v>810</v>
      </c>
      <c r="E354" s="2422" t="s">
        <v>804</v>
      </c>
      <c r="F354" s="1234" t="s">
        <v>811</v>
      </c>
      <c r="G354" s="2422"/>
      <c r="H354" s="2416">
        <v>12</v>
      </c>
      <c r="I354" s="2416">
        <v>18</v>
      </c>
      <c r="J354" s="2424">
        <f>SUM(H354:I359)</f>
        <v>30</v>
      </c>
      <c r="K354" s="78"/>
      <c r="L354" s="83"/>
      <c r="P354" s="83"/>
    </row>
    <row r="355" spans="1:16">
      <c r="A355" s="83"/>
      <c r="B355" s="2480"/>
      <c r="C355" s="2428"/>
      <c r="D355" s="2410"/>
      <c r="E355" s="2412"/>
      <c r="F355" s="1234" t="s">
        <v>812</v>
      </c>
      <c r="G355" s="2412"/>
      <c r="H355" s="2416"/>
      <c r="I355" s="2416"/>
      <c r="J355" s="2418"/>
      <c r="K355" s="78"/>
      <c r="L355" s="83"/>
      <c r="P355" s="83"/>
    </row>
    <row r="356" spans="1:16">
      <c r="A356" s="83"/>
      <c r="B356" s="2480"/>
      <c r="C356" s="2428"/>
      <c r="D356" s="2410"/>
      <c r="E356" s="2412"/>
      <c r="F356" s="1234" t="s">
        <v>798</v>
      </c>
      <c r="G356" s="2412"/>
      <c r="H356" s="2416"/>
      <c r="I356" s="2416"/>
      <c r="J356" s="2418"/>
      <c r="K356" s="78"/>
      <c r="L356" s="83"/>
      <c r="P356" s="83"/>
    </row>
    <row r="357" spans="1:16">
      <c r="A357" s="83"/>
      <c r="B357" s="2480"/>
      <c r="C357" s="2428"/>
      <c r="D357" s="2410"/>
      <c r="E357" s="2412"/>
      <c r="F357" s="1234" t="s">
        <v>808</v>
      </c>
      <c r="G357" s="2412"/>
      <c r="H357" s="2416"/>
      <c r="I357" s="2416"/>
      <c r="J357" s="2418"/>
      <c r="K357" s="78"/>
      <c r="L357" s="83"/>
      <c r="P357" s="83"/>
    </row>
    <row r="358" spans="1:16">
      <c r="A358" s="83"/>
      <c r="B358" s="2480"/>
      <c r="C358" s="2428"/>
      <c r="D358" s="2410"/>
      <c r="E358" s="2412"/>
      <c r="F358" s="1234" t="s">
        <v>809</v>
      </c>
      <c r="G358" s="2412"/>
      <c r="H358" s="2416"/>
      <c r="I358" s="2416"/>
      <c r="J358" s="2418"/>
      <c r="K358" s="78"/>
      <c r="L358" s="83"/>
      <c r="P358" s="83"/>
    </row>
    <row r="359" spans="1:16">
      <c r="A359" s="83"/>
      <c r="B359" s="2480"/>
      <c r="C359" s="2429"/>
      <c r="D359" s="2411"/>
      <c r="E359" s="2413"/>
      <c r="F359" s="1234"/>
      <c r="G359" s="2413"/>
      <c r="H359" s="2416"/>
      <c r="I359" s="2416"/>
      <c r="J359" s="2419"/>
      <c r="K359" s="78"/>
      <c r="L359" s="83"/>
      <c r="P359" s="83"/>
    </row>
    <row r="360" spans="1:16" s="1281" customFormat="1" ht="18.75" customHeight="1">
      <c r="B360" s="2425">
        <v>1406</v>
      </c>
      <c r="C360" s="1294" t="s">
        <v>51</v>
      </c>
      <c r="D360" s="1295"/>
      <c r="E360" s="1295"/>
      <c r="F360" s="1295"/>
      <c r="G360" s="1295"/>
      <c r="H360" s="1247">
        <f>SUM(H361:H383)</f>
        <v>121</v>
      </c>
      <c r="I360" s="1247">
        <f>SUM(I361:I383)</f>
        <v>122</v>
      </c>
      <c r="J360" s="1247">
        <f>SUM(H360:I360)</f>
        <v>243</v>
      </c>
    </row>
    <row r="361" spans="1:16" ht="12.75" customHeight="1">
      <c r="B361" s="2426"/>
      <c r="C361" s="2452" t="s">
        <v>52</v>
      </c>
      <c r="D361" s="2445" t="s">
        <v>813</v>
      </c>
      <c r="E361" s="2422" t="s">
        <v>814</v>
      </c>
      <c r="F361" s="1233" t="s">
        <v>815</v>
      </c>
      <c r="G361" s="2422" t="s">
        <v>444</v>
      </c>
      <c r="H361" s="2423">
        <v>12</v>
      </c>
      <c r="I361" s="2423">
        <v>14</v>
      </c>
      <c r="J361" s="2424">
        <f>SUM(H361:I366)</f>
        <v>26</v>
      </c>
    </row>
    <row r="362" spans="1:16" ht="12.75" customHeight="1">
      <c r="B362" s="2426"/>
      <c r="C362" s="2428"/>
      <c r="D362" s="2410"/>
      <c r="E362" s="2412"/>
      <c r="F362" s="1234" t="s">
        <v>816</v>
      </c>
      <c r="G362" s="2412"/>
      <c r="H362" s="2416"/>
      <c r="I362" s="2416"/>
      <c r="J362" s="2418"/>
    </row>
    <row r="363" spans="1:16" ht="12.75" customHeight="1">
      <c r="B363" s="2426"/>
      <c r="C363" s="2428"/>
      <c r="D363" s="2410"/>
      <c r="E363" s="2412"/>
      <c r="F363" s="1234" t="s">
        <v>817</v>
      </c>
      <c r="G363" s="2412"/>
      <c r="H363" s="2416"/>
      <c r="I363" s="2416"/>
      <c r="J363" s="2418"/>
    </row>
    <row r="364" spans="1:16" ht="12.75" customHeight="1">
      <c r="B364" s="2426"/>
      <c r="C364" s="2428"/>
      <c r="D364" s="2410"/>
      <c r="E364" s="2412"/>
      <c r="F364" s="1234" t="s">
        <v>818</v>
      </c>
      <c r="G364" s="2412"/>
      <c r="H364" s="2416"/>
      <c r="I364" s="2416"/>
      <c r="J364" s="2418"/>
    </row>
    <row r="365" spans="1:16" ht="12.75" customHeight="1">
      <c r="B365" s="2426"/>
      <c r="C365" s="2428"/>
      <c r="D365" s="2410"/>
      <c r="E365" s="2412"/>
      <c r="F365" s="1234" t="s">
        <v>819</v>
      </c>
      <c r="G365" s="2412"/>
      <c r="H365" s="2416"/>
      <c r="I365" s="2416"/>
      <c r="J365" s="2418"/>
    </row>
    <row r="366" spans="1:16" ht="12.75" customHeight="1">
      <c r="B366" s="2426"/>
      <c r="C366" s="2428"/>
      <c r="D366" s="2411"/>
      <c r="E366" s="2413"/>
      <c r="F366" s="1277"/>
      <c r="G366" s="2412"/>
      <c r="H366" s="2416"/>
      <c r="I366" s="2416"/>
      <c r="J366" s="2419"/>
    </row>
    <row r="367" spans="1:16" ht="12.75" customHeight="1">
      <c r="B367" s="2426"/>
      <c r="C367" s="2428"/>
      <c r="D367" s="2447" t="s">
        <v>820</v>
      </c>
      <c r="E367" s="2422" t="s">
        <v>821</v>
      </c>
      <c r="F367" s="1234" t="s">
        <v>822</v>
      </c>
      <c r="G367" s="2450" t="s">
        <v>444</v>
      </c>
      <c r="H367" s="2423">
        <v>20</v>
      </c>
      <c r="I367" s="2423">
        <v>45</v>
      </c>
      <c r="J367" s="2424">
        <f>SUM(H367:I371)</f>
        <v>65</v>
      </c>
    </row>
    <row r="368" spans="1:16" ht="12.75" customHeight="1">
      <c r="B368" s="2426"/>
      <c r="C368" s="2428"/>
      <c r="D368" s="2448"/>
      <c r="E368" s="2412"/>
      <c r="F368" s="1234" t="s">
        <v>823</v>
      </c>
      <c r="G368" s="2438"/>
      <c r="H368" s="2416"/>
      <c r="I368" s="2416"/>
      <c r="J368" s="2418"/>
    </row>
    <row r="369" spans="2:10" ht="12.75" customHeight="1">
      <c r="B369" s="2426"/>
      <c r="C369" s="2428"/>
      <c r="D369" s="2448"/>
      <c r="E369" s="2412"/>
      <c r="F369" s="1234" t="s">
        <v>824</v>
      </c>
      <c r="G369" s="2438"/>
      <c r="H369" s="2416"/>
      <c r="I369" s="2416"/>
      <c r="J369" s="2418"/>
    </row>
    <row r="370" spans="2:10" ht="12.75" customHeight="1">
      <c r="B370" s="2426"/>
      <c r="C370" s="2428"/>
      <c r="D370" s="2448"/>
      <c r="E370" s="2412"/>
      <c r="F370" s="1234" t="s">
        <v>825</v>
      </c>
      <c r="G370" s="2438"/>
      <c r="H370" s="2416"/>
      <c r="I370" s="2416"/>
      <c r="J370" s="2418"/>
    </row>
    <row r="371" spans="2:10" ht="12.75" customHeight="1">
      <c r="B371" s="2426"/>
      <c r="C371" s="2428"/>
      <c r="D371" s="2449"/>
      <c r="E371" s="2413"/>
      <c r="F371" s="1277"/>
      <c r="G371" s="2451"/>
      <c r="H371" s="2417"/>
      <c r="I371" s="2417"/>
      <c r="J371" s="2419"/>
    </row>
    <row r="372" spans="2:10" ht="12.75" customHeight="1">
      <c r="B372" s="2426"/>
      <c r="C372" s="2428"/>
      <c r="D372" s="2445" t="s">
        <v>826</v>
      </c>
      <c r="E372" s="2422" t="s">
        <v>827</v>
      </c>
      <c r="F372" s="1234" t="s">
        <v>828</v>
      </c>
      <c r="G372" s="2446" t="s">
        <v>444</v>
      </c>
      <c r="H372" s="2423">
        <v>60</v>
      </c>
      <c r="I372" s="2423">
        <v>40</v>
      </c>
      <c r="J372" s="2424">
        <f>SUM(H372:I377)</f>
        <v>100</v>
      </c>
    </row>
    <row r="373" spans="2:10" ht="12.75" customHeight="1">
      <c r="B373" s="2426"/>
      <c r="C373" s="2428"/>
      <c r="D373" s="2410"/>
      <c r="E373" s="2412"/>
      <c r="F373" s="1234" t="s">
        <v>829</v>
      </c>
      <c r="G373" s="2414"/>
      <c r="H373" s="2416"/>
      <c r="I373" s="2416"/>
      <c r="J373" s="2418"/>
    </row>
    <row r="374" spans="2:10" ht="12.75" customHeight="1">
      <c r="B374" s="2426"/>
      <c r="C374" s="2428"/>
      <c r="D374" s="2410"/>
      <c r="E374" s="2412"/>
      <c r="F374" s="1234" t="s">
        <v>818</v>
      </c>
      <c r="G374" s="2414"/>
      <c r="H374" s="2416"/>
      <c r="I374" s="2416"/>
      <c r="J374" s="2418"/>
    </row>
    <row r="375" spans="2:10" ht="12.75" customHeight="1">
      <c r="B375" s="2426"/>
      <c r="C375" s="2428"/>
      <c r="D375" s="2410"/>
      <c r="E375" s="2412"/>
      <c r="F375" s="1234" t="s">
        <v>819</v>
      </c>
      <c r="G375" s="2414"/>
      <c r="H375" s="2416"/>
      <c r="I375" s="2416"/>
      <c r="J375" s="2418"/>
    </row>
    <row r="376" spans="2:10" ht="12.75" customHeight="1">
      <c r="B376" s="2426"/>
      <c r="C376" s="2428"/>
      <c r="D376" s="2410"/>
      <c r="E376" s="2412"/>
      <c r="F376" s="1234" t="s">
        <v>830</v>
      </c>
      <c r="G376" s="2414"/>
      <c r="H376" s="2416"/>
      <c r="I376" s="2416"/>
      <c r="J376" s="2418"/>
    </row>
    <row r="377" spans="2:10" ht="12.75" customHeight="1">
      <c r="B377" s="2426"/>
      <c r="C377" s="2428"/>
      <c r="D377" s="2411"/>
      <c r="E377" s="2413"/>
      <c r="F377" s="1277"/>
      <c r="G377" s="2415"/>
      <c r="H377" s="2417"/>
      <c r="I377" s="2417"/>
      <c r="J377" s="2419"/>
    </row>
    <row r="378" spans="2:10" ht="12.75" customHeight="1">
      <c r="B378" s="2426"/>
      <c r="C378" s="2428"/>
      <c r="D378" s="2445" t="s">
        <v>831</v>
      </c>
      <c r="E378" s="2422" t="s">
        <v>832</v>
      </c>
      <c r="F378" s="1234" t="s">
        <v>833</v>
      </c>
      <c r="G378" s="2414" t="s">
        <v>444</v>
      </c>
      <c r="H378" s="2416">
        <v>29</v>
      </c>
      <c r="I378" s="2416">
        <v>23</v>
      </c>
      <c r="J378" s="2424">
        <f>SUM(H378:I383)</f>
        <v>52</v>
      </c>
    </row>
    <row r="379" spans="2:10" ht="12.75" customHeight="1">
      <c r="B379" s="2426"/>
      <c r="C379" s="2428"/>
      <c r="D379" s="2410"/>
      <c r="E379" s="2412"/>
      <c r="F379" s="1234" t="s">
        <v>834</v>
      </c>
      <c r="G379" s="2414"/>
      <c r="H379" s="2416"/>
      <c r="I379" s="2416"/>
      <c r="J379" s="2418"/>
    </row>
    <row r="380" spans="2:10" ht="12.75" customHeight="1">
      <c r="B380" s="2426"/>
      <c r="C380" s="2428"/>
      <c r="D380" s="2410"/>
      <c r="E380" s="2412"/>
      <c r="F380" s="1234" t="s">
        <v>835</v>
      </c>
      <c r="G380" s="2414"/>
      <c r="H380" s="2416"/>
      <c r="I380" s="2416"/>
      <c r="J380" s="2418"/>
    </row>
    <row r="381" spans="2:10" ht="12.75" customHeight="1">
      <c r="B381" s="2426"/>
      <c r="C381" s="2428"/>
      <c r="D381" s="2410"/>
      <c r="E381" s="2412"/>
      <c r="F381" s="1234" t="s">
        <v>836</v>
      </c>
      <c r="G381" s="2414"/>
      <c r="H381" s="2416"/>
      <c r="I381" s="2416"/>
      <c r="J381" s="2418"/>
    </row>
    <row r="382" spans="2:10" ht="12.75" customHeight="1">
      <c r="B382" s="2426"/>
      <c r="C382" s="2428"/>
      <c r="D382" s="2410"/>
      <c r="E382" s="2412"/>
      <c r="F382" s="1234" t="s">
        <v>837</v>
      </c>
      <c r="G382" s="2414"/>
      <c r="H382" s="2416"/>
      <c r="I382" s="2416"/>
      <c r="J382" s="2418"/>
    </row>
    <row r="383" spans="2:10" ht="13.5" customHeight="1">
      <c r="B383" s="2426"/>
      <c r="C383" s="2429"/>
      <c r="D383" s="2411"/>
      <c r="E383" s="2413"/>
      <c r="F383" s="1277"/>
      <c r="G383" s="2415"/>
      <c r="H383" s="2417"/>
      <c r="I383" s="2417"/>
      <c r="J383" s="2419"/>
    </row>
    <row r="384" spans="2:10" s="1281" customFormat="1" ht="18.75" customHeight="1">
      <c r="B384" s="1296">
        <v>1407</v>
      </c>
      <c r="C384" s="1297" t="s">
        <v>838</v>
      </c>
      <c r="D384" s="1295"/>
      <c r="E384" s="1295"/>
      <c r="F384" s="1295"/>
      <c r="G384" s="1295"/>
      <c r="H384" s="1298"/>
      <c r="I384" s="1298"/>
      <c r="J384" s="1299"/>
    </row>
    <row r="385" spans="2:10" s="1281" customFormat="1" ht="18.75" customHeight="1">
      <c r="B385" s="2425">
        <v>1408</v>
      </c>
      <c r="C385" s="1289" t="s">
        <v>63</v>
      </c>
      <c r="D385" s="1300"/>
      <c r="E385" s="1300"/>
      <c r="F385" s="1300"/>
      <c r="G385" s="1300"/>
      <c r="H385" s="1301">
        <f>SUM(H386:H406)</f>
        <v>114</v>
      </c>
      <c r="I385" s="1301">
        <f>SUM(I386:I406)</f>
        <v>125</v>
      </c>
      <c r="J385" s="1302">
        <f>SUM(H385:I385)</f>
        <v>239</v>
      </c>
    </row>
    <row r="386" spans="2:10" s="1281" customFormat="1" ht="12.75" customHeight="1">
      <c r="B386" s="2426"/>
      <c r="C386" s="2443" t="s">
        <v>64</v>
      </c>
      <c r="D386" s="2445" t="s">
        <v>839</v>
      </c>
      <c r="E386" s="2422" t="s">
        <v>840</v>
      </c>
      <c r="F386" s="1225" t="s">
        <v>841</v>
      </c>
      <c r="G386" s="2446" t="s">
        <v>752</v>
      </c>
      <c r="H386" s="2416">
        <v>23</v>
      </c>
      <c r="I386" s="2416">
        <v>19</v>
      </c>
      <c r="J386" s="2431">
        <f>SUM(H386:I388)</f>
        <v>42</v>
      </c>
    </row>
    <row r="387" spans="2:10" s="1281" customFormat="1" ht="12.75" customHeight="1">
      <c r="B387" s="2426"/>
      <c r="C387" s="2444"/>
      <c r="D387" s="2410"/>
      <c r="E387" s="2412"/>
      <c r="F387" s="1226"/>
      <c r="G387" s="2414"/>
      <c r="H387" s="2416"/>
      <c r="I387" s="2416"/>
      <c r="J387" s="2431"/>
    </row>
    <row r="388" spans="2:10" s="1281" customFormat="1" ht="12.75" customHeight="1" thickBot="1">
      <c r="B388" s="2426"/>
      <c r="C388" s="2444"/>
      <c r="D388" s="2411"/>
      <c r="E388" s="2413"/>
      <c r="F388" s="1227"/>
      <c r="G388" s="2415"/>
      <c r="H388" s="2417"/>
      <c r="I388" s="2417"/>
      <c r="J388" s="2432"/>
    </row>
    <row r="389" spans="2:10" s="1281" customFormat="1" ht="12.75" customHeight="1">
      <c r="B389" s="2426"/>
      <c r="C389" s="2427" t="s">
        <v>66</v>
      </c>
      <c r="D389" s="2434" t="s">
        <v>842</v>
      </c>
      <c r="E389" s="2430" t="s">
        <v>843</v>
      </c>
      <c r="F389" s="1234" t="s">
        <v>844</v>
      </c>
      <c r="G389" s="2437" t="s">
        <v>444</v>
      </c>
      <c r="H389" s="2420">
        <v>25</v>
      </c>
      <c r="I389" s="2420">
        <v>30</v>
      </c>
      <c r="J389" s="2441">
        <f>SUM(H389:I392)</f>
        <v>55</v>
      </c>
    </row>
    <row r="390" spans="2:10" s="1281" customFormat="1" ht="12.75" customHeight="1">
      <c r="B390" s="2426"/>
      <c r="C390" s="2428"/>
      <c r="D390" s="2410"/>
      <c r="E390" s="2412"/>
      <c r="F390" s="1234" t="s">
        <v>845</v>
      </c>
      <c r="G390" s="2438"/>
      <c r="H390" s="2416"/>
      <c r="I390" s="2416"/>
      <c r="J390" s="2431"/>
    </row>
    <row r="391" spans="2:10" s="1281" customFormat="1" ht="12.75" customHeight="1">
      <c r="B391" s="2426"/>
      <c r="C391" s="2428"/>
      <c r="D391" s="2410"/>
      <c r="E391" s="2412"/>
      <c r="F391" s="1234" t="s">
        <v>846</v>
      </c>
      <c r="G391" s="2438"/>
      <c r="H391" s="2416"/>
      <c r="I391" s="2416"/>
      <c r="J391" s="2431"/>
    </row>
    <row r="392" spans="2:10" s="1281" customFormat="1" ht="23.25" customHeight="1" thickBot="1">
      <c r="B392" s="2426"/>
      <c r="C392" s="2433"/>
      <c r="D392" s="2435"/>
      <c r="E392" s="2436"/>
      <c r="F392" s="1227"/>
      <c r="G392" s="2439"/>
      <c r="H392" s="2440"/>
      <c r="I392" s="2440"/>
      <c r="J392" s="2442"/>
    </row>
    <row r="393" spans="2:10" ht="12.75" customHeight="1">
      <c r="B393" s="2426"/>
      <c r="C393" s="2427" t="s">
        <v>847</v>
      </c>
      <c r="D393" s="2430" t="s">
        <v>848</v>
      </c>
      <c r="E393" s="2430" t="s">
        <v>849</v>
      </c>
      <c r="F393" s="1234" t="s">
        <v>850</v>
      </c>
      <c r="G393" s="2430" t="s">
        <v>444</v>
      </c>
      <c r="H393" s="2420">
        <v>23</v>
      </c>
      <c r="I393" s="2420">
        <v>35</v>
      </c>
      <c r="J393" s="2421">
        <f>SUM(H393:I398)</f>
        <v>58</v>
      </c>
    </row>
    <row r="394" spans="2:10" ht="12.75" customHeight="1">
      <c r="B394" s="2426"/>
      <c r="C394" s="2428"/>
      <c r="D394" s="2412"/>
      <c r="E394" s="2412"/>
      <c r="F394" s="1234" t="s">
        <v>851</v>
      </c>
      <c r="G394" s="2412"/>
      <c r="H394" s="2416"/>
      <c r="I394" s="2416"/>
      <c r="J394" s="2418"/>
    </row>
    <row r="395" spans="2:10" ht="12.75" customHeight="1">
      <c r="B395" s="2426"/>
      <c r="C395" s="2428"/>
      <c r="D395" s="2412"/>
      <c r="E395" s="2412"/>
      <c r="F395" s="1234" t="s">
        <v>852</v>
      </c>
      <c r="G395" s="2412"/>
      <c r="H395" s="2416"/>
      <c r="I395" s="2416"/>
      <c r="J395" s="2418"/>
    </row>
    <row r="396" spans="2:10" ht="12.75" customHeight="1">
      <c r="B396" s="2426"/>
      <c r="C396" s="2428"/>
      <c r="D396" s="2412"/>
      <c r="E396" s="2412"/>
      <c r="F396" s="1234" t="s">
        <v>853</v>
      </c>
      <c r="G396" s="2412"/>
      <c r="H396" s="2416"/>
      <c r="I396" s="2416"/>
      <c r="J396" s="2418"/>
    </row>
    <row r="397" spans="2:10" ht="12.75" customHeight="1">
      <c r="B397" s="2426"/>
      <c r="C397" s="2428"/>
      <c r="D397" s="2412"/>
      <c r="E397" s="2412"/>
      <c r="F397" s="1234" t="s">
        <v>854</v>
      </c>
      <c r="G397" s="2412"/>
      <c r="H397" s="2416"/>
      <c r="I397" s="2416"/>
      <c r="J397" s="2418"/>
    </row>
    <row r="398" spans="2:10" ht="12.75" customHeight="1">
      <c r="B398" s="2426"/>
      <c r="C398" s="2428"/>
      <c r="D398" s="2413"/>
      <c r="E398" s="2413"/>
      <c r="F398" s="1277"/>
      <c r="G398" s="2413"/>
      <c r="H398" s="2417"/>
      <c r="I398" s="2417"/>
      <c r="J398" s="2419"/>
    </row>
    <row r="399" spans="2:10" ht="12.75" customHeight="1">
      <c r="B399" s="2426"/>
      <c r="C399" s="2428"/>
      <c r="D399" s="2422" t="s">
        <v>855</v>
      </c>
      <c r="E399" s="2422" t="s">
        <v>853</v>
      </c>
      <c r="F399" s="1234" t="s">
        <v>850</v>
      </c>
      <c r="G399" s="2422" t="s">
        <v>444</v>
      </c>
      <c r="H399" s="2423">
        <v>20</v>
      </c>
      <c r="I399" s="2423">
        <v>20</v>
      </c>
      <c r="J399" s="2424">
        <f>SUM(H399:I401)</f>
        <v>40</v>
      </c>
    </row>
    <row r="400" spans="2:10" ht="12.75" customHeight="1">
      <c r="B400" s="2426"/>
      <c r="C400" s="2428"/>
      <c r="D400" s="2412"/>
      <c r="E400" s="2412"/>
      <c r="F400" s="1234" t="s">
        <v>849</v>
      </c>
      <c r="G400" s="2412"/>
      <c r="H400" s="2416"/>
      <c r="I400" s="2416"/>
      <c r="J400" s="2418"/>
    </row>
    <row r="401" spans="2:10" ht="12.75" customHeight="1">
      <c r="B401" s="2426"/>
      <c r="C401" s="2428"/>
      <c r="D401" s="2413"/>
      <c r="E401" s="2413"/>
      <c r="F401" s="1277"/>
      <c r="G401" s="2413"/>
      <c r="H401" s="2417"/>
      <c r="I401" s="2417"/>
      <c r="J401" s="2419"/>
    </row>
    <row r="402" spans="2:10" ht="15" customHeight="1">
      <c r="B402" s="2426"/>
      <c r="C402" s="2428"/>
      <c r="D402" s="2410" t="s">
        <v>856</v>
      </c>
      <c r="E402" s="2412" t="s">
        <v>857</v>
      </c>
      <c r="F402" s="1234" t="s">
        <v>858</v>
      </c>
      <c r="G402" s="2414" t="s">
        <v>444</v>
      </c>
      <c r="H402" s="2416">
        <v>23</v>
      </c>
      <c r="I402" s="2416">
        <v>21</v>
      </c>
      <c r="J402" s="2418">
        <f>SUM(H402:I406)</f>
        <v>44</v>
      </c>
    </row>
    <row r="403" spans="2:10">
      <c r="B403" s="2426"/>
      <c r="C403" s="2428"/>
      <c r="D403" s="2410"/>
      <c r="E403" s="2412"/>
      <c r="F403" s="1234" t="s">
        <v>859</v>
      </c>
      <c r="G403" s="2414"/>
      <c r="H403" s="2416"/>
      <c r="I403" s="2416"/>
      <c r="J403" s="2418"/>
    </row>
    <row r="404" spans="2:10">
      <c r="B404" s="2426"/>
      <c r="C404" s="2428"/>
      <c r="D404" s="2410"/>
      <c r="E404" s="2412"/>
      <c r="F404" s="1234" t="s">
        <v>860</v>
      </c>
      <c r="G404" s="2414"/>
      <c r="H404" s="2416"/>
      <c r="I404" s="2416"/>
      <c r="J404" s="2418"/>
    </row>
    <row r="405" spans="2:10" ht="12.75" customHeight="1">
      <c r="B405" s="2426"/>
      <c r="C405" s="2428"/>
      <c r="D405" s="2410"/>
      <c r="E405" s="2412"/>
      <c r="F405" s="1234" t="s">
        <v>861</v>
      </c>
      <c r="G405" s="2414"/>
      <c r="H405" s="2416"/>
      <c r="I405" s="2416"/>
      <c r="J405" s="2418"/>
    </row>
    <row r="406" spans="2:10">
      <c r="B406" s="2426"/>
      <c r="C406" s="2429"/>
      <c r="D406" s="2411"/>
      <c r="E406" s="2413"/>
      <c r="F406" s="1277"/>
      <c r="G406" s="2415"/>
      <c r="H406" s="2417"/>
      <c r="I406" s="2417"/>
      <c r="J406" s="2419"/>
    </row>
    <row r="407" spans="2:10" s="1281" customFormat="1" ht="18.75" customHeight="1">
      <c r="B407" s="2407">
        <v>1624</v>
      </c>
      <c r="C407" s="1303" t="s">
        <v>68</v>
      </c>
      <c r="D407" s="1304"/>
      <c r="E407" s="1304"/>
      <c r="F407" s="1304"/>
      <c r="G407" s="1304"/>
      <c r="H407" s="1304"/>
      <c r="I407" s="1304"/>
      <c r="J407" s="1305"/>
    </row>
    <row r="408" spans="2:10" ht="10.5" customHeight="1">
      <c r="B408" s="2407"/>
      <c r="C408" s="1306"/>
      <c r="D408" s="1307"/>
      <c r="E408" s="1307"/>
      <c r="F408" s="1307"/>
      <c r="G408" s="1307"/>
      <c r="H408" s="1308"/>
      <c r="I408" s="1309"/>
      <c r="J408" s="1310"/>
    </row>
    <row r="409" spans="2:10" ht="15.75">
      <c r="B409" s="1260"/>
      <c r="C409" s="2408" t="s">
        <v>8</v>
      </c>
      <c r="D409" s="2409"/>
      <c r="E409" s="1311"/>
      <c r="F409" s="1311"/>
      <c r="G409" s="1311"/>
      <c r="H409" s="1312">
        <f>SUM(H10+H85+H203+H234+H293+H360+H384+H385)</f>
        <v>1413</v>
      </c>
      <c r="I409" s="1312">
        <f>SUM(I10+I85+I203+I234+I293+I360+I384+I385)</f>
        <v>1390</v>
      </c>
      <c r="J409" s="1312">
        <f>SUM(J10+J85+J203+J234+J293+J360+J384+J385)</f>
        <v>2803</v>
      </c>
    </row>
    <row r="410" spans="2:10" ht="15" customHeight="1">
      <c r="C410" s="1313" t="s">
        <v>381</v>
      </c>
      <c r="D410" s="1314"/>
      <c r="E410" s="1314"/>
      <c r="F410" s="1314"/>
      <c r="G410" s="1314"/>
      <c r="H410" s="1200"/>
      <c r="I410" s="1200"/>
      <c r="J410" s="1200"/>
    </row>
    <row r="411" spans="2:10" ht="12.75" customHeight="1">
      <c r="B411" s="1315"/>
      <c r="D411" s="163"/>
      <c r="E411" s="163"/>
      <c r="F411" s="163"/>
      <c r="G411" s="163"/>
    </row>
    <row r="412" spans="2:10">
      <c r="B412" s="1317"/>
      <c r="C412" s="83"/>
      <c r="D412" s="83"/>
      <c r="E412" s="83"/>
      <c r="F412" s="83"/>
      <c r="G412" s="83"/>
    </row>
    <row r="413" spans="2:10" ht="15.75" customHeight="1">
      <c r="B413" s="1317"/>
      <c r="C413" s="83"/>
      <c r="D413" s="83"/>
      <c r="E413" s="83"/>
      <c r="F413" s="83"/>
      <c r="G413" s="83"/>
    </row>
    <row r="414" spans="2:10" s="1320" customFormat="1" ht="11.25" customHeight="1">
      <c r="B414" s="1318"/>
      <c r="C414" s="83"/>
      <c r="D414" s="83"/>
      <c r="E414" s="83"/>
      <c r="F414" s="83"/>
      <c r="G414" s="83"/>
      <c r="H414" s="1316"/>
      <c r="I414" s="1316"/>
      <c r="J414" s="1319"/>
    </row>
    <row r="415" spans="2:10" ht="9" customHeight="1">
      <c r="B415" s="83"/>
      <c r="C415" s="83"/>
      <c r="D415" s="83"/>
      <c r="E415" s="83"/>
      <c r="F415" s="83"/>
      <c r="G415" s="83"/>
    </row>
    <row r="416" spans="2:10">
      <c r="C416" s="83"/>
      <c r="D416" s="83"/>
      <c r="E416" s="83"/>
      <c r="F416" s="83"/>
      <c r="G416" s="83"/>
    </row>
    <row r="417" spans="3:7">
      <c r="C417" s="83"/>
      <c r="D417" s="83"/>
      <c r="E417" s="83"/>
      <c r="F417" s="83"/>
      <c r="G417" s="83"/>
    </row>
    <row r="418" spans="3:7">
      <c r="C418" s="83"/>
      <c r="D418" s="83"/>
      <c r="E418" s="83"/>
      <c r="F418" s="83"/>
      <c r="G418" s="83"/>
    </row>
    <row r="419" spans="3:7">
      <c r="C419" s="83"/>
      <c r="D419" s="83"/>
      <c r="E419" s="83"/>
      <c r="F419" s="83"/>
      <c r="G419" s="83"/>
    </row>
    <row r="420" spans="3:7">
      <c r="C420" s="83"/>
      <c r="D420" s="83"/>
      <c r="E420" s="83"/>
      <c r="F420" s="83"/>
      <c r="G420" s="83"/>
    </row>
    <row r="421" spans="3:7">
      <c r="C421" s="83"/>
      <c r="D421" s="83"/>
      <c r="E421" s="83"/>
      <c r="F421" s="83"/>
      <c r="G421" s="83"/>
    </row>
    <row r="422" spans="3:7">
      <c r="C422" s="83"/>
      <c r="D422" s="83"/>
      <c r="E422" s="83"/>
      <c r="F422" s="83"/>
      <c r="G422" s="83"/>
    </row>
    <row r="423" spans="3:7">
      <c r="C423" s="83"/>
      <c r="D423" s="83"/>
      <c r="E423" s="83"/>
      <c r="F423" s="83"/>
      <c r="G423" s="83"/>
    </row>
    <row r="424" spans="3:7">
      <c r="C424" s="83"/>
      <c r="D424" s="83"/>
      <c r="E424" s="83"/>
      <c r="F424" s="83"/>
      <c r="G424" s="83"/>
    </row>
    <row r="425" spans="3:7">
      <c r="C425" s="83"/>
      <c r="D425" s="83"/>
      <c r="E425" s="83"/>
      <c r="F425" s="83"/>
      <c r="G425" s="83"/>
    </row>
    <row r="426" spans="3:7">
      <c r="C426" s="83"/>
      <c r="D426" s="83"/>
      <c r="E426" s="83"/>
      <c r="F426" s="83"/>
      <c r="G426" s="83"/>
    </row>
    <row r="427" spans="3:7">
      <c r="C427" s="83"/>
      <c r="D427" s="83"/>
      <c r="E427" s="83"/>
      <c r="F427" s="83"/>
      <c r="G427" s="83"/>
    </row>
    <row r="428" spans="3:7">
      <c r="C428" s="83"/>
      <c r="D428" s="83"/>
      <c r="E428" s="83"/>
      <c r="F428" s="83"/>
      <c r="G428" s="83"/>
    </row>
    <row r="429" spans="3:7">
      <c r="C429" s="83"/>
      <c r="D429" s="83"/>
      <c r="E429" s="83"/>
      <c r="F429" s="83"/>
      <c r="G429" s="83"/>
    </row>
    <row r="430" spans="3:7">
      <c r="C430" s="83"/>
      <c r="D430" s="83"/>
      <c r="E430" s="83"/>
      <c r="F430" s="83"/>
      <c r="G430" s="83"/>
    </row>
    <row r="431" spans="3:7">
      <c r="C431" s="83"/>
      <c r="D431" s="83"/>
      <c r="E431" s="83"/>
      <c r="F431" s="83"/>
      <c r="G431" s="83"/>
    </row>
    <row r="432" spans="3:7">
      <c r="C432" s="83"/>
      <c r="D432" s="83"/>
      <c r="E432" s="83"/>
      <c r="F432" s="83"/>
      <c r="G432" s="83"/>
    </row>
    <row r="433" spans="3:7">
      <c r="C433" s="83"/>
      <c r="D433" s="83"/>
      <c r="E433" s="83"/>
      <c r="F433" s="83"/>
      <c r="G433" s="83"/>
    </row>
    <row r="434" spans="3:7">
      <c r="C434" s="83"/>
      <c r="D434" s="83"/>
      <c r="E434" s="83"/>
      <c r="F434" s="83"/>
      <c r="G434" s="83"/>
    </row>
    <row r="435" spans="3:7">
      <c r="C435" s="83"/>
      <c r="D435" s="83"/>
      <c r="E435" s="83"/>
      <c r="F435" s="83"/>
      <c r="G435" s="83"/>
    </row>
    <row r="436" spans="3:7">
      <c r="C436" s="83"/>
      <c r="D436" s="83"/>
      <c r="E436" s="83"/>
      <c r="F436" s="83"/>
      <c r="G436" s="83"/>
    </row>
    <row r="437" spans="3:7">
      <c r="C437" s="83"/>
      <c r="D437" s="83"/>
      <c r="E437" s="83"/>
      <c r="F437" s="83"/>
      <c r="G437" s="83"/>
    </row>
    <row r="438" spans="3:7">
      <c r="C438" s="83"/>
      <c r="D438" s="83"/>
      <c r="E438" s="83"/>
      <c r="F438" s="83"/>
      <c r="G438" s="83"/>
    </row>
    <row r="439" spans="3:7">
      <c r="C439" s="83"/>
      <c r="D439" s="83"/>
      <c r="E439" s="83"/>
      <c r="F439" s="83"/>
      <c r="G439" s="83"/>
    </row>
    <row r="440" spans="3:7">
      <c r="C440" s="83"/>
      <c r="D440" s="83"/>
      <c r="E440" s="83"/>
      <c r="F440" s="83"/>
      <c r="G440" s="83"/>
    </row>
    <row r="441" spans="3:7">
      <c r="C441" s="83"/>
      <c r="D441" s="83"/>
      <c r="E441" s="83"/>
      <c r="F441" s="83"/>
      <c r="G441" s="83"/>
    </row>
    <row r="442" spans="3:7">
      <c r="C442" s="83"/>
      <c r="D442" s="83"/>
      <c r="E442" s="83"/>
      <c r="F442" s="83"/>
      <c r="G442" s="83"/>
    </row>
    <row r="443" spans="3:7">
      <c r="C443" s="83"/>
      <c r="D443" s="83"/>
      <c r="E443" s="83"/>
      <c r="F443" s="83"/>
      <c r="G443" s="83"/>
    </row>
    <row r="444" spans="3:7">
      <c r="C444" s="83"/>
      <c r="D444" s="83"/>
      <c r="E444" s="83"/>
      <c r="F444" s="83"/>
      <c r="G444" s="83"/>
    </row>
    <row r="445" spans="3:7">
      <c r="C445" s="83"/>
      <c r="D445" s="83"/>
      <c r="E445" s="83"/>
      <c r="F445" s="83"/>
      <c r="G445" s="83"/>
    </row>
    <row r="446" spans="3:7">
      <c r="C446" s="83"/>
      <c r="D446" s="83"/>
      <c r="E446" s="83"/>
      <c r="F446" s="83"/>
      <c r="G446" s="83"/>
    </row>
    <row r="447" spans="3:7">
      <c r="C447" s="83"/>
      <c r="D447" s="83"/>
      <c r="E447" s="83"/>
      <c r="F447" s="83"/>
      <c r="G447" s="83"/>
    </row>
    <row r="448" spans="3:7">
      <c r="C448" s="83"/>
      <c r="D448" s="83"/>
      <c r="E448" s="83"/>
      <c r="F448" s="83"/>
      <c r="G448" s="83"/>
    </row>
    <row r="449" spans="3:3">
      <c r="C449" s="83"/>
    </row>
  </sheetData>
  <mergeCells count="474">
    <mergeCell ref="B3:J3"/>
    <mergeCell ref="N3:AB3"/>
    <mergeCell ref="B4:J4"/>
    <mergeCell ref="B7:B9"/>
    <mergeCell ref="C7:C9"/>
    <mergeCell ref="D7:D9"/>
    <mergeCell ref="H7:J8"/>
    <mergeCell ref="I22:I27"/>
    <mergeCell ref="J22:J27"/>
    <mergeCell ref="D28:D32"/>
    <mergeCell ref="E28:E32"/>
    <mergeCell ref="G28:G32"/>
    <mergeCell ref="H28:H32"/>
    <mergeCell ref="I28:I32"/>
    <mergeCell ref="J28:J32"/>
    <mergeCell ref="I11:I16"/>
    <mergeCell ref="J11:J16"/>
    <mergeCell ref="D17:D21"/>
    <mergeCell ref="E17:E21"/>
    <mergeCell ref="G17:G21"/>
    <mergeCell ref="H17:H21"/>
    <mergeCell ref="I17:I21"/>
    <mergeCell ref="J17:J21"/>
    <mergeCell ref="D11:D16"/>
    <mergeCell ref="E11:E16"/>
    <mergeCell ref="G11:G16"/>
    <mergeCell ref="H11:H16"/>
    <mergeCell ref="D22:D27"/>
    <mergeCell ref="E22:E27"/>
    <mergeCell ref="G22:G27"/>
    <mergeCell ref="H22:H27"/>
    <mergeCell ref="D39:D44"/>
    <mergeCell ref="E39:E44"/>
    <mergeCell ref="G39:G44"/>
    <mergeCell ref="H39:H44"/>
    <mergeCell ref="I39:I44"/>
    <mergeCell ref="J39:J44"/>
    <mergeCell ref="D33:D38"/>
    <mergeCell ref="E33:E38"/>
    <mergeCell ref="G33:G38"/>
    <mergeCell ref="H33:H38"/>
    <mergeCell ref="I33:I38"/>
    <mergeCell ref="J33:J38"/>
    <mergeCell ref="J45:J49"/>
    <mergeCell ref="C50:C67"/>
    <mergeCell ref="D50:D54"/>
    <mergeCell ref="E50:E54"/>
    <mergeCell ref="G50:G54"/>
    <mergeCell ref="H50:H54"/>
    <mergeCell ref="I50:I54"/>
    <mergeCell ref="J50:J54"/>
    <mergeCell ref="D55:D57"/>
    <mergeCell ref="E55:E57"/>
    <mergeCell ref="C45:C49"/>
    <mergeCell ref="D45:D49"/>
    <mergeCell ref="E45:E49"/>
    <mergeCell ref="G45:G49"/>
    <mergeCell ref="H45:H49"/>
    <mergeCell ref="I45:I49"/>
    <mergeCell ref="D65:D67"/>
    <mergeCell ref="E65:E66"/>
    <mergeCell ref="G65:G67"/>
    <mergeCell ref="H65:H67"/>
    <mergeCell ref="I65:I67"/>
    <mergeCell ref="J65:J67"/>
    <mergeCell ref="G55:G57"/>
    <mergeCell ref="H55:H57"/>
    <mergeCell ref="J74:J79"/>
    <mergeCell ref="D80:D84"/>
    <mergeCell ref="E80:E84"/>
    <mergeCell ref="J80:J84"/>
    <mergeCell ref="I55:I57"/>
    <mergeCell ref="J55:J57"/>
    <mergeCell ref="D58:D64"/>
    <mergeCell ref="E58:E64"/>
    <mergeCell ref="G58:G64"/>
    <mergeCell ref="H58:H64"/>
    <mergeCell ref="I58:I64"/>
    <mergeCell ref="J58:J64"/>
    <mergeCell ref="J68:J73"/>
    <mergeCell ref="G68:G73"/>
    <mergeCell ref="H68:H73"/>
    <mergeCell ref="I68:I73"/>
    <mergeCell ref="G80:G84"/>
    <mergeCell ref="H80:H84"/>
    <mergeCell ref="I80:I84"/>
    <mergeCell ref="C74:C84"/>
    <mergeCell ref="D74:D79"/>
    <mergeCell ref="E74:E79"/>
    <mergeCell ref="G74:G79"/>
    <mergeCell ref="H74:H79"/>
    <mergeCell ref="I74:I79"/>
    <mergeCell ref="B85:B157"/>
    <mergeCell ref="C86:C125"/>
    <mergeCell ref="D86:D91"/>
    <mergeCell ref="E86:E91"/>
    <mergeCell ref="G86:G91"/>
    <mergeCell ref="H86:H91"/>
    <mergeCell ref="B10:B84"/>
    <mergeCell ref="C11:C44"/>
    <mergeCell ref="D98:D103"/>
    <mergeCell ref="E98:E103"/>
    <mergeCell ref="G98:G103"/>
    <mergeCell ref="H98:H103"/>
    <mergeCell ref="D108:D113"/>
    <mergeCell ref="E108:E113"/>
    <mergeCell ref="G108:G113"/>
    <mergeCell ref="H108:H113"/>
    <mergeCell ref="C140:C157"/>
    <mergeCell ref="D140:D145"/>
    <mergeCell ref="E140:E145"/>
    <mergeCell ref="G140:G145"/>
    <mergeCell ref="H140:H145"/>
    <mergeCell ref="C68:C73"/>
    <mergeCell ref="D68:D73"/>
    <mergeCell ref="E68:E73"/>
    <mergeCell ref="I98:I103"/>
    <mergeCell ref="J98:J103"/>
    <mergeCell ref="I86:I91"/>
    <mergeCell ref="J86:J91"/>
    <mergeCell ref="D92:D97"/>
    <mergeCell ref="E92:E97"/>
    <mergeCell ref="G92:G97"/>
    <mergeCell ref="H92:H97"/>
    <mergeCell ref="I92:I97"/>
    <mergeCell ref="J92:J97"/>
    <mergeCell ref="I108:I113"/>
    <mergeCell ref="J108:J113"/>
    <mergeCell ref="D104:D107"/>
    <mergeCell ref="E104:E107"/>
    <mergeCell ref="G104:G107"/>
    <mergeCell ref="H104:H107"/>
    <mergeCell ref="I104:I107"/>
    <mergeCell ref="J104:J107"/>
    <mergeCell ref="D120:D125"/>
    <mergeCell ref="E120:E125"/>
    <mergeCell ref="G120:G125"/>
    <mergeCell ref="H120:H125"/>
    <mergeCell ref="I120:I125"/>
    <mergeCell ref="J120:J125"/>
    <mergeCell ref="D114:D119"/>
    <mergeCell ref="E114:E119"/>
    <mergeCell ref="G114:G119"/>
    <mergeCell ref="H114:H119"/>
    <mergeCell ref="I114:I119"/>
    <mergeCell ref="J114:J119"/>
    <mergeCell ref="J126:J129"/>
    <mergeCell ref="D130:D134"/>
    <mergeCell ref="E130:E134"/>
    <mergeCell ref="G130:G134"/>
    <mergeCell ref="H130:H134"/>
    <mergeCell ref="I130:I134"/>
    <mergeCell ref="J130:J134"/>
    <mergeCell ref="C126:C139"/>
    <mergeCell ref="D126:D129"/>
    <mergeCell ref="E126:E129"/>
    <mergeCell ref="G126:G129"/>
    <mergeCell ref="H126:H129"/>
    <mergeCell ref="I126:I129"/>
    <mergeCell ref="D135:D139"/>
    <mergeCell ref="E135:E139"/>
    <mergeCell ref="G135:G139"/>
    <mergeCell ref="H135:H139"/>
    <mergeCell ref="I135:I139"/>
    <mergeCell ref="J135:J139"/>
    <mergeCell ref="I140:I145"/>
    <mergeCell ref="J140:J145"/>
    <mergeCell ref="D146:D151"/>
    <mergeCell ref="E146:E151"/>
    <mergeCell ref="G146:G151"/>
    <mergeCell ref="H146:H151"/>
    <mergeCell ref="I146:I151"/>
    <mergeCell ref="J146:J151"/>
    <mergeCell ref="D152:D157"/>
    <mergeCell ref="E152:E157"/>
    <mergeCell ref="G152:G157"/>
    <mergeCell ref="H152:H157"/>
    <mergeCell ref="I152:I157"/>
    <mergeCell ref="J152:J157"/>
    <mergeCell ref="B162:B164"/>
    <mergeCell ref="C162:C164"/>
    <mergeCell ref="D162:D164"/>
    <mergeCell ref="H162:J163"/>
    <mergeCell ref="B165:B202"/>
    <mergeCell ref="C165:C180"/>
    <mergeCell ref="D165:D170"/>
    <mergeCell ref="E165:E170"/>
    <mergeCell ref="G165:G170"/>
    <mergeCell ref="D175:D180"/>
    <mergeCell ref="E175:E180"/>
    <mergeCell ref="G175:G180"/>
    <mergeCell ref="H175:H180"/>
    <mergeCell ref="I175:I180"/>
    <mergeCell ref="J175:J180"/>
    <mergeCell ref="H165:H170"/>
    <mergeCell ref="I165:I170"/>
    <mergeCell ref="J165:J170"/>
    <mergeCell ref="D171:D174"/>
    <mergeCell ref="E171:E174"/>
    <mergeCell ref="G171:G174"/>
    <mergeCell ref="H171:H174"/>
    <mergeCell ref="I171:I174"/>
    <mergeCell ref="J171:J174"/>
    <mergeCell ref="J181:J185"/>
    <mergeCell ref="C186:C202"/>
    <mergeCell ref="D186:D191"/>
    <mergeCell ref="E186:E191"/>
    <mergeCell ref="G186:G191"/>
    <mergeCell ref="H186:H191"/>
    <mergeCell ref="I186:I191"/>
    <mergeCell ref="J186:J191"/>
    <mergeCell ref="D192:D197"/>
    <mergeCell ref="E192:E197"/>
    <mergeCell ref="C181:C185"/>
    <mergeCell ref="D181:D185"/>
    <mergeCell ref="E181:E185"/>
    <mergeCell ref="G181:G185"/>
    <mergeCell ref="H181:H185"/>
    <mergeCell ref="I181:I185"/>
    <mergeCell ref="G192:G197"/>
    <mergeCell ref="H192:H197"/>
    <mergeCell ref="I192:I197"/>
    <mergeCell ref="J192:J197"/>
    <mergeCell ref="D198:D202"/>
    <mergeCell ref="E198:E202"/>
    <mergeCell ref="G198:G202"/>
    <mergeCell ref="H198:H202"/>
    <mergeCell ref="I198:I202"/>
    <mergeCell ref="J198:J202"/>
    <mergeCell ref="I204:I209"/>
    <mergeCell ref="J204:J209"/>
    <mergeCell ref="D210:D215"/>
    <mergeCell ref="E210:E215"/>
    <mergeCell ref="G210:G215"/>
    <mergeCell ref="H210:H215"/>
    <mergeCell ref="I210:I215"/>
    <mergeCell ref="J210:J215"/>
    <mergeCell ref="B203:B233"/>
    <mergeCell ref="C204:C221"/>
    <mergeCell ref="D204:D209"/>
    <mergeCell ref="E204:E209"/>
    <mergeCell ref="G204:G209"/>
    <mergeCell ref="H204:H209"/>
    <mergeCell ref="D216:D221"/>
    <mergeCell ref="E216:E221"/>
    <mergeCell ref="G216:G221"/>
    <mergeCell ref="H216:H221"/>
    <mergeCell ref="I216:I221"/>
    <mergeCell ref="J216:J221"/>
    <mergeCell ref="C222:C233"/>
    <mergeCell ref="D222:D225"/>
    <mergeCell ref="E222:E225"/>
    <mergeCell ref="G222:G225"/>
    <mergeCell ref="H222:H225"/>
    <mergeCell ref="I222:I225"/>
    <mergeCell ref="J222:J225"/>
    <mergeCell ref="D226:D229"/>
    <mergeCell ref="E226:E229"/>
    <mergeCell ref="G226:G229"/>
    <mergeCell ref="H226:H229"/>
    <mergeCell ref="I226:I229"/>
    <mergeCell ref="J226:J229"/>
    <mergeCell ref="D230:D233"/>
    <mergeCell ref="E230:E233"/>
    <mergeCell ref="G230:G233"/>
    <mergeCell ref="H230:H233"/>
    <mergeCell ref="I230:I233"/>
    <mergeCell ref="J230:J233"/>
    <mergeCell ref="B234:B285"/>
    <mergeCell ref="C235:C279"/>
    <mergeCell ref="D235:D239"/>
    <mergeCell ref="E235:E239"/>
    <mergeCell ref="G235:G239"/>
    <mergeCell ref="H235:H239"/>
    <mergeCell ref="I235:I239"/>
    <mergeCell ref="J235:J239"/>
    <mergeCell ref="D240:D245"/>
    <mergeCell ref="J246:J251"/>
    <mergeCell ref="D252:D256"/>
    <mergeCell ref="E252:E256"/>
    <mergeCell ref="G252:G256"/>
    <mergeCell ref="H252:H256"/>
    <mergeCell ref="I252:I256"/>
    <mergeCell ref="J252:J256"/>
    <mergeCell ref="E240:E245"/>
    <mergeCell ref="G240:G245"/>
    <mergeCell ref="H240:H245"/>
    <mergeCell ref="I240:I245"/>
    <mergeCell ref="J240:J245"/>
    <mergeCell ref="D246:D251"/>
    <mergeCell ref="E246:E251"/>
    <mergeCell ref="G246:G251"/>
    <mergeCell ref="H246:H251"/>
    <mergeCell ref="I246:I251"/>
    <mergeCell ref="D262:D267"/>
    <mergeCell ref="E262:E267"/>
    <mergeCell ref="G262:G267"/>
    <mergeCell ref="H262:H267"/>
    <mergeCell ref="I262:I267"/>
    <mergeCell ref="J262:J267"/>
    <mergeCell ref="D257:D261"/>
    <mergeCell ref="E257:E261"/>
    <mergeCell ref="G257:G261"/>
    <mergeCell ref="H257:H261"/>
    <mergeCell ref="I257:I261"/>
    <mergeCell ref="J257:J261"/>
    <mergeCell ref="D274:D279"/>
    <mergeCell ref="E274:E279"/>
    <mergeCell ref="G274:G279"/>
    <mergeCell ref="H274:H279"/>
    <mergeCell ref="I274:I279"/>
    <mergeCell ref="J274:J279"/>
    <mergeCell ref="D268:D273"/>
    <mergeCell ref="E268:E273"/>
    <mergeCell ref="G268:G273"/>
    <mergeCell ref="H268:H273"/>
    <mergeCell ref="I268:I273"/>
    <mergeCell ref="J268:J273"/>
    <mergeCell ref="J280:J285"/>
    <mergeCell ref="B290:B292"/>
    <mergeCell ref="C290:C292"/>
    <mergeCell ref="D290:D292"/>
    <mergeCell ref="H290:J291"/>
    <mergeCell ref="B293:B359"/>
    <mergeCell ref="C294:C300"/>
    <mergeCell ref="D294:D297"/>
    <mergeCell ref="E294:E297"/>
    <mergeCell ref="G294:G297"/>
    <mergeCell ref="C280:C285"/>
    <mergeCell ref="D280:D285"/>
    <mergeCell ref="E280:E285"/>
    <mergeCell ref="G280:G285"/>
    <mergeCell ref="H280:H285"/>
    <mergeCell ref="I280:I285"/>
    <mergeCell ref="H294:H297"/>
    <mergeCell ref="I294:I297"/>
    <mergeCell ref="J294:J297"/>
    <mergeCell ref="D298:D300"/>
    <mergeCell ref="E298:E300"/>
    <mergeCell ref="F298:F299"/>
    <mergeCell ref="G298:G300"/>
    <mergeCell ref="H298:H300"/>
    <mergeCell ref="I298:I300"/>
    <mergeCell ref="J298:J300"/>
    <mergeCell ref="C301:C331"/>
    <mergeCell ref="D301:D306"/>
    <mergeCell ref="E301:E306"/>
    <mergeCell ref="G301:G306"/>
    <mergeCell ref="H301:H306"/>
    <mergeCell ref="I301:I306"/>
    <mergeCell ref="D312:D317"/>
    <mergeCell ref="E312:E317"/>
    <mergeCell ref="G312:G317"/>
    <mergeCell ref="H312:H317"/>
    <mergeCell ref="I312:I317"/>
    <mergeCell ref="J312:J317"/>
    <mergeCell ref="D318:D322"/>
    <mergeCell ref="E318:E322"/>
    <mergeCell ref="G318:G322"/>
    <mergeCell ref="H318:H322"/>
    <mergeCell ref="I318:I322"/>
    <mergeCell ref="J318:J322"/>
    <mergeCell ref="J301:J306"/>
    <mergeCell ref="D307:D311"/>
    <mergeCell ref="E307:E311"/>
    <mergeCell ref="G307:G311"/>
    <mergeCell ref="H307:H311"/>
    <mergeCell ref="I307:I311"/>
    <mergeCell ref="J307:J311"/>
    <mergeCell ref="D329:D331"/>
    <mergeCell ref="E329:E331"/>
    <mergeCell ref="G329:G331"/>
    <mergeCell ref="H329:H331"/>
    <mergeCell ref="I329:I331"/>
    <mergeCell ref="J329:J331"/>
    <mergeCell ref="D323:D328"/>
    <mergeCell ref="E323:E328"/>
    <mergeCell ref="G323:G328"/>
    <mergeCell ref="H323:H328"/>
    <mergeCell ref="I323:I328"/>
    <mergeCell ref="J323:J328"/>
    <mergeCell ref="J332:J337"/>
    <mergeCell ref="D338:D343"/>
    <mergeCell ref="E338:E343"/>
    <mergeCell ref="G338:G343"/>
    <mergeCell ref="H338:H343"/>
    <mergeCell ref="I338:I343"/>
    <mergeCell ref="J338:J343"/>
    <mergeCell ref="C332:C359"/>
    <mergeCell ref="D332:D337"/>
    <mergeCell ref="E332:E337"/>
    <mergeCell ref="G332:G337"/>
    <mergeCell ref="H332:H337"/>
    <mergeCell ref="I332:I337"/>
    <mergeCell ref="D344:D349"/>
    <mergeCell ref="E344:E349"/>
    <mergeCell ref="G344:G349"/>
    <mergeCell ref="H344:H349"/>
    <mergeCell ref="D354:D359"/>
    <mergeCell ref="E354:E359"/>
    <mergeCell ref="G354:G359"/>
    <mergeCell ref="H354:H359"/>
    <mergeCell ref="I354:I359"/>
    <mergeCell ref="J354:J359"/>
    <mergeCell ref="I344:I349"/>
    <mergeCell ref="J344:J349"/>
    <mergeCell ref="D350:D353"/>
    <mergeCell ref="E350:E353"/>
    <mergeCell ref="G350:G353"/>
    <mergeCell ref="H350:H353"/>
    <mergeCell ref="I350:I353"/>
    <mergeCell ref="J350:J353"/>
    <mergeCell ref="B360:B383"/>
    <mergeCell ref="C361:C383"/>
    <mergeCell ref="D361:D366"/>
    <mergeCell ref="E361:E366"/>
    <mergeCell ref="G361:G366"/>
    <mergeCell ref="H361:H366"/>
    <mergeCell ref="D372:D377"/>
    <mergeCell ref="E372:E377"/>
    <mergeCell ref="G372:G377"/>
    <mergeCell ref="H372:H377"/>
    <mergeCell ref="I372:I377"/>
    <mergeCell ref="J372:J377"/>
    <mergeCell ref="D378:D383"/>
    <mergeCell ref="E378:E383"/>
    <mergeCell ref="G378:G383"/>
    <mergeCell ref="H378:H383"/>
    <mergeCell ref="I378:I383"/>
    <mergeCell ref="J378:J383"/>
    <mergeCell ref="I361:I366"/>
    <mergeCell ref="J361:J366"/>
    <mergeCell ref="D367:D371"/>
    <mergeCell ref="E367:E371"/>
    <mergeCell ref="G367:G371"/>
    <mergeCell ref="H367:H371"/>
    <mergeCell ref="I367:I371"/>
    <mergeCell ref="J367:J371"/>
    <mergeCell ref="C389:C392"/>
    <mergeCell ref="D389:D392"/>
    <mergeCell ref="E389:E392"/>
    <mergeCell ref="G389:G392"/>
    <mergeCell ref="H389:H392"/>
    <mergeCell ref="I389:I392"/>
    <mergeCell ref="J389:J392"/>
    <mergeCell ref="C386:C388"/>
    <mergeCell ref="D386:D388"/>
    <mergeCell ref="E386:E388"/>
    <mergeCell ref="G386:G388"/>
    <mergeCell ref="H386:H388"/>
    <mergeCell ref="B407:B408"/>
    <mergeCell ref="C409:D409"/>
    <mergeCell ref="D402:D406"/>
    <mergeCell ref="E402:E406"/>
    <mergeCell ref="G402:G406"/>
    <mergeCell ref="H402:H406"/>
    <mergeCell ref="I402:I406"/>
    <mergeCell ref="J402:J406"/>
    <mergeCell ref="H393:H398"/>
    <mergeCell ref="I393:I398"/>
    <mergeCell ref="J393:J398"/>
    <mergeCell ref="D399:D401"/>
    <mergeCell ref="E399:E401"/>
    <mergeCell ref="G399:G401"/>
    <mergeCell ref="H399:H401"/>
    <mergeCell ref="I399:I401"/>
    <mergeCell ref="J399:J401"/>
    <mergeCell ref="B385:B406"/>
    <mergeCell ref="C393:C406"/>
    <mergeCell ref="D393:D398"/>
    <mergeCell ref="E393:E398"/>
    <mergeCell ref="G393:G398"/>
    <mergeCell ref="I386:I388"/>
    <mergeCell ref="J386:J388"/>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04"/>
  <sheetViews>
    <sheetView workbookViewId="0">
      <selection activeCell="E22" sqref="E22"/>
    </sheetView>
  </sheetViews>
  <sheetFormatPr baseColWidth="10" defaultRowHeight="12.75"/>
  <cols>
    <col min="1" max="1" width="3.140625" style="221" customWidth="1"/>
    <col min="2" max="2" width="1.85546875" style="221" customWidth="1"/>
    <col min="3" max="3" width="3" style="221" customWidth="1"/>
    <col min="4" max="4" width="8.7109375" style="221" customWidth="1"/>
    <col min="5" max="5" width="64" style="79" customWidth="1"/>
    <col min="6" max="6" width="8.85546875" style="79" customWidth="1"/>
    <col min="7" max="7" width="10.7109375" style="305" customWidth="1"/>
    <col min="8" max="9" width="8.85546875" style="305" customWidth="1"/>
    <col min="10" max="10" width="9" style="305" customWidth="1"/>
    <col min="11" max="11" width="11.42578125" style="305"/>
    <col min="12" max="256" width="11.42578125" style="79"/>
    <col min="257" max="257" width="3.140625" style="79" customWidth="1"/>
    <col min="258" max="258" width="1.85546875" style="79" customWidth="1"/>
    <col min="259" max="259" width="3" style="79" customWidth="1"/>
    <col min="260" max="260" width="8.7109375" style="79" customWidth="1"/>
    <col min="261" max="261" width="64" style="79" customWidth="1"/>
    <col min="262" max="262" width="8.85546875" style="79" customWidth="1"/>
    <col min="263" max="263" width="10.7109375" style="79" customWidth="1"/>
    <col min="264" max="265" width="8.85546875" style="79" customWidth="1"/>
    <col min="266" max="266" width="9" style="79" customWidth="1"/>
    <col min="267" max="512" width="11.42578125" style="79"/>
    <col min="513" max="513" width="3.140625" style="79" customWidth="1"/>
    <col min="514" max="514" width="1.85546875" style="79" customWidth="1"/>
    <col min="515" max="515" width="3" style="79" customWidth="1"/>
    <col min="516" max="516" width="8.7109375" style="79" customWidth="1"/>
    <col min="517" max="517" width="64" style="79" customWidth="1"/>
    <col min="518" max="518" width="8.85546875" style="79" customWidth="1"/>
    <col min="519" max="519" width="10.7109375" style="79" customWidth="1"/>
    <col min="520" max="521" width="8.85546875" style="79" customWidth="1"/>
    <col min="522" max="522" width="9" style="79" customWidth="1"/>
    <col min="523" max="768" width="11.42578125" style="79"/>
    <col min="769" max="769" width="3.140625" style="79" customWidth="1"/>
    <col min="770" max="770" width="1.85546875" style="79" customWidth="1"/>
    <col min="771" max="771" width="3" style="79" customWidth="1"/>
    <col min="772" max="772" width="8.7109375" style="79" customWidth="1"/>
    <col min="773" max="773" width="64" style="79" customWidth="1"/>
    <col min="774" max="774" width="8.85546875" style="79" customWidth="1"/>
    <col min="775" max="775" width="10.7109375" style="79" customWidth="1"/>
    <col min="776" max="777" width="8.85546875" style="79" customWidth="1"/>
    <col min="778" max="778" width="9" style="79" customWidth="1"/>
    <col min="779" max="1024" width="11.42578125" style="79"/>
    <col min="1025" max="1025" width="3.140625" style="79" customWidth="1"/>
    <col min="1026" max="1026" width="1.85546875" style="79" customWidth="1"/>
    <col min="1027" max="1027" width="3" style="79" customWidth="1"/>
    <col min="1028" max="1028" width="8.7109375" style="79" customWidth="1"/>
    <col min="1029" max="1029" width="64" style="79" customWidth="1"/>
    <col min="1030" max="1030" width="8.85546875" style="79" customWidth="1"/>
    <col min="1031" max="1031" width="10.7109375" style="79" customWidth="1"/>
    <col min="1032" max="1033" width="8.85546875" style="79" customWidth="1"/>
    <col min="1034" max="1034" width="9" style="79" customWidth="1"/>
    <col min="1035" max="1280" width="11.42578125" style="79"/>
    <col min="1281" max="1281" width="3.140625" style="79" customWidth="1"/>
    <col min="1282" max="1282" width="1.85546875" style="79" customWidth="1"/>
    <col min="1283" max="1283" width="3" style="79" customWidth="1"/>
    <col min="1284" max="1284" width="8.7109375" style="79" customWidth="1"/>
    <col min="1285" max="1285" width="64" style="79" customWidth="1"/>
    <col min="1286" max="1286" width="8.85546875" style="79" customWidth="1"/>
    <col min="1287" max="1287" width="10.7109375" style="79" customWidth="1"/>
    <col min="1288" max="1289" width="8.85546875" style="79" customWidth="1"/>
    <col min="1290" max="1290" width="9" style="79" customWidth="1"/>
    <col min="1291" max="1536" width="11.42578125" style="79"/>
    <col min="1537" max="1537" width="3.140625" style="79" customWidth="1"/>
    <col min="1538" max="1538" width="1.85546875" style="79" customWidth="1"/>
    <col min="1539" max="1539" width="3" style="79" customWidth="1"/>
    <col min="1540" max="1540" width="8.7109375" style="79" customWidth="1"/>
    <col min="1541" max="1541" width="64" style="79" customWidth="1"/>
    <col min="1542" max="1542" width="8.85546875" style="79" customWidth="1"/>
    <col min="1543" max="1543" width="10.7109375" style="79" customWidth="1"/>
    <col min="1544" max="1545" width="8.85546875" style="79" customWidth="1"/>
    <col min="1546" max="1546" width="9" style="79" customWidth="1"/>
    <col min="1547" max="1792" width="11.42578125" style="79"/>
    <col min="1793" max="1793" width="3.140625" style="79" customWidth="1"/>
    <col min="1794" max="1794" width="1.85546875" style="79" customWidth="1"/>
    <col min="1795" max="1795" width="3" style="79" customWidth="1"/>
    <col min="1796" max="1796" width="8.7109375" style="79" customWidth="1"/>
    <col min="1797" max="1797" width="64" style="79" customWidth="1"/>
    <col min="1798" max="1798" width="8.85546875" style="79" customWidth="1"/>
    <col min="1799" max="1799" width="10.7109375" style="79" customWidth="1"/>
    <col min="1800" max="1801" width="8.85546875" style="79" customWidth="1"/>
    <col min="1802" max="1802" width="9" style="79" customWidth="1"/>
    <col min="1803" max="2048" width="11.42578125" style="79"/>
    <col min="2049" max="2049" width="3.140625" style="79" customWidth="1"/>
    <col min="2050" max="2050" width="1.85546875" style="79" customWidth="1"/>
    <col min="2051" max="2051" width="3" style="79" customWidth="1"/>
    <col min="2052" max="2052" width="8.7109375" style="79" customWidth="1"/>
    <col min="2053" max="2053" width="64" style="79" customWidth="1"/>
    <col min="2054" max="2054" width="8.85546875" style="79" customWidth="1"/>
    <col min="2055" max="2055" width="10.7109375" style="79" customWidth="1"/>
    <col min="2056" max="2057" width="8.85546875" style="79" customWidth="1"/>
    <col min="2058" max="2058" width="9" style="79" customWidth="1"/>
    <col min="2059" max="2304" width="11.42578125" style="79"/>
    <col min="2305" max="2305" width="3.140625" style="79" customWidth="1"/>
    <col min="2306" max="2306" width="1.85546875" style="79" customWidth="1"/>
    <col min="2307" max="2307" width="3" style="79" customWidth="1"/>
    <col min="2308" max="2308" width="8.7109375" style="79" customWidth="1"/>
    <col min="2309" max="2309" width="64" style="79" customWidth="1"/>
    <col min="2310" max="2310" width="8.85546875" style="79" customWidth="1"/>
    <col min="2311" max="2311" width="10.7109375" style="79" customWidth="1"/>
    <col min="2312" max="2313" width="8.85546875" style="79" customWidth="1"/>
    <col min="2314" max="2314" width="9" style="79" customWidth="1"/>
    <col min="2315" max="2560" width="11.42578125" style="79"/>
    <col min="2561" max="2561" width="3.140625" style="79" customWidth="1"/>
    <col min="2562" max="2562" width="1.85546875" style="79" customWidth="1"/>
    <col min="2563" max="2563" width="3" style="79" customWidth="1"/>
    <col min="2564" max="2564" width="8.7109375" style="79" customWidth="1"/>
    <col min="2565" max="2565" width="64" style="79" customWidth="1"/>
    <col min="2566" max="2566" width="8.85546875" style="79" customWidth="1"/>
    <col min="2567" max="2567" width="10.7109375" style="79" customWidth="1"/>
    <col min="2568" max="2569" width="8.85546875" style="79" customWidth="1"/>
    <col min="2570" max="2570" width="9" style="79" customWidth="1"/>
    <col min="2571" max="2816" width="11.42578125" style="79"/>
    <col min="2817" max="2817" width="3.140625" style="79" customWidth="1"/>
    <col min="2818" max="2818" width="1.85546875" style="79" customWidth="1"/>
    <col min="2819" max="2819" width="3" style="79" customWidth="1"/>
    <col min="2820" max="2820" width="8.7109375" style="79" customWidth="1"/>
    <col min="2821" max="2821" width="64" style="79" customWidth="1"/>
    <col min="2822" max="2822" width="8.85546875" style="79" customWidth="1"/>
    <col min="2823" max="2823" width="10.7109375" style="79" customWidth="1"/>
    <col min="2824" max="2825" width="8.85546875" style="79" customWidth="1"/>
    <col min="2826" max="2826" width="9" style="79" customWidth="1"/>
    <col min="2827" max="3072" width="11.42578125" style="79"/>
    <col min="3073" max="3073" width="3.140625" style="79" customWidth="1"/>
    <col min="3074" max="3074" width="1.85546875" style="79" customWidth="1"/>
    <col min="3075" max="3075" width="3" style="79" customWidth="1"/>
    <col min="3076" max="3076" width="8.7109375" style="79" customWidth="1"/>
    <col min="3077" max="3077" width="64" style="79" customWidth="1"/>
    <col min="3078" max="3078" width="8.85546875" style="79" customWidth="1"/>
    <col min="3079" max="3079" width="10.7109375" style="79" customWidth="1"/>
    <col min="3080" max="3081" width="8.85546875" style="79" customWidth="1"/>
    <col min="3082" max="3082" width="9" style="79" customWidth="1"/>
    <col min="3083" max="3328" width="11.42578125" style="79"/>
    <col min="3329" max="3329" width="3.140625" style="79" customWidth="1"/>
    <col min="3330" max="3330" width="1.85546875" style="79" customWidth="1"/>
    <col min="3331" max="3331" width="3" style="79" customWidth="1"/>
    <col min="3332" max="3332" width="8.7109375" style="79" customWidth="1"/>
    <col min="3333" max="3333" width="64" style="79" customWidth="1"/>
    <col min="3334" max="3334" width="8.85546875" style="79" customWidth="1"/>
    <col min="3335" max="3335" width="10.7109375" style="79" customWidth="1"/>
    <col min="3336" max="3337" width="8.85546875" style="79" customWidth="1"/>
    <col min="3338" max="3338" width="9" style="79" customWidth="1"/>
    <col min="3339" max="3584" width="11.42578125" style="79"/>
    <col min="3585" max="3585" width="3.140625" style="79" customWidth="1"/>
    <col min="3586" max="3586" width="1.85546875" style="79" customWidth="1"/>
    <col min="3587" max="3587" width="3" style="79" customWidth="1"/>
    <col min="3588" max="3588" width="8.7109375" style="79" customWidth="1"/>
    <col min="3589" max="3589" width="64" style="79" customWidth="1"/>
    <col min="3590" max="3590" width="8.85546875" style="79" customWidth="1"/>
    <col min="3591" max="3591" width="10.7109375" style="79" customWidth="1"/>
    <col min="3592" max="3593" width="8.85546875" style="79" customWidth="1"/>
    <col min="3594" max="3594" width="9" style="79" customWidth="1"/>
    <col min="3595" max="3840" width="11.42578125" style="79"/>
    <col min="3841" max="3841" width="3.140625" style="79" customWidth="1"/>
    <col min="3842" max="3842" width="1.85546875" style="79" customWidth="1"/>
    <col min="3843" max="3843" width="3" style="79" customWidth="1"/>
    <col min="3844" max="3844" width="8.7109375" style="79" customWidth="1"/>
    <col min="3845" max="3845" width="64" style="79" customWidth="1"/>
    <col min="3846" max="3846" width="8.85546875" style="79" customWidth="1"/>
    <col min="3847" max="3847" width="10.7109375" style="79" customWidth="1"/>
    <col min="3848" max="3849" width="8.85546875" style="79" customWidth="1"/>
    <col min="3850" max="3850" width="9" style="79" customWidth="1"/>
    <col min="3851" max="4096" width="11.42578125" style="79"/>
    <col min="4097" max="4097" width="3.140625" style="79" customWidth="1"/>
    <col min="4098" max="4098" width="1.85546875" style="79" customWidth="1"/>
    <col min="4099" max="4099" width="3" style="79" customWidth="1"/>
    <col min="4100" max="4100" width="8.7109375" style="79" customWidth="1"/>
    <col min="4101" max="4101" width="64" style="79" customWidth="1"/>
    <col min="4102" max="4102" width="8.85546875" style="79" customWidth="1"/>
    <col min="4103" max="4103" width="10.7109375" style="79" customWidth="1"/>
    <col min="4104" max="4105" width="8.85546875" style="79" customWidth="1"/>
    <col min="4106" max="4106" width="9" style="79" customWidth="1"/>
    <col min="4107" max="4352" width="11.42578125" style="79"/>
    <col min="4353" max="4353" width="3.140625" style="79" customWidth="1"/>
    <col min="4354" max="4354" width="1.85546875" style="79" customWidth="1"/>
    <col min="4355" max="4355" width="3" style="79" customWidth="1"/>
    <col min="4356" max="4356" width="8.7109375" style="79" customWidth="1"/>
    <col min="4357" max="4357" width="64" style="79" customWidth="1"/>
    <col min="4358" max="4358" width="8.85546875" style="79" customWidth="1"/>
    <col min="4359" max="4359" width="10.7109375" style="79" customWidth="1"/>
    <col min="4360" max="4361" width="8.85546875" style="79" customWidth="1"/>
    <col min="4362" max="4362" width="9" style="79" customWidth="1"/>
    <col min="4363" max="4608" width="11.42578125" style="79"/>
    <col min="4609" max="4609" width="3.140625" style="79" customWidth="1"/>
    <col min="4610" max="4610" width="1.85546875" style="79" customWidth="1"/>
    <col min="4611" max="4611" width="3" style="79" customWidth="1"/>
    <col min="4612" max="4612" width="8.7109375" style="79" customWidth="1"/>
    <col min="4613" max="4613" width="64" style="79" customWidth="1"/>
    <col min="4614" max="4614" width="8.85546875" style="79" customWidth="1"/>
    <col min="4615" max="4615" width="10.7109375" style="79" customWidth="1"/>
    <col min="4616" max="4617" width="8.85546875" style="79" customWidth="1"/>
    <col min="4618" max="4618" width="9" style="79" customWidth="1"/>
    <col min="4619" max="4864" width="11.42578125" style="79"/>
    <col min="4865" max="4865" width="3.140625" style="79" customWidth="1"/>
    <col min="4866" max="4866" width="1.85546875" style="79" customWidth="1"/>
    <col min="4867" max="4867" width="3" style="79" customWidth="1"/>
    <col min="4868" max="4868" width="8.7109375" style="79" customWidth="1"/>
    <col min="4869" max="4869" width="64" style="79" customWidth="1"/>
    <col min="4870" max="4870" width="8.85546875" style="79" customWidth="1"/>
    <col min="4871" max="4871" width="10.7109375" style="79" customWidth="1"/>
    <col min="4872" max="4873" width="8.85546875" style="79" customWidth="1"/>
    <col min="4874" max="4874" width="9" style="79" customWidth="1"/>
    <col min="4875" max="5120" width="11.42578125" style="79"/>
    <col min="5121" max="5121" width="3.140625" style="79" customWidth="1"/>
    <col min="5122" max="5122" width="1.85546875" style="79" customWidth="1"/>
    <col min="5123" max="5123" width="3" style="79" customWidth="1"/>
    <col min="5124" max="5124" width="8.7109375" style="79" customWidth="1"/>
    <col min="5125" max="5125" width="64" style="79" customWidth="1"/>
    <col min="5126" max="5126" width="8.85546875" style="79" customWidth="1"/>
    <col min="5127" max="5127" width="10.7109375" style="79" customWidth="1"/>
    <col min="5128" max="5129" width="8.85546875" style="79" customWidth="1"/>
    <col min="5130" max="5130" width="9" style="79" customWidth="1"/>
    <col min="5131" max="5376" width="11.42578125" style="79"/>
    <col min="5377" max="5377" width="3.140625" style="79" customWidth="1"/>
    <col min="5378" max="5378" width="1.85546875" style="79" customWidth="1"/>
    <col min="5379" max="5379" width="3" style="79" customWidth="1"/>
    <col min="5380" max="5380" width="8.7109375" style="79" customWidth="1"/>
    <col min="5381" max="5381" width="64" style="79" customWidth="1"/>
    <col min="5382" max="5382" width="8.85546875" style="79" customWidth="1"/>
    <col min="5383" max="5383" width="10.7109375" style="79" customWidth="1"/>
    <col min="5384" max="5385" width="8.85546875" style="79" customWidth="1"/>
    <col min="5386" max="5386" width="9" style="79" customWidth="1"/>
    <col min="5387" max="5632" width="11.42578125" style="79"/>
    <col min="5633" max="5633" width="3.140625" style="79" customWidth="1"/>
    <col min="5634" max="5634" width="1.85546875" style="79" customWidth="1"/>
    <col min="5635" max="5635" width="3" style="79" customWidth="1"/>
    <col min="5636" max="5636" width="8.7109375" style="79" customWidth="1"/>
    <col min="5637" max="5637" width="64" style="79" customWidth="1"/>
    <col min="5638" max="5638" width="8.85546875" style="79" customWidth="1"/>
    <col min="5639" max="5639" width="10.7109375" style="79" customWidth="1"/>
    <col min="5640" max="5641" width="8.85546875" style="79" customWidth="1"/>
    <col min="5642" max="5642" width="9" style="79" customWidth="1"/>
    <col min="5643" max="5888" width="11.42578125" style="79"/>
    <col min="5889" max="5889" width="3.140625" style="79" customWidth="1"/>
    <col min="5890" max="5890" width="1.85546875" style="79" customWidth="1"/>
    <col min="5891" max="5891" width="3" style="79" customWidth="1"/>
    <col min="5892" max="5892" width="8.7109375" style="79" customWidth="1"/>
    <col min="5893" max="5893" width="64" style="79" customWidth="1"/>
    <col min="5894" max="5894" width="8.85546875" style="79" customWidth="1"/>
    <col min="5895" max="5895" width="10.7109375" style="79" customWidth="1"/>
    <col min="5896" max="5897" width="8.85546875" style="79" customWidth="1"/>
    <col min="5898" max="5898" width="9" style="79" customWidth="1"/>
    <col min="5899" max="6144" width="11.42578125" style="79"/>
    <col min="6145" max="6145" width="3.140625" style="79" customWidth="1"/>
    <col min="6146" max="6146" width="1.85546875" style="79" customWidth="1"/>
    <col min="6147" max="6147" width="3" style="79" customWidth="1"/>
    <col min="6148" max="6148" width="8.7109375" style="79" customWidth="1"/>
    <col min="6149" max="6149" width="64" style="79" customWidth="1"/>
    <col min="6150" max="6150" width="8.85546875" style="79" customWidth="1"/>
    <col min="6151" max="6151" width="10.7109375" style="79" customWidth="1"/>
    <col min="6152" max="6153" width="8.85546875" style="79" customWidth="1"/>
    <col min="6154" max="6154" width="9" style="79" customWidth="1"/>
    <col min="6155" max="6400" width="11.42578125" style="79"/>
    <col min="6401" max="6401" width="3.140625" style="79" customWidth="1"/>
    <col min="6402" max="6402" width="1.85546875" style="79" customWidth="1"/>
    <col min="6403" max="6403" width="3" style="79" customWidth="1"/>
    <col min="6404" max="6404" width="8.7109375" style="79" customWidth="1"/>
    <col min="6405" max="6405" width="64" style="79" customWidth="1"/>
    <col min="6406" max="6406" width="8.85546875" style="79" customWidth="1"/>
    <col min="6407" max="6407" width="10.7109375" style="79" customWidth="1"/>
    <col min="6408" max="6409" width="8.85546875" style="79" customWidth="1"/>
    <col min="6410" max="6410" width="9" style="79" customWidth="1"/>
    <col min="6411" max="6656" width="11.42578125" style="79"/>
    <col min="6657" max="6657" width="3.140625" style="79" customWidth="1"/>
    <col min="6658" max="6658" width="1.85546875" style="79" customWidth="1"/>
    <col min="6659" max="6659" width="3" style="79" customWidth="1"/>
    <col min="6660" max="6660" width="8.7109375" style="79" customWidth="1"/>
    <col min="6661" max="6661" width="64" style="79" customWidth="1"/>
    <col min="6662" max="6662" width="8.85546875" style="79" customWidth="1"/>
    <col min="6663" max="6663" width="10.7109375" style="79" customWidth="1"/>
    <col min="6664" max="6665" width="8.85546875" style="79" customWidth="1"/>
    <col min="6666" max="6666" width="9" style="79" customWidth="1"/>
    <col min="6667" max="6912" width="11.42578125" style="79"/>
    <col min="6913" max="6913" width="3.140625" style="79" customWidth="1"/>
    <col min="6914" max="6914" width="1.85546875" style="79" customWidth="1"/>
    <col min="6915" max="6915" width="3" style="79" customWidth="1"/>
    <col min="6916" max="6916" width="8.7109375" style="79" customWidth="1"/>
    <col min="6917" max="6917" width="64" style="79" customWidth="1"/>
    <col min="6918" max="6918" width="8.85546875" style="79" customWidth="1"/>
    <col min="6919" max="6919" width="10.7109375" style="79" customWidth="1"/>
    <col min="6920" max="6921" width="8.85546875" style="79" customWidth="1"/>
    <col min="6922" max="6922" width="9" style="79" customWidth="1"/>
    <col min="6923" max="7168" width="11.42578125" style="79"/>
    <col min="7169" max="7169" width="3.140625" style="79" customWidth="1"/>
    <col min="7170" max="7170" width="1.85546875" style="79" customWidth="1"/>
    <col min="7171" max="7171" width="3" style="79" customWidth="1"/>
    <col min="7172" max="7172" width="8.7109375" style="79" customWidth="1"/>
    <col min="7173" max="7173" width="64" style="79" customWidth="1"/>
    <col min="7174" max="7174" width="8.85546875" style="79" customWidth="1"/>
    <col min="7175" max="7175" width="10.7109375" style="79" customWidth="1"/>
    <col min="7176" max="7177" width="8.85546875" style="79" customWidth="1"/>
    <col min="7178" max="7178" width="9" style="79" customWidth="1"/>
    <col min="7179" max="7424" width="11.42578125" style="79"/>
    <col min="7425" max="7425" width="3.140625" style="79" customWidth="1"/>
    <col min="7426" max="7426" width="1.85546875" style="79" customWidth="1"/>
    <col min="7427" max="7427" width="3" style="79" customWidth="1"/>
    <col min="7428" max="7428" width="8.7109375" style="79" customWidth="1"/>
    <col min="7429" max="7429" width="64" style="79" customWidth="1"/>
    <col min="7430" max="7430" width="8.85546875" style="79" customWidth="1"/>
    <col min="7431" max="7431" width="10.7109375" style="79" customWidth="1"/>
    <col min="7432" max="7433" width="8.85546875" style="79" customWidth="1"/>
    <col min="7434" max="7434" width="9" style="79" customWidth="1"/>
    <col min="7435" max="7680" width="11.42578125" style="79"/>
    <col min="7681" max="7681" width="3.140625" style="79" customWidth="1"/>
    <col min="7682" max="7682" width="1.85546875" style="79" customWidth="1"/>
    <col min="7683" max="7683" width="3" style="79" customWidth="1"/>
    <col min="7684" max="7684" width="8.7109375" style="79" customWidth="1"/>
    <col min="7685" max="7685" width="64" style="79" customWidth="1"/>
    <col min="7686" max="7686" width="8.85546875" style="79" customWidth="1"/>
    <col min="7687" max="7687" width="10.7109375" style="79" customWidth="1"/>
    <col min="7688" max="7689" width="8.85546875" style="79" customWidth="1"/>
    <col min="7690" max="7690" width="9" style="79" customWidth="1"/>
    <col min="7691" max="7936" width="11.42578125" style="79"/>
    <col min="7937" max="7937" width="3.140625" style="79" customWidth="1"/>
    <col min="7938" max="7938" width="1.85546875" style="79" customWidth="1"/>
    <col min="7939" max="7939" width="3" style="79" customWidth="1"/>
    <col min="7940" max="7940" width="8.7109375" style="79" customWidth="1"/>
    <col min="7941" max="7941" width="64" style="79" customWidth="1"/>
    <col min="7942" max="7942" width="8.85546875" style="79" customWidth="1"/>
    <col min="7943" max="7943" width="10.7109375" style="79" customWidth="1"/>
    <col min="7944" max="7945" width="8.85546875" style="79" customWidth="1"/>
    <col min="7946" max="7946" width="9" style="79" customWidth="1"/>
    <col min="7947" max="8192" width="11.42578125" style="79"/>
    <col min="8193" max="8193" width="3.140625" style="79" customWidth="1"/>
    <col min="8194" max="8194" width="1.85546875" style="79" customWidth="1"/>
    <col min="8195" max="8195" width="3" style="79" customWidth="1"/>
    <col min="8196" max="8196" width="8.7109375" style="79" customWidth="1"/>
    <col min="8197" max="8197" width="64" style="79" customWidth="1"/>
    <col min="8198" max="8198" width="8.85546875" style="79" customWidth="1"/>
    <col min="8199" max="8199" width="10.7109375" style="79" customWidth="1"/>
    <col min="8200" max="8201" width="8.85546875" style="79" customWidth="1"/>
    <col min="8202" max="8202" width="9" style="79" customWidth="1"/>
    <col min="8203" max="8448" width="11.42578125" style="79"/>
    <col min="8449" max="8449" width="3.140625" style="79" customWidth="1"/>
    <col min="8450" max="8450" width="1.85546875" style="79" customWidth="1"/>
    <col min="8451" max="8451" width="3" style="79" customWidth="1"/>
    <col min="8452" max="8452" width="8.7109375" style="79" customWidth="1"/>
    <col min="8453" max="8453" width="64" style="79" customWidth="1"/>
    <col min="8454" max="8454" width="8.85546875" style="79" customWidth="1"/>
    <col min="8455" max="8455" width="10.7109375" style="79" customWidth="1"/>
    <col min="8456" max="8457" width="8.85546875" style="79" customWidth="1"/>
    <col min="8458" max="8458" width="9" style="79" customWidth="1"/>
    <col min="8459" max="8704" width="11.42578125" style="79"/>
    <col min="8705" max="8705" width="3.140625" style="79" customWidth="1"/>
    <col min="8706" max="8706" width="1.85546875" style="79" customWidth="1"/>
    <col min="8707" max="8707" width="3" style="79" customWidth="1"/>
    <col min="8708" max="8708" width="8.7109375" style="79" customWidth="1"/>
    <col min="8709" max="8709" width="64" style="79" customWidth="1"/>
    <col min="8710" max="8710" width="8.85546875" style="79" customWidth="1"/>
    <col min="8711" max="8711" width="10.7109375" style="79" customWidth="1"/>
    <col min="8712" max="8713" width="8.85546875" style="79" customWidth="1"/>
    <col min="8714" max="8714" width="9" style="79" customWidth="1"/>
    <col min="8715" max="8960" width="11.42578125" style="79"/>
    <col min="8961" max="8961" width="3.140625" style="79" customWidth="1"/>
    <col min="8962" max="8962" width="1.85546875" style="79" customWidth="1"/>
    <col min="8963" max="8963" width="3" style="79" customWidth="1"/>
    <col min="8964" max="8964" width="8.7109375" style="79" customWidth="1"/>
    <col min="8965" max="8965" width="64" style="79" customWidth="1"/>
    <col min="8966" max="8966" width="8.85546875" style="79" customWidth="1"/>
    <col min="8967" max="8967" width="10.7109375" style="79" customWidth="1"/>
    <col min="8968" max="8969" width="8.85546875" style="79" customWidth="1"/>
    <col min="8970" max="8970" width="9" style="79" customWidth="1"/>
    <col min="8971" max="9216" width="11.42578125" style="79"/>
    <col min="9217" max="9217" width="3.140625" style="79" customWidth="1"/>
    <col min="9218" max="9218" width="1.85546875" style="79" customWidth="1"/>
    <col min="9219" max="9219" width="3" style="79" customWidth="1"/>
    <col min="9220" max="9220" width="8.7109375" style="79" customWidth="1"/>
    <col min="9221" max="9221" width="64" style="79" customWidth="1"/>
    <col min="9222" max="9222" width="8.85546875" style="79" customWidth="1"/>
    <col min="9223" max="9223" width="10.7109375" style="79" customWidth="1"/>
    <col min="9224" max="9225" width="8.85546875" style="79" customWidth="1"/>
    <col min="9226" max="9226" width="9" style="79" customWidth="1"/>
    <col min="9227" max="9472" width="11.42578125" style="79"/>
    <col min="9473" max="9473" width="3.140625" style="79" customWidth="1"/>
    <col min="9474" max="9474" width="1.85546875" style="79" customWidth="1"/>
    <col min="9475" max="9475" width="3" style="79" customWidth="1"/>
    <col min="9476" max="9476" width="8.7109375" style="79" customWidth="1"/>
    <col min="9477" max="9477" width="64" style="79" customWidth="1"/>
    <col min="9478" max="9478" width="8.85546875" style="79" customWidth="1"/>
    <col min="9479" max="9479" width="10.7109375" style="79" customWidth="1"/>
    <col min="9480" max="9481" width="8.85546875" style="79" customWidth="1"/>
    <col min="9482" max="9482" width="9" style="79" customWidth="1"/>
    <col min="9483" max="9728" width="11.42578125" style="79"/>
    <col min="9729" max="9729" width="3.140625" style="79" customWidth="1"/>
    <col min="9730" max="9730" width="1.85546875" style="79" customWidth="1"/>
    <col min="9731" max="9731" width="3" style="79" customWidth="1"/>
    <col min="9732" max="9732" width="8.7109375" style="79" customWidth="1"/>
    <col min="9733" max="9733" width="64" style="79" customWidth="1"/>
    <col min="9734" max="9734" width="8.85546875" style="79" customWidth="1"/>
    <col min="9735" max="9735" width="10.7109375" style="79" customWidth="1"/>
    <col min="9736" max="9737" width="8.85546875" style="79" customWidth="1"/>
    <col min="9738" max="9738" width="9" style="79" customWidth="1"/>
    <col min="9739" max="9984" width="11.42578125" style="79"/>
    <col min="9985" max="9985" width="3.140625" style="79" customWidth="1"/>
    <col min="9986" max="9986" width="1.85546875" style="79" customWidth="1"/>
    <col min="9987" max="9987" width="3" style="79" customWidth="1"/>
    <col min="9988" max="9988" width="8.7109375" style="79" customWidth="1"/>
    <col min="9989" max="9989" width="64" style="79" customWidth="1"/>
    <col min="9990" max="9990" width="8.85546875" style="79" customWidth="1"/>
    <col min="9991" max="9991" width="10.7109375" style="79" customWidth="1"/>
    <col min="9992" max="9993" width="8.85546875" style="79" customWidth="1"/>
    <col min="9994" max="9994" width="9" style="79" customWidth="1"/>
    <col min="9995" max="10240" width="11.42578125" style="79"/>
    <col min="10241" max="10241" width="3.140625" style="79" customWidth="1"/>
    <col min="10242" max="10242" width="1.85546875" style="79" customWidth="1"/>
    <col min="10243" max="10243" width="3" style="79" customWidth="1"/>
    <col min="10244" max="10244" width="8.7109375" style="79" customWidth="1"/>
    <col min="10245" max="10245" width="64" style="79" customWidth="1"/>
    <col min="10246" max="10246" width="8.85546875" style="79" customWidth="1"/>
    <col min="10247" max="10247" width="10.7109375" style="79" customWidth="1"/>
    <col min="10248" max="10249" width="8.85546875" style="79" customWidth="1"/>
    <col min="10250" max="10250" width="9" style="79" customWidth="1"/>
    <col min="10251" max="10496" width="11.42578125" style="79"/>
    <col min="10497" max="10497" width="3.140625" style="79" customWidth="1"/>
    <col min="10498" max="10498" width="1.85546875" style="79" customWidth="1"/>
    <col min="10499" max="10499" width="3" style="79" customWidth="1"/>
    <col min="10500" max="10500" width="8.7109375" style="79" customWidth="1"/>
    <col min="10501" max="10501" width="64" style="79" customWidth="1"/>
    <col min="10502" max="10502" width="8.85546875" style="79" customWidth="1"/>
    <col min="10503" max="10503" width="10.7109375" style="79" customWidth="1"/>
    <col min="10504" max="10505" width="8.85546875" style="79" customWidth="1"/>
    <col min="10506" max="10506" width="9" style="79" customWidth="1"/>
    <col min="10507" max="10752" width="11.42578125" style="79"/>
    <col min="10753" max="10753" width="3.140625" style="79" customWidth="1"/>
    <col min="10754" max="10754" width="1.85546875" style="79" customWidth="1"/>
    <col min="10755" max="10755" width="3" style="79" customWidth="1"/>
    <col min="10756" max="10756" width="8.7109375" style="79" customWidth="1"/>
    <col min="10757" max="10757" width="64" style="79" customWidth="1"/>
    <col min="10758" max="10758" width="8.85546875" style="79" customWidth="1"/>
    <col min="10759" max="10759" width="10.7109375" style="79" customWidth="1"/>
    <col min="10760" max="10761" width="8.85546875" style="79" customWidth="1"/>
    <col min="10762" max="10762" width="9" style="79" customWidth="1"/>
    <col min="10763" max="11008" width="11.42578125" style="79"/>
    <col min="11009" max="11009" width="3.140625" style="79" customWidth="1"/>
    <col min="11010" max="11010" width="1.85546875" style="79" customWidth="1"/>
    <col min="11011" max="11011" width="3" style="79" customWidth="1"/>
    <col min="11012" max="11012" width="8.7109375" style="79" customWidth="1"/>
    <col min="11013" max="11013" width="64" style="79" customWidth="1"/>
    <col min="11014" max="11014" width="8.85546875" style="79" customWidth="1"/>
    <col min="11015" max="11015" width="10.7109375" style="79" customWidth="1"/>
    <col min="11016" max="11017" width="8.85546875" style="79" customWidth="1"/>
    <col min="11018" max="11018" width="9" style="79" customWidth="1"/>
    <col min="11019" max="11264" width="11.42578125" style="79"/>
    <col min="11265" max="11265" width="3.140625" style="79" customWidth="1"/>
    <col min="11266" max="11266" width="1.85546875" style="79" customWidth="1"/>
    <col min="11267" max="11267" width="3" style="79" customWidth="1"/>
    <col min="11268" max="11268" width="8.7109375" style="79" customWidth="1"/>
    <col min="11269" max="11269" width="64" style="79" customWidth="1"/>
    <col min="11270" max="11270" width="8.85546875" style="79" customWidth="1"/>
    <col min="11271" max="11271" width="10.7109375" style="79" customWidth="1"/>
    <col min="11272" max="11273" width="8.85546875" style="79" customWidth="1"/>
    <col min="11274" max="11274" width="9" style="79" customWidth="1"/>
    <col min="11275" max="11520" width="11.42578125" style="79"/>
    <col min="11521" max="11521" width="3.140625" style="79" customWidth="1"/>
    <col min="11522" max="11522" width="1.85546875" style="79" customWidth="1"/>
    <col min="11523" max="11523" width="3" style="79" customWidth="1"/>
    <col min="11524" max="11524" width="8.7109375" style="79" customWidth="1"/>
    <col min="11525" max="11525" width="64" style="79" customWidth="1"/>
    <col min="11526" max="11526" width="8.85546875" style="79" customWidth="1"/>
    <col min="11527" max="11527" width="10.7109375" style="79" customWidth="1"/>
    <col min="11528" max="11529" width="8.85546875" style="79" customWidth="1"/>
    <col min="11530" max="11530" width="9" style="79" customWidth="1"/>
    <col min="11531" max="11776" width="11.42578125" style="79"/>
    <col min="11777" max="11777" width="3.140625" style="79" customWidth="1"/>
    <col min="11778" max="11778" width="1.85546875" style="79" customWidth="1"/>
    <col min="11779" max="11779" width="3" style="79" customWidth="1"/>
    <col min="11780" max="11780" width="8.7109375" style="79" customWidth="1"/>
    <col min="11781" max="11781" width="64" style="79" customWidth="1"/>
    <col min="11782" max="11782" width="8.85546875" style="79" customWidth="1"/>
    <col min="11783" max="11783" width="10.7109375" style="79" customWidth="1"/>
    <col min="11784" max="11785" width="8.85546875" style="79" customWidth="1"/>
    <col min="11786" max="11786" width="9" style="79" customWidth="1"/>
    <col min="11787" max="12032" width="11.42578125" style="79"/>
    <col min="12033" max="12033" width="3.140625" style="79" customWidth="1"/>
    <col min="12034" max="12034" width="1.85546875" style="79" customWidth="1"/>
    <col min="12035" max="12035" width="3" style="79" customWidth="1"/>
    <col min="12036" max="12036" width="8.7109375" style="79" customWidth="1"/>
    <col min="12037" max="12037" width="64" style="79" customWidth="1"/>
    <col min="12038" max="12038" width="8.85546875" style="79" customWidth="1"/>
    <col min="12039" max="12039" width="10.7109375" style="79" customWidth="1"/>
    <col min="12040" max="12041" width="8.85546875" style="79" customWidth="1"/>
    <col min="12042" max="12042" width="9" style="79" customWidth="1"/>
    <col min="12043" max="12288" width="11.42578125" style="79"/>
    <col min="12289" max="12289" width="3.140625" style="79" customWidth="1"/>
    <col min="12290" max="12290" width="1.85546875" style="79" customWidth="1"/>
    <col min="12291" max="12291" width="3" style="79" customWidth="1"/>
    <col min="12292" max="12292" width="8.7109375" style="79" customWidth="1"/>
    <col min="12293" max="12293" width="64" style="79" customWidth="1"/>
    <col min="12294" max="12294" width="8.85546875" style="79" customWidth="1"/>
    <col min="12295" max="12295" width="10.7109375" style="79" customWidth="1"/>
    <col min="12296" max="12297" width="8.85546875" style="79" customWidth="1"/>
    <col min="12298" max="12298" width="9" style="79" customWidth="1"/>
    <col min="12299" max="12544" width="11.42578125" style="79"/>
    <col min="12545" max="12545" width="3.140625" style="79" customWidth="1"/>
    <col min="12546" max="12546" width="1.85546875" style="79" customWidth="1"/>
    <col min="12547" max="12547" width="3" style="79" customWidth="1"/>
    <col min="12548" max="12548" width="8.7109375" style="79" customWidth="1"/>
    <col min="12549" max="12549" width="64" style="79" customWidth="1"/>
    <col min="12550" max="12550" width="8.85546875" style="79" customWidth="1"/>
    <col min="12551" max="12551" width="10.7109375" style="79" customWidth="1"/>
    <col min="12552" max="12553" width="8.85546875" style="79" customWidth="1"/>
    <col min="12554" max="12554" width="9" style="79" customWidth="1"/>
    <col min="12555" max="12800" width="11.42578125" style="79"/>
    <col min="12801" max="12801" width="3.140625" style="79" customWidth="1"/>
    <col min="12802" max="12802" width="1.85546875" style="79" customWidth="1"/>
    <col min="12803" max="12803" width="3" style="79" customWidth="1"/>
    <col min="12804" max="12804" width="8.7109375" style="79" customWidth="1"/>
    <col min="12805" max="12805" width="64" style="79" customWidth="1"/>
    <col min="12806" max="12806" width="8.85546875" style="79" customWidth="1"/>
    <col min="12807" max="12807" width="10.7109375" style="79" customWidth="1"/>
    <col min="12808" max="12809" width="8.85546875" style="79" customWidth="1"/>
    <col min="12810" max="12810" width="9" style="79" customWidth="1"/>
    <col min="12811" max="13056" width="11.42578125" style="79"/>
    <col min="13057" max="13057" width="3.140625" style="79" customWidth="1"/>
    <col min="13058" max="13058" width="1.85546875" style="79" customWidth="1"/>
    <col min="13059" max="13059" width="3" style="79" customWidth="1"/>
    <col min="13060" max="13060" width="8.7109375" style="79" customWidth="1"/>
    <col min="13061" max="13061" width="64" style="79" customWidth="1"/>
    <col min="13062" max="13062" width="8.85546875" style="79" customWidth="1"/>
    <col min="13063" max="13063" width="10.7109375" style="79" customWidth="1"/>
    <col min="13064" max="13065" width="8.85546875" style="79" customWidth="1"/>
    <col min="13066" max="13066" width="9" style="79" customWidth="1"/>
    <col min="13067" max="13312" width="11.42578125" style="79"/>
    <col min="13313" max="13313" width="3.140625" style="79" customWidth="1"/>
    <col min="13314" max="13314" width="1.85546875" style="79" customWidth="1"/>
    <col min="13315" max="13315" width="3" style="79" customWidth="1"/>
    <col min="13316" max="13316" width="8.7109375" style="79" customWidth="1"/>
    <col min="13317" max="13317" width="64" style="79" customWidth="1"/>
    <col min="13318" max="13318" width="8.85546875" style="79" customWidth="1"/>
    <col min="13319" max="13319" width="10.7109375" style="79" customWidth="1"/>
    <col min="13320" max="13321" width="8.85546875" style="79" customWidth="1"/>
    <col min="13322" max="13322" width="9" style="79" customWidth="1"/>
    <col min="13323" max="13568" width="11.42578125" style="79"/>
    <col min="13569" max="13569" width="3.140625" style="79" customWidth="1"/>
    <col min="13570" max="13570" width="1.85546875" style="79" customWidth="1"/>
    <col min="13571" max="13571" width="3" style="79" customWidth="1"/>
    <col min="13572" max="13572" width="8.7109375" style="79" customWidth="1"/>
    <col min="13573" max="13573" width="64" style="79" customWidth="1"/>
    <col min="13574" max="13574" width="8.85546875" style="79" customWidth="1"/>
    <col min="13575" max="13575" width="10.7109375" style="79" customWidth="1"/>
    <col min="13576" max="13577" width="8.85546875" style="79" customWidth="1"/>
    <col min="13578" max="13578" width="9" style="79" customWidth="1"/>
    <col min="13579" max="13824" width="11.42578125" style="79"/>
    <col min="13825" max="13825" width="3.140625" style="79" customWidth="1"/>
    <col min="13826" max="13826" width="1.85546875" style="79" customWidth="1"/>
    <col min="13827" max="13827" width="3" style="79" customWidth="1"/>
    <col min="13828" max="13828" width="8.7109375" style="79" customWidth="1"/>
    <col min="13829" max="13829" width="64" style="79" customWidth="1"/>
    <col min="13830" max="13830" width="8.85546875" style="79" customWidth="1"/>
    <col min="13831" max="13831" width="10.7109375" style="79" customWidth="1"/>
    <col min="13832" max="13833" width="8.85546875" style="79" customWidth="1"/>
    <col min="13834" max="13834" width="9" style="79" customWidth="1"/>
    <col min="13835" max="14080" width="11.42578125" style="79"/>
    <col min="14081" max="14081" width="3.140625" style="79" customWidth="1"/>
    <col min="14082" max="14082" width="1.85546875" style="79" customWidth="1"/>
    <col min="14083" max="14083" width="3" style="79" customWidth="1"/>
    <col min="14084" max="14084" width="8.7109375" style="79" customWidth="1"/>
    <col min="14085" max="14085" width="64" style="79" customWidth="1"/>
    <col min="14086" max="14086" width="8.85546875" style="79" customWidth="1"/>
    <col min="14087" max="14087" width="10.7109375" style="79" customWidth="1"/>
    <col min="14088" max="14089" width="8.85546875" style="79" customWidth="1"/>
    <col min="14090" max="14090" width="9" style="79" customWidth="1"/>
    <col min="14091" max="14336" width="11.42578125" style="79"/>
    <col min="14337" max="14337" width="3.140625" style="79" customWidth="1"/>
    <col min="14338" max="14338" width="1.85546875" style="79" customWidth="1"/>
    <col min="14339" max="14339" width="3" style="79" customWidth="1"/>
    <col min="14340" max="14340" width="8.7109375" style="79" customWidth="1"/>
    <col min="14341" max="14341" width="64" style="79" customWidth="1"/>
    <col min="14342" max="14342" width="8.85546875" style="79" customWidth="1"/>
    <col min="14343" max="14343" width="10.7109375" style="79" customWidth="1"/>
    <col min="14344" max="14345" width="8.85546875" style="79" customWidth="1"/>
    <col min="14346" max="14346" width="9" style="79" customWidth="1"/>
    <col min="14347" max="14592" width="11.42578125" style="79"/>
    <col min="14593" max="14593" width="3.140625" style="79" customWidth="1"/>
    <col min="14594" max="14594" width="1.85546875" style="79" customWidth="1"/>
    <col min="14595" max="14595" width="3" style="79" customWidth="1"/>
    <col min="14596" max="14596" width="8.7109375" style="79" customWidth="1"/>
    <col min="14597" max="14597" width="64" style="79" customWidth="1"/>
    <col min="14598" max="14598" width="8.85546875" style="79" customWidth="1"/>
    <col min="14599" max="14599" width="10.7109375" style="79" customWidth="1"/>
    <col min="14600" max="14601" width="8.85546875" style="79" customWidth="1"/>
    <col min="14602" max="14602" width="9" style="79" customWidth="1"/>
    <col min="14603" max="14848" width="11.42578125" style="79"/>
    <col min="14849" max="14849" width="3.140625" style="79" customWidth="1"/>
    <col min="14850" max="14850" width="1.85546875" style="79" customWidth="1"/>
    <col min="14851" max="14851" width="3" style="79" customWidth="1"/>
    <col min="14852" max="14852" width="8.7109375" style="79" customWidth="1"/>
    <col min="14853" max="14853" width="64" style="79" customWidth="1"/>
    <col min="14854" max="14854" width="8.85546875" style="79" customWidth="1"/>
    <col min="14855" max="14855" width="10.7109375" style="79" customWidth="1"/>
    <col min="14856" max="14857" width="8.85546875" style="79" customWidth="1"/>
    <col min="14858" max="14858" width="9" style="79" customWidth="1"/>
    <col min="14859" max="15104" width="11.42578125" style="79"/>
    <col min="15105" max="15105" width="3.140625" style="79" customWidth="1"/>
    <col min="15106" max="15106" width="1.85546875" style="79" customWidth="1"/>
    <col min="15107" max="15107" width="3" style="79" customWidth="1"/>
    <col min="15108" max="15108" width="8.7109375" style="79" customWidth="1"/>
    <col min="15109" max="15109" width="64" style="79" customWidth="1"/>
    <col min="15110" max="15110" width="8.85546875" style="79" customWidth="1"/>
    <col min="15111" max="15111" width="10.7109375" style="79" customWidth="1"/>
    <col min="15112" max="15113" width="8.85546875" style="79" customWidth="1"/>
    <col min="15114" max="15114" width="9" style="79" customWidth="1"/>
    <col min="15115" max="15360" width="11.42578125" style="79"/>
    <col min="15361" max="15361" width="3.140625" style="79" customWidth="1"/>
    <col min="15362" max="15362" width="1.85546875" style="79" customWidth="1"/>
    <col min="15363" max="15363" width="3" style="79" customWidth="1"/>
    <col min="15364" max="15364" width="8.7109375" style="79" customWidth="1"/>
    <col min="15365" max="15365" width="64" style="79" customWidth="1"/>
    <col min="15366" max="15366" width="8.85546875" style="79" customWidth="1"/>
    <col min="15367" max="15367" width="10.7109375" style="79" customWidth="1"/>
    <col min="15368" max="15369" width="8.85546875" style="79" customWidth="1"/>
    <col min="15370" max="15370" width="9" style="79" customWidth="1"/>
    <col min="15371" max="15616" width="11.42578125" style="79"/>
    <col min="15617" max="15617" width="3.140625" style="79" customWidth="1"/>
    <col min="15618" max="15618" width="1.85546875" style="79" customWidth="1"/>
    <col min="15619" max="15619" width="3" style="79" customWidth="1"/>
    <col min="15620" max="15620" width="8.7109375" style="79" customWidth="1"/>
    <col min="15621" max="15621" width="64" style="79" customWidth="1"/>
    <col min="15622" max="15622" width="8.85546875" style="79" customWidth="1"/>
    <col min="15623" max="15623" width="10.7109375" style="79" customWidth="1"/>
    <col min="15624" max="15625" width="8.85546875" style="79" customWidth="1"/>
    <col min="15626" max="15626" width="9" style="79" customWidth="1"/>
    <col min="15627" max="15872" width="11.42578125" style="79"/>
    <col min="15873" max="15873" width="3.140625" style="79" customWidth="1"/>
    <col min="15874" max="15874" width="1.85546875" style="79" customWidth="1"/>
    <col min="15875" max="15875" width="3" style="79" customWidth="1"/>
    <col min="15876" max="15876" width="8.7109375" style="79" customWidth="1"/>
    <col min="15877" max="15877" width="64" style="79" customWidth="1"/>
    <col min="15878" max="15878" width="8.85546875" style="79" customWidth="1"/>
    <col min="15879" max="15879" width="10.7109375" style="79" customWidth="1"/>
    <col min="15880" max="15881" width="8.85546875" style="79" customWidth="1"/>
    <col min="15882" max="15882" width="9" style="79" customWidth="1"/>
    <col min="15883" max="16128" width="11.42578125" style="79"/>
    <col min="16129" max="16129" width="3.140625" style="79" customWidth="1"/>
    <col min="16130" max="16130" width="1.85546875" style="79" customWidth="1"/>
    <col min="16131" max="16131" width="3" style="79" customWidth="1"/>
    <col min="16132" max="16132" width="8.7109375" style="79" customWidth="1"/>
    <col min="16133" max="16133" width="64" style="79" customWidth="1"/>
    <col min="16134" max="16134" width="8.85546875" style="79" customWidth="1"/>
    <col min="16135" max="16135" width="10.7109375" style="79" customWidth="1"/>
    <col min="16136" max="16137" width="8.85546875" style="79" customWidth="1"/>
    <col min="16138" max="16138" width="9" style="79" customWidth="1"/>
    <col min="16139" max="16384" width="11.42578125" style="79"/>
  </cols>
  <sheetData>
    <row r="1" spans="1:31" ht="15">
      <c r="A1"/>
      <c r="B1"/>
      <c r="C1"/>
      <c r="D1"/>
      <c r="E1"/>
      <c r="F1" s="222"/>
      <c r="G1" s="222"/>
      <c r="H1" s="222"/>
      <c r="I1" s="222"/>
      <c r="J1" s="222"/>
      <c r="K1" s="78"/>
      <c r="L1" s="78"/>
      <c r="M1"/>
      <c r="N1"/>
      <c r="O1"/>
      <c r="P1"/>
      <c r="Q1"/>
      <c r="R1"/>
      <c r="S1"/>
      <c r="T1"/>
      <c r="U1"/>
      <c r="V1"/>
      <c r="W1"/>
      <c r="X1"/>
      <c r="Y1"/>
      <c r="Z1"/>
      <c r="AA1"/>
      <c r="AB1"/>
      <c r="AC1"/>
      <c r="AD1"/>
      <c r="AE1"/>
    </row>
    <row r="2" spans="1:31" ht="15">
      <c r="A2"/>
      <c r="B2"/>
      <c r="C2"/>
      <c r="D2" s="83"/>
      <c r="E2" s="83"/>
      <c r="F2" s="223"/>
      <c r="G2" s="223"/>
      <c r="H2" s="223"/>
      <c r="I2" s="223"/>
      <c r="J2" s="223"/>
      <c r="K2" s="78"/>
      <c r="L2" s="78"/>
      <c r="M2"/>
      <c r="N2"/>
      <c r="O2"/>
      <c r="P2"/>
      <c r="Q2"/>
      <c r="R2"/>
      <c r="S2"/>
      <c r="T2"/>
      <c r="U2"/>
      <c r="V2"/>
      <c r="W2"/>
      <c r="X2"/>
      <c r="Y2"/>
      <c r="Z2"/>
      <c r="AA2"/>
      <c r="AB2"/>
      <c r="AC2"/>
      <c r="AD2"/>
      <c r="AE2"/>
    </row>
    <row r="3" spans="1:31" ht="15">
      <c r="A3"/>
      <c r="B3"/>
      <c r="C3"/>
      <c r="D3" s="2281" t="s">
        <v>862</v>
      </c>
      <c r="E3" s="2281"/>
      <c r="F3" s="2281"/>
      <c r="G3" s="2281"/>
      <c r="H3" s="2281"/>
      <c r="I3" s="2281"/>
      <c r="J3" s="2281"/>
      <c r="K3" s="78"/>
      <c r="L3" s="83"/>
      <c r="M3" s="83"/>
      <c r="N3" s="2281"/>
      <c r="O3" s="2281"/>
      <c r="P3" s="2281"/>
      <c r="Q3" s="2281"/>
      <c r="R3" s="2281"/>
      <c r="S3" s="2281"/>
      <c r="T3" s="2281"/>
      <c r="U3" s="2281"/>
      <c r="V3" s="2281"/>
      <c r="W3" s="2281"/>
      <c r="X3" s="2281"/>
      <c r="Y3" s="2281"/>
      <c r="Z3" s="2281"/>
      <c r="AA3" s="2281"/>
      <c r="AB3" s="2281"/>
      <c r="AC3"/>
      <c r="AD3"/>
      <c r="AE3"/>
    </row>
    <row r="4" spans="1:31" ht="12.75" customHeight="1">
      <c r="A4" s="96"/>
      <c r="B4" s="96"/>
      <c r="C4" s="96"/>
      <c r="D4" s="2325">
        <v>2018</v>
      </c>
      <c r="E4" s="2325"/>
      <c r="F4" s="2325"/>
      <c r="G4" s="2325"/>
      <c r="H4" s="2325"/>
      <c r="I4" s="2325"/>
      <c r="J4" s="2325"/>
      <c r="K4" s="278"/>
      <c r="L4" s="86"/>
      <c r="M4" s="86"/>
      <c r="N4" s="87"/>
      <c r="O4" s="83"/>
      <c r="P4" s="83"/>
      <c r="Q4" s="83"/>
      <c r="R4" s="83"/>
      <c r="S4" s="83"/>
      <c r="T4" s="83"/>
      <c r="U4" s="83"/>
      <c r="V4" s="83"/>
      <c r="W4" s="83"/>
      <c r="X4" s="83"/>
      <c r="Y4" s="83"/>
      <c r="Z4" s="83"/>
      <c r="AA4" s="83"/>
      <c r="AB4" s="83"/>
      <c r="AC4" s="83"/>
      <c r="AD4" s="88"/>
      <c r="AE4" s="88"/>
    </row>
    <row r="5" spans="1:31">
      <c r="A5" s="96"/>
      <c r="B5" s="96"/>
      <c r="C5" s="96"/>
      <c r="D5" s="83"/>
      <c r="E5" s="314"/>
      <c r="F5" s="607"/>
      <c r="G5" s="1328"/>
      <c r="H5" s="1328"/>
      <c r="I5" s="607"/>
      <c r="J5" s="607"/>
      <c r="K5" s="278"/>
      <c r="L5" s="83"/>
      <c r="M5" s="83"/>
      <c r="N5" s="92"/>
      <c r="O5" s="83"/>
      <c r="P5" s="83"/>
      <c r="Q5" s="83"/>
      <c r="R5" s="83"/>
      <c r="S5" s="83"/>
      <c r="T5" s="83"/>
      <c r="U5" s="83"/>
      <c r="V5" s="83"/>
      <c r="W5" s="83"/>
      <c r="X5" s="83"/>
      <c r="Y5" s="83"/>
      <c r="Z5" s="83"/>
      <c r="AA5" s="83"/>
      <c r="AB5" s="83"/>
      <c r="AC5" s="83"/>
      <c r="AD5" s="83"/>
      <c r="AE5" s="83"/>
    </row>
    <row r="6" spans="1:31">
      <c r="A6" s="96"/>
      <c r="B6" s="96"/>
      <c r="C6" s="96"/>
      <c r="D6" s="2263" t="s">
        <v>2</v>
      </c>
      <c r="E6" s="2219" t="s">
        <v>78</v>
      </c>
      <c r="F6" s="2251" t="s">
        <v>863</v>
      </c>
      <c r="G6" s="2251"/>
      <c r="H6" s="2251"/>
      <c r="I6" s="2251"/>
      <c r="J6" s="2609" t="s">
        <v>8</v>
      </c>
      <c r="K6" s="278"/>
      <c r="L6" s="83"/>
      <c r="M6" s="83"/>
      <c r="N6" s="92"/>
      <c r="O6" s="83"/>
      <c r="P6" s="83"/>
      <c r="Q6" s="83"/>
      <c r="R6" s="83"/>
      <c r="S6" s="83"/>
      <c r="T6" s="83"/>
      <c r="U6" s="83"/>
      <c r="V6" s="83"/>
      <c r="W6" s="83"/>
      <c r="X6" s="83"/>
      <c r="Y6" s="83"/>
      <c r="Z6" s="83"/>
      <c r="AA6" s="83"/>
      <c r="AB6" s="83"/>
      <c r="AC6" s="83"/>
      <c r="AD6" s="83"/>
      <c r="AE6" s="83"/>
    </row>
    <row r="7" spans="1:31" ht="12.75" customHeight="1">
      <c r="A7" s="221" t="s">
        <v>9</v>
      </c>
      <c r="B7" s="221" t="s">
        <v>10</v>
      </c>
      <c r="C7" s="221" t="s">
        <v>11</v>
      </c>
      <c r="D7" s="2326"/>
      <c r="E7" s="2220"/>
      <c r="F7" s="2252"/>
      <c r="G7" s="2252"/>
      <c r="H7" s="2252"/>
      <c r="I7" s="2252"/>
      <c r="J7" s="2396"/>
      <c r="K7" s="78"/>
      <c r="L7" s="96"/>
      <c r="M7"/>
      <c r="N7"/>
      <c r="O7"/>
      <c r="P7"/>
      <c r="Q7"/>
      <c r="R7"/>
      <c r="S7"/>
      <c r="T7"/>
      <c r="U7"/>
      <c r="V7"/>
      <c r="W7"/>
      <c r="X7"/>
      <c r="Y7"/>
      <c r="Z7"/>
      <c r="AA7"/>
      <c r="AB7"/>
      <c r="AC7"/>
      <c r="AD7"/>
      <c r="AE7"/>
    </row>
    <row r="8" spans="1:31" ht="15">
      <c r="A8"/>
      <c r="B8"/>
      <c r="C8"/>
      <c r="D8" s="2327"/>
      <c r="E8" s="2221"/>
      <c r="F8" s="950" t="s">
        <v>864</v>
      </c>
      <c r="G8" s="950" t="s">
        <v>865</v>
      </c>
      <c r="H8" s="950" t="s">
        <v>866</v>
      </c>
      <c r="I8" s="950" t="s">
        <v>867</v>
      </c>
      <c r="J8" s="2610"/>
      <c r="K8" s="78"/>
      <c r="L8" s="83"/>
      <c r="M8"/>
      <c r="N8"/>
      <c r="O8"/>
      <c r="P8"/>
      <c r="Q8"/>
      <c r="R8"/>
      <c r="S8"/>
      <c r="T8"/>
      <c r="U8"/>
      <c r="V8"/>
      <c r="W8"/>
      <c r="X8"/>
      <c r="Y8"/>
      <c r="Z8"/>
      <c r="AA8"/>
      <c r="AB8"/>
      <c r="AC8"/>
      <c r="AD8"/>
      <c r="AE8"/>
    </row>
    <row r="9" spans="1:31" ht="15">
      <c r="A9"/>
      <c r="B9"/>
      <c r="C9"/>
      <c r="D9" s="2360">
        <v>1401</v>
      </c>
      <c r="E9" s="318" t="s">
        <v>20</v>
      </c>
      <c r="F9" s="1329">
        <f>SUM(F10:F16)</f>
        <v>96</v>
      </c>
      <c r="G9" s="1329">
        <f>SUM(G10:G16)</f>
        <v>35</v>
      </c>
      <c r="H9" s="1329">
        <f>SUM(H10:H16)</f>
        <v>6</v>
      </c>
      <c r="I9" s="1329">
        <f>SUM(I10:I16)</f>
        <v>199</v>
      </c>
      <c r="J9" s="1330">
        <f>SUM(F9:I9)</f>
        <v>336</v>
      </c>
      <c r="K9" s="78"/>
      <c r="L9" s="83"/>
      <c r="M9"/>
      <c r="N9"/>
      <c r="O9"/>
      <c r="P9"/>
      <c r="Q9"/>
      <c r="R9"/>
      <c r="S9"/>
      <c r="T9"/>
      <c r="U9"/>
      <c r="V9"/>
      <c r="W9"/>
      <c r="X9"/>
      <c r="Y9"/>
      <c r="Z9"/>
      <c r="AA9"/>
      <c r="AB9"/>
      <c r="AC9"/>
      <c r="AD9"/>
      <c r="AE9"/>
    </row>
    <row r="10" spans="1:31" ht="15">
      <c r="A10" s="221">
        <v>1</v>
      </c>
      <c r="B10" s="221">
        <v>1</v>
      </c>
      <c r="C10" s="221">
        <v>11</v>
      </c>
      <c r="D10" s="2361"/>
      <c r="E10" s="321" t="s">
        <v>21</v>
      </c>
      <c r="F10" s="1112">
        <v>21</v>
      </c>
      <c r="G10" s="1112">
        <v>9</v>
      </c>
      <c r="H10" s="1112">
        <v>2</v>
      </c>
      <c r="I10" s="1112">
        <v>31</v>
      </c>
      <c r="J10" s="1113">
        <f>SUM(F10:I10)</f>
        <v>63</v>
      </c>
      <c r="K10" s="78"/>
      <c r="L10" s="78"/>
      <c r="M10"/>
      <c r="N10"/>
      <c r="O10"/>
      <c r="P10"/>
      <c r="Q10"/>
      <c r="R10"/>
      <c r="S10"/>
      <c r="T10"/>
      <c r="U10"/>
      <c r="V10"/>
      <c r="W10"/>
      <c r="X10"/>
      <c r="Y10"/>
      <c r="Z10"/>
      <c r="AA10"/>
      <c r="AB10"/>
      <c r="AC10"/>
      <c r="AD10"/>
      <c r="AE10"/>
    </row>
    <row r="11" spans="1:31" ht="15">
      <c r="A11" s="221">
        <v>1</v>
      </c>
      <c r="B11" s="221">
        <v>1</v>
      </c>
      <c r="C11" s="221">
        <v>5</v>
      </c>
      <c r="D11" s="2361"/>
      <c r="E11" s="327" t="s">
        <v>22</v>
      </c>
      <c r="F11" s="324">
        <v>24</v>
      </c>
      <c r="G11" s="324">
        <v>9</v>
      </c>
      <c r="H11" s="324">
        <v>2</v>
      </c>
      <c r="I11" s="324">
        <v>47</v>
      </c>
      <c r="J11" s="347">
        <f t="shared" ref="J11:J61" si="0">SUM(F11:I11)</f>
        <v>82</v>
      </c>
      <c r="K11" s="78"/>
      <c r="L11" s="78"/>
      <c r="M11"/>
      <c r="N11"/>
      <c r="O11"/>
      <c r="P11"/>
      <c r="Q11"/>
      <c r="R11"/>
      <c r="S11"/>
      <c r="T11"/>
      <c r="U11"/>
      <c r="V11"/>
      <c r="W11"/>
      <c r="X11"/>
      <c r="Y11"/>
      <c r="Z11"/>
      <c r="AA11"/>
      <c r="AB11"/>
      <c r="AC11"/>
      <c r="AD11"/>
      <c r="AE11"/>
    </row>
    <row r="12" spans="1:31" ht="15">
      <c r="A12" s="221">
        <v>1</v>
      </c>
      <c r="B12" s="221">
        <v>1</v>
      </c>
      <c r="C12" s="221">
        <v>12</v>
      </c>
      <c r="D12" s="2361"/>
      <c r="E12" s="327" t="s">
        <v>23</v>
      </c>
      <c r="F12" s="324">
        <v>18</v>
      </c>
      <c r="G12" s="324">
        <v>9</v>
      </c>
      <c r="H12" s="324">
        <v>0</v>
      </c>
      <c r="I12" s="324">
        <v>39</v>
      </c>
      <c r="J12" s="347">
        <f t="shared" si="0"/>
        <v>66</v>
      </c>
      <c r="K12" s="78"/>
      <c r="L12" s="78"/>
      <c r="M12"/>
      <c r="N12"/>
      <c r="O12"/>
      <c r="P12"/>
      <c r="Q12"/>
      <c r="R12"/>
      <c r="S12"/>
      <c r="T12"/>
      <c r="U12"/>
      <c r="V12"/>
      <c r="W12"/>
      <c r="X12"/>
      <c r="Y12"/>
      <c r="Z12"/>
      <c r="AA12"/>
      <c r="AB12"/>
      <c r="AC12"/>
      <c r="AD12"/>
      <c r="AE12"/>
    </row>
    <row r="13" spans="1:31" ht="15">
      <c r="A13" s="221">
        <v>1</v>
      </c>
      <c r="B13" s="221">
        <v>1</v>
      </c>
      <c r="C13" s="221">
        <v>2</v>
      </c>
      <c r="D13" s="2361"/>
      <c r="E13" s="329" t="s">
        <v>333</v>
      </c>
      <c r="F13" s="324">
        <v>16</v>
      </c>
      <c r="G13" s="324">
        <v>4</v>
      </c>
      <c r="H13" s="324">
        <v>1</v>
      </c>
      <c r="I13" s="1331">
        <v>54</v>
      </c>
      <c r="J13" s="347">
        <f t="shared" si="0"/>
        <v>75</v>
      </c>
      <c r="K13" s="78"/>
      <c r="L13" s="78"/>
      <c r="M13"/>
      <c r="N13"/>
      <c r="O13"/>
      <c r="P13"/>
      <c r="Q13"/>
      <c r="R13"/>
      <c r="S13"/>
      <c r="T13"/>
      <c r="U13"/>
      <c r="V13"/>
      <c r="W13"/>
      <c r="X13"/>
      <c r="Y13"/>
      <c r="Z13"/>
      <c r="AA13"/>
      <c r="AB13"/>
      <c r="AC13"/>
      <c r="AD13"/>
      <c r="AE13"/>
    </row>
    <row r="14" spans="1:31" ht="15">
      <c r="A14" s="221">
        <v>1</v>
      </c>
      <c r="B14" s="221">
        <v>1</v>
      </c>
      <c r="C14" s="221">
        <v>4</v>
      </c>
      <c r="D14" s="2361"/>
      <c r="E14" s="329" t="s">
        <v>25</v>
      </c>
      <c r="F14" s="324">
        <v>6</v>
      </c>
      <c r="G14" s="324">
        <v>2</v>
      </c>
      <c r="H14" s="324">
        <v>0</v>
      </c>
      <c r="I14" s="324">
        <v>9</v>
      </c>
      <c r="J14" s="347">
        <f t="shared" si="0"/>
        <v>17</v>
      </c>
      <c r="K14" s="78"/>
      <c r="L14" s="78"/>
      <c r="M14"/>
      <c r="N14"/>
      <c r="O14"/>
      <c r="P14"/>
      <c r="Q14"/>
      <c r="R14"/>
      <c r="S14"/>
      <c r="T14"/>
      <c r="U14"/>
      <c r="V14"/>
      <c r="W14"/>
      <c r="X14"/>
      <c r="Y14"/>
      <c r="Z14"/>
      <c r="AA14"/>
      <c r="AB14"/>
      <c r="AC14"/>
      <c r="AD14"/>
      <c r="AE14"/>
    </row>
    <row r="15" spans="1:31" ht="15">
      <c r="A15" s="221">
        <v>1</v>
      </c>
      <c r="B15" s="221">
        <v>1</v>
      </c>
      <c r="C15" s="221">
        <v>1</v>
      </c>
      <c r="D15" s="2361"/>
      <c r="E15" s="329" t="s">
        <v>26</v>
      </c>
      <c r="F15" s="324">
        <v>8</v>
      </c>
      <c r="G15" s="324">
        <v>2</v>
      </c>
      <c r="H15" s="1331">
        <v>1</v>
      </c>
      <c r="I15" s="1331">
        <v>17</v>
      </c>
      <c r="J15" s="347">
        <f t="shared" si="0"/>
        <v>28</v>
      </c>
      <c r="K15" s="78"/>
      <c r="L15" s="78"/>
      <c r="M15"/>
      <c r="N15"/>
      <c r="O15"/>
      <c r="P15"/>
      <c r="Q15"/>
      <c r="R15"/>
      <c r="S15"/>
      <c r="T15"/>
      <c r="U15"/>
      <c r="V15"/>
      <c r="W15"/>
      <c r="X15"/>
      <c r="Y15"/>
      <c r="Z15"/>
      <c r="AA15"/>
      <c r="AB15"/>
      <c r="AC15"/>
      <c r="AD15"/>
      <c r="AE15"/>
    </row>
    <row r="16" spans="1:31" ht="15">
      <c r="A16" s="221">
        <v>1</v>
      </c>
      <c r="B16" s="221">
        <v>1</v>
      </c>
      <c r="C16" s="221">
        <v>14</v>
      </c>
      <c r="D16" s="2365"/>
      <c r="E16" s="329" t="s">
        <v>27</v>
      </c>
      <c r="F16" s="324">
        <v>3</v>
      </c>
      <c r="G16" s="324">
        <v>0</v>
      </c>
      <c r="H16" s="1331">
        <v>0</v>
      </c>
      <c r="I16" s="1331">
        <v>2</v>
      </c>
      <c r="J16" s="347">
        <f t="shared" si="0"/>
        <v>5</v>
      </c>
      <c r="K16" s="78"/>
      <c r="L16" s="78"/>
      <c r="M16"/>
      <c r="N16"/>
      <c r="O16"/>
      <c r="P16"/>
      <c r="Q16"/>
      <c r="R16"/>
      <c r="S16"/>
      <c r="T16"/>
      <c r="U16"/>
      <c r="V16"/>
      <c r="W16"/>
      <c r="X16"/>
      <c r="Y16"/>
      <c r="Z16"/>
      <c r="AA16"/>
      <c r="AB16"/>
      <c r="AC16"/>
      <c r="AD16"/>
      <c r="AE16"/>
    </row>
    <row r="17" spans="1:31" ht="15">
      <c r="A17"/>
      <c r="B17"/>
      <c r="C17"/>
      <c r="D17" s="2360">
        <v>1402</v>
      </c>
      <c r="E17" s="29" t="s">
        <v>29</v>
      </c>
      <c r="F17" s="1332">
        <f>SUM(F18:F25)</f>
        <v>152</v>
      </c>
      <c r="G17" s="1332">
        <f>SUM(G18:G25)</f>
        <v>19</v>
      </c>
      <c r="H17" s="1332">
        <f>SUM(H18:H25)</f>
        <v>2</v>
      </c>
      <c r="I17" s="1332">
        <f>SUM(I18:I25)</f>
        <v>250</v>
      </c>
      <c r="J17" s="339">
        <f t="shared" si="0"/>
        <v>423</v>
      </c>
      <c r="K17" s="78"/>
      <c r="L17" s="78"/>
      <c r="M17"/>
      <c r="N17"/>
      <c r="O17"/>
      <c r="P17"/>
      <c r="Q17"/>
      <c r="R17"/>
      <c r="S17"/>
      <c r="T17"/>
      <c r="U17"/>
      <c r="V17"/>
      <c r="W17"/>
      <c r="X17"/>
      <c r="Y17"/>
      <c r="Z17"/>
      <c r="AA17"/>
      <c r="AB17"/>
      <c r="AC17"/>
      <c r="AD17"/>
      <c r="AE17"/>
    </row>
    <row r="18" spans="1:31">
      <c r="A18" s="221">
        <v>2</v>
      </c>
      <c r="B18" s="221">
        <v>4</v>
      </c>
      <c r="C18" s="221">
        <v>11</v>
      </c>
      <c r="D18" s="2361"/>
      <c r="E18" s="327" t="s">
        <v>114</v>
      </c>
      <c r="F18" s="324">
        <v>46</v>
      </c>
      <c r="G18" s="324">
        <v>6</v>
      </c>
      <c r="H18" s="324">
        <v>1</v>
      </c>
      <c r="I18" s="324">
        <v>77</v>
      </c>
      <c r="J18" s="347">
        <f t="shared" si="0"/>
        <v>130</v>
      </c>
      <c r="K18" s="78"/>
      <c r="L18" s="78"/>
    </row>
    <row r="19" spans="1:31">
      <c r="A19" s="221">
        <v>2</v>
      </c>
      <c r="B19" s="221">
        <v>4</v>
      </c>
      <c r="C19" s="221">
        <v>10</v>
      </c>
      <c r="D19" s="2361"/>
      <c r="E19" s="327" t="s">
        <v>31</v>
      </c>
      <c r="F19" s="324">
        <v>28</v>
      </c>
      <c r="G19" s="324">
        <v>5</v>
      </c>
      <c r="H19" s="324">
        <v>0</v>
      </c>
      <c r="I19" s="324">
        <v>33</v>
      </c>
      <c r="J19" s="347">
        <f t="shared" si="0"/>
        <v>66</v>
      </c>
      <c r="K19" s="78"/>
      <c r="L19" s="78"/>
    </row>
    <row r="20" spans="1:31">
      <c r="A20" s="221">
        <v>2</v>
      </c>
      <c r="B20" s="221">
        <v>4</v>
      </c>
      <c r="C20" s="221">
        <v>10</v>
      </c>
      <c r="D20" s="2361"/>
      <c r="E20" s="327" t="s">
        <v>32</v>
      </c>
      <c r="F20" s="324">
        <v>26</v>
      </c>
      <c r="G20" s="324">
        <v>3</v>
      </c>
      <c r="H20" s="324">
        <v>1</v>
      </c>
      <c r="I20" s="324">
        <v>43</v>
      </c>
      <c r="J20" s="347">
        <f t="shared" si="0"/>
        <v>73</v>
      </c>
      <c r="K20" s="78"/>
      <c r="L20" s="78"/>
    </row>
    <row r="21" spans="1:31">
      <c r="A21" s="221">
        <v>2</v>
      </c>
      <c r="B21" s="221">
        <v>4</v>
      </c>
      <c r="C21" s="221">
        <v>3</v>
      </c>
      <c r="D21" s="2361"/>
      <c r="E21" s="327" t="s">
        <v>131</v>
      </c>
      <c r="F21" s="324">
        <v>15</v>
      </c>
      <c r="G21" s="324">
        <v>1</v>
      </c>
      <c r="H21" s="324">
        <v>0</v>
      </c>
      <c r="I21" s="324">
        <v>23</v>
      </c>
      <c r="J21" s="347">
        <f t="shared" si="0"/>
        <v>39</v>
      </c>
      <c r="K21" s="78"/>
      <c r="L21" s="78"/>
    </row>
    <row r="22" spans="1:31">
      <c r="A22" s="221">
        <v>2</v>
      </c>
      <c r="B22" s="221">
        <v>4</v>
      </c>
      <c r="C22" s="221">
        <v>7</v>
      </c>
      <c r="D22" s="2361"/>
      <c r="E22" s="327" t="s">
        <v>132</v>
      </c>
      <c r="F22" s="324">
        <v>18</v>
      </c>
      <c r="G22" s="324">
        <v>1</v>
      </c>
      <c r="H22" s="324">
        <v>0</v>
      </c>
      <c r="I22" s="324">
        <v>20</v>
      </c>
      <c r="J22" s="347">
        <f t="shared" si="0"/>
        <v>39</v>
      </c>
      <c r="K22" s="78"/>
      <c r="L22" s="78"/>
    </row>
    <row r="23" spans="1:31">
      <c r="A23" s="221">
        <v>2</v>
      </c>
      <c r="B23" s="221">
        <v>4</v>
      </c>
      <c r="C23" s="221">
        <v>1</v>
      </c>
      <c r="D23" s="2361"/>
      <c r="E23" s="327" t="s">
        <v>35</v>
      </c>
      <c r="F23" s="324">
        <v>9</v>
      </c>
      <c r="G23" s="324">
        <v>1</v>
      </c>
      <c r="H23" s="324">
        <v>0</v>
      </c>
      <c r="I23" s="324">
        <v>24</v>
      </c>
      <c r="J23" s="347">
        <f t="shared" si="0"/>
        <v>34</v>
      </c>
      <c r="K23" s="78"/>
      <c r="L23" s="78"/>
    </row>
    <row r="24" spans="1:31">
      <c r="A24" s="221">
        <v>2</v>
      </c>
      <c r="B24" s="221">
        <v>4</v>
      </c>
      <c r="C24" s="221">
        <v>9</v>
      </c>
      <c r="D24" s="2361"/>
      <c r="E24" s="327" t="s">
        <v>133</v>
      </c>
      <c r="F24" s="324">
        <v>10</v>
      </c>
      <c r="G24" s="324">
        <v>2</v>
      </c>
      <c r="H24" s="324">
        <v>0</v>
      </c>
      <c r="I24" s="324">
        <v>15</v>
      </c>
      <c r="J24" s="347">
        <f t="shared" si="0"/>
        <v>27</v>
      </c>
      <c r="K24" s="78"/>
      <c r="L24" s="78"/>
    </row>
    <row r="25" spans="1:31">
      <c r="A25" s="221">
        <v>2</v>
      </c>
      <c r="B25" s="221">
        <v>4</v>
      </c>
      <c r="C25" s="221">
        <v>11</v>
      </c>
      <c r="D25" s="2365"/>
      <c r="E25" s="338" t="s">
        <v>868</v>
      </c>
      <c r="F25" s="324">
        <v>0</v>
      </c>
      <c r="G25" s="324">
        <v>0</v>
      </c>
      <c r="H25" s="324">
        <v>0</v>
      </c>
      <c r="I25" s="324">
        <v>15</v>
      </c>
      <c r="J25" s="347">
        <f t="shared" si="0"/>
        <v>15</v>
      </c>
      <c r="K25" s="78"/>
      <c r="L25" s="78"/>
    </row>
    <row r="26" spans="1:31" ht="15">
      <c r="A26"/>
      <c r="B26"/>
      <c r="C26"/>
      <c r="D26" s="2362">
        <v>1403</v>
      </c>
      <c r="E26" s="29" t="s">
        <v>39</v>
      </c>
      <c r="F26" s="1332">
        <f>SUM(F27:F29)</f>
        <v>58</v>
      </c>
      <c r="G26" s="1332">
        <f>SUM(G27:G29)</f>
        <v>9</v>
      </c>
      <c r="H26" s="1332">
        <f>SUM(H27:H29)</f>
        <v>0</v>
      </c>
      <c r="I26" s="1332">
        <f>SUM(I27:I29)</f>
        <v>88</v>
      </c>
      <c r="J26" s="1333">
        <f t="shared" si="0"/>
        <v>155</v>
      </c>
      <c r="K26" s="78"/>
      <c r="L26" s="78"/>
    </row>
    <row r="27" spans="1:31">
      <c r="A27" s="221">
        <v>3</v>
      </c>
      <c r="B27" s="221">
        <v>5</v>
      </c>
      <c r="C27" s="221">
        <v>11</v>
      </c>
      <c r="D27" s="2363"/>
      <c r="E27" s="329" t="s">
        <v>40</v>
      </c>
      <c r="F27" s="324">
        <v>24</v>
      </c>
      <c r="G27" s="324">
        <v>4</v>
      </c>
      <c r="H27" s="324">
        <v>0</v>
      </c>
      <c r="I27" s="324">
        <v>43</v>
      </c>
      <c r="J27" s="1113">
        <f t="shared" si="0"/>
        <v>71</v>
      </c>
      <c r="K27" s="78"/>
      <c r="L27" s="78"/>
    </row>
    <row r="28" spans="1:31">
      <c r="A28" s="221">
        <v>3</v>
      </c>
      <c r="B28" s="221">
        <v>5</v>
      </c>
      <c r="C28" s="221">
        <v>8</v>
      </c>
      <c r="D28" s="2363"/>
      <c r="E28" s="329" t="s">
        <v>41</v>
      </c>
      <c r="F28" s="324">
        <v>15</v>
      </c>
      <c r="G28" s="324">
        <v>4</v>
      </c>
      <c r="H28" s="324">
        <v>0</v>
      </c>
      <c r="I28" s="324">
        <v>22</v>
      </c>
      <c r="J28" s="347">
        <f t="shared" si="0"/>
        <v>41</v>
      </c>
      <c r="K28" s="78"/>
      <c r="L28" s="78"/>
    </row>
    <row r="29" spans="1:31">
      <c r="A29" s="221">
        <v>3</v>
      </c>
      <c r="B29" s="221">
        <v>5</v>
      </c>
      <c r="C29" s="221">
        <v>10</v>
      </c>
      <c r="D29" s="2364"/>
      <c r="E29" s="1031" t="s">
        <v>42</v>
      </c>
      <c r="F29" s="1331">
        <v>19</v>
      </c>
      <c r="G29" s="324">
        <v>1</v>
      </c>
      <c r="H29" s="324">
        <v>0</v>
      </c>
      <c r="I29" s="1331">
        <v>23</v>
      </c>
      <c r="J29" s="347">
        <f t="shared" si="0"/>
        <v>43</v>
      </c>
      <c r="K29" s="78"/>
      <c r="L29" s="78"/>
    </row>
    <row r="30" spans="1:31" ht="15">
      <c r="A30"/>
      <c r="B30"/>
      <c r="C30"/>
      <c r="D30" s="2211">
        <v>1404</v>
      </c>
      <c r="E30" s="29" t="s">
        <v>43</v>
      </c>
      <c r="F30" s="1332">
        <f>SUM(F31:F32)</f>
        <v>43</v>
      </c>
      <c r="G30" s="1332">
        <f>SUM(G31:G32)</f>
        <v>9</v>
      </c>
      <c r="H30" s="1332">
        <f>SUM(H31:H32)</f>
        <v>17</v>
      </c>
      <c r="I30" s="1332">
        <f>SUM(I31:I32)</f>
        <v>165</v>
      </c>
      <c r="J30" s="1333">
        <f t="shared" si="0"/>
        <v>234</v>
      </c>
      <c r="K30" s="78"/>
      <c r="L30" s="78"/>
    </row>
    <row r="31" spans="1:31" ht="15">
      <c r="A31" s="221">
        <v>4</v>
      </c>
      <c r="B31" s="221">
        <v>6</v>
      </c>
      <c r="C31" s="221">
        <v>11</v>
      </c>
      <c r="D31" s="2212"/>
      <c r="E31" s="327" t="s">
        <v>128</v>
      </c>
      <c r="F31" s="324">
        <v>33</v>
      </c>
      <c r="G31" s="324">
        <v>5</v>
      </c>
      <c r="H31" s="324">
        <v>0</v>
      </c>
      <c r="I31" s="324">
        <v>99</v>
      </c>
      <c r="J31" s="1113">
        <f t="shared" si="0"/>
        <v>137</v>
      </c>
      <c r="K31" s="78"/>
      <c r="L31"/>
    </row>
    <row r="32" spans="1:31" ht="15">
      <c r="A32" s="221">
        <v>4</v>
      </c>
      <c r="B32" s="221">
        <v>6</v>
      </c>
      <c r="C32" s="221">
        <v>11</v>
      </c>
      <c r="D32" s="2213"/>
      <c r="E32" s="327" t="s">
        <v>45</v>
      </c>
      <c r="F32" s="324">
        <v>10</v>
      </c>
      <c r="G32" s="1331">
        <v>4</v>
      </c>
      <c r="H32" s="324">
        <v>17</v>
      </c>
      <c r="I32" s="324">
        <v>66</v>
      </c>
      <c r="J32" s="347">
        <f t="shared" si="0"/>
        <v>97</v>
      </c>
      <c r="K32" s="78"/>
      <c r="L32"/>
    </row>
    <row r="33" spans="1:12" ht="15">
      <c r="A33"/>
      <c r="B33"/>
      <c r="C33"/>
      <c r="D33" s="2211">
        <v>1405</v>
      </c>
      <c r="E33" s="13" t="s">
        <v>46</v>
      </c>
      <c r="F33" s="1332">
        <f>SUM(F34:F37)</f>
        <v>82</v>
      </c>
      <c r="G33" s="1332">
        <f>SUM(G34:G37)</f>
        <v>7</v>
      </c>
      <c r="H33" s="1332">
        <f>SUM(H34:H37)</f>
        <v>2</v>
      </c>
      <c r="I33" s="1332">
        <f>SUM(I34:I37)</f>
        <v>100</v>
      </c>
      <c r="J33" s="1333">
        <f t="shared" si="0"/>
        <v>191</v>
      </c>
      <c r="K33" s="78"/>
      <c r="L33"/>
    </row>
    <row r="34" spans="1:12">
      <c r="A34" s="221">
        <v>5</v>
      </c>
      <c r="B34" s="221">
        <v>4</v>
      </c>
      <c r="C34" s="221">
        <v>8</v>
      </c>
      <c r="D34" s="2212"/>
      <c r="E34" s="327" t="s">
        <v>47</v>
      </c>
      <c r="F34" s="324">
        <v>31</v>
      </c>
      <c r="G34" s="324">
        <v>3</v>
      </c>
      <c r="H34" s="324">
        <v>0</v>
      </c>
      <c r="I34" s="324">
        <v>39</v>
      </c>
      <c r="J34" s="1113">
        <f t="shared" si="0"/>
        <v>73</v>
      </c>
    </row>
    <row r="35" spans="1:12">
      <c r="A35" s="96">
        <v>5</v>
      </c>
      <c r="B35" s="96">
        <v>5</v>
      </c>
      <c r="C35" s="96">
        <v>11</v>
      </c>
      <c r="D35" s="2212"/>
      <c r="E35" s="327" t="s">
        <v>48</v>
      </c>
      <c r="F35" s="324">
        <v>35</v>
      </c>
      <c r="G35" s="324">
        <v>2</v>
      </c>
      <c r="H35" s="324">
        <v>2</v>
      </c>
      <c r="I35" s="324">
        <v>24</v>
      </c>
      <c r="J35" s="347">
        <f t="shared" si="0"/>
        <v>63</v>
      </c>
    </row>
    <row r="36" spans="1:12">
      <c r="A36" s="221">
        <v>5</v>
      </c>
      <c r="B36" s="221">
        <v>5</v>
      </c>
      <c r="C36" s="221">
        <v>10</v>
      </c>
      <c r="D36" s="2212"/>
      <c r="E36" s="359" t="s">
        <v>49</v>
      </c>
      <c r="F36" s="324">
        <v>11</v>
      </c>
      <c r="G36" s="324">
        <v>1</v>
      </c>
      <c r="H36" s="324">
        <v>0</v>
      </c>
      <c r="I36" s="324">
        <v>31</v>
      </c>
      <c r="J36" s="347">
        <f t="shared" si="0"/>
        <v>43</v>
      </c>
    </row>
    <row r="37" spans="1:12">
      <c r="A37" s="180">
        <v>5</v>
      </c>
      <c r="B37" s="180">
        <v>5</v>
      </c>
      <c r="C37" s="180">
        <v>13</v>
      </c>
      <c r="D37" s="2213"/>
      <c r="E37" s="360" t="s">
        <v>50</v>
      </c>
      <c r="F37" s="324">
        <v>5</v>
      </c>
      <c r="G37" s="324">
        <v>1</v>
      </c>
      <c r="H37" s="324">
        <v>0</v>
      </c>
      <c r="I37" s="324">
        <v>6</v>
      </c>
      <c r="J37" s="347">
        <f t="shared" si="0"/>
        <v>12</v>
      </c>
    </row>
    <row r="38" spans="1:12" ht="15">
      <c r="A38"/>
      <c r="B38"/>
      <c r="C38"/>
      <c r="D38" s="2204">
        <v>1406</v>
      </c>
      <c r="E38" s="29" t="s">
        <v>51</v>
      </c>
      <c r="F38" s="1332">
        <f>SUM(F39:F43)</f>
        <v>60</v>
      </c>
      <c r="G38" s="1332">
        <f>SUM(G39:G43)</f>
        <v>28</v>
      </c>
      <c r="H38" s="1332">
        <f>SUM(H39:H43)</f>
        <v>3</v>
      </c>
      <c r="I38" s="1332">
        <f>SUM(I39:I43)</f>
        <v>183</v>
      </c>
      <c r="J38" s="1333">
        <f t="shared" si="0"/>
        <v>274</v>
      </c>
    </row>
    <row r="39" spans="1:12">
      <c r="A39" s="221">
        <v>6</v>
      </c>
      <c r="B39" s="221">
        <v>2</v>
      </c>
      <c r="C39" s="221">
        <v>11</v>
      </c>
      <c r="D39" s="2205"/>
      <c r="E39" s="327" t="s">
        <v>52</v>
      </c>
      <c r="F39" s="324">
        <v>30</v>
      </c>
      <c r="G39" s="324">
        <v>6</v>
      </c>
      <c r="H39" s="324">
        <v>2</v>
      </c>
      <c r="I39" s="324">
        <v>79</v>
      </c>
      <c r="J39" s="1113">
        <f t="shared" si="0"/>
        <v>117</v>
      </c>
    </row>
    <row r="40" spans="1:12">
      <c r="A40" s="221">
        <v>6</v>
      </c>
      <c r="B40" s="221">
        <v>2</v>
      </c>
      <c r="C40" s="221">
        <v>10</v>
      </c>
      <c r="D40" s="2205"/>
      <c r="E40" s="327" t="s">
        <v>95</v>
      </c>
      <c r="F40" s="324">
        <v>10</v>
      </c>
      <c r="G40" s="324">
        <v>3</v>
      </c>
      <c r="H40" s="324">
        <v>0</v>
      </c>
      <c r="I40" s="324">
        <v>25</v>
      </c>
      <c r="J40" s="347">
        <f>SUM(F40:I40)</f>
        <v>38</v>
      </c>
    </row>
    <row r="41" spans="1:12">
      <c r="A41" s="221">
        <v>6</v>
      </c>
      <c r="B41" s="221">
        <v>2</v>
      </c>
      <c r="C41" s="221">
        <v>10</v>
      </c>
      <c r="D41" s="2205"/>
      <c r="E41" s="327" t="s">
        <v>53</v>
      </c>
      <c r="F41" s="324">
        <v>11</v>
      </c>
      <c r="G41" s="324">
        <v>10</v>
      </c>
      <c r="H41" s="324">
        <v>0</v>
      </c>
      <c r="I41" s="324">
        <v>27</v>
      </c>
      <c r="J41" s="347">
        <f t="shared" si="0"/>
        <v>48</v>
      </c>
    </row>
    <row r="42" spans="1:12">
      <c r="A42" s="221">
        <v>6</v>
      </c>
      <c r="B42" s="221">
        <v>2</v>
      </c>
      <c r="C42" s="221">
        <v>6</v>
      </c>
      <c r="D42" s="2205"/>
      <c r="E42" s="327" t="s">
        <v>83</v>
      </c>
      <c r="F42" s="324">
        <v>9</v>
      </c>
      <c r="G42" s="324">
        <v>9</v>
      </c>
      <c r="H42" s="324">
        <v>1</v>
      </c>
      <c r="I42" s="324">
        <v>38</v>
      </c>
      <c r="J42" s="347">
        <f t="shared" si="0"/>
        <v>57</v>
      </c>
    </row>
    <row r="43" spans="1:12">
      <c r="A43" s="221">
        <v>6</v>
      </c>
      <c r="B43" s="221">
        <v>4</v>
      </c>
      <c r="C43" s="221">
        <v>11</v>
      </c>
      <c r="D43" s="2207"/>
      <c r="E43" s="327" t="s">
        <v>869</v>
      </c>
      <c r="F43" s="324">
        <v>0</v>
      </c>
      <c r="G43" s="324">
        <v>0</v>
      </c>
      <c r="H43" s="324">
        <v>0</v>
      </c>
      <c r="I43" s="324">
        <v>14</v>
      </c>
      <c r="J43" s="347">
        <f t="shared" si="0"/>
        <v>14</v>
      </c>
    </row>
    <row r="44" spans="1:12" ht="15">
      <c r="A44"/>
      <c r="B44"/>
      <c r="C44"/>
      <c r="D44" s="2204">
        <v>1407</v>
      </c>
      <c r="E44" s="13" t="s">
        <v>58</v>
      </c>
      <c r="F44" s="1332">
        <f>SUM(F45:F47)</f>
        <v>22</v>
      </c>
      <c r="G44" s="1332">
        <f>SUM(G45:G47)</f>
        <v>11</v>
      </c>
      <c r="H44" s="1332">
        <f>SUM(H45:H47)</f>
        <v>0</v>
      </c>
      <c r="I44" s="1332">
        <f>SUM(I45:I47)</f>
        <v>80</v>
      </c>
      <c r="J44" s="1333">
        <f t="shared" si="0"/>
        <v>113</v>
      </c>
    </row>
    <row r="45" spans="1:12">
      <c r="A45" s="221">
        <v>7</v>
      </c>
      <c r="B45" s="221">
        <v>3</v>
      </c>
      <c r="C45" s="221">
        <v>11</v>
      </c>
      <c r="D45" s="2205"/>
      <c r="E45" s="327" t="s">
        <v>59</v>
      </c>
      <c r="F45" s="1334">
        <v>8</v>
      </c>
      <c r="G45" s="1334">
        <v>3</v>
      </c>
      <c r="H45" s="1334">
        <v>0</v>
      </c>
      <c r="I45" s="1334">
        <v>25</v>
      </c>
      <c r="J45" s="1113">
        <f t="shared" si="0"/>
        <v>36</v>
      </c>
    </row>
    <row r="46" spans="1:12">
      <c r="A46" s="221">
        <v>7</v>
      </c>
      <c r="B46" s="221">
        <v>6</v>
      </c>
      <c r="C46" s="221">
        <v>10</v>
      </c>
      <c r="D46" s="2205"/>
      <c r="E46" s="327" t="s">
        <v>60</v>
      </c>
      <c r="F46" s="1334">
        <v>14</v>
      </c>
      <c r="G46" s="1334">
        <v>8</v>
      </c>
      <c r="H46" s="1334">
        <v>0</v>
      </c>
      <c r="I46" s="1334">
        <v>55</v>
      </c>
      <c r="J46" s="347">
        <f t="shared" si="0"/>
        <v>77</v>
      </c>
    </row>
    <row r="47" spans="1:12">
      <c r="A47" s="221">
        <v>7</v>
      </c>
      <c r="B47" s="221">
        <v>6</v>
      </c>
      <c r="C47" s="221">
        <v>10</v>
      </c>
      <c r="D47" s="2207"/>
      <c r="E47" s="327" t="s">
        <v>84</v>
      </c>
      <c r="F47" s="1334">
        <v>0</v>
      </c>
      <c r="G47" s="1334">
        <v>0</v>
      </c>
      <c r="H47" s="1334">
        <v>0</v>
      </c>
      <c r="I47" s="1334">
        <v>0</v>
      </c>
      <c r="J47" s="347">
        <f t="shared" si="0"/>
        <v>0</v>
      </c>
    </row>
    <row r="48" spans="1:12" ht="15">
      <c r="A48"/>
      <c r="B48"/>
      <c r="C48"/>
      <c r="D48" s="2360">
        <v>1408</v>
      </c>
      <c r="E48" s="13" t="s">
        <v>63</v>
      </c>
      <c r="F48" s="1335">
        <f>SUM(F49:F52)</f>
        <v>20</v>
      </c>
      <c r="G48" s="1335">
        <f>SUM(G49:G52)</f>
        <v>2</v>
      </c>
      <c r="H48" s="1335">
        <f>SUM(H49:H52)</f>
        <v>0</v>
      </c>
      <c r="I48" s="1335">
        <f>SUM(I49:I52)</f>
        <v>107</v>
      </c>
      <c r="J48" s="1333">
        <f t="shared" si="0"/>
        <v>129</v>
      </c>
    </row>
    <row r="49" spans="1:11">
      <c r="A49" s="221">
        <v>8</v>
      </c>
      <c r="B49" s="221">
        <v>4</v>
      </c>
      <c r="C49" s="221">
        <v>8</v>
      </c>
      <c r="D49" s="2361"/>
      <c r="E49" s="782" t="s">
        <v>64</v>
      </c>
      <c r="F49" s="1112">
        <v>16</v>
      </c>
      <c r="G49" s="1112">
        <v>1</v>
      </c>
      <c r="H49" s="1112">
        <v>0</v>
      </c>
      <c r="I49" s="1112">
        <v>48</v>
      </c>
      <c r="J49" s="1113">
        <f t="shared" si="0"/>
        <v>65</v>
      </c>
    </row>
    <row r="50" spans="1:11">
      <c r="A50" s="221">
        <v>8</v>
      </c>
      <c r="B50" s="221">
        <v>4</v>
      </c>
      <c r="C50" s="221">
        <v>6</v>
      </c>
      <c r="D50" s="2361"/>
      <c r="E50" s="359" t="s">
        <v>65</v>
      </c>
      <c r="F50" s="324">
        <v>4</v>
      </c>
      <c r="G50" s="324">
        <v>1</v>
      </c>
      <c r="H50" s="324">
        <v>0</v>
      </c>
      <c r="I50" s="324">
        <v>22</v>
      </c>
      <c r="J50" s="347">
        <f t="shared" si="0"/>
        <v>27</v>
      </c>
    </row>
    <row r="51" spans="1:11">
      <c r="A51" s="221">
        <v>8</v>
      </c>
      <c r="B51" s="221">
        <v>4</v>
      </c>
      <c r="C51" s="221">
        <v>11</v>
      </c>
      <c r="D51" s="2361"/>
      <c r="E51" s="329" t="s">
        <v>870</v>
      </c>
      <c r="F51" s="323">
        <v>0</v>
      </c>
      <c r="G51" s="333">
        <v>0</v>
      </c>
      <c r="H51" s="333">
        <v>0</v>
      </c>
      <c r="I51" s="333">
        <v>25</v>
      </c>
      <c r="J51" s="347">
        <f t="shared" si="0"/>
        <v>25</v>
      </c>
    </row>
    <row r="52" spans="1:11">
      <c r="A52" s="221">
        <v>8</v>
      </c>
      <c r="B52" s="221">
        <v>4</v>
      </c>
      <c r="C52" s="221">
        <v>11</v>
      </c>
      <c r="D52" s="2365"/>
      <c r="E52" s="1031" t="s">
        <v>871</v>
      </c>
      <c r="F52" s="1080">
        <v>0</v>
      </c>
      <c r="G52" s="1080">
        <v>0</v>
      </c>
      <c r="H52" s="1080">
        <v>0</v>
      </c>
      <c r="I52" s="1080">
        <v>12</v>
      </c>
      <c r="J52" s="347">
        <f t="shared" si="0"/>
        <v>12</v>
      </c>
    </row>
    <row r="53" spans="1:11" ht="15">
      <c r="A53"/>
      <c r="B53"/>
      <c r="C53"/>
      <c r="D53" s="2362">
        <v>1624</v>
      </c>
      <c r="E53" s="13" t="s">
        <v>68</v>
      </c>
      <c r="F53" s="1332">
        <f>SUM(F54:F56)</f>
        <v>9</v>
      </c>
      <c r="G53" s="1332">
        <f>SUM(G54:G56)</f>
        <v>0</v>
      </c>
      <c r="H53" s="1332">
        <f>SUM(H54:H56)</f>
        <v>1</v>
      </c>
      <c r="I53" s="1332">
        <f>SUM(I54:I56)</f>
        <v>18</v>
      </c>
      <c r="J53" s="1333">
        <f t="shared" si="0"/>
        <v>28</v>
      </c>
    </row>
    <row r="54" spans="1:11">
      <c r="A54" s="221">
        <v>9</v>
      </c>
      <c r="B54" s="221">
        <v>4</v>
      </c>
      <c r="C54" s="221">
        <v>8</v>
      </c>
      <c r="D54" s="2363"/>
      <c r="E54" s="360" t="s">
        <v>69</v>
      </c>
      <c r="F54" s="324">
        <v>5</v>
      </c>
      <c r="G54" s="324">
        <v>0</v>
      </c>
      <c r="H54" s="324">
        <v>0</v>
      </c>
      <c r="I54" s="324">
        <v>7</v>
      </c>
      <c r="J54" s="1113">
        <f t="shared" si="0"/>
        <v>12</v>
      </c>
    </row>
    <row r="55" spans="1:11">
      <c r="A55" s="221">
        <v>9</v>
      </c>
      <c r="B55" s="221">
        <v>4</v>
      </c>
      <c r="C55" s="221">
        <v>8</v>
      </c>
      <c r="D55" s="2363"/>
      <c r="E55" s="360" t="s">
        <v>138</v>
      </c>
      <c r="F55" s="324">
        <v>0</v>
      </c>
      <c r="G55" s="324">
        <v>0</v>
      </c>
      <c r="H55" s="324">
        <v>0</v>
      </c>
      <c r="I55" s="324">
        <v>5</v>
      </c>
      <c r="J55" s="347">
        <f t="shared" si="0"/>
        <v>5</v>
      </c>
    </row>
    <row r="56" spans="1:11">
      <c r="A56" s="221">
        <v>9</v>
      </c>
      <c r="B56" s="221">
        <v>5</v>
      </c>
      <c r="C56" s="221">
        <v>11</v>
      </c>
      <c r="D56" s="2364"/>
      <c r="E56" s="783" t="s">
        <v>872</v>
      </c>
      <c r="F56" s="1080">
        <v>4</v>
      </c>
      <c r="G56" s="1080">
        <v>0</v>
      </c>
      <c r="H56" s="1080">
        <v>1</v>
      </c>
      <c r="I56" s="1080">
        <v>6</v>
      </c>
      <c r="J56" s="347">
        <f t="shared" si="0"/>
        <v>11</v>
      </c>
    </row>
    <row r="57" spans="1:11" ht="15">
      <c r="A57"/>
      <c r="B57" t="s">
        <v>72</v>
      </c>
      <c r="C57" t="s">
        <v>72</v>
      </c>
      <c r="D57" s="1336"/>
      <c r="E57" s="50" t="s">
        <v>873</v>
      </c>
      <c r="F57" s="1337">
        <v>0</v>
      </c>
      <c r="G57" s="1337">
        <v>0</v>
      </c>
      <c r="H57" s="1337">
        <v>0</v>
      </c>
      <c r="I57" s="1337">
        <v>500</v>
      </c>
      <c r="J57" s="1333">
        <f t="shared" si="0"/>
        <v>500</v>
      </c>
    </row>
    <row r="58" spans="1:11" ht="15">
      <c r="A58"/>
      <c r="B58"/>
      <c r="C58"/>
      <c r="D58" s="2612"/>
      <c r="E58" s="13" t="s">
        <v>874</v>
      </c>
      <c r="F58" s="1332">
        <f>SUM(F59:F61)</f>
        <v>3</v>
      </c>
      <c r="G58" s="1332">
        <f>SUM(G59:G61)</f>
        <v>8</v>
      </c>
      <c r="H58" s="1332">
        <f>SUM(H59:H61)</f>
        <v>0</v>
      </c>
      <c r="I58" s="1332">
        <f>SUM(I59:I61)</f>
        <v>43</v>
      </c>
      <c r="J58" s="1333">
        <f t="shared" si="0"/>
        <v>54</v>
      </c>
    </row>
    <row r="59" spans="1:11" ht="15">
      <c r="A59"/>
      <c r="B59" t="s">
        <v>306</v>
      </c>
      <c r="C59" t="s">
        <v>306</v>
      </c>
      <c r="D59" s="2613"/>
      <c r="E59" s="359" t="s">
        <v>875</v>
      </c>
      <c r="F59" s="324">
        <v>3</v>
      </c>
      <c r="G59" s="324">
        <v>4</v>
      </c>
      <c r="H59" s="324">
        <v>0</v>
      </c>
      <c r="I59" s="324">
        <v>27</v>
      </c>
      <c r="J59" s="1113">
        <f t="shared" si="0"/>
        <v>34</v>
      </c>
    </row>
    <row r="60" spans="1:11" ht="15">
      <c r="A60"/>
      <c r="B60" t="s">
        <v>306</v>
      </c>
      <c r="C60" t="s">
        <v>306</v>
      </c>
      <c r="D60" s="2613"/>
      <c r="E60" s="359" t="s">
        <v>876</v>
      </c>
      <c r="F60" s="324">
        <v>0</v>
      </c>
      <c r="G60" s="324">
        <v>2</v>
      </c>
      <c r="H60" s="324">
        <v>0</v>
      </c>
      <c r="I60" s="324">
        <v>8</v>
      </c>
      <c r="J60" s="347">
        <f t="shared" si="0"/>
        <v>10</v>
      </c>
    </row>
    <row r="61" spans="1:11" ht="15">
      <c r="A61"/>
      <c r="B61" t="s">
        <v>306</v>
      </c>
      <c r="C61" t="s">
        <v>306</v>
      </c>
      <c r="D61" s="2614"/>
      <c r="E61" s="359" t="s">
        <v>877</v>
      </c>
      <c r="F61" s="324">
        <v>0</v>
      </c>
      <c r="G61" s="324">
        <v>2</v>
      </c>
      <c r="H61" s="324">
        <v>0</v>
      </c>
      <c r="I61" s="324">
        <v>8</v>
      </c>
      <c r="J61" s="347">
        <f t="shared" si="0"/>
        <v>10</v>
      </c>
    </row>
    <row r="62" spans="1:11" ht="15">
      <c r="A62"/>
      <c r="B62"/>
      <c r="C62"/>
      <c r="D62"/>
      <c r="E62" s="944" t="s">
        <v>8</v>
      </c>
      <c r="F62" s="1338">
        <f>SUM(F9,F17,F26,F30,F33,F38,F44,F48,F53,F57,F58)</f>
        <v>545</v>
      </c>
      <c r="G62" s="1338">
        <f>SUM(G9,G17,G26,G30,G33,G38,G44,G48,G53,G57,G58)</f>
        <v>128</v>
      </c>
      <c r="H62" s="1338">
        <f>SUM(H9,H17,H26,H30,H33,H38,H44,H48,H53,H57,H58)</f>
        <v>31</v>
      </c>
      <c r="I62" s="1338">
        <f>SUM(I9,I17,I26,I30,I33,I38,I44,I48,I53,I57,I58)</f>
        <v>1733</v>
      </c>
      <c r="J62" s="1339">
        <f>SUM(J9,J17,J26,J30,J33,J38,J44,J48,J53,J57,J58)</f>
        <v>2437</v>
      </c>
      <c r="K62" s="1340"/>
    </row>
    <row r="63" spans="1:11" ht="15">
      <c r="A63"/>
      <c r="B63"/>
      <c r="C63"/>
      <c r="D63" s="979"/>
      <c r="E63" s="1145" t="s">
        <v>878</v>
      </c>
      <c r="F63" s="1341"/>
      <c r="G63" s="1341"/>
      <c r="H63" s="1341"/>
      <c r="I63" s="1341"/>
      <c r="J63" s="1341"/>
    </row>
    <row r="64" spans="1:11" ht="15">
      <c r="A64"/>
      <c r="B64"/>
      <c r="C64"/>
      <c r="D64" s="979"/>
      <c r="E64" s="2384" t="s">
        <v>879</v>
      </c>
      <c r="F64" s="2384"/>
      <c r="G64" s="2384"/>
      <c r="H64" s="2384"/>
      <c r="I64" s="2384"/>
      <c r="J64" s="2384"/>
    </row>
    <row r="65" spans="1:31" ht="15">
      <c r="A65"/>
      <c r="B65"/>
      <c r="C65"/>
      <c r="D65"/>
      <c r="E65" s="2611" t="s">
        <v>880</v>
      </c>
      <c r="F65" s="2611"/>
      <c r="G65" s="2611"/>
      <c r="H65" s="2611"/>
      <c r="I65" s="2611"/>
      <c r="J65" s="2611"/>
    </row>
    <row r="66" spans="1:31" ht="15">
      <c r="A66"/>
      <c r="B66"/>
      <c r="C66"/>
      <c r="D66" s="979"/>
      <c r="E66" s="2611" t="s">
        <v>881</v>
      </c>
      <c r="F66" s="2611"/>
      <c r="G66" s="2611"/>
      <c r="H66" s="2611"/>
      <c r="I66" s="2611"/>
      <c r="J66" s="2611"/>
    </row>
    <row r="67" spans="1:31" ht="15">
      <c r="A67"/>
      <c r="B67"/>
      <c r="C67"/>
      <c r="D67" s="979"/>
      <c r="E67" s="2611" t="s">
        <v>882</v>
      </c>
      <c r="F67" s="2611"/>
      <c r="G67" s="2611"/>
      <c r="H67" s="2611"/>
      <c r="I67" s="2611"/>
      <c r="J67" s="2611"/>
    </row>
    <row r="68" spans="1:31" ht="15">
      <c r="D68"/>
      <c r="E68" s="2611" t="s">
        <v>883</v>
      </c>
      <c r="F68" s="2611"/>
      <c r="G68" s="2611"/>
      <c r="H68" s="2611"/>
      <c r="I68" s="2611"/>
      <c r="J68" s="2611"/>
      <c r="K68"/>
      <c r="L68"/>
      <c r="M68"/>
      <c r="N68"/>
      <c r="O68"/>
      <c r="P68"/>
      <c r="Q68"/>
      <c r="R68"/>
      <c r="S68"/>
      <c r="T68"/>
      <c r="U68"/>
      <c r="V68"/>
      <c r="W68"/>
      <c r="X68"/>
      <c r="Y68"/>
      <c r="Z68"/>
      <c r="AA68"/>
      <c r="AB68"/>
      <c r="AC68"/>
      <c r="AD68"/>
      <c r="AE68"/>
    </row>
    <row r="69" spans="1:31" ht="15">
      <c r="D69"/>
      <c r="E69"/>
      <c r="F69"/>
      <c r="G69"/>
      <c r="H69"/>
      <c r="I69"/>
      <c r="J69"/>
      <c r="K69"/>
      <c r="L69"/>
      <c r="M69"/>
      <c r="N69"/>
      <c r="O69"/>
      <c r="P69"/>
      <c r="Q69"/>
      <c r="R69"/>
      <c r="S69"/>
      <c r="T69"/>
      <c r="U69"/>
      <c r="V69"/>
      <c r="W69"/>
      <c r="X69"/>
      <c r="Y69"/>
      <c r="Z69"/>
      <c r="AA69"/>
      <c r="AB69"/>
      <c r="AC69"/>
      <c r="AD69"/>
      <c r="AE69"/>
    </row>
    <row r="70" spans="1:31" ht="15">
      <c r="D70"/>
      <c r="E70"/>
      <c r="F70"/>
      <c r="G70"/>
      <c r="H70"/>
      <c r="I70"/>
      <c r="J70"/>
      <c r="K70"/>
      <c r="L70"/>
      <c r="M70"/>
      <c r="N70"/>
      <c r="O70"/>
      <c r="P70"/>
      <c r="Q70"/>
      <c r="R70"/>
      <c r="S70"/>
      <c r="T70"/>
      <c r="U70"/>
      <c r="V70"/>
      <c r="W70"/>
      <c r="X70"/>
      <c r="Y70"/>
      <c r="Z70"/>
      <c r="AA70"/>
      <c r="AB70"/>
      <c r="AC70"/>
      <c r="AD70"/>
      <c r="AE70"/>
    </row>
    <row r="71" spans="1:31" ht="15">
      <c r="D71"/>
      <c r="E71"/>
      <c r="F71"/>
      <c r="G71"/>
      <c r="H71"/>
      <c r="I71"/>
      <c r="J71"/>
      <c r="K71"/>
      <c r="L71"/>
      <c r="M71"/>
      <c r="N71"/>
      <c r="O71"/>
      <c r="P71"/>
      <c r="Q71"/>
      <c r="R71"/>
      <c r="S71"/>
      <c r="T71"/>
      <c r="U71"/>
      <c r="V71"/>
      <c r="W71"/>
      <c r="X71"/>
      <c r="Y71"/>
      <c r="Z71"/>
      <c r="AA71"/>
      <c r="AB71"/>
      <c r="AC71"/>
      <c r="AD71"/>
      <c r="AE71"/>
    </row>
    <row r="72" spans="1:31" ht="15">
      <c r="D72"/>
      <c r="E72"/>
      <c r="F72"/>
      <c r="G72"/>
      <c r="H72"/>
      <c r="I72"/>
      <c r="J72"/>
      <c r="K72"/>
      <c r="L72"/>
      <c r="M72"/>
      <c r="N72"/>
      <c r="O72"/>
      <c r="P72"/>
      <c r="Q72"/>
      <c r="R72"/>
      <c r="S72"/>
      <c r="T72"/>
      <c r="U72"/>
      <c r="V72"/>
      <c r="W72"/>
      <c r="X72"/>
      <c r="Y72"/>
      <c r="Z72"/>
      <c r="AA72"/>
      <c r="AB72"/>
      <c r="AC72"/>
      <c r="AD72"/>
      <c r="AE72"/>
    </row>
    <row r="73" spans="1:31" ht="15">
      <c r="D73"/>
      <c r="E73"/>
      <c r="F73"/>
      <c r="G73"/>
      <c r="H73"/>
      <c r="I73"/>
      <c r="J73"/>
      <c r="K73"/>
      <c r="L73"/>
      <c r="M73"/>
      <c r="N73"/>
      <c r="O73"/>
      <c r="P73"/>
      <c r="Q73"/>
      <c r="R73"/>
      <c r="S73"/>
      <c r="T73"/>
      <c r="U73"/>
      <c r="V73"/>
      <c r="W73"/>
      <c r="X73"/>
      <c r="Y73"/>
      <c r="Z73"/>
      <c r="AA73"/>
      <c r="AB73"/>
      <c r="AC73"/>
      <c r="AD73"/>
      <c r="AE73"/>
    </row>
    <row r="74" spans="1:31" ht="15">
      <c r="D74"/>
      <c r="E74"/>
      <c r="F74"/>
      <c r="G74"/>
      <c r="H74"/>
      <c r="I74"/>
      <c r="J74"/>
      <c r="K74"/>
      <c r="L74"/>
      <c r="M74"/>
      <c r="N74"/>
      <c r="O74"/>
      <c r="P74"/>
      <c r="Q74"/>
      <c r="R74"/>
      <c r="S74"/>
      <c r="T74"/>
      <c r="U74"/>
      <c r="V74"/>
      <c r="W74"/>
      <c r="X74"/>
      <c r="Y74"/>
      <c r="Z74"/>
      <c r="AA74"/>
      <c r="AB74"/>
      <c r="AC74"/>
      <c r="AD74"/>
      <c r="AE74"/>
    </row>
    <row r="75" spans="1:31" ht="15">
      <c r="D75"/>
      <c r="E75"/>
      <c r="F75"/>
      <c r="G75"/>
      <c r="H75"/>
      <c r="I75"/>
      <c r="J75"/>
      <c r="K75"/>
      <c r="L75"/>
      <c r="M75"/>
      <c r="N75"/>
      <c r="O75"/>
      <c r="P75"/>
      <c r="Q75"/>
      <c r="R75"/>
      <c r="S75"/>
      <c r="T75"/>
      <c r="U75"/>
      <c r="V75"/>
      <c r="W75"/>
      <c r="X75"/>
      <c r="Y75"/>
      <c r="Z75"/>
      <c r="AA75"/>
      <c r="AB75"/>
      <c r="AC75"/>
      <c r="AD75"/>
      <c r="AE75"/>
    </row>
    <row r="76" spans="1:31" ht="15">
      <c r="D76"/>
      <c r="E76"/>
      <c r="F76"/>
      <c r="G76"/>
      <c r="H76"/>
      <c r="I76"/>
      <c r="J76"/>
      <c r="K76"/>
      <c r="L76"/>
      <c r="M76"/>
      <c r="N76"/>
      <c r="O76"/>
      <c r="P76"/>
      <c r="Q76"/>
      <c r="R76"/>
      <c r="S76"/>
      <c r="T76"/>
      <c r="U76"/>
      <c r="V76"/>
      <c r="W76"/>
      <c r="X76"/>
      <c r="Y76"/>
      <c r="Z76"/>
      <c r="AA76"/>
      <c r="AB76"/>
      <c r="AC76"/>
      <c r="AD76"/>
      <c r="AE76"/>
    </row>
    <row r="77" spans="1:31" ht="15">
      <c r="D77"/>
      <c r="E77"/>
      <c r="F77"/>
      <c r="G77"/>
      <c r="H77"/>
      <c r="I77"/>
      <c r="J77"/>
      <c r="K77"/>
      <c r="L77"/>
      <c r="M77"/>
      <c r="N77"/>
      <c r="O77"/>
      <c r="P77"/>
      <c r="Q77"/>
      <c r="R77"/>
      <c r="S77"/>
      <c r="T77"/>
      <c r="U77"/>
      <c r="V77"/>
      <c r="W77"/>
      <c r="X77"/>
      <c r="Y77"/>
      <c r="Z77"/>
      <c r="AA77"/>
      <c r="AB77"/>
      <c r="AC77"/>
      <c r="AD77"/>
      <c r="AE77"/>
    </row>
    <row r="78" spans="1:31" ht="15">
      <c r="D78"/>
      <c r="E78"/>
      <c r="F78"/>
      <c r="G78"/>
      <c r="H78"/>
      <c r="I78"/>
      <c r="J78"/>
      <c r="K78"/>
      <c r="L78"/>
      <c r="M78"/>
      <c r="N78"/>
      <c r="O78"/>
      <c r="P78"/>
      <c r="Q78"/>
      <c r="R78"/>
      <c r="S78"/>
      <c r="T78"/>
      <c r="U78"/>
      <c r="V78"/>
      <c r="W78"/>
      <c r="X78"/>
      <c r="Y78"/>
      <c r="Z78"/>
      <c r="AA78"/>
      <c r="AB78"/>
      <c r="AC78"/>
      <c r="AD78"/>
      <c r="AE78"/>
    </row>
    <row r="79" spans="1:31" ht="15">
      <c r="D79"/>
      <c r="E79"/>
      <c r="F79"/>
      <c r="G79"/>
      <c r="H79"/>
      <c r="I79"/>
      <c r="J79"/>
      <c r="K79"/>
      <c r="L79"/>
      <c r="M79"/>
      <c r="N79"/>
      <c r="O79"/>
      <c r="P79"/>
      <c r="Q79"/>
      <c r="R79"/>
      <c r="S79"/>
      <c r="T79"/>
      <c r="U79"/>
      <c r="V79"/>
      <c r="W79"/>
      <c r="X79"/>
      <c r="Y79"/>
      <c r="Z79"/>
      <c r="AA79"/>
      <c r="AB79"/>
      <c r="AC79"/>
      <c r="AD79"/>
      <c r="AE79"/>
    </row>
    <row r="80" spans="1:31">
      <c r="D80" s="79"/>
      <c r="F80" s="305"/>
      <c r="K80" s="79"/>
    </row>
    <row r="81" spans="4:11">
      <c r="D81" s="79"/>
      <c r="F81" s="305"/>
      <c r="K81" s="79"/>
    </row>
    <row r="82" spans="4:11">
      <c r="D82" s="79"/>
      <c r="F82" s="305"/>
      <c r="K82" s="79"/>
    </row>
    <row r="83" spans="4:11">
      <c r="D83" s="79"/>
      <c r="F83" s="305"/>
      <c r="K83" s="79"/>
    </row>
    <row r="84" spans="4:11">
      <c r="D84" s="79"/>
      <c r="F84" s="305"/>
      <c r="K84" s="79"/>
    </row>
    <row r="85" spans="4:11">
      <c r="D85" s="79"/>
      <c r="F85" s="305"/>
      <c r="K85" s="79"/>
    </row>
    <row r="86" spans="4:11">
      <c r="D86" s="79"/>
      <c r="F86" s="305"/>
      <c r="K86" s="79"/>
    </row>
    <row r="87" spans="4:11">
      <c r="D87" s="79"/>
      <c r="F87" s="305"/>
      <c r="K87" s="79"/>
    </row>
    <row r="88" spans="4:11">
      <c r="D88" s="79"/>
      <c r="F88" s="305"/>
      <c r="K88" s="79"/>
    </row>
    <row r="89" spans="4:11">
      <c r="D89" s="79"/>
      <c r="F89" s="305"/>
      <c r="K89" s="79"/>
    </row>
    <row r="90" spans="4:11">
      <c r="D90" s="79"/>
      <c r="F90" s="305"/>
      <c r="K90" s="79"/>
    </row>
    <row r="91" spans="4:11">
      <c r="D91" s="79"/>
      <c r="F91" s="305"/>
      <c r="K91" s="79"/>
    </row>
    <row r="92" spans="4:11">
      <c r="D92" s="79"/>
      <c r="F92" s="305"/>
      <c r="K92" s="79"/>
    </row>
    <row r="93" spans="4:11">
      <c r="D93" s="79"/>
      <c r="F93" s="305"/>
      <c r="K93" s="79"/>
    </row>
    <row r="94" spans="4:11">
      <c r="D94" s="79"/>
      <c r="F94" s="305"/>
      <c r="K94" s="79"/>
    </row>
    <row r="95" spans="4:11">
      <c r="D95" s="79"/>
      <c r="F95" s="305"/>
      <c r="K95" s="79"/>
    </row>
    <row r="96" spans="4:11">
      <c r="D96" s="79"/>
      <c r="F96" s="305"/>
      <c r="K96" s="79"/>
    </row>
    <row r="97" spans="4:11">
      <c r="D97" s="79"/>
      <c r="F97" s="305"/>
      <c r="K97" s="79"/>
    </row>
    <row r="98" spans="4:11">
      <c r="D98" s="79"/>
      <c r="F98" s="305"/>
      <c r="K98" s="79"/>
    </row>
    <row r="99" spans="4:11">
      <c r="D99" s="79"/>
      <c r="F99" s="305"/>
      <c r="K99" s="79"/>
    </row>
    <row r="100" spans="4:11">
      <c r="D100" s="79"/>
      <c r="F100" s="305"/>
      <c r="K100" s="79"/>
    </row>
    <row r="101" spans="4:11">
      <c r="D101" s="79"/>
      <c r="F101" s="305"/>
      <c r="K101" s="79"/>
    </row>
    <row r="102" spans="4:11">
      <c r="D102" s="79"/>
      <c r="F102" s="305"/>
      <c r="K102" s="79"/>
    </row>
    <row r="103" spans="4:11">
      <c r="D103" s="79"/>
      <c r="F103" s="305"/>
      <c r="K103" s="79"/>
    </row>
    <row r="104" spans="4:11">
      <c r="D104" s="79"/>
      <c r="F104" s="305"/>
      <c r="K104" s="79"/>
    </row>
    <row r="105" spans="4:11">
      <c r="D105" s="79"/>
      <c r="F105" s="305"/>
      <c r="K105" s="79"/>
    </row>
    <row r="106" spans="4:11">
      <c r="D106" s="79"/>
      <c r="F106" s="305"/>
      <c r="K106" s="79"/>
    </row>
    <row r="107" spans="4:11">
      <c r="D107" s="79"/>
      <c r="F107" s="305"/>
      <c r="K107" s="79"/>
    </row>
    <row r="108" spans="4:11">
      <c r="D108" s="79"/>
      <c r="F108" s="305"/>
      <c r="K108" s="79"/>
    </row>
    <row r="109" spans="4:11">
      <c r="D109" s="79"/>
      <c r="F109" s="305"/>
      <c r="K109" s="79"/>
    </row>
    <row r="110" spans="4:11">
      <c r="D110" s="79"/>
      <c r="F110" s="305"/>
      <c r="K110" s="79"/>
    </row>
    <row r="111" spans="4:11">
      <c r="D111" s="79"/>
      <c r="F111" s="305"/>
      <c r="K111" s="79"/>
    </row>
    <row r="112" spans="4:11">
      <c r="D112" s="79"/>
      <c r="F112" s="305"/>
      <c r="K112" s="79"/>
    </row>
    <row r="113" spans="4:11">
      <c r="D113" s="79"/>
      <c r="F113" s="305"/>
      <c r="K113" s="79"/>
    </row>
    <row r="114" spans="4:11">
      <c r="D114" s="79"/>
      <c r="F114" s="305"/>
      <c r="K114" s="79"/>
    </row>
    <row r="115" spans="4:11">
      <c r="D115" s="79"/>
      <c r="F115" s="305"/>
      <c r="K115" s="79"/>
    </row>
    <row r="116" spans="4:11">
      <c r="D116" s="79"/>
      <c r="F116" s="305"/>
      <c r="K116" s="79"/>
    </row>
    <row r="117" spans="4:11">
      <c r="D117" s="79"/>
      <c r="F117" s="305"/>
      <c r="K117" s="79"/>
    </row>
    <row r="118" spans="4:11">
      <c r="D118" s="79"/>
      <c r="F118" s="305"/>
      <c r="K118" s="79"/>
    </row>
    <row r="119" spans="4:11">
      <c r="D119" s="79"/>
      <c r="F119" s="305"/>
      <c r="K119" s="79"/>
    </row>
    <row r="120" spans="4:11">
      <c r="D120" s="79"/>
      <c r="F120" s="305"/>
      <c r="K120" s="79"/>
    </row>
    <row r="121" spans="4:11">
      <c r="D121" s="79"/>
      <c r="F121" s="305"/>
      <c r="K121" s="79"/>
    </row>
    <row r="122" spans="4:11">
      <c r="D122" s="79"/>
      <c r="F122" s="305"/>
      <c r="K122" s="79"/>
    </row>
    <row r="123" spans="4:11">
      <c r="D123" s="79"/>
      <c r="F123" s="305"/>
      <c r="K123" s="79"/>
    </row>
    <row r="124" spans="4:11">
      <c r="D124" s="79"/>
      <c r="F124" s="305"/>
      <c r="K124" s="79"/>
    </row>
    <row r="125" spans="4:11">
      <c r="D125" s="79"/>
      <c r="F125" s="305"/>
      <c r="K125" s="79"/>
    </row>
    <row r="126" spans="4:11">
      <c r="D126" s="79"/>
      <c r="F126" s="305"/>
      <c r="K126" s="79"/>
    </row>
    <row r="127" spans="4:11">
      <c r="D127" s="79"/>
      <c r="F127" s="305"/>
      <c r="K127" s="79"/>
    </row>
    <row r="128" spans="4:11">
      <c r="D128" s="79"/>
      <c r="F128" s="305"/>
      <c r="K128" s="79"/>
    </row>
    <row r="129" spans="4:31">
      <c r="D129" s="79"/>
      <c r="F129" s="305"/>
      <c r="K129" s="79"/>
    </row>
    <row r="130" spans="4:31">
      <c r="D130" s="79"/>
      <c r="F130" s="305"/>
      <c r="K130" s="79"/>
    </row>
    <row r="131" spans="4:31">
      <c r="D131" s="79"/>
      <c r="F131" s="305"/>
      <c r="K131" s="79"/>
    </row>
    <row r="132" spans="4:31">
      <c r="D132" s="79"/>
      <c r="F132" s="305"/>
      <c r="K132" s="79"/>
    </row>
    <row r="133" spans="4:31">
      <c r="D133" s="79"/>
      <c r="F133" s="305"/>
      <c r="K133" s="79"/>
    </row>
    <row r="134" spans="4:31">
      <c r="D134" s="79"/>
      <c r="F134" s="305"/>
      <c r="K134" s="79"/>
    </row>
    <row r="135" spans="4:31" ht="15">
      <c r="D135"/>
      <c r="E135"/>
      <c r="F135"/>
      <c r="G135"/>
      <c r="H135"/>
      <c r="I135"/>
      <c r="J135"/>
      <c r="K135"/>
      <c r="L135"/>
      <c r="M135"/>
      <c r="N135"/>
      <c r="O135"/>
      <c r="P135"/>
      <c r="Q135"/>
      <c r="R135"/>
      <c r="S135"/>
      <c r="T135"/>
      <c r="U135"/>
      <c r="V135"/>
      <c r="W135"/>
      <c r="X135"/>
      <c r="Y135"/>
      <c r="Z135"/>
      <c r="AA135"/>
      <c r="AB135"/>
      <c r="AC135"/>
      <c r="AD135"/>
      <c r="AE135"/>
    </row>
    <row r="136" spans="4:31" ht="15">
      <c r="D136"/>
      <c r="E136"/>
      <c r="F136"/>
      <c r="G136"/>
      <c r="H136"/>
      <c r="I136"/>
      <c r="J136"/>
      <c r="K136"/>
      <c r="L136"/>
      <c r="M136"/>
      <c r="N136"/>
      <c r="O136"/>
      <c r="P136"/>
      <c r="Q136"/>
      <c r="R136"/>
      <c r="S136"/>
      <c r="T136"/>
      <c r="U136"/>
      <c r="V136"/>
      <c r="W136"/>
      <c r="X136"/>
      <c r="Y136"/>
      <c r="Z136"/>
      <c r="AA136"/>
      <c r="AB136"/>
      <c r="AC136"/>
      <c r="AD136"/>
      <c r="AE136"/>
    </row>
    <row r="137" spans="4:31" ht="15">
      <c r="D137"/>
      <c r="E137"/>
      <c r="F137"/>
      <c r="G137"/>
      <c r="H137"/>
      <c r="I137"/>
      <c r="J137"/>
      <c r="K137"/>
      <c r="L137"/>
      <c r="M137"/>
      <c r="N137"/>
      <c r="O137"/>
      <c r="P137"/>
      <c r="Q137"/>
      <c r="R137"/>
      <c r="S137"/>
      <c r="T137"/>
      <c r="U137"/>
      <c r="V137"/>
      <c r="W137"/>
      <c r="X137"/>
      <c r="Y137"/>
      <c r="Z137"/>
      <c r="AA137"/>
      <c r="AB137"/>
      <c r="AC137"/>
      <c r="AD137"/>
      <c r="AE137"/>
    </row>
    <row r="138" spans="4:31" ht="15">
      <c r="D138"/>
      <c r="E138"/>
      <c r="F138"/>
      <c r="G138"/>
      <c r="H138"/>
      <c r="I138"/>
      <c r="J138"/>
      <c r="K138"/>
      <c r="L138"/>
      <c r="M138"/>
      <c r="N138"/>
      <c r="O138"/>
      <c r="P138"/>
      <c r="Q138"/>
      <c r="R138"/>
      <c r="S138"/>
      <c r="T138"/>
      <c r="U138"/>
      <c r="V138"/>
      <c r="W138"/>
      <c r="X138"/>
      <c r="Y138"/>
      <c r="Z138"/>
      <c r="AA138"/>
      <c r="AB138"/>
      <c r="AC138"/>
      <c r="AD138"/>
      <c r="AE138"/>
    </row>
    <row r="139" spans="4:31" ht="15">
      <c r="D139"/>
      <c r="E139" s="92"/>
      <c r="F139" s="307"/>
      <c r="G139" s="307"/>
      <c r="H139" s="308"/>
      <c r="I139" s="307"/>
      <c r="J139" s="307"/>
      <c r="K139"/>
      <c r="L139"/>
      <c r="M139"/>
      <c r="N139"/>
      <c r="O139"/>
      <c r="P139"/>
      <c r="Q139"/>
      <c r="R139"/>
      <c r="S139"/>
      <c r="T139"/>
      <c r="U139"/>
      <c r="V139"/>
      <c r="W139"/>
      <c r="X139"/>
      <c r="Y139"/>
      <c r="Z139"/>
      <c r="AA139"/>
      <c r="AB139"/>
      <c r="AC139"/>
      <c r="AD139"/>
      <c r="AE139"/>
    </row>
    <row r="140" spans="4:31" ht="15">
      <c r="D140"/>
      <c r="E140"/>
      <c r="F140"/>
      <c r="G140"/>
      <c r="H140"/>
      <c r="I140"/>
      <c r="J140"/>
      <c r="K140"/>
      <c r="L140"/>
      <c r="M140"/>
      <c r="N140"/>
      <c r="O140"/>
      <c r="P140"/>
      <c r="Q140"/>
      <c r="R140"/>
      <c r="S140"/>
      <c r="T140"/>
      <c r="U140"/>
      <c r="V140"/>
      <c r="W140"/>
      <c r="X140"/>
      <c r="Y140"/>
      <c r="Z140"/>
      <c r="AA140"/>
      <c r="AB140"/>
      <c r="AC140"/>
      <c r="AD140"/>
      <c r="AE140"/>
    </row>
    <row r="141" spans="4:31" ht="15">
      <c r="D141"/>
      <c r="E141"/>
      <c r="F141"/>
      <c r="G141"/>
      <c r="H141"/>
      <c r="I141"/>
      <c r="J141"/>
      <c r="K141"/>
      <c r="L141"/>
      <c r="M141"/>
      <c r="N141"/>
      <c r="O141"/>
      <c r="P141"/>
      <c r="Q141"/>
      <c r="R141"/>
      <c r="S141"/>
      <c r="T141"/>
      <c r="U141"/>
      <c r="V141"/>
      <c r="W141"/>
      <c r="X141"/>
      <c r="Y141"/>
      <c r="Z141"/>
      <c r="AA141"/>
      <c r="AB141"/>
      <c r="AC141"/>
      <c r="AD141"/>
      <c r="AE141"/>
    </row>
    <row r="142" spans="4:31" ht="15">
      <c r="D142"/>
      <c r="E142"/>
      <c r="F142"/>
      <c r="G142"/>
      <c r="H142"/>
      <c r="I142"/>
      <c r="J142"/>
      <c r="K142"/>
      <c r="L142"/>
      <c r="M142"/>
      <c r="N142"/>
      <c r="O142"/>
      <c r="P142"/>
      <c r="Q142"/>
      <c r="R142"/>
      <c r="S142"/>
      <c r="T142"/>
      <c r="U142"/>
      <c r="V142"/>
      <c r="W142"/>
      <c r="X142"/>
      <c r="Y142"/>
      <c r="Z142"/>
      <c r="AA142"/>
      <c r="AB142"/>
      <c r="AC142"/>
      <c r="AD142"/>
      <c r="AE142"/>
    </row>
    <row r="143" spans="4:31" ht="15">
      <c r="D143"/>
      <c r="E143"/>
      <c r="F143"/>
      <c r="G143"/>
      <c r="H143"/>
      <c r="I143"/>
      <c r="J143"/>
      <c r="K143"/>
      <c r="L143"/>
      <c r="M143"/>
      <c r="N143"/>
      <c r="O143"/>
      <c r="P143"/>
      <c r="Q143"/>
      <c r="R143"/>
      <c r="S143"/>
      <c r="T143"/>
      <c r="U143"/>
      <c r="V143"/>
      <c r="W143"/>
      <c r="X143"/>
      <c r="Y143"/>
      <c r="Z143"/>
      <c r="AA143"/>
      <c r="AB143"/>
      <c r="AC143"/>
      <c r="AD143"/>
      <c r="AE143"/>
    </row>
    <row r="144" spans="4:31" ht="15">
      <c r="D144"/>
      <c r="E144"/>
      <c r="F144"/>
      <c r="G144"/>
      <c r="H144"/>
      <c r="I144"/>
      <c r="J144"/>
      <c r="K144"/>
      <c r="L144"/>
      <c r="M144"/>
      <c r="N144"/>
      <c r="O144"/>
      <c r="P144"/>
      <c r="Q144"/>
      <c r="R144"/>
      <c r="S144"/>
      <c r="T144"/>
      <c r="U144"/>
      <c r="V144"/>
      <c r="W144"/>
      <c r="X144"/>
      <c r="Y144"/>
      <c r="Z144"/>
      <c r="AA144"/>
      <c r="AB144"/>
      <c r="AC144"/>
      <c r="AD144"/>
      <c r="AE144"/>
    </row>
    <row r="145" spans="4:31" ht="15">
      <c r="D145"/>
      <c r="E145"/>
      <c r="F145"/>
      <c r="G145"/>
      <c r="H145"/>
      <c r="I145"/>
      <c r="J145"/>
      <c r="K145"/>
      <c r="L145"/>
      <c r="M145"/>
      <c r="N145"/>
      <c r="O145"/>
      <c r="P145"/>
      <c r="Q145"/>
      <c r="R145"/>
      <c r="S145"/>
      <c r="T145"/>
      <c r="U145"/>
      <c r="V145"/>
      <c r="W145"/>
      <c r="X145"/>
      <c r="Y145"/>
      <c r="Z145"/>
      <c r="AA145"/>
      <c r="AB145"/>
      <c r="AC145"/>
      <c r="AD145"/>
      <c r="AE145"/>
    </row>
    <row r="146" spans="4:31" ht="15">
      <c r="D146"/>
      <c r="E146"/>
      <c r="F146"/>
      <c r="G146"/>
      <c r="H146"/>
      <c r="I146"/>
      <c r="J146"/>
      <c r="K146"/>
      <c r="L146"/>
      <c r="M146"/>
      <c r="N146"/>
      <c r="O146"/>
      <c r="P146"/>
      <c r="Q146"/>
      <c r="R146"/>
      <c r="S146"/>
      <c r="T146"/>
      <c r="U146"/>
      <c r="V146"/>
      <c r="W146"/>
      <c r="X146"/>
      <c r="Y146"/>
      <c r="Z146"/>
      <c r="AA146"/>
      <c r="AB146"/>
      <c r="AC146"/>
      <c r="AD146"/>
      <c r="AE146"/>
    </row>
    <row r="147" spans="4:31" ht="15">
      <c r="D147"/>
      <c r="E147"/>
      <c r="F147"/>
      <c r="G147"/>
      <c r="H147"/>
      <c r="I147"/>
      <c r="J147"/>
      <c r="K147"/>
      <c r="L147"/>
      <c r="M147"/>
      <c r="N147"/>
      <c r="O147"/>
      <c r="P147"/>
      <c r="Q147"/>
      <c r="R147"/>
      <c r="S147"/>
      <c r="T147"/>
      <c r="U147"/>
      <c r="V147"/>
      <c r="W147"/>
      <c r="X147"/>
      <c r="Y147"/>
      <c r="Z147"/>
      <c r="AA147"/>
      <c r="AB147"/>
      <c r="AC147"/>
      <c r="AD147"/>
      <c r="AE147"/>
    </row>
    <row r="148" spans="4:31" ht="15">
      <c r="D148"/>
      <c r="E148"/>
      <c r="F148"/>
      <c r="G148"/>
      <c r="H148"/>
      <c r="I148"/>
      <c r="J148"/>
      <c r="K148"/>
      <c r="L148"/>
      <c r="M148"/>
      <c r="N148"/>
      <c r="O148"/>
      <c r="P148"/>
      <c r="Q148"/>
      <c r="R148"/>
      <c r="S148"/>
      <c r="T148"/>
      <c r="U148"/>
      <c r="V148"/>
      <c r="W148"/>
      <c r="X148"/>
      <c r="Y148"/>
      <c r="Z148"/>
      <c r="AA148"/>
      <c r="AB148"/>
      <c r="AC148"/>
      <c r="AD148"/>
      <c r="AE148"/>
    </row>
    <row r="149" spans="4:31" ht="15">
      <c r="D149"/>
      <c r="E149"/>
      <c r="F149"/>
      <c r="G149"/>
      <c r="H149"/>
      <c r="I149"/>
      <c r="J149"/>
      <c r="K149"/>
      <c r="L149"/>
      <c r="M149"/>
      <c r="N149"/>
      <c r="O149"/>
      <c r="P149"/>
      <c r="Q149"/>
      <c r="R149"/>
      <c r="S149"/>
      <c r="T149"/>
      <c r="U149"/>
      <c r="V149"/>
      <c r="W149"/>
      <c r="X149"/>
      <c r="Y149"/>
      <c r="Z149"/>
      <c r="AA149"/>
      <c r="AB149"/>
      <c r="AC149"/>
      <c r="AD149"/>
      <c r="AE149"/>
    </row>
    <row r="150" spans="4:31" ht="15">
      <c r="D150"/>
      <c r="E150"/>
      <c r="F150"/>
      <c r="G150"/>
      <c r="H150"/>
      <c r="I150"/>
      <c r="J150"/>
      <c r="K150"/>
      <c r="L150"/>
      <c r="M150"/>
      <c r="N150"/>
      <c r="O150"/>
      <c r="P150"/>
      <c r="Q150"/>
      <c r="R150"/>
      <c r="S150"/>
      <c r="T150"/>
      <c r="U150"/>
      <c r="V150"/>
      <c r="W150"/>
      <c r="X150"/>
      <c r="Y150"/>
      <c r="Z150"/>
      <c r="AA150"/>
      <c r="AB150"/>
      <c r="AC150"/>
      <c r="AD150"/>
      <c r="AE150"/>
    </row>
    <row r="151" spans="4:31">
      <c r="D151" s="79"/>
      <c r="F151" s="305"/>
      <c r="K151" s="79"/>
    </row>
    <row r="152" spans="4:31">
      <c r="D152" s="79"/>
      <c r="F152" s="305"/>
      <c r="K152" s="79"/>
    </row>
    <row r="153" spans="4:31">
      <c r="D153" s="79"/>
      <c r="F153" s="305"/>
      <c r="K153" s="79"/>
    </row>
    <row r="154" spans="4:31">
      <c r="D154" s="79"/>
      <c r="F154" s="305"/>
      <c r="K154" s="79"/>
    </row>
    <row r="155" spans="4:31">
      <c r="D155" s="79"/>
      <c r="F155" s="305"/>
      <c r="K155" s="79"/>
    </row>
    <row r="156" spans="4:31">
      <c r="D156" s="79"/>
      <c r="F156" s="305"/>
      <c r="K156" s="79"/>
    </row>
    <row r="157" spans="4:31">
      <c r="D157" s="79"/>
      <c r="F157" s="305"/>
      <c r="K157" s="79"/>
    </row>
    <row r="158" spans="4:31">
      <c r="D158" s="79"/>
      <c r="F158" s="305"/>
      <c r="K158" s="79"/>
    </row>
    <row r="159" spans="4:31">
      <c r="D159" s="79"/>
      <c r="F159" s="305"/>
      <c r="K159" s="79"/>
    </row>
    <row r="160" spans="4:31">
      <c r="D160" s="79"/>
      <c r="F160" s="305"/>
      <c r="K160" s="79"/>
    </row>
    <row r="161" spans="4:11">
      <c r="D161" s="79"/>
      <c r="F161" s="305"/>
      <c r="K161" s="79"/>
    </row>
    <row r="162" spans="4:11">
      <c r="D162" s="79"/>
      <c r="F162" s="305"/>
      <c r="K162" s="79"/>
    </row>
    <row r="163" spans="4:11">
      <c r="D163" s="79"/>
      <c r="F163" s="305"/>
      <c r="K163" s="79"/>
    </row>
    <row r="164" spans="4:11">
      <c r="D164" s="79"/>
      <c r="F164" s="305"/>
      <c r="K164" s="79"/>
    </row>
    <row r="165" spans="4:11">
      <c r="D165" s="79"/>
      <c r="F165" s="305"/>
      <c r="K165" s="79"/>
    </row>
    <row r="166" spans="4:11">
      <c r="D166" s="79"/>
      <c r="F166" s="305"/>
      <c r="K166" s="79"/>
    </row>
    <row r="167" spans="4:11">
      <c r="D167" s="79"/>
      <c r="F167" s="305"/>
      <c r="K167" s="79"/>
    </row>
    <row r="168" spans="4:11">
      <c r="D168" s="79"/>
      <c r="F168" s="305"/>
      <c r="K168" s="79"/>
    </row>
    <row r="169" spans="4:11">
      <c r="D169" s="79"/>
      <c r="F169" s="305"/>
      <c r="K169" s="79"/>
    </row>
    <row r="170" spans="4:11">
      <c r="D170" s="79"/>
      <c r="F170" s="305"/>
      <c r="K170" s="79"/>
    </row>
    <row r="171" spans="4:11">
      <c r="D171" s="79"/>
      <c r="F171" s="305"/>
      <c r="K171" s="79"/>
    </row>
    <row r="172" spans="4:11">
      <c r="D172" s="79"/>
      <c r="F172" s="305"/>
      <c r="K172" s="79"/>
    </row>
    <row r="173" spans="4:11">
      <c r="D173" s="79"/>
      <c r="F173" s="305"/>
      <c r="K173" s="79"/>
    </row>
    <row r="174" spans="4:11">
      <c r="D174" s="79"/>
      <c r="F174" s="305"/>
      <c r="K174" s="79"/>
    </row>
    <row r="175" spans="4:11">
      <c r="D175" s="79"/>
      <c r="F175" s="305"/>
      <c r="K175" s="79"/>
    </row>
    <row r="176" spans="4:11">
      <c r="D176" s="79"/>
      <c r="F176" s="305"/>
      <c r="K176" s="79"/>
    </row>
    <row r="177" spans="4:11">
      <c r="D177" s="79"/>
      <c r="F177" s="305"/>
      <c r="K177" s="79"/>
    </row>
    <row r="178" spans="4:11">
      <c r="D178" s="79"/>
      <c r="F178" s="305"/>
      <c r="K178" s="79"/>
    </row>
    <row r="179" spans="4:11">
      <c r="D179" s="79"/>
      <c r="F179" s="305"/>
      <c r="K179" s="79"/>
    </row>
    <row r="180" spans="4:11">
      <c r="D180" s="79"/>
      <c r="F180" s="305"/>
      <c r="K180" s="79"/>
    </row>
    <row r="181" spans="4:11">
      <c r="D181" s="79"/>
      <c r="F181" s="305"/>
      <c r="K181" s="79"/>
    </row>
    <row r="182" spans="4:11">
      <c r="D182" s="79"/>
      <c r="F182" s="305"/>
      <c r="K182" s="79"/>
    </row>
    <row r="183" spans="4:11">
      <c r="D183" s="79"/>
      <c r="F183" s="305"/>
      <c r="K183" s="79"/>
    </row>
    <row r="184" spans="4:11">
      <c r="D184" s="79"/>
      <c r="F184" s="305"/>
      <c r="K184" s="79"/>
    </row>
    <row r="185" spans="4:11">
      <c r="D185" s="79"/>
      <c r="F185" s="305"/>
      <c r="K185" s="79"/>
    </row>
    <row r="186" spans="4:11">
      <c r="D186" s="79"/>
      <c r="F186" s="305"/>
      <c r="K186" s="79"/>
    </row>
    <row r="187" spans="4:11">
      <c r="D187" s="79"/>
      <c r="F187" s="305"/>
      <c r="K187" s="79"/>
    </row>
    <row r="188" spans="4:11">
      <c r="D188" s="79"/>
      <c r="F188" s="305"/>
      <c r="K188" s="79"/>
    </row>
    <row r="189" spans="4:11">
      <c r="D189" s="79"/>
      <c r="F189" s="305"/>
      <c r="K189" s="79"/>
    </row>
    <row r="190" spans="4:11">
      <c r="D190" s="79"/>
      <c r="F190" s="305"/>
      <c r="K190" s="79"/>
    </row>
    <row r="191" spans="4:11">
      <c r="D191" s="79"/>
      <c r="F191" s="305"/>
      <c r="K191" s="79"/>
    </row>
    <row r="192" spans="4:11">
      <c r="D192" s="79"/>
      <c r="F192" s="305"/>
      <c r="K192" s="79"/>
    </row>
    <row r="193" spans="4:11">
      <c r="D193" s="79"/>
      <c r="F193" s="305"/>
      <c r="K193" s="79"/>
    </row>
    <row r="194" spans="4:11">
      <c r="D194" s="79"/>
      <c r="F194" s="305"/>
      <c r="K194" s="79"/>
    </row>
    <row r="195" spans="4:11">
      <c r="D195" s="79"/>
      <c r="F195" s="305"/>
      <c r="K195" s="79"/>
    </row>
    <row r="196" spans="4:11">
      <c r="D196" s="79"/>
      <c r="F196" s="305"/>
      <c r="K196" s="79"/>
    </row>
    <row r="197" spans="4:11">
      <c r="D197" s="79"/>
      <c r="F197" s="305"/>
      <c r="K197" s="79"/>
    </row>
    <row r="198" spans="4:11">
      <c r="D198" s="79"/>
      <c r="F198" s="305"/>
      <c r="K198" s="79"/>
    </row>
    <row r="199" spans="4:11">
      <c r="D199" s="79"/>
      <c r="F199" s="305"/>
      <c r="K199" s="79"/>
    </row>
    <row r="200" spans="4:11">
      <c r="D200" s="79"/>
      <c r="F200" s="305"/>
      <c r="K200" s="79"/>
    </row>
    <row r="201" spans="4:11">
      <c r="D201" s="79"/>
      <c r="F201" s="305"/>
      <c r="K201" s="79"/>
    </row>
    <row r="202" spans="4:11">
      <c r="D202" s="79"/>
      <c r="F202" s="305"/>
      <c r="K202" s="79"/>
    </row>
    <row r="203" spans="4:11">
      <c r="D203" s="79"/>
      <c r="F203" s="305"/>
      <c r="K203" s="79"/>
    </row>
    <row r="204" spans="4:11">
      <c r="D204" s="79"/>
      <c r="F204" s="305"/>
      <c r="K204" s="79"/>
    </row>
    <row r="205" spans="4:11">
      <c r="D205" s="79"/>
      <c r="F205" s="305"/>
      <c r="K205" s="79"/>
    </row>
    <row r="206" spans="4:11">
      <c r="D206" s="79"/>
      <c r="F206" s="305"/>
      <c r="K206" s="79"/>
    </row>
    <row r="207" spans="4:11">
      <c r="D207" s="79"/>
      <c r="F207" s="305"/>
      <c r="K207" s="79"/>
    </row>
    <row r="208" spans="4:11">
      <c r="D208" s="79"/>
      <c r="F208" s="305"/>
      <c r="K208" s="79"/>
    </row>
    <row r="209" spans="4:11">
      <c r="D209" s="79"/>
      <c r="F209" s="305"/>
      <c r="K209" s="79"/>
    </row>
    <row r="210" spans="4:11">
      <c r="D210" s="79"/>
      <c r="F210" s="305"/>
      <c r="K210" s="79"/>
    </row>
    <row r="211" spans="4:11">
      <c r="D211" s="79"/>
      <c r="F211" s="305"/>
      <c r="K211" s="79"/>
    </row>
    <row r="212" spans="4:11">
      <c r="D212" s="79"/>
      <c r="F212" s="305"/>
      <c r="K212" s="79"/>
    </row>
    <row r="213" spans="4:11">
      <c r="D213" s="79"/>
      <c r="F213" s="305"/>
      <c r="K213" s="79"/>
    </row>
    <row r="214" spans="4:11">
      <c r="D214" s="79"/>
      <c r="F214" s="305"/>
      <c r="K214" s="79"/>
    </row>
    <row r="215" spans="4:11">
      <c r="D215" s="79"/>
      <c r="F215" s="305"/>
      <c r="K215" s="79"/>
    </row>
    <row r="216" spans="4:11">
      <c r="D216" s="79"/>
      <c r="F216" s="305"/>
      <c r="K216" s="79"/>
    </row>
    <row r="217" spans="4:11">
      <c r="D217" s="79"/>
      <c r="F217" s="305"/>
      <c r="K217" s="79"/>
    </row>
    <row r="218" spans="4:11">
      <c r="D218" s="79"/>
      <c r="F218" s="305"/>
      <c r="K218" s="79"/>
    </row>
    <row r="219" spans="4:11">
      <c r="D219" s="79"/>
      <c r="F219" s="305"/>
      <c r="K219" s="79"/>
    </row>
    <row r="220" spans="4:11">
      <c r="D220" s="79"/>
      <c r="F220" s="305"/>
      <c r="K220" s="79"/>
    </row>
    <row r="221" spans="4:11">
      <c r="D221" s="79"/>
      <c r="F221" s="305"/>
      <c r="K221" s="79"/>
    </row>
    <row r="222" spans="4:11">
      <c r="D222" s="79"/>
      <c r="F222" s="305"/>
      <c r="K222" s="79"/>
    </row>
    <row r="223" spans="4:11">
      <c r="D223" s="79"/>
      <c r="F223" s="305"/>
      <c r="K223" s="79"/>
    </row>
    <row r="224" spans="4:11">
      <c r="D224" s="79"/>
      <c r="F224" s="305"/>
      <c r="K224" s="79"/>
    </row>
    <row r="225" spans="4:11">
      <c r="D225" s="79"/>
      <c r="F225" s="305"/>
      <c r="K225" s="79"/>
    </row>
    <row r="226" spans="4:11">
      <c r="D226" s="79"/>
      <c r="F226" s="305"/>
      <c r="K226" s="79"/>
    </row>
    <row r="227" spans="4:11">
      <c r="D227" s="79"/>
      <c r="F227" s="305"/>
      <c r="K227" s="79"/>
    </row>
    <row r="228" spans="4:11">
      <c r="D228" s="79"/>
      <c r="F228" s="305"/>
      <c r="K228" s="79"/>
    </row>
    <row r="229" spans="4:11">
      <c r="D229" s="79"/>
      <c r="F229" s="305"/>
      <c r="K229" s="79"/>
    </row>
    <row r="230" spans="4:11">
      <c r="D230" s="79"/>
      <c r="F230" s="305"/>
      <c r="K230" s="79"/>
    </row>
    <row r="231" spans="4:11">
      <c r="D231" s="79"/>
      <c r="F231" s="305"/>
      <c r="K231" s="79"/>
    </row>
    <row r="232" spans="4:11">
      <c r="D232" s="79"/>
      <c r="F232" s="305"/>
      <c r="K232" s="79"/>
    </row>
    <row r="233" spans="4:11">
      <c r="D233" s="79"/>
      <c r="F233" s="305"/>
      <c r="K233" s="79"/>
    </row>
    <row r="234" spans="4:11">
      <c r="D234" s="79"/>
      <c r="F234" s="305"/>
      <c r="K234" s="79"/>
    </row>
    <row r="235" spans="4:11">
      <c r="D235" s="79"/>
      <c r="F235" s="305"/>
      <c r="K235" s="79"/>
    </row>
    <row r="236" spans="4:11">
      <c r="D236" s="79"/>
      <c r="F236" s="305"/>
      <c r="K236" s="79"/>
    </row>
    <row r="237" spans="4:11">
      <c r="D237" s="79"/>
      <c r="F237" s="305"/>
      <c r="K237" s="79"/>
    </row>
    <row r="238" spans="4:11">
      <c r="D238" s="79"/>
      <c r="F238" s="305"/>
      <c r="K238" s="79"/>
    </row>
    <row r="239" spans="4:11">
      <c r="D239" s="79"/>
      <c r="F239" s="305"/>
      <c r="K239" s="79"/>
    </row>
    <row r="240" spans="4:11">
      <c r="D240" s="79"/>
      <c r="F240" s="305"/>
      <c r="K240" s="79"/>
    </row>
    <row r="241" spans="4:11">
      <c r="D241" s="79"/>
      <c r="F241" s="305"/>
      <c r="K241" s="79"/>
    </row>
    <row r="242" spans="4:11">
      <c r="D242" s="79"/>
      <c r="F242" s="305"/>
      <c r="K242" s="79"/>
    </row>
    <row r="243" spans="4:11">
      <c r="D243" s="79"/>
      <c r="F243" s="305"/>
      <c r="K243" s="79"/>
    </row>
    <row r="244" spans="4:11">
      <c r="D244" s="79"/>
      <c r="F244" s="305"/>
      <c r="K244" s="79"/>
    </row>
    <row r="245" spans="4:11">
      <c r="D245" s="79"/>
      <c r="F245" s="305"/>
      <c r="K245" s="79"/>
    </row>
    <row r="246" spans="4:11">
      <c r="D246" s="79"/>
      <c r="F246" s="305"/>
      <c r="K246" s="79"/>
    </row>
    <row r="247" spans="4:11">
      <c r="D247" s="79"/>
      <c r="F247" s="305"/>
      <c r="K247" s="79"/>
    </row>
    <row r="248" spans="4:11">
      <c r="D248" s="79"/>
      <c r="F248" s="305"/>
      <c r="K248" s="79"/>
    </row>
    <row r="249" spans="4:11">
      <c r="D249" s="79"/>
      <c r="F249" s="305"/>
      <c r="K249" s="79"/>
    </row>
    <row r="250" spans="4:11">
      <c r="D250" s="79"/>
      <c r="F250" s="305"/>
      <c r="K250" s="79"/>
    </row>
    <row r="251" spans="4:11">
      <c r="D251" s="79"/>
      <c r="F251" s="305"/>
      <c r="K251" s="79"/>
    </row>
    <row r="252" spans="4:11">
      <c r="D252" s="79"/>
      <c r="F252" s="305"/>
      <c r="K252" s="79"/>
    </row>
    <row r="253" spans="4:11">
      <c r="D253" s="79"/>
      <c r="F253" s="305"/>
      <c r="K253" s="79"/>
    </row>
    <row r="254" spans="4:11">
      <c r="D254" s="79"/>
      <c r="F254" s="305"/>
      <c r="K254" s="79"/>
    </row>
    <row r="255" spans="4:11">
      <c r="D255" s="79"/>
      <c r="F255" s="305"/>
      <c r="K255" s="79"/>
    </row>
    <row r="256" spans="4:11">
      <c r="D256" s="79"/>
      <c r="F256" s="305"/>
      <c r="K256" s="79"/>
    </row>
    <row r="257" spans="4:11">
      <c r="D257" s="79"/>
      <c r="F257" s="305"/>
      <c r="K257" s="79"/>
    </row>
    <row r="258" spans="4:11">
      <c r="D258" s="79"/>
      <c r="F258" s="305"/>
      <c r="K258" s="79"/>
    </row>
    <row r="259" spans="4:11">
      <c r="D259" s="79"/>
      <c r="F259" s="305"/>
      <c r="K259" s="79"/>
    </row>
    <row r="260" spans="4:11">
      <c r="D260" s="79"/>
      <c r="F260" s="305"/>
      <c r="K260" s="79"/>
    </row>
    <row r="261" spans="4:11">
      <c r="D261" s="79"/>
      <c r="F261" s="305"/>
      <c r="K261" s="79"/>
    </row>
    <row r="262" spans="4:11">
      <c r="D262" s="79"/>
      <c r="F262" s="305"/>
      <c r="K262" s="79"/>
    </row>
    <row r="263" spans="4:11">
      <c r="D263" s="79"/>
      <c r="F263" s="305"/>
      <c r="K263" s="79"/>
    </row>
    <row r="264" spans="4:11">
      <c r="D264" s="79"/>
      <c r="F264" s="305"/>
      <c r="K264" s="79"/>
    </row>
    <row r="265" spans="4:11">
      <c r="D265" s="79"/>
      <c r="F265" s="305"/>
      <c r="K265" s="79"/>
    </row>
    <row r="266" spans="4:11">
      <c r="D266" s="79"/>
      <c r="F266" s="305"/>
      <c r="K266" s="79"/>
    </row>
    <row r="267" spans="4:11">
      <c r="D267" s="79"/>
      <c r="F267" s="305"/>
      <c r="K267" s="79"/>
    </row>
    <row r="268" spans="4:11">
      <c r="D268" s="79"/>
      <c r="F268" s="305"/>
      <c r="K268" s="79"/>
    </row>
    <row r="269" spans="4:11">
      <c r="D269" s="79"/>
      <c r="F269" s="305"/>
      <c r="K269" s="79"/>
    </row>
    <row r="270" spans="4:11">
      <c r="D270" s="79"/>
      <c r="F270" s="305"/>
      <c r="K270" s="79"/>
    </row>
    <row r="271" spans="4:11">
      <c r="D271" s="79"/>
      <c r="F271" s="305"/>
      <c r="K271" s="79"/>
    </row>
    <row r="272" spans="4:11">
      <c r="D272" s="79"/>
      <c r="F272" s="305"/>
      <c r="K272" s="79"/>
    </row>
    <row r="273" spans="4:11">
      <c r="D273" s="79"/>
      <c r="F273" s="305"/>
      <c r="K273" s="79"/>
    </row>
    <row r="274" spans="4:11">
      <c r="D274" s="79"/>
      <c r="F274" s="305"/>
      <c r="K274" s="79"/>
    </row>
    <row r="275" spans="4:11">
      <c r="D275" s="79"/>
      <c r="F275" s="305"/>
      <c r="K275" s="79"/>
    </row>
    <row r="276" spans="4:11">
      <c r="D276" s="79"/>
      <c r="F276" s="305"/>
      <c r="K276" s="79"/>
    </row>
    <row r="277" spans="4:11">
      <c r="D277" s="79"/>
      <c r="F277" s="305"/>
      <c r="K277" s="79"/>
    </row>
    <row r="278" spans="4:11">
      <c r="D278" s="79"/>
      <c r="F278" s="305"/>
      <c r="K278" s="79"/>
    </row>
    <row r="279" spans="4:11">
      <c r="D279" s="79"/>
      <c r="F279" s="305"/>
      <c r="K279" s="79"/>
    </row>
    <row r="280" spans="4:11">
      <c r="D280" s="79"/>
      <c r="F280" s="305"/>
      <c r="K280" s="79"/>
    </row>
    <row r="281" spans="4:11">
      <c r="D281" s="79"/>
      <c r="F281" s="305"/>
      <c r="K281" s="79"/>
    </row>
    <row r="282" spans="4:11">
      <c r="D282" s="79"/>
      <c r="F282" s="305"/>
      <c r="K282" s="79"/>
    </row>
    <row r="283" spans="4:11">
      <c r="D283" s="79"/>
      <c r="F283" s="305"/>
      <c r="K283" s="79"/>
    </row>
    <row r="284" spans="4:11">
      <c r="D284" s="79"/>
      <c r="F284" s="305"/>
      <c r="K284" s="79"/>
    </row>
    <row r="285" spans="4:11">
      <c r="D285" s="79"/>
      <c r="F285" s="305"/>
      <c r="K285" s="79"/>
    </row>
    <row r="286" spans="4:11">
      <c r="D286" s="79"/>
      <c r="F286" s="305"/>
      <c r="K286" s="79"/>
    </row>
    <row r="287" spans="4:11">
      <c r="D287" s="79"/>
      <c r="F287" s="305"/>
      <c r="K287" s="79"/>
    </row>
    <row r="288" spans="4:11">
      <c r="D288" s="79"/>
      <c r="F288" s="305"/>
      <c r="K288" s="79"/>
    </row>
    <row r="289" spans="4:11">
      <c r="D289" s="79"/>
      <c r="F289" s="305"/>
      <c r="K289" s="79"/>
    </row>
    <row r="290" spans="4:11">
      <c r="D290" s="79"/>
      <c r="F290" s="305"/>
      <c r="K290" s="79"/>
    </row>
    <row r="291" spans="4:11">
      <c r="D291" s="79"/>
      <c r="F291" s="305"/>
      <c r="K291" s="79"/>
    </row>
    <row r="292" spans="4:11">
      <c r="D292" s="79"/>
      <c r="F292" s="305"/>
      <c r="K292" s="79"/>
    </row>
    <row r="293" spans="4:11">
      <c r="D293" s="79"/>
      <c r="F293" s="305"/>
      <c r="K293" s="79"/>
    </row>
    <row r="294" spans="4:11">
      <c r="D294" s="79"/>
      <c r="F294" s="305"/>
      <c r="K294" s="79"/>
    </row>
    <row r="295" spans="4:11">
      <c r="D295" s="79"/>
      <c r="F295" s="305"/>
      <c r="K295" s="79"/>
    </row>
    <row r="296" spans="4:11">
      <c r="D296" s="79"/>
      <c r="F296" s="305"/>
      <c r="K296" s="79"/>
    </row>
    <row r="297" spans="4:11">
      <c r="D297" s="79"/>
      <c r="F297" s="305"/>
      <c r="K297" s="79"/>
    </row>
    <row r="298" spans="4:11">
      <c r="D298" s="79"/>
      <c r="F298" s="305"/>
      <c r="K298" s="79"/>
    </row>
    <row r="299" spans="4:11">
      <c r="D299" s="79"/>
      <c r="F299" s="305"/>
      <c r="K299" s="79"/>
    </row>
    <row r="300" spans="4:11">
      <c r="D300" s="79"/>
      <c r="F300" s="305"/>
      <c r="K300" s="79"/>
    </row>
    <row r="301" spans="4:11">
      <c r="D301" s="79"/>
      <c r="F301" s="305"/>
      <c r="K301" s="79"/>
    </row>
    <row r="302" spans="4:11">
      <c r="D302" s="79"/>
      <c r="F302" s="305"/>
      <c r="K302" s="79"/>
    </row>
    <row r="303" spans="4:11">
      <c r="D303" s="79"/>
      <c r="F303" s="305"/>
      <c r="K303" s="79"/>
    </row>
    <row r="304" spans="4:11">
      <c r="D304" s="79"/>
      <c r="F304" s="305"/>
      <c r="K304" s="79"/>
    </row>
    <row r="305" spans="4:11">
      <c r="D305" s="79"/>
      <c r="F305" s="305"/>
      <c r="K305" s="79"/>
    </row>
    <row r="306" spans="4:11">
      <c r="D306" s="79"/>
      <c r="F306" s="305"/>
      <c r="K306" s="79"/>
    </row>
    <row r="307" spans="4:11">
      <c r="D307" s="79"/>
      <c r="F307" s="305"/>
      <c r="K307" s="79"/>
    </row>
    <row r="308" spans="4:11">
      <c r="D308" s="79"/>
      <c r="F308" s="305"/>
      <c r="K308" s="79"/>
    </row>
    <row r="309" spans="4:11">
      <c r="D309" s="79"/>
      <c r="F309" s="305"/>
      <c r="K309" s="79"/>
    </row>
    <row r="310" spans="4:11">
      <c r="D310" s="79"/>
      <c r="F310" s="305"/>
      <c r="K310" s="79"/>
    </row>
    <row r="311" spans="4:11">
      <c r="D311" s="79"/>
      <c r="F311" s="305"/>
      <c r="K311" s="79"/>
    </row>
    <row r="312" spans="4:11">
      <c r="D312" s="79"/>
      <c r="F312" s="305"/>
      <c r="K312" s="79"/>
    </row>
    <row r="313" spans="4:11">
      <c r="D313" s="79"/>
      <c r="F313" s="305"/>
      <c r="K313" s="79"/>
    </row>
    <row r="314" spans="4:11">
      <c r="D314" s="79"/>
      <c r="F314" s="305"/>
      <c r="K314" s="79"/>
    </row>
    <row r="315" spans="4:11">
      <c r="D315" s="79"/>
      <c r="F315" s="305"/>
      <c r="K315" s="79"/>
    </row>
    <row r="316" spans="4:11">
      <c r="D316" s="79"/>
      <c r="F316" s="305"/>
      <c r="K316" s="79"/>
    </row>
    <row r="317" spans="4:11">
      <c r="D317" s="79"/>
      <c r="F317" s="305"/>
      <c r="K317" s="79"/>
    </row>
    <row r="318" spans="4:11">
      <c r="D318" s="79"/>
      <c r="F318" s="305"/>
      <c r="K318" s="79"/>
    </row>
    <row r="319" spans="4:11">
      <c r="D319" s="79"/>
      <c r="F319" s="305"/>
      <c r="K319" s="79"/>
    </row>
    <row r="320" spans="4:11">
      <c r="D320" s="79"/>
      <c r="F320" s="305"/>
      <c r="K320" s="79"/>
    </row>
    <row r="321" spans="4:11">
      <c r="D321" s="79"/>
      <c r="F321" s="305"/>
      <c r="K321" s="79"/>
    </row>
    <row r="322" spans="4:11">
      <c r="D322" s="79"/>
      <c r="F322" s="305"/>
      <c r="K322" s="79"/>
    </row>
    <row r="323" spans="4:11">
      <c r="D323" s="79"/>
      <c r="F323" s="305"/>
      <c r="K323" s="79"/>
    </row>
    <row r="324" spans="4:11">
      <c r="D324" s="79"/>
      <c r="F324" s="305"/>
      <c r="K324" s="79"/>
    </row>
    <row r="325" spans="4:11">
      <c r="D325" s="79"/>
      <c r="F325" s="305"/>
      <c r="K325" s="79"/>
    </row>
    <row r="326" spans="4:11">
      <c r="D326" s="79"/>
      <c r="F326" s="305"/>
      <c r="K326" s="79"/>
    </row>
    <row r="327" spans="4:11">
      <c r="D327" s="79"/>
      <c r="F327" s="305"/>
      <c r="K327" s="79"/>
    </row>
    <row r="328" spans="4:11">
      <c r="D328" s="79"/>
      <c r="F328" s="305"/>
      <c r="K328" s="79"/>
    </row>
    <row r="329" spans="4:11">
      <c r="D329" s="79"/>
      <c r="F329" s="305"/>
      <c r="K329" s="79"/>
    </row>
    <row r="330" spans="4:11">
      <c r="D330" s="79"/>
      <c r="F330" s="305"/>
      <c r="K330" s="79"/>
    </row>
    <row r="331" spans="4:11">
      <c r="D331" s="79"/>
      <c r="F331" s="305"/>
      <c r="K331" s="79"/>
    </row>
    <row r="332" spans="4:11">
      <c r="D332" s="79"/>
      <c r="F332" s="305"/>
      <c r="K332" s="79"/>
    </row>
    <row r="333" spans="4:11">
      <c r="D333" s="79"/>
      <c r="F333" s="305"/>
      <c r="K333" s="79"/>
    </row>
    <row r="334" spans="4:11">
      <c r="D334" s="79"/>
      <c r="F334" s="305"/>
      <c r="K334" s="79"/>
    </row>
    <row r="335" spans="4:11">
      <c r="D335" s="79"/>
      <c r="F335" s="305"/>
      <c r="K335" s="79"/>
    </row>
    <row r="336" spans="4:11">
      <c r="D336" s="79"/>
      <c r="F336" s="305"/>
      <c r="K336" s="79"/>
    </row>
    <row r="337" spans="4:11">
      <c r="D337" s="79"/>
      <c r="F337" s="305"/>
      <c r="K337" s="79"/>
    </row>
    <row r="338" spans="4:11">
      <c r="D338" s="79"/>
      <c r="F338" s="305"/>
      <c r="K338" s="79"/>
    </row>
    <row r="339" spans="4:11">
      <c r="D339" s="79"/>
      <c r="F339" s="305"/>
      <c r="K339" s="79"/>
    </row>
    <row r="340" spans="4:11">
      <c r="D340" s="79"/>
      <c r="F340" s="305"/>
      <c r="K340" s="79"/>
    </row>
    <row r="341" spans="4:11">
      <c r="D341" s="79"/>
      <c r="F341" s="305"/>
      <c r="K341" s="79"/>
    </row>
    <row r="342" spans="4:11">
      <c r="D342" s="79"/>
      <c r="F342" s="305"/>
      <c r="K342" s="79"/>
    </row>
    <row r="343" spans="4:11">
      <c r="D343" s="79"/>
      <c r="F343" s="305"/>
      <c r="K343" s="79"/>
    </row>
    <row r="344" spans="4:11">
      <c r="D344" s="79"/>
      <c r="F344" s="305"/>
      <c r="K344" s="79"/>
    </row>
    <row r="345" spans="4:11">
      <c r="D345" s="79"/>
      <c r="F345" s="305"/>
      <c r="K345" s="79"/>
    </row>
    <row r="346" spans="4:11">
      <c r="D346" s="79"/>
      <c r="F346" s="305"/>
      <c r="K346" s="79"/>
    </row>
    <row r="347" spans="4:11">
      <c r="D347" s="79"/>
      <c r="F347" s="305"/>
      <c r="K347" s="79"/>
    </row>
    <row r="348" spans="4:11">
      <c r="D348" s="79"/>
      <c r="F348" s="305"/>
      <c r="K348" s="79"/>
    </row>
    <row r="349" spans="4:11">
      <c r="D349" s="79"/>
      <c r="F349" s="305"/>
      <c r="K349" s="79"/>
    </row>
    <row r="350" spans="4:11">
      <c r="D350" s="79"/>
      <c r="F350" s="305"/>
      <c r="K350" s="79"/>
    </row>
    <row r="351" spans="4:11">
      <c r="D351" s="79"/>
      <c r="F351" s="305"/>
      <c r="K351" s="79"/>
    </row>
    <row r="352" spans="4:11">
      <c r="D352" s="79"/>
      <c r="F352" s="305"/>
      <c r="K352" s="79"/>
    </row>
    <row r="353" spans="4:11">
      <c r="D353" s="79"/>
      <c r="F353" s="305"/>
      <c r="K353" s="79"/>
    </row>
    <row r="354" spans="4:11">
      <c r="D354" s="79"/>
      <c r="F354" s="305"/>
      <c r="K354" s="79"/>
    </row>
    <row r="355" spans="4:11">
      <c r="D355" s="79"/>
      <c r="F355" s="305"/>
      <c r="K355" s="79"/>
    </row>
    <row r="356" spans="4:11">
      <c r="D356" s="79"/>
      <c r="F356" s="305"/>
      <c r="K356" s="79"/>
    </row>
    <row r="357" spans="4:11">
      <c r="D357" s="79"/>
      <c r="F357" s="305"/>
      <c r="K357" s="79"/>
    </row>
    <row r="358" spans="4:11">
      <c r="D358" s="79"/>
      <c r="F358" s="305"/>
      <c r="K358" s="79"/>
    </row>
    <row r="359" spans="4:11">
      <c r="D359" s="79"/>
      <c r="F359" s="305"/>
      <c r="K359" s="79"/>
    </row>
    <row r="360" spans="4:11">
      <c r="D360" s="79"/>
      <c r="F360" s="305"/>
      <c r="K360" s="79"/>
    </row>
    <row r="361" spans="4:11">
      <c r="D361" s="79"/>
      <c r="F361" s="305"/>
      <c r="K361" s="79"/>
    </row>
    <row r="362" spans="4:11">
      <c r="D362" s="79"/>
      <c r="F362" s="305"/>
      <c r="K362" s="79"/>
    </row>
    <row r="363" spans="4:11">
      <c r="D363" s="79"/>
      <c r="F363" s="305"/>
      <c r="K363" s="79"/>
    </row>
    <row r="364" spans="4:11">
      <c r="D364" s="79"/>
      <c r="F364" s="305"/>
      <c r="K364" s="79"/>
    </row>
    <row r="365" spans="4:11">
      <c r="D365" s="79"/>
      <c r="F365" s="305"/>
      <c r="K365" s="79"/>
    </row>
    <row r="366" spans="4:11">
      <c r="D366" s="79"/>
      <c r="F366" s="305"/>
      <c r="K366" s="79"/>
    </row>
    <row r="367" spans="4:11">
      <c r="D367" s="79"/>
      <c r="F367" s="305"/>
      <c r="K367" s="79"/>
    </row>
    <row r="368" spans="4:11">
      <c r="D368" s="79"/>
      <c r="F368" s="305"/>
      <c r="K368" s="79"/>
    </row>
    <row r="369" spans="4:11">
      <c r="D369" s="79"/>
      <c r="F369" s="305"/>
      <c r="K369" s="79"/>
    </row>
    <row r="370" spans="4:11">
      <c r="D370" s="79"/>
      <c r="F370" s="305"/>
      <c r="K370" s="79"/>
    </row>
    <row r="371" spans="4:11">
      <c r="D371" s="79"/>
      <c r="F371" s="305"/>
      <c r="K371" s="79"/>
    </row>
    <row r="372" spans="4:11">
      <c r="D372" s="79"/>
      <c r="F372" s="305"/>
      <c r="K372" s="79"/>
    </row>
    <row r="373" spans="4:11">
      <c r="D373" s="79"/>
      <c r="F373" s="305"/>
      <c r="K373" s="79"/>
    </row>
    <row r="374" spans="4:11">
      <c r="D374" s="79"/>
      <c r="F374" s="305"/>
      <c r="K374" s="79"/>
    </row>
    <row r="375" spans="4:11">
      <c r="D375" s="79"/>
      <c r="F375" s="305"/>
      <c r="K375" s="79"/>
    </row>
    <row r="376" spans="4:11">
      <c r="D376" s="79"/>
      <c r="F376" s="305"/>
      <c r="K376" s="79"/>
    </row>
    <row r="377" spans="4:11">
      <c r="D377" s="79"/>
      <c r="F377" s="305"/>
      <c r="K377" s="79"/>
    </row>
    <row r="378" spans="4:11">
      <c r="D378" s="79"/>
      <c r="F378" s="305"/>
      <c r="K378" s="79"/>
    </row>
    <row r="379" spans="4:11">
      <c r="D379" s="79"/>
      <c r="F379" s="305"/>
      <c r="K379" s="79"/>
    </row>
    <row r="380" spans="4:11">
      <c r="D380" s="79"/>
      <c r="F380" s="305"/>
      <c r="K380" s="79"/>
    </row>
    <row r="381" spans="4:11">
      <c r="D381" s="79"/>
      <c r="F381" s="305"/>
      <c r="K381" s="79"/>
    </row>
    <row r="382" spans="4:11">
      <c r="D382" s="79"/>
      <c r="F382" s="305"/>
      <c r="K382" s="79"/>
    </row>
    <row r="383" spans="4:11">
      <c r="D383" s="79"/>
      <c r="F383" s="305"/>
      <c r="K383" s="79"/>
    </row>
    <row r="384" spans="4:11">
      <c r="D384" s="79"/>
      <c r="F384" s="305"/>
      <c r="K384" s="79"/>
    </row>
    <row r="385" spans="4:11">
      <c r="D385" s="79"/>
      <c r="F385" s="305"/>
      <c r="K385" s="79"/>
    </row>
    <row r="386" spans="4:11">
      <c r="D386" s="79"/>
      <c r="F386" s="305"/>
      <c r="K386" s="79"/>
    </row>
    <row r="387" spans="4:11">
      <c r="D387" s="79"/>
      <c r="F387" s="305"/>
      <c r="K387" s="79"/>
    </row>
    <row r="388" spans="4:11">
      <c r="D388" s="79"/>
      <c r="F388" s="305"/>
      <c r="K388" s="79"/>
    </row>
    <row r="389" spans="4:11">
      <c r="D389" s="79"/>
      <c r="F389" s="305"/>
      <c r="K389" s="79"/>
    </row>
    <row r="390" spans="4:11">
      <c r="D390" s="79"/>
      <c r="F390" s="305"/>
      <c r="K390" s="79"/>
    </row>
    <row r="391" spans="4:11">
      <c r="D391" s="79"/>
      <c r="F391" s="305"/>
      <c r="K391" s="79"/>
    </row>
    <row r="392" spans="4:11">
      <c r="D392" s="79"/>
      <c r="F392" s="305"/>
      <c r="K392" s="79"/>
    </row>
    <row r="393" spans="4:11">
      <c r="D393" s="79"/>
      <c r="F393" s="305"/>
      <c r="K393" s="79"/>
    </row>
    <row r="394" spans="4:11">
      <c r="D394" s="79"/>
      <c r="F394" s="305"/>
      <c r="K394" s="79"/>
    </row>
    <row r="395" spans="4:11">
      <c r="D395" s="79"/>
      <c r="F395" s="305"/>
      <c r="K395" s="79"/>
    </row>
    <row r="396" spans="4:11">
      <c r="D396" s="79"/>
      <c r="F396" s="305"/>
      <c r="K396" s="79"/>
    </row>
    <row r="397" spans="4:11">
      <c r="D397" s="79"/>
      <c r="F397" s="305"/>
      <c r="K397" s="79"/>
    </row>
    <row r="398" spans="4:11">
      <c r="D398" s="79"/>
      <c r="F398" s="305"/>
      <c r="K398" s="79"/>
    </row>
    <row r="399" spans="4:11">
      <c r="D399" s="79"/>
      <c r="F399" s="305"/>
      <c r="K399" s="79"/>
    </row>
    <row r="400" spans="4:11">
      <c r="D400" s="79"/>
      <c r="F400" s="305"/>
      <c r="K400" s="79"/>
    </row>
    <row r="401" spans="4:11">
      <c r="D401" s="79"/>
      <c r="F401" s="305"/>
      <c r="K401" s="79"/>
    </row>
    <row r="402" spans="4:11">
      <c r="D402" s="79"/>
      <c r="F402" s="305"/>
      <c r="K402" s="79"/>
    </row>
    <row r="403" spans="4:11">
      <c r="D403" s="79"/>
      <c r="F403" s="305"/>
      <c r="K403" s="79"/>
    </row>
    <row r="404" spans="4:11">
      <c r="D404" s="79"/>
      <c r="F404" s="305"/>
      <c r="K404" s="79"/>
    </row>
  </sheetData>
  <mergeCells count="22">
    <mergeCell ref="E66:J66"/>
    <mergeCell ref="E67:J67"/>
    <mergeCell ref="E68:J68"/>
    <mergeCell ref="D44:D47"/>
    <mergeCell ref="D48:D52"/>
    <mergeCell ref="D53:D56"/>
    <mergeCell ref="D58:D61"/>
    <mergeCell ref="E64:J64"/>
    <mergeCell ref="E65:J65"/>
    <mergeCell ref="D38:D43"/>
    <mergeCell ref="D3:J3"/>
    <mergeCell ref="N3:AB3"/>
    <mergeCell ref="D4:J4"/>
    <mergeCell ref="D6:D8"/>
    <mergeCell ref="E6:E8"/>
    <mergeCell ref="F6:I7"/>
    <mergeCell ref="J6:J8"/>
    <mergeCell ref="D9:D16"/>
    <mergeCell ref="D17:D25"/>
    <mergeCell ref="D26:D29"/>
    <mergeCell ref="D30:D32"/>
    <mergeCell ref="D33:D3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3"/>
  <sheetViews>
    <sheetView workbookViewId="0">
      <selection activeCell="O16" sqref="O15:U21"/>
    </sheetView>
  </sheetViews>
  <sheetFormatPr baseColWidth="10" defaultRowHeight="12.75"/>
  <cols>
    <col min="1" max="2" width="1.5703125" style="221" customWidth="1"/>
    <col min="3" max="3" width="2.42578125" style="221" customWidth="1"/>
    <col min="4" max="4" width="0.85546875" style="221" customWidth="1"/>
    <col min="5" max="5" width="7.5703125" style="79" customWidth="1"/>
    <col min="6" max="6" width="63.42578125" style="79" customWidth="1"/>
    <col min="7" max="10" width="10.7109375" style="305" customWidth="1"/>
    <col min="11" max="11" width="8" style="79" customWidth="1"/>
    <col min="12" max="12" width="1" style="79" customWidth="1"/>
    <col min="13" max="13" width="6.7109375" style="79" customWidth="1"/>
    <col min="14" max="14" width="1" style="79" customWidth="1"/>
    <col min="15" max="15" width="6.7109375"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4" width="6.7109375" style="79" customWidth="1"/>
    <col min="25" max="256" width="11.42578125" style="79"/>
    <col min="257" max="258" width="1.5703125" style="79" customWidth="1"/>
    <col min="259" max="259" width="2.42578125" style="79" customWidth="1"/>
    <col min="260" max="260" width="0.85546875" style="79" customWidth="1"/>
    <col min="261" max="261" width="7.5703125" style="79" customWidth="1"/>
    <col min="262" max="262" width="63.42578125" style="79" customWidth="1"/>
    <col min="263" max="266" width="10.7109375" style="79" customWidth="1"/>
    <col min="267" max="267" width="8" style="79" customWidth="1"/>
    <col min="268" max="268" width="1" style="79" customWidth="1"/>
    <col min="269" max="269" width="6.7109375" style="79" customWidth="1"/>
    <col min="270" max="270" width="1" style="79" customWidth="1"/>
    <col min="271" max="271" width="6.7109375" style="79" customWidth="1"/>
    <col min="272" max="272" width="1" style="79" customWidth="1"/>
    <col min="273" max="273" width="6.7109375"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80" width="6.7109375" style="79" customWidth="1"/>
    <col min="281" max="512" width="11.42578125" style="79"/>
    <col min="513" max="514" width="1.5703125" style="79" customWidth="1"/>
    <col min="515" max="515" width="2.42578125" style="79" customWidth="1"/>
    <col min="516" max="516" width="0.85546875" style="79" customWidth="1"/>
    <col min="517" max="517" width="7.5703125" style="79" customWidth="1"/>
    <col min="518" max="518" width="63.42578125" style="79" customWidth="1"/>
    <col min="519" max="522" width="10.7109375" style="79" customWidth="1"/>
    <col min="523" max="523" width="8" style="79" customWidth="1"/>
    <col min="524" max="524" width="1" style="79" customWidth="1"/>
    <col min="525" max="525" width="6.7109375" style="79" customWidth="1"/>
    <col min="526" max="526" width="1" style="79" customWidth="1"/>
    <col min="527" max="527" width="6.7109375" style="79" customWidth="1"/>
    <col min="528" max="528" width="1" style="79" customWidth="1"/>
    <col min="529" max="529" width="6.7109375"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6" width="6.7109375" style="79" customWidth="1"/>
    <col min="537" max="768" width="11.42578125" style="79"/>
    <col min="769" max="770" width="1.5703125" style="79" customWidth="1"/>
    <col min="771" max="771" width="2.42578125" style="79" customWidth="1"/>
    <col min="772" max="772" width="0.85546875" style="79" customWidth="1"/>
    <col min="773" max="773" width="7.5703125" style="79" customWidth="1"/>
    <col min="774" max="774" width="63.42578125" style="79" customWidth="1"/>
    <col min="775" max="778" width="10.7109375" style="79" customWidth="1"/>
    <col min="779" max="779" width="8" style="79" customWidth="1"/>
    <col min="780" max="780" width="1" style="79" customWidth="1"/>
    <col min="781" max="781" width="6.7109375" style="79" customWidth="1"/>
    <col min="782" max="782" width="1" style="79" customWidth="1"/>
    <col min="783" max="783" width="6.7109375" style="79" customWidth="1"/>
    <col min="784" max="784" width="1" style="79" customWidth="1"/>
    <col min="785" max="785" width="6.7109375"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2" width="6.7109375" style="79" customWidth="1"/>
    <col min="793" max="1024" width="11.42578125" style="79"/>
    <col min="1025" max="1026" width="1.5703125" style="79" customWidth="1"/>
    <col min="1027" max="1027" width="2.42578125" style="79" customWidth="1"/>
    <col min="1028" max="1028" width="0.85546875" style="79" customWidth="1"/>
    <col min="1029" max="1029" width="7.5703125" style="79" customWidth="1"/>
    <col min="1030" max="1030" width="63.42578125" style="79" customWidth="1"/>
    <col min="1031" max="1034" width="10.7109375" style="79" customWidth="1"/>
    <col min="1035" max="1035" width="8" style="79" customWidth="1"/>
    <col min="1036" max="1036" width="1" style="79" customWidth="1"/>
    <col min="1037" max="1037" width="6.7109375" style="79" customWidth="1"/>
    <col min="1038" max="1038" width="1" style="79" customWidth="1"/>
    <col min="1039" max="1039" width="6.7109375" style="79" customWidth="1"/>
    <col min="1040" max="1040" width="1" style="79" customWidth="1"/>
    <col min="1041" max="1041" width="6.7109375"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8" width="6.7109375" style="79" customWidth="1"/>
    <col min="1049" max="1280" width="11.42578125" style="79"/>
    <col min="1281" max="1282" width="1.5703125" style="79" customWidth="1"/>
    <col min="1283" max="1283" width="2.42578125" style="79" customWidth="1"/>
    <col min="1284" max="1284" width="0.85546875" style="79" customWidth="1"/>
    <col min="1285" max="1285" width="7.5703125" style="79" customWidth="1"/>
    <col min="1286" max="1286" width="63.42578125" style="79" customWidth="1"/>
    <col min="1287" max="1290" width="10.7109375" style="79" customWidth="1"/>
    <col min="1291" max="1291" width="8" style="79" customWidth="1"/>
    <col min="1292" max="1292" width="1" style="79" customWidth="1"/>
    <col min="1293" max="1293" width="6.7109375" style="79" customWidth="1"/>
    <col min="1294" max="1294" width="1" style="79" customWidth="1"/>
    <col min="1295" max="1295" width="6.7109375" style="79" customWidth="1"/>
    <col min="1296" max="1296" width="1" style="79" customWidth="1"/>
    <col min="1297" max="1297" width="6.7109375"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4" width="6.7109375" style="79" customWidth="1"/>
    <col min="1305" max="1536" width="11.42578125" style="79"/>
    <col min="1537" max="1538" width="1.5703125" style="79" customWidth="1"/>
    <col min="1539" max="1539" width="2.42578125" style="79" customWidth="1"/>
    <col min="1540" max="1540" width="0.85546875" style="79" customWidth="1"/>
    <col min="1541" max="1541" width="7.5703125" style="79" customWidth="1"/>
    <col min="1542" max="1542" width="63.42578125" style="79" customWidth="1"/>
    <col min="1543" max="1546" width="10.7109375" style="79" customWidth="1"/>
    <col min="1547" max="1547" width="8" style="79" customWidth="1"/>
    <col min="1548" max="1548" width="1" style="79" customWidth="1"/>
    <col min="1549" max="1549" width="6.7109375" style="79" customWidth="1"/>
    <col min="1550" max="1550" width="1" style="79" customWidth="1"/>
    <col min="1551" max="1551" width="6.7109375" style="79" customWidth="1"/>
    <col min="1552" max="1552" width="1" style="79" customWidth="1"/>
    <col min="1553" max="1553" width="6.7109375"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60" width="6.7109375" style="79" customWidth="1"/>
    <col min="1561" max="1792" width="11.42578125" style="79"/>
    <col min="1793" max="1794" width="1.5703125" style="79" customWidth="1"/>
    <col min="1795" max="1795" width="2.42578125" style="79" customWidth="1"/>
    <col min="1796" max="1796" width="0.85546875" style="79" customWidth="1"/>
    <col min="1797" max="1797" width="7.5703125" style="79" customWidth="1"/>
    <col min="1798" max="1798" width="63.42578125" style="79" customWidth="1"/>
    <col min="1799" max="1802" width="10.7109375" style="79" customWidth="1"/>
    <col min="1803" max="1803" width="8" style="79" customWidth="1"/>
    <col min="1804" max="1804" width="1" style="79" customWidth="1"/>
    <col min="1805" max="1805" width="6.7109375" style="79" customWidth="1"/>
    <col min="1806" max="1806" width="1" style="79" customWidth="1"/>
    <col min="1807" max="1807" width="6.7109375" style="79" customWidth="1"/>
    <col min="1808" max="1808" width="1" style="79" customWidth="1"/>
    <col min="1809" max="1809" width="6.7109375"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6" width="6.7109375" style="79" customWidth="1"/>
    <col min="1817" max="2048" width="11.42578125" style="79"/>
    <col min="2049" max="2050" width="1.5703125" style="79" customWidth="1"/>
    <col min="2051" max="2051" width="2.42578125" style="79" customWidth="1"/>
    <col min="2052" max="2052" width="0.85546875" style="79" customWidth="1"/>
    <col min="2053" max="2053" width="7.5703125" style="79" customWidth="1"/>
    <col min="2054" max="2054" width="63.42578125" style="79" customWidth="1"/>
    <col min="2055" max="2058" width="10.7109375" style="79" customWidth="1"/>
    <col min="2059" max="2059" width="8" style="79" customWidth="1"/>
    <col min="2060" max="2060" width="1" style="79" customWidth="1"/>
    <col min="2061" max="2061" width="6.7109375" style="79" customWidth="1"/>
    <col min="2062" max="2062" width="1" style="79" customWidth="1"/>
    <col min="2063" max="2063" width="6.7109375" style="79" customWidth="1"/>
    <col min="2064" max="2064" width="1" style="79" customWidth="1"/>
    <col min="2065" max="2065" width="6.7109375"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2" width="6.7109375" style="79" customWidth="1"/>
    <col min="2073" max="2304" width="11.42578125" style="79"/>
    <col min="2305" max="2306" width="1.5703125" style="79" customWidth="1"/>
    <col min="2307" max="2307" width="2.42578125" style="79" customWidth="1"/>
    <col min="2308" max="2308" width="0.85546875" style="79" customWidth="1"/>
    <col min="2309" max="2309" width="7.5703125" style="79" customWidth="1"/>
    <col min="2310" max="2310" width="63.42578125" style="79" customWidth="1"/>
    <col min="2311" max="2314" width="10.7109375" style="79" customWidth="1"/>
    <col min="2315" max="2315" width="8" style="79" customWidth="1"/>
    <col min="2316" max="2316" width="1" style="79" customWidth="1"/>
    <col min="2317" max="2317" width="6.7109375" style="79" customWidth="1"/>
    <col min="2318" max="2318" width="1" style="79" customWidth="1"/>
    <col min="2319" max="2319" width="6.7109375" style="79" customWidth="1"/>
    <col min="2320" max="2320" width="1" style="79" customWidth="1"/>
    <col min="2321" max="2321" width="6.7109375"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8" width="6.7109375" style="79" customWidth="1"/>
    <col min="2329" max="2560" width="11.42578125" style="79"/>
    <col min="2561" max="2562" width="1.5703125" style="79" customWidth="1"/>
    <col min="2563" max="2563" width="2.42578125" style="79" customWidth="1"/>
    <col min="2564" max="2564" width="0.85546875" style="79" customWidth="1"/>
    <col min="2565" max="2565" width="7.5703125" style="79" customWidth="1"/>
    <col min="2566" max="2566" width="63.42578125" style="79" customWidth="1"/>
    <col min="2567" max="2570" width="10.7109375" style="79" customWidth="1"/>
    <col min="2571" max="2571" width="8" style="79" customWidth="1"/>
    <col min="2572" max="2572" width="1" style="79" customWidth="1"/>
    <col min="2573" max="2573" width="6.7109375" style="79" customWidth="1"/>
    <col min="2574" max="2574" width="1" style="79" customWidth="1"/>
    <col min="2575" max="2575" width="6.7109375" style="79" customWidth="1"/>
    <col min="2576" max="2576" width="1" style="79" customWidth="1"/>
    <col min="2577" max="2577" width="6.7109375"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4" width="6.7109375" style="79" customWidth="1"/>
    <col min="2585" max="2816" width="11.42578125" style="79"/>
    <col min="2817" max="2818" width="1.5703125" style="79" customWidth="1"/>
    <col min="2819" max="2819" width="2.42578125" style="79" customWidth="1"/>
    <col min="2820" max="2820" width="0.85546875" style="79" customWidth="1"/>
    <col min="2821" max="2821" width="7.5703125" style="79" customWidth="1"/>
    <col min="2822" max="2822" width="63.42578125" style="79" customWidth="1"/>
    <col min="2823" max="2826" width="10.7109375" style="79" customWidth="1"/>
    <col min="2827" max="2827" width="8" style="79" customWidth="1"/>
    <col min="2828" max="2828" width="1" style="79" customWidth="1"/>
    <col min="2829" max="2829" width="6.7109375" style="79" customWidth="1"/>
    <col min="2830" max="2830" width="1" style="79" customWidth="1"/>
    <col min="2831" max="2831" width="6.7109375" style="79" customWidth="1"/>
    <col min="2832" max="2832" width="1" style="79" customWidth="1"/>
    <col min="2833" max="2833" width="6.7109375"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40" width="6.7109375" style="79" customWidth="1"/>
    <col min="2841" max="3072" width="11.42578125" style="79"/>
    <col min="3073" max="3074" width="1.5703125" style="79" customWidth="1"/>
    <col min="3075" max="3075" width="2.42578125" style="79" customWidth="1"/>
    <col min="3076" max="3076" width="0.85546875" style="79" customWidth="1"/>
    <col min="3077" max="3077" width="7.5703125" style="79" customWidth="1"/>
    <col min="3078" max="3078" width="63.42578125" style="79" customWidth="1"/>
    <col min="3079" max="3082" width="10.7109375" style="79" customWidth="1"/>
    <col min="3083" max="3083" width="8" style="79" customWidth="1"/>
    <col min="3084" max="3084" width="1" style="79" customWidth="1"/>
    <col min="3085" max="3085" width="6.7109375" style="79" customWidth="1"/>
    <col min="3086" max="3086" width="1" style="79" customWidth="1"/>
    <col min="3087" max="3087" width="6.7109375" style="79" customWidth="1"/>
    <col min="3088" max="3088" width="1" style="79" customWidth="1"/>
    <col min="3089" max="3089" width="6.7109375"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6" width="6.7109375" style="79" customWidth="1"/>
    <col min="3097" max="3328" width="11.42578125" style="79"/>
    <col min="3329" max="3330" width="1.5703125" style="79" customWidth="1"/>
    <col min="3331" max="3331" width="2.42578125" style="79" customWidth="1"/>
    <col min="3332" max="3332" width="0.85546875" style="79" customWidth="1"/>
    <col min="3333" max="3333" width="7.5703125" style="79" customWidth="1"/>
    <col min="3334" max="3334" width="63.42578125" style="79" customWidth="1"/>
    <col min="3335" max="3338" width="10.7109375" style="79" customWidth="1"/>
    <col min="3339" max="3339" width="8" style="79" customWidth="1"/>
    <col min="3340" max="3340" width="1" style="79" customWidth="1"/>
    <col min="3341" max="3341" width="6.7109375" style="79" customWidth="1"/>
    <col min="3342" max="3342" width="1" style="79" customWidth="1"/>
    <col min="3343" max="3343" width="6.7109375" style="79" customWidth="1"/>
    <col min="3344" max="3344" width="1" style="79" customWidth="1"/>
    <col min="3345" max="3345" width="6.7109375"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2" width="6.7109375" style="79" customWidth="1"/>
    <col min="3353" max="3584" width="11.42578125" style="79"/>
    <col min="3585" max="3586" width="1.5703125" style="79" customWidth="1"/>
    <col min="3587" max="3587" width="2.42578125" style="79" customWidth="1"/>
    <col min="3588" max="3588" width="0.85546875" style="79" customWidth="1"/>
    <col min="3589" max="3589" width="7.5703125" style="79" customWidth="1"/>
    <col min="3590" max="3590" width="63.42578125" style="79" customWidth="1"/>
    <col min="3591" max="3594" width="10.7109375" style="79" customWidth="1"/>
    <col min="3595" max="3595" width="8" style="79" customWidth="1"/>
    <col min="3596" max="3596" width="1" style="79" customWidth="1"/>
    <col min="3597" max="3597" width="6.7109375" style="79" customWidth="1"/>
    <col min="3598" max="3598" width="1" style="79" customWidth="1"/>
    <col min="3599" max="3599" width="6.7109375" style="79" customWidth="1"/>
    <col min="3600" max="3600" width="1" style="79" customWidth="1"/>
    <col min="3601" max="3601" width="6.7109375"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8" width="6.7109375" style="79" customWidth="1"/>
    <col min="3609" max="3840" width="11.42578125" style="79"/>
    <col min="3841" max="3842" width="1.5703125" style="79" customWidth="1"/>
    <col min="3843" max="3843" width="2.42578125" style="79" customWidth="1"/>
    <col min="3844" max="3844" width="0.85546875" style="79" customWidth="1"/>
    <col min="3845" max="3845" width="7.5703125" style="79" customWidth="1"/>
    <col min="3846" max="3846" width="63.42578125" style="79" customWidth="1"/>
    <col min="3847" max="3850" width="10.7109375" style="79" customWidth="1"/>
    <col min="3851" max="3851" width="8" style="79" customWidth="1"/>
    <col min="3852" max="3852" width="1" style="79" customWidth="1"/>
    <col min="3853" max="3853" width="6.7109375" style="79" customWidth="1"/>
    <col min="3854" max="3854" width="1" style="79" customWidth="1"/>
    <col min="3855" max="3855" width="6.7109375" style="79" customWidth="1"/>
    <col min="3856" max="3856" width="1" style="79" customWidth="1"/>
    <col min="3857" max="3857" width="6.7109375"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4" width="6.7109375" style="79" customWidth="1"/>
    <col min="3865" max="4096" width="11.42578125" style="79"/>
    <col min="4097" max="4098" width="1.5703125" style="79" customWidth="1"/>
    <col min="4099" max="4099" width="2.42578125" style="79" customWidth="1"/>
    <col min="4100" max="4100" width="0.85546875" style="79" customWidth="1"/>
    <col min="4101" max="4101" width="7.5703125" style="79" customWidth="1"/>
    <col min="4102" max="4102" width="63.42578125" style="79" customWidth="1"/>
    <col min="4103" max="4106" width="10.7109375" style="79" customWidth="1"/>
    <col min="4107" max="4107" width="8" style="79" customWidth="1"/>
    <col min="4108" max="4108" width="1" style="79" customWidth="1"/>
    <col min="4109" max="4109" width="6.7109375" style="79" customWidth="1"/>
    <col min="4110" max="4110" width="1" style="79" customWidth="1"/>
    <col min="4111" max="4111" width="6.7109375" style="79" customWidth="1"/>
    <col min="4112" max="4112" width="1" style="79" customWidth="1"/>
    <col min="4113" max="4113" width="6.7109375"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20" width="6.7109375" style="79" customWidth="1"/>
    <col min="4121" max="4352" width="11.42578125" style="79"/>
    <col min="4353" max="4354" width="1.5703125" style="79" customWidth="1"/>
    <col min="4355" max="4355" width="2.42578125" style="79" customWidth="1"/>
    <col min="4356" max="4356" width="0.85546875" style="79" customWidth="1"/>
    <col min="4357" max="4357" width="7.5703125" style="79" customWidth="1"/>
    <col min="4358" max="4358" width="63.42578125" style="79" customWidth="1"/>
    <col min="4359" max="4362" width="10.7109375" style="79" customWidth="1"/>
    <col min="4363" max="4363" width="8" style="79" customWidth="1"/>
    <col min="4364" max="4364" width="1" style="79" customWidth="1"/>
    <col min="4365" max="4365" width="6.7109375" style="79" customWidth="1"/>
    <col min="4366" max="4366" width="1" style="79" customWidth="1"/>
    <col min="4367" max="4367" width="6.7109375" style="79" customWidth="1"/>
    <col min="4368" max="4368" width="1" style="79" customWidth="1"/>
    <col min="4369" max="4369" width="6.7109375"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6" width="6.7109375" style="79" customWidth="1"/>
    <col min="4377" max="4608" width="11.42578125" style="79"/>
    <col min="4609" max="4610" width="1.5703125" style="79" customWidth="1"/>
    <col min="4611" max="4611" width="2.42578125" style="79" customWidth="1"/>
    <col min="4612" max="4612" width="0.85546875" style="79" customWidth="1"/>
    <col min="4613" max="4613" width="7.5703125" style="79" customWidth="1"/>
    <col min="4614" max="4614" width="63.42578125" style="79" customWidth="1"/>
    <col min="4615" max="4618" width="10.7109375" style="79" customWidth="1"/>
    <col min="4619" max="4619" width="8" style="79" customWidth="1"/>
    <col min="4620" max="4620" width="1" style="79" customWidth="1"/>
    <col min="4621" max="4621" width="6.7109375" style="79" customWidth="1"/>
    <col min="4622" max="4622" width="1" style="79" customWidth="1"/>
    <col min="4623" max="4623" width="6.7109375" style="79" customWidth="1"/>
    <col min="4624" max="4624" width="1" style="79" customWidth="1"/>
    <col min="4625" max="4625" width="6.7109375"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2" width="6.7109375" style="79" customWidth="1"/>
    <col min="4633" max="4864" width="11.42578125" style="79"/>
    <col min="4865" max="4866" width="1.5703125" style="79" customWidth="1"/>
    <col min="4867" max="4867" width="2.42578125" style="79" customWidth="1"/>
    <col min="4868" max="4868" width="0.85546875" style="79" customWidth="1"/>
    <col min="4869" max="4869" width="7.5703125" style="79" customWidth="1"/>
    <col min="4870" max="4870" width="63.42578125" style="79" customWidth="1"/>
    <col min="4871" max="4874" width="10.7109375" style="79" customWidth="1"/>
    <col min="4875" max="4875" width="8" style="79" customWidth="1"/>
    <col min="4876" max="4876" width="1" style="79" customWidth="1"/>
    <col min="4877" max="4877" width="6.7109375" style="79" customWidth="1"/>
    <col min="4878" max="4878" width="1" style="79" customWidth="1"/>
    <col min="4879" max="4879" width="6.7109375" style="79" customWidth="1"/>
    <col min="4880" max="4880" width="1" style="79" customWidth="1"/>
    <col min="4881" max="4881" width="6.7109375"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8" width="6.7109375" style="79" customWidth="1"/>
    <col min="4889" max="5120" width="11.42578125" style="79"/>
    <col min="5121" max="5122" width="1.5703125" style="79" customWidth="1"/>
    <col min="5123" max="5123" width="2.42578125" style="79" customWidth="1"/>
    <col min="5124" max="5124" width="0.85546875" style="79" customWidth="1"/>
    <col min="5125" max="5125" width="7.5703125" style="79" customWidth="1"/>
    <col min="5126" max="5126" width="63.42578125" style="79" customWidth="1"/>
    <col min="5127" max="5130" width="10.7109375" style="79" customWidth="1"/>
    <col min="5131" max="5131" width="8" style="79" customWidth="1"/>
    <col min="5132" max="5132" width="1" style="79" customWidth="1"/>
    <col min="5133" max="5133" width="6.7109375" style="79" customWidth="1"/>
    <col min="5134" max="5134" width="1" style="79" customWidth="1"/>
    <col min="5135" max="5135" width="6.7109375" style="79" customWidth="1"/>
    <col min="5136" max="5136" width="1" style="79" customWidth="1"/>
    <col min="5137" max="5137" width="6.7109375"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4" width="6.7109375" style="79" customWidth="1"/>
    <col min="5145" max="5376" width="11.42578125" style="79"/>
    <col min="5377" max="5378" width="1.5703125" style="79" customWidth="1"/>
    <col min="5379" max="5379" width="2.42578125" style="79" customWidth="1"/>
    <col min="5380" max="5380" width="0.85546875" style="79" customWidth="1"/>
    <col min="5381" max="5381" width="7.5703125" style="79" customWidth="1"/>
    <col min="5382" max="5382" width="63.42578125" style="79" customWidth="1"/>
    <col min="5383" max="5386" width="10.7109375" style="79" customWidth="1"/>
    <col min="5387" max="5387" width="8" style="79" customWidth="1"/>
    <col min="5388" max="5388" width="1" style="79" customWidth="1"/>
    <col min="5389" max="5389" width="6.7109375" style="79" customWidth="1"/>
    <col min="5390" max="5390" width="1" style="79" customWidth="1"/>
    <col min="5391" max="5391" width="6.7109375" style="79" customWidth="1"/>
    <col min="5392" max="5392" width="1" style="79" customWidth="1"/>
    <col min="5393" max="5393" width="6.7109375"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400" width="6.7109375" style="79" customWidth="1"/>
    <col min="5401" max="5632" width="11.42578125" style="79"/>
    <col min="5633" max="5634" width="1.5703125" style="79" customWidth="1"/>
    <col min="5635" max="5635" width="2.42578125" style="79" customWidth="1"/>
    <col min="5636" max="5636" width="0.85546875" style="79" customWidth="1"/>
    <col min="5637" max="5637" width="7.5703125" style="79" customWidth="1"/>
    <col min="5638" max="5638" width="63.42578125" style="79" customWidth="1"/>
    <col min="5639" max="5642" width="10.7109375" style="79" customWidth="1"/>
    <col min="5643" max="5643" width="8" style="79" customWidth="1"/>
    <col min="5644" max="5644" width="1" style="79" customWidth="1"/>
    <col min="5645" max="5645" width="6.7109375" style="79" customWidth="1"/>
    <col min="5646" max="5646" width="1" style="79" customWidth="1"/>
    <col min="5647" max="5647" width="6.7109375" style="79" customWidth="1"/>
    <col min="5648" max="5648" width="1" style="79" customWidth="1"/>
    <col min="5649" max="5649" width="6.7109375"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6" width="6.7109375" style="79" customWidth="1"/>
    <col min="5657" max="5888" width="11.42578125" style="79"/>
    <col min="5889" max="5890" width="1.5703125" style="79" customWidth="1"/>
    <col min="5891" max="5891" width="2.42578125" style="79" customWidth="1"/>
    <col min="5892" max="5892" width="0.85546875" style="79" customWidth="1"/>
    <col min="5893" max="5893" width="7.5703125" style="79" customWidth="1"/>
    <col min="5894" max="5894" width="63.42578125" style="79" customWidth="1"/>
    <col min="5895" max="5898" width="10.7109375" style="79" customWidth="1"/>
    <col min="5899" max="5899" width="8" style="79" customWidth="1"/>
    <col min="5900" max="5900" width="1" style="79" customWidth="1"/>
    <col min="5901" max="5901" width="6.7109375" style="79" customWidth="1"/>
    <col min="5902" max="5902" width="1" style="79" customWidth="1"/>
    <col min="5903" max="5903" width="6.7109375" style="79" customWidth="1"/>
    <col min="5904" max="5904" width="1" style="79" customWidth="1"/>
    <col min="5905" max="5905" width="6.7109375"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2" width="6.7109375" style="79" customWidth="1"/>
    <col min="5913" max="6144" width="11.42578125" style="79"/>
    <col min="6145" max="6146" width="1.5703125" style="79" customWidth="1"/>
    <col min="6147" max="6147" width="2.42578125" style="79" customWidth="1"/>
    <col min="6148" max="6148" width="0.85546875" style="79" customWidth="1"/>
    <col min="6149" max="6149" width="7.5703125" style="79" customWidth="1"/>
    <col min="6150" max="6150" width="63.42578125" style="79" customWidth="1"/>
    <col min="6151" max="6154" width="10.7109375" style="79" customWidth="1"/>
    <col min="6155" max="6155" width="8" style="79" customWidth="1"/>
    <col min="6156" max="6156" width="1" style="79" customWidth="1"/>
    <col min="6157" max="6157" width="6.7109375" style="79" customWidth="1"/>
    <col min="6158" max="6158" width="1" style="79" customWidth="1"/>
    <col min="6159" max="6159" width="6.7109375" style="79" customWidth="1"/>
    <col min="6160" max="6160" width="1" style="79" customWidth="1"/>
    <col min="6161" max="6161" width="6.7109375"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8" width="6.7109375" style="79" customWidth="1"/>
    <col min="6169" max="6400" width="11.42578125" style="79"/>
    <col min="6401" max="6402" width="1.5703125" style="79" customWidth="1"/>
    <col min="6403" max="6403" width="2.42578125" style="79" customWidth="1"/>
    <col min="6404" max="6404" width="0.85546875" style="79" customWidth="1"/>
    <col min="6405" max="6405" width="7.5703125" style="79" customWidth="1"/>
    <col min="6406" max="6406" width="63.42578125" style="79" customWidth="1"/>
    <col min="6407" max="6410" width="10.7109375" style="79" customWidth="1"/>
    <col min="6411" max="6411" width="8" style="79" customWidth="1"/>
    <col min="6412" max="6412" width="1" style="79" customWidth="1"/>
    <col min="6413" max="6413" width="6.7109375" style="79" customWidth="1"/>
    <col min="6414" max="6414" width="1" style="79" customWidth="1"/>
    <col min="6415" max="6415" width="6.7109375" style="79" customWidth="1"/>
    <col min="6416" max="6416" width="1" style="79" customWidth="1"/>
    <col min="6417" max="6417" width="6.7109375"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4" width="6.7109375" style="79" customWidth="1"/>
    <col min="6425" max="6656" width="11.42578125" style="79"/>
    <col min="6657" max="6658" width="1.5703125" style="79" customWidth="1"/>
    <col min="6659" max="6659" width="2.42578125" style="79" customWidth="1"/>
    <col min="6660" max="6660" width="0.85546875" style="79" customWidth="1"/>
    <col min="6661" max="6661" width="7.5703125" style="79" customWidth="1"/>
    <col min="6662" max="6662" width="63.42578125" style="79" customWidth="1"/>
    <col min="6663" max="6666" width="10.7109375" style="79" customWidth="1"/>
    <col min="6667" max="6667" width="8" style="79" customWidth="1"/>
    <col min="6668" max="6668" width="1" style="79" customWidth="1"/>
    <col min="6669" max="6669" width="6.7109375" style="79" customWidth="1"/>
    <col min="6670" max="6670" width="1" style="79" customWidth="1"/>
    <col min="6671" max="6671" width="6.7109375" style="79" customWidth="1"/>
    <col min="6672" max="6672" width="1" style="79" customWidth="1"/>
    <col min="6673" max="6673" width="6.7109375"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80" width="6.7109375" style="79" customWidth="1"/>
    <col min="6681" max="6912" width="11.42578125" style="79"/>
    <col min="6913" max="6914" width="1.5703125" style="79" customWidth="1"/>
    <col min="6915" max="6915" width="2.42578125" style="79" customWidth="1"/>
    <col min="6916" max="6916" width="0.85546875" style="79" customWidth="1"/>
    <col min="6917" max="6917" width="7.5703125" style="79" customWidth="1"/>
    <col min="6918" max="6918" width="63.42578125" style="79" customWidth="1"/>
    <col min="6919" max="6922" width="10.7109375" style="79" customWidth="1"/>
    <col min="6923" max="6923" width="8" style="79" customWidth="1"/>
    <col min="6924" max="6924" width="1" style="79" customWidth="1"/>
    <col min="6925" max="6925" width="6.7109375" style="79" customWidth="1"/>
    <col min="6926" max="6926" width="1" style="79" customWidth="1"/>
    <col min="6927" max="6927" width="6.7109375" style="79" customWidth="1"/>
    <col min="6928" max="6928" width="1" style="79" customWidth="1"/>
    <col min="6929" max="6929" width="6.7109375"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6" width="6.7109375" style="79" customWidth="1"/>
    <col min="6937" max="7168" width="11.42578125" style="79"/>
    <col min="7169" max="7170" width="1.5703125" style="79" customWidth="1"/>
    <col min="7171" max="7171" width="2.42578125" style="79" customWidth="1"/>
    <col min="7172" max="7172" width="0.85546875" style="79" customWidth="1"/>
    <col min="7173" max="7173" width="7.5703125" style="79" customWidth="1"/>
    <col min="7174" max="7174" width="63.42578125" style="79" customWidth="1"/>
    <col min="7175" max="7178" width="10.7109375" style="79" customWidth="1"/>
    <col min="7179" max="7179" width="8" style="79" customWidth="1"/>
    <col min="7180" max="7180" width="1" style="79" customWidth="1"/>
    <col min="7181" max="7181" width="6.7109375" style="79" customWidth="1"/>
    <col min="7182" max="7182" width="1" style="79" customWidth="1"/>
    <col min="7183" max="7183" width="6.7109375" style="79" customWidth="1"/>
    <col min="7184" max="7184" width="1" style="79" customWidth="1"/>
    <col min="7185" max="7185" width="6.7109375"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2" width="6.7109375" style="79" customWidth="1"/>
    <col min="7193" max="7424" width="11.42578125" style="79"/>
    <col min="7425" max="7426" width="1.5703125" style="79" customWidth="1"/>
    <col min="7427" max="7427" width="2.42578125" style="79" customWidth="1"/>
    <col min="7428" max="7428" width="0.85546875" style="79" customWidth="1"/>
    <col min="7429" max="7429" width="7.5703125" style="79" customWidth="1"/>
    <col min="7430" max="7430" width="63.42578125" style="79" customWidth="1"/>
    <col min="7431" max="7434" width="10.7109375" style="79" customWidth="1"/>
    <col min="7435" max="7435" width="8" style="79" customWidth="1"/>
    <col min="7436" max="7436" width="1" style="79" customWidth="1"/>
    <col min="7437" max="7437" width="6.7109375" style="79" customWidth="1"/>
    <col min="7438" max="7438" width="1" style="79" customWidth="1"/>
    <col min="7439" max="7439" width="6.7109375" style="79" customWidth="1"/>
    <col min="7440" max="7440" width="1" style="79" customWidth="1"/>
    <col min="7441" max="7441" width="6.7109375"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8" width="6.7109375" style="79" customWidth="1"/>
    <col min="7449" max="7680" width="11.42578125" style="79"/>
    <col min="7681" max="7682" width="1.5703125" style="79" customWidth="1"/>
    <col min="7683" max="7683" width="2.42578125" style="79" customWidth="1"/>
    <col min="7684" max="7684" width="0.85546875" style="79" customWidth="1"/>
    <col min="7685" max="7685" width="7.5703125" style="79" customWidth="1"/>
    <col min="7686" max="7686" width="63.42578125" style="79" customWidth="1"/>
    <col min="7687" max="7690" width="10.7109375" style="79" customWidth="1"/>
    <col min="7691" max="7691" width="8" style="79" customWidth="1"/>
    <col min="7692" max="7692" width="1" style="79" customWidth="1"/>
    <col min="7693" max="7693" width="6.7109375" style="79" customWidth="1"/>
    <col min="7694" max="7694" width="1" style="79" customWidth="1"/>
    <col min="7695" max="7695" width="6.7109375" style="79" customWidth="1"/>
    <col min="7696" max="7696" width="1" style="79" customWidth="1"/>
    <col min="7697" max="7697" width="6.7109375"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4" width="6.7109375" style="79" customWidth="1"/>
    <col min="7705" max="7936" width="11.42578125" style="79"/>
    <col min="7937" max="7938" width="1.5703125" style="79" customWidth="1"/>
    <col min="7939" max="7939" width="2.42578125" style="79" customWidth="1"/>
    <col min="7940" max="7940" width="0.85546875" style="79" customWidth="1"/>
    <col min="7941" max="7941" width="7.5703125" style="79" customWidth="1"/>
    <col min="7942" max="7942" width="63.42578125" style="79" customWidth="1"/>
    <col min="7943" max="7946" width="10.7109375" style="79" customWidth="1"/>
    <col min="7947" max="7947" width="8" style="79" customWidth="1"/>
    <col min="7948" max="7948" width="1" style="79" customWidth="1"/>
    <col min="7949" max="7949" width="6.7109375" style="79" customWidth="1"/>
    <col min="7950" max="7950" width="1" style="79" customWidth="1"/>
    <col min="7951" max="7951" width="6.7109375" style="79" customWidth="1"/>
    <col min="7952" max="7952" width="1" style="79" customWidth="1"/>
    <col min="7953" max="7953" width="6.7109375"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60" width="6.7109375" style="79" customWidth="1"/>
    <col min="7961" max="8192" width="11.42578125" style="79"/>
    <col min="8193" max="8194" width="1.5703125" style="79" customWidth="1"/>
    <col min="8195" max="8195" width="2.42578125" style="79" customWidth="1"/>
    <col min="8196" max="8196" width="0.85546875" style="79" customWidth="1"/>
    <col min="8197" max="8197" width="7.5703125" style="79" customWidth="1"/>
    <col min="8198" max="8198" width="63.42578125" style="79" customWidth="1"/>
    <col min="8199" max="8202" width="10.7109375" style="79" customWidth="1"/>
    <col min="8203" max="8203" width="8" style="79" customWidth="1"/>
    <col min="8204" max="8204" width="1" style="79" customWidth="1"/>
    <col min="8205" max="8205" width="6.7109375" style="79" customWidth="1"/>
    <col min="8206" max="8206" width="1" style="79" customWidth="1"/>
    <col min="8207" max="8207" width="6.7109375" style="79" customWidth="1"/>
    <col min="8208" max="8208" width="1" style="79" customWidth="1"/>
    <col min="8209" max="8209" width="6.7109375"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6" width="6.7109375" style="79" customWidth="1"/>
    <col min="8217" max="8448" width="11.42578125" style="79"/>
    <col min="8449" max="8450" width="1.5703125" style="79" customWidth="1"/>
    <col min="8451" max="8451" width="2.42578125" style="79" customWidth="1"/>
    <col min="8452" max="8452" width="0.85546875" style="79" customWidth="1"/>
    <col min="8453" max="8453" width="7.5703125" style="79" customWidth="1"/>
    <col min="8454" max="8454" width="63.42578125" style="79" customWidth="1"/>
    <col min="8455" max="8458" width="10.7109375" style="79" customWidth="1"/>
    <col min="8459" max="8459" width="8" style="79" customWidth="1"/>
    <col min="8460" max="8460" width="1" style="79" customWidth="1"/>
    <col min="8461" max="8461" width="6.7109375" style="79" customWidth="1"/>
    <col min="8462" max="8462" width="1" style="79" customWidth="1"/>
    <col min="8463" max="8463" width="6.7109375" style="79" customWidth="1"/>
    <col min="8464" max="8464" width="1" style="79" customWidth="1"/>
    <col min="8465" max="8465" width="6.7109375"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2" width="6.7109375" style="79" customWidth="1"/>
    <col min="8473" max="8704" width="11.42578125" style="79"/>
    <col min="8705" max="8706" width="1.5703125" style="79" customWidth="1"/>
    <col min="8707" max="8707" width="2.42578125" style="79" customWidth="1"/>
    <col min="8708" max="8708" width="0.85546875" style="79" customWidth="1"/>
    <col min="8709" max="8709" width="7.5703125" style="79" customWidth="1"/>
    <col min="8710" max="8710" width="63.42578125" style="79" customWidth="1"/>
    <col min="8711" max="8714" width="10.7109375" style="79" customWidth="1"/>
    <col min="8715" max="8715" width="8" style="79" customWidth="1"/>
    <col min="8716" max="8716" width="1" style="79" customWidth="1"/>
    <col min="8717" max="8717" width="6.7109375" style="79" customWidth="1"/>
    <col min="8718" max="8718" width="1" style="79" customWidth="1"/>
    <col min="8719" max="8719" width="6.7109375" style="79" customWidth="1"/>
    <col min="8720" max="8720" width="1" style="79" customWidth="1"/>
    <col min="8721" max="8721" width="6.7109375"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8" width="6.7109375" style="79" customWidth="1"/>
    <col min="8729" max="8960" width="11.42578125" style="79"/>
    <col min="8961" max="8962" width="1.5703125" style="79" customWidth="1"/>
    <col min="8963" max="8963" width="2.42578125" style="79" customWidth="1"/>
    <col min="8964" max="8964" width="0.85546875" style="79" customWidth="1"/>
    <col min="8965" max="8965" width="7.5703125" style="79" customWidth="1"/>
    <col min="8966" max="8966" width="63.42578125" style="79" customWidth="1"/>
    <col min="8967" max="8970" width="10.7109375" style="79" customWidth="1"/>
    <col min="8971" max="8971" width="8" style="79" customWidth="1"/>
    <col min="8972" max="8972" width="1" style="79" customWidth="1"/>
    <col min="8973" max="8973" width="6.7109375" style="79" customWidth="1"/>
    <col min="8974" max="8974" width="1" style="79" customWidth="1"/>
    <col min="8975" max="8975" width="6.7109375" style="79" customWidth="1"/>
    <col min="8976" max="8976" width="1" style="79" customWidth="1"/>
    <col min="8977" max="8977" width="6.7109375"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4" width="6.7109375" style="79" customWidth="1"/>
    <col min="8985" max="9216" width="11.42578125" style="79"/>
    <col min="9217" max="9218" width="1.5703125" style="79" customWidth="1"/>
    <col min="9219" max="9219" width="2.42578125" style="79" customWidth="1"/>
    <col min="9220" max="9220" width="0.85546875" style="79" customWidth="1"/>
    <col min="9221" max="9221" width="7.5703125" style="79" customWidth="1"/>
    <col min="9222" max="9222" width="63.42578125" style="79" customWidth="1"/>
    <col min="9223" max="9226" width="10.7109375" style="79" customWidth="1"/>
    <col min="9227" max="9227" width="8" style="79" customWidth="1"/>
    <col min="9228" max="9228" width="1" style="79" customWidth="1"/>
    <col min="9229" max="9229" width="6.7109375" style="79" customWidth="1"/>
    <col min="9230" max="9230" width="1" style="79" customWidth="1"/>
    <col min="9231" max="9231" width="6.7109375" style="79" customWidth="1"/>
    <col min="9232" max="9232" width="1" style="79" customWidth="1"/>
    <col min="9233" max="9233" width="6.7109375"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40" width="6.7109375" style="79" customWidth="1"/>
    <col min="9241" max="9472" width="11.42578125" style="79"/>
    <col min="9473" max="9474" width="1.5703125" style="79" customWidth="1"/>
    <col min="9475" max="9475" width="2.42578125" style="79" customWidth="1"/>
    <col min="9476" max="9476" width="0.85546875" style="79" customWidth="1"/>
    <col min="9477" max="9477" width="7.5703125" style="79" customWidth="1"/>
    <col min="9478" max="9478" width="63.42578125" style="79" customWidth="1"/>
    <col min="9479" max="9482" width="10.7109375" style="79" customWidth="1"/>
    <col min="9483" max="9483" width="8" style="79" customWidth="1"/>
    <col min="9484" max="9484" width="1" style="79" customWidth="1"/>
    <col min="9485" max="9485" width="6.7109375" style="79" customWidth="1"/>
    <col min="9486" max="9486" width="1" style="79" customWidth="1"/>
    <col min="9487" max="9487" width="6.7109375" style="79" customWidth="1"/>
    <col min="9488" max="9488" width="1" style="79" customWidth="1"/>
    <col min="9489" max="9489" width="6.7109375"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6" width="6.7109375" style="79" customWidth="1"/>
    <col min="9497" max="9728" width="11.42578125" style="79"/>
    <col min="9729" max="9730" width="1.5703125" style="79" customWidth="1"/>
    <col min="9731" max="9731" width="2.42578125" style="79" customWidth="1"/>
    <col min="9732" max="9732" width="0.85546875" style="79" customWidth="1"/>
    <col min="9733" max="9733" width="7.5703125" style="79" customWidth="1"/>
    <col min="9734" max="9734" width="63.42578125" style="79" customWidth="1"/>
    <col min="9735" max="9738" width="10.7109375" style="79" customWidth="1"/>
    <col min="9739" max="9739" width="8" style="79" customWidth="1"/>
    <col min="9740" max="9740" width="1" style="79" customWidth="1"/>
    <col min="9741" max="9741" width="6.7109375" style="79" customWidth="1"/>
    <col min="9742" max="9742" width="1" style="79" customWidth="1"/>
    <col min="9743" max="9743" width="6.7109375" style="79" customWidth="1"/>
    <col min="9744" max="9744" width="1" style="79" customWidth="1"/>
    <col min="9745" max="9745" width="6.7109375"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2" width="6.7109375" style="79" customWidth="1"/>
    <col min="9753" max="9984" width="11.42578125" style="79"/>
    <col min="9985" max="9986" width="1.5703125" style="79" customWidth="1"/>
    <col min="9987" max="9987" width="2.42578125" style="79" customWidth="1"/>
    <col min="9988" max="9988" width="0.85546875" style="79" customWidth="1"/>
    <col min="9989" max="9989" width="7.5703125" style="79" customWidth="1"/>
    <col min="9990" max="9990" width="63.42578125" style="79" customWidth="1"/>
    <col min="9991" max="9994" width="10.7109375" style="79" customWidth="1"/>
    <col min="9995" max="9995" width="8" style="79" customWidth="1"/>
    <col min="9996" max="9996" width="1" style="79" customWidth="1"/>
    <col min="9997" max="9997" width="6.7109375" style="79" customWidth="1"/>
    <col min="9998" max="9998" width="1" style="79" customWidth="1"/>
    <col min="9999" max="9999" width="6.7109375" style="79" customWidth="1"/>
    <col min="10000" max="10000" width="1" style="79" customWidth="1"/>
    <col min="10001" max="10001" width="6.7109375"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8" width="6.7109375" style="79" customWidth="1"/>
    <col min="10009" max="10240" width="11.42578125" style="79"/>
    <col min="10241" max="10242" width="1.5703125" style="79" customWidth="1"/>
    <col min="10243" max="10243" width="2.42578125" style="79" customWidth="1"/>
    <col min="10244" max="10244" width="0.85546875" style="79" customWidth="1"/>
    <col min="10245" max="10245" width="7.5703125" style="79" customWidth="1"/>
    <col min="10246" max="10246" width="63.42578125" style="79" customWidth="1"/>
    <col min="10247" max="10250" width="10.7109375" style="79" customWidth="1"/>
    <col min="10251" max="10251" width="8" style="79" customWidth="1"/>
    <col min="10252" max="10252" width="1" style="79" customWidth="1"/>
    <col min="10253" max="10253" width="6.7109375" style="79" customWidth="1"/>
    <col min="10254" max="10254" width="1" style="79" customWidth="1"/>
    <col min="10255" max="10255" width="6.7109375" style="79" customWidth="1"/>
    <col min="10256" max="10256" width="1" style="79" customWidth="1"/>
    <col min="10257" max="10257" width="6.7109375"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4" width="6.7109375" style="79" customWidth="1"/>
    <col min="10265" max="10496" width="11.42578125" style="79"/>
    <col min="10497" max="10498" width="1.5703125" style="79" customWidth="1"/>
    <col min="10499" max="10499" width="2.42578125" style="79" customWidth="1"/>
    <col min="10500" max="10500" width="0.85546875" style="79" customWidth="1"/>
    <col min="10501" max="10501" width="7.5703125" style="79" customWidth="1"/>
    <col min="10502" max="10502" width="63.42578125" style="79" customWidth="1"/>
    <col min="10503" max="10506" width="10.7109375" style="79" customWidth="1"/>
    <col min="10507" max="10507" width="8" style="79" customWidth="1"/>
    <col min="10508" max="10508" width="1" style="79" customWidth="1"/>
    <col min="10509" max="10509" width="6.7109375" style="79" customWidth="1"/>
    <col min="10510" max="10510" width="1" style="79" customWidth="1"/>
    <col min="10511" max="10511" width="6.7109375" style="79" customWidth="1"/>
    <col min="10512" max="10512" width="1" style="79" customWidth="1"/>
    <col min="10513" max="10513" width="6.7109375"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20" width="6.7109375" style="79" customWidth="1"/>
    <col min="10521" max="10752" width="11.42578125" style="79"/>
    <col min="10753" max="10754" width="1.5703125" style="79" customWidth="1"/>
    <col min="10755" max="10755" width="2.42578125" style="79" customWidth="1"/>
    <col min="10756" max="10756" width="0.85546875" style="79" customWidth="1"/>
    <col min="10757" max="10757" width="7.5703125" style="79" customWidth="1"/>
    <col min="10758" max="10758" width="63.42578125" style="79" customWidth="1"/>
    <col min="10759" max="10762" width="10.7109375" style="79" customWidth="1"/>
    <col min="10763" max="10763" width="8" style="79" customWidth="1"/>
    <col min="10764" max="10764" width="1" style="79" customWidth="1"/>
    <col min="10765" max="10765" width="6.7109375" style="79" customWidth="1"/>
    <col min="10766" max="10766" width="1" style="79" customWidth="1"/>
    <col min="10767" max="10767" width="6.7109375" style="79" customWidth="1"/>
    <col min="10768" max="10768" width="1" style="79" customWidth="1"/>
    <col min="10769" max="10769" width="6.7109375"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6" width="6.7109375" style="79" customWidth="1"/>
    <col min="10777" max="11008" width="11.42578125" style="79"/>
    <col min="11009" max="11010" width="1.5703125" style="79" customWidth="1"/>
    <col min="11011" max="11011" width="2.42578125" style="79" customWidth="1"/>
    <col min="11012" max="11012" width="0.85546875" style="79" customWidth="1"/>
    <col min="11013" max="11013" width="7.5703125" style="79" customWidth="1"/>
    <col min="11014" max="11014" width="63.42578125" style="79" customWidth="1"/>
    <col min="11015" max="11018" width="10.7109375" style="79" customWidth="1"/>
    <col min="11019" max="11019" width="8" style="79" customWidth="1"/>
    <col min="11020" max="11020" width="1" style="79" customWidth="1"/>
    <col min="11021" max="11021" width="6.7109375" style="79" customWidth="1"/>
    <col min="11022" max="11022" width="1" style="79" customWidth="1"/>
    <col min="11023" max="11023" width="6.7109375" style="79" customWidth="1"/>
    <col min="11024" max="11024" width="1" style="79" customWidth="1"/>
    <col min="11025" max="11025" width="6.7109375"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2" width="6.7109375" style="79" customWidth="1"/>
    <col min="11033" max="11264" width="11.42578125" style="79"/>
    <col min="11265" max="11266" width="1.5703125" style="79" customWidth="1"/>
    <col min="11267" max="11267" width="2.42578125" style="79" customWidth="1"/>
    <col min="11268" max="11268" width="0.85546875" style="79" customWidth="1"/>
    <col min="11269" max="11269" width="7.5703125" style="79" customWidth="1"/>
    <col min="11270" max="11270" width="63.42578125" style="79" customWidth="1"/>
    <col min="11271" max="11274" width="10.7109375" style="79" customWidth="1"/>
    <col min="11275" max="11275" width="8" style="79" customWidth="1"/>
    <col min="11276" max="11276" width="1" style="79" customWidth="1"/>
    <col min="11277" max="11277" width="6.7109375" style="79" customWidth="1"/>
    <col min="11278" max="11278" width="1" style="79" customWidth="1"/>
    <col min="11279" max="11279" width="6.7109375" style="79" customWidth="1"/>
    <col min="11280" max="11280" width="1" style="79" customWidth="1"/>
    <col min="11281" max="11281" width="6.7109375"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8" width="6.7109375" style="79" customWidth="1"/>
    <col min="11289" max="11520" width="11.42578125" style="79"/>
    <col min="11521" max="11522" width="1.5703125" style="79" customWidth="1"/>
    <col min="11523" max="11523" width="2.42578125" style="79" customWidth="1"/>
    <col min="11524" max="11524" width="0.85546875" style="79" customWidth="1"/>
    <col min="11525" max="11525" width="7.5703125" style="79" customWidth="1"/>
    <col min="11526" max="11526" width="63.42578125" style="79" customWidth="1"/>
    <col min="11527" max="11530" width="10.7109375" style="79" customWidth="1"/>
    <col min="11531" max="11531" width="8" style="79" customWidth="1"/>
    <col min="11532" max="11532" width="1" style="79" customWidth="1"/>
    <col min="11533" max="11533" width="6.7109375" style="79" customWidth="1"/>
    <col min="11534" max="11534" width="1" style="79" customWidth="1"/>
    <col min="11535" max="11535" width="6.7109375" style="79" customWidth="1"/>
    <col min="11536" max="11536" width="1" style="79" customWidth="1"/>
    <col min="11537" max="11537" width="6.7109375"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4" width="6.7109375" style="79" customWidth="1"/>
    <col min="11545" max="11776" width="11.42578125" style="79"/>
    <col min="11777" max="11778" width="1.5703125" style="79" customWidth="1"/>
    <col min="11779" max="11779" width="2.42578125" style="79" customWidth="1"/>
    <col min="11780" max="11780" width="0.85546875" style="79" customWidth="1"/>
    <col min="11781" max="11781" width="7.5703125" style="79" customWidth="1"/>
    <col min="11782" max="11782" width="63.42578125" style="79" customWidth="1"/>
    <col min="11783" max="11786" width="10.7109375" style="79" customWidth="1"/>
    <col min="11787" max="11787" width="8" style="79" customWidth="1"/>
    <col min="11788" max="11788" width="1" style="79" customWidth="1"/>
    <col min="11789" max="11789" width="6.7109375" style="79" customWidth="1"/>
    <col min="11790" max="11790" width="1" style="79" customWidth="1"/>
    <col min="11791" max="11791" width="6.7109375" style="79" customWidth="1"/>
    <col min="11792" max="11792" width="1" style="79" customWidth="1"/>
    <col min="11793" max="11793" width="6.7109375"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800" width="6.7109375" style="79" customWidth="1"/>
    <col min="11801" max="12032" width="11.42578125" style="79"/>
    <col min="12033" max="12034" width="1.5703125" style="79" customWidth="1"/>
    <col min="12035" max="12035" width="2.42578125" style="79" customWidth="1"/>
    <col min="12036" max="12036" width="0.85546875" style="79" customWidth="1"/>
    <col min="12037" max="12037" width="7.5703125" style="79" customWidth="1"/>
    <col min="12038" max="12038" width="63.42578125" style="79" customWidth="1"/>
    <col min="12039" max="12042" width="10.7109375" style="79" customWidth="1"/>
    <col min="12043" max="12043" width="8" style="79" customWidth="1"/>
    <col min="12044" max="12044" width="1" style="79" customWidth="1"/>
    <col min="12045" max="12045" width="6.7109375" style="79" customWidth="1"/>
    <col min="12046" max="12046" width="1" style="79" customWidth="1"/>
    <col min="12047" max="12047" width="6.7109375" style="79" customWidth="1"/>
    <col min="12048" max="12048" width="1" style="79" customWidth="1"/>
    <col min="12049" max="12049" width="6.7109375"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6" width="6.7109375" style="79" customWidth="1"/>
    <col min="12057" max="12288" width="11.42578125" style="79"/>
    <col min="12289" max="12290" width="1.5703125" style="79" customWidth="1"/>
    <col min="12291" max="12291" width="2.42578125" style="79" customWidth="1"/>
    <col min="12292" max="12292" width="0.85546875" style="79" customWidth="1"/>
    <col min="12293" max="12293" width="7.5703125" style="79" customWidth="1"/>
    <col min="12294" max="12294" width="63.42578125" style="79" customWidth="1"/>
    <col min="12295" max="12298" width="10.7109375" style="79" customWidth="1"/>
    <col min="12299" max="12299" width="8" style="79" customWidth="1"/>
    <col min="12300" max="12300" width="1" style="79" customWidth="1"/>
    <col min="12301" max="12301" width="6.7109375" style="79" customWidth="1"/>
    <col min="12302" max="12302" width="1" style="79" customWidth="1"/>
    <col min="12303" max="12303" width="6.7109375" style="79" customWidth="1"/>
    <col min="12304" max="12304" width="1" style="79" customWidth="1"/>
    <col min="12305" max="12305" width="6.7109375"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2" width="6.7109375" style="79" customWidth="1"/>
    <col min="12313" max="12544" width="11.42578125" style="79"/>
    <col min="12545" max="12546" width="1.5703125" style="79" customWidth="1"/>
    <col min="12547" max="12547" width="2.42578125" style="79" customWidth="1"/>
    <col min="12548" max="12548" width="0.85546875" style="79" customWidth="1"/>
    <col min="12549" max="12549" width="7.5703125" style="79" customWidth="1"/>
    <col min="12550" max="12550" width="63.42578125" style="79" customWidth="1"/>
    <col min="12551" max="12554" width="10.7109375" style="79" customWidth="1"/>
    <col min="12555" max="12555" width="8" style="79" customWidth="1"/>
    <col min="12556" max="12556" width="1" style="79" customWidth="1"/>
    <col min="12557" max="12557" width="6.7109375" style="79" customWidth="1"/>
    <col min="12558" max="12558" width="1" style="79" customWidth="1"/>
    <col min="12559" max="12559" width="6.7109375" style="79" customWidth="1"/>
    <col min="12560" max="12560" width="1" style="79" customWidth="1"/>
    <col min="12561" max="12561" width="6.7109375"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8" width="6.7109375" style="79" customWidth="1"/>
    <col min="12569" max="12800" width="11.42578125" style="79"/>
    <col min="12801" max="12802" width="1.5703125" style="79" customWidth="1"/>
    <col min="12803" max="12803" width="2.42578125" style="79" customWidth="1"/>
    <col min="12804" max="12804" width="0.85546875" style="79" customWidth="1"/>
    <col min="12805" max="12805" width="7.5703125" style="79" customWidth="1"/>
    <col min="12806" max="12806" width="63.42578125" style="79" customWidth="1"/>
    <col min="12807" max="12810" width="10.7109375" style="79" customWidth="1"/>
    <col min="12811" max="12811" width="8" style="79" customWidth="1"/>
    <col min="12812" max="12812" width="1" style="79" customWidth="1"/>
    <col min="12813" max="12813" width="6.7109375" style="79" customWidth="1"/>
    <col min="12814" max="12814" width="1" style="79" customWidth="1"/>
    <col min="12815" max="12815" width="6.7109375" style="79" customWidth="1"/>
    <col min="12816" max="12816" width="1" style="79" customWidth="1"/>
    <col min="12817" max="12817" width="6.7109375"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4" width="6.7109375" style="79" customWidth="1"/>
    <col min="12825" max="13056" width="11.42578125" style="79"/>
    <col min="13057" max="13058" width="1.5703125" style="79" customWidth="1"/>
    <col min="13059" max="13059" width="2.42578125" style="79" customWidth="1"/>
    <col min="13060" max="13060" width="0.85546875" style="79" customWidth="1"/>
    <col min="13061" max="13061" width="7.5703125" style="79" customWidth="1"/>
    <col min="13062" max="13062" width="63.42578125" style="79" customWidth="1"/>
    <col min="13063" max="13066" width="10.7109375" style="79" customWidth="1"/>
    <col min="13067" max="13067" width="8" style="79" customWidth="1"/>
    <col min="13068" max="13068" width="1" style="79" customWidth="1"/>
    <col min="13069" max="13069" width="6.7109375" style="79" customWidth="1"/>
    <col min="13070" max="13070" width="1" style="79" customWidth="1"/>
    <col min="13071" max="13071" width="6.7109375" style="79" customWidth="1"/>
    <col min="13072" max="13072" width="1" style="79" customWidth="1"/>
    <col min="13073" max="13073" width="6.7109375"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80" width="6.7109375" style="79" customWidth="1"/>
    <col min="13081" max="13312" width="11.42578125" style="79"/>
    <col min="13313" max="13314" width="1.5703125" style="79" customWidth="1"/>
    <col min="13315" max="13315" width="2.42578125" style="79" customWidth="1"/>
    <col min="13316" max="13316" width="0.85546875" style="79" customWidth="1"/>
    <col min="13317" max="13317" width="7.5703125" style="79" customWidth="1"/>
    <col min="13318" max="13318" width="63.42578125" style="79" customWidth="1"/>
    <col min="13319" max="13322" width="10.7109375" style="79" customWidth="1"/>
    <col min="13323" max="13323" width="8" style="79" customWidth="1"/>
    <col min="13324" max="13324" width="1" style="79" customWidth="1"/>
    <col min="13325" max="13325" width="6.7109375" style="79" customWidth="1"/>
    <col min="13326" max="13326" width="1" style="79" customWidth="1"/>
    <col min="13327" max="13327" width="6.7109375" style="79" customWidth="1"/>
    <col min="13328" max="13328" width="1" style="79" customWidth="1"/>
    <col min="13329" max="13329" width="6.7109375"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6" width="6.7109375" style="79" customWidth="1"/>
    <col min="13337" max="13568" width="11.42578125" style="79"/>
    <col min="13569" max="13570" width="1.5703125" style="79" customWidth="1"/>
    <col min="13571" max="13571" width="2.42578125" style="79" customWidth="1"/>
    <col min="13572" max="13572" width="0.85546875" style="79" customWidth="1"/>
    <col min="13573" max="13573" width="7.5703125" style="79" customWidth="1"/>
    <col min="13574" max="13574" width="63.42578125" style="79" customWidth="1"/>
    <col min="13575" max="13578" width="10.7109375" style="79" customWidth="1"/>
    <col min="13579" max="13579" width="8" style="79" customWidth="1"/>
    <col min="13580" max="13580" width="1" style="79" customWidth="1"/>
    <col min="13581" max="13581" width="6.7109375" style="79" customWidth="1"/>
    <col min="13582" max="13582" width="1" style="79" customWidth="1"/>
    <col min="13583" max="13583" width="6.7109375" style="79" customWidth="1"/>
    <col min="13584" max="13584" width="1" style="79" customWidth="1"/>
    <col min="13585" max="13585" width="6.7109375"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2" width="6.7109375" style="79" customWidth="1"/>
    <col min="13593" max="13824" width="11.42578125" style="79"/>
    <col min="13825" max="13826" width="1.5703125" style="79" customWidth="1"/>
    <col min="13827" max="13827" width="2.42578125" style="79" customWidth="1"/>
    <col min="13828" max="13828" width="0.85546875" style="79" customWidth="1"/>
    <col min="13829" max="13829" width="7.5703125" style="79" customWidth="1"/>
    <col min="13830" max="13830" width="63.42578125" style="79" customWidth="1"/>
    <col min="13831" max="13834" width="10.7109375" style="79" customWidth="1"/>
    <col min="13835" max="13835" width="8" style="79" customWidth="1"/>
    <col min="13836" max="13836" width="1" style="79" customWidth="1"/>
    <col min="13837" max="13837" width="6.7109375" style="79" customWidth="1"/>
    <col min="13838" max="13838" width="1" style="79" customWidth="1"/>
    <col min="13839" max="13839" width="6.7109375" style="79" customWidth="1"/>
    <col min="13840" max="13840" width="1" style="79" customWidth="1"/>
    <col min="13841" max="13841" width="6.7109375"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8" width="6.7109375" style="79" customWidth="1"/>
    <col min="13849" max="14080" width="11.42578125" style="79"/>
    <col min="14081" max="14082" width="1.5703125" style="79" customWidth="1"/>
    <col min="14083" max="14083" width="2.42578125" style="79" customWidth="1"/>
    <col min="14084" max="14084" width="0.85546875" style="79" customWidth="1"/>
    <col min="14085" max="14085" width="7.5703125" style="79" customWidth="1"/>
    <col min="14086" max="14086" width="63.42578125" style="79" customWidth="1"/>
    <col min="14087" max="14090" width="10.7109375" style="79" customWidth="1"/>
    <col min="14091" max="14091" width="8" style="79" customWidth="1"/>
    <col min="14092" max="14092" width="1" style="79" customWidth="1"/>
    <col min="14093" max="14093" width="6.7109375" style="79" customWidth="1"/>
    <col min="14094" max="14094" width="1" style="79" customWidth="1"/>
    <col min="14095" max="14095" width="6.7109375" style="79" customWidth="1"/>
    <col min="14096" max="14096" width="1" style="79" customWidth="1"/>
    <col min="14097" max="14097" width="6.7109375"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4" width="6.7109375" style="79" customWidth="1"/>
    <col min="14105" max="14336" width="11.42578125" style="79"/>
    <col min="14337" max="14338" width="1.5703125" style="79" customWidth="1"/>
    <col min="14339" max="14339" width="2.42578125" style="79" customWidth="1"/>
    <col min="14340" max="14340" width="0.85546875" style="79" customWidth="1"/>
    <col min="14341" max="14341" width="7.5703125" style="79" customWidth="1"/>
    <col min="14342" max="14342" width="63.42578125" style="79" customWidth="1"/>
    <col min="14343" max="14346" width="10.7109375" style="79" customWidth="1"/>
    <col min="14347" max="14347" width="8" style="79" customWidth="1"/>
    <col min="14348" max="14348" width="1" style="79" customWidth="1"/>
    <col min="14349" max="14349" width="6.7109375" style="79" customWidth="1"/>
    <col min="14350" max="14350" width="1" style="79" customWidth="1"/>
    <col min="14351" max="14351" width="6.7109375" style="79" customWidth="1"/>
    <col min="14352" max="14352" width="1" style="79" customWidth="1"/>
    <col min="14353" max="14353" width="6.7109375"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60" width="6.7109375" style="79" customWidth="1"/>
    <col min="14361" max="14592" width="11.42578125" style="79"/>
    <col min="14593" max="14594" width="1.5703125" style="79" customWidth="1"/>
    <col min="14595" max="14595" width="2.42578125" style="79" customWidth="1"/>
    <col min="14596" max="14596" width="0.85546875" style="79" customWidth="1"/>
    <col min="14597" max="14597" width="7.5703125" style="79" customWidth="1"/>
    <col min="14598" max="14598" width="63.42578125" style="79" customWidth="1"/>
    <col min="14599" max="14602" width="10.7109375" style="79" customWidth="1"/>
    <col min="14603" max="14603" width="8" style="79" customWidth="1"/>
    <col min="14604" max="14604" width="1" style="79" customWidth="1"/>
    <col min="14605" max="14605" width="6.7109375" style="79" customWidth="1"/>
    <col min="14606" max="14606" width="1" style="79" customWidth="1"/>
    <col min="14607" max="14607" width="6.7109375" style="79" customWidth="1"/>
    <col min="14608" max="14608" width="1" style="79" customWidth="1"/>
    <col min="14609" max="14609" width="6.7109375"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6" width="6.7109375" style="79" customWidth="1"/>
    <col min="14617" max="14848" width="11.42578125" style="79"/>
    <col min="14849" max="14850" width="1.5703125" style="79" customWidth="1"/>
    <col min="14851" max="14851" width="2.42578125" style="79" customWidth="1"/>
    <col min="14852" max="14852" width="0.85546875" style="79" customWidth="1"/>
    <col min="14853" max="14853" width="7.5703125" style="79" customWidth="1"/>
    <col min="14854" max="14854" width="63.42578125" style="79" customWidth="1"/>
    <col min="14855" max="14858" width="10.7109375" style="79" customWidth="1"/>
    <col min="14859" max="14859" width="8" style="79" customWidth="1"/>
    <col min="14860" max="14860" width="1" style="79" customWidth="1"/>
    <col min="14861" max="14861" width="6.7109375" style="79" customWidth="1"/>
    <col min="14862" max="14862" width="1" style="79" customWidth="1"/>
    <col min="14863" max="14863" width="6.7109375" style="79" customWidth="1"/>
    <col min="14864" max="14864" width="1" style="79" customWidth="1"/>
    <col min="14865" max="14865" width="6.7109375"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2" width="6.7109375" style="79" customWidth="1"/>
    <col min="14873" max="15104" width="11.42578125" style="79"/>
    <col min="15105" max="15106" width="1.5703125" style="79" customWidth="1"/>
    <col min="15107" max="15107" width="2.42578125" style="79" customWidth="1"/>
    <col min="15108" max="15108" width="0.85546875" style="79" customWidth="1"/>
    <col min="15109" max="15109" width="7.5703125" style="79" customWidth="1"/>
    <col min="15110" max="15110" width="63.42578125" style="79" customWidth="1"/>
    <col min="15111" max="15114" width="10.7109375" style="79" customWidth="1"/>
    <col min="15115" max="15115" width="8" style="79" customWidth="1"/>
    <col min="15116" max="15116" width="1" style="79" customWidth="1"/>
    <col min="15117" max="15117" width="6.7109375" style="79" customWidth="1"/>
    <col min="15118" max="15118" width="1" style="79" customWidth="1"/>
    <col min="15119" max="15119" width="6.7109375" style="79" customWidth="1"/>
    <col min="15120" max="15120" width="1" style="79" customWidth="1"/>
    <col min="15121" max="15121" width="6.7109375"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8" width="6.7109375" style="79" customWidth="1"/>
    <col min="15129" max="15360" width="11.42578125" style="79"/>
    <col min="15361" max="15362" width="1.5703125" style="79" customWidth="1"/>
    <col min="15363" max="15363" width="2.42578125" style="79" customWidth="1"/>
    <col min="15364" max="15364" width="0.85546875" style="79" customWidth="1"/>
    <col min="15365" max="15365" width="7.5703125" style="79" customWidth="1"/>
    <col min="15366" max="15366" width="63.42578125" style="79" customWidth="1"/>
    <col min="15367" max="15370" width="10.7109375" style="79" customWidth="1"/>
    <col min="15371" max="15371" width="8" style="79" customWidth="1"/>
    <col min="15372" max="15372" width="1" style="79" customWidth="1"/>
    <col min="15373" max="15373" width="6.7109375" style="79" customWidth="1"/>
    <col min="15374" max="15374" width="1" style="79" customWidth="1"/>
    <col min="15375" max="15375" width="6.7109375" style="79" customWidth="1"/>
    <col min="15376" max="15376" width="1" style="79" customWidth="1"/>
    <col min="15377" max="15377" width="6.7109375"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4" width="6.7109375" style="79" customWidth="1"/>
    <col min="15385" max="15616" width="11.42578125" style="79"/>
    <col min="15617" max="15618" width="1.5703125" style="79" customWidth="1"/>
    <col min="15619" max="15619" width="2.42578125" style="79" customWidth="1"/>
    <col min="15620" max="15620" width="0.85546875" style="79" customWidth="1"/>
    <col min="15621" max="15621" width="7.5703125" style="79" customWidth="1"/>
    <col min="15622" max="15622" width="63.42578125" style="79" customWidth="1"/>
    <col min="15623" max="15626" width="10.7109375" style="79" customWidth="1"/>
    <col min="15627" max="15627" width="8" style="79" customWidth="1"/>
    <col min="15628" max="15628" width="1" style="79" customWidth="1"/>
    <col min="15629" max="15629" width="6.7109375" style="79" customWidth="1"/>
    <col min="15630" max="15630" width="1" style="79" customWidth="1"/>
    <col min="15631" max="15631" width="6.7109375" style="79" customWidth="1"/>
    <col min="15632" max="15632" width="1" style="79" customWidth="1"/>
    <col min="15633" max="15633" width="6.7109375"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40" width="6.7109375" style="79" customWidth="1"/>
    <col min="15641" max="15872" width="11.42578125" style="79"/>
    <col min="15873" max="15874" width="1.5703125" style="79" customWidth="1"/>
    <col min="15875" max="15875" width="2.42578125" style="79" customWidth="1"/>
    <col min="15876" max="15876" width="0.85546875" style="79" customWidth="1"/>
    <col min="15877" max="15877" width="7.5703125" style="79" customWidth="1"/>
    <col min="15878" max="15878" width="63.42578125" style="79" customWidth="1"/>
    <col min="15879" max="15882" width="10.7109375" style="79" customWidth="1"/>
    <col min="15883" max="15883" width="8" style="79" customWidth="1"/>
    <col min="15884" max="15884" width="1" style="79" customWidth="1"/>
    <col min="15885" max="15885" width="6.7109375" style="79" customWidth="1"/>
    <col min="15886" max="15886" width="1" style="79" customWidth="1"/>
    <col min="15887" max="15887" width="6.7109375" style="79" customWidth="1"/>
    <col min="15888" max="15888" width="1" style="79" customWidth="1"/>
    <col min="15889" max="15889" width="6.7109375"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6" width="6.7109375" style="79" customWidth="1"/>
    <col min="15897" max="16128" width="11.42578125" style="79"/>
    <col min="16129" max="16130" width="1.5703125" style="79" customWidth="1"/>
    <col min="16131" max="16131" width="2.42578125" style="79" customWidth="1"/>
    <col min="16132" max="16132" width="0.85546875" style="79" customWidth="1"/>
    <col min="16133" max="16133" width="7.5703125" style="79" customWidth="1"/>
    <col min="16134" max="16134" width="63.42578125" style="79" customWidth="1"/>
    <col min="16135" max="16138" width="10.7109375" style="79" customWidth="1"/>
    <col min="16139" max="16139" width="8" style="79" customWidth="1"/>
    <col min="16140" max="16140" width="1" style="79" customWidth="1"/>
    <col min="16141" max="16141" width="6.7109375" style="79" customWidth="1"/>
    <col min="16142" max="16142" width="1" style="79" customWidth="1"/>
    <col min="16143" max="16143" width="6.7109375" style="79" customWidth="1"/>
    <col min="16144" max="16144" width="1" style="79" customWidth="1"/>
    <col min="16145" max="16145" width="6.7109375"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2" width="6.7109375" style="79" customWidth="1"/>
    <col min="16153" max="16384" width="11.42578125" style="79"/>
  </cols>
  <sheetData>
    <row r="1" spans="1:25" ht="13.5" customHeight="1">
      <c r="G1" s="222"/>
      <c r="H1" s="222"/>
      <c r="I1" s="222"/>
      <c r="J1" s="222"/>
    </row>
    <row r="2" spans="1:25" ht="3.75" customHeight="1">
      <c r="E2" s="83"/>
      <c r="F2" s="83"/>
      <c r="G2" s="223"/>
      <c r="H2" s="223"/>
      <c r="I2" s="223"/>
      <c r="J2" s="223"/>
    </row>
    <row r="3" spans="1:25" ht="12.75" customHeight="1">
      <c r="E3" s="2293" t="s">
        <v>884</v>
      </c>
      <c r="F3" s="2293"/>
      <c r="G3" s="2293"/>
      <c r="H3" s="2293"/>
      <c r="I3" s="2293"/>
      <c r="J3" s="2293"/>
      <c r="K3" s="2281"/>
      <c r="L3" s="2281"/>
      <c r="M3" s="2281"/>
      <c r="N3" s="2281"/>
      <c r="O3" s="2281"/>
      <c r="P3" s="2281"/>
      <c r="Q3" s="2281"/>
      <c r="R3" s="2281"/>
      <c r="S3" s="2281"/>
      <c r="T3" s="2281"/>
      <c r="U3" s="2281"/>
      <c r="V3" s="2281"/>
    </row>
    <row r="4" spans="1:25" s="83" customFormat="1" ht="12.75" customHeight="1">
      <c r="A4" s="96"/>
      <c r="B4" s="96"/>
      <c r="C4" s="96"/>
      <c r="D4" s="96"/>
      <c r="E4" s="2275" t="s">
        <v>1</v>
      </c>
      <c r="F4" s="2275"/>
      <c r="G4" s="2275"/>
      <c r="H4" s="2275"/>
      <c r="I4" s="2275"/>
      <c r="J4" s="2275"/>
      <c r="X4" s="88"/>
      <c r="Y4" s="88"/>
    </row>
    <row r="5" spans="1:25" s="83" customFormat="1" ht="3" customHeight="1">
      <c r="A5" s="96"/>
      <c r="B5" s="96"/>
      <c r="C5" s="96"/>
      <c r="D5" s="96"/>
      <c r="F5" s="314"/>
      <c r="G5" s="607"/>
      <c r="H5" s="1328"/>
      <c r="I5" s="1328"/>
      <c r="J5" s="607"/>
    </row>
    <row r="6" spans="1:25" s="83" customFormat="1" ht="12.75" customHeight="1">
      <c r="A6" s="96"/>
      <c r="B6" s="96"/>
      <c r="C6" s="96"/>
      <c r="D6" s="96"/>
      <c r="E6" s="2263" t="s">
        <v>2</v>
      </c>
      <c r="F6" s="2219" t="s">
        <v>78</v>
      </c>
      <c r="G6" s="943"/>
      <c r="H6" s="943"/>
      <c r="I6" s="1342"/>
      <c r="J6" s="2609" t="s">
        <v>8</v>
      </c>
    </row>
    <row r="7" spans="1:25" ht="12.75" customHeight="1">
      <c r="A7" s="221" t="s">
        <v>9</v>
      </c>
      <c r="B7" s="221" t="s">
        <v>10</v>
      </c>
      <c r="C7" s="221" t="s">
        <v>11</v>
      </c>
      <c r="E7" s="2326"/>
      <c r="F7" s="2220"/>
      <c r="G7" s="2252" t="s">
        <v>294</v>
      </c>
      <c r="H7" s="2252"/>
      <c r="I7" s="2252"/>
      <c r="J7" s="2396"/>
    </row>
    <row r="8" spans="1:25">
      <c r="E8" s="2327"/>
      <c r="F8" s="2221"/>
      <c r="G8" s="950" t="s">
        <v>885</v>
      </c>
      <c r="H8" s="950" t="s">
        <v>12</v>
      </c>
      <c r="I8" s="950" t="s">
        <v>886</v>
      </c>
      <c r="J8" s="2610"/>
    </row>
    <row r="9" spans="1:25" ht="12.75" customHeight="1">
      <c r="E9" s="2360">
        <v>1401</v>
      </c>
      <c r="F9" s="318" t="s">
        <v>20</v>
      </c>
      <c r="G9" s="1329">
        <f>SUM(G10:G16)</f>
        <v>274</v>
      </c>
      <c r="H9" s="1329">
        <f>SUM(H10:H16)</f>
        <v>56</v>
      </c>
      <c r="I9" s="1329">
        <f>SUM(I10:I16)</f>
        <v>122</v>
      </c>
      <c r="J9" s="1343">
        <f t="shared" ref="J9:J58" si="0">SUM(G9:I9)</f>
        <v>452</v>
      </c>
    </row>
    <row r="10" spans="1:25" ht="12.75" customHeight="1">
      <c r="A10" s="221">
        <v>1</v>
      </c>
      <c r="B10" s="221">
        <v>1</v>
      </c>
      <c r="C10" s="221">
        <v>11</v>
      </c>
      <c r="E10" s="2361"/>
      <c r="F10" s="321" t="s">
        <v>21</v>
      </c>
      <c r="G10" s="1029">
        <v>54</v>
      </c>
      <c r="H10" s="1029">
        <v>14</v>
      </c>
      <c r="I10" s="1029">
        <v>19</v>
      </c>
      <c r="J10" s="1113">
        <f t="shared" si="0"/>
        <v>87</v>
      </c>
    </row>
    <row r="11" spans="1:25" ht="12.75" customHeight="1">
      <c r="A11" s="221">
        <v>1</v>
      </c>
      <c r="B11" s="221">
        <v>1</v>
      </c>
      <c r="C11" s="221">
        <v>5</v>
      </c>
      <c r="E11" s="2361"/>
      <c r="F11" s="327" t="s">
        <v>22</v>
      </c>
      <c r="G11" s="470">
        <v>49</v>
      </c>
      <c r="H11" s="470">
        <v>13</v>
      </c>
      <c r="I11" s="470">
        <v>27</v>
      </c>
      <c r="J11" s="347">
        <f t="shared" si="0"/>
        <v>89</v>
      </c>
    </row>
    <row r="12" spans="1:25" ht="12.75" customHeight="1">
      <c r="A12" s="221">
        <v>1</v>
      </c>
      <c r="B12" s="221">
        <v>1</v>
      </c>
      <c r="C12" s="221">
        <v>12</v>
      </c>
      <c r="E12" s="2361"/>
      <c r="F12" s="327" t="s">
        <v>23</v>
      </c>
      <c r="G12" s="470">
        <v>46</v>
      </c>
      <c r="H12" s="470">
        <v>9</v>
      </c>
      <c r="I12" s="470">
        <v>24</v>
      </c>
      <c r="J12" s="347">
        <f t="shared" si="0"/>
        <v>79</v>
      </c>
    </row>
    <row r="13" spans="1:25" ht="12.75" customHeight="1">
      <c r="A13" s="221">
        <v>1</v>
      </c>
      <c r="B13" s="221">
        <v>1</v>
      </c>
      <c r="C13" s="221">
        <v>2</v>
      </c>
      <c r="E13" s="2361"/>
      <c r="F13" s="329" t="s">
        <v>24</v>
      </c>
      <c r="G13" s="470">
        <v>66</v>
      </c>
      <c r="H13" s="470">
        <v>6</v>
      </c>
      <c r="I13" s="470">
        <v>38</v>
      </c>
      <c r="J13" s="347">
        <f t="shared" si="0"/>
        <v>110</v>
      </c>
    </row>
    <row r="14" spans="1:25" ht="12.75" customHeight="1">
      <c r="A14" s="221">
        <v>1</v>
      </c>
      <c r="B14" s="221">
        <v>1</v>
      </c>
      <c r="C14" s="221">
        <v>4</v>
      </c>
      <c r="E14" s="2361"/>
      <c r="F14" s="329" t="s">
        <v>25</v>
      </c>
      <c r="G14" s="470">
        <v>35</v>
      </c>
      <c r="H14" s="470">
        <v>5</v>
      </c>
      <c r="I14" s="470">
        <v>3</v>
      </c>
      <c r="J14" s="347">
        <f t="shared" si="0"/>
        <v>43</v>
      </c>
    </row>
    <row r="15" spans="1:25" ht="12.75" customHeight="1">
      <c r="A15" s="221">
        <v>1</v>
      </c>
      <c r="B15" s="221">
        <v>1</v>
      </c>
      <c r="C15" s="221">
        <v>1</v>
      </c>
      <c r="E15" s="2361"/>
      <c r="F15" s="329" t="s">
        <v>26</v>
      </c>
      <c r="G15" s="470">
        <v>19</v>
      </c>
      <c r="H15" s="470">
        <v>5</v>
      </c>
      <c r="I15" s="470">
        <v>5</v>
      </c>
      <c r="J15" s="347">
        <f>SUM(G15:I15)</f>
        <v>29</v>
      </c>
    </row>
    <row r="16" spans="1:25" ht="12.75" customHeight="1">
      <c r="A16" s="221">
        <v>1</v>
      </c>
      <c r="B16" s="221">
        <v>1</v>
      </c>
      <c r="C16" s="221">
        <v>14</v>
      </c>
      <c r="E16" s="2361"/>
      <c r="F16" s="359" t="s">
        <v>27</v>
      </c>
      <c r="G16" s="470">
        <v>5</v>
      </c>
      <c r="H16" s="470">
        <v>4</v>
      </c>
      <c r="I16" s="470">
        <v>6</v>
      </c>
      <c r="J16" s="347">
        <f>SUM(G16:I16)</f>
        <v>15</v>
      </c>
      <c r="O16" s="2280"/>
      <c r="P16" s="2280"/>
      <c r="Q16" s="2280"/>
      <c r="R16" s="2280"/>
      <c r="S16" s="2280"/>
      <c r="T16" s="2280"/>
      <c r="U16" s="2280"/>
    </row>
    <row r="17" spans="1:21" ht="12.75" customHeight="1">
      <c r="E17" s="2211">
        <v>1402</v>
      </c>
      <c r="F17" s="122" t="s">
        <v>29</v>
      </c>
      <c r="G17" s="1332">
        <f>SUM(G18:G25)</f>
        <v>613</v>
      </c>
      <c r="H17" s="1332">
        <f>SUM(H18:H25)</f>
        <v>119</v>
      </c>
      <c r="I17" s="1332">
        <f>SUM(I18:I25)</f>
        <v>277</v>
      </c>
      <c r="J17" s="1344">
        <f t="shared" si="0"/>
        <v>1009</v>
      </c>
      <c r="O17" s="2280"/>
      <c r="P17" s="2280"/>
      <c r="Q17" s="2280"/>
      <c r="R17" s="2280"/>
      <c r="S17" s="2280"/>
      <c r="T17" s="2280"/>
      <c r="U17" s="2280"/>
    </row>
    <row r="18" spans="1:21" ht="12.75" customHeight="1">
      <c r="A18" s="221">
        <v>2</v>
      </c>
      <c r="B18" s="221">
        <v>4</v>
      </c>
      <c r="C18" s="221">
        <v>11</v>
      </c>
      <c r="E18" s="2212"/>
      <c r="F18" s="289" t="s">
        <v>114</v>
      </c>
      <c r="G18" s="470">
        <v>250</v>
      </c>
      <c r="H18" s="470">
        <v>38</v>
      </c>
      <c r="I18" s="470">
        <v>72</v>
      </c>
      <c r="J18" s="347">
        <f t="shared" si="0"/>
        <v>360</v>
      </c>
      <c r="O18" s="2280"/>
      <c r="P18" s="2280"/>
      <c r="Q18" s="2280"/>
      <c r="R18" s="2280"/>
      <c r="S18" s="2280"/>
      <c r="T18" s="2280"/>
      <c r="U18" s="2280"/>
    </row>
    <row r="19" spans="1:21" ht="12.75" customHeight="1">
      <c r="A19" s="221">
        <v>2</v>
      </c>
      <c r="B19" s="221">
        <v>4</v>
      </c>
      <c r="C19" s="221">
        <v>10</v>
      </c>
      <c r="E19" s="2212"/>
      <c r="F19" s="289" t="s">
        <v>31</v>
      </c>
      <c r="G19" s="988">
        <v>97</v>
      </c>
      <c r="H19" s="988">
        <v>22</v>
      </c>
      <c r="I19" s="988">
        <v>40</v>
      </c>
      <c r="J19" s="347">
        <f t="shared" si="0"/>
        <v>159</v>
      </c>
      <c r="O19" s="2280"/>
      <c r="P19" s="2280"/>
      <c r="Q19" s="2280"/>
      <c r="R19" s="2280"/>
      <c r="S19" s="2280"/>
      <c r="T19" s="2280"/>
      <c r="U19" s="2280"/>
    </row>
    <row r="20" spans="1:21" ht="12.75" customHeight="1">
      <c r="A20" s="221">
        <v>2</v>
      </c>
      <c r="B20" s="221">
        <v>4</v>
      </c>
      <c r="C20" s="221">
        <v>10</v>
      </c>
      <c r="E20" s="2212"/>
      <c r="F20" s="289" t="s">
        <v>32</v>
      </c>
      <c r="G20" s="988">
        <v>68</v>
      </c>
      <c r="H20" s="988">
        <v>15</v>
      </c>
      <c r="I20" s="988">
        <v>11</v>
      </c>
      <c r="J20" s="347">
        <f t="shared" si="0"/>
        <v>94</v>
      </c>
      <c r="O20" s="2280"/>
      <c r="P20" s="2280"/>
      <c r="Q20" s="2280"/>
      <c r="R20" s="2280"/>
      <c r="S20" s="2280"/>
      <c r="T20" s="2280"/>
      <c r="U20" s="2280"/>
    </row>
    <row r="21" spans="1:21" ht="12.75" customHeight="1">
      <c r="A21" s="221">
        <v>2</v>
      </c>
      <c r="B21" s="221">
        <v>4</v>
      </c>
      <c r="C21" s="221">
        <v>3</v>
      </c>
      <c r="E21" s="2212"/>
      <c r="F21" s="289" t="s">
        <v>131</v>
      </c>
      <c r="G21" s="988">
        <v>49</v>
      </c>
      <c r="H21" s="988">
        <v>12</v>
      </c>
      <c r="I21" s="988">
        <v>18</v>
      </c>
      <c r="J21" s="347">
        <f t="shared" si="0"/>
        <v>79</v>
      </c>
      <c r="O21" s="2280"/>
      <c r="P21" s="2280"/>
      <c r="Q21" s="2280"/>
      <c r="R21" s="2280"/>
      <c r="S21" s="2280"/>
      <c r="T21" s="2280"/>
      <c r="U21" s="2280"/>
    </row>
    <row r="22" spans="1:21" ht="12.75" customHeight="1">
      <c r="A22" s="221">
        <v>2</v>
      </c>
      <c r="B22" s="221">
        <v>4</v>
      </c>
      <c r="C22" s="221">
        <v>7</v>
      </c>
      <c r="E22" s="2212"/>
      <c r="F22" s="289" t="s">
        <v>132</v>
      </c>
      <c r="G22" s="988">
        <v>30</v>
      </c>
      <c r="H22" s="988">
        <v>5</v>
      </c>
      <c r="I22" s="988">
        <v>18</v>
      </c>
      <c r="J22" s="347">
        <f t="shared" si="0"/>
        <v>53</v>
      </c>
    </row>
    <row r="23" spans="1:21" ht="12.75" customHeight="1">
      <c r="A23" s="221">
        <v>2</v>
      </c>
      <c r="B23" s="221">
        <v>4</v>
      </c>
      <c r="C23" s="221">
        <v>1</v>
      </c>
      <c r="E23" s="2212"/>
      <c r="F23" s="289" t="s">
        <v>35</v>
      </c>
      <c r="G23" s="988">
        <v>62</v>
      </c>
      <c r="H23" s="988">
        <v>8</v>
      </c>
      <c r="I23" s="988">
        <v>20</v>
      </c>
      <c r="J23" s="347">
        <f t="shared" si="0"/>
        <v>90</v>
      </c>
    </row>
    <row r="24" spans="1:21" ht="12.75" customHeight="1">
      <c r="A24" s="221">
        <v>2</v>
      </c>
      <c r="B24" s="221">
        <v>4</v>
      </c>
      <c r="C24" s="221">
        <v>9</v>
      </c>
      <c r="E24" s="2212"/>
      <c r="F24" s="289" t="s">
        <v>133</v>
      </c>
      <c r="G24" s="988">
        <v>49</v>
      </c>
      <c r="H24" s="988">
        <v>16</v>
      </c>
      <c r="I24" s="988">
        <v>14</v>
      </c>
      <c r="J24" s="347">
        <f t="shared" si="0"/>
        <v>79</v>
      </c>
    </row>
    <row r="25" spans="1:21" ht="12.75" customHeight="1">
      <c r="A25" s="221">
        <v>2</v>
      </c>
      <c r="B25" s="221">
        <v>4</v>
      </c>
      <c r="C25" s="221">
        <v>11</v>
      </c>
      <c r="E25" s="2212"/>
      <c r="F25" s="287" t="s">
        <v>37</v>
      </c>
      <c r="G25" s="988">
        <v>8</v>
      </c>
      <c r="H25" s="988">
        <v>3</v>
      </c>
      <c r="I25" s="988">
        <v>84</v>
      </c>
      <c r="J25" s="347">
        <f t="shared" si="0"/>
        <v>95</v>
      </c>
    </row>
    <row r="26" spans="1:21" ht="12.75" customHeight="1">
      <c r="E26" s="2211">
        <v>1403</v>
      </c>
      <c r="F26" s="122" t="s">
        <v>39</v>
      </c>
      <c r="G26" s="1332">
        <f>SUM(G27:G29)</f>
        <v>184</v>
      </c>
      <c r="H26" s="1332">
        <f>SUM(H27:H29)</f>
        <v>104</v>
      </c>
      <c r="I26" s="1332">
        <f>SUM(I27:I29)</f>
        <v>67</v>
      </c>
      <c r="J26" s="1344">
        <f t="shared" si="0"/>
        <v>355</v>
      </c>
    </row>
    <row r="27" spans="1:21" ht="12.75" customHeight="1">
      <c r="A27" s="221">
        <v>3</v>
      </c>
      <c r="B27" s="221">
        <v>5</v>
      </c>
      <c r="C27" s="221">
        <v>11</v>
      </c>
      <c r="E27" s="2212"/>
      <c r="F27" s="287" t="s">
        <v>40</v>
      </c>
      <c r="G27" s="988">
        <v>67</v>
      </c>
      <c r="H27" s="988">
        <v>46</v>
      </c>
      <c r="I27" s="988">
        <v>34</v>
      </c>
      <c r="J27" s="347">
        <f t="shared" si="0"/>
        <v>147</v>
      </c>
    </row>
    <row r="28" spans="1:21" ht="12.75" customHeight="1">
      <c r="A28" s="221">
        <v>3</v>
      </c>
      <c r="B28" s="221">
        <v>5</v>
      </c>
      <c r="C28" s="221">
        <v>8</v>
      </c>
      <c r="E28" s="2212"/>
      <c r="F28" s="287" t="s">
        <v>41</v>
      </c>
      <c r="G28" s="988">
        <v>47</v>
      </c>
      <c r="H28" s="988">
        <v>22</v>
      </c>
      <c r="I28" s="988">
        <v>17</v>
      </c>
      <c r="J28" s="347">
        <f t="shared" si="0"/>
        <v>86</v>
      </c>
    </row>
    <row r="29" spans="1:21" ht="12.75" customHeight="1">
      <c r="A29" s="221">
        <v>3</v>
      </c>
      <c r="B29" s="221">
        <v>5</v>
      </c>
      <c r="C29" s="221">
        <v>10</v>
      </c>
      <c r="E29" s="2212"/>
      <c r="F29" s="287" t="s">
        <v>42</v>
      </c>
      <c r="G29" s="978">
        <v>70</v>
      </c>
      <c r="H29" s="978">
        <v>36</v>
      </c>
      <c r="I29" s="978">
        <v>16</v>
      </c>
      <c r="J29" s="347">
        <f t="shared" si="0"/>
        <v>122</v>
      </c>
    </row>
    <row r="30" spans="1:21" ht="12.75" customHeight="1">
      <c r="E30" s="2204">
        <v>1404</v>
      </c>
      <c r="F30" s="122" t="s">
        <v>43</v>
      </c>
      <c r="G30" s="1332">
        <f>SUM(G31:G32)</f>
        <v>145</v>
      </c>
      <c r="H30" s="1332">
        <f>SUM(H31:H32)</f>
        <v>145</v>
      </c>
      <c r="I30" s="1332">
        <f>SUM(I31:I32)</f>
        <v>56</v>
      </c>
      <c r="J30" s="1344">
        <f t="shared" si="0"/>
        <v>346</v>
      </c>
    </row>
    <row r="31" spans="1:21" ht="12.75" customHeight="1">
      <c r="A31" s="221">
        <v>4</v>
      </c>
      <c r="B31" s="221">
        <v>6</v>
      </c>
      <c r="C31" s="221">
        <v>11</v>
      </c>
      <c r="E31" s="2205"/>
      <c r="F31" s="289" t="s">
        <v>128</v>
      </c>
      <c r="G31" s="1029">
        <v>98</v>
      </c>
      <c r="H31" s="1029">
        <v>76</v>
      </c>
      <c r="I31" s="1029">
        <v>27</v>
      </c>
      <c r="J31" s="347">
        <f t="shared" si="0"/>
        <v>201</v>
      </c>
    </row>
    <row r="32" spans="1:21" ht="12.75" customHeight="1">
      <c r="A32" s="221">
        <v>4</v>
      </c>
      <c r="B32" s="221">
        <v>6</v>
      </c>
      <c r="C32" s="221">
        <v>11</v>
      </c>
      <c r="E32" s="2205"/>
      <c r="F32" s="289" t="s">
        <v>45</v>
      </c>
      <c r="G32" s="988">
        <v>47</v>
      </c>
      <c r="H32" s="988">
        <v>69</v>
      </c>
      <c r="I32" s="470">
        <v>29</v>
      </c>
      <c r="J32" s="347">
        <f t="shared" si="0"/>
        <v>145</v>
      </c>
    </row>
    <row r="33" spans="1:10" ht="12.75" customHeight="1">
      <c r="E33" s="2211">
        <v>1405</v>
      </c>
      <c r="F33" s="98" t="s">
        <v>46</v>
      </c>
      <c r="G33" s="1332">
        <f>SUM(G34:G37)</f>
        <v>313</v>
      </c>
      <c r="H33" s="1332">
        <f>SUM(H34:H37)</f>
        <v>231</v>
      </c>
      <c r="I33" s="1332">
        <f>SUM(I34:I37)</f>
        <v>87</v>
      </c>
      <c r="J33" s="1344">
        <f t="shared" si="0"/>
        <v>631</v>
      </c>
    </row>
    <row r="34" spans="1:10" ht="12.75" customHeight="1">
      <c r="A34" s="221">
        <v>5</v>
      </c>
      <c r="B34" s="221">
        <v>4</v>
      </c>
      <c r="C34" s="221">
        <v>8</v>
      </c>
      <c r="E34" s="2212"/>
      <c r="F34" s="289" t="s">
        <v>47</v>
      </c>
      <c r="G34" s="470">
        <v>161</v>
      </c>
      <c r="H34" s="470">
        <v>80</v>
      </c>
      <c r="I34" s="470">
        <v>30</v>
      </c>
      <c r="J34" s="1113">
        <f t="shared" si="0"/>
        <v>271</v>
      </c>
    </row>
    <row r="35" spans="1:10" ht="12.75" customHeight="1">
      <c r="A35" s="221">
        <v>5</v>
      </c>
      <c r="B35" s="221">
        <v>5</v>
      </c>
      <c r="C35" s="221">
        <v>11</v>
      </c>
      <c r="E35" s="2212"/>
      <c r="F35" s="289" t="s">
        <v>48</v>
      </c>
      <c r="G35" s="988">
        <v>110</v>
      </c>
      <c r="H35" s="988">
        <v>134</v>
      </c>
      <c r="I35" s="470">
        <v>39</v>
      </c>
      <c r="J35" s="347">
        <f t="shared" si="0"/>
        <v>283</v>
      </c>
    </row>
    <row r="36" spans="1:10" s="83" customFormat="1" ht="12.75" customHeight="1">
      <c r="A36" s="96">
        <v>5</v>
      </c>
      <c r="B36" s="96">
        <v>5</v>
      </c>
      <c r="C36" s="96">
        <v>10</v>
      </c>
      <c r="D36" s="96"/>
      <c r="E36" s="2212"/>
      <c r="F36" s="289" t="s">
        <v>49</v>
      </c>
      <c r="G36" s="988">
        <v>32</v>
      </c>
      <c r="H36" s="988">
        <v>13</v>
      </c>
      <c r="I36" s="470">
        <v>14</v>
      </c>
      <c r="J36" s="347">
        <f t="shared" si="0"/>
        <v>59</v>
      </c>
    </row>
    <row r="37" spans="1:10" ht="12.75" customHeight="1">
      <c r="A37" s="221">
        <v>5</v>
      </c>
      <c r="B37" s="221">
        <v>5</v>
      </c>
      <c r="C37" s="221">
        <v>13</v>
      </c>
      <c r="E37" s="2212"/>
      <c r="F37" s="289" t="s">
        <v>50</v>
      </c>
      <c r="G37" s="470">
        <v>10</v>
      </c>
      <c r="H37" s="470">
        <v>4</v>
      </c>
      <c r="I37" s="470">
        <v>4</v>
      </c>
      <c r="J37" s="347">
        <f t="shared" si="0"/>
        <v>18</v>
      </c>
    </row>
    <row r="38" spans="1:10" ht="12.75" customHeight="1">
      <c r="E38" s="2211">
        <v>1406</v>
      </c>
      <c r="F38" s="122" t="s">
        <v>51</v>
      </c>
      <c r="G38" s="1332">
        <f>SUM(G39:G43)</f>
        <v>128</v>
      </c>
      <c r="H38" s="1332">
        <f>SUM(H39:H43)</f>
        <v>54</v>
      </c>
      <c r="I38" s="1332">
        <f>SUM(I39:I43)</f>
        <v>132</v>
      </c>
      <c r="J38" s="1344">
        <f t="shared" si="0"/>
        <v>314</v>
      </c>
    </row>
    <row r="39" spans="1:10" ht="12.75" customHeight="1">
      <c r="A39" s="221">
        <v>6</v>
      </c>
      <c r="B39" s="221">
        <v>2</v>
      </c>
      <c r="C39" s="221">
        <v>11</v>
      </c>
      <c r="E39" s="2212"/>
      <c r="F39" s="289" t="s">
        <v>52</v>
      </c>
      <c r="G39" s="988">
        <v>68</v>
      </c>
      <c r="H39" s="988">
        <v>29</v>
      </c>
      <c r="I39" s="470">
        <v>67</v>
      </c>
      <c r="J39" s="347">
        <f t="shared" si="0"/>
        <v>164</v>
      </c>
    </row>
    <row r="40" spans="1:10" ht="12.75" customHeight="1">
      <c r="A40" s="221">
        <v>6</v>
      </c>
      <c r="B40" s="221">
        <v>2</v>
      </c>
      <c r="C40" s="221">
        <v>10</v>
      </c>
      <c r="E40" s="2212"/>
      <c r="F40" s="289" t="s">
        <v>53</v>
      </c>
      <c r="G40" s="470">
        <v>18</v>
      </c>
      <c r="H40" s="470">
        <v>15</v>
      </c>
      <c r="I40" s="470">
        <v>22</v>
      </c>
      <c r="J40" s="347">
        <f t="shared" si="0"/>
        <v>55</v>
      </c>
    </row>
    <row r="41" spans="1:10" ht="12.75" customHeight="1">
      <c r="A41" s="221">
        <v>6</v>
      </c>
      <c r="B41" s="221">
        <v>2</v>
      </c>
      <c r="C41" s="221">
        <v>6</v>
      </c>
      <c r="E41" s="2212"/>
      <c r="F41" s="289" t="s">
        <v>96</v>
      </c>
      <c r="G41" s="470">
        <v>0</v>
      </c>
      <c r="H41" s="470">
        <v>0</v>
      </c>
      <c r="I41" s="470">
        <v>0</v>
      </c>
      <c r="J41" s="347">
        <f t="shared" si="0"/>
        <v>0</v>
      </c>
    </row>
    <row r="42" spans="1:10" ht="12.75" customHeight="1">
      <c r="A42" s="221">
        <v>6</v>
      </c>
      <c r="B42" s="221">
        <v>2</v>
      </c>
      <c r="C42" s="221">
        <v>10</v>
      </c>
      <c r="E42" s="2212"/>
      <c r="F42" s="289" t="s">
        <v>55</v>
      </c>
      <c r="G42" s="470">
        <v>32</v>
      </c>
      <c r="H42" s="470">
        <v>4</v>
      </c>
      <c r="I42" s="988">
        <v>13</v>
      </c>
      <c r="J42" s="347">
        <f t="shared" si="0"/>
        <v>49</v>
      </c>
    </row>
    <row r="43" spans="1:10" ht="12.75" customHeight="1">
      <c r="A43" s="221">
        <v>6</v>
      </c>
      <c r="B43" s="221">
        <v>4</v>
      </c>
      <c r="C43" s="221">
        <v>11</v>
      </c>
      <c r="E43" s="2212"/>
      <c r="F43" s="289" t="s">
        <v>56</v>
      </c>
      <c r="G43" s="988">
        <v>10</v>
      </c>
      <c r="H43" s="988">
        <v>6</v>
      </c>
      <c r="I43" s="988">
        <v>30</v>
      </c>
      <c r="J43" s="347">
        <f t="shared" si="0"/>
        <v>46</v>
      </c>
    </row>
    <row r="44" spans="1:10" ht="12.75" customHeight="1">
      <c r="E44" s="2204">
        <v>1407</v>
      </c>
      <c r="F44" s="113" t="s">
        <v>58</v>
      </c>
      <c r="G44" s="1332">
        <f>SUM(G45:G47)</f>
        <v>52</v>
      </c>
      <c r="H44" s="1332">
        <f>SUM(H45:H47)</f>
        <v>72</v>
      </c>
      <c r="I44" s="1332">
        <f>SUM(I45:I47)</f>
        <v>47</v>
      </c>
      <c r="J44" s="1344">
        <f t="shared" si="0"/>
        <v>171</v>
      </c>
    </row>
    <row r="45" spans="1:10" ht="12.75" customHeight="1">
      <c r="A45" s="221">
        <v>7</v>
      </c>
      <c r="B45" s="221">
        <v>3</v>
      </c>
      <c r="C45" s="221">
        <v>11</v>
      </c>
      <c r="E45" s="2205"/>
      <c r="F45" s="89" t="s">
        <v>59</v>
      </c>
      <c r="G45" s="988">
        <v>40</v>
      </c>
      <c r="H45" s="988">
        <v>62</v>
      </c>
      <c r="I45" s="988">
        <v>14</v>
      </c>
      <c r="J45" s="1345">
        <f>SUM(G45:I45)</f>
        <v>116</v>
      </c>
    </row>
    <row r="46" spans="1:10" ht="12.75" customHeight="1">
      <c r="A46" s="221">
        <v>7</v>
      </c>
      <c r="B46" s="221">
        <v>6</v>
      </c>
      <c r="C46" s="221">
        <v>10</v>
      </c>
      <c r="E46" s="2205"/>
      <c r="F46" s="294" t="s">
        <v>60</v>
      </c>
      <c r="G46" s="988">
        <v>12</v>
      </c>
      <c r="H46" s="988">
        <v>10</v>
      </c>
      <c r="I46" s="988">
        <v>33</v>
      </c>
      <c r="J46" s="1345">
        <f>SUM(G46:I46)</f>
        <v>55</v>
      </c>
    </row>
    <row r="47" spans="1:10" ht="12.75" customHeight="1">
      <c r="A47" s="221">
        <v>7</v>
      </c>
      <c r="B47" s="221">
        <v>6</v>
      </c>
      <c r="C47" s="221">
        <v>10</v>
      </c>
      <c r="E47" s="2205"/>
      <c r="F47" s="294" t="s">
        <v>84</v>
      </c>
      <c r="G47" s="988">
        <v>0</v>
      </c>
      <c r="H47" s="988">
        <v>0</v>
      </c>
      <c r="I47" s="988">
        <v>0</v>
      </c>
      <c r="J47" s="1345">
        <f t="shared" si="0"/>
        <v>0</v>
      </c>
    </row>
    <row r="48" spans="1:10" ht="12.75" customHeight="1">
      <c r="E48" s="2204">
        <v>1408</v>
      </c>
      <c r="F48" s="98" t="s">
        <v>63</v>
      </c>
      <c r="G48" s="1346">
        <f>SUM(G49:G52)</f>
        <v>46</v>
      </c>
      <c r="H48" s="1346">
        <f>SUM(H49:H52)</f>
        <v>48</v>
      </c>
      <c r="I48" s="1346">
        <f>SUM(I49:I52)</f>
        <v>92</v>
      </c>
      <c r="J48" s="1347">
        <f t="shared" si="0"/>
        <v>186</v>
      </c>
    </row>
    <row r="49" spans="1:10" ht="12.75" customHeight="1">
      <c r="A49" s="221">
        <v>8</v>
      </c>
      <c r="B49" s="221">
        <v>4</v>
      </c>
      <c r="C49" s="221">
        <v>8</v>
      </c>
      <c r="E49" s="2205"/>
      <c r="F49" s="89" t="s">
        <v>64</v>
      </c>
      <c r="G49" s="988">
        <v>18</v>
      </c>
      <c r="H49" s="988">
        <v>10</v>
      </c>
      <c r="I49" s="988">
        <v>36</v>
      </c>
      <c r="J49" s="1348">
        <f t="shared" si="0"/>
        <v>64</v>
      </c>
    </row>
    <row r="50" spans="1:10" ht="12.75" customHeight="1">
      <c r="A50" s="221">
        <v>8</v>
      </c>
      <c r="B50" s="221">
        <v>4</v>
      </c>
      <c r="C50" s="221">
        <v>6</v>
      </c>
      <c r="E50" s="2205"/>
      <c r="F50" s="89" t="s">
        <v>65</v>
      </c>
      <c r="G50" s="988">
        <v>12</v>
      </c>
      <c r="H50" s="988">
        <v>8</v>
      </c>
      <c r="I50" s="988">
        <v>4</v>
      </c>
      <c r="J50" s="347">
        <f t="shared" si="0"/>
        <v>24</v>
      </c>
    </row>
    <row r="51" spans="1:10" ht="12.75" customHeight="1">
      <c r="A51" s="221">
        <v>8</v>
      </c>
      <c r="B51" s="221">
        <v>4</v>
      </c>
      <c r="C51" s="221">
        <v>11</v>
      </c>
      <c r="E51" s="2205"/>
      <c r="F51" s="89" t="s">
        <v>66</v>
      </c>
      <c r="G51" s="988">
        <v>8</v>
      </c>
      <c r="H51" s="988">
        <v>13</v>
      </c>
      <c r="I51" s="988">
        <v>19</v>
      </c>
      <c r="J51" s="347">
        <f t="shared" si="0"/>
        <v>40</v>
      </c>
    </row>
    <row r="52" spans="1:10" ht="12.75" customHeight="1">
      <c r="A52" s="221">
        <v>8</v>
      </c>
      <c r="B52" s="221">
        <v>4</v>
      </c>
      <c r="C52" s="221">
        <v>11</v>
      </c>
      <c r="E52" s="2207"/>
      <c r="F52" s="89" t="s">
        <v>136</v>
      </c>
      <c r="G52" s="1349">
        <v>8</v>
      </c>
      <c r="H52" s="1349">
        <v>17</v>
      </c>
      <c r="I52" s="1349">
        <v>33</v>
      </c>
      <c r="J52" s="1078">
        <f t="shared" si="0"/>
        <v>58</v>
      </c>
    </row>
    <row r="53" spans="1:10" ht="12.75" customHeight="1">
      <c r="E53" s="2204">
        <v>1624</v>
      </c>
      <c r="F53" s="113" t="s">
        <v>68</v>
      </c>
      <c r="G53" s="1337">
        <f>SUM(G54:G56)</f>
        <v>70</v>
      </c>
      <c r="H53" s="1337">
        <f>SUM(H54:H56)</f>
        <v>35</v>
      </c>
      <c r="I53" s="1337">
        <f>SUM(I54:I56)</f>
        <v>37</v>
      </c>
      <c r="J53" s="1344">
        <f t="shared" si="0"/>
        <v>142</v>
      </c>
    </row>
    <row r="54" spans="1:10" ht="12.75" customHeight="1">
      <c r="A54" s="221">
        <v>9</v>
      </c>
      <c r="B54" s="221">
        <v>4</v>
      </c>
      <c r="C54" s="221">
        <v>8</v>
      </c>
      <c r="E54" s="2205"/>
      <c r="F54" s="89" t="s">
        <v>137</v>
      </c>
      <c r="G54" s="988">
        <v>54</v>
      </c>
      <c r="H54" s="988">
        <v>9</v>
      </c>
      <c r="I54" s="988">
        <v>12</v>
      </c>
      <c r="J54" s="1113">
        <f t="shared" si="0"/>
        <v>75</v>
      </c>
    </row>
    <row r="55" spans="1:10" ht="12.75" customHeight="1">
      <c r="A55" s="221">
        <v>9</v>
      </c>
      <c r="B55" s="221">
        <v>5</v>
      </c>
      <c r="C55" s="221">
        <v>8</v>
      </c>
      <c r="E55" s="2205"/>
      <c r="F55" s="89" t="s">
        <v>138</v>
      </c>
      <c r="G55" s="988">
        <v>2</v>
      </c>
      <c r="H55" s="988">
        <v>21</v>
      </c>
      <c r="I55" s="988">
        <v>8</v>
      </c>
      <c r="J55" s="347">
        <f>SUM(G55:I55)</f>
        <v>31</v>
      </c>
    </row>
    <row r="56" spans="1:10" ht="12.75" customHeight="1">
      <c r="A56" s="221">
        <v>9</v>
      </c>
      <c r="B56" s="221">
        <v>5</v>
      </c>
      <c r="C56" s="221">
        <v>11</v>
      </c>
      <c r="E56" s="2207"/>
      <c r="F56" s="89" t="s">
        <v>71</v>
      </c>
      <c r="G56" s="988">
        <v>14</v>
      </c>
      <c r="H56" s="988">
        <v>5</v>
      </c>
      <c r="I56" s="988">
        <v>17</v>
      </c>
      <c r="J56" s="347">
        <f>SUM(G56:I56)</f>
        <v>36</v>
      </c>
    </row>
    <row r="57" spans="1:10" ht="12.75" customHeight="1">
      <c r="B57" s="221" t="s">
        <v>72</v>
      </c>
      <c r="C57" s="221" t="s">
        <v>72</v>
      </c>
      <c r="E57" s="1350"/>
      <c r="F57" s="13" t="s">
        <v>73</v>
      </c>
      <c r="G57" s="405">
        <v>63</v>
      </c>
      <c r="H57" s="405">
        <v>61</v>
      </c>
      <c r="I57" s="405">
        <v>780</v>
      </c>
      <c r="J57" s="339">
        <f>SUM(G57:I57)</f>
        <v>904</v>
      </c>
    </row>
    <row r="58" spans="1:10">
      <c r="F58" s="945" t="s">
        <v>8</v>
      </c>
      <c r="G58" s="1351">
        <f>SUM(G9+G17+G26+G30+G33+G38+G44+G48+G53+G57)</f>
        <v>1888</v>
      </c>
      <c r="H58" s="1351">
        <f>SUM(H9+H17+H26+H30+H33+H38+H44+H48+H53+H57)</f>
        <v>925</v>
      </c>
      <c r="I58" s="1351">
        <f>SUM(I9+I17+I26+I30+I33+I38+I44+I48+I53+I57)</f>
        <v>1697</v>
      </c>
      <c r="J58" s="1339">
        <f t="shared" si="0"/>
        <v>4510</v>
      </c>
    </row>
    <row r="59" spans="1:10" s="177" customFormat="1" ht="11.25" customHeight="1">
      <c r="A59" s="221"/>
      <c r="B59" s="221"/>
      <c r="C59" s="221"/>
      <c r="D59" s="221"/>
      <c r="E59" s="304"/>
      <c r="F59" s="177" t="s">
        <v>887</v>
      </c>
      <c r="G59" s="221"/>
      <c r="H59" s="221"/>
      <c r="I59" s="221"/>
      <c r="J59" s="221"/>
    </row>
    <row r="60" spans="1:10" s="177" customFormat="1" ht="11.25" customHeight="1">
      <c r="A60" s="221"/>
      <c r="B60" s="221"/>
      <c r="C60" s="221"/>
      <c r="D60" s="221"/>
      <c r="E60" s="304"/>
      <c r="G60" s="221"/>
      <c r="H60" s="221"/>
      <c r="I60" s="221"/>
      <c r="J60" s="221"/>
    </row>
    <row r="61" spans="1:10" s="702" customFormat="1" ht="9" customHeight="1">
      <c r="A61" s="694"/>
      <c r="B61" s="694"/>
      <c r="C61" s="694"/>
      <c r="D61" s="694"/>
      <c r="G61" s="694"/>
      <c r="H61" s="694"/>
      <c r="I61" s="694"/>
      <c r="J61" s="694"/>
    </row>
    <row r="62" spans="1:10" ht="9" customHeight="1">
      <c r="E62" s="979"/>
    </row>
    <row r="63" spans="1:10" ht="9" customHeight="1">
      <c r="E63" s="979"/>
    </row>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0" ht="9" customHeight="1"/>
    <row r="146" spans="6:10" ht="9" customHeight="1"/>
    <row r="147" spans="6:10" ht="9" customHeight="1"/>
    <row r="148" spans="6:10" ht="9" customHeight="1">
      <c r="F148" s="92"/>
      <c r="G148" s="307"/>
      <c r="H148" s="307"/>
      <c r="I148" s="308"/>
      <c r="J148" s="307"/>
    </row>
    <row r="149" spans="6:10" ht="9" customHeight="1"/>
    <row r="150" spans="6:10" ht="9" customHeight="1"/>
    <row r="151" spans="6:10" ht="9" customHeight="1"/>
    <row r="152" spans="6:10" ht="9" customHeight="1"/>
    <row r="153" spans="6:10" ht="9" customHeight="1"/>
    <row r="154" spans="6:10" ht="9" customHeight="1"/>
    <row r="155" spans="6:10" ht="9" customHeight="1"/>
    <row r="156" spans="6:10" ht="9" customHeight="1"/>
    <row r="157" spans="6:10" ht="9" customHeight="1"/>
    <row r="158" spans="6:10" ht="9" customHeight="1"/>
    <row r="159" spans="6:10" ht="9" customHeight="1"/>
    <row r="160" spans="6: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17">
    <mergeCell ref="E38:E43"/>
    <mergeCell ref="E44:E47"/>
    <mergeCell ref="E48:E52"/>
    <mergeCell ref="E53:E56"/>
    <mergeCell ref="E9:E16"/>
    <mergeCell ref="O16:U21"/>
    <mergeCell ref="E17:E25"/>
    <mergeCell ref="E26:E29"/>
    <mergeCell ref="E30:E32"/>
    <mergeCell ref="E33:E37"/>
    <mergeCell ref="E3:J3"/>
    <mergeCell ref="K3:V3"/>
    <mergeCell ref="E4:J4"/>
    <mergeCell ref="E6:E8"/>
    <mergeCell ref="F6:F8"/>
    <mergeCell ref="J6:J8"/>
    <mergeCell ref="G7:I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4"/>
  <sheetViews>
    <sheetView workbookViewId="0">
      <selection activeCell="M17" sqref="M17:U23"/>
    </sheetView>
  </sheetViews>
  <sheetFormatPr baseColWidth="10" defaultRowHeight="12.75"/>
  <cols>
    <col min="1" max="1" width="2.7109375" style="221" customWidth="1"/>
    <col min="2" max="2" width="1.7109375" style="221" customWidth="1"/>
    <col min="3" max="3" width="3.28515625" style="221" customWidth="1"/>
    <col min="4" max="4" width="0.85546875" style="221" customWidth="1"/>
    <col min="5" max="5" width="7.5703125" style="79" customWidth="1"/>
    <col min="6" max="6" width="63.42578125" style="79" customWidth="1"/>
    <col min="7" max="10" width="10.7109375" style="305" customWidth="1"/>
    <col min="11" max="11" width="8" style="79" customWidth="1"/>
    <col min="12" max="12" width="1" style="79" customWidth="1"/>
    <col min="13" max="13" width="6.7109375" style="79" customWidth="1"/>
    <col min="14" max="14" width="1" style="79" customWidth="1"/>
    <col min="15" max="15" width="6.7109375"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4" width="6.7109375" style="79" customWidth="1"/>
    <col min="25" max="256" width="11.42578125" style="79"/>
    <col min="257" max="257" width="2.7109375" style="79" customWidth="1"/>
    <col min="258" max="258" width="1.7109375" style="79" customWidth="1"/>
    <col min="259" max="259" width="3.28515625" style="79" customWidth="1"/>
    <col min="260" max="260" width="0.85546875" style="79" customWidth="1"/>
    <col min="261" max="261" width="7.5703125" style="79" customWidth="1"/>
    <col min="262" max="262" width="63.42578125" style="79" customWidth="1"/>
    <col min="263" max="266" width="10.7109375" style="79" customWidth="1"/>
    <col min="267" max="267" width="8" style="79" customWidth="1"/>
    <col min="268" max="268" width="1" style="79" customWidth="1"/>
    <col min="269" max="269" width="6.7109375" style="79" customWidth="1"/>
    <col min="270" max="270" width="1" style="79" customWidth="1"/>
    <col min="271" max="271" width="6.7109375" style="79" customWidth="1"/>
    <col min="272" max="272" width="1" style="79" customWidth="1"/>
    <col min="273" max="273" width="6.7109375"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80" width="6.7109375" style="79" customWidth="1"/>
    <col min="281" max="512" width="11.42578125" style="79"/>
    <col min="513" max="513" width="2.7109375" style="79" customWidth="1"/>
    <col min="514" max="514" width="1.7109375" style="79" customWidth="1"/>
    <col min="515" max="515" width="3.28515625" style="79" customWidth="1"/>
    <col min="516" max="516" width="0.85546875" style="79" customWidth="1"/>
    <col min="517" max="517" width="7.5703125" style="79" customWidth="1"/>
    <col min="518" max="518" width="63.42578125" style="79" customWidth="1"/>
    <col min="519" max="522" width="10.7109375" style="79" customWidth="1"/>
    <col min="523" max="523" width="8" style="79" customWidth="1"/>
    <col min="524" max="524" width="1" style="79" customWidth="1"/>
    <col min="525" max="525" width="6.7109375" style="79" customWidth="1"/>
    <col min="526" max="526" width="1" style="79" customWidth="1"/>
    <col min="527" max="527" width="6.7109375" style="79" customWidth="1"/>
    <col min="528" max="528" width="1" style="79" customWidth="1"/>
    <col min="529" max="529" width="6.7109375"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6" width="6.7109375" style="79" customWidth="1"/>
    <col min="537" max="768" width="11.42578125" style="79"/>
    <col min="769" max="769" width="2.7109375" style="79" customWidth="1"/>
    <col min="770" max="770" width="1.7109375" style="79" customWidth="1"/>
    <col min="771" max="771" width="3.28515625" style="79" customWidth="1"/>
    <col min="772" max="772" width="0.85546875" style="79" customWidth="1"/>
    <col min="773" max="773" width="7.5703125" style="79" customWidth="1"/>
    <col min="774" max="774" width="63.42578125" style="79" customWidth="1"/>
    <col min="775" max="778" width="10.7109375" style="79" customWidth="1"/>
    <col min="779" max="779" width="8" style="79" customWidth="1"/>
    <col min="780" max="780" width="1" style="79" customWidth="1"/>
    <col min="781" max="781" width="6.7109375" style="79" customWidth="1"/>
    <col min="782" max="782" width="1" style="79" customWidth="1"/>
    <col min="783" max="783" width="6.7109375" style="79" customWidth="1"/>
    <col min="784" max="784" width="1" style="79" customWidth="1"/>
    <col min="785" max="785" width="6.7109375"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2" width="6.7109375" style="79" customWidth="1"/>
    <col min="793" max="1024" width="11.42578125" style="79"/>
    <col min="1025" max="1025" width="2.7109375" style="79" customWidth="1"/>
    <col min="1026" max="1026" width="1.7109375" style="79" customWidth="1"/>
    <col min="1027" max="1027" width="3.28515625" style="79" customWidth="1"/>
    <col min="1028" max="1028" width="0.85546875" style="79" customWidth="1"/>
    <col min="1029" max="1029" width="7.5703125" style="79" customWidth="1"/>
    <col min="1030" max="1030" width="63.42578125" style="79" customWidth="1"/>
    <col min="1031" max="1034" width="10.7109375" style="79" customWidth="1"/>
    <col min="1035" max="1035" width="8" style="79" customWidth="1"/>
    <col min="1036" max="1036" width="1" style="79" customWidth="1"/>
    <col min="1037" max="1037" width="6.7109375" style="79" customWidth="1"/>
    <col min="1038" max="1038" width="1" style="79" customWidth="1"/>
    <col min="1039" max="1039" width="6.7109375" style="79" customWidth="1"/>
    <col min="1040" max="1040" width="1" style="79" customWidth="1"/>
    <col min="1041" max="1041" width="6.7109375"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8" width="6.7109375" style="79" customWidth="1"/>
    <col min="1049" max="1280" width="11.42578125" style="79"/>
    <col min="1281" max="1281" width="2.7109375" style="79" customWidth="1"/>
    <col min="1282" max="1282" width="1.7109375" style="79" customWidth="1"/>
    <col min="1283" max="1283" width="3.28515625" style="79" customWidth="1"/>
    <col min="1284" max="1284" width="0.85546875" style="79" customWidth="1"/>
    <col min="1285" max="1285" width="7.5703125" style="79" customWidth="1"/>
    <col min="1286" max="1286" width="63.42578125" style="79" customWidth="1"/>
    <col min="1287" max="1290" width="10.7109375" style="79" customWidth="1"/>
    <col min="1291" max="1291" width="8" style="79" customWidth="1"/>
    <col min="1292" max="1292" width="1" style="79" customWidth="1"/>
    <col min="1293" max="1293" width="6.7109375" style="79" customWidth="1"/>
    <col min="1294" max="1294" width="1" style="79" customWidth="1"/>
    <col min="1295" max="1295" width="6.7109375" style="79" customWidth="1"/>
    <col min="1296" max="1296" width="1" style="79" customWidth="1"/>
    <col min="1297" max="1297" width="6.7109375"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4" width="6.7109375" style="79" customWidth="1"/>
    <col min="1305" max="1536" width="11.42578125" style="79"/>
    <col min="1537" max="1537" width="2.7109375" style="79" customWidth="1"/>
    <col min="1538" max="1538" width="1.7109375" style="79" customWidth="1"/>
    <col min="1539" max="1539" width="3.28515625" style="79" customWidth="1"/>
    <col min="1540" max="1540" width="0.85546875" style="79" customWidth="1"/>
    <col min="1541" max="1541" width="7.5703125" style="79" customWidth="1"/>
    <col min="1542" max="1542" width="63.42578125" style="79" customWidth="1"/>
    <col min="1543" max="1546" width="10.7109375" style="79" customWidth="1"/>
    <col min="1547" max="1547" width="8" style="79" customWidth="1"/>
    <col min="1548" max="1548" width="1" style="79" customWidth="1"/>
    <col min="1549" max="1549" width="6.7109375" style="79" customWidth="1"/>
    <col min="1550" max="1550" width="1" style="79" customWidth="1"/>
    <col min="1551" max="1551" width="6.7109375" style="79" customWidth="1"/>
    <col min="1552" max="1552" width="1" style="79" customWidth="1"/>
    <col min="1553" max="1553" width="6.7109375"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60" width="6.7109375" style="79" customWidth="1"/>
    <col min="1561" max="1792" width="11.42578125" style="79"/>
    <col min="1793" max="1793" width="2.7109375" style="79" customWidth="1"/>
    <col min="1794" max="1794" width="1.7109375" style="79" customWidth="1"/>
    <col min="1795" max="1795" width="3.28515625" style="79" customWidth="1"/>
    <col min="1796" max="1796" width="0.85546875" style="79" customWidth="1"/>
    <col min="1797" max="1797" width="7.5703125" style="79" customWidth="1"/>
    <col min="1798" max="1798" width="63.42578125" style="79" customWidth="1"/>
    <col min="1799" max="1802" width="10.7109375" style="79" customWidth="1"/>
    <col min="1803" max="1803" width="8" style="79" customWidth="1"/>
    <col min="1804" max="1804" width="1" style="79" customWidth="1"/>
    <col min="1805" max="1805" width="6.7109375" style="79" customWidth="1"/>
    <col min="1806" max="1806" width="1" style="79" customWidth="1"/>
    <col min="1807" max="1807" width="6.7109375" style="79" customWidth="1"/>
    <col min="1808" max="1808" width="1" style="79" customWidth="1"/>
    <col min="1809" max="1809" width="6.7109375"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6" width="6.7109375" style="79" customWidth="1"/>
    <col min="1817" max="2048" width="11.42578125" style="79"/>
    <col min="2049" max="2049" width="2.7109375" style="79" customWidth="1"/>
    <col min="2050" max="2050" width="1.7109375" style="79" customWidth="1"/>
    <col min="2051" max="2051" width="3.28515625" style="79" customWidth="1"/>
    <col min="2052" max="2052" width="0.85546875" style="79" customWidth="1"/>
    <col min="2053" max="2053" width="7.5703125" style="79" customWidth="1"/>
    <col min="2054" max="2054" width="63.42578125" style="79" customWidth="1"/>
    <col min="2055" max="2058" width="10.7109375" style="79" customWidth="1"/>
    <col min="2059" max="2059" width="8" style="79" customWidth="1"/>
    <col min="2060" max="2060" width="1" style="79" customWidth="1"/>
    <col min="2061" max="2061" width="6.7109375" style="79" customWidth="1"/>
    <col min="2062" max="2062" width="1" style="79" customWidth="1"/>
    <col min="2063" max="2063" width="6.7109375" style="79" customWidth="1"/>
    <col min="2064" max="2064" width="1" style="79" customWidth="1"/>
    <col min="2065" max="2065" width="6.7109375"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2" width="6.7109375" style="79" customWidth="1"/>
    <col min="2073" max="2304" width="11.42578125" style="79"/>
    <col min="2305" max="2305" width="2.7109375" style="79" customWidth="1"/>
    <col min="2306" max="2306" width="1.7109375" style="79" customWidth="1"/>
    <col min="2307" max="2307" width="3.28515625" style="79" customWidth="1"/>
    <col min="2308" max="2308" width="0.85546875" style="79" customWidth="1"/>
    <col min="2309" max="2309" width="7.5703125" style="79" customWidth="1"/>
    <col min="2310" max="2310" width="63.42578125" style="79" customWidth="1"/>
    <col min="2311" max="2314" width="10.7109375" style="79" customWidth="1"/>
    <col min="2315" max="2315" width="8" style="79" customWidth="1"/>
    <col min="2316" max="2316" width="1" style="79" customWidth="1"/>
    <col min="2317" max="2317" width="6.7109375" style="79" customWidth="1"/>
    <col min="2318" max="2318" width="1" style="79" customWidth="1"/>
    <col min="2319" max="2319" width="6.7109375" style="79" customWidth="1"/>
    <col min="2320" max="2320" width="1" style="79" customWidth="1"/>
    <col min="2321" max="2321" width="6.7109375"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8" width="6.7109375" style="79" customWidth="1"/>
    <col min="2329" max="2560" width="11.42578125" style="79"/>
    <col min="2561" max="2561" width="2.7109375" style="79" customWidth="1"/>
    <col min="2562" max="2562" width="1.7109375" style="79" customWidth="1"/>
    <col min="2563" max="2563" width="3.28515625" style="79" customWidth="1"/>
    <col min="2564" max="2564" width="0.85546875" style="79" customWidth="1"/>
    <col min="2565" max="2565" width="7.5703125" style="79" customWidth="1"/>
    <col min="2566" max="2566" width="63.42578125" style="79" customWidth="1"/>
    <col min="2567" max="2570" width="10.7109375" style="79" customWidth="1"/>
    <col min="2571" max="2571" width="8" style="79" customWidth="1"/>
    <col min="2572" max="2572" width="1" style="79" customWidth="1"/>
    <col min="2573" max="2573" width="6.7109375" style="79" customWidth="1"/>
    <col min="2574" max="2574" width="1" style="79" customWidth="1"/>
    <col min="2575" max="2575" width="6.7109375" style="79" customWidth="1"/>
    <col min="2576" max="2576" width="1" style="79" customWidth="1"/>
    <col min="2577" max="2577" width="6.7109375"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4" width="6.7109375" style="79" customWidth="1"/>
    <col min="2585" max="2816" width="11.42578125" style="79"/>
    <col min="2817" max="2817" width="2.7109375" style="79" customWidth="1"/>
    <col min="2818" max="2818" width="1.7109375" style="79" customWidth="1"/>
    <col min="2819" max="2819" width="3.28515625" style="79" customWidth="1"/>
    <col min="2820" max="2820" width="0.85546875" style="79" customWidth="1"/>
    <col min="2821" max="2821" width="7.5703125" style="79" customWidth="1"/>
    <col min="2822" max="2822" width="63.42578125" style="79" customWidth="1"/>
    <col min="2823" max="2826" width="10.7109375" style="79" customWidth="1"/>
    <col min="2827" max="2827" width="8" style="79" customWidth="1"/>
    <col min="2828" max="2828" width="1" style="79" customWidth="1"/>
    <col min="2829" max="2829" width="6.7109375" style="79" customWidth="1"/>
    <col min="2830" max="2830" width="1" style="79" customWidth="1"/>
    <col min="2831" max="2831" width="6.7109375" style="79" customWidth="1"/>
    <col min="2832" max="2832" width="1" style="79" customWidth="1"/>
    <col min="2833" max="2833" width="6.7109375"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40" width="6.7109375" style="79" customWidth="1"/>
    <col min="2841" max="3072" width="11.42578125" style="79"/>
    <col min="3073" max="3073" width="2.7109375" style="79" customWidth="1"/>
    <col min="3074" max="3074" width="1.7109375" style="79" customWidth="1"/>
    <col min="3075" max="3075" width="3.28515625" style="79" customWidth="1"/>
    <col min="3076" max="3076" width="0.85546875" style="79" customWidth="1"/>
    <col min="3077" max="3077" width="7.5703125" style="79" customWidth="1"/>
    <col min="3078" max="3078" width="63.42578125" style="79" customWidth="1"/>
    <col min="3079" max="3082" width="10.7109375" style="79" customWidth="1"/>
    <col min="3083" max="3083" width="8" style="79" customWidth="1"/>
    <col min="3084" max="3084" width="1" style="79" customWidth="1"/>
    <col min="3085" max="3085" width="6.7109375" style="79" customWidth="1"/>
    <col min="3086" max="3086" width="1" style="79" customWidth="1"/>
    <col min="3087" max="3087" width="6.7109375" style="79" customWidth="1"/>
    <col min="3088" max="3088" width="1" style="79" customWidth="1"/>
    <col min="3089" max="3089" width="6.7109375"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6" width="6.7109375" style="79" customWidth="1"/>
    <col min="3097" max="3328" width="11.42578125" style="79"/>
    <col min="3329" max="3329" width="2.7109375" style="79" customWidth="1"/>
    <col min="3330" max="3330" width="1.7109375" style="79" customWidth="1"/>
    <col min="3331" max="3331" width="3.28515625" style="79" customWidth="1"/>
    <col min="3332" max="3332" width="0.85546875" style="79" customWidth="1"/>
    <col min="3333" max="3333" width="7.5703125" style="79" customWidth="1"/>
    <col min="3334" max="3334" width="63.42578125" style="79" customWidth="1"/>
    <col min="3335" max="3338" width="10.7109375" style="79" customWidth="1"/>
    <col min="3339" max="3339" width="8" style="79" customWidth="1"/>
    <col min="3340" max="3340" width="1" style="79" customWidth="1"/>
    <col min="3341" max="3341" width="6.7109375" style="79" customWidth="1"/>
    <col min="3342" max="3342" width="1" style="79" customWidth="1"/>
    <col min="3343" max="3343" width="6.7109375" style="79" customWidth="1"/>
    <col min="3344" max="3344" width="1" style="79" customWidth="1"/>
    <col min="3345" max="3345" width="6.7109375"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2" width="6.7109375" style="79" customWidth="1"/>
    <col min="3353" max="3584" width="11.42578125" style="79"/>
    <col min="3585" max="3585" width="2.7109375" style="79" customWidth="1"/>
    <col min="3586" max="3586" width="1.7109375" style="79" customWidth="1"/>
    <col min="3587" max="3587" width="3.28515625" style="79" customWidth="1"/>
    <col min="3588" max="3588" width="0.85546875" style="79" customWidth="1"/>
    <col min="3589" max="3589" width="7.5703125" style="79" customWidth="1"/>
    <col min="3590" max="3590" width="63.42578125" style="79" customWidth="1"/>
    <col min="3591" max="3594" width="10.7109375" style="79" customWidth="1"/>
    <col min="3595" max="3595" width="8" style="79" customWidth="1"/>
    <col min="3596" max="3596" width="1" style="79" customWidth="1"/>
    <col min="3597" max="3597" width="6.7109375" style="79" customWidth="1"/>
    <col min="3598" max="3598" width="1" style="79" customWidth="1"/>
    <col min="3599" max="3599" width="6.7109375" style="79" customWidth="1"/>
    <col min="3600" max="3600" width="1" style="79" customWidth="1"/>
    <col min="3601" max="3601" width="6.7109375"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8" width="6.7109375" style="79" customWidth="1"/>
    <col min="3609" max="3840" width="11.42578125" style="79"/>
    <col min="3841" max="3841" width="2.7109375" style="79" customWidth="1"/>
    <col min="3842" max="3842" width="1.7109375" style="79" customWidth="1"/>
    <col min="3843" max="3843" width="3.28515625" style="79" customWidth="1"/>
    <col min="3844" max="3844" width="0.85546875" style="79" customWidth="1"/>
    <col min="3845" max="3845" width="7.5703125" style="79" customWidth="1"/>
    <col min="3846" max="3846" width="63.42578125" style="79" customWidth="1"/>
    <col min="3847" max="3850" width="10.7109375" style="79" customWidth="1"/>
    <col min="3851" max="3851" width="8" style="79" customWidth="1"/>
    <col min="3852" max="3852" width="1" style="79" customWidth="1"/>
    <col min="3853" max="3853" width="6.7109375" style="79" customWidth="1"/>
    <col min="3854" max="3854" width="1" style="79" customWidth="1"/>
    <col min="3855" max="3855" width="6.7109375" style="79" customWidth="1"/>
    <col min="3856" max="3856" width="1" style="79" customWidth="1"/>
    <col min="3857" max="3857" width="6.7109375"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4" width="6.7109375" style="79" customWidth="1"/>
    <col min="3865" max="4096" width="11.42578125" style="79"/>
    <col min="4097" max="4097" width="2.7109375" style="79" customWidth="1"/>
    <col min="4098" max="4098" width="1.7109375" style="79" customWidth="1"/>
    <col min="4099" max="4099" width="3.28515625" style="79" customWidth="1"/>
    <col min="4100" max="4100" width="0.85546875" style="79" customWidth="1"/>
    <col min="4101" max="4101" width="7.5703125" style="79" customWidth="1"/>
    <col min="4102" max="4102" width="63.42578125" style="79" customWidth="1"/>
    <col min="4103" max="4106" width="10.7109375" style="79" customWidth="1"/>
    <col min="4107" max="4107" width="8" style="79" customWidth="1"/>
    <col min="4108" max="4108" width="1" style="79" customWidth="1"/>
    <col min="4109" max="4109" width="6.7109375" style="79" customWidth="1"/>
    <col min="4110" max="4110" width="1" style="79" customWidth="1"/>
    <col min="4111" max="4111" width="6.7109375" style="79" customWidth="1"/>
    <col min="4112" max="4112" width="1" style="79" customWidth="1"/>
    <col min="4113" max="4113" width="6.7109375"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20" width="6.7109375" style="79" customWidth="1"/>
    <col min="4121" max="4352" width="11.42578125" style="79"/>
    <col min="4353" max="4353" width="2.7109375" style="79" customWidth="1"/>
    <col min="4354" max="4354" width="1.7109375" style="79" customWidth="1"/>
    <col min="4355" max="4355" width="3.28515625" style="79" customWidth="1"/>
    <col min="4356" max="4356" width="0.85546875" style="79" customWidth="1"/>
    <col min="4357" max="4357" width="7.5703125" style="79" customWidth="1"/>
    <col min="4358" max="4358" width="63.42578125" style="79" customWidth="1"/>
    <col min="4359" max="4362" width="10.7109375" style="79" customWidth="1"/>
    <col min="4363" max="4363" width="8" style="79" customWidth="1"/>
    <col min="4364" max="4364" width="1" style="79" customWidth="1"/>
    <col min="4365" max="4365" width="6.7109375" style="79" customWidth="1"/>
    <col min="4366" max="4366" width="1" style="79" customWidth="1"/>
    <col min="4367" max="4367" width="6.7109375" style="79" customWidth="1"/>
    <col min="4368" max="4368" width="1" style="79" customWidth="1"/>
    <col min="4369" max="4369" width="6.7109375"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6" width="6.7109375" style="79" customWidth="1"/>
    <col min="4377" max="4608" width="11.42578125" style="79"/>
    <col min="4609" max="4609" width="2.7109375" style="79" customWidth="1"/>
    <col min="4610" max="4610" width="1.7109375" style="79" customWidth="1"/>
    <col min="4611" max="4611" width="3.28515625" style="79" customWidth="1"/>
    <col min="4612" max="4612" width="0.85546875" style="79" customWidth="1"/>
    <col min="4613" max="4613" width="7.5703125" style="79" customWidth="1"/>
    <col min="4614" max="4614" width="63.42578125" style="79" customWidth="1"/>
    <col min="4615" max="4618" width="10.7109375" style="79" customWidth="1"/>
    <col min="4619" max="4619" width="8" style="79" customWidth="1"/>
    <col min="4620" max="4620" width="1" style="79" customWidth="1"/>
    <col min="4621" max="4621" width="6.7109375" style="79" customWidth="1"/>
    <col min="4622" max="4622" width="1" style="79" customWidth="1"/>
    <col min="4623" max="4623" width="6.7109375" style="79" customWidth="1"/>
    <col min="4624" max="4624" width="1" style="79" customWidth="1"/>
    <col min="4625" max="4625" width="6.7109375"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2" width="6.7109375" style="79" customWidth="1"/>
    <col min="4633" max="4864" width="11.42578125" style="79"/>
    <col min="4865" max="4865" width="2.7109375" style="79" customWidth="1"/>
    <col min="4866" max="4866" width="1.7109375" style="79" customWidth="1"/>
    <col min="4867" max="4867" width="3.28515625" style="79" customWidth="1"/>
    <col min="4868" max="4868" width="0.85546875" style="79" customWidth="1"/>
    <col min="4869" max="4869" width="7.5703125" style="79" customWidth="1"/>
    <col min="4870" max="4870" width="63.42578125" style="79" customWidth="1"/>
    <col min="4871" max="4874" width="10.7109375" style="79" customWidth="1"/>
    <col min="4875" max="4875" width="8" style="79" customWidth="1"/>
    <col min="4876" max="4876" width="1" style="79" customWidth="1"/>
    <col min="4877" max="4877" width="6.7109375" style="79" customWidth="1"/>
    <col min="4878" max="4878" width="1" style="79" customWidth="1"/>
    <col min="4879" max="4879" width="6.7109375" style="79" customWidth="1"/>
    <col min="4880" max="4880" width="1" style="79" customWidth="1"/>
    <col min="4881" max="4881" width="6.7109375"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8" width="6.7109375" style="79" customWidth="1"/>
    <col min="4889" max="5120" width="11.42578125" style="79"/>
    <col min="5121" max="5121" width="2.7109375" style="79" customWidth="1"/>
    <col min="5122" max="5122" width="1.7109375" style="79" customWidth="1"/>
    <col min="5123" max="5123" width="3.28515625" style="79" customWidth="1"/>
    <col min="5124" max="5124" width="0.85546875" style="79" customWidth="1"/>
    <col min="5125" max="5125" width="7.5703125" style="79" customWidth="1"/>
    <col min="5126" max="5126" width="63.42578125" style="79" customWidth="1"/>
    <col min="5127" max="5130" width="10.7109375" style="79" customWidth="1"/>
    <col min="5131" max="5131" width="8" style="79" customWidth="1"/>
    <col min="5132" max="5132" width="1" style="79" customWidth="1"/>
    <col min="5133" max="5133" width="6.7109375" style="79" customWidth="1"/>
    <col min="5134" max="5134" width="1" style="79" customWidth="1"/>
    <col min="5135" max="5135" width="6.7109375" style="79" customWidth="1"/>
    <col min="5136" max="5136" width="1" style="79" customWidth="1"/>
    <col min="5137" max="5137" width="6.7109375"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4" width="6.7109375" style="79" customWidth="1"/>
    <col min="5145" max="5376" width="11.42578125" style="79"/>
    <col min="5377" max="5377" width="2.7109375" style="79" customWidth="1"/>
    <col min="5378" max="5378" width="1.7109375" style="79" customWidth="1"/>
    <col min="5379" max="5379" width="3.28515625" style="79" customWidth="1"/>
    <col min="5380" max="5380" width="0.85546875" style="79" customWidth="1"/>
    <col min="5381" max="5381" width="7.5703125" style="79" customWidth="1"/>
    <col min="5382" max="5382" width="63.42578125" style="79" customWidth="1"/>
    <col min="5383" max="5386" width="10.7109375" style="79" customWidth="1"/>
    <col min="5387" max="5387" width="8" style="79" customWidth="1"/>
    <col min="5388" max="5388" width="1" style="79" customWidth="1"/>
    <col min="5389" max="5389" width="6.7109375" style="79" customWidth="1"/>
    <col min="5390" max="5390" width="1" style="79" customWidth="1"/>
    <col min="5391" max="5391" width="6.7109375" style="79" customWidth="1"/>
    <col min="5392" max="5392" width="1" style="79" customWidth="1"/>
    <col min="5393" max="5393" width="6.7109375"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400" width="6.7109375" style="79" customWidth="1"/>
    <col min="5401" max="5632" width="11.42578125" style="79"/>
    <col min="5633" max="5633" width="2.7109375" style="79" customWidth="1"/>
    <col min="5634" max="5634" width="1.7109375" style="79" customWidth="1"/>
    <col min="5635" max="5635" width="3.28515625" style="79" customWidth="1"/>
    <col min="5636" max="5636" width="0.85546875" style="79" customWidth="1"/>
    <col min="5637" max="5637" width="7.5703125" style="79" customWidth="1"/>
    <col min="5638" max="5638" width="63.42578125" style="79" customWidth="1"/>
    <col min="5639" max="5642" width="10.7109375" style="79" customWidth="1"/>
    <col min="5643" max="5643" width="8" style="79" customWidth="1"/>
    <col min="5644" max="5644" width="1" style="79" customWidth="1"/>
    <col min="5645" max="5645" width="6.7109375" style="79" customWidth="1"/>
    <col min="5646" max="5646" width="1" style="79" customWidth="1"/>
    <col min="5647" max="5647" width="6.7109375" style="79" customWidth="1"/>
    <col min="5648" max="5648" width="1" style="79" customWidth="1"/>
    <col min="5649" max="5649" width="6.7109375"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6" width="6.7109375" style="79" customWidth="1"/>
    <col min="5657" max="5888" width="11.42578125" style="79"/>
    <col min="5889" max="5889" width="2.7109375" style="79" customWidth="1"/>
    <col min="5890" max="5890" width="1.7109375" style="79" customWidth="1"/>
    <col min="5891" max="5891" width="3.28515625" style="79" customWidth="1"/>
    <col min="5892" max="5892" width="0.85546875" style="79" customWidth="1"/>
    <col min="5893" max="5893" width="7.5703125" style="79" customWidth="1"/>
    <col min="5894" max="5894" width="63.42578125" style="79" customWidth="1"/>
    <col min="5895" max="5898" width="10.7109375" style="79" customWidth="1"/>
    <col min="5899" max="5899" width="8" style="79" customWidth="1"/>
    <col min="5900" max="5900" width="1" style="79" customWidth="1"/>
    <col min="5901" max="5901" width="6.7109375" style="79" customWidth="1"/>
    <col min="5902" max="5902" width="1" style="79" customWidth="1"/>
    <col min="5903" max="5903" width="6.7109375" style="79" customWidth="1"/>
    <col min="5904" max="5904" width="1" style="79" customWidth="1"/>
    <col min="5905" max="5905" width="6.7109375"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2" width="6.7109375" style="79" customWidth="1"/>
    <col min="5913" max="6144" width="11.42578125" style="79"/>
    <col min="6145" max="6145" width="2.7109375" style="79" customWidth="1"/>
    <col min="6146" max="6146" width="1.7109375" style="79" customWidth="1"/>
    <col min="6147" max="6147" width="3.28515625" style="79" customWidth="1"/>
    <col min="6148" max="6148" width="0.85546875" style="79" customWidth="1"/>
    <col min="6149" max="6149" width="7.5703125" style="79" customWidth="1"/>
    <col min="6150" max="6150" width="63.42578125" style="79" customWidth="1"/>
    <col min="6151" max="6154" width="10.7109375" style="79" customWidth="1"/>
    <col min="6155" max="6155" width="8" style="79" customWidth="1"/>
    <col min="6156" max="6156" width="1" style="79" customWidth="1"/>
    <col min="6157" max="6157" width="6.7109375" style="79" customWidth="1"/>
    <col min="6158" max="6158" width="1" style="79" customWidth="1"/>
    <col min="6159" max="6159" width="6.7109375" style="79" customWidth="1"/>
    <col min="6160" max="6160" width="1" style="79" customWidth="1"/>
    <col min="6161" max="6161" width="6.7109375"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8" width="6.7109375" style="79" customWidth="1"/>
    <col min="6169" max="6400" width="11.42578125" style="79"/>
    <col min="6401" max="6401" width="2.7109375" style="79" customWidth="1"/>
    <col min="6402" max="6402" width="1.7109375" style="79" customWidth="1"/>
    <col min="6403" max="6403" width="3.28515625" style="79" customWidth="1"/>
    <col min="6404" max="6404" width="0.85546875" style="79" customWidth="1"/>
    <col min="6405" max="6405" width="7.5703125" style="79" customWidth="1"/>
    <col min="6406" max="6406" width="63.42578125" style="79" customWidth="1"/>
    <col min="6407" max="6410" width="10.7109375" style="79" customWidth="1"/>
    <col min="6411" max="6411" width="8" style="79" customWidth="1"/>
    <col min="6412" max="6412" width="1" style="79" customWidth="1"/>
    <col min="6413" max="6413" width="6.7109375" style="79" customWidth="1"/>
    <col min="6414" max="6414" width="1" style="79" customWidth="1"/>
    <col min="6415" max="6415" width="6.7109375" style="79" customWidth="1"/>
    <col min="6416" max="6416" width="1" style="79" customWidth="1"/>
    <col min="6417" max="6417" width="6.7109375"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4" width="6.7109375" style="79" customWidth="1"/>
    <col min="6425" max="6656" width="11.42578125" style="79"/>
    <col min="6657" max="6657" width="2.7109375" style="79" customWidth="1"/>
    <col min="6658" max="6658" width="1.7109375" style="79" customWidth="1"/>
    <col min="6659" max="6659" width="3.28515625" style="79" customWidth="1"/>
    <col min="6660" max="6660" width="0.85546875" style="79" customWidth="1"/>
    <col min="6661" max="6661" width="7.5703125" style="79" customWidth="1"/>
    <col min="6662" max="6662" width="63.42578125" style="79" customWidth="1"/>
    <col min="6663" max="6666" width="10.7109375" style="79" customWidth="1"/>
    <col min="6667" max="6667" width="8" style="79" customWidth="1"/>
    <col min="6668" max="6668" width="1" style="79" customWidth="1"/>
    <col min="6669" max="6669" width="6.7109375" style="79" customWidth="1"/>
    <col min="6670" max="6670" width="1" style="79" customWidth="1"/>
    <col min="6671" max="6671" width="6.7109375" style="79" customWidth="1"/>
    <col min="6672" max="6672" width="1" style="79" customWidth="1"/>
    <col min="6673" max="6673" width="6.7109375"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80" width="6.7109375" style="79" customWidth="1"/>
    <col min="6681" max="6912" width="11.42578125" style="79"/>
    <col min="6913" max="6913" width="2.7109375" style="79" customWidth="1"/>
    <col min="6914" max="6914" width="1.7109375" style="79" customWidth="1"/>
    <col min="6915" max="6915" width="3.28515625" style="79" customWidth="1"/>
    <col min="6916" max="6916" width="0.85546875" style="79" customWidth="1"/>
    <col min="6917" max="6917" width="7.5703125" style="79" customWidth="1"/>
    <col min="6918" max="6918" width="63.42578125" style="79" customWidth="1"/>
    <col min="6919" max="6922" width="10.7109375" style="79" customWidth="1"/>
    <col min="6923" max="6923" width="8" style="79" customWidth="1"/>
    <col min="6924" max="6924" width="1" style="79" customWidth="1"/>
    <col min="6925" max="6925" width="6.7109375" style="79" customWidth="1"/>
    <col min="6926" max="6926" width="1" style="79" customWidth="1"/>
    <col min="6927" max="6927" width="6.7109375" style="79" customWidth="1"/>
    <col min="6928" max="6928" width="1" style="79" customWidth="1"/>
    <col min="6929" max="6929" width="6.7109375"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6" width="6.7109375" style="79" customWidth="1"/>
    <col min="6937" max="7168" width="11.42578125" style="79"/>
    <col min="7169" max="7169" width="2.7109375" style="79" customWidth="1"/>
    <col min="7170" max="7170" width="1.7109375" style="79" customWidth="1"/>
    <col min="7171" max="7171" width="3.28515625" style="79" customWidth="1"/>
    <col min="7172" max="7172" width="0.85546875" style="79" customWidth="1"/>
    <col min="7173" max="7173" width="7.5703125" style="79" customWidth="1"/>
    <col min="7174" max="7174" width="63.42578125" style="79" customWidth="1"/>
    <col min="7175" max="7178" width="10.7109375" style="79" customWidth="1"/>
    <col min="7179" max="7179" width="8" style="79" customWidth="1"/>
    <col min="7180" max="7180" width="1" style="79" customWidth="1"/>
    <col min="7181" max="7181" width="6.7109375" style="79" customWidth="1"/>
    <col min="7182" max="7182" width="1" style="79" customWidth="1"/>
    <col min="7183" max="7183" width="6.7109375" style="79" customWidth="1"/>
    <col min="7184" max="7184" width="1" style="79" customWidth="1"/>
    <col min="7185" max="7185" width="6.7109375"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2" width="6.7109375" style="79" customWidth="1"/>
    <col min="7193" max="7424" width="11.42578125" style="79"/>
    <col min="7425" max="7425" width="2.7109375" style="79" customWidth="1"/>
    <col min="7426" max="7426" width="1.7109375" style="79" customWidth="1"/>
    <col min="7427" max="7427" width="3.28515625" style="79" customWidth="1"/>
    <col min="7428" max="7428" width="0.85546875" style="79" customWidth="1"/>
    <col min="7429" max="7429" width="7.5703125" style="79" customWidth="1"/>
    <col min="7430" max="7430" width="63.42578125" style="79" customWidth="1"/>
    <col min="7431" max="7434" width="10.7109375" style="79" customWidth="1"/>
    <col min="7435" max="7435" width="8" style="79" customWidth="1"/>
    <col min="7436" max="7436" width="1" style="79" customWidth="1"/>
    <col min="7437" max="7437" width="6.7109375" style="79" customWidth="1"/>
    <col min="7438" max="7438" width="1" style="79" customWidth="1"/>
    <col min="7439" max="7439" width="6.7109375" style="79" customWidth="1"/>
    <col min="7440" max="7440" width="1" style="79" customWidth="1"/>
    <col min="7441" max="7441" width="6.7109375"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8" width="6.7109375" style="79" customWidth="1"/>
    <col min="7449" max="7680" width="11.42578125" style="79"/>
    <col min="7681" max="7681" width="2.7109375" style="79" customWidth="1"/>
    <col min="7682" max="7682" width="1.7109375" style="79" customWidth="1"/>
    <col min="7683" max="7683" width="3.28515625" style="79" customWidth="1"/>
    <col min="7684" max="7684" width="0.85546875" style="79" customWidth="1"/>
    <col min="7685" max="7685" width="7.5703125" style="79" customWidth="1"/>
    <col min="7686" max="7686" width="63.42578125" style="79" customWidth="1"/>
    <col min="7687" max="7690" width="10.7109375" style="79" customWidth="1"/>
    <col min="7691" max="7691" width="8" style="79" customWidth="1"/>
    <col min="7692" max="7692" width="1" style="79" customWidth="1"/>
    <col min="7693" max="7693" width="6.7109375" style="79" customWidth="1"/>
    <col min="7694" max="7694" width="1" style="79" customWidth="1"/>
    <col min="7695" max="7695" width="6.7109375" style="79" customWidth="1"/>
    <col min="7696" max="7696" width="1" style="79" customWidth="1"/>
    <col min="7697" max="7697" width="6.7109375"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4" width="6.7109375" style="79" customWidth="1"/>
    <col min="7705" max="7936" width="11.42578125" style="79"/>
    <col min="7937" max="7937" width="2.7109375" style="79" customWidth="1"/>
    <col min="7938" max="7938" width="1.7109375" style="79" customWidth="1"/>
    <col min="7939" max="7939" width="3.28515625" style="79" customWidth="1"/>
    <col min="7940" max="7940" width="0.85546875" style="79" customWidth="1"/>
    <col min="7941" max="7941" width="7.5703125" style="79" customWidth="1"/>
    <col min="7942" max="7942" width="63.42578125" style="79" customWidth="1"/>
    <col min="7943" max="7946" width="10.7109375" style="79" customWidth="1"/>
    <col min="7947" max="7947" width="8" style="79" customWidth="1"/>
    <col min="7948" max="7948" width="1" style="79" customWidth="1"/>
    <col min="7949" max="7949" width="6.7109375" style="79" customWidth="1"/>
    <col min="7950" max="7950" width="1" style="79" customWidth="1"/>
    <col min="7951" max="7951" width="6.7109375" style="79" customWidth="1"/>
    <col min="7952" max="7952" width="1" style="79" customWidth="1"/>
    <col min="7953" max="7953" width="6.7109375"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60" width="6.7109375" style="79" customWidth="1"/>
    <col min="7961" max="8192" width="11.42578125" style="79"/>
    <col min="8193" max="8193" width="2.7109375" style="79" customWidth="1"/>
    <col min="8194" max="8194" width="1.7109375" style="79" customWidth="1"/>
    <col min="8195" max="8195" width="3.28515625" style="79" customWidth="1"/>
    <col min="8196" max="8196" width="0.85546875" style="79" customWidth="1"/>
    <col min="8197" max="8197" width="7.5703125" style="79" customWidth="1"/>
    <col min="8198" max="8198" width="63.42578125" style="79" customWidth="1"/>
    <col min="8199" max="8202" width="10.7109375" style="79" customWidth="1"/>
    <col min="8203" max="8203" width="8" style="79" customWidth="1"/>
    <col min="8204" max="8204" width="1" style="79" customWidth="1"/>
    <col min="8205" max="8205" width="6.7109375" style="79" customWidth="1"/>
    <col min="8206" max="8206" width="1" style="79" customWidth="1"/>
    <col min="8207" max="8207" width="6.7109375" style="79" customWidth="1"/>
    <col min="8208" max="8208" width="1" style="79" customWidth="1"/>
    <col min="8209" max="8209" width="6.7109375"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6" width="6.7109375" style="79" customWidth="1"/>
    <col min="8217" max="8448" width="11.42578125" style="79"/>
    <col min="8449" max="8449" width="2.7109375" style="79" customWidth="1"/>
    <col min="8450" max="8450" width="1.7109375" style="79" customWidth="1"/>
    <col min="8451" max="8451" width="3.28515625" style="79" customWidth="1"/>
    <col min="8452" max="8452" width="0.85546875" style="79" customWidth="1"/>
    <col min="8453" max="8453" width="7.5703125" style="79" customWidth="1"/>
    <col min="8454" max="8454" width="63.42578125" style="79" customWidth="1"/>
    <col min="8455" max="8458" width="10.7109375" style="79" customWidth="1"/>
    <col min="8459" max="8459" width="8" style="79" customWidth="1"/>
    <col min="8460" max="8460" width="1" style="79" customWidth="1"/>
    <col min="8461" max="8461" width="6.7109375" style="79" customWidth="1"/>
    <col min="8462" max="8462" width="1" style="79" customWidth="1"/>
    <col min="8463" max="8463" width="6.7109375" style="79" customWidth="1"/>
    <col min="8464" max="8464" width="1" style="79" customWidth="1"/>
    <col min="8465" max="8465" width="6.7109375"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2" width="6.7109375" style="79" customWidth="1"/>
    <col min="8473" max="8704" width="11.42578125" style="79"/>
    <col min="8705" max="8705" width="2.7109375" style="79" customWidth="1"/>
    <col min="8706" max="8706" width="1.7109375" style="79" customWidth="1"/>
    <col min="8707" max="8707" width="3.28515625" style="79" customWidth="1"/>
    <col min="8708" max="8708" width="0.85546875" style="79" customWidth="1"/>
    <col min="8709" max="8709" width="7.5703125" style="79" customWidth="1"/>
    <col min="8710" max="8710" width="63.42578125" style="79" customWidth="1"/>
    <col min="8711" max="8714" width="10.7109375" style="79" customWidth="1"/>
    <col min="8715" max="8715" width="8" style="79" customWidth="1"/>
    <col min="8716" max="8716" width="1" style="79" customWidth="1"/>
    <col min="8717" max="8717" width="6.7109375" style="79" customWidth="1"/>
    <col min="8718" max="8718" width="1" style="79" customWidth="1"/>
    <col min="8719" max="8719" width="6.7109375" style="79" customWidth="1"/>
    <col min="8720" max="8720" width="1" style="79" customWidth="1"/>
    <col min="8721" max="8721" width="6.7109375"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8" width="6.7109375" style="79" customWidth="1"/>
    <col min="8729" max="8960" width="11.42578125" style="79"/>
    <col min="8961" max="8961" width="2.7109375" style="79" customWidth="1"/>
    <col min="8962" max="8962" width="1.7109375" style="79" customWidth="1"/>
    <col min="8963" max="8963" width="3.28515625" style="79" customWidth="1"/>
    <col min="8964" max="8964" width="0.85546875" style="79" customWidth="1"/>
    <col min="8965" max="8965" width="7.5703125" style="79" customWidth="1"/>
    <col min="8966" max="8966" width="63.42578125" style="79" customWidth="1"/>
    <col min="8967" max="8970" width="10.7109375" style="79" customWidth="1"/>
    <col min="8971" max="8971" width="8" style="79" customWidth="1"/>
    <col min="8972" max="8972" width="1" style="79" customWidth="1"/>
    <col min="8973" max="8973" width="6.7109375" style="79" customWidth="1"/>
    <col min="8974" max="8974" width="1" style="79" customWidth="1"/>
    <col min="8975" max="8975" width="6.7109375" style="79" customWidth="1"/>
    <col min="8976" max="8976" width="1" style="79" customWidth="1"/>
    <col min="8977" max="8977" width="6.7109375"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4" width="6.7109375" style="79" customWidth="1"/>
    <col min="8985" max="9216" width="11.42578125" style="79"/>
    <col min="9217" max="9217" width="2.7109375" style="79" customWidth="1"/>
    <col min="9218" max="9218" width="1.7109375" style="79" customWidth="1"/>
    <col min="9219" max="9219" width="3.28515625" style="79" customWidth="1"/>
    <col min="9220" max="9220" width="0.85546875" style="79" customWidth="1"/>
    <col min="9221" max="9221" width="7.5703125" style="79" customWidth="1"/>
    <col min="9222" max="9222" width="63.42578125" style="79" customWidth="1"/>
    <col min="9223" max="9226" width="10.7109375" style="79" customWidth="1"/>
    <col min="9227" max="9227" width="8" style="79" customWidth="1"/>
    <col min="9228" max="9228" width="1" style="79" customWidth="1"/>
    <col min="9229" max="9229" width="6.7109375" style="79" customWidth="1"/>
    <col min="9230" max="9230" width="1" style="79" customWidth="1"/>
    <col min="9231" max="9231" width="6.7109375" style="79" customWidth="1"/>
    <col min="9232" max="9232" width="1" style="79" customWidth="1"/>
    <col min="9233" max="9233" width="6.7109375"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40" width="6.7109375" style="79" customWidth="1"/>
    <col min="9241" max="9472" width="11.42578125" style="79"/>
    <col min="9473" max="9473" width="2.7109375" style="79" customWidth="1"/>
    <col min="9474" max="9474" width="1.7109375" style="79" customWidth="1"/>
    <col min="9475" max="9475" width="3.28515625" style="79" customWidth="1"/>
    <col min="9476" max="9476" width="0.85546875" style="79" customWidth="1"/>
    <col min="9477" max="9477" width="7.5703125" style="79" customWidth="1"/>
    <col min="9478" max="9478" width="63.42578125" style="79" customWidth="1"/>
    <col min="9479" max="9482" width="10.7109375" style="79" customWidth="1"/>
    <col min="9483" max="9483" width="8" style="79" customWidth="1"/>
    <col min="9484" max="9484" width="1" style="79" customWidth="1"/>
    <col min="9485" max="9485" width="6.7109375" style="79" customWidth="1"/>
    <col min="9486" max="9486" width="1" style="79" customWidth="1"/>
    <col min="9487" max="9487" width="6.7109375" style="79" customWidth="1"/>
    <col min="9488" max="9488" width="1" style="79" customWidth="1"/>
    <col min="9489" max="9489" width="6.7109375"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6" width="6.7109375" style="79" customWidth="1"/>
    <col min="9497" max="9728" width="11.42578125" style="79"/>
    <col min="9729" max="9729" width="2.7109375" style="79" customWidth="1"/>
    <col min="9730" max="9730" width="1.7109375" style="79" customWidth="1"/>
    <col min="9731" max="9731" width="3.28515625" style="79" customWidth="1"/>
    <col min="9732" max="9732" width="0.85546875" style="79" customWidth="1"/>
    <col min="9733" max="9733" width="7.5703125" style="79" customWidth="1"/>
    <col min="9734" max="9734" width="63.42578125" style="79" customWidth="1"/>
    <col min="9735" max="9738" width="10.7109375" style="79" customWidth="1"/>
    <col min="9739" max="9739" width="8" style="79" customWidth="1"/>
    <col min="9740" max="9740" width="1" style="79" customWidth="1"/>
    <col min="9741" max="9741" width="6.7109375" style="79" customWidth="1"/>
    <col min="9742" max="9742" width="1" style="79" customWidth="1"/>
    <col min="9743" max="9743" width="6.7109375" style="79" customWidth="1"/>
    <col min="9744" max="9744" width="1" style="79" customWidth="1"/>
    <col min="9745" max="9745" width="6.7109375"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2" width="6.7109375" style="79" customWidth="1"/>
    <col min="9753" max="9984" width="11.42578125" style="79"/>
    <col min="9985" max="9985" width="2.7109375" style="79" customWidth="1"/>
    <col min="9986" max="9986" width="1.7109375" style="79" customWidth="1"/>
    <col min="9987" max="9987" width="3.28515625" style="79" customWidth="1"/>
    <col min="9988" max="9988" width="0.85546875" style="79" customWidth="1"/>
    <col min="9989" max="9989" width="7.5703125" style="79" customWidth="1"/>
    <col min="9990" max="9990" width="63.42578125" style="79" customWidth="1"/>
    <col min="9991" max="9994" width="10.7109375" style="79" customWidth="1"/>
    <col min="9995" max="9995" width="8" style="79" customWidth="1"/>
    <col min="9996" max="9996" width="1" style="79" customWidth="1"/>
    <col min="9997" max="9997" width="6.7109375" style="79" customWidth="1"/>
    <col min="9998" max="9998" width="1" style="79" customWidth="1"/>
    <col min="9999" max="9999" width="6.7109375" style="79" customWidth="1"/>
    <col min="10000" max="10000" width="1" style="79" customWidth="1"/>
    <col min="10001" max="10001" width="6.7109375"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8" width="6.7109375" style="79" customWidth="1"/>
    <col min="10009" max="10240" width="11.42578125" style="79"/>
    <col min="10241" max="10241" width="2.7109375" style="79" customWidth="1"/>
    <col min="10242" max="10242" width="1.7109375" style="79" customWidth="1"/>
    <col min="10243" max="10243" width="3.28515625" style="79" customWidth="1"/>
    <col min="10244" max="10244" width="0.85546875" style="79" customWidth="1"/>
    <col min="10245" max="10245" width="7.5703125" style="79" customWidth="1"/>
    <col min="10246" max="10246" width="63.42578125" style="79" customWidth="1"/>
    <col min="10247" max="10250" width="10.7109375" style="79" customWidth="1"/>
    <col min="10251" max="10251" width="8" style="79" customWidth="1"/>
    <col min="10252" max="10252" width="1" style="79" customWidth="1"/>
    <col min="10253" max="10253" width="6.7109375" style="79" customWidth="1"/>
    <col min="10254" max="10254" width="1" style="79" customWidth="1"/>
    <col min="10255" max="10255" width="6.7109375" style="79" customWidth="1"/>
    <col min="10256" max="10256" width="1" style="79" customWidth="1"/>
    <col min="10257" max="10257" width="6.7109375"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4" width="6.7109375" style="79" customWidth="1"/>
    <col min="10265" max="10496" width="11.42578125" style="79"/>
    <col min="10497" max="10497" width="2.7109375" style="79" customWidth="1"/>
    <col min="10498" max="10498" width="1.7109375" style="79" customWidth="1"/>
    <col min="10499" max="10499" width="3.28515625" style="79" customWidth="1"/>
    <col min="10500" max="10500" width="0.85546875" style="79" customWidth="1"/>
    <col min="10501" max="10501" width="7.5703125" style="79" customWidth="1"/>
    <col min="10502" max="10502" width="63.42578125" style="79" customWidth="1"/>
    <col min="10503" max="10506" width="10.7109375" style="79" customWidth="1"/>
    <col min="10507" max="10507" width="8" style="79" customWidth="1"/>
    <col min="10508" max="10508" width="1" style="79" customWidth="1"/>
    <col min="10509" max="10509" width="6.7109375" style="79" customWidth="1"/>
    <col min="10510" max="10510" width="1" style="79" customWidth="1"/>
    <col min="10511" max="10511" width="6.7109375" style="79" customWidth="1"/>
    <col min="10512" max="10512" width="1" style="79" customWidth="1"/>
    <col min="10513" max="10513" width="6.7109375"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20" width="6.7109375" style="79" customWidth="1"/>
    <col min="10521" max="10752" width="11.42578125" style="79"/>
    <col min="10753" max="10753" width="2.7109375" style="79" customWidth="1"/>
    <col min="10754" max="10754" width="1.7109375" style="79" customWidth="1"/>
    <col min="10755" max="10755" width="3.28515625" style="79" customWidth="1"/>
    <col min="10756" max="10756" width="0.85546875" style="79" customWidth="1"/>
    <col min="10757" max="10757" width="7.5703125" style="79" customWidth="1"/>
    <col min="10758" max="10758" width="63.42578125" style="79" customWidth="1"/>
    <col min="10759" max="10762" width="10.7109375" style="79" customWidth="1"/>
    <col min="10763" max="10763" width="8" style="79" customWidth="1"/>
    <col min="10764" max="10764" width="1" style="79" customWidth="1"/>
    <col min="10765" max="10765" width="6.7109375" style="79" customWidth="1"/>
    <col min="10766" max="10766" width="1" style="79" customWidth="1"/>
    <col min="10767" max="10767" width="6.7109375" style="79" customWidth="1"/>
    <col min="10768" max="10768" width="1" style="79" customWidth="1"/>
    <col min="10769" max="10769" width="6.7109375"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6" width="6.7109375" style="79" customWidth="1"/>
    <col min="10777" max="11008" width="11.42578125" style="79"/>
    <col min="11009" max="11009" width="2.7109375" style="79" customWidth="1"/>
    <col min="11010" max="11010" width="1.7109375" style="79" customWidth="1"/>
    <col min="11011" max="11011" width="3.28515625" style="79" customWidth="1"/>
    <col min="11012" max="11012" width="0.85546875" style="79" customWidth="1"/>
    <col min="11013" max="11013" width="7.5703125" style="79" customWidth="1"/>
    <col min="11014" max="11014" width="63.42578125" style="79" customWidth="1"/>
    <col min="11015" max="11018" width="10.7109375" style="79" customWidth="1"/>
    <col min="11019" max="11019" width="8" style="79" customWidth="1"/>
    <col min="11020" max="11020" width="1" style="79" customWidth="1"/>
    <col min="11021" max="11021" width="6.7109375" style="79" customWidth="1"/>
    <col min="11022" max="11022" width="1" style="79" customWidth="1"/>
    <col min="11023" max="11023" width="6.7109375" style="79" customWidth="1"/>
    <col min="11024" max="11024" width="1" style="79" customWidth="1"/>
    <col min="11025" max="11025" width="6.7109375"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2" width="6.7109375" style="79" customWidth="1"/>
    <col min="11033" max="11264" width="11.42578125" style="79"/>
    <col min="11265" max="11265" width="2.7109375" style="79" customWidth="1"/>
    <col min="11266" max="11266" width="1.7109375" style="79" customWidth="1"/>
    <col min="11267" max="11267" width="3.28515625" style="79" customWidth="1"/>
    <col min="11268" max="11268" width="0.85546875" style="79" customWidth="1"/>
    <col min="11269" max="11269" width="7.5703125" style="79" customWidth="1"/>
    <col min="11270" max="11270" width="63.42578125" style="79" customWidth="1"/>
    <col min="11271" max="11274" width="10.7109375" style="79" customWidth="1"/>
    <col min="11275" max="11275" width="8" style="79" customWidth="1"/>
    <col min="11276" max="11276" width="1" style="79" customWidth="1"/>
    <col min="11277" max="11277" width="6.7109375" style="79" customWidth="1"/>
    <col min="11278" max="11278" width="1" style="79" customWidth="1"/>
    <col min="11279" max="11279" width="6.7109375" style="79" customWidth="1"/>
    <col min="11280" max="11280" width="1" style="79" customWidth="1"/>
    <col min="11281" max="11281" width="6.7109375"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8" width="6.7109375" style="79" customWidth="1"/>
    <col min="11289" max="11520" width="11.42578125" style="79"/>
    <col min="11521" max="11521" width="2.7109375" style="79" customWidth="1"/>
    <col min="11522" max="11522" width="1.7109375" style="79" customWidth="1"/>
    <col min="11523" max="11523" width="3.28515625" style="79" customWidth="1"/>
    <col min="11524" max="11524" width="0.85546875" style="79" customWidth="1"/>
    <col min="11525" max="11525" width="7.5703125" style="79" customWidth="1"/>
    <col min="11526" max="11526" width="63.42578125" style="79" customWidth="1"/>
    <col min="11527" max="11530" width="10.7109375" style="79" customWidth="1"/>
    <col min="11531" max="11531" width="8" style="79" customWidth="1"/>
    <col min="11532" max="11532" width="1" style="79" customWidth="1"/>
    <col min="11533" max="11533" width="6.7109375" style="79" customWidth="1"/>
    <col min="11534" max="11534" width="1" style="79" customWidth="1"/>
    <col min="11535" max="11535" width="6.7109375" style="79" customWidth="1"/>
    <col min="11536" max="11536" width="1" style="79" customWidth="1"/>
    <col min="11537" max="11537" width="6.7109375"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4" width="6.7109375" style="79" customWidth="1"/>
    <col min="11545" max="11776" width="11.42578125" style="79"/>
    <col min="11777" max="11777" width="2.7109375" style="79" customWidth="1"/>
    <col min="11778" max="11778" width="1.7109375" style="79" customWidth="1"/>
    <col min="11779" max="11779" width="3.28515625" style="79" customWidth="1"/>
    <col min="11780" max="11780" width="0.85546875" style="79" customWidth="1"/>
    <col min="11781" max="11781" width="7.5703125" style="79" customWidth="1"/>
    <col min="11782" max="11782" width="63.42578125" style="79" customWidth="1"/>
    <col min="11783" max="11786" width="10.7109375" style="79" customWidth="1"/>
    <col min="11787" max="11787" width="8" style="79" customWidth="1"/>
    <col min="11788" max="11788" width="1" style="79" customWidth="1"/>
    <col min="11789" max="11789" width="6.7109375" style="79" customWidth="1"/>
    <col min="11790" max="11790" width="1" style="79" customWidth="1"/>
    <col min="11791" max="11791" width="6.7109375" style="79" customWidth="1"/>
    <col min="11792" max="11792" width="1" style="79" customWidth="1"/>
    <col min="11793" max="11793" width="6.7109375"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800" width="6.7109375" style="79" customWidth="1"/>
    <col min="11801" max="12032" width="11.42578125" style="79"/>
    <col min="12033" max="12033" width="2.7109375" style="79" customWidth="1"/>
    <col min="12034" max="12034" width="1.7109375" style="79" customWidth="1"/>
    <col min="12035" max="12035" width="3.28515625" style="79" customWidth="1"/>
    <col min="12036" max="12036" width="0.85546875" style="79" customWidth="1"/>
    <col min="12037" max="12037" width="7.5703125" style="79" customWidth="1"/>
    <col min="12038" max="12038" width="63.42578125" style="79" customWidth="1"/>
    <col min="12039" max="12042" width="10.7109375" style="79" customWidth="1"/>
    <col min="12043" max="12043" width="8" style="79" customWidth="1"/>
    <col min="12044" max="12044" width="1" style="79" customWidth="1"/>
    <col min="12045" max="12045" width="6.7109375" style="79" customWidth="1"/>
    <col min="12046" max="12046" width="1" style="79" customWidth="1"/>
    <col min="12047" max="12047" width="6.7109375" style="79" customWidth="1"/>
    <col min="12048" max="12048" width="1" style="79" customWidth="1"/>
    <col min="12049" max="12049" width="6.7109375"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6" width="6.7109375" style="79" customWidth="1"/>
    <col min="12057" max="12288" width="11.42578125" style="79"/>
    <col min="12289" max="12289" width="2.7109375" style="79" customWidth="1"/>
    <col min="12290" max="12290" width="1.7109375" style="79" customWidth="1"/>
    <col min="12291" max="12291" width="3.28515625" style="79" customWidth="1"/>
    <col min="12292" max="12292" width="0.85546875" style="79" customWidth="1"/>
    <col min="12293" max="12293" width="7.5703125" style="79" customWidth="1"/>
    <col min="12294" max="12294" width="63.42578125" style="79" customWidth="1"/>
    <col min="12295" max="12298" width="10.7109375" style="79" customWidth="1"/>
    <col min="12299" max="12299" width="8" style="79" customWidth="1"/>
    <col min="12300" max="12300" width="1" style="79" customWidth="1"/>
    <col min="12301" max="12301" width="6.7109375" style="79" customWidth="1"/>
    <col min="12302" max="12302" width="1" style="79" customWidth="1"/>
    <col min="12303" max="12303" width="6.7109375" style="79" customWidth="1"/>
    <col min="12304" max="12304" width="1" style="79" customWidth="1"/>
    <col min="12305" max="12305" width="6.7109375"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2" width="6.7109375" style="79" customWidth="1"/>
    <col min="12313" max="12544" width="11.42578125" style="79"/>
    <col min="12545" max="12545" width="2.7109375" style="79" customWidth="1"/>
    <col min="12546" max="12546" width="1.7109375" style="79" customWidth="1"/>
    <col min="12547" max="12547" width="3.28515625" style="79" customWidth="1"/>
    <col min="12548" max="12548" width="0.85546875" style="79" customWidth="1"/>
    <col min="12549" max="12549" width="7.5703125" style="79" customWidth="1"/>
    <col min="12550" max="12550" width="63.42578125" style="79" customWidth="1"/>
    <col min="12551" max="12554" width="10.7109375" style="79" customWidth="1"/>
    <col min="12555" max="12555" width="8" style="79" customWidth="1"/>
    <col min="12556" max="12556" width="1" style="79" customWidth="1"/>
    <col min="12557" max="12557" width="6.7109375" style="79" customWidth="1"/>
    <col min="12558" max="12558" width="1" style="79" customWidth="1"/>
    <col min="12559" max="12559" width="6.7109375" style="79" customWidth="1"/>
    <col min="12560" max="12560" width="1" style="79" customWidth="1"/>
    <col min="12561" max="12561" width="6.7109375"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8" width="6.7109375" style="79" customWidth="1"/>
    <col min="12569" max="12800" width="11.42578125" style="79"/>
    <col min="12801" max="12801" width="2.7109375" style="79" customWidth="1"/>
    <col min="12802" max="12802" width="1.7109375" style="79" customWidth="1"/>
    <col min="12803" max="12803" width="3.28515625" style="79" customWidth="1"/>
    <col min="12804" max="12804" width="0.85546875" style="79" customWidth="1"/>
    <col min="12805" max="12805" width="7.5703125" style="79" customWidth="1"/>
    <col min="12806" max="12806" width="63.42578125" style="79" customWidth="1"/>
    <col min="12807" max="12810" width="10.7109375" style="79" customWidth="1"/>
    <col min="12811" max="12811" width="8" style="79" customWidth="1"/>
    <col min="12812" max="12812" width="1" style="79" customWidth="1"/>
    <col min="12813" max="12813" width="6.7109375" style="79" customWidth="1"/>
    <col min="12814" max="12814" width="1" style="79" customWidth="1"/>
    <col min="12815" max="12815" width="6.7109375" style="79" customWidth="1"/>
    <col min="12816" max="12816" width="1" style="79" customWidth="1"/>
    <col min="12817" max="12817" width="6.7109375"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4" width="6.7109375" style="79" customWidth="1"/>
    <col min="12825" max="13056" width="11.42578125" style="79"/>
    <col min="13057" max="13057" width="2.7109375" style="79" customWidth="1"/>
    <col min="13058" max="13058" width="1.7109375" style="79" customWidth="1"/>
    <col min="13059" max="13059" width="3.28515625" style="79" customWidth="1"/>
    <col min="13060" max="13060" width="0.85546875" style="79" customWidth="1"/>
    <col min="13061" max="13061" width="7.5703125" style="79" customWidth="1"/>
    <col min="13062" max="13062" width="63.42578125" style="79" customWidth="1"/>
    <col min="13063" max="13066" width="10.7109375" style="79" customWidth="1"/>
    <col min="13067" max="13067" width="8" style="79" customWidth="1"/>
    <col min="13068" max="13068" width="1" style="79" customWidth="1"/>
    <col min="13069" max="13069" width="6.7109375" style="79" customWidth="1"/>
    <col min="13070" max="13070" width="1" style="79" customWidth="1"/>
    <col min="13071" max="13071" width="6.7109375" style="79" customWidth="1"/>
    <col min="13072" max="13072" width="1" style="79" customWidth="1"/>
    <col min="13073" max="13073" width="6.7109375"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80" width="6.7109375" style="79" customWidth="1"/>
    <col min="13081" max="13312" width="11.42578125" style="79"/>
    <col min="13313" max="13313" width="2.7109375" style="79" customWidth="1"/>
    <col min="13314" max="13314" width="1.7109375" style="79" customWidth="1"/>
    <col min="13315" max="13315" width="3.28515625" style="79" customWidth="1"/>
    <col min="13316" max="13316" width="0.85546875" style="79" customWidth="1"/>
    <col min="13317" max="13317" width="7.5703125" style="79" customWidth="1"/>
    <col min="13318" max="13318" width="63.42578125" style="79" customWidth="1"/>
    <col min="13319" max="13322" width="10.7109375" style="79" customWidth="1"/>
    <col min="13323" max="13323" width="8" style="79" customWidth="1"/>
    <col min="13324" max="13324" width="1" style="79" customWidth="1"/>
    <col min="13325" max="13325" width="6.7109375" style="79" customWidth="1"/>
    <col min="13326" max="13326" width="1" style="79" customWidth="1"/>
    <col min="13327" max="13327" width="6.7109375" style="79" customWidth="1"/>
    <col min="13328" max="13328" width="1" style="79" customWidth="1"/>
    <col min="13329" max="13329" width="6.7109375"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6" width="6.7109375" style="79" customWidth="1"/>
    <col min="13337" max="13568" width="11.42578125" style="79"/>
    <col min="13569" max="13569" width="2.7109375" style="79" customWidth="1"/>
    <col min="13570" max="13570" width="1.7109375" style="79" customWidth="1"/>
    <col min="13571" max="13571" width="3.28515625" style="79" customWidth="1"/>
    <col min="13572" max="13572" width="0.85546875" style="79" customWidth="1"/>
    <col min="13573" max="13573" width="7.5703125" style="79" customWidth="1"/>
    <col min="13574" max="13574" width="63.42578125" style="79" customWidth="1"/>
    <col min="13575" max="13578" width="10.7109375" style="79" customWidth="1"/>
    <col min="13579" max="13579" width="8" style="79" customWidth="1"/>
    <col min="13580" max="13580" width="1" style="79" customWidth="1"/>
    <col min="13581" max="13581" width="6.7109375" style="79" customWidth="1"/>
    <col min="13582" max="13582" width="1" style="79" customWidth="1"/>
    <col min="13583" max="13583" width="6.7109375" style="79" customWidth="1"/>
    <col min="13584" max="13584" width="1" style="79" customWidth="1"/>
    <col min="13585" max="13585" width="6.7109375"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2" width="6.7109375" style="79" customWidth="1"/>
    <col min="13593" max="13824" width="11.42578125" style="79"/>
    <col min="13825" max="13825" width="2.7109375" style="79" customWidth="1"/>
    <col min="13826" max="13826" width="1.7109375" style="79" customWidth="1"/>
    <col min="13827" max="13827" width="3.28515625" style="79" customWidth="1"/>
    <col min="13828" max="13828" width="0.85546875" style="79" customWidth="1"/>
    <col min="13829" max="13829" width="7.5703125" style="79" customWidth="1"/>
    <col min="13830" max="13830" width="63.42578125" style="79" customWidth="1"/>
    <col min="13831" max="13834" width="10.7109375" style="79" customWidth="1"/>
    <col min="13835" max="13835" width="8" style="79" customWidth="1"/>
    <col min="13836" max="13836" width="1" style="79" customWidth="1"/>
    <col min="13837" max="13837" width="6.7109375" style="79" customWidth="1"/>
    <col min="13838" max="13838" width="1" style="79" customWidth="1"/>
    <col min="13839" max="13839" width="6.7109375" style="79" customWidth="1"/>
    <col min="13840" max="13840" width="1" style="79" customWidth="1"/>
    <col min="13841" max="13841" width="6.7109375"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8" width="6.7109375" style="79" customWidth="1"/>
    <col min="13849" max="14080" width="11.42578125" style="79"/>
    <col min="14081" max="14081" width="2.7109375" style="79" customWidth="1"/>
    <col min="14082" max="14082" width="1.7109375" style="79" customWidth="1"/>
    <col min="14083" max="14083" width="3.28515625" style="79" customWidth="1"/>
    <col min="14084" max="14084" width="0.85546875" style="79" customWidth="1"/>
    <col min="14085" max="14085" width="7.5703125" style="79" customWidth="1"/>
    <col min="14086" max="14086" width="63.42578125" style="79" customWidth="1"/>
    <col min="14087" max="14090" width="10.7109375" style="79" customWidth="1"/>
    <col min="14091" max="14091" width="8" style="79" customWidth="1"/>
    <col min="14092" max="14092" width="1" style="79" customWidth="1"/>
    <col min="14093" max="14093" width="6.7109375" style="79" customWidth="1"/>
    <col min="14094" max="14094" width="1" style="79" customWidth="1"/>
    <col min="14095" max="14095" width="6.7109375" style="79" customWidth="1"/>
    <col min="14096" max="14096" width="1" style="79" customWidth="1"/>
    <col min="14097" max="14097" width="6.7109375"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4" width="6.7109375" style="79" customWidth="1"/>
    <col min="14105" max="14336" width="11.42578125" style="79"/>
    <col min="14337" max="14337" width="2.7109375" style="79" customWidth="1"/>
    <col min="14338" max="14338" width="1.7109375" style="79" customWidth="1"/>
    <col min="14339" max="14339" width="3.28515625" style="79" customWidth="1"/>
    <col min="14340" max="14340" width="0.85546875" style="79" customWidth="1"/>
    <col min="14341" max="14341" width="7.5703125" style="79" customWidth="1"/>
    <col min="14342" max="14342" width="63.42578125" style="79" customWidth="1"/>
    <col min="14343" max="14346" width="10.7109375" style="79" customWidth="1"/>
    <col min="14347" max="14347" width="8" style="79" customWidth="1"/>
    <col min="14348" max="14348" width="1" style="79" customWidth="1"/>
    <col min="14349" max="14349" width="6.7109375" style="79" customWidth="1"/>
    <col min="14350" max="14350" width="1" style="79" customWidth="1"/>
    <col min="14351" max="14351" width="6.7109375" style="79" customWidth="1"/>
    <col min="14352" max="14352" width="1" style="79" customWidth="1"/>
    <col min="14353" max="14353" width="6.7109375"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60" width="6.7109375" style="79" customWidth="1"/>
    <col min="14361" max="14592" width="11.42578125" style="79"/>
    <col min="14593" max="14593" width="2.7109375" style="79" customWidth="1"/>
    <col min="14594" max="14594" width="1.7109375" style="79" customWidth="1"/>
    <col min="14595" max="14595" width="3.28515625" style="79" customWidth="1"/>
    <col min="14596" max="14596" width="0.85546875" style="79" customWidth="1"/>
    <col min="14597" max="14597" width="7.5703125" style="79" customWidth="1"/>
    <col min="14598" max="14598" width="63.42578125" style="79" customWidth="1"/>
    <col min="14599" max="14602" width="10.7109375" style="79" customWidth="1"/>
    <col min="14603" max="14603" width="8" style="79" customWidth="1"/>
    <col min="14604" max="14604" width="1" style="79" customWidth="1"/>
    <col min="14605" max="14605" width="6.7109375" style="79" customWidth="1"/>
    <col min="14606" max="14606" width="1" style="79" customWidth="1"/>
    <col min="14607" max="14607" width="6.7109375" style="79" customWidth="1"/>
    <col min="14608" max="14608" width="1" style="79" customWidth="1"/>
    <col min="14609" max="14609" width="6.7109375"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6" width="6.7109375" style="79" customWidth="1"/>
    <col min="14617" max="14848" width="11.42578125" style="79"/>
    <col min="14849" max="14849" width="2.7109375" style="79" customWidth="1"/>
    <col min="14850" max="14850" width="1.7109375" style="79" customWidth="1"/>
    <col min="14851" max="14851" width="3.28515625" style="79" customWidth="1"/>
    <col min="14852" max="14852" width="0.85546875" style="79" customWidth="1"/>
    <col min="14853" max="14853" width="7.5703125" style="79" customWidth="1"/>
    <col min="14854" max="14854" width="63.42578125" style="79" customWidth="1"/>
    <col min="14855" max="14858" width="10.7109375" style="79" customWidth="1"/>
    <col min="14859" max="14859" width="8" style="79" customWidth="1"/>
    <col min="14860" max="14860" width="1" style="79" customWidth="1"/>
    <col min="14861" max="14861" width="6.7109375" style="79" customWidth="1"/>
    <col min="14862" max="14862" width="1" style="79" customWidth="1"/>
    <col min="14863" max="14863" width="6.7109375" style="79" customWidth="1"/>
    <col min="14864" max="14864" width="1" style="79" customWidth="1"/>
    <col min="14865" max="14865" width="6.7109375"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2" width="6.7109375" style="79" customWidth="1"/>
    <col min="14873" max="15104" width="11.42578125" style="79"/>
    <col min="15105" max="15105" width="2.7109375" style="79" customWidth="1"/>
    <col min="15106" max="15106" width="1.7109375" style="79" customWidth="1"/>
    <col min="15107" max="15107" width="3.28515625" style="79" customWidth="1"/>
    <col min="15108" max="15108" width="0.85546875" style="79" customWidth="1"/>
    <col min="15109" max="15109" width="7.5703125" style="79" customWidth="1"/>
    <col min="15110" max="15110" width="63.42578125" style="79" customWidth="1"/>
    <col min="15111" max="15114" width="10.7109375" style="79" customWidth="1"/>
    <col min="15115" max="15115" width="8" style="79" customWidth="1"/>
    <col min="15116" max="15116" width="1" style="79" customWidth="1"/>
    <col min="15117" max="15117" width="6.7109375" style="79" customWidth="1"/>
    <col min="15118" max="15118" width="1" style="79" customWidth="1"/>
    <col min="15119" max="15119" width="6.7109375" style="79" customWidth="1"/>
    <col min="15120" max="15120" width="1" style="79" customWidth="1"/>
    <col min="15121" max="15121" width="6.7109375"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8" width="6.7109375" style="79" customWidth="1"/>
    <col min="15129" max="15360" width="11.42578125" style="79"/>
    <col min="15361" max="15361" width="2.7109375" style="79" customWidth="1"/>
    <col min="15362" max="15362" width="1.7109375" style="79" customWidth="1"/>
    <col min="15363" max="15363" width="3.28515625" style="79" customWidth="1"/>
    <col min="15364" max="15364" width="0.85546875" style="79" customWidth="1"/>
    <col min="15365" max="15365" width="7.5703125" style="79" customWidth="1"/>
    <col min="15366" max="15366" width="63.42578125" style="79" customWidth="1"/>
    <col min="15367" max="15370" width="10.7109375" style="79" customWidth="1"/>
    <col min="15371" max="15371" width="8" style="79" customWidth="1"/>
    <col min="15372" max="15372" width="1" style="79" customWidth="1"/>
    <col min="15373" max="15373" width="6.7109375" style="79" customWidth="1"/>
    <col min="15374" max="15374" width="1" style="79" customWidth="1"/>
    <col min="15375" max="15375" width="6.7109375" style="79" customWidth="1"/>
    <col min="15376" max="15376" width="1" style="79" customWidth="1"/>
    <col min="15377" max="15377" width="6.7109375"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4" width="6.7109375" style="79" customWidth="1"/>
    <col min="15385" max="15616" width="11.42578125" style="79"/>
    <col min="15617" max="15617" width="2.7109375" style="79" customWidth="1"/>
    <col min="15618" max="15618" width="1.7109375" style="79" customWidth="1"/>
    <col min="15619" max="15619" width="3.28515625" style="79" customWidth="1"/>
    <col min="15620" max="15620" width="0.85546875" style="79" customWidth="1"/>
    <col min="15621" max="15621" width="7.5703125" style="79" customWidth="1"/>
    <col min="15622" max="15622" width="63.42578125" style="79" customWidth="1"/>
    <col min="15623" max="15626" width="10.7109375" style="79" customWidth="1"/>
    <col min="15627" max="15627" width="8" style="79" customWidth="1"/>
    <col min="15628" max="15628" width="1" style="79" customWidth="1"/>
    <col min="15629" max="15629" width="6.7109375" style="79" customWidth="1"/>
    <col min="15630" max="15630" width="1" style="79" customWidth="1"/>
    <col min="15631" max="15631" width="6.7109375" style="79" customWidth="1"/>
    <col min="15632" max="15632" width="1" style="79" customWidth="1"/>
    <col min="15633" max="15633" width="6.7109375"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40" width="6.7109375" style="79" customWidth="1"/>
    <col min="15641" max="15872" width="11.42578125" style="79"/>
    <col min="15873" max="15873" width="2.7109375" style="79" customWidth="1"/>
    <col min="15874" max="15874" width="1.7109375" style="79" customWidth="1"/>
    <col min="15875" max="15875" width="3.28515625" style="79" customWidth="1"/>
    <col min="15876" max="15876" width="0.85546875" style="79" customWidth="1"/>
    <col min="15877" max="15877" width="7.5703125" style="79" customWidth="1"/>
    <col min="15878" max="15878" width="63.42578125" style="79" customWidth="1"/>
    <col min="15879" max="15882" width="10.7109375" style="79" customWidth="1"/>
    <col min="15883" max="15883" width="8" style="79" customWidth="1"/>
    <col min="15884" max="15884" width="1" style="79" customWidth="1"/>
    <col min="15885" max="15885" width="6.7109375" style="79" customWidth="1"/>
    <col min="15886" max="15886" width="1" style="79" customWidth="1"/>
    <col min="15887" max="15887" width="6.7109375" style="79" customWidth="1"/>
    <col min="15888" max="15888" width="1" style="79" customWidth="1"/>
    <col min="15889" max="15889" width="6.7109375"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6" width="6.7109375" style="79" customWidth="1"/>
    <col min="15897" max="16128" width="11.42578125" style="79"/>
    <col min="16129" max="16129" width="2.7109375" style="79" customWidth="1"/>
    <col min="16130" max="16130" width="1.7109375" style="79" customWidth="1"/>
    <col min="16131" max="16131" width="3.28515625" style="79" customWidth="1"/>
    <col min="16132" max="16132" width="0.85546875" style="79" customWidth="1"/>
    <col min="16133" max="16133" width="7.5703125" style="79" customWidth="1"/>
    <col min="16134" max="16134" width="63.42578125" style="79" customWidth="1"/>
    <col min="16135" max="16138" width="10.7109375" style="79" customWidth="1"/>
    <col min="16139" max="16139" width="8" style="79" customWidth="1"/>
    <col min="16140" max="16140" width="1" style="79" customWidth="1"/>
    <col min="16141" max="16141" width="6.7109375" style="79" customWidth="1"/>
    <col min="16142" max="16142" width="1" style="79" customWidth="1"/>
    <col min="16143" max="16143" width="6.7109375" style="79" customWidth="1"/>
    <col min="16144" max="16144" width="1" style="79" customWidth="1"/>
    <col min="16145" max="16145" width="6.7109375"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2" width="6.7109375" style="79" customWidth="1"/>
    <col min="16153" max="16384" width="11.42578125" style="79"/>
  </cols>
  <sheetData>
    <row r="1" spans="1:25" ht="13.5" customHeight="1">
      <c r="G1" s="222"/>
      <c r="H1" s="222"/>
      <c r="I1" s="222"/>
      <c r="J1" s="222"/>
    </row>
    <row r="2" spans="1:25" ht="3.75" customHeight="1">
      <c r="E2" s="83"/>
      <c r="F2" s="83"/>
      <c r="G2" s="223"/>
      <c r="H2" s="223"/>
      <c r="I2" s="223"/>
      <c r="J2" s="223"/>
    </row>
    <row r="3" spans="1:25" ht="12.75" customHeight="1">
      <c r="E3" s="2281" t="s">
        <v>884</v>
      </c>
      <c r="F3" s="2281"/>
      <c r="G3" s="2281"/>
      <c r="H3" s="2281"/>
      <c r="I3" s="2281"/>
      <c r="J3" s="2281"/>
      <c r="K3" s="2281"/>
      <c r="L3" s="2281"/>
      <c r="M3" s="2281"/>
      <c r="N3" s="2281"/>
      <c r="O3" s="2281"/>
      <c r="P3" s="2281"/>
      <c r="Q3" s="2281"/>
      <c r="R3" s="2281"/>
      <c r="S3" s="2281"/>
      <c r="T3" s="2281"/>
      <c r="U3" s="2281"/>
      <c r="V3" s="2281"/>
    </row>
    <row r="4" spans="1:25" s="83" customFormat="1" ht="12.75" customHeight="1">
      <c r="A4" s="96"/>
      <c r="B4" s="96"/>
      <c r="C4" s="96"/>
      <c r="D4" s="96"/>
      <c r="E4" s="2325" t="s">
        <v>77</v>
      </c>
      <c r="F4" s="2325"/>
      <c r="G4" s="2325"/>
      <c r="H4" s="2325"/>
      <c r="I4" s="2325"/>
      <c r="J4" s="2325"/>
      <c r="X4" s="88"/>
      <c r="Y4" s="88"/>
    </row>
    <row r="5" spans="1:25" s="83" customFormat="1" ht="3" customHeight="1">
      <c r="A5" s="96"/>
      <c r="B5" s="96"/>
      <c r="C5" s="96"/>
      <c r="D5" s="96"/>
      <c r="F5" s="314"/>
      <c r="G5" s="607"/>
      <c r="H5" s="1328"/>
      <c r="I5" s="1328"/>
      <c r="J5" s="607"/>
    </row>
    <row r="6" spans="1:25" s="83" customFormat="1" ht="12.75" customHeight="1">
      <c r="A6" s="96"/>
      <c r="B6" s="96"/>
      <c r="C6" s="96"/>
      <c r="D6" s="96"/>
      <c r="E6" s="2263" t="s">
        <v>2</v>
      </c>
      <c r="F6" s="2219" t="s">
        <v>78</v>
      </c>
      <c r="G6" s="943"/>
      <c r="H6" s="943"/>
      <c r="I6" s="1342"/>
      <c r="J6" s="2609" t="s">
        <v>8</v>
      </c>
    </row>
    <row r="7" spans="1:25" ht="12.75" customHeight="1">
      <c r="A7" s="221" t="s">
        <v>9</v>
      </c>
      <c r="B7" s="221" t="s">
        <v>10</v>
      </c>
      <c r="C7" s="221" t="s">
        <v>11</v>
      </c>
      <c r="E7" s="2326"/>
      <c r="F7" s="2220"/>
      <c r="G7" s="2252" t="s">
        <v>294</v>
      </c>
      <c r="H7" s="2252"/>
      <c r="I7" s="2252"/>
      <c r="J7" s="2396"/>
    </row>
    <row r="8" spans="1:25">
      <c r="E8" s="2327"/>
      <c r="F8" s="2221"/>
      <c r="G8" s="950" t="s">
        <v>885</v>
      </c>
      <c r="H8" s="950" t="s">
        <v>12</v>
      </c>
      <c r="I8" s="950" t="s">
        <v>886</v>
      </c>
      <c r="J8" s="2610"/>
    </row>
    <row r="9" spans="1:25" ht="12.75" customHeight="1">
      <c r="E9" s="2360">
        <v>1401</v>
      </c>
      <c r="F9" s="318" t="s">
        <v>20</v>
      </c>
      <c r="G9" s="1329">
        <f>SUM(G10:G16)</f>
        <v>274</v>
      </c>
      <c r="H9" s="1329">
        <f>SUM(H10:H16)</f>
        <v>64</v>
      </c>
      <c r="I9" s="1329">
        <f>SUM(I10:I16)</f>
        <v>122</v>
      </c>
      <c r="J9" s="1343">
        <f t="shared" ref="J9:J59" si="0">SUM(G9:I9)</f>
        <v>460</v>
      </c>
    </row>
    <row r="10" spans="1:25" ht="12.75" customHeight="1">
      <c r="A10" s="221">
        <v>1</v>
      </c>
      <c r="B10" s="221">
        <v>1</v>
      </c>
      <c r="C10" s="221">
        <v>11</v>
      </c>
      <c r="E10" s="2361"/>
      <c r="F10" s="321" t="s">
        <v>21</v>
      </c>
      <c r="G10" s="1029">
        <v>54</v>
      </c>
      <c r="H10" s="1029">
        <v>17</v>
      </c>
      <c r="I10" s="1029">
        <v>19</v>
      </c>
      <c r="J10" s="1113">
        <f t="shared" si="0"/>
        <v>90</v>
      </c>
    </row>
    <row r="11" spans="1:25" ht="12.75" customHeight="1">
      <c r="A11" s="221">
        <v>1</v>
      </c>
      <c r="B11" s="221">
        <v>1</v>
      </c>
      <c r="C11" s="221">
        <v>5</v>
      </c>
      <c r="E11" s="2361"/>
      <c r="F11" s="327" t="s">
        <v>22</v>
      </c>
      <c r="G11" s="470">
        <v>49</v>
      </c>
      <c r="H11" s="470">
        <v>14</v>
      </c>
      <c r="I11" s="470">
        <v>27</v>
      </c>
      <c r="J11" s="347">
        <f t="shared" si="0"/>
        <v>90</v>
      </c>
    </row>
    <row r="12" spans="1:25" ht="12.75" customHeight="1">
      <c r="A12" s="221">
        <v>1</v>
      </c>
      <c r="B12" s="221">
        <v>1</v>
      </c>
      <c r="C12" s="221">
        <v>12</v>
      </c>
      <c r="E12" s="2361"/>
      <c r="F12" s="327" t="s">
        <v>23</v>
      </c>
      <c r="G12" s="470">
        <v>46</v>
      </c>
      <c r="H12" s="470">
        <v>12</v>
      </c>
      <c r="I12" s="470">
        <v>24</v>
      </c>
      <c r="J12" s="347">
        <f t="shared" si="0"/>
        <v>82</v>
      </c>
    </row>
    <row r="13" spans="1:25" ht="12.75" customHeight="1">
      <c r="A13" s="221">
        <v>1</v>
      </c>
      <c r="B13" s="221">
        <v>1</v>
      </c>
      <c r="C13" s="221">
        <v>2</v>
      </c>
      <c r="E13" s="2361"/>
      <c r="F13" s="329" t="s">
        <v>333</v>
      </c>
      <c r="G13" s="470">
        <v>66</v>
      </c>
      <c r="H13" s="470">
        <v>7</v>
      </c>
      <c r="I13" s="470">
        <v>38</v>
      </c>
      <c r="J13" s="347">
        <f t="shared" si="0"/>
        <v>111</v>
      </c>
    </row>
    <row r="14" spans="1:25" ht="12.75" customHeight="1">
      <c r="A14" s="221">
        <v>1</v>
      </c>
      <c r="B14" s="221">
        <v>1</v>
      </c>
      <c r="C14" s="221">
        <v>4</v>
      </c>
      <c r="E14" s="2361"/>
      <c r="F14" s="329" t="s">
        <v>25</v>
      </c>
      <c r="G14" s="470">
        <v>35</v>
      </c>
      <c r="H14" s="470">
        <v>5</v>
      </c>
      <c r="I14" s="470">
        <v>3</v>
      </c>
      <c r="J14" s="347">
        <f t="shared" si="0"/>
        <v>43</v>
      </c>
    </row>
    <row r="15" spans="1:25" ht="12.75" customHeight="1">
      <c r="A15" s="221">
        <v>1</v>
      </c>
      <c r="B15" s="221">
        <v>1</v>
      </c>
      <c r="C15" s="221">
        <v>1</v>
      </c>
      <c r="E15" s="2361"/>
      <c r="F15" s="329" t="s">
        <v>26</v>
      </c>
      <c r="G15" s="470">
        <v>19</v>
      </c>
      <c r="H15" s="470">
        <v>5</v>
      </c>
      <c r="I15" s="470">
        <v>5</v>
      </c>
      <c r="J15" s="347">
        <f>SUM(G15:I15)</f>
        <v>29</v>
      </c>
    </row>
    <row r="16" spans="1:25" ht="12.75" customHeight="1">
      <c r="A16" s="221">
        <v>1</v>
      </c>
      <c r="B16" s="221">
        <v>1</v>
      </c>
      <c r="C16" s="221">
        <v>14</v>
      </c>
      <c r="E16" s="2361"/>
      <c r="F16" s="359" t="s">
        <v>27</v>
      </c>
      <c r="G16" s="470">
        <v>5</v>
      </c>
      <c r="H16" s="470">
        <v>4</v>
      </c>
      <c r="I16" s="470">
        <v>6</v>
      </c>
      <c r="J16" s="347">
        <f>SUM(G16:I16)</f>
        <v>15</v>
      </c>
    </row>
    <row r="17" spans="1:21" ht="12.75" customHeight="1">
      <c r="E17" s="2211">
        <v>1402</v>
      </c>
      <c r="F17" s="122" t="s">
        <v>29</v>
      </c>
      <c r="G17" s="1332">
        <f>SUM(G18:G26)</f>
        <v>613</v>
      </c>
      <c r="H17" s="1332">
        <f>SUM(H18:H26)</f>
        <v>124</v>
      </c>
      <c r="I17" s="1332">
        <f>SUM(I18:I26)</f>
        <v>278</v>
      </c>
      <c r="J17" s="1344">
        <f t="shared" si="0"/>
        <v>1015</v>
      </c>
    </row>
    <row r="18" spans="1:21" ht="12.75" customHeight="1">
      <c r="A18" s="221">
        <v>2</v>
      </c>
      <c r="B18" s="221">
        <v>4</v>
      </c>
      <c r="C18" s="221">
        <v>11</v>
      </c>
      <c r="E18" s="2212"/>
      <c r="F18" s="289" t="s">
        <v>114</v>
      </c>
      <c r="G18" s="470">
        <v>250</v>
      </c>
      <c r="H18" s="470">
        <v>39</v>
      </c>
      <c r="I18" s="470">
        <v>72</v>
      </c>
      <c r="J18" s="347">
        <f t="shared" si="0"/>
        <v>361</v>
      </c>
      <c r="O18" s="2280"/>
      <c r="P18" s="2280"/>
      <c r="Q18" s="2280"/>
      <c r="R18" s="2280"/>
      <c r="S18" s="2280"/>
      <c r="T18" s="2280"/>
      <c r="U18" s="2280"/>
    </row>
    <row r="19" spans="1:21" ht="12.75" customHeight="1">
      <c r="A19" s="221">
        <v>2</v>
      </c>
      <c r="B19" s="221">
        <v>4</v>
      </c>
      <c r="C19" s="221">
        <v>10</v>
      </c>
      <c r="E19" s="2212"/>
      <c r="F19" s="289" t="s">
        <v>31</v>
      </c>
      <c r="G19" s="988">
        <v>97</v>
      </c>
      <c r="H19" s="988">
        <v>24</v>
      </c>
      <c r="I19" s="988">
        <v>40</v>
      </c>
      <c r="J19" s="347">
        <f t="shared" si="0"/>
        <v>161</v>
      </c>
      <c r="O19" s="2280"/>
      <c r="P19" s="2280"/>
      <c r="Q19" s="2280"/>
      <c r="R19" s="2280"/>
      <c r="S19" s="2280"/>
      <c r="T19" s="2280"/>
      <c r="U19" s="2280"/>
    </row>
    <row r="20" spans="1:21" ht="12.75" customHeight="1">
      <c r="A20" s="221">
        <v>2</v>
      </c>
      <c r="B20" s="221">
        <v>4</v>
      </c>
      <c r="C20" s="221">
        <v>10</v>
      </c>
      <c r="E20" s="2212"/>
      <c r="F20" s="289" t="s">
        <v>32</v>
      </c>
      <c r="G20" s="988">
        <v>68</v>
      </c>
      <c r="H20" s="988">
        <v>16</v>
      </c>
      <c r="I20" s="988">
        <v>11</v>
      </c>
      <c r="J20" s="347">
        <f t="shared" si="0"/>
        <v>95</v>
      </c>
      <c r="O20" s="2280"/>
      <c r="P20" s="2280"/>
      <c r="Q20" s="2280"/>
      <c r="R20" s="2280"/>
      <c r="S20" s="2280"/>
      <c r="T20" s="2280"/>
      <c r="U20" s="2280"/>
    </row>
    <row r="21" spans="1:21" ht="12.75" customHeight="1">
      <c r="A21" s="221">
        <v>2</v>
      </c>
      <c r="B21" s="221">
        <v>4</v>
      </c>
      <c r="C21" s="221">
        <v>3</v>
      </c>
      <c r="E21" s="2212"/>
      <c r="F21" s="289" t="s">
        <v>131</v>
      </c>
      <c r="G21" s="988">
        <v>49</v>
      </c>
      <c r="H21" s="988">
        <v>13</v>
      </c>
      <c r="I21" s="988">
        <v>18</v>
      </c>
      <c r="J21" s="347">
        <f t="shared" si="0"/>
        <v>80</v>
      </c>
      <c r="O21" s="2280"/>
      <c r="P21" s="2280"/>
      <c r="Q21" s="2280"/>
      <c r="R21" s="2280"/>
      <c r="S21" s="2280"/>
      <c r="T21" s="2280"/>
      <c r="U21" s="2280"/>
    </row>
    <row r="22" spans="1:21" ht="12.75" customHeight="1">
      <c r="A22" s="221">
        <v>2</v>
      </c>
      <c r="B22" s="221">
        <v>4</v>
      </c>
      <c r="C22" s="221">
        <v>7</v>
      </c>
      <c r="E22" s="2212"/>
      <c r="F22" s="289" t="s">
        <v>132</v>
      </c>
      <c r="G22" s="988">
        <v>30</v>
      </c>
      <c r="H22" s="988">
        <v>5</v>
      </c>
      <c r="I22" s="988">
        <v>18</v>
      </c>
      <c r="J22" s="347">
        <f t="shared" si="0"/>
        <v>53</v>
      </c>
      <c r="O22" s="2280"/>
      <c r="P22" s="2280"/>
      <c r="Q22" s="2280"/>
      <c r="R22" s="2280"/>
      <c r="S22" s="2280"/>
      <c r="T22" s="2280"/>
      <c r="U22" s="2280"/>
    </row>
    <row r="23" spans="1:21" ht="12.75" customHeight="1">
      <c r="A23" s="221">
        <v>2</v>
      </c>
      <c r="B23" s="221">
        <v>4</v>
      </c>
      <c r="C23" s="221">
        <v>1</v>
      </c>
      <c r="E23" s="2212"/>
      <c r="F23" s="289" t="s">
        <v>35</v>
      </c>
      <c r="G23" s="988">
        <v>62</v>
      </c>
      <c r="H23" s="988">
        <v>8</v>
      </c>
      <c r="I23" s="988">
        <v>20</v>
      </c>
      <c r="J23" s="347">
        <f t="shared" si="0"/>
        <v>90</v>
      </c>
      <c r="O23" s="2280"/>
      <c r="P23" s="2280"/>
      <c r="Q23" s="2280"/>
      <c r="R23" s="2280"/>
      <c r="S23" s="2280"/>
      <c r="T23" s="2280"/>
      <c r="U23" s="2280"/>
    </row>
    <row r="24" spans="1:21" ht="12.75" customHeight="1">
      <c r="A24" s="221">
        <v>2</v>
      </c>
      <c r="B24" s="221">
        <v>4</v>
      </c>
      <c r="C24" s="221">
        <v>9</v>
      </c>
      <c r="E24" s="2212"/>
      <c r="F24" s="289" t="s">
        <v>133</v>
      </c>
      <c r="G24" s="988">
        <v>49</v>
      </c>
      <c r="H24" s="988">
        <v>16</v>
      </c>
      <c r="I24" s="988">
        <v>15</v>
      </c>
      <c r="J24" s="347">
        <f t="shared" si="0"/>
        <v>80</v>
      </c>
    </row>
    <row r="25" spans="1:21" ht="12.75" customHeight="1">
      <c r="A25" s="221">
        <v>2</v>
      </c>
      <c r="B25" s="221">
        <v>4</v>
      </c>
      <c r="C25" s="221">
        <v>11</v>
      </c>
      <c r="E25" s="2212"/>
      <c r="F25" s="287" t="s">
        <v>37</v>
      </c>
      <c r="G25" s="988">
        <v>8</v>
      </c>
      <c r="H25" s="988">
        <v>3</v>
      </c>
      <c r="I25" s="988">
        <v>84</v>
      </c>
      <c r="J25" s="347">
        <f t="shared" si="0"/>
        <v>95</v>
      </c>
    </row>
    <row r="26" spans="1:21" ht="12.75" customHeight="1">
      <c r="A26" s="221">
        <v>2</v>
      </c>
      <c r="B26" s="221">
        <v>4</v>
      </c>
      <c r="C26" s="221">
        <v>11</v>
      </c>
      <c r="E26" s="2213"/>
      <c r="F26" s="287" t="s">
        <v>134</v>
      </c>
      <c r="G26" s="1352">
        <v>0</v>
      </c>
      <c r="H26" s="1352">
        <v>0</v>
      </c>
      <c r="I26" s="1352">
        <v>0</v>
      </c>
      <c r="J26" s="347">
        <f t="shared" si="0"/>
        <v>0</v>
      </c>
    </row>
    <row r="27" spans="1:21" ht="12.75" customHeight="1">
      <c r="E27" s="2211">
        <v>1403</v>
      </c>
      <c r="F27" s="122" t="s">
        <v>39</v>
      </c>
      <c r="G27" s="1332">
        <f>SUM(G28:G30)</f>
        <v>184</v>
      </c>
      <c r="H27" s="1332">
        <f>SUM(H28:H30)</f>
        <v>104</v>
      </c>
      <c r="I27" s="1332">
        <f>SUM(I28:I30)</f>
        <v>77</v>
      </c>
      <c r="J27" s="1344">
        <f t="shared" si="0"/>
        <v>365</v>
      </c>
    </row>
    <row r="28" spans="1:21" ht="12.75" customHeight="1">
      <c r="A28" s="221">
        <v>3</v>
      </c>
      <c r="B28" s="221">
        <v>5</v>
      </c>
      <c r="C28" s="221">
        <v>11</v>
      </c>
      <c r="E28" s="2212"/>
      <c r="F28" s="287" t="s">
        <v>40</v>
      </c>
      <c r="G28" s="988">
        <v>67</v>
      </c>
      <c r="H28" s="988">
        <v>46</v>
      </c>
      <c r="I28" s="988">
        <v>38</v>
      </c>
      <c r="J28" s="347">
        <f t="shared" si="0"/>
        <v>151</v>
      </c>
    </row>
    <row r="29" spans="1:21" ht="12.75" customHeight="1">
      <c r="A29" s="221">
        <v>3</v>
      </c>
      <c r="B29" s="221">
        <v>5</v>
      </c>
      <c r="C29" s="221">
        <v>8</v>
      </c>
      <c r="E29" s="2212"/>
      <c r="F29" s="287" t="s">
        <v>41</v>
      </c>
      <c r="G29" s="988">
        <v>47</v>
      </c>
      <c r="H29" s="988">
        <v>22</v>
      </c>
      <c r="I29" s="988">
        <v>18</v>
      </c>
      <c r="J29" s="347">
        <f t="shared" si="0"/>
        <v>87</v>
      </c>
    </row>
    <row r="30" spans="1:21" ht="12.75" customHeight="1">
      <c r="A30" s="221">
        <v>3</v>
      </c>
      <c r="B30" s="221">
        <v>5</v>
      </c>
      <c r="C30" s="221">
        <v>10</v>
      </c>
      <c r="E30" s="2212"/>
      <c r="F30" s="287" t="s">
        <v>42</v>
      </c>
      <c r="G30" s="978">
        <v>70</v>
      </c>
      <c r="H30" s="978">
        <v>36</v>
      </c>
      <c r="I30" s="978">
        <v>21</v>
      </c>
      <c r="J30" s="347">
        <f t="shared" si="0"/>
        <v>127</v>
      </c>
    </row>
    <row r="31" spans="1:21" ht="12.75" customHeight="1">
      <c r="E31" s="2204">
        <v>1404</v>
      </c>
      <c r="F31" s="122" t="s">
        <v>43</v>
      </c>
      <c r="G31" s="1332">
        <f>SUM(G32:G33)</f>
        <v>145</v>
      </c>
      <c r="H31" s="1332">
        <f>SUM(H32:H33)</f>
        <v>145</v>
      </c>
      <c r="I31" s="1332">
        <f>SUM(I32:I33)</f>
        <v>63</v>
      </c>
      <c r="J31" s="1344">
        <f t="shared" si="0"/>
        <v>353</v>
      </c>
    </row>
    <row r="32" spans="1:21" ht="12.75" customHeight="1">
      <c r="A32" s="221">
        <v>4</v>
      </c>
      <c r="B32" s="221">
        <v>6</v>
      </c>
      <c r="C32" s="221">
        <v>11</v>
      </c>
      <c r="E32" s="2205"/>
      <c r="F32" s="289" t="s">
        <v>128</v>
      </c>
      <c r="G32" s="1029">
        <v>98</v>
      </c>
      <c r="H32" s="1029">
        <v>76</v>
      </c>
      <c r="I32" s="1029">
        <v>32</v>
      </c>
      <c r="J32" s="347">
        <f t="shared" si="0"/>
        <v>206</v>
      </c>
    </row>
    <row r="33" spans="1:10" ht="12.75" customHeight="1">
      <c r="A33" s="221">
        <v>4</v>
      </c>
      <c r="B33" s="221">
        <v>6</v>
      </c>
      <c r="C33" s="221">
        <v>11</v>
      </c>
      <c r="E33" s="2205"/>
      <c r="F33" s="289" t="s">
        <v>45</v>
      </c>
      <c r="G33" s="988">
        <v>47</v>
      </c>
      <c r="H33" s="988">
        <v>69</v>
      </c>
      <c r="I33" s="470">
        <v>31</v>
      </c>
      <c r="J33" s="347">
        <f t="shared" si="0"/>
        <v>147</v>
      </c>
    </row>
    <row r="34" spans="1:10" ht="12.75" customHeight="1">
      <c r="E34" s="2211">
        <v>1405</v>
      </c>
      <c r="F34" s="98" t="s">
        <v>46</v>
      </c>
      <c r="G34" s="1332">
        <f>SUM(G35:G38)</f>
        <v>313</v>
      </c>
      <c r="H34" s="1332">
        <f>SUM(H35:H38)</f>
        <v>232</v>
      </c>
      <c r="I34" s="1332">
        <f>SUM(I35:I38)</f>
        <v>92</v>
      </c>
      <c r="J34" s="1344">
        <f t="shared" si="0"/>
        <v>637</v>
      </c>
    </row>
    <row r="35" spans="1:10" ht="12.75" customHeight="1">
      <c r="A35" s="221">
        <v>5</v>
      </c>
      <c r="B35" s="221">
        <v>4</v>
      </c>
      <c r="C35" s="221">
        <v>8</v>
      </c>
      <c r="E35" s="2212"/>
      <c r="F35" s="289" t="s">
        <v>47</v>
      </c>
      <c r="G35" s="470">
        <v>161</v>
      </c>
      <c r="H35" s="470">
        <v>80</v>
      </c>
      <c r="I35" s="470">
        <v>31</v>
      </c>
      <c r="J35" s="1113">
        <f t="shared" si="0"/>
        <v>272</v>
      </c>
    </row>
    <row r="36" spans="1:10" ht="12.75" customHeight="1">
      <c r="A36" s="221">
        <v>5</v>
      </c>
      <c r="B36" s="221">
        <v>5</v>
      </c>
      <c r="C36" s="221">
        <v>11</v>
      </c>
      <c r="E36" s="2212"/>
      <c r="F36" s="289" t="s">
        <v>48</v>
      </c>
      <c r="G36" s="988">
        <v>110</v>
      </c>
      <c r="H36" s="988">
        <v>134</v>
      </c>
      <c r="I36" s="470">
        <v>43</v>
      </c>
      <c r="J36" s="347">
        <f t="shared" si="0"/>
        <v>287</v>
      </c>
    </row>
    <row r="37" spans="1:10" s="83" customFormat="1" ht="12.75" customHeight="1">
      <c r="A37" s="96">
        <v>5</v>
      </c>
      <c r="B37" s="96">
        <v>5</v>
      </c>
      <c r="C37" s="96">
        <v>10</v>
      </c>
      <c r="D37" s="96"/>
      <c r="E37" s="2212"/>
      <c r="F37" s="289" t="s">
        <v>49</v>
      </c>
      <c r="G37" s="988">
        <v>32</v>
      </c>
      <c r="H37" s="988">
        <v>14</v>
      </c>
      <c r="I37" s="470">
        <v>14</v>
      </c>
      <c r="J37" s="347">
        <f t="shared" si="0"/>
        <v>60</v>
      </c>
    </row>
    <row r="38" spans="1:10" ht="12.75" customHeight="1">
      <c r="A38" s="221">
        <v>5</v>
      </c>
      <c r="B38" s="221">
        <v>5</v>
      </c>
      <c r="C38" s="221">
        <v>13</v>
      </c>
      <c r="E38" s="2212"/>
      <c r="F38" s="289" t="s">
        <v>50</v>
      </c>
      <c r="G38" s="470">
        <v>10</v>
      </c>
      <c r="H38" s="470">
        <v>4</v>
      </c>
      <c r="I38" s="470">
        <v>4</v>
      </c>
      <c r="J38" s="347">
        <f t="shared" si="0"/>
        <v>18</v>
      </c>
    </row>
    <row r="39" spans="1:10" ht="12.75" customHeight="1">
      <c r="E39" s="2211">
        <v>1406</v>
      </c>
      <c r="F39" s="122" t="s">
        <v>51</v>
      </c>
      <c r="G39" s="1332">
        <f>SUM(G40:G44)</f>
        <v>128</v>
      </c>
      <c r="H39" s="1332">
        <f>SUM(H40:H44)</f>
        <v>58</v>
      </c>
      <c r="I39" s="1332">
        <f>SUM(I40:I44)</f>
        <v>132</v>
      </c>
      <c r="J39" s="1344">
        <f t="shared" si="0"/>
        <v>318</v>
      </c>
    </row>
    <row r="40" spans="1:10" ht="12.75" customHeight="1">
      <c r="A40" s="221">
        <v>6</v>
      </c>
      <c r="B40" s="221">
        <v>2</v>
      </c>
      <c r="C40" s="221">
        <v>11</v>
      </c>
      <c r="E40" s="2212"/>
      <c r="F40" s="289" t="s">
        <v>52</v>
      </c>
      <c r="G40" s="988">
        <v>68</v>
      </c>
      <c r="H40" s="988">
        <v>30</v>
      </c>
      <c r="I40" s="470">
        <v>67</v>
      </c>
      <c r="J40" s="347">
        <f t="shared" si="0"/>
        <v>165</v>
      </c>
    </row>
    <row r="41" spans="1:10" ht="12.75" customHeight="1">
      <c r="A41" s="221">
        <v>6</v>
      </c>
      <c r="B41" s="221">
        <v>2</v>
      </c>
      <c r="C41" s="221">
        <v>10</v>
      </c>
      <c r="E41" s="2212"/>
      <c r="F41" s="289" t="s">
        <v>95</v>
      </c>
      <c r="G41" s="470">
        <v>32</v>
      </c>
      <c r="H41" s="470">
        <v>4</v>
      </c>
      <c r="I41" s="988">
        <v>13</v>
      </c>
      <c r="J41" s="347">
        <f>SUM(G41:I41)</f>
        <v>49</v>
      </c>
    </row>
    <row r="42" spans="1:10" ht="12.75" customHeight="1">
      <c r="A42" s="221">
        <v>6</v>
      </c>
      <c r="B42" s="221">
        <v>2</v>
      </c>
      <c r="C42" s="221">
        <v>10</v>
      </c>
      <c r="E42" s="2212"/>
      <c r="F42" s="289" t="s">
        <v>53</v>
      </c>
      <c r="G42" s="470">
        <v>18</v>
      </c>
      <c r="H42" s="470">
        <v>18</v>
      </c>
      <c r="I42" s="470">
        <v>22</v>
      </c>
      <c r="J42" s="347">
        <f t="shared" si="0"/>
        <v>58</v>
      </c>
    </row>
    <row r="43" spans="1:10" ht="12.75" customHeight="1">
      <c r="A43" s="221">
        <v>6</v>
      </c>
      <c r="B43" s="221">
        <v>2</v>
      </c>
      <c r="C43" s="221">
        <v>6</v>
      </c>
      <c r="E43" s="2212"/>
      <c r="F43" s="289" t="s">
        <v>96</v>
      </c>
      <c r="G43" s="470">
        <v>0</v>
      </c>
      <c r="H43" s="470">
        <v>0</v>
      </c>
      <c r="I43" s="470">
        <v>0</v>
      </c>
      <c r="J43" s="347">
        <f t="shared" si="0"/>
        <v>0</v>
      </c>
    </row>
    <row r="44" spans="1:10" ht="12.75" customHeight="1">
      <c r="A44" s="221">
        <v>6</v>
      </c>
      <c r="B44" s="221">
        <v>4</v>
      </c>
      <c r="C44" s="221">
        <v>11</v>
      </c>
      <c r="E44" s="2212"/>
      <c r="F44" s="289" t="s">
        <v>56</v>
      </c>
      <c r="G44" s="988">
        <v>10</v>
      </c>
      <c r="H44" s="988">
        <v>6</v>
      </c>
      <c r="I44" s="988">
        <v>30</v>
      </c>
      <c r="J44" s="347">
        <f t="shared" si="0"/>
        <v>46</v>
      </c>
    </row>
    <row r="45" spans="1:10" ht="12.75" customHeight="1">
      <c r="E45" s="2204">
        <v>1407</v>
      </c>
      <c r="F45" s="113" t="s">
        <v>58</v>
      </c>
      <c r="G45" s="1332">
        <f>SUM(G46:G48)</f>
        <v>52</v>
      </c>
      <c r="H45" s="1332">
        <f>SUM(H46:H48)</f>
        <v>75</v>
      </c>
      <c r="I45" s="1332">
        <f>SUM(I46:I48)</f>
        <v>47</v>
      </c>
      <c r="J45" s="1344">
        <f t="shared" si="0"/>
        <v>174</v>
      </c>
    </row>
    <row r="46" spans="1:10" ht="12.75" customHeight="1">
      <c r="A46" s="221">
        <v>7</v>
      </c>
      <c r="B46" s="221">
        <v>3</v>
      </c>
      <c r="C46" s="221">
        <v>11</v>
      </c>
      <c r="E46" s="2205"/>
      <c r="F46" s="89" t="s">
        <v>59</v>
      </c>
      <c r="G46" s="988">
        <v>40</v>
      </c>
      <c r="H46" s="988">
        <v>65</v>
      </c>
      <c r="I46" s="988">
        <v>14</v>
      </c>
      <c r="J46" s="1345">
        <f>SUM(G46:I46)</f>
        <v>119</v>
      </c>
    </row>
    <row r="47" spans="1:10" ht="12.75" customHeight="1">
      <c r="A47" s="221">
        <v>7</v>
      </c>
      <c r="B47" s="221">
        <v>6</v>
      </c>
      <c r="C47" s="221">
        <v>10</v>
      </c>
      <c r="E47" s="2205"/>
      <c r="F47" s="294" t="s">
        <v>60</v>
      </c>
      <c r="G47" s="988">
        <v>12</v>
      </c>
      <c r="H47" s="988">
        <v>10</v>
      </c>
      <c r="I47" s="988">
        <v>33</v>
      </c>
      <c r="J47" s="1345">
        <f>SUM(G47:I47)</f>
        <v>55</v>
      </c>
    </row>
    <row r="48" spans="1:10" ht="12.75" customHeight="1">
      <c r="A48" s="221">
        <v>7</v>
      </c>
      <c r="B48" s="221">
        <v>6</v>
      </c>
      <c r="C48" s="221">
        <v>10</v>
      </c>
      <c r="E48" s="2205"/>
      <c r="F48" s="294" t="s">
        <v>84</v>
      </c>
      <c r="G48" s="988">
        <v>0</v>
      </c>
      <c r="H48" s="988">
        <v>0</v>
      </c>
      <c r="I48" s="988">
        <v>0</v>
      </c>
      <c r="J48" s="1345">
        <f t="shared" si="0"/>
        <v>0</v>
      </c>
    </row>
    <row r="49" spans="1:10" ht="12.75" customHeight="1">
      <c r="E49" s="2204">
        <v>1408</v>
      </c>
      <c r="F49" s="98" t="s">
        <v>63</v>
      </c>
      <c r="G49" s="1346">
        <f>SUM(G50:G53)</f>
        <v>46</v>
      </c>
      <c r="H49" s="1346">
        <f>SUM(H50:H53)</f>
        <v>57</v>
      </c>
      <c r="I49" s="1346">
        <f>SUM(I50:I53)</f>
        <v>92</v>
      </c>
      <c r="J49" s="1347">
        <f t="shared" si="0"/>
        <v>195</v>
      </c>
    </row>
    <row r="50" spans="1:10" ht="12.75" customHeight="1">
      <c r="A50" s="221">
        <v>8</v>
      </c>
      <c r="B50" s="221">
        <v>4</v>
      </c>
      <c r="C50" s="221">
        <v>8</v>
      </c>
      <c r="E50" s="2205"/>
      <c r="F50" s="89" t="s">
        <v>64</v>
      </c>
      <c r="G50" s="988">
        <v>18</v>
      </c>
      <c r="H50" s="988">
        <v>11</v>
      </c>
      <c r="I50" s="988">
        <v>36</v>
      </c>
      <c r="J50" s="1348">
        <f t="shared" si="0"/>
        <v>65</v>
      </c>
    </row>
    <row r="51" spans="1:10" ht="12.75" customHeight="1">
      <c r="A51" s="221">
        <v>8</v>
      </c>
      <c r="B51" s="221">
        <v>4</v>
      </c>
      <c r="C51" s="221">
        <v>6</v>
      </c>
      <c r="E51" s="2205"/>
      <c r="F51" s="89" t="s">
        <v>65</v>
      </c>
      <c r="G51" s="988">
        <v>12</v>
      </c>
      <c r="H51" s="988">
        <v>13</v>
      </c>
      <c r="I51" s="988">
        <v>4</v>
      </c>
      <c r="J51" s="347">
        <f t="shared" si="0"/>
        <v>29</v>
      </c>
    </row>
    <row r="52" spans="1:10" ht="12.75" customHeight="1">
      <c r="A52" s="221">
        <v>8</v>
      </c>
      <c r="B52" s="221">
        <v>4</v>
      </c>
      <c r="C52" s="221">
        <v>11</v>
      </c>
      <c r="E52" s="2205"/>
      <c r="F52" s="89" t="s">
        <v>66</v>
      </c>
      <c r="G52" s="988">
        <v>8</v>
      </c>
      <c r="H52" s="988">
        <v>16</v>
      </c>
      <c r="I52" s="988">
        <v>19</v>
      </c>
      <c r="J52" s="347">
        <f t="shared" si="0"/>
        <v>43</v>
      </c>
    </row>
    <row r="53" spans="1:10" ht="12.75" customHeight="1">
      <c r="A53" s="221">
        <v>8</v>
      </c>
      <c r="B53" s="221">
        <v>4</v>
      </c>
      <c r="C53" s="221">
        <v>11</v>
      </c>
      <c r="E53" s="2207"/>
      <c r="F53" s="89" t="s">
        <v>136</v>
      </c>
      <c r="G53" s="1349">
        <v>8</v>
      </c>
      <c r="H53" s="1349">
        <v>17</v>
      </c>
      <c r="I53" s="1349">
        <v>33</v>
      </c>
      <c r="J53" s="1078">
        <f t="shared" si="0"/>
        <v>58</v>
      </c>
    </row>
    <row r="54" spans="1:10" ht="12.75" customHeight="1">
      <c r="E54" s="2204">
        <v>1624</v>
      </c>
      <c r="F54" s="113" t="s">
        <v>68</v>
      </c>
      <c r="G54" s="1337">
        <f>SUM(G55:G57)</f>
        <v>70</v>
      </c>
      <c r="H54" s="1337">
        <f>SUM(H55:H57)</f>
        <v>39</v>
      </c>
      <c r="I54" s="1337">
        <f>SUM(I55:I57)</f>
        <v>37</v>
      </c>
      <c r="J54" s="1344">
        <f t="shared" si="0"/>
        <v>146</v>
      </c>
    </row>
    <row r="55" spans="1:10" ht="12.75" customHeight="1">
      <c r="A55" s="221">
        <v>9</v>
      </c>
      <c r="B55" s="221">
        <v>4</v>
      </c>
      <c r="C55" s="221">
        <v>8</v>
      </c>
      <c r="E55" s="2205"/>
      <c r="F55" s="89" t="s">
        <v>137</v>
      </c>
      <c r="G55" s="988">
        <v>54</v>
      </c>
      <c r="H55" s="988">
        <v>9</v>
      </c>
      <c r="I55" s="988">
        <v>12</v>
      </c>
      <c r="J55" s="1113">
        <f t="shared" si="0"/>
        <v>75</v>
      </c>
    </row>
    <row r="56" spans="1:10" ht="12.75" customHeight="1">
      <c r="A56" s="221">
        <v>9</v>
      </c>
      <c r="B56" s="221">
        <v>5</v>
      </c>
      <c r="C56" s="221">
        <v>8</v>
      </c>
      <c r="E56" s="2205"/>
      <c r="F56" s="89" t="s">
        <v>138</v>
      </c>
      <c r="G56" s="988">
        <v>2</v>
      </c>
      <c r="H56" s="988">
        <v>25</v>
      </c>
      <c r="I56" s="988">
        <v>8</v>
      </c>
      <c r="J56" s="347">
        <f>SUM(G56:I56)</f>
        <v>35</v>
      </c>
    </row>
    <row r="57" spans="1:10" ht="12.75" customHeight="1">
      <c r="A57" s="221">
        <v>9</v>
      </c>
      <c r="B57" s="221">
        <v>5</v>
      </c>
      <c r="C57" s="221">
        <v>11</v>
      </c>
      <c r="E57" s="2207"/>
      <c r="F57" s="89" t="s">
        <v>71</v>
      </c>
      <c r="G57" s="988">
        <v>14</v>
      </c>
      <c r="H57" s="988">
        <v>5</v>
      </c>
      <c r="I57" s="988">
        <v>17</v>
      </c>
      <c r="J57" s="347">
        <f>SUM(G57:I57)</f>
        <v>36</v>
      </c>
    </row>
    <row r="58" spans="1:10" ht="12.75" customHeight="1">
      <c r="B58" s="221" t="s">
        <v>72</v>
      </c>
      <c r="C58" s="221" t="s">
        <v>72</v>
      </c>
      <c r="E58" s="1350"/>
      <c r="F58" s="13" t="s">
        <v>73</v>
      </c>
      <c r="G58" s="405">
        <v>63</v>
      </c>
      <c r="H58" s="405">
        <v>61</v>
      </c>
      <c r="I58" s="405">
        <v>817</v>
      </c>
      <c r="J58" s="339">
        <f>SUM(G58:I58)</f>
        <v>941</v>
      </c>
    </row>
    <row r="59" spans="1:10">
      <c r="F59" s="945" t="s">
        <v>8</v>
      </c>
      <c r="G59" s="1351">
        <f>SUM(G9+G17+G27+G31+G34+G39+G45+G49+G54+G58)</f>
        <v>1888</v>
      </c>
      <c r="H59" s="1351">
        <f>SUM(H9+H17+H27+H31+H34+H39+H45+H49+H54+H58)</f>
        <v>959</v>
      </c>
      <c r="I59" s="1351">
        <f>SUM(I9+I17+I27+I31+I34+I39+I45+I49+I54+I58)</f>
        <v>1757</v>
      </c>
      <c r="J59" s="1339">
        <f t="shared" si="0"/>
        <v>4604</v>
      </c>
    </row>
    <row r="60" spans="1:10" s="177" customFormat="1" ht="11.25" customHeight="1">
      <c r="A60" s="221"/>
      <c r="B60" s="221"/>
      <c r="C60" s="221"/>
      <c r="D60" s="221"/>
      <c r="E60" s="304"/>
      <c r="F60" s="177" t="s">
        <v>887</v>
      </c>
      <c r="G60" s="221"/>
      <c r="H60" s="221"/>
      <c r="I60" s="221"/>
      <c r="J60" s="221"/>
    </row>
    <row r="61" spans="1:10" s="177" customFormat="1" ht="11.25" customHeight="1">
      <c r="A61" s="221"/>
      <c r="B61" s="221"/>
      <c r="C61" s="221"/>
      <c r="D61" s="221"/>
      <c r="E61" s="304"/>
      <c r="G61" s="221"/>
      <c r="H61" s="221"/>
      <c r="I61" s="221"/>
      <c r="J61" s="221"/>
    </row>
    <row r="62" spans="1:10" s="702" customFormat="1" ht="9" customHeight="1">
      <c r="A62" s="694"/>
      <c r="B62" s="694"/>
      <c r="C62" s="694"/>
      <c r="D62" s="694"/>
      <c r="G62" s="694"/>
      <c r="H62" s="694"/>
      <c r="I62" s="694"/>
      <c r="J62" s="694"/>
    </row>
    <row r="63" spans="1:10" ht="9" customHeight="1">
      <c r="E63" s="979"/>
    </row>
    <row r="64" spans="1:10" ht="9" customHeight="1">
      <c r="E64" s="979"/>
    </row>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0" ht="9" customHeight="1"/>
    <row r="146" spans="6:10" ht="9" customHeight="1"/>
    <row r="147" spans="6:10" ht="9" customHeight="1"/>
    <row r="148" spans="6:10" ht="9" customHeight="1"/>
    <row r="149" spans="6:10" ht="9" customHeight="1">
      <c r="F149" s="92"/>
      <c r="G149" s="307"/>
      <c r="H149" s="307"/>
      <c r="I149" s="308"/>
      <c r="J149" s="307"/>
    </row>
    <row r="150" spans="6:10" ht="9" customHeight="1"/>
    <row r="151" spans="6:10" ht="9" customHeight="1"/>
    <row r="152" spans="6:10" ht="9" customHeight="1"/>
    <row r="153" spans="6:10" ht="9" customHeight="1"/>
    <row r="154" spans="6:10" ht="9" customHeight="1"/>
    <row r="155" spans="6:10" ht="9" customHeight="1"/>
    <row r="156" spans="6:10" ht="9" customHeight="1"/>
    <row r="157" spans="6:10" ht="9" customHeight="1"/>
    <row r="158" spans="6:10" ht="9" customHeight="1"/>
    <row r="159" spans="6:10" ht="9" customHeight="1"/>
    <row r="160" spans="6: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sheetData>
  <mergeCells count="17">
    <mergeCell ref="E39:E44"/>
    <mergeCell ref="E45:E48"/>
    <mergeCell ref="E49:E53"/>
    <mergeCell ref="E54:E57"/>
    <mergeCell ref="E9:E16"/>
    <mergeCell ref="E17:E26"/>
    <mergeCell ref="O18:U23"/>
    <mergeCell ref="E27:E30"/>
    <mergeCell ref="E31:E33"/>
    <mergeCell ref="E34:E38"/>
    <mergeCell ref="E3:J3"/>
    <mergeCell ref="K3:V3"/>
    <mergeCell ref="E4:J4"/>
    <mergeCell ref="E6:E8"/>
    <mergeCell ref="F6:F8"/>
    <mergeCell ref="J6:J8"/>
    <mergeCell ref="G7:I7"/>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6"/>
  <sheetViews>
    <sheetView topLeftCell="D1" workbookViewId="0">
      <selection activeCell="P16" sqref="P16:V21"/>
    </sheetView>
  </sheetViews>
  <sheetFormatPr baseColWidth="10" defaultRowHeight="12.75"/>
  <cols>
    <col min="1" max="1" width="1.85546875" style="713" hidden="1" customWidth="1"/>
    <col min="2" max="2" width="2" style="713" hidden="1" customWidth="1"/>
    <col min="3" max="3" width="3.42578125" style="713" hidden="1" customWidth="1"/>
    <col min="4" max="4" width="2.85546875" style="713" customWidth="1"/>
    <col min="5" max="5" width="6.5703125" style="79" customWidth="1"/>
    <col min="6" max="6" width="1.5703125" style="79" customWidth="1"/>
    <col min="7" max="7" width="59" style="79" customWidth="1"/>
    <col min="8" max="8" width="11.7109375" style="305" customWidth="1"/>
    <col min="9" max="9" width="10" style="305" bestFit="1" customWidth="1"/>
    <col min="10" max="10" width="11.28515625" style="305" bestFit="1" customWidth="1"/>
    <col min="11" max="12" width="11.28515625" style="305" customWidth="1"/>
    <col min="13" max="13" width="7.28515625" style="305" customWidth="1"/>
    <col min="14" max="15" width="11.42578125" style="79"/>
    <col min="16" max="16" width="4.7109375" style="79" customWidth="1"/>
    <col min="17" max="17" width="5" style="79" customWidth="1"/>
    <col min="18" max="18" width="2.28515625" style="79" customWidth="1"/>
    <col min="19" max="19" width="26" style="79" customWidth="1"/>
    <col min="20" max="20" width="8"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0" width="6.7109375" style="79" customWidth="1"/>
    <col min="31" max="31" width="1" style="79" customWidth="1"/>
    <col min="32" max="33" width="6.7109375" style="79" customWidth="1"/>
    <col min="34" max="256" width="11.42578125" style="79"/>
    <col min="257" max="259" width="0" style="79" hidden="1" customWidth="1"/>
    <col min="260" max="260" width="2.85546875" style="79" customWidth="1"/>
    <col min="261" max="261" width="6.5703125" style="79" customWidth="1"/>
    <col min="262" max="262" width="1.5703125" style="79" customWidth="1"/>
    <col min="263" max="263" width="59" style="79" customWidth="1"/>
    <col min="264" max="264" width="11.7109375" style="79" customWidth="1"/>
    <col min="265" max="265" width="10" style="79" bestFit="1" customWidth="1"/>
    <col min="266" max="266" width="11.28515625" style="79" bestFit="1" customWidth="1"/>
    <col min="267" max="268" width="11.28515625" style="79" customWidth="1"/>
    <col min="269" max="269" width="7.28515625" style="79" customWidth="1"/>
    <col min="270" max="271" width="11.42578125" style="79"/>
    <col min="272" max="272" width="4.7109375" style="79" customWidth="1"/>
    <col min="273" max="273" width="5" style="79" customWidth="1"/>
    <col min="274" max="274" width="2.28515625" style="79" customWidth="1"/>
    <col min="275" max="275" width="26" style="79" customWidth="1"/>
    <col min="276" max="276" width="8"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6" width="6.7109375" style="79" customWidth="1"/>
    <col min="287" max="287" width="1" style="79" customWidth="1"/>
    <col min="288" max="289" width="6.7109375" style="79" customWidth="1"/>
    <col min="290" max="512" width="11.42578125" style="79"/>
    <col min="513" max="515" width="0" style="79" hidden="1" customWidth="1"/>
    <col min="516" max="516" width="2.85546875" style="79" customWidth="1"/>
    <col min="517" max="517" width="6.5703125" style="79" customWidth="1"/>
    <col min="518" max="518" width="1.5703125" style="79" customWidth="1"/>
    <col min="519" max="519" width="59" style="79" customWidth="1"/>
    <col min="520" max="520" width="11.7109375" style="79" customWidth="1"/>
    <col min="521" max="521" width="10" style="79" bestFit="1" customWidth="1"/>
    <col min="522" max="522" width="11.28515625" style="79" bestFit="1" customWidth="1"/>
    <col min="523" max="524" width="11.28515625" style="79" customWidth="1"/>
    <col min="525" max="525" width="7.28515625" style="79" customWidth="1"/>
    <col min="526" max="527" width="11.42578125" style="79"/>
    <col min="528" max="528" width="4.7109375" style="79" customWidth="1"/>
    <col min="529" max="529" width="5" style="79" customWidth="1"/>
    <col min="530" max="530" width="2.28515625" style="79" customWidth="1"/>
    <col min="531" max="531" width="26" style="79" customWidth="1"/>
    <col min="532" max="532" width="8"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2" width="6.7109375" style="79" customWidth="1"/>
    <col min="543" max="543" width="1" style="79" customWidth="1"/>
    <col min="544" max="545" width="6.7109375" style="79" customWidth="1"/>
    <col min="546" max="768" width="11.42578125" style="79"/>
    <col min="769" max="771" width="0" style="79" hidden="1" customWidth="1"/>
    <col min="772" max="772" width="2.85546875" style="79" customWidth="1"/>
    <col min="773" max="773" width="6.5703125" style="79" customWidth="1"/>
    <col min="774" max="774" width="1.5703125" style="79" customWidth="1"/>
    <col min="775" max="775" width="59" style="79" customWidth="1"/>
    <col min="776" max="776" width="11.7109375" style="79" customWidth="1"/>
    <col min="777" max="777" width="10" style="79" bestFit="1" customWidth="1"/>
    <col min="778" max="778" width="11.28515625" style="79" bestFit="1" customWidth="1"/>
    <col min="779" max="780" width="11.28515625" style="79" customWidth="1"/>
    <col min="781" max="781" width="7.28515625" style="79" customWidth="1"/>
    <col min="782" max="783" width="11.42578125" style="79"/>
    <col min="784" max="784" width="4.7109375" style="79" customWidth="1"/>
    <col min="785" max="785" width="5" style="79" customWidth="1"/>
    <col min="786" max="786" width="2.28515625" style="79" customWidth="1"/>
    <col min="787" max="787" width="26" style="79" customWidth="1"/>
    <col min="788" max="788" width="8"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8" width="6.7109375" style="79" customWidth="1"/>
    <col min="799" max="799" width="1" style="79" customWidth="1"/>
    <col min="800" max="801" width="6.7109375" style="79" customWidth="1"/>
    <col min="802" max="1024" width="11.42578125" style="79"/>
    <col min="1025" max="1027" width="0" style="79" hidden="1" customWidth="1"/>
    <col min="1028" max="1028" width="2.85546875" style="79" customWidth="1"/>
    <col min="1029" max="1029" width="6.5703125" style="79" customWidth="1"/>
    <col min="1030" max="1030" width="1.5703125" style="79" customWidth="1"/>
    <col min="1031" max="1031" width="59" style="79" customWidth="1"/>
    <col min="1032" max="1032" width="11.7109375" style="79" customWidth="1"/>
    <col min="1033" max="1033" width="10" style="79" bestFit="1" customWidth="1"/>
    <col min="1034" max="1034" width="11.28515625" style="79" bestFit="1" customWidth="1"/>
    <col min="1035" max="1036" width="11.28515625" style="79" customWidth="1"/>
    <col min="1037" max="1037" width="7.28515625" style="79" customWidth="1"/>
    <col min="1038" max="1039" width="11.42578125" style="79"/>
    <col min="1040" max="1040" width="4.7109375" style="79" customWidth="1"/>
    <col min="1041" max="1041" width="5" style="79" customWidth="1"/>
    <col min="1042" max="1042" width="2.28515625" style="79" customWidth="1"/>
    <col min="1043" max="1043" width="26" style="79" customWidth="1"/>
    <col min="1044" max="1044" width="8"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4" width="6.7109375" style="79" customWidth="1"/>
    <col min="1055" max="1055" width="1" style="79" customWidth="1"/>
    <col min="1056" max="1057" width="6.7109375" style="79" customWidth="1"/>
    <col min="1058" max="1280" width="11.42578125" style="79"/>
    <col min="1281" max="1283" width="0" style="79" hidden="1" customWidth="1"/>
    <col min="1284" max="1284" width="2.85546875" style="79" customWidth="1"/>
    <col min="1285" max="1285" width="6.5703125" style="79" customWidth="1"/>
    <col min="1286" max="1286" width="1.5703125" style="79" customWidth="1"/>
    <col min="1287" max="1287" width="59" style="79" customWidth="1"/>
    <col min="1288" max="1288" width="11.7109375" style="79" customWidth="1"/>
    <col min="1289" max="1289" width="10" style="79" bestFit="1" customWidth="1"/>
    <col min="1290" max="1290" width="11.28515625" style="79" bestFit="1" customWidth="1"/>
    <col min="1291" max="1292" width="11.28515625" style="79" customWidth="1"/>
    <col min="1293" max="1293" width="7.28515625" style="79" customWidth="1"/>
    <col min="1294" max="1295" width="11.42578125" style="79"/>
    <col min="1296" max="1296" width="4.7109375" style="79" customWidth="1"/>
    <col min="1297" max="1297" width="5" style="79" customWidth="1"/>
    <col min="1298" max="1298" width="2.28515625" style="79" customWidth="1"/>
    <col min="1299" max="1299" width="26" style="79" customWidth="1"/>
    <col min="1300" max="1300" width="8"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0" width="6.7109375" style="79" customWidth="1"/>
    <col min="1311" max="1311" width="1" style="79" customWidth="1"/>
    <col min="1312" max="1313" width="6.7109375" style="79" customWidth="1"/>
    <col min="1314" max="1536" width="11.42578125" style="79"/>
    <col min="1537" max="1539" width="0" style="79" hidden="1" customWidth="1"/>
    <col min="1540" max="1540" width="2.85546875" style="79" customWidth="1"/>
    <col min="1541" max="1541" width="6.5703125" style="79" customWidth="1"/>
    <col min="1542" max="1542" width="1.5703125" style="79" customWidth="1"/>
    <col min="1543" max="1543" width="59" style="79" customWidth="1"/>
    <col min="1544" max="1544" width="11.7109375" style="79" customWidth="1"/>
    <col min="1545" max="1545" width="10" style="79" bestFit="1" customWidth="1"/>
    <col min="1546" max="1546" width="11.28515625" style="79" bestFit="1" customWidth="1"/>
    <col min="1547" max="1548" width="11.28515625" style="79" customWidth="1"/>
    <col min="1549" max="1549" width="7.28515625" style="79" customWidth="1"/>
    <col min="1550" max="1551" width="11.42578125" style="79"/>
    <col min="1552" max="1552" width="4.7109375" style="79" customWidth="1"/>
    <col min="1553" max="1553" width="5" style="79" customWidth="1"/>
    <col min="1554" max="1554" width="2.28515625" style="79" customWidth="1"/>
    <col min="1555" max="1555" width="26" style="79" customWidth="1"/>
    <col min="1556" max="1556" width="8"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6" width="6.7109375" style="79" customWidth="1"/>
    <col min="1567" max="1567" width="1" style="79" customWidth="1"/>
    <col min="1568" max="1569" width="6.7109375" style="79" customWidth="1"/>
    <col min="1570" max="1792" width="11.42578125" style="79"/>
    <col min="1793" max="1795" width="0" style="79" hidden="1" customWidth="1"/>
    <col min="1796" max="1796" width="2.85546875" style="79" customWidth="1"/>
    <col min="1797" max="1797" width="6.5703125" style="79" customWidth="1"/>
    <col min="1798" max="1798" width="1.5703125" style="79" customWidth="1"/>
    <col min="1799" max="1799" width="59" style="79" customWidth="1"/>
    <col min="1800" max="1800" width="11.7109375" style="79" customWidth="1"/>
    <col min="1801" max="1801" width="10" style="79" bestFit="1" customWidth="1"/>
    <col min="1802" max="1802" width="11.28515625" style="79" bestFit="1" customWidth="1"/>
    <col min="1803" max="1804" width="11.28515625" style="79" customWidth="1"/>
    <col min="1805" max="1805" width="7.28515625" style="79" customWidth="1"/>
    <col min="1806" max="1807" width="11.42578125" style="79"/>
    <col min="1808" max="1808" width="4.7109375" style="79" customWidth="1"/>
    <col min="1809" max="1809" width="5" style="79" customWidth="1"/>
    <col min="1810" max="1810" width="2.28515625" style="79" customWidth="1"/>
    <col min="1811" max="1811" width="26" style="79" customWidth="1"/>
    <col min="1812" max="1812" width="8"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2" width="6.7109375" style="79" customWidth="1"/>
    <col min="1823" max="1823" width="1" style="79" customWidth="1"/>
    <col min="1824" max="1825" width="6.7109375" style="79" customWidth="1"/>
    <col min="1826" max="2048" width="11.42578125" style="79"/>
    <col min="2049" max="2051" width="0" style="79" hidden="1" customWidth="1"/>
    <col min="2052" max="2052" width="2.85546875" style="79" customWidth="1"/>
    <col min="2053" max="2053" width="6.5703125" style="79" customWidth="1"/>
    <col min="2054" max="2054" width="1.5703125" style="79" customWidth="1"/>
    <col min="2055" max="2055" width="59" style="79" customWidth="1"/>
    <col min="2056" max="2056" width="11.7109375" style="79" customWidth="1"/>
    <col min="2057" max="2057" width="10" style="79" bestFit="1" customWidth="1"/>
    <col min="2058" max="2058" width="11.28515625" style="79" bestFit="1" customWidth="1"/>
    <col min="2059" max="2060" width="11.28515625" style="79" customWidth="1"/>
    <col min="2061" max="2061" width="7.28515625" style="79" customWidth="1"/>
    <col min="2062" max="2063" width="11.42578125" style="79"/>
    <col min="2064" max="2064" width="4.7109375" style="79" customWidth="1"/>
    <col min="2065" max="2065" width="5" style="79" customWidth="1"/>
    <col min="2066" max="2066" width="2.28515625" style="79" customWidth="1"/>
    <col min="2067" max="2067" width="26" style="79" customWidth="1"/>
    <col min="2068" max="2068" width="8"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8" width="6.7109375" style="79" customWidth="1"/>
    <col min="2079" max="2079" width="1" style="79" customWidth="1"/>
    <col min="2080" max="2081" width="6.7109375" style="79" customWidth="1"/>
    <col min="2082" max="2304" width="11.42578125" style="79"/>
    <col min="2305" max="2307" width="0" style="79" hidden="1" customWidth="1"/>
    <col min="2308" max="2308" width="2.85546875" style="79" customWidth="1"/>
    <col min="2309" max="2309" width="6.5703125" style="79" customWidth="1"/>
    <col min="2310" max="2310" width="1.5703125" style="79" customWidth="1"/>
    <col min="2311" max="2311" width="59" style="79" customWidth="1"/>
    <col min="2312" max="2312" width="11.7109375" style="79" customWidth="1"/>
    <col min="2313" max="2313" width="10" style="79" bestFit="1" customWidth="1"/>
    <col min="2314" max="2314" width="11.28515625" style="79" bestFit="1" customWidth="1"/>
    <col min="2315" max="2316" width="11.28515625" style="79" customWidth="1"/>
    <col min="2317" max="2317" width="7.28515625" style="79" customWidth="1"/>
    <col min="2318" max="2319" width="11.42578125" style="79"/>
    <col min="2320" max="2320" width="4.7109375" style="79" customWidth="1"/>
    <col min="2321" max="2321" width="5" style="79" customWidth="1"/>
    <col min="2322" max="2322" width="2.28515625" style="79" customWidth="1"/>
    <col min="2323" max="2323" width="26" style="79" customWidth="1"/>
    <col min="2324" max="2324" width="8"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4" width="6.7109375" style="79" customWidth="1"/>
    <col min="2335" max="2335" width="1" style="79" customWidth="1"/>
    <col min="2336" max="2337" width="6.7109375" style="79" customWidth="1"/>
    <col min="2338" max="2560" width="11.42578125" style="79"/>
    <col min="2561" max="2563" width="0" style="79" hidden="1" customWidth="1"/>
    <col min="2564" max="2564" width="2.85546875" style="79" customWidth="1"/>
    <col min="2565" max="2565" width="6.5703125" style="79" customWidth="1"/>
    <col min="2566" max="2566" width="1.5703125" style="79" customWidth="1"/>
    <col min="2567" max="2567" width="59" style="79" customWidth="1"/>
    <col min="2568" max="2568" width="11.7109375" style="79" customWidth="1"/>
    <col min="2569" max="2569" width="10" style="79" bestFit="1" customWidth="1"/>
    <col min="2570" max="2570" width="11.28515625" style="79" bestFit="1" customWidth="1"/>
    <col min="2571" max="2572" width="11.28515625" style="79" customWidth="1"/>
    <col min="2573" max="2573" width="7.28515625" style="79" customWidth="1"/>
    <col min="2574" max="2575" width="11.42578125" style="79"/>
    <col min="2576" max="2576" width="4.7109375" style="79" customWidth="1"/>
    <col min="2577" max="2577" width="5" style="79" customWidth="1"/>
    <col min="2578" max="2578" width="2.28515625" style="79" customWidth="1"/>
    <col min="2579" max="2579" width="26" style="79" customWidth="1"/>
    <col min="2580" max="2580" width="8"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0" width="6.7109375" style="79" customWidth="1"/>
    <col min="2591" max="2591" width="1" style="79" customWidth="1"/>
    <col min="2592" max="2593" width="6.7109375" style="79" customWidth="1"/>
    <col min="2594" max="2816" width="11.42578125" style="79"/>
    <col min="2817" max="2819" width="0" style="79" hidden="1" customWidth="1"/>
    <col min="2820" max="2820" width="2.85546875" style="79" customWidth="1"/>
    <col min="2821" max="2821" width="6.5703125" style="79" customWidth="1"/>
    <col min="2822" max="2822" width="1.5703125" style="79" customWidth="1"/>
    <col min="2823" max="2823" width="59" style="79" customWidth="1"/>
    <col min="2824" max="2824" width="11.7109375" style="79" customWidth="1"/>
    <col min="2825" max="2825" width="10" style="79" bestFit="1" customWidth="1"/>
    <col min="2826" max="2826" width="11.28515625" style="79" bestFit="1" customWidth="1"/>
    <col min="2827" max="2828" width="11.28515625" style="79" customWidth="1"/>
    <col min="2829" max="2829" width="7.28515625" style="79" customWidth="1"/>
    <col min="2830" max="2831" width="11.42578125" style="79"/>
    <col min="2832" max="2832" width="4.7109375" style="79" customWidth="1"/>
    <col min="2833" max="2833" width="5" style="79" customWidth="1"/>
    <col min="2834" max="2834" width="2.28515625" style="79" customWidth="1"/>
    <col min="2835" max="2835" width="26" style="79" customWidth="1"/>
    <col min="2836" max="2836" width="8"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6" width="6.7109375" style="79" customWidth="1"/>
    <col min="2847" max="2847" width="1" style="79" customWidth="1"/>
    <col min="2848" max="2849" width="6.7109375" style="79" customWidth="1"/>
    <col min="2850" max="3072" width="11.42578125" style="79"/>
    <col min="3073" max="3075" width="0" style="79" hidden="1" customWidth="1"/>
    <col min="3076" max="3076" width="2.85546875" style="79" customWidth="1"/>
    <col min="3077" max="3077" width="6.5703125" style="79" customWidth="1"/>
    <col min="3078" max="3078" width="1.5703125" style="79" customWidth="1"/>
    <col min="3079" max="3079" width="59" style="79" customWidth="1"/>
    <col min="3080" max="3080" width="11.7109375" style="79" customWidth="1"/>
    <col min="3081" max="3081" width="10" style="79" bestFit="1" customWidth="1"/>
    <col min="3082" max="3082" width="11.28515625" style="79" bestFit="1" customWidth="1"/>
    <col min="3083" max="3084" width="11.28515625" style="79" customWidth="1"/>
    <col min="3085" max="3085" width="7.28515625" style="79" customWidth="1"/>
    <col min="3086" max="3087" width="11.42578125" style="79"/>
    <col min="3088" max="3088" width="4.7109375" style="79" customWidth="1"/>
    <col min="3089" max="3089" width="5" style="79" customWidth="1"/>
    <col min="3090" max="3090" width="2.28515625" style="79" customWidth="1"/>
    <col min="3091" max="3091" width="26" style="79" customWidth="1"/>
    <col min="3092" max="3092" width="8"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2" width="6.7109375" style="79" customWidth="1"/>
    <col min="3103" max="3103" width="1" style="79" customWidth="1"/>
    <col min="3104" max="3105" width="6.7109375" style="79" customWidth="1"/>
    <col min="3106" max="3328" width="11.42578125" style="79"/>
    <col min="3329" max="3331" width="0" style="79" hidden="1" customWidth="1"/>
    <col min="3332" max="3332" width="2.85546875" style="79" customWidth="1"/>
    <col min="3333" max="3333" width="6.5703125" style="79" customWidth="1"/>
    <col min="3334" max="3334" width="1.5703125" style="79" customWidth="1"/>
    <col min="3335" max="3335" width="59" style="79" customWidth="1"/>
    <col min="3336" max="3336" width="11.7109375" style="79" customWidth="1"/>
    <col min="3337" max="3337" width="10" style="79" bestFit="1" customWidth="1"/>
    <col min="3338" max="3338" width="11.28515625" style="79" bestFit="1" customWidth="1"/>
    <col min="3339" max="3340" width="11.28515625" style="79" customWidth="1"/>
    <col min="3341" max="3341" width="7.28515625" style="79" customWidth="1"/>
    <col min="3342" max="3343" width="11.42578125" style="79"/>
    <col min="3344" max="3344" width="4.7109375" style="79" customWidth="1"/>
    <col min="3345" max="3345" width="5" style="79" customWidth="1"/>
    <col min="3346" max="3346" width="2.28515625" style="79" customWidth="1"/>
    <col min="3347" max="3347" width="26" style="79" customWidth="1"/>
    <col min="3348" max="3348" width="8"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8" width="6.7109375" style="79" customWidth="1"/>
    <col min="3359" max="3359" width="1" style="79" customWidth="1"/>
    <col min="3360" max="3361" width="6.7109375" style="79" customWidth="1"/>
    <col min="3362" max="3584" width="11.42578125" style="79"/>
    <col min="3585" max="3587" width="0" style="79" hidden="1" customWidth="1"/>
    <col min="3588" max="3588" width="2.85546875" style="79" customWidth="1"/>
    <col min="3589" max="3589" width="6.5703125" style="79" customWidth="1"/>
    <col min="3590" max="3590" width="1.5703125" style="79" customWidth="1"/>
    <col min="3591" max="3591" width="59" style="79" customWidth="1"/>
    <col min="3592" max="3592" width="11.7109375" style="79" customWidth="1"/>
    <col min="3593" max="3593" width="10" style="79" bestFit="1" customWidth="1"/>
    <col min="3594" max="3594" width="11.28515625" style="79" bestFit="1" customWidth="1"/>
    <col min="3595" max="3596" width="11.28515625" style="79" customWidth="1"/>
    <col min="3597" max="3597" width="7.28515625" style="79" customWidth="1"/>
    <col min="3598" max="3599" width="11.42578125" style="79"/>
    <col min="3600" max="3600" width="4.7109375" style="79" customWidth="1"/>
    <col min="3601" max="3601" width="5" style="79" customWidth="1"/>
    <col min="3602" max="3602" width="2.28515625" style="79" customWidth="1"/>
    <col min="3603" max="3603" width="26" style="79" customWidth="1"/>
    <col min="3604" max="3604" width="8"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4" width="6.7109375" style="79" customWidth="1"/>
    <col min="3615" max="3615" width="1" style="79" customWidth="1"/>
    <col min="3616" max="3617" width="6.7109375" style="79" customWidth="1"/>
    <col min="3618" max="3840" width="11.42578125" style="79"/>
    <col min="3841" max="3843" width="0" style="79" hidden="1" customWidth="1"/>
    <col min="3844" max="3844" width="2.85546875" style="79" customWidth="1"/>
    <col min="3845" max="3845" width="6.5703125" style="79" customWidth="1"/>
    <col min="3846" max="3846" width="1.5703125" style="79" customWidth="1"/>
    <col min="3847" max="3847" width="59" style="79" customWidth="1"/>
    <col min="3848" max="3848" width="11.7109375" style="79" customWidth="1"/>
    <col min="3849" max="3849" width="10" style="79" bestFit="1" customWidth="1"/>
    <col min="3850" max="3850" width="11.28515625" style="79" bestFit="1" customWidth="1"/>
    <col min="3851" max="3852" width="11.28515625" style="79" customWidth="1"/>
    <col min="3853" max="3853" width="7.28515625" style="79" customWidth="1"/>
    <col min="3854" max="3855" width="11.42578125" style="79"/>
    <col min="3856" max="3856" width="4.7109375" style="79" customWidth="1"/>
    <col min="3857" max="3857" width="5" style="79" customWidth="1"/>
    <col min="3858" max="3858" width="2.28515625" style="79" customWidth="1"/>
    <col min="3859" max="3859" width="26" style="79" customWidth="1"/>
    <col min="3860" max="3860" width="8"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0" width="6.7109375" style="79" customWidth="1"/>
    <col min="3871" max="3871" width="1" style="79" customWidth="1"/>
    <col min="3872" max="3873" width="6.7109375" style="79" customWidth="1"/>
    <col min="3874" max="4096" width="11.42578125" style="79"/>
    <col min="4097" max="4099" width="0" style="79" hidden="1" customWidth="1"/>
    <col min="4100" max="4100" width="2.85546875" style="79" customWidth="1"/>
    <col min="4101" max="4101" width="6.5703125" style="79" customWidth="1"/>
    <col min="4102" max="4102" width="1.5703125" style="79" customWidth="1"/>
    <col min="4103" max="4103" width="59" style="79" customWidth="1"/>
    <col min="4104" max="4104" width="11.7109375" style="79" customWidth="1"/>
    <col min="4105" max="4105" width="10" style="79" bestFit="1" customWidth="1"/>
    <col min="4106" max="4106" width="11.28515625" style="79" bestFit="1" customWidth="1"/>
    <col min="4107" max="4108" width="11.28515625" style="79" customWidth="1"/>
    <col min="4109" max="4109" width="7.28515625" style="79" customWidth="1"/>
    <col min="4110" max="4111" width="11.42578125" style="79"/>
    <col min="4112" max="4112" width="4.7109375" style="79" customWidth="1"/>
    <col min="4113" max="4113" width="5" style="79" customWidth="1"/>
    <col min="4114" max="4114" width="2.28515625" style="79" customWidth="1"/>
    <col min="4115" max="4115" width="26" style="79" customWidth="1"/>
    <col min="4116" max="4116" width="8"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6" width="6.7109375" style="79" customWidth="1"/>
    <col min="4127" max="4127" width="1" style="79" customWidth="1"/>
    <col min="4128" max="4129" width="6.7109375" style="79" customWidth="1"/>
    <col min="4130" max="4352" width="11.42578125" style="79"/>
    <col min="4353" max="4355" width="0" style="79" hidden="1" customWidth="1"/>
    <col min="4356" max="4356" width="2.85546875" style="79" customWidth="1"/>
    <col min="4357" max="4357" width="6.5703125" style="79" customWidth="1"/>
    <col min="4358" max="4358" width="1.5703125" style="79" customWidth="1"/>
    <col min="4359" max="4359" width="59" style="79" customWidth="1"/>
    <col min="4360" max="4360" width="11.7109375" style="79" customWidth="1"/>
    <col min="4361" max="4361" width="10" style="79" bestFit="1" customWidth="1"/>
    <col min="4362" max="4362" width="11.28515625" style="79" bestFit="1" customWidth="1"/>
    <col min="4363" max="4364" width="11.28515625" style="79" customWidth="1"/>
    <col min="4365" max="4365" width="7.28515625" style="79" customWidth="1"/>
    <col min="4366" max="4367" width="11.42578125" style="79"/>
    <col min="4368" max="4368" width="4.7109375" style="79" customWidth="1"/>
    <col min="4369" max="4369" width="5" style="79" customWidth="1"/>
    <col min="4370" max="4370" width="2.28515625" style="79" customWidth="1"/>
    <col min="4371" max="4371" width="26" style="79" customWidth="1"/>
    <col min="4372" max="4372" width="8"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2" width="6.7109375" style="79" customWidth="1"/>
    <col min="4383" max="4383" width="1" style="79" customWidth="1"/>
    <col min="4384" max="4385" width="6.7109375" style="79" customWidth="1"/>
    <col min="4386" max="4608" width="11.42578125" style="79"/>
    <col min="4609" max="4611" width="0" style="79" hidden="1" customWidth="1"/>
    <col min="4612" max="4612" width="2.85546875" style="79" customWidth="1"/>
    <col min="4613" max="4613" width="6.5703125" style="79" customWidth="1"/>
    <col min="4614" max="4614" width="1.5703125" style="79" customWidth="1"/>
    <col min="4615" max="4615" width="59" style="79" customWidth="1"/>
    <col min="4616" max="4616" width="11.7109375" style="79" customWidth="1"/>
    <col min="4617" max="4617" width="10" style="79" bestFit="1" customWidth="1"/>
    <col min="4618" max="4618" width="11.28515625" style="79" bestFit="1" customWidth="1"/>
    <col min="4619" max="4620" width="11.28515625" style="79" customWidth="1"/>
    <col min="4621" max="4621" width="7.28515625" style="79" customWidth="1"/>
    <col min="4622" max="4623" width="11.42578125" style="79"/>
    <col min="4624" max="4624" width="4.7109375" style="79" customWidth="1"/>
    <col min="4625" max="4625" width="5" style="79" customWidth="1"/>
    <col min="4626" max="4626" width="2.28515625" style="79" customWidth="1"/>
    <col min="4627" max="4627" width="26" style="79" customWidth="1"/>
    <col min="4628" max="4628" width="8"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8" width="6.7109375" style="79" customWidth="1"/>
    <col min="4639" max="4639" width="1" style="79" customWidth="1"/>
    <col min="4640" max="4641" width="6.7109375" style="79" customWidth="1"/>
    <col min="4642" max="4864" width="11.42578125" style="79"/>
    <col min="4865" max="4867" width="0" style="79" hidden="1" customWidth="1"/>
    <col min="4868" max="4868" width="2.85546875" style="79" customWidth="1"/>
    <col min="4869" max="4869" width="6.5703125" style="79" customWidth="1"/>
    <col min="4870" max="4870" width="1.5703125" style="79" customWidth="1"/>
    <col min="4871" max="4871" width="59" style="79" customWidth="1"/>
    <col min="4872" max="4872" width="11.7109375" style="79" customWidth="1"/>
    <col min="4873" max="4873" width="10" style="79" bestFit="1" customWidth="1"/>
    <col min="4874" max="4874" width="11.28515625" style="79" bestFit="1" customWidth="1"/>
    <col min="4875" max="4876" width="11.28515625" style="79" customWidth="1"/>
    <col min="4877" max="4877" width="7.28515625" style="79" customWidth="1"/>
    <col min="4878" max="4879" width="11.42578125" style="79"/>
    <col min="4880" max="4880" width="4.7109375" style="79" customWidth="1"/>
    <col min="4881" max="4881" width="5" style="79" customWidth="1"/>
    <col min="4882" max="4882" width="2.28515625" style="79" customWidth="1"/>
    <col min="4883" max="4883" width="26" style="79" customWidth="1"/>
    <col min="4884" max="4884" width="8"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4" width="6.7109375" style="79" customWidth="1"/>
    <col min="4895" max="4895" width="1" style="79" customWidth="1"/>
    <col min="4896" max="4897" width="6.7109375" style="79" customWidth="1"/>
    <col min="4898" max="5120" width="11.42578125" style="79"/>
    <col min="5121" max="5123" width="0" style="79" hidden="1" customWidth="1"/>
    <col min="5124" max="5124" width="2.85546875" style="79" customWidth="1"/>
    <col min="5125" max="5125" width="6.5703125" style="79" customWidth="1"/>
    <col min="5126" max="5126" width="1.5703125" style="79" customWidth="1"/>
    <col min="5127" max="5127" width="59" style="79" customWidth="1"/>
    <col min="5128" max="5128" width="11.7109375" style="79" customWidth="1"/>
    <col min="5129" max="5129" width="10" style="79" bestFit="1" customWidth="1"/>
    <col min="5130" max="5130" width="11.28515625" style="79" bestFit="1" customWidth="1"/>
    <col min="5131" max="5132" width="11.28515625" style="79" customWidth="1"/>
    <col min="5133" max="5133" width="7.28515625" style="79" customWidth="1"/>
    <col min="5134" max="5135" width="11.42578125" style="79"/>
    <col min="5136" max="5136" width="4.7109375" style="79" customWidth="1"/>
    <col min="5137" max="5137" width="5" style="79" customWidth="1"/>
    <col min="5138" max="5138" width="2.28515625" style="79" customWidth="1"/>
    <col min="5139" max="5139" width="26" style="79" customWidth="1"/>
    <col min="5140" max="5140" width="8"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0" width="6.7109375" style="79" customWidth="1"/>
    <col min="5151" max="5151" width="1" style="79" customWidth="1"/>
    <col min="5152" max="5153" width="6.7109375" style="79" customWidth="1"/>
    <col min="5154" max="5376" width="11.42578125" style="79"/>
    <col min="5377" max="5379" width="0" style="79" hidden="1" customWidth="1"/>
    <col min="5380" max="5380" width="2.85546875" style="79" customWidth="1"/>
    <col min="5381" max="5381" width="6.5703125" style="79" customWidth="1"/>
    <col min="5382" max="5382" width="1.5703125" style="79" customWidth="1"/>
    <col min="5383" max="5383" width="59" style="79" customWidth="1"/>
    <col min="5384" max="5384" width="11.7109375" style="79" customWidth="1"/>
    <col min="5385" max="5385" width="10" style="79" bestFit="1" customWidth="1"/>
    <col min="5386" max="5386" width="11.28515625" style="79" bestFit="1" customWidth="1"/>
    <col min="5387" max="5388" width="11.28515625" style="79" customWidth="1"/>
    <col min="5389" max="5389" width="7.28515625" style="79" customWidth="1"/>
    <col min="5390" max="5391" width="11.42578125" style="79"/>
    <col min="5392" max="5392" width="4.7109375" style="79" customWidth="1"/>
    <col min="5393" max="5393" width="5" style="79" customWidth="1"/>
    <col min="5394" max="5394" width="2.28515625" style="79" customWidth="1"/>
    <col min="5395" max="5395" width="26" style="79" customWidth="1"/>
    <col min="5396" max="5396" width="8"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6" width="6.7109375" style="79" customWidth="1"/>
    <col min="5407" max="5407" width="1" style="79" customWidth="1"/>
    <col min="5408" max="5409" width="6.7109375" style="79" customWidth="1"/>
    <col min="5410" max="5632" width="11.42578125" style="79"/>
    <col min="5633" max="5635" width="0" style="79" hidden="1" customWidth="1"/>
    <col min="5636" max="5636" width="2.85546875" style="79" customWidth="1"/>
    <col min="5637" max="5637" width="6.5703125" style="79" customWidth="1"/>
    <col min="5638" max="5638" width="1.5703125" style="79" customWidth="1"/>
    <col min="5639" max="5639" width="59" style="79" customWidth="1"/>
    <col min="5640" max="5640" width="11.7109375" style="79" customWidth="1"/>
    <col min="5641" max="5641" width="10" style="79" bestFit="1" customWidth="1"/>
    <col min="5642" max="5642" width="11.28515625" style="79" bestFit="1" customWidth="1"/>
    <col min="5643" max="5644" width="11.28515625" style="79" customWidth="1"/>
    <col min="5645" max="5645" width="7.28515625" style="79" customWidth="1"/>
    <col min="5646" max="5647" width="11.42578125" style="79"/>
    <col min="5648" max="5648" width="4.7109375" style="79" customWidth="1"/>
    <col min="5649" max="5649" width="5" style="79" customWidth="1"/>
    <col min="5650" max="5650" width="2.28515625" style="79" customWidth="1"/>
    <col min="5651" max="5651" width="26" style="79" customWidth="1"/>
    <col min="5652" max="5652" width="8"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2" width="6.7109375" style="79" customWidth="1"/>
    <col min="5663" max="5663" width="1" style="79" customWidth="1"/>
    <col min="5664" max="5665" width="6.7109375" style="79" customWidth="1"/>
    <col min="5666" max="5888" width="11.42578125" style="79"/>
    <col min="5889" max="5891" width="0" style="79" hidden="1" customWidth="1"/>
    <col min="5892" max="5892" width="2.85546875" style="79" customWidth="1"/>
    <col min="5893" max="5893" width="6.5703125" style="79" customWidth="1"/>
    <col min="5894" max="5894" width="1.5703125" style="79" customWidth="1"/>
    <col min="5895" max="5895" width="59" style="79" customWidth="1"/>
    <col min="5896" max="5896" width="11.7109375" style="79" customWidth="1"/>
    <col min="5897" max="5897" width="10" style="79" bestFit="1" customWidth="1"/>
    <col min="5898" max="5898" width="11.28515625" style="79" bestFit="1" customWidth="1"/>
    <col min="5899" max="5900" width="11.28515625" style="79" customWidth="1"/>
    <col min="5901" max="5901" width="7.28515625" style="79" customWidth="1"/>
    <col min="5902" max="5903" width="11.42578125" style="79"/>
    <col min="5904" max="5904" width="4.7109375" style="79" customWidth="1"/>
    <col min="5905" max="5905" width="5" style="79" customWidth="1"/>
    <col min="5906" max="5906" width="2.28515625" style="79" customWidth="1"/>
    <col min="5907" max="5907" width="26" style="79" customWidth="1"/>
    <col min="5908" max="5908" width="8"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8" width="6.7109375" style="79" customWidth="1"/>
    <col min="5919" max="5919" width="1" style="79" customWidth="1"/>
    <col min="5920" max="5921" width="6.7109375" style="79" customWidth="1"/>
    <col min="5922" max="6144" width="11.42578125" style="79"/>
    <col min="6145" max="6147" width="0" style="79" hidden="1" customWidth="1"/>
    <col min="6148" max="6148" width="2.85546875" style="79" customWidth="1"/>
    <col min="6149" max="6149" width="6.5703125" style="79" customWidth="1"/>
    <col min="6150" max="6150" width="1.5703125" style="79" customWidth="1"/>
    <col min="6151" max="6151" width="59" style="79" customWidth="1"/>
    <col min="6152" max="6152" width="11.7109375" style="79" customWidth="1"/>
    <col min="6153" max="6153" width="10" style="79" bestFit="1" customWidth="1"/>
    <col min="6154" max="6154" width="11.28515625" style="79" bestFit="1" customWidth="1"/>
    <col min="6155" max="6156" width="11.28515625" style="79" customWidth="1"/>
    <col min="6157" max="6157" width="7.28515625" style="79" customWidth="1"/>
    <col min="6158" max="6159" width="11.42578125" style="79"/>
    <col min="6160" max="6160" width="4.7109375" style="79" customWidth="1"/>
    <col min="6161" max="6161" width="5" style="79" customWidth="1"/>
    <col min="6162" max="6162" width="2.28515625" style="79" customWidth="1"/>
    <col min="6163" max="6163" width="26" style="79" customWidth="1"/>
    <col min="6164" max="6164" width="8"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4" width="6.7109375" style="79" customWidth="1"/>
    <col min="6175" max="6175" width="1" style="79" customWidth="1"/>
    <col min="6176" max="6177" width="6.7109375" style="79" customWidth="1"/>
    <col min="6178" max="6400" width="11.42578125" style="79"/>
    <col min="6401" max="6403" width="0" style="79" hidden="1" customWidth="1"/>
    <col min="6404" max="6404" width="2.85546875" style="79" customWidth="1"/>
    <col min="6405" max="6405" width="6.5703125" style="79" customWidth="1"/>
    <col min="6406" max="6406" width="1.5703125" style="79" customWidth="1"/>
    <col min="6407" max="6407" width="59" style="79" customWidth="1"/>
    <col min="6408" max="6408" width="11.7109375" style="79" customWidth="1"/>
    <col min="6409" max="6409" width="10" style="79" bestFit="1" customWidth="1"/>
    <col min="6410" max="6410" width="11.28515625" style="79" bestFit="1" customWidth="1"/>
    <col min="6411" max="6412" width="11.28515625" style="79" customWidth="1"/>
    <col min="6413" max="6413" width="7.28515625" style="79" customWidth="1"/>
    <col min="6414" max="6415" width="11.42578125" style="79"/>
    <col min="6416" max="6416" width="4.7109375" style="79" customWidth="1"/>
    <col min="6417" max="6417" width="5" style="79" customWidth="1"/>
    <col min="6418" max="6418" width="2.28515625" style="79" customWidth="1"/>
    <col min="6419" max="6419" width="26" style="79" customWidth="1"/>
    <col min="6420" max="6420" width="8"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0" width="6.7109375" style="79" customWidth="1"/>
    <col min="6431" max="6431" width="1" style="79" customWidth="1"/>
    <col min="6432" max="6433" width="6.7109375" style="79" customWidth="1"/>
    <col min="6434" max="6656" width="11.42578125" style="79"/>
    <col min="6657" max="6659" width="0" style="79" hidden="1" customWidth="1"/>
    <col min="6660" max="6660" width="2.85546875" style="79" customWidth="1"/>
    <col min="6661" max="6661" width="6.5703125" style="79" customWidth="1"/>
    <col min="6662" max="6662" width="1.5703125" style="79" customWidth="1"/>
    <col min="6663" max="6663" width="59" style="79" customWidth="1"/>
    <col min="6664" max="6664" width="11.7109375" style="79" customWidth="1"/>
    <col min="6665" max="6665" width="10" style="79" bestFit="1" customWidth="1"/>
    <col min="6666" max="6666" width="11.28515625" style="79" bestFit="1" customWidth="1"/>
    <col min="6667" max="6668" width="11.28515625" style="79" customWidth="1"/>
    <col min="6669" max="6669" width="7.28515625" style="79" customWidth="1"/>
    <col min="6670" max="6671" width="11.42578125" style="79"/>
    <col min="6672" max="6672" width="4.7109375" style="79" customWidth="1"/>
    <col min="6673" max="6673" width="5" style="79" customWidth="1"/>
    <col min="6674" max="6674" width="2.28515625" style="79" customWidth="1"/>
    <col min="6675" max="6675" width="26" style="79" customWidth="1"/>
    <col min="6676" max="6676" width="8"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6" width="6.7109375" style="79" customWidth="1"/>
    <col min="6687" max="6687" width="1" style="79" customWidth="1"/>
    <col min="6688" max="6689" width="6.7109375" style="79" customWidth="1"/>
    <col min="6690" max="6912" width="11.42578125" style="79"/>
    <col min="6913" max="6915" width="0" style="79" hidden="1" customWidth="1"/>
    <col min="6916" max="6916" width="2.85546875" style="79" customWidth="1"/>
    <col min="6917" max="6917" width="6.5703125" style="79" customWidth="1"/>
    <col min="6918" max="6918" width="1.5703125" style="79" customWidth="1"/>
    <col min="6919" max="6919" width="59" style="79" customWidth="1"/>
    <col min="6920" max="6920" width="11.7109375" style="79" customWidth="1"/>
    <col min="6921" max="6921" width="10" style="79" bestFit="1" customWidth="1"/>
    <col min="6922" max="6922" width="11.28515625" style="79" bestFit="1" customWidth="1"/>
    <col min="6923" max="6924" width="11.28515625" style="79" customWidth="1"/>
    <col min="6925" max="6925" width="7.28515625" style="79" customWidth="1"/>
    <col min="6926" max="6927" width="11.42578125" style="79"/>
    <col min="6928" max="6928" width="4.7109375" style="79" customWidth="1"/>
    <col min="6929" max="6929" width="5" style="79" customWidth="1"/>
    <col min="6930" max="6930" width="2.28515625" style="79" customWidth="1"/>
    <col min="6931" max="6931" width="26" style="79" customWidth="1"/>
    <col min="6932" max="6932" width="8"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2" width="6.7109375" style="79" customWidth="1"/>
    <col min="6943" max="6943" width="1" style="79" customWidth="1"/>
    <col min="6944" max="6945" width="6.7109375" style="79" customWidth="1"/>
    <col min="6946" max="7168" width="11.42578125" style="79"/>
    <col min="7169" max="7171" width="0" style="79" hidden="1" customWidth="1"/>
    <col min="7172" max="7172" width="2.85546875" style="79" customWidth="1"/>
    <col min="7173" max="7173" width="6.5703125" style="79" customWidth="1"/>
    <col min="7174" max="7174" width="1.5703125" style="79" customWidth="1"/>
    <col min="7175" max="7175" width="59" style="79" customWidth="1"/>
    <col min="7176" max="7176" width="11.7109375" style="79" customWidth="1"/>
    <col min="7177" max="7177" width="10" style="79" bestFit="1" customWidth="1"/>
    <col min="7178" max="7178" width="11.28515625" style="79" bestFit="1" customWidth="1"/>
    <col min="7179" max="7180" width="11.28515625" style="79" customWidth="1"/>
    <col min="7181" max="7181" width="7.28515625" style="79" customWidth="1"/>
    <col min="7182" max="7183" width="11.42578125" style="79"/>
    <col min="7184" max="7184" width="4.7109375" style="79" customWidth="1"/>
    <col min="7185" max="7185" width="5" style="79" customWidth="1"/>
    <col min="7186" max="7186" width="2.28515625" style="79" customWidth="1"/>
    <col min="7187" max="7187" width="26" style="79" customWidth="1"/>
    <col min="7188" max="7188" width="8"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8" width="6.7109375" style="79" customWidth="1"/>
    <col min="7199" max="7199" width="1" style="79" customWidth="1"/>
    <col min="7200" max="7201" width="6.7109375" style="79" customWidth="1"/>
    <col min="7202" max="7424" width="11.42578125" style="79"/>
    <col min="7425" max="7427" width="0" style="79" hidden="1" customWidth="1"/>
    <col min="7428" max="7428" width="2.85546875" style="79" customWidth="1"/>
    <col min="7429" max="7429" width="6.5703125" style="79" customWidth="1"/>
    <col min="7430" max="7430" width="1.5703125" style="79" customWidth="1"/>
    <col min="7431" max="7431" width="59" style="79" customWidth="1"/>
    <col min="7432" max="7432" width="11.7109375" style="79" customWidth="1"/>
    <col min="7433" max="7433" width="10" style="79" bestFit="1" customWidth="1"/>
    <col min="7434" max="7434" width="11.28515625" style="79" bestFit="1" customWidth="1"/>
    <col min="7435" max="7436" width="11.28515625" style="79" customWidth="1"/>
    <col min="7437" max="7437" width="7.28515625" style="79" customWidth="1"/>
    <col min="7438" max="7439" width="11.42578125" style="79"/>
    <col min="7440" max="7440" width="4.7109375" style="79" customWidth="1"/>
    <col min="7441" max="7441" width="5" style="79" customWidth="1"/>
    <col min="7442" max="7442" width="2.28515625" style="79" customWidth="1"/>
    <col min="7443" max="7443" width="26" style="79" customWidth="1"/>
    <col min="7444" max="7444" width="8"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4" width="6.7109375" style="79" customWidth="1"/>
    <col min="7455" max="7455" width="1" style="79" customWidth="1"/>
    <col min="7456" max="7457" width="6.7109375" style="79" customWidth="1"/>
    <col min="7458" max="7680" width="11.42578125" style="79"/>
    <col min="7681" max="7683" width="0" style="79" hidden="1" customWidth="1"/>
    <col min="7684" max="7684" width="2.85546875" style="79" customWidth="1"/>
    <col min="7685" max="7685" width="6.5703125" style="79" customWidth="1"/>
    <col min="7686" max="7686" width="1.5703125" style="79" customWidth="1"/>
    <col min="7687" max="7687" width="59" style="79" customWidth="1"/>
    <col min="7688" max="7688" width="11.7109375" style="79" customWidth="1"/>
    <col min="7689" max="7689" width="10" style="79" bestFit="1" customWidth="1"/>
    <col min="7690" max="7690" width="11.28515625" style="79" bestFit="1" customWidth="1"/>
    <col min="7691" max="7692" width="11.28515625" style="79" customWidth="1"/>
    <col min="7693" max="7693" width="7.28515625" style="79" customWidth="1"/>
    <col min="7694" max="7695" width="11.42578125" style="79"/>
    <col min="7696" max="7696" width="4.7109375" style="79" customWidth="1"/>
    <col min="7697" max="7697" width="5" style="79" customWidth="1"/>
    <col min="7698" max="7698" width="2.28515625" style="79" customWidth="1"/>
    <col min="7699" max="7699" width="26" style="79" customWidth="1"/>
    <col min="7700" max="7700" width="8"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0" width="6.7109375" style="79" customWidth="1"/>
    <col min="7711" max="7711" width="1" style="79" customWidth="1"/>
    <col min="7712" max="7713" width="6.7109375" style="79" customWidth="1"/>
    <col min="7714" max="7936" width="11.42578125" style="79"/>
    <col min="7937" max="7939" width="0" style="79" hidden="1" customWidth="1"/>
    <col min="7940" max="7940" width="2.85546875" style="79" customWidth="1"/>
    <col min="7941" max="7941" width="6.5703125" style="79" customWidth="1"/>
    <col min="7942" max="7942" width="1.5703125" style="79" customWidth="1"/>
    <col min="7943" max="7943" width="59" style="79" customWidth="1"/>
    <col min="7944" max="7944" width="11.7109375" style="79" customWidth="1"/>
    <col min="7945" max="7945" width="10" style="79" bestFit="1" customWidth="1"/>
    <col min="7946" max="7946" width="11.28515625" style="79" bestFit="1" customWidth="1"/>
    <col min="7947" max="7948" width="11.28515625" style="79" customWidth="1"/>
    <col min="7949" max="7949" width="7.28515625" style="79" customWidth="1"/>
    <col min="7950" max="7951" width="11.42578125" style="79"/>
    <col min="7952" max="7952" width="4.7109375" style="79" customWidth="1"/>
    <col min="7953" max="7953" width="5" style="79" customWidth="1"/>
    <col min="7954" max="7954" width="2.28515625" style="79" customWidth="1"/>
    <col min="7955" max="7955" width="26" style="79" customWidth="1"/>
    <col min="7956" max="7956" width="8"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6" width="6.7109375" style="79" customWidth="1"/>
    <col min="7967" max="7967" width="1" style="79" customWidth="1"/>
    <col min="7968" max="7969" width="6.7109375" style="79" customWidth="1"/>
    <col min="7970" max="8192" width="11.42578125" style="79"/>
    <col min="8193" max="8195" width="0" style="79" hidden="1" customWidth="1"/>
    <col min="8196" max="8196" width="2.85546875" style="79" customWidth="1"/>
    <col min="8197" max="8197" width="6.5703125" style="79" customWidth="1"/>
    <col min="8198" max="8198" width="1.5703125" style="79" customWidth="1"/>
    <col min="8199" max="8199" width="59" style="79" customWidth="1"/>
    <col min="8200" max="8200" width="11.7109375" style="79" customWidth="1"/>
    <col min="8201" max="8201" width="10" style="79" bestFit="1" customWidth="1"/>
    <col min="8202" max="8202" width="11.28515625" style="79" bestFit="1" customWidth="1"/>
    <col min="8203" max="8204" width="11.28515625" style="79" customWidth="1"/>
    <col min="8205" max="8205" width="7.28515625" style="79" customWidth="1"/>
    <col min="8206" max="8207" width="11.42578125" style="79"/>
    <col min="8208" max="8208" width="4.7109375" style="79" customWidth="1"/>
    <col min="8209" max="8209" width="5" style="79" customWidth="1"/>
    <col min="8210" max="8210" width="2.28515625" style="79" customWidth="1"/>
    <col min="8211" max="8211" width="26" style="79" customWidth="1"/>
    <col min="8212" max="8212" width="8"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2" width="6.7109375" style="79" customWidth="1"/>
    <col min="8223" max="8223" width="1" style="79" customWidth="1"/>
    <col min="8224" max="8225" width="6.7109375" style="79" customWidth="1"/>
    <col min="8226" max="8448" width="11.42578125" style="79"/>
    <col min="8449" max="8451" width="0" style="79" hidden="1" customWidth="1"/>
    <col min="8452" max="8452" width="2.85546875" style="79" customWidth="1"/>
    <col min="8453" max="8453" width="6.5703125" style="79" customWidth="1"/>
    <col min="8454" max="8454" width="1.5703125" style="79" customWidth="1"/>
    <col min="8455" max="8455" width="59" style="79" customWidth="1"/>
    <col min="8456" max="8456" width="11.7109375" style="79" customWidth="1"/>
    <col min="8457" max="8457" width="10" style="79" bestFit="1" customWidth="1"/>
    <col min="8458" max="8458" width="11.28515625" style="79" bestFit="1" customWidth="1"/>
    <col min="8459" max="8460" width="11.28515625" style="79" customWidth="1"/>
    <col min="8461" max="8461" width="7.28515625" style="79" customWidth="1"/>
    <col min="8462" max="8463" width="11.42578125" style="79"/>
    <col min="8464" max="8464" width="4.7109375" style="79" customWidth="1"/>
    <col min="8465" max="8465" width="5" style="79" customWidth="1"/>
    <col min="8466" max="8466" width="2.28515625" style="79" customWidth="1"/>
    <col min="8467" max="8467" width="26" style="79" customWidth="1"/>
    <col min="8468" max="8468" width="8"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8" width="6.7109375" style="79" customWidth="1"/>
    <col min="8479" max="8479" width="1" style="79" customWidth="1"/>
    <col min="8480" max="8481" width="6.7109375" style="79" customWidth="1"/>
    <col min="8482" max="8704" width="11.42578125" style="79"/>
    <col min="8705" max="8707" width="0" style="79" hidden="1" customWidth="1"/>
    <col min="8708" max="8708" width="2.85546875" style="79" customWidth="1"/>
    <col min="8709" max="8709" width="6.5703125" style="79" customWidth="1"/>
    <col min="8710" max="8710" width="1.5703125" style="79" customWidth="1"/>
    <col min="8711" max="8711" width="59" style="79" customWidth="1"/>
    <col min="8712" max="8712" width="11.7109375" style="79" customWidth="1"/>
    <col min="8713" max="8713" width="10" style="79" bestFit="1" customWidth="1"/>
    <col min="8714" max="8714" width="11.28515625" style="79" bestFit="1" customWidth="1"/>
    <col min="8715" max="8716" width="11.28515625" style="79" customWidth="1"/>
    <col min="8717" max="8717" width="7.28515625" style="79" customWidth="1"/>
    <col min="8718" max="8719" width="11.42578125" style="79"/>
    <col min="8720" max="8720" width="4.7109375" style="79" customWidth="1"/>
    <col min="8721" max="8721" width="5" style="79" customWidth="1"/>
    <col min="8722" max="8722" width="2.28515625" style="79" customWidth="1"/>
    <col min="8723" max="8723" width="26" style="79" customWidth="1"/>
    <col min="8724" max="8724" width="8"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4" width="6.7109375" style="79" customWidth="1"/>
    <col min="8735" max="8735" width="1" style="79" customWidth="1"/>
    <col min="8736" max="8737" width="6.7109375" style="79" customWidth="1"/>
    <col min="8738" max="8960" width="11.42578125" style="79"/>
    <col min="8961" max="8963" width="0" style="79" hidden="1" customWidth="1"/>
    <col min="8964" max="8964" width="2.85546875" style="79" customWidth="1"/>
    <col min="8965" max="8965" width="6.5703125" style="79" customWidth="1"/>
    <col min="8966" max="8966" width="1.5703125" style="79" customWidth="1"/>
    <col min="8967" max="8967" width="59" style="79" customWidth="1"/>
    <col min="8968" max="8968" width="11.7109375" style="79" customWidth="1"/>
    <col min="8969" max="8969" width="10" style="79" bestFit="1" customWidth="1"/>
    <col min="8970" max="8970" width="11.28515625" style="79" bestFit="1" customWidth="1"/>
    <col min="8971" max="8972" width="11.28515625" style="79" customWidth="1"/>
    <col min="8973" max="8973" width="7.28515625" style="79" customWidth="1"/>
    <col min="8974" max="8975" width="11.42578125" style="79"/>
    <col min="8976" max="8976" width="4.7109375" style="79" customWidth="1"/>
    <col min="8977" max="8977" width="5" style="79" customWidth="1"/>
    <col min="8978" max="8978" width="2.28515625" style="79" customWidth="1"/>
    <col min="8979" max="8979" width="26" style="79" customWidth="1"/>
    <col min="8980" max="8980" width="8"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0" width="6.7109375" style="79" customWidth="1"/>
    <col min="8991" max="8991" width="1" style="79" customWidth="1"/>
    <col min="8992" max="8993" width="6.7109375" style="79" customWidth="1"/>
    <col min="8994" max="9216" width="11.42578125" style="79"/>
    <col min="9217" max="9219" width="0" style="79" hidden="1" customWidth="1"/>
    <col min="9220" max="9220" width="2.85546875" style="79" customWidth="1"/>
    <col min="9221" max="9221" width="6.5703125" style="79" customWidth="1"/>
    <col min="9222" max="9222" width="1.5703125" style="79" customWidth="1"/>
    <col min="9223" max="9223" width="59" style="79" customWidth="1"/>
    <col min="9224" max="9224" width="11.7109375" style="79" customWidth="1"/>
    <col min="9225" max="9225" width="10" style="79" bestFit="1" customWidth="1"/>
    <col min="9226" max="9226" width="11.28515625" style="79" bestFit="1" customWidth="1"/>
    <col min="9227" max="9228" width="11.28515625" style="79" customWidth="1"/>
    <col min="9229" max="9229" width="7.28515625" style="79" customWidth="1"/>
    <col min="9230" max="9231" width="11.42578125" style="79"/>
    <col min="9232" max="9232" width="4.7109375" style="79" customWidth="1"/>
    <col min="9233" max="9233" width="5" style="79" customWidth="1"/>
    <col min="9234" max="9234" width="2.28515625" style="79" customWidth="1"/>
    <col min="9235" max="9235" width="26" style="79" customWidth="1"/>
    <col min="9236" max="9236" width="8"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6" width="6.7109375" style="79" customWidth="1"/>
    <col min="9247" max="9247" width="1" style="79" customWidth="1"/>
    <col min="9248" max="9249" width="6.7109375" style="79" customWidth="1"/>
    <col min="9250" max="9472" width="11.42578125" style="79"/>
    <col min="9473" max="9475" width="0" style="79" hidden="1" customWidth="1"/>
    <col min="9476" max="9476" width="2.85546875" style="79" customWidth="1"/>
    <col min="9477" max="9477" width="6.5703125" style="79" customWidth="1"/>
    <col min="9478" max="9478" width="1.5703125" style="79" customWidth="1"/>
    <col min="9479" max="9479" width="59" style="79" customWidth="1"/>
    <col min="9480" max="9480" width="11.7109375" style="79" customWidth="1"/>
    <col min="9481" max="9481" width="10" style="79" bestFit="1" customWidth="1"/>
    <col min="9482" max="9482" width="11.28515625" style="79" bestFit="1" customWidth="1"/>
    <col min="9483" max="9484" width="11.28515625" style="79" customWidth="1"/>
    <col min="9485" max="9485" width="7.28515625" style="79" customWidth="1"/>
    <col min="9486" max="9487" width="11.42578125" style="79"/>
    <col min="9488" max="9488" width="4.7109375" style="79" customWidth="1"/>
    <col min="9489" max="9489" width="5" style="79" customWidth="1"/>
    <col min="9490" max="9490" width="2.28515625" style="79" customWidth="1"/>
    <col min="9491" max="9491" width="26" style="79" customWidth="1"/>
    <col min="9492" max="9492" width="8"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2" width="6.7109375" style="79" customWidth="1"/>
    <col min="9503" max="9503" width="1" style="79" customWidth="1"/>
    <col min="9504" max="9505" width="6.7109375" style="79" customWidth="1"/>
    <col min="9506" max="9728" width="11.42578125" style="79"/>
    <col min="9729" max="9731" width="0" style="79" hidden="1" customWidth="1"/>
    <col min="9732" max="9732" width="2.85546875" style="79" customWidth="1"/>
    <col min="9733" max="9733" width="6.5703125" style="79" customWidth="1"/>
    <col min="9734" max="9734" width="1.5703125" style="79" customWidth="1"/>
    <col min="9735" max="9735" width="59" style="79" customWidth="1"/>
    <col min="9736" max="9736" width="11.7109375" style="79" customWidth="1"/>
    <col min="9737" max="9737" width="10" style="79" bestFit="1" customWidth="1"/>
    <col min="9738" max="9738" width="11.28515625" style="79" bestFit="1" customWidth="1"/>
    <col min="9739" max="9740" width="11.28515625" style="79" customWidth="1"/>
    <col min="9741" max="9741" width="7.28515625" style="79" customWidth="1"/>
    <col min="9742" max="9743" width="11.42578125" style="79"/>
    <col min="9744" max="9744" width="4.7109375" style="79" customWidth="1"/>
    <col min="9745" max="9745" width="5" style="79" customWidth="1"/>
    <col min="9746" max="9746" width="2.28515625" style="79" customWidth="1"/>
    <col min="9747" max="9747" width="26" style="79" customWidth="1"/>
    <col min="9748" max="9748" width="8"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8" width="6.7109375" style="79" customWidth="1"/>
    <col min="9759" max="9759" width="1" style="79" customWidth="1"/>
    <col min="9760" max="9761" width="6.7109375" style="79" customWidth="1"/>
    <col min="9762" max="9984" width="11.42578125" style="79"/>
    <col min="9985" max="9987" width="0" style="79" hidden="1" customWidth="1"/>
    <col min="9988" max="9988" width="2.85546875" style="79" customWidth="1"/>
    <col min="9989" max="9989" width="6.5703125" style="79" customWidth="1"/>
    <col min="9990" max="9990" width="1.5703125" style="79" customWidth="1"/>
    <col min="9991" max="9991" width="59" style="79" customWidth="1"/>
    <col min="9992" max="9992" width="11.7109375" style="79" customWidth="1"/>
    <col min="9993" max="9993" width="10" style="79" bestFit="1" customWidth="1"/>
    <col min="9994" max="9994" width="11.28515625" style="79" bestFit="1" customWidth="1"/>
    <col min="9995" max="9996" width="11.28515625" style="79" customWidth="1"/>
    <col min="9997" max="9997" width="7.28515625" style="79" customWidth="1"/>
    <col min="9998" max="9999" width="11.42578125" style="79"/>
    <col min="10000" max="10000" width="4.7109375" style="79" customWidth="1"/>
    <col min="10001" max="10001" width="5" style="79" customWidth="1"/>
    <col min="10002" max="10002" width="2.28515625" style="79" customWidth="1"/>
    <col min="10003" max="10003" width="26" style="79" customWidth="1"/>
    <col min="10004" max="10004" width="8"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4" width="6.7109375" style="79" customWidth="1"/>
    <col min="10015" max="10015" width="1" style="79" customWidth="1"/>
    <col min="10016" max="10017" width="6.7109375" style="79" customWidth="1"/>
    <col min="10018" max="10240" width="11.42578125" style="79"/>
    <col min="10241" max="10243" width="0" style="79" hidden="1" customWidth="1"/>
    <col min="10244" max="10244" width="2.85546875" style="79" customWidth="1"/>
    <col min="10245" max="10245" width="6.5703125" style="79" customWidth="1"/>
    <col min="10246" max="10246" width="1.5703125" style="79" customWidth="1"/>
    <col min="10247" max="10247" width="59" style="79" customWidth="1"/>
    <col min="10248" max="10248" width="11.7109375" style="79" customWidth="1"/>
    <col min="10249" max="10249" width="10" style="79" bestFit="1" customWidth="1"/>
    <col min="10250" max="10250" width="11.28515625" style="79" bestFit="1" customWidth="1"/>
    <col min="10251" max="10252" width="11.28515625" style="79" customWidth="1"/>
    <col min="10253" max="10253" width="7.28515625" style="79" customWidth="1"/>
    <col min="10254" max="10255" width="11.42578125" style="79"/>
    <col min="10256" max="10256" width="4.7109375" style="79" customWidth="1"/>
    <col min="10257" max="10257" width="5" style="79" customWidth="1"/>
    <col min="10258" max="10258" width="2.28515625" style="79" customWidth="1"/>
    <col min="10259" max="10259" width="26" style="79" customWidth="1"/>
    <col min="10260" max="10260" width="8"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0" width="6.7109375" style="79" customWidth="1"/>
    <col min="10271" max="10271" width="1" style="79" customWidth="1"/>
    <col min="10272" max="10273" width="6.7109375" style="79" customWidth="1"/>
    <col min="10274" max="10496" width="11.42578125" style="79"/>
    <col min="10497" max="10499" width="0" style="79" hidden="1" customWidth="1"/>
    <col min="10500" max="10500" width="2.85546875" style="79" customWidth="1"/>
    <col min="10501" max="10501" width="6.5703125" style="79" customWidth="1"/>
    <col min="10502" max="10502" width="1.5703125" style="79" customWidth="1"/>
    <col min="10503" max="10503" width="59" style="79" customWidth="1"/>
    <col min="10504" max="10504" width="11.7109375" style="79" customWidth="1"/>
    <col min="10505" max="10505" width="10" style="79" bestFit="1" customWidth="1"/>
    <col min="10506" max="10506" width="11.28515625" style="79" bestFit="1" customWidth="1"/>
    <col min="10507" max="10508" width="11.28515625" style="79" customWidth="1"/>
    <col min="10509" max="10509" width="7.28515625" style="79" customWidth="1"/>
    <col min="10510" max="10511" width="11.42578125" style="79"/>
    <col min="10512" max="10512" width="4.7109375" style="79" customWidth="1"/>
    <col min="10513" max="10513" width="5" style="79" customWidth="1"/>
    <col min="10514" max="10514" width="2.28515625" style="79" customWidth="1"/>
    <col min="10515" max="10515" width="26" style="79" customWidth="1"/>
    <col min="10516" max="10516" width="8"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6" width="6.7109375" style="79" customWidth="1"/>
    <col min="10527" max="10527" width="1" style="79" customWidth="1"/>
    <col min="10528" max="10529" width="6.7109375" style="79" customWidth="1"/>
    <col min="10530" max="10752" width="11.42578125" style="79"/>
    <col min="10753" max="10755" width="0" style="79" hidden="1" customWidth="1"/>
    <col min="10756" max="10756" width="2.85546875" style="79" customWidth="1"/>
    <col min="10757" max="10757" width="6.5703125" style="79" customWidth="1"/>
    <col min="10758" max="10758" width="1.5703125" style="79" customWidth="1"/>
    <col min="10759" max="10759" width="59" style="79" customWidth="1"/>
    <col min="10760" max="10760" width="11.7109375" style="79" customWidth="1"/>
    <col min="10761" max="10761" width="10" style="79" bestFit="1" customWidth="1"/>
    <col min="10762" max="10762" width="11.28515625" style="79" bestFit="1" customWidth="1"/>
    <col min="10763" max="10764" width="11.28515625" style="79" customWidth="1"/>
    <col min="10765" max="10765" width="7.28515625" style="79" customWidth="1"/>
    <col min="10766" max="10767" width="11.42578125" style="79"/>
    <col min="10768" max="10768" width="4.7109375" style="79" customWidth="1"/>
    <col min="10769" max="10769" width="5" style="79" customWidth="1"/>
    <col min="10770" max="10770" width="2.28515625" style="79" customWidth="1"/>
    <col min="10771" max="10771" width="26" style="79" customWidth="1"/>
    <col min="10772" max="10772" width="8"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2" width="6.7109375" style="79" customWidth="1"/>
    <col min="10783" max="10783" width="1" style="79" customWidth="1"/>
    <col min="10784" max="10785" width="6.7109375" style="79" customWidth="1"/>
    <col min="10786" max="11008" width="11.42578125" style="79"/>
    <col min="11009" max="11011" width="0" style="79" hidden="1" customWidth="1"/>
    <col min="11012" max="11012" width="2.85546875" style="79" customWidth="1"/>
    <col min="11013" max="11013" width="6.5703125" style="79" customWidth="1"/>
    <col min="11014" max="11014" width="1.5703125" style="79" customWidth="1"/>
    <col min="11015" max="11015" width="59" style="79" customWidth="1"/>
    <col min="11016" max="11016" width="11.7109375" style="79" customWidth="1"/>
    <col min="11017" max="11017" width="10" style="79" bestFit="1" customWidth="1"/>
    <col min="11018" max="11018" width="11.28515625" style="79" bestFit="1" customWidth="1"/>
    <col min="11019" max="11020" width="11.28515625" style="79" customWidth="1"/>
    <col min="11021" max="11021" width="7.28515625" style="79" customWidth="1"/>
    <col min="11022" max="11023" width="11.42578125" style="79"/>
    <col min="11024" max="11024" width="4.7109375" style="79" customWidth="1"/>
    <col min="11025" max="11025" width="5" style="79" customWidth="1"/>
    <col min="11026" max="11026" width="2.28515625" style="79" customWidth="1"/>
    <col min="11027" max="11027" width="26" style="79" customWidth="1"/>
    <col min="11028" max="11028" width="8"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8" width="6.7109375" style="79" customWidth="1"/>
    <col min="11039" max="11039" width="1" style="79" customWidth="1"/>
    <col min="11040" max="11041" width="6.7109375" style="79" customWidth="1"/>
    <col min="11042" max="11264" width="11.42578125" style="79"/>
    <col min="11265" max="11267" width="0" style="79" hidden="1" customWidth="1"/>
    <col min="11268" max="11268" width="2.85546875" style="79" customWidth="1"/>
    <col min="11269" max="11269" width="6.5703125" style="79" customWidth="1"/>
    <col min="11270" max="11270" width="1.5703125" style="79" customWidth="1"/>
    <col min="11271" max="11271" width="59" style="79" customWidth="1"/>
    <col min="11272" max="11272" width="11.7109375" style="79" customWidth="1"/>
    <col min="11273" max="11273" width="10" style="79" bestFit="1" customWidth="1"/>
    <col min="11274" max="11274" width="11.28515625" style="79" bestFit="1" customWidth="1"/>
    <col min="11275" max="11276" width="11.28515625" style="79" customWidth="1"/>
    <col min="11277" max="11277" width="7.28515625" style="79" customWidth="1"/>
    <col min="11278" max="11279" width="11.42578125" style="79"/>
    <col min="11280" max="11280" width="4.7109375" style="79" customWidth="1"/>
    <col min="11281" max="11281" width="5" style="79" customWidth="1"/>
    <col min="11282" max="11282" width="2.28515625" style="79" customWidth="1"/>
    <col min="11283" max="11283" width="26" style="79" customWidth="1"/>
    <col min="11284" max="11284" width="8"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4" width="6.7109375" style="79" customWidth="1"/>
    <col min="11295" max="11295" width="1" style="79" customWidth="1"/>
    <col min="11296" max="11297" width="6.7109375" style="79" customWidth="1"/>
    <col min="11298" max="11520" width="11.42578125" style="79"/>
    <col min="11521" max="11523" width="0" style="79" hidden="1" customWidth="1"/>
    <col min="11524" max="11524" width="2.85546875" style="79" customWidth="1"/>
    <col min="11525" max="11525" width="6.5703125" style="79" customWidth="1"/>
    <col min="11526" max="11526" width="1.5703125" style="79" customWidth="1"/>
    <col min="11527" max="11527" width="59" style="79" customWidth="1"/>
    <col min="11528" max="11528" width="11.7109375" style="79" customWidth="1"/>
    <col min="11529" max="11529" width="10" style="79" bestFit="1" customWidth="1"/>
    <col min="11530" max="11530" width="11.28515625" style="79" bestFit="1" customWidth="1"/>
    <col min="11531" max="11532" width="11.28515625" style="79" customWidth="1"/>
    <col min="11533" max="11533" width="7.28515625" style="79" customWidth="1"/>
    <col min="11534" max="11535" width="11.42578125" style="79"/>
    <col min="11536" max="11536" width="4.7109375" style="79" customWidth="1"/>
    <col min="11537" max="11537" width="5" style="79" customWidth="1"/>
    <col min="11538" max="11538" width="2.28515625" style="79" customWidth="1"/>
    <col min="11539" max="11539" width="26" style="79" customWidth="1"/>
    <col min="11540" max="11540" width="8"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0" width="6.7109375" style="79" customWidth="1"/>
    <col min="11551" max="11551" width="1" style="79" customWidth="1"/>
    <col min="11552" max="11553" width="6.7109375" style="79" customWidth="1"/>
    <col min="11554" max="11776" width="11.42578125" style="79"/>
    <col min="11777" max="11779" width="0" style="79" hidden="1" customWidth="1"/>
    <col min="11780" max="11780" width="2.85546875" style="79" customWidth="1"/>
    <col min="11781" max="11781" width="6.5703125" style="79" customWidth="1"/>
    <col min="11782" max="11782" width="1.5703125" style="79" customWidth="1"/>
    <col min="11783" max="11783" width="59" style="79" customWidth="1"/>
    <col min="11784" max="11784" width="11.7109375" style="79" customWidth="1"/>
    <col min="11785" max="11785" width="10" style="79" bestFit="1" customWidth="1"/>
    <col min="11786" max="11786" width="11.28515625" style="79" bestFit="1" customWidth="1"/>
    <col min="11787" max="11788" width="11.28515625" style="79" customWidth="1"/>
    <col min="11789" max="11789" width="7.28515625" style="79" customWidth="1"/>
    <col min="11790" max="11791" width="11.42578125" style="79"/>
    <col min="11792" max="11792" width="4.7109375" style="79" customWidth="1"/>
    <col min="11793" max="11793" width="5" style="79" customWidth="1"/>
    <col min="11794" max="11794" width="2.28515625" style="79" customWidth="1"/>
    <col min="11795" max="11795" width="26" style="79" customWidth="1"/>
    <col min="11796" max="11796" width="8"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6" width="6.7109375" style="79" customWidth="1"/>
    <col min="11807" max="11807" width="1" style="79" customWidth="1"/>
    <col min="11808" max="11809" width="6.7109375" style="79" customWidth="1"/>
    <col min="11810" max="12032" width="11.42578125" style="79"/>
    <col min="12033" max="12035" width="0" style="79" hidden="1" customWidth="1"/>
    <col min="12036" max="12036" width="2.85546875" style="79" customWidth="1"/>
    <col min="12037" max="12037" width="6.5703125" style="79" customWidth="1"/>
    <col min="12038" max="12038" width="1.5703125" style="79" customWidth="1"/>
    <col min="12039" max="12039" width="59" style="79" customWidth="1"/>
    <col min="12040" max="12040" width="11.7109375" style="79" customWidth="1"/>
    <col min="12041" max="12041" width="10" style="79" bestFit="1" customWidth="1"/>
    <col min="12042" max="12042" width="11.28515625" style="79" bestFit="1" customWidth="1"/>
    <col min="12043" max="12044" width="11.28515625" style="79" customWidth="1"/>
    <col min="12045" max="12045" width="7.28515625" style="79" customWidth="1"/>
    <col min="12046" max="12047" width="11.42578125" style="79"/>
    <col min="12048" max="12048" width="4.7109375" style="79" customWidth="1"/>
    <col min="12049" max="12049" width="5" style="79" customWidth="1"/>
    <col min="12050" max="12050" width="2.28515625" style="79" customWidth="1"/>
    <col min="12051" max="12051" width="26" style="79" customWidth="1"/>
    <col min="12052" max="12052" width="8"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2" width="6.7109375" style="79" customWidth="1"/>
    <col min="12063" max="12063" width="1" style="79" customWidth="1"/>
    <col min="12064" max="12065" width="6.7109375" style="79" customWidth="1"/>
    <col min="12066" max="12288" width="11.42578125" style="79"/>
    <col min="12289" max="12291" width="0" style="79" hidden="1" customWidth="1"/>
    <col min="12292" max="12292" width="2.85546875" style="79" customWidth="1"/>
    <col min="12293" max="12293" width="6.5703125" style="79" customWidth="1"/>
    <col min="12294" max="12294" width="1.5703125" style="79" customWidth="1"/>
    <col min="12295" max="12295" width="59" style="79" customWidth="1"/>
    <col min="12296" max="12296" width="11.7109375" style="79" customWidth="1"/>
    <col min="12297" max="12297" width="10" style="79" bestFit="1" customWidth="1"/>
    <col min="12298" max="12298" width="11.28515625" style="79" bestFit="1" customWidth="1"/>
    <col min="12299" max="12300" width="11.28515625" style="79" customWidth="1"/>
    <col min="12301" max="12301" width="7.28515625" style="79" customWidth="1"/>
    <col min="12302" max="12303" width="11.42578125" style="79"/>
    <col min="12304" max="12304" width="4.7109375" style="79" customWidth="1"/>
    <col min="12305" max="12305" width="5" style="79" customWidth="1"/>
    <col min="12306" max="12306" width="2.28515625" style="79" customWidth="1"/>
    <col min="12307" max="12307" width="26" style="79" customWidth="1"/>
    <col min="12308" max="12308" width="8"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8" width="6.7109375" style="79" customWidth="1"/>
    <col min="12319" max="12319" width="1" style="79" customWidth="1"/>
    <col min="12320" max="12321" width="6.7109375" style="79" customWidth="1"/>
    <col min="12322" max="12544" width="11.42578125" style="79"/>
    <col min="12545" max="12547" width="0" style="79" hidden="1" customWidth="1"/>
    <col min="12548" max="12548" width="2.85546875" style="79" customWidth="1"/>
    <col min="12549" max="12549" width="6.5703125" style="79" customWidth="1"/>
    <col min="12550" max="12550" width="1.5703125" style="79" customWidth="1"/>
    <col min="12551" max="12551" width="59" style="79" customWidth="1"/>
    <col min="12552" max="12552" width="11.7109375" style="79" customWidth="1"/>
    <col min="12553" max="12553" width="10" style="79" bestFit="1" customWidth="1"/>
    <col min="12554" max="12554" width="11.28515625" style="79" bestFit="1" customWidth="1"/>
    <col min="12555" max="12556" width="11.28515625" style="79" customWidth="1"/>
    <col min="12557" max="12557" width="7.28515625" style="79" customWidth="1"/>
    <col min="12558" max="12559" width="11.42578125" style="79"/>
    <col min="12560" max="12560" width="4.7109375" style="79" customWidth="1"/>
    <col min="12561" max="12561" width="5" style="79" customWidth="1"/>
    <col min="12562" max="12562" width="2.28515625" style="79" customWidth="1"/>
    <col min="12563" max="12563" width="26" style="79" customWidth="1"/>
    <col min="12564" max="12564" width="8"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4" width="6.7109375" style="79" customWidth="1"/>
    <col min="12575" max="12575" width="1" style="79" customWidth="1"/>
    <col min="12576" max="12577" width="6.7109375" style="79" customWidth="1"/>
    <col min="12578" max="12800" width="11.42578125" style="79"/>
    <col min="12801" max="12803" width="0" style="79" hidden="1" customWidth="1"/>
    <col min="12804" max="12804" width="2.85546875" style="79" customWidth="1"/>
    <col min="12805" max="12805" width="6.5703125" style="79" customWidth="1"/>
    <col min="12806" max="12806" width="1.5703125" style="79" customWidth="1"/>
    <col min="12807" max="12807" width="59" style="79" customWidth="1"/>
    <col min="12808" max="12808" width="11.7109375" style="79" customWidth="1"/>
    <col min="12809" max="12809" width="10" style="79" bestFit="1" customWidth="1"/>
    <col min="12810" max="12810" width="11.28515625" style="79" bestFit="1" customWidth="1"/>
    <col min="12811" max="12812" width="11.28515625" style="79" customWidth="1"/>
    <col min="12813" max="12813" width="7.28515625" style="79" customWidth="1"/>
    <col min="12814" max="12815" width="11.42578125" style="79"/>
    <col min="12816" max="12816" width="4.7109375" style="79" customWidth="1"/>
    <col min="12817" max="12817" width="5" style="79" customWidth="1"/>
    <col min="12818" max="12818" width="2.28515625" style="79" customWidth="1"/>
    <col min="12819" max="12819" width="26" style="79" customWidth="1"/>
    <col min="12820" max="12820" width="8"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0" width="6.7109375" style="79" customWidth="1"/>
    <col min="12831" max="12831" width="1" style="79" customWidth="1"/>
    <col min="12832" max="12833" width="6.7109375" style="79" customWidth="1"/>
    <col min="12834" max="13056" width="11.42578125" style="79"/>
    <col min="13057" max="13059" width="0" style="79" hidden="1" customWidth="1"/>
    <col min="13060" max="13060" width="2.85546875" style="79" customWidth="1"/>
    <col min="13061" max="13061" width="6.5703125" style="79" customWidth="1"/>
    <col min="13062" max="13062" width="1.5703125" style="79" customWidth="1"/>
    <col min="13063" max="13063" width="59" style="79" customWidth="1"/>
    <col min="13064" max="13064" width="11.7109375" style="79" customWidth="1"/>
    <col min="13065" max="13065" width="10" style="79" bestFit="1" customWidth="1"/>
    <col min="13066" max="13066" width="11.28515625" style="79" bestFit="1" customWidth="1"/>
    <col min="13067" max="13068" width="11.28515625" style="79" customWidth="1"/>
    <col min="13069" max="13069" width="7.28515625" style="79" customWidth="1"/>
    <col min="13070" max="13071" width="11.42578125" style="79"/>
    <col min="13072" max="13072" width="4.7109375" style="79" customWidth="1"/>
    <col min="13073" max="13073" width="5" style="79" customWidth="1"/>
    <col min="13074" max="13074" width="2.28515625" style="79" customWidth="1"/>
    <col min="13075" max="13075" width="26" style="79" customWidth="1"/>
    <col min="13076" max="13076" width="8"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6" width="6.7109375" style="79" customWidth="1"/>
    <col min="13087" max="13087" width="1" style="79" customWidth="1"/>
    <col min="13088" max="13089" width="6.7109375" style="79" customWidth="1"/>
    <col min="13090" max="13312" width="11.42578125" style="79"/>
    <col min="13313" max="13315" width="0" style="79" hidden="1" customWidth="1"/>
    <col min="13316" max="13316" width="2.85546875" style="79" customWidth="1"/>
    <col min="13317" max="13317" width="6.5703125" style="79" customWidth="1"/>
    <col min="13318" max="13318" width="1.5703125" style="79" customWidth="1"/>
    <col min="13319" max="13319" width="59" style="79" customWidth="1"/>
    <col min="13320" max="13320" width="11.7109375" style="79" customWidth="1"/>
    <col min="13321" max="13321" width="10" style="79" bestFit="1" customWidth="1"/>
    <col min="13322" max="13322" width="11.28515625" style="79" bestFit="1" customWidth="1"/>
    <col min="13323" max="13324" width="11.28515625" style="79" customWidth="1"/>
    <col min="13325" max="13325" width="7.28515625" style="79" customWidth="1"/>
    <col min="13326" max="13327" width="11.42578125" style="79"/>
    <col min="13328" max="13328" width="4.7109375" style="79" customWidth="1"/>
    <col min="13329" max="13329" width="5" style="79" customWidth="1"/>
    <col min="13330" max="13330" width="2.28515625" style="79" customWidth="1"/>
    <col min="13331" max="13331" width="26" style="79" customWidth="1"/>
    <col min="13332" max="13332" width="8"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2" width="6.7109375" style="79" customWidth="1"/>
    <col min="13343" max="13343" width="1" style="79" customWidth="1"/>
    <col min="13344" max="13345" width="6.7109375" style="79" customWidth="1"/>
    <col min="13346" max="13568" width="11.42578125" style="79"/>
    <col min="13569" max="13571" width="0" style="79" hidden="1" customWidth="1"/>
    <col min="13572" max="13572" width="2.85546875" style="79" customWidth="1"/>
    <col min="13573" max="13573" width="6.5703125" style="79" customWidth="1"/>
    <col min="13574" max="13574" width="1.5703125" style="79" customWidth="1"/>
    <col min="13575" max="13575" width="59" style="79" customWidth="1"/>
    <col min="13576" max="13576" width="11.7109375" style="79" customWidth="1"/>
    <col min="13577" max="13577" width="10" style="79" bestFit="1" customWidth="1"/>
    <col min="13578" max="13578" width="11.28515625" style="79" bestFit="1" customWidth="1"/>
    <col min="13579" max="13580" width="11.28515625" style="79" customWidth="1"/>
    <col min="13581" max="13581" width="7.28515625" style="79" customWidth="1"/>
    <col min="13582" max="13583" width="11.42578125" style="79"/>
    <col min="13584" max="13584" width="4.7109375" style="79" customWidth="1"/>
    <col min="13585" max="13585" width="5" style="79" customWidth="1"/>
    <col min="13586" max="13586" width="2.28515625" style="79" customWidth="1"/>
    <col min="13587" max="13587" width="26" style="79" customWidth="1"/>
    <col min="13588" max="13588" width="8"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8" width="6.7109375" style="79" customWidth="1"/>
    <col min="13599" max="13599" width="1" style="79" customWidth="1"/>
    <col min="13600" max="13601" width="6.7109375" style="79" customWidth="1"/>
    <col min="13602" max="13824" width="11.42578125" style="79"/>
    <col min="13825" max="13827" width="0" style="79" hidden="1" customWidth="1"/>
    <col min="13828" max="13828" width="2.85546875" style="79" customWidth="1"/>
    <col min="13829" max="13829" width="6.5703125" style="79" customWidth="1"/>
    <col min="13830" max="13830" width="1.5703125" style="79" customWidth="1"/>
    <col min="13831" max="13831" width="59" style="79" customWidth="1"/>
    <col min="13832" max="13832" width="11.7109375" style="79" customWidth="1"/>
    <col min="13833" max="13833" width="10" style="79" bestFit="1" customWidth="1"/>
    <col min="13834" max="13834" width="11.28515625" style="79" bestFit="1" customWidth="1"/>
    <col min="13835" max="13836" width="11.28515625" style="79" customWidth="1"/>
    <col min="13837" max="13837" width="7.28515625" style="79" customWidth="1"/>
    <col min="13838" max="13839" width="11.42578125" style="79"/>
    <col min="13840" max="13840" width="4.7109375" style="79" customWidth="1"/>
    <col min="13841" max="13841" width="5" style="79" customWidth="1"/>
    <col min="13842" max="13842" width="2.28515625" style="79" customWidth="1"/>
    <col min="13843" max="13843" width="26" style="79" customWidth="1"/>
    <col min="13844" max="13844" width="8"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4" width="6.7109375" style="79" customWidth="1"/>
    <col min="13855" max="13855" width="1" style="79" customWidth="1"/>
    <col min="13856" max="13857" width="6.7109375" style="79" customWidth="1"/>
    <col min="13858" max="14080" width="11.42578125" style="79"/>
    <col min="14081" max="14083" width="0" style="79" hidden="1" customWidth="1"/>
    <col min="14084" max="14084" width="2.85546875" style="79" customWidth="1"/>
    <col min="14085" max="14085" width="6.5703125" style="79" customWidth="1"/>
    <col min="14086" max="14086" width="1.5703125" style="79" customWidth="1"/>
    <col min="14087" max="14087" width="59" style="79" customWidth="1"/>
    <col min="14088" max="14088" width="11.7109375" style="79" customWidth="1"/>
    <col min="14089" max="14089" width="10" style="79" bestFit="1" customWidth="1"/>
    <col min="14090" max="14090" width="11.28515625" style="79" bestFit="1" customWidth="1"/>
    <col min="14091" max="14092" width="11.28515625" style="79" customWidth="1"/>
    <col min="14093" max="14093" width="7.28515625" style="79" customWidth="1"/>
    <col min="14094" max="14095" width="11.42578125" style="79"/>
    <col min="14096" max="14096" width="4.7109375" style="79" customWidth="1"/>
    <col min="14097" max="14097" width="5" style="79" customWidth="1"/>
    <col min="14098" max="14098" width="2.28515625" style="79" customWidth="1"/>
    <col min="14099" max="14099" width="26" style="79" customWidth="1"/>
    <col min="14100" max="14100" width="8"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0" width="6.7109375" style="79" customWidth="1"/>
    <col min="14111" max="14111" width="1" style="79" customWidth="1"/>
    <col min="14112" max="14113" width="6.7109375" style="79" customWidth="1"/>
    <col min="14114" max="14336" width="11.42578125" style="79"/>
    <col min="14337" max="14339" width="0" style="79" hidden="1" customWidth="1"/>
    <col min="14340" max="14340" width="2.85546875" style="79" customWidth="1"/>
    <col min="14341" max="14341" width="6.5703125" style="79" customWidth="1"/>
    <col min="14342" max="14342" width="1.5703125" style="79" customWidth="1"/>
    <col min="14343" max="14343" width="59" style="79" customWidth="1"/>
    <col min="14344" max="14344" width="11.7109375" style="79" customWidth="1"/>
    <col min="14345" max="14345" width="10" style="79" bestFit="1" customWidth="1"/>
    <col min="14346" max="14346" width="11.28515625" style="79" bestFit="1" customWidth="1"/>
    <col min="14347" max="14348" width="11.28515625" style="79" customWidth="1"/>
    <col min="14349" max="14349" width="7.28515625" style="79" customWidth="1"/>
    <col min="14350" max="14351" width="11.42578125" style="79"/>
    <col min="14352" max="14352" width="4.7109375" style="79" customWidth="1"/>
    <col min="14353" max="14353" width="5" style="79" customWidth="1"/>
    <col min="14354" max="14354" width="2.28515625" style="79" customWidth="1"/>
    <col min="14355" max="14355" width="26" style="79" customWidth="1"/>
    <col min="14356" max="14356" width="8"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6" width="6.7109375" style="79" customWidth="1"/>
    <col min="14367" max="14367" width="1" style="79" customWidth="1"/>
    <col min="14368" max="14369" width="6.7109375" style="79" customWidth="1"/>
    <col min="14370" max="14592" width="11.42578125" style="79"/>
    <col min="14593" max="14595" width="0" style="79" hidden="1" customWidth="1"/>
    <col min="14596" max="14596" width="2.85546875" style="79" customWidth="1"/>
    <col min="14597" max="14597" width="6.5703125" style="79" customWidth="1"/>
    <col min="14598" max="14598" width="1.5703125" style="79" customWidth="1"/>
    <col min="14599" max="14599" width="59" style="79" customWidth="1"/>
    <col min="14600" max="14600" width="11.7109375" style="79" customWidth="1"/>
    <col min="14601" max="14601" width="10" style="79" bestFit="1" customWidth="1"/>
    <col min="14602" max="14602" width="11.28515625" style="79" bestFit="1" customWidth="1"/>
    <col min="14603" max="14604" width="11.28515625" style="79" customWidth="1"/>
    <col min="14605" max="14605" width="7.28515625" style="79" customWidth="1"/>
    <col min="14606" max="14607" width="11.42578125" style="79"/>
    <col min="14608" max="14608" width="4.7109375" style="79" customWidth="1"/>
    <col min="14609" max="14609" width="5" style="79" customWidth="1"/>
    <col min="14610" max="14610" width="2.28515625" style="79" customWidth="1"/>
    <col min="14611" max="14611" width="26" style="79" customWidth="1"/>
    <col min="14612" max="14612" width="8"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2" width="6.7109375" style="79" customWidth="1"/>
    <col min="14623" max="14623" width="1" style="79" customWidth="1"/>
    <col min="14624" max="14625" width="6.7109375" style="79" customWidth="1"/>
    <col min="14626" max="14848" width="11.42578125" style="79"/>
    <col min="14849" max="14851" width="0" style="79" hidden="1" customWidth="1"/>
    <col min="14852" max="14852" width="2.85546875" style="79" customWidth="1"/>
    <col min="14853" max="14853" width="6.5703125" style="79" customWidth="1"/>
    <col min="14854" max="14854" width="1.5703125" style="79" customWidth="1"/>
    <col min="14855" max="14855" width="59" style="79" customWidth="1"/>
    <col min="14856" max="14856" width="11.7109375" style="79" customWidth="1"/>
    <col min="14857" max="14857" width="10" style="79" bestFit="1" customWidth="1"/>
    <col min="14858" max="14858" width="11.28515625" style="79" bestFit="1" customWidth="1"/>
    <col min="14859" max="14860" width="11.28515625" style="79" customWidth="1"/>
    <col min="14861" max="14861" width="7.28515625" style="79" customWidth="1"/>
    <col min="14862" max="14863" width="11.42578125" style="79"/>
    <col min="14864" max="14864" width="4.7109375" style="79" customWidth="1"/>
    <col min="14865" max="14865" width="5" style="79" customWidth="1"/>
    <col min="14866" max="14866" width="2.28515625" style="79" customWidth="1"/>
    <col min="14867" max="14867" width="26" style="79" customWidth="1"/>
    <col min="14868" max="14868" width="8"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8" width="6.7109375" style="79" customWidth="1"/>
    <col min="14879" max="14879" width="1" style="79" customWidth="1"/>
    <col min="14880" max="14881" width="6.7109375" style="79" customWidth="1"/>
    <col min="14882" max="15104" width="11.42578125" style="79"/>
    <col min="15105" max="15107" width="0" style="79" hidden="1" customWidth="1"/>
    <col min="15108" max="15108" width="2.85546875" style="79" customWidth="1"/>
    <col min="15109" max="15109" width="6.5703125" style="79" customWidth="1"/>
    <col min="15110" max="15110" width="1.5703125" style="79" customWidth="1"/>
    <col min="15111" max="15111" width="59" style="79" customWidth="1"/>
    <col min="15112" max="15112" width="11.7109375" style="79" customWidth="1"/>
    <col min="15113" max="15113" width="10" style="79" bestFit="1" customWidth="1"/>
    <col min="15114" max="15114" width="11.28515625" style="79" bestFit="1" customWidth="1"/>
    <col min="15115" max="15116" width="11.28515625" style="79" customWidth="1"/>
    <col min="15117" max="15117" width="7.28515625" style="79" customWidth="1"/>
    <col min="15118" max="15119" width="11.42578125" style="79"/>
    <col min="15120" max="15120" width="4.7109375" style="79" customWidth="1"/>
    <col min="15121" max="15121" width="5" style="79" customWidth="1"/>
    <col min="15122" max="15122" width="2.28515625" style="79" customWidth="1"/>
    <col min="15123" max="15123" width="26" style="79" customWidth="1"/>
    <col min="15124" max="15124" width="8"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4" width="6.7109375" style="79" customWidth="1"/>
    <col min="15135" max="15135" width="1" style="79" customWidth="1"/>
    <col min="15136" max="15137" width="6.7109375" style="79" customWidth="1"/>
    <col min="15138" max="15360" width="11.42578125" style="79"/>
    <col min="15361" max="15363" width="0" style="79" hidden="1" customWidth="1"/>
    <col min="15364" max="15364" width="2.85546875" style="79" customWidth="1"/>
    <col min="15365" max="15365" width="6.5703125" style="79" customWidth="1"/>
    <col min="15366" max="15366" width="1.5703125" style="79" customWidth="1"/>
    <col min="15367" max="15367" width="59" style="79" customWidth="1"/>
    <col min="15368" max="15368" width="11.7109375" style="79" customWidth="1"/>
    <col min="15369" max="15369" width="10" style="79" bestFit="1" customWidth="1"/>
    <col min="15370" max="15370" width="11.28515625" style="79" bestFit="1" customWidth="1"/>
    <col min="15371" max="15372" width="11.28515625" style="79" customWidth="1"/>
    <col min="15373" max="15373" width="7.28515625" style="79" customWidth="1"/>
    <col min="15374" max="15375" width="11.42578125" style="79"/>
    <col min="15376" max="15376" width="4.7109375" style="79" customWidth="1"/>
    <col min="15377" max="15377" width="5" style="79" customWidth="1"/>
    <col min="15378" max="15378" width="2.28515625" style="79" customWidth="1"/>
    <col min="15379" max="15379" width="26" style="79" customWidth="1"/>
    <col min="15380" max="15380" width="8"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0" width="6.7109375" style="79" customWidth="1"/>
    <col min="15391" max="15391" width="1" style="79" customWidth="1"/>
    <col min="15392" max="15393" width="6.7109375" style="79" customWidth="1"/>
    <col min="15394" max="15616" width="11.42578125" style="79"/>
    <col min="15617" max="15619" width="0" style="79" hidden="1" customWidth="1"/>
    <col min="15620" max="15620" width="2.85546875" style="79" customWidth="1"/>
    <col min="15621" max="15621" width="6.5703125" style="79" customWidth="1"/>
    <col min="15622" max="15622" width="1.5703125" style="79" customWidth="1"/>
    <col min="15623" max="15623" width="59" style="79" customWidth="1"/>
    <col min="15624" max="15624" width="11.7109375" style="79" customWidth="1"/>
    <col min="15625" max="15625" width="10" style="79" bestFit="1" customWidth="1"/>
    <col min="15626" max="15626" width="11.28515625" style="79" bestFit="1" customWidth="1"/>
    <col min="15627" max="15628" width="11.28515625" style="79" customWidth="1"/>
    <col min="15629" max="15629" width="7.28515625" style="79" customWidth="1"/>
    <col min="15630" max="15631" width="11.42578125" style="79"/>
    <col min="15632" max="15632" width="4.7109375" style="79" customWidth="1"/>
    <col min="15633" max="15633" width="5" style="79" customWidth="1"/>
    <col min="15634" max="15634" width="2.28515625" style="79" customWidth="1"/>
    <col min="15635" max="15635" width="26" style="79" customWidth="1"/>
    <col min="15636" max="15636" width="8"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6" width="6.7109375" style="79" customWidth="1"/>
    <col min="15647" max="15647" width="1" style="79" customWidth="1"/>
    <col min="15648" max="15649" width="6.7109375" style="79" customWidth="1"/>
    <col min="15650" max="15872" width="11.42578125" style="79"/>
    <col min="15873" max="15875" width="0" style="79" hidden="1" customWidth="1"/>
    <col min="15876" max="15876" width="2.85546875" style="79" customWidth="1"/>
    <col min="15877" max="15877" width="6.5703125" style="79" customWidth="1"/>
    <col min="15878" max="15878" width="1.5703125" style="79" customWidth="1"/>
    <col min="15879" max="15879" width="59" style="79" customWidth="1"/>
    <col min="15880" max="15880" width="11.7109375" style="79" customWidth="1"/>
    <col min="15881" max="15881" width="10" style="79" bestFit="1" customWidth="1"/>
    <col min="15882" max="15882" width="11.28515625" style="79" bestFit="1" customWidth="1"/>
    <col min="15883" max="15884" width="11.28515625" style="79" customWidth="1"/>
    <col min="15885" max="15885" width="7.28515625" style="79" customWidth="1"/>
    <col min="15886" max="15887" width="11.42578125" style="79"/>
    <col min="15888" max="15888" width="4.7109375" style="79" customWidth="1"/>
    <col min="15889" max="15889" width="5" style="79" customWidth="1"/>
    <col min="15890" max="15890" width="2.28515625" style="79" customWidth="1"/>
    <col min="15891" max="15891" width="26" style="79" customWidth="1"/>
    <col min="15892" max="15892" width="8"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2" width="6.7109375" style="79" customWidth="1"/>
    <col min="15903" max="15903" width="1" style="79" customWidth="1"/>
    <col min="15904" max="15905" width="6.7109375" style="79" customWidth="1"/>
    <col min="15906" max="16128" width="11.42578125" style="79"/>
    <col min="16129" max="16131" width="0" style="79" hidden="1" customWidth="1"/>
    <col min="16132" max="16132" width="2.85546875" style="79" customWidth="1"/>
    <col min="16133" max="16133" width="6.5703125" style="79" customWidth="1"/>
    <col min="16134" max="16134" width="1.5703125" style="79" customWidth="1"/>
    <col min="16135" max="16135" width="59" style="79" customWidth="1"/>
    <col min="16136" max="16136" width="11.7109375" style="79" customWidth="1"/>
    <col min="16137" max="16137" width="10" style="79" bestFit="1" customWidth="1"/>
    <col min="16138" max="16138" width="11.28515625" style="79" bestFit="1" customWidth="1"/>
    <col min="16139" max="16140" width="11.28515625" style="79" customWidth="1"/>
    <col min="16141" max="16141" width="7.28515625" style="79" customWidth="1"/>
    <col min="16142" max="16143" width="11.42578125" style="79"/>
    <col min="16144" max="16144" width="4.7109375" style="79" customWidth="1"/>
    <col min="16145" max="16145" width="5" style="79" customWidth="1"/>
    <col min="16146" max="16146" width="2.28515625" style="79" customWidth="1"/>
    <col min="16147" max="16147" width="26" style="79" customWidth="1"/>
    <col min="16148" max="16148" width="8"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8" width="6.7109375" style="79" customWidth="1"/>
    <col min="16159" max="16159" width="1" style="79" customWidth="1"/>
    <col min="16160" max="16161" width="6.7109375" style="79" customWidth="1"/>
    <col min="16162" max="16384" width="11.42578125" style="79"/>
  </cols>
  <sheetData>
    <row r="1" spans="1:34" ht="13.5" customHeight="1">
      <c r="H1" s="222"/>
      <c r="I1" s="222"/>
      <c r="J1" s="222"/>
      <c r="K1" s="222"/>
      <c r="L1" s="222"/>
      <c r="M1" s="222"/>
      <c r="N1" s="78"/>
      <c r="O1" s="78"/>
    </row>
    <row r="2" spans="1:34" ht="3.75" customHeight="1">
      <c r="A2" s="323"/>
      <c r="B2" s="323"/>
      <c r="C2" s="323"/>
      <c r="D2" s="323"/>
      <c r="E2" s="83"/>
      <c r="F2" s="83"/>
      <c r="G2" s="83"/>
      <c r="H2" s="223"/>
      <c r="I2" s="223"/>
      <c r="J2" s="223"/>
      <c r="K2" s="223"/>
      <c r="L2" s="223"/>
      <c r="M2" s="223"/>
      <c r="N2" s="78"/>
      <c r="O2" s="78"/>
    </row>
    <row r="3" spans="1:34" ht="12.75" customHeight="1">
      <c r="A3" s="323"/>
      <c r="B3" s="323"/>
      <c r="C3" s="323"/>
      <c r="D3" s="323"/>
      <c r="E3" s="2293" t="s">
        <v>888</v>
      </c>
      <c r="F3" s="2293"/>
      <c r="G3" s="2293"/>
      <c r="H3" s="2293"/>
      <c r="I3" s="2293"/>
      <c r="J3" s="2293"/>
      <c r="K3" s="2293"/>
      <c r="L3" s="2293"/>
      <c r="M3" s="2293"/>
      <c r="N3" s="78"/>
      <c r="O3" s="83"/>
      <c r="P3" s="83"/>
      <c r="Q3" s="2281"/>
      <c r="R3" s="2281"/>
      <c r="S3" s="2281"/>
      <c r="T3" s="2281"/>
      <c r="U3" s="2281"/>
      <c r="V3" s="2281"/>
      <c r="W3" s="2281"/>
      <c r="X3" s="2281"/>
      <c r="Y3" s="2281"/>
      <c r="Z3" s="2281"/>
      <c r="AA3" s="2281"/>
      <c r="AB3" s="2281"/>
      <c r="AC3" s="2281"/>
      <c r="AD3" s="2281"/>
      <c r="AE3" s="2281"/>
    </row>
    <row r="4" spans="1:34" s="83" customFormat="1" ht="12.75" customHeight="1">
      <c r="A4" s="323"/>
      <c r="B4" s="323"/>
      <c r="C4" s="323"/>
      <c r="D4" s="323"/>
      <c r="E4" s="2275" t="s">
        <v>1</v>
      </c>
      <c r="F4" s="2275"/>
      <c r="G4" s="2275"/>
      <c r="H4" s="2275"/>
      <c r="I4" s="2275"/>
      <c r="J4" s="2275"/>
      <c r="K4" s="2275"/>
      <c r="L4" s="2275"/>
      <c r="M4" s="2275"/>
      <c r="N4" s="278"/>
      <c r="O4" s="86"/>
      <c r="P4" s="86"/>
      <c r="Q4" s="87"/>
      <c r="AG4" s="88"/>
      <c r="AH4" s="88"/>
    </row>
    <row r="5" spans="1:34" s="83" customFormat="1" ht="3" customHeight="1">
      <c r="A5" s="323"/>
      <c r="B5" s="323"/>
      <c r="C5" s="323"/>
      <c r="D5" s="323"/>
      <c r="F5" s="314"/>
      <c r="G5" s="314"/>
      <c r="H5" s="607"/>
      <c r="I5" s="1328"/>
      <c r="J5" s="1328"/>
      <c r="K5" s="1328"/>
      <c r="L5" s="1328"/>
      <c r="M5" s="607"/>
      <c r="N5" s="278"/>
      <c r="Q5" s="92"/>
    </row>
    <row r="6" spans="1:34" s="83" customFormat="1" ht="12.75" customHeight="1">
      <c r="A6" s="323"/>
      <c r="B6" s="323"/>
      <c r="C6" s="323"/>
      <c r="D6" s="323"/>
      <c r="E6" s="2618" t="s">
        <v>2</v>
      </c>
      <c r="F6" s="1353"/>
      <c r="G6" s="1354"/>
      <c r="H6" s="1355"/>
      <c r="I6" s="1355"/>
      <c r="J6" s="1356"/>
      <c r="K6" s="1356"/>
      <c r="L6" s="1356"/>
      <c r="M6" s="2621" t="s">
        <v>8</v>
      </c>
      <c r="N6" s="278"/>
      <c r="Q6" s="92"/>
    </row>
    <row r="7" spans="1:34" ht="12.75" customHeight="1">
      <c r="A7" s="323" t="s">
        <v>9</v>
      </c>
      <c r="B7" s="323" t="s">
        <v>10</v>
      </c>
      <c r="C7" s="323" t="s">
        <v>11</v>
      </c>
      <c r="D7" s="323"/>
      <c r="E7" s="2619"/>
      <c r="F7" s="1357" t="s">
        <v>889</v>
      </c>
      <c r="G7" s="1358"/>
      <c r="H7" s="2624" t="s">
        <v>890</v>
      </c>
      <c r="I7" s="2624"/>
      <c r="J7" s="2624"/>
      <c r="K7" s="2624"/>
      <c r="L7" s="2624"/>
      <c r="M7" s="2622"/>
      <c r="N7" s="78"/>
      <c r="O7" s="96"/>
    </row>
    <row r="8" spans="1:34">
      <c r="A8" s="323"/>
      <c r="B8" s="323"/>
      <c r="C8" s="323"/>
      <c r="D8" s="323"/>
      <c r="E8" s="2620"/>
      <c r="F8" s="1359"/>
      <c r="G8" s="1360"/>
      <c r="H8" s="1361" t="s">
        <v>885</v>
      </c>
      <c r="I8" s="1361" t="s">
        <v>12</v>
      </c>
      <c r="J8" s="1361" t="s">
        <v>891</v>
      </c>
      <c r="K8" s="1361" t="s">
        <v>886</v>
      </c>
      <c r="L8" s="1361" t="s">
        <v>892</v>
      </c>
      <c r="M8" s="2623"/>
      <c r="N8" s="78"/>
      <c r="O8" s="83"/>
    </row>
    <row r="9" spans="1:34">
      <c r="A9" s="323"/>
      <c r="B9" s="323"/>
      <c r="C9" s="323"/>
      <c r="D9" s="323"/>
      <c r="E9" s="2615">
        <v>1401</v>
      </c>
      <c r="F9" s="318" t="s">
        <v>20</v>
      </c>
      <c r="G9" s="492"/>
      <c r="H9" s="968">
        <f>SUM(H10:H16)</f>
        <v>3550</v>
      </c>
      <c r="I9" s="968">
        <f>SUM(I10:I16)</f>
        <v>287</v>
      </c>
      <c r="J9" s="968">
        <f>SUM(J10:J16)</f>
        <v>7</v>
      </c>
      <c r="K9" s="968">
        <f>SUM(K10:K16)</f>
        <v>117</v>
      </c>
      <c r="L9" s="968">
        <f>SUM(L10:L16)</f>
        <v>140</v>
      </c>
      <c r="M9" s="1362">
        <f>SUM(H9:L9)</f>
        <v>4101</v>
      </c>
      <c r="N9" s="78"/>
      <c r="O9" s="83"/>
    </row>
    <row r="10" spans="1:34" ht="12" customHeight="1">
      <c r="A10" s="323">
        <v>1</v>
      </c>
      <c r="B10" s="323">
        <v>1</v>
      </c>
      <c r="C10" s="323">
        <v>11</v>
      </c>
      <c r="D10" s="323"/>
      <c r="E10" s="2616"/>
      <c r="F10" s="321" t="s">
        <v>21</v>
      </c>
      <c r="G10" s="1049"/>
      <c r="H10" s="1363">
        <v>1251</v>
      </c>
      <c r="I10" s="1363">
        <v>81</v>
      </c>
      <c r="J10" s="1363">
        <v>2</v>
      </c>
      <c r="K10" s="1363">
        <v>18</v>
      </c>
      <c r="L10" s="1363">
        <v>22</v>
      </c>
      <c r="M10" s="1030">
        <f>SUM(H10:L10)</f>
        <v>1374</v>
      </c>
      <c r="N10" s="78"/>
      <c r="O10" s="78"/>
    </row>
    <row r="11" spans="1:34" ht="12" customHeight="1">
      <c r="A11" s="323">
        <v>1</v>
      </c>
      <c r="B11" s="323">
        <v>1</v>
      </c>
      <c r="C11" s="323">
        <v>5</v>
      </c>
      <c r="D11" s="323"/>
      <c r="E11" s="2616"/>
      <c r="F11" s="327" t="s">
        <v>22</v>
      </c>
      <c r="G11" s="322"/>
      <c r="H11" s="1364">
        <v>765</v>
      </c>
      <c r="I11" s="1364">
        <v>76</v>
      </c>
      <c r="J11" s="1364">
        <v>3</v>
      </c>
      <c r="K11" s="1364">
        <v>11</v>
      </c>
      <c r="L11" s="1364">
        <v>10</v>
      </c>
      <c r="M11" s="975">
        <f t="shared" ref="M11:M30" si="0">SUM(H11:L11)</f>
        <v>865</v>
      </c>
      <c r="N11" s="78"/>
      <c r="O11" s="78"/>
    </row>
    <row r="12" spans="1:34" ht="12" customHeight="1">
      <c r="A12" s="323">
        <v>1</v>
      </c>
      <c r="B12" s="323">
        <v>1</v>
      </c>
      <c r="C12" s="323">
        <v>12</v>
      </c>
      <c r="D12" s="323"/>
      <c r="E12" s="2616"/>
      <c r="F12" s="327" t="s">
        <v>23</v>
      </c>
      <c r="G12" s="322"/>
      <c r="H12" s="1364">
        <v>541</v>
      </c>
      <c r="I12" s="1364">
        <v>72</v>
      </c>
      <c r="J12" s="1364">
        <v>2</v>
      </c>
      <c r="K12" s="1364">
        <v>34</v>
      </c>
      <c r="L12" s="1364">
        <v>11</v>
      </c>
      <c r="M12" s="975">
        <f t="shared" si="0"/>
        <v>660</v>
      </c>
      <c r="N12" s="78"/>
      <c r="O12" s="78"/>
    </row>
    <row r="13" spans="1:34" ht="12" customHeight="1">
      <c r="A13" s="323">
        <v>1</v>
      </c>
      <c r="B13" s="323">
        <v>1</v>
      </c>
      <c r="C13" s="323">
        <v>2</v>
      </c>
      <c r="D13" s="323"/>
      <c r="E13" s="2616"/>
      <c r="F13" s="329" t="s">
        <v>24</v>
      </c>
      <c r="G13" s="322"/>
      <c r="H13" s="1364">
        <v>420</v>
      </c>
      <c r="I13" s="1364">
        <v>37</v>
      </c>
      <c r="J13" s="1364">
        <v>0</v>
      </c>
      <c r="K13" s="1364">
        <v>37</v>
      </c>
      <c r="L13" s="1364">
        <v>90</v>
      </c>
      <c r="M13" s="975">
        <f t="shared" si="0"/>
        <v>584</v>
      </c>
      <c r="N13" s="78"/>
      <c r="O13" s="78"/>
    </row>
    <row r="14" spans="1:34" ht="12" customHeight="1">
      <c r="A14" s="323">
        <v>1</v>
      </c>
      <c r="B14" s="323">
        <v>1</v>
      </c>
      <c r="C14" s="323">
        <v>4</v>
      </c>
      <c r="D14" s="323"/>
      <c r="E14" s="2616"/>
      <c r="F14" s="329" t="s">
        <v>25</v>
      </c>
      <c r="G14" s="322"/>
      <c r="H14" s="1364">
        <v>183</v>
      </c>
      <c r="I14" s="1364">
        <v>17</v>
      </c>
      <c r="J14" s="1364">
        <v>0</v>
      </c>
      <c r="K14" s="1364">
        <v>16</v>
      </c>
      <c r="L14" s="1364">
        <v>7</v>
      </c>
      <c r="M14" s="975">
        <f t="shared" si="0"/>
        <v>223</v>
      </c>
      <c r="N14" s="78"/>
      <c r="O14" s="78"/>
    </row>
    <row r="15" spans="1:34" ht="12" customHeight="1">
      <c r="A15" s="323">
        <v>1</v>
      </c>
      <c r="B15" s="323">
        <v>1</v>
      </c>
      <c r="C15" s="323">
        <v>1</v>
      </c>
      <c r="D15" s="323"/>
      <c r="E15" s="2616"/>
      <c r="F15" s="329" t="s">
        <v>26</v>
      </c>
      <c r="G15" s="322"/>
      <c r="H15" s="1364">
        <v>349</v>
      </c>
      <c r="I15" s="1364">
        <v>4</v>
      </c>
      <c r="J15" s="1364">
        <v>0</v>
      </c>
      <c r="K15" s="1364">
        <v>1</v>
      </c>
      <c r="L15" s="1364">
        <v>0</v>
      </c>
      <c r="M15" s="975">
        <f t="shared" si="0"/>
        <v>354</v>
      </c>
      <c r="N15" s="78"/>
      <c r="O15" s="78"/>
    </row>
    <row r="16" spans="1:34" ht="12" customHeight="1">
      <c r="A16" s="323"/>
      <c r="B16" s="323"/>
      <c r="C16" s="323"/>
      <c r="D16" s="323"/>
      <c r="E16" s="2617"/>
      <c r="F16" s="329" t="s">
        <v>27</v>
      </c>
      <c r="G16" s="322"/>
      <c r="H16" s="1364">
        <v>41</v>
      </c>
      <c r="I16" s="1364">
        <v>0</v>
      </c>
      <c r="J16" s="1364">
        <v>0</v>
      </c>
      <c r="K16" s="1364">
        <v>0</v>
      </c>
      <c r="L16" s="1364">
        <v>0</v>
      </c>
      <c r="M16" s="975">
        <f t="shared" si="0"/>
        <v>41</v>
      </c>
      <c r="N16" s="78"/>
      <c r="O16" s="78"/>
      <c r="P16" s="2368"/>
      <c r="Q16" s="2368"/>
      <c r="R16" s="2368"/>
      <c r="S16" s="2368"/>
      <c r="T16" s="2368"/>
      <c r="U16" s="2368"/>
      <c r="V16" s="2368"/>
    </row>
    <row r="17" spans="1:22">
      <c r="A17" s="323"/>
      <c r="B17" s="323"/>
      <c r="C17" s="323"/>
      <c r="D17" s="323"/>
      <c r="E17" s="2615">
        <v>1402</v>
      </c>
      <c r="F17" s="122" t="s">
        <v>29</v>
      </c>
      <c r="G17" s="123"/>
      <c r="H17" s="993">
        <f>SUM(H18:H26)</f>
        <v>9263</v>
      </c>
      <c r="I17" s="993">
        <f>SUM(I18:I26)</f>
        <v>418</v>
      </c>
      <c r="J17" s="993">
        <f>SUM(J18:J26)</f>
        <v>1</v>
      </c>
      <c r="K17" s="993">
        <f>SUM(K18:K26)</f>
        <v>200</v>
      </c>
      <c r="L17" s="993">
        <f>SUM(L18:L26)</f>
        <v>106</v>
      </c>
      <c r="M17" s="994">
        <f t="shared" si="0"/>
        <v>9988</v>
      </c>
      <c r="N17" s="78"/>
      <c r="O17" s="78"/>
      <c r="P17" s="2368"/>
      <c r="Q17" s="2368"/>
      <c r="R17" s="2368"/>
      <c r="S17" s="2368"/>
      <c r="T17" s="2368"/>
      <c r="U17" s="2368"/>
      <c r="V17" s="2368"/>
    </row>
    <row r="18" spans="1:22" ht="12" customHeight="1">
      <c r="A18" s="323">
        <v>2</v>
      </c>
      <c r="B18" s="323">
        <v>4</v>
      </c>
      <c r="C18" s="323">
        <v>11</v>
      </c>
      <c r="D18" s="323"/>
      <c r="E18" s="2616"/>
      <c r="F18" s="289" t="s">
        <v>114</v>
      </c>
      <c r="G18" s="322"/>
      <c r="H18" s="1364">
        <v>4970</v>
      </c>
      <c r="I18" s="1364">
        <v>172</v>
      </c>
      <c r="J18" s="1364">
        <v>0</v>
      </c>
      <c r="K18" s="1364">
        <v>64</v>
      </c>
      <c r="L18" s="1364">
        <v>46</v>
      </c>
      <c r="M18" s="975">
        <f t="shared" si="0"/>
        <v>5252</v>
      </c>
      <c r="N18" s="78"/>
      <c r="O18" s="78"/>
      <c r="P18" s="2368"/>
      <c r="Q18" s="2368"/>
      <c r="R18" s="2368"/>
      <c r="S18" s="2368"/>
      <c r="T18" s="2368"/>
      <c r="U18" s="2368"/>
      <c r="V18" s="2368"/>
    </row>
    <row r="19" spans="1:22" ht="12" customHeight="1">
      <c r="A19" s="323">
        <v>2</v>
      </c>
      <c r="B19" s="323">
        <v>4</v>
      </c>
      <c r="C19" s="323">
        <v>10</v>
      </c>
      <c r="D19" s="323"/>
      <c r="E19" s="2616"/>
      <c r="F19" s="289" t="s">
        <v>31</v>
      </c>
      <c r="G19" s="322"/>
      <c r="H19" s="1364">
        <v>120</v>
      </c>
      <c r="I19" s="1364">
        <v>0</v>
      </c>
      <c r="J19" s="1364">
        <v>0</v>
      </c>
      <c r="K19" s="1364">
        <v>0</v>
      </c>
      <c r="L19" s="1364">
        <v>0</v>
      </c>
      <c r="M19" s="989">
        <f t="shared" si="0"/>
        <v>120</v>
      </c>
      <c r="N19" s="78"/>
      <c r="O19" s="78"/>
      <c r="P19" s="2368"/>
      <c r="Q19" s="2368"/>
      <c r="R19" s="2368"/>
      <c r="S19" s="2368"/>
      <c r="T19" s="2368"/>
      <c r="U19" s="2368"/>
      <c r="V19" s="2368"/>
    </row>
    <row r="20" spans="1:22" ht="12" customHeight="1">
      <c r="A20" s="323">
        <v>2</v>
      </c>
      <c r="B20" s="323">
        <v>4</v>
      </c>
      <c r="C20" s="323">
        <v>10</v>
      </c>
      <c r="D20" s="323"/>
      <c r="E20" s="2616"/>
      <c r="F20" s="289" t="s">
        <v>32</v>
      </c>
      <c r="G20" s="322"/>
      <c r="H20" s="1364">
        <v>1563</v>
      </c>
      <c r="I20" s="1364">
        <v>61</v>
      </c>
      <c r="J20" s="1364">
        <v>0</v>
      </c>
      <c r="K20" s="1364">
        <v>22</v>
      </c>
      <c r="L20" s="1364">
        <v>13</v>
      </c>
      <c r="M20" s="989">
        <f t="shared" si="0"/>
        <v>1659</v>
      </c>
      <c r="N20" s="78"/>
      <c r="O20" s="78"/>
      <c r="P20" s="2368"/>
      <c r="Q20" s="2368"/>
      <c r="R20" s="2368"/>
      <c r="S20" s="2368"/>
      <c r="T20" s="2368"/>
      <c r="U20" s="2368"/>
      <c r="V20" s="2368"/>
    </row>
    <row r="21" spans="1:22" ht="12" customHeight="1">
      <c r="A21" s="323">
        <v>2</v>
      </c>
      <c r="B21" s="323">
        <v>4</v>
      </c>
      <c r="C21" s="323">
        <v>3</v>
      </c>
      <c r="D21" s="323"/>
      <c r="E21" s="2616"/>
      <c r="F21" s="289" t="s">
        <v>131</v>
      </c>
      <c r="G21" s="322"/>
      <c r="H21" s="1364">
        <v>1321</v>
      </c>
      <c r="I21" s="1364">
        <v>40</v>
      </c>
      <c r="J21" s="1364">
        <v>0</v>
      </c>
      <c r="K21" s="1364">
        <v>29</v>
      </c>
      <c r="L21" s="1364">
        <v>4</v>
      </c>
      <c r="M21" s="989">
        <f t="shared" si="0"/>
        <v>1394</v>
      </c>
      <c r="N21" s="78"/>
      <c r="O21" s="78"/>
      <c r="P21" s="2368"/>
      <c r="Q21" s="2368"/>
      <c r="R21" s="2368"/>
      <c r="S21" s="2368"/>
      <c r="T21" s="2368"/>
      <c r="U21" s="2368"/>
      <c r="V21" s="2368"/>
    </row>
    <row r="22" spans="1:22" ht="12" customHeight="1">
      <c r="A22" s="323">
        <v>2</v>
      </c>
      <c r="B22" s="323">
        <v>4</v>
      </c>
      <c r="C22" s="323">
        <v>7</v>
      </c>
      <c r="D22" s="323"/>
      <c r="E22" s="2616"/>
      <c r="F22" s="289" t="s">
        <v>132</v>
      </c>
      <c r="G22" s="322"/>
      <c r="H22" s="1364">
        <v>234</v>
      </c>
      <c r="I22" s="1364">
        <v>44</v>
      </c>
      <c r="J22" s="1364">
        <v>0</v>
      </c>
      <c r="K22" s="1364">
        <v>30</v>
      </c>
      <c r="L22" s="1364">
        <v>6</v>
      </c>
      <c r="M22" s="989">
        <f t="shared" si="0"/>
        <v>314</v>
      </c>
      <c r="N22" s="78"/>
      <c r="O22" s="294"/>
    </row>
    <row r="23" spans="1:22" ht="12" customHeight="1">
      <c r="A23" s="323">
        <v>2</v>
      </c>
      <c r="B23" s="323">
        <v>4</v>
      </c>
      <c r="C23" s="323">
        <v>1</v>
      </c>
      <c r="D23" s="323"/>
      <c r="E23" s="2616"/>
      <c r="F23" s="289" t="s">
        <v>35</v>
      </c>
      <c r="G23" s="322"/>
      <c r="H23" s="1364">
        <v>340</v>
      </c>
      <c r="I23" s="1364">
        <v>54</v>
      </c>
      <c r="J23" s="1364">
        <v>0</v>
      </c>
      <c r="K23" s="1364">
        <v>20</v>
      </c>
      <c r="L23" s="1364">
        <v>9</v>
      </c>
      <c r="M23" s="989">
        <f t="shared" si="0"/>
        <v>423</v>
      </c>
      <c r="N23" s="78"/>
      <c r="O23" s="78"/>
    </row>
    <row r="24" spans="1:22" ht="12" customHeight="1">
      <c r="A24" s="323">
        <v>2</v>
      </c>
      <c r="B24" s="323">
        <v>4</v>
      </c>
      <c r="C24" s="323">
        <v>9</v>
      </c>
      <c r="D24" s="323"/>
      <c r="E24" s="2616"/>
      <c r="F24" s="289" t="s">
        <v>133</v>
      </c>
      <c r="G24" s="322"/>
      <c r="H24" s="1364">
        <v>534</v>
      </c>
      <c r="I24" s="1364">
        <v>42</v>
      </c>
      <c r="J24" s="1364">
        <v>0</v>
      </c>
      <c r="K24" s="1364">
        <v>11</v>
      </c>
      <c r="L24" s="1364">
        <v>8</v>
      </c>
      <c r="M24" s="989">
        <f t="shared" si="0"/>
        <v>595</v>
      </c>
      <c r="N24" s="78"/>
      <c r="O24" s="78"/>
    </row>
    <row r="25" spans="1:22" ht="12" customHeight="1">
      <c r="A25" s="323"/>
      <c r="B25" s="323"/>
      <c r="C25" s="323"/>
      <c r="D25" s="323"/>
      <c r="E25" s="2616"/>
      <c r="F25" s="287" t="s">
        <v>37</v>
      </c>
      <c r="G25" s="322"/>
      <c r="H25" s="1364">
        <v>163</v>
      </c>
      <c r="I25" s="1364">
        <v>5</v>
      </c>
      <c r="J25" s="1364">
        <v>1</v>
      </c>
      <c r="K25" s="1364">
        <v>19</v>
      </c>
      <c r="L25" s="1364">
        <v>15</v>
      </c>
      <c r="M25" s="989">
        <f t="shared" si="0"/>
        <v>203</v>
      </c>
      <c r="N25" s="78"/>
      <c r="O25" s="78"/>
    </row>
    <row r="26" spans="1:22" ht="12" customHeight="1">
      <c r="A26" s="323">
        <v>2</v>
      </c>
      <c r="B26" s="323">
        <v>4</v>
      </c>
      <c r="C26" s="323">
        <v>11</v>
      </c>
      <c r="D26" s="323"/>
      <c r="E26" s="2617"/>
      <c r="F26" s="287" t="s">
        <v>134</v>
      </c>
      <c r="G26" s="322"/>
      <c r="H26" s="1365">
        <v>18</v>
      </c>
      <c r="I26" s="1365">
        <v>0</v>
      </c>
      <c r="J26" s="1365">
        <v>0</v>
      </c>
      <c r="K26" s="1365">
        <v>5</v>
      </c>
      <c r="L26" s="1365">
        <v>5</v>
      </c>
      <c r="M26" s="989">
        <f t="shared" si="0"/>
        <v>28</v>
      </c>
      <c r="N26" s="78"/>
      <c r="O26" s="78"/>
    </row>
    <row r="27" spans="1:22">
      <c r="A27" s="323"/>
      <c r="B27" s="323"/>
      <c r="C27" s="323"/>
      <c r="D27" s="323"/>
      <c r="E27" s="2615">
        <v>1403</v>
      </c>
      <c r="F27" s="122" t="s">
        <v>39</v>
      </c>
      <c r="G27" s="123"/>
      <c r="H27" s="993">
        <f>SUM(H28:H30)</f>
        <v>1105</v>
      </c>
      <c r="I27" s="993">
        <f>SUM(I28:I30)</f>
        <v>207</v>
      </c>
      <c r="J27" s="993">
        <f>SUM(J28:J30)</f>
        <v>0</v>
      </c>
      <c r="K27" s="993">
        <f>SUM(K28:K30)</f>
        <v>51</v>
      </c>
      <c r="L27" s="993">
        <f>SUM(L28:L30)</f>
        <v>27</v>
      </c>
      <c r="M27" s="994">
        <f>SUM(H27:L27)</f>
        <v>1390</v>
      </c>
      <c r="N27" s="78"/>
      <c r="O27" s="78"/>
    </row>
    <row r="28" spans="1:22">
      <c r="A28" s="323">
        <v>3</v>
      </c>
      <c r="B28" s="323">
        <v>5</v>
      </c>
      <c r="C28" s="323">
        <v>11</v>
      </c>
      <c r="D28" s="323"/>
      <c r="E28" s="2616"/>
      <c r="F28" s="287" t="s">
        <v>40</v>
      </c>
      <c r="G28" s="322"/>
      <c r="H28" s="1364">
        <v>319</v>
      </c>
      <c r="I28" s="1364">
        <v>100</v>
      </c>
      <c r="J28" s="1364">
        <v>0</v>
      </c>
      <c r="K28" s="1364">
        <v>28</v>
      </c>
      <c r="L28" s="1364">
        <v>17</v>
      </c>
      <c r="M28" s="989">
        <f>SUM(H28:L28)</f>
        <v>464</v>
      </c>
      <c r="N28" s="78"/>
      <c r="O28" s="78"/>
    </row>
    <row r="29" spans="1:22" ht="12" customHeight="1">
      <c r="A29" s="323">
        <v>3</v>
      </c>
      <c r="B29" s="323">
        <v>5</v>
      </c>
      <c r="C29" s="323">
        <v>8</v>
      </c>
      <c r="D29" s="323"/>
      <c r="E29" s="2616"/>
      <c r="F29" s="287" t="s">
        <v>41</v>
      </c>
      <c r="G29" s="322"/>
      <c r="H29" s="1364">
        <v>336</v>
      </c>
      <c r="I29" s="1364">
        <v>47</v>
      </c>
      <c r="J29" s="1364">
        <v>0</v>
      </c>
      <c r="K29" s="1364">
        <v>12</v>
      </c>
      <c r="L29" s="1364">
        <v>6</v>
      </c>
      <c r="M29" s="989">
        <f t="shared" si="0"/>
        <v>401</v>
      </c>
      <c r="N29" s="78"/>
      <c r="O29" s="78"/>
    </row>
    <row r="30" spans="1:22" ht="12" customHeight="1">
      <c r="A30" s="323">
        <v>3</v>
      </c>
      <c r="B30" s="323">
        <v>5</v>
      </c>
      <c r="C30" s="323">
        <v>10</v>
      </c>
      <c r="D30" s="323"/>
      <c r="E30" s="2616"/>
      <c r="F30" s="287" t="s">
        <v>42</v>
      </c>
      <c r="G30" s="1050"/>
      <c r="H30" s="1366">
        <v>450</v>
      </c>
      <c r="I30" s="1366">
        <v>60</v>
      </c>
      <c r="J30" s="1366">
        <v>0</v>
      </c>
      <c r="K30" s="1366">
        <v>11</v>
      </c>
      <c r="L30" s="1366">
        <v>4</v>
      </c>
      <c r="M30" s="1044">
        <f t="shared" si="0"/>
        <v>525</v>
      </c>
      <c r="N30" s="278"/>
      <c r="O30" s="278"/>
    </row>
    <row r="31" spans="1:22" ht="12" customHeight="1">
      <c r="A31" s="1367"/>
      <c r="B31" s="1367"/>
      <c r="C31" s="1367"/>
      <c r="D31" s="1367"/>
      <c r="E31" s="2615">
        <v>1404</v>
      </c>
      <c r="F31" s="122" t="s">
        <v>43</v>
      </c>
      <c r="G31" s="1054"/>
      <c r="H31" s="968">
        <f>SUM(H32:H33)</f>
        <v>3594</v>
      </c>
      <c r="I31" s="968">
        <f>SUM(I32:I33)</f>
        <v>216</v>
      </c>
      <c r="J31" s="968">
        <f>SUM(J32:J33)</f>
        <v>7</v>
      </c>
      <c r="K31" s="968">
        <f>SUM(K32:K33)</f>
        <v>73</v>
      </c>
      <c r="L31" s="968">
        <f>SUM(L32:L33)</f>
        <v>93</v>
      </c>
      <c r="M31" s="1368">
        <f>SUM(H31:L31)</f>
        <v>3983</v>
      </c>
    </row>
    <row r="32" spans="1:22" ht="12" customHeight="1">
      <c r="A32" s="1367">
        <v>4</v>
      </c>
      <c r="B32" s="1367">
        <v>6</v>
      </c>
      <c r="C32" s="1367">
        <v>11</v>
      </c>
      <c r="D32" s="1367"/>
      <c r="E32" s="2616"/>
      <c r="F32" s="289" t="s">
        <v>128</v>
      </c>
      <c r="G32" s="322"/>
      <c r="H32" s="1363">
        <v>2143</v>
      </c>
      <c r="I32" s="1363">
        <v>149</v>
      </c>
      <c r="J32" s="1363">
        <v>5</v>
      </c>
      <c r="K32" s="1363">
        <v>42</v>
      </c>
      <c r="L32" s="1363">
        <v>33</v>
      </c>
      <c r="M32" s="1030">
        <f t="shared" ref="M32:M57" si="1">SUM(H32:L32)</f>
        <v>2372</v>
      </c>
    </row>
    <row r="33" spans="1:14" ht="12" customHeight="1">
      <c r="A33" s="1367">
        <v>4</v>
      </c>
      <c r="B33" s="1367">
        <v>6</v>
      </c>
      <c r="C33" s="1367">
        <v>11</v>
      </c>
      <c r="D33" s="1367"/>
      <c r="E33" s="2616"/>
      <c r="F33" s="289" t="s">
        <v>45</v>
      </c>
      <c r="G33" s="322"/>
      <c r="H33" s="1364">
        <v>1451</v>
      </c>
      <c r="I33" s="1364">
        <v>67</v>
      </c>
      <c r="J33" s="1364">
        <v>2</v>
      </c>
      <c r="K33" s="1364">
        <v>31</v>
      </c>
      <c r="L33" s="1364">
        <v>60</v>
      </c>
      <c r="M33" s="989">
        <f t="shared" si="1"/>
        <v>1611</v>
      </c>
    </row>
    <row r="34" spans="1:14" ht="12" customHeight="1">
      <c r="A34" s="1367"/>
      <c r="B34" s="1367"/>
      <c r="C34" s="1367"/>
      <c r="D34" s="1367"/>
      <c r="E34" s="2615">
        <v>1405</v>
      </c>
      <c r="F34" s="98" t="s">
        <v>46</v>
      </c>
      <c r="G34" s="14"/>
      <c r="H34" s="993">
        <f>SUM(H35:H38)</f>
        <v>4484</v>
      </c>
      <c r="I34" s="993">
        <f>SUM(I35:I38)</f>
        <v>284</v>
      </c>
      <c r="J34" s="993">
        <f>SUM(J35:J38)</f>
        <v>4</v>
      </c>
      <c r="K34" s="993">
        <f>SUM(K35:K38)</f>
        <v>75</v>
      </c>
      <c r="L34" s="993">
        <f>SUM(L35:L38)</f>
        <v>50</v>
      </c>
      <c r="M34" s="994">
        <f t="shared" si="1"/>
        <v>4897</v>
      </c>
    </row>
    <row r="35" spans="1:14" ht="12" customHeight="1">
      <c r="A35" s="1369">
        <v>5</v>
      </c>
      <c r="B35" s="1367">
        <v>4</v>
      </c>
      <c r="C35" s="1367">
        <v>8</v>
      </c>
      <c r="D35" s="1367"/>
      <c r="E35" s="2616"/>
      <c r="F35" s="289" t="s">
        <v>47</v>
      </c>
      <c r="G35" s="322"/>
      <c r="H35" s="1364">
        <v>820</v>
      </c>
      <c r="I35" s="1364">
        <v>100</v>
      </c>
      <c r="J35" s="1364">
        <v>2</v>
      </c>
      <c r="K35" s="1364">
        <v>23</v>
      </c>
      <c r="L35" s="1364">
        <v>13</v>
      </c>
      <c r="M35" s="975">
        <f t="shared" si="1"/>
        <v>958</v>
      </c>
    </row>
    <row r="36" spans="1:14" ht="12" customHeight="1">
      <c r="A36" s="1369">
        <v>5</v>
      </c>
      <c r="B36" s="1367">
        <v>4</v>
      </c>
      <c r="C36" s="1367">
        <v>8</v>
      </c>
      <c r="D36" s="1367"/>
      <c r="E36" s="2616"/>
      <c r="F36" s="289" t="s">
        <v>48</v>
      </c>
      <c r="G36" s="322"/>
      <c r="H36" s="1364">
        <v>2921</v>
      </c>
      <c r="I36" s="1364">
        <v>170</v>
      </c>
      <c r="J36" s="1364">
        <v>2</v>
      </c>
      <c r="K36" s="1364">
        <v>51</v>
      </c>
      <c r="L36" s="1364">
        <v>36</v>
      </c>
      <c r="M36" s="975">
        <f t="shared" si="1"/>
        <v>3180</v>
      </c>
    </row>
    <row r="37" spans="1:14" ht="12" customHeight="1">
      <c r="A37" s="1369">
        <v>5</v>
      </c>
      <c r="B37" s="1367">
        <v>5</v>
      </c>
      <c r="C37" s="1367">
        <v>11</v>
      </c>
      <c r="D37" s="1367"/>
      <c r="E37" s="2616"/>
      <c r="F37" s="289" t="s">
        <v>49</v>
      </c>
      <c r="G37" s="322"/>
      <c r="H37" s="1364">
        <v>651</v>
      </c>
      <c r="I37" s="1364">
        <v>14</v>
      </c>
      <c r="J37" s="1364">
        <v>0</v>
      </c>
      <c r="K37" s="1364">
        <v>1</v>
      </c>
      <c r="L37" s="1364">
        <v>1</v>
      </c>
      <c r="M37" s="989">
        <f t="shared" si="1"/>
        <v>667</v>
      </c>
    </row>
    <row r="38" spans="1:14" ht="12" customHeight="1">
      <c r="A38" s="1369">
        <v>5</v>
      </c>
      <c r="B38" s="1367">
        <v>4</v>
      </c>
      <c r="C38" s="1367">
        <v>8</v>
      </c>
      <c r="D38" s="1367"/>
      <c r="E38" s="2617"/>
      <c r="F38" s="289" t="s">
        <v>50</v>
      </c>
      <c r="G38" s="195"/>
      <c r="H38" s="1364">
        <v>92</v>
      </c>
      <c r="I38" s="1364">
        <v>0</v>
      </c>
      <c r="J38" s="1364">
        <v>0</v>
      </c>
      <c r="K38" s="1364">
        <v>0</v>
      </c>
      <c r="L38" s="1364">
        <v>0</v>
      </c>
      <c r="M38" s="975">
        <f t="shared" si="1"/>
        <v>92</v>
      </c>
    </row>
    <row r="39" spans="1:14" ht="12" customHeight="1">
      <c r="A39" s="1369"/>
      <c r="B39" s="1367"/>
      <c r="C39" s="1367"/>
      <c r="D39" s="1367"/>
      <c r="E39" s="2615">
        <v>1406</v>
      </c>
      <c r="F39" s="122" t="s">
        <v>51</v>
      </c>
      <c r="G39" s="123"/>
      <c r="H39" s="993">
        <f>SUM(H40:H44)</f>
        <v>4611</v>
      </c>
      <c r="I39" s="993">
        <f>SUM(I40:I44)</f>
        <v>121</v>
      </c>
      <c r="J39" s="993">
        <f>SUM(J40:J44)</f>
        <v>2</v>
      </c>
      <c r="K39" s="993">
        <f>SUM(K40:K44)</f>
        <v>87</v>
      </c>
      <c r="L39" s="993">
        <f>SUM(L40:L44)</f>
        <v>100</v>
      </c>
      <c r="M39" s="994">
        <f t="shared" si="1"/>
        <v>4921</v>
      </c>
    </row>
    <row r="40" spans="1:14" ht="12" customHeight="1">
      <c r="A40" s="1369">
        <v>6</v>
      </c>
      <c r="B40" s="1367">
        <v>2</v>
      </c>
      <c r="C40" s="1367">
        <v>11</v>
      </c>
      <c r="D40" s="1367"/>
      <c r="E40" s="2616"/>
      <c r="F40" s="289" t="s">
        <v>52</v>
      </c>
      <c r="G40" s="322"/>
      <c r="H40" s="1364">
        <v>3349</v>
      </c>
      <c r="I40" s="1364">
        <v>65</v>
      </c>
      <c r="J40" s="1364">
        <v>2</v>
      </c>
      <c r="K40" s="1364">
        <v>56</v>
      </c>
      <c r="L40" s="1364">
        <v>61</v>
      </c>
      <c r="M40" s="989">
        <f t="shared" si="1"/>
        <v>3533</v>
      </c>
    </row>
    <row r="41" spans="1:14" ht="12" customHeight="1">
      <c r="A41" s="1369">
        <v>6</v>
      </c>
      <c r="B41" s="1367">
        <v>2</v>
      </c>
      <c r="C41" s="1367">
        <v>10</v>
      </c>
      <c r="D41" s="1367"/>
      <c r="E41" s="2616"/>
      <c r="F41" s="289" t="s">
        <v>53</v>
      </c>
      <c r="G41" s="322"/>
      <c r="H41" s="1364">
        <v>1092</v>
      </c>
      <c r="I41" s="1364">
        <v>43</v>
      </c>
      <c r="J41" s="1364">
        <v>0</v>
      </c>
      <c r="K41" s="1364">
        <v>21</v>
      </c>
      <c r="L41" s="1364">
        <v>15</v>
      </c>
      <c r="M41" s="975">
        <f t="shared" si="1"/>
        <v>1171</v>
      </c>
      <c r="N41" s="83"/>
    </row>
    <row r="42" spans="1:14" ht="12" customHeight="1">
      <c r="A42" s="1369"/>
      <c r="B42" s="1367"/>
      <c r="C42" s="1367"/>
      <c r="D42" s="1367"/>
      <c r="E42" s="2616"/>
      <c r="F42" s="289" t="s">
        <v>96</v>
      </c>
      <c r="G42" s="322"/>
      <c r="H42" s="1364">
        <v>49</v>
      </c>
      <c r="I42" s="1364">
        <v>0</v>
      </c>
      <c r="J42" s="1364">
        <v>0</v>
      </c>
      <c r="K42" s="1364">
        <v>0</v>
      </c>
      <c r="L42" s="1364">
        <v>0</v>
      </c>
      <c r="M42" s="975">
        <f t="shared" si="1"/>
        <v>49</v>
      </c>
      <c r="N42" s="83"/>
    </row>
    <row r="43" spans="1:14" ht="12" customHeight="1">
      <c r="A43" s="1369">
        <v>6</v>
      </c>
      <c r="B43" s="1367">
        <v>2</v>
      </c>
      <c r="C43" s="1367">
        <v>10</v>
      </c>
      <c r="D43" s="1367"/>
      <c r="E43" s="2616"/>
      <c r="F43" s="289" t="s">
        <v>55</v>
      </c>
      <c r="G43" s="322"/>
      <c r="H43" s="1364">
        <v>69</v>
      </c>
      <c r="I43" s="1364">
        <v>0</v>
      </c>
      <c r="J43" s="1364">
        <v>0</v>
      </c>
      <c r="K43" s="1364">
        <v>0</v>
      </c>
      <c r="L43" s="1364">
        <v>0</v>
      </c>
      <c r="M43" s="975">
        <f t="shared" si="1"/>
        <v>69</v>
      </c>
    </row>
    <row r="44" spans="1:14" ht="12" customHeight="1">
      <c r="A44" s="1369">
        <v>6</v>
      </c>
      <c r="B44" s="1367">
        <v>4</v>
      </c>
      <c r="C44" s="1367">
        <v>11</v>
      </c>
      <c r="D44" s="1367"/>
      <c r="E44" s="2617"/>
      <c r="F44" s="289" t="s">
        <v>56</v>
      </c>
      <c r="G44" s="322"/>
      <c r="H44" s="1364">
        <v>52</v>
      </c>
      <c r="I44" s="1364">
        <v>13</v>
      </c>
      <c r="J44" s="1364">
        <v>0</v>
      </c>
      <c r="K44" s="1364">
        <v>10</v>
      </c>
      <c r="L44" s="1364">
        <v>24</v>
      </c>
      <c r="M44" s="989">
        <f t="shared" si="1"/>
        <v>99</v>
      </c>
    </row>
    <row r="45" spans="1:14" ht="12" customHeight="1">
      <c r="A45" s="1369"/>
      <c r="B45" s="1367"/>
      <c r="C45" s="1367"/>
      <c r="D45" s="1367"/>
      <c r="E45" s="2615">
        <v>1407</v>
      </c>
      <c r="F45" s="113" t="s">
        <v>58</v>
      </c>
      <c r="G45" s="123"/>
      <c r="H45" s="993">
        <f>SUM(H46:H48)</f>
        <v>454</v>
      </c>
      <c r="I45" s="993">
        <f>SUM(I46:I48)</f>
        <v>44</v>
      </c>
      <c r="J45" s="993">
        <f>SUM(J46:J48)</f>
        <v>1</v>
      </c>
      <c r="K45" s="993">
        <f>SUM(K46:K48)</f>
        <v>19</v>
      </c>
      <c r="L45" s="993">
        <f>SUM(L46:L48)</f>
        <v>24</v>
      </c>
      <c r="M45" s="994">
        <f t="shared" si="1"/>
        <v>542</v>
      </c>
    </row>
    <row r="46" spans="1:14" ht="12" customHeight="1">
      <c r="A46" s="1369">
        <v>7</v>
      </c>
      <c r="B46" s="1367">
        <v>3</v>
      </c>
      <c r="C46" s="1367">
        <v>11</v>
      </c>
      <c r="D46" s="1367"/>
      <c r="E46" s="2616"/>
      <c r="F46" s="89" t="s">
        <v>59</v>
      </c>
      <c r="G46" s="322"/>
      <c r="H46" s="1364">
        <v>180</v>
      </c>
      <c r="I46" s="1364">
        <v>15</v>
      </c>
      <c r="J46" s="1364">
        <v>1</v>
      </c>
      <c r="K46" s="1364">
        <v>10</v>
      </c>
      <c r="L46" s="1364">
        <v>18</v>
      </c>
      <c r="M46" s="989">
        <f t="shared" si="1"/>
        <v>224</v>
      </c>
    </row>
    <row r="47" spans="1:14" ht="12" customHeight="1">
      <c r="A47" s="1369"/>
      <c r="B47" s="1367"/>
      <c r="C47" s="1367"/>
      <c r="D47" s="1367"/>
      <c r="E47" s="2616"/>
      <c r="F47" s="294" t="s">
        <v>60</v>
      </c>
      <c r="G47" s="322"/>
      <c r="H47" s="1364">
        <v>273</v>
      </c>
      <c r="I47" s="1364">
        <v>29</v>
      </c>
      <c r="J47" s="1364">
        <v>0</v>
      </c>
      <c r="K47" s="1364">
        <v>9</v>
      </c>
      <c r="L47" s="1364">
        <v>6</v>
      </c>
      <c r="M47" s="989">
        <f t="shared" si="1"/>
        <v>317</v>
      </c>
    </row>
    <row r="48" spans="1:14" ht="12" customHeight="1">
      <c r="A48" s="1369">
        <v>7</v>
      </c>
      <c r="B48" s="1367">
        <v>6</v>
      </c>
      <c r="C48" s="1367">
        <v>10</v>
      </c>
      <c r="D48" s="1367"/>
      <c r="E48" s="2617"/>
      <c r="F48" s="294" t="s">
        <v>84</v>
      </c>
      <c r="G48" s="322"/>
      <c r="H48" s="1364">
        <v>1</v>
      </c>
      <c r="I48" s="1364">
        <v>0</v>
      </c>
      <c r="J48" s="1364">
        <v>0</v>
      </c>
      <c r="K48" s="1364">
        <v>0</v>
      </c>
      <c r="L48" s="1364">
        <v>0</v>
      </c>
      <c r="M48" s="975">
        <f t="shared" si="1"/>
        <v>1</v>
      </c>
    </row>
    <row r="49" spans="1:13" ht="12" customHeight="1">
      <c r="A49" s="1369"/>
      <c r="B49" s="1367"/>
      <c r="C49" s="1367"/>
      <c r="D49" s="1367"/>
      <c r="E49" s="2615">
        <v>1408</v>
      </c>
      <c r="F49" s="98" t="s">
        <v>63</v>
      </c>
      <c r="G49" s="40"/>
      <c r="H49" s="405">
        <f>SUM(H50:H53)</f>
        <v>2343</v>
      </c>
      <c r="I49" s="405">
        <f>SUM(I50:I53)</f>
        <v>91</v>
      </c>
      <c r="J49" s="405">
        <f>SUM(J50:J53)</f>
        <v>1</v>
      </c>
      <c r="K49" s="405">
        <f>SUM(K50:K53)</f>
        <v>55</v>
      </c>
      <c r="L49" s="405">
        <f>SUM(L50:L53)</f>
        <v>52</v>
      </c>
      <c r="M49" s="468">
        <f t="shared" si="1"/>
        <v>2542</v>
      </c>
    </row>
    <row r="50" spans="1:13" ht="12" customHeight="1">
      <c r="A50" s="1369">
        <v>8</v>
      </c>
      <c r="B50" s="1367">
        <v>4</v>
      </c>
      <c r="C50" s="1367">
        <v>11</v>
      </c>
      <c r="D50" s="1367"/>
      <c r="E50" s="2616"/>
      <c r="F50" s="89" t="s">
        <v>64</v>
      </c>
      <c r="G50" s="322"/>
      <c r="H50" s="1364">
        <v>1629</v>
      </c>
      <c r="I50" s="1364">
        <v>75</v>
      </c>
      <c r="J50" s="1364">
        <v>1</v>
      </c>
      <c r="K50" s="1364">
        <v>25</v>
      </c>
      <c r="L50" s="1364">
        <v>8</v>
      </c>
      <c r="M50" s="975">
        <f t="shared" si="1"/>
        <v>1738</v>
      </c>
    </row>
    <row r="51" spans="1:13" ht="12" customHeight="1">
      <c r="A51" s="713">
        <v>8</v>
      </c>
      <c r="B51" s="713">
        <v>4</v>
      </c>
      <c r="C51" s="713">
        <v>11</v>
      </c>
      <c r="E51" s="2616"/>
      <c r="F51" s="89" t="s">
        <v>65</v>
      </c>
      <c r="G51" s="322"/>
      <c r="H51" s="1364">
        <v>197</v>
      </c>
      <c r="I51" s="1364">
        <v>0</v>
      </c>
      <c r="J51" s="1364">
        <v>0</v>
      </c>
      <c r="K51" s="1364">
        <v>0</v>
      </c>
      <c r="L51" s="1364">
        <v>4</v>
      </c>
      <c r="M51" s="975">
        <f t="shared" si="1"/>
        <v>201</v>
      </c>
    </row>
    <row r="52" spans="1:13" ht="12" customHeight="1">
      <c r="A52" s="713">
        <v>8</v>
      </c>
      <c r="B52" s="713">
        <v>5</v>
      </c>
      <c r="C52" s="713">
        <v>11</v>
      </c>
      <c r="E52" s="2616"/>
      <c r="F52" s="89" t="s">
        <v>66</v>
      </c>
      <c r="G52" s="322"/>
      <c r="H52" s="1364">
        <v>274</v>
      </c>
      <c r="I52" s="1364">
        <v>4</v>
      </c>
      <c r="J52" s="1364">
        <v>0</v>
      </c>
      <c r="K52" s="1364">
        <v>19</v>
      </c>
      <c r="L52" s="1364">
        <v>37</v>
      </c>
      <c r="M52" s="975">
        <f t="shared" si="1"/>
        <v>334</v>
      </c>
    </row>
    <row r="53" spans="1:13" ht="12" customHeight="1">
      <c r="A53" s="713">
        <v>8</v>
      </c>
      <c r="B53" s="713">
        <v>4</v>
      </c>
      <c r="C53" s="713">
        <v>8</v>
      </c>
      <c r="E53" s="2617"/>
      <c r="F53" s="89" t="s">
        <v>136</v>
      </c>
      <c r="G53" s="322"/>
      <c r="H53" s="1364">
        <v>243</v>
      </c>
      <c r="I53" s="1364">
        <v>12</v>
      </c>
      <c r="J53" s="1364">
        <v>0</v>
      </c>
      <c r="K53" s="1364">
        <v>11</v>
      </c>
      <c r="L53" s="1364">
        <v>3</v>
      </c>
      <c r="M53" s="975">
        <f t="shared" si="1"/>
        <v>269</v>
      </c>
    </row>
    <row r="54" spans="1:13" ht="12" customHeight="1">
      <c r="E54" s="2615">
        <v>1624</v>
      </c>
      <c r="F54" s="113" t="s">
        <v>68</v>
      </c>
      <c r="G54" s="73"/>
      <c r="H54" s="405">
        <f>SUM(H55:H57)</f>
        <v>175</v>
      </c>
      <c r="I54" s="405">
        <f>SUM(I55:I57)</f>
        <v>28</v>
      </c>
      <c r="J54" s="405">
        <f>SUM(J55:J57)</f>
        <v>4</v>
      </c>
      <c r="K54" s="405">
        <f>SUM(K55:K57)</f>
        <v>25</v>
      </c>
      <c r="L54" s="405">
        <f>SUM(L55:L57)</f>
        <v>8</v>
      </c>
      <c r="M54" s="468">
        <f>SUM(H54:L54)</f>
        <v>240</v>
      </c>
    </row>
    <row r="55" spans="1:13" ht="12" customHeight="1">
      <c r="A55" s="713">
        <v>9</v>
      </c>
      <c r="B55" s="713">
        <v>5</v>
      </c>
      <c r="C55" s="713">
        <v>10</v>
      </c>
      <c r="E55" s="2616"/>
      <c r="F55" s="89" t="s">
        <v>137</v>
      </c>
      <c r="G55" s="1370"/>
      <c r="H55" s="1364">
        <v>82</v>
      </c>
      <c r="I55" s="1364">
        <v>4</v>
      </c>
      <c r="J55" s="1364">
        <v>0</v>
      </c>
      <c r="K55" s="1364">
        <v>11</v>
      </c>
      <c r="L55" s="1364">
        <v>1</v>
      </c>
      <c r="M55" s="1030">
        <f t="shared" si="1"/>
        <v>98</v>
      </c>
    </row>
    <row r="56" spans="1:13" ht="12" customHeight="1">
      <c r="A56" s="1369">
        <v>9</v>
      </c>
      <c r="B56" s="1367">
        <v>5</v>
      </c>
      <c r="C56" s="1367">
        <v>13</v>
      </c>
      <c r="D56" s="1367"/>
      <c r="E56" s="2616"/>
      <c r="F56" s="89" t="s">
        <v>138</v>
      </c>
      <c r="G56" s="195"/>
      <c r="H56" s="1364">
        <v>0</v>
      </c>
      <c r="I56" s="1364">
        <v>24</v>
      </c>
      <c r="J56" s="1364">
        <v>4</v>
      </c>
      <c r="K56" s="1364">
        <v>11</v>
      </c>
      <c r="L56" s="1364">
        <v>6</v>
      </c>
      <c r="M56" s="975">
        <f>SUM(H56:L56)</f>
        <v>45</v>
      </c>
    </row>
    <row r="57" spans="1:13" ht="12" customHeight="1">
      <c r="A57" s="713">
        <v>9</v>
      </c>
      <c r="B57" s="713">
        <v>4</v>
      </c>
      <c r="C57" s="713">
        <v>6</v>
      </c>
      <c r="E57" s="2617"/>
      <c r="F57" s="89" t="s">
        <v>71</v>
      </c>
      <c r="G57" s="322"/>
      <c r="H57" s="1364">
        <v>93</v>
      </c>
      <c r="I57" s="1364">
        <v>0</v>
      </c>
      <c r="J57" s="1364">
        <v>0</v>
      </c>
      <c r="K57" s="1364">
        <v>3</v>
      </c>
      <c r="L57" s="1364">
        <v>1</v>
      </c>
      <c r="M57" s="975">
        <f t="shared" si="1"/>
        <v>97</v>
      </c>
    </row>
    <row r="58" spans="1:13" ht="12" customHeight="1">
      <c r="B58" s="713" t="s">
        <v>72</v>
      </c>
      <c r="C58" s="713" t="s">
        <v>72</v>
      </c>
      <c r="E58" s="1371"/>
      <c r="F58" s="1372" t="s">
        <v>73</v>
      </c>
      <c r="G58" s="1373"/>
      <c r="H58" s="1374">
        <v>35</v>
      </c>
      <c r="I58" s="1374">
        <v>30</v>
      </c>
      <c r="J58" s="1374">
        <v>234</v>
      </c>
      <c r="K58" s="1374">
        <v>578</v>
      </c>
      <c r="L58" s="1374">
        <v>663</v>
      </c>
      <c r="M58" s="1375">
        <f>SUM(H58:L58)</f>
        <v>1540</v>
      </c>
    </row>
    <row r="59" spans="1:13">
      <c r="F59" s="2625" t="s">
        <v>8</v>
      </c>
      <c r="G59" s="2626"/>
      <c r="H59" s="1376">
        <f>SUM(H9+H17+H27+H31+H34+H39+H45+H49+H54+H58)</f>
        <v>29614</v>
      </c>
      <c r="I59" s="1376">
        <f>SUM(I9+I17+I27+I31+I34+I39+I45+I49+I54+I58)</f>
        <v>1726</v>
      </c>
      <c r="J59" s="1376">
        <f>SUM(J9+J17+J27+J31+J34+J39+J45+J49+J54+J58)</f>
        <v>261</v>
      </c>
      <c r="K59" s="1376">
        <f>SUM(K9+K17+K27+K31+K34+K39+K45+K49+K54+K58)</f>
        <v>1280</v>
      </c>
      <c r="L59" s="1376">
        <f>SUM(L9+L17+L27+L31+L34+L39+L45+L49+L54+L58)</f>
        <v>1263</v>
      </c>
      <c r="M59" s="1377">
        <f>SUM(H59:L59)</f>
        <v>34144</v>
      </c>
    </row>
    <row r="60" spans="1:13" s="750" customFormat="1" ht="11.25" customHeight="1">
      <c r="A60" s="713"/>
      <c r="B60" s="713"/>
      <c r="C60" s="713"/>
      <c r="D60" s="713"/>
      <c r="F60" s="750" t="s">
        <v>893</v>
      </c>
      <c r="H60" s="713"/>
      <c r="I60" s="713"/>
      <c r="J60" s="713"/>
      <c r="K60" s="713"/>
      <c r="L60" s="713"/>
      <c r="M60" s="713"/>
    </row>
    <row r="61" spans="1:13" ht="9" customHeight="1">
      <c r="F61" s="1378"/>
    </row>
    <row r="62" spans="1:13" ht="9" customHeight="1"/>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13" ht="9" customHeight="1"/>
    <row r="130" spans="6:13" ht="9" customHeight="1"/>
    <row r="131" spans="6:13" ht="9" customHeight="1"/>
    <row r="132" spans="6:13" ht="9" customHeight="1"/>
    <row r="133" spans="6:13" ht="9" customHeight="1"/>
    <row r="134" spans="6:13" ht="9" customHeight="1"/>
    <row r="135" spans="6:13" ht="9" customHeight="1"/>
    <row r="136" spans="6:13" ht="9" customHeight="1"/>
    <row r="137" spans="6:13" ht="9" customHeight="1"/>
    <row r="138" spans="6:13" ht="9" customHeight="1"/>
    <row r="139" spans="6:13" ht="9" customHeight="1"/>
    <row r="140" spans="6:13" ht="9" customHeight="1"/>
    <row r="141" spans="6:13" ht="9" customHeight="1"/>
    <row r="142" spans="6:13" ht="9" customHeight="1"/>
    <row r="143" spans="6:13" ht="9" customHeight="1"/>
    <row r="144" spans="6:13" ht="9" customHeight="1">
      <c r="F144" s="92"/>
      <c r="G144" s="92"/>
      <c r="H144" s="307"/>
      <c r="I144" s="307"/>
      <c r="J144" s="308"/>
      <c r="K144" s="308"/>
      <c r="L144" s="308"/>
      <c r="M144" s="307"/>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sheetData>
  <mergeCells count="17">
    <mergeCell ref="E39:E44"/>
    <mergeCell ref="E45:E48"/>
    <mergeCell ref="E49:E53"/>
    <mergeCell ref="E54:E57"/>
    <mergeCell ref="F59:G59"/>
    <mergeCell ref="E34:E38"/>
    <mergeCell ref="E3:M3"/>
    <mergeCell ref="Q3:AE3"/>
    <mergeCell ref="E4:M4"/>
    <mergeCell ref="E6:E8"/>
    <mergeCell ref="M6:M8"/>
    <mergeCell ref="H7:L7"/>
    <mergeCell ref="E9:E16"/>
    <mergeCell ref="P16:V21"/>
    <mergeCell ref="E17:E26"/>
    <mergeCell ref="E27:E30"/>
    <mergeCell ref="E31:E33"/>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6"/>
  <sheetViews>
    <sheetView topLeftCell="D1" workbookViewId="0">
      <selection activeCell="Q15" sqref="P15:V21"/>
    </sheetView>
  </sheetViews>
  <sheetFormatPr baseColWidth="10" defaultRowHeight="12.75"/>
  <cols>
    <col min="1" max="1" width="1.85546875" style="713" hidden="1" customWidth="1"/>
    <col min="2" max="2" width="2" style="713" hidden="1" customWidth="1"/>
    <col min="3" max="3" width="3.42578125" style="713" hidden="1" customWidth="1"/>
    <col min="4" max="4" width="2.85546875" style="713" customWidth="1"/>
    <col min="5" max="5" width="6.5703125" style="79" customWidth="1"/>
    <col min="6" max="6" width="1.5703125" style="79" customWidth="1"/>
    <col min="7" max="7" width="59" style="79" customWidth="1"/>
    <col min="8" max="8" width="11.7109375" style="305" customWidth="1"/>
    <col min="9" max="9" width="10" style="305" bestFit="1" customWidth="1"/>
    <col min="10" max="10" width="11.28515625" style="305" bestFit="1" customWidth="1"/>
    <col min="11" max="12" width="11.28515625" style="305" customWidth="1"/>
    <col min="13" max="13" width="7.28515625" style="305" customWidth="1"/>
    <col min="14" max="15" width="11.42578125" style="79"/>
    <col min="16" max="16" width="4.7109375" style="79" customWidth="1"/>
    <col min="17" max="17" width="5" style="79" customWidth="1"/>
    <col min="18" max="18" width="2.28515625" style="79" customWidth="1"/>
    <col min="19" max="19" width="26" style="79" customWidth="1"/>
    <col min="20" max="20" width="8" style="79" customWidth="1"/>
    <col min="21" max="21" width="1" style="79" customWidth="1"/>
    <col min="22" max="22" width="6.7109375" style="79" customWidth="1"/>
    <col min="23" max="23" width="1" style="79" customWidth="1"/>
    <col min="24" max="24" width="6.7109375" style="79" customWidth="1"/>
    <col min="25" max="25" width="1" style="79" customWidth="1"/>
    <col min="26" max="26" width="6.7109375" style="79" customWidth="1"/>
    <col min="27" max="27" width="1" style="79" customWidth="1"/>
    <col min="28" max="28" width="6.7109375" style="79" customWidth="1"/>
    <col min="29" max="29" width="1" style="79" customWidth="1"/>
    <col min="30" max="30" width="6.7109375" style="79" customWidth="1"/>
    <col min="31" max="31" width="1" style="79" customWidth="1"/>
    <col min="32" max="33" width="6.7109375" style="79" customWidth="1"/>
    <col min="34" max="256" width="11.42578125" style="79"/>
    <col min="257" max="259" width="0" style="79" hidden="1" customWidth="1"/>
    <col min="260" max="260" width="2.85546875" style="79" customWidth="1"/>
    <col min="261" max="261" width="6.5703125" style="79" customWidth="1"/>
    <col min="262" max="262" width="1.5703125" style="79" customWidth="1"/>
    <col min="263" max="263" width="59" style="79" customWidth="1"/>
    <col min="264" max="264" width="11.7109375" style="79" customWidth="1"/>
    <col min="265" max="265" width="10" style="79" bestFit="1" customWidth="1"/>
    <col min="266" max="266" width="11.28515625" style="79" bestFit="1" customWidth="1"/>
    <col min="267" max="268" width="11.28515625" style="79" customWidth="1"/>
    <col min="269" max="269" width="7.28515625" style="79" customWidth="1"/>
    <col min="270" max="271" width="11.42578125" style="79"/>
    <col min="272" max="272" width="4.7109375" style="79" customWidth="1"/>
    <col min="273" max="273" width="5" style="79" customWidth="1"/>
    <col min="274" max="274" width="2.28515625" style="79" customWidth="1"/>
    <col min="275" max="275" width="26" style="79" customWidth="1"/>
    <col min="276" max="276" width="8"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2" width="6.7109375" style="79" customWidth="1"/>
    <col min="283" max="283" width="1" style="79" customWidth="1"/>
    <col min="284" max="284" width="6.7109375" style="79" customWidth="1"/>
    <col min="285" max="285" width="1" style="79" customWidth="1"/>
    <col min="286" max="286" width="6.7109375" style="79" customWidth="1"/>
    <col min="287" max="287" width="1" style="79" customWidth="1"/>
    <col min="288" max="289" width="6.7109375" style="79" customWidth="1"/>
    <col min="290" max="512" width="11.42578125" style="79"/>
    <col min="513" max="515" width="0" style="79" hidden="1" customWidth="1"/>
    <col min="516" max="516" width="2.85546875" style="79" customWidth="1"/>
    <col min="517" max="517" width="6.5703125" style="79" customWidth="1"/>
    <col min="518" max="518" width="1.5703125" style="79" customWidth="1"/>
    <col min="519" max="519" width="59" style="79" customWidth="1"/>
    <col min="520" max="520" width="11.7109375" style="79" customWidth="1"/>
    <col min="521" max="521" width="10" style="79" bestFit="1" customWidth="1"/>
    <col min="522" max="522" width="11.28515625" style="79" bestFit="1" customWidth="1"/>
    <col min="523" max="524" width="11.28515625" style="79" customWidth="1"/>
    <col min="525" max="525" width="7.28515625" style="79" customWidth="1"/>
    <col min="526" max="527" width="11.42578125" style="79"/>
    <col min="528" max="528" width="4.7109375" style="79" customWidth="1"/>
    <col min="529" max="529" width="5" style="79" customWidth="1"/>
    <col min="530" max="530" width="2.28515625" style="79" customWidth="1"/>
    <col min="531" max="531" width="26" style="79" customWidth="1"/>
    <col min="532" max="532" width="8"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8" width="6.7109375" style="79" customWidth="1"/>
    <col min="539" max="539" width="1" style="79" customWidth="1"/>
    <col min="540" max="540" width="6.7109375" style="79" customWidth="1"/>
    <col min="541" max="541" width="1" style="79" customWidth="1"/>
    <col min="542" max="542" width="6.7109375" style="79" customWidth="1"/>
    <col min="543" max="543" width="1" style="79" customWidth="1"/>
    <col min="544" max="545" width="6.7109375" style="79" customWidth="1"/>
    <col min="546" max="768" width="11.42578125" style="79"/>
    <col min="769" max="771" width="0" style="79" hidden="1" customWidth="1"/>
    <col min="772" max="772" width="2.85546875" style="79" customWidth="1"/>
    <col min="773" max="773" width="6.5703125" style="79" customWidth="1"/>
    <col min="774" max="774" width="1.5703125" style="79" customWidth="1"/>
    <col min="775" max="775" width="59" style="79" customWidth="1"/>
    <col min="776" max="776" width="11.7109375" style="79" customWidth="1"/>
    <col min="777" max="777" width="10" style="79" bestFit="1" customWidth="1"/>
    <col min="778" max="778" width="11.28515625" style="79" bestFit="1" customWidth="1"/>
    <col min="779" max="780" width="11.28515625" style="79" customWidth="1"/>
    <col min="781" max="781" width="7.28515625" style="79" customWidth="1"/>
    <col min="782" max="783" width="11.42578125" style="79"/>
    <col min="784" max="784" width="4.7109375" style="79" customWidth="1"/>
    <col min="785" max="785" width="5" style="79" customWidth="1"/>
    <col min="786" max="786" width="2.28515625" style="79" customWidth="1"/>
    <col min="787" max="787" width="26" style="79" customWidth="1"/>
    <col min="788" max="788" width="8"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4" width="6.7109375" style="79" customWidth="1"/>
    <col min="795" max="795" width="1" style="79" customWidth="1"/>
    <col min="796" max="796" width="6.7109375" style="79" customWidth="1"/>
    <col min="797" max="797" width="1" style="79" customWidth="1"/>
    <col min="798" max="798" width="6.7109375" style="79" customWidth="1"/>
    <col min="799" max="799" width="1" style="79" customWidth="1"/>
    <col min="800" max="801" width="6.7109375" style="79" customWidth="1"/>
    <col min="802" max="1024" width="11.42578125" style="79"/>
    <col min="1025" max="1027" width="0" style="79" hidden="1" customWidth="1"/>
    <col min="1028" max="1028" width="2.85546875" style="79" customWidth="1"/>
    <col min="1029" max="1029" width="6.5703125" style="79" customWidth="1"/>
    <col min="1030" max="1030" width="1.5703125" style="79" customWidth="1"/>
    <col min="1031" max="1031" width="59" style="79" customWidth="1"/>
    <col min="1032" max="1032" width="11.7109375" style="79" customWidth="1"/>
    <col min="1033" max="1033" width="10" style="79" bestFit="1" customWidth="1"/>
    <col min="1034" max="1034" width="11.28515625" style="79" bestFit="1" customWidth="1"/>
    <col min="1035" max="1036" width="11.28515625" style="79" customWidth="1"/>
    <col min="1037" max="1037" width="7.28515625" style="79" customWidth="1"/>
    <col min="1038" max="1039" width="11.42578125" style="79"/>
    <col min="1040" max="1040" width="4.7109375" style="79" customWidth="1"/>
    <col min="1041" max="1041" width="5" style="79" customWidth="1"/>
    <col min="1042" max="1042" width="2.28515625" style="79" customWidth="1"/>
    <col min="1043" max="1043" width="26" style="79" customWidth="1"/>
    <col min="1044" max="1044" width="8"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0" width="6.7109375" style="79" customWidth="1"/>
    <col min="1051" max="1051" width="1" style="79" customWidth="1"/>
    <col min="1052" max="1052" width="6.7109375" style="79" customWidth="1"/>
    <col min="1053" max="1053" width="1" style="79" customWidth="1"/>
    <col min="1054" max="1054" width="6.7109375" style="79" customWidth="1"/>
    <col min="1055" max="1055" width="1" style="79" customWidth="1"/>
    <col min="1056" max="1057" width="6.7109375" style="79" customWidth="1"/>
    <col min="1058" max="1280" width="11.42578125" style="79"/>
    <col min="1281" max="1283" width="0" style="79" hidden="1" customWidth="1"/>
    <col min="1284" max="1284" width="2.85546875" style="79" customWidth="1"/>
    <col min="1285" max="1285" width="6.5703125" style="79" customWidth="1"/>
    <col min="1286" max="1286" width="1.5703125" style="79" customWidth="1"/>
    <col min="1287" max="1287" width="59" style="79" customWidth="1"/>
    <col min="1288" max="1288" width="11.7109375" style="79" customWidth="1"/>
    <col min="1289" max="1289" width="10" style="79" bestFit="1" customWidth="1"/>
    <col min="1290" max="1290" width="11.28515625" style="79" bestFit="1" customWidth="1"/>
    <col min="1291" max="1292" width="11.28515625" style="79" customWidth="1"/>
    <col min="1293" max="1293" width="7.28515625" style="79" customWidth="1"/>
    <col min="1294" max="1295" width="11.42578125" style="79"/>
    <col min="1296" max="1296" width="4.7109375" style="79" customWidth="1"/>
    <col min="1297" max="1297" width="5" style="79" customWidth="1"/>
    <col min="1298" max="1298" width="2.28515625" style="79" customWidth="1"/>
    <col min="1299" max="1299" width="26" style="79" customWidth="1"/>
    <col min="1300" max="1300" width="8"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6" width="6.7109375" style="79" customWidth="1"/>
    <col min="1307" max="1307" width="1" style="79" customWidth="1"/>
    <col min="1308" max="1308" width="6.7109375" style="79" customWidth="1"/>
    <col min="1309" max="1309" width="1" style="79" customWidth="1"/>
    <col min="1310" max="1310" width="6.7109375" style="79" customWidth="1"/>
    <col min="1311" max="1311" width="1" style="79" customWidth="1"/>
    <col min="1312" max="1313" width="6.7109375" style="79" customWidth="1"/>
    <col min="1314" max="1536" width="11.42578125" style="79"/>
    <col min="1537" max="1539" width="0" style="79" hidden="1" customWidth="1"/>
    <col min="1540" max="1540" width="2.85546875" style="79" customWidth="1"/>
    <col min="1541" max="1541" width="6.5703125" style="79" customWidth="1"/>
    <col min="1542" max="1542" width="1.5703125" style="79" customWidth="1"/>
    <col min="1543" max="1543" width="59" style="79" customWidth="1"/>
    <col min="1544" max="1544" width="11.7109375" style="79" customWidth="1"/>
    <col min="1545" max="1545" width="10" style="79" bestFit="1" customWidth="1"/>
    <col min="1546" max="1546" width="11.28515625" style="79" bestFit="1" customWidth="1"/>
    <col min="1547" max="1548" width="11.28515625" style="79" customWidth="1"/>
    <col min="1549" max="1549" width="7.28515625" style="79" customWidth="1"/>
    <col min="1550" max="1551" width="11.42578125" style="79"/>
    <col min="1552" max="1552" width="4.7109375" style="79" customWidth="1"/>
    <col min="1553" max="1553" width="5" style="79" customWidth="1"/>
    <col min="1554" max="1554" width="2.28515625" style="79" customWidth="1"/>
    <col min="1555" max="1555" width="26" style="79" customWidth="1"/>
    <col min="1556" max="1556" width="8"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2" width="6.7109375" style="79" customWidth="1"/>
    <col min="1563" max="1563" width="1" style="79" customWidth="1"/>
    <col min="1564" max="1564" width="6.7109375" style="79" customWidth="1"/>
    <col min="1565" max="1565" width="1" style="79" customWidth="1"/>
    <col min="1566" max="1566" width="6.7109375" style="79" customWidth="1"/>
    <col min="1567" max="1567" width="1" style="79" customWidth="1"/>
    <col min="1568" max="1569" width="6.7109375" style="79" customWidth="1"/>
    <col min="1570" max="1792" width="11.42578125" style="79"/>
    <col min="1793" max="1795" width="0" style="79" hidden="1" customWidth="1"/>
    <col min="1796" max="1796" width="2.85546875" style="79" customWidth="1"/>
    <col min="1797" max="1797" width="6.5703125" style="79" customWidth="1"/>
    <col min="1798" max="1798" width="1.5703125" style="79" customWidth="1"/>
    <col min="1799" max="1799" width="59" style="79" customWidth="1"/>
    <col min="1800" max="1800" width="11.7109375" style="79" customWidth="1"/>
    <col min="1801" max="1801" width="10" style="79" bestFit="1" customWidth="1"/>
    <col min="1802" max="1802" width="11.28515625" style="79" bestFit="1" customWidth="1"/>
    <col min="1803" max="1804" width="11.28515625" style="79" customWidth="1"/>
    <col min="1805" max="1805" width="7.28515625" style="79" customWidth="1"/>
    <col min="1806" max="1807" width="11.42578125" style="79"/>
    <col min="1808" max="1808" width="4.7109375" style="79" customWidth="1"/>
    <col min="1809" max="1809" width="5" style="79" customWidth="1"/>
    <col min="1810" max="1810" width="2.28515625" style="79" customWidth="1"/>
    <col min="1811" max="1811" width="26" style="79" customWidth="1"/>
    <col min="1812" max="1812" width="8"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8" width="6.7109375" style="79" customWidth="1"/>
    <col min="1819" max="1819" width="1" style="79" customWidth="1"/>
    <col min="1820" max="1820" width="6.7109375" style="79" customWidth="1"/>
    <col min="1821" max="1821" width="1" style="79" customWidth="1"/>
    <col min="1822" max="1822" width="6.7109375" style="79" customWidth="1"/>
    <col min="1823" max="1823" width="1" style="79" customWidth="1"/>
    <col min="1824" max="1825" width="6.7109375" style="79" customWidth="1"/>
    <col min="1826" max="2048" width="11.42578125" style="79"/>
    <col min="2049" max="2051" width="0" style="79" hidden="1" customWidth="1"/>
    <col min="2052" max="2052" width="2.85546875" style="79" customWidth="1"/>
    <col min="2053" max="2053" width="6.5703125" style="79" customWidth="1"/>
    <col min="2054" max="2054" width="1.5703125" style="79" customWidth="1"/>
    <col min="2055" max="2055" width="59" style="79" customWidth="1"/>
    <col min="2056" max="2056" width="11.7109375" style="79" customWidth="1"/>
    <col min="2057" max="2057" width="10" style="79" bestFit="1" customWidth="1"/>
    <col min="2058" max="2058" width="11.28515625" style="79" bestFit="1" customWidth="1"/>
    <col min="2059" max="2060" width="11.28515625" style="79" customWidth="1"/>
    <col min="2061" max="2061" width="7.28515625" style="79" customWidth="1"/>
    <col min="2062" max="2063" width="11.42578125" style="79"/>
    <col min="2064" max="2064" width="4.7109375" style="79" customWidth="1"/>
    <col min="2065" max="2065" width="5" style="79" customWidth="1"/>
    <col min="2066" max="2066" width="2.28515625" style="79" customWidth="1"/>
    <col min="2067" max="2067" width="26" style="79" customWidth="1"/>
    <col min="2068" max="2068" width="8"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4" width="6.7109375" style="79" customWidth="1"/>
    <col min="2075" max="2075" width="1" style="79" customWidth="1"/>
    <col min="2076" max="2076" width="6.7109375" style="79" customWidth="1"/>
    <col min="2077" max="2077" width="1" style="79" customWidth="1"/>
    <col min="2078" max="2078" width="6.7109375" style="79" customWidth="1"/>
    <col min="2079" max="2079" width="1" style="79" customWidth="1"/>
    <col min="2080" max="2081" width="6.7109375" style="79" customWidth="1"/>
    <col min="2082" max="2304" width="11.42578125" style="79"/>
    <col min="2305" max="2307" width="0" style="79" hidden="1" customWidth="1"/>
    <col min="2308" max="2308" width="2.85546875" style="79" customWidth="1"/>
    <col min="2309" max="2309" width="6.5703125" style="79" customWidth="1"/>
    <col min="2310" max="2310" width="1.5703125" style="79" customWidth="1"/>
    <col min="2311" max="2311" width="59" style="79" customWidth="1"/>
    <col min="2312" max="2312" width="11.7109375" style="79" customWidth="1"/>
    <col min="2313" max="2313" width="10" style="79" bestFit="1" customWidth="1"/>
    <col min="2314" max="2314" width="11.28515625" style="79" bestFit="1" customWidth="1"/>
    <col min="2315" max="2316" width="11.28515625" style="79" customWidth="1"/>
    <col min="2317" max="2317" width="7.28515625" style="79" customWidth="1"/>
    <col min="2318" max="2319" width="11.42578125" style="79"/>
    <col min="2320" max="2320" width="4.7109375" style="79" customWidth="1"/>
    <col min="2321" max="2321" width="5" style="79" customWidth="1"/>
    <col min="2322" max="2322" width="2.28515625" style="79" customWidth="1"/>
    <col min="2323" max="2323" width="26" style="79" customWidth="1"/>
    <col min="2324" max="2324" width="8"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0" width="6.7109375" style="79" customWidth="1"/>
    <col min="2331" max="2331" width="1" style="79" customWidth="1"/>
    <col min="2332" max="2332" width="6.7109375" style="79" customWidth="1"/>
    <col min="2333" max="2333" width="1" style="79" customWidth="1"/>
    <col min="2334" max="2334" width="6.7109375" style="79" customWidth="1"/>
    <col min="2335" max="2335" width="1" style="79" customWidth="1"/>
    <col min="2336" max="2337" width="6.7109375" style="79" customWidth="1"/>
    <col min="2338" max="2560" width="11.42578125" style="79"/>
    <col min="2561" max="2563" width="0" style="79" hidden="1" customWidth="1"/>
    <col min="2564" max="2564" width="2.85546875" style="79" customWidth="1"/>
    <col min="2565" max="2565" width="6.5703125" style="79" customWidth="1"/>
    <col min="2566" max="2566" width="1.5703125" style="79" customWidth="1"/>
    <col min="2567" max="2567" width="59" style="79" customWidth="1"/>
    <col min="2568" max="2568" width="11.7109375" style="79" customWidth="1"/>
    <col min="2569" max="2569" width="10" style="79" bestFit="1" customWidth="1"/>
    <col min="2570" max="2570" width="11.28515625" style="79" bestFit="1" customWidth="1"/>
    <col min="2571" max="2572" width="11.28515625" style="79" customWidth="1"/>
    <col min="2573" max="2573" width="7.28515625" style="79" customWidth="1"/>
    <col min="2574" max="2575" width="11.42578125" style="79"/>
    <col min="2576" max="2576" width="4.7109375" style="79" customWidth="1"/>
    <col min="2577" max="2577" width="5" style="79" customWidth="1"/>
    <col min="2578" max="2578" width="2.28515625" style="79" customWidth="1"/>
    <col min="2579" max="2579" width="26" style="79" customWidth="1"/>
    <col min="2580" max="2580" width="8"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6" width="6.7109375" style="79" customWidth="1"/>
    <col min="2587" max="2587" width="1" style="79" customWidth="1"/>
    <col min="2588" max="2588" width="6.7109375" style="79" customWidth="1"/>
    <col min="2589" max="2589" width="1" style="79" customWidth="1"/>
    <col min="2590" max="2590" width="6.7109375" style="79" customWidth="1"/>
    <col min="2591" max="2591" width="1" style="79" customWidth="1"/>
    <col min="2592" max="2593" width="6.7109375" style="79" customWidth="1"/>
    <col min="2594" max="2816" width="11.42578125" style="79"/>
    <col min="2817" max="2819" width="0" style="79" hidden="1" customWidth="1"/>
    <col min="2820" max="2820" width="2.85546875" style="79" customWidth="1"/>
    <col min="2821" max="2821" width="6.5703125" style="79" customWidth="1"/>
    <col min="2822" max="2822" width="1.5703125" style="79" customWidth="1"/>
    <col min="2823" max="2823" width="59" style="79" customWidth="1"/>
    <col min="2824" max="2824" width="11.7109375" style="79" customWidth="1"/>
    <col min="2825" max="2825" width="10" style="79" bestFit="1" customWidth="1"/>
    <col min="2826" max="2826" width="11.28515625" style="79" bestFit="1" customWidth="1"/>
    <col min="2827" max="2828" width="11.28515625" style="79" customWidth="1"/>
    <col min="2829" max="2829" width="7.28515625" style="79" customWidth="1"/>
    <col min="2830" max="2831" width="11.42578125" style="79"/>
    <col min="2832" max="2832" width="4.7109375" style="79" customWidth="1"/>
    <col min="2833" max="2833" width="5" style="79" customWidth="1"/>
    <col min="2834" max="2834" width="2.28515625" style="79" customWidth="1"/>
    <col min="2835" max="2835" width="26" style="79" customWidth="1"/>
    <col min="2836" max="2836" width="8"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2" width="6.7109375" style="79" customWidth="1"/>
    <col min="2843" max="2843" width="1" style="79" customWidth="1"/>
    <col min="2844" max="2844" width="6.7109375" style="79" customWidth="1"/>
    <col min="2845" max="2845" width="1" style="79" customWidth="1"/>
    <col min="2846" max="2846" width="6.7109375" style="79" customWidth="1"/>
    <col min="2847" max="2847" width="1" style="79" customWidth="1"/>
    <col min="2848" max="2849" width="6.7109375" style="79" customWidth="1"/>
    <col min="2850" max="3072" width="11.42578125" style="79"/>
    <col min="3073" max="3075" width="0" style="79" hidden="1" customWidth="1"/>
    <col min="3076" max="3076" width="2.85546875" style="79" customWidth="1"/>
    <col min="3077" max="3077" width="6.5703125" style="79" customWidth="1"/>
    <col min="3078" max="3078" width="1.5703125" style="79" customWidth="1"/>
    <col min="3079" max="3079" width="59" style="79" customWidth="1"/>
    <col min="3080" max="3080" width="11.7109375" style="79" customWidth="1"/>
    <col min="3081" max="3081" width="10" style="79" bestFit="1" customWidth="1"/>
    <col min="3082" max="3082" width="11.28515625" style="79" bestFit="1" customWidth="1"/>
    <col min="3083" max="3084" width="11.28515625" style="79" customWidth="1"/>
    <col min="3085" max="3085" width="7.28515625" style="79" customWidth="1"/>
    <col min="3086" max="3087" width="11.42578125" style="79"/>
    <col min="3088" max="3088" width="4.7109375" style="79" customWidth="1"/>
    <col min="3089" max="3089" width="5" style="79" customWidth="1"/>
    <col min="3090" max="3090" width="2.28515625" style="79" customWidth="1"/>
    <col min="3091" max="3091" width="26" style="79" customWidth="1"/>
    <col min="3092" max="3092" width="8"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8" width="6.7109375" style="79" customWidth="1"/>
    <col min="3099" max="3099" width="1" style="79" customWidth="1"/>
    <col min="3100" max="3100" width="6.7109375" style="79" customWidth="1"/>
    <col min="3101" max="3101" width="1" style="79" customWidth="1"/>
    <col min="3102" max="3102" width="6.7109375" style="79" customWidth="1"/>
    <col min="3103" max="3103" width="1" style="79" customWidth="1"/>
    <col min="3104" max="3105" width="6.7109375" style="79" customWidth="1"/>
    <col min="3106" max="3328" width="11.42578125" style="79"/>
    <col min="3329" max="3331" width="0" style="79" hidden="1" customWidth="1"/>
    <col min="3332" max="3332" width="2.85546875" style="79" customWidth="1"/>
    <col min="3333" max="3333" width="6.5703125" style="79" customWidth="1"/>
    <col min="3334" max="3334" width="1.5703125" style="79" customWidth="1"/>
    <col min="3335" max="3335" width="59" style="79" customWidth="1"/>
    <col min="3336" max="3336" width="11.7109375" style="79" customWidth="1"/>
    <col min="3337" max="3337" width="10" style="79" bestFit="1" customWidth="1"/>
    <col min="3338" max="3338" width="11.28515625" style="79" bestFit="1" customWidth="1"/>
    <col min="3339" max="3340" width="11.28515625" style="79" customWidth="1"/>
    <col min="3341" max="3341" width="7.28515625" style="79" customWidth="1"/>
    <col min="3342" max="3343" width="11.42578125" style="79"/>
    <col min="3344" max="3344" width="4.7109375" style="79" customWidth="1"/>
    <col min="3345" max="3345" width="5" style="79" customWidth="1"/>
    <col min="3346" max="3346" width="2.28515625" style="79" customWidth="1"/>
    <col min="3347" max="3347" width="26" style="79" customWidth="1"/>
    <col min="3348" max="3348" width="8"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4" width="6.7109375" style="79" customWidth="1"/>
    <col min="3355" max="3355" width="1" style="79" customWidth="1"/>
    <col min="3356" max="3356" width="6.7109375" style="79" customWidth="1"/>
    <col min="3357" max="3357" width="1" style="79" customWidth="1"/>
    <col min="3358" max="3358" width="6.7109375" style="79" customWidth="1"/>
    <col min="3359" max="3359" width="1" style="79" customWidth="1"/>
    <col min="3360" max="3361" width="6.7109375" style="79" customWidth="1"/>
    <col min="3362" max="3584" width="11.42578125" style="79"/>
    <col min="3585" max="3587" width="0" style="79" hidden="1" customWidth="1"/>
    <col min="3588" max="3588" width="2.85546875" style="79" customWidth="1"/>
    <col min="3589" max="3589" width="6.5703125" style="79" customWidth="1"/>
    <col min="3590" max="3590" width="1.5703125" style="79" customWidth="1"/>
    <col min="3591" max="3591" width="59" style="79" customWidth="1"/>
    <col min="3592" max="3592" width="11.7109375" style="79" customWidth="1"/>
    <col min="3593" max="3593" width="10" style="79" bestFit="1" customWidth="1"/>
    <col min="3594" max="3594" width="11.28515625" style="79" bestFit="1" customWidth="1"/>
    <col min="3595" max="3596" width="11.28515625" style="79" customWidth="1"/>
    <col min="3597" max="3597" width="7.28515625" style="79" customWidth="1"/>
    <col min="3598" max="3599" width="11.42578125" style="79"/>
    <col min="3600" max="3600" width="4.7109375" style="79" customWidth="1"/>
    <col min="3601" max="3601" width="5" style="79" customWidth="1"/>
    <col min="3602" max="3602" width="2.28515625" style="79" customWidth="1"/>
    <col min="3603" max="3603" width="26" style="79" customWidth="1"/>
    <col min="3604" max="3604" width="8"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0" width="6.7109375" style="79" customWidth="1"/>
    <col min="3611" max="3611" width="1" style="79" customWidth="1"/>
    <col min="3612" max="3612" width="6.7109375" style="79" customWidth="1"/>
    <col min="3613" max="3613" width="1" style="79" customWidth="1"/>
    <col min="3614" max="3614" width="6.7109375" style="79" customWidth="1"/>
    <col min="3615" max="3615" width="1" style="79" customWidth="1"/>
    <col min="3616" max="3617" width="6.7109375" style="79" customWidth="1"/>
    <col min="3618" max="3840" width="11.42578125" style="79"/>
    <col min="3841" max="3843" width="0" style="79" hidden="1" customWidth="1"/>
    <col min="3844" max="3844" width="2.85546875" style="79" customWidth="1"/>
    <col min="3845" max="3845" width="6.5703125" style="79" customWidth="1"/>
    <col min="3846" max="3846" width="1.5703125" style="79" customWidth="1"/>
    <col min="3847" max="3847" width="59" style="79" customWidth="1"/>
    <col min="3848" max="3848" width="11.7109375" style="79" customWidth="1"/>
    <col min="3849" max="3849" width="10" style="79" bestFit="1" customWidth="1"/>
    <col min="3850" max="3850" width="11.28515625" style="79" bestFit="1" customWidth="1"/>
    <col min="3851" max="3852" width="11.28515625" style="79" customWidth="1"/>
    <col min="3853" max="3853" width="7.28515625" style="79" customWidth="1"/>
    <col min="3854" max="3855" width="11.42578125" style="79"/>
    <col min="3856" max="3856" width="4.7109375" style="79" customWidth="1"/>
    <col min="3857" max="3857" width="5" style="79" customWidth="1"/>
    <col min="3858" max="3858" width="2.28515625" style="79" customWidth="1"/>
    <col min="3859" max="3859" width="26" style="79" customWidth="1"/>
    <col min="3860" max="3860" width="8"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6" width="6.7109375" style="79" customWidth="1"/>
    <col min="3867" max="3867" width="1" style="79" customWidth="1"/>
    <col min="3868" max="3868" width="6.7109375" style="79" customWidth="1"/>
    <col min="3869" max="3869" width="1" style="79" customWidth="1"/>
    <col min="3870" max="3870" width="6.7109375" style="79" customWidth="1"/>
    <col min="3871" max="3871" width="1" style="79" customWidth="1"/>
    <col min="3872" max="3873" width="6.7109375" style="79" customWidth="1"/>
    <col min="3874" max="4096" width="11.42578125" style="79"/>
    <col min="4097" max="4099" width="0" style="79" hidden="1" customWidth="1"/>
    <col min="4100" max="4100" width="2.85546875" style="79" customWidth="1"/>
    <col min="4101" max="4101" width="6.5703125" style="79" customWidth="1"/>
    <col min="4102" max="4102" width="1.5703125" style="79" customWidth="1"/>
    <col min="4103" max="4103" width="59" style="79" customWidth="1"/>
    <col min="4104" max="4104" width="11.7109375" style="79" customWidth="1"/>
    <col min="4105" max="4105" width="10" style="79" bestFit="1" customWidth="1"/>
    <col min="4106" max="4106" width="11.28515625" style="79" bestFit="1" customWidth="1"/>
    <col min="4107" max="4108" width="11.28515625" style="79" customWidth="1"/>
    <col min="4109" max="4109" width="7.28515625" style="79" customWidth="1"/>
    <col min="4110" max="4111" width="11.42578125" style="79"/>
    <col min="4112" max="4112" width="4.7109375" style="79" customWidth="1"/>
    <col min="4113" max="4113" width="5" style="79" customWidth="1"/>
    <col min="4114" max="4114" width="2.28515625" style="79" customWidth="1"/>
    <col min="4115" max="4115" width="26" style="79" customWidth="1"/>
    <col min="4116" max="4116" width="8"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2" width="6.7109375" style="79" customWidth="1"/>
    <col min="4123" max="4123" width="1" style="79" customWidth="1"/>
    <col min="4124" max="4124" width="6.7109375" style="79" customWidth="1"/>
    <col min="4125" max="4125" width="1" style="79" customWidth="1"/>
    <col min="4126" max="4126" width="6.7109375" style="79" customWidth="1"/>
    <col min="4127" max="4127" width="1" style="79" customWidth="1"/>
    <col min="4128" max="4129" width="6.7109375" style="79" customWidth="1"/>
    <col min="4130" max="4352" width="11.42578125" style="79"/>
    <col min="4353" max="4355" width="0" style="79" hidden="1" customWidth="1"/>
    <col min="4356" max="4356" width="2.85546875" style="79" customWidth="1"/>
    <col min="4357" max="4357" width="6.5703125" style="79" customWidth="1"/>
    <col min="4358" max="4358" width="1.5703125" style="79" customWidth="1"/>
    <col min="4359" max="4359" width="59" style="79" customWidth="1"/>
    <col min="4360" max="4360" width="11.7109375" style="79" customWidth="1"/>
    <col min="4361" max="4361" width="10" style="79" bestFit="1" customWidth="1"/>
    <col min="4362" max="4362" width="11.28515625" style="79" bestFit="1" customWidth="1"/>
    <col min="4363" max="4364" width="11.28515625" style="79" customWidth="1"/>
    <col min="4365" max="4365" width="7.28515625" style="79" customWidth="1"/>
    <col min="4366" max="4367" width="11.42578125" style="79"/>
    <col min="4368" max="4368" width="4.7109375" style="79" customWidth="1"/>
    <col min="4369" max="4369" width="5" style="79" customWidth="1"/>
    <col min="4370" max="4370" width="2.28515625" style="79" customWidth="1"/>
    <col min="4371" max="4371" width="26" style="79" customWidth="1"/>
    <col min="4372" max="4372" width="8"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8" width="6.7109375" style="79" customWidth="1"/>
    <col min="4379" max="4379" width="1" style="79" customWidth="1"/>
    <col min="4380" max="4380" width="6.7109375" style="79" customWidth="1"/>
    <col min="4381" max="4381" width="1" style="79" customWidth="1"/>
    <col min="4382" max="4382" width="6.7109375" style="79" customWidth="1"/>
    <col min="4383" max="4383" width="1" style="79" customWidth="1"/>
    <col min="4384" max="4385" width="6.7109375" style="79" customWidth="1"/>
    <col min="4386" max="4608" width="11.42578125" style="79"/>
    <col min="4609" max="4611" width="0" style="79" hidden="1" customWidth="1"/>
    <col min="4612" max="4612" width="2.85546875" style="79" customWidth="1"/>
    <col min="4613" max="4613" width="6.5703125" style="79" customWidth="1"/>
    <col min="4614" max="4614" width="1.5703125" style="79" customWidth="1"/>
    <col min="4615" max="4615" width="59" style="79" customWidth="1"/>
    <col min="4616" max="4616" width="11.7109375" style="79" customWidth="1"/>
    <col min="4617" max="4617" width="10" style="79" bestFit="1" customWidth="1"/>
    <col min="4618" max="4618" width="11.28515625" style="79" bestFit="1" customWidth="1"/>
    <col min="4619" max="4620" width="11.28515625" style="79" customWidth="1"/>
    <col min="4621" max="4621" width="7.28515625" style="79" customWidth="1"/>
    <col min="4622" max="4623" width="11.42578125" style="79"/>
    <col min="4624" max="4624" width="4.7109375" style="79" customWidth="1"/>
    <col min="4625" max="4625" width="5" style="79" customWidth="1"/>
    <col min="4626" max="4626" width="2.28515625" style="79" customWidth="1"/>
    <col min="4627" max="4627" width="26" style="79" customWidth="1"/>
    <col min="4628" max="4628" width="8"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4" width="6.7109375" style="79" customWidth="1"/>
    <col min="4635" max="4635" width="1" style="79" customWidth="1"/>
    <col min="4636" max="4636" width="6.7109375" style="79" customWidth="1"/>
    <col min="4637" max="4637" width="1" style="79" customWidth="1"/>
    <col min="4638" max="4638" width="6.7109375" style="79" customWidth="1"/>
    <col min="4639" max="4639" width="1" style="79" customWidth="1"/>
    <col min="4640" max="4641" width="6.7109375" style="79" customWidth="1"/>
    <col min="4642" max="4864" width="11.42578125" style="79"/>
    <col min="4865" max="4867" width="0" style="79" hidden="1" customWidth="1"/>
    <col min="4868" max="4868" width="2.85546875" style="79" customWidth="1"/>
    <col min="4869" max="4869" width="6.5703125" style="79" customWidth="1"/>
    <col min="4870" max="4870" width="1.5703125" style="79" customWidth="1"/>
    <col min="4871" max="4871" width="59" style="79" customWidth="1"/>
    <col min="4872" max="4872" width="11.7109375" style="79" customWidth="1"/>
    <col min="4873" max="4873" width="10" style="79" bestFit="1" customWidth="1"/>
    <col min="4874" max="4874" width="11.28515625" style="79" bestFit="1" customWidth="1"/>
    <col min="4875" max="4876" width="11.28515625" style="79" customWidth="1"/>
    <col min="4877" max="4877" width="7.28515625" style="79" customWidth="1"/>
    <col min="4878" max="4879" width="11.42578125" style="79"/>
    <col min="4880" max="4880" width="4.7109375" style="79" customWidth="1"/>
    <col min="4881" max="4881" width="5" style="79" customWidth="1"/>
    <col min="4882" max="4882" width="2.28515625" style="79" customWidth="1"/>
    <col min="4883" max="4883" width="26" style="79" customWidth="1"/>
    <col min="4884" max="4884" width="8"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0" width="6.7109375" style="79" customWidth="1"/>
    <col min="4891" max="4891" width="1" style="79" customWidth="1"/>
    <col min="4892" max="4892" width="6.7109375" style="79" customWidth="1"/>
    <col min="4893" max="4893" width="1" style="79" customWidth="1"/>
    <col min="4894" max="4894" width="6.7109375" style="79" customWidth="1"/>
    <col min="4895" max="4895" width="1" style="79" customWidth="1"/>
    <col min="4896" max="4897" width="6.7109375" style="79" customWidth="1"/>
    <col min="4898" max="5120" width="11.42578125" style="79"/>
    <col min="5121" max="5123" width="0" style="79" hidden="1" customWidth="1"/>
    <col min="5124" max="5124" width="2.85546875" style="79" customWidth="1"/>
    <col min="5125" max="5125" width="6.5703125" style="79" customWidth="1"/>
    <col min="5126" max="5126" width="1.5703125" style="79" customWidth="1"/>
    <col min="5127" max="5127" width="59" style="79" customWidth="1"/>
    <col min="5128" max="5128" width="11.7109375" style="79" customWidth="1"/>
    <col min="5129" max="5129" width="10" style="79" bestFit="1" customWidth="1"/>
    <col min="5130" max="5130" width="11.28515625" style="79" bestFit="1" customWidth="1"/>
    <col min="5131" max="5132" width="11.28515625" style="79" customWidth="1"/>
    <col min="5133" max="5133" width="7.28515625" style="79" customWidth="1"/>
    <col min="5134" max="5135" width="11.42578125" style="79"/>
    <col min="5136" max="5136" width="4.7109375" style="79" customWidth="1"/>
    <col min="5137" max="5137" width="5" style="79" customWidth="1"/>
    <col min="5138" max="5138" width="2.28515625" style="79" customWidth="1"/>
    <col min="5139" max="5139" width="26" style="79" customWidth="1"/>
    <col min="5140" max="5140" width="8"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6" width="6.7109375" style="79" customWidth="1"/>
    <col min="5147" max="5147" width="1" style="79" customWidth="1"/>
    <col min="5148" max="5148" width="6.7109375" style="79" customWidth="1"/>
    <col min="5149" max="5149" width="1" style="79" customWidth="1"/>
    <col min="5150" max="5150" width="6.7109375" style="79" customWidth="1"/>
    <col min="5151" max="5151" width="1" style="79" customWidth="1"/>
    <col min="5152" max="5153" width="6.7109375" style="79" customWidth="1"/>
    <col min="5154" max="5376" width="11.42578125" style="79"/>
    <col min="5377" max="5379" width="0" style="79" hidden="1" customWidth="1"/>
    <col min="5380" max="5380" width="2.85546875" style="79" customWidth="1"/>
    <col min="5381" max="5381" width="6.5703125" style="79" customWidth="1"/>
    <col min="5382" max="5382" width="1.5703125" style="79" customWidth="1"/>
    <col min="5383" max="5383" width="59" style="79" customWidth="1"/>
    <col min="5384" max="5384" width="11.7109375" style="79" customWidth="1"/>
    <col min="5385" max="5385" width="10" style="79" bestFit="1" customWidth="1"/>
    <col min="5386" max="5386" width="11.28515625" style="79" bestFit="1" customWidth="1"/>
    <col min="5387" max="5388" width="11.28515625" style="79" customWidth="1"/>
    <col min="5389" max="5389" width="7.28515625" style="79" customWidth="1"/>
    <col min="5390" max="5391" width="11.42578125" style="79"/>
    <col min="5392" max="5392" width="4.7109375" style="79" customWidth="1"/>
    <col min="5393" max="5393" width="5" style="79" customWidth="1"/>
    <col min="5394" max="5394" width="2.28515625" style="79" customWidth="1"/>
    <col min="5395" max="5395" width="26" style="79" customWidth="1"/>
    <col min="5396" max="5396" width="8"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2" width="6.7109375" style="79" customWidth="1"/>
    <col min="5403" max="5403" width="1" style="79" customWidth="1"/>
    <col min="5404" max="5404" width="6.7109375" style="79" customWidth="1"/>
    <col min="5405" max="5405" width="1" style="79" customWidth="1"/>
    <col min="5406" max="5406" width="6.7109375" style="79" customWidth="1"/>
    <col min="5407" max="5407" width="1" style="79" customWidth="1"/>
    <col min="5408" max="5409" width="6.7109375" style="79" customWidth="1"/>
    <col min="5410" max="5632" width="11.42578125" style="79"/>
    <col min="5633" max="5635" width="0" style="79" hidden="1" customWidth="1"/>
    <col min="5636" max="5636" width="2.85546875" style="79" customWidth="1"/>
    <col min="5637" max="5637" width="6.5703125" style="79" customWidth="1"/>
    <col min="5638" max="5638" width="1.5703125" style="79" customWidth="1"/>
    <col min="5639" max="5639" width="59" style="79" customWidth="1"/>
    <col min="5640" max="5640" width="11.7109375" style="79" customWidth="1"/>
    <col min="5641" max="5641" width="10" style="79" bestFit="1" customWidth="1"/>
    <col min="5642" max="5642" width="11.28515625" style="79" bestFit="1" customWidth="1"/>
    <col min="5643" max="5644" width="11.28515625" style="79" customWidth="1"/>
    <col min="5645" max="5645" width="7.28515625" style="79" customWidth="1"/>
    <col min="5646" max="5647" width="11.42578125" style="79"/>
    <col min="5648" max="5648" width="4.7109375" style="79" customWidth="1"/>
    <col min="5649" max="5649" width="5" style="79" customWidth="1"/>
    <col min="5650" max="5650" width="2.28515625" style="79" customWidth="1"/>
    <col min="5651" max="5651" width="26" style="79" customWidth="1"/>
    <col min="5652" max="5652" width="8"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8" width="6.7109375" style="79" customWidth="1"/>
    <col min="5659" max="5659" width="1" style="79" customWidth="1"/>
    <col min="5660" max="5660" width="6.7109375" style="79" customWidth="1"/>
    <col min="5661" max="5661" width="1" style="79" customWidth="1"/>
    <col min="5662" max="5662" width="6.7109375" style="79" customWidth="1"/>
    <col min="5663" max="5663" width="1" style="79" customWidth="1"/>
    <col min="5664" max="5665" width="6.7109375" style="79" customWidth="1"/>
    <col min="5666" max="5888" width="11.42578125" style="79"/>
    <col min="5889" max="5891" width="0" style="79" hidden="1" customWidth="1"/>
    <col min="5892" max="5892" width="2.85546875" style="79" customWidth="1"/>
    <col min="5893" max="5893" width="6.5703125" style="79" customWidth="1"/>
    <col min="5894" max="5894" width="1.5703125" style="79" customWidth="1"/>
    <col min="5895" max="5895" width="59" style="79" customWidth="1"/>
    <col min="5896" max="5896" width="11.7109375" style="79" customWidth="1"/>
    <col min="5897" max="5897" width="10" style="79" bestFit="1" customWidth="1"/>
    <col min="5898" max="5898" width="11.28515625" style="79" bestFit="1" customWidth="1"/>
    <col min="5899" max="5900" width="11.28515625" style="79" customWidth="1"/>
    <col min="5901" max="5901" width="7.28515625" style="79" customWidth="1"/>
    <col min="5902" max="5903" width="11.42578125" style="79"/>
    <col min="5904" max="5904" width="4.7109375" style="79" customWidth="1"/>
    <col min="5905" max="5905" width="5" style="79" customWidth="1"/>
    <col min="5906" max="5906" width="2.28515625" style="79" customWidth="1"/>
    <col min="5907" max="5907" width="26" style="79" customWidth="1"/>
    <col min="5908" max="5908" width="8"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4" width="6.7109375" style="79" customWidth="1"/>
    <col min="5915" max="5915" width="1" style="79" customWidth="1"/>
    <col min="5916" max="5916" width="6.7109375" style="79" customWidth="1"/>
    <col min="5917" max="5917" width="1" style="79" customWidth="1"/>
    <col min="5918" max="5918" width="6.7109375" style="79" customWidth="1"/>
    <col min="5919" max="5919" width="1" style="79" customWidth="1"/>
    <col min="5920" max="5921" width="6.7109375" style="79" customWidth="1"/>
    <col min="5922" max="6144" width="11.42578125" style="79"/>
    <col min="6145" max="6147" width="0" style="79" hidden="1" customWidth="1"/>
    <col min="6148" max="6148" width="2.85546875" style="79" customWidth="1"/>
    <col min="6149" max="6149" width="6.5703125" style="79" customWidth="1"/>
    <col min="6150" max="6150" width="1.5703125" style="79" customWidth="1"/>
    <col min="6151" max="6151" width="59" style="79" customWidth="1"/>
    <col min="6152" max="6152" width="11.7109375" style="79" customWidth="1"/>
    <col min="6153" max="6153" width="10" style="79" bestFit="1" customWidth="1"/>
    <col min="6154" max="6154" width="11.28515625" style="79" bestFit="1" customWidth="1"/>
    <col min="6155" max="6156" width="11.28515625" style="79" customWidth="1"/>
    <col min="6157" max="6157" width="7.28515625" style="79" customWidth="1"/>
    <col min="6158" max="6159" width="11.42578125" style="79"/>
    <col min="6160" max="6160" width="4.7109375" style="79" customWidth="1"/>
    <col min="6161" max="6161" width="5" style="79" customWidth="1"/>
    <col min="6162" max="6162" width="2.28515625" style="79" customWidth="1"/>
    <col min="6163" max="6163" width="26" style="79" customWidth="1"/>
    <col min="6164" max="6164" width="8"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0" width="6.7109375" style="79" customWidth="1"/>
    <col min="6171" max="6171" width="1" style="79" customWidth="1"/>
    <col min="6172" max="6172" width="6.7109375" style="79" customWidth="1"/>
    <col min="6173" max="6173" width="1" style="79" customWidth="1"/>
    <col min="6174" max="6174" width="6.7109375" style="79" customWidth="1"/>
    <col min="6175" max="6175" width="1" style="79" customWidth="1"/>
    <col min="6176" max="6177" width="6.7109375" style="79" customWidth="1"/>
    <col min="6178" max="6400" width="11.42578125" style="79"/>
    <col min="6401" max="6403" width="0" style="79" hidden="1" customWidth="1"/>
    <col min="6404" max="6404" width="2.85546875" style="79" customWidth="1"/>
    <col min="6405" max="6405" width="6.5703125" style="79" customWidth="1"/>
    <col min="6406" max="6406" width="1.5703125" style="79" customWidth="1"/>
    <col min="6407" max="6407" width="59" style="79" customWidth="1"/>
    <col min="6408" max="6408" width="11.7109375" style="79" customWidth="1"/>
    <col min="6409" max="6409" width="10" style="79" bestFit="1" customWidth="1"/>
    <col min="6410" max="6410" width="11.28515625" style="79" bestFit="1" customWidth="1"/>
    <col min="6411" max="6412" width="11.28515625" style="79" customWidth="1"/>
    <col min="6413" max="6413" width="7.28515625" style="79" customWidth="1"/>
    <col min="6414" max="6415" width="11.42578125" style="79"/>
    <col min="6416" max="6416" width="4.7109375" style="79" customWidth="1"/>
    <col min="6417" max="6417" width="5" style="79" customWidth="1"/>
    <col min="6418" max="6418" width="2.28515625" style="79" customWidth="1"/>
    <col min="6419" max="6419" width="26" style="79" customWidth="1"/>
    <col min="6420" max="6420" width="8"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6" width="6.7109375" style="79" customWidth="1"/>
    <col min="6427" max="6427" width="1" style="79" customWidth="1"/>
    <col min="6428" max="6428" width="6.7109375" style="79" customWidth="1"/>
    <col min="6429" max="6429" width="1" style="79" customWidth="1"/>
    <col min="6430" max="6430" width="6.7109375" style="79" customWidth="1"/>
    <col min="6431" max="6431" width="1" style="79" customWidth="1"/>
    <col min="6432" max="6433" width="6.7109375" style="79" customWidth="1"/>
    <col min="6434" max="6656" width="11.42578125" style="79"/>
    <col min="6657" max="6659" width="0" style="79" hidden="1" customWidth="1"/>
    <col min="6660" max="6660" width="2.85546875" style="79" customWidth="1"/>
    <col min="6661" max="6661" width="6.5703125" style="79" customWidth="1"/>
    <col min="6662" max="6662" width="1.5703125" style="79" customWidth="1"/>
    <col min="6663" max="6663" width="59" style="79" customWidth="1"/>
    <col min="6664" max="6664" width="11.7109375" style="79" customWidth="1"/>
    <col min="6665" max="6665" width="10" style="79" bestFit="1" customWidth="1"/>
    <col min="6666" max="6666" width="11.28515625" style="79" bestFit="1" customWidth="1"/>
    <col min="6667" max="6668" width="11.28515625" style="79" customWidth="1"/>
    <col min="6669" max="6669" width="7.28515625" style="79" customWidth="1"/>
    <col min="6670" max="6671" width="11.42578125" style="79"/>
    <col min="6672" max="6672" width="4.7109375" style="79" customWidth="1"/>
    <col min="6673" max="6673" width="5" style="79" customWidth="1"/>
    <col min="6674" max="6674" width="2.28515625" style="79" customWidth="1"/>
    <col min="6675" max="6675" width="26" style="79" customWidth="1"/>
    <col min="6676" max="6676" width="8"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2" width="6.7109375" style="79" customWidth="1"/>
    <col min="6683" max="6683" width="1" style="79" customWidth="1"/>
    <col min="6684" max="6684" width="6.7109375" style="79" customWidth="1"/>
    <col min="6685" max="6685" width="1" style="79" customWidth="1"/>
    <col min="6686" max="6686" width="6.7109375" style="79" customWidth="1"/>
    <col min="6687" max="6687" width="1" style="79" customWidth="1"/>
    <col min="6688" max="6689" width="6.7109375" style="79" customWidth="1"/>
    <col min="6690" max="6912" width="11.42578125" style="79"/>
    <col min="6913" max="6915" width="0" style="79" hidden="1" customWidth="1"/>
    <col min="6916" max="6916" width="2.85546875" style="79" customWidth="1"/>
    <col min="6917" max="6917" width="6.5703125" style="79" customWidth="1"/>
    <col min="6918" max="6918" width="1.5703125" style="79" customWidth="1"/>
    <col min="6919" max="6919" width="59" style="79" customWidth="1"/>
    <col min="6920" max="6920" width="11.7109375" style="79" customWidth="1"/>
    <col min="6921" max="6921" width="10" style="79" bestFit="1" customWidth="1"/>
    <col min="6922" max="6922" width="11.28515625" style="79" bestFit="1" customWidth="1"/>
    <col min="6923" max="6924" width="11.28515625" style="79" customWidth="1"/>
    <col min="6925" max="6925" width="7.28515625" style="79" customWidth="1"/>
    <col min="6926" max="6927" width="11.42578125" style="79"/>
    <col min="6928" max="6928" width="4.7109375" style="79" customWidth="1"/>
    <col min="6929" max="6929" width="5" style="79" customWidth="1"/>
    <col min="6930" max="6930" width="2.28515625" style="79" customWidth="1"/>
    <col min="6931" max="6931" width="26" style="79" customWidth="1"/>
    <col min="6932" max="6932" width="8"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8" width="6.7109375" style="79" customWidth="1"/>
    <col min="6939" max="6939" width="1" style="79" customWidth="1"/>
    <col min="6940" max="6940" width="6.7109375" style="79" customWidth="1"/>
    <col min="6941" max="6941" width="1" style="79" customWidth="1"/>
    <col min="6942" max="6942" width="6.7109375" style="79" customWidth="1"/>
    <col min="6943" max="6943" width="1" style="79" customWidth="1"/>
    <col min="6944" max="6945" width="6.7109375" style="79" customWidth="1"/>
    <col min="6946" max="7168" width="11.42578125" style="79"/>
    <col min="7169" max="7171" width="0" style="79" hidden="1" customWidth="1"/>
    <col min="7172" max="7172" width="2.85546875" style="79" customWidth="1"/>
    <col min="7173" max="7173" width="6.5703125" style="79" customWidth="1"/>
    <col min="7174" max="7174" width="1.5703125" style="79" customWidth="1"/>
    <col min="7175" max="7175" width="59" style="79" customWidth="1"/>
    <col min="7176" max="7176" width="11.7109375" style="79" customWidth="1"/>
    <col min="7177" max="7177" width="10" style="79" bestFit="1" customWidth="1"/>
    <col min="7178" max="7178" width="11.28515625" style="79" bestFit="1" customWidth="1"/>
    <col min="7179" max="7180" width="11.28515625" style="79" customWidth="1"/>
    <col min="7181" max="7181" width="7.28515625" style="79" customWidth="1"/>
    <col min="7182" max="7183" width="11.42578125" style="79"/>
    <col min="7184" max="7184" width="4.7109375" style="79" customWidth="1"/>
    <col min="7185" max="7185" width="5" style="79" customWidth="1"/>
    <col min="7186" max="7186" width="2.28515625" style="79" customWidth="1"/>
    <col min="7187" max="7187" width="26" style="79" customWidth="1"/>
    <col min="7188" max="7188" width="8"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4" width="6.7109375" style="79" customWidth="1"/>
    <col min="7195" max="7195" width="1" style="79" customWidth="1"/>
    <col min="7196" max="7196" width="6.7109375" style="79" customWidth="1"/>
    <col min="7197" max="7197" width="1" style="79" customWidth="1"/>
    <col min="7198" max="7198" width="6.7109375" style="79" customWidth="1"/>
    <col min="7199" max="7199" width="1" style="79" customWidth="1"/>
    <col min="7200" max="7201" width="6.7109375" style="79" customWidth="1"/>
    <col min="7202" max="7424" width="11.42578125" style="79"/>
    <col min="7425" max="7427" width="0" style="79" hidden="1" customWidth="1"/>
    <col min="7428" max="7428" width="2.85546875" style="79" customWidth="1"/>
    <col min="7429" max="7429" width="6.5703125" style="79" customWidth="1"/>
    <col min="7430" max="7430" width="1.5703125" style="79" customWidth="1"/>
    <col min="7431" max="7431" width="59" style="79" customWidth="1"/>
    <col min="7432" max="7432" width="11.7109375" style="79" customWidth="1"/>
    <col min="7433" max="7433" width="10" style="79" bestFit="1" customWidth="1"/>
    <col min="7434" max="7434" width="11.28515625" style="79" bestFit="1" customWidth="1"/>
    <col min="7435" max="7436" width="11.28515625" style="79" customWidth="1"/>
    <col min="7437" max="7437" width="7.28515625" style="79" customWidth="1"/>
    <col min="7438" max="7439" width="11.42578125" style="79"/>
    <col min="7440" max="7440" width="4.7109375" style="79" customWidth="1"/>
    <col min="7441" max="7441" width="5" style="79" customWidth="1"/>
    <col min="7442" max="7442" width="2.28515625" style="79" customWidth="1"/>
    <col min="7443" max="7443" width="26" style="79" customWidth="1"/>
    <col min="7444" max="7444" width="8"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0" width="6.7109375" style="79" customWidth="1"/>
    <col min="7451" max="7451" width="1" style="79" customWidth="1"/>
    <col min="7452" max="7452" width="6.7109375" style="79" customWidth="1"/>
    <col min="7453" max="7453" width="1" style="79" customWidth="1"/>
    <col min="7454" max="7454" width="6.7109375" style="79" customWidth="1"/>
    <col min="7455" max="7455" width="1" style="79" customWidth="1"/>
    <col min="7456" max="7457" width="6.7109375" style="79" customWidth="1"/>
    <col min="7458" max="7680" width="11.42578125" style="79"/>
    <col min="7681" max="7683" width="0" style="79" hidden="1" customWidth="1"/>
    <col min="7684" max="7684" width="2.85546875" style="79" customWidth="1"/>
    <col min="7685" max="7685" width="6.5703125" style="79" customWidth="1"/>
    <col min="7686" max="7686" width="1.5703125" style="79" customWidth="1"/>
    <col min="7687" max="7687" width="59" style="79" customWidth="1"/>
    <col min="7688" max="7688" width="11.7109375" style="79" customWidth="1"/>
    <col min="7689" max="7689" width="10" style="79" bestFit="1" customWidth="1"/>
    <col min="7690" max="7690" width="11.28515625" style="79" bestFit="1" customWidth="1"/>
    <col min="7691" max="7692" width="11.28515625" style="79" customWidth="1"/>
    <col min="7693" max="7693" width="7.28515625" style="79" customWidth="1"/>
    <col min="7694" max="7695" width="11.42578125" style="79"/>
    <col min="7696" max="7696" width="4.7109375" style="79" customWidth="1"/>
    <col min="7697" max="7697" width="5" style="79" customWidth="1"/>
    <col min="7698" max="7698" width="2.28515625" style="79" customWidth="1"/>
    <col min="7699" max="7699" width="26" style="79" customWidth="1"/>
    <col min="7700" max="7700" width="8"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6" width="6.7109375" style="79" customWidth="1"/>
    <col min="7707" max="7707" width="1" style="79" customWidth="1"/>
    <col min="7708" max="7708" width="6.7109375" style="79" customWidth="1"/>
    <col min="7709" max="7709" width="1" style="79" customWidth="1"/>
    <col min="7710" max="7710" width="6.7109375" style="79" customWidth="1"/>
    <col min="7711" max="7711" width="1" style="79" customWidth="1"/>
    <col min="7712" max="7713" width="6.7109375" style="79" customWidth="1"/>
    <col min="7714" max="7936" width="11.42578125" style="79"/>
    <col min="7937" max="7939" width="0" style="79" hidden="1" customWidth="1"/>
    <col min="7940" max="7940" width="2.85546875" style="79" customWidth="1"/>
    <col min="7941" max="7941" width="6.5703125" style="79" customWidth="1"/>
    <col min="7942" max="7942" width="1.5703125" style="79" customWidth="1"/>
    <col min="7943" max="7943" width="59" style="79" customWidth="1"/>
    <col min="7944" max="7944" width="11.7109375" style="79" customWidth="1"/>
    <col min="7945" max="7945" width="10" style="79" bestFit="1" customWidth="1"/>
    <col min="7946" max="7946" width="11.28515625" style="79" bestFit="1" customWidth="1"/>
    <col min="7947" max="7948" width="11.28515625" style="79" customWidth="1"/>
    <col min="7949" max="7949" width="7.28515625" style="79" customWidth="1"/>
    <col min="7950" max="7951" width="11.42578125" style="79"/>
    <col min="7952" max="7952" width="4.7109375" style="79" customWidth="1"/>
    <col min="7953" max="7953" width="5" style="79" customWidth="1"/>
    <col min="7954" max="7954" width="2.28515625" style="79" customWidth="1"/>
    <col min="7955" max="7955" width="26" style="79" customWidth="1"/>
    <col min="7956" max="7956" width="8"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2" width="6.7109375" style="79" customWidth="1"/>
    <col min="7963" max="7963" width="1" style="79" customWidth="1"/>
    <col min="7964" max="7964" width="6.7109375" style="79" customWidth="1"/>
    <col min="7965" max="7965" width="1" style="79" customWidth="1"/>
    <col min="7966" max="7966" width="6.7109375" style="79" customWidth="1"/>
    <col min="7967" max="7967" width="1" style="79" customWidth="1"/>
    <col min="7968" max="7969" width="6.7109375" style="79" customWidth="1"/>
    <col min="7970" max="8192" width="11.42578125" style="79"/>
    <col min="8193" max="8195" width="0" style="79" hidden="1" customWidth="1"/>
    <col min="8196" max="8196" width="2.85546875" style="79" customWidth="1"/>
    <col min="8197" max="8197" width="6.5703125" style="79" customWidth="1"/>
    <col min="8198" max="8198" width="1.5703125" style="79" customWidth="1"/>
    <col min="8199" max="8199" width="59" style="79" customWidth="1"/>
    <col min="8200" max="8200" width="11.7109375" style="79" customWidth="1"/>
    <col min="8201" max="8201" width="10" style="79" bestFit="1" customWidth="1"/>
    <col min="8202" max="8202" width="11.28515625" style="79" bestFit="1" customWidth="1"/>
    <col min="8203" max="8204" width="11.28515625" style="79" customWidth="1"/>
    <col min="8205" max="8205" width="7.28515625" style="79" customWidth="1"/>
    <col min="8206" max="8207" width="11.42578125" style="79"/>
    <col min="8208" max="8208" width="4.7109375" style="79" customWidth="1"/>
    <col min="8209" max="8209" width="5" style="79" customWidth="1"/>
    <col min="8210" max="8210" width="2.28515625" style="79" customWidth="1"/>
    <col min="8211" max="8211" width="26" style="79" customWidth="1"/>
    <col min="8212" max="8212" width="8"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8" width="6.7109375" style="79" customWidth="1"/>
    <col min="8219" max="8219" width="1" style="79" customWidth="1"/>
    <col min="8220" max="8220" width="6.7109375" style="79" customWidth="1"/>
    <col min="8221" max="8221" width="1" style="79" customWidth="1"/>
    <col min="8222" max="8222" width="6.7109375" style="79" customWidth="1"/>
    <col min="8223" max="8223" width="1" style="79" customWidth="1"/>
    <col min="8224" max="8225" width="6.7109375" style="79" customWidth="1"/>
    <col min="8226" max="8448" width="11.42578125" style="79"/>
    <col min="8449" max="8451" width="0" style="79" hidden="1" customWidth="1"/>
    <col min="8452" max="8452" width="2.85546875" style="79" customWidth="1"/>
    <col min="8453" max="8453" width="6.5703125" style="79" customWidth="1"/>
    <col min="8454" max="8454" width="1.5703125" style="79" customWidth="1"/>
    <col min="8455" max="8455" width="59" style="79" customWidth="1"/>
    <col min="8456" max="8456" width="11.7109375" style="79" customWidth="1"/>
    <col min="8457" max="8457" width="10" style="79" bestFit="1" customWidth="1"/>
    <col min="8458" max="8458" width="11.28515625" style="79" bestFit="1" customWidth="1"/>
    <col min="8459" max="8460" width="11.28515625" style="79" customWidth="1"/>
    <col min="8461" max="8461" width="7.28515625" style="79" customWidth="1"/>
    <col min="8462" max="8463" width="11.42578125" style="79"/>
    <col min="8464" max="8464" width="4.7109375" style="79" customWidth="1"/>
    <col min="8465" max="8465" width="5" style="79" customWidth="1"/>
    <col min="8466" max="8466" width="2.28515625" style="79" customWidth="1"/>
    <col min="8467" max="8467" width="26" style="79" customWidth="1"/>
    <col min="8468" max="8468" width="8"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4" width="6.7109375" style="79" customWidth="1"/>
    <col min="8475" max="8475" width="1" style="79" customWidth="1"/>
    <col min="8476" max="8476" width="6.7109375" style="79" customWidth="1"/>
    <col min="8477" max="8477" width="1" style="79" customWidth="1"/>
    <col min="8478" max="8478" width="6.7109375" style="79" customWidth="1"/>
    <col min="8479" max="8479" width="1" style="79" customWidth="1"/>
    <col min="8480" max="8481" width="6.7109375" style="79" customWidth="1"/>
    <col min="8482" max="8704" width="11.42578125" style="79"/>
    <col min="8705" max="8707" width="0" style="79" hidden="1" customWidth="1"/>
    <col min="8708" max="8708" width="2.85546875" style="79" customWidth="1"/>
    <col min="8709" max="8709" width="6.5703125" style="79" customWidth="1"/>
    <col min="8710" max="8710" width="1.5703125" style="79" customWidth="1"/>
    <col min="8711" max="8711" width="59" style="79" customWidth="1"/>
    <col min="8712" max="8712" width="11.7109375" style="79" customWidth="1"/>
    <col min="8713" max="8713" width="10" style="79" bestFit="1" customWidth="1"/>
    <col min="8714" max="8714" width="11.28515625" style="79" bestFit="1" customWidth="1"/>
    <col min="8715" max="8716" width="11.28515625" style="79" customWidth="1"/>
    <col min="8717" max="8717" width="7.28515625" style="79" customWidth="1"/>
    <col min="8718" max="8719" width="11.42578125" style="79"/>
    <col min="8720" max="8720" width="4.7109375" style="79" customWidth="1"/>
    <col min="8721" max="8721" width="5" style="79" customWidth="1"/>
    <col min="8722" max="8722" width="2.28515625" style="79" customWidth="1"/>
    <col min="8723" max="8723" width="26" style="79" customWidth="1"/>
    <col min="8724" max="8724" width="8"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0" width="6.7109375" style="79" customWidth="1"/>
    <col min="8731" max="8731" width="1" style="79" customWidth="1"/>
    <col min="8732" max="8732" width="6.7109375" style="79" customWidth="1"/>
    <col min="8733" max="8733" width="1" style="79" customWidth="1"/>
    <col min="8734" max="8734" width="6.7109375" style="79" customWidth="1"/>
    <col min="8735" max="8735" width="1" style="79" customWidth="1"/>
    <col min="8736" max="8737" width="6.7109375" style="79" customWidth="1"/>
    <col min="8738" max="8960" width="11.42578125" style="79"/>
    <col min="8961" max="8963" width="0" style="79" hidden="1" customWidth="1"/>
    <col min="8964" max="8964" width="2.85546875" style="79" customWidth="1"/>
    <col min="8965" max="8965" width="6.5703125" style="79" customWidth="1"/>
    <col min="8966" max="8966" width="1.5703125" style="79" customWidth="1"/>
    <col min="8967" max="8967" width="59" style="79" customWidth="1"/>
    <col min="8968" max="8968" width="11.7109375" style="79" customWidth="1"/>
    <col min="8969" max="8969" width="10" style="79" bestFit="1" customWidth="1"/>
    <col min="8970" max="8970" width="11.28515625" style="79" bestFit="1" customWidth="1"/>
    <col min="8971" max="8972" width="11.28515625" style="79" customWidth="1"/>
    <col min="8973" max="8973" width="7.28515625" style="79" customWidth="1"/>
    <col min="8974" max="8975" width="11.42578125" style="79"/>
    <col min="8976" max="8976" width="4.7109375" style="79" customWidth="1"/>
    <col min="8977" max="8977" width="5" style="79" customWidth="1"/>
    <col min="8978" max="8978" width="2.28515625" style="79" customWidth="1"/>
    <col min="8979" max="8979" width="26" style="79" customWidth="1"/>
    <col min="8980" max="8980" width="8"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6" width="6.7109375" style="79" customWidth="1"/>
    <col min="8987" max="8987" width="1" style="79" customWidth="1"/>
    <col min="8988" max="8988" width="6.7109375" style="79" customWidth="1"/>
    <col min="8989" max="8989" width="1" style="79" customWidth="1"/>
    <col min="8990" max="8990" width="6.7109375" style="79" customWidth="1"/>
    <col min="8991" max="8991" width="1" style="79" customWidth="1"/>
    <col min="8992" max="8993" width="6.7109375" style="79" customWidth="1"/>
    <col min="8994" max="9216" width="11.42578125" style="79"/>
    <col min="9217" max="9219" width="0" style="79" hidden="1" customWidth="1"/>
    <col min="9220" max="9220" width="2.85546875" style="79" customWidth="1"/>
    <col min="9221" max="9221" width="6.5703125" style="79" customWidth="1"/>
    <col min="9222" max="9222" width="1.5703125" style="79" customWidth="1"/>
    <col min="9223" max="9223" width="59" style="79" customWidth="1"/>
    <col min="9224" max="9224" width="11.7109375" style="79" customWidth="1"/>
    <col min="9225" max="9225" width="10" style="79" bestFit="1" customWidth="1"/>
    <col min="9226" max="9226" width="11.28515625" style="79" bestFit="1" customWidth="1"/>
    <col min="9227" max="9228" width="11.28515625" style="79" customWidth="1"/>
    <col min="9229" max="9229" width="7.28515625" style="79" customWidth="1"/>
    <col min="9230" max="9231" width="11.42578125" style="79"/>
    <col min="9232" max="9232" width="4.7109375" style="79" customWidth="1"/>
    <col min="9233" max="9233" width="5" style="79" customWidth="1"/>
    <col min="9234" max="9234" width="2.28515625" style="79" customWidth="1"/>
    <col min="9235" max="9235" width="26" style="79" customWidth="1"/>
    <col min="9236" max="9236" width="8"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2" width="6.7109375" style="79" customWidth="1"/>
    <col min="9243" max="9243" width="1" style="79" customWidth="1"/>
    <col min="9244" max="9244" width="6.7109375" style="79" customWidth="1"/>
    <col min="9245" max="9245" width="1" style="79" customWidth="1"/>
    <col min="9246" max="9246" width="6.7109375" style="79" customWidth="1"/>
    <col min="9247" max="9247" width="1" style="79" customWidth="1"/>
    <col min="9248" max="9249" width="6.7109375" style="79" customWidth="1"/>
    <col min="9250" max="9472" width="11.42578125" style="79"/>
    <col min="9473" max="9475" width="0" style="79" hidden="1" customWidth="1"/>
    <col min="9476" max="9476" width="2.85546875" style="79" customWidth="1"/>
    <col min="9477" max="9477" width="6.5703125" style="79" customWidth="1"/>
    <col min="9478" max="9478" width="1.5703125" style="79" customWidth="1"/>
    <col min="9479" max="9479" width="59" style="79" customWidth="1"/>
    <col min="9480" max="9480" width="11.7109375" style="79" customWidth="1"/>
    <col min="9481" max="9481" width="10" style="79" bestFit="1" customWidth="1"/>
    <col min="9482" max="9482" width="11.28515625" style="79" bestFit="1" customWidth="1"/>
    <col min="9483" max="9484" width="11.28515625" style="79" customWidth="1"/>
    <col min="9485" max="9485" width="7.28515625" style="79" customWidth="1"/>
    <col min="9486" max="9487" width="11.42578125" style="79"/>
    <col min="9488" max="9488" width="4.7109375" style="79" customWidth="1"/>
    <col min="9489" max="9489" width="5" style="79" customWidth="1"/>
    <col min="9490" max="9490" width="2.28515625" style="79" customWidth="1"/>
    <col min="9491" max="9491" width="26" style="79" customWidth="1"/>
    <col min="9492" max="9492" width="8"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8" width="6.7109375" style="79" customWidth="1"/>
    <col min="9499" max="9499" width="1" style="79" customWidth="1"/>
    <col min="9500" max="9500" width="6.7109375" style="79" customWidth="1"/>
    <col min="9501" max="9501" width="1" style="79" customWidth="1"/>
    <col min="9502" max="9502" width="6.7109375" style="79" customWidth="1"/>
    <col min="9503" max="9503" width="1" style="79" customWidth="1"/>
    <col min="9504" max="9505" width="6.7109375" style="79" customWidth="1"/>
    <col min="9506" max="9728" width="11.42578125" style="79"/>
    <col min="9729" max="9731" width="0" style="79" hidden="1" customWidth="1"/>
    <col min="9732" max="9732" width="2.85546875" style="79" customWidth="1"/>
    <col min="9733" max="9733" width="6.5703125" style="79" customWidth="1"/>
    <col min="9734" max="9734" width="1.5703125" style="79" customWidth="1"/>
    <col min="9735" max="9735" width="59" style="79" customWidth="1"/>
    <col min="9736" max="9736" width="11.7109375" style="79" customWidth="1"/>
    <col min="9737" max="9737" width="10" style="79" bestFit="1" customWidth="1"/>
    <col min="9738" max="9738" width="11.28515625" style="79" bestFit="1" customWidth="1"/>
    <col min="9739" max="9740" width="11.28515625" style="79" customWidth="1"/>
    <col min="9741" max="9741" width="7.28515625" style="79" customWidth="1"/>
    <col min="9742" max="9743" width="11.42578125" style="79"/>
    <col min="9744" max="9744" width="4.7109375" style="79" customWidth="1"/>
    <col min="9745" max="9745" width="5" style="79" customWidth="1"/>
    <col min="9746" max="9746" width="2.28515625" style="79" customWidth="1"/>
    <col min="9747" max="9747" width="26" style="79" customWidth="1"/>
    <col min="9748" max="9748" width="8"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4" width="6.7109375" style="79" customWidth="1"/>
    <col min="9755" max="9755" width="1" style="79" customWidth="1"/>
    <col min="9756" max="9756" width="6.7109375" style="79" customWidth="1"/>
    <col min="9757" max="9757" width="1" style="79" customWidth="1"/>
    <col min="9758" max="9758" width="6.7109375" style="79" customWidth="1"/>
    <col min="9759" max="9759" width="1" style="79" customWidth="1"/>
    <col min="9760" max="9761" width="6.7109375" style="79" customWidth="1"/>
    <col min="9762" max="9984" width="11.42578125" style="79"/>
    <col min="9985" max="9987" width="0" style="79" hidden="1" customWidth="1"/>
    <col min="9988" max="9988" width="2.85546875" style="79" customWidth="1"/>
    <col min="9989" max="9989" width="6.5703125" style="79" customWidth="1"/>
    <col min="9990" max="9990" width="1.5703125" style="79" customWidth="1"/>
    <col min="9991" max="9991" width="59" style="79" customWidth="1"/>
    <col min="9992" max="9992" width="11.7109375" style="79" customWidth="1"/>
    <col min="9993" max="9993" width="10" style="79" bestFit="1" customWidth="1"/>
    <col min="9994" max="9994" width="11.28515625" style="79" bestFit="1" customWidth="1"/>
    <col min="9995" max="9996" width="11.28515625" style="79" customWidth="1"/>
    <col min="9997" max="9997" width="7.28515625" style="79" customWidth="1"/>
    <col min="9998" max="9999" width="11.42578125" style="79"/>
    <col min="10000" max="10000" width="4.7109375" style="79" customWidth="1"/>
    <col min="10001" max="10001" width="5" style="79" customWidth="1"/>
    <col min="10002" max="10002" width="2.28515625" style="79" customWidth="1"/>
    <col min="10003" max="10003" width="26" style="79" customWidth="1"/>
    <col min="10004" max="10004" width="8"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0" width="6.7109375" style="79" customWidth="1"/>
    <col min="10011" max="10011" width="1" style="79" customWidth="1"/>
    <col min="10012" max="10012" width="6.7109375" style="79" customWidth="1"/>
    <col min="10013" max="10013" width="1" style="79" customWidth="1"/>
    <col min="10014" max="10014" width="6.7109375" style="79" customWidth="1"/>
    <col min="10015" max="10015" width="1" style="79" customWidth="1"/>
    <col min="10016" max="10017" width="6.7109375" style="79" customWidth="1"/>
    <col min="10018" max="10240" width="11.42578125" style="79"/>
    <col min="10241" max="10243" width="0" style="79" hidden="1" customWidth="1"/>
    <col min="10244" max="10244" width="2.85546875" style="79" customWidth="1"/>
    <col min="10245" max="10245" width="6.5703125" style="79" customWidth="1"/>
    <col min="10246" max="10246" width="1.5703125" style="79" customWidth="1"/>
    <col min="10247" max="10247" width="59" style="79" customWidth="1"/>
    <col min="10248" max="10248" width="11.7109375" style="79" customWidth="1"/>
    <col min="10249" max="10249" width="10" style="79" bestFit="1" customWidth="1"/>
    <col min="10250" max="10250" width="11.28515625" style="79" bestFit="1" customWidth="1"/>
    <col min="10251" max="10252" width="11.28515625" style="79" customWidth="1"/>
    <col min="10253" max="10253" width="7.28515625" style="79" customWidth="1"/>
    <col min="10254" max="10255" width="11.42578125" style="79"/>
    <col min="10256" max="10256" width="4.7109375" style="79" customWidth="1"/>
    <col min="10257" max="10257" width="5" style="79" customWidth="1"/>
    <col min="10258" max="10258" width="2.28515625" style="79" customWidth="1"/>
    <col min="10259" max="10259" width="26" style="79" customWidth="1"/>
    <col min="10260" max="10260" width="8"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6" width="6.7109375" style="79" customWidth="1"/>
    <col min="10267" max="10267" width="1" style="79" customWidth="1"/>
    <col min="10268" max="10268" width="6.7109375" style="79" customWidth="1"/>
    <col min="10269" max="10269" width="1" style="79" customWidth="1"/>
    <col min="10270" max="10270" width="6.7109375" style="79" customWidth="1"/>
    <col min="10271" max="10271" width="1" style="79" customWidth="1"/>
    <col min="10272" max="10273" width="6.7109375" style="79" customWidth="1"/>
    <col min="10274" max="10496" width="11.42578125" style="79"/>
    <col min="10497" max="10499" width="0" style="79" hidden="1" customWidth="1"/>
    <col min="10500" max="10500" width="2.85546875" style="79" customWidth="1"/>
    <col min="10501" max="10501" width="6.5703125" style="79" customWidth="1"/>
    <col min="10502" max="10502" width="1.5703125" style="79" customWidth="1"/>
    <col min="10503" max="10503" width="59" style="79" customWidth="1"/>
    <col min="10504" max="10504" width="11.7109375" style="79" customWidth="1"/>
    <col min="10505" max="10505" width="10" style="79" bestFit="1" customWidth="1"/>
    <col min="10506" max="10506" width="11.28515625" style="79" bestFit="1" customWidth="1"/>
    <col min="10507" max="10508" width="11.28515625" style="79" customWidth="1"/>
    <col min="10509" max="10509" width="7.28515625" style="79" customWidth="1"/>
    <col min="10510" max="10511" width="11.42578125" style="79"/>
    <col min="10512" max="10512" width="4.7109375" style="79" customWidth="1"/>
    <col min="10513" max="10513" width="5" style="79" customWidth="1"/>
    <col min="10514" max="10514" width="2.28515625" style="79" customWidth="1"/>
    <col min="10515" max="10515" width="26" style="79" customWidth="1"/>
    <col min="10516" max="10516" width="8"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2" width="6.7109375" style="79" customWidth="1"/>
    <col min="10523" max="10523" width="1" style="79" customWidth="1"/>
    <col min="10524" max="10524" width="6.7109375" style="79" customWidth="1"/>
    <col min="10525" max="10525" width="1" style="79" customWidth="1"/>
    <col min="10526" max="10526" width="6.7109375" style="79" customWidth="1"/>
    <col min="10527" max="10527" width="1" style="79" customWidth="1"/>
    <col min="10528" max="10529" width="6.7109375" style="79" customWidth="1"/>
    <col min="10530" max="10752" width="11.42578125" style="79"/>
    <col min="10753" max="10755" width="0" style="79" hidden="1" customWidth="1"/>
    <col min="10756" max="10756" width="2.85546875" style="79" customWidth="1"/>
    <col min="10757" max="10757" width="6.5703125" style="79" customWidth="1"/>
    <col min="10758" max="10758" width="1.5703125" style="79" customWidth="1"/>
    <col min="10759" max="10759" width="59" style="79" customWidth="1"/>
    <col min="10760" max="10760" width="11.7109375" style="79" customWidth="1"/>
    <col min="10761" max="10761" width="10" style="79" bestFit="1" customWidth="1"/>
    <col min="10762" max="10762" width="11.28515625" style="79" bestFit="1" customWidth="1"/>
    <col min="10763" max="10764" width="11.28515625" style="79" customWidth="1"/>
    <col min="10765" max="10765" width="7.28515625" style="79" customWidth="1"/>
    <col min="10766" max="10767" width="11.42578125" style="79"/>
    <col min="10768" max="10768" width="4.7109375" style="79" customWidth="1"/>
    <col min="10769" max="10769" width="5" style="79" customWidth="1"/>
    <col min="10770" max="10770" width="2.28515625" style="79" customWidth="1"/>
    <col min="10771" max="10771" width="26" style="79" customWidth="1"/>
    <col min="10772" max="10772" width="8"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8" width="6.7109375" style="79" customWidth="1"/>
    <col min="10779" max="10779" width="1" style="79" customWidth="1"/>
    <col min="10780" max="10780" width="6.7109375" style="79" customWidth="1"/>
    <col min="10781" max="10781" width="1" style="79" customWidth="1"/>
    <col min="10782" max="10782" width="6.7109375" style="79" customWidth="1"/>
    <col min="10783" max="10783" width="1" style="79" customWidth="1"/>
    <col min="10784" max="10785" width="6.7109375" style="79" customWidth="1"/>
    <col min="10786" max="11008" width="11.42578125" style="79"/>
    <col min="11009" max="11011" width="0" style="79" hidden="1" customWidth="1"/>
    <col min="11012" max="11012" width="2.85546875" style="79" customWidth="1"/>
    <col min="11013" max="11013" width="6.5703125" style="79" customWidth="1"/>
    <col min="11014" max="11014" width="1.5703125" style="79" customWidth="1"/>
    <col min="11015" max="11015" width="59" style="79" customWidth="1"/>
    <col min="11016" max="11016" width="11.7109375" style="79" customWidth="1"/>
    <col min="11017" max="11017" width="10" style="79" bestFit="1" customWidth="1"/>
    <col min="11018" max="11018" width="11.28515625" style="79" bestFit="1" customWidth="1"/>
    <col min="11019" max="11020" width="11.28515625" style="79" customWidth="1"/>
    <col min="11021" max="11021" width="7.28515625" style="79" customWidth="1"/>
    <col min="11022" max="11023" width="11.42578125" style="79"/>
    <col min="11024" max="11024" width="4.7109375" style="79" customWidth="1"/>
    <col min="11025" max="11025" width="5" style="79" customWidth="1"/>
    <col min="11026" max="11026" width="2.28515625" style="79" customWidth="1"/>
    <col min="11027" max="11027" width="26" style="79" customWidth="1"/>
    <col min="11028" max="11028" width="8"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4" width="6.7109375" style="79" customWidth="1"/>
    <col min="11035" max="11035" width="1" style="79" customWidth="1"/>
    <col min="11036" max="11036" width="6.7109375" style="79" customWidth="1"/>
    <col min="11037" max="11037" width="1" style="79" customWidth="1"/>
    <col min="11038" max="11038" width="6.7109375" style="79" customWidth="1"/>
    <col min="11039" max="11039" width="1" style="79" customWidth="1"/>
    <col min="11040" max="11041" width="6.7109375" style="79" customWidth="1"/>
    <col min="11042" max="11264" width="11.42578125" style="79"/>
    <col min="11265" max="11267" width="0" style="79" hidden="1" customWidth="1"/>
    <col min="11268" max="11268" width="2.85546875" style="79" customWidth="1"/>
    <col min="11269" max="11269" width="6.5703125" style="79" customWidth="1"/>
    <col min="11270" max="11270" width="1.5703125" style="79" customWidth="1"/>
    <col min="11271" max="11271" width="59" style="79" customWidth="1"/>
    <col min="11272" max="11272" width="11.7109375" style="79" customWidth="1"/>
    <col min="11273" max="11273" width="10" style="79" bestFit="1" customWidth="1"/>
    <col min="11274" max="11274" width="11.28515625" style="79" bestFit="1" customWidth="1"/>
    <col min="11275" max="11276" width="11.28515625" style="79" customWidth="1"/>
    <col min="11277" max="11277" width="7.28515625" style="79" customWidth="1"/>
    <col min="11278" max="11279" width="11.42578125" style="79"/>
    <col min="11280" max="11280" width="4.7109375" style="79" customWidth="1"/>
    <col min="11281" max="11281" width="5" style="79" customWidth="1"/>
    <col min="11282" max="11282" width="2.28515625" style="79" customWidth="1"/>
    <col min="11283" max="11283" width="26" style="79" customWidth="1"/>
    <col min="11284" max="11284" width="8"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0" width="6.7109375" style="79" customWidth="1"/>
    <col min="11291" max="11291" width="1" style="79" customWidth="1"/>
    <col min="11292" max="11292" width="6.7109375" style="79" customWidth="1"/>
    <col min="11293" max="11293" width="1" style="79" customWidth="1"/>
    <col min="11294" max="11294" width="6.7109375" style="79" customWidth="1"/>
    <col min="11295" max="11295" width="1" style="79" customWidth="1"/>
    <col min="11296" max="11297" width="6.7109375" style="79" customWidth="1"/>
    <col min="11298" max="11520" width="11.42578125" style="79"/>
    <col min="11521" max="11523" width="0" style="79" hidden="1" customWidth="1"/>
    <col min="11524" max="11524" width="2.85546875" style="79" customWidth="1"/>
    <col min="11525" max="11525" width="6.5703125" style="79" customWidth="1"/>
    <col min="11526" max="11526" width="1.5703125" style="79" customWidth="1"/>
    <col min="11527" max="11527" width="59" style="79" customWidth="1"/>
    <col min="11528" max="11528" width="11.7109375" style="79" customWidth="1"/>
    <col min="11529" max="11529" width="10" style="79" bestFit="1" customWidth="1"/>
    <col min="11530" max="11530" width="11.28515625" style="79" bestFit="1" customWidth="1"/>
    <col min="11531" max="11532" width="11.28515625" style="79" customWidth="1"/>
    <col min="11533" max="11533" width="7.28515625" style="79" customWidth="1"/>
    <col min="11534" max="11535" width="11.42578125" style="79"/>
    <col min="11536" max="11536" width="4.7109375" style="79" customWidth="1"/>
    <col min="11537" max="11537" width="5" style="79" customWidth="1"/>
    <col min="11538" max="11538" width="2.28515625" style="79" customWidth="1"/>
    <col min="11539" max="11539" width="26" style="79" customWidth="1"/>
    <col min="11540" max="11540" width="8"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6" width="6.7109375" style="79" customWidth="1"/>
    <col min="11547" max="11547" width="1" style="79" customWidth="1"/>
    <col min="11548" max="11548" width="6.7109375" style="79" customWidth="1"/>
    <col min="11549" max="11549" width="1" style="79" customWidth="1"/>
    <col min="11550" max="11550" width="6.7109375" style="79" customWidth="1"/>
    <col min="11551" max="11551" width="1" style="79" customWidth="1"/>
    <col min="11552" max="11553" width="6.7109375" style="79" customWidth="1"/>
    <col min="11554" max="11776" width="11.42578125" style="79"/>
    <col min="11777" max="11779" width="0" style="79" hidden="1" customWidth="1"/>
    <col min="11780" max="11780" width="2.85546875" style="79" customWidth="1"/>
    <col min="11781" max="11781" width="6.5703125" style="79" customWidth="1"/>
    <col min="11782" max="11782" width="1.5703125" style="79" customWidth="1"/>
    <col min="11783" max="11783" width="59" style="79" customWidth="1"/>
    <col min="11784" max="11784" width="11.7109375" style="79" customWidth="1"/>
    <col min="11785" max="11785" width="10" style="79" bestFit="1" customWidth="1"/>
    <col min="11786" max="11786" width="11.28515625" style="79" bestFit="1" customWidth="1"/>
    <col min="11787" max="11788" width="11.28515625" style="79" customWidth="1"/>
    <col min="11789" max="11789" width="7.28515625" style="79" customWidth="1"/>
    <col min="11790" max="11791" width="11.42578125" style="79"/>
    <col min="11792" max="11792" width="4.7109375" style="79" customWidth="1"/>
    <col min="11793" max="11793" width="5" style="79" customWidth="1"/>
    <col min="11794" max="11794" width="2.28515625" style="79" customWidth="1"/>
    <col min="11795" max="11795" width="26" style="79" customWidth="1"/>
    <col min="11796" max="11796" width="8"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2" width="6.7109375" style="79" customWidth="1"/>
    <col min="11803" max="11803" width="1" style="79" customWidth="1"/>
    <col min="11804" max="11804" width="6.7109375" style="79" customWidth="1"/>
    <col min="11805" max="11805" width="1" style="79" customWidth="1"/>
    <col min="11806" max="11806" width="6.7109375" style="79" customWidth="1"/>
    <col min="11807" max="11807" width="1" style="79" customWidth="1"/>
    <col min="11808" max="11809" width="6.7109375" style="79" customWidth="1"/>
    <col min="11810" max="12032" width="11.42578125" style="79"/>
    <col min="12033" max="12035" width="0" style="79" hidden="1" customWidth="1"/>
    <col min="12036" max="12036" width="2.85546875" style="79" customWidth="1"/>
    <col min="12037" max="12037" width="6.5703125" style="79" customWidth="1"/>
    <col min="12038" max="12038" width="1.5703125" style="79" customWidth="1"/>
    <col min="12039" max="12039" width="59" style="79" customWidth="1"/>
    <col min="12040" max="12040" width="11.7109375" style="79" customWidth="1"/>
    <col min="12041" max="12041" width="10" style="79" bestFit="1" customWidth="1"/>
    <col min="12042" max="12042" width="11.28515625" style="79" bestFit="1" customWidth="1"/>
    <col min="12043" max="12044" width="11.28515625" style="79" customWidth="1"/>
    <col min="12045" max="12045" width="7.28515625" style="79" customWidth="1"/>
    <col min="12046" max="12047" width="11.42578125" style="79"/>
    <col min="12048" max="12048" width="4.7109375" style="79" customWidth="1"/>
    <col min="12049" max="12049" width="5" style="79" customWidth="1"/>
    <col min="12050" max="12050" width="2.28515625" style="79" customWidth="1"/>
    <col min="12051" max="12051" width="26" style="79" customWidth="1"/>
    <col min="12052" max="12052" width="8"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8" width="6.7109375" style="79" customWidth="1"/>
    <col min="12059" max="12059" width="1" style="79" customWidth="1"/>
    <col min="12060" max="12060" width="6.7109375" style="79" customWidth="1"/>
    <col min="12061" max="12061" width="1" style="79" customWidth="1"/>
    <col min="12062" max="12062" width="6.7109375" style="79" customWidth="1"/>
    <col min="12063" max="12063" width="1" style="79" customWidth="1"/>
    <col min="12064" max="12065" width="6.7109375" style="79" customWidth="1"/>
    <col min="12066" max="12288" width="11.42578125" style="79"/>
    <col min="12289" max="12291" width="0" style="79" hidden="1" customWidth="1"/>
    <col min="12292" max="12292" width="2.85546875" style="79" customWidth="1"/>
    <col min="12293" max="12293" width="6.5703125" style="79" customWidth="1"/>
    <col min="12294" max="12294" width="1.5703125" style="79" customWidth="1"/>
    <col min="12295" max="12295" width="59" style="79" customWidth="1"/>
    <col min="12296" max="12296" width="11.7109375" style="79" customWidth="1"/>
    <col min="12297" max="12297" width="10" style="79" bestFit="1" customWidth="1"/>
    <col min="12298" max="12298" width="11.28515625" style="79" bestFit="1" customWidth="1"/>
    <col min="12299" max="12300" width="11.28515625" style="79" customWidth="1"/>
    <col min="12301" max="12301" width="7.28515625" style="79" customWidth="1"/>
    <col min="12302" max="12303" width="11.42578125" style="79"/>
    <col min="12304" max="12304" width="4.7109375" style="79" customWidth="1"/>
    <col min="12305" max="12305" width="5" style="79" customWidth="1"/>
    <col min="12306" max="12306" width="2.28515625" style="79" customWidth="1"/>
    <col min="12307" max="12307" width="26" style="79" customWidth="1"/>
    <col min="12308" max="12308" width="8"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4" width="6.7109375" style="79" customWidth="1"/>
    <col min="12315" max="12315" width="1" style="79" customWidth="1"/>
    <col min="12316" max="12316" width="6.7109375" style="79" customWidth="1"/>
    <col min="12317" max="12317" width="1" style="79" customWidth="1"/>
    <col min="12318" max="12318" width="6.7109375" style="79" customWidth="1"/>
    <col min="12319" max="12319" width="1" style="79" customWidth="1"/>
    <col min="12320" max="12321" width="6.7109375" style="79" customWidth="1"/>
    <col min="12322" max="12544" width="11.42578125" style="79"/>
    <col min="12545" max="12547" width="0" style="79" hidden="1" customWidth="1"/>
    <col min="12548" max="12548" width="2.85546875" style="79" customWidth="1"/>
    <col min="12549" max="12549" width="6.5703125" style="79" customWidth="1"/>
    <col min="12550" max="12550" width="1.5703125" style="79" customWidth="1"/>
    <col min="12551" max="12551" width="59" style="79" customWidth="1"/>
    <col min="12552" max="12552" width="11.7109375" style="79" customWidth="1"/>
    <col min="12553" max="12553" width="10" style="79" bestFit="1" customWidth="1"/>
    <col min="12554" max="12554" width="11.28515625" style="79" bestFit="1" customWidth="1"/>
    <col min="12555" max="12556" width="11.28515625" style="79" customWidth="1"/>
    <col min="12557" max="12557" width="7.28515625" style="79" customWidth="1"/>
    <col min="12558" max="12559" width="11.42578125" style="79"/>
    <col min="12560" max="12560" width="4.7109375" style="79" customWidth="1"/>
    <col min="12561" max="12561" width="5" style="79" customWidth="1"/>
    <col min="12562" max="12562" width="2.28515625" style="79" customWidth="1"/>
    <col min="12563" max="12563" width="26" style="79" customWidth="1"/>
    <col min="12564" max="12564" width="8"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0" width="6.7109375" style="79" customWidth="1"/>
    <col min="12571" max="12571" width="1" style="79" customWidth="1"/>
    <col min="12572" max="12572" width="6.7109375" style="79" customWidth="1"/>
    <col min="12573" max="12573" width="1" style="79" customWidth="1"/>
    <col min="12574" max="12574" width="6.7109375" style="79" customWidth="1"/>
    <col min="12575" max="12575" width="1" style="79" customWidth="1"/>
    <col min="12576" max="12577" width="6.7109375" style="79" customWidth="1"/>
    <col min="12578" max="12800" width="11.42578125" style="79"/>
    <col min="12801" max="12803" width="0" style="79" hidden="1" customWidth="1"/>
    <col min="12804" max="12804" width="2.85546875" style="79" customWidth="1"/>
    <col min="12805" max="12805" width="6.5703125" style="79" customWidth="1"/>
    <col min="12806" max="12806" width="1.5703125" style="79" customWidth="1"/>
    <col min="12807" max="12807" width="59" style="79" customWidth="1"/>
    <col min="12808" max="12808" width="11.7109375" style="79" customWidth="1"/>
    <col min="12809" max="12809" width="10" style="79" bestFit="1" customWidth="1"/>
    <col min="12810" max="12810" width="11.28515625" style="79" bestFit="1" customWidth="1"/>
    <col min="12811" max="12812" width="11.28515625" style="79" customWidth="1"/>
    <col min="12813" max="12813" width="7.28515625" style="79" customWidth="1"/>
    <col min="12814" max="12815" width="11.42578125" style="79"/>
    <col min="12816" max="12816" width="4.7109375" style="79" customWidth="1"/>
    <col min="12817" max="12817" width="5" style="79" customWidth="1"/>
    <col min="12818" max="12818" width="2.28515625" style="79" customWidth="1"/>
    <col min="12819" max="12819" width="26" style="79" customWidth="1"/>
    <col min="12820" max="12820" width="8"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6" width="6.7109375" style="79" customWidth="1"/>
    <col min="12827" max="12827" width="1" style="79" customWidth="1"/>
    <col min="12828" max="12828" width="6.7109375" style="79" customWidth="1"/>
    <col min="12829" max="12829" width="1" style="79" customWidth="1"/>
    <col min="12830" max="12830" width="6.7109375" style="79" customWidth="1"/>
    <col min="12831" max="12831" width="1" style="79" customWidth="1"/>
    <col min="12832" max="12833" width="6.7109375" style="79" customWidth="1"/>
    <col min="12834" max="13056" width="11.42578125" style="79"/>
    <col min="13057" max="13059" width="0" style="79" hidden="1" customWidth="1"/>
    <col min="13060" max="13060" width="2.85546875" style="79" customWidth="1"/>
    <col min="13061" max="13061" width="6.5703125" style="79" customWidth="1"/>
    <col min="13062" max="13062" width="1.5703125" style="79" customWidth="1"/>
    <col min="13063" max="13063" width="59" style="79" customWidth="1"/>
    <col min="13064" max="13064" width="11.7109375" style="79" customWidth="1"/>
    <col min="13065" max="13065" width="10" style="79" bestFit="1" customWidth="1"/>
    <col min="13066" max="13066" width="11.28515625" style="79" bestFit="1" customWidth="1"/>
    <col min="13067" max="13068" width="11.28515625" style="79" customWidth="1"/>
    <col min="13069" max="13069" width="7.28515625" style="79" customWidth="1"/>
    <col min="13070" max="13071" width="11.42578125" style="79"/>
    <col min="13072" max="13072" width="4.7109375" style="79" customWidth="1"/>
    <col min="13073" max="13073" width="5" style="79" customWidth="1"/>
    <col min="13074" max="13074" width="2.28515625" style="79" customWidth="1"/>
    <col min="13075" max="13075" width="26" style="79" customWidth="1"/>
    <col min="13076" max="13076" width="8"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2" width="6.7109375" style="79" customWidth="1"/>
    <col min="13083" max="13083" width="1" style="79" customWidth="1"/>
    <col min="13084" max="13084" width="6.7109375" style="79" customWidth="1"/>
    <col min="13085" max="13085" width="1" style="79" customWidth="1"/>
    <col min="13086" max="13086" width="6.7109375" style="79" customWidth="1"/>
    <col min="13087" max="13087" width="1" style="79" customWidth="1"/>
    <col min="13088" max="13089" width="6.7109375" style="79" customWidth="1"/>
    <col min="13090" max="13312" width="11.42578125" style="79"/>
    <col min="13313" max="13315" width="0" style="79" hidden="1" customWidth="1"/>
    <col min="13316" max="13316" width="2.85546875" style="79" customWidth="1"/>
    <col min="13317" max="13317" width="6.5703125" style="79" customWidth="1"/>
    <col min="13318" max="13318" width="1.5703125" style="79" customWidth="1"/>
    <col min="13319" max="13319" width="59" style="79" customWidth="1"/>
    <col min="13320" max="13320" width="11.7109375" style="79" customWidth="1"/>
    <col min="13321" max="13321" width="10" style="79" bestFit="1" customWidth="1"/>
    <col min="13322" max="13322" width="11.28515625" style="79" bestFit="1" customWidth="1"/>
    <col min="13323" max="13324" width="11.28515625" style="79" customWidth="1"/>
    <col min="13325" max="13325" width="7.28515625" style="79" customWidth="1"/>
    <col min="13326" max="13327" width="11.42578125" style="79"/>
    <col min="13328" max="13328" width="4.7109375" style="79" customWidth="1"/>
    <col min="13329" max="13329" width="5" style="79" customWidth="1"/>
    <col min="13330" max="13330" width="2.28515625" style="79" customWidth="1"/>
    <col min="13331" max="13331" width="26" style="79" customWidth="1"/>
    <col min="13332" max="13332" width="8"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8" width="6.7109375" style="79" customWidth="1"/>
    <col min="13339" max="13339" width="1" style="79" customWidth="1"/>
    <col min="13340" max="13340" width="6.7109375" style="79" customWidth="1"/>
    <col min="13341" max="13341" width="1" style="79" customWidth="1"/>
    <col min="13342" max="13342" width="6.7109375" style="79" customWidth="1"/>
    <col min="13343" max="13343" width="1" style="79" customWidth="1"/>
    <col min="13344" max="13345" width="6.7109375" style="79" customWidth="1"/>
    <col min="13346" max="13568" width="11.42578125" style="79"/>
    <col min="13569" max="13571" width="0" style="79" hidden="1" customWidth="1"/>
    <col min="13572" max="13572" width="2.85546875" style="79" customWidth="1"/>
    <col min="13573" max="13573" width="6.5703125" style="79" customWidth="1"/>
    <col min="13574" max="13574" width="1.5703125" style="79" customWidth="1"/>
    <col min="13575" max="13575" width="59" style="79" customWidth="1"/>
    <col min="13576" max="13576" width="11.7109375" style="79" customWidth="1"/>
    <col min="13577" max="13577" width="10" style="79" bestFit="1" customWidth="1"/>
    <col min="13578" max="13578" width="11.28515625" style="79" bestFit="1" customWidth="1"/>
    <col min="13579" max="13580" width="11.28515625" style="79" customWidth="1"/>
    <col min="13581" max="13581" width="7.28515625" style="79" customWidth="1"/>
    <col min="13582" max="13583" width="11.42578125" style="79"/>
    <col min="13584" max="13584" width="4.7109375" style="79" customWidth="1"/>
    <col min="13585" max="13585" width="5" style="79" customWidth="1"/>
    <col min="13586" max="13586" width="2.28515625" style="79" customWidth="1"/>
    <col min="13587" max="13587" width="26" style="79" customWidth="1"/>
    <col min="13588" max="13588" width="8"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4" width="6.7109375" style="79" customWidth="1"/>
    <col min="13595" max="13595" width="1" style="79" customWidth="1"/>
    <col min="13596" max="13596" width="6.7109375" style="79" customWidth="1"/>
    <col min="13597" max="13597" width="1" style="79" customWidth="1"/>
    <col min="13598" max="13598" width="6.7109375" style="79" customWidth="1"/>
    <col min="13599" max="13599" width="1" style="79" customWidth="1"/>
    <col min="13600" max="13601" width="6.7109375" style="79" customWidth="1"/>
    <col min="13602" max="13824" width="11.42578125" style="79"/>
    <col min="13825" max="13827" width="0" style="79" hidden="1" customWidth="1"/>
    <col min="13828" max="13828" width="2.85546875" style="79" customWidth="1"/>
    <col min="13829" max="13829" width="6.5703125" style="79" customWidth="1"/>
    <col min="13830" max="13830" width="1.5703125" style="79" customWidth="1"/>
    <col min="13831" max="13831" width="59" style="79" customWidth="1"/>
    <col min="13832" max="13832" width="11.7109375" style="79" customWidth="1"/>
    <col min="13833" max="13833" width="10" style="79" bestFit="1" customWidth="1"/>
    <col min="13834" max="13834" width="11.28515625" style="79" bestFit="1" customWidth="1"/>
    <col min="13835" max="13836" width="11.28515625" style="79" customWidth="1"/>
    <col min="13837" max="13837" width="7.28515625" style="79" customWidth="1"/>
    <col min="13838" max="13839" width="11.42578125" style="79"/>
    <col min="13840" max="13840" width="4.7109375" style="79" customWidth="1"/>
    <col min="13841" max="13841" width="5" style="79" customWidth="1"/>
    <col min="13842" max="13842" width="2.28515625" style="79" customWidth="1"/>
    <col min="13843" max="13843" width="26" style="79" customWidth="1"/>
    <col min="13844" max="13844" width="8"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0" width="6.7109375" style="79" customWidth="1"/>
    <col min="13851" max="13851" width="1" style="79" customWidth="1"/>
    <col min="13852" max="13852" width="6.7109375" style="79" customWidth="1"/>
    <col min="13853" max="13853" width="1" style="79" customWidth="1"/>
    <col min="13854" max="13854" width="6.7109375" style="79" customWidth="1"/>
    <col min="13855" max="13855" width="1" style="79" customWidth="1"/>
    <col min="13856" max="13857" width="6.7109375" style="79" customWidth="1"/>
    <col min="13858" max="14080" width="11.42578125" style="79"/>
    <col min="14081" max="14083" width="0" style="79" hidden="1" customWidth="1"/>
    <col min="14084" max="14084" width="2.85546875" style="79" customWidth="1"/>
    <col min="14085" max="14085" width="6.5703125" style="79" customWidth="1"/>
    <col min="14086" max="14086" width="1.5703125" style="79" customWidth="1"/>
    <col min="14087" max="14087" width="59" style="79" customWidth="1"/>
    <col min="14088" max="14088" width="11.7109375" style="79" customWidth="1"/>
    <col min="14089" max="14089" width="10" style="79" bestFit="1" customWidth="1"/>
    <col min="14090" max="14090" width="11.28515625" style="79" bestFit="1" customWidth="1"/>
    <col min="14091" max="14092" width="11.28515625" style="79" customWidth="1"/>
    <col min="14093" max="14093" width="7.28515625" style="79" customWidth="1"/>
    <col min="14094" max="14095" width="11.42578125" style="79"/>
    <col min="14096" max="14096" width="4.7109375" style="79" customWidth="1"/>
    <col min="14097" max="14097" width="5" style="79" customWidth="1"/>
    <col min="14098" max="14098" width="2.28515625" style="79" customWidth="1"/>
    <col min="14099" max="14099" width="26" style="79" customWidth="1"/>
    <col min="14100" max="14100" width="8"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6" width="6.7109375" style="79" customWidth="1"/>
    <col min="14107" max="14107" width="1" style="79" customWidth="1"/>
    <col min="14108" max="14108" width="6.7109375" style="79" customWidth="1"/>
    <col min="14109" max="14109" width="1" style="79" customWidth="1"/>
    <col min="14110" max="14110" width="6.7109375" style="79" customWidth="1"/>
    <col min="14111" max="14111" width="1" style="79" customWidth="1"/>
    <col min="14112" max="14113" width="6.7109375" style="79" customWidth="1"/>
    <col min="14114" max="14336" width="11.42578125" style="79"/>
    <col min="14337" max="14339" width="0" style="79" hidden="1" customWidth="1"/>
    <col min="14340" max="14340" width="2.85546875" style="79" customWidth="1"/>
    <col min="14341" max="14341" width="6.5703125" style="79" customWidth="1"/>
    <col min="14342" max="14342" width="1.5703125" style="79" customWidth="1"/>
    <col min="14343" max="14343" width="59" style="79" customWidth="1"/>
    <col min="14344" max="14344" width="11.7109375" style="79" customWidth="1"/>
    <col min="14345" max="14345" width="10" style="79" bestFit="1" customWidth="1"/>
    <col min="14346" max="14346" width="11.28515625" style="79" bestFit="1" customWidth="1"/>
    <col min="14347" max="14348" width="11.28515625" style="79" customWidth="1"/>
    <col min="14349" max="14349" width="7.28515625" style="79" customWidth="1"/>
    <col min="14350" max="14351" width="11.42578125" style="79"/>
    <col min="14352" max="14352" width="4.7109375" style="79" customWidth="1"/>
    <col min="14353" max="14353" width="5" style="79" customWidth="1"/>
    <col min="14354" max="14354" width="2.28515625" style="79" customWidth="1"/>
    <col min="14355" max="14355" width="26" style="79" customWidth="1"/>
    <col min="14356" max="14356" width="8"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2" width="6.7109375" style="79" customWidth="1"/>
    <col min="14363" max="14363" width="1" style="79" customWidth="1"/>
    <col min="14364" max="14364" width="6.7109375" style="79" customWidth="1"/>
    <col min="14365" max="14365" width="1" style="79" customWidth="1"/>
    <col min="14366" max="14366" width="6.7109375" style="79" customWidth="1"/>
    <col min="14367" max="14367" width="1" style="79" customWidth="1"/>
    <col min="14368" max="14369" width="6.7109375" style="79" customWidth="1"/>
    <col min="14370" max="14592" width="11.42578125" style="79"/>
    <col min="14593" max="14595" width="0" style="79" hidden="1" customWidth="1"/>
    <col min="14596" max="14596" width="2.85546875" style="79" customWidth="1"/>
    <col min="14597" max="14597" width="6.5703125" style="79" customWidth="1"/>
    <col min="14598" max="14598" width="1.5703125" style="79" customWidth="1"/>
    <col min="14599" max="14599" width="59" style="79" customWidth="1"/>
    <col min="14600" max="14600" width="11.7109375" style="79" customWidth="1"/>
    <col min="14601" max="14601" width="10" style="79" bestFit="1" customWidth="1"/>
    <col min="14602" max="14602" width="11.28515625" style="79" bestFit="1" customWidth="1"/>
    <col min="14603" max="14604" width="11.28515625" style="79" customWidth="1"/>
    <col min="14605" max="14605" width="7.28515625" style="79" customWidth="1"/>
    <col min="14606" max="14607" width="11.42578125" style="79"/>
    <col min="14608" max="14608" width="4.7109375" style="79" customWidth="1"/>
    <col min="14609" max="14609" width="5" style="79" customWidth="1"/>
    <col min="14610" max="14610" width="2.28515625" style="79" customWidth="1"/>
    <col min="14611" max="14611" width="26" style="79" customWidth="1"/>
    <col min="14612" max="14612" width="8"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8" width="6.7109375" style="79" customWidth="1"/>
    <col min="14619" max="14619" width="1" style="79" customWidth="1"/>
    <col min="14620" max="14620" width="6.7109375" style="79" customWidth="1"/>
    <col min="14621" max="14621" width="1" style="79" customWidth="1"/>
    <col min="14622" max="14622" width="6.7109375" style="79" customWidth="1"/>
    <col min="14623" max="14623" width="1" style="79" customWidth="1"/>
    <col min="14624" max="14625" width="6.7109375" style="79" customWidth="1"/>
    <col min="14626" max="14848" width="11.42578125" style="79"/>
    <col min="14849" max="14851" width="0" style="79" hidden="1" customWidth="1"/>
    <col min="14852" max="14852" width="2.85546875" style="79" customWidth="1"/>
    <col min="14853" max="14853" width="6.5703125" style="79" customWidth="1"/>
    <col min="14854" max="14854" width="1.5703125" style="79" customWidth="1"/>
    <col min="14855" max="14855" width="59" style="79" customWidth="1"/>
    <col min="14856" max="14856" width="11.7109375" style="79" customWidth="1"/>
    <col min="14857" max="14857" width="10" style="79" bestFit="1" customWidth="1"/>
    <col min="14858" max="14858" width="11.28515625" style="79" bestFit="1" customWidth="1"/>
    <col min="14859" max="14860" width="11.28515625" style="79" customWidth="1"/>
    <col min="14861" max="14861" width="7.28515625" style="79" customWidth="1"/>
    <col min="14862" max="14863" width="11.42578125" style="79"/>
    <col min="14864" max="14864" width="4.7109375" style="79" customWidth="1"/>
    <col min="14865" max="14865" width="5" style="79" customWidth="1"/>
    <col min="14866" max="14866" width="2.28515625" style="79" customWidth="1"/>
    <col min="14867" max="14867" width="26" style="79" customWidth="1"/>
    <col min="14868" max="14868" width="8"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4" width="6.7109375" style="79" customWidth="1"/>
    <col min="14875" max="14875" width="1" style="79" customWidth="1"/>
    <col min="14876" max="14876" width="6.7109375" style="79" customWidth="1"/>
    <col min="14877" max="14877" width="1" style="79" customWidth="1"/>
    <col min="14878" max="14878" width="6.7109375" style="79" customWidth="1"/>
    <col min="14879" max="14879" width="1" style="79" customWidth="1"/>
    <col min="14880" max="14881" width="6.7109375" style="79" customWidth="1"/>
    <col min="14882" max="15104" width="11.42578125" style="79"/>
    <col min="15105" max="15107" width="0" style="79" hidden="1" customWidth="1"/>
    <col min="15108" max="15108" width="2.85546875" style="79" customWidth="1"/>
    <col min="15109" max="15109" width="6.5703125" style="79" customWidth="1"/>
    <col min="15110" max="15110" width="1.5703125" style="79" customWidth="1"/>
    <col min="15111" max="15111" width="59" style="79" customWidth="1"/>
    <col min="15112" max="15112" width="11.7109375" style="79" customWidth="1"/>
    <col min="15113" max="15113" width="10" style="79" bestFit="1" customWidth="1"/>
    <col min="15114" max="15114" width="11.28515625" style="79" bestFit="1" customWidth="1"/>
    <col min="15115" max="15116" width="11.28515625" style="79" customWidth="1"/>
    <col min="15117" max="15117" width="7.28515625" style="79" customWidth="1"/>
    <col min="15118" max="15119" width="11.42578125" style="79"/>
    <col min="15120" max="15120" width="4.7109375" style="79" customWidth="1"/>
    <col min="15121" max="15121" width="5" style="79" customWidth="1"/>
    <col min="15122" max="15122" width="2.28515625" style="79" customWidth="1"/>
    <col min="15123" max="15123" width="26" style="79" customWidth="1"/>
    <col min="15124" max="15124" width="8"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0" width="6.7109375" style="79" customWidth="1"/>
    <col min="15131" max="15131" width="1" style="79" customWidth="1"/>
    <col min="15132" max="15132" width="6.7109375" style="79" customWidth="1"/>
    <col min="15133" max="15133" width="1" style="79" customWidth="1"/>
    <col min="15134" max="15134" width="6.7109375" style="79" customWidth="1"/>
    <col min="15135" max="15135" width="1" style="79" customWidth="1"/>
    <col min="15136" max="15137" width="6.7109375" style="79" customWidth="1"/>
    <col min="15138" max="15360" width="11.42578125" style="79"/>
    <col min="15361" max="15363" width="0" style="79" hidden="1" customWidth="1"/>
    <col min="15364" max="15364" width="2.85546875" style="79" customWidth="1"/>
    <col min="15365" max="15365" width="6.5703125" style="79" customWidth="1"/>
    <col min="15366" max="15366" width="1.5703125" style="79" customWidth="1"/>
    <col min="15367" max="15367" width="59" style="79" customWidth="1"/>
    <col min="15368" max="15368" width="11.7109375" style="79" customWidth="1"/>
    <col min="15369" max="15369" width="10" style="79" bestFit="1" customWidth="1"/>
    <col min="15370" max="15370" width="11.28515625" style="79" bestFit="1" customWidth="1"/>
    <col min="15371" max="15372" width="11.28515625" style="79" customWidth="1"/>
    <col min="15373" max="15373" width="7.28515625" style="79" customWidth="1"/>
    <col min="15374" max="15375" width="11.42578125" style="79"/>
    <col min="15376" max="15376" width="4.7109375" style="79" customWidth="1"/>
    <col min="15377" max="15377" width="5" style="79" customWidth="1"/>
    <col min="15378" max="15378" width="2.28515625" style="79" customWidth="1"/>
    <col min="15379" max="15379" width="26" style="79" customWidth="1"/>
    <col min="15380" max="15380" width="8"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6" width="6.7109375" style="79" customWidth="1"/>
    <col min="15387" max="15387" width="1" style="79" customWidth="1"/>
    <col min="15388" max="15388" width="6.7109375" style="79" customWidth="1"/>
    <col min="15389" max="15389" width="1" style="79" customWidth="1"/>
    <col min="15390" max="15390" width="6.7109375" style="79" customWidth="1"/>
    <col min="15391" max="15391" width="1" style="79" customWidth="1"/>
    <col min="15392" max="15393" width="6.7109375" style="79" customWidth="1"/>
    <col min="15394" max="15616" width="11.42578125" style="79"/>
    <col min="15617" max="15619" width="0" style="79" hidden="1" customWidth="1"/>
    <col min="15620" max="15620" width="2.85546875" style="79" customWidth="1"/>
    <col min="15621" max="15621" width="6.5703125" style="79" customWidth="1"/>
    <col min="15622" max="15622" width="1.5703125" style="79" customWidth="1"/>
    <col min="15623" max="15623" width="59" style="79" customWidth="1"/>
    <col min="15624" max="15624" width="11.7109375" style="79" customWidth="1"/>
    <col min="15625" max="15625" width="10" style="79" bestFit="1" customWidth="1"/>
    <col min="15626" max="15626" width="11.28515625" style="79" bestFit="1" customWidth="1"/>
    <col min="15627" max="15628" width="11.28515625" style="79" customWidth="1"/>
    <col min="15629" max="15629" width="7.28515625" style="79" customWidth="1"/>
    <col min="15630" max="15631" width="11.42578125" style="79"/>
    <col min="15632" max="15632" width="4.7109375" style="79" customWidth="1"/>
    <col min="15633" max="15633" width="5" style="79" customWidth="1"/>
    <col min="15634" max="15634" width="2.28515625" style="79" customWidth="1"/>
    <col min="15635" max="15635" width="26" style="79" customWidth="1"/>
    <col min="15636" max="15636" width="8"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2" width="6.7109375" style="79" customWidth="1"/>
    <col min="15643" max="15643" width="1" style="79" customWidth="1"/>
    <col min="15644" max="15644" width="6.7109375" style="79" customWidth="1"/>
    <col min="15645" max="15645" width="1" style="79" customWidth="1"/>
    <col min="15646" max="15646" width="6.7109375" style="79" customWidth="1"/>
    <col min="15647" max="15647" width="1" style="79" customWidth="1"/>
    <col min="15648" max="15649" width="6.7109375" style="79" customWidth="1"/>
    <col min="15650" max="15872" width="11.42578125" style="79"/>
    <col min="15873" max="15875" width="0" style="79" hidden="1" customWidth="1"/>
    <col min="15876" max="15876" width="2.85546875" style="79" customWidth="1"/>
    <col min="15877" max="15877" width="6.5703125" style="79" customWidth="1"/>
    <col min="15878" max="15878" width="1.5703125" style="79" customWidth="1"/>
    <col min="15879" max="15879" width="59" style="79" customWidth="1"/>
    <col min="15880" max="15880" width="11.7109375" style="79" customWidth="1"/>
    <col min="15881" max="15881" width="10" style="79" bestFit="1" customWidth="1"/>
    <col min="15882" max="15882" width="11.28515625" style="79" bestFit="1" customWidth="1"/>
    <col min="15883" max="15884" width="11.28515625" style="79" customWidth="1"/>
    <col min="15885" max="15885" width="7.28515625" style="79" customWidth="1"/>
    <col min="15886" max="15887" width="11.42578125" style="79"/>
    <col min="15888" max="15888" width="4.7109375" style="79" customWidth="1"/>
    <col min="15889" max="15889" width="5" style="79" customWidth="1"/>
    <col min="15890" max="15890" width="2.28515625" style="79" customWidth="1"/>
    <col min="15891" max="15891" width="26" style="79" customWidth="1"/>
    <col min="15892" max="15892" width="8"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8" width="6.7109375" style="79" customWidth="1"/>
    <col min="15899" max="15899" width="1" style="79" customWidth="1"/>
    <col min="15900" max="15900" width="6.7109375" style="79" customWidth="1"/>
    <col min="15901" max="15901" width="1" style="79" customWidth="1"/>
    <col min="15902" max="15902" width="6.7109375" style="79" customWidth="1"/>
    <col min="15903" max="15903" width="1" style="79" customWidth="1"/>
    <col min="15904" max="15905" width="6.7109375" style="79" customWidth="1"/>
    <col min="15906" max="16128" width="11.42578125" style="79"/>
    <col min="16129" max="16131" width="0" style="79" hidden="1" customWidth="1"/>
    <col min="16132" max="16132" width="2.85546875" style="79" customWidth="1"/>
    <col min="16133" max="16133" width="6.5703125" style="79" customWidth="1"/>
    <col min="16134" max="16134" width="1.5703125" style="79" customWidth="1"/>
    <col min="16135" max="16135" width="59" style="79" customWidth="1"/>
    <col min="16136" max="16136" width="11.7109375" style="79" customWidth="1"/>
    <col min="16137" max="16137" width="10" style="79" bestFit="1" customWidth="1"/>
    <col min="16138" max="16138" width="11.28515625" style="79" bestFit="1" customWidth="1"/>
    <col min="16139" max="16140" width="11.28515625" style="79" customWidth="1"/>
    <col min="16141" max="16141" width="7.28515625" style="79" customWidth="1"/>
    <col min="16142" max="16143" width="11.42578125" style="79"/>
    <col min="16144" max="16144" width="4.7109375" style="79" customWidth="1"/>
    <col min="16145" max="16145" width="5" style="79" customWidth="1"/>
    <col min="16146" max="16146" width="2.28515625" style="79" customWidth="1"/>
    <col min="16147" max="16147" width="26" style="79" customWidth="1"/>
    <col min="16148" max="16148" width="8"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4" width="6.7109375" style="79" customWidth="1"/>
    <col min="16155" max="16155" width="1" style="79" customWidth="1"/>
    <col min="16156" max="16156" width="6.7109375" style="79" customWidth="1"/>
    <col min="16157" max="16157" width="1" style="79" customWidth="1"/>
    <col min="16158" max="16158" width="6.7109375" style="79" customWidth="1"/>
    <col min="16159" max="16159" width="1" style="79" customWidth="1"/>
    <col min="16160" max="16161" width="6.7109375" style="79" customWidth="1"/>
    <col min="16162" max="16384" width="11.42578125" style="79"/>
  </cols>
  <sheetData>
    <row r="1" spans="1:34" ht="13.5" customHeight="1">
      <c r="H1" s="222"/>
      <c r="I1" s="222"/>
      <c r="J1" s="222"/>
      <c r="K1" s="222"/>
      <c r="L1" s="222"/>
      <c r="M1" s="222"/>
      <c r="N1" s="78"/>
      <c r="O1" s="78"/>
    </row>
    <row r="2" spans="1:34" ht="3.75" customHeight="1">
      <c r="A2" s="323"/>
      <c r="B2" s="323"/>
      <c r="C2" s="323"/>
      <c r="D2" s="323"/>
      <c r="E2" s="83"/>
      <c r="F2" s="83"/>
      <c r="G2" s="83"/>
      <c r="H2" s="223"/>
      <c r="I2" s="223"/>
      <c r="J2" s="223"/>
      <c r="K2" s="223"/>
      <c r="L2" s="223"/>
      <c r="M2" s="223"/>
      <c r="N2" s="78"/>
      <c r="O2" s="78"/>
    </row>
    <row r="3" spans="1:34" ht="12.75" customHeight="1">
      <c r="A3" s="323"/>
      <c r="B3" s="323"/>
      <c r="C3" s="323"/>
      <c r="D3" s="323"/>
      <c r="E3" s="2293" t="s">
        <v>888</v>
      </c>
      <c r="F3" s="2293"/>
      <c r="G3" s="2293"/>
      <c r="H3" s="2293"/>
      <c r="I3" s="2293"/>
      <c r="J3" s="2293"/>
      <c r="K3" s="2293"/>
      <c r="L3" s="2293"/>
      <c r="M3" s="2293"/>
      <c r="N3" s="78"/>
      <c r="O3" s="83"/>
      <c r="P3" s="83"/>
      <c r="Q3" s="2281"/>
      <c r="R3" s="2281"/>
      <c r="S3" s="2281"/>
      <c r="T3" s="2281"/>
      <c r="U3" s="2281"/>
      <c r="V3" s="2281"/>
      <c r="W3" s="2281"/>
      <c r="X3" s="2281"/>
      <c r="Y3" s="2281"/>
      <c r="Z3" s="2281"/>
      <c r="AA3" s="2281"/>
      <c r="AB3" s="2281"/>
      <c r="AC3" s="2281"/>
      <c r="AD3" s="2281"/>
      <c r="AE3" s="2281"/>
    </row>
    <row r="4" spans="1:34" s="83" customFormat="1" ht="12.75" customHeight="1">
      <c r="A4" s="323"/>
      <c r="B4" s="323"/>
      <c r="C4" s="323"/>
      <c r="D4" s="323"/>
      <c r="E4" s="2275" t="s">
        <v>77</v>
      </c>
      <c r="F4" s="2275"/>
      <c r="G4" s="2275"/>
      <c r="H4" s="2275"/>
      <c r="I4" s="2275"/>
      <c r="J4" s="2275"/>
      <c r="K4" s="2275"/>
      <c r="L4" s="2275"/>
      <c r="M4" s="2275"/>
      <c r="N4" s="278"/>
      <c r="O4" s="86"/>
      <c r="P4" s="86"/>
      <c r="Q4" s="87"/>
      <c r="AG4" s="88"/>
      <c r="AH4" s="88"/>
    </row>
    <row r="5" spans="1:34" s="83" customFormat="1" ht="3" customHeight="1">
      <c r="A5" s="323"/>
      <c r="B5" s="323"/>
      <c r="C5" s="323"/>
      <c r="D5" s="323"/>
      <c r="F5" s="314"/>
      <c r="G5" s="314"/>
      <c r="H5" s="607"/>
      <c r="I5" s="1328"/>
      <c r="J5" s="1328"/>
      <c r="K5" s="1328"/>
      <c r="L5" s="1328"/>
      <c r="M5" s="607"/>
      <c r="N5" s="278"/>
      <c r="Q5" s="92"/>
    </row>
    <row r="6" spans="1:34" s="83" customFormat="1" ht="12.75" customHeight="1">
      <c r="A6" s="323"/>
      <c r="B6" s="323"/>
      <c r="C6" s="323"/>
      <c r="D6" s="323"/>
      <c r="E6" s="2618" t="s">
        <v>2</v>
      </c>
      <c r="F6" s="1353"/>
      <c r="G6" s="1354"/>
      <c r="H6" s="1355"/>
      <c r="I6" s="1355"/>
      <c r="J6" s="1356"/>
      <c r="K6" s="1356"/>
      <c r="L6" s="1356"/>
      <c r="M6" s="2621" t="s">
        <v>8</v>
      </c>
      <c r="N6" s="278"/>
      <c r="Q6" s="92"/>
    </row>
    <row r="7" spans="1:34" ht="12.75" customHeight="1">
      <c r="A7" s="323" t="s">
        <v>9</v>
      </c>
      <c r="B7" s="323" t="s">
        <v>10</v>
      </c>
      <c r="C7" s="323" t="s">
        <v>11</v>
      </c>
      <c r="D7" s="323"/>
      <c r="E7" s="2619"/>
      <c r="F7" s="1357" t="s">
        <v>889</v>
      </c>
      <c r="G7" s="1358"/>
      <c r="H7" s="2624" t="s">
        <v>294</v>
      </c>
      <c r="I7" s="2624"/>
      <c r="J7" s="2624"/>
      <c r="K7" s="2624"/>
      <c r="L7" s="2624"/>
      <c r="M7" s="2622"/>
      <c r="N7" s="78"/>
      <c r="O7" s="96"/>
    </row>
    <row r="8" spans="1:34">
      <c r="A8" s="323"/>
      <c r="B8" s="323"/>
      <c r="C8" s="323"/>
      <c r="D8" s="323"/>
      <c r="E8" s="2620"/>
      <c r="F8" s="1359"/>
      <c r="G8" s="1360"/>
      <c r="H8" s="1361" t="s">
        <v>885</v>
      </c>
      <c r="I8" s="1361" t="s">
        <v>12</v>
      </c>
      <c r="J8" s="1361" t="s">
        <v>891</v>
      </c>
      <c r="K8" s="1361" t="s">
        <v>886</v>
      </c>
      <c r="L8" s="1361" t="s">
        <v>892</v>
      </c>
      <c r="M8" s="2623"/>
      <c r="N8" s="78"/>
      <c r="O8" s="83"/>
    </row>
    <row r="9" spans="1:34">
      <c r="A9" s="323"/>
      <c r="B9" s="323"/>
      <c r="C9" s="323"/>
      <c r="D9" s="323"/>
      <c r="E9" s="2615">
        <v>1401</v>
      </c>
      <c r="F9" s="318" t="s">
        <v>20</v>
      </c>
      <c r="G9" s="492"/>
      <c r="H9" s="968">
        <f>SUM(H10:H16)</f>
        <v>3714</v>
      </c>
      <c r="I9" s="968">
        <f>SUM(I10:I16)</f>
        <v>287</v>
      </c>
      <c r="J9" s="968">
        <f>SUM(J10:J16)</f>
        <v>7</v>
      </c>
      <c r="K9" s="968">
        <f>SUM(K10:K16)</f>
        <v>117</v>
      </c>
      <c r="L9" s="968">
        <f>SUM(L10:L16)</f>
        <v>140</v>
      </c>
      <c r="M9" s="1362">
        <f>SUM(H9:L9)</f>
        <v>4265</v>
      </c>
      <c r="N9" s="78"/>
      <c r="O9" s="83"/>
    </row>
    <row r="10" spans="1:34" ht="12" customHeight="1">
      <c r="A10" s="323">
        <v>1</v>
      </c>
      <c r="B10" s="323">
        <v>1</v>
      </c>
      <c r="C10" s="323">
        <v>11</v>
      </c>
      <c r="D10" s="323"/>
      <c r="E10" s="2616"/>
      <c r="F10" s="321" t="s">
        <v>21</v>
      </c>
      <c r="G10" s="1049"/>
      <c r="H10" s="1379">
        <v>1295</v>
      </c>
      <c r="I10" s="1379">
        <v>81</v>
      </c>
      <c r="J10" s="1379">
        <v>2</v>
      </c>
      <c r="K10" s="1379">
        <v>18</v>
      </c>
      <c r="L10" s="1379">
        <v>22</v>
      </c>
      <c r="M10" s="1030">
        <f>SUM(H10:L10)</f>
        <v>1418</v>
      </c>
      <c r="N10" s="78"/>
      <c r="O10" s="78"/>
    </row>
    <row r="11" spans="1:34" ht="12" customHeight="1">
      <c r="A11" s="323">
        <v>1</v>
      </c>
      <c r="B11" s="323">
        <v>1</v>
      </c>
      <c r="C11" s="323">
        <v>5</v>
      </c>
      <c r="D11" s="323"/>
      <c r="E11" s="2616"/>
      <c r="F11" s="327" t="s">
        <v>22</v>
      </c>
      <c r="G11" s="322"/>
      <c r="H11" s="1380">
        <v>815</v>
      </c>
      <c r="I11" s="1380">
        <v>76</v>
      </c>
      <c r="J11" s="1380">
        <v>3</v>
      </c>
      <c r="K11" s="1380">
        <v>11</v>
      </c>
      <c r="L11" s="1380">
        <v>10</v>
      </c>
      <c r="M11" s="975">
        <f t="shared" ref="M11:M30" si="0">SUM(H11:L11)</f>
        <v>915</v>
      </c>
      <c r="N11" s="78"/>
      <c r="O11" s="78"/>
    </row>
    <row r="12" spans="1:34" ht="12" customHeight="1">
      <c r="A12" s="323">
        <v>1</v>
      </c>
      <c r="B12" s="323">
        <v>1</v>
      </c>
      <c r="C12" s="323">
        <v>12</v>
      </c>
      <c r="D12" s="323"/>
      <c r="E12" s="2616"/>
      <c r="F12" s="327" t="s">
        <v>23</v>
      </c>
      <c r="G12" s="322"/>
      <c r="H12" s="1380">
        <v>561</v>
      </c>
      <c r="I12" s="1380">
        <v>72</v>
      </c>
      <c r="J12" s="1380">
        <v>2</v>
      </c>
      <c r="K12" s="1380">
        <v>34</v>
      </c>
      <c r="L12" s="1380">
        <v>11</v>
      </c>
      <c r="M12" s="975">
        <f t="shared" si="0"/>
        <v>680</v>
      </c>
      <c r="N12" s="78"/>
      <c r="O12" s="78"/>
    </row>
    <row r="13" spans="1:34" ht="12" customHeight="1">
      <c r="A13" s="323">
        <v>1</v>
      </c>
      <c r="B13" s="323">
        <v>1</v>
      </c>
      <c r="C13" s="323">
        <v>2</v>
      </c>
      <c r="D13" s="323"/>
      <c r="E13" s="2616"/>
      <c r="F13" s="329" t="s">
        <v>24</v>
      </c>
      <c r="G13" s="322"/>
      <c r="H13" s="1380">
        <v>445</v>
      </c>
      <c r="I13" s="1380">
        <v>37</v>
      </c>
      <c r="J13" s="1380">
        <v>0</v>
      </c>
      <c r="K13" s="1380">
        <v>37</v>
      </c>
      <c r="L13" s="1380">
        <v>90</v>
      </c>
      <c r="M13" s="975">
        <f t="shared" si="0"/>
        <v>609</v>
      </c>
      <c r="N13" s="78"/>
      <c r="O13" s="78"/>
    </row>
    <row r="14" spans="1:34" ht="12" customHeight="1">
      <c r="A14" s="323">
        <v>1</v>
      </c>
      <c r="B14" s="323">
        <v>1</v>
      </c>
      <c r="C14" s="323">
        <v>4</v>
      </c>
      <c r="D14" s="323"/>
      <c r="E14" s="2616"/>
      <c r="F14" s="329" t="s">
        <v>25</v>
      </c>
      <c r="G14" s="322"/>
      <c r="H14" s="1380">
        <v>193</v>
      </c>
      <c r="I14" s="1380">
        <v>17</v>
      </c>
      <c r="J14" s="1380">
        <v>0</v>
      </c>
      <c r="K14" s="1380">
        <v>16</v>
      </c>
      <c r="L14" s="1380">
        <v>7</v>
      </c>
      <c r="M14" s="975">
        <f t="shared" si="0"/>
        <v>233</v>
      </c>
      <c r="N14" s="78"/>
      <c r="O14" s="78"/>
    </row>
    <row r="15" spans="1:34" ht="12" customHeight="1">
      <c r="A15" s="323">
        <v>1</v>
      </c>
      <c r="B15" s="323">
        <v>1</v>
      </c>
      <c r="C15" s="323">
        <v>1</v>
      </c>
      <c r="D15" s="323"/>
      <c r="E15" s="2616"/>
      <c r="F15" s="329" t="s">
        <v>26</v>
      </c>
      <c r="G15" s="322"/>
      <c r="H15" s="1380">
        <v>364</v>
      </c>
      <c r="I15" s="1380">
        <v>4</v>
      </c>
      <c r="J15" s="1380">
        <v>0</v>
      </c>
      <c r="K15" s="1380">
        <v>1</v>
      </c>
      <c r="L15" s="1380">
        <v>0</v>
      </c>
      <c r="M15" s="975">
        <f t="shared" si="0"/>
        <v>369</v>
      </c>
      <c r="N15" s="78"/>
      <c r="O15" s="78"/>
    </row>
    <row r="16" spans="1:34" ht="12" customHeight="1">
      <c r="A16" s="323"/>
      <c r="B16" s="323"/>
      <c r="C16" s="323"/>
      <c r="D16" s="323"/>
      <c r="E16" s="2617"/>
      <c r="F16" s="329" t="s">
        <v>27</v>
      </c>
      <c r="G16" s="322"/>
      <c r="H16" s="1380">
        <v>41</v>
      </c>
      <c r="I16" s="1380">
        <v>0</v>
      </c>
      <c r="J16" s="1380">
        <v>0</v>
      </c>
      <c r="K16" s="1380">
        <v>0</v>
      </c>
      <c r="L16" s="1380">
        <v>0</v>
      </c>
      <c r="M16" s="975">
        <f t="shared" si="0"/>
        <v>41</v>
      </c>
      <c r="N16" s="78"/>
      <c r="O16" s="78"/>
      <c r="P16" s="2368"/>
      <c r="Q16" s="2368"/>
      <c r="R16" s="2368"/>
      <c r="S16" s="2368"/>
      <c r="T16" s="2368"/>
      <c r="U16" s="2368"/>
      <c r="V16" s="2368"/>
    </row>
    <row r="17" spans="1:22">
      <c r="A17" s="323"/>
      <c r="B17" s="323"/>
      <c r="C17" s="323"/>
      <c r="D17" s="323"/>
      <c r="E17" s="2615">
        <v>1402</v>
      </c>
      <c r="F17" s="122" t="s">
        <v>29</v>
      </c>
      <c r="G17" s="123"/>
      <c r="H17" s="993">
        <f>SUM(H18:H26)</f>
        <v>9538</v>
      </c>
      <c r="I17" s="993">
        <f>SUM(I18:I26)</f>
        <v>418</v>
      </c>
      <c r="J17" s="993">
        <f>SUM(J18:J26)</f>
        <v>1</v>
      </c>
      <c r="K17" s="993">
        <f>SUM(K18:K26)</f>
        <v>200</v>
      </c>
      <c r="L17" s="993">
        <f>SUM(L18:L26)</f>
        <v>106</v>
      </c>
      <c r="M17" s="994">
        <f t="shared" si="0"/>
        <v>10263</v>
      </c>
      <c r="N17" s="78"/>
      <c r="O17" s="78"/>
      <c r="P17" s="2368"/>
      <c r="Q17" s="2368"/>
      <c r="R17" s="2368"/>
      <c r="S17" s="2368"/>
      <c r="T17" s="2368"/>
      <c r="U17" s="2368"/>
      <c r="V17" s="2368"/>
    </row>
    <row r="18" spans="1:22" ht="12" customHeight="1">
      <c r="A18" s="323">
        <v>2</v>
      </c>
      <c r="B18" s="323">
        <v>4</v>
      </c>
      <c r="C18" s="323">
        <v>11</v>
      </c>
      <c r="D18" s="323"/>
      <c r="E18" s="2616"/>
      <c r="F18" s="289" t="s">
        <v>114</v>
      </c>
      <c r="G18" s="322"/>
      <c r="H18" s="1380">
        <v>4970</v>
      </c>
      <c r="I18" s="1380">
        <v>172</v>
      </c>
      <c r="J18" s="1380">
        <v>0</v>
      </c>
      <c r="K18" s="1380">
        <v>64</v>
      </c>
      <c r="L18" s="1380">
        <v>46</v>
      </c>
      <c r="M18" s="975">
        <f t="shared" si="0"/>
        <v>5252</v>
      </c>
      <c r="N18" s="78"/>
      <c r="O18" s="78"/>
      <c r="P18" s="2368"/>
      <c r="Q18" s="2368"/>
      <c r="R18" s="2368"/>
      <c r="S18" s="2368"/>
      <c r="T18" s="2368"/>
      <c r="U18" s="2368"/>
      <c r="V18" s="2368"/>
    </row>
    <row r="19" spans="1:22" ht="12" customHeight="1">
      <c r="A19" s="323">
        <v>2</v>
      </c>
      <c r="B19" s="323">
        <v>4</v>
      </c>
      <c r="C19" s="323">
        <v>10</v>
      </c>
      <c r="D19" s="323"/>
      <c r="E19" s="2616"/>
      <c r="F19" s="289" t="s">
        <v>31</v>
      </c>
      <c r="G19" s="322"/>
      <c r="H19" s="1380">
        <v>170</v>
      </c>
      <c r="I19" s="1380">
        <v>0</v>
      </c>
      <c r="J19" s="1380">
        <v>0</v>
      </c>
      <c r="K19" s="1380">
        <v>0</v>
      </c>
      <c r="L19" s="1380">
        <v>0</v>
      </c>
      <c r="M19" s="989">
        <f t="shared" si="0"/>
        <v>170</v>
      </c>
      <c r="N19" s="78"/>
      <c r="O19" s="78"/>
      <c r="P19" s="2368"/>
      <c r="Q19" s="2368"/>
      <c r="R19" s="2368"/>
      <c r="S19" s="2368"/>
      <c r="T19" s="2368"/>
      <c r="U19" s="2368"/>
      <c r="V19" s="2368"/>
    </row>
    <row r="20" spans="1:22" ht="12" customHeight="1">
      <c r="A20" s="323">
        <v>2</v>
      </c>
      <c r="B20" s="323">
        <v>4</v>
      </c>
      <c r="C20" s="323">
        <v>10</v>
      </c>
      <c r="D20" s="323"/>
      <c r="E20" s="2616"/>
      <c r="F20" s="289" t="s">
        <v>32</v>
      </c>
      <c r="G20" s="322"/>
      <c r="H20" s="1380">
        <v>1663</v>
      </c>
      <c r="I20" s="1380">
        <v>61</v>
      </c>
      <c r="J20" s="1380">
        <v>0</v>
      </c>
      <c r="K20" s="1380">
        <v>22</v>
      </c>
      <c r="L20" s="1380">
        <v>13</v>
      </c>
      <c r="M20" s="989">
        <f t="shared" si="0"/>
        <v>1759</v>
      </c>
      <c r="N20" s="78"/>
      <c r="O20" s="78"/>
      <c r="P20" s="2368"/>
      <c r="Q20" s="2368"/>
      <c r="R20" s="2368"/>
      <c r="S20" s="2368"/>
      <c r="T20" s="2368"/>
      <c r="U20" s="2368"/>
      <c r="V20" s="2368"/>
    </row>
    <row r="21" spans="1:22" ht="12" customHeight="1">
      <c r="A21" s="323">
        <v>2</v>
      </c>
      <c r="B21" s="323">
        <v>4</v>
      </c>
      <c r="C21" s="323">
        <v>3</v>
      </c>
      <c r="D21" s="323"/>
      <c r="E21" s="2616"/>
      <c r="F21" s="289" t="s">
        <v>131</v>
      </c>
      <c r="G21" s="322"/>
      <c r="H21" s="1380">
        <v>1371</v>
      </c>
      <c r="I21" s="1380">
        <v>40</v>
      </c>
      <c r="J21" s="1380">
        <v>0</v>
      </c>
      <c r="K21" s="1380">
        <v>29</v>
      </c>
      <c r="L21" s="1380">
        <v>4</v>
      </c>
      <c r="M21" s="989">
        <f t="shared" si="0"/>
        <v>1444</v>
      </c>
      <c r="N21" s="78"/>
      <c r="O21" s="78"/>
      <c r="P21" s="2368"/>
      <c r="Q21" s="2368"/>
      <c r="R21" s="2368"/>
      <c r="S21" s="2368"/>
      <c r="T21" s="2368"/>
      <c r="U21" s="2368"/>
      <c r="V21" s="2368"/>
    </row>
    <row r="22" spans="1:22" ht="12" customHeight="1">
      <c r="A22" s="323">
        <v>2</v>
      </c>
      <c r="B22" s="323">
        <v>4</v>
      </c>
      <c r="C22" s="323">
        <v>7</v>
      </c>
      <c r="D22" s="323"/>
      <c r="E22" s="2616"/>
      <c r="F22" s="289" t="s">
        <v>132</v>
      </c>
      <c r="G22" s="322"/>
      <c r="H22" s="1380">
        <v>254</v>
      </c>
      <c r="I22" s="1380">
        <v>44</v>
      </c>
      <c r="J22" s="1380">
        <v>0</v>
      </c>
      <c r="K22" s="1380">
        <v>30</v>
      </c>
      <c r="L22" s="1380">
        <v>6</v>
      </c>
      <c r="M22" s="989">
        <f t="shared" si="0"/>
        <v>334</v>
      </c>
      <c r="N22" s="78"/>
      <c r="O22" s="294"/>
    </row>
    <row r="23" spans="1:22" ht="12" customHeight="1">
      <c r="A23" s="323">
        <v>2</v>
      </c>
      <c r="B23" s="323">
        <v>4</v>
      </c>
      <c r="C23" s="323">
        <v>1</v>
      </c>
      <c r="D23" s="323"/>
      <c r="E23" s="2616"/>
      <c r="F23" s="289" t="s">
        <v>35</v>
      </c>
      <c r="G23" s="322"/>
      <c r="H23" s="1380">
        <v>365</v>
      </c>
      <c r="I23" s="1380">
        <v>54</v>
      </c>
      <c r="J23" s="1380">
        <v>0</v>
      </c>
      <c r="K23" s="1380">
        <v>20</v>
      </c>
      <c r="L23" s="1380">
        <v>9</v>
      </c>
      <c r="M23" s="989">
        <f t="shared" si="0"/>
        <v>448</v>
      </c>
      <c r="N23" s="78"/>
      <c r="O23" s="78"/>
    </row>
    <row r="24" spans="1:22" ht="12" customHeight="1">
      <c r="A24" s="323">
        <v>2</v>
      </c>
      <c r="B24" s="323">
        <v>4</v>
      </c>
      <c r="C24" s="323">
        <v>9</v>
      </c>
      <c r="D24" s="323"/>
      <c r="E24" s="2616"/>
      <c r="F24" s="289" t="s">
        <v>133</v>
      </c>
      <c r="G24" s="322"/>
      <c r="H24" s="1380">
        <v>554</v>
      </c>
      <c r="I24" s="1380">
        <v>42</v>
      </c>
      <c r="J24" s="1380">
        <v>0</v>
      </c>
      <c r="K24" s="1380">
        <v>11</v>
      </c>
      <c r="L24" s="1380">
        <v>8</v>
      </c>
      <c r="M24" s="989">
        <f t="shared" si="0"/>
        <v>615</v>
      </c>
      <c r="N24" s="78"/>
      <c r="O24" s="78"/>
    </row>
    <row r="25" spans="1:22" ht="12" customHeight="1">
      <c r="A25" s="323"/>
      <c r="B25" s="323"/>
      <c r="C25" s="323"/>
      <c r="D25" s="323"/>
      <c r="E25" s="2616"/>
      <c r="F25" s="287" t="s">
        <v>37</v>
      </c>
      <c r="G25" s="322"/>
      <c r="H25" s="1380">
        <v>173</v>
      </c>
      <c r="I25" s="1380">
        <v>5</v>
      </c>
      <c r="J25" s="1380">
        <v>1</v>
      </c>
      <c r="K25" s="1380">
        <v>19</v>
      </c>
      <c r="L25" s="1380">
        <v>15</v>
      </c>
      <c r="M25" s="989">
        <f t="shared" si="0"/>
        <v>213</v>
      </c>
      <c r="N25" s="78"/>
      <c r="O25" s="78"/>
    </row>
    <row r="26" spans="1:22" ht="12" customHeight="1">
      <c r="A26" s="323">
        <v>2</v>
      </c>
      <c r="B26" s="323">
        <v>4</v>
      </c>
      <c r="C26" s="323">
        <v>11</v>
      </c>
      <c r="D26" s="323"/>
      <c r="E26" s="2617"/>
      <c r="F26" s="287" t="s">
        <v>134</v>
      </c>
      <c r="G26" s="322"/>
      <c r="H26" s="1381">
        <v>18</v>
      </c>
      <c r="I26" s="1381">
        <v>0</v>
      </c>
      <c r="J26" s="1381">
        <v>0</v>
      </c>
      <c r="K26" s="1381">
        <v>5</v>
      </c>
      <c r="L26" s="1381">
        <v>5</v>
      </c>
      <c r="M26" s="989">
        <f t="shared" si="0"/>
        <v>28</v>
      </c>
      <c r="N26" s="78"/>
      <c r="O26" s="78"/>
    </row>
    <row r="27" spans="1:22">
      <c r="A27" s="323"/>
      <c r="B27" s="323"/>
      <c r="C27" s="323"/>
      <c r="D27" s="323"/>
      <c r="E27" s="2615">
        <v>1403</v>
      </c>
      <c r="F27" s="122" t="s">
        <v>39</v>
      </c>
      <c r="G27" s="123"/>
      <c r="H27" s="993">
        <f>SUM(H28:H30)</f>
        <v>1160</v>
      </c>
      <c r="I27" s="993">
        <f>SUM(I28:I30)</f>
        <v>207</v>
      </c>
      <c r="J27" s="993">
        <f>SUM(J28:J30)</f>
        <v>0</v>
      </c>
      <c r="K27" s="993">
        <f>SUM(K28:K30)</f>
        <v>51</v>
      </c>
      <c r="L27" s="993">
        <f>SUM(L28:L30)</f>
        <v>27</v>
      </c>
      <c r="M27" s="994">
        <f>SUM(H27:L27)</f>
        <v>1445</v>
      </c>
      <c r="N27" s="78"/>
      <c r="O27" s="78"/>
    </row>
    <row r="28" spans="1:22">
      <c r="A28" s="323">
        <v>3</v>
      </c>
      <c r="B28" s="323">
        <v>5</v>
      </c>
      <c r="C28" s="323">
        <v>11</v>
      </c>
      <c r="D28" s="323"/>
      <c r="E28" s="2616"/>
      <c r="F28" s="287" t="s">
        <v>40</v>
      </c>
      <c r="G28" s="322"/>
      <c r="H28" s="1380">
        <v>339</v>
      </c>
      <c r="I28" s="1380">
        <v>100</v>
      </c>
      <c r="J28" s="1380">
        <v>0</v>
      </c>
      <c r="K28" s="1380">
        <v>28</v>
      </c>
      <c r="L28" s="1380">
        <v>17</v>
      </c>
      <c r="M28" s="989">
        <f>SUM(H28:L28)</f>
        <v>484</v>
      </c>
      <c r="N28" s="78"/>
      <c r="O28" s="78"/>
    </row>
    <row r="29" spans="1:22" ht="12" customHeight="1">
      <c r="A29" s="323">
        <v>3</v>
      </c>
      <c r="B29" s="323">
        <v>5</v>
      </c>
      <c r="C29" s="323">
        <v>8</v>
      </c>
      <c r="D29" s="323"/>
      <c r="E29" s="2616"/>
      <c r="F29" s="287" t="s">
        <v>41</v>
      </c>
      <c r="G29" s="322"/>
      <c r="H29" s="1380">
        <v>351</v>
      </c>
      <c r="I29" s="1380">
        <v>47</v>
      </c>
      <c r="J29" s="1380">
        <v>0</v>
      </c>
      <c r="K29" s="1380">
        <v>12</v>
      </c>
      <c r="L29" s="1380">
        <v>6</v>
      </c>
      <c r="M29" s="989">
        <f t="shared" si="0"/>
        <v>416</v>
      </c>
      <c r="N29" s="78"/>
      <c r="O29" s="78"/>
    </row>
    <row r="30" spans="1:22" ht="12" customHeight="1">
      <c r="A30" s="323">
        <v>3</v>
      </c>
      <c r="B30" s="323">
        <v>5</v>
      </c>
      <c r="C30" s="323">
        <v>10</v>
      </c>
      <c r="D30" s="323"/>
      <c r="E30" s="2616"/>
      <c r="F30" s="287" t="s">
        <v>42</v>
      </c>
      <c r="G30" s="1050"/>
      <c r="H30" s="1382">
        <v>470</v>
      </c>
      <c r="I30" s="1382">
        <v>60</v>
      </c>
      <c r="J30" s="1382">
        <v>0</v>
      </c>
      <c r="K30" s="1382">
        <v>11</v>
      </c>
      <c r="L30" s="1382">
        <v>4</v>
      </c>
      <c r="M30" s="1044">
        <f t="shared" si="0"/>
        <v>545</v>
      </c>
      <c r="N30" s="278"/>
      <c r="O30" s="278"/>
    </row>
    <row r="31" spans="1:22" ht="12" customHeight="1">
      <c r="A31" s="1367"/>
      <c r="B31" s="1367"/>
      <c r="C31" s="1367"/>
      <c r="D31" s="1367"/>
      <c r="E31" s="2615">
        <v>1404</v>
      </c>
      <c r="F31" s="122" t="s">
        <v>43</v>
      </c>
      <c r="G31" s="1054"/>
      <c r="H31" s="968">
        <f>SUM(H32:H33)</f>
        <v>3644</v>
      </c>
      <c r="I31" s="968">
        <f>SUM(I32:I33)</f>
        <v>216</v>
      </c>
      <c r="J31" s="968">
        <f>SUM(J32:J33)</f>
        <v>7</v>
      </c>
      <c r="K31" s="968">
        <f>SUM(K32:K33)</f>
        <v>73</v>
      </c>
      <c r="L31" s="968">
        <f>SUM(L32:L33)</f>
        <v>93</v>
      </c>
      <c r="M31" s="1368">
        <f>SUM(H31:L31)</f>
        <v>4033</v>
      </c>
    </row>
    <row r="32" spans="1:22" ht="12" customHeight="1">
      <c r="A32" s="1367">
        <v>4</v>
      </c>
      <c r="B32" s="1367">
        <v>6</v>
      </c>
      <c r="C32" s="1367">
        <v>11</v>
      </c>
      <c r="D32" s="1367"/>
      <c r="E32" s="2616"/>
      <c r="F32" s="289" t="s">
        <v>128</v>
      </c>
      <c r="G32" s="322"/>
      <c r="H32" s="1379">
        <v>2163</v>
      </c>
      <c r="I32" s="1379">
        <v>149</v>
      </c>
      <c r="J32" s="1379">
        <v>5</v>
      </c>
      <c r="K32" s="1379">
        <v>42</v>
      </c>
      <c r="L32" s="1379">
        <v>33</v>
      </c>
      <c r="M32" s="1030">
        <f t="shared" ref="M32:M57" si="1">SUM(H32:L32)</f>
        <v>2392</v>
      </c>
    </row>
    <row r="33" spans="1:14" ht="12" customHeight="1">
      <c r="A33" s="1367">
        <v>4</v>
      </c>
      <c r="B33" s="1367">
        <v>6</v>
      </c>
      <c r="C33" s="1367">
        <v>11</v>
      </c>
      <c r="D33" s="1367"/>
      <c r="E33" s="2616"/>
      <c r="F33" s="289" t="s">
        <v>45</v>
      </c>
      <c r="G33" s="322"/>
      <c r="H33" s="1380">
        <v>1481</v>
      </c>
      <c r="I33" s="1380">
        <v>67</v>
      </c>
      <c r="J33" s="1380">
        <v>2</v>
      </c>
      <c r="K33" s="1380">
        <v>31</v>
      </c>
      <c r="L33" s="1380">
        <v>60</v>
      </c>
      <c r="M33" s="989">
        <f t="shared" si="1"/>
        <v>1641</v>
      </c>
    </row>
    <row r="34" spans="1:14" ht="12" customHeight="1">
      <c r="A34" s="1367"/>
      <c r="B34" s="1367"/>
      <c r="C34" s="1367"/>
      <c r="D34" s="1367"/>
      <c r="E34" s="2615">
        <v>1405</v>
      </c>
      <c r="F34" s="98" t="s">
        <v>46</v>
      </c>
      <c r="G34" s="14"/>
      <c r="H34" s="993">
        <f>SUM(H35:H38)</f>
        <v>4553</v>
      </c>
      <c r="I34" s="993">
        <f>SUM(I35:I38)</f>
        <v>284</v>
      </c>
      <c r="J34" s="993">
        <f>SUM(J35:J38)</f>
        <v>4</v>
      </c>
      <c r="K34" s="993">
        <f>SUM(K35:K38)</f>
        <v>75</v>
      </c>
      <c r="L34" s="993">
        <f>SUM(L35:L38)</f>
        <v>50</v>
      </c>
      <c r="M34" s="994">
        <f t="shared" si="1"/>
        <v>4966</v>
      </c>
    </row>
    <row r="35" spans="1:14" ht="12" customHeight="1">
      <c r="A35" s="1369">
        <v>5</v>
      </c>
      <c r="B35" s="1367">
        <v>4</v>
      </c>
      <c r="C35" s="1367">
        <v>8</v>
      </c>
      <c r="D35" s="1367"/>
      <c r="E35" s="2616"/>
      <c r="F35" s="289" t="s">
        <v>47</v>
      </c>
      <c r="G35" s="322"/>
      <c r="H35" s="1380">
        <v>840</v>
      </c>
      <c r="I35" s="1380">
        <v>100</v>
      </c>
      <c r="J35" s="1380">
        <v>2</v>
      </c>
      <c r="K35" s="1380">
        <v>23</v>
      </c>
      <c r="L35" s="1380">
        <v>13</v>
      </c>
      <c r="M35" s="975">
        <f t="shared" si="1"/>
        <v>978</v>
      </c>
    </row>
    <row r="36" spans="1:14" ht="12" customHeight="1">
      <c r="A36" s="1369">
        <v>5</v>
      </c>
      <c r="B36" s="1367">
        <v>4</v>
      </c>
      <c r="C36" s="1367">
        <v>8</v>
      </c>
      <c r="D36" s="1367"/>
      <c r="E36" s="2616"/>
      <c r="F36" s="289" t="s">
        <v>48</v>
      </c>
      <c r="G36" s="322"/>
      <c r="H36" s="1380">
        <v>2941</v>
      </c>
      <c r="I36" s="1380">
        <v>170</v>
      </c>
      <c r="J36" s="1380">
        <v>2</v>
      </c>
      <c r="K36" s="1380">
        <v>51</v>
      </c>
      <c r="L36" s="1380">
        <v>36</v>
      </c>
      <c r="M36" s="975">
        <f t="shared" si="1"/>
        <v>3200</v>
      </c>
    </row>
    <row r="37" spans="1:14" ht="12" customHeight="1">
      <c r="A37" s="1369">
        <v>5</v>
      </c>
      <c r="B37" s="1367">
        <v>5</v>
      </c>
      <c r="C37" s="1367">
        <v>11</v>
      </c>
      <c r="D37" s="1367"/>
      <c r="E37" s="2616"/>
      <c r="F37" s="289" t="s">
        <v>49</v>
      </c>
      <c r="G37" s="322"/>
      <c r="H37" s="1380">
        <v>671</v>
      </c>
      <c r="I37" s="1380">
        <v>14</v>
      </c>
      <c r="J37" s="1380">
        <v>0</v>
      </c>
      <c r="K37" s="1380">
        <v>1</v>
      </c>
      <c r="L37" s="1380">
        <v>1</v>
      </c>
      <c r="M37" s="989">
        <f t="shared" si="1"/>
        <v>687</v>
      </c>
    </row>
    <row r="38" spans="1:14" ht="12" customHeight="1">
      <c r="A38" s="1369">
        <v>5</v>
      </c>
      <c r="B38" s="1367">
        <v>4</v>
      </c>
      <c r="C38" s="1367">
        <v>8</v>
      </c>
      <c r="D38" s="1367"/>
      <c r="E38" s="2617"/>
      <c r="F38" s="289" t="s">
        <v>50</v>
      </c>
      <c r="G38" s="195"/>
      <c r="H38" s="1380">
        <v>101</v>
      </c>
      <c r="I38" s="1380">
        <v>0</v>
      </c>
      <c r="J38" s="1380">
        <v>0</v>
      </c>
      <c r="K38" s="1380">
        <v>0</v>
      </c>
      <c r="L38" s="1380">
        <v>0</v>
      </c>
      <c r="M38" s="975">
        <f t="shared" si="1"/>
        <v>101</v>
      </c>
    </row>
    <row r="39" spans="1:14" ht="12" customHeight="1">
      <c r="A39" s="1369"/>
      <c r="B39" s="1367"/>
      <c r="C39" s="1367"/>
      <c r="D39" s="1367"/>
      <c r="E39" s="2615">
        <v>1406</v>
      </c>
      <c r="F39" s="122" t="s">
        <v>51</v>
      </c>
      <c r="G39" s="123"/>
      <c r="H39" s="993">
        <f>SUM(H40:H44)</f>
        <v>4721</v>
      </c>
      <c r="I39" s="993">
        <f>SUM(I40:I44)</f>
        <v>121</v>
      </c>
      <c r="J39" s="993">
        <f>SUM(J40:J44)</f>
        <v>2</v>
      </c>
      <c r="K39" s="993">
        <f>SUM(K40:K44)</f>
        <v>87</v>
      </c>
      <c r="L39" s="993">
        <f>SUM(L40:L44)</f>
        <v>100</v>
      </c>
      <c r="M39" s="994">
        <f t="shared" si="1"/>
        <v>5031</v>
      </c>
    </row>
    <row r="40" spans="1:14" ht="12" customHeight="1">
      <c r="A40" s="1369">
        <v>6</v>
      </c>
      <c r="B40" s="1367">
        <v>2</v>
      </c>
      <c r="C40" s="1367">
        <v>11</v>
      </c>
      <c r="D40" s="1367"/>
      <c r="E40" s="2616"/>
      <c r="F40" s="289" t="s">
        <v>52</v>
      </c>
      <c r="G40" s="322"/>
      <c r="H40" s="1380">
        <v>3399</v>
      </c>
      <c r="I40" s="1380">
        <v>65</v>
      </c>
      <c r="J40" s="1380">
        <v>2</v>
      </c>
      <c r="K40" s="1380">
        <v>56</v>
      </c>
      <c r="L40" s="1380">
        <v>61</v>
      </c>
      <c r="M40" s="989">
        <f t="shared" si="1"/>
        <v>3583</v>
      </c>
    </row>
    <row r="41" spans="1:14" ht="12" customHeight="1">
      <c r="A41" s="1369"/>
      <c r="B41" s="1367"/>
      <c r="C41" s="1367"/>
      <c r="D41" s="1367"/>
      <c r="E41" s="2616"/>
      <c r="F41" s="289" t="s">
        <v>95</v>
      </c>
      <c r="G41" s="322"/>
      <c r="H41" s="1380">
        <v>119</v>
      </c>
      <c r="I41" s="1380">
        <v>0</v>
      </c>
      <c r="J41" s="1380">
        <v>0</v>
      </c>
      <c r="K41" s="1380">
        <v>0</v>
      </c>
      <c r="L41" s="1380">
        <v>0</v>
      </c>
      <c r="M41" s="975">
        <f>SUM(H41:L41)</f>
        <v>119</v>
      </c>
    </row>
    <row r="42" spans="1:14" ht="12" customHeight="1">
      <c r="A42" s="1369">
        <v>6</v>
      </c>
      <c r="B42" s="1367">
        <v>2</v>
      </c>
      <c r="C42" s="1367">
        <v>10</v>
      </c>
      <c r="D42" s="1367"/>
      <c r="E42" s="2616"/>
      <c r="F42" s="289" t="s">
        <v>53</v>
      </c>
      <c r="G42" s="322"/>
      <c r="H42" s="1380">
        <v>1092</v>
      </c>
      <c r="I42" s="1380">
        <v>43</v>
      </c>
      <c r="J42" s="1380">
        <v>0</v>
      </c>
      <c r="K42" s="1380">
        <v>21</v>
      </c>
      <c r="L42" s="1380">
        <v>15</v>
      </c>
      <c r="M42" s="975">
        <f t="shared" si="1"/>
        <v>1171</v>
      </c>
      <c r="N42" s="83"/>
    </row>
    <row r="43" spans="1:14" ht="12" customHeight="1">
      <c r="A43" s="1369"/>
      <c r="B43" s="1367"/>
      <c r="C43" s="1367"/>
      <c r="D43" s="1367"/>
      <c r="E43" s="2616"/>
      <c r="F43" s="289" t="s">
        <v>96</v>
      </c>
      <c r="G43" s="322"/>
      <c r="H43" s="1380">
        <v>59</v>
      </c>
      <c r="I43" s="1380">
        <v>0</v>
      </c>
      <c r="J43" s="1380">
        <v>0</v>
      </c>
      <c r="K43" s="1380">
        <v>0</v>
      </c>
      <c r="L43" s="1380">
        <v>0</v>
      </c>
      <c r="M43" s="975">
        <f t="shared" si="1"/>
        <v>59</v>
      </c>
      <c r="N43" s="83"/>
    </row>
    <row r="44" spans="1:14" ht="12" customHeight="1">
      <c r="A44" s="1369">
        <v>6</v>
      </c>
      <c r="B44" s="1367">
        <v>4</v>
      </c>
      <c r="C44" s="1367">
        <v>11</v>
      </c>
      <c r="D44" s="1367"/>
      <c r="E44" s="2617"/>
      <c r="F44" s="289" t="s">
        <v>56</v>
      </c>
      <c r="G44" s="322"/>
      <c r="H44" s="1380">
        <v>52</v>
      </c>
      <c r="I44" s="1380">
        <v>13</v>
      </c>
      <c r="J44" s="1380">
        <v>0</v>
      </c>
      <c r="K44" s="1380">
        <v>10</v>
      </c>
      <c r="L44" s="1380">
        <v>24</v>
      </c>
      <c r="M44" s="989">
        <f t="shared" si="1"/>
        <v>99</v>
      </c>
    </row>
    <row r="45" spans="1:14" ht="12" customHeight="1">
      <c r="A45" s="1369"/>
      <c r="B45" s="1367"/>
      <c r="C45" s="1367"/>
      <c r="D45" s="1367"/>
      <c r="E45" s="2615">
        <v>1407</v>
      </c>
      <c r="F45" s="113" t="s">
        <v>58</v>
      </c>
      <c r="G45" s="123"/>
      <c r="H45" s="993">
        <f>SUM(H46:H48)</f>
        <v>527</v>
      </c>
      <c r="I45" s="993">
        <f>SUM(I46:I48)</f>
        <v>44</v>
      </c>
      <c r="J45" s="993">
        <f>SUM(J46:J48)</f>
        <v>1</v>
      </c>
      <c r="K45" s="993">
        <f>SUM(K46:K48)</f>
        <v>19</v>
      </c>
      <c r="L45" s="993">
        <f>SUM(L46:L48)</f>
        <v>24</v>
      </c>
      <c r="M45" s="994">
        <f t="shared" si="1"/>
        <v>615</v>
      </c>
    </row>
    <row r="46" spans="1:14" ht="12" customHeight="1">
      <c r="A46" s="1369">
        <v>7</v>
      </c>
      <c r="B46" s="1367">
        <v>3</v>
      </c>
      <c r="C46" s="1367">
        <v>11</v>
      </c>
      <c r="D46" s="1367"/>
      <c r="E46" s="2616"/>
      <c r="F46" s="89" t="s">
        <v>59</v>
      </c>
      <c r="G46" s="322"/>
      <c r="H46" s="1380">
        <v>210</v>
      </c>
      <c r="I46" s="1380">
        <v>15</v>
      </c>
      <c r="J46" s="1380">
        <v>1</v>
      </c>
      <c r="K46" s="1380">
        <v>10</v>
      </c>
      <c r="L46" s="1380">
        <v>18</v>
      </c>
      <c r="M46" s="989">
        <f t="shared" si="1"/>
        <v>254</v>
      </c>
    </row>
    <row r="47" spans="1:14" ht="12" customHeight="1">
      <c r="A47" s="1369"/>
      <c r="B47" s="1367"/>
      <c r="C47" s="1367"/>
      <c r="D47" s="1367"/>
      <c r="E47" s="2616"/>
      <c r="F47" s="294" t="s">
        <v>60</v>
      </c>
      <c r="G47" s="322"/>
      <c r="H47" s="1380">
        <v>293</v>
      </c>
      <c r="I47" s="1380">
        <v>29</v>
      </c>
      <c r="J47" s="1380">
        <v>0</v>
      </c>
      <c r="K47" s="1380">
        <v>9</v>
      </c>
      <c r="L47" s="1380">
        <v>6</v>
      </c>
      <c r="M47" s="989">
        <f t="shared" si="1"/>
        <v>337</v>
      </c>
    </row>
    <row r="48" spans="1:14" ht="12" customHeight="1">
      <c r="A48" s="1369">
        <v>7</v>
      </c>
      <c r="B48" s="1367">
        <v>6</v>
      </c>
      <c r="C48" s="1367">
        <v>10</v>
      </c>
      <c r="D48" s="1367"/>
      <c r="E48" s="2617"/>
      <c r="F48" s="294" t="s">
        <v>84</v>
      </c>
      <c r="G48" s="322"/>
      <c r="H48" s="1380">
        <v>24</v>
      </c>
      <c r="I48" s="1380">
        <v>0</v>
      </c>
      <c r="J48" s="1380">
        <v>0</v>
      </c>
      <c r="K48" s="1380">
        <v>0</v>
      </c>
      <c r="L48" s="1380">
        <v>0</v>
      </c>
      <c r="M48" s="975">
        <f t="shared" si="1"/>
        <v>24</v>
      </c>
    </row>
    <row r="49" spans="1:13" ht="12" customHeight="1">
      <c r="A49" s="1369"/>
      <c r="B49" s="1367"/>
      <c r="C49" s="1367"/>
      <c r="D49" s="1367"/>
      <c r="E49" s="2615">
        <v>1408</v>
      </c>
      <c r="F49" s="98" t="s">
        <v>63</v>
      </c>
      <c r="G49" s="40"/>
      <c r="H49" s="405">
        <f>SUM(H50:H53)</f>
        <v>2401</v>
      </c>
      <c r="I49" s="405">
        <f>SUM(I50:I53)</f>
        <v>91</v>
      </c>
      <c r="J49" s="405">
        <f>SUM(J50:J53)</f>
        <v>1</v>
      </c>
      <c r="K49" s="405">
        <f>SUM(K50:K53)</f>
        <v>55</v>
      </c>
      <c r="L49" s="405">
        <f>SUM(L50:L53)</f>
        <v>52</v>
      </c>
      <c r="M49" s="468">
        <f t="shared" si="1"/>
        <v>2600</v>
      </c>
    </row>
    <row r="50" spans="1:13" ht="12" customHeight="1">
      <c r="A50" s="1369">
        <v>8</v>
      </c>
      <c r="B50" s="1367">
        <v>4</v>
      </c>
      <c r="C50" s="1367">
        <v>11</v>
      </c>
      <c r="D50" s="1367"/>
      <c r="E50" s="2616"/>
      <c r="F50" s="89" t="s">
        <v>64</v>
      </c>
      <c r="G50" s="322"/>
      <c r="H50" s="1380">
        <v>1629</v>
      </c>
      <c r="I50" s="1380">
        <v>75</v>
      </c>
      <c r="J50" s="1380">
        <v>1</v>
      </c>
      <c r="K50" s="1380">
        <v>25</v>
      </c>
      <c r="L50" s="1380">
        <v>8</v>
      </c>
      <c r="M50" s="975">
        <f t="shared" si="1"/>
        <v>1738</v>
      </c>
    </row>
    <row r="51" spans="1:13" ht="12" customHeight="1">
      <c r="A51" s="713">
        <v>8</v>
      </c>
      <c r="B51" s="713">
        <v>4</v>
      </c>
      <c r="C51" s="713">
        <v>11</v>
      </c>
      <c r="E51" s="2616"/>
      <c r="F51" s="89" t="s">
        <v>65</v>
      </c>
      <c r="G51" s="322"/>
      <c r="H51" s="1380">
        <v>210</v>
      </c>
      <c r="I51" s="1380">
        <v>0</v>
      </c>
      <c r="J51" s="1380">
        <v>0</v>
      </c>
      <c r="K51" s="1380">
        <v>0</v>
      </c>
      <c r="L51" s="1380">
        <v>4</v>
      </c>
      <c r="M51" s="975">
        <f t="shared" si="1"/>
        <v>214</v>
      </c>
    </row>
    <row r="52" spans="1:13" ht="12" customHeight="1">
      <c r="A52" s="713">
        <v>8</v>
      </c>
      <c r="B52" s="713">
        <v>5</v>
      </c>
      <c r="C52" s="713">
        <v>11</v>
      </c>
      <c r="E52" s="2616"/>
      <c r="F52" s="89" t="s">
        <v>66</v>
      </c>
      <c r="G52" s="322"/>
      <c r="H52" s="1380">
        <v>299</v>
      </c>
      <c r="I52" s="1380">
        <v>4</v>
      </c>
      <c r="J52" s="1380">
        <v>0</v>
      </c>
      <c r="K52" s="1380">
        <v>19</v>
      </c>
      <c r="L52" s="1380">
        <v>37</v>
      </c>
      <c r="M52" s="975">
        <f t="shared" si="1"/>
        <v>359</v>
      </c>
    </row>
    <row r="53" spans="1:13" ht="12" customHeight="1">
      <c r="A53" s="713">
        <v>8</v>
      </c>
      <c r="B53" s="713">
        <v>4</v>
      </c>
      <c r="C53" s="713">
        <v>8</v>
      </c>
      <c r="E53" s="2617"/>
      <c r="F53" s="89" t="s">
        <v>136</v>
      </c>
      <c r="G53" s="322"/>
      <c r="H53" s="1380">
        <v>263</v>
      </c>
      <c r="I53" s="1380">
        <v>12</v>
      </c>
      <c r="J53" s="1380">
        <v>0</v>
      </c>
      <c r="K53" s="1380">
        <v>11</v>
      </c>
      <c r="L53" s="1380">
        <v>3</v>
      </c>
      <c r="M53" s="975">
        <f t="shared" si="1"/>
        <v>289</v>
      </c>
    </row>
    <row r="54" spans="1:13" ht="12" customHeight="1">
      <c r="E54" s="2615">
        <v>1624</v>
      </c>
      <c r="F54" s="113" t="s">
        <v>68</v>
      </c>
      <c r="G54" s="73"/>
      <c r="H54" s="405">
        <f>SUM(H55:H57)</f>
        <v>200</v>
      </c>
      <c r="I54" s="405">
        <f>SUM(I55:I57)</f>
        <v>28</v>
      </c>
      <c r="J54" s="405">
        <f>SUM(J55:J57)</f>
        <v>4</v>
      </c>
      <c r="K54" s="405">
        <f>SUM(K55:K57)</f>
        <v>25</v>
      </c>
      <c r="L54" s="405">
        <f>SUM(L55:L57)</f>
        <v>8</v>
      </c>
      <c r="M54" s="468">
        <f>SUM(H54:L54)</f>
        <v>265</v>
      </c>
    </row>
    <row r="55" spans="1:13" ht="12" customHeight="1">
      <c r="A55" s="713">
        <v>9</v>
      </c>
      <c r="B55" s="713">
        <v>5</v>
      </c>
      <c r="C55" s="713">
        <v>10</v>
      </c>
      <c r="E55" s="2616"/>
      <c r="F55" s="89" t="s">
        <v>137</v>
      </c>
      <c r="G55" s="1370"/>
      <c r="H55" s="1380">
        <v>89</v>
      </c>
      <c r="I55" s="1380">
        <v>4</v>
      </c>
      <c r="J55" s="1380">
        <v>0</v>
      </c>
      <c r="K55" s="1380">
        <v>11</v>
      </c>
      <c r="L55" s="1380">
        <v>1</v>
      </c>
      <c r="M55" s="1030">
        <f t="shared" si="1"/>
        <v>105</v>
      </c>
    </row>
    <row r="56" spans="1:13" ht="12" customHeight="1">
      <c r="A56" s="1369">
        <v>9</v>
      </c>
      <c r="B56" s="1367">
        <v>5</v>
      </c>
      <c r="C56" s="1367">
        <v>13</v>
      </c>
      <c r="D56" s="1367"/>
      <c r="E56" s="2616"/>
      <c r="F56" s="89" t="s">
        <v>138</v>
      </c>
      <c r="G56" s="195"/>
      <c r="H56" s="1380">
        <v>0</v>
      </c>
      <c r="I56" s="1380">
        <v>24</v>
      </c>
      <c r="J56" s="1380">
        <v>4</v>
      </c>
      <c r="K56" s="1380">
        <v>11</v>
      </c>
      <c r="L56" s="1380">
        <v>6</v>
      </c>
      <c r="M56" s="975">
        <f>SUM(H56:L56)</f>
        <v>45</v>
      </c>
    </row>
    <row r="57" spans="1:13" ht="12" customHeight="1">
      <c r="A57" s="713">
        <v>9</v>
      </c>
      <c r="B57" s="713">
        <v>4</v>
      </c>
      <c r="C57" s="713">
        <v>6</v>
      </c>
      <c r="E57" s="2617"/>
      <c r="F57" s="89" t="s">
        <v>71</v>
      </c>
      <c r="G57" s="322"/>
      <c r="H57" s="1380">
        <v>111</v>
      </c>
      <c r="I57" s="1380">
        <v>0</v>
      </c>
      <c r="J57" s="1380">
        <v>0</v>
      </c>
      <c r="K57" s="1380">
        <v>3</v>
      </c>
      <c r="L57" s="1380">
        <v>1</v>
      </c>
      <c r="M57" s="975">
        <f t="shared" si="1"/>
        <v>115</v>
      </c>
    </row>
    <row r="58" spans="1:13" ht="12" customHeight="1">
      <c r="B58" s="713" t="s">
        <v>72</v>
      </c>
      <c r="C58" s="713" t="s">
        <v>72</v>
      </c>
      <c r="E58" s="1371"/>
      <c r="F58" s="1372" t="s">
        <v>73</v>
      </c>
      <c r="G58" s="1373"/>
      <c r="H58" s="1383">
        <v>35</v>
      </c>
      <c r="I58" s="1383">
        <v>30</v>
      </c>
      <c r="J58" s="1383">
        <v>234</v>
      </c>
      <c r="K58" s="1383">
        <v>578</v>
      </c>
      <c r="L58" s="1383">
        <v>663</v>
      </c>
      <c r="M58" s="1375">
        <f>SUM(H58:L58)</f>
        <v>1540</v>
      </c>
    </row>
    <row r="59" spans="1:13">
      <c r="F59" s="2625" t="s">
        <v>8</v>
      </c>
      <c r="G59" s="2626"/>
      <c r="H59" s="1376">
        <f>SUM(H9+H17+H27+H31+H34+H39+H45+H49+H54+H58)</f>
        <v>30493</v>
      </c>
      <c r="I59" s="1376">
        <f>SUM(I9+I17+I27+I31+I34+I39+I45+I49+I54+I58)</f>
        <v>1726</v>
      </c>
      <c r="J59" s="1376">
        <f>SUM(J9+J17+J27+J31+J34+J39+J45+J49+J54+J58)</f>
        <v>261</v>
      </c>
      <c r="K59" s="1376">
        <f>SUM(K9+K17+K27+K31+K34+K39+K45+K49+K54+K58)</f>
        <v>1280</v>
      </c>
      <c r="L59" s="1376">
        <f>SUM(L9+L17+L27+L31+L34+L39+L45+L49+L54+L58)</f>
        <v>1263</v>
      </c>
      <c r="M59" s="1377">
        <f>SUM(H59:L59)</f>
        <v>35023</v>
      </c>
    </row>
    <row r="60" spans="1:13" s="750" customFormat="1" ht="11.25" customHeight="1">
      <c r="A60" s="713"/>
      <c r="B60" s="713"/>
      <c r="C60" s="713"/>
      <c r="D60" s="713"/>
      <c r="F60" s="750" t="s">
        <v>893</v>
      </c>
      <c r="H60" s="713"/>
      <c r="I60" s="713"/>
      <c r="J60" s="713"/>
      <c r="K60" s="713"/>
      <c r="L60" s="713"/>
      <c r="M60" s="713"/>
    </row>
    <row r="61" spans="1:13" ht="9" customHeight="1">
      <c r="F61" s="1378"/>
    </row>
    <row r="62" spans="1:13" ht="9" customHeight="1"/>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13" ht="9" customHeight="1"/>
    <row r="130" spans="6:13" ht="9" customHeight="1"/>
    <row r="131" spans="6:13" ht="9" customHeight="1"/>
    <row r="132" spans="6:13" ht="9" customHeight="1"/>
    <row r="133" spans="6:13" ht="9" customHeight="1"/>
    <row r="134" spans="6:13" ht="9" customHeight="1"/>
    <row r="135" spans="6:13" ht="9" customHeight="1"/>
    <row r="136" spans="6:13" ht="9" customHeight="1"/>
    <row r="137" spans="6:13" ht="9" customHeight="1"/>
    <row r="138" spans="6:13" ht="9" customHeight="1"/>
    <row r="139" spans="6:13" ht="9" customHeight="1"/>
    <row r="140" spans="6:13" ht="9" customHeight="1"/>
    <row r="141" spans="6:13" ht="9" customHeight="1"/>
    <row r="142" spans="6:13" ht="9" customHeight="1"/>
    <row r="143" spans="6:13" ht="9" customHeight="1"/>
    <row r="144" spans="6:13" ht="9" customHeight="1">
      <c r="F144" s="92"/>
      <c r="G144" s="92"/>
      <c r="H144" s="307"/>
      <c r="I144" s="307"/>
      <c r="J144" s="308"/>
      <c r="K144" s="308"/>
      <c r="L144" s="308"/>
      <c r="M144" s="307"/>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sheetData>
  <mergeCells count="17">
    <mergeCell ref="E39:E44"/>
    <mergeCell ref="E45:E48"/>
    <mergeCell ref="E49:E53"/>
    <mergeCell ref="E54:E57"/>
    <mergeCell ref="F59:G59"/>
    <mergeCell ref="E34:E38"/>
    <mergeCell ref="E3:M3"/>
    <mergeCell ref="Q3:AE3"/>
    <mergeCell ref="E4:M4"/>
    <mergeCell ref="E6:E8"/>
    <mergeCell ref="M6:M8"/>
    <mergeCell ref="H7:L7"/>
    <mergeCell ref="E9:E16"/>
    <mergeCell ref="P16:V21"/>
    <mergeCell ref="E17:E26"/>
    <mergeCell ref="E27:E30"/>
    <mergeCell ref="E31:E33"/>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77"/>
  <sheetViews>
    <sheetView workbookViewId="0">
      <selection activeCell="J31" sqref="J31"/>
    </sheetView>
  </sheetViews>
  <sheetFormatPr baseColWidth="10" defaultRowHeight="12.75"/>
  <cols>
    <col min="1" max="1" width="1.5703125" style="79" customWidth="1"/>
    <col min="2" max="2" width="31.5703125" style="79" bestFit="1" customWidth="1"/>
    <col min="3" max="3" width="10.7109375" style="79" customWidth="1"/>
    <col min="4" max="4" width="3.7109375" style="79" customWidth="1"/>
    <col min="5" max="5" width="8.85546875" style="79" bestFit="1" customWidth="1"/>
    <col min="6" max="6" width="14.85546875" style="79" customWidth="1"/>
    <col min="7" max="7" width="1.5703125" style="79" customWidth="1"/>
    <col min="8" max="8" width="4.7109375" style="79" customWidth="1"/>
    <col min="9" max="9" width="11.7109375" style="79" customWidth="1"/>
    <col min="10" max="256" width="11.42578125" style="79"/>
    <col min="257" max="257" width="1.5703125" style="79" customWidth="1"/>
    <col min="258" max="258" width="31.5703125" style="79" bestFit="1" customWidth="1"/>
    <col min="259" max="259" width="10.7109375" style="79" customWidth="1"/>
    <col min="260" max="260" width="3.7109375" style="79" customWidth="1"/>
    <col min="261" max="261" width="8.85546875" style="79" bestFit="1" customWidth="1"/>
    <col min="262" max="262" width="14.85546875" style="79" customWidth="1"/>
    <col min="263" max="263" width="1.5703125" style="79" customWidth="1"/>
    <col min="264" max="264" width="4.7109375" style="79" customWidth="1"/>
    <col min="265" max="265" width="11.7109375" style="79" customWidth="1"/>
    <col min="266" max="512" width="11.42578125" style="79"/>
    <col min="513" max="513" width="1.5703125" style="79" customWidth="1"/>
    <col min="514" max="514" width="31.5703125" style="79" bestFit="1" customWidth="1"/>
    <col min="515" max="515" width="10.7109375" style="79" customWidth="1"/>
    <col min="516" max="516" width="3.7109375" style="79" customWidth="1"/>
    <col min="517" max="517" width="8.85546875" style="79" bestFit="1" customWidth="1"/>
    <col min="518" max="518" width="14.85546875" style="79" customWidth="1"/>
    <col min="519" max="519" width="1.5703125" style="79" customWidth="1"/>
    <col min="520" max="520" width="4.7109375" style="79" customWidth="1"/>
    <col min="521" max="521" width="11.7109375" style="79" customWidth="1"/>
    <col min="522" max="768" width="11.42578125" style="79"/>
    <col min="769" max="769" width="1.5703125" style="79" customWidth="1"/>
    <col min="770" max="770" width="31.5703125" style="79" bestFit="1" customWidth="1"/>
    <col min="771" max="771" width="10.7109375" style="79" customWidth="1"/>
    <col min="772" max="772" width="3.7109375" style="79" customWidth="1"/>
    <col min="773" max="773" width="8.85546875" style="79" bestFit="1" customWidth="1"/>
    <col min="774" max="774" width="14.85546875" style="79" customWidth="1"/>
    <col min="775" max="775" width="1.5703125" style="79" customWidth="1"/>
    <col min="776" max="776" width="4.7109375" style="79" customWidth="1"/>
    <col min="777" max="777" width="11.7109375" style="79" customWidth="1"/>
    <col min="778" max="1024" width="11.42578125" style="79"/>
    <col min="1025" max="1025" width="1.5703125" style="79" customWidth="1"/>
    <col min="1026" max="1026" width="31.5703125" style="79" bestFit="1" customWidth="1"/>
    <col min="1027" max="1027" width="10.7109375" style="79" customWidth="1"/>
    <col min="1028" max="1028" width="3.7109375" style="79" customWidth="1"/>
    <col min="1029" max="1029" width="8.85546875" style="79" bestFit="1" customWidth="1"/>
    <col min="1030" max="1030" width="14.85546875" style="79" customWidth="1"/>
    <col min="1031" max="1031" width="1.5703125" style="79" customWidth="1"/>
    <col min="1032" max="1032" width="4.7109375" style="79" customWidth="1"/>
    <col min="1033" max="1033" width="11.7109375" style="79" customWidth="1"/>
    <col min="1034" max="1280" width="11.42578125" style="79"/>
    <col min="1281" max="1281" width="1.5703125" style="79" customWidth="1"/>
    <col min="1282" max="1282" width="31.5703125" style="79" bestFit="1" customWidth="1"/>
    <col min="1283" max="1283" width="10.7109375" style="79" customWidth="1"/>
    <col min="1284" max="1284" width="3.7109375" style="79" customWidth="1"/>
    <col min="1285" max="1285" width="8.85546875" style="79" bestFit="1" customWidth="1"/>
    <col min="1286" max="1286" width="14.85546875" style="79" customWidth="1"/>
    <col min="1287" max="1287" width="1.5703125" style="79" customWidth="1"/>
    <col min="1288" max="1288" width="4.7109375" style="79" customWidth="1"/>
    <col min="1289" max="1289" width="11.7109375" style="79" customWidth="1"/>
    <col min="1290" max="1536" width="11.42578125" style="79"/>
    <col min="1537" max="1537" width="1.5703125" style="79" customWidth="1"/>
    <col min="1538" max="1538" width="31.5703125" style="79" bestFit="1" customWidth="1"/>
    <col min="1539" max="1539" width="10.7109375" style="79" customWidth="1"/>
    <col min="1540" max="1540" width="3.7109375" style="79" customWidth="1"/>
    <col min="1541" max="1541" width="8.85546875" style="79" bestFit="1" customWidth="1"/>
    <col min="1542" max="1542" width="14.85546875" style="79" customWidth="1"/>
    <col min="1543" max="1543" width="1.5703125" style="79" customWidth="1"/>
    <col min="1544" max="1544" width="4.7109375" style="79" customWidth="1"/>
    <col min="1545" max="1545" width="11.7109375" style="79" customWidth="1"/>
    <col min="1546" max="1792" width="11.42578125" style="79"/>
    <col min="1793" max="1793" width="1.5703125" style="79" customWidth="1"/>
    <col min="1794" max="1794" width="31.5703125" style="79" bestFit="1" customWidth="1"/>
    <col min="1795" max="1795" width="10.7109375" style="79" customWidth="1"/>
    <col min="1796" max="1796" width="3.7109375" style="79" customWidth="1"/>
    <col min="1797" max="1797" width="8.85546875" style="79" bestFit="1" customWidth="1"/>
    <col min="1798" max="1798" width="14.85546875" style="79" customWidth="1"/>
    <col min="1799" max="1799" width="1.5703125" style="79" customWidth="1"/>
    <col min="1800" max="1800" width="4.7109375" style="79" customWidth="1"/>
    <col min="1801" max="1801" width="11.7109375" style="79" customWidth="1"/>
    <col min="1802" max="2048" width="11.42578125" style="79"/>
    <col min="2049" max="2049" width="1.5703125" style="79" customWidth="1"/>
    <col min="2050" max="2050" width="31.5703125" style="79" bestFit="1" customWidth="1"/>
    <col min="2051" max="2051" width="10.7109375" style="79" customWidth="1"/>
    <col min="2052" max="2052" width="3.7109375" style="79" customWidth="1"/>
    <col min="2053" max="2053" width="8.85546875" style="79" bestFit="1" customWidth="1"/>
    <col min="2054" max="2054" width="14.85546875" style="79" customWidth="1"/>
    <col min="2055" max="2055" width="1.5703125" style="79" customWidth="1"/>
    <col min="2056" max="2056" width="4.7109375" style="79" customWidth="1"/>
    <col min="2057" max="2057" width="11.7109375" style="79" customWidth="1"/>
    <col min="2058" max="2304" width="11.42578125" style="79"/>
    <col min="2305" max="2305" width="1.5703125" style="79" customWidth="1"/>
    <col min="2306" max="2306" width="31.5703125" style="79" bestFit="1" customWidth="1"/>
    <col min="2307" max="2307" width="10.7109375" style="79" customWidth="1"/>
    <col min="2308" max="2308" width="3.7109375" style="79" customWidth="1"/>
    <col min="2309" max="2309" width="8.85546875" style="79" bestFit="1" customWidth="1"/>
    <col min="2310" max="2310" width="14.85546875" style="79" customWidth="1"/>
    <col min="2311" max="2311" width="1.5703125" style="79" customWidth="1"/>
    <col min="2312" max="2312" width="4.7109375" style="79" customWidth="1"/>
    <col min="2313" max="2313" width="11.7109375" style="79" customWidth="1"/>
    <col min="2314" max="2560" width="11.42578125" style="79"/>
    <col min="2561" max="2561" width="1.5703125" style="79" customWidth="1"/>
    <col min="2562" max="2562" width="31.5703125" style="79" bestFit="1" customWidth="1"/>
    <col min="2563" max="2563" width="10.7109375" style="79" customWidth="1"/>
    <col min="2564" max="2564" width="3.7109375" style="79" customWidth="1"/>
    <col min="2565" max="2565" width="8.85546875" style="79" bestFit="1" customWidth="1"/>
    <col min="2566" max="2566" width="14.85546875" style="79" customWidth="1"/>
    <col min="2567" max="2567" width="1.5703125" style="79" customWidth="1"/>
    <col min="2568" max="2568" width="4.7109375" style="79" customWidth="1"/>
    <col min="2569" max="2569" width="11.7109375" style="79" customWidth="1"/>
    <col min="2570" max="2816" width="11.42578125" style="79"/>
    <col min="2817" max="2817" width="1.5703125" style="79" customWidth="1"/>
    <col min="2818" max="2818" width="31.5703125" style="79" bestFit="1" customWidth="1"/>
    <col min="2819" max="2819" width="10.7109375" style="79" customWidth="1"/>
    <col min="2820" max="2820" width="3.7109375" style="79" customWidth="1"/>
    <col min="2821" max="2821" width="8.85546875" style="79" bestFit="1" customWidth="1"/>
    <col min="2822" max="2822" width="14.85546875" style="79" customWidth="1"/>
    <col min="2823" max="2823" width="1.5703125" style="79" customWidth="1"/>
    <col min="2824" max="2824" width="4.7109375" style="79" customWidth="1"/>
    <col min="2825" max="2825" width="11.7109375" style="79" customWidth="1"/>
    <col min="2826" max="3072" width="11.42578125" style="79"/>
    <col min="3073" max="3073" width="1.5703125" style="79" customWidth="1"/>
    <col min="3074" max="3074" width="31.5703125" style="79" bestFit="1" customWidth="1"/>
    <col min="3075" max="3075" width="10.7109375" style="79" customWidth="1"/>
    <col min="3076" max="3076" width="3.7109375" style="79" customWidth="1"/>
    <col min="3077" max="3077" width="8.85546875" style="79" bestFit="1" customWidth="1"/>
    <col min="3078" max="3078" width="14.85546875" style="79" customWidth="1"/>
    <col min="3079" max="3079" width="1.5703125" style="79" customWidth="1"/>
    <col min="3080" max="3080" width="4.7109375" style="79" customWidth="1"/>
    <col min="3081" max="3081" width="11.7109375" style="79" customWidth="1"/>
    <col min="3082" max="3328" width="11.42578125" style="79"/>
    <col min="3329" max="3329" width="1.5703125" style="79" customWidth="1"/>
    <col min="3330" max="3330" width="31.5703125" style="79" bestFit="1" customWidth="1"/>
    <col min="3331" max="3331" width="10.7109375" style="79" customWidth="1"/>
    <col min="3332" max="3332" width="3.7109375" style="79" customWidth="1"/>
    <col min="3333" max="3333" width="8.85546875" style="79" bestFit="1" customWidth="1"/>
    <col min="3334" max="3334" width="14.85546875" style="79" customWidth="1"/>
    <col min="3335" max="3335" width="1.5703125" style="79" customWidth="1"/>
    <col min="3336" max="3336" width="4.7109375" style="79" customWidth="1"/>
    <col min="3337" max="3337" width="11.7109375" style="79" customWidth="1"/>
    <col min="3338" max="3584" width="11.42578125" style="79"/>
    <col min="3585" max="3585" width="1.5703125" style="79" customWidth="1"/>
    <col min="3586" max="3586" width="31.5703125" style="79" bestFit="1" customWidth="1"/>
    <col min="3587" max="3587" width="10.7109375" style="79" customWidth="1"/>
    <col min="3588" max="3588" width="3.7109375" style="79" customWidth="1"/>
    <col min="3589" max="3589" width="8.85546875" style="79" bestFit="1" customWidth="1"/>
    <col min="3590" max="3590" width="14.85546875" style="79" customWidth="1"/>
    <col min="3591" max="3591" width="1.5703125" style="79" customWidth="1"/>
    <col min="3592" max="3592" width="4.7109375" style="79" customWidth="1"/>
    <col min="3593" max="3593" width="11.7109375" style="79" customWidth="1"/>
    <col min="3594" max="3840" width="11.42578125" style="79"/>
    <col min="3841" max="3841" width="1.5703125" style="79" customWidth="1"/>
    <col min="3842" max="3842" width="31.5703125" style="79" bestFit="1" customWidth="1"/>
    <col min="3843" max="3843" width="10.7109375" style="79" customWidth="1"/>
    <col min="3844" max="3844" width="3.7109375" style="79" customWidth="1"/>
    <col min="3845" max="3845" width="8.85546875" style="79" bestFit="1" customWidth="1"/>
    <col min="3846" max="3846" width="14.85546875" style="79" customWidth="1"/>
    <col min="3847" max="3847" width="1.5703125" style="79" customWidth="1"/>
    <col min="3848" max="3848" width="4.7109375" style="79" customWidth="1"/>
    <col min="3849" max="3849" width="11.7109375" style="79" customWidth="1"/>
    <col min="3850" max="4096" width="11.42578125" style="79"/>
    <col min="4097" max="4097" width="1.5703125" style="79" customWidth="1"/>
    <col min="4098" max="4098" width="31.5703125" style="79" bestFit="1" customWidth="1"/>
    <col min="4099" max="4099" width="10.7109375" style="79" customWidth="1"/>
    <col min="4100" max="4100" width="3.7109375" style="79" customWidth="1"/>
    <col min="4101" max="4101" width="8.85546875" style="79" bestFit="1" customWidth="1"/>
    <col min="4102" max="4102" width="14.85546875" style="79" customWidth="1"/>
    <col min="4103" max="4103" width="1.5703125" style="79" customWidth="1"/>
    <col min="4104" max="4104" width="4.7109375" style="79" customWidth="1"/>
    <col min="4105" max="4105" width="11.7109375" style="79" customWidth="1"/>
    <col min="4106" max="4352" width="11.42578125" style="79"/>
    <col min="4353" max="4353" width="1.5703125" style="79" customWidth="1"/>
    <col min="4354" max="4354" width="31.5703125" style="79" bestFit="1" customWidth="1"/>
    <col min="4355" max="4355" width="10.7109375" style="79" customWidth="1"/>
    <col min="4356" max="4356" width="3.7109375" style="79" customWidth="1"/>
    <col min="4357" max="4357" width="8.85546875" style="79" bestFit="1" customWidth="1"/>
    <col min="4358" max="4358" width="14.85546875" style="79" customWidth="1"/>
    <col min="4359" max="4359" width="1.5703125" style="79" customWidth="1"/>
    <col min="4360" max="4360" width="4.7109375" style="79" customWidth="1"/>
    <col min="4361" max="4361" width="11.7109375" style="79" customWidth="1"/>
    <col min="4362" max="4608" width="11.42578125" style="79"/>
    <col min="4609" max="4609" width="1.5703125" style="79" customWidth="1"/>
    <col min="4610" max="4610" width="31.5703125" style="79" bestFit="1" customWidth="1"/>
    <col min="4611" max="4611" width="10.7109375" style="79" customWidth="1"/>
    <col min="4612" max="4612" width="3.7109375" style="79" customWidth="1"/>
    <col min="4613" max="4613" width="8.85546875" style="79" bestFit="1" customWidth="1"/>
    <col min="4614" max="4614" width="14.85546875" style="79" customWidth="1"/>
    <col min="4615" max="4615" width="1.5703125" style="79" customWidth="1"/>
    <col min="4616" max="4616" width="4.7109375" style="79" customWidth="1"/>
    <col min="4617" max="4617" width="11.7109375" style="79" customWidth="1"/>
    <col min="4618" max="4864" width="11.42578125" style="79"/>
    <col min="4865" max="4865" width="1.5703125" style="79" customWidth="1"/>
    <col min="4866" max="4866" width="31.5703125" style="79" bestFit="1" customWidth="1"/>
    <col min="4867" max="4867" width="10.7109375" style="79" customWidth="1"/>
    <col min="4868" max="4868" width="3.7109375" style="79" customWidth="1"/>
    <col min="4869" max="4869" width="8.85546875" style="79" bestFit="1" customWidth="1"/>
    <col min="4870" max="4870" width="14.85546875" style="79" customWidth="1"/>
    <col min="4871" max="4871" width="1.5703125" style="79" customWidth="1"/>
    <col min="4872" max="4872" width="4.7109375" style="79" customWidth="1"/>
    <col min="4873" max="4873" width="11.7109375" style="79" customWidth="1"/>
    <col min="4874" max="5120" width="11.42578125" style="79"/>
    <col min="5121" max="5121" width="1.5703125" style="79" customWidth="1"/>
    <col min="5122" max="5122" width="31.5703125" style="79" bestFit="1" customWidth="1"/>
    <col min="5123" max="5123" width="10.7109375" style="79" customWidth="1"/>
    <col min="5124" max="5124" width="3.7109375" style="79" customWidth="1"/>
    <col min="5125" max="5125" width="8.85546875" style="79" bestFit="1" customWidth="1"/>
    <col min="5126" max="5126" width="14.85546875" style="79" customWidth="1"/>
    <col min="5127" max="5127" width="1.5703125" style="79" customWidth="1"/>
    <col min="5128" max="5128" width="4.7109375" style="79" customWidth="1"/>
    <col min="5129" max="5129" width="11.7109375" style="79" customWidth="1"/>
    <col min="5130" max="5376" width="11.42578125" style="79"/>
    <col min="5377" max="5377" width="1.5703125" style="79" customWidth="1"/>
    <col min="5378" max="5378" width="31.5703125" style="79" bestFit="1" customWidth="1"/>
    <col min="5379" max="5379" width="10.7109375" style="79" customWidth="1"/>
    <col min="5380" max="5380" width="3.7109375" style="79" customWidth="1"/>
    <col min="5381" max="5381" width="8.85546875" style="79" bestFit="1" customWidth="1"/>
    <col min="5382" max="5382" width="14.85546875" style="79" customWidth="1"/>
    <col min="5383" max="5383" width="1.5703125" style="79" customWidth="1"/>
    <col min="5384" max="5384" width="4.7109375" style="79" customWidth="1"/>
    <col min="5385" max="5385" width="11.7109375" style="79" customWidth="1"/>
    <col min="5386" max="5632" width="11.42578125" style="79"/>
    <col min="5633" max="5633" width="1.5703125" style="79" customWidth="1"/>
    <col min="5634" max="5634" width="31.5703125" style="79" bestFit="1" customWidth="1"/>
    <col min="5635" max="5635" width="10.7109375" style="79" customWidth="1"/>
    <col min="5636" max="5636" width="3.7109375" style="79" customWidth="1"/>
    <col min="5637" max="5637" width="8.85546875" style="79" bestFit="1" customWidth="1"/>
    <col min="5638" max="5638" width="14.85546875" style="79" customWidth="1"/>
    <col min="5639" max="5639" width="1.5703125" style="79" customWidth="1"/>
    <col min="5640" max="5640" width="4.7109375" style="79" customWidth="1"/>
    <col min="5641" max="5641" width="11.7109375" style="79" customWidth="1"/>
    <col min="5642" max="5888" width="11.42578125" style="79"/>
    <col min="5889" max="5889" width="1.5703125" style="79" customWidth="1"/>
    <col min="5890" max="5890" width="31.5703125" style="79" bestFit="1" customWidth="1"/>
    <col min="5891" max="5891" width="10.7109375" style="79" customWidth="1"/>
    <col min="5892" max="5892" width="3.7109375" style="79" customWidth="1"/>
    <col min="5893" max="5893" width="8.85546875" style="79" bestFit="1" customWidth="1"/>
    <col min="5894" max="5894" width="14.85546875" style="79" customWidth="1"/>
    <col min="5895" max="5895" width="1.5703125" style="79" customWidth="1"/>
    <col min="5896" max="5896" width="4.7109375" style="79" customWidth="1"/>
    <col min="5897" max="5897" width="11.7109375" style="79" customWidth="1"/>
    <col min="5898" max="6144" width="11.42578125" style="79"/>
    <col min="6145" max="6145" width="1.5703125" style="79" customWidth="1"/>
    <col min="6146" max="6146" width="31.5703125" style="79" bestFit="1" customWidth="1"/>
    <col min="6147" max="6147" width="10.7109375" style="79" customWidth="1"/>
    <col min="6148" max="6148" width="3.7109375" style="79" customWidth="1"/>
    <col min="6149" max="6149" width="8.85546875" style="79" bestFit="1" customWidth="1"/>
    <col min="6150" max="6150" width="14.85546875" style="79" customWidth="1"/>
    <col min="6151" max="6151" width="1.5703125" style="79" customWidth="1"/>
    <col min="6152" max="6152" width="4.7109375" style="79" customWidth="1"/>
    <col min="6153" max="6153" width="11.7109375" style="79" customWidth="1"/>
    <col min="6154" max="6400" width="11.42578125" style="79"/>
    <col min="6401" max="6401" width="1.5703125" style="79" customWidth="1"/>
    <col min="6402" max="6402" width="31.5703125" style="79" bestFit="1" customWidth="1"/>
    <col min="6403" max="6403" width="10.7109375" style="79" customWidth="1"/>
    <col min="6404" max="6404" width="3.7109375" style="79" customWidth="1"/>
    <col min="6405" max="6405" width="8.85546875" style="79" bestFit="1" customWidth="1"/>
    <col min="6406" max="6406" width="14.85546875" style="79" customWidth="1"/>
    <col min="6407" max="6407" width="1.5703125" style="79" customWidth="1"/>
    <col min="6408" max="6408" width="4.7109375" style="79" customWidth="1"/>
    <col min="6409" max="6409" width="11.7109375" style="79" customWidth="1"/>
    <col min="6410" max="6656" width="11.42578125" style="79"/>
    <col min="6657" max="6657" width="1.5703125" style="79" customWidth="1"/>
    <col min="6658" max="6658" width="31.5703125" style="79" bestFit="1" customWidth="1"/>
    <col min="6659" max="6659" width="10.7109375" style="79" customWidth="1"/>
    <col min="6660" max="6660" width="3.7109375" style="79" customWidth="1"/>
    <col min="6661" max="6661" width="8.85546875" style="79" bestFit="1" customWidth="1"/>
    <col min="6662" max="6662" width="14.85546875" style="79" customWidth="1"/>
    <col min="6663" max="6663" width="1.5703125" style="79" customWidth="1"/>
    <col min="6664" max="6664" width="4.7109375" style="79" customWidth="1"/>
    <col min="6665" max="6665" width="11.7109375" style="79" customWidth="1"/>
    <col min="6666" max="6912" width="11.42578125" style="79"/>
    <col min="6913" max="6913" width="1.5703125" style="79" customWidth="1"/>
    <col min="6914" max="6914" width="31.5703125" style="79" bestFit="1" customWidth="1"/>
    <col min="6915" max="6915" width="10.7109375" style="79" customWidth="1"/>
    <col min="6916" max="6916" width="3.7109375" style="79" customWidth="1"/>
    <col min="6917" max="6917" width="8.85546875" style="79" bestFit="1" customWidth="1"/>
    <col min="6918" max="6918" width="14.85546875" style="79" customWidth="1"/>
    <col min="6919" max="6919" width="1.5703125" style="79" customWidth="1"/>
    <col min="6920" max="6920" width="4.7109375" style="79" customWidth="1"/>
    <col min="6921" max="6921" width="11.7109375" style="79" customWidth="1"/>
    <col min="6922" max="7168" width="11.42578125" style="79"/>
    <col min="7169" max="7169" width="1.5703125" style="79" customWidth="1"/>
    <col min="7170" max="7170" width="31.5703125" style="79" bestFit="1" customWidth="1"/>
    <col min="7171" max="7171" width="10.7109375" style="79" customWidth="1"/>
    <col min="7172" max="7172" width="3.7109375" style="79" customWidth="1"/>
    <col min="7173" max="7173" width="8.85546875" style="79" bestFit="1" customWidth="1"/>
    <col min="7174" max="7174" width="14.85546875" style="79" customWidth="1"/>
    <col min="7175" max="7175" width="1.5703125" style="79" customWidth="1"/>
    <col min="7176" max="7176" width="4.7109375" style="79" customWidth="1"/>
    <col min="7177" max="7177" width="11.7109375" style="79" customWidth="1"/>
    <col min="7178" max="7424" width="11.42578125" style="79"/>
    <col min="7425" max="7425" width="1.5703125" style="79" customWidth="1"/>
    <col min="7426" max="7426" width="31.5703125" style="79" bestFit="1" customWidth="1"/>
    <col min="7427" max="7427" width="10.7109375" style="79" customWidth="1"/>
    <col min="7428" max="7428" width="3.7109375" style="79" customWidth="1"/>
    <col min="7429" max="7429" width="8.85546875" style="79" bestFit="1" customWidth="1"/>
    <col min="7430" max="7430" width="14.85546875" style="79" customWidth="1"/>
    <col min="7431" max="7431" width="1.5703125" style="79" customWidth="1"/>
    <col min="7432" max="7432" width="4.7109375" style="79" customWidth="1"/>
    <col min="7433" max="7433" width="11.7109375" style="79" customWidth="1"/>
    <col min="7434" max="7680" width="11.42578125" style="79"/>
    <col min="7681" max="7681" width="1.5703125" style="79" customWidth="1"/>
    <col min="7682" max="7682" width="31.5703125" style="79" bestFit="1" customWidth="1"/>
    <col min="7683" max="7683" width="10.7109375" style="79" customWidth="1"/>
    <col min="7684" max="7684" width="3.7109375" style="79" customWidth="1"/>
    <col min="7685" max="7685" width="8.85546875" style="79" bestFit="1" customWidth="1"/>
    <col min="7686" max="7686" width="14.85546875" style="79" customWidth="1"/>
    <col min="7687" max="7687" width="1.5703125" style="79" customWidth="1"/>
    <col min="7688" max="7688" width="4.7109375" style="79" customWidth="1"/>
    <col min="7689" max="7689" width="11.7109375" style="79" customWidth="1"/>
    <col min="7690" max="7936" width="11.42578125" style="79"/>
    <col min="7937" max="7937" width="1.5703125" style="79" customWidth="1"/>
    <col min="7938" max="7938" width="31.5703125" style="79" bestFit="1" customWidth="1"/>
    <col min="7939" max="7939" width="10.7109375" style="79" customWidth="1"/>
    <col min="7940" max="7940" width="3.7109375" style="79" customWidth="1"/>
    <col min="7941" max="7941" width="8.85546875" style="79" bestFit="1" customWidth="1"/>
    <col min="7942" max="7942" width="14.85546875" style="79" customWidth="1"/>
    <col min="7943" max="7943" width="1.5703125" style="79" customWidth="1"/>
    <col min="7944" max="7944" width="4.7109375" style="79" customWidth="1"/>
    <col min="7945" max="7945" width="11.7109375" style="79" customWidth="1"/>
    <col min="7946" max="8192" width="11.42578125" style="79"/>
    <col min="8193" max="8193" width="1.5703125" style="79" customWidth="1"/>
    <col min="8194" max="8194" width="31.5703125" style="79" bestFit="1" customWidth="1"/>
    <col min="8195" max="8195" width="10.7109375" style="79" customWidth="1"/>
    <col min="8196" max="8196" width="3.7109375" style="79" customWidth="1"/>
    <col min="8197" max="8197" width="8.85546875" style="79" bestFit="1" customWidth="1"/>
    <col min="8198" max="8198" width="14.85546875" style="79" customWidth="1"/>
    <col min="8199" max="8199" width="1.5703125" style="79" customWidth="1"/>
    <col min="8200" max="8200" width="4.7109375" style="79" customWidth="1"/>
    <col min="8201" max="8201" width="11.7109375" style="79" customWidth="1"/>
    <col min="8202" max="8448" width="11.42578125" style="79"/>
    <col min="8449" max="8449" width="1.5703125" style="79" customWidth="1"/>
    <col min="8450" max="8450" width="31.5703125" style="79" bestFit="1" customWidth="1"/>
    <col min="8451" max="8451" width="10.7109375" style="79" customWidth="1"/>
    <col min="8452" max="8452" width="3.7109375" style="79" customWidth="1"/>
    <col min="8453" max="8453" width="8.85546875" style="79" bestFit="1" customWidth="1"/>
    <col min="8454" max="8454" width="14.85546875" style="79" customWidth="1"/>
    <col min="8455" max="8455" width="1.5703125" style="79" customWidth="1"/>
    <col min="8456" max="8456" width="4.7109375" style="79" customWidth="1"/>
    <col min="8457" max="8457" width="11.7109375" style="79" customWidth="1"/>
    <col min="8458" max="8704" width="11.42578125" style="79"/>
    <col min="8705" max="8705" width="1.5703125" style="79" customWidth="1"/>
    <col min="8706" max="8706" width="31.5703125" style="79" bestFit="1" customWidth="1"/>
    <col min="8707" max="8707" width="10.7109375" style="79" customWidth="1"/>
    <col min="8708" max="8708" width="3.7109375" style="79" customWidth="1"/>
    <col min="8709" max="8709" width="8.85546875" style="79" bestFit="1" customWidth="1"/>
    <col min="8710" max="8710" width="14.85546875" style="79" customWidth="1"/>
    <col min="8711" max="8711" width="1.5703125" style="79" customWidth="1"/>
    <col min="8712" max="8712" width="4.7109375" style="79" customWidth="1"/>
    <col min="8713" max="8713" width="11.7109375" style="79" customWidth="1"/>
    <col min="8714" max="8960" width="11.42578125" style="79"/>
    <col min="8961" max="8961" width="1.5703125" style="79" customWidth="1"/>
    <col min="8962" max="8962" width="31.5703125" style="79" bestFit="1" customWidth="1"/>
    <col min="8963" max="8963" width="10.7109375" style="79" customWidth="1"/>
    <col min="8964" max="8964" width="3.7109375" style="79" customWidth="1"/>
    <col min="8965" max="8965" width="8.85546875" style="79" bestFit="1" customWidth="1"/>
    <col min="8966" max="8966" width="14.85546875" style="79" customWidth="1"/>
    <col min="8967" max="8967" width="1.5703125" style="79" customWidth="1"/>
    <col min="8968" max="8968" width="4.7109375" style="79" customWidth="1"/>
    <col min="8969" max="8969" width="11.7109375" style="79" customWidth="1"/>
    <col min="8970" max="9216" width="11.42578125" style="79"/>
    <col min="9217" max="9217" width="1.5703125" style="79" customWidth="1"/>
    <col min="9218" max="9218" width="31.5703125" style="79" bestFit="1" customWidth="1"/>
    <col min="9219" max="9219" width="10.7109375" style="79" customWidth="1"/>
    <col min="9220" max="9220" width="3.7109375" style="79" customWidth="1"/>
    <col min="9221" max="9221" width="8.85546875" style="79" bestFit="1" customWidth="1"/>
    <col min="9222" max="9222" width="14.85546875" style="79" customWidth="1"/>
    <col min="9223" max="9223" width="1.5703125" style="79" customWidth="1"/>
    <col min="9224" max="9224" width="4.7109375" style="79" customWidth="1"/>
    <col min="9225" max="9225" width="11.7109375" style="79" customWidth="1"/>
    <col min="9226" max="9472" width="11.42578125" style="79"/>
    <col min="9473" max="9473" width="1.5703125" style="79" customWidth="1"/>
    <col min="9474" max="9474" width="31.5703125" style="79" bestFit="1" customWidth="1"/>
    <col min="9475" max="9475" width="10.7109375" style="79" customWidth="1"/>
    <col min="9476" max="9476" width="3.7109375" style="79" customWidth="1"/>
    <col min="9477" max="9477" width="8.85546875" style="79" bestFit="1" customWidth="1"/>
    <col min="9478" max="9478" width="14.85546875" style="79" customWidth="1"/>
    <col min="9479" max="9479" width="1.5703125" style="79" customWidth="1"/>
    <col min="9480" max="9480" width="4.7109375" style="79" customWidth="1"/>
    <col min="9481" max="9481" width="11.7109375" style="79" customWidth="1"/>
    <col min="9482" max="9728" width="11.42578125" style="79"/>
    <col min="9729" max="9729" width="1.5703125" style="79" customWidth="1"/>
    <col min="9730" max="9730" width="31.5703125" style="79" bestFit="1" customWidth="1"/>
    <col min="9731" max="9731" width="10.7109375" style="79" customWidth="1"/>
    <col min="9732" max="9732" width="3.7109375" style="79" customWidth="1"/>
    <col min="9733" max="9733" width="8.85546875" style="79" bestFit="1" customWidth="1"/>
    <col min="9734" max="9734" width="14.85546875" style="79" customWidth="1"/>
    <col min="9735" max="9735" width="1.5703125" style="79" customWidth="1"/>
    <col min="9736" max="9736" width="4.7109375" style="79" customWidth="1"/>
    <col min="9737" max="9737" width="11.7109375" style="79" customWidth="1"/>
    <col min="9738" max="9984" width="11.42578125" style="79"/>
    <col min="9985" max="9985" width="1.5703125" style="79" customWidth="1"/>
    <col min="9986" max="9986" width="31.5703125" style="79" bestFit="1" customWidth="1"/>
    <col min="9987" max="9987" width="10.7109375" style="79" customWidth="1"/>
    <col min="9988" max="9988" width="3.7109375" style="79" customWidth="1"/>
    <col min="9989" max="9989" width="8.85546875" style="79" bestFit="1" customWidth="1"/>
    <col min="9990" max="9990" width="14.85546875" style="79" customWidth="1"/>
    <col min="9991" max="9991" width="1.5703125" style="79" customWidth="1"/>
    <col min="9992" max="9992" width="4.7109375" style="79" customWidth="1"/>
    <col min="9993" max="9993" width="11.7109375" style="79" customWidth="1"/>
    <col min="9994" max="10240" width="11.42578125" style="79"/>
    <col min="10241" max="10241" width="1.5703125" style="79" customWidth="1"/>
    <col min="10242" max="10242" width="31.5703125" style="79" bestFit="1" customWidth="1"/>
    <col min="10243" max="10243" width="10.7109375" style="79" customWidth="1"/>
    <col min="10244" max="10244" width="3.7109375" style="79" customWidth="1"/>
    <col min="10245" max="10245" width="8.85546875" style="79" bestFit="1" customWidth="1"/>
    <col min="10246" max="10246" width="14.85546875" style="79" customWidth="1"/>
    <col min="10247" max="10247" width="1.5703125" style="79" customWidth="1"/>
    <col min="10248" max="10248" width="4.7109375" style="79" customWidth="1"/>
    <col min="10249" max="10249" width="11.7109375" style="79" customWidth="1"/>
    <col min="10250" max="10496" width="11.42578125" style="79"/>
    <col min="10497" max="10497" width="1.5703125" style="79" customWidth="1"/>
    <col min="10498" max="10498" width="31.5703125" style="79" bestFit="1" customWidth="1"/>
    <col min="10499" max="10499" width="10.7109375" style="79" customWidth="1"/>
    <col min="10500" max="10500" width="3.7109375" style="79" customWidth="1"/>
    <col min="10501" max="10501" width="8.85546875" style="79" bestFit="1" customWidth="1"/>
    <col min="10502" max="10502" width="14.85546875" style="79" customWidth="1"/>
    <col min="10503" max="10503" width="1.5703125" style="79" customWidth="1"/>
    <col min="10504" max="10504" width="4.7109375" style="79" customWidth="1"/>
    <col min="10505" max="10505" width="11.7109375" style="79" customWidth="1"/>
    <col min="10506" max="10752" width="11.42578125" style="79"/>
    <col min="10753" max="10753" width="1.5703125" style="79" customWidth="1"/>
    <col min="10754" max="10754" width="31.5703125" style="79" bestFit="1" customWidth="1"/>
    <col min="10755" max="10755" width="10.7109375" style="79" customWidth="1"/>
    <col min="10756" max="10756" width="3.7109375" style="79" customWidth="1"/>
    <col min="10757" max="10757" width="8.85546875" style="79" bestFit="1" customWidth="1"/>
    <col min="10758" max="10758" width="14.85546875" style="79" customWidth="1"/>
    <col min="10759" max="10759" width="1.5703125" style="79" customWidth="1"/>
    <col min="10760" max="10760" width="4.7109375" style="79" customWidth="1"/>
    <col min="10761" max="10761" width="11.7109375" style="79" customWidth="1"/>
    <col min="10762" max="11008" width="11.42578125" style="79"/>
    <col min="11009" max="11009" width="1.5703125" style="79" customWidth="1"/>
    <col min="11010" max="11010" width="31.5703125" style="79" bestFit="1" customWidth="1"/>
    <col min="11011" max="11011" width="10.7109375" style="79" customWidth="1"/>
    <col min="11012" max="11012" width="3.7109375" style="79" customWidth="1"/>
    <col min="11013" max="11013" width="8.85546875" style="79" bestFit="1" customWidth="1"/>
    <col min="11014" max="11014" width="14.85546875" style="79" customWidth="1"/>
    <col min="11015" max="11015" width="1.5703125" style="79" customWidth="1"/>
    <col min="11016" max="11016" width="4.7109375" style="79" customWidth="1"/>
    <col min="11017" max="11017" width="11.7109375" style="79" customWidth="1"/>
    <col min="11018" max="11264" width="11.42578125" style="79"/>
    <col min="11265" max="11265" width="1.5703125" style="79" customWidth="1"/>
    <col min="11266" max="11266" width="31.5703125" style="79" bestFit="1" customWidth="1"/>
    <col min="11267" max="11267" width="10.7109375" style="79" customWidth="1"/>
    <col min="11268" max="11268" width="3.7109375" style="79" customWidth="1"/>
    <col min="11269" max="11269" width="8.85546875" style="79" bestFit="1" customWidth="1"/>
    <col min="11270" max="11270" width="14.85546875" style="79" customWidth="1"/>
    <col min="11271" max="11271" width="1.5703125" style="79" customWidth="1"/>
    <col min="11272" max="11272" width="4.7109375" style="79" customWidth="1"/>
    <col min="11273" max="11273" width="11.7109375" style="79" customWidth="1"/>
    <col min="11274" max="11520" width="11.42578125" style="79"/>
    <col min="11521" max="11521" width="1.5703125" style="79" customWidth="1"/>
    <col min="11522" max="11522" width="31.5703125" style="79" bestFit="1" customWidth="1"/>
    <col min="11523" max="11523" width="10.7109375" style="79" customWidth="1"/>
    <col min="11524" max="11524" width="3.7109375" style="79" customWidth="1"/>
    <col min="11525" max="11525" width="8.85546875" style="79" bestFit="1" customWidth="1"/>
    <col min="11526" max="11526" width="14.85546875" style="79" customWidth="1"/>
    <col min="11527" max="11527" width="1.5703125" style="79" customWidth="1"/>
    <col min="11528" max="11528" width="4.7109375" style="79" customWidth="1"/>
    <col min="11529" max="11529" width="11.7109375" style="79" customWidth="1"/>
    <col min="11530" max="11776" width="11.42578125" style="79"/>
    <col min="11777" max="11777" width="1.5703125" style="79" customWidth="1"/>
    <col min="11778" max="11778" width="31.5703125" style="79" bestFit="1" customWidth="1"/>
    <col min="11779" max="11779" width="10.7109375" style="79" customWidth="1"/>
    <col min="11780" max="11780" width="3.7109375" style="79" customWidth="1"/>
    <col min="11781" max="11781" width="8.85546875" style="79" bestFit="1" customWidth="1"/>
    <col min="11782" max="11782" width="14.85546875" style="79" customWidth="1"/>
    <col min="11783" max="11783" width="1.5703125" style="79" customWidth="1"/>
    <col min="11784" max="11784" width="4.7109375" style="79" customWidth="1"/>
    <col min="11785" max="11785" width="11.7109375" style="79" customWidth="1"/>
    <col min="11786" max="12032" width="11.42578125" style="79"/>
    <col min="12033" max="12033" width="1.5703125" style="79" customWidth="1"/>
    <col min="12034" max="12034" width="31.5703125" style="79" bestFit="1" customWidth="1"/>
    <col min="12035" max="12035" width="10.7109375" style="79" customWidth="1"/>
    <col min="12036" max="12036" width="3.7109375" style="79" customWidth="1"/>
    <col min="12037" max="12037" width="8.85546875" style="79" bestFit="1" customWidth="1"/>
    <col min="12038" max="12038" width="14.85546875" style="79" customWidth="1"/>
    <col min="12039" max="12039" width="1.5703125" style="79" customWidth="1"/>
    <col min="12040" max="12040" width="4.7109375" style="79" customWidth="1"/>
    <col min="12041" max="12041" width="11.7109375" style="79" customWidth="1"/>
    <col min="12042" max="12288" width="11.42578125" style="79"/>
    <col min="12289" max="12289" width="1.5703125" style="79" customWidth="1"/>
    <col min="12290" max="12290" width="31.5703125" style="79" bestFit="1" customWidth="1"/>
    <col min="12291" max="12291" width="10.7109375" style="79" customWidth="1"/>
    <col min="12292" max="12292" width="3.7109375" style="79" customWidth="1"/>
    <col min="12293" max="12293" width="8.85546875" style="79" bestFit="1" customWidth="1"/>
    <col min="12294" max="12294" width="14.85546875" style="79" customWidth="1"/>
    <col min="12295" max="12295" width="1.5703125" style="79" customWidth="1"/>
    <col min="12296" max="12296" width="4.7109375" style="79" customWidth="1"/>
    <col min="12297" max="12297" width="11.7109375" style="79" customWidth="1"/>
    <col min="12298" max="12544" width="11.42578125" style="79"/>
    <col min="12545" max="12545" width="1.5703125" style="79" customWidth="1"/>
    <col min="12546" max="12546" width="31.5703125" style="79" bestFit="1" customWidth="1"/>
    <col min="12547" max="12547" width="10.7109375" style="79" customWidth="1"/>
    <col min="12548" max="12548" width="3.7109375" style="79" customWidth="1"/>
    <col min="12549" max="12549" width="8.85546875" style="79" bestFit="1" customWidth="1"/>
    <col min="12550" max="12550" width="14.85546875" style="79" customWidth="1"/>
    <col min="12551" max="12551" width="1.5703125" style="79" customWidth="1"/>
    <col min="12552" max="12552" width="4.7109375" style="79" customWidth="1"/>
    <col min="12553" max="12553" width="11.7109375" style="79" customWidth="1"/>
    <col min="12554" max="12800" width="11.42578125" style="79"/>
    <col min="12801" max="12801" width="1.5703125" style="79" customWidth="1"/>
    <col min="12802" max="12802" width="31.5703125" style="79" bestFit="1" customWidth="1"/>
    <col min="12803" max="12803" width="10.7109375" style="79" customWidth="1"/>
    <col min="12804" max="12804" width="3.7109375" style="79" customWidth="1"/>
    <col min="12805" max="12805" width="8.85546875" style="79" bestFit="1" customWidth="1"/>
    <col min="12806" max="12806" width="14.85546875" style="79" customWidth="1"/>
    <col min="12807" max="12807" width="1.5703125" style="79" customWidth="1"/>
    <col min="12808" max="12808" width="4.7109375" style="79" customWidth="1"/>
    <col min="12809" max="12809" width="11.7109375" style="79" customWidth="1"/>
    <col min="12810" max="13056" width="11.42578125" style="79"/>
    <col min="13057" max="13057" width="1.5703125" style="79" customWidth="1"/>
    <col min="13058" max="13058" width="31.5703125" style="79" bestFit="1" customWidth="1"/>
    <col min="13059" max="13059" width="10.7109375" style="79" customWidth="1"/>
    <col min="13060" max="13060" width="3.7109375" style="79" customWidth="1"/>
    <col min="13061" max="13061" width="8.85546875" style="79" bestFit="1" customWidth="1"/>
    <col min="13062" max="13062" width="14.85546875" style="79" customWidth="1"/>
    <col min="13063" max="13063" width="1.5703125" style="79" customWidth="1"/>
    <col min="13064" max="13064" width="4.7109375" style="79" customWidth="1"/>
    <col min="13065" max="13065" width="11.7109375" style="79" customWidth="1"/>
    <col min="13066" max="13312" width="11.42578125" style="79"/>
    <col min="13313" max="13313" width="1.5703125" style="79" customWidth="1"/>
    <col min="13314" max="13314" width="31.5703125" style="79" bestFit="1" customWidth="1"/>
    <col min="13315" max="13315" width="10.7109375" style="79" customWidth="1"/>
    <col min="13316" max="13316" width="3.7109375" style="79" customWidth="1"/>
    <col min="13317" max="13317" width="8.85546875" style="79" bestFit="1" customWidth="1"/>
    <col min="13318" max="13318" width="14.85546875" style="79" customWidth="1"/>
    <col min="13319" max="13319" width="1.5703125" style="79" customWidth="1"/>
    <col min="13320" max="13320" width="4.7109375" style="79" customWidth="1"/>
    <col min="13321" max="13321" width="11.7109375" style="79" customWidth="1"/>
    <col min="13322" max="13568" width="11.42578125" style="79"/>
    <col min="13569" max="13569" width="1.5703125" style="79" customWidth="1"/>
    <col min="13570" max="13570" width="31.5703125" style="79" bestFit="1" customWidth="1"/>
    <col min="13571" max="13571" width="10.7109375" style="79" customWidth="1"/>
    <col min="13572" max="13572" width="3.7109375" style="79" customWidth="1"/>
    <col min="13573" max="13573" width="8.85546875" style="79" bestFit="1" customWidth="1"/>
    <col min="13574" max="13574" width="14.85546875" style="79" customWidth="1"/>
    <col min="13575" max="13575" width="1.5703125" style="79" customWidth="1"/>
    <col min="13576" max="13576" width="4.7109375" style="79" customWidth="1"/>
    <col min="13577" max="13577" width="11.7109375" style="79" customWidth="1"/>
    <col min="13578" max="13824" width="11.42578125" style="79"/>
    <col min="13825" max="13825" width="1.5703125" style="79" customWidth="1"/>
    <col min="13826" max="13826" width="31.5703125" style="79" bestFit="1" customWidth="1"/>
    <col min="13827" max="13827" width="10.7109375" style="79" customWidth="1"/>
    <col min="13828" max="13828" width="3.7109375" style="79" customWidth="1"/>
    <col min="13829" max="13829" width="8.85546875" style="79" bestFit="1" customWidth="1"/>
    <col min="13830" max="13830" width="14.85546875" style="79" customWidth="1"/>
    <col min="13831" max="13831" width="1.5703125" style="79" customWidth="1"/>
    <col min="13832" max="13832" width="4.7109375" style="79" customWidth="1"/>
    <col min="13833" max="13833" width="11.7109375" style="79" customWidth="1"/>
    <col min="13834" max="14080" width="11.42578125" style="79"/>
    <col min="14081" max="14081" width="1.5703125" style="79" customWidth="1"/>
    <col min="14082" max="14082" width="31.5703125" style="79" bestFit="1" customWidth="1"/>
    <col min="14083" max="14083" width="10.7109375" style="79" customWidth="1"/>
    <col min="14084" max="14084" width="3.7109375" style="79" customWidth="1"/>
    <col min="14085" max="14085" width="8.85546875" style="79" bestFit="1" customWidth="1"/>
    <col min="14086" max="14086" width="14.85546875" style="79" customWidth="1"/>
    <col min="14087" max="14087" width="1.5703125" style="79" customWidth="1"/>
    <col min="14088" max="14088" width="4.7109375" style="79" customWidth="1"/>
    <col min="14089" max="14089" width="11.7109375" style="79" customWidth="1"/>
    <col min="14090" max="14336" width="11.42578125" style="79"/>
    <col min="14337" max="14337" width="1.5703125" style="79" customWidth="1"/>
    <col min="14338" max="14338" width="31.5703125" style="79" bestFit="1" customWidth="1"/>
    <col min="14339" max="14339" width="10.7109375" style="79" customWidth="1"/>
    <col min="14340" max="14340" width="3.7109375" style="79" customWidth="1"/>
    <col min="14341" max="14341" width="8.85546875" style="79" bestFit="1" customWidth="1"/>
    <col min="14342" max="14342" width="14.85546875" style="79" customWidth="1"/>
    <col min="14343" max="14343" width="1.5703125" style="79" customWidth="1"/>
    <col min="14344" max="14344" width="4.7109375" style="79" customWidth="1"/>
    <col min="14345" max="14345" width="11.7109375" style="79" customWidth="1"/>
    <col min="14346" max="14592" width="11.42578125" style="79"/>
    <col min="14593" max="14593" width="1.5703125" style="79" customWidth="1"/>
    <col min="14594" max="14594" width="31.5703125" style="79" bestFit="1" customWidth="1"/>
    <col min="14595" max="14595" width="10.7109375" style="79" customWidth="1"/>
    <col min="14596" max="14596" width="3.7109375" style="79" customWidth="1"/>
    <col min="14597" max="14597" width="8.85546875" style="79" bestFit="1" customWidth="1"/>
    <col min="14598" max="14598" width="14.85546875" style="79" customWidth="1"/>
    <col min="14599" max="14599" width="1.5703125" style="79" customWidth="1"/>
    <col min="14600" max="14600" width="4.7109375" style="79" customWidth="1"/>
    <col min="14601" max="14601" width="11.7109375" style="79" customWidth="1"/>
    <col min="14602" max="14848" width="11.42578125" style="79"/>
    <col min="14849" max="14849" width="1.5703125" style="79" customWidth="1"/>
    <col min="14850" max="14850" width="31.5703125" style="79" bestFit="1" customWidth="1"/>
    <col min="14851" max="14851" width="10.7109375" style="79" customWidth="1"/>
    <col min="14852" max="14852" width="3.7109375" style="79" customWidth="1"/>
    <col min="14853" max="14853" width="8.85546875" style="79" bestFit="1" customWidth="1"/>
    <col min="14854" max="14854" width="14.85546875" style="79" customWidth="1"/>
    <col min="14855" max="14855" width="1.5703125" style="79" customWidth="1"/>
    <col min="14856" max="14856" width="4.7109375" style="79" customWidth="1"/>
    <col min="14857" max="14857" width="11.7109375" style="79" customWidth="1"/>
    <col min="14858" max="15104" width="11.42578125" style="79"/>
    <col min="15105" max="15105" width="1.5703125" style="79" customWidth="1"/>
    <col min="15106" max="15106" width="31.5703125" style="79" bestFit="1" customWidth="1"/>
    <col min="15107" max="15107" width="10.7109375" style="79" customWidth="1"/>
    <col min="15108" max="15108" width="3.7109375" style="79" customWidth="1"/>
    <col min="15109" max="15109" width="8.85546875" style="79" bestFit="1" customWidth="1"/>
    <col min="15110" max="15110" width="14.85546875" style="79" customWidth="1"/>
    <col min="15111" max="15111" width="1.5703125" style="79" customWidth="1"/>
    <col min="15112" max="15112" width="4.7109375" style="79" customWidth="1"/>
    <col min="15113" max="15113" width="11.7109375" style="79" customWidth="1"/>
    <col min="15114" max="15360" width="11.42578125" style="79"/>
    <col min="15361" max="15361" width="1.5703125" style="79" customWidth="1"/>
    <col min="15362" max="15362" width="31.5703125" style="79" bestFit="1" customWidth="1"/>
    <col min="15363" max="15363" width="10.7109375" style="79" customWidth="1"/>
    <col min="15364" max="15364" width="3.7109375" style="79" customWidth="1"/>
    <col min="15365" max="15365" width="8.85546875" style="79" bestFit="1" customWidth="1"/>
    <col min="15366" max="15366" width="14.85546875" style="79" customWidth="1"/>
    <col min="15367" max="15367" width="1.5703125" style="79" customWidth="1"/>
    <col min="15368" max="15368" width="4.7109375" style="79" customWidth="1"/>
    <col min="15369" max="15369" width="11.7109375" style="79" customWidth="1"/>
    <col min="15370" max="15616" width="11.42578125" style="79"/>
    <col min="15617" max="15617" width="1.5703125" style="79" customWidth="1"/>
    <col min="15618" max="15618" width="31.5703125" style="79" bestFit="1" customWidth="1"/>
    <col min="15619" max="15619" width="10.7109375" style="79" customWidth="1"/>
    <col min="15620" max="15620" width="3.7109375" style="79" customWidth="1"/>
    <col min="15621" max="15621" width="8.85546875" style="79" bestFit="1" customWidth="1"/>
    <col min="15622" max="15622" width="14.85546875" style="79" customWidth="1"/>
    <col min="15623" max="15623" width="1.5703125" style="79" customWidth="1"/>
    <col min="15624" max="15624" width="4.7109375" style="79" customWidth="1"/>
    <col min="15625" max="15625" width="11.7109375" style="79" customWidth="1"/>
    <col min="15626" max="15872" width="11.42578125" style="79"/>
    <col min="15873" max="15873" width="1.5703125" style="79" customWidth="1"/>
    <col min="15874" max="15874" width="31.5703125" style="79" bestFit="1" customWidth="1"/>
    <col min="15875" max="15875" width="10.7109375" style="79" customWidth="1"/>
    <col min="15876" max="15876" width="3.7109375" style="79" customWidth="1"/>
    <col min="15877" max="15877" width="8.85546875" style="79" bestFit="1" customWidth="1"/>
    <col min="15878" max="15878" width="14.85546875" style="79" customWidth="1"/>
    <col min="15879" max="15879" width="1.5703125" style="79" customWidth="1"/>
    <col min="15880" max="15880" width="4.7109375" style="79" customWidth="1"/>
    <col min="15881" max="15881" width="11.7109375" style="79" customWidth="1"/>
    <col min="15882" max="16128" width="11.42578125" style="79"/>
    <col min="16129" max="16129" width="1.5703125" style="79" customWidth="1"/>
    <col min="16130" max="16130" width="31.5703125" style="79" bestFit="1" customWidth="1"/>
    <col min="16131" max="16131" width="10.7109375" style="79" customWidth="1"/>
    <col min="16132" max="16132" width="3.7109375" style="79" customWidth="1"/>
    <col min="16133" max="16133" width="8.85546875" style="79" bestFit="1" customWidth="1"/>
    <col min="16134" max="16134" width="14.85546875" style="79" customWidth="1"/>
    <col min="16135" max="16135" width="1.5703125" style="79" customWidth="1"/>
    <col min="16136" max="16136" width="4.7109375" style="79" customWidth="1"/>
    <col min="16137" max="16137" width="11.7109375" style="79" customWidth="1"/>
    <col min="16138" max="16384" width="11.42578125" style="79"/>
  </cols>
  <sheetData>
    <row r="2" spans="1:8" ht="12" customHeight="1" thickBot="1">
      <c r="B2" s="1384"/>
      <c r="C2" s="1384"/>
      <c r="D2" s="1384"/>
      <c r="E2" s="1384"/>
      <c r="F2" s="1385"/>
      <c r="G2" s="1386"/>
    </row>
    <row r="3" spans="1:8" ht="2.25" customHeight="1">
      <c r="B3" s="958"/>
      <c r="C3" s="958"/>
      <c r="D3" s="958"/>
      <c r="E3" s="958"/>
      <c r="F3" s="958"/>
    </row>
    <row r="4" spans="1:8" ht="12" customHeight="1">
      <c r="B4" s="2630" t="s">
        <v>894</v>
      </c>
      <c r="C4" s="2630"/>
      <c r="D4" s="2630"/>
      <c r="E4" s="2630"/>
      <c r="F4" s="2630"/>
      <c r="G4" s="2631"/>
      <c r="H4" s="1388"/>
    </row>
    <row r="5" spans="1:8" ht="12" customHeight="1">
      <c r="B5" s="2630">
        <v>2018</v>
      </c>
      <c r="C5" s="2630"/>
      <c r="D5" s="2630"/>
      <c r="E5" s="2630"/>
      <c r="F5" s="2630"/>
      <c r="G5" s="2631"/>
    </row>
    <row r="6" spans="1:8" ht="2.25" customHeight="1" thickBot="1">
      <c r="A6" s="714"/>
      <c r="B6" s="1389"/>
      <c r="C6" s="1390"/>
      <c r="D6" s="1390"/>
      <c r="E6" s="1390"/>
      <c r="F6" s="1390"/>
      <c r="G6" s="83"/>
      <c r="H6" s="83"/>
    </row>
    <row r="7" spans="1:8" s="702" customFormat="1" ht="9" customHeight="1">
      <c r="A7" s="1391"/>
      <c r="B7" s="92"/>
      <c r="C7" s="92"/>
      <c r="D7" s="92"/>
      <c r="E7" s="1392"/>
      <c r="F7" s="2627" t="s">
        <v>8</v>
      </c>
      <c r="G7" s="1391"/>
    </row>
    <row r="8" spans="1:8" ht="12.2" customHeight="1">
      <c r="A8" s="83"/>
      <c r="B8" s="953" t="s">
        <v>895</v>
      </c>
      <c r="C8" s="1393" t="s">
        <v>292</v>
      </c>
      <c r="D8" s="946"/>
      <c r="E8" s="1393" t="s">
        <v>293</v>
      </c>
      <c r="F8" s="2628"/>
      <c r="G8" s="83"/>
    </row>
    <row r="9" spans="1:8" ht="8.25" customHeight="1">
      <c r="A9" s="83"/>
      <c r="B9" s="1394"/>
      <c r="C9" s="1394"/>
      <c r="D9" s="1394"/>
      <c r="E9" s="1395"/>
      <c r="F9" s="2629"/>
      <c r="G9" s="83"/>
      <c r="H9" s="83"/>
    </row>
    <row r="10" spans="1:8" ht="12" customHeight="1">
      <c r="A10" s="83"/>
      <c r="B10" s="1396" t="s">
        <v>896</v>
      </c>
      <c r="C10" s="1397">
        <v>36</v>
      </c>
      <c r="D10" s="1397"/>
      <c r="E10" s="1397">
        <v>0</v>
      </c>
      <c r="F10" s="1398">
        <f>SUM(C10:E10)</f>
        <v>36</v>
      </c>
      <c r="G10" s="83"/>
      <c r="H10" s="83"/>
    </row>
    <row r="11" spans="1:8" ht="12" customHeight="1">
      <c r="A11" s="83"/>
      <c r="B11" s="1396" t="s">
        <v>897</v>
      </c>
      <c r="C11" s="1397">
        <v>2</v>
      </c>
      <c r="D11" s="1397"/>
      <c r="E11" s="1397">
        <v>1</v>
      </c>
      <c r="F11" s="1398">
        <f>SUM(C11:E11)</f>
        <v>3</v>
      </c>
      <c r="G11" s="83"/>
    </row>
    <row r="12" spans="1:8" ht="12" customHeight="1">
      <c r="A12" s="83"/>
      <c r="B12" s="1396" t="s">
        <v>898</v>
      </c>
      <c r="C12" s="1397">
        <v>6</v>
      </c>
      <c r="D12" s="1397"/>
      <c r="E12" s="1397">
        <v>6</v>
      </c>
      <c r="F12" s="1398">
        <f>SUM(C12:E12)</f>
        <v>12</v>
      </c>
      <c r="G12" s="83"/>
    </row>
    <row r="13" spans="1:8" ht="12" customHeight="1">
      <c r="A13" s="83"/>
      <c r="B13" s="1396" t="s">
        <v>899</v>
      </c>
      <c r="C13" s="1397">
        <v>5</v>
      </c>
      <c r="D13" s="1397"/>
      <c r="E13" s="1397">
        <v>1</v>
      </c>
      <c r="F13" s="1398">
        <f>SUM(C13:E13)</f>
        <v>6</v>
      </c>
      <c r="G13" s="83"/>
      <c r="H13" s="1399"/>
    </row>
    <row r="14" spans="1:8" ht="12" customHeight="1">
      <c r="A14" s="83"/>
      <c r="B14" s="1400" t="s">
        <v>8</v>
      </c>
      <c r="C14" s="272">
        <f>SUM(C10:C13)</f>
        <v>49</v>
      </c>
      <c r="D14" s="272"/>
      <c r="E14" s="272">
        <f>SUM(E10:E13)</f>
        <v>8</v>
      </c>
      <c r="F14" s="272">
        <f>SUM(F10:F13)</f>
        <v>57</v>
      </c>
      <c r="G14" s="83"/>
    </row>
    <row r="15" spans="1:8" ht="12" customHeight="1">
      <c r="A15" s="83"/>
      <c r="C15" s="1391"/>
      <c r="D15" s="1391"/>
      <c r="E15" s="1391"/>
      <c r="F15" s="1391"/>
      <c r="G15" s="83"/>
    </row>
    <row r="16" spans="1:8" ht="12" customHeight="1" thickBot="1">
      <c r="A16" s="83"/>
      <c r="B16" s="1384"/>
      <c r="C16" s="1401"/>
      <c r="D16" s="1401"/>
      <c r="E16" s="1401"/>
      <c r="F16" s="1401"/>
      <c r="G16" s="83"/>
    </row>
    <row r="17" spans="1:15" ht="2.25" customHeight="1">
      <c r="B17" s="1402"/>
      <c r="C17" s="1402"/>
      <c r="D17" s="1402"/>
      <c r="E17" s="1402"/>
      <c r="F17" s="1402"/>
    </row>
    <row r="18" spans="1:15" ht="12" customHeight="1">
      <c r="B18" s="2630" t="s">
        <v>894</v>
      </c>
      <c r="C18" s="2630"/>
      <c r="D18" s="2630"/>
      <c r="E18" s="2630"/>
      <c r="F18" s="2630"/>
      <c r="G18" s="2631"/>
      <c r="H18" s="1388"/>
    </row>
    <row r="19" spans="1:15" ht="12" customHeight="1">
      <c r="B19" s="2630">
        <v>2018</v>
      </c>
      <c r="C19" s="2630"/>
      <c r="D19" s="2630"/>
      <c r="E19" s="2630"/>
      <c r="F19" s="2630"/>
      <c r="G19" s="2631"/>
    </row>
    <row r="20" spans="1:15" ht="2.25" customHeight="1" thickBot="1">
      <c r="A20" s="714"/>
      <c r="B20" s="1389"/>
      <c r="C20" s="1390"/>
      <c r="D20" s="1390"/>
      <c r="E20" s="1390"/>
      <c r="F20" s="1390"/>
      <c r="G20" s="83"/>
      <c r="H20" s="83"/>
    </row>
    <row r="21" spans="1:15" ht="8.25" customHeight="1">
      <c r="A21" s="1403"/>
      <c r="B21" s="92"/>
      <c r="C21" s="92"/>
      <c r="D21" s="92"/>
      <c r="E21" s="1392"/>
      <c r="F21" s="2627" t="s">
        <v>8</v>
      </c>
      <c r="G21" s="83"/>
    </row>
    <row r="22" spans="1:15" ht="12" customHeight="1">
      <c r="A22" s="83"/>
      <c r="B22" s="953" t="s">
        <v>900</v>
      </c>
      <c r="C22" s="1393" t="s">
        <v>292</v>
      </c>
      <c r="D22" s="946"/>
      <c r="E22" s="1393" t="s">
        <v>293</v>
      </c>
      <c r="F22" s="2628"/>
      <c r="G22" s="83"/>
    </row>
    <row r="23" spans="1:15" ht="9" customHeight="1">
      <c r="A23" s="83"/>
      <c r="B23" s="1394"/>
      <c r="C23" s="1394"/>
      <c r="D23" s="1394"/>
      <c r="E23" s="1395"/>
      <c r="F23" s="2629"/>
      <c r="G23" s="83"/>
    </row>
    <row r="24" spans="1:15" ht="12" customHeight="1">
      <c r="A24" s="83"/>
      <c r="B24" s="1396" t="s">
        <v>901</v>
      </c>
      <c r="C24" s="1397">
        <v>1</v>
      </c>
      <c r="D24" s="1397"/>
      <c r="E24" s="1397">
        <v>4</v>
      </c>
      <c r="F24" s="1398">
        <f>SUM(C24:E24)</f>
        <v>5</v>
      </c>
      <c r="G24" s="83"/>
    </row>
    <row r="25" spans="1:15" ht="12" customHeight="1">
      <c r="A25" s="83"/>
      <c r="B25" s="1396" t="s">
        <v>902</v>
      </c>
      <c r="C25" s="1397">
        <v>2</v>
      </c>
      <c r="D25" s="1397"/>
      <c r="E25" s="1397">
        <v>1</v>
      </c>
      <c r="F25" s="1398">
        <f>SUM(C25:E25)</f>
        <v>3</v>
      </c>
      <c r="G25" s="83"/>
    </row>
    <row r="26" spans="1:15" ht="12" customHeight="1">
      <c r="A26" s="83"/>
      <c r="B26" s="1396" t="s">
        <v>903</v>
      </c>
      <c r="C26" s="1397">
        <v>2</v>
      </c>
      <c r="D26" s="1397"/>
      <c r="E26" s="1397">
        <v>0</v>
      </c>
      <c r="F26" s="1398">
        <f>SUM(C26:E26)</f>
        <v>2</v>
      </c>
      <c r="G26" s="83"/>
      <c r="K26" s="1404"/>
      <c r="L26" s="1404"/>
    </row>
    <row r="27" spans="1:15" ht="12" customHeight="1">
      <c r="A27" s="83"/>
      <c r="B27" s="1396" t="s">
        <v>904</v>
      </c>
      <c r="C27" s="1397">
        <v>0</v>
      </c>
      <c r="D27" s="1397"/>
      <c r="E27" s="1397">
        <v>1</v>
      </c>
      <c r="F27" s="1398">
        <f>SUM(C27:E27)</f>
        <v>1</v>
      </c>
      <c r="G27" s="83"/>
      <c r="K27" s="1404"/>
      <c r="L27" s="1404"/>
    </row>
    <row r="28" spans="1:15" ht="12" customHeight="1">
      <c r="A28" s="83"/>
      <c r="B28" s="1396" t="s">
        <v>905</v>
      </c>
      <c r="C28" s="1397">
        <v>1</v>
      </c>
      <c r="D28" s="1397"/>
      <c r="E28" s="1397">
        <v>0</v>
      </c>
      <c r="F28" s="1398">
        <f>SUM(C28:E28)</f>
        <v>1</v>
      </c>
      <c r="G28" s="83"/>
      <c r="J28" s="653"/>
      <c r="K28" s="1405"/>
      <c r="L28" s="1405"/>
      <c r="M28" s="1399"/>
      <c r="N28" s="1399"/>
      <c r="O28" s="155"/>
    </row>
    <row r="29" spans="1:15" ht="12" customHeight="1">
      <c r="A29" s="83"/>
      <c r="B29" s="1400" t="s">
        <v>8</v>
      </c>
      <c r="C29" s="272">
        <f>SUM(C24:C28)</f>
        <v>6</v>
      </c>
      <c r="D29" s="272"/>
      <c r="E29" s="272">
        <f>SUM(E24:E28)</f>
        <v>6</v>
      </c>
      <c r="F29" s="272">
        <f>SUM(F24:F28)</f>
        <v>12</v>
      </c>
      <c r="G29" s="83"/>
      <c r="J29" s="653"/>
      <c r="K29" s="1405"/>
      <c r="L29" s="1405"/>
      <c r="M29" s="1399"/>
      <c r="N29" s="1399"/>
      <c r="O29" s="155"/>
    </row>
    <row r="30" spans="1:15" ht="12" customHeight="1">
      <c r="A30" s="83"/>
      <c r="B30" s="83"/>
      <c r="C30" s="83"/>
      <c r="D30" s="83"/>
      <c r="E30" s="83"/>
      <c r="F30" s="83"/>
      <c r="G30" s="83"/>
      <c r="K30" s="1405"/>
      <c r="L30" s="1405"/>
      <c r="M30" s="1399"/>
      <c r="N30" s="1399"/>
      <c r="O30" s="155"/>
    </row>
    <row r="31" spans="1:15" ht="12" customHeight="1" thickBot="1">
      <c r="A31" s="83"/>
      <c r="B31" s="1384"/>
      <c r="C31" s="1384"/>
      <c r="D31" s="1384"/>
      <c r="E31" s="1384"/>
      <c r="F31" s="1384"/>
      <c r="G31" s="83"/>
      <c r="J31" s="653"/>
      <c r="K31" s="1405"/>
      <c r="L31" s="1405"/>
      <c r="M31" s="1399"/>
      <c r="N31" s="1399"/>
      <c r="O31" s="155"/>
    </row>
    <row r="32" spans="1:15" ht="2.25" customHeight="1">
      <c r="B32" s="958"/>
      <c r="C32" s="958"/>
      <c r="D32" s="958"/>
      <c r="E32" s="958"/>
      <c r="F32" s="958"/>
    </row>
    <row r="33" spans="1:15" ht="12" customHeight="1">
      <c r="B33" s="2630" t="s">
        <v>906</v>
      </c>
      <c r="C33" s="2630"/>
      <c r="D33" s="2630"/>
      <c r="E33" s="2630"/>
      <c r="F33" s="2630"/>
      <c r="G33" s="2631"/>
      <c r="H33" s="1388"/>
    </row>
    <row r="34" spans="1:15" ht="12" customHeight="1">
      <c r="B34" s="2630">
        <v>2018</v>
      </c>
      <c r="C34" s="2630"/>
      <c r="D34" s="2630"/>
      <c r="E34" s="2630"/>
      <c r="F34" s="2630"/>
      <c r="G34" s="2631"/>
    </row>
    <row r="35" spans="1:15" ht="2.25" customHeight="1" thickBot="1">
      <c r="A35" s="714"/>
      <c r="B35" s="1389"/>
      <c r="C35" s="1390"/>
      <c r="D35" s="1390"/>
      <c r="E35" s="1390"/>
      <c r="F35" s="1390"/>
      <c r="G35" s="83"/>
      <c r="H35" s="83"/>
    </row>
    <row r="36" spans="1:15" ht="9" customHeight="1">
      <c r="A36" s="83"/>
      <c r="B36" s="92"/>
      <c r="C36" s="92"/>
      <c r="D36" s="92"/>
      <c r="E36" s="1392"/>
      <c r="F36" s="2627" t="s">
        <v>8</v>
      </c>
      <c r="G36" s="83"/>
      <c r="K36" s="465"/>
      <c r="N36" s="155"/>
      <c r="O36" s="155"/>
    </row>
    <row r="37" spans="1:15" ht="12" customHeight="1">
      <c r="A37" s="83"/>
      <c r="B37" s="953"/>
      <c r="C37" s="1393" t="s">
        <v>292</v>
      </c>
      <c r="D37" s="946"/>
      <c r="E37" s="1393" t="s">
        <v>293</v>
      </c>
      <c r="F37" s="2628"/>
      <c r="G37" s="83"/>
      <c r="K37" s="1406"/>
      <c r="L37" s="1406"/>
      <c r="M37" s="1406"/>
      <c r="N37" s="1406"/>
      <c r="O37" s="155"/>
    </row>
    <row r="38" spans="1:15" ht="9" customHeight="1">
      <c r="A38" s="83"/>
      <c r="B38" s="1394"/>
      <c r="C38" s="1394"/>
      <c r="D38" s="1394"/>
      <c r="E38" s="1395"/>
      <c r="F38" s="2629"/>
      <c r="G38" s="83"/>
      <c r="N38" s="155"/>
      <c r="O38" s="155"/>
    </row>
    <row r="39" spans="1:15" ht="12" customHeight="1">
      <c r="A39" s="83"/>
      <c r="B39" s="1396" t="s">
        <v>907</v>
      </c>
      <c r="C39" s="1397">
        <v>6</v>
      </c>
      <c r="D39" s="1397"/>
      <c r="E39" s="1397">
        <v>42</v>
      </c>
      <c r="F39" s="1398">
        <f>SUM(C39:E39)</f>
        <v>48</v>
      </c>
      <c r="G39" s="83"/>
      <c r="N39" s="155"/>
      <c r="O39" s="155"/>
    </row>
    <row r="40" spans="1:15" ht="12" customHeight="1">
      <c r="A40" s="83"/>
      <c r="B40" s="1396" t="s">
        <v>908</v>
      </c>
      <c r="C40" s="1397">
        <v>2</v>
      </c>
      <c r="D40" s="1397"/>
      <c r="E40" s="1397">
        <v>5</v>
      </c>
      <c r="F40" s="1398">
        <f>SUM(C40:E40)</f>
        <v>7</v>
      </c>
      <c r="G40" s="83"/>
    </row>
    <row r="41" spans="1:15" ht="12" customHeight="1">
      <c r="A41" s="83"/>
      <c r="B41" s="1396" t="s">
        <v>909</v>
      </c>
      <c r="C41" s="1397">
        <v>2</v>
      </c>
      <c r="D41" s="1397"/>
      <c r="E41" s="1397">
        <v>2</v>
      </c>
      <c r="F41" s="1398">
        <f>SUM(C41:E41)</f>
        <v>4</v>
      </c>
      <c r="G41" s="83"/>
    </row>
    <row r="42" spans="1:15" ht="12" customHeight="1">
      <c r="A42" s="83"/>
      <c r="B42" s="1396" t="s">
        <v>910</v>
      </c>
      <c r="C42" s="1397">
        <v>2</v>
      </c>
      <c r="D42" s="1397"/>
      <c r="E42" s="1397">
        <v>0</v>
      </c>
      <c r="F42" s="1398">
        <f>SUM(C42:E42)</f>
        <v>2</v>
      </c>
      <c r="G42" s="83"/>
    </row>
    <row r="43" spans="1:15" ht="12" customHeight="1">
      <c r="A43" s="83"/>
      <c r="B43" s="1400" t="s">
        <v>8</v>
      </c>
      <c r="C43" s="272">
        <f>SUM(C39:C42)</f>
        <v>12</v>
      </c>
      <c r="D43" s="272"/>
      <c r="E43" s="272">
        <f>SUM(E39:E42)</f>
        <v>49</v>
      </c>
      <c r="F43" s="272">
        <f>SUM(F39:F42)</f>
        <v>61</v>
      </c>
      <c r="G43" s="83"/>
    </row>
    <row r="44" spans="1:15" ht="12.75" customHeight="1">
      <c r="A44" s="83"/>
      <c r="B44" s="1084" t="s">
        <v>911</v>
      </c>
      <c r="C44" s="83"/>
      <c r="D44" s="83"/>
      <c r="E44" s="83"/>
      <c r="F44" s="83"/>
      <c r="G44" s="83"/>
    </row>
    <row r="45" spans="1:15" ht="15" customHeight="1">
      <c r="A45" s="83"/>
      <c r="B45" s="1391"/>
      <c r="G45" s="83"/>
    </row>
    <row r="46" spans="1:15" ht="12.75" customHeight="1">
      <c r="A46" s="83"/>
      <c r="C46" s="452"/>
      <c r="D46" s="452"/>
      <c r="G46" s="83"/>
    </row>
    <row r="47" spans="1:15" ht="12.75" customHeight="1">
      <c r="A47" s="83"/>
      <c r="G47" s="83"/>
    </row>
    <row r="48" spans="1:15" ht="12.75" customHeight="1">
      <c r="A48" s="83"/>
      <c r="G48" s="83"/>
    </row>
    <row r="49" spans="1:8" ht="12.75" customHeight="1">
      <c r="A49" s="83"/>
      <c r="G49" s="83"/>
    </row>
    <row r="50" spans="1:8" ht="12.75" customHeight="1">
      <c r="A50" s="83"/>
      <c r="G50" s="83"/>
    </row>
    <row r="51" spans="1:8" ht="12.75" customHeight="1">
      <c r="A51" s="83"/>
      <c r="B51" s="1407"/>
      <c r="G51" s="83"/>
    </row>
    <row r="52" spans="1:8" ht="12.75" customHeight="1">
      <c r="A52" s="83"/>
      <c r="B52" s="1408"/>
      <c r="G52" s="83"/>
    </row>
    <row r="53" spans="1:8" ht="12.75" customHeight="1">
      <c r="A53" s="83"/>
      <c r="G53" s="83"/>
    </row>
    <row r="54" spans="1:8" ht="12.75" customHeight="1">
      <c r="A54" s="83"/>
      <c r="G54" s="83"/>
    </row>
    <row r="55" spans="1:8" ht="12.75" customHeight="1">
      <c r="A55" s="83"/>
      <c r="G55" s="83"/>
    </row>
    <row r="56" spans="1:8" ht="12.75" customHeight="1">
      <c r="A56" s="83"/>
      <c r="G56" s="83"/>
    </row>
    <row r="57" spans="1:8" ht="12.75" customHeight="1">
      <c r="A57" s="83"/>
      <c r="G57" s="83"/>
    </row>
    <row r="58" spans="1:8" ht="12.75" customHeight="1">
      <c r="A58" s="83"/>
      <c r="G58" s="83"/>
    </row>
    <row r="59" spans="1:8" ht="12.75" customHeight="1">
      <c r="A59" s="83"/>
      <c r="G59" s="83"/>
    </row>
    <row r="60" spans="1:8" ht="12.75" customHeight="1"/>
    <row r="61" spans="1:8" ht="14.1" customHeight="1">
      <c r="A61" s="1409"/>
      <c r="G61" s="1410"/>
      <c r="H61" s="1409"/>
    </row>
    <row r="62" spans="1:8" ht="12.75" customHeight="1"/>
    <row r="63" spans="1:8" ht="12.75" customHeight="1"/>
    <row r="64" spans="1:8" ht="12.75" customHeight="1"/>
    <row r="65" spans="12:13" ht="12.75" customHeight="1"/>
    <row r="77" spans="12:13">
      <c r="L77" s="155"/>
      <c r="M77" s="155"/>
    </row>
  </sheetData>
  <mergeCells count="12">
    <mergeCell ref="F36:F38"/>
    <mergeCell ref="B4:F4"/>
    <mergeCell ref="G4:G5"/>
    <mergeCell ref="B5:F5"/>
    <mergeCell ref="F7:F9"/>
    <mergeCell ref="B18:F18"/>
    <mergeCell ref="G18:G19"/>
    <mergeCell ref="B19:F19"/>
    <mergeCell ref="F21:F23"/>
    <mergeCell ref="B33:F33"/>
    <mergeCell ref="G33:G34"/>
    <mergeCell ref="B34:F34"/>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topLeftCell="D1" workbookViewId="0">
      <selection activeCell="I19" sqref="I19:K25"/>
    </sheetView>
  </sheetViews>
  <sheetFormatPr baseColWidth="10" defaultRowHeight="12.75"/>
  <cols>
    <col min="1" max="1" width="2.85546875" style="713" hidden="1" customWidth="1"/>
    <col min="2" max="2" width="3.85546875" style="713" hidden="1" customWidth="1"/>
    <col min="3" max="3" width="5.7109375" style="713" hidden="1" customWidth="1"/>
    <col min="4" max="4" width="5.42578125" style="683" customWidth="1"/>
    <col min="5" max="5" width="64.85546875" style="683" customWidth="1"/>
    <col min="6" max="6" width="11.85546875" style="946" customWidth="1"/>
    <col min="7" max="256" width="11.42578125" style="79"/>
    <col min="257" max="259" width="0" style="79" hidden="1" customWidth="1"/>
    <col min="260" max="260" width="5.42578125" style="79" customWidth="1"/>
    <col min="261" max="261" width="64.85546875" style="79" customWidth="1"/>
    <col min="262" max="262" width="11.85546875" style="79" customWidth="1"/>
    <col min="263" max="512" width="11.42578125" style="79"/>
    <col min="513" max="515" width="0" style="79" hidden="1" customWidth="1"/>
    <col min="516" max="516" width="5.42578125" style="79" customWidth="1"/>
    <col min="517" max="517" width="64.85546875" style="79" customWidth="1"/>
    <col min="518" max="518" width="11.85546875" style="79" customWidth="1"/>
    <col min="519" max="768" width="11.42578125" style="79"/>
    <col min="769" max="771" width="0" style="79" hidden="1" customWidth="1"/>
    <col min="772" max="772" width="5.42578125" style="79" customWidth="1"/>
    <col min="773" max="773" width="64.85546875" style="79" customWidth="1"/>
    <col min="774" max="774" width="11.85546875" style="79" customWidth="1"/>
    <col min="775" max="1024" width="11.42578125" style="79"/>
    <col min="1025" max="1027" width="0" style="79" hidden="1" customWidth="1"/>
    <col min="1028" max="1028" width="5.42578125" style="79" customWidth="1"/>
    <col min="1029" max="1029" width="64.85546875" style="79" customWidth="1"/>
    <col min="1030" max="1030" width="11.85546875" style="79" customWidth="1"/>
    <col min="1031" max="1280" width="11.42578125" style="79"/>
    <col min="1281" max="1283" width="0" style="79" hidden="1" customWidth="1"/>
    <col min="1284" max="1284" width="5.42578125" style="79" customWidth="1"/>
    <col min="1285" max="1285" width="64.85546875" style="79" customWidth="1"/>
    <col min="1286" max="1286" width="11.85546875" style="79" customWidth="1"/>
    <col min="1287" max="1536" width="11.42578125" style="79"/>
    <col min="1537" max="1539" width="0" style="79" hidden="1" customWidth="1"/>
    <col min="1540" max="1540" width="5.42578125" style="79" customWidth="1"/>
    <col min="1541" max="1541" width="64.85546875" style="79" customWidth="1"/>
    <col min="1542" max="1542" width="11.85546875" style="79" customWidth="1"/>
    <col min="1543" max="1792" width="11.42578125" style="79"/>
    <col min="1793" max="1795" width="0" style="79" hidden="1" customWidth="1"/>
    <col min="1796" max="1796" width="5.42578125" style="79" customWidth="1"/>
    <col min="1797" max="1797" width="64.85546875" style="79" customWidth="1"/>
    <col min="1798" max="1798" width="11.85546875" style="79" customWidth="1"/>
    <col min="1799" max="2048" width="11.42578125" style="79"/>
    <col min="2049" max="2051" width="0" style="79" hidden="1" customWidth="1"/>
    <col min="2052" max="2052" width="5.42578125" style="79" customWidth="1"/>
    <col min="2053" max="2053" width="64.85546875" style="79" customWidth="1"/>
    <col min="2054" max="2054" width="11.85546875" style="79" customWidth="1"/>
    <col min="2055" max="2304" width="11.42578125" style="79"/>
    <col min="2305" max="2307" width="0" style="79" hidden="1" customWidth="1"/>
    <col min="2308" max="2308" width="5.42578125" style="79" customWidth="1"/>
    <col min="2309" max="2309" width="64.85546875" style="79" customWidth="1"/>
    <col min="2310" max="2310" width="11.85546875" style="79" customWidth="1"/>
    <col min="2311" max="2560" width="11.42578125" style="79"/>
    <col min="2561" max="2563" width="0" style="79" hidden="1" customWidth="1"/>
    <col min="2564" max="2564" width="5.42578125" style="79" customWidth="1"/>
    <col min="2565" max="2565" width="64.85546875" style="79" customWidth="1"/>
    <col min="2566" max="2566" width="11.85546875" style="79" customWidth="1"/>
    <col min="2567" max="2816" width="11.42578125" style="79"/>
    <col min="2817" max="2819" width="0" style="79" hidden="1" customWidth="1"/>
    <col min="2820" max="2820" width="5.42578125" style="79" customWidth="1"/>
    <col min="2821" max="2821" width="64.85546875" style="79" customWidth="1"/>
    <col min="2822" max="2822" width="11.85546875" style="79" customWidth="1"/>
    <col min="2823" max="3072" width="11.42578125" style="79"/>
    <col min="3073" max="3075" width="0" style="79" hidden="1" customWidth="1"/>
    <col min="3076" max="3076" width="5.42578125" style="79" customWidth="1"/>
    <col min="3077" max="3077" width="64.85546875" style="79" customWidth="1"/>
    <col min="3078" max="3078" width="11.85546875" style="79" customWidth="1"/>
    <col min="3079" max="3328" width="11.42578125" style="79"/>
    <col min="3329" max="3331" width="0" style="79" hidden="1" customWidth="1"/>
    <col min="3332" max="3332" width="5.42578125" style="79" customWidth="1"/>
    <col min="3333" max="3333" width="64.85546875" style="79" customWidth="1"/>
    <col min="3334" max="3334" width="11.85546875" style="79" customWidth="1"/>
    <col min="3335" max="3584" width="11.42578125" style="79"/>
    <col min="3585" max="3587" width="0" style="79" hidden="1" customWidth="1"/>
    <col min="3588" max="3588" width="5.42578125" style="79" customWidth="1"/>
    <col min="3589" max="3589" width="64.85546875" style="79" customWidth="1"/>
    <col min="3590" max="3590" width="11.85546875" style="79" customWidth="1"/>
    <col min="3591" max="3840" width="11.42578125" style="79"/>
    <col min="3841" max="3843" width="0" style="79" hidden="1" customWidth="1"/>
    <col min="3844" max="3844" width="5.42578125" style="79" customWidth="1"/>
    <col min="3845" max="3845" width="64.85546875" style="79" customWidth="1"/>
    <col min="3846" max="3846" width="11.85546875" style="79" customWidth="1"/>
    <col min="3847" max="4096" width="11.42578125" style="79"/>
    <col min="4097" max="4099" width="0" style="79" hidden="1" customWidth="1"/>
    <col min="4100" max="4100" width="5.42578125" style="79" customWidth="1"/>
    <col min="4101" max="4101" width="64.85546875" style="79" customWidth="1"/>
    <col min="4102" max="4102" width="11.85546875" style="79" customWidth="1"/>
    <col min="4103" max="4352" width="11.42578125" style="79"/>
    <col min="4353" max="4355" width="0" style="79" hidden="1" customWidth="1"/>
    <col min="4356" max="4356" width="5.42578125" style="79" customWidth="1"/>
    <col min="4357" max="4357" width="64.85546875" style="79" customWidth="1"/>
    <col min="4358" max="4358" width="11.85546875" style="79" customWidth="1"/>
    <col min="4359" max="4608" width="11.42578125" style="79"/>
    <col min="4609" max="4611" width="0" style="79" hidden="1" customWidth="1"/>
    <col min="4612" max="4612" width="5.42578125" style="79" customWidth="1"/>
    <col min="4613" max="4613" width="64.85546875" style="79" customWidth="1"/>
    <col min="4614" max="4614" width="11.85546875" style="79" customWidth="1"/>
    <col min="4615" max="4864" width="11.42578125" style="79"/>
    <col min="4865" max="4867" width="0" style="79" hidden="1" customWidth="1"/>
    <col min="4868" max="4868" width="5.42578125" style="79" customWidth="1"/>
    <col min="4869" max="4869" width="64.85546875" style="79" customWidth="1"/>
    <col min="4870" max="4870" width="11.85546875" style="79" customWidth="1"/>
    <col min="4871" max="5120" width="11.42578125" style="79"/>
    <col min="5121" max="5123" width="0" style="79" hidden="1" customWidth="1"/>
    <col min="5124" max="5124" width="5.42578125" style="79" customWidth="1"/>
    <col min="5125" max="5125" width="64.85546875" style="79" customWidth="1"/>
    <col min="5126" max="5126" width="11.85546875" style="79" customWidth="1"/>
    <col min="5127" max="5376" width="11.42578125" style="79"/>
    <col min="5377" max="5379" width="0" style="79" hidden="1" customWidth="1"/>
    <col min="5380" max="5380" width="5.42578125" style="79" customWidth="1"/>
    <col min="5381" max="5381" width="64.85546875" style="79" customWidth="1"/>
    <col min="5382" max="5382" width="11.85546875" style="79" customWidth="1"/>
    <col min="5383" max="5632" width="11.42578125" style="79"/>
    <col min="5633" max="5635" width="0" style="79" hidden="1" customWidth="1"/>
    <col min="5636" max="5636" width="5.42578125" style="79" customWidth="1"/>
    <col min="5637" max="5637" width="64.85546875" style="79" customWidth="1"/>
    <col min="5638" max="5638" width="11.85546875" style="79" customWidth="1"/>
    <col min="5639" max="5888" width="11.42578125" style="79"/>
    <col min="5889" max="5891" width="0" style="79" hidden="1" customWidth="1"/>
    <col min="5892" max="5892" width="5.42578125" style="79" customWidth="1"/>
    <col min="5893" max="5893" width="64.85546875" style="79" customWidth="1"/>
    <col min="5894" max="5894" width="11.85546875" style="79" customWidth="1"/>
    <col min="5895" max="6144" width="11.42578125" style="79"/>
    <col min="6145" max="6147" width="0" style="79" hidden="1" customWidth="1"/>
    <col min="6148" max="6148" width="5.42578125" style="79" customWidth="1"/>
    <col min="6149" max="6149" width="64.85546875" style="79" customWidth="1"/>
    <col min="6150" max="6150" width="11.85546875" style="79" customWidth="1"/>
    <col min="6151" max="6400" width="11.42578125" style="79"/>
    <col min="6401" max="6403" width="0" style="79" hidden="1" customWidth="1"/>
    <col min="6404" max="6404" width="5.42578125" style="79" customWidth="1"/>
    <col min="6405" max="6405" width="64.85546875" style="79" customWidth="1"/>
    <col min="6406" max="6406" width="11.85546875" style="79" customWidth="1"/>
    <col min="6407" max="6656" width="11.42578125" style="79"/>
    <col min="6657" max="6659" width="0" style="79" hidden="1" customWidth="1"/>
    <col min="6660" max="6660" width="5.42578125" style="79" customWidth="1"/>
    <col min="6661" max="6661" width="64.85546875" style="79" customWidth="1"/>
    <col min="6662" max="6662" width="11.85546875" style="79" customWidth="1"/>
    <col min="6663" max="6912" width="11.42578125" style="79"/>
    <col min="6913" max="6915" width="0" style="79" hidden="1" customWidth="1"/>
    <col min="6916" max="6916" width="5.42578125" style="79" customWidth="1"/>
    <col min="6917" max="6917" width="64.85546875" style="79" customWidth="1"/>
    <col min="6918" max="6918" width="11.85546875" style="79" customWidth="1"/>
    <col min="6919" max="7168" width="11.42578125" style="79"/>
    <col min="7169" max="7171" width="0" style="79" hidden="1" customWidth="1"/>
    <col min="7172" max="7172" width="5.42578125" style="79" customWidth="1"/>
    <col min="7173" max="7173" width="64.85546875" style="79" customWidth="1"/>
    <col min="7174" max="7174" width="11.85546875" style="79" customWidth="1"/>
    <col min="7175" max="7424" width="11.42578125" style="79"/>
    <col min="7425" max="7427" width="0" style="79" hidden="1" customWidth="1"/>
    <col min="7428" max="7428" width="5.42578125" style="79" customWidth="1"/>
    <col min="7429" max="7429" width="64.85546875" style="79" customWidth="1"/>
    <col min="7430" max="7430" width="11.85546875" style="79" customWidth="1"/>
    <col min="7431" max="7680" width="11.42578125" style="79"/>
    <col min="7681" max="7683" width="0" style="79" hidden="1" customWidth="1"/>
    <col min="7684" max="7684" width="5.42578125" style="79" customWidth="1"/>
    <col min="7685" max="7685" width="64.85546875" style="79" customWidth="1"/>
    <col min="7686" max="7686" width="11.85546875" style="79" customWidth="1"/>
    <col min="7687" max="7936" width="11.42578125" style="79"/>
    <col min="7937" max="7939" width="0" style="79" hidden="1" customWidth="1"/>
    <col min="7940" max="7940" width="5.42578125" style="79" customWidth="1"/>
    <col min="7941" max="7941" width="64.85546875" style="79" customWidth="1"/>
    <col min="7942" max="7942" width="11.85546875" style="79" customWidth="1"/>
    <col min="7943" max="8192" width="11.42578125" style="79"/>
    <col min="8193" max="8195" width="0" style="79" hidden="1" customWidth="1"/>
    <col min="8196" max="8196" width="5.42578125" style="79" customWidth="1"/>
    <col min="8197" max="8197" width="64.85546875" style="79" customWidth="1"/>
    <col min="8198" max="8198" width="11.85546875" style="79" customWidth="1"/>
    <col min="8199" max="8448" width="11.42578125" style="79"/>
    <col min="8449" max="8451" width="0" style="79" hidden="1" customWidth="1"/>
    <col min="8452" max="8452" width="5.42578125" style="79" customWidth="1"/>
    <col min="8453" max="8453" width="64.85546875" style="79" customWidth="1"/>
    <col min="8454" max="8454" width="11.85546875" style="79" customWidth="1"/>
    <col min="8455" max="8704" width="11.42578125" style="79"/>
    <col min="8705" max="8707" width="0" style="79" hidden="1" customWidth="1"/>
    <col min="8708" max="8708" width="5.42578125" style="79" customWidth="1"/>
    <col min="8709" max="8709" width="64.85546875" style="79" customWidth="1"/>
    <col min="8710" max="8710" width="11.85546875" style="79" customWidth="1"/>
    <col min="8711" max="8960" width="11.42578125" style="79"/>
    <col min="8961" max="8963" width="0" style="79" hidden="1" customWidth="1"/>
    <col min="8964" max="8964" width="5.42578125" style="79" customWidth="1"/>
    <col min="8965" max="8965" width="64.85546875" style="79" customWidth="1"/>
    <col min="8966" max="8966" width="11.85546875" style="79" customWidth="1"/>
    <col min="8967" max="9216" width="11.42578125" style="79"/>
    <col min="9217" max="9219" width="0" style="79" hidden="1" customWidth="1"/>
    <col min="9220" max="9220" width="5.42578125" style="79" customWidth="1"/>
    <col min="9221" max="9221" width="64.85546875" style="79" customWidth="1"/>
    <col min="9222" max="9222" width="11.85546875" style="79" customWidth="1"/>
    <col min="9223" max="9472" width="11.42578125" style="79"/>
    <col min="9473" max="9475" width="0" style="79" hidden="1" customWidth="1"/>
    <col min="9476" max="9476" width="5.42578125" style="79" customWidth="1"/>
    <col min="9477" max="9477" width="64.85546875" style="79" customWidth="1"/>
    <col min="9478" max="9478" width="11.85546875" style="79" customWidth="1"/>
    <col min="9479" max="9728" width="11.42578125" style="79"/>
    <col min="9729" max="9731" width="0" style="79" hidden="1" customWidth="1"/>
    <col min="9732" max="9732" width="5.42578125" style="79" customWidth="1"/>
    <col min="9733" max="9733" width="64.85546875" style="79" customWidth="1"/>
    <col min="9734" max="9734" width="11.85546875" style="79" customWidth="1"/>
    <col min="9735" max="9984" width="11.42578125" style="79"/>
    <col min="9985" max="9987" width="0" style="79" hidden="1" customWidth="1"/>
    <col min="9988" max="9988" width="5.42578125" style="79" customWidth="1"/>
    <col min="9989" max="9989" width="64.85546875" style="79" customWidth="1"/>
    <col min="9990" max="9990" width="11.85546875" style="79" customWidth="1"/>
    <col min="9991" max="10240" width="11.42578125" style="79"/>
    <col min="10241" max="10243" width="0" style="79" hidden="1" customWidth="1"/>
    <col min="10244" max="10244" width="5.42578125" style="79" customWidth="1"/>
    <col min="10245" max="10245" width="64.85546875" style="79" customWidth="1"/>
    <col min="10246" max="10246" width="11.85546875" style="79" customWidth="1"/>
    <col min="10247" max="10496" width="11.42578125" style="79"/>
    <col min="10497" max="10499" width="0" style="79" hidden="1" customWidth="1"/>
    <col min="10500" max="10500" width="5.42578125" style="79" customWidth="1"/>
    <col min="10501" max="10501" width="64.85546875" style="79" customWidth="1"/>
    <col min="10502" max="10502" width="11.85546875" style="79" customWidth="1"/>
    <col min="10503" max="10752" width="11.42578125" style="79"/>
    <col min="10753" max="10755" width="0" style="79" hidden="1" customWidth="1"/>
    <col min="10756" max="10756" width="5.42578125" style="79" customWidth="1"/>
    <col min="10757" max="10757" width="64.85546875" style="79" customWidth="1"/>
    <col min="10758" max="10758" width="11.85546875" style="79" customWidth="1"/>
    <col min="10759" max="11008" width="11.42578125" style="79"/>
    <col min="11009" max="11011" width="0" style="79" hidden="1" customWidth="1"/>
    <col min="11012" max="11012" width="5.42578125" style="79" customWidth="1"/>
    <col min="11013" max="11013" width="64.85546875" style="79" customWidth="1"/>
    <col min="11014" max="11014" width="11.85546875" style="79" customWidth="1"/>
    <col min="11015" max="11264" width="11.42578125" style="79"/>
    <col min="11265" max="11267" width="0" style="79" hidden="1" customWidth="1"/>
    <col min="11268" max="11268" width="5.42578125" style="79" customWidth="1"/>
    <col min="11269" max="11269" width="64.85546875" style="79" customWidth="1"/>
    <col min="11270" max="11270" width="11.85546875" style="79" customWidth="1"/>
    <col min="11271" max="11520" width="11.42578125" style="79"/>
    <col min="11521" max="11523" width="0" style="79" hidden="1" customWidth="1"/>
    <col min="11524" max="11524" width="5.42578125" style="79" customWidth="1"/>
    <col min="11525" max="11525" width="64.85546875" style="79" customWidth="1"/>
    <col min="11526" max="11526" width="11.85546875" style="79" customWidth="1"/>
    <col min="11527" max="11776" width="11.42578125" style="79"/>
    <col min="11777" max="11779" width="0" style="79" hidden="1" customWidth="1"/>
    <col min="11780" max="11780" width="5.42578125" style="79" customWidth="1"/>
    <col min="11781" max="11781" width="64.85546875" style="79" customWidth="1"/>
    <col min="11782" max="11782" width="11.85546875" style="79" customWidth="1"/>
    <col min="11783" max="12032" width="11.42578125" style="79"/>
    <col min="12033" max="12035" width="0" style="79" hidden="1" customWidth="1"/>
    <col min="12036" max="12036" width="5.42578125" style="79" customWidth="1"/>
    <col min="12037" max="12037" width="64.85546875" style="79" customWidth="1"/>
    <col min="12038" max="12038" width="11.85546875" style="79" customWidth="1"/>
    <col min="12039" max="12288" width="11.42578125" style="79"/>
    <col min="12289" max="12291" width="0" style="79" hidden="1" customWidth="1"/>
    <col min="12292" max="12292" width="5.42578125" style="79" customWidth="1"/>
    <col min="12293" max="12293" width="64.85546875" style="79" customWidth="1"/>
    <col min="12294" max="12294" width="11.85546875" style="79" customWidth="1"/>
    <col min="12295" max="12544" width="11.42578125" style="79"/>
    <col min="12545" max="12547" width="0" style="79" hidden="1" customWidth="1"/>
    <col min="12548" max="12548" width="5.42578125" style="79" customWidth="1"/>
    <col min="12549" max="12549" width="64.85546875" style="79" customWidth="1"/>
    <col min="12550" max="12550" width="11.85546875" style="79" customWidth="1"/>
    <col min="12551" max="12800" width="11.42578125" style="79"/>
    <col min="12801" max="12803" width="0" style="79" hidden="1" customWidth="1"/>
    <col min="12804" max="12804" width="5.42578125" style="79" customWidth="1"/>
    <col min="12805" max="12805" width="64.85546875" style="79" customWidth="1"/>
    <col min="12806" max="12806" width="11.85546875" style="79" customWidth="1"/>
    <col min="12807" max="13056" width="11.42578125" style="79"/>
    <col min="13057" max="13059" width="0" style="79" hidden="1" customWidth="1"/>
    <col min="13060" max="13060" width="5.42578125" style="79" customWidth="1"/>
    <col min="13061" max="13061" width="64.85546875" style="79" customWidth="1"/>
    <col min="13062" max="13062" width="11.85546875" style="79" customWidth="1"/>
    <col min="13063" max="13312" width="11.42578125" style="79"/>
    <col min="13313" max="13315" width="0" style="79" hidden="1" customWidth="1"/>
    <col min="13316" max="13316" width="5.42578125" style="79" customWidth="1"/>
    <col min="13317" max="13317" width="64.85546875" style="79" customWidth="1"/>
    <col min="13318" max="13318" width="11.85546875" style="79" customWidth="1"/>
    <col min="13319" max="13568" width="11.42578125" style="79"/>
    <col min="13569" max="13571" width="0" style="79" hidden="1" customWidth="1"/>
    <col min="13572" max="13572" width="5.42578125" style="79" customWidth="1"/>
    <col min="13573" max="13573" width="64.85546875" style="79" customWidth="1"/>
    <col min="13574" max="13574" width="11.85546875" style="79" customWidth="1"/>
    <col min="13575" max="13824" width="11.42578125" style="79"/>
    <col min="13825" max="13827" width="0" style="79" hidden="1" customWidth="1"/>
    <col min="13828" max="13828" width="5.42578125" style="79" customWidth="1"/>
    <col min="13829" max="13829" width="64.85546875" style="79" customWidth="1"/>
    <col min="13830" max="13830" width="11.85546875" style="79" customWidth="1"/>
    <col min="13831" max="14080" width="11.42578125" style="79"/>
    <col min="14081" max="14083" width="0" style="79" hidden="1" customWidth="1"/>
    <col min="14084" max="14084" width="5.42578125" style="79" customWidth="1"/>
    <col min="14085" max="14085" width="64.85546875" style="79" customWidth="1"/>
    <col min="14086" max="14086" width="11.85546875" style="79" customWidth="1"/>
    <col min="14087" max="14336" width="11.42578125" style="79"/>
    <col min="14337" max="14339" width="0" style="79" hidden="1" customWidth="1"/>
    <col min="14340" max="14340" width="5.42578125" style="79" customWidth="1"/>
    <col min="14341" max="14341" width="64.85546875" style="79" customWidth="1"/>
    <col min="14342" max="14342" width="11.85546875" style="79" customWidth="1"/>
    <col min="14343" max="14592" width="11.42578125" style="79"/>
    <col min="14593" max="14595" width="0" style="79" hidden="1" customWidth="1"/>
    <col min="14596" max="14596" width="5.42578125" style="79" customWidth="1"/>
    <col min="14597" max="14597" width="64.85546875" style="79" customWidth="1"/>
    <col min="14598" max="14598" width="11.85546875" style="79" customWidth="1"/>
    <col min="14599" max="14848" width="11.42578125" style="79"/>
    <col min="14849" max="14851" width="0" style="79" hidden="1" customWidth="1"/>
    <col min="14852" max="14852" width="5.42578125" style="79" customWidth="1"/>
    <col min="14853" max="14853" width="64.85546875" style="79" customWidth="1"/>
    <col min="14854" max="14854" width="11.85546875" style="79" customWidth="1"/>
    <col min="14855" max="15104" width="11.42578125" style="79"/>
    <col min="15105" max="15107" width="0" style="79" hidden="1" customWidth="1"/>
    <col min="15108" max="15108" width="5.42578125" style="79" customWidth="1"/>
    <col min="15109" max="15109" width="64.85546875" style="79" customWidth="1"/>
    <col min="15110" max="15110" width="11.85546875" style="79" customWidth="1"/>
    <col min="15111" max="15360" width="11.42578125" style="79"/>
    <col min="15361" max="15363" width="0" style="79" hidden="1" customWidth="1"/>
    <col min="15364" max="15364" width="5.42578125" style="79" customWidth="1"/>
    <col min="15365" max="15365" width="64.85546875" style="79" customWidth="1"/>
    <col min="15366" max="15366" width="11.85546875" style="79" customWidth="1"/>
    <col min="15367" max="15616" width="11.42578125" style="79"/>
    <col min="15617" max="15619" width="0" style="79" hidden="1" customWidth="1"/>
    <col min="15620" max="15620" width="5.42578125" style="79" customWidth="1"/>
    <col min="15621" max="15621" width="64.85546875" style="79" customWidth="1"/>
    <col min="15622" max="15622" width="11.85546875" style="79" customWidth="1"/>
    <col min="15623" max="15872" width="11.42578125" style="79"/>
    <col min="15873" max="15875" width="0" style="79" hidden="1" customWidth="1"/>
    <col min="15876" max="15876" width="5.42578125" style="79" customWidth="1"/>
    <col min="15877" max="15877" width="64.85546875" style="79" customWidth="1"/>
    <col min="15878" max="15878" width="11.85546875" style="79" customWidth="1"/>
    <col min="15879" max="16128" width="11.42578125" style="79"/>
    <col min="16129" max="16131" width="0" style="79" hidden="1" customWidth="1"/>
    <col min="16132" max="16132" width="5.42578125" style="79" customWidth="1"/>
    <col min="16133" max="16133" width="64.85546875" style="79" customWidth="1"/>
    <col min="16134" max="16134" width="11.85546875" style="79" customWidth="1"/>
    <col min="16135" max="16384" width="11.42578125" style="79"/>
  </cols>
  <sheetData>
    <row r="1" spans="1:14" ht="13.5" customHeight="1">
      <c r="A1" s="79"/>
      <c r="B1" s="79"/>
      <c r="C1" s="309"/>
      <c r="D1" s="1317"/>
      <c r="E1" s="1317"/>
      <c r="F1" s="1412"/>
    </row>
    <row r="2" spans="1:14" ht="12.75" customHeight="1">
      <c r="A2" s="83"/>
      <c r="B2" s="83"/>
      <c r="C2" s="310"/>
      <c r="D2" s="2632" t="s">
        <v>912</v>
      </c>
      <c r="E2" s="2632"/>
      <c r="F2" s="2632"/>
      <c r="G2" s="1009"/>
    </row>
    <row r="3" spans="1:14" s="83" customFormat="1" ht="12.75" customHeight="1">
      <c r="B3" s="86"/>
      <c r="C3" s="312"/>
      <c r="D3" s="2632">
        <v>2018</v>
      </c>
      <c r="E3" s="2632"/>
      <c r="F3" s="2632"/>
      <c r="I3" s="88"/>
      <c r="J3" s="88"/>
    </row>
    <row r="4" spans="1:14" ht="3.75" customHeight="1">
      <c r="D4" s="343"/>
      <c r="E4" s="343"/>
    </row>
    <row r="5" spans="1:14" ht="10.5" customHeight="1">
      <c r="D5" s="2263" t="s">
        <v>2</v>
      </c>
      <c r="E5" s="2219" t="s">
        <v>78</v>
      </c>
      <c r="F5" s="2633" t="s">
        <v>913</v>
      </c>
    </row>
    <row r="6" spans="1:14" ht="10.5" customHeight="1">
      <c r="D6" s="2326"/>
      <c r="E6" s="2220"/>
      <c r="F6" s="2634"/>
    </row>
    <row r="7" spans="1:14" ht="10.5" customHeight="1">
      <c r="A7" s="713" t="s">
        <v>9</v>
      </c>
      <c r="B7" s="713" t="s">
        <v>10</v>
      </c>
      <c r="C7" s="713" t="s">
        <v>11</v>
      </c>
      <c r="D7" s="2327"/>
      <c r="E7" s="2221"/>
      <c r="F7" s="2635"/>
      <c r="G7" s="452"/>
      <c r="H7" s="452"/>
      <c r="I7" s="452"/>
      <c r="J7" s="452"/>
      <c r="K7" s="452"/>
      <c r="L7" s="452"/>
      <c r="M7" s="452"/>
      <c r="N7" s="452"/>
    </row>
    <row r="8" spans="1:14" s="461" customFormat="1" ht="12.75" customHeight="1">
      <c r="A8" s="713"/>
      <c r="B8" s="713"/>
      <c r="C8" s="713"/>
      <c r="D8" s="2313">
        <v>1401</v>
      </c>
      <c r="E8" s="40" t="s">
        <v>20</v>
      </c>
      <c r="F8" s="1344">
        <f>SUM(F9:F15)</f>
        <v>50</v>
      </c>
      <c r="G8" s="460"/>
    </row>
    <row r="9" spans="1:14" s="461" customFormat="1" ht="12" customHeight="1">
      <c r="A9" s="713">
        <v>1</v>
      </c>
      <c r="B9" s="713">
        <v>1</v>
      </c>
      <c r="C9" s="713">
        <v>11</v>
      </c>
      <c r="D9" s="2313"/>
      <c r="E9" s="340" t="s">
        <v>21</v>
      </c>
      <c r="F9" s="1413">
        <v>23</v>
      </c>
    </row>
    <row r="10" spans="1:14" s="466" customFormat="1" ht="12" customHeight="1">
      <c r="A10" s="733">
        <v>1</v>
      </c>
      <c r="B10" s="733">
        <v>1</v>
      </c>
      <c r="C10" s="733">
        <v>5</v>
      </c>
      <c r="D10" s="2313"/>
      <c r="E10" s="322" t="s">
        <v>22</v>
      </c>
      <c r="F10" s="1414">
        <v>5</v>
      </c>
      <c r="G10" s="465"/>
    </row>
    <row r="11" spans="1:14" s="466" customFormat="1" ht="12" customHeight="1">
      <c r="A11" s="733">
        <v>1</v>
      </c>
      <c r="B11" s="733">
        <v>1</v>
      </c>
      <c r="C11" s="733">
        <v>12</v>
      </c>
      <c r="D11" s="2313"/>
      <c r="E11" s="322" t="s">
        <v>23</v>
      </c>
      <c r="F11" s="1414">
        <v>3</v>
      </c>
      <c r="G11" s="465"/>
    </row>
    <row r="12" spans="1:14" ht="12" customHeight="1">
      <c r="A12" s="713">
        <v>1</v>
      </c>
      <c r="B12" s="713">
        <v>1</v>
      </c>
      <c r="C12" s="713">
        <v>2</v>
      </c>
      <c r="D12" s="2313"/>
      <c r="E12" s="340" t="s">
        <v>24</v>
      </c>
      <c r="F12" s="1413">
        <v>6</v>
      </c>
      <c r="G12" s="465"/>
    </row>
    <row r="13" spans="1:14" s="461" customFormat="1" ht="12" customHeight="1">
      <c r="A13" s="713">
        <v>1</v>
      </c>
      <c r="B13" s="713">
        <v>1</v>
      </c>
      <c r="C13" s="713">
        <v>4</v>
      </c>
      <c r="D13" s="2313"/>
      <c r="E13" s="340" t="s">
        <v>25</v>
      </c>
      <c r="F13" s="1413">
        <v>9</v>
      </c>
      <c r="H13" s="79"/>
      <c r="I13" s="460"/>
      <c r="J13" s="460"/>
      <c r="K13" s="460"/>
    </row>
    <row r="14" spans="1:14" ht="12" customHeight="1">
      <c r="A14" s="713">
        <v>1</v>
      </c>
      <c r="B14" s="713">
        <v>1</v>
      </c>
      <c r="C14" s="713">
        <v>1</v>
      </c>
      <c r="D14" s="2313"/>
      <c r="E14" s="340" t="s">
        <v>26</v>
      </c>
      <c r="F14" s="1413">
        <v>4</v>
      </c>
      <c r="G14" s="465"/>
    </row>
    <row r="15" spans="1:14" ht="12" customHeight="1">
      <c r="A15" s="713">
        <v>1</v>
      </c>
      <c r="B15" s="713">
        <v>1</v>
      </c>
      <c r="C15" s="713">
        <v>14</v>
      </c>
      <c r="D15" s="2313"/>
      <c r="E15" s="340" t="s">
        <v>27</v>
      </c>
      <c r="F15" s="1413">
        <v>0</v>
      </c>
      <c r="G15" s="465"/>
    </row>
    <row r="16" spans="1:14" s="461" customFormat="1" ht="12.75" customHeight="1">
      <c r="A16" s="713"/>
      <c r="B16" s="713"/>
      <c r="C16" s="713"/>
      <c r="D16" s="2212">
        <v>1402</v>
      </c>
      <c r="E16" s="122" t="s">
        <v>29</v>
      </c>
      <c r="F16" s="1344">
        <f>SUM(F17:F25)</f>
        <v>121</v>
      </c>
      <c r="G16" s="460"/>
    </row>
    <row r="17" spans="1:11" ht="12" customHeight="1">
      <c r="A17" s="713">
        <v>2</v>
      </c>
      <c r="B17" s="713">
        <v>4</v>
      </c>
      <c r="C17" s="713">
        <v>11</v>
      </c>
      <c r="D17" s="2212"/>
      <c r="E17" s="289" t="s">
        <v>114</v>
      </c>
      <c r="F17" s="1415">
        <v>60</v>
      </c>
    </row>
    <row r="18" spans="1:11" ht="12" customHeight="1">
      <c r="A18" s="713">
        <v>2</v>
      </c>
      <c r="B18" s="713">
        <v>4</v>
      </c>
      <c r="C18" s="713">
        <v>10</v>
      </c>
      <c r="D18" s="2212"/>
      <c r="E18" s="289" t="s">
        <v>113</v>
      </c>
      <c r="F18" s="1415">
        <v>37</v>
      </c>
    </row>
    <row r="19" spans="1:11" ht="12" customHeight="1">
      <c r="A19" s="713">
        <v>2</v>
      </c>
      <c r="B19" s="713">
        <v>4</v>
      </c>
      <c r="C19" s="713">
        <v>10</v>
      </c>
      <c r="D19" s="2212"/>
      <c r="E19" s="289" t="s">
        <v>32</v>
      </c>
      <c r="F19" s="1415">
        <v>0</v>
      </c>
    </row>
    <row r="20" spans="1:11" ht="12" customHeight="1">
      <c r="A20" s="713">
        <v>2</v>
      </c>
      <c r="B20" s="713">
        <v>4</v>
      </c>
      <c r="C20" s="713">
        <v>3</v>
      </c>
      <c r="D20" s="2212"/>
      <c r="E20" s="289" t="s">
        <v>131</v>
      </c>
      <c r="F20" s="1415">
        <v>10</v>
      </c>
    </row>
    <row r="21" spans="1:11" ht="12" customHeight="1">
      <c r="A21" s="713">
        <v>2</v>
      </c>
      <c r="B21" s="713">
        <v>4</v>
      </c>
      <c r="C21" s="713">
        <v>7</v>
      </c>
      <c r="D21" s="2212"/>
      <c r="E21" s="289" t="s">
        <v>132</v>
      </c>
      <c r="F21" s="1415">
        <v>0</v>
      </c>
      <c r="I21" s="2280"/>
      <c r="J21" s="2280"/>
      <c r="K21" s="2280"/>
    </row>
    <row r="22" spans="1:11" ht="12" customHeight="1">
      <c r="A22" s="713">
        <v>2</v>
      </c>
      <c r="B22" s="713">
        <v>4</v>
      </c>
      <c r="C22" s="713">
        <v>1</v>
      </c>
      <c r="D22" s="2212"/>
      <c r="E22" s="289" t="s">
        <v>35</v>
      </c>
      <c r="F22" s="1415">
        <v>5</v>
      </c>
      <c r="I22" s="2280"/>
      <c r="J22" s="2280"/>
      <c r="K22" s="2280"/>
    </row>
    <row r="23" spans="1:11" ht="12" customHeight="1">
      <c r="A23" s="713">
        <v>2</v>
      </c>
      <c r="B23" s="713">
        <v>4</v>
      </c>
      <c r="C23" s="713">
        <v>9</v>
      </c>
      <c r="D23" s="2212"/>
      <c r="E23" s="289" t="s">
        <v>133</v>
      </c>
      <c r="F23" s="1415">
        <v>8</v>
      </c>
      <c r="I23" s="2280"/>
      <c r="J23" s="2280"/>
      <c r="K23" s="2280"/>
    </row>
    <row r="24" spans="1:11" ht="12" customHeight="1">
      <c r="A24" s="713">
        <v>2</v>
      </c>
      <c r="B24" s="713">
        <v>4</v>
      </c>
      <c r="C24" s="713">
        <v>11</v>
      </c>
      <c r="D24" s="2212"/>
      <c r="E24" s="287" t="s">
        <v>37</v>
      </c>
      <c r="F24" s="1415">
        <v>1</v>
      </c>
      <c r="I24" s="2280"/>
      <c r="J24" s="2280"/>
      <c r="K24" s="2280"/>
    </row>
    <row r="25" spans="1:11" ht="12" customHeight="1">
      <c r="A25" s="713">
        <v>2</v>
      </c>
      <c r="B25" s="713">
        <v>4</v>
      </c>
      <c r="C25" s="713">
        <v>11</v>
      </c>
      <c r="D25" s="2212"/>
      <c r="E25" s="287" t="s">
        <v>134</v>
      </c>
      <c r="F25" s="1415">
        <v>0</v>
      </c>
      <c r="I25" s="2280"/>
      <c r="J25" s="2280"/>
      <c r="K25" s="2280"/>
    </row>
    <row r="26" spans="1:11" ht="12.75" customHeight="1">
      <c r="D26" s="2211">
        <v>1403</v>
      </c>
      <c r="E26" s="122" t="s">
        <v>39</v>
      </c>
      <c r="F26" s="1416">
        <f>SUM(F27:F29)</f>
        <v>30</v>
      </c>
    </row>
    <row r="27" spans="1:11" ht="12" customHeight="1">
      <c r="A27" s="713">
        <v>3</v>
      </c>
      <c r="B27" s="713">
        <v>5</v>
      </c>
      <c r="C27" s="713">
        <v>11</v>
      </c>
      <c r="D27" s="2212"/>
      <c r="E27" s="287" t="s">
        <v>40</v>
      </c>
      <c r="F27" s="1415">
        <v>12</v>
      </c>
    </row>
    <row r="28" spans="1:11" ht="12" customHeight="1">
      <c r="A28" s="713">
        <v>3</v>
      </c>
      <c r="B28" s="713">
        <v>5</v>
      </c>
      <c r="C28" s="713">
        <v>8</v>
      </c>
      <c r="D28" s="2212"/>
      <c r="E28" s="287" t="s">
        <v>41</v>
      </c>
      <c r="F28" s="1415">
        <v>6</v>
      </c>
    </row>
    <row r="29" spans="1:11" ht="12" customHeight="1">
      <c r="A29" s="713">
        <v>3</v>
      </c>
      <c r="B29" s="713">
        <v>5</v>
      </c>
      <c r="C29" s="713">
        <v>10</v>
      </c>
      <c r="D29" s="2212"/>
      <c r="E29" s="287" t="s">
        <v>42</v>
      </c>
      <c r="F29" s="1415">
        <v>12</v>
      </c>
    </row>
    <row r="30" spans="1:11" ht="12.75" customHeight="1">
      <c r="D30" s="2204">
        <v>1404</v>
      </c>
      <c r="E30" s="122" t="s">
        <v>43</v>
      </c>
      <c r="F30" s="1416">
        <f>SUM(F31:F32)</f>
        <v>52</v>
      </c>
    </row>
    <row r="31" spans="1:11" ht="12" customHeight="1">
      <c r="A31" s="713">
        <v>4</v>
      </c>
      <c r="B31" s="713">
        <v>6</v>
      </c>
      <c r="C31" s="713">
        <v>11</v>
      </c>
      <c r="D31" s="2205"/>
      <c r="E31" s="289" t="s">
        <v>128</v>
      </c>
      <c r="F31" s="1415">
        <v>39</v>
      </c>
    </row>
    <row r="32" spans="1:11" ht="12" customHeight="1">
      <c r="A32" s="713">
        <v>4</v>
      </c>
      <c r="B32" s="713">
        <v>6</v>
      </c>
      <c r="C32" s="713">
        <v>11</v>
      </c>
      <c r="D32" s="2205"/>
      <c r="E32" s="289" t="s">
        <v>45</v>
      </c>
      <c r="F32" s="1415">
        <v>13</v>
      </c>
      <c r="G32" s="769"/>
    </row>
    <row r="33" spans="1:6" ht="12.75" customHeight="1">
      <c r="D33" s="2211">
        <v>1405</v>
      </c>
      <c r="E33" s="98" t="s">
        <v>46</v>
      </c>
      <c r="F33" s="1416">
        <f>SUM(F34:F37)</f>
        <v>62</v>
      </c>
    </row>
    <row r="34" spans="1:6" ht="12.75" customHeight="1">
      <c r="A34" s="713">
        <v>5</v>
      </c>
      <c r="B34" s="713">
        <v>4</v>
      </c>
      <c r="C34" s="713">
        <v>8</v>
      </c>
      <c r="D34" s="2212"/>
      <c r="E34" s="289" t="s">
        <v>47</v>
      </c>
      <c r="F34" s="1415">
        <v>18</v>
      </c>
    </row>
    <row r="35" spans="1:6" ht="12" customHeight="1">
      <c r="A35" s="713">
        <v>5</v>
      </c>
      <c r="B35" s="713">
        <v>5</v>
      </c>
      <c r="C35" s="713">
        <v>11</v>
      </c>
      <c r="D35" s="2212"/>
      <c r="E35" s="289" t="s">
        <v>48</v>
      </c>
      <c r="F35" s="1415">
        <v>31</v>
      </c>
    </row>
    <row r="36" spans="1:6" ht="12" customHeight="1">
      <c r="A36" s="713">
        <v>5</v>
      </c>
      <c r="B36" s="713">
        <v>5</v>
      </c>
      <c r="C36" s="713">
        <v>10</v>
      </c>
      <c r="D36" s="2212"/>
      <c r="E36" s="289" t="s">
        <v>49</v>
      </c>
      <c r="F36" s="1415">
        <v>12</v>
      </c>
    </row>
    <row r="37" spans="1:6" ht="12" customHeight="1">
      <c r="A37" s="713">
        <v>5</v>
      </c>
      <c r="B37" s="713">
        <v>5</v>
      </c>
      <c r="C37" s="713">
        <v>13</v>
      </c>
      <c r="D37" s="2212"/>
      <c r="E37" s="289" t="s">
        <v>50</v>
      </c>
      <c r="F37" s="1415">
        <v>1</v>
      </c>
    </row>
    <row r="38" spans="1:6" ht="12.75" customHeight="1">
      <c r="D38" s="2211">
        <v>1406</v>
      </c>
      <c r="E38" s="122" t="s">
        <v>51</v>
      </c>
      <c r="F38" s="1416">
        <f>SUM(F39:F43)</f>
        <v>34</v>
      </c>
    </row>
    <row r="39" spans="1:6" ht="12" customHeight="1">
      <c r="A39" s="713">
        <v>6</v>
      </c>
      <c r="B39" s="713">
        <v>2</v>
      </c>
      <c r="C39" s="713">
        <v>11</v>
      </c>
      <c r="D39" s="2212"/>
      <c r="E39" s="289" t="s">
        <v>914</v>
      </c>
      <c r="F39" s="1415">
        <v>1</v>
      </c>
    </row>
    <row r="40" spans="1:6" ht="12" customHeight="1">
      <c r="D40" s="2212"/>
      <c r="E40" s="289" t="s">
        <v>95</v>
      </c>
      <c r="F40" s="1415">
        <v>3</v>
      </c>
    </row>
    <row r="41" spans="1:6" ht="12" customHeight="1">
      <c r="A41" s="713">
        <v>6</v>
      </c>
      <c r="B41" s="713">
        <v>2</v>
      </c>
      <c r="C41" s="713">
        <v>10</v>
      </c>
      <c r="D41" s="2212"/>
      <c r="E41" s="289" t="s">
        <v>53</v>
      </c>
      <c r="F41" s="1415">
        <v>26</v>
      </c>
    </row>
    <row r="42" spans="1:6" ht="12" customHeight="1">
      <c r="A42" s="713">
        <v>6</v>
      </c>
      <c r="B42" s="713">
        <v>2</v>
      </c>
      <c r="C42" s="713">
        <v>6</v>
      </c>
      <c r="D42" s="2212"/>
      <c r="E42" s="289" t="s">
        <v>83</v>
      </c>
      <c r="F42" s="1415">
        <v>0</v>
      </c>
    </row>
    <row r="43" spans="1:6" ht="12" customHeight="1">
      <c r="A43" s="713">
        <v>6</v>
      </c>
      <c r="B43" s="713">
        <v>4</v>
      </c>
      <c r="C43" s="713">
        <v>11</v>
      </c>
      <c r="D43" s="2212"/>
      <c r="E43" s="289" t="s">
        <v>56</v>
      </c>
      <c r="F43" s="1415">
        <v>4</v>
      </c>
    </row>
    <row r="44" spans="1:6" ht="12.75" customHeight="1">
      <c r="D44" s="2204">
        <v>1407</v>
      </c>
      <c r="E44" s="113" t="s">
        <v>58</v>
      </c>
      <c r="F44" s="1416">
        <f>SUM(F45:F47)</f>
        <v>16</v>
      </c>
    </row>
    <row r="45" spans="1:6" ht="12" customHeight="1">
      <c r="A45" s="713">
        <v>7</v>
      </c>
      <c r="B45" s="713">
        <v>3</v>
      </c>
      <c r="C45" s="713">
        <v>11</v>
      </c>
      <c r="D45" s="2205"/>
      <c r="E45" s="89" t="s">
        <v>59</v>
      </c>
      <c r="F45" s="1415">
        <v>7</v>
      </c>
    </row>
    <row r="46" spans="1:6" ht="12" customHeight="1">
      <c r="D46" s="2205"/>
      <c r="E46" s="294" t="s">
        <v>60</v>
      </c>
      <c r="F46" s="1415">
        <v>9</v>
      </c>
    </row>
    <row r="47" spans="1:6" ht="12" customHeight="1">
      <c r="A47" s="713">
        <v>7</v>
      </c>
      <c r="B47" s="713">
        <v>6</v>
      </c>
      <c r="C47" s="713">
        <v>10</v>
      </c>
      <c r="D47" s="2205"/>
      <c r="E47" s="294" t="s">
        <v>84</v>
      </c>
      <c r="F47" s="1415">
        <v>0</v>
      </c>
    </row>
    <row r="48" spans="1:6" ht="12.75" customHeight="1">
      <c r="D48" s="2204">
        <v>1408</v>
      </c>
      <c r="E48" s="98" t="s">
        <v>63</v>
      </c>
      <c r="F48" s="1416">
        <f>SUM(F49:F52)</f>
        <v>17</v>
      </c>
    </row>
    <row r="49" spans="1:6" ht="12" customHeight="1">
      <c r="A49" s="713">
        <v>8</v>
      </c>
      <c r="B49" s="713">
        <v>4</v>
      </c>
      <c r="C49" s="713">
        <v>8</v>
      </c>
      <c r="D49" s="2205"/>
      <c r="E49" s="89" t="s">
        <v>64</v>
      </c>
      <c r="F49" s="1415">
        <v>7</v>
      </c>
    </row>
    <row r="50" spans="1:6" ht="12" customHeight="1">
      <c r="A50" s="713">
        <v>8</v>
      </c>
      <c r="B50" s="713">
        <v>4</v>
      </c>
      <c r="C50" s="713">
        <v>6</v>
      </c>
      <c r="D50" s="2205"/>
      <c r="E50" s="89" t="s">
        <v>65</v>
      </c>
      <c r="F50" s="1415">
        <v>0</v>
      </c>
    </row>
    <row r="51" spans="1:6" ht="12" customHeight="1">
      <c r="A51" s="713">
        <v>8</v>
      </c>
      <c r="B51" s="713">
        <v>4</v>
      </c>
      <c r="C51" s="713">
        <v>11</v>
      </c>
      <c r="D51" s="2205"/>
      <c r="E51" s="89" t="s">
        <v>66</v>
      </c>
      <c r="F51" s="1415">
        <v>3</v>
      </c>
    </row>
    <row r="52" spans="1:6" ht="12" customHeight="1">
      <c r="A52" s="713">
        <v>8</v>
      </c>
      <c r="B52" s="713">
        <v>4</v>
      </c>
      <c r="C52" s="713">
        <v>11</v>
      </c>
      <c r="D52" s="2205"/>
      <c r="E52" s="89" t="s">
        <v>136</v>
      </c>
      <c r="F52" s="1415">
        <v>7</v>
      </c>
    </row>
    <row r="53" spans="1:6" ht="12.75" customHeight="1">
      <c r="D53" s="2204">
        <v>1624</v>
      </c>
      <c r="E53" s="113" t="s">
        <v>68</v>
      </c>
      <c r="F53" s="1417">
        <f>SUM(F54:F56)</f>
        <v>6</v>
      </c>
    </row>
    <row r="54" spans="1:6" ht="12" customHeight="1">
      <c r="A54" s="713">
        <v>9</v>
      </c>
      <c r="B54" s="713">
        <v>4</v>
      </c>
      <c r="C54" s="713">
        <v>8</v>
      </c>
      <c r="D54" s="2205"/>
      <c r="E54" s="89" t="s">
        <v>137</v>
      </c>
      <c r="F54" s="1418">
        <v>0</v>
      </c>
    </row>
    <row r="55" spans="1:6" ht="12" customHeight="1">
      <c r="A55" s="713">
        <v>9</v>
      </c>
      <c r="B55" s="713">
        <v>5</v>
      </c>
      <c r="C55" s="713">
        <v>11</v>
      </c>
      <c r="D55" s="2205"/>
      <c r="E55" s="89" t="s">
        <v>138</v>
      </c>
      <c r="F55" s="1415">
        <v>6</v>
      </c>
    </row>
    <row r="56" spans="1:6" ht="12" customHeight="1">
      <c r="D56" s="2207"/>
      <c r="E56" s="89" t="s">
        <v>71</v>
      </c>
      <c r="F56" s="1419">
        <v>0</v>
      </c>
    </row>
    <row r="57" spans="1:6">
      <c r="D57" s="343"/>
      <c r="E57" s="944" t="s">
        <v>8</v>
      </c>
      <c r="F57" s="1420">
        <f>SUM(F8+F16+F26+F30+F33+F38+F44+F48+F53)</f>
        <v>388</v>
      </c>
    </row>
    <row r="58" spans="1:6" ht="10.5" customHeight="1">
      <c r="D58" s="322"/>
      <c r="E58" s="750" t="s">
        <v>145</v>
      </c>
    </row>
    <row r="59" spans="1:6" ht="10.5" customHeight="1">
      <c r="E59" s="750"/>
    </row>
  </sheetData>
  <mergeCells count="15">
    <mergeCell ref="D48:D52"/>
    <mergeCell ref="D53:D56"/>
    <mergeCell ref="I21:K25"/>
    <mergeCell ref="D26:D29"/>
    <mergeCell ref="D30:D32"/>
    <mergeCell ref="D33:D37"/>
    <mergeCell ref="D38:D43"/>
    <mergeCell ref="D44:D47"/>
    <mergeCell ref="D8:D15"/>
    <mergeCell ref="D16:D25"/>
    <mergeCell ref="D2:F2"/>
    <mergeCell ref="D3:F3"/>
    <mergeCell ref="D5:D7"/>
    <mergeCell ref="E5:E7"/>
    <mergeCell ref="F5:F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topLeftCell="B1" workbookViewId="0">
      <selection activeCell="L12" sqref="L12"/>
    </sheetView>
  </sheetViews>
  <sheetFormatPr baseColWidth="10" defaultRowHeight="12.75"/>
  <cols>
    <col min="1" max="1" width="5.85546875" style="79" hidden="1" customWidth="1"/>
    <col min="2" max="3" width="32" style="79" customWidth="1"/>
    <col min="4" max="4" width="12.7109375" style="305" customWidth="1"/>
    <col min="5" max="5" width="4.7109375" style="79" customWidth="1"/>
    <col min="6" max="6" width="8.42578125" style="79" customWidth="1"/>
    <col min="7" max="7" width="11.7109375" style="79" customWidth="1"/>
    <col min="8" max="256" width="11.42578125" style="79"/>
    <col min="257" max="257" width="0" style="79" hidden="1" customWidth="1"/>
    <col min="258" max="259" width="32" style="79" customWidth="1"/>
    <col min="260" max="260" width="12.7109375" style="79" customWidth="1"/>
    <col min="261" max="261" width="4.7109375" style="79" customWidth="1"/>
    <col min="262" max="262" width="8.42578125" style="79" customWidth="1"/>
    <col min="263" max="263" width="11.7109375" style="79" customWidth="1"/>
    <col min="264" max="512" width="11.42578125" style="79"/>
    <col min="513" max="513" width="0" style="79" hidden="1" customWidth="1"/>
    <col min="514" max="515" width="32" style="79" customWidth="1"/>
    <col min="516" max="516" width="12.7109375" style="79" customWidth="1"/>
    <col min="517" max="517" width="4.7109375" style="79" customWidth="1"/>
    <col min="518" max="518" width="8.42578125" style="79" customWidth="1"/>
    <col min="519" max="519" width="11.7109375" style="79" customWidth="1"/>
    <col min="520" max="768" width="11.42578125" style="79"/>
    <col min="769" max="769" width="0" style="79" hidden="1" customWidth="1"/>
    <col min="770" max="771" width="32" style="79" customWidth="1"/>
    <col min="772" max="772" width="12.7109375" style="79" customWidth="1"/>
    <col min="773" max="773" width="4.7109375" style="79" customWidth="1"/>
    <col min="774" max="774" width="8.42578125" style="79" customWidth="1"/>
    <col min="775" max="775" width="11.7109375" style="79" customWidth="1"/>
    <col min="776" max="1024" width="11.42578125" style="79"/>
    <col min="1025" max="1025" width="0" style="79" hidden="1" customWidth="1"/>
    <col min="1026" max="1027" width="32" style="79" customWidth="1"/>
    <col min="1028" max="1028" width="12.7109375" style="79" customWidth="1"/>
    <col min="1029" max="1029" width="4.7109375" style="79" customWidth="1"/>
    <col min="1030" max="1030" width="8.42578125" style="79" customWidth="1"/>
    <col min="1031" max="1031" width="11.7109375" style="79" customWidth="1"/>
    <col min="1032" max="1280" width="11.42578125" style="79"/>
    <col min="1281" max="1281" width="0" style="79" hidden="1" customWidth="1"/>
    <col min="1282" max="1283" width="32" style="79" customWidth="1"/>
    <col min="1284" max="1284" width="12.7109375" style="79" customWidth="1"/>
    <col min="1285" max="1285" width="4.7109375" style="79" customWidth="1"/>
    <col min="1286" max="1286" width="8.42578125" style="79" customWidth="1"/>
    <col min="1287" max="1287" width="11.7109375" style="79" customWidth="1"/>
    <col min="1288" max="1536" width="11.42578125" style="79"/>
    <col min="1537" max="1537" width="0" style="79" hidden="1" customWidth="1"/>
    <col min="1538" max="1539" width="32" style="79" customWidth="1"/>
    <col min="1540" max="1540" width="12.7109375" style="79" customWidth="1"/>
    <col min="1541" max="1541" width="4.7109375" style="79" customWidth="1"/>
    <col min="1542" max="1542" width="8.42578125" style="79" customWidth="1"/>
    <col min="1543" max="1543" width="11.7109375" style="79" customWidth="1"/>
    <col min="1544" max="1792" width="11.42578125" style="79"/>
    <col min="1793" max="1793" width="0" style="79" hidden="1" customWidth="1"/>
    <col min="1794" max="1795" width="32" style="79" customWidth="1"/>
    <col min="1796" max="1796" width="12.7109375" style="79" customWidth="1"/>
    <col min="1797" max="1797" width="4.7109375" style="79" customWidth="1"/>
    <col min="1798" max="1798" width="8.42578125" style="79" customWidth="1"/>
    <col min="1799" max="1799" width="11.7109375" style="79" customWidth="1"/>
    <col min="1800" max="2048" width="11.42578125" style="79"/>
    <col min="2049" max="2049" width="0" style="79" hidden="1" customWidth="1"/>
    <col min="2050" max="2051" width="32" style="79" customWidth="1"/>
    <col min="2052" max="2052" width="12.7109375" style="79" customWidth="1"/>
    <col min="2053" max="2053" width="4.7109375" style="79" customWidth="1"/>
    <col min="2054" max="2054" width="8.42578125" style="79" customWidth="1"/>
    <col min="2055" max="2055" width="11.7109375" style="79" customWidth="1"/>
    <col min="2056" max="2304" width="11.42578125" style="79"/>
    <col min="2305" max="2305" width="0" style="79" hidden="1" customWidth="1"/>
    <col min="2306" max="2307" width="32" style="79" customWidth="1"/>
    <col min="2308" max="2308" width="12.7109375" style="79" customWidth="1"/>
    <col min="2309" max="2309" width="4.7109375" style="79" customWidth="1"/>
    <col min="2310" max="2310" width="8.42578125" style="79" customWidth="1"/>
    <col min="2311" max="2311" width="11.7109375" style="79" customWidth="1"/>
    <col min="2312" max="2560" width="11.42578125" style="79"/>
    <col min="2561" max="2561" width="0" style="79" hidden="1" customWidth="1"/>
    <col min="2562" max="2563" width="32" style="79" customWidth="1"/>
    <col min="2564" max="2564" width="12.7109375" style="79" customWidth="1"/>
    <col min="2565" max="2565" width="4.7109375" style="79" customWidth="1"/>
    <col min="2566" max="2566" width="8.42578125" style="79" customWidth="1"/>
    <col min="2567" max="2567" width="11.7109375" style="79" customWidth="1"/>
    <col min="2568" max="2816" width="11.42578125" style="79"/>
    <col min="2817" max="2817" width="0" style="79" hidden="1" customWidth="1"/>
    <col min="2818" max="2819" width="32" style="79" customWidth="1"/>
    <col min="2820" max="2820" width="12.7109375" style="79" customWidth="1"/>
    <col min="2821" max="2821" width="4.7109375" style="79" customWidth="1"/>
    <col min="2822" max="2822" width="8.42578125" style="79" customWidth="1"/>
    <col min="2823" max="2823" width="11.7109375" style="79" customWidth="1"/>
    <col min="2824" max="3072" width="11.42578125" style="79"/>
    <col min="3073" max="3073" width="0" style="79" hidden="1" customWidth="1"/>
    <col min="3074" max="3075" width="32" style="79" customWidth="1"/>
    <col min="3076" max="3076" width="12.7109375" style="79" customWidth="1"/>
    <col min="3077" max="3077" width="4.7109375" style="79" customWidth="1"/>
    <col min="3078" max="3078" width="8.42578125" style="79" customWidth="1"/>
    <col min="3079" max="3079" width="11.7109375" style="79" customWidth="1"/>
    <col min="3080" max="3328" width="11.42578125" style="79"/>
    <col min="3329" max="3329" width="0" style="79" hidden="1" customWidth="1"/>
    <col min="3330" max="3331" width="32" style="79" customWidth="1"/>
    <col min="3332" max="3332" width="12.7109375" style="79" customWidth="1"/>
    <col min="3333" max="3333" width="4.7109375" style="79" customWidth="1"/>
    <col min="3334" max="3334" width="8.42578125" style="79" customWidth="1"/>
    <col min="3335" max="3335" width="11.7109375" style="79" customWidth="1"/>
    <col min="3336" max="3584" width="11.42578125" style="79"/>
    <col min="3585" max="3585" width="0" style="79" hidden="1" customWidth="1"/>
    <col min="3586" max="3587" width="32" style="79" customWidth="1"/>
    <col min="3588" max="3588" width="12.7109375" style="79" customWidth="1"/>
    <col min="3589" max="3589" width="4.7109375" style="79" customWidth="1"/>
    <col min="3590" max="3590" width="8.42578125" style="79" customWidth="1"/>
    <col min="3591" max="3591" width="11.7109375" style="79" customWidth="1"/>
    <col min="3592" max="3840" width="11.42578125" style="79"/>
    <col min="3841" max="3841" width="0" style="79" hidden="1" customWidth="1"/>
    <col min="3842" max="3843" width="32" style="79" customWidth="1"/>
    <col min="3844" max="3844" width="12.7109375" style="79" customWidth="1"/>
    <col min="3845" max="3845" width="4.7109375" style="79" customWidth="1"/>
    <col min="3846" max="3846" width="8.42578125" style="79" customWidth="1"/>
    <col min="3847" max="3847" width="11.7109375" style="79" customWidth="1"/>
    <col min="3848" max="4096" width="11.42578125" style="79"/>
    <col min="4097" max="4097" width="0" style="79" hidden="1" customWidth="1"/>
    <col min="4098" max="4099" width="32" style="79" customWidth="1"/>
    <col min="4100" max="4100" width="12.7109375" style="79" customWidth="1"/>
    <col min="4101" max="4101" width="4.7109375" style="79" customWidth="1"/>
    <col min="4102" max="4102" width="8.42578125" style="79" customWidth="1"/>
    <col min="4103" max="4103" width="11.7109375" style="79" customWidth="1"/>
    <col min="4104" max="4352" width="11.42578125" style="79"/>
    <col min="4353" max="4353" width="0" style="79" hidden="1" customWidth="1"/>
    <col min="4354" max="4355" width="32" style="79" customWidth="1"/>
    <col min="4356" max="4356" width="12.7109375" style="79" customWidth="1"/>
    <col min="4357" max="4357" width="4.7109375" style="79" customWidth="1"/>
    <col min="4358" max="4358" width="8.42578125" style="79" customWidth="1"/>
    <col min="4359" max="4359" width="11.7109375" style="79" customWidth="1"/>
    <col min="4360" max="4608" width="11.42578125" style="79"/>
    <col min="4609" max="4609" width="0" style="79" hidden="1" customWidth="1"/>
    <col min="4610" max="4611" width="32" style="79" customWidth="1"/>
    <col min="4612" max="4612" width="12.7109375" style="79" customWidth="1"/>
    <col min="4613" max="4613" width="4.7109375" style="79" customWidth="1"/>
    <col min="4614" max="4614" width="8.42578125" style="79" customWidth="1"/>
    <col min="4615" max="4615" width="11.7109375" style="79" customWidth="1"/>
    <col min="4616" max="4864" width="11.42578125" style="79"/>
    <col min="4865" max="4865" width="0" style="79" hidden="1" customWidth="1"/>
    <col min="4866" max="4867" width="32" style="79" customWidth="1"/>
    <col min="4868" max="4868" width="12.7109375" style="79" customWidth="1"/>
    <col min="4869" max="4869" width="4.7109375" style="79" customWidth="1"/>
    <col min="4870" max="4870" width="8.42578125" style="79" customWidth="1"/>
    <col min="4871" max="4871" width="11.7109375" style="79" customWidth="1"/>
    <col min="4872" max="5120" width="11.42578125" style="79"/>
    <col min="5121" max="5121" width="0" style="79" hidden="1" customWidth="1"/>
    <col min="5122" max="5123" width="32" style="79" customWidth="1"/>
    <col min="5124" max="5124" width="12.7109375" style="79" customWidth="1"/>
    <col min="5125" max="5125" width="4.7109375" style="79" customWidth="1"/>
    <col min="5126" max="5126" width="8.42578125" style="79" customWidth="1"/>
    <col min="5127" max="5127" width="11.7109375" style="79" customWidth="1"/>
    <col min="5128" max="5376" width="11.42578125" style="79"/>
    <col min="5377" max="5377" width="0" style="79" hidden="1" customWidth="1"/>
    <col min="5378" max="5379" width="32" style="79" customWidth="1"/>
    <col min="5380" max="5380" width="12.7109375" style="79" customWidth="1"/>
    <col min="5381" max="5381" width="4.7109375" style="79" customWidth="1"/>
    <col min="5382" max="5382" width="8.42578125" style="79" customWidth="1"/>
    <col min="5383" max="5383" width="11.7109375" style="79" customWidth="1"/>
    <col min="5384" max="5632" width="11.42578125" style="79"/>
    <col min="5633" max="5633" width="0" style="79" hidden="1" customWidth="1"/>
    <col min="5634" max="5635" width="32" style="79" customWidth="1"/>
    <col min="5636" max="5636" width="12.7109375" style="79" customWidth="1"/>
    <col min="5637" max="5637" width="4.7109375" style="79" customWidth="1"/>
    <col min="5638" max="5638" width="8.42578125" style="79" customWidth="1"/>
    <col min="5639" max="5639" width="11.7109375" style="79" customWidth="1"/>
    <col min="5640" max="5888" width="11.42578125" style="79"/>
    <col min="5889" max="5889" width="0" style="79" hidden="1" customWidth="1"/>
    <col min="5890" max="5891" width="32" style="79" customWidth="1"/>
    <col min="5892" max="5892" width="12.7109375" style="79" customWidth="1"/>
    <col min="5893" max="5893" width="4.7109375" style="79" customWidth="1"/>
    <col min="5894" max="5894" width="8.42578125" style="79" customWidth="1"/>
    <col min="5895" max="5895" width="11.7109375" style="79" customWidth="1"/>
    <col min="5896" max="6144" width="11.42578125" style="79"/>
    <col min="6145" max="6145" width="0" style="79" hidden="1" customWidth="1"/>
    <col min="6146" max="6147" width="32" style="79" customWidth="1"/>
    <col min="6148" max="6148" width="12.7109375" style="79" customWidth="1"/>
    <col min="6149" max="6149" width="4.7109375" style="79" customWidth="1"/>
    <col min="6150" max="6150" width="8.42578125" style="79" customWidth="1"/>
    <col min="6151" max="6151" width="11.7109375" style="79" customWidth="1"/>
    <col min="6152" max="6400" width="11.42578125" style="79"/>
    <col min="6401" max="6401" width="0" style="79" hidden="1" customWidth="1"/>
    <col min="6402" max="6403" width="32" style="79" customWidth="1"/>
    <col min="6404" max="6404" width="12.7109375" style="79" customWidth="1"/>
    <col min="6405" max="6405" width="4.7109375" style="79" customWidth="1"/>
    <col min="6406" max="6406" width="8.42578125" style="79" customWidth="1"/>
    <col min="6407" max="6407" width="11.7109375" style="79" customWidth="1"/>
    <col min="6408" max="6656" width="11.42578125" style="79"/>
    <col min="6657" max="6657" width="0" style="79" hidden="1" customWidth="1"/>
    <col min="6658" max="6659" width="32" style="79" customWidth="1"/>
    <col min="6660" max="6660" width="12.7109375" style="79" customWidth="1"/>
    <col min="6661" max="6661" width="4.7109375" style="79" customWidth="1"/>
    <col min="6662" max="6662" width="8.42578125" style="79" customWidth="1"/>
    <col min="6663" max="6663" width="11.7109375" style="79" customWidth="1"/>
    <col min="6664" max="6912" width="11.42578125" style="79"/>
    <col min="6913" max="6913" width="0" style="79" hidden="1" customWidth="1"/>
    <col min="6914" max="6915" width="32" style="79" customWidth="1"/>
    <col min="6916" max="6916" width="12.7109375" style="79" customWidth="1"/>
    <col min="6917" max="6917" width="4.7109375" style="79" customWidth="1"/>
    <col min="6918" max="6918" width="8.42578125" style="79" customWidth="1"/>
    <col min="6919" max="6919" width="11.7109375" style="79" customWidth="1"/>
    <col min="6920" max="7168" width="11.42578125" style="79"/>
    <col min="7169" max="7169" width="0" style="79" hidden="1" customWidth="1"/>
    <col min="7170" max="7171" width="32" style="79" customWidth="1"/>
    <col min="7172" max="7172" width="12.7109375" style="79" customWidth="1"/>
    <col min="7173" max="7173" width="4.7109375" style="79" customWidth="1"/>
    <col min="7174" max="7174" width="8.42578125" style="79" customWidth="1"/>
    <col min="7175" max="7175" width="11.7109375" style="79" customWidth="1"/>
    <col min="7176" max="7424" width="11.42578125" style="79"/>
    <col min="7425" max="7425" width="0" style="79" hidden="1" customWidth="1"/>
    <col min="7426" max="7427" width="32" style="79" customWidth="1"/>
    <col min="7428" max="7428" width="12.7109375" style="79" customWidth="1"/>
    <col min="7429" max="7429" width="4.7109375" style="79" customWidth="1"/>
    <col min="7430" max="7430" width="8.42578125" style="79" customWidth="1"/>
    <col min="7431" max="7431" width="11.7109375" style="79" customWidth="1"/>
    <col min="7432" max="7680" width="11.42578125" style="79"/>
    <col min="7681" max="7681" width="0" style="79" hidden="1" customWidth="1"/>
    <col min="7682" max="7683" width="32" style="79" customWidth="1"/>
    <col min="7684" max="7684" width="12.7109375" style="79" customWidth="1"/>
    <col min="7685" max="7685" width="4.7109375" style="79" customWidth="1"/>
    <col min="7686" max="7686" width="8.42578125" style="79" customWidth="1"/>
    <col min="7687" max="7687" width="11.7109375" style="79" customWidth="1"/>
    <col min="7688" max="7936" width="11.42578125" style="79"/>
    <col min="7937" max="7937" width="0" style="79" hidden="1" customWidth="1"/>
    <col min="7938" max="7939" width="32" style="79" customWidth="1"/>
    <col min="7940" max="7940" width="12.7109375" style="79" customWidth="1"/>
    <col min="7941" max="7941" width="4.7109375" style="79" customWidth="1"/>
    <col min="7942" max="7942" width="8.42578125" style="79" customWidth="1"/>
    <col min="7943" max="7943" width="11.7109375" style="79" customWidth="1"/>
    <col min="7944" max="8192" width="11.42578125" style="79"/>
    <col min="8193" max="8193" width="0" style="79" hidden="1" customWidth="1"/>
    <col min="8194" max="8195" width="32" style="79" customWidth="1"/>
    <col min="8196" max="8196" width="12.7109375" style="79" customWidth="1"/>
    <col min="8197" max="8197" width="4.7109375" style="79" customWidth="1"/>
    <col min="8198" max="8198" width="8.42578125" style="79" customWidth="1"/>
    <col min="8199" max="8199" width="11.7109375" style="79" customWidth="1"/>
    <col min="8200" max="8448" width="11.42578125" style="79"/>
    <col min="8449" max="8449" width="0" style="79" hidden="1" customWidth="1"/>
    <col min="8450" max="8451" width="32" style="79" customWidth="1"/>
    <col min="8452" max="8452" width="12.7109375" style="79" customWidth="1"/>
    <col min="8453" max="8453" width="4.7109375" style="79" customWidth="1"/>
    <col min="8454" max="8454" width="8.42578125" style="79" customWidth="1"/>
    <col min="8455" max="8455" width="11.7109375" style="79" customWidth="1"/>
    <col min="8456" max="8704" width="11.42578125" style="79"/>
    <col min="8705" max="8705" width="0" style="79" hidden="1" customWidth="1"/>
    <col min="8706" max="8707" width="32" style="79" customWidth="1"/>
    <col min="8708" max="8708" width="12.7109375" style="79" customWidth="1"/>
    <col min="8709" max="8709" width="4.7109375" style="79" customWidth="1"/>
    <col min="8710" max="8710" width="8.42578125" style="79" customWidth="1"/>
    <col min="8711" max="8711" width="11.7109375" style="79" customWidth="1"/>
    <col min="8712" max="8960" width="11.42578125" style="79"/>
    <col min="8961" max="8961" width="0" style="79" hidden="1" customWidth="1"/>
    <col min="8962" max="8963" width="32" style="79" customWidth="1"/>
    <col min="8964" max="8964" width="12.7109375" style="79" customWidth="1"/>
    <col min="8965" max="8965" width="4.7109375" style="79" customWidth="1"/>
    <col min="8966" max="8966" width="8.42578125" style="79" customWidth="1"/>
    <col min="8967" max="8967" width="11.7109375" style="79" customWidth="1"/>
    <col min="8968" max="9216" width="11.42578125" style="79"/>
    <col min="9217" max="9217" width="0" style="79" hidden="1" customWidth="1"/>
    <col min="9218" max="9219" width="32" style="79" customWidth="1"/>
    <col min="9220" max="9220" width="12.7109375" style="79" customWidth="1"/>
    <col min="9221" max="9221" width="4.7109375" style="79" customWidth="1"/>
    <col min="9222" max="9222" width="8.42578125" style="79" customWidth="1"/>
    <col min="9223" max="9223" width="11.7109375" style="79" customWidth="1"/>
    <col min="9224" max="9472" width="11.42578125" style="79"/>
    <col min="9473" max="9473" width="0" style="79" hidden="1" customWidth="1"/>
    <col min="9474" max="9475" width="32" style="79" customWidth="1"/>
    <col min="9476" max="9476" width="12.7109375" style="79" customWidth="1"/>
    <col min="9477" max="9477" width="4.7109375" style="79" customWidth="1"/>
    <col min="9478" max="9478" width="8.42578125" style="79" customWidth="1"/>
    <col min="9479" max="9479" width="11.7109375" style="79" customWidth="1"/>
    <col min="9480" max="9728" width="11.42578125" style="79"/>
    <col min="9729" max="9729" width="0" style="79" hidden="1" customWidth="1"/>
    <col min="9730" max="9731" width="32" style="79" customWidth="1"/>
    <col min="9732" max="9732" width="12.7109375" style="79" customWidth="1"/>
    <col min="9733" max="9733" width="4.7109375" style="79" customWidth="1"/>
    <col min="9734" max="9734" width="8.42578125" style="79" customWidth="1"/>
    <col min="9735" max="9735" width="11.7109375" style="79" customWidth="1"/>
    <col min="9736" max="9984" width="11.42578125" style="79"/>
    <col min="9985" max="9985" width="0" style="79" hidden="1" customWidth="1"/>
    <col min="9986" max="9987" width="32" style="79" customWidth="1"/>
    <col min="9988" max="9988" width="12.7109375" style="79" customWidth="1"/>
    <col min="9989" max="9989" width="4.7109375" style="79" customWidth="1"/>
    <col min="9990" max="9990" width="8.42578125" style="79" customWidth="1"/>
    <col min="9991" max="9991" width="11.7109375" style="79" customWidth="1"/>
    <col min="9992" max="10240" width="11.42578125" style="79"/>
    <col min="10241" max="10241" width="0" style="79" hidden="1" customWidth="1"/>
    <col min="10242" max="10243" width="32" style="79" customWidth="1"/>
    <col min="10244" max="10244" width="12.7109375" style="79" customWidth="1"/>
    <col min="10245" max="10245" width="4.7109375" style="79" customWidth="1"/>
    <col min="10246" max="10246" width="8.42578125" style="79" customWidth="1"/>
    <col min="10247" max="10247" width="11.7109375" style="79" customWidth="1"/>
    <col min="10248" max="10496" width="11.42578125" style="79"/>
    <col min="10497" max="10497" width="0" style="79" hidden="1" customWidth="1"/>
    <col min="10498" max="10499" width="32" style="79" customWidth="1"/>
    <col min="10500" max="10500" width="12.7109375" style="79" customWidth="1"/>
    <col min="10501" max="10501" width="4.7109375" style="79" customWidth="1"/>
    <col min="10502" max="10502" width="8.42578125" style="79" customWidth="1"/>
    <col min="10503" max="10503" width="11.7109375" style="79" customWidth="1"/>
    <col min="10504" max="10752" width="11.42578125" style="79"/>
    <col min="10753" max="10753" width="0" style="79" hidden="1" customWidth="1"/>
    <col min="10754" max="10755" width="32" style="79" customWidth="1"/>
    <col min="10756" max="10756" width="12.7109375" style="79" customWidth="1"/>
    <col min="10757" max="10757" width="4.7109375" style="79" customWidth="1"/>
    <col min="10758" max="10758" width="8.42578125" style="79" customWidth="1"/>
    <col min="10759" max="10759" width="11.7109375" style="79" customWidth="1"/>
    <col min="10760" max="11008" width="11.42578125" style="79"/>
    <col min="11009" max="11009" width="0" style="79" hidden="1" customWidth="1"/>
    <col min="11010" max="11011" width="32" style="79" customWidth="1"/>
    <col min="11012" max="11012" width="12.7109375" style="79" customWidth="1"/>
    <col min="11013" max="11013" width="4.7109375" style="79" customWidth="1"/>
    <col min="11014" max="11014" width="8.42578125" style="79" customWidth="1"/>
    <col min="11015" max="11015" width="11.7109375" style="79" customWidth="1"/>
    <col min="11016" max="11264" width="11.42578125" style="79"/>
    <col min="11265" max="11265" width="0" style="79" hidden="1" customWidth="1"/>
    <col min="11266" max="11267" width="32" style="79" customWidth="1"/>
    <col min="11268" max="11268" width="12.7109375" style="79" customWidth="1"/>
    <col min="11269" max="11269" width="4.7109375" style="79" customWidth="1"/>
    <col min="11270" max="11270" width="8.42578125" style="79" customWidth="1"/>
    <col min="11271" max="11271" width="11.7109375" style="79" customWidth="1"/>
    <col min="11272" max="11520" width="11.42578125" style="79"/>
    <col min="11521" max="11521" width="0" style="79" hidden="1" customWidth="1"/>
    <col min="11522" max="11523" width="32" style="79" customWidth="1"/>
    <col min="11524" max="11524" width="12.7109375" style="79" customWidth="1"/>
    <col min="11525" max="11525" width="4.7109375" style="79" customWidth="1"/>
    <col min="11526" max="11526" width="8.42578125" style="79" customWidth="1"/>
    <col min="11527" max="11527" width="11.7109375" style="79" customWidth="1"/>
    <col min="11528" max="11776" width="11.42578125" style="79"/>
    <col min="11777" max="11777" width="0" style="79" hidden="1" customWidth="1"/>
    <col min="11778" max="11779" width="32" style="79" customWidth="1"/>
    <col min="11780" max="11780" width="12.7109375" style="79" customWidth="1"/>
    <col min="11781" max="11781" width="4.7109375" style="79" customWidth="1"/>
    <col min="11782" max="11782" width="8.42578125" style="79" customWidth="1"/>
    <col min="11783" max="11783" width="11.7109375" style="79" customWidth="1"/>
    <col min="11784" max="12032" width="11.42578125" style="79"/>
    <col min="12033" max="12033" width="0" style="79" hidden="1" customWidth="1"/>
    <col min="12034" max="12035" width="32" style="79" customWidth="1"/>
    <col min="12036" max="12036" width="12.7109375" style="79" customWidth="1"/>
    <col min="12037" max="12037" width="4.7109375" style="79" customWidth="1"/>
    <col min="12038" max="12038" width="8.42578125" style="79" customWidth="1"/>
    <col min="12039" max="12039" width="11.7109375" style="79" customWidth="1"/>
    <col min="12040" max="12288" width="11.42578125" style="79"/>
    <col min="12289" max="12289" width="0" style="79" hidden="1" customWidth="1"/>
    <col min="12290" max="12291" width="32" style="79" customWidth="1"/>
    <col min="12292" max="12292" width="12.7109375" style="79" customWidth="1"/>
    <col min="12293" max="12293" width="4.7109375" style="79" customWidth="1"/>
    <col min="12294" max="12294" width="8.42578125" style="79" customWidth="1"/>
    <col min="12295" max="12295" width="11.7109375" style="79" customWidth="1"/>
    <col min="12296" max="12544" width="11.42578125" style="79"/>
    <col min="12545" max="12545" width="0" style="79" hidden="1" customWidth="1"/>
    <col min="12546" max="12547" width="32" style="79" customWidth="1"/>
    <col min="12548" max="12548" width="12.7109375" style="79" customWidth="1"/>
    <col min="12549" max="12549" width="4.7109375" style="79" customWidth="1"/>
    <col min="12550" max="12550" width="8.42578125" style="79" customWidth="1"/>
    <col min="12551" max="12551" width="11.7109375" style="79" customWidth="1"/>
    <col min="12552" max="12800" width="11.42578125" style="79"/>
    <col min="12801" max="12801" width="0" style="79" hidden="1" customWidth="1"/>
    <col min="12802" max="12803" width="32" style="79" customWidth="1"/>
    <col min="12804" max="12804" width="12.7109375" style="79" customWidth="1"/>
    <col min="12805" max="12805" width="4.7109375" style="79" customWidth="1"/>
    <col min="12806" max="12806" width="8.42578125" style="79" customWidth="1"/>
    <col min="12807" max="12807" width="11.7109375" style="79" customWidth="1"/>
    <col min="12808" max="13056" width="11.42578125" style="79"/>
    <col min="13057" max="13057" width="0" style="79" hidden="1" customWidth="1"/>
    <col min="13058" max="13059" width="32" style="79" customWidth="1"/>
    <col min="13060" max="13060" width="12.7109375" style="79" customWidth="1"/>
    <col min="13061" max="13061" width="4.7109375" style="79" customWidth="1"/>
    <col min="13062" max="13062" width="8.42578125" style="79" customWidth="1"/>
    <col min="13063" max="13063" width="11.7109375" style="79" customWidth="1"/>
    <col min="13064" max="13312" width="11.42578125" style="79"/>
    <col min="13313" max="13313" width="0" style="79" hidden="1" customWidth="1"/>
    <col min="13314" max="13315" width="32" style="79" customWidth="1"/>
    <col min="13316" max="13316" width="12.7109375" style="79" customWidth="1"/>
    <col min="13317" max="13317" width="4.7109375" style="79" customWidth="1"/>
    <col min="13318" max="13318" width="8.42578125" style="79" customWidth="1"/>
    <col min="13319" max="13319" width="11.7109375" style="79" customWidth="1"/>
    <col min="13320" max="13568" width="11.42578125" style="79"/>
    <col min="13569" max="13569" width="0" style="79" hidden="1" customWidth="1"/>
    <col min="13570" max="13571" width="32" style="79" customWidth="1"/>
    <col min="13572" max="13572" width="12.7109375" style="79" customWidth="1"/>
    <col min="13573" max="13573" width="4.7109375" style="79" customWidth="1"/>
    <col min="13574" max="13574" width="8.42578125" style="79" customWidth="1"/>
    <col min="13575" max="13575" width="11.7109375" style="79" customWidth="1"/>
    <col min="13576" max="13824" width="11.42578125" style="79"/>
    <col min="13825" max="13825" width="0" style="79" hidden="1" customWidth="1"/>
    <col min="13826" max="13827" width="32" style="79" customWidth="1"/>
    <col min="13828" max="13828" width="12.7109375" style="79" customWidth="1"/>
    <col min="13829" max="13829" width="4.7109375" style="79" customWidth="1"/>
    <col min="13830" max="13830" width="8.42578125" style="79" customWidth="1"/>
    <col min="13831" max="13831" width="11.7109375" style="79" customWidth="1"/>
    <col min="13832" max="14080" width="11.42578125" style="79"/>
    <col min="14081" max="14081" width="0" style="79" hidden="1" customWidth="1"/>
    <col min="14082" max="14083" width="32" style="79" customWidth="1"/>
    <col min="14084" max="14084" width="12.7109375" style="79" customWidth="1"/>
    <col min="14085" max="14085" width="4.7109375" style="79" customWidth="1"/>
    <col min="14086" max="14086" width="8.42578125" style="79" customWidth="1"/>
    <col min="14087" max="14087" width="11.7109375" style="79" customWidth="1"/>
    <col min="14088" max="14336" width="11.42578125" style="79"/>
    <col min="14337" max="14337" width="0" style="79" hidden="1" customWidth="1"/>
    <col min="14338" max="14339" width="32" style="79" customWidth="1"/>
    <col min="14340" max="14340" width="12.7109375" style="79" customWidth="1"/>
    <col min="14341" max="14341" width="4.7109375" style="79" customWidth="1"/>
    <col min="14342" max="14342" width="8.42578125" style="79" customWidth="1"/>
    <col min="14343" max="14343" width="11.7109375" style="79" customWidth="1"/>
    <col min="14344" max="14592" width="11.42578125" style="79"/>
    <col min="14593" max="14593" width="0" style="79" hidden="1" customWidth="1"/>
    <col min="14594" max="14595" width="32" style="79" customWidth="1"/>
    <col min="14596" max="14596" width="12.7109375" style="79" customWidth="1"/>
    <col min="14597" max="14597" width="4.7109375" style="79" customWidth="1"/>
    <col min="14598" max="14598" width="8.42578125" style="79" customWidth="1"/>
    <col min="14599" max="14599" width="11.7109375" style="79" customWidth="1"/>
    <col min="14600" max="14848" width="11.42578125" style="79"/>
    <col min="14849" max="14849" width="0" style="79" hidden="1" customWidth="1"/>
    <col min="14850" max="14851" width="32" style="79" customWidth="1"/>
    <col min="14852" max="14852" width="12.7109375" style="79" customWidth="1"/>
    <col min="14853" max="14853" width="4.7109375" style="79" customWidth="1"/>
    <col min="14854" max="14854" width="8.42578125" style="79" customWidth="1"/>
    <col min="14855" max="14855" width="11.7109375" style="79" customWidth="1"/>
    <col min="14856" max="15104" width="11.42578125" style="79"/>
    <col min="15105" max="15105" width="0" style="79" hidden="1" customWidth="1"/>
    <col min="15106" max="15107" width="32" style="79" customWidth="1"/>
    <col min="15108" max="15108" width="12.7109375" style="79" customWidth="1"/>
    <col min="15109" max="15109" width="4.7109375" style="79" customWidth="1"/>
    <col min="15110" max="15110" width="8.42578125" style="79" customWidth="1"/>
    <col min="15111" max="15111" width="11.7109375" style="79" customWidth="1"/>
    <col min="15112" max="15360" width="11.42578125" style="79"/>
    <col min="15361" max="15361" width="0" style="79" hidden="1" customWidth="1"/>
    <col min="15362" max="15363" width="32" style="79" customWidth="1"/>
    <col min="15364" max="15364" width="12.7109375" style="79" customWidth="1"/>
    <col min="15365" max="15365" width="4.7109375" style="79" customWidth="1"/>
    <col min="15366" max="15366" width="8.42578125" style="79" customWidth="1"/>
    <col min="15367" max="15367" width="11.7109375" style="79" customWidth="1"/>
    <col min="15368" max="15616" width="11.42578125" style="79"/>
    <col min="15617" max="15617" width="0" style="79" hidden="1" customWidth="1"/>
    <col min="15618" max="15619" width="32" style="79" customWidth="1"/>
    <col min="15620" max="15620" width="12.7109375" style="79" customWidth="1"/>
    <col min="15621" max="15621" width="4.7109375" style="79" customWidth="1"/>
    <col min="15622" max="15622" width="8.42578125" style="79" customWidth="1"/>
    <col min="15623" max="15623" width="11.7109375" style="79" customWidth="1"/>
    <col min="15624" max="15872" width="11.42578125" style="79"/>
    <col min="15873" max="15873" width="0" style="79" hidden="1" customWidth="1"/>
    <col min="15874" max="15875" width="32" style="79" customWidth="1"/>
    <col min="15876" max="15876" width="12.7109375" style="79" customWidth="1"/>
    <col min="15877" max="15877" width="4.7109375" style="79" customWidth="1"/>
    <col min="15878" max="15878" width="8.42578125" style="79" customWidth="1"/>
    <col min="15879" max="15879" width="11.7109375" style="79" customWidth="1"/>
    <col min="15880" max="16128" width="11.42578125" style="79"/>
    <col min="16129" max="16129" width="0" style="79" hidden="1" customWidth="1"/>
    <col min="16130" max="16131" width="32" style="79" customWidth="1"/>
    <col min="16132" max="16132" width="12.7109375" style="79" customWidth="1"/>
    <col min="16133" max="16133" width="4.7109375" style="79" customWidth="1"/>
    <col min="16134" max="16134" width="8.42578125" style="79" customWidth="1"/>
    <col min="16135" max="16135" width="11.7109375" style="79" customWidth="1"/>
    <col min="16136" max="16384" width="11.42578125" style="79"/>
  </cols>
  <sheetData>
    <row r="1" spans="1:6" ht="13.5" thickBot="1">
      <c r="B1" s="1384"/>
      <c r="C1" s="1384"/>
      <c r="D1" s="1421"/>
    </row>
    <row r="2" spans="1:6" ht="19.5" customHeight="1">
      <c r="B2" s="2637" t="s">
        <v>915</v>
      </c>
      <c r="C2" s="2637"/>
      <c r="D2" s="2637"/>
    </row>
    <row r="3" spans="1:6" ht="12.75" customHeight="1">
      <c r="B3" s="2637">
        <v>2018</v>
      </c>
      <c r="C3" s="2637"/>
      <c r="D3" s="2637"/>
      <c r="E3" s="1388"/>
      <c r="F3" s="1388"/>
    </row>
    <row r="4" spans="1:6" ht="5.25" customHeight="1">
      <c r="B4" s="1422"/>
      <c r="C4" s="1422"/>
      <c r="D4" s="1422"/>
    </row>
    <row r="5" spans="1:6" ht="3.75" customHeight="1">
      <c r="B5" s="1423"/>
      <c r="C5" s="1423"/>
      <c r="D5" s="430"/>
      <c r="E5" s="83"/>
      <c r="F5" s="83"/>
    </row>
    <row r="6" spans="1:6" s="702" customFormat="1" ht="11.25" customHeight="1">
      <c r="A6" s="1391"/>
      <c r="B6" s="2638" t="s">
        <v>916</v>
      </c>
      <c r="C6" s="971"/>
      <c r="D6" s="2641" t="s">
        <v>917</v>
      </c>
      <c r="E6" s="1391"/>
    </row>
    <row r="7" spans="1:6" ht="11.25" customHeight="1">
      <c r="A7" s="83"/>
      <c r="B7" s="2639"/>
      <c r="C7" s="1424"/>
      <c r="D7" s="2642"/>
      <c r="E7" s="83"/>
    </row>
    <row r="8" spans="1:6" ht="8.25" customHeight="1">
      <c r="A8" s="83"/>
      <c r="B8" s="2640"/>
      <c r="C8" s="1425"/>
      <c r="D8" s="2643"/>
      <c r="E8" s="83"/>
      <c r="F8" s="83"/>
    </row>
    <row r="9" spans="1:6" ht="8.1" customHeight="1">
      <c r="A9" s="83"/>
      <c r="B9" s="1391"/>
      <c r="C9" s="1391"/>
      <c r="D9" s="88"/>
      <c r="E9" s="83"/>
    </row>
    <row r="10" spans="1:6" ht="14.25" customHeight="1">
      <c r="A10" s="83"/>
      <c r="B10" s="2636" t="s">
        <v>918</v>
      </c>
      <c r="C10" s="2636"/>
      <c r="D10" s="283">
        <v>18</v>
      </c>
      <c r="E10" s="83"/>
    </row>
    <row r="11" spans="1:6" ht="3.75" customHeight="1">
      <c r="A11" s="83"/>
      <c r="B11" s="92"/>
      <c r="C11" s="92"/>
      <c r="D11" s="283"/>
      <c r="E11" s="83"/>
      <c r="F11" s="83"/>
    </row>
    <row r="12" spans="1:6" ht="14.25" customHeight="1">
      <c r="A12" s="83"/>
      <c r="B12" s="2636" t="s">
        <v>919</v>
      </c>
      <c r="C12" s="2636"/>
      <c r="D12" s="283">
        <v>12</v>
      </c>
      <c r="E12" s="83"/>
    </row>
    <row r="13" spans="1:6" ht="3.75" customHeight="1">
      <c r="A13" s="83"/>
      <c r="B13" s="92"/>
      <c r="C13" s="92"/>
      <c r="D13" s="283"/>
      <c r="E13" s="83"/>
      <c r="F13" s="83"/>
    </row>
    <row r="14" spans="1:6" ht="14.25" customHeight="1">
      <c r="A14" s="83"/>
      <c r="B14" s="2636" t="s">
        <v>920</v>
      </c>
      <c r="C14" s="2636"/>
      <c r="D14" s="283">
        <v>25</v>
      </c>
      <c r="E14" s="83"/>
      <c r="F14" s="83"/>
    </row>
    <row r="15" spans="1:6" ht="3.75" customHeight="1">
      <c r="A15" s="83"/>
      <c r="B15" s="92"/>
      <c r="C15" s="92"/>
      <c r="D15" s="283"/>
      <c r="E15" s="83"/>
      <c r="F15" s="83"/>
    </row>
    <row r="16" spans="1:6" ht="14.25" customHeight="1">
      <c r="A16" s="83"/>
      <c r="B16" s="2636" t="s">
        <v>921</v>
      </c>
      <c r="C16" s="2636"/>
      <c r="D16" s="283">
        <v>92</v>
      </c>
      <c r="E16" s="1427"/>
      <c r="F16" s="155"/>
    </row>
    <row r="17" spans="1:17" ht="3.75" customHeight="1">
      <c r="A17" s="83"/>
      <c r="B17" s="92"/>
      <c r="C17" s="92"/>
      <c r="D17" s="283"/>
      <c r="E17" s="83"/>
      <c r="F17" s="83"/>
    </row>
    <row r="18" spans="1:17" ht="14.25" customHeight="1">
      <c r="A18" s="83"/>
      <c r="B18" s="2636" t="s">
        <v>922</v>
      </c>
      <c r="C18" s="2636"/>
      <c r="D18" s="283">
        <v>49</v>
      </c>
      <c r="E18" s="83"/>
      <c r="F18" s="155"/>
    </row>
    <row r="19" spans="1:17" ht="3.75" customHeight="1">
      <c r="A19" s="83"/>
      <c r="B19" s="92"/>
      <c r="C19" s="92"/>
      <c r="D19" s="283"/>
      <c r="E19" s="1427"/>
      <c r="F19" s="83"/>
    </row>
    <row r="20" spans="1:17" ht="14.25" customHeight="1">
      <c r="A20" s="83"/>
      <c r="B20" s="2636" t="s">
        <v>923</v>
      </c>
      <c r="C20" s="2636"/>
      <c r="D20" s="283">
        <v>55</v>
      </c>
      <c r="E20" s="83"/>
      <c r="F20" s="155"/>
    </row>
    <row r="21" spans="1:17" ht="3.75" customHeight="1">
      <c r="A21" s="83"/>
      <c r="B21" s="157"/>
      <c r="C21" s="157"/>
      <c r="D21" s="283"/>
      <c r="E21" s="83"/>
      <c r="F21" s="155"/>
    </row>
    <row r="22" spans="1:17" ht="14.25" customHeight="1">
      <c r="A22" s="83"/>
      <c r="B22" s="2636" t="s">
        <v>924</v>
      </c>
      <c r="C22" s="2636"/>
      <c r="D22" s="283">
        <v>46</v>
      </c>
      <c r="E22" s="83"/>
      <c r="F22" s="155"/>
    </row>
    <row r="23" spans="1:17" ht="3.75" customHeight="1">
      <c r="A23" s="83"/>
      <c r="B23" s="157"/>
      <c r="C23" s="157"/>
      <c r="D23" s="283"/>
      <c r="E23" s="83"/>
      <c r="F23" s="155"/>
    </row>
    <row r="24" spans="1:17" ht="14.25" customHeight="1">
      <c r="A24" s="83"/>
      <c r="B24" s="2636" t="s">
        <v>925</v>
      </c>
      <c r="C24" s="2636"/>
      <c r="D24" s="283">
        <v>91</v>
      </c>
      <c r="E24" s="83"/>
      <c r="F24" s="155"/>
    </row>
    <row r="25" spans="1:17" ht="3.75" customHeight="1">
      <c r="A25" s="83"/>
      <c r="B25" s="92"/>
      <c r="C25" s="92"/>
      <c r="D25" s="1428"/>
      <c r="E25" s="155"/>
      <c r="F25" s="155"/>
      <c r="G25" s="83"/>
      <c r="H25" s="155"/>
      <c r="I25" s="155"/>
      <c r="K25" s="155"/>
      <c r="L25" s="155"/>
      <c r="M25" s="155"/>
      <c r="O25" s="155"/>
      <c r="P25" s="155"/>
      <c r="Q25" s="155"/>
    </row>
    <row r="26" spans="1:17" ht="14.25" customHeight="1">
      <c r="A26" s="83"/>
      <c r="B26" s="2644" t="s">
        <v>8</v>
      </c>
      <c r="C26" s="2644"/>
      <c r="D26" s="303">
        <f>SUM(D10:D25)</f>
        <v>388</v>
      </c>
      <c r="E26" s="83"/>
      <c r="F26" s="155"/>
      <c r="G26" s="83"/>
      <c r="H26" s="83"/>
      <c r="I26" s="83"/>
      <c r="K26" s="83"/>
      <c r="L26" s="83"/>
      <c r="M26" s="83"/>
      <c r="O26" s="155"/>
      <c r="P26" s="155"/>
      <c r="Q26" s="155"/>
    </row>
    <row r="27" spans="1:17" ht="11.1" customHeight="1">
      <c r="C27" s="92"/>
      <c r="D27" s="605"/>
      <c r="E27" s="83"/>
      <c r="F27" s="83"/>
      <c r="G27" s="83"/>
      <c r="H27" s="83"/>
      <c r="I27" s="83"/>
      <c r="K27" s="83"/>
      <c r="L27" s="83"/>
      <c r="M27" s="155"/>
      <c r="O27" s="155"/>
      <c r="P27" s="155"/>
      <c r="Q27" s="155"/>
    </row>
    <row r="28" spans="1:17" ht="11.1" customHeight="1">
      <c r="B28" s="2276"/>
      <c r="C28" s="2276"/>
      <c r="D28" s="2276"/>
      <c r="E28" s="155"/>
      <c r="F28" s="155"/>
      <c r="G28" s="83"/>
      <c r="H28" s="155"/>
      <c r="I28" s="155"/>
      <c r="K28" s="155"/>
      <c r="L28" s="155"/>
      <c r="M28" s="155"/>
      <c r="O28" s="155"/>
      <c r="P28" s="155"/>
      <c r="Q28" s="155"/>
    </row>
    <row r="29" spans="1:17" ht="5.25" customHeight="1">
      <c r="B29" s="1403"/>
      <c r="C29" s="1403"/>
      <c r="D29" s="306"/>
    </row>
    <row r="30" spans="1:17" ht="5.25" customHeight="1">
      <c r="B30" s="1403"/>
      <c r="C30" s="1403"/>
      <c r="D30" s="606"/>
    </row>
    <row r="31" spans="1:17" ht="11.1" customHeight="1">
      <c r="B31" s="1391"/>
      <c r="C31" s="1391"/>
      <c r="D31" s="306"/>
    </row>
    <row r="32" spans="1:17" ht="11.1" customHeight="1">
      <c r="B32" s="83"/>
      <c r="C32" s="83"/>
      <c r="D32" s="1430"/>
    </row>
    <row r="33" spans="2:12" ht="11.1" customHeight="1">
      <c r="B33" s="83"/>
      <c r="C33" s="83"/>
      <c r="D33" s="306"/>
    </row>
    <row r="34" spans="2:12" ht="11.1" customHeight="1">
      <c r="B34" s="83"/>
      <c r="C34" s="83"/>
      <c r="D34" s="306"/>
      <c r="I34" s="1404"/>
    </row>
    <row r="35" spans="2:12" ht="11.1" customHeight="1">
      <c r="B35" s="83"/>
      <c r="C35" s="83"/>
      <c r="D35" s="306"/>
      <c r="H35" s="653"/>
      <c r="I35" s="1405"/>
      <c r="J35" s="1399"/>
      <c r="K35" s="1399"/>
      <c r="L35" s="155"/>
    </row>
    <row r="36" spans="2:12" ht="11.1" customHeight="1">
      <c r="B36" s="83"/>
      <c r="C36" s="83"/>
      <c r="D36" s="306"/>
      <c r="H36" s="653"/>
      <c r="I36" s="1431" t="s">
        <v>926</v>
      </c>
      <c r="J36" s="1428">
        <v>12</v>
      </c>
      <c r="K36" s="1399"/>
      <c r="L36" s="155"/>
    </row>
    <row r="37" spans="2:12" ht="11.1" customHeight="1">
      <c r="B37" s="83"/>
      <c r="C37" s="83"/>
      <c r="D37" s="306"/>
      <c r="H37" s="653"/>
      <c r="I37" s="1431" t="s">
        <v>927</v>
      </c>
      <c r="J37" s="1428">
        <v>18</v>
      </c>
      <c r="K37" s="1399"/>
      <c r="L37" s="155"/>
    </row>
    <row r="38" spans="2:12" ht="11.1" customHeight="1">
      <c r="B38" s="83"/>
      <c r="C38" s="83"/>
      <c r="D38" s="306"/>
      <c r="H38" s="653"/>
      <c r="I38" s="1432" t="s">
        <v>928</v>
      </c>
      <c r="J38" s="1428">
        <v>55</v>
      </c>
      <c r="K38" s="1399"/>
      <c r="L38" s="155"/>
    </row>
    <row r="39" spans="2:12" ht="12.75" customHeight="1">
      <c r="B39" s="83"/>
      <c r="C39" s="83"/>
      <c r="D39" s="306"/>
      <c r="I39" s="1431" t="s">
        <v>929</v>
      </c>
      <c r="J39" s="1428">
        <v>25</v>
      </c>
      <c r="K39" s="155"/>
      <c r="L39" s="155"/>
    </row>
    <row r="40" spans="2:12" ht="12.75" customHeight="1">
      <c r="B40" s="83"/>
      <c r="C40" s="83"/>
      <c r="D40" s="306"/>
      <c r="I40" s="1432" t="s">
        <v>930</v>
      </c>
      <c r="J40" s="1428">
        <v>49</v>
      </c>
      <c r="K40" s="155"/>
      <c r="L40" s="155"/>
    </row>
    <row r="41" spans="2:12" ht="12.75" customHeight="1">
      <c r="B41" s="83"/>
      <c r="C41" s="83"/>
      <c r="D41" s="306"/>
      <c r="I41" s="1432" t="s">
        <v>931</v>
      </c>
      <c r="J41" s="1428">
        <v>46</v>
      </c>
    </row>
    <row r="42" spans="2:12" ht="15" customHeight="1">
      <c r="B42" s="1403"/>
      <c r="C42" s="1403"/>
      <c r="D42" s="306"/>
      <c r="I42" s="1433" t="s">
        <v>932</v>
      </c>
      <c r="J42" s="1428">
        <v>92</v>
      </c>
    </row>
    <row r="43" spans="2:12" ht="15" customHeight="1">
      <c r="B43" s="1403"/>
      <c r="C43" s="1403"/>
      <c r="D43" s="306"/>
      <c r="I43" s="1432" t="s">
        <v>933</v>
      </c>
      <c r="J43" s="1428">
        <v>91</v>
      </c>
    </row>
    <row r="44" spans="2:12" ht="15" customHeight="1">
      <c r="B44" s="1403"/>
      <c r="C44" s="1403"/>
      <c r="D44" s="306"/>
    </row>
    <row r="45" spans="2:12" ht="15" customHeight="1">
      <c r="B45" s="1403"/>
      <c r="C45" s="1403"/>
      <c r="D45" s="306"/>
      <c r="J45" s="1428"/>
    </row>
    <row r="46" spans="2:12" ht="15" customHeight="1">
      <c r="B46" s="1403"/>
      <c r="C46" s="1403"/>
      <c r="D46" s="306"/>
    </row>
    <row r="47" spans="2:12" ht="15" customHeight="1">
      <c r="B47" s="1403"/>
      <c r="C47" s="1403"/>
      <c r="D47" s="306"/>
      <c r="J47" s="1428"/>
    </row>
    <row r="48" spans="2:12" ht="15" customHeight="1">
      <c r="B48" s="1403"/>
      <c r="C48" s="1403"/>
      <c r="D48" s="306"/>
    </row>
    <row r="49" spans="2:10" ht="15" customHeight="1">
      <c r="B49" s="1403"/>
      <c r="C49" s="1403"/>
      <c r="D49" s="306"/>
      <c r="J49" s="1428"/>
    </row>
    <row r="50" spans="2:10" ht="15" customHeight="1">
      <c r="B50" s="1403"/>
      <c r="C50" s="1403"/>
      <c r="D50" s="306"/>
    </row>
    <row r="51" spans="2:10" ht="15" customHeight="1">
      <c r="D51" s="306"/>
    </row>
    <row r="52" spans="2:10" ht="15" customHeight="1">
      <c r="C52" s="1403"/>
      <c r="D52" s="306"/>
    </row>
    <row r="53" spans="2:10" ht="12.75" customHeight="1"/>
    <row r="54" spans="2:10" ht="12.75" customHeight="1"/>
    <row r="55" spans="2:10" ht="12.75" customHeight="1">
      <c r="B55" s="92" t="s">
        <v>145</v>
      </c>
      <c r="D55" s="1434"/>
    </row>
    <row r="56" spans="2:10" ht="12.75" customHeight="1"/>
    <row r="57" spans="2:10" ht="12.75" customHeight="1"/>
    <row r="58" spans="2:10" ht="12.75" customHeight="1"/>
    <row r="59" spans="2:10" ht="12.75" customHeight="1"/>
    <row r="60" spans="2:10" ht="12.75" customHeight="1">
      <c r="B60" s="1407"/>
      <c r="C60" s="1407"/>
    </row>
    <row r="61" spans="2:10" ht="12.75" customHeight="1">
      <c r="B61" s="1408"/>
      <c r="C61" s="1408"/>
    </row>
    <row r="62" spans="2:10" ht="12.75" customHeight="1"/>
    <row r="63" spans="2:10" ht="12.75" customHeight="1"/>
    <row r="64" spans="2:10" ht="12.75" customHeight="1"/>
    <row r="65" spans="5:6" ht="12.75" customHeight="1"/>
    <row r="66" spans="5:6" ht="12.75" customHeight="1"/>
    <row r="67" spans="5:6" ht="12.75" customHeight="1"/>
    <row r="68" spans="5:6" ht="14.1" customHeight="1">
      <c r="E68" s="1409"/>
      <c r="F68" s="1409"/>
    </row>
    <row r="69" spans="5:6" ht="12.75" customHeight="1"/>
    <row r="70" spans="5:6" ht="12.75" customHeight="1"/>
    <row r="71" spans="5:6" ht="12.75" customHeight="1"/>
    <row r="72" spans="5:6" ht="12.75" customHeight="1"/>
    <row r="84" spans="10:10">
      <c r="J84" s="155"/>
    </row>
  </sheetData>
  <mergeCells count="14">
    <mergeCell ref="B26:C26"/>
    <mergeCell ref="B28:D28"/>
    <mergeCell ref="B14:C14"/>
    <mergeCell ref="B16:C16"/>
    <mergeCell ref="B18:C18"/>
    <mergeCell ref="B20:C20"/>
    <mergeCell ref="B22:C22"/>
    <mergeCell ref="B24:C24"/>
    <mergeCell ref="B12:C12"/>
    <mergeCell ref="B2:D2"/>
    <mergeCell ref="B3:D3"/>
    <mergeCell ref="B6:B8"/>
    <mergeCell ref="D6:D8"/>
    <mergeCell ref="B10:C10"/>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7"/>
  <sheetViews>
    <sheetView topLeftCell="C1" workbookViewId="0">
      <selection activeCell="D42" sqref="D42"/>
    </sheetView>
  </sheetViews>
  <sheetFormatPr baseColWidth="10" defaultRowHeight="12.75"/>
  <cols>
    <col min="1" max="1" width="2" style="79" hidden="1" customWidth="1"/>
    <col min="2" max="2" width="3.28515625" style="79" hidden="1" customWidth="1"/>
    <col min="3" max="3" width="3.28515625" style="309" customWidth="1"/>
    <col min="4" max="4" width="73.5703125" style="79" customWidth="1"/>
    <col min="5" max="5" width="17" style="305" customWidth="1"/>
    <col min="6" max="6" width="17" style="79" customWidth="1"/>
    <col min="7" max="8" width="11.42578125" style="79"/>
    <col min="9" max="9" width="4.7109375" style="79" customWidth="1"/>
    <col min="10" max="10" width="5" style="79" customWidth="1"/>
    <col min="11" max="11" width="2.28515625" style="79" customWidth="1"/>
    <col min="12" max="12" width="26" style="79" customWidth="1"/>
    <col min="13" max="13" width="8" style="79" customWidth="1"/>
    <col min="14" max="14" width="1" style="79" customWidth="1"/>
    <col min="15" max="15" width="6.7109375"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6" width="6.7109375" style="79" customWidth="1"/>
    <col min="27" max="256" width="11.42578125" style="79"/>
    <col min="257" max="258" width="0" style="79" hidden="1" customWidth="1"/>
    <col min="259" max="259" width="3.28515625" style="79" customWidth="1"/>
    <col min="260" max="260" width="73.5703125" style="79" customWidth="1"/>
    <col min="261" max="262" width="17" style="79" customWidth="1"/>
    <col min="263" max="264" width="11.42578125" style="79"/>
    <col min="265" max="265" width="4.7109375" style="79" customWidth="1"/>
    <col min="266" max="266" width="5" style="79" customWidth="1"/>
    <col min="267" max="267" width="2.28515625" style="79" customWidth="1"/>
    <col min="268" max="268" width="26" style="79" customWidth="1"/>
    <col min="269" max="269" width="8" style="79" customWidth="1"/>
    <col min="270" max="270" width="1" style="79" customWidth="1"/>
    <col min="271" max="271" width="6.7109375" style="79" customWidth="1"/>
    <col min="272" max="272" width="1" style="79" customWidth="1"/>
    <col min="273" max="273" width="6.7109375"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2" width="6.7109375" style="79" customWidth="1"/>
    <col min="283" max="512" width="11.42578125" style="79"/>
    <col min="513" max="514" width="0" style="79" hidden="1" customWidth="1"/>
    <col min="515" max="515" width="3.28515625" style="79" customWidth="1"/>
    <col min="516" max="516" width="73.5703125" style="79" customWidth="1"/>
    <col min="517" max="518" width="17" style="79" customWidth="1"/>
    <col min="519" max="520" width="11.42578125" style="79"/>
    <col min="521" max="521" width="4.7109375" style="79" customWidth="1"/>
    <col min="522" max="522" width="5" style="79" customWidth="1"/>
    <col min="523" max="523" width="2.28515625" style="79" customWidth="1"/>
    <col min="524" max="524" width="26" style="79" customWidth="1"/>
    <col min="525" max="525" width="8" style="79" customWidth="1"/>
    <col min="526" max="526" width="1" style="79" customWidth="1"/>
    <col min="527" max="527" width="6.7109375" style="79" customWidth="1"/>
    <col min="528" max="528" width="1" style="79" customWidth="1"/>
    <col min="529" max="529" width="6.7109375"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8" width="6.7109375" style="79" customWidth="1"/>
    <col min="539" max="768" width="11.42578125" style="79"/>
    <col min="769" max="770" width="0" style="79" hidden="1" customWidth="1"/>
    <col min="771" max="771" width="3.28515625" style="79" customWidth="1"/>
    <col min="772" max="772" width="73.5703125" style="79" customWidth="1"/>
    <col min="773" max="774" width="17" style="79" customWidth="1"/>
    <col min="775" max="776" width="11.42578125" style="79"/>
    <col min="777" max="777" width="4.7109375" style="79" customWidth="1"/>
    <col min="778" max="778" width="5" style="79" customWidth="1"/>
    <col min="779" max="779" width="2.28515625" style="79" customWidth="1"/>
    <col min="780" max="780" width="26" style="79" customWidth="1"/>
    <col min="781" max="781" width="8" style="79" customWidth="1"/>
    <col min="782" max="782" width="1" style="79" customWidth="1"/>
    <col min="783" max="783" width="6.7109375" style="79" customWidth="1"/>
    <col min="784" max="784" width="1" style="79" customWidth="1"/>
    <col min="785" max="785" width="6.7109375"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4" width="6.7109375" style="79" customWidth="1"/>
    <col min="795" max="1024" width="11.42578125" style="79"/>
    <col min="1025" max="1026" width="0" style="79" hidden="1" customWidth="1"/>
    <col min="1027" max="1027" width="3.28515625" style="79" customWidth="1"/>
    <col min="1028" max="1028" width="73.5703125" style="79" customWidth="1"/>
    <col min="1029" max="1030" width="17" style="79" customWidth="1"/>
    <col min="1031" max="1032" width="11.42578125" style="79"/>
    <col min="1033" max="1033" width="4.7109375" style="79" customWidth="1"/>
    <col min="1034" max="1034" width="5" style="79" customWidth="1"/>
    <col min="1035" max="1035" width="2.28515625" style="79" customWidth="1"/>
    <col min="1036" max="1036" width="26" style="79" customWidth="1"/>
    <col min="1037" max="1037" width="8" style="79" customWidth="1"/>
    <col min="1038" max="1038" width="1" style="79" customWidth="1"/>
    <col min="1039" max="1039" width="6.7109375" style="79" customWidth="1"/>
    <col min="1040" max="1040" width="1" style="79" customWidth="1"/>
    <col min="1041" max="1041" width="6.7109375"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50" width="6.7109375" style="79" customWidth="1"/>
    <col min="1051" max="1280" width="11.42578125" style="79"/>
    <col min="1281" max="1282" width="0" style="79" hidden="1" customWidth="1"/>
    <col min="1283" max="1283" width="3.28515625" style="79" customWidth="1"/>
    <col min="1284" max="1284" width="73.5703125" style="79" customWidth="1"/>
    <col min="1285" max="1286" width="17" style="79" customWidth="1"/>
    <col min="1287" max="1288" width="11.42578125" style="79"/>
    <col min="1289" max="1289" width="4.7109375" style="79" customWidth="1"/>
    <col min="1290" max="1290" width="5" style="79" customWidth="1"/>
    <col min="1291" max="1291" width="2.28515625" style="79" customWidth="1"/>
    <col min="1292" max="1292" width="26" style="79" customWidth="1"/>
    <col min="1293" max="1293" width="8" style="79" customWidth="1"/>
    <col min="1294" max="1294" width="1" style="79" customWidth="1"/>
    <col min="1295" max="1295" width="6.7109375" style="79" customWidth="1"/>
    <col min="1296" max="1296" width="1" style="79" customWidth="1"/>
    <col min="1297" max="1297" width="6.7109375"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6" width="6.7109375" style="79" customWidth="1"/>
    <col min="1307" max="1536" width="11.42578125" style="79"/>
    <col min="1537" max="1538" width="0" style="79" hidden="1" customWidth="1"/>
    <col min="1539" max="1539" width="3.28515625" style="79" customWidth="1"/>
    <col min="1540" max="1540" width="73.5703125" style="79" customWidth="1"/>
    <col min="1541" max="1542" width="17" style="79" customWidth="1"/>
    <col min="1543" max="1544" width="11.42578125" style="79"/>
    <col min="1545" max="1545" width="4.7109375" style="79" customWidth="1"/>
    <col min="1546" max="1546" width="5" style="79" customWidth="1"/>
    <col min="1547" max="1547" width="2.28515625" style="79" customWidth="1"/>
    <col min="1548" max="1548" width="26" style="79" customWidth="1"/>
    <col min="1549" max="1549" width="8" style="79" customWidth="1"/>
    <col min="1550" max="1550" width="1" style="79" customWidth="1"/>
    <col min="1551" max="1551" width="6.7109375" style="79" customWidth="1"/>
    <col min="1552" max="1552" width="1" style="79" customWidth="1"/>
    <col min="1553" max="1553" width="6.7109375"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2" width="6.7109375" style="79" customWidth="1"/>
    <col min="1563" max="1792" width="11.42578125" style="79"/>
    <col min="1793" max="1794" width="0" style="79" hidden="1" customWidth="1"/>
    <col min="1795" max="1795" width="3.28515625" style="79" customWidth="1"/>
    <col min="1796" max="1796" width="73.5703125" style="79" customWidth="1"/>
    <col min="1797" max="1798" width="17" style="79" customWidth="1"/>
    <col min="1799" max="1800" width="11.42578125" style="79"/>
    <col min="1801" max="1801" width="4.7109375" style="79" customWidth="1"/>
    <col min="1802" max="1802" width="5" style="79" customWidth="1"/>
    <col min="1803" max="1803" width="2.28515625" style="79" customWidth="1"/>
    <col min="1804" max="1804" width="26" style="79" customWidth="1"/>
    <col min="1805" max="1805" width="8" style="79" customWidth="1"/>
    <col min="1806" max="1806" width="1" style="79" customWidth="1"/>
    <col min="1807" max="1807" width="6.7109375" style="79" customWidth="1"/>
    <col min="1808" max="1808" width="1" style="79" customWidth="1"/>
    <col min="1809" max="1809" width="6.7109375"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8" width="6.7109375" style="79" customWidth="1"/>
    <col min="1819" max="2048" width="11.42578125" style="79"/>
    <col min="2049" max="2050" width="0" style="79" hidden="1" customWidth="1"/>
    <col min="2051" max="2051" width="3.28515625" style="79" customWidth="1"/>
    <col min="2052" max="2052" width="73.5703125" style="79" customWidth="1"/>
    <col min="2053" max="2054" width="17" style="79" customWidth="1"/>
    <col min="2055" max="2056" width="11.42578125" style="79"/>
    <col min="2057" max="2057" width="4.7109375" style="79" customWidth="1"/>
    <col min="2058" max="2058" width="5" style="79" customWidth="1"/>
    <col min="2059" max="2059" width="2.28515625" style="79" customWidth="1"/>
    <col min="2060" max="2060" width="26" style="79" customWidth="1"/>
    <col min="2061" max="2061" width="8" style="79" customWidth="1"/>
    <col min="2062" max="2062" width="1" style="79" customWidth="1"/>
    <col min="2063" max="2063" width="6.7109375" style="79" customWidth="1"/>
    <col min="2064" max="2064" width="1" style="79" customWidth="1"/>
    <col min="2065" max="2065" width="6.7109375"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4" width="6.7109375" style="79" customWidth="1"/>
    <col min="2075" max="2304" width="11.42578125" style="79"/>
    <col min="2305" max="2306" width="0" style="79" hidden="1" customWidth="1"/>
    <col min="2307" max="2307" width="3.28515625" style="79" customWidth="1"/>
    <col min="2308" max="2308" width="73.5703125" style="79" customWidth="1"/>
    <col min="2309" max="2310" width="17" style="79" customWidth="1"/>
    <col min="2311" max="2312" width="11.42578125" style="79"/>
    <col min="2313" max="2313" width="4.7109375" style="79" customWidth="1"/>
    <col min="2314" max="2314" width="5" style="79" customWidth="1"/>
    <col min="2315" max="2315" width="2.28515625" style="79" customWidth="1"/>
    <col min="2316" max="2316" width="26" style="79" customWidth="1"/>
    <col min="2317" max="2317" width="8" style="79" customWidth="1"/>
    <col min="2318" max="2318" width="1" style="79" customWidth="1"/>
    <col min="2319" max="2319" width="6.7109375" style="79" customWidth="1"/>
    <col min="2320" max="2320" width="1" style="79" customWidth="1"/>
    <col min="2321" max="2321" width="6.7109375"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30" width="6.7109375" style="79" customWidth="1"/>
    <col min="2331" max="2560" width="11.42578125" style="79"/>
    <col min="2561" max="2562" width="0" style="79" hidden="1" customWidth="1"/>
    <col min="2563" max="2563" width="3.28515625" style="79" customWidth="1"/>
    <col min="2564" max="2564" width="73.5703125" style="79" customWidth="1"/>
    <col min="2565" max="2566" width="17" style="79" customWidth="1"/>
    <col min="2567" max="2568" width="11.42578125" style="79"/>
    <col min="2569" max="2569" width="4.7109375" style="79" customWidth="1"/>
    <col min="2570" max="2570" width="5" style="79" customWidth="1"/>
    <col min="2571" max="2571" width="2.28515625" style="79" customWidth="1"/>
    <col min="2572" max="2572" width="26" style="79" customWidth="1"/>
    <col min="2573" max="2573" width="8" style="79" customWidth="1"/>
    <col min="2574" max="2574" width="1" style="79" customWidth="1"/>
    <col min="2575" max="2575" width="6.7109375" style="79" customWidth="1"/>
    <col min="2576" max="2576" width="1" style="79" customWidth="1"/>
    <col min="2577" max="2577" width="6.7109375"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6" width="6.7109375" style="79" customWidth="1"/>
    <col min="2587" max="2816" width="11.42578125" style="79"/>
    <col min="2817" max="2818" width="0" style="79" hidden="1" customWidth="1"/>
    <col min="2819" max="2819" width="3.28515625" style="79" customWidth="1"/>
    <col min="2820" max="2820" width="73.5703125" style="79" customWidth="1"/>
    <col min="2821" max="2822" width="17" style="79" customWidth="1"/>
    <col min="2823" max="2824" width="11.42578125" style="79"/>
    <col min="2825" max="2825" width="4.7109375" style="79" customWidth="1"/>
    <col min="2826" max="2826" width="5" style="79" customWidth="1"/>
    <col min="2827" max="2827" width="2.28515625" style="79" customWidth="1"/>
    <col min="2828" max="2828" width="26" style="79" customWidth="1"/>
    <col min="2829" max="2829" width="8" style="79" customWidth="1"/>
    <col min="2830" max="2830" width="1" style="79" customWidth="1"/>
    <col min="2831" max="2831" width="6.7109375" style="79" customWidth="1"/>
    <col min="2832" max="2832" width="1" style="79" customWidth="1"/>
    <col min="2833" max="2833" width="6.7109375"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2" width="6.7109375" style="79" customWidth="1"/>
    <col min="2843" max="3072" width="11.42578125" style="79"/>
    <col min="3073" max="3074" width="0" style="79" hidden="1" customWidth="1"/>
    <col min="3075" max="3075" width="3.28515625" style="79" customWidth="1"/>
    <col min="3076" max="3076" width="73.5703125" style="79" customWidth="1"/>
    <col min="3077" max="3078" width="17" style="79" customWidth="1"/>
    <col min="3079" max="3080" width="11.42578125" style="79"/>
    <col min="3081" max="3081" width="4.7109375" style="79" customWidth="1"/>
    <col min="3082" max="3082" width="5" style="79" customWidth="1"/>
    <col min="3083" max="3083" width="2.28515625" style="79" customWidth="1"/>
    <col min="3084" max="3084" width="26" style="79" customWidth="1"/>
    <col min="3085" max="3085" width="8" style="79" customWidth="1"/>
    <col min="3086" max="3086" width="1" style="79" customWidth="1"/>
    <col min="3087" max="3087" width="6.7109375" style="79" customWidth="1"/>
    <col min="3088" max="3088" width="1" style="79" customWidth="1"/>
    <col min="3089" max="3089" width="6.7109375"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8" width="6.7109375" style="79" customWidth="1"/>
    <col min="3099" max="3328" width="11.42578125" style="79"/>
    <col min="3329" max="3330" width="0" style="79" hidden="1" customWidth="1"/>
    <col min="3331" max="3331" width="3.28515625" style="79" customWidth="1"/>
    <col min="3332" max="3332" width="73.5703125" style="79" customWidth="1"/>
    <col min="3333" max="3334" width="17" style="79" customWidth="1"/>
    <col min="3335" max="3336" width="11.42578125" style="79"/>
    <col min="3337" max="3337" width="4.7109375" style="79" customWidth="1"/>
    <col min="3338" max="3338" width="5" style="79" customWidth="1"/>
    <col min="3339" max="3339" width="2.28515625" style="79" customWidth="1"/>
    <col min="3340" max="3340" width="26" style="79" customWidth="1"/>
    <col min="3341" max="3341" width="8" style="79" customWidth="1"/>
    <col min="3342" max="3342" width="1" style="79" customWidth="1"/>
    <col min="3343" max="3343" width="6.7109375" style="79" customWidth="1"/>
    <col min="3344" max="3344" width="1" style="79" customWidth="1"/>
    <col min="3345" max="3345" width="6.7109375"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4" width="6.7109375" style="79" customWidth="1"/>
    <col min="3355" max="3584" width="11.42578125" style="79"/>
    <col min="3585" max="3586" width="0" style="79" hidden="1" customWidth="1"/>
    <col min="3587" max="3587" width="3.28515625" style="79" customWidth="1"/>
    <col min="3588" max="3588" width="73.5703125" style="79" customWidth="1"/>
    <col min="3589" max="3590" width="17" style="79" customWidth="1"/>
    <col min="3591" max="3592" width="11.42578125" style="79"/>
    <col min="3593" max="3593" width="4.7109375" style="79" customWidth="1"/>
    <col min="3594" max="3594" width="5" style="79" customWidth="1"/>
    <col min="3595" max="3595" width="2.28515625" style="79" customWidth="1"/>
    <col min="3596" max="3596" width="26" style="79" customWidth="1"/>
    <col min="3597" max="3597" width="8" style="79" customWidth="1"/>
    <col min="3598" max="3598" width="1" style="79" customWidth="1"/>
    <col min="3599" max="3599" width="6.7109375" style="79" customWidth="1"/>
    <col min="3600" max="3600" width="1" style="79" customWidth="1"/>
    <col min="3601" max="3601" width="6.7109375"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10" width="6.7109375" style="79" customWidth="1"/>
    <col min="3611" max="3840" width="11.42578125" style="79"/>
    <col min="3841" max="3842" width="0" style="79" hidden="1" customWidth="1"/>
    <col min="3843" max="3843" width="3.28515625" style="79" customWidth="1"/>
    <col min="3844" max="3844" width="73.5703125" style="79" customWidth="1"/>
    <col min="3845" max="3846" width="17" style="79" customWidth="1"/>
    <col min="3847" max="3848" width="11.42578125" style="79"/>
    <col min="3849" max="3849" width="4.7109375" style="79" customWidth="1"/>
    <col min="3850" max="3850" width="5" style="79" customWidth="1"/>
    <col min="3851" max="3851" width="2.28515625" style="79" customWidth="1"/>
    <col min="3852" max="3852" width="26" style="79" customWidth="1"/>
    <col min="3853" max="3853" width="8" style="79" customWidth="1"/>
    <col min="3854" max="3854" width="1" style="79" customWidth="1"/>
    <col min="3855" max="3855" width="6.7109375" style="79" customWidth="1"/>
    <col min="3856" max="3856" width="1" style="79" customWidth="1"/>
    <col min="3857" max="3857" width="6.7109375"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6" width="6.7109375" style="79" customWidth="1"/>
    <col min="3867" max="4096" width="11.42578125" style="79"/>
    <col min="4097" max="4098" width="0" style="79" hidden="1" customWidth="1"/>
    <col min="4099" max="4099" width="3.28515625" style="79" customWidth="1"/>
    <col min="4100" max="4100" width="73.5703125" style="79" customWidth="1"/>
    <col min="4101" max="4102" width="17" style="79" customWidth="1"/>
    <col min="4103" max="4104" width="11.42578125" style="79"/>
    <col min="4105" max="4105" width="4.7109375" style="79" customWidth="1"/>
    <col min="4106" max="4106" width="5" style="79" customWidth="1"/>
    <col min="4107" max="4107" width="2.28515625" style="79" customWidth="1"/>
    <col min="4108" max="4108" width="26" style="79" customWidth="1"/>
    <col min="4109" max="4109" width="8" style="79" customWidth="1"/>
    <col min="4110" max="4110" width="1" style="79" customWidth="1"/>
    <col min="4111" max="4111" width="6.7109375" style="79" customWidth="1"/>
    <col min="4112" max="4112" width="1" style="79" customWidth="1"/>
    <col min="4113" max="4113" width="6.7109375"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2" width="6.7109375" style="79" customWidth="1"/>
    <col min="4123" max="4352" width="11.42578125" style="79"/>
    <col min="4353" max="4354" width="0" style="79" hidden="1" customWidth="1"/>
    <col min="4355" max="4355" width="3.28515625" style="79" customWidth="1"/>
    <col min="4356" max="4356" width="73.5703125" style="79" customWidth="1"/>
    <col min="4357" max="4358" width="17" style="79" customWidth="1"/>
    <col min="4359" max="4360" width="11.42578125" style="79"/>
    <col min="4361" max="4361" width="4.7109375" style="79" customWidth="1"/>
    <col min="4362" max="4362" width="5" style="79" customWidth="1"/>
    <col min="4363" max="4363" width="2.28515625" style="79" customWidth="1"/>
    <col min="4364" max="4364" width="26" style="79" customWidth="1"/>
    <col min="4365" max="4365" width="8" style="79" customWidth="1"/>
    <col min="4366" max="4366" width="1" style="79" customWidth="1"/>
    <col min="4367" max="4367" width="6.7109375" style="79" customWidth="1"/>
    <col min="4368" max="4368" width="1" style="79" customWidth="1"/>
    <col min="4369" max="4369" width="6.7109375"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8" width="6.7109375" style="79" customWidth="1"/>
    <col min="4379" max="4608" width="11.42578125" style="79"/>
    <col min="4609" max="4610" width="0" style="79" hidden="1" customWidth="1"/>
    <col min="4611" max="4611" width="3.28515625" style="79" customWidth="1"/>
    <col min="4612" max="4612" width="73.5703125" style="79" customWidth="1"/>
    <col min="4613" max="4614" width="17" style="79" customWidth="1"/>
    <col min="4615" max="4616" width="11.42578125" style="79"/>
    <col min="4617" max="4617" width="4.7109375" style="79" customWidth="1"/>
    <col min="4618" max="4618" width="5" style="79" customWidth="1"/>
    <col min="4619" max="4619" width="2.28515625" style="79" customWidth="1"/>
    <col min="4620" max="4620" width="26" style="79" customWidth="1"/>
    <col min="4621" max="4621" width="8" style="79" customWidth="1"/>
    <col min="4622" max="4622" width="1" style="79" customWidth="1"/>
    <col min="4623" max="4623" width="6.7109375" style="79" customWidth="1"/>
    <col min="4624" max="4624" width="1" style="79" customWidth="1"/>
    <col min="4625" max="4625" width="6.7109375"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4" width="6.7109375" style="79" customWidth="1"/>
    <col min="4635" max="4864" width="11.42578125" style="79"/>
    <col min="4865" max="4866" width="0" style="79" hidden="1" customWidth="1"/>
    <col min="4867" max="4867" width="3.28515625" style="79" customWidth="1"/>
    <col min="4868" max="4868" width="73.5703125" style="79" customWidth="1"/>
    <col min="4869" max="4870" width="17" style="79" customWidth="1"/>
    <col min="4871" max="4872" width="11.42578125" style="79"/>
    <col min="4873" max="4873" width="4.7109375" style="79" customWidth="1"/>
    <col min="4874" max="4874" width="5" style="79" customWidth="1"/>
    <col min="4875" max="4875" width="2.28515625" style="79" customWidth="1"/>
    <col min="4876" max="4876" width="26" style="79" customWidth="1"/>
    <col min="4877" max="4877" width="8" style="79" customWidth="1"/>
    <col min="4878" max="4878" width="1" style="79" customWidth="1"/>
    <col min="4879" max="4879" width="6.7109375" style="79" customWidth="1"/>
    <col min="4880" max="4880" width="1" style="79" customWidth="1"/>
    <col min="4881" max="4881" width="6.7109375"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90" width="6.7109375" style="79" customWidth="1"/>
    <col min="4891" max="5120" width="11.42578125" style="79"/>
    <col min="5121" max="5122" width="0" style="79" hidden="1" customWidth="1"/>
    <col min="5123" max="5123" width="3.28515625" style="79" customWidth="1"/>
    <col min="5124" max="5124" width="73.5703125" style="79" customWidth="1"/>
    <col min="5125" max="5126" width="17" style="79" customWidth="1"/>
    <col min="5127" max="5128" width="11.42578125" style="79"/>
    <col min="5129" max="5129" width="4.7109375" style="79" customWidth="1"/>
    <col min="5130" max="5130" width="5" style="79" customWidth="1"/>
    <col min="5131" max="5131" width="2.28515625" style="79" customWidth="1"/>
    <col min="5132" max="5132" width="26" style="79" customWidth="1"/>
    <col min="5133" max="5133" width="8" style="79" customWidth="1"/>
    <col min="5134" max="5134" width="1" style="79" customWidth="1"/>
    <col min="5135" max="5135" width="6.7109375" style="79" customWidth="1"/>
    <col min="5136" max="5136" width="1" style="79" customWidth="1"/>
    <col min="5137" max="5137" width="6.7109375"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6" width="6.7109375" style="79" customWidth="1"/>
    <col min="5147" max="5376" width="11.42578125" style="79"/>
    <col min="5377" max="5378" width="0" style="79" hidden="1" customWidth="1"/>
    <col min="5379" max="5379" width="3.28515625" style="79" customWidth="1"/>
    <col min="5380" max="5380" width="73.5703125" style="79" customWidth="1"/>
    <col min="5381" max="5382" width="17" style="79" customWidth="1"/>
    <col min="5383" max="5384" width="11.42578125" style="79"/>
    <col min="5385" max="5385" width="4.7109375" style="79" customWidth="1"/>
    <col min="5386" max="5386" width="5" style="79" customWidth="1"/>
    <col min="5387" max="5387" width="2.28515625" style="79" customWidth="1"/>
    <col min="5388" max="5388" width="26" style="79" customWidth="1"/>
    <col min="5389" max="5389" width="8" style="79" customWidth="1"/>
    <col min="5390" max="5390" width="1" style="79" customWidth="1"/>
    <col min="5391" max="5391" width="6.7109375" style="79" customWidth="1"/>
    <col min="5392" max="5392" width="1" style="79" customWidth="1"/>
    <col min="5393" max="5393" width="6.7109375"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2" width="6.7109375" style="79" customWidth="1"/>
    <col min="5403" max="5632" width="11.42578125" style="79"/>
    <col min="5633" max="5634" width="0" style="79" hidden="1" customWidth="1"/>
    <col min="5635" max="5635" width="3.28515625" style="79" customWidth="1"/>
    <col min="5636" max="5636" width="73.5703125" style="79" customWidth="1"/>
    <col min="5637" max="5638" width="17" style="79" customWidth="1"/>
    <col min="5639" max="5640" width="11.42578125" style="79"/>
    <col min="5641" max="5641" width="4.7109375" style="79" customWidth="1"/>
    <col min="5642" max="5642" width="5" style="79" customWidth="1"/>
    <col min="5643" max="5643" width="2.28515625" style="79" customWidth="1"/>
    <col min="5644" max="5644" width="26" style="79" customWidth="1"/>
    <col min="5645" max="5645" width="8" style="79" customWidth="1"/>
    <col min="5646" max="5646" width="1" style="79" customWidth="1"/>
    <col min="5647" max="5647" width="6.7109375" style="79" customWidth="1"/>
    <col min="5648" max="5648" width="1" style="79" customWidth="1"/>
    <col min="5649" max="5649" width="6.7109375"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8" width="6.7109375" style="79" customWidth="1"/>
    <col min="5659" max="5888" width="11.42578125" style="79"/>
    <col min="5889" max="5890" width="0" style="79" hidden="1" customWidth="1"/>
    <col min="5891" max="5891" width="3.28515625" style="79" customWidth="1"/>
    <col min="5892" max="5892" width="73.5703125" style="79" customWidth="1"/>
    <col min="5893" max="5894" width="17" style="79" customWidth="1"/>
    <col min="5895" max="5896" width="11.42578125" style="79"/>
    <col min="5897" max="5897" width="4.7109375" style="79" customWidth="1"/>
    <col min="5898" max="5898" width="5" style="79" customWidth="1"/>
    <col min="5899" max="5899" width="2.28515625" style="79" customWidth="1"/>
    <col min="5900" max="5900" width="26" style="79" customWidth="1"/>
    <col min="5901" max="5901" width="8" style="79" customWidth="1"/>
    <col min="5902" max="5902" width="1" style="79" customWidth="1"/>
    <col min="5903" max="5903" width="6.7109375" style="79" customWidth="1"/>
    <col min="5904" max="5904" width="1" style="79" customWidth="1"/>
    <col min="5905" max="5905" width="6.7109375"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4" width="6.7109375" style="79" customWidth="1"/>
    <col min="5915" max="6144" width="11.42578125" style="79"/>
    <col min="6145" max="6146" width="0" style="79" hidden="1" customWidth="1"/>
    <col min="6147" max="6147" width="3.28515625" style="79" customWidth="1"/>
    <col min="6148" max="6148" width="73.5703125" style="79" customWidth="1"/>
    <col min="6149" max="6150" width="17" style="79" customWidth="1"/>
    <col min="6151" max="6152" width="11.42578125" style="79"/>
    <col min="6153" max="6153" width="4.7109375" style="79" customWidth="1"/>
    <col min="6154" max="6154" width="5" style="79" customWidth="1"/>
    <col min="6155" max="6155" width="2.28515625" style="79" customWidth="1"/>
    <col min="6156" max="6156" width="26" style="79" customWidth="1"/>
    <col min="6157" max="6157" width="8" style="79" customWidth="1"/>
    <col min="6158" max="6158" width="1" style="79" customWidth="1"/>
    <col min="6159" max="6159" width="6.7109375" style="79" customWidth="1"/>
    <col min="6160" max="6160" width="1" style="79" customWidth="1"/>
    <col min="6161" max="6161" width="6.7109375"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70" width="6.7109375" style="79" customWidth="1"/>
    <col min="6171" max="6400" width="11.42578125" style="79"/>
    <col min="6401" max="6402" width="0" style="79" hidden="1" customWidth="1"/>
    <col min="6403" max="6403" width="3.28515625" style="79" customWidth="1"/>
    <col min="6404" max="6404" width="73.5703125" style="79" customWidth="1"/>
    <col min="6405" max="6406" width="17" style="79" customWidth="1"/>
    <col min="6407" max="6408" width="11.42578125" style="79"/>
    <col min="6409" max="6409" width="4.7109375" style="79" customWidth="1"/>
    <col min="6410" max="6410" width="5" style="79" customWidth="1"/>
    <col min="6411" max="6411" width="2.28515625" style="79" customWidth="1"/>
    <col min="6412" max="6412" width="26" style="79" customWidth="1"/>
    <col min="6413" max="6413" width="8" style="79" customWidth="1"/>
    <col min="6414" max="6414" width="1" style="79" customWidth="1"/>
    <col min="6415" max="6415" width="6.7109375" style="79" customWidth="1"/>
    <col min="6416" max="6416" width="1" style="79" customWidth="1"/>
    <col min="6417" max="6417" width="6.7109375"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6" width="6.7109375" style="79" customWidth="1"/>
    <col min="6427" max="6656" width="11.42578125" style="79"/>
    <col min="6657" max="6658" width="0" style="79" hidden="1" customWidth="1"/>
    <col min="6659" max="6659" width="3.28515625" style="79" customWidth="1"/>
    <col min="6660" max="6660" width="73.5703125" style="79" customWidth="1"/>
    <col min="6661" max="6662" width="17" style="79" customWidth="1"/>
    <col min="6663" max="6664" width="11.42578125" style="79"/>
    <col min="6665" max="6665" width="4.7109375" style="79" customWidth="1"/>
    <col min="6666" max="6666" width="5" style="79" customWidth="1"/>
    <col min="6667" max="6667" width="2.28515625" style="79" customWidth="1"/>
    <col min="6668" max="6668" width="26" style="79" customWidth="1"/>
    <col min="6669" max="6669" width="8" style="79" customWidth="1"/>
    <col min="6670" max="6670" width="1" style="79" customWidth="1"/>
    <col min="6671" max="6671" width="6.7109375" style="79" customWidth="1"/>
    <col min="6672" max="6672" width="1" style="79" customWidth="1"/>
    <col min="6673" max="6673" width="6.7109375"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2" width="6.7109375" style="79" customWidth="1"/>
    <col min="6683" max="6912" width="11.42578125" style="79"/>
    <col min="6913" max="6914" width="0" style="79" hidden="1" customWidth="1"/>
    <col min="6915" max="6915" width="3.28515625" style="79" customWidth="1"/>
    <col min="6916" max="6916" width="73.5703125" style="79" customWidth="1"/>
    <col min="6917" max="6918" width="17" style="79" customWidth="1"/>
    <col min="6919" max="6920" width="11.42578125" style="79"/>
    <col min="6921" max="6921" width="4.7109375" style="79" customWidth="1"/>
    <col min="6922" max="6922" width="5" style="79" customWidth="1"/>
    <col min="6923" max="6923" width="2.28515625" style="79" customWidth="1"/>
    <col min="6924" max="6924" width="26" style="79" customWidth="1"/>
    <col min="6925" max="6925" width="8" style="79" customWidth="1"/>
    <col min="6926" max="6926" width="1" style="79" customWidth="1"/>
    <col min="6927" max="6927" width="6.7109375" style="79" customWidth="1"/>
    <col min="6928" max="6928" width="1" style="79" customWidth="1"/>
    <col min="6929" max="6929" width="6.7109375"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8" width="6.7109375" style="79" customWidth="1"/>
    <col min="6939" max="7168" width="11.42578125" style="79"/>
    <col min="7169" max="7170" width="0" style="79" hidden="1" customWidth="1"/>
    <col min="7171" max="7171" width="3.28515625" style="79" customWidth="1"/>
    <col min="7172" max="7172" width="73.5703125" style="79" customWidth="1"/>
    <col min="7173" max="7174" width="17" style="79" customWidth="1"/>
    <col min="7175" max="7176" width="11.42578125" style="79"/>
    <col min="7177" max="7177" width="4.7109375" style="79" customWidth="1"/>
    <col min="7178" max="7178" width="5" style="79" customWidth="1"/>
    <col min="7179" max="7179" width="2.28515625" style="79" customWidth="1"/>
    <col min="7180" max="7180" width="26" style="79" customWidth="1"/>
    <col min="7181" max="7181" width="8" style="79" customWidth="1"/>
    <col min="7182" max="7182" width="1" style="79" customWidth="1"/>
    <col min="7183" max="7183" width="6.7109375" style="79" customWidth="1"/>
    <col min="7184" max="7184" width="1" style="79" customWidth="1"/>
    <col min="7185" max="7185" width="6.7109375"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4" width="6.7109375" style="79" customWidth="1"/>
    <col min="7195" max="7424" width="11.42578125" style="79"/>
    <col min="7425" max="7426" width="0" style="79" hidden="1" customWidth="1"/>
    <col min="7427" max="7427" width="3.28515625" style="79" customWidth="1"/>
    <col min="7428" max="7428" width="73.5703125" style="79" customWidth="1"/>
    <col min="7429" max="7430" width="17" style="79" customWidth="1"/>
    <col min="7431" max="7432" width="11.42578125" style="79"/>
    <col min="7433" max="7433" width="4.7109375" style="79" customWidth="1"/>
    <col min="7434" max="7434" width="5" style="79" customWidth="1"/>
    <col min="7435" max="7435" width="2.28515625" style="79" customWidth="1"/>
    <col min="7436" max="7436" width="26" style="79" customWidth="1"/>
    <col min="7437" max="7437" width="8" style="79" customWidth="1"/>
    <col min="7438" max="7438" width="1" style="79" customWidth="1"/>
    <col min="7439" max="7439" width="6.7109375" style="79" customWidth="1"/>
    <col min="7440" max="7440" width="1" style="79" customWidth="1"/>
    <col min="7441" max="7441" width="6.7109375"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50" width="6.7109375" style="79" customWidth="1"/>
    <col min="7451" max="7680" width="11.42578125" style="79"/>
    <col min="7681" max="7682" width="0" style="79" hidden="1" customWidth="1"/>
    <col min="7683" max="7683" width="3.28515625" style="79" customWidth="1"/>
    <col min="7684" max="7684" width="73.5703125" style="79" customWidth="1"/>
    <col min="7685" max="7686" width="17" style="79" customWidth="1"/>
    <col min="7687" max="7688" width="11.42578125" style="79"/>
    <col min="7689" max="7689" width="4.7109375" style="79" customWidth="1"/>
    <col min="7690" max="7690" width="5" style="79" customWidth="1"/>
    <col min="7691" max="7691" width="2.28515625" style="79" customWidth="1"/>
    <col min="7692" max="7692" width="26" style="79" customWidth="1"/>
    <col min="7693" max="7693" width="8" style="79" customWidth="1"/>
    <col min="7694" max="7694" width="1" style="79" customWidth="1"/>
    <col min="7695" max="7695" width="6.7109375" style="79" customWidth="1"/>
    <col min="7696" max="7696" width="1" style="79" customWidth="1"/>
    <col min="7697" max="7697" width="6.7109375"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6" width="6.7109375" style="79" customWidth="1"/>
    <col min="7707" max="7936" width="11.42578125" style="79"/>
    <col min="7937" max="7938" width="0" style="79" hidden="1" customWidth="1"/>
    <col min="7939" max="7939" width="3.28515625" style="79" customWidth="1"/>
    <col min="7940" max="7940" width="73.5703125" style="79" customWidth="1"/>
    <col min="7941" max="7942" width="17" style="79" customWidth="1"/>
    <col min="7943" max="7944" width="11.42578125" style="79"/>
    <col min="7945" max="7945" width="4.7109375" style="79" customWidth="1"/>
    <col min="7946" max="7946" width="5" style="79" customWidth="1"/>
    <col min="7947" max="7947" width="2.28515625" style="79" customWidth="1"/>
    <col min="7948" max="7948" width="26" style="79" customWidth="1"/>
    <col min="7949" max="7949" width="8" style="79" customWidth="1"/>
    <col min="7950" max="7950" width="1" style="79" customWidth="1"/>
    <col min="7951" max="7951" width="6.7109375" style="79" customWidth="1"/>
    <col min="7952" max="7952" width="1" style="79" customWidth="1"/>
    <col min="7953" max="7953" width="6.7109375"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2" width="6.7109375" style="79" customWidth="1"/>
    <col min="7963" max="8192" width="11.42578125" style="79"/>
    <col min="8193" max="8194" width="0" style="79" hidden="1" customWidth="1"/>
    <col min="8195" max="8195" width="3.28515625" style="79" customWidth="1"/>
    <col min="8196" max="8196" width="73.5703125" style="79" customWidth="1"/>
    <col min="8197" max="8198" width="17" style="79" customWidth="1"/>
    <col min="8199" max="8200" width="11.42578125" style="79"/>
    <col min="8201" max="8201" width="4.7109375" style="79" customWidth="1"/>
    <col min="8202" max="8202" width="5" style="79" customWidth="1"/>
    <col min="8203" max="8203" width="2.28515625" style="79" customWidth="1"/>
    <col min="8204" max="8204" width="26" style="79" customWidth="1"/>
    <col min="8205" max="8205" width="8" style="79" customWidth="1"/>
    <col min="8206" max="8206" width="1" style="79" customWidth="1"/>
    <col min="8207" max="8207" width="6.7109375" style="79" customWidth="1"/>
    <col min="8208" max="8208" width="1" style="79" customWidth="1"/>
    <col min="8209" max="8209" width="6.7109375"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8" width="6.7109375" style="79" customWidth="1"/>
    <col min="8219" max="8448" width="11.42578125" style="79"/>
    <col min="8449" max="8450" width="0" style="79" hidden="1" customWidth="1"/>
    <col min="8451" max="8451" width="3.28515625" style="79" customWidth="1"/>
    <col min="8452" max="8452" width="73.5703125" style="79" customWidth="1"/>
    <col min="8453" max="8454" width="17" style="79" customWidth="1"/>
    <col min="8455" max="8456" width="11.42578125" style="79"/>
    <col min="8457" max="8457" width="4.7109375" style="79" customWidth="1"/>
    <col min="8458" max="8458" width="5" style="79" customWidth="1"/>
    <col min="8459" max="8459" width="2.28515625" style="79" customWidth="1"/>
    <col min="8460" max="8460" width="26" style="79" customWidth="1"/>
    <col min="8461" max="8461" width="8" style="79" customWidth="1"/>
    <col min="8462" max="8462" width="1" style="79" customWidth="1"/>
    <col min="8463" max="8463" width="6.7109375" style="79" customWidth="1"/>
    <col min="8464" max="8464" width="1" style="79" customWidth="1"/>
    <col min="8465" max="8465" width="6.7109375"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4" width="6.7109375" style="79" customWidth="1"/>
    <col min="8475" max="8704" width="11.42578125" style="79"/>
    <col min="8705" max="8706" width="0" style="79" hidden="1" customWidth="1"/>
    <col min="8707" max="8707" width="3.28515625" style="79" customWidth="1"/>
    <col min="8708" max="8708" width="73.5703125" style="79" customWidth="1"/>
    <col min="8709" max="8710" width="17" style="79" customWidth="1"/>
    <col min="8711" max="8712" width="11.42578125" style="79"/>
    <col min="8713" max="8713" width="4.7109375" style="79" customWidth="1"/>
    <col min="8714" max="8714" width="5" style="79" customWidth="1"/>
    <col min="8715" max="8715" width="2.28515625" style="79" customWidth="1"/>
    <col min="8716" max="8716" width="26" style="79" customWidth="1"/>
    <col min="8717" max="8717" width="8" style="79" customWidth="1"/>
    <col min="8718" max="8718" width="1" style="79" customWidth="1"/>
    <col min="8719" max="8719" width="6.7109375" style="79" customWidth="1"/>
    <col min="8720" max="8720" width="1" style="79" customWidth="1"/>
    <col min="8721" max="8721" width="6.7109375"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30" width="6.7109375" style="79" customWidth="1"/>
    <col min="8731" max="8960" width="11.42578125" style="79"/>
    <col min="8961" max="8962" width="0" style="79" hidden="1" customWidth="1"/>
    <col min="8963" max="8963" width="3.28515625" style="79" customWidth="1"/>
    <col min="8964" max="8964" width="73.5703125" style="79" customWidth="1"/>
    <col min="8965" max="8966" width="17" style="79" customWidth="1"/>
    <col min="8967" max="8968" width="11.42578125" style="79"/>
    <col min="8969" max="8969" width="4.7109375" style="79" customWidth="1"/>
    <col min="8970" max="8970" width="5" style="79" customWidth="1"/>
    <col min="8971" max="8971" width="2.28515625" style="79" customWidth="1"/>
    <col min="8972" max="8972" width="26" style="79" customWidth="1"/>
    <col min="8973" max="8973" width="8" style="79" customWidth="1"/>
    <col min="8974" max="8974" width="1" style="79" customWidth="1"/>
    <col min="8975" max="8975" width="6.7109375" style="79" customWidth="1"/>
    <col min="8976" max="8976" width="1" style="79" customWidth="1"/>
    <col min="8977" max="8977" width="6.7109375"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6" width="6.7109375" style="79" customWidth="1"/>
    <col min="8987" max="9216" width="11.42578125" style="79"/>
    <col min="9217" max="9218" width="0" style="79" hidden="1" customWidth="1"/>
    <col min="9219" max="9219" width="3.28515625" style="79" customWidth="1"/>
    <col min="9220" max="9220" width="73.5703125" style="79" customWidth="1"/>
    <col min="9221" max="9222" width="17" style="79" customWidth="1"/>
    <col min="9223" max="9224" width="11.42578125" style="79"/>
    <col min="9225" max="9225" width="4.7109375" style="79" customWidth="1"/>
    <col min="9226" max="9226" width="5" style="79" customWidth="1"/>
    <col min="9227" max="9227" width="2.28515625" style="79" customWidth="1"/>
    <col min="9228" max="9228" width="26" style="79" customWidth="1"/>
    <col min="9229" max="9229" width="8" style="79" customWidth="1"/>
    <col min="9230" max="9230" width="1" style="79" customWidth="1"/>
    <col min="9231" max="9231" width="6.7109375" style="79" customWidth="1"/>
    <col min="9232" max="9232" width="1" style="79" customWidth="1"/>
    <col min="9233" max="9233" width="6.7109375"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2" width="6.7109375" style="79" customWidth="1"/>
    <col min="9243" max="9472" width="11.42578125" style="79"/>
    <col min="9473" max="9474" width="0" style="79" hidden="1" customWidth="1"/>
    <col min="9475" max="9475" width="3.28515625" style="79" customWidth="1"/>
    <col min="9476" max="9476" width="73.5703125" style="79" customWidth="1"/>
    <col min="9477" max="9478" width="17" style="79" customWidth="1"/>
    <col min="9479" max="9480" width="11.42578125" style="79"/>
    <col min="9481" max="9481" width="4.7109375" style="79" customWidth="1"/>
    <col min="9482" max="9482" width="5" style="79" customWidth="1"/>
    <col min="9483" max="9483" width="2.28515625" style="79" customWidth="1"/>
    <col min="9484" max="9484" width="26" style="79" customWidth="1"/>
    <col min="9485" max="9485" width="8" style="79" customWidth="1"/>
    <col min="9486" max="9486" width="1" style="79" customWidth="1"/>
    <col min="9487" max="9487" width="6.7109375" style="79" customWidth="1"/>
    <col min="9488" max="9488" width="1" style="79" customWidth="1"/>
    <col min="9489" max="9489" width="6.7109375"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8" width="6.7109375" style="79" customWidth="1"/>
    <col min="9499" max="9728" width="11.42578125" style="79"/>
    <col min="9729" max="9730" width="0" style="79" hidden="1" customWidth="1"/>
    <col min="9731" max="9731" width="3.28515625" style="79" customWidth="1"/>
    <col min="9732" max="9732" width="73.5703125" style="79" customWidth="1"/>
    <col min="9733" max="9734" width="17" style="79" customWidth="1"/>
    <col min="9735" max="9736" width="11.42578125" style="79"/>
    <col min="9737" max="9737" width="4.7109375" style="79" customWidth="1"/>
    <col min="9738" max="9738" width="5" style="79" customWidth="1"/>
    <col min="9739" max="9739" width="2.28515625" style="79" customWidth="1"/>
    <col min="9740" max="9740" width="26" style="79" customWidth="1"/>
    <col min="9741" max="9741" width="8" style="79" customWidth="1"/>
    <col min="9742" max="9742" width="1" style="79" customWidth="1"/>
    <col min="9743" max="9743" width="6.7109375" style="79" customWidth="1"/>
    <col min="9744" max="9744" width="1" style="79" customWidth="1"/>
    <col min="9745" max="9745" width="6.7109375"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4" width="6.7109375" style="79" customWidth="1"/>
    <col min="9755" max="9984" width="11.42578125" style="79"/>
    <col min="9985" max="9986" width="0" style="79" hidden="1" customWidth="1"/>
    <col min="9987" max="9987" width="3.28515625" style="79" customWidth="1"/>
    <col min="9988" max="9988" width="73.5703125" style="79" customWidth="1"/>
    <col min="9989" max="9990" width="17" style="79" customWidth="1"/>
    <col min="9991" max="9992" width="11.42578125" style="79"/>
    <col min="9993" max="9993" width="4.7109375" style="79" customWidth="1"/>
    <col min="9994" max="9994" width="5" style="79" customWidth="1"/>
    <col min="9995" max="9995" width="2.28515625" style="79" customWidth="1"/>
    <col min="9996" max="9996" width="26" style="79" customWidth="1"/>
    <col min="9997" max="9997" width="8" style="79" customWidth="1"/>
    <col min="9998" max="9998" width="1" style="79" customWidth="1"/>
    <col min="9999" max="9999" width="6.7109375" style="79" customWidth="1"/>
    <col min="10000" max="10000" width="1" style="79" customWidth="1"/>
    <col min="10001" max="10001" width="6.7109375"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10" width="6.7109375" style="79" customWidth="1"/>
    <col min="10011" max="10240" width="11.42578125" style="79"/>
    <col min="10241" max="10242" width="0" style="79" hidden="1" customWidth="1"/>
    <col min="10243" max="10243" width="3.28515625" style="79" customWidth="1"/>
    <col min="10244" max="10244" width="73.5703125" style="79" customWidth="1"/>
    <col min="10245" max="10246" width="17" style="79" customWidth="1"/>
    <col min="10247" max="10248" width="11.42578125" style="79"/>
    <col min="10249" max="10249" width="4.7109375" style="79" customWidth="1"/>
    <col min="10250" max="10250" width="5" style="79" customWidth="1"/>
    <col min="10251" max="10251" width="2.28515625" style="79" customWidth="1"/>
    <col min="10252" max="10252" width="26" style="79" customWidth="1"/>
    <col min="10253" max="10253" width="8" style="79" customWidth="1"/>
    <col min="10254" max="10254" width="1" style="79" customWidth="1"/>
    <col min="10255" max="10255" width="6.7109375" style="79" customWidth="1"/>
    <col min="10256" max="10256" width="1" style="79" customWidth="1"/>
    <col min="10257" max="10257" width="6.7109375"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6" width="6.7109375" style="79" customWidth="1"/>
    <col min="10267" max="10496" width="11.42578125" style="79"/>
    <col min="10497" max="10498" width="0" style="79" hidden="1" customWidth="1"/>
    <col min="10499" max="10499" width="3.28515625" style="79" customWidth="1"/>
    <col min="10500" max="10500" width="73.5703125" style="79" customWidth="1"/>
    <col min="10501" max="10502" width="17" style="79" customWidth="1"/>
    <col min="10503" max="10504" width="11.42578125" style="79"/>
    <col min="10505" max="10505" width="4.7109375" style="79" customWidth="1"/>
    <col min="10506" max="10506" width="5" style="79" customWidth="1"/>
    <col min="10507" max="10507" width="2.28515625" style="79" customWidth="1"/>
    <col min="10508" max="10508" width="26" style="79" customWidth="1"/>
    <col min="10509" max="10509" width="8" style="79" customWidth="1"/>
    <col min="10510" max="10510" width="1" style="79" customWidth="1"/>
    <col min="10511" max="10511" width="6.7109375" style="79" customWidth="1"/>
    <col min="10512" max="10512" width="1" style="79" customWidth="1"/>
    <col min="10513" max="10513" width="6.7109375"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2" width="6.7109375" style="79" customWidth="1"/>
    <col min="10523" max="10752" width="11.42578125" style="79"/>
    <col min="10753" max="10754" width="0" style="79" hidden="1" customWidth="1"/>
    <col min="10755" max="10755" width="3.28515625" style="79" customWidth="1"/>
    <col min="10756" max="10756" width="73.5703125" style="79" customWidth="1"/>
    <col min="10757" max="10758" width="17" style="79" customWidth="1"/>
    <col min="10759" max="10760" width="11.42578125" style="79"/>
    <col min="10761" max="10761" width="4.7109375" style="79" customWidth="1"/>
    <col min="10762" max="10762" width="5" style="79" customWidth="1"/>
    <col min="10763" max="10763" width="2.28515625" style="79" customWidth="1"/>
    <col min="10764" max="10764" width="26" style="79" customWidth="1"/>
    <col min="10765" max="10765" width="8" style="79" customWidth="1"/>
    <col min="10766" max="10766" width="1" style="79" customWidth="1"/>
    <col min="10767" max="10767" width="6.7109375" style="79" customWidth="1"/>
    <col min="10768" max="10768" width="1" style="79" customWidth="1"/>
    <col min="10769" max="10769" width="6.7109375"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8" width="6.7109375" style="79" customWidth="1"/>
    <col min="10779" max="11008" width="11.42578125" style="79"/>
    <col min="11009" max="11010" width="0" style="79" hidden="1" customWidth="1"/>
    <col min="11011" max="11011" width="3.28515625" style="79" customWidth="1"/>
    <col min="11012" max="11012" width="73.5703125" style="79" customWidth="1"/>
    <col min="11013" max="11014" width="17" style="79" customWidth="1"/>
    <col min="11015" max="11016" width="11.42578125" style="79"/>
    <col min="11017" max="11017" width="4.7109375" style="79" customWidth="1"/>
    <col min="11018" max="11018" width="5" style="79" customWidth="1"/>
    <col min="11019" max="11019" width="2.28515625" style="79" customWidth="1"/>
    <col min="11020" max="11020" width="26" style="79" customWidth="1"/>
    <col min="11021" max="11021" width="8" style="79" customWidth="1"/>
    <col min="11022" max="11022" width="1" style="79" customWidth="1"/>
    <col min="11023" max="11023" width="6.7109375" style="79" customWidth="1"/>
    <col min="11024" max="11024" width="1" style="79" customWidth="1"/>
    <col min="11025" max="11025" width="6.7109375"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4" width="6.7109375" style="79" customWidth="1"/>
    <col min="11035" max="11264" width="11.42578125" style="79"/>
    <col min="11265" max="11266" width="0" style="79" hidden="1" customWidth="1"/>
    <col min="11267" max="11267" width="3.28515625" style="79" customWidth="1"/>
    <col min="11268" max="11268" width="73.5703125" style="79" customWidth="1"/>
    <col min="11269" max="11270" width="17" style="79" customWidth="1"/>
    <col min="11271" max="11272" width="11.42578125" style="79"/>
    <col min="11273" max="11273" width="4.7109375" style="79" customWidth="1"/>
    <col min="11274" max="11274" width="5" style="79" customWidth="1"/>
    <col min="11275" max="11275" width="2.28515625" style="79" customWidth="1"/>
    <col min="11276" max="11276" width="26" style="79" customWidth="1"/>
    <col min="11277" max="11277" width="8" style="79" customWidth="1"/>
    <col min="11278" max="11278" width="1" style="79" customWidth="1"/>
    <col min="11279" max="11279" width="6.7109375" style="79" customWidth="1"/>
    <col min="11280" max="11280" width="1" style="79" customWidth="1"/>
    <col min="11281" max="11281" width="6.7109375"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90" width="6.7109375" style="79" customWidth="1"/>
    <col min="11291" max="11520" width="11.42578125" style="79"/>
    <col min="11521" max="11522" width="0" style="79" hidden="1" customWidth="1"/>
    <col min="11523" max="11523" width="3.28515625" style="79" customWidth="1"/>
    <col min="11524" max="11524" width="73.5703125" style="79" customWidth="1"/>
    <col min="11525" max="11526" width="17" style="79" customWidth="1"/>
    <col min="11527" max="11528" width="11.42578125" style="79"/>
    <col min="11529" max="11529" width="4.7109375" style="79" customWidth="1"/>
    <col min="11530" max="11530" width="5" style="79" customWidth="1"/>
    <col min="11531" max="11531" width="2.28515625" style="79" customWidth="1"/>
    <col min="11532" max="11532" width="26" style="79" customWidth="1"/>
    <col min="11533" max="11533" width="8" style="79" customWidth="1"/>
    <col min="11534" max="11534" width="1" style="79" customWidth="1"/>
    <col min="11535" max="11535" width="6.7109375" style="79" customWidth="1"/>
    <col min="11536" max="11536" width="1" style="79" customWidth="1"/>
    <col min="11537" max="11537" width="6.7109375"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6" width="6.7109375" style="79" customWidth="1"/>
    <col min="11547" max="11776" width="11.42578125" style="79"/>
    <col min="11777" max="11778" width="0" style="79" hidden="1" customWidth="1"/>
    <col min="11779" max="11779" width="3.28515625" style="79" customWidth="1"/>
    <col min="11780" max="11780" width="73.5703125" style="79" customWidth="1"/>
    <col min="11781" max="11782" width="17" style="79" customWidth="1"/>
    <col min="11783" max="11784" width="11.42578125" style="79"/>
    <col min="11785" max="11785" width="4.7109375" style="79" customWidth="1"/>
    <col min="11786" max="11786" width="5" style="79" customWidth="1"/>
    <col min="11787" max="11787" width="2.28515625" style="79" customWidth="1"/>
    <col min="11788" max="11788" width="26" style="79" customWidth="1"/>
    <col min="11789" max="11789" width="8" style="79" customWidth="1"/>
    <col min="11790" max="11790" width="1" style="79" customWidth="1"/>
    <col min="11791" max="11791" width="6.7109375" style="79" customWidth="1"/>
    <col min="11792" max="11792" width="1" style="79" customWidth="1"/>
    <col min="11793" max="11793" width="6.7109375"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2" width="6.7109375" style="79" customWidth="1"/>
    <col min="11803" max="12032" width="11.42578125" style="79"/>
    <col min="12033" max="12034" width="0" style="79" hidden="1" customWidth="1"/>
    <col min="12035" max="12035" width="3.28515625" style="79" customWidth="1"/>
    <col min="12036" max="12036" width="73.5703125" style="79" customWidth="1"/>
    <col min="12037" max="12038" width="17" style="79" customWidth="1"/>
    <col min="12039" max="12040" width="11.42578125" style="79"/>
    <col min="12041" max="12041" width="4.7109375" style="79" customWidth="1"/>
    <col min="12042" max="12042" width="5" style="79" customWidth="1"/>
    <col min="12043" max="12043" width="2.28515625" style="79" customWidth="1"/>
    <col min="12044" max="12044" width="26" style="79" customWidth="1"/>
    <col min="12045" max="12045" width="8" style="79" customWidth="1"/>
    <col min="12046" max="12046" width="1" style="79" customWidth="1"/>
    <col min="12047" max="12047" width="6.7109375" style="79" customWidth="1"/>
    <col min="12048" max="12048" width="1" style="79" customWidth="1"/>
    <col min="12049" max="12049" width="6.7109375"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8" width="6.7109375" style="79" customWidth="1"/>
    <col min="12059" max="12288" width="11.42578125" style="79"/>
    <col min="12289" max="12290" width="0" style="79" hidden="1" customWidth="1"/>
    <col min="12291" max="12291" width="3.28515625" style="79" customWidth="1"/>
    <col min="12292" max="12292" width="73.5703125" style="79" customWidth="1"/>
    <col min="12293" max="12294" width="17" style="79" customWidth="1"/>
    <col min="12295" max="12296" width="11.42578125" style="79"/>
    <col min="12297" max="12297" width="4.7109375" style="79" customWidth="1"/>
    <col min="12298" max="12298" width="5" style="79" customWidth="1"/>
    <col min="12299" max="12299" width="2.28515625" style="79" customWidth="1"/>
    <col min="12300" max="12300" width="26" style="79" customWidth="1"/>
    <col min="12301" max="12301" width="8" style="79" customWidth="1"/>
    <col min="12302" max="12302" width="1" style="79" customWidth="1"/>
    <col min="12303" max="12303" width="6.7109375" style="79" customWidth="1"/>
    <col min="12304" max="12304" width="1" style="79" customWidth="1"/>
    <col min="12305" max="12305" width="6.7109375"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4" width="6.7109375" style="79" customWidth="1"/>
    <col min="12315" max="12544" width="11.42578125" style="79"/>
    <col min="12545" max="12546" width="0" style="79" hidden="1" customWidth="1"/>
    <col min="12547" max="12547" width="3.28515625" style="79" customWidth="1"/>
    <col min="12548" max="12548" width="73.5703125" style="79" customWidth="1"/>
    <col min="12549" max="12550" width="17" style="79" customWidth="1"/>
    <col min="12551" max="12552" width="11.42578125" style="79"/>
    <col min="12553" max="12553" width="4.7109375" style="79" customWidth="1"/>
    <col min="12554" max="12554" width="5" style="79" customWidth="1"/>
    <col min="12555" max="12555" width="2.28515625" style="79" customWidth="1"/>
    <col min="12556" max="12556" width="26" style="79" customWidth="1"/>
    <col min="12557" max="12557" width="8" style="79" customWidth="1"/>
    <col min="12558" max="12558" width="1" style="79" customWidth="1"/>
    <col min="12559" max="12559" width="6.7109375" style="79" customWidth="1"/>
    <col min="12560" max="12560" width="1" style="79" customWidth="1"/>
    <col min="12561" max="12561" width="6.7109375"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70" width="6.7109375" style="79" customWidth="1"/>
    <col min="12571" max="12800" width="11.42578125" style="79"/>
    <col min="12801" max="12802" width="0" style="79" hidden="1" customWidth="1"/>
    <col min="12803" max="12803" width="3.28515625" style="79" customWidth="1"/>
    <col min="12804" max="12804" width="73.5703125" style="79" customWidth="1"/>
    <col min="12805" max="12806" width="17" style="79" customWidth="1"/>
    <col min="12807" max="12808" width="11.42578125" style="79"/>
    <col min="12809" max="12809" width="4.7109375" style="79" customWidth="1"/>
    <col min="12810" max="12810" width="5" style="79" customWidth="1"/>
    <col min="12811" max="12811" width="2.28515625" style="79" customWidth="1"/>
    <col min="12812" max="12812" width="26" style="79" customWidth="1"/>
    <col min="12813" max="12813" width="8" style="79" customWidth="1"/>
    <col min="12814" max="12814" width="1" style="79" customWidth="1"/>
    <col min="12815" max="12815" width="6.7109375" style="79" customWidth="1"/>
    <col min="12816" max="12816" width="1" style="79" customWidth="1"/>
    <col min="12817" max="12817" width="6.7109375"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6" width="6.7109375" style="79" customWidth="1"/>
    <col min="12827" max="13056" width="11.42578125" style="79"/>
    <col min="13057" max="13058" width="0" style="79" hidden="1" customWidth="1"/>
    <col min="13059" max="13059" width="3.28515625" style="79" customWidth="1"/>
    <col min="13060" max="13060" width="73.5703125" style="79" customWidth="1"/>
    <col min="13061" max="13062" width="17" style="79" customWidth="1"/>
    <col min="13063" max="13064" width="11.42578125" style="79"/>
    <col min="13065" max="13065" width="4.7109375" style="79" customWidth="1"/>
    <col min="13066" max="13066" width="5" style="79" customWidth="1"/>
    <col min="13067" max="13067" width="2.28515625" style="79" customWidth="1"/>
    <col min="13068" max="13068" width="26" style="79" customWidth="1"/>
    <col min="13069" max="13069" width="8" style="79" customWidth="1"/>
    <col min="13070" max="13070" width="1" style="79" customWidth="1"/>
    <col min="13071" max="13071" width="6.7109375" style="79" customWidth="1"/>
    <col min="13072" max="13072" width="1" style="79" customWidth="1"/>
    <col min="13073" max="13073" width="6.7109375"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2" width="6.7109375" style="79" customWidth="1"/>
    <col min="13083" max="13312" width="11.42578125" style="79"/>
    <col min="13313" max="13314" width="0" style="79" hidden="1" customWidth="1"/>
    <col min="13315" max="13315" width="3.28515625" style="79" customWidth="1"/>
    <col min="13316" max="13316" width="73.5703125" style="79" customWidth="1"/>
    <col min="13317" max="13318" width="17" style="79" customWidth="1"/>
    <col min="13319" max="13320" width="11.42578125" style="79"/>
    <col min="13321" max="13321" width="4.7109375" style="79" customWidth="1"/>
    <col min="13322" max="13322" width="5" style="79" customWidth="1"/>
    <col min="13323" max="13323" width="2.28515625" style="79" customWidth="1"/>
    <col min="13324" max="13324" width="26" style="79" customWidth="1"/>
    <col min="13325" max="13325" width="8" style="79" customWidth="1"/>
    <col min="13326" max="13326" width="1" style="79" customWidth="1"/>
    <col min="13327" max="13327" width="6.7109375" style="79" customWidth="1"/>
    <col min="13328" max="13328" width="1" style="79" customWidth="1"/>
    <col min="13329" max="13329" width="6.7109375"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8" width="6.7109375" style="79" customWidth="1"/>
    <col min="13339" max="13568" width="11.42578125" style="79"/>
    <col min="13569" max="13570" width="0" style="79" hidden="1" customWidth="1"/>
    <col min="13571" max="13571" width="3.28515625" style="79" customWidth="1"/>
    <col min="13572" max="13572" width="73.5703125" style="79" customWidth="1"/>
    <col min="13573" max="13574" width="17" style="79" customWidth="1"/>
    <col min="13575" max="13576" width="11.42578125" style="79"/>
    <col min="13577" max="13577" width="4.7109375" style="79" customWidth="1"/>
    <col min="13578" max="13578" width="5" style="79" customWidth="1"/>
    <col min="13579" max="13579" width="2.28515625" style="79" customWidth="1"/>
    <col min="13580" max="13580" width="26" style="79" customWidth="1"/>
    <col min="13581" max="13581" width="8" style="79" customWidth="1"/>
    <col min="13582" max="13582" width="1" style="79" customWidth="1"/>
    <col min="13583" max="13583" width="6.7109375" style="79" customWidth="1"/>
    <col min="13584" max="13584" width="1" style="79" customWidth="1"/>
    <col min="13585" max="13585" width="6.7109375"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4" width="6.7109375" style="79" customWidth="1"/>
    <col min="13595" max="13824" width="11.42578125" style="79"/>
    <col min="13825" max="13826" width="0" style="79" hidden="1" customWidth="1"/>
    <col min="13827" max="13827" width="3.28515625" style="79" customWidth="1"/>
    <col min="13828" max="13828" width="73.5703125" style="79" customWidth="1"/>
    <col min="13829" max="13830" width="17" style="79" customWidth="1"/>
    <col min="13831" max="13832" width="11.42578125" style="79"/>
    <col min="13833" max="13833" width="4.7109375" style="79" customWidth="1"/>
    <col min="13834" max="13834" width="5" style="79" customWidth="1"/>
    <col min="13835" max="13835" width="2.28515625" style="79" customWidth="1"/>
    <col min="13836" max="13836" width="26" style="79" customWidth="1"/>
    <col min="13837" max="13837" width="8" style="79" customWidth="1"/>
    <col min="13838" max="13838" width="1" style="79" customWidth="1"/>
    <col min="13839" max="13839" width="6.7109375" style="79" customWidth="1"/>
    <col min="13840" max="13840" width="1" style="79" customWidth="1"/>
    <col min="13841" max="13841" width="6.7109375"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50" width="6.7109375" style="79" customWidth="1"/>
    <col min="13851" max="14080" width="11.42578125" style="79"/>
    <col min="14081" max="14082" width="0" style="79" hidden="1" customWidth="1"/>
    <col min="14083" max="14083" width="3.28515625" style="79" customWidth="1"/>
    <col min="14084" max="14084" width="73.5703125" style="79" customWidth="1"/>
    <col min="14085" max="14086" width="17" style="79" customWidth="1"/>
    <col min="14087" max="14088" width="11.42578125" style="79"/>
    <col min="14089" max="14089" width="4.7109375" style="79" customWidth="1"/>
    <col min="14090" max="14090" width="5" style="79" customWidth="1"/>
    <col min="14091" max="14091" width="2.28515625" style="79" customWidth="1"/>
    <col min="14092" max="14092" width="26" style="79" customWidth="1"/>
    <col min="14093" max="14093" width="8" style="79" customWidth="1"/>
    <col min="14094" max="14094" width="1" style="79" customWidth="1"/>
    <col min="14095" max="14095" width="6.7109375" style="79" customWidth="1"/>
    <col min="14096" max="14096" width="1" style="79" customWidth="1"/>
    <col min="14097" max="14097" width="6.7109375"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6" width="6.7109375" style="79" customWidth="1"/>
    <col min="14107" max="14336" width="11.42578125" style="79"/>
    <col min="14337" max="14338" width="0" style="79" hidden="1" customWidth="1"/>
    <col min="14339" max="14339" width="3.28515625" style="79" customWidth="1"/>
    <col min="14340" max="14340" width="73.5703125" style="79" customWidth="1"/>
    <col min="14341" max="14342" width="17" style="79" customWidth="1"/>
    <col min="14343" max="14344" width="11.42578125" style="79"/>
    <col min="14345" max="14345" width="4.7109375" style="79" customWidth="1"/>
    <col min="14346" max="14346" width="5" style="79" customWidth="1"/>
    <col min="14347" max="14347" width="2.28515625" style="79" customWidth="1"/>
    <col min="14348" max="14348" width="26" style="79" customWidth="1"/>
    <col min="14349" max="14349" width="8" style="79" customWidth="1"/>
    <col min="14350" max="14350" width="1" style="79" customWidth="1"/>
    <col min="14351" max="14351" width="6.7109375" style="79" customWidth="1"/>
    <col min="14352" max="14352" width="1" style="79" customWidth="1"/>
    <col min="14353" max="14353" width="6.7109375"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2" width="6.7109375" style="79" customWidth="1"/>
    <col min="14363" max="14592" width="11.42578125" style="79"/>
    <col min="14593" max="14594" width="0" style="79" hidden="1" customWidth="1"/>
    <col min="14595" max="14595" width="3.28515625" style="79" customWidth="1"/>
    <col min="14596" max="14596" width="73.5703125" style="79" customWidth="1"/>
    <col min="14597" max="14598" width="17" style="79" customWidth="1"/>
    <col min="14599" max="14600" width="11.42578125" style="79"/>
    <col min="14601" max="14601" width="4.7109375" style="79" customWidth="1"/>
    <col min="14602" max="14602" width="5" style="79" customWidth="1"/>
    <col min="14603" max="14603" width="2.28515625" style="79" customWidth="1"/>
    <col min="14604" max="14604" width="26" style="79" customWidth="1"/>
    <col min="14605" max="14605" width="8" style="79" customWidth="1"/>
    <col min="14606" max="14606" width="1" style="79" customWidth="1"/>
    <col min="14607" max="14607" width="6.7109375" style="79" customWidth="1"/>
    <col min="14608" max="14608" width="1" style="79" customWidth="1"/>
    <col min="14609" max="14609" width="6.7109375"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8" width="6.7109375" style="79" customWidth="1"/>
    <col min="14619" max="14848" width="11.42578125" style="79"/>
    <col min="14849" max="14850" width="0" style="79" hidden="1" customWidth="1"/>
    <col min="14851" max="14851" width="3.28515625" style="79" customWidth="1"/>
    <col min="14852" max="14852" width="73.5703125" style="79" customWidth="1"/>
    <col min="14853" max="14854" width="17" style="79" customWidth="1"/>
    <col min="14855" max="14856" width="11.42578125" style="79"/>
    <col min="14857" max="14857" width="4.7109375" style="79" customWidth="1"/>
    <col min="14858" max="14858" width="5" style="79" customWidth="1"/>
    <col min="14859" max="14859" width="2.28515625" style="79" customWidth="1"/>
    <col min="14860" max="14860" width="26" style="79" customWidth="1"/>
    <col min="14861" max="14861" width="8" style="79" customWidth="1"/>
    <col min="14862" max="14862" width="1" style="79" customWidth="1"/>
    <col min="14863" max="14863" width="6.7109375" style="79" customWidth="1"/>
    <col min="14864" max="14864" width="1" style="79" customWidth="1"/>
    <col min="14865" max="14865" width="6.7109375"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4" width="6.7109375" style="79" customWidth="1"/>
    <col min="14875" max="15104" width="11.42578125" style="79"/>
    <col min="15105" max="15106" width="0" style="79" hidden="1" customWidth="1"/>
    <col min="15107" max="15107" width="3.28515625" style="79" customWidth="1"/>
    <col min="15108" max="15108" width="73.5703125" style="79" customWidth="1"/>
    <col min="15109" max="15110" width="17" style="79" customWidth="1"/>
    <col min="15111" max="15112" width="11.42578125" style="79"/>
    <col min="15113" max="15113" width="4.7109375" style="79" customWidth="1"/>
    <col min="15114" max="15114" width="5" style="79" customWidth="1"/>
    <col min="15115" max="15115" width="2.28515625" style="79" customWidth="1"/>
    <col min="15116" max="15116" width="26" style="79" customWidth="1"/>
    <col min="15117" max="15117" width="8" style="79" customWidth="1"/>
    <col min="15118" max="15118" width="1" style="79" customWidth="1"/>
    <col min="15119" max="15119" width="6.7109375" style="79" customWidth="1"/>
    <col min="15120" max="15120" width="1" style="79" customWidth="1"/>
    <col min="15121" max="15121" width="6.7109375"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30" width="6.7109375" style="79" customWidth="1"/>
    <col min="15131" max="15360" width="11.42578125" style="79"/>
    <col min="15361" max="15362" width="0" style="79" hidden="1" customWidth="1"/>
    <col min="15363" max="15363" width="3.28515625" style="79" customWidth="1"/>
    <col min="15364" max="15364" width="73.5703125" style="79" customWidth="1"/>
    <col min="15365" max="15366" width="17" style="79" customWidth="1"/>
    <col min="15367" max="15368" width="11.42578125" style="79"/>
    <col min="15369" max="15369" width="4.7109375" style="79" customWidth="1"/>
    <col min="15370" max="15370" width="5" style="79" customWidth="1"/>
    <col min="15371" max="15371" width="2.28515625" style="79" customWidth="1"/>
    <col min="15372" max="15372" width="26" style="79" customWidth="1"/>
    <col min="15373" max="15373" width="8" style="79" customWidth="1"/>
    <col min="15374" max="15374" width="1" style="79" customWidth="1"/>
    <col min="15375" max="15375" width="6.7109375" style="79" customWidth="1"/>
    <col min="15376" max="15376" width="1" style="79" customWidth="1"/>
    <col min="15377" max="15377" width="6.7109375"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6" width="6.7109375" style="79" customWidth="1"/>
    <col min="15387" max="15616" width="11.42578125" style="79"/>
    <col min="15617" max="15618" width="0" style="79" hidden="1" customWidth="1"/>
    <col min="15619" max="15619" width="3.28515625" style="79" customWidth="1"/>
    <col min="15620" max="15620" width="73.5703125" style="79" customWidth="1"/>
    <col min="15621" max="15622" width="17" style="79" customWidth="1"/>
    <col min="15623" max="15624" width="11.42578125" style="79"/>
    <col min="15625" max="15625" width="4.7109375" style="79" customWidth="1"/>
    <col min="15626" max="15626" width="5" style="79" customWidth="1"/>
    <col min="15627" max="15627" width="2.28515625" style="79" customWidth="1"/>
    <col min="15628" max="15628" width="26" style="79" customWidth="1"/>
    <col min="15629" max="15629" width="8" style="79" customWidth="1"/>
    <col min="15630" max="15630" width="1" style="79" customWidth="1"/>
    <col min="15631" max="15631" width="6.7109375" style="79" customWidth="1"/>
    <col min="15632" max="15632" width="1" style="79" customWidth="1"/>
    <col min="15633" max="15633" width="6.7109375"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2" width="6.7109375" style="79" customWidth="1"/>
    <col min="15643" max="15872" width="11.42578125" style="79"/>
    <col min="15873" max="15874" width="0" style="79" hidden="1" customWidth="1"/>
    <col min="15875" max="15875" width="3.28515625" style="79" customWidth="1"/>
    <col min="15876" max="15876" width="73.5703125" style="79" customWidth="1"/>
    <col min="15877" max="15878" width="17" style="79" customWidth="1"/>
    <col min="15879" max="15880" width="11.42578125" style="79"/>
    <col min="15881" max="15881" width="4.7109375" style="79" customWidth="1"/>
    <col min="15882" max="15882" width="5" style="79" customWidth="1"/>
    <col min="15883" max="15883" width="2.28515625" style="79" customWidth="1"/>
    <col min="15884" max="15884" width="26" style="79" customWidth="1"/>
    <col min="15885" max="15885" width="8" style="79" customWidth="1"/>
    <col min="15886" max="15886" width="1" style="79" customWidth="1"/>
    <col min="15887" max="15887" width="6.7109375" style="79" customWidth="1"/>
    <col min="15888" max="15888" width="1" style="79" customWidth="1"/>
    <col min="15889" max="15889" width="6.7109375"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8" width="6.7109375" style="79" customWidth="1"/>
    <col min="15899" max="16128" width="11.42578125" style="79"/>
    <col min="16129" max="16130" width="0" style="79" hidden="1" customWidth="1"/>
    <col min="16131" max="16131" width="3.28515625" style="79" customWidth="1"/>
    <col min="16132" max="16132" width="73.5703125" style="79" customWidth="1"/>
    <col min="16133" max="16134" width="17" style="79" customWidth="1"/>
    <col min="16135" max="16136" width="11.42578125" style="79"/>
    <col min="16137" max="16137" width="4.7109375" style="79" customWidth="1"/>
    <col min="16138" max="16138" width="5" style="79" customWidth="1"/>
    <col min="16139" max="16139" width="2.28515625" style="79" customWidth="1"/>
    <col min="16140" max="16140" width="26" style="79" customWidth="1"/>
    <col min="16141" max="16141" width="8" style="79" customWidth="1"/>
    <col min="16142" max="16142" width="1" style="79" customWidth="1"/>
    <col min="16143" max="16143" width="6.7109375" style="79" customWidth="1"/>
    <col min="16144" max="16144" width="1" style="79" customWidth="1"/>
    <col min="16145" max="16145" width="6.7109375"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4" width="6.7109375" style="79" customWidth="1"/>
    <col min="16155" max="16384" width="11.42578125" style="79"/>
  </cols>
  <sheetData>
    <row r="1" spans="1:27" ht="13.5" customHeight="1">
      <c r="D1" s="83"/>
      <c r="E1" s="306"/>
      <c r="F1" s="278"/>
      <c r="G1" s="78"/>
      <c r="H1" s="78"/>
    </row>
    <row r="2" spans="1:27" ht="3.75" customHeight="1" thickBot="1">
      <c r="A2" s="83"/>
      <c r="B2" s="83"/>
      <c r="C2" s="310"/>
      <c r="D2" s="1384"/>
      <c r="E2" s="1421"/>
      <c r="F2" s="1435"/>
      <c r="G2" s="78"/>
      <c r="H2" s="78"/>
    </row>
    <row r="3" spans="1:27" ht="17.25" customHeight="1">
      <c r="A3" s="83"/>
      <c r="B3" s="83"/>
      <c r="C3" s="310"/>
      <c r="D3" s="2637" t="s">
        <v>934</v>
      </c>
      <c r="E3" s="2637"/>
      <c r="F3" s="2637"/>
      <c r="G3" s="78"/>
      <c r="H3" s="83"/>
      <c r="I3" s="83"/>
      <c r="J3" s="2281"/>
      <c r="K3" s="2281"/>
      <c r="L3" s="2281"/>
      <c r="M3" s="2281"/>
      <c r="N3" s="2281"/>
      <c r="O3" s="2281"/>
      <c r="P3" s="2281"/>
      <c r="Q3" s="2281"/>
      <c r="R3" s="2281"/>
      <c r="S3" s="2281"/>
      <c r="T3" s="2281"/>
      <c r="U3" s="2281"/>
      <c r="V3" s="2281"/>
      <c r="W3" s="2281"/>
      <c r="X3" s="2281"/>
    </row>
    <row r="4" spans="1:27" s="83" customFormat="1" ht="12.75" customHeight="1">
      <c r="B4" s="86"/>
      <c r="C4" s="312"/>
      <c r="D4" s="2637">
        <v>2018</v>
      </c>
      <c r="E4" s="2637"/>
      <c r="F4" s="2637"/>
      <c r="G4" s="278"/>
      <c r="H4" s="86"/>
      <c r="I4" s="86"/>
      <c r="J4" s="87"/>
      <c r="Z4" s="88"/>
      <c r="AA4" s="88"/>
    </row>
    <row r="5" spans="1:27" s="83" customFormat="1" ht="3" customHeight="1">
      <c r="C5" s="310"/>
      <c r="D5" s="388"/>
      <c r="E5" s="1436"/>
      <c r="F5" s="388"/>
      <c r="G5" s="278"/>
      <c r="J5" s="92"/>
    </row>
    <row r="6" spans="1:27" ht="12.75" customHeight="1">
      <c r="A6" s="83"/>
      <c r="B6" s="96"/>
      <c r="C6" s="157"/>
      <c r="D6" s="2645" t="s">
        <v>935</v>
      </c>
      <c r="E6" s="2648" t="s">
        <v>917</v>
      </c>
      <c r="F6" s="2651" t="s">
        <v>936</v>
      </c>
      <c r="G6" s="278"/>
      <c r="H6" s="96"/>
    </row>
    <row r="7" spans="1:27" ht="12.75" customHeight="1">
      <c r="A7" s="83"/>
      <c r="B7" s="96"/>
      <c r="C7" s="157"/>
      <c r="D7" s="2646"/>
      <c r="E7" s="2649"/>
      <c r="F7" s="2652"/>
      <c r="G7" s="278"/>
      <c r="H7" s="96"/>
    </row>
    <row r="8" spans="1:27" ht="12.75" customHeight="1">
      <c r="A8" s="83"/>
      <c r="B8" s="83"/>
      <c r="C8" s="310"/>
      <c r="D8" s="2647"/>
      <c r="E8" s="2650"/>
      <c r="F8" s="2653"/>
      <c r="G8" s="278"/>
      <c r="H8" s="83"/>
    </row>
    <row r="9" spans="1:27" ht="2.25" customHeight="1">
      <c r="A9" s="83"/>
      <c r="B9" s="83"/>
      <c r="C9" s="310"/>
      <c r="D9" s="1437"/>
      <c r="E9" s="1438"/>
      <c r="F9" s="1439"/>
      <c r="G9" s="278"/>
      <c r="H9" s="83"/>
    </row>
    <row r="10" spans="1:27" ht="12" customHeight="1">
      <c r="A10" s="83"/>
      <c r="B10" s="83"/>
      <c r="C10" s="310"/>
      <c r="D10" s="92" t="s">
        <v>937</v>
      </c>
      <c r="E10" s="96">
        <v>2</v>
      </c>
      <c r="F10" s="1440">
        <v>4000</v>
      </c>
      <c r="H10" s="83"/>
    </row>
    <row r="11" spans="1:27" ht="12" customHeight="1">
      <c r="A11" s="83"/>
      <c r="B11" s="83"/>
      <c r="C11" s="310"/>
      <c r="D11" s="92" t="s">
        <v>938</v>
      </c>
      <c r="E11" s="96">
        <v>1</v>
      </c>
      <c r="F11" s="1440">
        <v>10000</v>
      </c>
      <c r="H11" s="83"/>
    </row>
    <row r="12" spans="1:27" ht="12" customHeight="1">
      <c r="A12" s="83"/>
      <c r="B12" s="83"/>
      <c r="C12" s="310"/>
      <c r="D12" s="92" t="s">
        <v>939</v>
      </c>
      <c r="E12" s="96">
        <v>1</v>
      </c>
      <c r="F12" s="1440">
        <v>200000</v>
      </c>
      <c r="H12" s="83"/>
    </row>
    <row r="13" spans="1:27" ht="12" customHeight="1">
      <c r="A13" s="83"/>
      <c r="B13" s="83"/>
      <c r="C13" s="310"/>
      <c r="D13" s="1441" t="s">
        <v>940</v>
      </c>
      <c r="E13" s="1442">
        <v>1</v>
      </c>
      <c r="F13" s="1443">
        <v>15000</v>
      </c>
      <c r="H13" s="83"/>
    </row>
    <row r="14" spans="1:27" ht="12" customHeight="1">
      <c r="A14" s="83"/>
      <c r="B14" s="83"/>
      <c r="C14" s="310"/>
      <c r="D14" s="92" t="s">
        <v>941</v>
      </c>
      <c r="E14" s="96">
        <v>1</v>
      </c>
      <c r="F14" s="1440">
        <v>20000</v>
      </c>
      <c r="H14" s="83"/>
    </row>
    <row r="15" spans="1:27" ht="12" customHeight="1">
      <c r="A15" s="83"/>
      <c r="B15" s="83"/>
      <c r="C15" s="310"/>
      <c r="D15" s="92" t="s">
        <v>942</v>
      </c>
      <c r="E15" s="96">
        <v>8</v>
      </c>
      <c r="F15" s="1440">
        <v>12798900</v>
      </c>
      <c r="H15" s="83"/>
    </row>
    <row r="16" spans="1:27" ht="12" customHeight="1">
      <c r="A16" s="83"/>
      <c r="B16" s="83"/>
      <c r="C16" s="310"/>
      <c r="D16" s="92" t="s">
        <v>943</v>
      </c>
      <c r="E16" s="96">
        <v>1</v>
      </c>
      <c r="F16" s="1440">
        <v>1075190</v>
      </c>
      <c r="H16" s="83"/>
    </row>
    <row r="17" spans="1:10" ht="12" customHeight="1">
      <c r="A17" s="83"/>
      <c r="B17" s="83"/>
      <c r="C17" s="310"/>
      <c r="D17" s="92" t="s">
        <v>944</v>
      </c>
      <c r="E17" s="96">
        <v>1</v>
      </c>
      <c r="F17" s="1440">
        <v>177500</v>
      </c>
      <c r="H17" s="83"/>
    </row>
    <row r="18" spans="1:10" ht="12" customHeight="1">
      <c r="A18" s="83"/>
      <c r="B18" s="83"/>
      <c r="C18" s="310"/>
      <c r="D18" s="92" t="s">
        <v>945</v>
      </c>
      <c r="E18" s="96">
        <v>1</v>
      </c>
      <c r="F18" s="1444">
        <v>11000</v>
      </c>
      <c r="H18" s="83"/>
    </row>
    <row r="19" spans="1:10" ht="12" customHeight="1">
      <c r="A19" s="83"/>
      <c r="B19" s="83"/>
      <c r="C19" s="310"/>
      <c r="D19" s="92" t="s">
        <v>946</v>
      </c>
      <c r="E19" s="96">
        <v>1</v>
      </c>
      <c r="F19" s="1444">
        <v>150000</v>
      </c>
      <c r="H19" s="83"/>
    </row>
    <row r="20" spans="1:10" ht="12" customHeight="1">
      <c r="A20" s="83"/>
      <c r="B20" s="83"/>
      <c r="C20" s="310"/>
      <c r="D20" s="92" t="s">
        <v>947</v>
      </c>
      <c r="E20" s="96">
        <v>1</v>
      </c>
      <c r="F20" s="1444">
        <v>1462610</v>
      </c>
      <c r="H20" s="83"/>
    </row>
    <row r="21" spans="1:10" ht="12" customHeight="1">
      <c r="A21" s="83"/>
      <c r="B21" s="83"/>
      <c r="C21" s="310"/>
      <c r="D21" s="92" t="s">
        <v>948</v>
      </c>
      <c r="E21" s="96">
        <v>1</v>
      </c>
      <c r="F21" s="1444">
        <v>127000</v>
      </c>
      <c r="H21" s="83"/>
    </row>
    <row r="22" spans="1:10" ht="12" customHeight="1">
      <c r="A22" s="83"/>
      <c r="B22" s="83"/>
      <c r="C22" s="310"/>
      <c r="D22" s="92" t="s">
        <v>949</v>
      </c>
      <c r="E22" s="96">
        <v>2</v>
      </c>
      <c r="F22" s="1444">
        <v>570000</v>
      </c>
      <c r="H22" s="83"/>
    </row>
    <row r="23" spans="1:10" ht="12" customHeight="1">
      <c r="A23" s="83"/>
      <c r="B23" s="83"/>
      <c r="C23" s="310"/>
      <c r="D23" s="92" t="s">
        <v>950</v>
      </c>
      <c r="E23" s="96">
        <v>1</v>
      </c>
      <c r="F23" s="1440">
        <v>519000</v>
      </c>
      <c r="H23" s="83"/>
      <c r="J23" s="83"/>
    </row>
    <row r="24" spans="1:10" ht="12" customHeight="1">
      <c r="A24" s="83"/>
      <c r="B24" s="83"/>
      <c r="C24" s="310"/>
      <c r="D24" s="1441" t="s">
        <v>951</v>
      </c>
      <c r="E24" s="1149">
        <v>2</v>
      </c>
      <c r="F24" s="1440">
        <v>20000</v>
      </c>
      <c r="H24" s="83"/>
      <c r="J24" s="83"/>
    </row>
    <row r="25" spans="1:10" ht="2.25" customHeight="1">
      <c r="A25" s="83"/>
      <c r="B25" s="83"/>
      <c r="C25" s="310"/>
      <c r="E25" s="79"/>
      <c r="H25" s="83"/>
      <c r="J25" s="1445"/>
    </row>
    <row r="26" spans="1:10" ht="12" customHeight="1">
      <c r="A26" s="83"/>
      <c r="B26" s="83"/>
      <c r="C26" s="310"/>
      <c r="D26" s="1446" t="s">
        <v>112</v>
      </c>
      <c r="E26" s="1400">
        <f>SUM(E10:E25)</f>
        <v>25</v>
      </c>
      <c r="F26" s="1447">
        <f>SUM(F10:F25)</f>
        <v>17160200</v>
      </c>
      <c r="G26" s="278"/>
      <c r="H26" s="83"/>
      <c r="J26" s="83"/>
    </row>
    <row r="27" spans="1:10" ht="12" customHeight="1">
      <c r="A27" s="83"/>
      <c r="B27" s="83"/>
      <c r="C27" s="310"/>
      <c r="D27" s="92" t="s">
        <v>952</v>
      </c>
      <c r="E27" s="1149">
        <v>363</v>
      </c>
      <c r="F27" s="1448">
        <v>0</v>
      </c>
      <c r="G27" s="278"/>
      <c r="H27" s="83"/>
      <c r="J27" s="83"/>
    </row>
    <row r="28" spans="1:10" ht="12.95" customHeight="1">
      <c r="A28" s="306"/>
      <c r="B28" s="306"/>
      <c r="C28" s="310"/>
      <c r="D28" s="1400" t="s">
        <v>8</v>
      </c>
      <c r="E28" s="1400">
        <f>SUM(E26:E27)</f>
        <v>388</v>
      </c>
      <c r="F28" s="1449">
        <f>SUM(F26)</f>
        <v>17160200</v>
      </c>
      <c r="G28" s="278"/>
      <c r="H28" s="78"/>
    </row>
    <row r="29" spans="1:10" ht="11.25" customHeight="1">
      <c r="A29" s="83"/>
      <c r="B29" s="83"/>
      <c r="C29" s="310"/>
      <c r="D29" s="1145" t="s">
        <v>145</v>
      </c>
      <c r="E29" s="1341"/>
      <c r="F29" s="1450"/>
      <c r="G29" s="78"/>
      <c r="H29" s="78"/>
    </row>
    <row r="30" spans="1:10" ht="11.25" customHeight="1">
      <c r="A30" s="83"/>
      <c r="B30" s="83"/>
      <c r="C30" s="310"/>
      <c r="D30" s="92"/>
      <c r="E30" s="96"/>
      <c r="F30" s="1451"/>
    </row>
    <row r="31" spans="1:10" ht="9" customHeight="1"/>
    <row r="32" spans="1:10" ht="9" customHeight="1"/>
    <row r="33" ht="9" customHeight="1"/>
    <row r="34" ht="9" customHeight="1"/>
    <row r="35" ht="9" customHeight="1"/>
    <row r="36" ht="9" customHeight="1"/>
    <row r="37" ht="9" customHeight="1"/>
    <row r="38" ht="9" customHeight="1"/>
    <row r="39" ht="9" customHeight="1"/>
    <row r="40" ht="9" customHeight="1"/>
    <row r="41" ht="9" customHeight="1"/>
    <row r="42" ht="9" customHeight="1"/>
    <row r="43" ht="9" customHeight="1"/>
    <row r="44" ht="9" customHeight="1"/>
    <row r="45" ht="9" customHeight="1"/>
    <row r="46" ht="9" customHeight="1"/>
    <row r="47" ht="9" customHeight="1"/>
    <row r="48" ht="9" customHeight="1"/>
    <row r="49" spans="4:6" ht="9" customHeight="1"/>
    <row r="50" spans="4:6" ht="9" customHeight="1"/>
    <row r="51" spans="4:6" ht="9" customHeight="1"/>
    <row r="52" spans="4:6" ht="9" customHeight="1"/>
    <row r="53" spans="4:6" ht="9" customHeight="1"/>
    <row r="54" spans="4:6" ht="9" customHeight="1"/>
    <row r="55" spans="4:6" ht="9" customHeight="1"/>
    <row r="56" spans="4:6" ht="9" customHeight="1"/>
    <row r="57" spans="4:6" ht="9" customHeight="1"/>
    <row r="58" spans="4:6" ht="9" customHeight="1"/>
    <row r="59" spans="4:6" ht="9" customHeight="1"/>
    <row r="60" spans="4:6" ht="9" customHeight="1"/>
    <row r="61" spans="4:6" ht="9" customHeight="1"/>
    <row r="62" spans="4:6" ht="9" customHeight="1">
      <c r="D62" s="92"/>
      <c r="E62" s="96"/>
      <c r="F62" s="1047"/>
    </row>
    <row r="63" spans="4:6" ht="9" customHeight="1"/>
    <row r="64" spans="4: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sheetData>
  <mergeCells count="6">
    <mergeCell ref="D3:F3"/>
    <mergeCell ref="J3:X3"/>
    <mergeCell ref="D4:F4"/>
    <mergeCell ref="D6:D8"/>
    <mergeCell ref="E6:E8"/>
    <mergeCell ref="F6:F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30"/>
  <sheetViews>
    <sheetView workbookViewId="0">
      <selection activeCell="AJ26" sqref="AJ26"/>
    </sheetView>
  </sheetViews>
  <sheetFormatPr baseColWidth="10" defaultRowHeight="12.75"/>
  <cols>
    <col min="1" max="1" width="2.28515625" style="1" customWidth="1"/>
    <col min="2" max="2" width="2.5703125" style="1" customWidth="1"/>
    <col min="3" max="3" width="2.85546875" style="1" customWidth="1"/>
    <col min="4" max="4" width="6.140625" style="2" customWidth="1"/>
    <col min="5" max="5" width="4.7109375" style="2" customWidth="1"/>
    <col min="6" max="6" width="53" style="2" customWidth="1"/>
    <col min="7" max="8" width="3.5703125" style="1" customWidth="1"/>
    <col min="9" max="10" width="3.85546875" style="1" customWidth="1"/>
    <col min="11" max="13" width="3.5703125" style="1" customWidth="1"/>
    <col min="14" max="15" width="3.7109375" style="1" customWidth="1"/>
    <col min="16" max="16" width="3.140625" style="1" customWidth="1"/>
    <col min="17" max="17" width="3.5703125" style="1" customWidth="1"/>
    <col min="18" max="18" width="4" style="1" customWidth="1"/>
    <col min="19" max="19" width="3.7109375" style="1" customWidth="1"/>
    <col min="20" max="20" width="3.5703125" style="1" customWidth="1"/>
    <col min="21" max="21" width="3.42578125" style="1" customWidth="1"/>
    <col min="22" max="22" width="3.28515625" style="1" customWidth="1"/>
    <col min="23" max="26" width="4.85546875" style="1" customWidth="1"/>
    <col min="27" max="27" width="9.5703125" style="1" bestFit="1" customWidth="1"/>
    <col min="28" max="40" width="4.5703125" style="1" customWidth="1"/>
    <col min="41" max="46" width="5.42578125" style="1" customWidth="1"/>
    <col min="47" max="47" width="6" style="1" customWidth="1"/>
    <col min="48" max="48" width="12.28515625" style="1" bestFit="1" customWidth="1"/>
    <col min="49" max="16384" width="11.42578125" style="1"/>
  </cols>
  <sheetData>
    <row r="1" spans="1:51" ht="3.75" customHeight="1"/>
    <row r="2" spans="1:51" ht="12" customHeight="1">
      <c r="D2" s="2214" t="s">
        <v>76</v>
      </c>
      <c r="E2" s="2214"/>
      <c r="F2" s="2214"/>
      <c r="G2" s="2214"/>
      <c r="H2" s="2214"/>
      <c r="I2" s="2214"/>
      <c r="J2" s="2214"/>
      <c r="K2" s="2214"/>
      <c r="L2" s="2214"/>
      <c r="M2" s="2214"/>
      <c r="N2" s="2214"/>
      <c r="O2" s="2214"/>
      <c r="P2" s="2214"/>
      <c r="Q2" s="2214"/>
      <c r="R2" s="2214"/>
      <c r="S2" s="2214"/>
      <c r="T2" s="2214"/>
      <c r="U2" s="2214"/>
      <c r="V2" s="2214"/>
      <c r="W2" s="2214"/>
      <c r="X2" s="2214"/>
      <c r="Y2" s="2214"/>
      <c r="Z2" s="2214"/>
      <c r="AA2" s="3"/>
      <c r="AB2" s="3"/>
      <c r="AC2" s="3"/>
      <c r="AD2" s="3"/>
      <c r="AE2" s="3"/>
      <c r="AF2" s="3"/>
      <c r="AG2" s="3"/>
      <c r="AH2" s="3"/>
      <c r="AI2" s="3"/>
      <c r="AJ2" s="3"/>
      <c r="AK2" s="3"/>
      <c r="AL2" s="3"/>
      <c r="AM2" s="3"/>
      <c r="AN2" s="3"/>
      <c r="AO2" s="3"/>
      <c r="AP2" s="3"/>
      <c r="AQ2" s="3"/>
      <c r="AR2" s="3"/>
      <c r="AS2" s="3"/>
      <c r="AT2" s="3"/>
    </row>
    <row r="3" spans="1:51" ht="12" customHeight="1">
      <c r="D3" s="2215" t="s">
        <v>77</v>
      </c>
      <c r="E3" s="2215"/>
      <c r="F3" s="2215"/>
      <c r="G3" s="2215"/>
      <c r="H3" s="2215"/>
      <c r="I3" s="2215"/>
      <c r="J3" s="2215"/>
      <c r="K3" s="2215"/>
      <c r="L3" s="2215"/>
      <c r="M3" s="2215"/>
      <c r="N3" s="2215"/>
      <c r="O3" s="2215"/>
      <c r="P3" s="2215"/>
      <c r="Q3" s="2215"/>
      <c r="R3" s="2215"/>
      <c r="S3" s="2215"/>
      <c r="T3" s="2215"/>
      <c r="U3" s="2215"/>
      <c r="V3" s="2215"/>
      <c r="W3" s="2215"/>
      <c r="X3" s="2215"/>
      <c r="Y3" s="2215"/>
      <c r="Z3" s="2215"/>
      <c r="AA3" s="3"/>
      <c r="AB3" s="3"/>
      <c r="AC3" s="3"/>
      <c r="AD3" s="3"/>
      <c r="AE3" s="3"/>
      <c r="AF3" s="3"/>
      <c r="AG3" s="3"/>
      <c r="AH3" s="3"/>
      <c r="AI3" s="3"/>
      <c r="AJ3" s="3"/>
      <c r="AK3" s="3"/>
      <c r="AL3" s="3"/>
      <c r="AM3" s="3"/>
      <c r="AN3" s="3"/>
      <c r="AO3" s="3"/>
      <c r="AP3" s="3"/>
      <c r="AQ3" s="3"/>
      <c r="AR3" s="3"/>
      <c r="AS3" s="3"/>
      <c r="AT3" s="3"/>
    </row>
    <row r="4" spans="1:51" ht="3.75" customHeight="1">
      <c r="D4" s="2216"/>
      <c r="E4" s="2216"/>
      <c r="F4" s="2216"/>
      <c r="G4" s="2216"/>
      <c r="H4" s="2216"/>
      <c r="I4" s="2216"/>
      <c r="J4" s="2216"/>
      <c r="K4" s="2216"/>
      <c r="L4" s="2216"/>
      <c r="M4" s="2216"/>
      <c r="N4" s="2216"/>
      <c r="O4" s="2216"/>
      <c r="P4" s="2216"/>
      <c r="Q4" s="2216"/>
      <c r="R4" s="2216"/>
      <c r="S4" s="2216"/>
      <c r="T4" s="2216"/>
      <c r="U4" s="2216"/>
      <c r="V4" s="2216"/>
      <c r="W4" s="2216"/>
      <c r="X4" s="2216"/>
      <c r="Y4" s="2216"/>
      <c r="Z4" s="2216"/>
    </row>
    <row r="5" spans="1:51" ht="10.5" customHeight="1">
      <c r="A5" s="4"/>
      <c r="B5" s="4"/>
      <c r="C5" s="4"/>
      <c r="D5" s="2217" t="s">
        <v>2</v>
      </c>
      <c r="E5" s="2219" t="s">
        <v>78</v>
      </c>
      <c r="F5" s="2219"/>
      <c r="G5" s="5" t="s">
        <v>4</v>
      </c>
      <c r="H5" s="5"/>
      <c r="I5" s="2222"/>
      <c r="J5" s="2222"/>
      <c r="K5" s="2223" t="s">
        <v>79</v>
      </c>
      <c r="L5" s="2223"/>
      <c r="M5" s="2223"/>
      <c r="N5" s="2223"/>
      <c r="O5" s="2223"/>
      <c r="P5" s="2223"/>
      <c r="Q5" s="2223" t="s">
        <v>80</v>
      </c>
      <c r="R5" s="2223"/>
      <c r="S5" s="2223"/>
      <c r="T5" s="2223"/>
      <c r="U5" s="2223"/>
      <c r="V5" s="2223"/>
      <c r="W5" s="2222" t="s">
        <v>7</v>
      </c>
      <c r="X5" s="2222"/>
      <c r="Y5" s="2222"/>
      <c r="Z5" s="65"/>
    </row>
    <row r="6" spans="1:51" ht="10.5" customHeight="1">
      <c r="A6" s="4" t="s">
        <v>9</v>
      </c>
      <c r="B6" s="4" t="s">
        <v>10</v>
      </c>
      <c r="C6" s="4" t="s">
        <v>11</v>
      </c>
      <c r="D6" s="2217"/>
      <c r="E6" s="2220"/>
      <c r="F6" s="2220"/>
      <c r="G6" s="8" t="s">
        <v>12</v>
      </c>
      <c r="H6" s="8"/>
      <c r="I6" s="2224" t="s">
        <v>13</v>
      </c>
      <c r="J6" s="2224"/>
      <c r="K6" s="8" t="s">
        <v>10</v>
      </c>
      <c r="L6" s="8"/>
      <c r="M6" s="8" t="s">
        <v>14</v>
      </c>
      <c r="N6" s="8"/>
      <c r="O6" s="8" t="s">
        <v>15</v>
      </c>
      <c r="P6" s="8"/>
      <c r="Q6" s="8" t="s">
        <v>10</v>
      </c>
      <c r="R6" s="8"/>
      <c r="S6" s="8" t="s">
        <v>14</v>
      </c>
      <c r="T6" s="8"/>
      <c r="U6" s="8" t="s">
        <v>15</v>
      </c>
      <c r="V6" s="8"/>
      <c r="W6" s="2224"/>
      <c r="X6" s="2224"/>
      <c r="Y6" s="2224"/>
      <c r="Z6" s="66" t="s">
        <v>8</v>
      </c>
    </row>
    <row r="7" spans="1:51" ht="11.25" customHeight="1">
      <c r="A7" s="4"/>
      <c r="B7" s="4"/>
      <c r="C7" s="4"/>
      <c r="D7" s="2218"/>
      <c r="E7" s="2221"/>
      <c r="F7" s="2221"/>
      <c r="G7" s="10" t="s">
        <v>16</v>
      </c>
      <c r="H7" s="10" t="s">
        <v>17</v>
      </c>
      <c r="I7" s="10" t="s">
        <v>10</v>
      </c>
      <c r="J7" s="10" t="s">
        <v>14</v>
      </c>
      <c r="K7" s="11" t="s">
        <v>16</v>
      </c>
      <c r="L7" s="11" t="s">
        <v>17</v>
      </c>
      <c r="M7" s="11" t="s">
        <v>16</v>
      </c>
      <c r="N7" s="11" t="s">
        <v>17</v>
      </c>
      <c r="O7" s="11" t="s">
        <v>16</v>
      </c>
      <c r="P7" s="11" t="s">
        <v>17</v>
      </c>
      <c r="Q7" s="11" t="s">
        <v>16</v>
      </c>
      <c r="R7" s="11" t="s">
        <v>17</v>
      </c>
      <c r="S7" s="11" t="s">
        <v>16</v>
      </c>
      <c r="T7" s="11" t="s">
        <v>17</v>
      </c>
      <c r="U7" s="11" t="s">
        <v>16</v>
      </c>
      <c r="V7" s="11" t="s">
        <v>17</v>
      </c>
      <c r="W7" s="11" t="s">
        <v>18</v>
      </c>
      <c r="X7" s="11" t="s">
        <v>19</v>
      </c>
      <c r="Y7" s="11" t="s">
        <v>8</v>
      </c>
      <c r="Z7" s="67"/>
    </row>
    <row r="8" spans="1:51" ht="15" customHeight="1">
      <c r="A8" s="4"/>
      <c r="B8" s="4"/>
      <c r="C8" s="4"/>
      <c r="D8" s="2211">
        <v>1401</v>
      </c>
      <c r="E8" s="13" t="s">
        <v>20</v>
      </c>
      <c r="F8" s="14"/>
      <c r="G8" s="15">
        <f>SUM(G9:G16)</f>
        <v>12</v>
      </c>
      <c r="H8" s="15">
        <f t="shared" ref="H8:X8" si="0">SUM(H9:H16)</f>
        <v>0</v>
      </c>
      <c r="I8" s="15">
        <f t="shared" si="0"/>
        <v>111</v>
      </c>
      <c r="J8" s="15">
        <f t="shared" si="0"/>
        <v>28</v>
      </c>
      <c r="K8" s="15">
        <f t="shared" si="0"/>
        <v>9</v>
      </c>
      <c r="L8" s="15">
        <f t="shared" si="0"/>
        <v>4</v>
      </c>
      <c r="M8" s="15">
        <f t="shared" si="0"/>
        <v>2</v>
      </c>
      <c r="N8" s="15">
        <f t="shared" si="0"/>
        <v>5</v>
      </c>
      <c r="O8" s="15">
        <f t="shared" si="0"/>
        <v>18</v>
      </c>
      <c r="P8" s="15">
        <f t="shared" si="0"/>
        <v>6</v>
      </c>
      <c r="Q8" s="15">
        <f t="shared" si="0"/>
        <v>35</v>
      </c>
      <c r="R8" s="15">
        <f t="shared" si="0"/>
        <v>3</v>
      </c>
      <c r="S8" s="15">
        <f t="shared" si="0"/>
        <v>24</v>
      </c>
      <c r="T8" s="15">
        <f t="shared" si="0"/>
        <v>0</v>
      </c>
      <c r="U8" s="15">
        <f t="shared" si="0"/>
        <v>45</v>
      </c>
      <c r="V8" s="15">
        <f t="shared" si="0"/>
        <v>2</v>
      </c>
      <c r="W8" s="15">
        <f t="shared" si="0"/>
        <v>235</v>
      </c>
      <c r="X8" s="15">
        <f t="shared" si="0"/>
        <v>69</v>
      </c>
      <c r="Y8" s="15">
        <f t="shared" ref="Y8:Y26" si="1">SUM(W8:X8)</f>
        <v>304</v>
      </c>
      <c r="Z8" s="68">
        <f t="shared" ref="Z8:Z26" si="2">SUM(Y8)</f>
        <v>304</v>
      </c>
    </row>
    <row r="9" spans="1:51" ht="15" customHeight="1">
      <c r="A9" s="4">
        <v>1</v>
      </c>
      <c r="B9" s="4">
        <v>1</v>
      </c>
      <c r="C9" s="4">
        <v>11</v>
      </c>
      <c r="D9" s="2212"/>
      <c r="E9" s="18" t="s">
        <v>21</v>
      </c>
      <c r="F9" s="19"/>
      <c r="G9" s="18">
        <v>6</v>
      </c>
      <c r="H9" s="18">
        <v>0</v>
      </c>
      <c r="I9" s="18">
        <v>23</v>
      </c>
      <c r="J9" s="18">
        <v>2</v>
      </c>
      <c r="K9" s="18">
        <v>2</v>
      </c>
      <c r="L9" s="18">
        <v>0</v>
      </c>
      <c r="M9" s="18">
        <v>1</v>
      </c>
      <c r="N9" s="18">
        <v>0</v>
      </c>
      <c r="O9" s="18">
        <v>9</v>
      </c>
      <c r="P9" s="18">
        <v>0</v>
      </c>
      <c r="Q9" s="18">
        <v>15</v>
      </c>
      <c r="R9" s="18">
        <v>0</v>
      </c>
      <c r="S9" s="18">
        <v>11</v>
      </c>
      <c r="T9" s="18">
        <v>0</v>
      </c>
      <c r="U9" s="18">
        <v>8</v>
      </c>
      <c r="V9" s="18">
        <v>0</v>
      </c>
      <c r="W9" s="18">
        <v>57</v>
      </c>
      <c r="X9" s="18">
        <v>20</v>
      </c>
      <c r="Y9" s="26">
        <f t="shared" si="1"/>
        <v>77</v>
      </c>
      <c r="Z9" s="69">
        <f t="shared" si="2"/>
        <v>77</v>
      </c>
      <c r="AA9" s="22"/>
      <c r="AW9" s="23"/>
      <c r="AX9" s="24"/>
      <c r="AY9" s="24"/>
    </row>
    <row r="10" spans="1:51" ht="15" customHeight="1">
      <c r="A10" s="4">
        <v>1</v>
      </c>
      <c r="B10" s="4">
        <v>1</v>
      </c>
      <c r="C10" s="4">
        <v>5</v>
      </c>
      <c r="D10" s="2212"/>
      <c r="E10" s="18" t="s">
        <v>22</v>
      </c>
      <c r="F10" s="19"/>
      <c r="G10" s="18">
        <v>0</v>
      </c>
      <c r="H10" s="18">
        <v>0</v>
      </c>
      <c r="I10" s="18">
        <v>20</v>
      </c>
      <c r="J10" s="18">
        <v>6</v>
      </c>
      <c r="K10" s="18">
        <v>0</v>
      </c>
      <c r="L10" s="18">
        <v>2</v>
      </c>
      <c r="M10" s="18">
        <v>1</v>
      </c>
      <c r="N10" s="18">
        <v>2</v>
      </c>
      <c r="O10" s="18">
        <v>4</v>
      </c>
      <c r="P10" s="18">
        <v>4</v>
      </c>
      <c r="Q10" s="18">
        <v>9</v>
      </c>
      <c r="R10" s="18">
        <v>1</v>
      </c>
      <c r="S10" s="18">
        <v>7</v>
      </c>
      <c r="T10" s="18">
        <v>0</v>
      </c>
      <c r="U10" s="18">
        <v>18</v>
      </c>
      <c r="V10" s="18">
        <v>0</v>
      </c>
      <c r="W10" s="18">
        <v>65</v>
      </c>
      <c r="X10" s="18">
        <v>9</v>
      </c>
      <c r="Y10" s="26">
        <f t="shared" si="1"/>
        <v>74</v>
      </c>
      <c r="Z10" s="69">
        <f t="shared" si="2"/>
        <v>74</v>
      </c>
      <c r="AA10" s="22"/>
      <c r="AW10" s="23"/>
      <c r="AX10" s="24"/>
      <c r="AY10" s="24"/>
    </row>
    <row r="11" spans="1:51" ht="15" customHeight="1">
      <c r="A11" s="4">
        <v>1</v>
      </c>
      <c r="B11" s="4">
        <v>1</v>
      </c>
      <c r="C11" s="4">
        <v>12</v>
      </c>
      <c r="D11" s="2212"/>
      <c r="E11" s="18" t="s">
        <v>23</v>
      </c>
      <c r="F11" s="19"/>
      <c r="G11" s="18">
        <v>3</v>
      </c>
      <c r="H11" s="18">
        <v>0</v>
      </c>
      <c r="I11" s="18">
        <v>10</v>
      </c>
      <c r="J11" s="18">
        <v>12</v>
      </c>
      <c r="K11" s="18">
        <v>3</v>
      </c>
      <c r="L11" s="18">
        <v>1</v>
      </c>
      <c r="M11" s="18">
        <v>0</v>
      </c>
      <c r="N11" s="18">
        <v>2</v>
      </c>
      <c r="O11" s="18">
        <v>2</v>
      </c>
      <c r="P11" s="18">
        <v>2</v>
      </c>
      <c r="Q11" s="18">
        <v>3</v>
      </c>
      <c r="R11" s="18">
        <v>1</v>
      </c>
      <c r="S11" s="18">
        <v>5</v>
      </c>
      <c r="T11" s="18">
        <v>0</v>
      </c>
      <c r="U11" s="18">
        <v>16</v>
      </c>
      <c r="V11" s="18">
        <v>2</v>
      </c>
      <c r="W11" s="18">
        <v>50</v>
      </c>
      <c r="X11" s="18">
        <v>12</v>
      </c>
      <c r="Y11" s="26">
        <f t="shared" si="1"/>
        <v>62</v>
      </c>
      <c r="Z11" s="69">
        <f t="shared" si="2"/>
        <v>62</v>
      </c>
      <c r="AA11" s="22"/>
      <c r="AW11" s="23"/>
      <c r="AX11" s="24"/>
      <c r="AY11" s="24"/>
    </row>
    <row r="12" spans="1:51" ht="15" customHeight="1">
      <c r="A12" s="4">
        <v>1</v>
      </c>
      <c r="B12" s="4">
        <v>1</v>
      </c>
      <c r="C12" s="4">
        <v>2</v>
      </c>
      <c r="D12" s="2212"/>
      <c r="E12" s="18" t="s">
        <v>24</v>
      </c>
      <c r="F12" s="19"/>
      <c r="G12" s="18">
        <v>1</v>
      </c>
      <c r="H12" s="18">
        <v>0</v>
      </c>
      <c r="I12" s="18">
        <v>32</v>
      </c>
      <c r="J12" s="18">
        <v>5</v>
      </c>
      <c r="K12" s="18">
        <v>0</v>
      </c>
      <c r="L12" s="18">
        <v>0</v>
      </c>
      <c r="M12" s="18">
        <v>0</v>
      </c>
      <c r="N12" s="18">
        <v>0</v>
      </c>
      <c r="O12" s="18">
        <v>1</v>
      </c>
      <c r="P12" s="18">
        <v>0</v>
      </c>
      <c r="Q12" s="18">
        <v>3</v>
      </c>
      <c r="R12" s="18">
        <v>0</v>
      </c>
      <c r="S12" s="18">
        <v>1</v>
      </c>
      <c r="T12" s="18">
        <v>0</v>
      </c>
      <c r="U12" s="18">
        <v>0</v>
      </c>
      <c r="V12" s="18">
        <v>0</v>
      </c>
      <c r="W12" s="18">
        <v>28</v>
      </c>
      <c r="X12" s="18">
        <v>15</v>
      </c>
      <c r="Y12" s="26">
        <f t="shared" si="1"/>
        <v>43</v>
      </c>
      <c r="Z12" s="69">
        <f t="shared" si="2"/>
        <v>43</v>
      </c>
      <c r="AA12" s="22"/>
      <c r="AW12" s="23"/>
      <c r="AX12" s="24"/>
      <c r="AY12" s="24"/>
    </row>
    <row r="13" spans="1:51" ht="15" customHeight="1">
      <c r="A13" s="4">
        <v>1</v>
      </c>
      <c r="B13" s="4">
        <v>1</v>
      </c>
      <c r="C13" s="4">
        <v>4</v>
      </c>
      <c r="D13" s="2212"/>
      <c r="E13" s="18" t="s">
        <v>25</v>
      </c>
      <c r="F13" s="19"/>
      <c r="G13" s="18">
        <v>0</v>
      </c>
      <c r="H13" s="18">
        <v>0</v>
      </c>
      <c r="I13" s="18">
        <v>14</v>
      </c>
      <c r="J13" s="18">
        <v>0</v>
      </c>
      <c r="K13" s="18">
        <v>0</v>
      </c>
      <c r="L13" s="18">
        <v>0</v>
      </c>
      <c r="M13" s="18">
        <v>0</v>
      </c>
      <c r="N13" s="18">
        <v>0</v>
      </c>
      <c r="O13" s="18">
        <v>2</v>
      </c>
      <c r="P13" s="18">
        <v>0</v>
      </c>
      <c r="Q13" s="18">
        <v>3</v>
      </c>
      <c r="R13" s="18">
        <v>0</v>
      </c>
      <c r="S13" s="18">
        <v>0</v>
      </c>
      <c r="T13" s="18">
        <v>0</v>
      </c>
      <c r="U13" s="18">
        <v>0</v>
      </c>
      <c r="V13" s="18">
        <v>0</v>
      </c>
      <c r="W13" s="18">
        <v>15</v>
      </c>
      <c r="X13" s="18">
        <v>4</v>
      </c>
      <c r="Y13" s="26">
        <f t="shared" si="1"/>
        <v>19</v>
      </c>
      <c r="Z13" s="69">
        <f t="shared" si="2"/>
        <v>19</v>
      </c>
      <c r="AA13" s="22"/>
      <c r="AD13" s="2210"/>
      <c r="AE13" s="2210"/>
      <c r="AF13" s="2210"/>
      <c r="AG13" s="2210"/>
      <c r="AH13" s="2210"/>
      <c r="AI13" s="2210"/>
      <c r="AJ13" s="2210"/>
      <c r="AK13" s="2210"/>
      <c r="AL13" s="70"/>
      <c r="AM13" s="70"/>
      <c r="AW13" s="23"/>
      <c r="AX13" s="24"/>
      <c r="AY13" s="24"/>
    </row>
    <row r="14" spans="1:51" ht="15" customHeight="1">
      <c r="A14" s="4">
        <v>1</v>
      </c>
      <c r="B14" s="4">
        <v>1</v>
      </c>
      <c r="C14" s="4">
        <v>1</v>
      </c>
      <c r="D14" s="2212"/>
      <c r="E14" s="18" t="s">
        <v>26</v>
      </c>
      <c r="F14" s="19"/>
      <c r="G14" s="18">
        <v>2</v>
      </c>
      <c r="H14" s="18">
        <v>0</v>
      </c>
      <c r="I14" s="18">
        <v>6</v>
      </c>
      <c r="J14" s="18">
        <v>3</v>
      </c>
      <c r="K14" s="18">
        <v>4</v>
      </c>
      <c r="L14" s="18">
        <v>1</v>
      </c>
      <c r="M14" s="18">
        <v>0</v>
      </c>
      <c r="N14" s="18">
        <v>1</v>
      </c>
      <c r="O14" s="18">
        <v>0</v>
      </c>
      <c r="P14" s="18">
        <v>0</v>
      </c>
      <c r="Q14" s="18">
        <v>0</v>
      </c>
      <c r="R14" s="18">
        <v>1</v>
      </c>
      <c r="S14" s="18">
        <v>0</v>
      </c>
      <c r="T14" s="18">
        <v>0</v>
      </c>
      <c r="U14" s="18">
        <v>1</v>
      </c>
      <c r="V14" s="18">
        <v>0</v>
      </c>
      <c r="W14" s="18">
        <v>10</v>
      </c>
      <c r="X14" s="18">
        <v>9</v>
      </c>
      <c r="Y14" s="26">
        <f t="shared" si="1"/>
        <v>19</v>
      </c>
      <c r="Z14" s="69">
        <f t="shared" si="2"/>
        <v>19</v>
      </c>
      <c r="AA14" s="22"/>
      <c r="AD14" s="2210"/>
      <c r="AE14" s="2210"/>
      <c r="AF14" s="2210"/>
      <c r="AG14" s="2210"/>
      <c r="AH14" s="2210"/>
      <c r="AI14" s="2210"/>
      <c r="AJ14" s="2210"/>
      <c r="AK14" s="2210"/>
      <c r="AL14" s="70"/>
      <c r="AM14" s="70"/>
      <c r="AW14" s="23"/>
      <c r="AX14" s="24"/>
      <c r="AY14" s="24"/>
    </row>
    <row r="15" spans="1:51" ht="15" customHeight="1">
      <c r="A15" s="4"/>
      <c r="B15" s="4">
        <v>1</v>
      </c>
      <c r="C15" s="4">
        <v>14</v>
      </c>
      <c r="D15" s="2212"/>
      <c r="E15" s="18" t="s">
        <v>27</v>
      </c>
      <c r="F15" s="19"/>
      <c r="G15" s="18">
        <v>0</v>
      </c>
      <c r="H15" s="18">
        <v>0</v>
      </c>
      <c r="I15" s="18">
        <v>6</v>
      </c>
      <c r="J15" s="18">
        <v>0</v>
      </c>
      <c r="K15" s="18">
        <v>0</v>
      </c>
      <c r="L15" s="18">
        <v>0</v>
      </c>
      <c r="M15" s="18">
        <v>0</v>
      </c>
      <c r="N15" s="18">
        <v>0</v>
      </c>
      <c r="O15" s="18">
        <v>0</v>
      </c>
      <c r="P15" s="18">
        <v>0</v>
      </c>
      <c r="Q15" s="18">
        <v>1</v>
      </c>
      <c r="R15" s="18">
        <v>0</v>
      </c>
      <c r="S15" s="18">
        <v>0</v>
      </c>
      <c r="T15" s="18">
        <v>0</v>
      </c>
      <c r="U15" s="18">
        <v>0</v>
      </c>
      <c r="V15" s="18">
        <v>0</v>
      </c>
      <c r="W15" s="18">
        <v>7</v>
      </c>
      <c r="X15" s="18">
        <v>0</v>
      </c>
      <c r="Y15" s="26">
        <f t="shared" si="1"/>
        <v>7</v>
      </c>
      <c r="Z15" s="69">
        <f t="shared" si="2"/>
        <v>7</v>
      </c>
      <c r="AA15" s="22"/>
      <c r="AD15" s="2210"/>
      <c r="AE15" s="2210"/>
      <c r="AF15" s="2210"/>
      <c r="AG15" s="2210"/>
      <c r="AH15" s="2210"/>
      <c r="AI15" s="2210"/>
      <c r="AJ15" s="2210"/>
      <c r="AK15" s="2210"/>
      <c r="AL15" s="70"/>
      <c r="AM15" s="70"/>
      <c r="AW15" s="23"/>
      <c r="AX15" s="24"/>
      <c r="AY15" s="24"/>
    </row>
    <row r="16" spans="1:51" s="22" customFormat="1" ht="15" customHeight="1">
      <c r="A16" s="4">
        <v>1</v>
      </c>
      <c r="B16" s="4">
        <v>1</v>
      </c>
      <c r="C16" s="4">
        <v>8</v>
      </c>
      <c r="D16" s="2213"/>
      <c r="E16" s="18" t="s">
        <v>28</v>
      </c>
      <c r="F16" s="19"/>
      <c r="G16" s="18">
        <v>0</v>
      </c>
      <c r="H16" s="18">
        <v>0</v>
      </c>
      <c r="I16" s="18">
        <v>0</v>
      </c>
      <c r="J16" s="18">
        <v>0</v>
      </c>
      <c r="K16" s="18">
        <v>0</v>
      </c>
      <c r="L16" s="18">
        <v>0</v>
      </c>
      <c r="M16" s="18">
        <v>0</v>
      </c>
      <c r="N16" s="18">
        <v>0</v>
      </c>
      <c r="O16" s="18">
        <v>0</v>
      </c>
      <c r="P16" s="18">
        <v>0</v>
      </c>
      <c r="Q16" s="18">
        <v>1</v>
      </c>
      <c r="R16" s="18">
        <v>0</v>
      </c>
      <c r="S16" s="18">
        <v>0</v>
      </c>
      <c r="T16" s="18">
        <v>0</v>
      </c>
      <c r="U16" s="18">
        <v>2</v>
      </c>
      <c r="V16" s="18">
        <v>0</v>
      </c>
      <c r="W16" s="18">
        <v>3</v>
      </c>
      <c r="X16" s="18">
        <v>0</v>
      </c>
      <c r="Y16" s="26">
        <f t="shared" si="1"/>
        <v>3</v>
      </c>
      <c r="Z16" s="69">
        <f t="shared" si="2"/>
        <v>3</v>
      </c>
      <c r="AD16" s="2210"/>
      <c r="AE16" s="2210"/>
      <c r="AF16" s="2210"/>
      <c r="AG16" s="2210"/>
      <c r="AH16" s="2210"/>
      <c r="AI16" s="2210"/>
      <c r="AJ16" s="2210"/>
      <c r="AK16" s="2210"/>
      <c r="AL16" s="70"/>
      <c r="AM16" s="70"/>
    </row>
    <row r="17" spans="1:51" ht="15" customHeight="1">
      <c r="A17" s="4"/>
      <c r="B17" s="4"/>
      <c r="C17" s="4"/>
      <c r="D17" s="2211">
        <v>1402</v>
      </c>
      <c r="E17" s="29" t="s">
        <v>29</v>
      </c>
      <c r="F17" s="30"/>
      <c r="G17" s="71">
        <f>SUM(G18:G26)</f>
        <v>21</v>
      </c>
      <c r="H17" s="71">
        <f t="shared" ref="H17:X17" si="3">SUM(H18:H26)</f>
        <v>0</v>
      </c>
      <c r="I17" s="71">
        <f t="shared" si="3"/>
        <v>158</v>
      </c>
      <c r="J17" s="71">
        <f t="shared" si="3"/>
        <v>55</v>
      </c>
      <c r="K17" s="71">
        <f t="shared" si="3"/>
        <v>13</v>
      </c>
      <c r="L17" s="71">
        <f t="shared" si="3"/>
        <v>9</v>
      </c>
      <c r="M17" s="71">
        <f t="shared" si="3"/>
        <v>15</v>
      </c>
      <c r="N17" s="71">
        <f t="shared" si="3"/>
        <v>6</v>
      </c>
      <c r="O17" s="71">
        <f t="shared" si="3"/>
        <v>14</v>
      </c>
      <c r="P17" s="71">
        <f t="shared" si="3"/>
        <v>19</v>
      </c>
      <c r="Q17" s="71">
        <f t="shared" si="3"/>
        <v>59</v>
      </c>
      <c r="R17" s="71">
        <f t="shared" si="3"/>
        <v>25</v>
      </c>
      <c r="S17" s="71">
        <f t="shared" si="3"/>
        <v>38</v>
      </c>
      <c r="T17" s="71">
        <f t="shared" si="3"/>
        <v>3</v>
      </c>
      <c r="U17" s="71">
        <f t="shared" si="3"/>
        <v>65</v>
      </c>
      <c r="V17" s="71">
        <f t="shared" si="3"/>
        <v>1</v>
      </c>
      <c r="W17" s="71">
        <f t="shared" si="3"/>
        <v>311</v>
      </c>
      <c r="X17" s="71">
        <f t="shared" si="3"/>
        <v>190</v>
      </c>
      <c r="Y17" s="71">
        <f t="shared" si="1"/>
        <v>501</v>
      </c>
      <c r="Z17" s="72">
        <f t="shared" si="2"/>
        <v>501</v>
      </c>
      <c r="AA17" s="22"/>
      <c r="AD17" s="70"/>
      <c r="AE17" s="70"/>
      <c r="AF17" s="70"/>
      <c r="AG17" s="70"/>
      <c r="AH17" s="70"/>
      <c r="AI17" s="70"/>
      <c r="AJ17" s="70"/>
      <c r="AK17" s="70"/>
      <c r="AL17" s="70"/>
      <c r="AM17" s="70"/>
      <c r="AW17" s="23"/>
      <c r="AX17" s="24"/>
      <c r="AY17" s="24"/>
    </row>
    <row r="18" spans="1:51" ht="15" customHeight="1">
      <c r="A18" s="4">
        <v>2</v>
      </c>
      <c r="B18" s="4">
        <v>4</v>
      </c>
      <c r="C18" s="4">
        <v>11</v>
      </c>
      <c r="D18" s="2212"/>
      <c r="E18" s="18" t="s">
        <v>30</v>
      </c>
      <c r="F18" s="19"/>
      <c r="G18" s="18">
        <v>0</v>
      </c>
      <c r="H18" s="18">
        <v>0</v>
      </c>
      <c r="I18" s="18">
        <v>64</v>
      </c>
      <c r="J18" s="18">
        <v>16</v>
      </c>
      <c r="K18" s="18">
        <v>5</v>
      </c>
      <c r="L18" s="18">
        <v>2</v>
      </c>
      <c r="M18" s="18">
        <v>4</v>
      </c>
      <c r="N18" s="18">
        <v>4</v>
      </c>
      <c r="O18" s="18">
        <v>5</v>
      </c>
      <c r="P18" s="18">
        <v>5</v>
      </c>
      <c r="Q18" s="18">
        <v>20</v>
      </c>
      <c r="R18" s="18">
        <v>12</v>
      </c>
      <c r="S18" s="18">
        <v>10</v>
      </c>
      <c r="T18" s="18">
        <v>1</v>
      </c>
      <c r="U18" s="18">
        <v>24</v>
      </c>
      <c r="V18" s="18">
        <v>0</v>
      </c>
      <c r="W18" s="18">
        <v>112</v>
      </c>
      <c r="X18" s="18">
        <v>60</v>
      </c>
      <c r="Y18" s="26">
        <f t="shared" si="1"/>
        <v>172</v>
      </c>
      <c r="Z18" s="69">
        <f t="shared" si="2"/>
        <v>172</v>
      </c>
      <c r="AA18" s="22"/>
      <c r="AD18" s="70"/>
      <c r="AE18" s="70"/>
      <c r="AF18" s="70"/>
      <c r="AG18" s="70"/>
      <c r="AH18" s="70"/>
      <c r="AI18" s="70"/>
      <c r="AJ18" s="70"/>
      <c r="AK18" s="70"/>
      <c r="AL18" s="70"/>
      <c r="AM18" s="70"/>
      <c r="AW18" s="23"/>
      <c r="AX18" s="24"/>
      <c r="AY18" s="24"/>
    </row>
    <row r="19" spans="1:51" ht="15" customHeight="1">
      <c r="A19" s="4">
        <v>2</v>
      </c>
      <c r="B19" s="4">
        <v>4</v>
      </c>
      <c r="C19" s="4">
        <v>10</v>
      </c>
      <c r="D19" s="2212"/>
      <c r="E19" s="18" t="s">
        <v>31</v>
      </c>
      <c r="F19" s="19"/>
      <c r="G19" s="18">
        <v>0</v>
      </c>
      <c r="H19" s="18">
        <v>0</v>
      </c>
      <c r="I19" s="18">
        <v>34</v>
      </c>
      <c r="J19" s="18">
        <v>8</v>
      </c>
      <c r="K19" s="18">
        <v>0</v>
      </c>
      <c r="L19" s="18">
        <v>2</v>
      </c>
      <c r="M19" s="18">
        <v>1</v>
      </c>
      <c r="N19" s="18">
        <v>1</v>
      </c>
      <c r="O19" s="18">
        <v>0</v>
      </c>
      <c r="P19" s="18">
        <v>4</v>
      </c>
      <c r="Q19" s="18">
        <v>9</v>
      </c>
      <c r="R19" s="18">
        <v>1</v>
      </c>
      <c r="S19" s="18">
        <v>6</v>
      </c>
      <c r="T19" s="18">
        <v>1</v>
      </c>
      <c r="U19" s="18">
        <v>15</v>
      </c>
      <c r="V19" s="18">
        <v>0</v>
      </c>
      <c r="W19" s="18">
        <v>59</v>
      </c>
      <c r="X19" s="18">
        <v>23</v>
      </c>
      <c r="Y19" s="26">
        <f t="shared" si="1"/>
        <v>82</v>
      </c>
      <c r="Z19" s="69">
        <f t="shared" si="2"/>
        <v>82</v>
      </c>
      <c r="AA19" s="22"/>
      <c r="AD19" s="70"/>
      <c r="AE19" s="70"/>
      <c r="AF19" s="70"/>
      <c r="AG19" s="70"/>
      <c r="AH19" s="70"/>
      <c r="AI19" s="70"/>
      <c r="AJ19" s="70"/>
      <c r="AK19" s="70"/>
      <c r="AL19" s="70"/>
      <c r="AM19" s="70"/>
      <c r="AW19" s="23"/>
      <c r="AX19" s="24"/>
      <c r="AY19" s="24"/>
    </row>
    <row r="20" spans="1:51" ht="15" customHeight="1">
      <c r="A20" s="4">
        <v>2</v>
      </c>
      <c r="B20" s="4">
        <v>4</v>
      </c>
      <c r="C20" s="4">
        <v>10</v>
      </c>
      <c r="D20" s="2212"/>
      <c r="E20" s="18" t="s">
        <v>81</v>
      </c>
      <c r="F20" s="19"/>
      <c r="G20" s="18">
        <v>1</v>
      </c>
      <c r="H20" s="18">
        <v>0</v>
      </c>
      <c r="I20" s="18">
        <v>9</v>
      </c>
      <c r="J20" s="18">
        <v>19</v>
      </c>
      <c r="K20" s="18">
        <v>2</v>
      </c>
      <c r="L20" s="18">
        <v>3</v>
      </c>
      <c r="M20" s="18">
        <v>3</v>
      </c>
      <c r="N20" s="18">
        <v>1</v>
      </c>
      <c r="O20" s="18">
        <v>3</v>
      </c>
      <c r="P20" s="18">
        <v>3</v>
      </c>
      <c r="Q20" s="18">
        <v>17</v>
      </c>
      <c r="R20" s="18">
        <v>0</v>
      </c>
      <c r="S20" s="18">
        <v>10</v>
      </c>
      <c r="T20" s="18">
        <v>0</v>
      </c>
      <c r="U20" s="18">
        <v>14</v>
      </c>
      <c r="V20" s="18">
        <v>1</v>
      </c>
      <c r="W20" s="18">
        <v>50</v>
      </c>
      <c r="X20" s="18">
        <v>36</v>
      </c>
      <c r="Y20" s="26">
        <f t="shared" si="1"/>
        <v>86</v>
      </c>
      <c r="Z20" s="69">
        <f t="shared" si="2"/>
        <v>86</v>
      </c>
      <c r="AA20" s="22"/>
      <c r="AW20" s="23"/>
      <c r="AX20" s="24"/>
      <c r="AY20" s="24"/>
    </row>
    <row r="21" spans="1:51" ht="15" customHeight="1">
      <c r="A21" s="4">
        <v>2</v>
      </c>
      <c r="B21" s="4">
        <v>4</v>
      </c>
      <c r="C21" s="4">
        <v>3</v>
      </c>
      <c r="D21" s="2212"/>
      <c r="E21" s="18" t="s">
        <v>33</v>
      </c>
      <c r="F21" s="19"/>
      <c r="G21" s="18">
        <v>0</v>
      </c>
      <c r="H21" s="18">
        <v>0</v>
      </c>
      <c r="I21" s="18">
        <v>20</v>
      </c>
      <c r="J21" s="18">
        <v>3</v>
      </c>
      <c r="K21" s="18">
        <v>4</v>
      </c>
      <c r="L21" s="18">
        <v>2</v>
      </c>
      <c r="M21" s="18">
        <v>2</v>
      </c>
      <c r="N21" s="18">
        <v>0</v>
      </c>
      <c r="O21" s="18">
        <v>0</v>
      </c>
      <c r="P21" s="18">
        <v>6</v>
      </c>
      <c r="Q21" s="18">
        <v>3</v>
      </c>
      <c r="R21" s="18">
        <v>3</v>
      </c>
      <c r="S21" s="18">
        <v>3</v>
      </c>
      <c r="T21" s="18">
        <v>0</v>
      </c>
      <c r="U21" s="18">
        <v>5</v>
      </c>
      <c r="V21" s="18">
        <v>0</v>
      </c>
      <c r="W21" s="18">
        <v>31</v>
      </c>
      <c r="X21" s="18">
        <v>20</v>
      </c>
      <c r="Y21" s="26">
        <f t="shared" si="1"/>
        <v>51</v>
      </c>
      <c r="Z21" s="69">
        <f t="shared" si="2"/>
        <v>51</v>
      </c>
      <c r="AA21" s="22"/>
      <c r="AW21" s="23"/>
      <c r="AX21" s="24"/>
      <c r="AY21" s="24"/>
    </row>
    <row r="22" spans="1:51" ht="15" customHeight="1">
      <c r="A22" s="4">
        <v>2</v>
      </c>
      <c r="B22" s="4">
        <v>4</v>
      </c>
      <c r="C22" s="4">
        <v>7</v>
      </c>
      <c r="D22" s="2212"/>
      <c r="E22" s="18" t="s">
        <v>34</v>
      </c>
      <c r="F22" s="19"/>
      <c r="G22" s="18">
        <v>0</v>
      </c>
      <c r="H22" s="18">
        <v>0</v>
      </c>
      <c r="I22" s="18">
        <v>13</v>
      </c>
      <c r="J22" s="18">
        <v>1</v>
      </c>
      <c r="K22" s="18">
        <v>1</v>
      </c>
      <c r="L22" s="18">
        <v>0</v>
      </c>
      <c r="M22" s="18">
        <v>2</v>
      </c>
      <c r="N22" s="18">
        <v>0</v>
      </c>
      <c r="O22" s="18">
        <v>3</v>
      </c>
      <c r="P22" s="18">
        <v>0</v>
      </c>
      <c r="Q22" s="18">
        <v>2</v>
      </c>
      <c r="R22" s="18">
        <v>4</v>
      </c>
      <c r="S22" s="18">
        <v>2</v>
      </c>
      <c r="T22" s="18">
        <v>1</v>
      </c>
      <c r="U22" s="18">
        <v>0</v>
      </c>
      <c r="V22" s="18">
        <v>0</v>
      </c>
      <c r="W22" s="18">
        <v>19</v>
      </c>
      <c r="X22" s="18">
        <v>10</v>
      </c>
      <c r="Y22" s="26">
        <f t="shared" si="1"/>
        <v>29</v>
      </c>
      <c r="Z22" s="69">
        <f t="shared" si="2"/>
        <v>29</v>
      </c>
      <c r="AA22" s="22"/>
      <c r="AW22" s="23"/>
      <c r="AX22" s="24"/>
      <c r="AY22" s="24"/>
    </row>
    <row r="23" spans="1:51" ht="15" customHeight="1">
      <c r="A23" s="4">
        <v>2</v>
      </c>
      <c r="B23" s="4">
        <v>4</v>
      </c>
      <c r="C23" s="4">
        <v>1</v>
      </c>
      <c r="D23" s="2212"/>
      <c r="E23" s="18" t="s">
        <v>35</v>
      </c>
      <c r="F23" s="19"/>
      <c r="G23" s="18">
        <v>1</v>
      </c>
      <c r="H23" s="18">
        <v>0</v>
      </c>
      <c r="I23" s="18">
        <v>2</v>
      </c>
      <c r="J23" s="18">
        <v>3</v>
      </c>
      <c r="K23" s="18">
        <v>0</v>
      </c>
      <c r="L23" s="18">
        <v>0</v>
      </c>
      <c r="M23" s="18">
        <v>0</v>
      </c>
      <c r="N23" s="18">
        <v>0</v>
      </c>
      <c r="O23" s="18">
        <v>1</v>
      </c>
      <c r="P23" s="18">
        <v>1</v>
      </c>
      <c r="Q23" s="18">
        <v>2</v>
      </c>
      <c r="R23" s="18">
        <v>2</v>
      </c>
      <c r="S23" s="18">
        <v>2</v>
      </c>
      <c r="T23" s="18">
        <v>0</v>
      </c>
      <c r="U23" s="18">
        <v>3</v>
      </c>
      <c r="V23" s="18">
        <v>0</v>
      </c>
      <c r="W23" s="18">
        <v>10</v>
      </c>
      <c r="X23" s="18">
        <v>7</v>
      </c>
      <c r="Y23" s="26">
        <f t="shared" si="1"/>
        <v>17</v>
      </c>
      <c r="Z23" s="69">
        <f t="shared" si="2"/>
        <v>17</v>
      </c>
      <c r="AA23" s="22"/>
      <c r="AW23" s="23"/>
      <c r="AX23" s="24"/>
    </row>
    <row r="24" spans="1:51" ht="15" customHeight="1">
      <c r="A24" s="4">
        <v>2</v>
      </c>
      <c r="B24" s="4">
        <v>4</v>
      </c>
      <c r="C24" s="4">
        <v>9</v>
      </c>
      <c r="D24" s="2212"/>
      <c r="E24" s="18" t="s">
        <v>36</v>
      </c>
      <c r="F24" s="19"/>
      <c r="G24" s="18">
        <v>3</v>
      </c>
      <c r="H24" s="18">
        <v>0</v>
      </c>
      <c r="I24" s="18">
        <v>9</v>
      </c>
      <c r="J24" s="18">
        <v>5</v>
      </c>
      <c r="K24" s="18">
        <v>1</v>
      </c>
      <c r="L24" s="18">
        <v>0</v>
      </c>
      <c r="M24" s="18">
        <v>1</v>
      </c>
      <c r="N24" s="18">
        <v>0</v>
      </c>
      <c r="O24" s="18">
        <v>0</v>
      </c>
      <c r="P24" s="18">
        <v>0</v>
      </c>
      <c r="Q24" s="18">
        <v>5</v>
      </c>
      <c r="R24" s="18">
        <v>3</v>
      </c>
      <c r="S24" s="18">
        <v>4</v>
      </c>
      <c r="T24" s="18">
        <v>0</v>
      </c>
      <c r="U24" s="18">
        <v>0</v>
      </c>
      <c r="V24" s="18">
        <v>0</v>
      </c>
      <c r="W24" s="18">
        <v>18</v>
      </c>
      <c r="X24" s="18">
        <v>13</v>
      </c>
      <c r="Y24" s="26">
        <f t="shared" si="1"/>
        <v>31</v>
      </c>
      <c r="Z24" s="69">
        <f t="shared" si="2"/>
        <v>31</v>
      </c>
      <c r="AA24" s="22"/>
      <c r="AW24" s="23"/>
      <c r="AX24" s="24"/>
    </row>
    <row r="25" spans="1:51" ht="15" customHeight="1">
      <c r="A25" s="4">
        <v>2</v>
      </c>
      <c r="B25" s="4">
        <v>4</v>
      </c>
      <c r="C25" s="4">
        <v>11</v>
      </c>
      <c r="D25" s="2212"/>
      <c r="E25" s="18" t="s">
        <v>37</v>
      </c>
      <c r="F25" s="19"/>
      <c r="G25" s="18">
        <v>16</v>
      </c>
      <c r="H25" s="18">
        <v>0</v>
      </c>
      <c r="I25" s="18">
        <v>7</v>
      </c>
      <c r="J25" s="18">
        <v>0</v>
      </c>
      <c r="K25" s="18">
        <v>0</v>
      </c>
      <c r="L25" s="18">
        <v>0</v>
      </c>
      <c r="M25" s="18">
        <v>2</v>
      </c>
      <c r="N25" s="18">
        <v>0</v>
      </c>
      <c r="O25" s="18">
        <v>2</v>
      </c>
      <c r="P25" s="18">
        <v>0</v>
      </c>
      <c r="Q25" s="18">
        <v>1</v>
      </c>
      <c r="R25" s="18">
        <v>0</v>
      </c>
      <c r="S25" s="18">
        <v>1</v>
      </c>
      <c r="T25" s="18">
        <v>0</v>
      </c>
      <c r="U25" s="18">
        <v>4</v>
      </c>
      <c r="V25" s="18">
        <v>0</v>
      </c>
      <c r="W25" s="18">
        <v>12</v>
      </c>
      <c r="X25" s="18">
        <v>21</v>
      </c>
      <c r="Y25" s="26">
        <f t="shared" si="1"/>
        <v>33</v>
      </c>
      <c r="Z25" s="69">
        <f t="shared" si="2"/>
        <v>33</v>
      </c>
      <c r="AA25" s="22"/>
      <c r="AW25" s="23"/>
      <c r="AX25" s="24"/>
      <c r="AY25" s="24"/>
    </row>
    <row r="26" spans="1:51" ht="15" customHeight="1">
      <c r="A26" s="4">
        <v>2</v>
      </c>
      <c r="B26" s="4">
        <v>4</v>
      </c>
      <c r="C26" s="4">
        <v>11</v>
      </c>
      <c r="D26" s="2213"/>
      <c r="E26" s="18" t="s">
        <v>38</v>
      </c>
      <c r="F26" s="19"/>
      <c r="G26" s="18">
        <v>0</v>
      </c>
      <c r="H26" s="18">
        <v>0</v>
      </c>
      <c r="I26" s="18">
        <v>0</v>
      </c>
      <c r="J26" s="18">
        <v>0</v>
      </c>
      <c r="K26" s="18">
        <v>0</v>
      </c>
      <c r="L26" s="18">
        <v>0</v>
      </c>
      <c r="M26" s="18">
        <v>0</v>
      </c>
      <c r="N26" s="18">
        <v>0</v>
      </c>
      <c r="O26" s="18">
        <v>0</v>
      </c>
      <c r="P26" s="18">
        <v>0</v>
      </c>
      <c r="Q26" s="18">
        <v>0</v>
      </c>
      <c r="R26" s="18">
        <v>0</v>
      </c>
      <c r="S26" s="18">
        <v>0</v>
      </c>
      <c r="T26" s="18">
        <v>0</v>
      </c>
      <c r="U26" s="18">
        <v>0</v>
      </c>
      <c r="V26" s="18">
        <v>0</v>
      </c>
      <c r="W26" s="18">
        <v>0</v>
      </c>
      <c r="X26" s="18">
        <v>0</v>
      </c>
      <c r="Y26" s="26">
        <f t="shared" si="1"/>
        <v>0</v>
      </c>
      <c r="Z26" s="69">
        <f t="shared" si="2"/>
        <v>0</v>
      </c>
      <c r="AA26" s="22"/>
      <c r="AW26" s="23"/>
      <c r="AX26" s="24"/>
      <c r="AY26" s="24"/>
    </row>
    <row r="27" spans="1:51" ht="15" customHeight="1">
      <c r="A27" s="4"/>
      <c r="B27" s="4"/>
      <c r="C27" s="4"/>
      <c r="D27" s="2211">
        <v>1403</v>
      </c>
      <c r="E27" s="29" t="s">
        <v>39</v>
      </c>
      <c r="F27" s="30"/>
      <c r="G27" s="71">
        <f>SUM(G28:G30)</f>
        <v>3</v>
      </c>
      <c r="H27" s="71">
        <f t="shared" ref="H27:X27" si="4">SUM(H28:H30)</f>
        <v>0</v>
      </c>
      <c r="I27" s="71">
        <f t="shared" si="4"/>
        <v>156</v>
      </c>
      <c r="J27" s="71">
        <f t="shared" si="4"/>
        <v>35</v>
      </c>
      <c r="K27" s="71">
        <f t="shared" si="4"/>
        <v>8</v>
      </c>
      <c r="L27" s="71">
        <f t="shared" si="4"/>
        <v>0</v>
      </c>
      <c r="M27" s="71">
        <f t="shared" si="4"/>
        <v>7</v>
      </c>
      <c r="N27" s="71">
        <f t="shared" si="4"/>
        <v>1</v>
      </c>
      <c r="O27" s="71">
        <f t="shared" si="4"/>
        <v>9</v>
      </c>
      <c r="P27" s="71">
        <f t="shared" si="4"/>
        <v>1</v>
      </c>
      <c r="Q27" s="71">
        <f t="shared" si="4"/>
        <v>16</v>
      </c>
      <c r="R27" s="71">
        <f t="shared" si="4"/>
        <v>8</v>
      </c>
      <c r="S27" s="71">
        <f t="shared" si="4"/>
        <v>9</v>
      </c>
      <c r="T27" s="71">
        <f t="shared" si="4"/>
        <v>0</v>
      </c>
      <c r="U27" s="71">
        <f t="shared" si="4"/>
        <v>7</v>
      </c>
      <c r="V27" s="71">
        <f t="shared" si="4"/>
        <v>1</v>
      </c>
      <c r="W27" s="71">
        <f t="shared" si="4"/>
        <v>90</v>
      </c>
      <c r="X27" s="71">
        <f t="shared" si="4"/>
        <v>171</v>
      </c>
      <c r="Y27" s="71">
        <f>SUM(W27:X27)</f>
        <v>261</v>
      </c>
      <c r="Z27" s="72">
        <f>SUM(Y27)</f>
        <v>261</v>
      </c>
      <c r="AA27" s="22"/>
      <c r="AW27" s="23"/>
      <c r="AX27" s="24"/>
      <c r="AY27" s="24"/>
    </row>
    <row r="28" spans="1:51" ht="15" customHeight="1">
      <c r="A28" s="4">
        <v>3</v>
      </c>
      <c r="B28" s="4">
        <v>5</v>
      </c>
      <c r="C28" s="4">
        <v>11</v>
      </c>
      <c r="D28" s="2212"/>
      <c r="E28" s="18" t="s">
        <v>40</v>
      </c>
      <c r="F28" s="19"/>
      <c r="G28" s="18">
        <v>3</v>
      </c>
      <c r="H28" s="18">
        <v>0</v>
      </c>
      <c r="I28" s="18">
        <v>91</v>
      </c>
      <c r="J28" s="18">
        <v>13</v>
      </c>
      <c r="K28" s="18">
        <v>1</v>
      </c>
      <c r="L28" s="18">
        <v>0</v>
      </c>
      <c r="M28" s="18">
        <v>4</v>
      </c>
      <c r="N28" s="18">
        <v>0</v>
      </c>
      <c r="O28" s="18">
        <v>6</v>
      </c>
      <c r="P28" s="18">
        <v>0</v>
      </c>
      <c r="Q28" s="18">
        <v>12</v>
      </c>
      <c r="R28" s="18">
        <v>3</v>
      </c>
      <c r="S28" s="18">
        <v>2</v>
      </c>
      <c r="T28" s="18">
        <v>0</v>
      </c>
      <c r="U28" s="18">
        <v>5</v>
      </c>
      <c r="V28" s="18">
        <v>0</v>
      </c>
      <c r="W28" s="18">
        <v>48</v>
      </c>
      <c r="X28" s="18">
        <v>92</v>
      </c>
      <c r="Y28" s="26">
        <f>SUM(W28:X28)</f>
        <v>140</v>
      </c>
      <c r="Z28" s="69">
        <f>SUM(Y28)</f>
        <v>140</v>
      </c>
      <c r="AA28" s="22"/>
      <c r="AW28" s="23"/>
      <c r="AX28" s="24"/>
      <c r="AY28" s="24"/>
    </row>
    <row r="29" spans="1:51" ht="15" customHeight="1">
      <c r="A29" s="4">
        <v>3</v>
      </c>
      <c r="B29" s="4">
        <v>5</v>
      </c>
      <c r="C29" s="4">
        <v>8</v>
      </c>
      <c r="D29" s="2212"/>
      <c r="E29" s="18" t="s">
        <v>41</v>
      </c>
      <c r="F29" s="19"/>
      <c r="G29" s="18">
        <v>0</v>
      </c>
      <c r="H29" s="18">
        <v>0</v>
      </c>
      <c r="I29" s="18">
        <v>24</v>
      </c>
      <c r="J29" s="18">
        <v>13</v>
      </c>
      <c r="K29" s="18">
        <v>2</v>
      </c>
      <c r="L29" s="18">
        <v>0</v>
      </c>
      <c r="M29" s="18">
        <v>0</v>
      </c>
      <c r="N29" s="18">
        <v>1</v>
      </c>
      <c r="O29" s="18">
        <v>2</v>
      </c>
      <c r="P29" s="18">
        <v>1</v>
      </c>
      <c r="Q29" s="18">
        <v>1</v>
      </c>
      <c r="R29" s="18">
        <v>3</v>
      </c>
      <c r="S29" s="18">
        <v>4</v>
      </c>
      <c r="T29" s="18">
        <v>0</v>
      </c>
      <c r="U29" s="18">
        <v>1</v>
      </c>
      <c r="V29" s="18">
        <v>1</v>
      </c>
      <c r="W29" s="18">
        <v>18</v>
      </c>
      <c r="X29" s="18">
        <v>35</v>
      </c>
      <c r="Y29" s="26">
        <f t="shared" ref="Y29:Y30" si="5">SUM(W29:X29)</f>
        <v>53</v>
      </c>
      <c r="Z29" s="69">
        <f t="shared" ref="Z29:Z30" si="6">SUM(Y29)</f>
        <v>53</v>
      </c>
      <c r="AA29" s="22"/>
      <c r="AW29" s="23"/>
      <c r="AX29" s="24"/>
      <c r="AY29" s="24"/>
    </row>
    <row r="30" spans="1:51" ht="15" customHeight="1">
      <c r="A30" s="4">
        <v>3</v>
      </c>
      <c r="B30" s="4">
        <v>5</v>
      </c>
      <c r="C30" s="4">
        <v>10</v>
      </c>
      <c r="D30" s="2213"/>
      <c r="E30" s="18" t="s">
        <v>42</v>
      </c>
      <c r="F30" s="19"/>
      <c r="G30" s="18">
        <v>0</v>
      </c>
      <c r="H30" s="18">
        <v>0</v>
      </c>
      <c r="I30" s="18">
        <v>41</v>
      </c>
      <c r="J30" s="18">
        <v>9</v>
      </c>
      <c r="K30" s="18">
        <v>5</v>
      </c>
      <c r="L30" s="18">
        <v>0</v>
      </c>
      <c r="M30" s="18">
        <v>3</v>
      </c>
      <c r="N30" s="18">
        <v>0</v>
      </c>
      <c r="O30" s="18">
        <v>1</v>
      </c>
      <c r="P30" s="18">
        <v>0</v>
      </c>
      <c r="Q30" s="18">
        <v>3</v>
      </c>
      <c r="R30" s="18">
        <v>2</v>
      </c>
      <c r="S30" s="18">
        <v>3</v>
      </c>
      <c r="T30" s="18">
        <v>0</v>
      </c>
      <c r="U30" s="18">
        <v>1</v>
      </c>
      <c r="V30" s="18">
        <v>0</v>
      </c>
      <c r="W30" s="18">
        <v>24</v>
      </c>
      <c r="X30" s="18">
        <v>44</v>
      </c>
      <c r="Y30" s="26">
        <f t="shared" si="5"/>
        <v>68</v>
      </c>
      <c r="Z30" s="69">
        <f t="shared" si="6"/>
        <v>68</v>
      </c>
      <c r="AA30" s="22"/>
      <c r="AW30" s="23"/>
      <c r="AX30" s="24"/>
      <c r="AY30" s="24"/>
    </row>
    <row r="31" spans="1:51" ht="15" customHeight="1">
      <c r="A31" s="4"/>
      <c r="B31" s="4"/>
      <c r="C31" s="4"/>
      <c r="D31" s="2204">
        <v>1404</v>
      </c>
      <c r="E31" s="29" t="s">
        <v>43</v>
      </c>
      <c r="F31" s="30"/>
      <c r="G31" s="71">
        <f>SUM(G32:G33)</f>
        <v>9</v>
      </c>
      <c r="H31" s="71">
        <f t="shared" ref="H31:X31" si="7">SUM(H32:H33)</f>
        <v>0</v>
      </c>
      <c r="I31" s="71">
        <f t="shared" si="7"/>
        <v>83</v>
      </c>
      <c r="J31" s="71">
        <f t="shared" si="7"/>
        <v>47</v>
      </c>
      <c r="K31" s="71">
        <f t="shared" si="7"/>
        <v>9</v>
      </c>
      <c r="L31" s="71">
        <f t="shared" si="7"/>
        <v>4</v>
      </c>
      <c r="M31" s="71">
        <f t="shared" si="7"/>
        <v>2</v>
      </c>
      <c r="N31" s="71">
        <f t="shared" si="7"/>
        <v>4</v>
      </c>
      <c r="O31" s="71">
        <f t="shared" si="7"/>
        <v>9</v>
      </c>
      <c r="P31" s="71">
        <f t="shared" si="7"/>
        <v>3</v>
      </c>
      <c r="Q31" s="71">
        <f t="shared" si="7"/>
        <v>18</v>
      </c>
      <c r="R31" s="71">
        <f t="shared" si="7"/>
        <v>9</v>
      </c>
      <c r="S31" s="71">
        <f t="shared" si="7"/>
        <v>13</v>
      </c>
      <c r="T31" s="71">
        <f t="shared" si="7"/>
        <v>2</v>
      </c>
      <c r="U31" s="71">
        <f t="shared" si="7"/>
        <v>33</v>
      </c>
      <c r="V31" s="71">
        <f t="shared" si="7"/>
        <v>1</v>
      </c>
      <c r="W31" s="71">
        <f t="shared" si="7"/>
        <v>196</v>
      </c>
      <c r="X31" s="71">
        <f t="shared" si="7"/>
        <v>50</v>
      </c>
      <c r="Y31" s="71">
        <f>SUM(W31:X31)</f>
        <v>246</v>
      </c>
      <c r="Z31" s="72">
        <f>SUM(Y31)</f>
        <v>246</v>
      </c>
      <c r="AA31" s="22"/>
      <c r="AW31" s="23"/>
      <c r="AX31" s="24"/>
      <c r="AY31" s="24"/>
    </row>
    <row r="32" spans="1:51" ht="15" customHeight="1">
      <c r="A32" s="4">
        <v>4</v>
      </c>
      <c r="B32" s="4">
        <v>6</v>
      </c>
      <c r="C32" s="4">
        <v>11</v>
      </c>
      <c r="D32" s="2205"/>
      <c r="E32" s="18" t="s">
        <v>44</v>
      </c>
      <c r="F32" s="19"/>
      <c r="G32" s="18">
        <v>6</v>
      </c>
      <c r="H32" s="18">
        <v>0</v>
      </c>
      <c r="I32" s="18">
        <v>23</v>
      </c>
      <c r="J32" s="18">
        <v>16</v>
      </c>
      <c r="K32" s="18">
        <v>3</v>
      </c>
      <c r="L32" s="18">
        <v>4</v>
      </c>
      <c r="M32" s="18">
        <v>1</v>
      </c>
      <c r="N32" s="18">
        <v>2</v>
      </c>
      <c r="O32" s="18">
        <v>7</v>
      </c>
      <c r="P32" s="18">
        <v>2</v>
      </c>
      <c r="Q32" s="18">
        <v>9</v>
      </c>
      <c r="R32" s="18">
        <v>2</v>
      </c>
      <c r="S32" s="18">
        <v>8</v>
      </c>
      <c r="T32" s="18">
        <v>2</v>
      </c>
      <c r="U32" s="18">
        <v>21</v>
      </c>
      <c r="V32" s="18">
        <v>0</v>
      </c>
      <c r="W32" s="18">
        <v>92</v>
      </c>
      <c r="X32" s="18">
        <v>14</v>
      </c>
      <c r="Y32" s="26">
        <f>SUM(W32:X32)</f>
        <v>106</v>
      </c>
      <c r="Z32" s="69">
        <f>SUM(Y32)</f>
        <v>106</v>
      </c>
      <c r="AA32" s="22"/>
      <c r="AW32" s="23"/>
      <c r="AX32" s="24"/>
      <c r="AY32" s="24"/>
    </row>
    <row r="33" spans="1:51" ht="15" customHeight="1">
      <c r="A33" s="4">
        <v>4</v>
      </c>
      <c r="B33" s="4">
        <v>6</v>
      </c>
      <c r="C33" s="4">
        <v>11</v>
      </c>
      <c r="D33" s="2207"/>
      <c r="E33" s="18" t="s">
        <v>45</v>
      </c>
      <c r="F33" s="19"/>
      <c r="G33" s="18">
        <v>3</v>
      </c>
      <c r="H33" s="18">
        <v>0</v>
      </c>
      <c r="I33" s="18">
        <v>60</v>
      </c>
      <c r="J33" s="18">
        <v>31</v>
      </c>
      <c r="K33" s="18">
        <v>6</v>
      </c>
      <c r="L33" s="18">
        <v>0</v>
      </c>
      <c r="M33" s="18">
        <v>1</v>
      </c>
      <c r="N33" s="18">
        <v>2</v>
      </c>
      <c r="O33" s="18">
        <v>2</v>
      </c>
      <c r="P33" s="18">
        <v>1</v>
      </c>
      <c r="Q33" s="18">
        <v>9</v>
      </c>
      <c r="R33" s="18">
        <v>7</v>
      </c>
      <c r="S33" s="18">
        <v>5</v>
      </c>
      <c r="T33" s="18">
        <v>0</v>
      </c>
      <c r="U33" s="18">
        <v>12</v>
      </c>
      <c r="V33" s="18">
        <v>1</v>
      </c>
      <c r="W33" s="18">
        <v>104</v>
      </c>
      <c r="X33" s="18">
        <v>36</v>
      </c>
      <c r="Y33" s="26">
        <f t="shared" ref="Y33" si="8">SUM(W33:X33)</f>
        <v>140</v>
      </c>
      <c r="Z33" s="69">
        <f t="shared" ref="Z33" si="9">SUM(Y33)</f>
        <v>140</v>
      </c>
      <c r="AA33" s="22"/>
      <c r="AW33" s="23"/>
      <c r="AX33" s="24"/>
      <c r="AY33" s="24"/>
    </row>
    <row r="34" spans="1:51" ht="15" customHeight="1">
      <c r="A34" s="4"/>
      <c r="B34" s="4"/>
      <c r="C34" s="4"/>
      <c r="D34" s="2211">
        <v>1405</v>
      </c>
      <c r="E34" s="13" t="s">
        <v>46</v>
      </c>
      <c r="F34" s="34"/>
      <c r="G34" s="71">
        <f>SUM(G35:G38)</f>
        <v>4</v>
      </c>
      <c r="H34" s="71">
        <f t="shared" ref="H34:X34" si="10">SUM(H35:H38)</f>
        <v>0</v>
      </c>
      <c r="I34" s="71">
        <f t="shared" si="10"/>
        <v>133</v>
      </c>
      <c r="J34" s="71">
        <f t="shared" si="10"/>
        <v>59</v>
      </c>
      <c r="K34" s="71">
        <f t="shared" si="10"/>
        <v>9</v>
      </c>
      <c r="L34" s="71">
        <f t="shared" si="10"/>
        <v>6</v>
      </c>
      <c r="M34" s="71">
        <f t="shared" si="10"/>
        <v>8</v>
      </c>
      <c r="N34" s="71">
        <f t="shared" si="10"/>
        <v>7</v>
      </c>
      <c r="O34" s="71">
        <f t="shared" si="10"/>
        <v>14</v>
      </c>
      <c r="P34" s="71">
        <f t="shared" si="10"/>
        <v>17</v>
      </c>
      <c r="Q34" s="71">
        <f t="shared" si="10"/>
        <v>28</v>
      </c>
      <c r="R34" s="71">
        <f t="shared" si="10"/>
        <v>18</v>
      </c>
      <c r="S34" s="71">
        <f t="shared" si="10"/>
        <v>32</v>
      </c>
      <c r="T34" s="71">
        <f t="shared" si="10"/>
        <v>3</v>
      </c>
      <c r="U34" s="71">
        <f t="shared" si="10"/>
        <v>29</v>
      </c>
      <c r="V34" s="71">
        <f t="shared" si="10"/>
        <v>0</v>
      </c>
      <c r="W34" s="71">
        <f t="shared" si="10"/>
        <v>207</v>
      </c>
      <c r="X34" s="71">
        <f t="shared" si="10"/>
        <v>160</v>
      </c>
      <c r="Y34" s="71">
        <f>SUM(W34:X34)</f>
        <v>367</v>
      </c>
      <c r="Z34" s="72">
        <f>SUM(Y34)</f>
        <v>367</v>
      </c>
      <c r="AA34" s="22"/>
      <c r="AW34" s="23"/>
      <c r="AX34" s="24"/>
      <c r="AY34" s="24"/>
    </row>
    <row r="35" spans="1:51" ht="15" customHeight="1">
      <c r="A35" s="4">
        <v>5</v>
      </c>
      <c r="B35" s="4">
        <v>4</v>
      </c>
      <c r="C35" s="4">
        <v>8</v>
      </c>
      <c r="D35" s="2212"/>
      <c r="E35" s="18" t="s">
        <v>47</v>
      </c>
      <c r="F35" s="19"/>
      <c r="G35" s="35">
        <v>0</v>
      </c>
      <c r="H35" s="35">
        <v>0</v>
      </c>
      <c r="I35" s="35">
        <v>30</v>
      </c>
      <c r="J35" s="35">
        <v>18</v>
      </c>
      <c r="K35" s="35">
        <v>8</v>
      </c>
      <c r="L35" s="35">
        <v>4</v>
      </c>
      <c r="M35" s="35">
        <v>2</v>
      </c>
      <c r="N35" s="35">
        <v>1</v>
      </c>
      <c r="O35" s="35">
        <v>6</v>
      </c>
      <c r="P35" s="35">
        <v>8</v>
      </c>
      <c r="Q35" s="35">
        <v>12</v>
      </c>
      <c r="R35" s="35">
        <v>7</v>
      </c>
      <c r="S35" s="35">
        <v>11</v>
      </c>
      <c r="T35" s="35">
        <v>2</v>
      </c>
      <c r="U35" s="35">
        <v>10</v>
      </c>
      <c r="V35" s="35">
        <v>0</v>
      </c>
      <c r="W35" s="35">
        <v>67</v>
      </c>
      <c r="X35" s="35">
        <v>52</v>
      </c>
      <c r="Y35" s="26">
        <f>SUM(W35:X35)</f>
        <v>119</v>
      </c>
      <c r="Z35" s="69">
        <f>SUM(Y35)</f>
        <v>119</v>
      </c>
      <c r="AA35" s="22"/>
      <c r="AB35" s="39"/>
      <c r="AC35" s="39"/>
      <c r="AD35" s="39"/>
      <c r="AE35" s="39"/>
      <c r="AF35" s="39"/>
      <c r="AG35" s="39"/>
      <c r="AH35" s="39"/>
      <c r="AI35" s="39"/>
      <c r="AJ35" s="39"/>
      <c r="AK35" s="39"/>
      <c r="AL35" s="39"/>
      <c r="AM35" s="39"/>
      <c r="AN35" s="39"/>
      <c r="AO35" s="39"/>
      <c r="AP35" s="39"/>
      <c r="AQ35" s="39"/>
      <c r="AR35" s="39"/>
      <c r="AS35" s="39"/>
      <c r="AT35" s="39"/>
      <c r="AW35" s="23"/>
      <c r="AX35" s="24"/>
      <c r="AY35" s="24"/>
    </row>
    <row r="36" spans="1:51" ht="15" customHeight="1">
      <c r="A36" s="4">
        <v>5</v>
      </c>
      <c r="B36" s="4">
        <v>5</v>
      </c>
      <c r="C36" s="4">
        <v>11</v>
      </c>
      <c r="D36" s="2212"/>
      <c r="E36" s="18" t="s">
        <v>48</v>
      </c>
      <c r="F36" s="19"/>
      <c r="G36" s="18">
        <v>4</v>
      </c>
      <c r="H36" s="18">
        <v>0</v>
      </c>
      <c r="I36" s="18">
        <v>94</v>
      </c>
      <c r="J36" s="18">
        <v>39</v>
      </c>
      <c r="K36" s="18">
        <v>1</v>
      </c>
      <c r="L36" s="18">
        <v>2</v>
      </c>
      <c r="M36" s="18">
        <v>6</v>
      </c>
      <c r="N36" s="18">
        <v>5</v>
      </c>
      <c r="O36" s="18">
        <v>6</v>
      </c>
      <c r="P36" s="18">
        <v>8</v>
      </c>
      <c r="Q36" s="18">
        <v>16</v>
      </c>
      <c r="R36" s="18">
        <v>11</v>
      </c>
      <c r="S36" s="18">
        <v>21</v>
      </c>
      <c r="T36" s="18">
        <v>1</v>
      </c>
      <c r="U36" s="18">
        <v>19</v>
      </c>
      <c r="V36" s="18">
        <v>0</v>
      </c>
      <c r="W36" s="18">
        <v>129</v>
      </c>
      <c r="X36" s="18">
        <v>104</v>
      </c>
      <c r="Y36" s="26">
        <f>SUM(W36:X36)</f>
        <v>233</v>
      </c>
      <c r="Z36" s="69">
        <f>SUM(Y36)</f>
        <v>233</v>
      </c>
      <c r="AA36" s="22"/>
      <c r="AB36" s="39"/>
      <c r="AC36" s="39"/>
      <c r="AD36" s="39"/>
      <c r="AE36" s="39"/>
      <c r="AF36" s="39"/>
      <c r="AG36" s="39"/>
      <c r="AH36" s="39"/>
      <c r="AI36" s="39"/>
      <c r="AJ36" s="39"/>
      <c r="AK36" s="39"/>
      <c r="AL36" s="39"/>
      <c r="AM36" s="39"/>
      <c r="AN36" s="39"/>
      <c r="AO36" s="39"/>
      <c r="AP36" s="39"/>
      <c r="AQ36" s="39"/>
      <c r="AR36" s="39"/>
      <c r="AS36" s="39"/>
      <c r="AT36" s="39"/>
      <c r="AW36" s="23"/>
      <c r="AX36" s="24"/>
      <c r="AY36" s="24"/>
    </row>
    <row r="37" spans="1:51" ht="15" customHeight="1">
      <c r="A37" s="4">
        <v>5</v>
      </c>
      <c r="B37" s="4">
        <v>5</v>
      </c>
      <c r="C37" s="4">
        <v>10</v>
      </c>
      <c r="D37" s="2212"/>
      <c r="E37" s="18" t="s">
        <v>49</v>
      </c>
      <c r="F37" s="19"/>
      <c r="G37" s="18">
        <v>0</v>
      </c>
      <c r="H37" s="18">
        <v>0</v>
      </c>
      <c r="I37" s="18">
        <v>0</v>
      </c>
      <c r="J37" s="18">
        <v>0</v>
      </c>
      <c r="K37" s="18">
        <v>0</v>
      </c>
      <c r="L37" s="18">
        <v>0</v>
      </c>
      <c r="M37" s="18">
        <v>0</v>
      </c>
      <c r="N37" s="18">
        <v>0</v>
      </c>
      <c r="O37" s="18">
        <v>0</v>
      </c>
      <c r="P37" s="18">
        <v>0</v>
      </c>
      <c r="Q37" s="18">
        <v>0</v>
      </c>
      <c r="R37" s="18">
        <v>0</v>
      </c>
      <c r="S37" s="18">
        <v>0</v>
      </c>
      <c r="T37" s="18">
        <v>0</v>
      </c>
      <c r="U37" s="18">
        <v>0</v>
      </c>
      <c r="V37" s="18">
        <v>0</v>
      </c>
      <c r="W37" s="18">
        <v>0</v>
      </c>
      <c r="X37" s="18">
        <v>0</v>
      </c>
      <c r="Y37" s="26">
        <f>SUM(W37:X37)</f>
        <v>0</v>
      </c>
      <c r="Z37" s="69">
        <f>SUM(Y37)</f>
        <v>0</v>
      </c>
      <c r="AA37" s="22"/>
      <c r="AB37" s="39"/>
      <c r="AC37" s="39"/>
      <c r="AD37" s="39"/>
      <c r="AE37" s="39"/>
      <c r="AF37" s="39"/>
      <c r="AG37" s="39"/>
      <c r="AH37" s="39"/>
      <c r="AI37" s="39"/>
      <c r="AJ37" s="39"/>
      <c r="AK37" s="39"/>
      <c r="AL37" s="39"/>
      <c r="AM37" s="39"/>
      <c r="AN37" s="39"/>
      <c r="AO37" s="39"/>
      <c r="AP37" s="39"/>
      <c r="AQ37" s="39"/>
      <c r="AR37" s="39"/>
      <c r="AS37" s="39"/>
      <c r="AT37" s="39"/>
      <c r="AW37" s="23"/>
      <c r="AX37" s="24"/>
      <c r="AY37" s="24"/>
    </row>
    <row r="38" spans="1:51" ht="15" customHeight="1">
      <c r="A38" s="4">
        <v>5</v>
      </c>
      <c r="B38" s="4">
        <v>5</v>
      </c>
      <c r="C38" s="4">
        <v>13</v>
      </c>
      <c r="D38" s="2213"/>
      <c r="E38" s="18" t="s">
        <v>50</v>
      </c>
      <c r="F38" s="19"/>
      <c r="G38" s="18">
        <v>0</v>
      </c>
      <c r="H38" s="18">
        <v>0</v>
      </c>
      <c r="I38" s="18">
        <v>9</v>
      </c>
      <c r="J38" s="18">
        <v>2</v>
      </c>
      <c r="K38" s="18">
        <v>0</v>
      </c>
      <c r="L38" s="18">
        <v>0</v>
      </c>
      <c r="M38" s="18">
        <v>0</v>
      </c>
      <c r="N38" s="18">
        <v>1</v>
      </c>
      <c r="O38" s="18">
        <v>2</v>
      </c>
      <c r="P38" s="18">
        <v>1</v>
      </c>
      <c r="Q38" s="18">
        <v>0</v>
      </c>
      <c r="R38" s="18">
        <v>0</v>
      </c>
      <c r="S38" s="18">
        <v>0</v>
      </c>
      <c r="T38" s="18">
        <v>0</v>
      </c>
      <c r="U38" s="18">
        <v>0</v>
      </c>
      <c r="V38" s="18">
        <v>0</v>
      </c>
      <c r="W38" s="18">
        <v>11</v>
      </c>
      <c r="X38" s="18">
        <v>4</v>
      </c>
      <c r="Y38" s="26">
        <f t="shared" ref="Y38" si="11">SUM(W38:X38)</f>
        <v>15</v>
      </c>
      <c r="Z38" s="69">
        <f t="shared" ref="Z38" si="12">SUM(Y38)</f>
        <v>15</v>
      </c>
      <c r="AA38" s="22"/>
      <c r="AW38" s="23"/>
      <c r="AX38" s="24"/>
      <c r="AY38" s="24"/>
    </row>
    <row r="39" spans="1:51" ht="15" customHeight="1">
      <c r="A39" s="4"/>
      <c r="B39" s="4"/>
      <c r="C39" s="4"/>
      <c r="D39" s="2211">
        <v>1406</v>
      </c>
      <c r="E39" s="29" t="s">
        <v>51</v>
      </c>
      <c r="F39" s="30"/>
      <c r="G39" s="71">
        <f t="shared" ref="G39:X39" si="13">SUM(G40:G45)</f>
        <v>20</v>
      </c>
      <c r="H39" s="71">
        <f t="shared" si="13"/>
        <v>0</v>
      </c>
      <c r="I39" s="71">
        <f t="shared" si="13"/>
        <v>205</v>
      </c>
      <c r="J39" s="71">
        <f t="shared" si="13"/>
        <v>22</v>
      </c>
      <c r="K39" s="71">
        <f t="shared" si="13"/>
        <v>4</v>
      </c>
      <c r="L39" s="71">
        <f t="shared" si="13"/>
        <v>2</v>
      </c>
      <c r="M39" s="71">
        <f t="shared" si="13"/>
        <v>6</v>
      </c>
      <c r="N39" s="71">
        <f t="shared" si="13"/>
        <v>4</v>
      </c>
      <c r="O39" s="71">
        <f t="shared" si="13"/>
        <v>5</v>
      </c>
      <c r="P39" s="71">
        <f t="shared" si="13"/>
        <v>8</v>
      </c>
      <c r="Q39" s="71">
        <f t="shared" si="13"/>
        <v>25</v>
      </c>
      <c r="R39" s="71">
        <f t="shared" si="13"/>
        <v>3</v>
      </c>
      <c r="S39" s="71">
        <f t="shared" si="13"/>
        <v>15</v>
      </c>
      <c r="T39" s="71">
        <f t="shared" si="13"/>
        <v>0</v>
      </c>
      <c r="U39" s="71">
        <f t="shared" si="13"/>
        <v>34</v>
      </c>
      <c r="V39" s="71">
        <f t="shared" si="13"/>
        <v>0</v>
      </c>
      <c r="W39" s="71">
        <f t="shared" si="13"/>
        <v>229</v>
      </c>
      <c r="X39" s="71">
        <f t="shared" si="13"/>
        <v>124</v>
      </c>
      <c r="Y39" s="71">
        <f>SUM(W39:X39)</f>
        <v>353</v>
      </c>
      <c r="Z39" s="72">
        <f>SUM(Y39)</f>
        <v>353</v>
      </c>
      <c r="AA39" s="22"/>
      <c r="AB39" s="39"/>
      <c r="AC39" s="39"/>
      <c r="AD39" s="39"/>
      <c r="AE39" s="39"/>
      <c r="AF39" s="39"/>
      <c r="AG39" s="39"/>
      <c r="AH39" s="39"/>
      <c r="AI39" s="39"/>
      <c r="AJ39" s="39"/>
      <c r="AK39" s="39"/>
      <c r="AL39" s="39"/>
      <c r="AM39" s="39"/>
      <c r="AN39" s="39"/>
      <c r="AO39" s="39"/>
      <c r="AP39" s="39"/>
      <c r="AQ39" s="39"/>
      <c r="AR39" s="39"/>
      <c r="AS39" s="39"/>
      <c r="AT39" s="39"/>
      <c r="AW39" s="23"/>
      <c r="AX39" s="24"/>
      <c r="AY39" s="24"/>
    </row>
    <row r="40" spans="1:51" ht="15" customHeight="1">
      <c r="A40" s="4">
        <v>6</v>
      </c>
      <c r="B40" s="4">
        <v>2</v>
      </c>
      <c r="C40" s="4">
        <v>11</v>
      </c>
      <c r="D40" s="2212"/>
      <c r="E40" s="18" t="s">
        <v>52</v>
      </c>
      <c r="F40" s="19"/>
      <c r="G40" s="35">
        <v>3</v>
      </c>
      <c r="H40" s="35">
        <v>0</v>
      </c>
      <c r="I40" s="35">
        <v>98</v>
      </c>
      <c r="J40" s="35">
        <v>19</v>
      </c>
      <c r="K40" s="35">
        <v>1</v>
      </c>
      <c r="L40" s="35">
        <v>1</v>
      </c>
      <c r="M40" s="35">
        <v>5</v>
      </c>
      <c r="N40" s="35">
        <v>3</v>
      </c>
      <c r="O40" s="35">
        <v>3</v>
      </c>
      <c r="P40" s="35">
        <v>7</v>
      </c>
      <c r="Q40" s="35">
        <v>16</v>
      </c>
      <c r="R40" s="35">
        <v>3</v>
      </c>
      <c r="S40" s="35">
        <v>8</v>
      </c>
      <c r="T40" s="35">
        <v>0</v>
      </c>
      <c r="U40" s="35">
        <v>20</v>
      </c>
      <c r="V40" s="35">
        <v>0</v>
      </c>
      <c r="W40" s="35">
        <v>119</v>
      </c>
      <c r="X40" s="35">
        <v>68</v>
      </c>
      <c r="Y40" s="26">
        <f>SUM(W40:X40)</f>
        <v>187</v>
      </c>
      <c r="Z40" s="69">
        <f>SUM(Y40)</f>
        <v>187</v>
      </c>
      <c r="AA40" s="22"/>
      <c r="AB40" s="39"/>
      <c r="AC40" s="39"/>
      <c r="AD40" s="39"/>
      <c r="AE40" s="39"/>
      <c r="AF40" s="39"/>
      <c r="AG40" s="39"/>
      <c r="AH40" s="39"/>
      <c r="AI40" s="39"/>
      <c r="AJ40" s="39"/>
      <c r="AK40" s="39"/>
      <c r="AL40" s="39"/>
      <c r="AM40" s="39"/>
      <c r="AN40" s="39"/>
      <c r="AO40" s="39"/>
      <c r="AP40" s="39"/>
      <c r="AQ40" s="39"/>
      <c r="AR40" s="39"/>
      <c r="AS40" s="39"/>
      <c r="AT40" s="39"/>
      <c r="AW40" s="23"/>
      <c r="AX40" s="24"/>
      <c r="AY40" s="24"/>
    </row>
    <row r="41" spans="1:51" ht="15" customHeight="1">
      <c r="A41" s="4">
        <v>6</v>
      </c>
      <c r="B41" s="4">
        <v>2</v>
      </c>
      <c r="C41" s="4">
        <v>10</v>
      </c>
      <c r="D41" s="2212"/>
      <c r="E41" s="18" t="s">
        <v>82</v>
      </c>
      <c r="F41" s="19"/>
      <c r="G41" s="18">
        <v>2</v>
      </c>
      <c r="H41" s="18">
        <v>0</v>
      </c>
      <c r="I41" s="18">
        <v>69</v>
      </c>
      <c r="J41" s="18">
        <v>0</v>
      </c>
      <c r="K41" s="18">
        <v>0</v>
      </c>
      <c r="L41" s="18">
        <v>0</v>
      </c>
      <c r="M41" s="18">
        <v>0</v>
      </c>
      <c r="N41" s="18">
        <v>0</v>
      </c>
      <c r="O41" s="18">
        <v>0</v>
      </c>
      <c r="P41" s="18">
        <v>0</v>
      </c>
      <c r="Q41" s="18">
        <v>2</v>
      </c>
      <c r="R41" s="18">
        <v>0</v>
      </c>
      <c r="S41" s="18">
        <v>0</v>
      </c>
      <c r="T41" s="18">
        <v>0</v>
      </c>
      <c r="U41" s="18">
        <v>2</v>
      </c>
      <c r="V41" s="18">
        <v>0</v>
      </c>
      <c r="W41" s="18">
        <v>55</v>
      </c>
      <c r="X41" s="18">
        <v>20</v>
      </c>
      <c r="Y41" s="26">
        <f>SUM(W41:X41)</f>
        <v>75</v>
      </c>
      <c r="Z41" s="69">
        <f>SUM(Y41)</f>
        <v>75</v>
      </c>
      <c r="AA41" s="22"/>
      <c r="AB41" s="39"/>
      <c r="AC41" s="39"/>
      <c r="AD41" s="39"/>
      <c r="AE41" s="39"/>
      <c r="AF41" s="39"/>
      <c r="AG41" s="39"/>
      <c r="AH41" s="39"/>
      <c r="AI41" s="39"/>
      <c r="AJ41" s="39"/>
      <c r="AK41" s="39"/>
      <c r="AL41" s="39"/>
      <c r="AM41" s="39"/>
      <c r="AN41" s="39"/>
      <c r="AO41" s="39"/>
      <c r="AP41" s="39"/>
      <c r="AQ41" s="39"/>
      <c r="AR41" s="39"/>
      <c r="AS41" s="39"/>
      <c r="AT41" s="39"/>
      <c r="AW41" s="23"/>
      <c r="AX41" s="24"/>
      <c r="AY41" s="24"/>
    </row>
    <row r="42" spans="1:51" ht="15" customHeight="1">
      <c r="A42" s="4">
        <v>6</v>
      </c>
      <c r="B42" s="4">
        <v>2</v>
      </c>
      <c r="C42" s="4">
        <v>10</v>
      </c>
      <c r="D42" s="2212"/>
      <c r="E42" s="18" t="s">
        <v>53</v>
      </c>
      <c r="F42" s="19"/>
      <c r="G42" s="18">
        <v>8</v>
      </c>
      <c r="H42" s="18">
        <v>0</v>
      </c>
      <c r="I42" s="18">
        <v>18</v>
      </c>
      <c r="J42" s="18">
        <v>3</v>
      </c>
      <c r="K42" s="18">
        <v>3</v>
      </c>
      <c r="L42" s="18">
        <v>1</v>
      </c>
      <c r="M42" s="18">
        <v>1</v>
      </c>
      <c r="N42" s="18">
        <v>1</v>
      </c>
      <c r="O42" s="18">
        <v>2</v>
      </c>
      <c r="P42" s="18">
        <v>1</v>
      </c>
      <c r="Q42" s="18">
        <v>4</v>
      </c>
      <c r="R42" s="18">
        <v>0</v>
      </c>
      <c r="S42" s="18">
        <v>7</v>
      </c>
      <c r="T42" s="18">
        <v>0</v>
      </c>
      <c r="U42" s="18">
        <v>9</v>
      </c>
      <c r="V42" s="18">
        <v>0</v>
      </c>
      <c r="W42" s="18">
        <v>36</v>
      </c>
      <c r="X42" s="18">
        <v>22</v>
      </c>
      <c r="Y42" s="26">
        <f>SUM(W42:X42)</f>
        <v>58</v>
      </c>
      <c r="Z42" s="69">
        <f>SUM(Y42)</f>
        <v>58</v>
      </c>
      <c r="AA42" s="22"/>
      <c r="AB42" s="39"/>
      <c r="AC42" s="39"/>
      <c r="AD42" s="39"/>
      <c r="AE42" s="39"/>
      <c r="AF42" s="39"/>
      <c r="AG42" s="39"/>
      <c r="AH42" s="39"/>
      <c r="AI42" s="39"/>
      <c r="AJ42" s="39"/>
      <c r="AK42" s="39"/>
      <c r="AL42" s="39"/>
      <c r="AM42" s="39"/>
      <c r="AN42" s="39"/>
      <c r="AO42" s="39"/>
      <c r="AP42" s="39"/>
      <c r="AQ42" s="39"/>
      <c r="AR42" s="39"/>
      <c r="AS42" s="39"/>
      <c r="AT42" s="39"/>
      <c r="AW42" s="23"/>
      <c r="AX42" s="24"/>
      <c r="AY42" s="24"/>
    </row>
    <row r="43" spans="1:51" ht="15" customHeight="1">
      <c r="A43" s="4">
        <v>6</v>
      </c>
      <c r="B43" s="4">
        <v>2</v>
      </c>
      <c r="C43" s="4">
        <v>6</v>
      </c>
      <c r="D43" s="2212"/>
      <c r="E43" s="18" t="s">
        <v>83</v>
      </c>
      <c r="F43" s="19"/>
      <c r="G43" s="18">
        <v>2</v>
      </c>
      <c r="H43" s="18">
        <v>0</v>
      </c>
      <c r="I43" s="18">
        <v>20</v>
      </c>
      <c r="J43" s="18">
        <v>0</v>
      </c>
      <c r="K43" s="18">
        <v>0</v>
      </c>
      <c r="L43" s="18">
        <v>0</v>
      </c>
      <c r="M43" s="18">
        <v>0</v>
      </c>
      <c r="N43" s="18">
        <v>0</v>
      </c>
      <c r="O43" s="18">
        <v>0</v>
      </c>
      <c r="P43" s="18">
        <v>0</v>
      </c>
      <c r="Q43" s="18">
        <v>1</v>
      </c>
      <c r="R43" s="18">
        <v>0</v>
      </c>
      <c r="S43" s="18">
        <v>0</v>
      </c>
      <c r="T43" s="18">
        <v>0</v>
      </c>
      <c r="U43" s="18">
        <v>1</v>
      </c>
      <c r="V43" s="18">
        <v>0</v>
      </c>
      <c r="W43" s="18">
        <v>13</v>
      </c>
      <c r="X43" s="18">
        <v>11</v>
      </c>
      <c r="Y43" s="26">
        <f>SUM(W43:X43)</f>
        <v>24</v>
      </c>
      <c r="Z43" s="69">
        <f>SUM(Y43)</f>
        <v>24</v>
      </c>
      <c r="AA43" s="22"/>
      <c r="AB43" s="39"/>
      <c r="AC43" s="39"/>
      <c r="AD43" s="39"/>
      <c r="AE43" s="39"/>
      <c r="AF43" s="39"/>
      <c r="AG43" s="39"/>
      <c r="AH43" s="39"/>
      <c r="AI43" s="39"/>
      <c r="AJ43" s="39"/>
      <c r="AK43" s="39"/>
      <c r="AL43" s="39"/>
      <c r="AM43" s="39"/>
      <c r="AN43" s="39"/>
      <c r="AO43" s="39"/>
      <c r="AP43" s="39"/>
      <c r="AQ43" s="39"/>
      <c r="AR43" s="39"/>
      <c r="AS43" s="39"/>
      <c r="AT43" s="39"/>
      <c r="AW43" s="23"/>
      <c r="AX43" s="24"/>
      <c r="AY43" s="24"/>
    </row>
    <row r="44" spans="1:51" ht="15" customHeight="1">
      <c r="A44" s="4">
        <v>6</v>
      </c>
      <c r="B44" s="4">
        <v>2</v>
      </c>
      <c r="C44" s="4">
        <v>11</v>
      </c>
      <c r="D44" s="2212"/>
      <c r="E44" s="18" t="s">
        <v>56</v>
      </c>
      <c r="F44" s="19"/>
      <c r="G44" s="18">
        <v>5</v>
      </c>
      <c r="H44" s="18">
        <v>0</v>
      </c>
      <c r="I44" s="18">
        <v>0</v>
      </c>
      <c r="J44" s="18">
        <v>0</v>
      </c>
      <c r="K44" s="18">
        <v>0</v>
      </c>
      <c r="L44" s="18">
        <v>0</v>
      </c>
      <c r="M44" s="18">
        <v>0</v>
      </c>
      <c r="N44" s="18">
        <v>0</v>
      </c>
      <c r="O44" s="18">
        <v>0</v>
      </c>
      <c r="P44" s="18">
        <v>0</v>
      </c>
      <c r="Q44" s="18">
        <v>1</v>
      </c>
      <c r="R44" s="18">
        <v>0</v>
      </c>
      <c r="S44" s="18">
        <v>0</v>
      </c>
      <c r="T44" s="18">
        <v>0</v>
      </c>
      <c r="U44" s="18">
        <v>2</v>
      </c>
      <c r="V44" s="18">
        <v>0</v>
      </c>
      <c r="W44" s="18">
        <v>5</v>
      </c>
      <c r="X44" s="18">
        <v>3</v>
      </c>
      <c r="Y44" s="26">
        <f t="shared" ref="Y44:Y45" si="14">SUM(W44:X44)</f>
        <v>8</v>
      </c>
      <c r="Z44" s="69">
        <f t="shared" ref="Z44:Z45" si="15">SUM(Y44)</f>
        <v>8</v>
      </c>
      <c r="AA44" s="22"/>
      <c r="AB44" s="39"/>
      <c r="AC44" s="39"/>
      <c r="AD44" s="39"/>
      <c r="AE44" s="39"/>
      <c r="AF44" s="39"/>
      <c r="AG44" s="39"/>
      <c r="AH44" s="39"/>
      <c r="AI44" s="39"/>
      <c r="AJ44" s="39"/>
      <c r="AK44" s="39"/>
      <c r="AL44" s="39"/>
      <c r="AM44" s="39"/>
      <c r="AN44" s="39"/>
      <c r="AO44" s="39"/>
      <c r="AP44" s="39"/>
      <c r="AQ44" s="39"/>
      <c r="AR44" s="39"/>
      <c r="AS44" s="39"/>
      <c r="AT44" s="39"/>
      <c r="AW44" s="23"/>
      <c r="AX44" s="24"/>
      <c r="AY44" s="24"/>
    </row>
    <row r="45" spans="1:51" ht="15" customHeight="1">
      <c r="A45" s="4">
        <v>6</v>
      </c>
      <c r="B45" s="4">
        <v>2</v>
      </c>
      <c r="C45" s="4">
        <v>11</v>
      </c>
      <c r="D45" s="2213"/>
      <c r="E45" s="18" t="s">
        <v>57</v>
      </c>
      <c r="F45" s="19"/>
      <c r="G45" s="18">
        <v>0</v>
      </c>
      <c r="H45" s="18">
        <v>0</v>
      </c>
      <c r="I45" s="18">
        <v>0</v>
      </c>
      <c r="J45" s="18">
        <v>0</v>
      </c>
      <c r="K45" s="18">
        <v>0</v>
      </c>
      <c r="L45" s="18">
        <v>0</v>
      </c>
      <c r="M45" s="18">
        <v>0</v>
      </c>
      <c r="N45" s="18">
        <v>0</v>
      </c>
      <c r="O45" s="18">
        <v>0</v>
      </c>
      <c r="P45" s="18">
        <v>0</v>
      </c>
      <c r="Q45" s="18">
        <v>1</v>
      </c>
      <c r="R45" s="18">
        <v>0</v>
      </c>
      <c r="S45" s="18">
        <v>0</v>
      </c>
      <c r="T45" s="18">
        <v>0</v>
      </c>
      <c r="U45" s="18">
        <v>0</v>
      </c>
      <c r="V45" s="18">
        <v>0</v>
      </c>
      <c r="W45" s="18">
        <v>1</v>
      </c>
      <c r="X45" s="18">
        <v>0</v>
      </c>
      <c r="Y45" s="26">
        <f t="shared" si="14"/>
        <v>1</v>
      </c>
      <c r="Z45" s="69">
        <f t="shared" si="15"/>
        <v>1</v>
      </c>
      <c r="AA45" s="22"/>
      <c r="AB45" s="39"/>
      <c r="AC45" s="39"/>
      <c r="AD45" s="39"/>
      <c r="AE45" s="39"/>
      <c r="AF45" s="39"/>
      <c r="AG45" s="39"/>
      <c r="AH45" s="39"/>
      <c r="AI45" s="39"/>
      <c r="AJ45" s="39"/>
      <c r="AK45" s="39"/>
      <c r="AL45" s="39"/>
      <c r="AM45" s="39"/>
      <c r="AN45" s="39"/>
      <c r="AO45" s="39"/>
      <c r="AP45" s="39"/>
      <c r="AQ45" s="39"/>
      <c r="AR45" s="39"/>
      <c r="AS45" s="39"/>
      <c r="AT45" s="39"/>
      <c r="AW45" s="23"/>
      <c r="AX45" s="24"/>
      <c r="AY45" s="24"/>
    </row>
    <row r="46" spans="1:51" ht="15" customHeight="1">
      <c r="A46" s="4"/>
      <c r="B46" s="4"/>
      <c r="C46" s="4"/>
      <c r="D46" s="2204">
        <v>1407</v>
      </c>
      <c r="E46" s="40" t="s">
        <v>58</v>
      </c>
      <c r="F46" s="30"/>
      <c r="G46" s="71">
        <f>SUM(G47:G50)</f>
        <v>8</v>
      </c>
      <c r="H46" s="71">
        <f t="shared" ref="H46:X46" si="16">SUM(H47:H50)</f>
        <v>0</v>
      </c>
      <c r="I46" s="71">
        <f t="shared" si="16"/>
        <v>14</v>
      </c>
      <c r="J46" s="71">
        <f t="shared" si="16"/>
        <v>4</v>
      </c>
      <c r="K46" s="71">
        <f t="shared" si="16"/>
        <v>2</v>
      </c>
      <c r="L46" s="71">
        <f t="shared" si="16"/>
        <v>0</v>
      </c>
      <c r="M46" s="71">
        <f t="shared" si="16"/>
        <v>0</v>
      </c>
      <c r="N46" s="71">
        <f t="shared" si="16"/>
        <v>0</v>
      </c>
      <c r="O46" s="71">
        <f t="shared" si="16"/>
        <v>2</v>
      </c>
      <c r="P46" s="71">
        <f t="shared" si="16"/>
        <v>1</v>
      </c>
      <c r="Q46" s="71">
        <f t="shared" si="16"/>
        <v>9</v>
      </c>
      <c r="R46" s="71">
        <f t="shared" si="16"/>
        <v>0</v>
      </c>
      <c r="S46" s="71">
        <f t="shared" si="16"/>
        <v>22</v>
      </c>
      <c r="T46" s="71">
        <f t="shared" si="16"/>
        <v>0</v>
      </c>
      <c r="U46" s="71">
        <f t="shared" si="16"/>
        <v>2</v>
      </c>
      <c r="V46" s="71">
        <f t="shared" si="16"/>
        <v>0</v>
      </c>
      <c r="W46" s="71">
        <f t="shared" si="16"/>
        <v>46</v>
      </c>
      <c r="X46" s="71">
        <f t="shared" si="16"/>
        <v>18</v>
      </c>
      <c r="Y46" s="71">
        <f>SUM(W46:X46)</f>
        <v>64</v>
      </c>
      <c r="Z46" s="72">
        <f>SUM(Y46)</f>
        <v>64</v>
      </c>
      <c r="AA46" s="22"/>
      <c r="AB46" s="39"/>
      <c r="AC46" s="39"/>
      <c r="AD46" s="39"/>
      <c r="AE46" s="39"/>
      <c r="AF46" s="39"/>
      <c r="AG46" s="39"/>
      <c r="AH46" s="39"/>
      <c r="AI46" s="39"/>
      <c r="AJ46" s="39"/>
      <c r="AK46" s="39"/>
      <c r="AL46" s="39"/>
      <c r="AM46" s="39"/>
      <c r="AN46" s="39"/>
      <c r="AO46" s="39"/>
      <c r="AP46" s="39"/>
      <c r="AQ46" s="39"/>
      <c r="AR46" s="39"/>
      <c r="AS46" s="39"/>
      <c r="AT46" s="39"/>
      <c r="AW46" s="23"/>
      <c r="AX46" s="24"/>
      <c r="AY46" s="24"/>
    </row>
    <row r="47" spans="1:51" ht="15" customHeight="1">
      <c r="A47" s="4">
        <v>7</v>
      </c>
      <c r="B47" s="4">
        <v>3</v>
      </c>
      <c r="C47" s="4">
        <v>11</v>
      </c>
      <c r="D47" s="2205"/>
      <c r="E47" s="18" t="s">
        <v>59</v>
      </c>
      <c r="F47" s="19"/>
      <c r="G47" s="18">
        <v>2</v>
      </c>
      <c r="H47" s="18">
        <v>0</v>
      </c>
      <c r="I47" s="18">
        <v>7</v>
      </c>
      <c r="J47" s="18">
        <v>0</v>
      </c>
      <c r="K47" s="18">
        <v>0</v>
      </c>
      <c r="L47" s="18">
        <v>0</v>
      </c>
      <c r="M47" s="18">
        <v>0</v>
      </c>
      <c r="N47" s="18">
        <v>0</v>
      </c>
      <c r="O47" s="18">
        <v>0</v>
      </c>
      <c r="P47" s="18">
        <v>1</v>
      </c>
      <c r="Q47" s="18">
        <v>3</v>
      </c>
      <c r="R47" s="18">
        <v>0</v>
      </c>
      <c r="S47" s="18">
        <v>21</v>
      </c>
      <c r="T47" s="18">
        <v>0</v>
      </c>
      <c r="U47" s="18">
        <v>1</v>
      </c>
      <c r="V47" s="18">
        <v>0</v>
      </c>
      <c r="W47" s="18">
        <v>29</v>
      </c>
      <c r="X47" s="18">
        <v>6</v>
      </c>
      <c r="Y47" s="26">
        <f t="shared" ref="Y47:Y48" si="17">SUM(W47:X47)</f>
        <v>35</v>
      </c>
      <c r="Z47" s="69">
        <f t="shared" ref="Z47:Z48" si="18">SUM(Y47)</f>
        <v>35</v>
      </c>
      <c r="AA47" s="22"/>
      <c r="AB47" s="39"/>
      <c r="AC47" s="39"/>
      <c r="AD47" s="39"/>
      <c r="AE47" s="39"/>
      <c r="AF47" s="39"/>
      <c r="AG47" s="39"/>
      <c r="AH47" s="39"/>
      <c r="AI47" s="39"/>
      <c r="AJ47" s="39"/>
      <c r="AK47" s="39"/>
      <c r="AL47" s="39"/>
      <c r="AM47" s="39"/>
      <c r="AN47" s="39"/>
      <c r="AO47" s="39"/>
      <c r="AP47" s="39"/>
      <c r="AQ47" s="39"/>
      <c r="AR47" s="39"/>
      <c r="AS47" s="39"/>
      <c r="AT47" s="39"/>
      <c r="AW47" s="23"/>
      <c r="AX47" s="24"/>
      <c r="AY47" s="24"/>
    </row>
    <row r="48" spans="1:51" ht="15" customHeight="1">
      <c r="A48" s="4">
        <v>7</v>
      </c>
      <c r="B48" s="4">
        <v>6</v>
      </c>
      <c r="C48" s="4">
        <v>10</v>
      </c>
      <c r="D48" s="2205"/>
      <c r="E48" s="41" t="s">
        <v>60</v>
      </c>
      <c r="F48" s="19"/>
      <c r="G48" s="25">
        <v>6</v>
      </c>
      <c r="H48" s="25">
        <v>0</v>
      </c>
      <c r="I48" s="25">
        <v>7</v>
      </c>
      <c r="J48" s="25">
        <v>4</v>
      </c>
      <c r="K48" s="25">
        <v>2</v>
      </c>
      <c r="L48" s="25">
        <v>0</v>
      </c>
      <c r="M48" s="25">
        <v>0</v>
      </c>
      <c r="N48" s="25">
        <v>0</v>
      </c>
      <c r="O48" s="25">
        <v>2</v>
      </c>
      <c r="P48" s="25">
        <v>0</v>
      </c>
      <c r="Q48" s="25">
        <v>6</v>
      </c>
      <c r="R48" s="25">
        <v>0</v>
      </c>
      <c r="S48" s="25">
        <v>1</v>
      </c>
      <c r="T48" s="25">
        <v>0</v>
      </c>
      <c r="U48" s="25">
        <v>1</v>
      </c>
      <c r="V48" s="25">
        <v>0</v>
      </c>
      <c r="W48" s="25">
        <v>17</v>
      </c>
      <c r="X48" s="25">
        <v>12</v>
      </c>
      <c r="Y48" s="26">
        <f t="shared" si="17"/>
        <v>29</v>
      </c>
      <c r="Z48" s="69">
        <f t="shared" si="18"/>
        <v>29</v>
      </c>
      <c r="AA48" s="22"/>
      <c r="AB48" s="39"/>
      <c r="AC48" s="39"/>
      <c r="AD48" s="39"/>
      <c r="AE48" s="39"/>
      <c r="AF48" s="39"/>
      <c r="AG48" s="39"/>
      <c r="AH48" s="39"/>
      <c r="AI48" s="39"/>
      <c r="AJ48" s="39"/>
      <c r="AK48" s="39"/>
      <c r="AL48" s="39"/>
      <c r="AM48" s="39"/>
      <c r="AN48" s="39"/>
      <c r="AO48" s="39"/>
      <c r="AP48" s="39"/>
      <c r="AQ48" s="39"/>
      <c r="AR48" s="39"/>
      <c r="AS48" s="39"/>
      <c r="AT48" s="39"/>
      <c r="AW48" s="23"/>
      <c r="AX48" s="24"/>
      <c r="AY48" s="24"/>
    </row>
    <row r="49" spans="1:85" s="44" customFormat="1">
      <c r="A49" s="4">
        <v>7</v>
      </c>
      <c r="B49" s="4">
        <v>3</v>
      </c>
      <c r="C49" s="4">
        <v>11</v>
      </c>
      <c r="D49" s="2205"/>
      <c r="E49" s="27" t="s">
        <v>61</v>
      </c>
      <c r="F49" s="43"/>
      <c r="G49" s="20">
        <v>0</v>
      </c>
      <c r="H49" s="20">
        <v>0</v>
      </c>
      <c r="I49" s="20">
        <v>0</v>
      </c>
      <c r="J49" s="20">
        <v>0</v>
      </c>
      <c r="K49" s="20">
        <v>0</v>
      </c>
      <c r="L49" s="20">
        <v>0</v>
      </c>
      <c r="M49" s="20">
        <v>0</v>
      </c>
      <c r="N49" s="20">
        <v>0</v>
      </c>
      <c r="O49" s="20">
        <v>0</v>
      </c>
      <c r="P49" s="20">
        <v>0</v>
      </c>
      <c r="Q49" s="20">
        <v>0</v>
      </c>
      <c r="R49" s="20">
        <v>0</v>
      </c>
      <c r="S49" s="20">
        <v>0</v>
      </c>
      <c r="T49" s="20">
        <v>0</v>
      </c>
      <c r="U49" s="20">
        <v>0</v>
      </c>
      <c r="V49" s="20">
        <v>0</v>
      </c>
      <c r="W49" s="20">
        <v>0</v>
      </c>
      <c r="X49" s="20">
        <v>0</v>
      </c>
      <c r="Y49" s="26">
        <f>SUM(W49:X49)</f>
        <v>0</v>
      </c>
      <c r="Z49" s="69">
        <f>SUM(Y49)</f>
        <v>0</v>
      </c>
      <c r="AA49" s="22"/>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c r="A50" s="4">
        <v>7</v>
      </c>
      <c r="B50" s="4">
        <v>6</v>
      </c>
      <c r="C50" s="4">
        <v>10</v>
      </c>
      <c r="D50" s="2207"/>
      <c r="E50" s="27" t="s">
        <v>84</v>
      </c>
      <c r="F50" s="43"/>
      <c r="G50" s="48">
        <v>0</v>
      </c>
      <c r="H50" s="48">
        <v>0</v>
      </c>
      <c r="I50" s="48">
        <v>0</v>
      </c>
      <c r="J50" s="48">
        <v>0</v>
      </c>
      <c r="K50" s="48">
        <v>0</v>
      </c>
      <c r="L50" s="48">
        <v>0</v>
      </c>
      <c r="M50" s="48">
        <v>0</v>
      </c>
      <c r="N50" s="48">
        <v>0</v>
      </c>
      <c r="O50" s="48">
        <v>0</v>
      </c>
      <c r="P50" s="48">
        <v>0</v>
      </c>
      <c r="Q50" s="48">
        <v>0</v>
      </c>
      <c r="R50" s="48">
        <v>0</v>
      </c>
      <c r="S50" s="48">
        <v>0</v>
      </c>
      <c r="T50" s="48">
        <v>0</v>
      </c>
      <c r="U50" s="48">
        <v>0</v>
      </c>
      <c r="V50" s="48">
        <v>0</v>
      </c>
      <c r="W50" s="48">
        <v>0</v>
      </c>
      <c r="X50" s="48">
        <v>0</v>
      </c>
      <c r="Y50" s="26">
        <f>SUM(W50:X50)</f>
        <v>0</v>
      </c>
      <c r="Z50" s="69">
        <f>SUM(Y50)</f>
        <v>0</v>
      </c>
      <c r="AA50" s="22"/>
    </row>
    <row r="51" spans="1:85" ht="15" customHeight="1">
      <c r="A51" s="4"/>
      <c r="B51" s="4"/>
      <c r="C51" s="4"/>
      <c r="D51" s="2204">
        <v>1408</v>
      </c>
      <c r="E51" s="13" t="s">
        <v>63</v>
      </c>
      <c r="F51" s="40"/>
      <c r="G51" s="71">
        <f>SUM(G52:G55)</f>
        <v>12</v>
      </c>
      <c r="H51" s="71">
        <f t="shared" ref="H51:X51" si="19">SUM(H52:H55)</f>
        <v>0</v>
      </c>
      <c r="I51" s="71">
        <f t="shared" si="19"/>
        <v>47</v>
      </c>
      <c r="J51" s="71">
        <f t="shared" si="19"/>
        <v>7</v>
      </c>
      <c r="K51" s="71">
        <f t="shared" si="19"/>
        <v>5</v>
      </c>
      <c r="L51" s="71">
        <f t="shared" si="19"/>
        <v>3</v>
      </c>
      <c r="M51" s="71">
        <f t="shared" si="19"/>
        <v>6</v>
      </c>
      <c r="N51" s="71">
        <f t="shared" si="19"/>
        <v>4</v>
      </c>
      <c r="O51" s="71">
        <f t="shared" si="19"/>
        <v>7</v>
      </c>
      <c r="P51" s="71">
        <f t="shared" si="19"/>
        <v>0</v>
      </c>
      <c r="Q51" s="71">
        <f t="shared" si="19"/>
        <v>7</v>
      </c>
      <c r="R51" s="71">
        <f t="shared" si="19"/>
        <v>1</v>
      </c>
      <c r="S51" s="71">
        <f t="shared" si="19"/>
        <v>9</v>
      </c>
      <c r="T51" s="71">
        <f t="shared" si="19"/>
        <v>1</v>
      </c>
      <c r="U51" s="71">
        <f t="shared" si="19"/>
        <v>20</v>
      </c>
      <c r="V51" s="71">
        <f t="shared" si="19"/>
        <v>0</v>
      </c>
      <c r="W51" s="71">
        <f t="shared" si="19"/>
        <v>86</v>
      </c>
      <c r="X51" s="71">
        <f t="shared" si="19"/>
        <v>43</v>
      </c>
      <c r="Y51" s="71">
        <f>SUM(W51:X51)</f>
        <v>129</v>
      </c>
      <c r="Z51" s="72">
        <f>SUM(Y51)</f>
        <v>129</v>
      </c>
      <c r="AA51" s="22"/>
      <c r="AB51" s="39"/>
      <c r="AC51" s="39"/>
      <c r="AD51" s="39"/>
      <c r="AE51" s="39"/>
      <c r="AF51" s="39"/>
      <c r="AG51" s="39"/>
      <c r="AH51" s="39"/>
      <c r="AI51" s="39"/>
      <c r="AJ51" s="39"/>
      <c r="AK51" s="39"/>
      <c r="AL51" s="39"/>
      <c r="AM51" s="39"/>
      <c r="AN51" s="39"/>
      <c r="AO51" s="39"/>
      <c r="AP51" s="39"/>
      <c r="AQ51" s="39"/>
      <c r="AR51" s="39"/>
      <c r="AS51" s="39"/>
      <c r="AT51" s="39"/>
      <c r="AW51" s="23"/>
      <c r="AX51" s="24"/>
      <c r="AY51" s="24"/>
    </row>
    <row r="52" spans="1:85" ht="15" customHeight="1">
      <c r="A52" s="4">
        <v>8</v>
      </c>
      <c r="B52" s="4">
        <v>4</v>
      </c>
      <c r="C52" s="4">
        <v>8</v>
      </c>
      <c r="D52" s="2205"/>
      <c r="E52" s="18" t="s">
        <v>64</v>
      </c>
      <c r="F52" s="19"/>
      <c r="G52" s="18">
        <v>2</v>
      </c>
      <c r="H52" s="18">
        <v>0</v>
      </c>
      <c r="I52" s="18">
        <v>18</v>
      </c>
      <c r="J52" s="18">
        <v>3</v>
      </c>
      <c r="K52" s="18">
        <v>3</v>
      </c>
      <c r="L52" s="18">
        <v>3</v>
      </c>
      <c r="M52" s="18">
        <v>2</v>
      </c>
      <c r="N52" s="18">
        <v>4</v>
      </c>
      <c r="O52" s="18">
        <v>6</v>
      </c>
      <c r="P52" s="18">
        <v>0</v>
      </c>
      <c r="Q52" s="18">
        <v>2</v>
      </c>
      <c r="R52" s="18">
        <v>1</v>
      </c>
      <c r="S52" s="18">
        <v>3</v>
      </c>
      <c r="T52" s="18">
        <v>0</v>
      </c>
      <c r="U52" s="18">
        <v>9</v>
      </c>
      <c r="V52" s="18">
        <v>0</v>
      </c>
      <c r="W52" s="18">
        <v>37</v>
      </c>
      <c r="X52" s="18">
        <v>19</v>
      </c>
      <c r="Y52" s="26">
        <f t="shared" ref="Y52:Y55" si="20">SUM(W52:X52)</f>
        <v>56</v>
      </c>
      <c r="Z52" s="69">
        <f t="shared" ref="Z52:Z55" si="21">SUM(Y52)</f>
        <v>56</v>
      </c>
      <c r="AA52" s="22"/>
      <c r="AB52" s="39"/>
      <c r="AC52" s="39"/>
      <c r="AD52" s="39"/>
      <c r="AE52" s="39"/>
      <c r="AF52" s="39"/>
      <c r="AG52" s="39"/>
      <c r="AH52" s="39"/>
      <c r="AI52" s="39"/>
      <c r="AJ52" s="39"/>
      <c r="AK52" s="39"/>
      <c r="AL52" s="39"/>
      <c r="AM52" s="39"/>
      <c r="AN52" s="39"/>
      <c r="AO52" s="39"/>
      <c r="AP52" s="39"/>
      <c r="AQ52" s="39"/>
      <c r="AR52" s="39"/>
      <c r="AS52" s="39"/>
      <c r="AT52" s="39"/>
      <c r="AW52" s="23"/>
      <c r="AX52" s="24"/>
      <c r="AY52" s="24"/>
    </row>
    <row r="53" spans="1:85" ht="15" customHeight="1">
      <c r="A53" s="4">
        <v>8</v>
      </c>
      <c r="B53" s="4">
        <v>4</v>
      </c>
      <c r="C53" s="4">
        <v>6</v>
      </c>
      <c r="D53" s="2205"/>
      <c r="E53" s="18" t="s">
        <v>65</v>
      </c>
      <c r="F53" s="19"/>
      <c r="G53" s="18">
        <v>3</v>
      </c>
      <c r="H53" s="18">
        <v>0</v>
      </c>
      <c r="I53" s="18">
        <v>0</v>
      </c>
      <c r="J53" s="18">
        <v>0</v>
      </c>
      <c r="K53" s="18">
        <v>2</v>
      </c>
      <c r="L53" s="18">
        <v>0</v>
      </c>
      <c r="M53" s="18">
        <v>2</v>
      </c>
      <c r="N53" s="18">
        <v>0</v>
      </c>
      <c r="O53" s="18">
        <v>0</v>
      </c>
      <c r="P53" s="18">
        <v>0</v>
      </c>
      <c r="Q53" s="18">
        <v>1</v>
      </c>
      <c r="R53" s="18">
        <v>0</v>
      </c>
      <c r="S53" s="18">
        <v>2</v>
      </c>
      <c r="T53" s="18">
        <v>0</v>
      </c>
      <c r="U53" s="18">
        <v>2</v>
      </c>
      <c r="V53" s="18">
        <v>0</v>
      </c>
      <c r="W53" s="18">
        <v>7</v>
      </c>
      <c r="X53" s="18">
        <v>5</v>
      </c>
      <c r="Y53" s="26">
        <f t="shared" si="20"/>
        <v>12</v>
      </c>
      <c r="Z53" s="69">
        <f t="shared" si="21"/>
        <v>12</v>
      </c>
      <c r="AA53" s="22"/>
      <c r="AB53" s="39"/>
      <c r="AC53" s="39"/>
      <c r="AD53" s="39"/>
      <c r="AE53" s="39"/>
      <c r="AF53" s="39"/>
      <c r="AG53" s="39"/>
      <c r="AH53" s="39"/>
      <c r="AI53" s="39"/>
      <c r="AJ53" s="39"/>
      <c r="AK53" s="39"/>
      <c r="AL53" s="39"/>
      <c r="AM53" s="39"/>
      <c r="AN53" s="39"/>
      <c r="AO53" s="39"/>
      <c r="AP53" s="39"/>
      <c r="AQ53" s="39"/>
      <c r="AR53" s="39"/>
      <c r="AS53" s="39"/>
      <c r="AT53" s="39"/>
      <c r="AW53" s="23"/>
      <c r="AX53" s="24"/>
      <c r="AY53" s="24"/>
    </row>
    <row r="54" spans="1:85" ht="15" customHeight="1">
      <c r="A54" s="4">
        <v>8</v>
      </c>
      <c r="B54" s="4">
        <v>4</v>
      </c>
      <c r="C54" s="4">
        <v>11</v>
      </c>
      <c r="D54" s="2205"/>
      <c r="E54" s="18" t="s">
        <v>66</v>
      </c>
      <c r="F54" s="19"/>
      <c r="G54" s="18">
        <v>3</v>
      </c>
      <c r="H54" s="18">
        <v>0</v>
      </c>
      <c r="I54" s="18">
        <v>18</v>
      </c>
      <c r="J54" s="18">
        <v>4</v>
      </c>
      <c r="K54" s="18">
        <v>0</v>
      </c>
      <c r="L54" s="18">
        <v>0</v>
      </c>
      <c r="M54" s="18">
        <v>1</v>
      </c>
      <c r="N54" s="18">
        <v>0</v>
      </c>
      <c r="O54" s="18">
        <v>1</v>
      </c>
      <c r="P54" s="18">
        <v>0</v>
      </c>
      <c r="Q54" s="18">
        <v>3</v>
      </c>
      <c r="R54" s="18">
        <v>0</v>
      </c>
      <c r="S54" s="18">
        <v>2</v>
      </c>
      <c r="T54" s="18">
        <v>0</v>
      </c>
      <c r="U54" s="18">
        <v>3</v>
      </c>
      <c r="V54" s="18">
        <v>0</v>
      </c>
      <c r="W54" s="18">
        <v>22</v>
      </c>
      <c r="X54" s="18">
        <v>13</v>
      </c>
      <c r="Y54" s="26">
        <f t="shared" si="20"/>
        <v>35</v>
      </c>
      <c r="Z54" s="69">
        <f t="shared" si="21"/>
        <v>35</v>
      </c>
      <c r="AA54" s="22"/>
      <c r="AB54" s="39"/>
      <c r="AC54" s="39"/>
      <c r="AD54" s="39"/>
      <c r="AE54" s="39"/>
      <c r="AF54" s="39"/>
      <c r="AG54" s="39"/>
      <c r="AH54" s="39"/>
      <c r="AI54" s="39"/>
      <c r="AJ54" s="39"/>
      <c r="AK54" s="39"/>
      <c r="AL54" s="39"/>
      <c r="AM54" s="39"/>
      <c r="AN54" s="39"/>
      <c r="AO54" s="39"/>
      <c r="AP54" s="39"/>
      <c r="AQ54" s="39"/>
      <c r="AR54" s="39"/>
      <c r="AS54" s="39"/>
      <c r="AT54" s="39"/>
      <c r="AW54" s="23"/>
      <c r="AX54" s="24"/>
      <c r="AY54" s="24"/>
    </row>
    <row r="55" spans="1:85" ht="15" customHeight="1">
      <c r="A55" s="4">
        <v>8</v>
      </c>
      <c r="B55" s="4">
        <v>4</v>
      </c>
      <c r="C55" s="4">
        <v>11</v>
      </c>
      <c r="D55" s="2207"/>
      <c r="E55" s="18" t="s">
        <v>67</v>
      </c>
      <c r="F55" s="19"/>
      <c r="G55" s="18">
        <v>4</v>
      </c>
      <c r="H55" s="18">
        <v>0</v>
      </c>
      <c r="I55" s="18">
        <v>11</v>
      </c>
      <c r="J55" s="18">
        <v>0</v>
      </c>
      <c r="K55" s="18">
        <v>0</v>
      </c>
      <c r="L55" s="18">
        <v>0</v>
      </c>
      <c r="M55" s="18">
        <v>1</v>
      </c>
      <c r="N55" s="18">
        <v>0</v>
      </c>
      <c r="O55" s="18">
        <v>0</v>
      </c>
      <c r="P55" s="18">
        <v>0</v>
      </c>
      <c r="Q55" s="18">
        <v>1</v>
      </c>
      <c r="R55" s="18">
        <v>0</v>
      </c>
      <c r="S55" s="18">
        <v>2</v>
      </c>
      <c r="T55" s="18">
        <v>1</v>
      </c>
      <c r="U55" s="18">
        <v>6</v>
      </c>
      <c r="V55" s="18">
        <v>0</v>
      </c>
      <c r="W55" s="18">
        <v>20</v>
      </c>
      <c r="X55" s="18">
        <v>6</v>
      </c>
      <c r="Y55" s="26">
        <f t="shared" si="20"/>
        <v>26</v>
      </c>
      <c r="Z55" s="69">
        <f t="shared" si="21"/>
        <v>26</v>
      </c>
      <c r="AA55" s="22"/>
      <c r="AB55" s="39"/>
      <c r="AC55" s="39"/>
      <c r="AD55" s="39"/>
      <c r="AE55" s="39"/>
      <c r="AF55" s="39"/>
      <c r="AG55" s="39"/>
      <c r="AH55" s="39"/>
      <c r="AI55" s="39"/>
      <c r="AJ55" s="39"/>
      <c r="AK55" s="39"/>
      <c r="AL55" s="39"/>
      <c r="AM55" s="39"/>
      <c r="AN55" s="39"/>
      <c r="AO55" s="39"/>
      <c r="AP55" s="39"/>
      <c r="AQ55" s="39"/>
      <c r="AR55" s="39"/>
      <c r="AS55" s="39"/>
      <c r="AT55" s="39"/>
      <c r="AW55" s="23"/>
      <c r="AX55" s="24"/>
      <c r="AY55" s="24"/>
    </row>
    <row r="56" spans="1:85" ht="15" customHeight="1">
      <c r="A56" s="4"/>
      <c r="B56" s="4"/>
      <c r="C56" s="4"/>
      <c r="D56" s="2204">
        <v>1624</v>
      </c>
      <c r="E56" s="40" t="s">
        <v>68</v>
      </c>
      <c r="F56" s="30"/>
      <c r="G56" s="71">
        <f>SUM(G57:G59)</f>
        <v>5</v>
      </c>
      <c r="H56" s="71">
        <f t="shared" ref="H56:X56" si="22">SUM(H57:H59)</f>
        <v>0</v>
      </c>
      <c r="I56" s="71">
        <f t="shared" si="22"/>
        <v>14</v>
      </c>
      <c r="J56" s="71">
        <f t="shared" si="22"/>
        <v>1</v>
      </c>
      <c r="K56" s="71">
        <f t="shared" si="22"/>
        <v>0</v>
      </c>
      <c r="L56" s="71">
        <f t="shared" si="22"/>
        <v>0</v>
      </c>
      <c r="M56" s="71">
        <f t="shared" si="22"/>
        <v>0</v>
      </c>
      <c r="N56" s="71">
        <f t="shared" si="22"/>
        <v>0</v>
      </c>
      <c r="O56" s="71">
        <f t="shared" si="22"/>
        <v>0</v>
      </c>
      <c r="P56" s="71">
        <f t="shared" si="22"/>
        <v>0</v>
      </c>
      <c r="Q56" s="71">
        <f t="shared" si="22"/>
        <v>5</v>
      </c>
      <c r="R56" s="71">
        <f t="shared" si="22"/>
        <v>0</v>
      </c>
      <c r="S56" s="71">
        <f t="shared" si="22"/>
        <v>4</v>
      </c>
      <c r="T56" s="71">
        <f t="shared" si="22"/>
        <v>0</v>
      </c>
      <c r="U56" s="71">
        <f t="shared" si="22"/>
        <v>6</v>
      </c>
      <c r="V56" s="71">
        <f t="shared" si="22"/>
        <v>0</v>
      </c>
      <c r="W56" s="71">
        <f t="shared" si="22"/>
        <v>14</v>
      </c>
      <c r="X56" s="71">
        <f t="shared" si="22"/>
        <v>21</v>
      </c>
      <c r="Y56" s="71">
        <f>SUM(W56:X56)</f>
        <v>35</v>
      </c>
      <c r="Z56" s="72">
        <f>SUM(Y56)</f>
        <v>35</v>
      </c>
      <c r="AA56" s="22"/>
      <c r="AB56" s="39"/>
      <c r="AC56" s="39"/>
      <c r="AD56" s="39"/>
      <c r="AE56" s="39"/>
      <c r="AF56" s="39"/>
      <c r="AG56" s="39"/>
      <c r="AH56" s="39"/>
      <c r="AI56" s="39"/>
      <c r="AJ56" s="39"/>
      <c r="AK56" s="39"/>
      <c r="AL56" s="39"/>
      <c r="AM56" s="39"/>
      <c r="AN56" s="39"/>
      <c r="AO56" s="39"/>
      <c r="AP56" s="39"/>
      <c r="AQ56" s="39"/>
      <c r="AR56" s="39"/>
      <c r="AS56" s="39"/>
      <c r="AT56" s="39"/>
      <c r="AW56" s="23"/>
      <c r="AX56" s="24"/>
      <c r="AY56" s="24"/>
    </row>
    <row r="57" spans="1:85" ht="15" customHeight="1">
      <c r="A57" s="4">
        <v>9</v>
      </c>
      <c r="B57" s="4">
        <v>4</v>
      </c>
      <c r="C57" s="4">
        <v>8</v>
      </c>
      <c r="D57" s="2205"/>
      <c r="E57" s="18" t="s">
        <v>69</v>
      </c>
      <c r="F57" s="19"/>
      <c r="G57" s="18">
        <v>0</v>
      </c>
      <c r="H57" s="18">
        <v>0</v>
      </c>
      <c r="I57" s="18">
        <v>5</v>
      </c>
      <c r="J57" s="18">
        <v>1</v>
      </c>
      <c r="K57" s="18">
        <v>0</v>
      </c>
      <c r="L57" s="18">
        <v>0</v>
      </c>
      <c r="M57" s="18">
        <v>0</v>
      </c>
      <c r="N57" s="18">
        <v>0</v>
      </c>
      <c r="O57" s="18">
        <v>0</v>
      </c>
      <c r="P57" s="18">
        <v>0</v>
      </c>
      <c r="Q57" s="18">
        <v>0</v>
      </c>
      <c r="R57" s="18">
        <v>0</v>
      </c>
      <c r="S57" s="18">
        <v>1</v>
      </c>
      <c r="T57" s="18">
        <v>0</v>
      </c>
      <c r="U57" s="18">
        <v>2</v>
      </c>
      <c r="V57" s="18">
        <v>0</v>
      </c>
      <c r="W57" s="18">
        <v>4</v>
      </c>
      <c r="X57" s="18">
        <v>5</v>
      </c>
      <c r="Y57" s="26">
        <f t="shared" ref="Y57:Y59" si="23">SUM(W57:X57)</f>
        <v>9</v>
      </c>
      <c r="Z57" s="69">
        <f t="shared" ref="Z57:Z59" si="24">SUM(Y57)</f>
        <v>9</v>
      </c>
      <c r="AA57" s="22"/>
      <c r="AB57" s="39"/>
      <c r="AC57" s="39"/>
      <c r="AD57" s="39"/>
      <c r="AE57" s="39"/>
      <c r="AF57" s="39"/>
      <c r="AG57" s="39"/>
      <c r="AH57" s="39"/>
      <c r="AI57" s="39"/>
      <c r="AJ57" s="39"/>
      <c r="AK57" s="39"/>
      <c r="AL57" s="39"/>
      <c r="AM57" s="39"/>
      <c r="AN57" s="39"/>
      <c r="AO57" s="39"/>
      <c r="AP57" s="39"/>
      <c r="AQ57" s="39"/>
      <c r="AR57" s="39"/>
      <c r="AS57" s="39"/>
      <c r="AT57" s="39"/>
      <c r="AW57" s="23"/>
      <c r="AX57" s="24"/>
      <c r="AY57" s="24"/>
    </row>
    <row r="58" spans="1:85" ht="15" customHeight="1">
      <c r="A58" s="4">
        <v>9</v>
      </c>
      <c r="B58" s="4">
        <v>4</v>
      </c>
      <c r="C58" s="4">
        <v>8</v>
      </c>
      <c r="D58" s="2205"/>
      <c r="E58" s="18" t="s">
        <v>70</v>
      </c>
      <c r="F58" s="19"/>
      <c r="G58" s="18">
        <v>3</v>
      </c>
      <c r="H58" s="18">
        <v>0</v>
      </c>
      <c r="I58" s="18">
        <v>0</v>
      </c>
      <c r="J58" s="18">
        <v>0</v>
      </c>
      <c r="K58" s="18">
        <v>0</v>
      </c>
      <c r="L58" s="18">
        <v>0</v>
      </c>
      <c r="M58" s="18">
        <v>0</v>
      </c>
      <c r="N58" s="18">
        <v>0</v>
      </c>
      <c r="O58" s="18">
        <v>0</v>
      </c>
      <c r="P58" s="18">
        <v>0</v>
      </c>
      <c r="Q58" s="18">
        <v>4</v>
      </c>
      <c r="R58" s="18">
        <v>0</v>
      </c>
      <c r="S58" s="18">
        <v>3</v>
      </c>
      <c r="T58" s="18">
        <v>0</v>
      </c>
      <c r="U58" s="18">
        <v>4</v>
      </c>
      <c r="V58" s="18">
        <v>0</v>
      </c>
      <c r="W58" s="18">
        <v>5</v>
      </c>
      <c r="X58" s="18">
        <v>9</v>
      </c>
      <c r="Y58" s="26">
        <f t="shared" si="23"/>
        <v>14</v>
      </c>
      <c r="Z58" s="69">
        <f t="shared" si="24"/>
        <v>14</v>
      </c>
      <c r="AA58" s="22"/>
      <c r="AB58" s="39"/>
      <c r="AC58" s="39"/>
      <c r="AD58" s="39"/>
      <c r="AE58" s="39"/>
      <c r="AF58" s="39"/>
      <c r="AG58" s="39"/>
      <c r="AH58" s="39"/>
      <c r="AI58" s="39"/>
      <c r="AJ58" s="39"/>
      <c r="AK58" s="39"/>
      <c r="AL58" s="39"/>
      <c r="AM58" s="39"/>
      <c r="AN58" s="39"/>
      <c r="AO58" s="39"/>
      <c r="AP58" s="39"/>
      <c r="AQ58" s="39"/>
      <c r="AR58" s="39"/>
      <c r="AS58" s="39"/>
      <c r="AT58" s="39"/>
      <c r="AW58" s="23"/>
      <c r="AX58" s="24"/>
      <c r="AY58" s="24"/>
    </row>
    <row r="59" spans="1:85" ht="15" customHeight="1">
      <c r="A59" s="4">
        <v>9</v>
      </c>
      <c r="B59" s="4">
        <v>5</v>
      </c>
      <c r="C59" s="4">
        <v>11</v>
      </c>
      <c r="D59" s="2207"/>
      <c r="E59" s="18" t="s">
        <v>71</v>
      </c>
      <c r="F59" s="19"/>
      <c r="G59" s="28">
        <v>2</v>
      </c>
      <c r="H59" s="28">
        <v>0</v>
      </c>
      <c r="I59" s="28">
        <v>9</v>
      </c>
      <c r="J59" s="28">
        <v>0</v>
      </c>
      <c r="K59" s="28">
        <v>0</v>
      </c>
      <c r="L59" s="28">
        <v>0</v>
      </c>
      <c r="M59" s="28">
        <v>0</v>
      </c>
      <c r="N59" s="28">
        <v>0</v>
      </c>
      <c r="O59" s="28">
        <v>0</v>
      </c>
      <c r="P59" s="28">
        <v>0</v>
      </c>
      <c r="Q59" s="28">
        <v>1</v>
      </c>
      <c r="R59" s="28">
        <v>0</v>
      </c>
      <c r="S59" s="28">
        <v>0</v>
      </c>
      <c r="T59" s="28">
        <v>0</v>
      </c>
      <c r="U59" s="28">
        <v>0</v>
      </c>
      <c r="V59" s="28">
        <v>0</v>
      </c>
      <c r="W59" s="28">
        <v>5</v>
      </c>
      <c r="X59" s="28">
        <v>7</v>
      </c>
      <c r="Y59" s="26">
        <f t="shared" si="23"/>
        <v>12</v>
      </c>
      <c r="Z59" s="69">
        <f t="shared" si="24"/>
        <v>12</v>
      </c>
      <c r="AA59" s="22"/>
      <c r="AB59" s="39"/>
      <c r="AC59" s="39"/>
      <c r="AD59" s="39"/>
      <c r="AE59" s="39"/>
      <c r="AF59" s="39"/>
      <c r="AG59" s="39"/>
      <c r="AH59" s="39"/>
      <c r="AI59" s="39"/>
      <c r="AJ59" s="39"/>
      <c r="AK59" s="39"/>
      <c r="AL59" s="39"/>
      <c r="AM59" s="39"/>
      <c r="AN59" s="39"/>
      <c r="AO59" s="39"/>
      <c r="AP59" s="39"/>
      <c r="AQ59" s="39"/>
      <c r="AR59" s="39"/>
      <c r="AS59" s="39"/>
      <c r="AT59" s="39"/>
      <c r="AW59" s="23"/>
      <c r="AX59" s="24"/>
      <c r="AY59" s="24"/>
    </row>
    <row r="60" spans="1:85">
      <c r="A60" s="4"/>
      <c r="B60" s="4" t="s">
        <v>72</v>
      </c>
      <c r="C60" s="4" t="s">
        <v>72</v>
      </c>
      <c r="D60" s="55"/>
      <c r="E60" s="13" t="s">
        <v>73</v>
      </c>
      <c r="F60" s="73"/>
      <c r="G60" s="74">
        <v>148</v>
      </c>
      <c r="H60" s="74">
        <v>0</v>
      </c>
      <c r="I60" s="74">
        <v>7</v>
      </c>
      <c r="J60" s="74">
        <v>1</v>
      </c>
      <c r="K60" s="74">
        <v>1</v>
      </c>
      <c r="L60" s="74">
        <v>0</v>
      </c>
      <c r="M60" s="74">
        <v>3</v>
      </c>
      <c r="N60" s="74">
        <v>0</v>
      </c>
      <c r="O60" s="74">
        <v>3</v>
      </c>
      <c r="P60" s="74">
        <v>1</v>
      </c>
      <c r="Q60" s="74">
        <v>7</v>
      </c>
      <c r="R60" s="74">
        <v>1</v>
      </c>
      <c r="S60" s="74">
        <v>4</v>
      </c>
      <c r="T60" s="74">
        <v>0</v>
      </c>
      <c r="U60" s="74">
        <v>16</v>
      </c>
      <c r="V60" s="74">
        <v>0</v>
      </c>
      <c r="W60" s="74">
        <v>101</v>
      </c>
      <c r="X60" s="74">
        <v>91</v>
      </c>
      <c r="Y60" s="71">
        <f>SUM(W60:X60)</f>
        <v>192</v>
      </c>
      <c r="Z60" s="72">
        <f>SUM(Y60)</f>
        <v>192</v>
      </c>
      <c r="AA60" s="22"/>
    </row>
    <row r="61" spans="1:85" ht="12.75" customHeight="1">
      <c r="D61" s="59"/>
      <c r="E61" s="2208" t="s">
        <v>8</v>
      </c>
      <c r="F61" s="2209"/>
      <c r="G61" s="71">
        <f t="shared" ref="G61:Z61" si="25">SUM(G8+G17+G27+G31+G34+G39+G46+G51+G56+G60)</f>
        <v>242</v>
      </c>
      <c r="H61" s="71">
        <f t="shared" si="25"/>
        <v>0</v>
      </c>
      <c r="I61" s="71">
        <f t="shared" si="25"/>
        <v>928</v>
      </c>
      <c r="J61" s="71">
        <f t="shared" si="25"/>
        <v>259</v>
      </c>
      <c r="K61" s="71">
        <f t="shared" si="25"/>
        <v>60</v>
      </c>
      <c r="L61" s="71">
        <f t="shared" si="25"/>
        <v>28</v>
      </c>
      <c r="M61" s="71">
        <f t="shared" si="25"/>
        <v>49</v>
      </c>
      <c r="N61" s="71">
        <f t="shared" si="25"/>
        <v>31</v>
      </c>
      <c r="O61" s="71">
        <f t="shared" si="25"/>
        <v>81</v>
      </c>
      <c r="P61" s="71">
        <f t="shared" si="25"/>
        <v>56</v>
      </c>
      <c r="Q61" s="71">
        <f t="shared" si="25"/>
        <v>209</v>
      </c>
      <c r="R61" s="71">
        <f t="shared" si="25"/>
        <v>68</v>
      </c>
      <c r="S61" s="71">
        <f t="shared" si="25"/>
        <v>170</v>
      </c>
      <c r="T61" s="71">
        <f t="shared" si="25"/>
        <v>9</v>
      </c>
      <c r="U61" s="71">
        <f t="shared" si="25"/>
        <v>257</v>
      </c>
      <c r="V61" s="71">
        <f t="shared" si="25"/>
        <v>5</v>
      </c>
      <c r="W61" s="71">
        <f t="shared" si="25"/>
        <v>1515</v>
      </c>
      <c r="X61" s="71">
        <f t="shared" si="25"/>
        <v>937</v>
      </c>
      <c r="Y61" s="71">
        <f t="shared" si="25"/>
        <v>2452</v>
      </c>
      <c r="Z61" s="72">
        <f t="shared" si="25"/>
        <v>2452</v>
      </c>
    </row>
    <row r="62" spans="1:85" ht="12.75" customHeight="1">
      <c r="E62" s="61" t="s">
        <v>74</v>
      </c>
      <c r="G62" s="62"/>
      <c r="H62" s="62"/>
      <c r="I62" s="62"/>
      <c r="J62" s="62"/>
      <c r="K62" s="62"/>
      <c r="L62" s="62"/>
      <c r="M62" s="62"/>
      <c r="N62" s="62"/>
      <c r="O62" s="62"/>
      <c r="P62" s="62"/>
      <c r="Q62" s="62"/>
      <c r="R62" s="62"/>
      <c r="S62" s="62"/>
      <c r="T62" s="62"/>
      <c r="U62" s="62"/>
      <c r="V62" s="62"/>
      <c r="W62" s="62"/>
      <c r="X62" s="62"/>
      <c r="Y62" s="62"/>
    </row>
    <row r="63" spans="1:85" ht="12.75" customHeight="1">
      <c r="E63" s="61"/>
      <c r="G63" s="20"/>
      <c r="H63" s="20"/>
      <c r="I63" s="20"/>
      <c r="J63" s="20"/>
      <c r="K63" s="20"/>
      <c r="L63" s="20"/>
      <c r="M63" s="20"/>
      <c r="N63" s="20"/>
      <c r="O63" s="20"/>
      <c r="P63" s="20"/>
      <c r="Q63" s="20"/>
      <c r="R63" s="20"/>
      <c r="S63" s="20"/>
      <c r="T63" s="20"/>
      <c r="U63" s="20"/>
      <c r="V63" s="20"/>
      <c r="W63" s="20"/>
      <c r="X63" s="20"/>
      <c r="Y63" s="20"/>
    </row>
    <row r="64" spans="1:85" ht="12.75" customHeight="1">
      <c r="E64" s="61"/>
      <c r="G64" s="20"/>
      <c r="H64" s="20"/>
      <c r="I64" s="20"/>
      <c r="J64" s="20"/>
      <c r="K64" s="20"/>
      <c r="L64" s="20"/>
      <c r="M64" s="20"/>
      <c r="N64" s="20"/>
      <c r="O64" s="20"/>
      <c r="P64" s="20"/>
      <c r="Q64" s="20"/>
      <c r="R64" s="20"/>
      <c r="S64" s="20"/>
      <c r="T64" s="20"/>
      <c r="U64" s="20"/>
      <c r="V64" s="20"/>
      <c r="W64" s="20"/>
      <c r="X64" s="20"/>
      <c r="Y64" s="20"/>
    </row>
    <row r="65" spans="7:46" ht="12.75" customHeight="1">
      <c r="G65" s="20"/>
      <c r="H65" s="20"/>
      <c r="I65" s="20"/>
      <c r="J65" s="20"/>
      <c r="K65" s="20"/>
      <c r="L65" s="20"/>
      <c r="M65" s="20"/>
      <c r="N65" s="20"/>
      <c r="O65" s="20"/>
      <c r="P65" s="20"/>
      <c r="Q65" s="20"/>
      <c r="R65" s="20"/>
      <c r="S65" s="20"/>
      <c r="T65" s="20"/>
      <c r="U65" s="20"/>
      <c r="V65" s="20"/>
      <c r="W65" s="20"/>
      <c r="X65" s="20"/>
      <c r="Y65" s="20"/>
    </row>
    <row r="66" spans="7:46" ht="15" customHeight="1">
      <c r="G66" s="62"/>
      <c r="H66" s="62"/>
      <c r="I66" s="62"/>
      <c r="J66" s="62"/>
      <c r="K66" s="62"/>
      <c r="L66" s="62"/>
      <c r="M66" s="62"/>
      <c r="N66" s="62"/>
      <c r="O66" s="62"/>
      <c r="P66" s="62"/>
      <c r="Q66" s="62"/>
      <c r="R66" s="62"/>
      <c r="S66" s="62"/>
      <c r="T66" s="62"/>
      <c r="U66" s="62"/>
      <c r="V66" s="62"/>
      <c r="W66" s="62"/>
      <c r="X66" s="62"/>
      <c r="Y66" s="62"/>
    </row>
    <row r="67" spans="7:46" ht="12" customHeight="1">
      <c r="G67" s="62"/>
      <c r="H67" s="62"/>
      <c r="I67" s="62"/>
      <c r="J67" s="62"/>
      <c r="K67" s="62"/>
      <c r="L67" s="62"/>
      <c r="M67" s="62"/>
      <c r="N67" s="62"/>
      <c r="O67" s="62"/>
      <c r="P67" s="62"/>
      <c r="Q67" s="62"/>
      <c r="R67" s="62"/>
      <c r="S67" s="62"/>
      <c r="T67" s="62"/>
      <c r="U67" s="62"/>
      <c r="V67" s="62"/>
      <c r="W67" s="62"/>
      <c r="X67" s="62"/>
      <c r="Y67" s="62"/>
    </row>
    <row r="68" spans="7:46" ht="15" customHeight="1">
      <c r="G68" s="62"/>
      <c r="H68" s="62"/>
      <c r="I68" s="62"/>
      <c r="J68" s="62"/>
      <c r="K68" s="62"/>
      <c r="L68" s="62"/>
      <c r="M68" s="62"/>
      <c r="N68" s="62"/>
      <c r="O68" s="62"/>
      <c r="P68" s="62"/>
      <c r="Q68" s="62"/>
      <c r="R68" s="62"/>
      <c r="S68" s="62"/>
      <c r="T68" s="62"/>
      <c r="U68" s="62"/>
      <c r="V68" s="62"/>
      <c r="W68" s="62"/>
      <c r="X68" s="62"/>
      <c r="Y68" s="62"/>
    </row>
    <row r="69" spans="7:46" ht="15" customHeight="1">
      <c r="G69" s="62"/>
      <c r="H69" s="62"/>
      <c r="I69" s="62"/>
      <c r="J69" s="62"/>
      <c r="K69" s="62"/>
      <c r="L69" s="62"/>
      <c r="M69" s="62"/>
      <c r="N69" s="62"/>
      <c r="O69" s="62"/>
      <c r="P69" s="62"/>
      <c r="Q69" s="62"/>
      <c r="R69" s="62"/>
      <c r="S69" s="62"/>
      <c r="T69" s="62"/>
      <c r="U69" s="62"/>
      <c r="V69" s="62"/>
      <c r="W69" s="62"/>
      <c r="X69" s="62"/>
      <c r="Y69" s="62"/>
    </row>
    <row r="70" spans="7:46" ht="15" customHeight="1">
      <c r="G70" s="62"/>
      <c r="H70" s="62"/>
      <c r="I70" s="62"/>
      <c r="J70" s="62"/>
      <c r="K70" s="62"/>
      <c r="L70" s="62"/>
      <c r="M70" s="62"/>
      <c r="N70" s="62"/>
      <c r="O70" s="62"/>
      <c r="P70" s="62"/>
      <c r="Q70" s="62"/>
      <c r="R70" s="62"/>
      <c r="S70" s="62"/>
      <c r="T70" s="62"/>
      <c r="U70" s="62"/>
      <c r="V70" s="62"/>
      <c r="W70" s="62"/>
      <c r="X70" s="62"/>
      <c r="Y70" s="62"/>
    </row>
    <row r="71" spans="7:46" ht="15" customHeight="1">
      <c r="G71" s="62"/>
      <c r="H71" s="62"/>
      <c r="I71" s="62"/>
      <c r="J71" s="62"/>
      <c r="K71" s="62"/>
      <c r="L71" s="62"/>
      <c r="M71" s="62"/>
      <c r="N71" s="62"/>
      <c r="O71" s="62"/>
      <c r="P71" s="62"/>
      <c r="Q71" s="62"/>
      <c r="R71" s="62"/>
      <c r="S71" s="62"/>
      <c r="T71" s="62"/>
      <c r="U71" s="62"/>
      <c r="V71" s="62"/>
      <c r="W71" s="62"/>
      <c r="X71" s="62"/>
      <c r="Y71" s="62"/>
    </row>
    <row r="72" spans="7:46" ht="14.1" customHeight="1">
      <c r="G72" s="62"/>
      <c r="H72" s="62"/>
      <c r="I72" s="62"/>
      <c r="J72" s="62"/>
      <c r="K72" s="62"/>
      <c r="L72" s="62"/>
      <c r="M72" s="62"/>
      <c r="N72" s="62"/>
      <c r="O72" s="62"/>
      <c r="P72" s="62"/>
      <c r="Q72" s="62"/>
      <c r="R72" s="62"/>
      <c r="S72" s="62"/>
      <c r="T72" s="62"/>
      <c r="U72" s="62"/>
      <c r="V72" s="62"/>
      <c r="W72" s="62"/>
      <c r="X72" s="62"/>
      <c r="Y72" s="62"/>
    </row>
    <row r="73" spans="7:46" ht="12.75" customHeight="1">
      <c r="G73" s="62"/>
      <c r="H73" s="62"/>
      <c r="I73" s="62"/>
      <c r="J73" s="62"/>
      <c r="K73" s="62"/>
      <c r="L73" s="62"/>
      <c r="M73" s="62"/>
      <c r="N73" s="62"/>
      <c r="O73" s="62"/>
      <c r="P73" s="62"/>
      <c r="Q73" s="62"/>
      <c r="R73" s="62"/>
      <c r="S73" s="62"/>
      <c r="T73" s="62"/>
      <c r="U73" s="62"/>
      <c r="V73" s="62"/>
      <c r="W73" s="62"/>
      <c r="X73" s="62"/>
      <c r="Y73" s="62"/>
    </row>
    <row r="74" spans="7:46" ht="14.1" customHeight="1">
      <c r="G74" s="62"/>
      <c r="H74" s="62"/>
      <c r="I74" s="62"/>
      <c r="J74" s="62"/>
      <c r="K74" s="62"/>
      <c r="L74" s="62"/>
      <c r="M74" s="62"/>
      <c r="N74" s="62"/>
      <c r="O74" s="62"/>
      <c r="P74" s="62"/>
      <c r="Q74" s="62"/>
      <c r="R74" s="62"/>
      <c r="S74" s="62"/>
      <c r="T74" s="62"/>
      <c r="U74" s="62"/>
      <c r="V74" s="62"/>
      <c r="W74" s="62"/>
      <c r="X74" s="62"/>
      <c r="Y74" s="62"/>
      <c r="AA74" s="63"/>
      <c r="AB74" s="63"/>
      <c r="AC74" s="63"/>
      <c r="AD74" s="63"/>
      <c r="AE74" s="63"/>
      <c r="AF74" s="63"/>
      <c r="AG74" s="63"/>
      <c r="AH74" s="63"/>
      <c r="AI74" s="63"/>
      <c r="AJ74" s="63"/>
      <c r="AK74" s="63"/>
      <c r="AL74" s="63"/>
      <c r="AM74" s="63"/>
      <c r="AN74" s="63"/>
      <c r="AO74" s="63"/>
      <c r="AP74" s="63"/>
      <c r="AQ74" s="63"/>
      <c r="AR74" s="63"/>
      <c r="AS74" s="63"/>
      <c r="AT74" s="63"/>
    </row>
    <row r="75" spans="7:46">
      <c r="G75" s="62"/>
      <c r="H75" s="62"/>
      <c r="I75" s="62"/>
      <c r="J75" s="62"/>
      <c r="K75" s="62"/>
      <c r="L75" s="62"/>
      <c r="M75" s="62"/>
      <c r="N75" s="62"/>
      <c r="O75" s="62"/>
      <c r="P75" s="62"/>
      <c r="Q75" s="62"/>
      <c r="R75" s="62"/>
      <c r="S75" s="62"/>
      <c r="T75" s="62"/>
      <c r="U75" s="62"/>
      <c r="V75" s="62"/>
      <c r="W75" s="62"/>
      <c r="X75" s="62"/>
      <c r="Y75" s="62"/>
    </row>
    <row r="76" spans="7:46">
      <c r="G76" s="62"/>
      <c r="H76" s="62"/>
      <c r="I76" s="62"/>
      <c r="J76" s="62"/>
      <c r="K76" s="62"/>
      <c r="L76" s="62"/>
      <c r="M76" s="62"/>
      <c r="N76" s="62"/>
      <c r="O76" s="62"/>
      <c r="P76" s="62"/>
      <c r="Q76" s="62"/>
      <c r="R76" s="62"/>
      <c r="S76" s="62"/>
      <c r="T76" s="62"/>
      <c r="U76" s="62"/>
      <c r="V76" s="62"/>
      <c r="W76" s="62"/>
      <c r="X76" s="62"/>
      <c r="Y76" s="62"/>
    </row>
    <row r="77" spans="7:46">
      <c r="G77" s="62"/>
      <c r="H77" s="62"/>
      <c r="I77" s="62"/>
      <c r="J77" s="62"/>
      <c r="K77" s="62"/>
      <c r="L77" s="62"/>
      <c r="M77" s="62"/>
      <c r="N77" s="62"/>
      <c r="O77" s="62"/>
      <c r="P77" s="62"/>
      <c r="Q77" s="62"/>
      <c r="R77" s="62"/>
      <c r="S77" s="62"/>
      <c r="T77" s="62"/>
      <c r="U77" s="62"/>
      <c r="V77" s="62"/>
      <c r="W77" s="62"/>
      <c r="X77" s="62"/>
      <c r="Y77" s="62"/>
    </row>
    <row r="130" spans="5:6">
      <c r="E130" s="64"/>
      <c r="F130" s="64"/>
    </row>
  </sheetData>
  <mergeCells count="20">
    <mergeCell ref="D2:Z2"/>
    <mergeCell ref="D3:Z4"/>
    <mergeCell ref="D5:D7"/>
    <mergeCell ref="E5:F7"/>
    <mergeCell ref="I5:J5"/>
    <mergeCell ref="K5:P5"/>
    <mergeCell ref="Q5:V5"/>
    <mergeCell ref="W5:Y6"/>
    <mergeCell ref="I6:J6"/>
    <mergeCell ref="D46:D50"/>
    <mergeCell ref="D51:D55"/>
    <mergeCell ref="D56:D59"/>
    <mergeCell ref="E61:F61"/>
    <mergeCell ref="AD13:AK16"/>
    <mergeCell ref="D17:D26"/>
    <mergeCell ref="D27:D30"/>
    <mergeCell ref="D31:D33"/>
    <mergeCell ref="D39:D45"/>
    <mergeCell ref="D34:D38"/>
    <mergeCell ref="D8:D16"/>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9"/>
  <sheetViews>
    <sheetView workbookViewId="0">
      <selection activeCell="F14" sqref="F14"/>
    </sheetView>
  </sheetViews>
  <sheetFormatPr baseColWidth="10" defaultRowHeight="14.25"/>
  <cols>
    <col min="1" max="1" width="4.5703125" style="1463" customWidth="1"/>
    <col min="2" max="2" width="19" style="1492" customWidth="1"/>
    <col min="3" max="3" width="1" style="1492" customWidth="1"/>
    <col min="4" max="4" width="34.140625" style="1492" customWidth="1"/>
    <col min="5" max="5" width="1" style="1492" customWidth="1"/>
    <col min="6" max="6" width="51.140625" style="1492" customWidth="1"/>
    <col min="7" max="7" width="12.42578125" style="1476" customWidth="1"/>
    <col min="8" max="8" width="13.140625" style="1476" customWidth="1"/>
    <col min="9" max="16384" width="11.42578125" style="1466"/>
  </cols>
  <sheetData>
    <row r="2" spans="1:15" s="1462" customFormat="1" ht="12.75">
      <c r="A2" s="2654" t="s">
        <v>973</v>
      </c>
      <c r="B2" s="2654"/>
      <c r="C2" s="2654"/>
      <c r="D2" s="2654"/>
      <c r="E2" s="2654"/>
      <c r="F2" s="2654"/>
      <c r="G2" s="2654"/>
      <c r="H2" s="2654"/>
    </row>
    <row r="3" spans="1:15" s="1462" customFormat="1" ht="12.75">
      <c r="A3" s="2654">
        <v>2018</v>
      </c>
      <c r="B3" s="2654"/>
      <c r="C3" s="2654"/>
      <c r="D3" s="2654"/>
      <c r="E3" s="2654"/>
      <c r="F3" s="2654"/>
      <c r="G3" s="2654"/>
      <c r="H3" s="2654"/>
    </row>
    <row r="4" spans="1:15">
      <c r="B4" s="1464"/>
      <c r="C4" s="1464"/>
      <c r="D4" s="1464"/>
      <c r="E4" s="1464"/>
      <c r="F4" s="1464"/>
      <c r="G4" s="1465"/>
      <c r="H4" s="1465"/>
    </row>
    <row r="5" spans="1:15">
      <c r="A5" s="2655"/>
      <c r="B5" s="2657" t="s">
        <v>974</v>
      </c>
      <c r="C5" s="1467"/>
      <c r="D5" s="2657" t="s">
        <v>975</v>
      </c>
      <c r="E5" s="1467"/>
      <c r="F5" s="2657" t="s">
        <v>976</v>
      </c>
      <c r="G5" s="2659" t="s">
        <v>977</v>
      </c>
      <c r="H5" s="2659" t="s">
        <v>978</v>
      </c>
    </row>
    <row r="6" spans="1:15">
      <c r="A6" s="2656"/>
      <c r="B6" s="2658"/>
      <c r="C6" s="1468"/>
      <c r="D6" s="2658"/>
      <c r="E6" s="1468"/>
      <c r="F6" s="2658"/>
      <c r="G6" s="2660"/>
      <c r="H6" s="2660"/>
    </row>
    <row r="7" spans="1:15" ht="45">
      <c r="A7" s="1469">
        <v>1</v>
      </c>
      <c r="B7" s="1470" t="s">
        <v>979</v>
      </c>
      <c r="C7" s="1471"/>
      <c r="D7" s="1472" t="s">
        <v>980</v>
      </c>
      <c r="E7" s="1471"/>
      <c r="F7" s="1473" t="s">
        <v>981</v>
      </c>
      <c r="G7" s="1474">
        <v>43112</v>
      </c>
      <c r="H7" s="1474">
        <v>43465</v>
      </c>
    </row>
    <row r="8" spans="1:15" ht="33.75">
      <c r="A8" s="1469">
        <v>2</v>
      </c>
      <c r="B8" s="1470" t="s">
        <v>982</v>
      </c>
      <c r="C8" s="1471"/>
      <c r="D8" s="1472" t="s">
        <v>980</v>
      </c>
      <c r="E8" s="1471"/>
      <c r="F8" s="1473" t="s">
        <v>983</v>
      </c>
      <c r="G8" s="1474">
        <v>43112</v>
      </c>
      <c r="H8" s="1474">
        <v>44938</v>
      </c>
      <c r="O8" s="1475"/>
    </row>
    <row r="9" spans="1:15" ht="45">
      <c r="A9" s="1469">
        <v>3</v>
      </c>
      <c r="B9" s="1470" t="s">
        <v>984</v>
      </c>
      <c r="C9" s="1471"/>
      <c r="D9" s="1473" t="s">
        <v>985</v>
      </c>
      <c r="E9" s="1471"/>
      <c r="F9" s="1473" t="s">
        <v>986</v>
      </c>
      <c r="G9" s="1474">
        <v>43186</v>
      </c>
      <c r="H9" s="1476" t="s">
        <v>987</v>
      </c>
    </row>
    <row r="10" spans="1:15" ht="33.75">
      <c r="A10" s="1469">
        <v>4</v>
      </c>
      <c r="B10" s="1470" t="s">
        <v>988</v>
      </c>
      <c r="C10" s="1471"/>
      <c r="D10" s="1473" t="s">
        <v>989</v>
      </c>
      <c r="E10" s="1471"/>
      <c r="F10" s="1473" t="s">
        <v>990</v>
      </c>
      <c r="G10" s="1476">
        <v>43210</v>
      </c>
      <c r="H10" s="1476" t="s">
        <v>987</v>
      </c>
    </row>
    <row r="11" spans="1:15" ht="45">
      <c r="A11" s="1469">
        <v>5</v>
      </c>
      <c r="B11" s="1470" t="s">
        <v>991</v>
      </c>
      <c r="C11" s="1471"/>
      <c r="D11" s="1473" t="s">
        <v>992</v>
      </c>
      <c r="E11" s="1471"/>
      <c r="F11" s="1473" t="s">
        <v>993</v>
      </c>
      <c r="G11" s="1476">
        <v>43227</v>
      </c>
      <c r="H11" s="1476" t="s">
        <v>987</v>
      </c>
    </row>
    <row r="12" spans="1:15" ht="22.5">
      <c r="A12" s="1469">
        <v>6</v>
      </c>
      <c r="B12" s="1470" t="s">
        <v>984</v>
      </c>
      <c r="C12" s="1471"/>
      <c r="D12" s="1473" t="s">
        <v>994</v>
      </c>
      <c r="E12" s="1471"/>
      <c r="F12" s="1473" t="s">
        <v>995</v>
      </c>
      <c r="G12" s="1476">
        <v>43234</v>
      </c>
      <c r="H12" s="1476">
        <v>43465</v>
      </c>
    </row>
    <row r="13" spans="1:15" ht="33.75">
      <c r="A13" s="1469">
        <v>7</v>
      </c>
      <c r="B13" s="1470" t="s">
        <v>996</v>
      </c>
      <c r="C13" s="1471"/>
      <c r="D13" s="1473" t="s">
        <v>994</v>
      </c>
      <c r="E13" s="1471"/>
      <c r="F13" s="1473" t="s">
        <v>997</v>
      </c>
      <c r="G13" s="1476">
        <v>43234</v>
      </c>
      <c r="H13" s="1476">
        <v>44696</v>
      </c>
    </row>
    <row r="14" spans="1:15" ht="67.5">
      <c r="A14" s="1469">
        <v>8</v>
      </c>
      <c r="B14" s="1470" t="s">
        <v>984</v>
      </c>
      <c r="C14" s="1471"/>
      <c r="D14" s="1473" t="s">
        <v>998</v>
      </c>
      <c r="E14" s="1471"/>
      <c r="F14" s="1473" t="s">
        <v>999</v>
      </c>
      <c r="G14" s="1476">
        <v>43242</v>
      </c>
      <c r="H14" s="1476">
        <v>45068</v>
      </c>
    </row>
    <row r="15" spans="1:15" ht="33.75">
      <c r="A15" s="1469">
        <v>9</v>
      </c>
      <c r="B15" s="1470" t="s">
        <v>996</v>
      </c>
      <c r="C15" s="1471"/>
      <c r="D15" s="1473" t="s">
        <v>1000</v>
      </c>
      <c r="E15" s="1471"/>
      <c r="F15" s="1473" t="s">
        <v>1001</v>
      </c>
      <c r="G15" s="1476">
        <v>43332</v>
      </c>
      <c r="H15" s="1476">
        <v>43465</v>
      </c>
    </row>
    <row r="16" spans="1:15" ht="56.25">
      <c r="A16" s="1469">
        <v>10</v>
      </c>
      <c r="B16" s="1470" t="s">
        <v>1002</v>
      </c>
      <c r="C16" s="235"/>
      <c r="D16" s="1473" t="s">
        <v>1003</v>
      </c>
      <c r="E16" s="235"/>
      <c r="F16" s="1473" t="s">
        <v>1004</v>
      </c>
      <c r="G16" s="1476">
        <v>43193</v>
      </c>
      <c r="H16" s="1476">
        <v>43373</v>
      </c>
    </row>
    <row r="17" spans="1:16" ht="33.75">
      <c r="A17" s="1463">
        <v>11</v>
      </c>
      <c r="B17" s="1470" t="s">
        <v>982</v>
      </c>
      <c r="C17" s="235"/>
      <c r="D17" s="1473" t="s">
        <v>1005</v>
      </c>
      <c r="E17" s="235"/>
      <c r="F17" s="1473" t="s">
        <v>1006</v>
      </c>
      <c r="G17" s="1476">
        <v>43280</v>
      </c>
      <c r="H17" s="1476">
        <v>45106</v>
      </c>
    </row>
    <row r="18" spans="1:16" ht="67.5">
      <c r="A18" s="1477">
        <v>12</v>
      </c>
      <c r="B18" s="1470" t="s">
        <v>1007</v>
      </c>
      <c r="C18" s="260"/>
      <c r="D18" s="1473" t="s">
        <v>1008</v>
      </c>
      <c r="E18" s="260"/>
      <c r="F18" s="1473" t="s">
        <v>1009</v>
      </c>
      <c r="G18" s="1465">
        <v>43256</v>
      </c>
      <c r="H18" s="1465">
        <v>45082</v>
      </c>
      <c r="I18" s="1193"/>
      <c r="J18" s="1193"/>
      <c r="K18" s="1193"/>
      <c r="L18" s="1193"/>
      <c r="M18" s="1193"/>
      <c r="N18" s="1193"/>
      <c r="O18" s="1193"/>
      <c r="P18" s="1193"/>
    </row>
    <row r="19" spans="1:16" s="1479" customFormat="1" ht="45">
      <c r="A19" s="1463">
        <v>13</v>
      </c>
      <c r="B19" s="1470" t="s">
        <v>1010</v>
      </c>
      <c r="C19" s="1478"/>
      <c r="D19" s="1473" t="s">
        <v>1011</v>
      </c>
      <c r="E19" s="1478"/>
      <c r="F19" s="1473" t="s">
        <v>1012</v>
      </c>
      <c r="G19" s="1476">
        <v>43313</v>
      </c>
      <c r="H19" s="1476">
        <v>43434</v>
      </c>
    </row>
    <row r="20" spans="1:16" ht="78.75">
      <c r="A20" s="1480">
        <v>14</v>
      </c>
      <c r="B20" s="1481" t="s">
        <v>984</v>
      </c>
      <c r="C20" s="252"/>
      <c r="D20" s="1482" t="s">
        <v>1013</v>
      </c>
      <c r="E20" s="252"/>
      <c r="F20" s="1482" t="s">
        <v>1014</v>
      </c>
      <c r="G20" s="1483">
        <v>43250</v>
      </c>
      <c r="H20" s="1483">
        <v>45076</v>
      </c>
    </row>
    <row r="21" spans="1:16">
      <c r="B21" s="1470"/>
      <c r="C21" s="235"/>
      <c r="D21" s="1473"/>
      <c r="E21" s="235"/>
      <c r="F21" s="1473"/>
      <c r="H21" s="1484" t="s">
        <v>220</v>
      </c>
    </row>
    <row r="22" spans="1:16">
      <c r="B22" s="1470"/>
      <c r="C22" s="235"/>
      <c r="D22" s="1473"/>
      <c r="E22" s="235"/>
      <c r="F22" s="1473"/>
    </row>
    <row r="23" spans="1:16">
      <c r="B23" s="1470"/>
      <c r="C23" s="235"/>
      <c r="D23" s="1473"/>
      <c r="E23" s="235"/>
      <c r="F23" s="1473"/>
      <c r="H23" s="1484" t="s">
        <v>401</v>
      </c>
    </row>
    <row r="24" spans="1:16">
      <c r="A24" s="2655"/>
      <c r="B24" s="2657" t="s">
        <v>974</v>
      </c>
      <c r="C24" s="1467"/>
      <c r="D24" s="2657" t="s">
        <v>975</v>
      </c>
      <c r="E24" s="1467"/>
      <c r="F24" s="2657" t="s">
        <v>976</v>
      </c>
      <c r="G24" s="2659" t="s">
        <v>977</v>
      </c>
      <c r="H24" s="2659" t="s">
        <v>978</v>
      </c>
    </row>
    <row r="25" spans="1:16">
      <c r="A25" s="2656"/>
      <c r="B25" s="2658"/>
      <c r="C25" s="1468"/>
      <c r="D25" s="2658"/>
      <c r="E25" s="1468"/>
      <c r="F25" s="2658"/>
      <c r="G25" s="2660"/>
      <c r="H25" s="2660"/>
    </row>
    <row r="26" spans="1:16" ht="45">
      <c r="A26" s="1463">
        <v>15</v>
      </c>
      <c r="B26" s="1470" t="s">
        <v>996</v>
      </c>
      <c r="C26" s="235"/>
      <c r="D26" s="1473" t="s">
        <v>1015</v>
      </c>
      <c r="E26" s="260"/>
      <c r="F26" s="1485" t="s">
        <v>1016</v>
      </c>
      <c r="G26" s="1465">
        <v>43304</v>
      </c>
      <c r="H26" s="1465">
        <v>44400</v>
      </c>
    </row>
    <row r="27" spans="1:16" ht="22.5">
      <c r="A27" s="1463">
        <v>16</v>
      </c>
      <c r="B27" s="1486" t="s">
        <v>1017</v>
      </c>
      <c r="C27" s="1487"/>
      <c r="D27" s="1473" t="s">
        <v>1018</v>
      </c>
      <c r="E27" s="1488"/>
      <c r="F27" s="1473" t="s">
        <v>1019</v>
      </c>
      <c r="G27" s="1474">
        <v>43157</v>
      </c>
      <c r="H27" s="1474" t="s">
        <v>1020</v>
      </c>
    </row>
    <row r="28" spans="1:16" ht="56.25">
      <c r="A28" s="1463">
        <v>17</v>
      </c>
      <c r="B28" s="1486" t="s">
        <v>1021</v>
      </c>
      <c r="C28" s="1487"/>
      <c r="D28" s="1473" t="s">
        <v>1018</v>
      </c>
      <c r="E28" s="1488"/>
      <c r="F28" s="1473" t="s">
        <v>1022</v>
      </c>
      <c r="G28" s="1474">
        <v>43157</v>
      </c>
      <c r="H28" s="1474">
        <v>44983</v>
      </c>
    </row>
    <row r="29" spans="1:16" ht="22.5">
      <c r="A29" s="1463">
        <v>18</v>
      </c>
      <c r="B29" s="1486" t="s">
        <v>1023</v>
      </c>
      <c r="C29" s="1487"/>
      <c r="D29" s="1473" t="s">
        <v>1024</v>
      </c>
      <c r="E29" s="1488"/>
      <c r="F29" s="1473" t="s">
        <v>1025</v>
      </c>
      <c r="G29" s="1474">
        <v>43291</v>
      </c>
      <c r="H29" s="1476" t="s">
        <v>987</v>
      </c>
    </row>
    <row r="30" spans="1:16" ht="45">
      <c r="A30" s="1469">
        <v>19</v>
      </c>
      <c r="B30" s="1486" t="s">
        <v>1026</v>
      </c>
      <c r="C30" s="1487"/>
      <c r="D30" s="1473" t="s">
        <v>1027</v>
      </c>
      <c r="E30" s="1488"/>
      <c r="F30" s="1473" t="s">
        <v>1028</v>
      </c>
      <c r="G30" s="1476">
        <v>43138</v>
      </c>
      <c r="H30" s="1476" t="s">
        <v>987</v>
      </c>
    </row>
    <row r="31" spans="1:16" ht="45">
      <c r="A31" s="1469">
        <v>20</v>
      </c>
      <c r="B31" s="1486" t="s">
        <v>982</v>
      </c>
      <c r="C31" s="1487"/>
      <c r="D31" s="1473" t="s">
        <v>1029</v>
      </c>
      <c r="E31" s="1488"/>
      <c r="F31" s="1473" t="s">
        <v>1030</v>
      </c>
      <c r="G31" s="1476">
        <v>43222</v>
      </c>
      <c r="H31" s="1476">
        <v>45048</v>
      </c>
    </row>
    <row r="32" spans="1:16" ht="45">
      <c r="A32" s="1469">
        <v>21</v>
      </c>
      <c r="B32" s="1486" t="s">
        <v>1031</v>
      </c>
      <c r="C32" s="1487"/>
      <c r="D32" s="1473" t="s">
        <v>1032</v>
      </c>
      <c r="E32" s="1488"/>
      <c r="F32" s="1473" t="s">
        <v>1033</v>
      </c>
      <c r="G32" s="1476">
        <v>43248</v>
      </c>
      <c r="H32" s="1476">
        <v>45074</v>
      </c>
    </row>
    <row r="33" spans="1:9" ht="67.5">
      <c r="A33" s="1469">
        <v>22</v>
      </c>
      <c r="B33" s="1486" t="s">
        <v>1034</v>
      </c>
      <c r="C33" s="1487"/>
      <c r="D33" s="1473" t="s">
        <v>1035</v>
      </c>
      <c r="E33" s="1488"/>
      <c r="F33" s="1489" t="s">
        <v>1036</v>
      </c>
      <c r="G33" s="1476">
        <v>43224</v>
      </c>
      <c r="H33" s="1476">
        <v>44685</v>
      </c>
    </row>
    <row r="34" spans="1:9" ht="33.75">
      <c r="A34" s="1469">
        <v>23</v>
      </c>
      <c r="B34" s="1486" t="s">
        <v>1037</v>
      </c>
      <c r="C34" s="1487"/>
      <c r="D34" s="1473" t="s">
        <v>1035</v>
      </c>
      <c r="E34" s="1488"/>
      <c r="F34" s="1473" t="s">
        <v>1038</v>
      </c>
      <c r="G34" s="1476">
        <v>43224</v>
      </c>
      <c r="H34" s="1476">
        <v>44685</v>
      </c>
    </row>
    <row r="35" spans="1:9" ht="33.75">
      <c r="A35" s="1469">
        <v>24</v>
      </c>
      <c r="B35" s="1486" t="s">
        <v>1039</v>
      </c>
      <c r="C35" s="1487"/>
      <c r="D35" s="1473" t="s">
        <v>1035</v>
      </c>
      <c r="E35" s="1488"/>
      <c r="F35" s="1473" t="s">
        <v>1040</v>
      </c>
      <c r="G35" s="1476">
        <v>43224</v>
      </c>
      <c r="H35" s="1476">
        <v>44685</v>
      </c>
    </row>
    <row r="36" spans="1:9" ht="33.75">
      <c r="A36" s="1469">
        <v>25</v>
      </c>
      <c r="B36" s="1486" t="s">
        <v>1041</v>
      </c>
      <c r="C36" s="1487"/>
      <c r="D36" s="1473" t="s">
        <v>1042</v>
      </c>
      <c r="E36" s="1488"/>
      <c r="F36" s="1488" t="s">
        <v>1043</v>
      </c>
      <c r="G36" s="1476">
        <v>43332</v>
      </c>
      <c r="H36" s="1476">
        <v>45158</v>
      </c>
    </row>
    <row r="37" spans="1:9" ht="22.5">
      <c r="A37" s="1463">
        <v>26</v>
      </c>
      <c r="B37" s="1486" t="s">
        <v>1044</v>
      </c>
      <c r="C37" s="1472"/>
      <c r="D37" s="1472" t="s">
        <v>1045</v>
      </c>
      <c r="E37" s="1472"/>
      <c r="F37" s="1473" t="s">
        <v>1046</v>
      </c>
      <c r="G37" s="1476">
        <v>43332</v>
      </c>
      <c r="H37" s="1476">
        <v>45158</v>
      </c>
    </row>
    <row r="38" spans="1:9" ht="45">
      <c r="A38" s="1480">
        <v>27</v>
      </c>
      <c r="B38" s="1490" t="s">
        <v>1047</v>
      </c>
      <c r="C38" s="1491"/>
      <c r="D38" s="1491" t="s">
        <v>1048</v>
      </c>
      <c r="E38" s="1491"/>
      <c r="F38" s="1491" t="s">
        <v>1049</v>
      </c>
      <c r="G38" s="1483">
        <v>43131</v>
      </c>
      <c r="H38" s="1483" t="s">
        <v>1050</v>
      </c>
      <c r="I38" s="1193"/>
    </row>
    <row r="39" spans="1:9">
      <c r="A39" s="2661" t="s">
        <v>1051</v>
      </c>
      <c r="B39" s="2661"/>
      <c r="C39" s="2661"/>
      <c r="D39" s="2661"/>
      <c r="E39" s="1464"/>
      <c r="F39" s="2662"/>
      <c r="G39" s="2662"/>
      <c r="H39" s="2662"/>
      <c r="I39" s="2662"/>
    </row>
  </sheetData>
  <mergeCells count="16">
    <mergeCell ref="A39:D39"/>
    <mergeCell ref="F39:I39"/>
    <mergeCell ref="A24:A25"/>
    <mergeCell ref="B24:B25"/>
    <mergeCell ref="D24:D25"/>
    <mergeCell ref="F24:F25"/>
    <mergeCell ref="G24:G25"/>
    <mergeCell ref="H24:H25"/>
    <mergeCell ref="A2:H2"/>
    <mergeCell ref="A3:H3"/>
    <mergeCell ref="A5:A6"/>
    <mergeCell ref="B5:B6"/>
    <mergeCell ref="D5:D6"/>
    <mergeCell ref="F5:F6"/>
    <mergeCell ref="G5:G6"/>
    <mergeCell ref="H5:H6"/>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9"/>
  <sheetViews>
    <sheetView workbookViewId="0">
      <selection activeCell="D13" sqref="D13"/>
    </sheetView>
  </sheetViews>
  <sheetFormatPr baseColWidth="10" defaultRowHeight="14.25"/>
  <cols>
    <col min="1" max="1" width="4.5703125" style="1463" customWidth="1"/>
    <col min="2" max="2" width="22" style="1492" customWidth="1"/>
    <col min="3" max="3" width="1" style="1492" customWidth="1"/>
    <col min="4" max="4" width="34.140625" style="1492" customWidth="1"/>
    <col min="5" max="5" width="1" style="1492" customWidth="1"/>
    <col min="6" max="6" width="51.140625" style="1492" customWidth="1"/>
    <col min="7" max="7" width="12.42578125" style="1476" customWidth="1"/>
    <col min="8" max="8" width="13.140625" style="1476" customWidth="1"/>
    <col min="9" max="16384" width="11.42578125" style="1466"/>
  </cols>
  <sheetData>
    <row r="2" spans="1:15" s="1462" customFormat="1" ht="12.75">
      <c r="A2" s="2654" t="s">
        <v>1052</v>
      </c>
      <c r="B2" s="2654"/>
      <c r="C2" s="2654"/>
      <c r="D2" s="2654"/>
      <c r="E2" s="2654"/>
      <c r="F2" s="2654"/>
      <c r="G2" s="2654"/>
      <c r="H2" s="2654"/>
    </row>
    <row r="3" spans="1:15" s="1462" customFormat="1" ht="12.75">
      <c r="A3" s="2654">
        <v>2018</v>
      </c>
      <c r="B3" s="2654"/>
      <c r="C3" s="2654"/>
      <c r="D3" s="2654"/>
      <c r="E3" s="2654"/>
      <c r="F3" s="2654"/>
      <c r="G3" s="2654"/>
      <c r="H3" s="2654"/>
    </row>
    <row r="4" spans="1:15">
      <c r="B4" s="1464"/>
      <c r="C4" s="1464"/>
      <c r="D4" s="1464"/>
      <c r="E4" s="1464"/>
      <c r="F4" s="1464"/>
      <c r="G4" s="1465"/>
      <c r="H4" s="1465"/>
    </row>
    <row r="5" spans="1:15">
      <c r="A5" s="2655"/>
      <c r="B5" s="2657" t="s">
        <v>974</v>
      </c>
      <c r="C5" s="1467"/>
      <c r="D5" s="2657" t="s">
        <v>975</v>
      </c>
      <c r="E5" s="1467"/>
      <c r="F5" s="2657" t="s">
        <v>976</v>
      </c>
      <c r="G5" s="2659" t="s">
        <v>977</v>
      </c>
      <c r="H5" s="2659" t="s">
        <v>978</v>
      </c>
    </row>
    <row r="6" spans="1:15">
      <c r="A6" s="2656"/>
      <c r="B6" s="2658"/>
      <c r="C6" s="1468"/>
      <c r="D6" s="2658"/>
      <c r="E6" s="1468"/>
      <c r="F6" s="2658"/>
      <c r="G6" s="2660"/>
      <c r="H6" s="2660"/>
    </row>
    <row r="7" spans="1:15" ht="22.5">
      <c r="A7" s="1469">
        <v>1</v>
      </c>
      <c r="B7" s="1486" t="s">
        <v>1053</v>
      </c>
      <c r="C7" s="1487"/>
      <c r="D7" s="1473" t="s">
        <v>1018</v>
      </c>
      <c r="E7" s="1488"/>
      <c r="F7" s="1473" t="s">
        <v>1019</v>
      </c>
      <c r="G7" s="1474">
        <v>43157</v>
      </c>
      <c r="H7" s="1474" t="s">
        <v>1020</v>
      </c>
    </row>
    <row r="8" spans="1:15" ht="45">
      <c r="A8" s="1469">
        <v>2</v>
      </c>
      <c r="B8" s="1486" t="s">
        <v>1021</v>
      </c>
      <c r="C8" s="1487"/>
      <c r="D8" s="1473" t="s">
        <v>1018</v>
      </c>
      <c r="E8" s="1488"/>
      <c r="F8" s="1473" t="s">
        <v>1022</v>
      </c>
      <c r="G8" s="1474">
        <v>43157</v>
      </c>
      <c r="H8" s="1474">
        <v>44983</v>
      </c>
      <c r="O8" s="1475"/>
    </row>
    <row r="9" spans="1:15" ht="22.5">
      <c r="A9" s="1469">
        <v>3</v>
      </c>
      <c r="B9" s="1486" t="s">
        <v>1023</v>
      </c>
      <c r="C9" s="1487"/>
      <c r="D9" s="1473" t="s">
        <v>1024</v>
      </c>
      <c r="E9" s="1488"/>
      <c r="F9" s="1473" t="s">
        <v>1025</v>
      </c>
      <c r="G9" s="1474">
        <v>43291</v>
      </c>
      <c r="H9" s="1476" t="s">
        <v>987</v>
      </c>
    </row>
    <row r="10" spans="1:15" ht="45">
      <c r="A10" s="1469">
        <v>4</v>
      </c>
      <c r="B10" s="1486" t="s">
        <v>1026</v>
      </c>
      <c r="C10" s="1487"/>
      <c r="D10" s="1473" t="s">
        <v>1027</v>
      </c>
      <c r="E10" s="1488"/>
      <c r="F10" s="1473" t="s">
        <v>1028</v>
      </c>
      <c r="G10" s="1476">
        <v>43138</v>
      </c>
      <c r="H10" s="1476" t="s">
        <v>987</v>
      </c>
    </row>
    <row r="11" spans="1:15" ht="45">
      <c r="A11" s="1469">
        <v>5</v>
      </c>
      <c r="B11" s="1486" t="s">
        <v>982</v>
      </c>
      <c r="C11" s="1487"/>
      <c r="D11" s="1473" t="s">
        <v>1029</v>
      </c>
      <c r="E11" s="1488"/>
      <c r="F11" s="1473" t="s">
        <v>1030</v>
      </c>
      <c r="G11" s="1476">
        <v>43222</v>
      </c>
      <c r="H11" s="1476">
        <v>45048</v>
      </c>
    </row>
    <row r="12" spans="1:15" ht="45">
      <c r="A12" s="1469">
        <v>6</v>
      </c>
      <c r="B12" s="1486" t="s">
        <v>1031</v>
      </c>
      <c r="C12" s="1487"/>
      <c r="D12" s="1473" t="s">
        <v>1032</v>
      </c>
      <c r="E12" s="1488"/>
      <c r="F12" s="1473" t="s">
        <v>1033</v>
      </c>
      <c r="G12" s="1476">
        <v>43248</v>
      </c>
      <c r="H12" s="1476">
        <v>45074</v>
      </c>
    </row>
    <row r="13" spans="1:15" ht="67.5">
      <c r="A13" s="1469">
        <v>7</v>
      </c>
      <c r="B13" s="1486" t="s">
        <v>1034</v>
      </c>
      <c r="C13" s="1487"/>
      <c r="D13" s="1473" t="s">
        <v>1035</v>
      </c>
      <c r="E13" s="1488"/>
      <c r="F13" s="1489" t="s">
        <v>1036</v>
      </c>
      <c r="G13" s="1476">
        <v>43224</v>
      </c>
      <c r="H13" s="1476">
        <v>44685</v>
      </c>
    </row>
    <row r="14" spans="1:15" ht="22.5">
      <c r="A14" s="1469">
        <v>8</v>
      </c>
      <c r="B14" s="1486" t="s">
        <v>1037</v>
      </c>
      <c r="C14" s="1487"/>
      <c r="D14" s="1473" t="s">
        <v>1035</v>
      </c>
      <c r="E14" s="1488"/>
      <c r="F14" s="1473" t="s">
        <v>1038</v>
      </c>
      <c r="G14" s="1476">
        <v>43224</v>
      </c>
      <c r="H14" s="1476">
        <v>44685</v>
      </c>
    </row>
    <row r="15" spans="1:15" ht="33.75">
      <c r="A15" s="1469">
        <v>9</v>
      </c>
      <c r="B15" s="1486" t="s">
        <v>1039</v>
      </c>
      <c r="C15" s="1487"/>
      <c r="D15" s="1473" t="s">
        <v>1035</v>
      </c>
      <c r="E15" s="1488"/>
      <c r="F15" s="1473" t="s">
        <v>1040</v>
      </c>
      <c r="G15" s="1476">
        <v>43224</v>
      </c>
      <c r="H15" s="1476">
        <v>44685</v>
      </c>
    </row>
    <row r="16" spans="1:15" ht="33.75">
      <c r="A16" s="1469">
        <v>10</v>
      </c>
      <c r="B16" s="1486" t="s">
        <v>1041</v>
      </c>
      <c r="C16" s="1487"/>
      <c r="D16" s="1473" t="s">
        <v>1042</v>
      </c>
      <c r="E16" s="1488"/>
      <c r="F16" s="1488" t="s">
        <v>1043</v>
      </c>
      <c r="G16" s="1476">
        <v>43332</v>
      </c>
      <c r="H16" s="1476">
        <v>45158</v>
      </c>
    </row>
    <row r="17" spans="1:16" ht="22.5">
      <c r="A17" s="1463">
        <v>11</v>
      </c>
      <c r="B17" s="1486" t="s">
        <v>1044</v>
      </c>
      <c r="C17" s="1472"/>
      <c r="D17" s="1472" t="s">
        <v>1045</v>
      </c>
      <c r="E17" s="1472"/>
      <c r="F17" s="1473" t="s">
        <v>1046</v>
      </c>
      <c r="G17" s="1476">
        <v>43332</v>
      </c>
      <c r="H17" s="1476">
        <v>45158</v>
      </c>
    </row>
    <row r="18" spans="1:16" ht="45">
      <c r="A18" s="1480">
        <v>12</v>
      </c>
      <c r="B18" s="1490" t="s">
        <v>1047</v>
      </c>
      <c r="C18" s="1491"/>
      <c r="D18" s="1491" t="s">
        <v>1048</v>
      </c>
      <c r="E18" s="1491"/>
      <c r="F18" s="1491" t="s">
        <v>1049</v>
      </c>
      <c r="G18" s="1483">
        <v>43131</v>
      </c>
      <c r="H18" s="1483" t="s">
        <v>1050</v>
      </c>
      <c r="I18" s="1493"/>
      <c r="J18" s="1193"/>
      <c r="K18" s="1193"/>
      <c r="L18" s="1193"/>
      <c r="M18" s="1193"/>
      <c r="N18" s="1193"/>
      <c r="O18" s="1193"/>
      <c r="P18" s="1193"/>
    </row>
    <row r="19" spans="1:16">
      <c r="A19" s="2662" t="s">
        <v>1051</v>
      </c>
      <c r="B19" s="2662"/>
      <c r="C19" s="2662"/>
      <c r="D19" s="2662"/>
      <c r="E19" s="1464"/>
      <c r="F19" s="2662"/>
      <c r="G19" s="2662"/>
      <c r="H19" s="2662"/>
      <c r="I19" s="2662"/>
    </row>
  </sheetData>
  <mergeCells count="10">
    <mergeCell ref="A19:D19"/>
    <mergeCell ref="F19:I19"/>
    <mergeCell ref="A2:H2"/>
    <mergeCell ref="A3:H3"/>
    <mergeCell ref="A5:A6"/>
    <mergeCell ref="B5:B6"/>
    <mergeCell ref="D5:D6"/>
    <mergeCell ref="F5:F6"/>
    <mergeCell ref="G5:G6"/>
    <mergeCell ref="H5:H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0"/>
  <sheetViews>
    <sheetView workbookViewId="0">
      <selection activeCell="C14" sqref="C14:E14"/>
    </sheetView>
  </sheetViews>
  <sheetFormatPr baseColWidth="10" defaultRowHeight="12.75"/>
  <cols>
    <col min="1" max="1" width="1" style="79" customWidth="1"/>
    <col min="2" max="2" width="67.5703125" style="79" bestFit="1" customWidth="1"/>
    <col min="3" max="3" width="7.7109375" style="1515" customWidth="1"/>
    <col min="4" max="4" width="8.42578125" style="1528" bestFit="1" customWidth="1"/>
    <col min="5" max="5" width="0.85546875" style="1529" customWidth="1"/>
    <col min="6" max="6" width="11.28515625" style="1515" customWidth="1"/>
    <col min="7" max="7" width="11.28515625" style="1494" customWidth="1"/>
    <col min="8" max="8" width="16.85546875" style="79" customWidth="1"/>
    <col min="9" max="9" width="0.85546875" style="79" customWidth="1"/>
    <col min="10" max="256" width="11.42578125" style="79"/>
    <col min="257" max="257" width="1" style="79" customWidth="1"/>
    <col min="258" max="258" width="67.5703125" style="79" bestFit="1" customWidth="1"/>
    <col min="259" max="259" width="7.7109375" style="79" customWidth="1"/>
    <col min="260" max="260" width="8.42578125" style="79" bestFit="1" customWidth="1"/>
    <col min="261" max="261" width="0.85546875" style="79" customWidth="1"/>
    <col min="262" max="263" width="11.28515625" style="79" customWidth="1"/>
    <col min="264" max="264" width="16.85546875" style="79" customWidth="1"/>
    <col min="265" max="265" width="0.85546875" style="79" customWidth="1"/>
    <col min="266" max="512" width="11.42578125" style="79"/>
    <col min="513" max="513" width="1" style="79" customWidth="1"/>
    <col min="514" max="514" width="67.5703125" style="79" bestFit="1" customWidth="1"/>
    <col min="515" max="515" width="7.7109375" style="79" customWidth="1"/>
    <col min="516" max="516" width="8.42578125" style="79" bestFit="1" customWidth="1"/>
    <col min="517" max="517" width="0.85546875" style="79" customWidth="1"/>
    <col min="518" max="519" width="11.28515625" style="79" customWidth="1"/>
    <col min="520" max="520" width="16.85546875" style="79" customWidth="1"/>
    <col min="521" max="521" width="0.85546875" style="79" customWidth="1"/>
    <col min="522" max="768" width="11.42578125" style="79"/>
    <col min="769" max="769" width="1" style="79" customWidth="1"/>
    <col min="770" max="770" width="67.5703125" style="79" bestFit="1" customWidth="1"/>
    <col min="771" max="771" width="7.7109375" style="79" customWidth="1"/>
    <col min="772" max="772" width="8.42578125" style="79" bestFit="1" customWidth="1"/>
    <col min="773" max="773" width="0.85546875" style="79" customWidth="1"/>
    <col min="774" max="775" width="11.28515625" style="79" customWidth="1"/>
    <col min="776" max="776" width="16.85546875" style="79" customWidth="1"/>
    <col min="777" max="777" width="0.85546875" style="79" customWidth="1"/>
    <col min="778" max="1024" width="11.42578125" style="79"/>
    <col min="1025" max="1025" width="1" style="79" customWidth="1"/>
    <col min="1026" max="1026" width="67.5703125" style="79" bestFit="1" customWidth="1"/>
    <col min="1027" max="1027" width="7.7109375" style="79" customWidth="1"/>
    <col min="1028" max="1028" width="8.42578125" style="79" bestFit="1" customWidth="1"/>
    <col min="1029" max="1029" width="0.85546875" style="79" customWidth="1"/>
    <col min="1030" max="1031" width="11.28515625" style="79" customWidth="1"/>
    <col min="1032" max="1032" width="16.85546875" style="79" customWidth="1"/>
    <col min="1033" max="1033" width="0.85546875" style="79" customWidth="1"/>
    <col min="1034" max="1280" width="11.42578125" style="79"/>
    <col min="1281" max="1281" width="1" style="79" customWidth="1"/>
    <col min="1282" max="1282" width="67.5703125" style="79" bestFit="1" customWidth="1"/>
    <col min="1283" max="1283" width="7.7109375" style="79" customWidth="1"/>
    <col min="1284" max="1284" width="8.42578125" style="79" bestFit="1" customWidth="1"/>
    <col min="1285" max="1285" width="0.85546875" style="79" customWidth="1"/>
    <col min="1286" max="1287" width="11.28515625" style="79" customWidth="1"/>
    <col min="1288" max="1288" width="16.85546875" style="79" customWidth="1"/>
    <col min="1289" max="1289" width="0.85546875" style="79" customWidth="1"/>
    <col min="1290" max="1536" width="11.42578125" style="79"/>
    <col min="1537" max="1537" width="1" style="79" customWidth="1"/>
    <col min="1538" max="1538" width="67.5703125" style="79" bestFit="1" customWidth="1"/>
    <col min="1539" max="1539" width="7.7109375" style="79" customWidth="1"/>
    <col min="1540" max="1540" width="8.42578125" style="79" bestFit="1" customWidth="1"/>
    <col min="1541" max="1541" width="0.85546875" style="79" customWidth="1"/>
    <col min="1542" max="1543" width="11.28515625" style="79" customWidth="1"/>
    <col min="1544" max="1544" width="16.85546875" style="79" customWidth="1"/>
    <col min="1545" max="1545" width="0.85546875" style="79" customWidth="1"/>
    <col min="1546" max="1792" width="11.42578125" style="79"/>
    <col min="1793" max="1793" width="1" style="79" customWidth="1"/>
    <col min="1794" max="1794" width="67.5703125" style="79" bestFit="1" customWidth="1"/>
    <col min="1795" max="1795" width="7.7109375" style="79" customWidth="1"/>
    <col min="1796" max="1796" width="8.42578125" style="79" bestFit="1" customWidth="1"/>
    <col min="1797" max="1797" width="0.85546875" style="79" customWidth="1"/>
    <col min="1798" max="1799" width="11.28515625" style="79" customWidth="1"/>
    <col min="1800" max="1800" width="16.85546875" style="79" customWidth="1"/>
    <col min="1801" max="1801" width="0.85546875" style="79" customWidth="1"/>
    <col min="1802" max="2048" width="11.42578125" style="79"/>
    <col min="2049" max="2049" width="1" style="79" customWidth="1"/>
    <col min="2050" max="2050" width="67.5703125" style="79" bestFit="1" customWidth="1"/>
    <col min="2051" max="2051" width="7.7109375" style="79" customWidth="1"/>
    <col min="2052" max="2052" width="8.42578125" style="79" bestFit="1" customWidth="1"/>
    <col min="2053" max="2053" width="0.85546875" style="79" customWidth="1"/>
    <col min="2054" max="2055" width="11.28515625" style="79" customWidth="1"/>
    <col min="2056" max="2056" width="16.85546875" style="79" customWidth="1"/>
    <col min="2057" max="2057" width="0.85546875" style="79" customWidth="1"/>
    <col min="2058" max="2304" width="11.42578125" style="79"/>
    <col min="2305" max="2305" width="1" style="79" customWidth="1"/>
    <col min="2306" max="2306" width="67.5703125" style="79" bestFit="1" customWidth="1"/>
    <col min="2307" max="2307" width="7.7109375" style="79" customWidth="1"/>
    <col min="2308" max="2308" width="8.42578125" style="79" bestFit="1" customWidth="1"/>
    <col min="2309" max="2309" width="0.85546875" style="79" customWidth="1"/>
    <col min="2310" max="2311" width="11.28515625" style="79" customWidth="1"/>
    <col min="2312" max="2312" width="16.85546875" style="79" customWidth="1"/>
    <col min="2313" max="2313" width="0.85546875" style="79" customWidth="1"/>
    <col min="2314" max="2560" width="11.42578125" style="79"/>
    <col min="2561" max="2561" width="1" style="79" customWidth="1"/>
    <col min="2562" max="2562" width="67.5703125" style="79" bestFit="1" customWidth="1"/>
    <col min="2563" max="2563" width="7.7109375" style="79" customWidth="1"/>
    <col min="2564" max="2564" width="8.42578125" style="79" bestFit="1" customWidth="1"/>
    <col min="2565" max="2565" width="0.85546875" style="79" customWidth="1"/>
    <col min="2566" max="2567" width="11.28515625" style="79" customWidth="1"/>
    <col min="2568" max="2568" width="16.85546875" style="79" customWidth="1"/>
    <col min="2569" max="2569" width="0.85546875" style="79" customWidth="1"/>
    <col min="2570" max="2816" width="11.42578125" style="79"/>
    <col min="2817" max="2817" width="1" style="79" customWidth="1"/>
    <col min="2818" max="2818" width="67.5703125" style="79" bestFit="1" customWidth="1"/>
    <col min="2819" max="2819" width="7.7109375" style="79" customWidth="1"/>
    <col min="2820" max="2820" width="8.42578125" style="79" bestFit="1" customWidth="1"/>
    <col min="2821" max="2821" width="0.85546875" style="79" customWidth="1"/>
    <col min="2822" max="2823" width="11.28515625" style="79" customWidth="1"/>
    <col min="2824" max="2824" width="16.85546875" style="79" customWidth="1"/>
    <col min="2825" max="2825" width="0.85546875" style="79" customWidth="1"/>
    <col min="2826" max="3072" width="11.42578125" style="79"/>
    <col min="3073" max="3073" width="1" style="79" customWidth="1"/>
    <col min="3074" max="3074" width="67.5703125" style="79" bestFit="1" customWidth="1"/>
    <col min="3075" max="3075" width="7.7109375" style="79" customWidth="1"/>
    <col min="3076" max="3076" width="8.42578125" style="79" bestFit="1" customWidth="1"/>
    <col min="3077" max="3077" width="0.85546875" style="79" customWidth="1"/>
    <col min="3078" max="3079" width="11.28515625" style="79" customWidth="1"/>
    <col min="3080" max="3080" width="16.85546875" style="79" customWidth="1"/>
    <col min="3081" max="3081" width="0.85546875" style="79" customWidth="1"/>
    <col min="3082" max="3328" width="11.42578125" style="79"/>
    <col min="3329" max="3329" width="1" style="79" customWidth="1"/>
    <col min="3330" max="3330" width="67.5703125" style="79" bestFit="1" customWidth="1"/>
    <col min="3331" max="3331" width="7.7109375" style="79" customWidth="1"/>
    <col min="3332" max="3332" width="8.42578125" style="79" bestFit="1" customWidth="1"/>
    <col min="3333" max="3333" width="0.85546875" style="79" customWidth="1"/>
    <col min="3334" max="3335" width="11.28515625" style="79" customWidth="1"/>
    <col min="3336" max="3336" width="16.85546875" style="79" customWidth="1"/>
    <col min="3337" max="3337" width="0.85546875" style="79" customWidth="1"/>
    <col min="3338" max="3584" width="11.42578125" style="79"/>
    <col min="3585" max="3585" width="1" style="79" customWidth="1"/>
    <col min="3586" max="3586" width="67.5703125" style="79" bestFit="1" customWidth="1"/>
    <col min="3587" max="3587" width="7.7109375" style="79" customWidth="1"/>
    <col min="3588" max="3588" width="8.42578125" style="79" bestFit="1" customWidth="1"/>
    <col min="3589" max="3589" width="0.85546875" style="79" customWidth="1"/>
    <col min="3590" max="3591" width="11.28515625" style="79" customWidth="1"/>
    <col min="3592" max="3592" width="16.85546875" style="79" customWidth="1"/>
    <col min="3593" max="3593" width="0.85546875" style="79" customWidth="1"/>
    <col min="3594" max="3840" width="11.42578125" style="79"/>
    <col min="3841" max="3841" width="1" style="79" customWidth="1"/>
    <col min="3842" max="3842" width="67.5703125" style="79" bestFit="1" customWidth="1"/>
    <col min="3843" max="3843" width="7.7109375" style="79" customWidth="1"/>
    <col min="3844" max="3844" width="8.42578125" style="79" bestFit="1" customWidth="1"/>
    <col min="3845" max="3845" width="0.85546875" style="79" customWidth="1"/>
    <col min="3846" max="3847" width="11.28515625" style="79" customWidth="1"/>
    <col min="3848" max="3848" width="16.85546875" style="79" customWidth="1"/>
    <col min="3849" max="3849" width="0.85546875" style="79" customWidth="1"/>
    <col min="3850" max="4096" width="11.42578125" style="79"/>
    <col min="4097" max="4097" width="1" style="79" customWidth="1"/>
    <col min="4098" max="4098" width="67.5703125" style="79" bestFit="1" customWidth="1"/>
    <col min="4099" max="4099" width="7.7109375" style="79" customWidth="1"/>
    <col min="4100" max="4100" width="8.42578125" style="79" bestFit="1" customWidth="1"/>
    <col min="4101" max="4101" width="0.85546875" style="79" customWidth="1"/>
    <col min="4102" max="4103" width="11.28515625" style="79" customWidth="1"/>
    <col min="4104" max="4104" width="16.85546875" style="79" customWidth="1"/>
    <col min="4105" max="4105" width="0.85546875" style="79" customWidth="1"/>
    <col min="4106" max="4352" width="11.42578125" style="79"/>
    <col min="4353" max="4353" width="1" style="79" customWidth="1"/>
    <col min="4354" max="4354" width="67.5703125" style="79" bestFit="1" customWidth="1"/>
    <col min="4355" max="4355" width="7.7109375" style="79" customWidth="1"/>
    <col min="4356" max="4356" width="8.42578125" style="79" bestFit="1" customWidth="1"/>
    <col min="4357" max="4357" width="0.85546875" style="79" customWidth="1"/>
    <col min="4358" max="4359" width="11.28515625" style="79" customWidth="1"/>
    <col min="4360" max="4360" width="16.85546875" style="79" customWidth="1"/>
    <col min="4361" max="4361" width="0.85546875" style="79" customWidth="1"/>
    <col min="4362" max="4608" width="11.42578125" style="79"/>
    <col min="4609" max="4609" width="1" style="79" customWidth="1"/>
    <col min="4610" max="4610" width="67.5703125" style="79" bestFit="1" customWidth="1"/>
    <col min="4611" max="4611" width="7.7109375" style="79" customWidth="1"/>
    <col min="4612" max="4612" width="8.42578125" style="79" bestFit="1" customWidth="1"/>
    <col min="4613" max="4613" width="0.85546875" style="79" customWidth="1"/>
    <col min="4614" max="4615" width="11.28515625" style="79" customWidth="1"/>
    <col min="4616" max="4616" width="16.85546875" style="79" customWidth="1"/>
    <col min="4617" max="4617" width="0.85546875" style="79" customWidth="1"/>
    <col min="4618" max="4864" width="11.42578125" style="79"/>
    <col min="4865" max="4865" width="1" style="79" customWidth="1"/>
    <col min="4866" max="4866" width="67.5703125" style="79" bestFit="1" customWidth="1"/>
    <col min="4867" max="4867" width="7.7109375" style="79" customWidth="1"/>
    <col min="4868" max="4868" width="8.42578125" style="79" bestFit="1" customWidth="1"/>
    <col min="4869" max="4869" width="0.85546875" style="79" customWidth="1"/>
    <col min="4870" max="4871" width="11.28515625" style="79" customWidth="1"/>
    <col min="4872" max="4872" width="16.85546875" style="79" customWidth="1"/>
    <col min="4873" max="4873" width="0.85546875" style="79" customWidth="1"/>
    <col min="4874" max="5120" width="11.42578125" style="79"/>
    <col min="5121" max="5121" width="1" style="79" customWidth="1"/>
    <col min="5122" max="5122" width="67.5703125" style="79" bestFit="1" customWidth="1"/>
    <col min="5123" max="5123" width="7.7109375" style="79" customWidth="1"/>
    <col min="5124" max="5124" width="8.42578125" style="79" bestFit="1" customWidth="1"/>
    <col min="5125" max="5125" width="0.85546875" style="79" customWidth="1"/>
    <col min="5126" max="5127" width="11.28515625" style="79" customWidth="1"/>
    <col min="5128" max="5128" width="16.85546875" style="79" customWidth="1"/>
    <col min="5129" max="5129" width="0.85546875" style="79" customWidth="1"/>
    <col min="5130" max="5376" width="11.42578125" style="79"/>
    <col min="5377" max="5377" width="1" style="79" customWidth="1"/>
    <col min="5378" max="5378" width="67.5703125" style="79" bestFit="1" customWidth="1"/>
    <col min="5379" max="5379" width="7.7109375" style="79" customWidth="1"/>
    <col min="5380" max="5380" width="8.42578125" style="79" bestFit="1" customWidth="1"/>
    <col min="5381" max="5381" width="0.85546875" style="79" customWidth="1"/>
    <col min="5382" max="5383" width="11.28515625" style="79" customWidth="1"/>
    <col min="5384" max="5384" width="16.85546875" style="79" customWidth="1"/>
    <col min="5385" max="5385" width="0.85546875" style="79" customWidth="1"/>
    <col min="5386" max="5632" width="11.42578125" style="79"/>
    <col min="5633" max="5633" width="1" style="79" customWidth="1"/>
    <col min="5634" max="5634" width="67.5703125" style="79" bestFit="1" customWidth="1"/>
    <col min="5635" max="5635" width="7.7109375" style="79" customWidth="1"/>
    <col min="5636" max="5636" width="8.42578125" style="79" bestFit="1" customWidth="1"/>
    <col min="5637" max="5637" width="0.85546875" style="79" customWidth="1"/>
    <col min="5638" max="5639" width="11.28515625" style="79" customWidth="1"/>
    <col min="5640" max="5640" width="16.85546875" style="79" customWidth="1"/>
    <col min="5641" max="5641" width="0.85546875" style="79" customWidth="1"/>
    <col min="5642" max="5888" width="11.42578125" style="79"/>
    <col min="5889" max="5889" width="1" style="79" customWidth="1"/>
    <col min="5890" max="5890" width="67.5703125" style="79" bestFit="1" customWidth="1"/>
    <col min="5891" max="5891" width="7.7109375" style="79" customWidth="1"/>
    <col min="5892" max="5892" width="8.42578125" style="79" bestFit="1" customWidth="1"/>
    <col min="5893" max="5893" width="0.85546875" style="79" customWidth="1"/>
    <col min="5894" max="5895" width="11.28515625" style="79" customWidth="1"/>
    <col min="5896" max="5896" width="16.85546875" style="79" customWidth="1"/>
    <col min="5897" max="5897" width="0.85546875" style="79" customWidth="1"/>
    <col min="5898" max="6144" width="11.42578125" style="79"/>
    <col min="6145" max="6145" width="1" style="79" customWidth="1"/>
    <col min="6146" max="6146" width="67.5703125" style="79" bestFit="1" customWidth="1"/>
    <col min="6147" max="6147" width="7.7109375" style="79" customWidth="1"/>
    <col min="6148" max="6148" width="8.42578125" style="79" bestFit="1" customWidth="1"/>
    <col min="6149" max="6149" width="0.85546875" style="79" customWidth="1"/>
    <col min="6150" max="6151" width="11.28515625" style="79" customWidth="1"/>
    <col min="6152" max="6152" width="16.85546875" style="79" customWidth="1"/>
    <col min="6153" max="6153" width="0.85546875" style="79" customWidth="1"/>
    <col min="6154" max="6400" width="11.42578125" style="79"/>
    <col min="6401" max="6401" width="1" style="79" customWidth="1"/>
    <col min="6402" max="6402" width="67.5703125" style="79" bestFit="1" customWidth="1"/>
    <col min="6403" max="6403" width="7.7109375" style="79" customWidth="1"/>
    <col min="6404" max="6404" width="8.42578125" style="79" bestFit="1" customWidth="1"/>
    <col min="6405" max="6405" width="0.85546875" style="79" customWidth="1"/>
    <col min="6406" max="6407" width="11.28515625" style="79" customWidth="1"/>
    <col min="6408" max="6408" width="16.85546875" style="79" customWidth="1"/>
    <col min="6409" max="6409" width="0.85546875" style="79" customWidth="1"/>
    <col min="6410" max="6656" width="11.42578125" style="79"/>
    <col min="6657" max="6657" width="1" style="79" customWidth="1"/>
    <col min="6658" max="6658" width="67.5703125" style="79" bestFit="1" customWidth="1"/>
    <col min="6659" max="6659" width="7.7109375" style="79" customWidth="1"/>
    <col min="6660" max="6660" width="8.42578125" style="79" bestFit="1" customWidth="1"/>
    <col min="6661" max="6661" width="0.85546875" style="79" customWidth="1"/>
    <col min="6662" max="6663" width="11.28515625" style="79" customWidth="1"/>
    <col min="6664" max="6664" width="16.85546875" style="79" customWidth="1"/>
    <col min="6665" max="6665" width="0.85546875" style="79" customWidth="1"/>
    <col min="6666" max="6912" width="11.42578125" style="79"/>
    <col min="6913" max="6913" width="1" style="79" customWidth="1"/>
    <col min="6914" max="6914" width="67.5703125" style="79" bestFit="1" customWidth="1"/>
    <col min="6915" max="6915" width="7.7109375" style="79" customWidth="1"/>
    <col min="6916" max="6916" width="8.42578125" style="79" bestFit="1" customWidth="1"/>
    <col min="6917" max="6917" width="0.85546875" style="79" customWidth="1"/>
    <col min="6918" max="6919" width="11.28515625" style="79" customWidth="1"/>
    <col min="6920" max="6920" width="16.85546875" style="79" customWidth="1"/>
    <col min="6921" max="6921" width="0.85546875" style="79" customWidth="1"/>
    <col min="6922" max="7168" width="11.42578125" style="79"/>
    <col min="7169" max="7169" width="1" style="79" customWidth="1"/>
    <col min="7170" max="7170" width="67.5703125" style="79" bestFit="1" customWidth="1"/>
    <col min="7171" max="7171" width="7.7109375" style="79" customWidth="1"/>
    <col min="7172" max="7172" width="8.42578125" style="79" bestFit="1" customWidth="1"/>
    <col min="7173" max="7173" width="0.85546875" style="79" customWidth="1"/>
    <col min="7174" max="7175" width="11.28515625" style="79" customWidth="1"/>
    <col min="7176" max="7176" width="16.85546875" style="79" customWidth="1"/>
    <col min="7177" max="7177" width="0.85546875" style="79" customWidth="1"/>
    <col min="7178" max="7424" width="11.42578125" style="79"/>
    <col min="7425" max="7425" width="1" style="79" customWidth="1"/>
    <col min="7426" max="7426" width="67.5703125" style="79" bestFit="1" customWidth="1"/>
    <col min="7427" max="7427" width="7.7109375" style="79" customWidth="1"/>
    <col min="7428" max="7428" width="8.42578125" style="79" bestFit="1" customWidth="1"/>
    <col min="7429" max="7429" width="0.85546875" style="79" customWidth="1"/>
    <col min="7430" max="7431" width="11.28515625" style="79" customWidth="1"/>
    <col min="7432" max="7432" width="16.85546875" style="79" customWidth="1"/>
    <col min="7433" max="7433" width="0.85546875" style="79" customWidth="1"/>
    <col min="7434" max="7680" width="11.42578125" style="79"/>
    <col min="7681" max="7681" width="1" style="79" customWidth="1"/>
    <col min="7682" max="7682" width="67.5703125" style="79" bestFit="1" customWidth="1"/>
    <col min="7683" max="7683" width="7.7109375" style="79" customWidth="1"/>
    <col min="7684" max="7684" width="8.42578125" style="79" bestFit="1" customWidth="1"/>
    <col min="7685" max="7685" width="0.85546875" style="79" customWidth="1"/>
    <col min="7686" max="7687" width="11.28515625" style="79" customWidth="1"/>
    <col min="7688" max="7688" width="16.85546875" style="79" customWidth="1"/>
    <col min="7689" max="7689" width="0.85546875" style="79" customWidth="1"/>
    <col min="7690" max="7936" width="11.42578125" style="79"/>
    <col min="7937" max="7937" width="1" style="79" customWidth="1"/>
    <col min="7938" max="7938" width="67.5703125" style="79" bestFit="1" customWidth="1"/>
    <col min="7939" max="7939" width="7.7109375" style="79" customWidth="1"/>
    <col min="7940" max="7940" width="8.42578125" style="79" bestFit="1" customWidth="1"/>
    <col min="7941" max="7941" width="0.85546875" style="79" customWidth="1"/>
    <col min="7942" max="7943" width="11.28515625" style="79" customWidth="1"/>
    <col min="7944" max="7944" width="16.85546875" style="79" customWidth="1"/>
    <col min="7945" max="7945" width="0.85546875" style="79" customWidth="1"/>
    <col min="7946" max="8192" width="11.42578125" style="79"/>
    <col min="8193" max="8193" width="1" style="79" customWidth="1"/>
    <col min="8194" max="8194" width="67.5703125" style="79" bestFit="1" customWidth="1"/>
    <col min="8195" max="8195" width="7.7109375" style="79" customWidth="1"/>
    <col min="8196" max="8196" width="8.42578125" style="79" bestFit="1" customWidth="1"/>
    <col min="8197" max="8197" width="0.85546875" style="79" customWidth="1"/>
    <col min="8198" max="8199" width="11.28515625" style="79" customWidth="1"/>
    <col min="8200" max="8200" width="16.85546875" style="79" customWidth="1"/>
    <col min="8201" max="8201" width="0.85546875" style="79" customWidth="1"/>
    <col min="8202" max="8448" width="11.42578125" style="79"/>
    <col min="8449" max="8449" width="1" style="79" customWidth="1"/>
    <col min="8450" max="8450" width="67.5703125" style="79" bestFit="1" customWidth="1"/>
    <col min="8451" max="8451" width="7.7109375" style="79" customWidth="1"/>
    <col min="8452" max="8452" width="8.42578125" style="79" bestFit="1" customWidth="1"/>
    <col min="8453" max="8453" width="0.85546875" style="79" customWidth="1"/>
    <col min="8454" max="8455" width="11.28515625" style="79" customWidth="1"/>
    <col min="8456" max="8456" width="16.85546875" style="79" customWidth="1"/>
    <col min="8457" max="8457" width="0.85546875" style="79" customWidth="1"/>
    <col min="8458" max="8704" width="11.42578125" style="79"/>
    <col min="8705" max="8705" width="1" style="79" customWidth="1"/>
    <col min="8706" max="8706" width="67.5703125" style="79" bestFit="1" customWidth="1"/>
    <col min="8707" max="8707" width="7.7109375" style="79" customWidth="1"/>
    <col min="8708" max="8708" width="8.42578125" style="79" bestFit="1" customWidth="1"/>
    <col min="8709" max="8709" width="0.85546875" style="79" customWidth="1"/>
    <col min="8710" max="8711" width="11.28515625" style="79" customWidth="1"/>
    <col min="8712" max="8712" width="16.85546875" style="79" customWidth="1"/>
    <col min="8713" max="8713" width="0.85546875" style="79" customWidth="1"/>
    <col min="8714" max="8960" width="11.42578125" style="79"/>
    <col min="8961" max="8961" width="1" style="79" customWidth="1"/>
    <col min="8962" max="8962" width="67.5703125" style="79" bestFit="1" customWidth="1"/>
    <col min="8963" max="8963" width="7.7109375" style="79" customWidth="1"/>
    <col min="8964" max="8964" width="8.42578125" style="79" bestFit="1" customWidth="1"/>
    <col min="8965" max="8965" width="0.85546875" style="79" customWidth="1"/>
    <col min="8966" max="8967" width="11.28515625" style="79" customWidth="1"/>
    <col min="8968" max="8968" width="16.85546875" style="79" customWidth="1"/>
    <col min="8969" max="8969" width="0.85546875" style="79" customWidth="1"/>
    <col min="8970" max="9216" width="11.42578125" style="79"/>
    <col min="9217" max="9217" width="1" style="79" customWidth="1"/>
    <col min="9218" max="9218" width="67.5703125" style="79" bestFit="1" customWidth="1"/>
    <col min="9219" max="9219" width="7.7109375" style="79" customWidth="1"/>
    <col min="9220" max="9220" width="8.42578125" style="79" bestFit="1" customWidth="1"/>
    <col min="9221" max="9221" width="0.85546875" style="79" customWidth="1"/>
    <col min="9222" max="9223" width="11.28515625" style="79" customWidth="1"/>
    <col min="9224" max="9224" width="16.85546875" style="79" customWidth="1"/>
    <col min="9225" max="9225" width="0.85546875" style="79" customWidth="1"/>
    <col min="9226" max="9472" width="11.42578125" style="79"/>
    <col min="9473" max="9473" width="1" style="79" customWidth="1"/>
    <col min="9474" max="9474" width="67.5703125" style="79" bestFit="1" customWidth="1"/>
    <col min="9475" max="9475" width="7.7109375" style="79" customWidth="1"/>
    <col min="9476" max="9476" width="8.42578125" style="79" bestFit="1" customWidth="1"/>
    <col min="9477" max="9477" width="0.85546875" style="79" customWidth="1"/>
    <col min="9478" max="9479" width="11.28515625" style="79" customWidth="1"/>
    <col min="9480" max="9480" width="16.85546875" style="79" customWidth="1"/>
    <col min="9481" max="9481" width="0.85546875" style="79" customWidth="1"/>
    <col min="9482" max="9728" width="11.42578125" style="79"/>
    <col min="9729" max="9729" width="1" style="79" customWidth="1"/>
    <col min="9730" max="9730" width="67.5703125" style="79" bestFit="1" customWidth="1"/>
    <col min="9731" max="9731" width="7.7109375" style="79" customWidth="1"/>
    <col min="9732" max="9732" width="8.42578125" style="79" bestFit="1" customWidth="1"/>
    <col min="9733" max="9733" width="0.85546875" style="79" customWidth="1"/>
    <col min="9734" max="9735" width="11.28515625" style="79" customWidth="1"/>
    <col min="9736" max="9736" width="16.85546875" style="79" customWidth="1"/>
    <col min="9737" max="9737" width="0.85546875" style="79" customWidth="1"/>
    <col min="9738" max="9984" width="11.42578125" style="79"/>
    <col min="9985" max="9985" width="1" style="79" customWidth="1"/>
    <col min="9986" max="9986" width="67.5703125" style="79" bestFit="1" customWidth="1"/>
    <col min="9987" max="9987" width="7.7109375" style="79" customWidth="1"/>
    <col min="9988" max="9988" width="8.42578125" style="79" bestFit="1" customWidth="1"/>
    <col min="9989" max="9989" width="0.85546875" style="79" customWidth="1"/>
    <col min="9990" max="9991" width="11.28515625" style="79" customWidth="1"/>
    <col min="9992" max="9992" width="16.85546875" style="79" customWidth="1"/>
    <col min="9993" max="9993" width="0.85546875" style="79" customWidth="1"/>
    <col min="9994" max="10240" width="11.42578125" style="79"/>
    <col min="10241" max="10241" width="1" style="79" customWidth="1"/>
    <col min="10242" max="10242" width="67.5703125" style="79" bestFit="1" customWidth="1"/>
    <col min="10243" max="10243" width="7.7109375" style="79" customWidth="1"/>
    <col min="10244" max="10244" width="8.42578125" style="79" bestFit="1" customWidth="1"/>
    <col min="10245" max="10245" width="0.85546875" style="79" customWidth="1"/>
    <col min="10246" max="10247" width="11.28515625" style="79" customWidth="1"/>
    <col min="10248" max="10248" width="16.85546875" style="79" customWidth="1"/>
    <col min="10249" max="10249" width="0.85546875" style="79" customWidth="1"/>
    <col min="10250" max="10496" width="11.42578125" style="79"/>
    <col min="10497" max="10497" width="1" style="79" customWidth="1"/>
    <col min="10498" max="10498" width="67.5703125" style="79" bestFit="1" customWidth="1"/>
    <col min="10499" max="10499" width="7.7109375" style="79" customWidth="1"/>
    <col min="10500" max="10500" width="8.42578125" style="79" bestFit="1" customWidth="1"/>
    <col min="10501" max="10501" width="0.85546875" style="79" customWidth="1"/>
    <col min="10502" max="10503" width="11.28515625" style="79" customWidth="1"/>
    <col min="10504" max="10504" width="16.85546875" style="79" customWidth="1"/>
    <col min="10505" max="10505" width="0.85546875" style="79" customWidth="1"/>
    <col min="10506" max="10752" width="11.42578125" style="79"/>
    <col min="10753" max="10753" width="1" style="79" customWidth="1"/>
    <col min="10754" max="10754" width="67.5703125" style="79" bestFit="1" customWidth="1"/>
    <col min="10755" max="10755" width="7.7109375" style="79" customWidth="1"/>
    <col min="10756" max="10756" width="8.42578125" style="79" bestFit="1" customWidth="1"/>
    <col min="10757" max="10757" width="0.85546875" style="79" customWidth="1"/>
    <col min="10758" max="10759" width="11.28515625" style="79" customWidth="1"/>
    <col min="10760" max="10760" width="16.85546875" style="79" customWidth="1"/>
    <col min="10761" max="10761" width="0.85546875" style="79" customWidth="1"/>
    <col min="10762" max="11008" width="11.42578125" style="79"/>
    <col min="11009" max="11009" width="1" style="79" customWidth="1"/>
    <col min="11010" max="11010" width="67.5703125" style="79" bestFit="1" customWidth="1"/>
    <col min="11011" max="11011" width="7.7109375" style="79" customWidth="1"/>
    <col min="11012" max="11012" width="8.42578125" style="79" bestFit="1" customWidth="1"/>
    <col min="11013" max="11013" width="0.85546875" style="79" customWidth="1"/>
    <col min="11014" max="11015" width="11.28515625" style="79" customWidth="1"/>
    <col min="11016" max="11016" width="16.85546875" style="79" customWidth="1"/>
    <col min="11017" max="11017" width="0.85546875" style="79" customWidth="1"/>
    <col min="11018" max="11264" width="11.42578125" style="79"/>
    <col min="11265" max="11265" width="1" style="79" customWidth="1"/>
    <col min="11266" max="11266" width="67.5703125" style="79" bestFit="1" customWidth="1"/>
    <col min="11267" max="11267" width="7.7109375" style="79" customWidth="1"/>
    <col min="11268" max="11268" width="8.42578125" style="79" bestFit="1" customWidth="1"/>
    <col min="11269" max="11269" width="0.85546875" style="79" customWidth="1"/>
    <col min="11270" max="11271" width="11.28515625" style="79" customWidth="1"/>
    <col min="11272" max="11272" width="16.85546875" style="79" customWidth="1"/>
    <col min="11273" max="11273" width="0.85546875" style="79" customWidth="1"/>
    <col min="11274" max="11520" width="11.42578125" style="79"/>
    <col min="11521" max="11521" width="1" style="79" customWidth="1"/>
    <col min="11522" max="11522" width="67.5703125" style="79" bestFit="1" customWidth="1"/>
    <col min="11523" max="11523" width="7.7109375" style="79" customWidth="1"/>
    <col min="11524" max="11524" width="8.42578125" style="79" bestFit="1" customWidth="1"/>
    <col min="11525" max="11525" width="0.85546875" style="79" customWidth="1"/>
    <col min="11526" max="11527" width="11.28515625" style="79" customWidth="1"/>
    <col min="11528" max="11528" width="16.85546875" style="79" customWidth="1"/>
    <col min="11529" max="11529" width="0.85546875" style="79" customWidth="1"/>
    <col min="11530" max="11776" width="11.42578125" style="79"/>
    <col min="11777" max="11777" width="1" style="79" customWidth="1"/>
    <col min="11778" max="11778" width="67.5703125" style="79" bestFit="1" customWidth="1"/>
    <col min="11779" max="11779" width="7.7109375" style="79" customWidth="1"/>
    <col min="11780" max="11780" width="8.42578125" style="79" bestFit="1" customWidth="1"/>
    <col min="11781" max="11781" width="0.85546875" style="79" customWidth="1"/>
    <col min="11782" max="11783" width="11.28515625" style="79" customWidth="1"/>
    <col min="11784" max="11784" width="16.85546875" style="79" customWidth="1"/>
    <col min="11785" max="11785" width="0.85546875" style="79" customWidth="1"/>
    <col min="11786" max="12032" width="11.42578125" style="79"/>
    <col min="12033" max="12033" width="1" style="79" customWidth="1"/>
    <col min="12034" max="12034" width="67.5703125" style="79" bestFit="1" customWidth="1"/>
    <col min="12035" max="12035" width="7.7109375" style="79" customWidth="1"/>
    <col min="12036" max="12036" width="8.42578125" style="79" bestFit="1" customWidth="1"/>
    <col min="12037" max="12037" width="0.85546875" style="79" customWidth="1"/>
    <col min="12038" max="12039" width="11.28515625" style="79" customWidth="1"/>
    <col min="12040" max="12040" width="16.85546875" style="79" customWidth="1"/>
    <col min="12041" max="12041" width="0.85546875" style="79" customWidth="1"/>
    <col min="12042" max="12288" width="11.42578125" style="79"/>
    <col min="12289" max="12289" width="1" style="79" customWidth="1"/>
    <col min="12290" max="12290" width="67.5703125" style="79" bestFit="1" customWidth="1"/>
    <col min="12291" max="12291" width="7.7109375" style="79" customWidth="1"/>
    <col min="12292" max="12292" width="8.42578125" style="79" bestFit="1" customWidth="1"/>
    <col min="12293" max="12293" width="0.85546875" style="79" customWidth="1"/>
    <col min="12294" max="12295" width="11.28515625" style="79" customWidth="1"/>
    <col min="12296" max="12296" width="16.85546875" style="79" customWidth="1"/>
    <col min="12297" max="12297" width="0.85546875" style="79" customWidth="1"/>
    <col min="12298" max="12544" width="11.42578125" style="79"/>
    <col min="12545" max="12545" width="1" style="79" customWidth="1"/>
    <col min="12546" max="12546" width="67.5703125" style="79" bestFit="1" customWidth="1"/>
    <col min="12547" max="12547" width="7.7109375" style="79" customWidth="1"/>
    <col min="12548" max="12548" width="8.42578125" style="79" bestFit="1" customWidth="1"/>
    <col min="12549" max="12549" width="0.85546875" style="79" customWidth="1"/>
    <col min="12550" max="12551" width="11.28515625" style="79" customWidth="1"/>
    <col min="12552" max="12552" width="16.85546875" style="79" customWidth="1"/>
    <col min="12553" max="12553" width="0.85546875" style="79" customWidth="1"/>
    <col min="12554" max="12800" width="11.42578125" style="79"/>
    <col min="12801" max="12801" width="1" style="79" customWidth="1"/>
    <col min="12802" max="12802" width="67.5703125" style="79" bestFit="1" customWidth="1"/>
    <col min="12803" max="12803" width="7.7109375" style="79" customWidth="1"/>
    <col min="12804" max="12804" width="8.42578125" style="79" bestFit="1" customWidth="1"/>
    <col min="12805" max="12805" width="0.85546875" style="79" customWidth="1"/>
    <col min="12806" max="12807" width="11.28515625" style="79" customWidth="1"/>
    <col min="12808" max="12808" width="16.85546875" style="79" customWidth="1"/>
    <col min="12809" max="12809" width="0.85546875" style="79" customWidth="1"/>
    <col min="12810" max="13056" width="11.42578125" style="79"/>
    <col min="13057" max="13057" width="1" style="79" customWidth="1"/>
    <col min="13058" max="13058" width="67.5703125" style="79" bestFit="1" customWidth="1"/>
    <col min="13059" max="13059" width="7.7109375" style="79" customWidth="1"/>
    <col min="13060" max="13060" width="8.42578125" style="79" bestFit="1" customWidth="1"/>
    <col min="13061" max="13061" width="0.85546875" style="79" customWidth="1"/>
    <col min="13062" max="13063" width="11.28515625" style="79" customWidth="1"/>
    <col min="13064" max="13064" width="16.85546875" style="79" customWidth="1"/>
    <col min="13065" max="13065" width="0.85546875" style="79" customWidth="1"/>
    <col min="13066" max="13312" width="11.42578125" style="79"/>
    <col min="13313" max="13313" width="1" style="79" customWidth="1"/>
    <col min="13314" max="13314" width="67.5703125" style="79" bestFit="1" customWidth="1"/>
    <col min="13315" max="13315" width="7.7109375" style="79" customWidth="1"/>
    <col min="13316" max="13316" width="8.42578125" style="79" bestFit="1" customWidth="1"/>
    <col min="13317" max="13317" width="0.85546875" style="79" customWidth="1"/>
    <col min="13318" max="13319" width="11.28515625" style="79" customWidth="1"/>
    <col min="13320" max="13320" width="16.85546875" style="79" customWidth="1"/>
    <col min="13321" max="13321" width="0.85546875" style="79" customWidth="1"/>
    <col min="13322" max="13568" width="11.42578125" style="79"/>
    <col min="13569" max="13569" width="1" style="79" customWidth="1"/>
    <col min="13570" max="13570" width="67.5703125" style="79" bestFit="1" customWidth="1"/>
    <col min="13571" max="13571" width="7.7109375" style="79" customWidth="1"/>
    <col min="13572" max="13572" width="8.42578125" style="79" bestFit="1" customWidth="1"/>
    <col min="13573" max="13573" width="0.85546875" style="79" customWidth="1"/>
    <col min="13574" max="13575" width="11.28515625" style="79" customWidth="1"/>
    <col min="13576" max="13576" width="16.85546875" style="79" customWidth="1"/>
    <col min="13577" max="13577" width="0.85546875" style="79" customWidth="1"/>
    <col min="13578" max="13824" width="11.42578125" style="79"/>
    <col min="13825" max="13825" width="1" style="79" customWidth="1"/>
    <col min="13826" max="13826" width="67.5703125" style="79" bestFit="1" customWidth="1"/>
    <col min="13827" max="13827" width="7.7109375" style="79" customWidth="1"/>
    <col min="13828" max="13828" width="8.42578125" style="79" bestFit="1" customWidth="1"/>
    <col min="13829" max="13829" width="0.85546875" style="79" customWidth="1"/>
    <col min="13830" max="13831" width="11.28515625" style="79" customWidth="1"/>
    <col min="13832" max="13832" width="16.85546875" style="79" customWidth="1"/>
    <col min="13833" max="13833" width="0.85546875" style="79" customWidth="1"/>
    <col min="13834" max="14080" width="11.42578125" style="79"/>
    <col min="14081" max="14081" width="1" style="79" customWidth="1"/>
    <col min="14082" max="14082" width="67.5703125" style="79" bestFit="1" customWidth="1"/>
    <col min="14083" max="14083" width="7.7109375" style="79" customWidth="1"/>
    <col min="14084" max="14084" width="8.42578125" style="79" bestFit="1" customWidth="1"/>
    <col min="14085" max="14085" width="0.85546875" style="79" customWidth="1"/>
    <col min="14086" max="14087" width="11.28515625" style="79" customWidth="1"/>
    <col min="14088" max="14088" width="16.85546875" style="79" customWidth="1"/>
    <col min="14089" max="14089" width="0.85546875" style="79" customWidth="1"/>
    <col min="14090" max="14336" width="11.42578125" style="79"/>
    <col min="14337" max="14337" width="1" style="79" customWidth="1"/>
    <col min="14338" max="14338" width="67.5703125" style="79" bestFit="1" customWidth="1"/>
    <col min="14339" max="14339" width="7.7109375" style="79" customWidth="1"/>
    <col min="14340" max="14340" width="8.42578125" style="79" bestFit="1" customWidth="1"/>
    <col min="14341" max="14341" width="0.85546875" style="79" customWidth="1"/>
    <col min="14342" max="14343" width="11.28515625" style="79" customWidth="1"/>
    <col min="14344" max="14344" width="16.85546875" style="79" customWidth="1"/>
    <col min="14345" max="14345" width="0.85546875" style="79" customWidth="1"/>
    <col min="14346" max="14592" width="11.42578125" style="79"/>
    <col min="14593" max="14593" width="1" style="79" customWidth="1"/>
    <col min="14594" max="14594" width="67.5703125" style="79" bestFit="1" customWidth="1"/>
    <col min="14595" max="14595" width="7.7109375" style="79" customWidth="1"/>
    <col min="14596" max="14596" width="8.42578125" style="79" bestFit="1" customWidth="1"/>
    <col min="14597" max="14597" width="0.85546875" style="79" customWidth="1"/>
    <col min="14598" max="14599" width="11.28515625" style="79" customWidth="1"/>
    <col min="14600" max="14600" width="16.85546875" style="79" customWidth="1"/>
    <col min="14601" max="14601" width="0.85546875" style="79" customWidth="1"/>
    <col min="14602" max="14848" width="11.42578125" style="79"/>
    <col min="14849" max="14849" width="1" style="79" customWidth="1"/>
    <col min="14850" max="14850" width="67.5703125" style="79" bestFit="1" customWidth="1"/>
    <col min="14851" max="14851" width="7.7109375" style="79" customWidth="1"/>
    <col min="14852" max="14852" width="8.42578125" style="79" bestFit="1" customWidth="1"/>
    <col min="14853" max="14853" width="0.85546875" style="79" customWidth="1"/>
    <col min="14854" max="14855" width="11.28515625" style="79" customWidth="1"/>
    <col min="14856" max="14856" width="16.85546875" style="79" customWidth="1"/>
    <col min="14857" max="14857" width="0.85546875" style="79" customWidth="1"/>
    <col min="14858" max="15104" width="11.42578125" style="79"/>
    <col min="15105" max="15105" width="1" style="79" customWidth="1"/>
    <col min="15106" max="15106" width="67.5703125" style="79" bestFit="1" customWidth="1"/>
    <col min="15107" max="15107" width="7.7109375" style="79" customWidth="1"/>
    <col min="15108" max="15108" width="8.42578125" style="79" bestFit="1" customWidth="1"/>
    <col min="15109" max="15109" width="0.85546875" style="79" customWidth="1"/>
    <col min="15110" max="15111" width="11.28515625" style="79" customWidth="1"/>
    <col min="15112" max="15112" width="16.85546875" style="79" customWidth="1"/>
    <col min="15113" max="15113" width="0.85546875" style="79" customWidth="1"/>
    <col min="15114" max="15360" width="11.42578125" style="79"/>
    <col min="15361" max="15361" width="1" style="79" customWidth="1"/>
    <col min="15362" max="15362" width="67.5703125" style="79" bestFit="1" customWidth="1"/>
    <col min="15363" max="15363" width="7.7109375" style="79" customWidth="1"/>
    <col min="15364" max="15364" width="8.42578125" style="79" bestFit="1" customWidth="1"/>
    <col min="15365" max="15365" width="0.85546875" style="79" customWidth="1"/>
    <col min="15366" max="15367" width="11.28515625" style="79" customWidth="1"/>
    <col min="15368" max="15368" width="16.85546875" style="79" customWidth="1"/>
    <col min="15369" max="15369" width="0.85546875" style="79" customWidth="1"/>
    <col min="15370" max="15616" width="11.42578125" style="79"/>
    <col min="15617" max="15617" width="1" style="79" customWidth="1"/>
    <col min="15618" max="15618" width="67.5703125" style="79" bestFit="1" customWidth="1"/>
    <col min="15619" max="15619" width="7.7109375" style="79" customWidth="1"/>
    <col min="15620" max="15620" width="8.42578125" style="79" bestFit="1" customWidth="1"/>
    <col min="15621" max="15621" width="0.85546875" style="79" customWidth="1"/>
    <col min="15622" max="15623" width="11.28515625" style="79" customWidth="1"/>
    <col min="15624" max="15624" width="16.85546875" style="79" customWidth="1"/>
    <col min="15625" max="15625" width="0.85546875" style="79" customWidth="1"/>
    <col min="15626" max="15872" width="11.42578125" style="79"/>
    <col min="15873" max="15873" width="1" style="79" customWidth="1"/>
    <col min="15874" max="15874" width="67.5703125" style="79" bestFit="1" customWidth="1"/>
    <col min="15875" max="15875" width="7.7109375" style="79" customWidth="1"/>
    <col min="15876" max="15876" width="8.42578125" style="79" bestFit="1" customWidth="1"/>
    <col min="15877" max="15877" width="0.85546875" style="79" customWidth="1"/>
    <col min="15878" max="15879" width="11.28515625" style="79" customWidth="1"/>
    <col min="15880" max="15880" width="16.85546875" style="79" customWidth="1"/>
    <col min="15881" max="15881" width="0.85546875" style="79" customWidth="1"/>
    <col min="15882" max="16128" width="11.42578125" style="79"/>
    <col min="16129" max="16129" width="1" style="79" customWidth="1"/>
    <col min="16130" max="16130" width="67.5703125" style="79" bestFit="1" customWidth="1"/>
    <col min="16131" max="16131" width="7.7109375" style="79" customWidth="1"/>
    <col min="16132" max="16132" width="8.42578125" style="79" bestFit="1" customWidth="1"/>
    <col min="16133" max="16133" width="0.85546875" style="79" customWidth="1"/>
    <col min="16134" max="16135" width="11.28515625" style="79" customWidth="1"/>
    <col min="16136" max="16136" width="16.85546875" style="79" customWidth="1"/>
    <col min="16137" max="16137" width="0.85546875" style="79" customWidth="1"/>
    <col min="16138" max="16384" width="11.42578125" style="79"/>
  </cols>
  <sheetData>
    <row r="1" spans="2:14">
      <c r="B1" s="1388"/>
      <c r="C1" s="309"/>
      <c r="D1" s="1404"/>
      <c r="E1" s="1388"/>
      <c r="F1" s="309"/>
    </row>
    <row r="2" spans="2:14" ht="12.75" customHeight="1">
      <c r="B2" s="2281" t="s">
        <v>1054</v>
      </c>
      <c r="C2" s="2281"/>
      <c r="D2" s="2281"/>
      <c r="E2" s="2281"/>
      <c r="F2" s="2281"/>
      <c r="G2" s="2281"/>
      <c r="H2" s="2281"/>
      <c r="I2" s="2281"/>
    </row>
    <row r="3" spans="2:14">
      <c r="B3" s="2325">
        <v>2018</v>
      </c>
      <c r="C3" s="2325"/>
      <c r="D3" s="2325"/>
      <c r="E3" s="2325"/>
      <c r="F3" s="2325"/>
      <c r="G3" s="2325"/>
      <c r="H3" s="2325"/>
      <c r="I3" s="2325"/>
    </row>
    <row r="4" spans="2:14" ht="11.25" customHeight="1">
      <c r="B4" s="83"/>
      <c r="C4" s="1495"/>
      <c r="D4" s="1496"/>
      <c r="E4" s="1497"/>
      <c r="F4" s="1495"/>
      <c r="G4" s="1498"/>
    </row>
    <row r="5" spans="2:14" ht="12.75" customHeight="1">
      <c r="B5" s="2665" t="s">
        <v>1055</v>
      </c>
      <c r="C5" s="2667" t="s">
        <v>1056</v>
      </c>
      <c r="D5" s="2667"/>
      <c r="E5" s="1499"/>
      <c r="F5" s="2667" t="s">
        <v>1057</v>
      </c>
      <c r="G5" s="2667"/>
      <c r="H5" s="2669" t="s">
        <v>1058</v>
      </c>
      <c r="I5" s="1500"/>
    </row>
    <row r="6" spans="2:14">
      <c r="B6" s="2666"/>
      <c r="C6" s="2668"/>
      <c r="D6" s="2668"/>
      <c r="E6" s="1501"/>
      <c r="F6" s="2668"/>
      <c r="G6" s="2668"/>
      <c r="H6" s="2670"/>
      <c r="I6" s="1502"/>
    </row>
    <row r="7" spans="2:14" s="466" customFormat="1" ht="12" customHeight="1">
      <c r="B7" s="329" t="s">
        <v>1059</v>
      </c>
      <c r="C7" s="2663"/>
      <c r="D7" s="2663"/>
      <c r="E7" s="2663"/>
      <c r="F7" s="2663">
        <v>1515200</v>
      </c>
      <c r="G7" s="2663"/>
      <c r="H7" s="730"/>
      <c r="I7" s="1503"/>
    </row>
    <row r="8" spans="2:14" ht="12" customHeight="1">
      <c r="B8" s="329" t="s">
        <v>1060</v>
      </c>
      <c r="C8" s="2663"/>
      <c r="D8" s="2663"/>
      <c r="E8" s="2663"/>
      <c r="F8" s="2664">
        <v>1035900</v>
      </c>
      <c r="G8" s="2664"/>
      <c r="H8" s="730"/>
      <c r="I8" s="1503"/>
    </row>
    <row r="9" spans="2:14" ht="12" customHeight="1">
      <c r="B9" s="327" t="s">
        <v>1061</v>
      </c>
      <c r="C9" s="2663"/>
      <c r="D9" s="2663"/>
      <c r="E9" s="2663"/>
      <c r="F9" s="2664">
        <v>74600</v>
      </c>
      <c r="G9" s="2664"/>
      <c r="H9" s="730"/>
      <c r="I9" s="1503"/>
    </row>
    <row r="10" spans="2:14" s="461" customFormat="1">
      <c r="B10" s="327" t="s">
        <v>1062</v>
      </c>
      <c r="C10" s="2663"/>
      <c r="D10" s="2663"/>
      <c r="E10" s="2663"/>
      <c r="F10" s="2664">
        <v>96400</v>
      </c>
      <c r="G10" s="2664"/>
      <c r="H10" s="730"/>
      <c r="I10" s="1504"/>
      <c r="J10" s="79"/>
      <c r="K10" s="460"/>
      <c r="L10" s="460"/>
      <c r="M10" s="460"/>
    </row>
    <row r="11" spans="2:14" ht="12" customHeight="1">
      <c r="B11" s="329" t="s">
        <v>1063</v>
      </c>
      <c r="C11" s="2663"/>
      <c r="D11" s="2663"/>
      <c r="E11" s="2663"/>
      <c r="F11" s="2664">
        <v>163500</v>
      </c>
      <c r="G11" s="2664"/>
      <c r="H11" s="730"/>
      <c r="I11" s="1503"/>
    </row>
    <row r="12" spans="2:14" ht="12" customHeight="1">
      <c r="B12" s="329" t="s">
        <v>1064</v>
      </c>
      <c r="C12" s="2671"/>
      <c r="D12" s="2671"/>
      <c r="E12" s="2671"/>
      <c r="F12" s="2664">
        <v>707600</v>
      </c>
      <c r="G12" s="2664"/>
      <c r="H12" s="155"/>
      <c r="I12" s="1503"/>
      <c r="K12" s="770"/>
      <c r="L12" s="770"/>
      <c r="M12" s="770"/>
    </row>
    <row r="13" spans="2:14" ht="12" customHeight="1">
      <c r="B13" s="329" t="s">
        <v>1065</v>
      </c>
      <c r="C13" s="2671"/>
      <c r="D13" s="2671"/>
      <c r="E13" s="2671"/>
      <c r="F13" s="2664">
        <v>1112600</v>
      </c>
      <c r="G13" s="2664"/>
      <c r="H13" s="155"/>
      <c r="I13" s="1503"/>
      <c r="K13" s="770"/>
      <c r="L13" s="770"/>
      <c r="M13" s="770"/>
    </row>
    <row r="14" spans="2:14" ht="11.25" customHeight="1">
      <c r="B14" s="329" t="s">
        <v>1066</v>
      </c>
      <c r="C14" s="2671"/>
      <c r="D14" s="2671"/>
      <c r="E14" s="2671"/>
      <c r="F14" s="2664" t="s">
        <v>306</v>
      </c>
      <c r="G14" s="2664"/>
      <c r="H14" s="155"/>
      <c r="I14" s="1503"/>
      <c r="J14" s="702"/>
      <c r="K14" s="770"/>
      <c r="L14" s="770"/>
      <c r="M14" s="1505"/>
      <c r="N14" s="702"/>
    </row>
    <row r="15" spans="2:14" ht="12" customHeight="1">
      <c r="B15" s="329" t="s">
        <v>1067</v>
      </c>
      <c r="C15" s="2663"/>
      <c r="D15" s="2663"/>
      <c r="E15" s="2663"/>
      <c r="F15" s="2664" t="s">
        <v>306</v>
      </c>
      <c r="G15" s="2664"/>
      <c r="H15" s="155"/>
      <c r="I15" s="1503"/>
      <c r="K15" s="1506"/>
      <c r="L15" s="1506"/>
      <c r="M15" s="1506"/>
    </row>
    <row r="16" spans="2:14" ht="12" customHeight="1">
      <c r="B16" s="327" t="s">
        <v>1068</v>
      </c>
      <c r="C16" s="2663"/>
      <c r="D16" s="2663"/>
      <c r="E16" s="2663"/>
      <c r="F16" s="2664">
        <v>15414193.9</v>
      </c>
      <c r="G16" s="2664"/>
      <c r="H16" s="83"/>
      <c r="I16" s="1507"/>
    </row>
    <row r="17" spans="2:9" ht="12" customHeight="1">
      <c r="B17" s="1508" t="s">
        <v>1069</v>
      </c>
      <c r="C17" s="2663"/>
      <c r="D17" s="2663"/>
      <c r="E17" s="2663"/>
      <c r="F17" s="2664">
        <v>1264680</v>
      </c>
      <c r="G17" s="2664"/>
      <c r="H17" s="83"/>
      <c r="I17" s="1507"/>
    </row>
    <row r="18" spans="2:9" ht="12" customHeight="1">
      <c r="B18" s="1508" t="s">
        <v>1070</v>
      </c>
      <c r="C18" s="2663"/>
      <c r="D18" s="2663"/>
      <c r="E18" s="2663"/>
      <c r="F18" s="2664" t="s">
        <v>306</v>
      </c>
      <c r="G18" s="2664"/>
      <c r="H18" s="83"/>
      <c r="I18" s="1507"/>
    </row>
    <row r="19" spans="2:9" ht="12" customHeight="1">
      <c r="B19" s="327" t="s">
        <v>1071</v>
      </c>
      <c r="C19" s="2663"/>
      <c r="D19" s="2663"/>
      <c r="E19" s="2663"/>
      <c r="F19" s="2664">
        <v>728400</v>
      </c>
      <c r="G19" s="2664"/>
      <c r="H19" s="83"/>
      <c r="I19" s="1507"/>
    </row>
    <row r="20" spans="2:9" ht="12" customHeight="1">
      <c r="B20" s="327" t="s">
        <v>1072</v>
      </c>
      <c r="C20" s="2663"/>
      <c r="D20" s="2663"/>
      <c r="E20" s="2663"/>
      <c r="F20" s="2664">
        <v>446104</v>
      </c>
      <c r="G20" s="2664"/>
      <c r="H20" s="83"/>
      <c r="I20" s="1507"/>
    </row>
    <row r="21" spans="2:9" ht="12" customHeight="1">
      <c r="B21" s="327" t="s">
        <v>1073</v>
      </c>
      <c r="C21" s="2663"/>
      <c r="D21" s="2663"/>
      <c r="E21" s="2663"/>
      <c r="F21" s="2664">
        <v>20900</v>
      </c>
      <c r="G21" s="2664"/>
      <c r="H21" s="83"/>
      <c r="I21" s="1507"/>
    </row>
    <row r="22" spans="2:9" ht="12" customHeight="1">
      <c r="B22" s="327" t="s">
        <v>1074</v>
      </c>
      <c r="C22" s="2663"/>
      <c r="D22" s="2663"/>
      <c r="E22" s="2663"/>
      <c r="F22" s="2664">
        <v>20000</v>
      </c>
      <c r="G22" s="2664"/>
      <c r="H22" s="83"/>
      <c r="I22" s="1507"/>
    </row>
    <row r="23" spans="2:9" ht="12" customHeight="1">
      <c r="B23" s="338" t="s">
        <v>1075</v>
      </c>
      <c r="C23" s="2663"/>
      <c r="D23" s="2663"/>
      <c r="E23" s="2663"/>
      <c r="F23" s="2664">
        <v>111300</v>
      </c>
      <c r="G23" s="2664"/>
      <c r="H23" s="83"/>
      <c r="I23" s="1507"/>
    </row>
    <row r="24" spans="2:9">
      <c r="B24" s="329" t="s">
        <v>1076</v>
      </c>
      <c r="C24" s="2663"/>
      <c r="D24" s="2663"/>
      <c r="E24" s="2663"/>
      <c r="F24" s="2664">
        <v>1069600</v>
      </c>
      <c r="G24" s="2664"/>
      <c r="H24" s="83"/>
      <c r="I24" s="1507"/>
    </row>
    <row r="25" spans="2:9">
      <c r="B25" s="329" t="s">
        <v>1077</v>
      </c>
      <c r="C25" s="2663"/>
      <c r="D25" s="2663"/>
      <c r="E25" s="2663"/>
      <c r="F25" s="2664">
        <v>756700</v>
      </c>
      <c r="G25" s="2664"/>
      <c r="H25" s="83"/>
      <c r="I25" s="1507"/>
    </row>
    <row r="26" spans="2:9">
      <c r="B26" s="329" t="s">
        <v>1078</v>
      </c>
      <c r="C26" s="2663"/>
      <c r="D26" s="2663"/>
      <c r="E26" s="2663"/>
      <c r="F26" s="2664">
        <v>773300</v>
      </c>
      <c r="G26" s="2664"/>
      <c r="H26" s="83"/>
      <c r="I26" s="1507"/>
    </row>
    <row r="27" spans="2:9">
      <c r="B27" s="327" t="s">
        <v>1079</v>
      </c>
      <c r="C27" s="2663"/>
      <c r="D27" s="2663"/>
      <c r="E27" s="2663"/>
      <c r="F27" s="2664">
        <v>2734400</v>
      </c>
      <c r="G27" s="2664"/>
      <c r="H27" s="83"/>
      <c r="I27" s="1507"/>
    </row>
    <row r="28" spans="2:9">
      <c r="B28" s="327" t="s">
        <v>1080</v>
      </c>
      <c r="C28" s="2663"/>
      <c r="D28" s="2663"/>
      <c r="E28" s="2663"/>
      <c r="F28" s="2664">
        <v>504000</v>
      </c>
      <c r="G28" s="2664"/>
      <c r="H28" s="83"/>
      <c r="I28" s="1507"/>
    </row>
    <row r="29" spans="2:9">
      <c r="B29" s="327" t="s">
        <v>1081</v>
      </c>
      <c r="C29" s="2663"/>
      <c r="D29" s="2663"/>
      <c r="E29" s="2663"/>
      <c r="F29" s="2664">
        <v>525000</v>
      </c>
      <c r="G29" s="2664"/>
      <c r="H29" s="83"/>
      <c r="I29" s="1507"/>
    </row>
    <row r="30" spans="2:9">
      <c r="B30" s="327" t="s">
        <v>1082</v>
      </c>
      <c r="C30" s="2663"/>
      <c r="D30" s="2663"/>
      <c r="E30" s="2663"/>
      <c r="F30" s="2664">
        <v>14295200</v>
      </c>
      <c r="G30" s="2664"/>
      <c r="H30" s="83"/>
      <c r="I30" s="1507"/>
    </row>
    <row r="31" spans="2:9" s="75" customFormat="1">
      <c r="B31" s="338" t="s">
        <v>1083</v>
      </c>
      <c r="C31" s="2663"/>
      <c r="D31" s="2663"/>
      <c r="E31" s="2663"/>
      <c r="F31" s="2672">
        <v>549900</v>
      </c>
      <c r="G31" s="2672"/>
      <c r="H31" s="80"/>
      <c r="I31" s="1509"/>
    </row>
    <row r="32" spans="2:9">
      <c r="B32" s="327" t="s">
        <v>1084</v>
      </c>
      <c r="C32" s="2663"/>
      <c r="D32" s="2663"/>
      <c r="E32" s="2663"/>
      <c r="F32" s="2664">
        <v>613600</v>
      </c>
      <c r="G32" s="2664"/>
      <c r="H32" s="83"/>
      <c r="I32" s="1507"/>
    </row>
    <row r="33" spans="2:11">
      <c r="B33" s="329" t="s">
        <v>1085</v>
      </c>
      <c r="C33" s="2663"/>
      <c r="D33" s="2663"/>
      <c r="E33" s="2663"/>
      <c r="F33" s="2664">
        <v>296400</v>
      </c>
      <c r="G33" s="2664"/>
      <c r="H33" s="83"/>
      <c r="I33" s="1507"/>
    </row>
    <row r="34" spans="2:11">
      <c r="B34" s="327" t="s">
        <v>1086</v>
      </c>
      <c r="C34" s="2663"/>
      <c r="D34" s="2663"/>
      <c r="E34" s="2663"/>
      <c r="F34" s="2664">
        <v>13142952</v>
      </c>
      <c r="G34" s="2664"/>
      <c r="H34" s="83"/>
      <c r="I34" s="1507"/>
    </row>
    <row r="35" spans="2:11">
      <c r="B35" s="337" t="s">
        <v>1087</v>
      </c>
      <c r="C35" s="2663"/>
      <c r="D35" s="2663"/>
      <c r="E35" s="2663"/>
      <c r="F35" s="2672" t="s">
        <v>306</v>
      </c>
      <c r="G35" s="2672"/>
      <c r="H35" s="83"/>
      <c r="I35" s="1507"/>
    </row>
    <row r="36" spans="2:11">
      <c r="B36" s="329" t="s">
        <v>1088</v>
      </c>
      <c r="C36" s="2663"/>
      <c r="D36" s="2663"/>
      <c r="E36" s="2663"/>
      <c r="F36" s="2664">
        <v>1449784</v>
      </c>
      <c r="G36" s="2664"/>
      <c r="H36" s="83"/>
      <c r="I36" s="1507"/>
    </row>
    <row r="37" spans="2:11">
      <c r="B37" s="327" t="s">
        <v>1089</v>
      </c>
      <c r="C37" s="2663"/>
      <c r="D37" s="2663"/>
      <c r="E37" s="2663"/>
      <c r="F37" s="2664">
        <v>857120</v>
      </c>
      <c r="G37" s="2664"/>
      <c r="H37" s="83"/>
      <c r="I37" s="1507"/>
    </row>
    <row r="38" spans="2:11">
      <c r="B38" s="329" t="s">
        <v>1090</v>
      </c>
      <c r="C38" s="2663"/>
      <c r="D38" s="2663"/>
      <c r="E38" s="2663"/>
      <c r="F38" s="2664">
        <v>706700</v>
      </c>
      <c r="G38" s="2664"/>
      <c r="H38" s="83"/>
      <c r="I38" s="1507"/>
    </row>
    <row r="39" spans="2:11">
      <c r="B39" s="359" t="s">
        <v>1091</v>
      </c>
      <c r="C39" s="2663"/>
      <c r="D39" s="2663"/>
      <c r="E39" s="2663"/>
      <c r="F39" s="2664">
        <v>1755000</v>
      </c>
      <c r="G39" s="2664"/>
      <c r="H39" s="83"/>
      <c r="I39" s="1507"/>
    </row>
    <row r="40" spans="2:11">
      <c r="B40" s="329" t="s">
        <v>1092</v>
      </c>
      <c r="C40" s="2663">
        <v>1164841</v>
      </c>
      <c r="D40" s="2663"/>
      <c r="E40" s="2663"/>
      <c r="F40" s="2664">
        <v>370159</v>
      </c>
      <c r="G40" s="2664"/>
      <c r="H40" s="83"/>
      <c r="I40" s="1507"/>
    </row>
    <row r="41" spans="2:11">
      <c r="B41" s="329" t="s">
        <v>1093</v>
      </c>
      <c r="C41" s="2663"/>
      <c r="D41" s="2663"/>
      <c r="E41" s="2663"/>
      <c r="F41" s="2664">
        <v>294000</v>
      </c>
      <c r="G41" s="2664"/>
      <c r="H41" s="83"/>
      <c r="I41" s="1507"/>
    </row>
    <row r="42" spans="2:11">
      <c r="B42" s="329" t="s">
        <v>1094</v>
      </c>
      <c r="C42" s="2663"/>
      <c r="D42" s="2663"/>
      <c r="E42" s="2663"/>
      <c r="F42" s="2664">
        <v>315000</v>
      </c>
      <c r="G42" s="2664"/>
      <c r="H42" s="83"/>
      <c r="I42" s="1507"/>
    </row>
    <row r="43" spans="2:11">
      <c r="B43" s="1510" t="s">
        <v>1095</v>
      </c>
      <c r="C43" s="1511"/>
      <c r="D43" s="1511"/>
      <c r="E43" s="1511"/>
      <c r="F43" s="1512"/>
      <c r="G43" s="1512"/>
      <c r="H43" s="1513">
        <v>818750</v>
      </c>
      <c r="I43" s="1507"/>
    </row>
    <row r="44" spans="2:11" ht="12.75" customHeight="1">
      <c r="B44" s="1514" t="s">
        <v>1096</v>
      </c>
      <c r="C44" s="2663"/>
      <c r="D44" s="2663"/>
      <c r="E44" s="2663"/>
      <c r="G44" s="1516">
        <v>1336000</v>
      </c>
      <c r="H44" s="1517"/>
      <c r="I44" s="1518"/>
      <c r="J44" s="1512"/>
      <c r="K44" s="83"/>
    </row>
    <row r="45" spans="2:11" ht="12.75" customHeight="1">
      <c r="B45" s="1510" t="s">
        <v>1097</v>
      </c>
      <c r="C45" s="1511"/>
      <c r="D45" s="1511"/>
      <c r="E45" s="1511"/>
      <c r="F45" s="1516"/>
      <c r="G45" s="1516"/>
      <c r="H45" s="1513">
        <v>193324.14</v>
      </c>
      <c r="I45" s="1518"/>
      <c r="J45" s="1512"/>
    </row>
    <row r="46" spans="2:11" ht="12.75" customHeight="1">
      <c r="B46" s="329" t="s">
        <v>1098</v>
      </c>
      <c r="C46" s="2663"/>
      <c r="D46" s="2663"/>
      <c r="E46" s="2663"/>
      <c r="F46" s="2664">
        <v>420000</v>
      </c>
      <c r="G46" s="2664"/>
      <c r="H46" s="83"/>
      <c r="I46" s="1507"/>
    </row>
    <row r="47" spans="2:11">
      <c r="B47" s="329" t="s">
        <v>1099</v>
      </c>
      <c r="C47" s="2663"/>
      <c r="D47" s="2663"/>
      <c r="E47" s="2663"/>
      <c r="F47" s="2664">
        <v>420000</v>
      </c>
      <c r="G47" s="2664"/>
      <c r="H47" s="83"/>
      <c r="I47" s="1507"/>
    </row>
    <row r="48" spans="2:11">
      <c r="B48" s="329" t="s">
        <v>1100</v>
      </c>
      <c r="C48" s="2663"/>
      <c r="D48" s="2663"/>
      <c r="E48" s="2663"/>
      <c r="F48" s="2664">
        <v>493200</v>
      </c>
      <c r="G48" s="2664"/>
      <c r="H48" s="83"/>
      <c r="I48" s="1507"/>
    </row>
    <row r="49" spans="2:10">
      <c r="B49" s="329" t="s">
        <v>1101</v>
      </c>
      <c r="C49" s="2663"/>
      <c r="D49" s="2663"/>
      <c r="E49" s="2663"/>
      <c r="F49" s="2664">
        <v>840000</v>
      </c>
      <c r="G49" s="2664"/>
      <c r="H49" s="83"/>
      <c r="I49" s="1507"/>
    </row>
    <row r="50" spans="2:10">
      <c r="B50" s="329" t="s">
        <v>1102</v>
      </c>
      <c r="C50" s="2663"/>
      <c r="D50" s="2663"/>
      <c r="E50" s="2663"/>
      <c r="F50" s="2664">
        <v>3439900</v>
      </c>
      <c r="G50" s="2664"/>
      <c r="H50" s="83"/>
      <c r="I50" s="1507"/>
    </row>
    <row r="51" spans="2:10">
      <c r="B51" s="329" t="s">
        <v>1103</v>
      </c>
      <c r="C51" s="2663">
        <v>3187200</v>
      </c>
      <c r="D51" s="2663"/>
      <c r="E51" s="2663"/>
      <c r="F51" s="2664">
        <v>1201752</v>
      </c>
      <c r="G51" s="2664"/>
      <c r="H51" s="83"/>
      <c r="I51" s="1507"/>
    </row>
    <row r="52" spans="2:10">
      <c r="B52" s="329" t="s">
        <v>1104</v>
      </c>
      <c r="C52" s="2663"/>
      <c r="D52" s="2663"/>
      <c r="E52" s="2663"/>
      <c r="F52" s="2664">
        <v>4749000</v>
      </c>
      <c r="G52" s="2664"/>
      <c r="H52" s="83"/>
      <c r="I52" s="1507"/>
    </row>
    <row r="53" spans="2:10">
      <c r="B53" s="329" t="s">
        <v>1105</v>
      </c>
      <c r="C53" s="2663"/>
      <c r="D53" s="2663"/>
      <c r="E53" s="2663"/>
      <c r="F53" s="2664" t="s">
        <v>306</v>
      </c>
      <c r="G53" s="2664"/>
      <c r="H53" s="83"/>
      <c r="I53" s="1507"/>
    </row>
    <row r="54" spans="2:10">
      <c r="B54" s="329" t="s">
        <v>1106</v>
      </c>
      <c r="C54" s="2663"/>
      <c r="D54" s="2663"/>
      <c r="E54" s="2663"/>
      <c r="F54" s="2664">
        <v>1109000</v>
      </c>
      <c r="G54" s="2664"/>
      <c r="H54" s="83"/>
      <c r="I54" s="1507"/>
    </row>
    <row r="55" spans="2:10">
      <c r="B55" s="329" t="s">
        <v>1107</v>
      </c>
      <c r="C55" s="2663"/>
      <c r="D55" s="2663"/>
      <c r="E55" s="2663"/>
      <c r="F55" s="2664">
        <v>5617000</v>
      </c>
      <c r="G55" s="2664"/>
      <c r="H55" s="83"/>
      <c r="I55" s="1507"/>
    </row>
    <row r="56" spans="2:10">
      <c r="B56" s="329" t="s">
        <v>1108</v>
      </c>
      <c r="C56" s="2663"/>
      <c r="D56" s="2663"/>
      <c r="E56" s="2663"/>
      <c r="F56" s="2664">
        <v>241500</v>
      </c>
      <c r="G56" s="2664"/>
      <c r="H56" s="83"/>
      <c r="I56" s="1507"/>
    </row>
    <row r="57" spans="2:10">
      <c r="B57" s="329" t="s">
        <v>1109</v>
      </c>
      <c r="C57" s="2663"/>
      <c r="D57" s="2663"/>
      <c r="E57" s="2663"/>
      <c r="F57" s="2663">
        <v>2067438</v>
      </c>
      <c r="G57" s="2663"/>
      <c r="H57" s="83"/>
      <c r="I57" s="1507"/>
    </row>
    <row r="58" spans="2:10">
      <c r="B58" s="1031" t="s">
        <v>1110</v>
      </c>
      <c r="C58" s="2673"/>
      <c r="D58" s="2673"/>
      <c r="E58" s="2673"/>
      <c r="F58" s="2663"/>
      <c r="G58" s="2663"/>
      <c r="H58" s="313"/>
      <c r="I58" s="1519"/>
    </row>
    <row r="59" spans="2:10" ht="13.5" customHeight="1">
      <c r="B59" s="945" t="s">
        <v>8</v>
      </c>
      <c r="C59" s="2674">
        <f>SUM(C7:D58)</f>
        <v>4352041</v>
      </c>
      <c r="D59" s="2674"/>
      <c r="E59" s="2674"/>
      <c r="F59" s="2674">
        <f>SUM(F7:G58)</f>
        <v>85654982.900000006</v>
      </c>
      <c r="G59" s="2674"/>
      <c r="H59" s="1520">
        <f>SUM(H7:I58)</f>
        <v>1012074.14</v>
      </c>
      <c r="I59" s="1521"/>
      <c r="J59" s="1522"/>
    </row>
    <row r="60" spans="2:10" s="750" customFormat="1" ht="11.25" customHeight="1">
      <c r="B60" s="1523" t="s">
        <v>1111</v>
      </c>
      <c r="C60" s="1524"/>
      <c r="D60" s="1525"/>
      <c r="E60" s="1526"/>
      <c r="F60" s="1524"/>
      <c r="G60" s="1527"/>
    </row>
  </sheetData>
  <mergeCells count="107">
    <mergeCell ref="C58:E58"/>
    <mergeCell ref="F58:G58"/>
    <mergeCell ref="C59:E59"/>
    <mergeCell ref="F59:G59"/>
    <mergeCell ref="C55:E55"/>
    <mergeCell ref="F55:G55"/>
    <mergeCell ref="C56:E56"/>
    <mergeCell ref="F56:G56"/>
    <mergeCell ref="C57:E57"/>
    <mergeCell ref="F57:G57"/>
    <mergeCell ref="C52:E52"/>
    <mergeCell ref="F52:G52"/>
    <mergeCell ref="C53:E53"/>
    <mergeCell ref="F53:G53"/>
    <mergeCell ref="C54:E54"/>
    <mergeCell ref="F54:G54"/>
    <mergeCell ref="C49:E49"/>
    <mergeCell ref="F49:G49"/>
    <mergeCell ref="C50:E50"/>
    <mergeCell ref="F50:G50"/>
    <mergeCell ref="C51:E51"/>
    <mergeCell ref="F51:G51"/>
    <mergeCell ref="C44:E44"/>
    <mergeCell ref="C46:E46"/>
    <mergeCell ref="F46:G46"/>
    <mergeCell ref="C47:E47"/>
    <mergeCell ref="F47:G47"/>
    <mergeCell ref="C48:E48"/>
    <mergeCell ref="F48:G48"/>
    <mergeCell ref="C40:E40"/>
    <mergeCell ref="F40:G40"/>
    <mergeCell ref="C41:E41"/>
    <mergeCell ref="F41:G41"/>
    <mergeCell ref="C42:E42"/>
    <mergeCell ref="F42:G42"/>
    <mergeCell ref="C37:E37"/>
    <mergeCell ref="F37:G37"/>
    <mergeCell ref="C38:E38"/>
    <mergeCell ref="F38:G38"/>
    <mergeCell ref="C39:E39"/>
    <mergeCell ref="F39:G39"/>
    <mergeCell ref="C34:E34"/>
    <mergeCell ref="F34:G34"/>
    <mergeCell ref="C35:E35"/>
    <mergeCell ref="F35:G35"/>
    <mergeCell ref="C36:E36"/>
    <mergeCell ref="F36:G36"/>
    <mergeCell ref="C31:E31"/>
    <mergeCell ref="F31:G31"/>
    <mergeCell ref="C32:E32"/>
    <mergeCell ref="F32:G32"/>
    <mergeCell ref="C33:E33"/>
    <mergeCell ref="F33:G33"/>
    <mergeCell ref="C28:E28"/>
    <mergeCell ref="F28:G28"/>
    <mergeCell ref="C29:E29"/>
    <mergeCell ref="F29:G29"/>
    <mergeCell ref="C30:E30"/>
    <mergeCell ref="F30:G30"/>
    <mergeCell ref="C25:E25"/>
    <mergeCell ref="F25:G25"/>
    <mergeCell ref="C26:E26"/>
    <mergeCell ref="F26:G26"/>
    <mergeCell ref="C27:E27"/>
    <mergeCell ref="F27:G27"/>
    <mergeCell ref="C22:E22"/>
    <mergeCell ref="F22:G22"/>
    <mergeCell ref="C23:E23"/>
    <mergeCell ref="F23:G23"/>
    <mergeCell ref="C24:E24"/>
    <mergeCell ref="F24:G24"/>
    <mergeCell ref="C19:E19"/>
    <mergeCell ref="F19:G19"/>
    <mergeCell ref="C20:E20"/>
    <mergeCell ref="F20:G20"/>
    <mergeCell ref="C21:E21"/>
    <mergeCell ref="F21:G21"/>
    <mergeCell ref="C16:E16"/>
    <mergeCell ref="F16:G16"/>
    <mergeCell ref="C17:E17"/>
    <mergeCell ref="F17:G17"/>
    <mergeCell ref="C18:E18"/>
    <mergeCell ref="F18:G18"/>
    <mergeCell ref="C13:E13"/>
    <mergeCell ref="F13:G13"/>
    <mergeCell ref="C14:E14"/>
    <mergeCell ref="F14:G14"/>
    <mergeCell ref="C15:E15"/>
    <mergeCell ref="F15:G15"/>
    <mergeCell ref="C10:E10"/>
    <mergeCell ref="F10:G10"/>
    <mergeCell ref="C11:E11"/>
    <mergeCell ref="F11:G11"/>
    <mergeCell ref="C12:E12"/>
    <mergeCell ref="F12:G12"/>
    <mergeCell ref="C7:E7"/>
    <mergeCell ref="F7:G7"/>
    <mergeCell ref="C8:E8"/>
    <mergeCell ref="F8:G8"/>
    <mergeCell ref="C9:E9"/>
    <mergeCell ref="F9:G9"/>
    <mergeCell ref="B2:I2"/>
    <mergeCell ref="B3:I3"/>
    <mergeCell ref="B5:B6"/>
    <mergeCell ref="C5:D6"/>
    <mergeCell ref="F5:G6"/>
    <mergeCell ref="H5:H6"/>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17"/>
  <sheetViews>
    <sheetView topLeftCell="D1" workbookViewId="0">
      <selection activeCell="E3" sqref="E3:I3"/>
    </sheetView>
  </sheetViews>
  <sheetFormatPr baseColWidth="10" defaultRowHeight="12.75"/>
  <cols>
    <col min="1" max="1" width="1.7109375" style="221" hidden="1" customWidth="1"/>
    <col min="2" max="2" width="1.85546875" style="221" hidden="1" customWidth="1"/>
    <col min="3" max="3" width="2.28515625" style="221" hidden="1" customWidth="1"/>
    <col min="4" max="4" width="1.42578125" style="221" customWidth="1"/>
    <col min="5" max="5" width="6.140625" style="79" customWidth="1"/>
    <col min="6" max="6" width="65" style="79" customWidth="1"/>
    <col min="7" max="7" width="13.7109375" style="309" customWidth="1"/>
    <col min="8" max="8" width="3.7109375" style="309" customWidth="1"/>
    <col min="9" max="9" width="13.5703125" style="1574" customWidth="1"/>
    <col min="10" max="10" width="4.7109375" style="79" customWidth="1"/>
    <col min="11" max="11" width="5" style="79" customWidth="1"/>
    <col min="12" max="12" width="2.28515625" style="79" customWidth="1"/>
    <col min="13" max="13" width="26" style="79" customWidth="1"/>
    <col min="14" max="14" width="8" style="79" customWidth="1"/>
    <col min="15" max="15" width="1" style="79" customWidth="1"/>
    <col min="16" max="16" width="6.7109375" style="79" customWidth="1"/>
    <col min="17" max="17" width="1" style="79" customWidth="1"/>
    <col min="18" max="18" width="6.7109375" style="79" customWidth="1"/>
    <col min="19" max="19" width="1" style="79" customWidth="1"/>
    <col min="20" max="20" width="6.7109375" style="79" customWidth="1"/>
    <col min="21" max="21" width="1" style="79" customWidth="1"/>
    <col min="22" max="22" width="6.7109375" style="79" customWidth="1"/>
    <col min="23" max="23" width="1" style="79" customWidth="1"/>
    <col min="24" max="24" width="6.7109375" style="79" customWidth="1"/>
    <col min="25" max="25" width="1" style="79" customWidth="1"/>
    <col min="26" max="27" width="6.7109375" style="79" customWidth="1"/>
    <col min="28" max="256" width="11.42578125" style="79"/>
    <col min="257" max="259" width="0" style="79" hidden="1" customWidth="1"/>
    <col min="260" max="260" width="1.42578125" style="79" customWidth="1"/>
    <col min="261" max="261" width="6.140625" style="79" customWidth="1"/>
    <col min="262" max="262" width="65" style="79" customWidth="1"/>
    <col min="263" max="263" width="13.7109375" style="79" customWidth="1"/>
    <col min="264" max="264" width="3.7109375" style="79" customWidth="1"/>
    <col min="265" max="265" width="13.5703125" style="79" customWidth="1"/>
    <col min="266" max="266" width="4.7109375" style="79" customWidth="1"/>
    <col min="267" max="267" width="5" style="79" customWidth="1"/>
    <col min="268" max="268" width="2.28515625" style="79" customWidth="1"/>
    <col min="269" max="269" width="26" style="79" customWidth="1"/>
    <col min="270" max="270" width="8" style="79" customWidth="1"/>
    <col min="271" max="271" width="1" style="79" customWidth="1"/>
    <col min="272" max="272" width="6.7109375" style="79" customWidth="1"/>
    <col min="273" max="273" width="1" style="79" customWidth="1"/>
    <col min="274" max="274" width="6.7109375" style="79" customWidth="1"/>
    <col min="275" max="275" width="1" style="79" customWidth="1"/>
    <col min="276" max="276" width="6.7109375" style="79" customWidth="1"/>
    <col min="277" max="277" width="1" style="79" customWidth="1"/>
    <col min="278" max="278" width="6.7109375" style="79" customWidth="1"/>
    <col min="279" max="279" width="1" style="79" customWidth="1"/>
    <col min="280" max="280" width="6.7109375" style="79" customWidth="1"/>
    <col min="281" max="281" width="1" style="79" customWidth="1"/>
    <col min="282" max="283" width="6.7109375" style="79" customWidth="1"/>
    <col min="284" max="512" width="11.42578125" style="79"/>
    <col min="513" max="515" width="0" style="79" hidden="1" customWidth="1"/>
    <col min="516" max="516" width="1.42578125" style="79" customWidth="1"/>
    <col min="517" max="517" width="6.140625" style="79" customWidth="1"/>
    <col min="518" max="518" width="65" style="79" customWidth="1"/>
    <col min="519" max="519" width="13.7109375" style="79" customWidth="1"/>
    <col min="520" max="520" width="3.7109375" style="79" customWidth="1"/>
    <col min="521" max="521" width="13.5703125" style="79" customWidth="1"/>
    <col min="522" max="522" width="4.7109375" style="79" customWidth="1"/>
    <col min="523" max="523" width="5" style="79" customWidth="1"/>
    <col min="524" max="524" width="2.28515625" style="79" customWidth="1"/>
    <col min="525" max="525" width="26" style="79" customWidth="1"/>
    <col min="526" max="526" width="8" style="79" customWidth="1"/>
    <col min="527" max="527" width="1" style="79" customWidth="1"/>
    <col min="528" max="528" width="6.7109375" style="79" customWidth="1"/>
    <col min="529" max="529" width="1" style="79" customWidth="1"/>
    <col min="530" max="530" width="6.7109375" style="79" customWidth="1"/>
    <col min="531" max="531" width="1" style="79" customWidth="1"/>
    <col min="532" max="532" width="6.7109375" style="79" customWidth="1"/>
    <col min="533" max="533" width="1" style="79" customWidth="1"/>
    <col min="534" max="534" width="6.7109375" style="79" customWidth="1"/>
    <col min="535" max="535" width="1" style="79" customWidth="1"/>
    <col min="536" max="536" width="6.7109375" style="79" customWidth="1"/>
    <col min="537" max="537" width="1" style="79" customWidth="1"/>
    <col min="538" max="539" width="6.7109375" style="79" customWidth="1"/>
    <col min="540" max="768" width="11.42578125" style="79"/>
    <col min="769" max="771" width="0" style="79" hidden="1" customWidth="1"/>
    <col min="772" max="772" width="1.42578125" style="79" customWidth="1"/>
    <col min="773" max="773" width="6.140625" style="79" customWidth="1"/>
    <col min="774" max="774" width="65" style="79" customWidth="1"/>
    <col min="775" max="775" width="13.7109375" style="79" customWidth="1"/>
    <col min="776" max="776" width="3.7109375" style="79" customWidth="1"/>
    <col min="777" max="777" width="13.5703125" style="79" customWidth="1"/>
    <col min="778" max="778" width="4.7109375" style="79" customWidth="1"/>
    <col min="779" max="779" width="5" style="79" customWidth="1"/>
    <col min="780" max="780" width="2.28515625" style="79" customWidth="1"/>
    <col min="781" max="781" width="26" style="79" customWidth="1"/>
    <col min="782" max="782" width="8" style="79" customWidth="1"/>
    <col min="783" max="783" width="1" style="79" customWidth="1"/>
    <col min="784" max="784" width="6.7109375" style="79" customWidth="1"/>
    <col min="785" max="785" width="1" style="79" customWidth="1"/>
    <col min="786" max="786" width="6.7109375" style="79" customWidth="1"/>
    <col min="787" max="787" width="1" style="79" customWidth="1"/>
    <col min="788" max="788" width="6.7109375" style="79" customWidth="1"/>
    <col min="789" max="789" width="1" style="79" customWidth="1"/>
    <col min="790" max="790" width="6.7109375" style="79" customWidth="1"/>
    <col min="791" max="791" width="1" style="79" customWidth="1"/>
    <col min="792" max="792" width="6.7109375" style="79" customWidth="1"/>
    <col min="793" max="793" width="1" style="79" customWidth="1"/>
    <col min="794" max="795" width="6.7109375" style="79" customWidth="1"/>
    <col min="796" max="1024" width="11.42578125" style="79"/>
    <col min="1025" max="1027" width="0" style="79" hidden="1" customWidth="1"/>
    <col min="1028" max="1028" width="1.42578125" style="79" customWidth="1"/>
    <col min="1029" max="1029" width="6.140625" style="79" customWidth="1"/>
    <col min="1030" max="1030" width="65" style="79" customWidth="1"/>
    <col min="1031" max="1031" width="13.7109375" style="79" customWidth="1"/>
    <col min="1032" max="1032" width="3.7109375" style="79" customWidth="1"/>
    <col min="1033" max="1033" width="13.5703125" style="79" customWidth="1"/>
    <col min="1034" max="1034" width="4.7109375" style="79" customWidth="1"/>
    <col min="1035" max="1035" width="5" style="79" customWidth="1"/>
    <col min="1036" max="1036" width="2.28515625" style="79" customWidth="1"/>
    <col min="1037" max="1037" width="26" style="79" customWidth="1"/>
    <col min="1038" max="1038" width="8" style="79" customWidth="1"/>
    <col min="1039" max="1039" width="1" style="79" customWidth="1"/>
    <col min="1040" max="1040" width="6.7109375" style="79" customWidth="1"/>
    <col min="1041" max="1041" width="1" style="79" customWidth="1"/>
    <col min="1042" max="1042" width="6.7109375" style="79" customWidth="1"/>
    <col min="1043" max="1043" width="1" style="79" customWidth="1"/>
    <col min="1044" max="1044" width="6.7109375" style="79" customWidth="1"/>
    <col min="1045" max="1045" width="1" style="79" customWidth="1"/>
    <col min="1046" max="1046" width="6.7109375" style="79" customWidth="1"/>
    <col min="1047" max="1047" width="1" style="79" customWidth="1"/>
    <col min="1048" max="1048" width="6.7109375" style="79" customWidth="1"/>
    <col min="1049" max="1049" width="1" style="79" customWidth="1"/>
    <col min="1050" max="1051" width="6.7109375" style="79" customWidth="1"/>
    <col min="1052" max="1280" width="11.42578125" style="79"/>
    <col min="1281" max="1283" width="0" style="79" hidden="1" customWidth="1"/>
    <col min="1284" max="1284" width="1.42578125" style="79" customWidth="1"/>
    <col min="1285" max="1285" width="6.140625" style="79" customWidth="1"/>
    <col min="1286" max="1286" width="65" style="79" customWidth="1"/>
    <col min="1287" max="1287" width="13.7109375" style="79" customWidth="1"/>
    <col min="1288" max="1288" width="3.7109375" style="79" customWidth="1"/>
    <col min="1289" max="1289" width="13.5703125" style="79" customWidth="1"/>
    <col min="1290" max="1290" width="4.7109375" style="79" customWidth="1"/>
    <col min="1291" max="1291" width="5" style="79" customWidth="1"/>
    <col min="1292" max="1292" width="2.28515625" style="79" customWidth="1"/>
    <col min="1293" max="1293" width="26" style="79" customWidth="1"/>
    <col min="1294" max="1294" width="8" style="79" customWidth="1"/>
    <col min="1295" max="1295" width="1" style="79" customWidth="1"/>
    <col min="1296" max="1296" width="6.7109375" style="79" customWidth="1"/>
    <col min="1297" max="1297" width="1" style="79" customWidth="1"/>
    <col min="1298" max="1298" width="6.7109375" style="79" customWidth="1"/>
    <col min="1299" max="1299" width="1" style="79" customWidth="1"/>
    <col min="1300" max="1300" width="6.7109375" style="79" customWidth="1"/>
    <col min="1301" max="1301" width="1" style="79" customWidth="1"/>
    <col min="1302" max="1302" width="6.7109375" style="79" customWidth="1"/>
    <col min="1303" max="1303" width="1" style="79" customWidth="1"/>
    <col min="1304" max="1304" width="6.7109375" style="79" customWidth="1"/>
    <col min="1305" max="1305" width="1" style="79" customWidth="1"/>
    <col min="1306" max="1307" width="6.7109375" style="79" customWidth="1"/>
    <col min="1308" max="1536" width="11.42578125" style="79"/>
    <col min="1537" max="1539" width="0" style="79" hidden="1" customWidth="1"/>
    <col min="1540" max="1540" width="1.42578125" style="79" customWidth="1"/>
    <col min="1541" max="1541" width="6.140625" style="79" customWidth="1"/>
    <col min="1542" max="1542" width="65" style="79" customWidth="1"/>
    <col min="1543" max="1543" width="13.7109375" style="79" customWidth="1"/>
    <col min="1544" max="1544" width="3.7109375" style="79" customWidth="1"/>
    <col min="1545" max="1545" width="13.5703125" style="79" customWidth="1"/>
    <col min="1546" max="1546" width="4.7109375" style="79" customWidth="1"/>
    <col min="1547" max="1547" width="5" style="79" customWidth="1"/>
    <col min="1548" max="1548" width="2.28515625" style="79" customWidth="1"/>
    <col min="1549" max="1549" width="26" style="79" customWidth="1"/>
    <col min="1550" max="1550" width="8" style="79" customWidth="1"/>
    <col min="1551" max="1551" width="1" style="79" customWidth="1"/>
    <col min="1552" max="1552" width="6.7109375" style="79" customWidth="1"/>
    <col min="1553" max="1553" width="1" style="79" customWidth="1"/>
    <col min="1554" max="1554" width="6.7109375" style="79" customWidth="1"/>
    <col min="1555" max="1555" width="1" style="79" customWidth="1"/>
    <col min="1556" max="1556" width="6.7109375" style="79" customWidth="1"/>
    <col min="1557" max="1557" width="1" style="79" customWidth="1"/>
    <col min="1558" max="1558" width="6.7109375" style="79" customWidth="1"/>
    <col min="1559" max="1559" width="1" style="79" customWidth="1"/>
    <col min="1560" max="1560" width="6.7109375" style="79" customWidth="1"/>
    <col min="1561" max="1561" width="1" style="79" customWidth="1"/>
    <col min="1562" max="1563" width="6.7109375" style="79" customWidth="1"/>
    <col min="1564" max="1792" width="11.42578125" style="79"/>
    <col min="1793" max="1795" width="0" style="79" hidden="1" customWidth="1"/>
    <col min="1796" max="1796" width="1.42578125" style="79" customWidth="1"/>
    <col min="1797" max="1797" width="6.140625" style="79" customWidth="1"/>
    <col min="1798" max="1798" width="65" style="79" customWidth="1"/>
    <col min="1799" max="1799" width="13.7109375" style="79" customWidth="1"/>
    <col min="1800" max="1800" width="3.7109375" style="79" customWidth="1"/>
    <col min="1801" max="1801" width="13.5703125" style="79" customWidth="1"/>
    <col min="1802" max="1802" width="4.7109375" style="79" customWidth="1"/>
    <col min="1803" max="1803" width="5" style="79" customWidth="1"/>
    <col min="1804" max="1804" width="2.28515625" style="79" customWidth="1"/>
    <col min="1805" max="1805" width="26" style="79" customWidth="1"/>
    <col min="1806" max="1806" width="8" style="79" customWidth="1"/>
    <col min="1807" max="1807" width="1" style="79" customWidth="1"/>
    <col min="1808" max="1808" width="6.7109375" style="79" customWidth="1"/>
    <col min="1809" max="1809" width="1" style="79" customWidth="1"/>
    <col min="1810" max="1810" width="6.7109375" style="79" customWidth="1"/>
    <col min="1811" max="1811" width="1" style="79" customWidth="1"/>
    <col min="1812" max="1812" width="6.7109375" style="79" customWidth="1"/>
    <col min="1813" max="1813" width="1" style="79" customWidth="1"/>
    <col min="1814" max="1814" width="6.7109375" style="79" customWidth="1"/>
    <col min="1815" max="1815" width="1" style="79" customWidth="1"/>
    <col min="1816" max="1816" width="6.7109375" style="79" customWidth="1"/>
    <col min="1817" max="1817" width="1" style="79" customWidth="1"/>
    <col min="1818" max="1819" width="6.7109375" style="79" customWidth="1"/>
    <col min="1820" max="2048" width="11.42578125" style="79"/>
    <col min="2049" max="2051" width="0" style="79" hidden="1" customWidth="1"/>
    <col min="2052" max="2052" width="1.42578125" style="79" customWidth="1"/>
    <col min="2053" max="2053" width="6.140625" style="79" customWidth="1"/>
    <col min="2054" max="2054" width="65" style="79" customWidth="1"/>
    <col min="2055" max="2055" width="13.7109375" style="79" customWidth="1"/>
    <col min="2056" max="2056" width="3.7109375" style="79" customWidth="1"/>
    <col min="2057" max="2057" width="13.5703125" style="79" customWidth="1"/>
    <col min="2058" max="2058" width="4.7109375" style="79" customWidth="1"/>
    <col min="2059" max="2059" width="5" style="79" customWidth="1"/>
    <col min="2060" max="2060" width="2.28515625" style="79" customWidth="1"/>
    <col min="2061" max="2061" width="26" style="79" customWidth="1"/>
    <col min="2062" max="2062" width="8" style="79" customWidth="1"/>
    <col min="2063" max="2063" width="1" style="79" customWidth="1"/>
    <col min="2064" max="2064" width="6.7109375" style="79" customWidth="1"/>
    <col min="2065" max="2065" width="1" style="79" customWidth="1"/>
    <col min="2066" max="2066" width="6.7109375" style="79" customWidth="1"/>
    <col min="2067" max="2067" width="1" style="79" customWidth="1"/>
    <col min="2068" max="2068" width="6.7109375" style="79" customWidth="1"/>
    <col min="2069" max="2069" width="1" style="79" customWidth="1"/>
    <col min="2070" max="2070" width="6.7109375" style="79" customWidth="1"/>
    <col min="2071" max="2071" width="1" style="79" customWidth="1"/>
    <col min="2072" max="2072" width="6.7109375" style="79" customWidth="1"/>
    <col min="2073" max="2073" width="1" style="79" customWidth="1"/>
    <col min="2074" max="2075" width="6.7109375" style="79" customWidth="1"/>
    <col min="2076" max="2304" width="11.42578125" style="79"/>
    <col min="2305" max="2307" width="0" style="79" hidden="1" customWidth="1"/>
    <col min="2308" max="2308" width="1.42578125" style="79" customWidth="1"/>
    <col min="2309" max="2309" width="6.140625" style="79" customWidth="1"/>
    <col min="2310" max="2310" width="65" style="79" customWidth="1"/>
    <col min="2311" max="2311" width="13.7109375" style="79" customWidth="1"/>
    <col min="2312" max="2312" width="3.7109375" style="79" customWidth="1"/>
    <col min="2313" max="2313" width="13.5703125" style="79" customWidth="1"/>
    <col min="2314" max="2314" width="4.7109375" style="79" customWidth="1"/>
    <col min="2315" max="2315" width="5" style="79" customWidth="1"/>
    <col min="2316" max="2316" width="2.28515625" style="79" customWidth="1"/>
    <col min="2317" max="2317" width="26" style="79" customWidth="1"/>
    <col min="2318" max="2318" width="8" style="79" customWidth="1"/>
    <col min="2319" max="2319" width="1" style="79" customWidth="1"/>
    <col min="2320" max="2320" width="6.7109375" style="79" customWidth="1"/>
    <col min="2321" max="2321" width="1" style="79" customWidth="1"/>
    <col min="2322" max="2322" width="6.7109375" style="79" customWidth="1"/>
    <col min="2323" max="2323" width="1" style="79" customWidth="1"/>
    <col min="2324" max="2324" width="6.7109375" style="79" customWidth="1"/>
    <col min="2325" max="2325" width="1" style="79" customWidth="1"/>
    <col min="2326" max="2326" width="6.7109375" style="79" customWidth="1"/>
    <col min="2327" max="2327" width="1" style="79" customWidth="1"/>
    <col min="2328" max="2328" width="6.7109375" style="79" customWidth="1"/>
    <col min="2329" max="2329" width="1" style="79" customWidth="1"/>
    <col min="2330" max="2331" width="6.7109375" style="79" customWidth="1"/>
    <col min="2332" max="2560" width="11.42578125" style="79"/>
    <col min="2561" max="2563" width="0" style="79" hidden="1" customWidth="1"/>
    <col min="2564" max="2564" width="1.42578125" style="79" customWidth="1"/>
    <col min="2565" max="2565" width="6.140625" style="79" customWidth="1"/>
    <col min="2566" max="2566" width="65" style="79" customWidth="1"/>
    <col min="2567" max="2567" width="13.7109375" style="79" customWidth="1"/>
    <col min="2568" max="2568" width="3.7109375" style="79" customWidth="1"/>
    <col min="2569" max="2569" width="13.5703125" style="79" customWidth="1"/>
    <col min="2570" max="2570" width="4.7109375" style="79" customWidth="1"/>
    <col min="2571" max="2571" width="5" style="79" customWidth="1"/>
    <col min="2572" max="2572" width="2.28515625" style="79" customWidth="1"/>
    <col min="2573" max="2573" width="26" style="79" customWidth="1"/>
    <col min="2574" max="2574" width="8" style="79" customWidth="1"/>
    <col min="2575" max="2575" width="1" style="79" customWidth="1"/>
    <col min="2576" max="2576" width="6.7109375" style="79" customWidth="1"/>
    <col min="2577" max="2577" width="1" style="79" customWidth="1"/>
    <col min="2578" max="2578" width="6.7109375" style="79" customWidth="1"/>
    <col min="2579" max="2579" width="1" style="79" customWidth="1"/>
    <col min="2580" max="2580" width="6.7109375" style="79" customWidth="1"/>
    <col min="2581" max="2581" width="1" style="79" customWidth="1"/>
    <col min="2582" max="2582" width="6.7109375" style="79" customWidth="1"/>
    <col min="2583" max="2583" width="1" style="79" customWidth="1"/>
    <col min="2584" max="2584" width="6.7109375" style="79" customWidth="1"/>
    <col min="2585" max="2585" width="1" style="79" customWidth="1"/>
    <col min="2586" max="2587" width="6.7109375" style="79" customWidth="1"/>
    <col min="2588" max="2816" width="11.42578125" style="79"/>
    <col min="2817" max="2819" width="0" style="79" hidden="1" customWidth="1"/>
    <col min="2820" max="2820" width="1.42578125" style="79" customWidth="1"/>
    <col min="2821" max="2821" width="6.140625" style="79" customWidth="1"/>
    <col min="2822" max="2822" width="65" style="79" customWidth="1"/>
    <col min="2823" max="2823" width="13.7109375" style="79" customWidth="1"/>
    <col min="2824" max="2824" width="3.7109375" style="79" customWidth="1"/>
    <col min="2825" max="2825" width="13.5703125" style="79" customWidth="1"/>
    <col min="2826" max="2826" width="4.7109375" style="79" customWidth="1"/>
    <col min="2827" max="2827" width="5" style="79" customWidth="1"/>
    <col min="2828" max="2828" width="2.28515625" style="79" customWidth="1"/>
    <col min="2829" max="2829" width="26" style="79" customWidth="1"/>
    <col min="2830" max="2830" width="8" style="79" customWidth="1"/>
    <col min="2831" max="2831" width="1" style="79" customWidth="1"/>
    <col min="2832" max="2832" width="6.7109375" style="79" customWidth="1"/>
    <col min="2833" max="2833" width="1" style="79" customWidth="1"/>
    <col min="2834" max="2834" width="6.7109375" style="79" customWidth="1"/>
    <col min="2835" max="2835" width="1" style="79" customWidth="1"/>
    <col min="2836" max="2836" width="6.7109375" style="79" customWidth="1"/>
    <col min="2837" max="2837" width="1" style="79" customWidth="1"/>
    <col min="2838" max="2838" width="6.7109375" style="79" customWidth="1"/>
    <col min="2839" max="2839" width="1" style="79" customWidth="1"/>
    <col min="2840" max="2840" width="6.7109375" style="79" customWidth="1"/>
    <col min="2841" max="2841" width="1" style="79" customWidth="1"/>
    <col min="2842" max="2843" width="6.7109375" style="79" customWidth="1"/>
    <col min="2844" max="3072" width="11.42578125" style="79"/>
    <col min="3073" max="3075" width="0" style="79" hidden="1" customWidth="1"/>
    <col min="3076" max="3076" width="1.42578125" style="79" customWidth="1"/>
    <col min="3077" max="3077" width="6.140625" style="79" customWidth="1"/>
    <col min="3078" max="3078" width="65" style="79" customWidth="1"/>
    <col min="3079" max="3079" width="13.7109375" style="79" customWidth="1"/>
    <col min="3080" max="3080" width="3.7109375" style="79" customWidth="1"/>
    <col min="3081" max="3081" width="13.5703125" style="79" customWidth="1"/>
    <col min="3082" max="3082" width="4.7109375" style="79" customWidth="1"/>
    <col min="3083" max="3083" width="5" style="79" customWidth="1"/>
    <col min="3084" max="3084" width="2.28515625" style="79" customWidth="1"/>
    <col min="3085" max="3085" width="26" style="79" customWidth="1"/>
    <col min="3086" max="3086" width="8" style="79" customWidth="1"/>
    <col min="3087" max="3087" width="1" style="79" customWidth="1"/>
    <col min="3088" max="3088" width="6.7109375" style="79" customWidth="1"/>
    <col min="3089" max="3089" width="1" style="79" customWidth="1"/>
    <col min="3090" max="3090" width="6.7109375" style="79" customWidth="1"/>
    <col min="3091" max="3091" width="1" style="79" customWidth="1"/>
    <col min="3092" max="3092" width="6.7109375" style="79" customWidth="1"/>
    <col min="3093" max="3093" width="1" style="79" customWidth="1"/>
    <col min="3094" max="3094" width="6.7109375" style="79" customWidth="1"/>
    <col min="3095" max="3095" width="1" style="79" customWidth="1"/>
    <col min="3096" max="3096" width="6.7109375" style="79" customWidth="1"/>
    <col min="3097" max="3097" width="1" style="79" customWidth="1"/>
    <col min="3098" max="3099" width="6.7109375" style="79" customWidth="1"/>
    <col min="3100" max="3328" width="11.42578125" style="79"/>
    <col min="3329" max="3331" width="0" style="79" hidden="1" customWidth="1"/>
    <col min="3332" max="3332" width="1.42578125" style="79" customWidth="1"/>
    <col min="3333" max="3333" width="6.140625" style="79" customWidth="1"/>
    <col min="3334" max="3334" width="65" style="79" customWidth="1"/>
    <col min="3335" max="3335" width="13.7109375" style="79" customWidth="1"/>
    <col min="3336" max="3336" width="3.7109375" style="79" customWidth="1"/>
    <col min="3337" max="3337" width="13.5703125" style="79" customWidth="1"/>
    <col min="3338" max="3338" width="4.7109375" style="79" customWidth="1"/>
    <col min="3339" max="3339" width="5" style="79" customWidth="1"/>
    <col min="3340" max="3340" width="2.28515625" style="79" customWidth="1"/>
    <col min="3341" max="3341" width="26" style="79" customWidth="1"/>
    <col min="3342" max="3342" width="8" style="79" customWidth="1"/>
    <col min="3343" max="3343" width="1" style="79" customWidth="1"/>
    <col min="3344" max="3344" width="6.7109375" style="79" customWidth="1"/>
    <col min="3345" max="3345" width="1" style="79" customWidth="1"/>
    <col min="3346" max="3346" width="6.7109375" style="79" customWidth="1"/>
    <col min="3347" max="3347" width="1" style="79" customWidth="1"/>
    <col min="3348" max="3348" width="6.7109375" style="79" customWidth="1"/>
    <col min="3349" max="3349" width="1" style="79" customWidth="1"/>
    <col min="3350" max="3350" width="6.7109375" style="79" customWidth="1"/>
    <col min="3351" max="3351" width="1" style="79" customWidth="1"/>
    <col min="3352" max="3352" width="6.7109375" style="79" customWidth="1"/>
    <col min="3353" max="3353" width="1" style="79" customWidth="1"/>
    <col min="3354" max="3355" width="6.7109375" style="79" customWidth="1"/>
    <col min="3356" max="3584" width="11.42578125" style="79"/>
    <col min="3585" max="3587" width="0" style="79" hidden="1" customWidth="1"/>
    <col min="3588" max="3588" width="1.42578125" style="79" customWidth="1"/>
    <col min="3589" max="3589" width="6.140625" style="79" customWidth="1"/>
    <col min="3590" max="3590" width="65" style="79" customWidth="1"/>
    <col min="3591" max="3591" width="13.7109375" style="79" customWidth="1"/>
    <col min="3592" max="3592" width="3.7109375" style="79" customWidth="1"/>
    <col min="3593" max="3593" width="13.5703125" style="79" customWidth="1"/>
    <col min="3594" max="3594" width="4.7109375" style="79" customWidth="1"/>
    <col min="3595" max="3595" width="5" style="79" customWidth="1"/>
    <col min="3596" max="3596" width="2.28515625" style="79" customWidth="1"/>
    <col min="3597" max="3597" width="26" style="79" customWidth="1"/>
    <col min="3598" max="3598" width="8" style="79" customWidth="1"/>
    <col min="3599" max="3599" width="1" style="79" customWidth="1"/>
    <col min="3600" max="3600" width="6.7109375" style="79" customWidth="1"/>
    <col min="3601" max="3601" width="1" style="79" customWidth="1"/>
    <col min="3602" max="3602" width="6.7109375" style="79" customWidth="1"/>
    <col min="3603" max="3603" width="1" style="79" customWidth="1"/>
    <col min="3604" max="3604" width="6.7109375" style="79" customWidth="1"/>
    <col min="3605" max="3605" width="1" style="79" customWidth="1"/>
    <col min="3606" max="3606" width="6.7109375" style="79" customWidth="1"/>
    <col min="3607" max="3607" width="1" style="79" customWidth="1"/>
    <col min="3608" max="3608" width="6.7109375" style="79" customWidth="1"/>
    <col min="3609" max="3609" width="1" style="79" customWidth="1"/>
    <col min="3610" max="3611" width="6.7109375" style="79" customWidth="1"/>
    <col min="3612" max="3840" width="11.42578125" style="79"/>
    <col min="3841" max="3843" width="0" style="79" hidden="1" customWidth="1"/>
    <col min="3844" max="3844" width="1.42578125" style="79" customWidth="1"/>
    <col min="3845" max="3845" width="6.140625" style="79" customWidth="1"/>
    <col min="3846" max="3846" width="65" style="79" customWidth="1"/>
    <col min="3847" max="3847" width="13.7109375" style="79" customWidth="1"/>
    <col min="3848" max="3848" width="3.7109375" style="79" customWidth="1"/>
    <col min="3849" max="3849" width="13.5703125" style="79" customWidth="1"/>
    <col min="3850" max="3850" width="4.7109375" style="79" customWidth="1"/>
    <col min="3851" max="3851" width="5" style="79" customWidth="1"/>
    <col min="3852" max="3852" width="2.28515625" style="79" customWidth="1"/>
    <col min="3853" max="3853" width="26" style="79" customWidth="1"/>
    <col min="3854" max="3854" width="8" style="79" customWidth="1"/>
    <col min="3855" max="3855" width="1" style="79" customWidth="1"/>
    <col min="3856" max="3856" width="6.7109375" style="79" customWidth="1"/>
    <col min="3857" max="3857" width="1" style="79" customWidth="1"/>
    <col min="3858" max="3858" width="6.7109375" style="79" customWidth="1"/>
    <col min="3859" max="3859" width="1" style="79" customWidth="1"/>
    <col min="3860" max="3860" width="6.7109375" style="79" customWidth="1"/>
    <col min="3861" max="3861" width="1" style="79" customWidth="1"/>
    <col min="3862" max="3862" width="6.7109375" style="79" customWidth="1"/>
    <col min="3863" max="3863" width="1" style="79" customWidth="1"/>
    <col min="3864" max="3864" width="6.7109375" style="79" customWidth="1"/>
    <col min="3865" max="3865" width="1" style="79" customWidth="1"/>
    <col min="3866" max="3867" width="6.7109375" style="79" customWidth="1"/>
    <col min="3868" max="4096" width="11.42578125" style="79"/>
    <col min="4097" max="4099" width="0" style="79" hidden="1" customWidth="1"/>
    <col min="4100" max="4100" width="1.42578125" style="79" customWidth="1"/>
    <col min="4101" max="4101" width="6.140625" style="79" customWidth="1"/>
    <col min="4102" max="4102" width="65" style="79" customWidth="1"/>
    <col min="4103" max="4103" width="13.7109375" style="79" customWidth="1"/>
    <col min="4104" max="4104" width="3.7109375" style="79" customWidth="1"/>
    <col min="4105" max="4105" width="13.5703125" style="79" customWidth="1"/>
    <col min="4106" max="4106" width="4.7109375" style="79" customWidth="1"/>
    <col min="4107" max="4107" width="5" style="79" customWidth="1"/>
    <col min="4108" max="4108" width="2.28515625" style="79" customWidth="1"/>
    <col min="4109" max="4109" width="26" style="79" customWidth="1"/>
    <col min="4110" max="4110" width="8" style="79" customWidth="1"/>
    <col min="4111" max="4111" width="1" style="79" customWidth="1"/>
    <col min="4112" max="4112" width="6.7109375" style="79" customWidth="1"/>
    <col min="4113" max="4113" width="1" style="79" customWidth="1"/>
    <col min="4114" max="4114" width="6.7109375" style="79" customWidth="1"/>
    <col min="4115" max="4115" width="1" style="79" customWidth="1"/>
    <col min="4116" max="4116" width="6.7109375" style="79" customWidth="1"/>
    <col min="4117" max="4117" width="1" style="79" customWidth="1"/>
    <col min="4118" max="4118" width="6.7109375" style="79" customWidth="1"/>
    <col min="4119" max="4119" width="1" style="79" customWidth="1"/>
    <col min="4120" max="4120" width="6.7109375" style="79" customWidth="1"/>
    <col min="4121" max="4121" width="1" style="79" customWidth="1"/>
    <col min="4122" max="4123" width="6.7109375" style="79" customWidth="1"/>
    <col min="4124" max="4352" width="11.42578125" style="79"/>
    <col min="4353" max="4355" width="0" style="79" hidden="1" customWidth="1"/>
    <col min="4356" max="4356" width="1.42578125" style="79" customWidth="1"/>
    <col min="4357" max="4357" width="6.140625" style="79" customWidth="1"/>
    <col min="4358" max="4358" width="65" style="79" customWidth="1"/>
    <col min="4359" max="4359" width="13.7109375" style="79" customWidth="1"/>
    <col min="4360" max="4360" width="3.7109375" style="79" customWidth="1"/>
    <col min="4361" max="4361" width="13.5703125" style="79" customWidth="1"/>
    <col min="4362" max="4362" width="4.7109375" style="79" customWidth="1"/>
    <col min="4363" max="4363" width="5" style="79" customWidth="1"/>
    <col min="4364" max="4364" width="2.28515625" style="79" customWidth="1"/>
    <col min="4365" max="4365" width="26" style="79" customWidth="1"/>
    <col min="4366" max="4366" width="8" style="79" customWidth="1"/>
    <col min="4367" max="4367" width="1" style="79" customWidth="1"/>
    <col min="4368" max="4368" width="6.7109375" style="79" customWidth="1"/>
    <col min="4369" max="4369" width="1" style="79" customWidth="1"/>
    <col min="4370" max="4370" width="6.7109375" style="79" customWidth="1"/>
    <col min="4371" max="4371" width="1" style="79" customWidth="1"/>
    <col min="4372" max="4372" width="6.7109375" style="79" customWidth="1"/>
    <col min="4373" max="4373" width="1" style="79" customWidth="1"/>
    <col min="4374" max="4374" width="6.7109375" style="79" customWidth="1"/>
    <col min="4375" max="4375" width="1" style="79" customWidth="1"/>
    <col min="4376" max="4376" width="6.7109375" style="79" customWidth="1"/>
    <col min="4377" max="4377" width="1" style="79" customWidth="1"/>
    <col min="4378" max="4379" width="6.7109375" style="79" customWidth="1"/>
    <col min="4380" max="4608" width="11.42578125" style="79"/>
    <col min="4609" max="4611" width="0" style="79" hidden="1" customWidth="1"/>
    <col min="4612" max="4612" width="1.42578125" style="79" customWidth="1"/>
    <col min="4613" max="4613" width="6.140625" style="79" customWidth="1"/>
    <col min="4614" max="4614" width="65" style="79" customWidth="1"/>
    <col min="4615" max="4615" width="13.7109375" style="79" customWidth="1"/>
    <col min="4616" max="4616" width="3.7109375" style="79" customWidth="1"/>
    <col min="4617" max="4617" width="13.5703125" style="79" customWidth="1"/>
    <col min="4618" max="4618" width="4.7109375" style="79" customWidth="1"/>
    <col min="4619" max="4619" width="5" style="79" customWidth="1"/>
    <col min="4620" max="4620" width="2.28515625" style="79" customWidth="1"/>
    <col min="4621" max="4621" width="26" style="79" customWidth="1"/>
    <col min="4622" max="4622" width="8" style="79" customWidth="1"/>
    <col min="4623" max="4623" width="1" style="79" customWidth="1"/>
    <col min="4624" max="4624" width="6.7109375" style="79" customWidth="1"/>
    <col min="4625" max="4625" width="1" style="79" customWidth="1"/>
    <col min="4626" max="4626" width="6.7109375" style="79" customWidth="1"/>
    <col min="4627" max="4627" width="1" style="79" customWidth="1"/>
    <col min="4628" max="4628" width="6.7109375" style="79" customWidth="1"/>
    <col min="4629" max="4629" width="1" style="79" customWidth="1"/>
    <col min="4630" max="4630" width="6.7109375" style="79" customWidth="1"/>
    <col min="4631" max="4631" width="1" style="79" customWidth="1"/>
    <col min="4632" max="4632" width="6.7109375" style="79" customWidth="1"/>
    <col min="4633" max="4633" width="1" style="79" customWidth="1"/>
    <col min="4634" max="4635" width="6.7109375" style="79" customWidth="1"/>
    <col min="4636" max="4864" width="11.42578125" style="79"/>
    <col min="4865" max="4867" width="0" style="79" hidden="1" customWidth="1"/>
    <col min="4868" max="4868" width="1.42578125" style="79" customWidth="1"/>
    <col min="4869" max="4869" width="6.140625" style="79" customWidth="1"/>
    <col min="4870" max="4870" width="65" style="79" customWidth="1"/>
    <col min="4871" max="4871" width="13.7109375" style="79" customWidth="1"/>
    <col min="4872" max="4872" width="3.7109375" style="79" customWidth="1"/>
    <col min="4873" max="4873" width="13.5703125" style="79" customWidth="1"/>
    <col min="4874" max="4874" width="4.7109375" style="79" customWidth="1"/>
    <col min="4875" max="4875" width="5" style="79" customWidth="1"/>
    <col min="4876" max="4876" width="2.28515625" style="79" customWidth="1"/>
    <col min="4877" max="4877" width="26" style="79" customWidth="1"/>
    <col min="4878" max="4878" width="8" style="79" customWidth="1"/>
    <col min="4879" max="4879" width="1" style="79" customWidth="1"/>
    <col min="4880" max="4880" width="6.7109375" style="79" customWidth="1"/>
    <col min="4881" max="4881" width="1" style="79" customWidth="1"/>
    <col min="4882" max="4882" width="6.7109375" style="79" customWidth="1"/>
    <col min="4883" max="4883" width="1" style="79" customWidth="1"/>
    <col min="4884" max="4884" width="6.7109375" style="79" customWidth="1"/>
    <col min="4885" max="4885" width="1" style="79" customWidth="1"/>
    <col min="4886" max="4886" width="6.7109375" style="79" customWidth="1"/>
    <col min="4887" max="4887" width="1" style="79" customWidth="1"/>
    <col min="4888" max="4888" width="6.7109375" style="79" customWidth="1"/>
    <col min="4889" max="4889" width="1" style="79" customWidth="1"/>
    <col min="4890" max="4891" width="6.7109375" style="79" customWidth="1"/>
    <col min="4892" max="5120" width="11.42578125" style="79"/>
    <col min="5121" max="5123" width="0" style="79" hidden="1" customWidth="1"/>
    <col min="5124" max="5124" width="1.42578125" style="79" customWidth="1"/>
    <col min="5125" max="5125" width="6.140625" style="79" customWidth="1"/>
    <col min="5126" max="5126" width="65" style="79" customWidth="1"/>
    <col min="5127" max="5127" width="13.7109375" style="79" customWidth="1"/>
    <col min="5128" max="5128" width="3.7109375" style="79" customWidth="1"/>
    <col min="5129" max="5129" width="13.5703125" style="79" customWidth="1"/>
    <col min="5130" max="5130" width="4.7109375" style="79" customWidth="1"/>
    <col min="5131" max="5131" width="5" style="79" customWidth="1"/>
    <col min="5132" max="5132" width="2.28515625" style="79" customWidth="1"/>
    <col min="5133" max="5133" width="26" style="79" customWidth="1"/>
    <col min="5134" max="5134" width="8" style="79" customWidth="1"/>
    <col min="5135" max="5135" width="1" style="79" customWidth="1"/>
    <col min="5136" max="5136" width="6.7109375" style="79" customWidth="1"/>
    <col min="5137" max="5137" width="1" style="79" customWidth="1"/>
    <col min="5138" max="5138" width="6.7109375" style="79" customWidth="1"/>
    <col min="5139" max="5139" width="1" style="79" customWidth="1"/>
    <col min="5140" max="5140" width="6.7109375" style="79" customWidth="1"/>
    <col min="5141" max="5141" width="1" style="79" customWidth="1"/>
    <col min="5142" max="5142" width="6.7109375" style="79" customWidth="1"/>
    <col min="5143" max="5143" width="1" style="79" customWidth="1"/>
    <col min="5144" max="5144" width="6.7109375" style="79" customWidth="1"/>
    <col min="5145" max="5145" width="1" style="79" customWidth="1"/>
    <col min="5146" max="5147" width="6.7109375" style="79" customWidth="1"/>
    <col min="5148" max="5376" width="11.42578125" style="79"/>
    <col min="5377" max="5379" width="0" style="79" hidden="1" customWidth="1"/>
    <col min="5380" max="5380" width="1.42578125" style="79" customWidth="1"/>
    <col min="5381" max="5381" width="6.140625" style="79" customWidth="1"/>
    <col min="5382" max="5382" width="65" style="79" customWidth="1"/>
    <col min="5383" max="5383" width="13.7109375" style="79" customWidth="1"/>
    <col min="5384" max="5384" width="3.7109375" style="79" customWidth="1"/>
    <col min="5385" max="5385" width="13.5703125" style="79" customWidth="1"/>
    <col min="5386" max="5386" width="4.7109375" style="79" customWidth="1"/>
    <col min="5387" max="5387" width="5" style="79" customWidth="1"/>
    <col min="5388" max="5388" width="2.28515625" style="79" customWidth="1"/>
    <col min="5389" max="5389" width="26" style="79" customWidth="1"/>
    <col min="5390" max="5390" width="8" style="79" customWidth="1"/>
    <col min="5391" max="5391" width="1" style="79" customWidth="1"/>
    <col min="5392" max="5392" width="6.7109375" style="79" customWidth="1"/>
    <col min="5393" max="5393" width="1" style="79" customWidth="1"/>
    <col min="5394" max="5394" width="6.7109375" style="79" customWidth="1"/>
    <col min="5395" max="5395" width="1" style="79" customWidth="1"/>
    <col min="5396" max="5396" width="6.7109375" style="79" customWidth="1"/>
    <col min="5397" max="5397" width="1" style="79" customWidth="1"/>
    <col min="5398" max="5398" width="6.7109375" style="79" customWidth="1"/>
    <col min="5399" max="5399" width="1" style="79" customWidth="1"/>
    <col min="5400" max="5400" width="6.7109375" style="79" customWidth="1"/>
    <col min="5401" max="5401" width="1" style="79" customWidth="1"/>
    <col min="5402" max="5403" width="6.7109375" style="79" customWidth="1"/>
    <col min="5404" max="5632" width="11.42578125" style="79"/>
    <col min="5633" max="5635" width="0" style="79" hidden="1" customWidth="1"/>
    <col min="5636" max="5636" width="1.42578125" style="79" customWidth="1"/>
    <col min="5637" max="5637" width="6.140625" style="79" customWidth="1"/>
    <col min="5638" max="5638" width="65" style="79" customWidth="1"/>
    <col min="5639" max="5639" width="13.7109375" style="79" customWidth="1"/>
    <col min="5640" max="5640" width="3.7109375" style="79" customWidth="1"/>
    <col min="5641" max="5641" width="13.5703125" style="79" customWidth="1"/>
    <col min="5642" max="5642" width="4.7109375" style="79" customWidth="1"/>
    <col min="5643" max="5643" width="5" style="79" customWidth="1"/>
    <col min="5644" max="5644" width="2.28515625" style="79" customWidth="1"/>
    <col min="5645" max="5645" width="26" style="79" customWidth="1"/>
    <col min="5646" max="5646" width="8" style="79" customWidth="1"/>
    <col min="5647" max="5647" width="1" style="79" customWidth="1"/>
    <col min="5648" max="5648" width="6.7109375" style="79" customWidth="1"/>
    <col min="5649" max="5649" width="1" style="79" customWidth="1"/>
    <col min="5650" max="5650" width="6.7109375" style="79" customWidth="1"/>
    <col min="5651" max="5651" width="1" style="79" customWidth="1"/>
    <col min="5652" max="5652" width="6.7109375" style="79" customWidth="1"/>
    <col min="5653" max="5653" width="1" style="79" customWidth="1"/>
    <col min="5654" max="5654" width="6.7109375" style="79" customWidth="1"/>
    <col min="5655" max="5655" width="1" style="79" customWidth="1"/>
    <col min="5656" max="5656" width="6.7109375" style="79" customWidth="1"/>
    <col min="5657" max="5657" width="1" style="79" customWidth="1"/>
    <col min="5658" max="5659" width="6.7109375" style="79" customWidth="1"/>
    <col min="5660" max="5888" width="11.42578125" style="79"/>
    <col min="5889" max="5891" width="0" style="79" hidden="1" customWidth="1"/>
    <col min="5892" max="5892" width="1.42578125" style="79" customWidth="1"/>
    <col min="5893" max="5893" width="6.140625" style="79" customWidth="1"/>
    <col min="5894" max="5894" width="65" style="79" customWidth="1"/>
    <col min="5895" max="5895" width="13.7109375" style="79" customWidth="1"/>
    <col min="5896" max="5896" width="3.7109375" style="79" customWidth="1"/>
    <col min="5897" max="5897" width="13.5703125" style="79" customWidth="1"/>
    <col min="5898" max="5898" width="4.7109375" style="79" customWidth="1"/>
    <col min="5899" max="5899" width="5" style="79" customWidth="1"/>
    <col min="5900" max="5900" width="2.28515625" style="79" customWidth="1"/>
    <col min="5901" max="5901" width="26" style="79" customWidth="1"/>
    <col min="5902" max="5902" width="8" style="79" customWidth="1"/>
    <col min="5903" max="5903" width="1" style="79" customWidth="1"/>
    <col min="5904" max="5904" width="6.7109375" style="79" customWidth="1"/>
    <col min="5905" max="5905" width="1" style="79" customWidth="1"/>
    <col min="5906" max="5906" width="6.7109375" style="79" customWidth="1"/>
    <col min="5907" max="5907" width="1" style="79" customWidth="1"/>
    <col min="5908" max="5908" width="6.7109375" style="79" customWidth="1"/>
    <col min="5909" max="5909" width="1" style="79" customWidth="1"/>
    <col min="5910" max="5910" width="6.7109375" style="79" customWidth="1"/>
    <col min="5911" max="5911" width="1" style="79" customWidth="1"/>
    <col min="5912" max="5912" width="6.7109375" style="79" customWidth="1"/>
    <col min="5913" max="5913" width="1" style="79" customWidth="1"/>
    <col min="5914" max="5915" width="6.7109375" style="79" customWidth="1"/>
    <col min="5916" max="6144" width="11.42578125" style="79"/>
    <col min="6145" max="6147" width="0" style="79" hidden="1" customWidth="1"/>
    <col min="6148" max="6148" width="1.42578125" style="79" customWidth="1"/>
    <col min="6149" max="6149" width="6.140625" style="79" customWidth="1"/>
    <col min="6150" max="6150" width="65" style="79" customWidth="1"/>
    <col min="6151" max="6151" width="13.7109375" style="79" customWidth="1"/>
    <col min="6152" max="6152" width="3.7109375" style="79" customWidth="1"/>
    <col min="6153" max="6153" width="13.5703125" style="79" customWidth="1"/>
    <col min="6154" max="6154" width="4.7109375" style="79" customWidth="1"/>
    <col min="6155" max="6155" width="5" style="79" customWidth="1"/>
    <col min="6156" max="6156" width="2.28515625" style="79" customWidth="1"/>
    <col min="6157" max="6157" width="26" style="79" customWidth="1"/>
    <col min="6158" max="6158" width="8" style="79" customWidth="1"/>
    <col min="6159" max="6159" width="1" style="79" customWidth="1"/>
    <col min="6160" max="6160" width="6.7109375" style="79" customWidth="1"/>
    <col min="6161" max="6161" width="1" style="79" customWidth="1"/>
    <col min="6162" max="6162" width="6.7109375" style="79" customWidth="1"/>
    <col min="6163" max="6163" width="1" style="79" customWidth="1"/>
    <col min="6164" max="6164" width="6.7109375" style="79" customWidth="1"/>
    <col min="6165" max="6165" width="1" style="79" customWidth="1"/>
    <col min="6166" max="6166" width="6.7109375" style="79" customWidth="1"/>
    <col min="6167" max="6167" width="1" style="79" customWidth="1"/>
    <col min="6168" max="6168" width="6.7109375" style="79" customWidth="1"/>
    <col min="6169" max="6169" width="1" style="79" customWidth="1"/>
    <col min="6170" max="6171" width="6.7109375" style="79" customWidth="1"/>
    <col min="6172" max="6400" width="11.42578125" style="79"/>
    <col min="6401" max="6403" width="0" style="79" hidden="1" customWidth="1"/>
    <col min="6404" max="6404" width="1.42578125" style="79" customWidth="1"/>
    <col min="6405" max="6405" width="6.140625" style="79" customWidth="1"/>
    <col min="6406" max="6406" width="65" style="79" customWidth="1"/>
    <col min="6407" max="6407" width="13.7109375" style="79" customWidth="1"/>
    <col min="6408" max="6408" width="3.7109375" style="79" customWidth="1"/>
    <col min="6409" max="6409" width="13.5703125" style="79" customWidth="1"/>
    <col min="6410" max="6410" width="4.7109375" style="79" customWidth="1"/>
    <col min="6411" max="6411" width="5" style="79" customWidth="1"/>
    <col min="6412" max="6412" width="2.28515625" style="79" customWidth="1"/>
    <col min="6413" max="6413" width="26" style="79" customWidth="1"/>
    <col min="6414" max="6414" width="8" style="79" customWidth="1"/>
    <col min="6415" max="6415" width="1" style="79" customWidth="1"/>
    <col min="6416" max="6416" width="6.7109375" style="79" customWidth="1"/>
    <col min="6417" max="6417" width="1" style="79" customWidth="1"/>
    <col min="6418" max="6418" width="6.7109375" style="79" customWidth="1"/>
    <col min="6419" max="6419" width="1" style="79" customWidth="1"/>
    <col min="6420" max="6420" width="6.7109375" style="79" customWidth="1"/>
    <col min="6421" max="6421" width="1" style="79" customWidth="1"/>
    <col min="6422" max="6422" width="6.7109375" style="79" customWidth="1"/>
    <col min="6423" max="6423" width="1" style="79" customWidth="1"/>
    <col min="6424" max="6424" width="6.7109375" style="79" customWidth="1"/>
    <col min="6425" max="6425" width="1" style="79" customWidth="1"/>
    <col min="6426" max="6427" width="6.7109375" style="79" customWidth="1"/>
    <col min="6428" max="6656" width="11.42578125" style="79"/>
    <col min="6657" max="6659" width="0" style="79" hidden="1" customWidth="1"/>
    <col min="6660" max="6660" width="1.42578125" style="79" customWidth="1"/>
    <col min="6661" max="6661" width="6.140625" style="79" customWidth="1"/>
    <col min="6662" max="6662" width="65" style="79" customWidth="1"/>
    <col min="6663" max="6663" width="13.7109375" style="79" customWidth="1"/>
    <col min="6664" max="6664" width="3.7109375" style="79" customWidth="1"/>
    <col min="6665" max="6665" width="13.5703125" style="79" customWidth="1"/>
    <col min="6666" max="6666" width="4.7109375" style="79" customWidth="1"/>
    <col min="6667" max="6667" width="5" style="79" customWidth="1"/>
    <col min="6668" max="6668" width="2.28515625" style="79" customWidth="1"/>
    <col min="6669" max="6669" width="26" style="79" customWidth="1"/>
    <col min="6670" max="6670" width="8" style="79" customWidth="1"/>
    <col min="6671" max="6671" width="1" style="79" customWidth="1"/>
    <col min="6672" max="6672" width="6.7109375" style="79" customWidth="1"/>
    <col min="6673" max="6673" width="1" style="79" customWidth="1"/>
    <col min="6674" max="6674" width="6.7109375" style="79" customWidth="1"/>
    <col min="6675" max="6675" width="1" style="79" customWidth="1"/>
    <col min="6676" max="6676" width="6.7109375" style="79" customWidth="1"/>
    <col min="6677" max="6677" width="1" style="79" customWidth="1"/>
    <col min="6678" max="6678" width="6.7109375" style="79" customWidth="1"/>
    <col min="6679" max="6679" width="1" style="79" customWidth="1"/>
    <col min="6680" max="6680" width="6.7109375" style="79" customWidth="1"/>
    <col min="6681" max="6681" width="1" style="79" customWidth="1"/>
    <col min="6682" max="6683" width="6.7109375" style="79" customWidth="1"/>
    <col min="6684" max="6912" width="11.42578125" style="79"/>
    <col min="6913" max="6915" width="0" style="79" hidden="1" customWidth="1"/>
    <col min="6916" max="6916" width="1.42578125" style="79" customWidth="1"/>
    <col min="6917" max="6917" width="6.140625" style="79" customWidth="1"/>
    <col min="6918" max="6918" width="65" style="79" customWidth="1"/>
    <col min="6919" max="6919" width="13.7109375" style="79" customWidth="1"/>
    <col min="6920" max="6920" width="3.7109375" style="79" customWidth="1"/>
    <col min="6921" max="6921" width="13.5703125" style="79" customWidth="1"/>
    <col min="6922" max="6922" width="4.7109375" style="79" customWidth="1"/>
    <col min="6923" max="6923" width="5" style="79" customWidth="1"/>
    <col min="6924" max="6924" width="2.28515625" style="79" customWidth="1"/>
    <col min="6925" max="6925" width="26" style="79" customWidth="1"/>
    <col min="6926" max="6926" width="8" style="79" customWidth="1"/>
    <col min="6927" max="6927" width="1" style="79" customWidth="1"/>
    <col min="6928" max="6928" width="6.7109375" style="79" customWidth="1"/>
    <col min="6929" max="6929" width="1" style="79" customWidth="1"/>
    <col min="6930" max="6930" width="6.7109375" style="79" customWidth="1"/>
    <col min="6931" max="6931" width="1" style="79" customWidth="1"/>
    <col min="6932" max="6932" width="6.7109375" style="79" customWidth="1"/>
    <col min="6933" max="6933" width="1" style="79" customWidth="1"/>
    <col min="6934" max="6934" width="6.7109375" style="79" customWidth="1"/>
    <col min="6935" max="6935" width="1" style="79" customWidth="1"/>
    <col min="6936" max="6936" width="6.7109375" style="79" customWidth="1"/>
    <col min="6937" max="6937" width="1" style="79" customWidth="1"/>
    <col min="6938" max="6939" width="6.7109375" style="79" customWidth="1"/>
    <col min="6940" max="7168" width="11.42578125" style="79"/>
    <col min="7169" max="7171" width="0" style="79" hidden="1" customWidth="1"/>
    <col min="7172" max="7172" width="1.42578125" style="79" customWidth="1"/>
    <col min="7173" max="7173" width="6.140625" style="79" customWidth="1"/>
    <col min="7174" max="7174" width="65" style="79" customWidth="1"/>
    <col min="7175" max="7175" width="13.7109375" style="79" customWidth="1"/>
    <col min="7176" max="7176" width="3.7109375" style="79" customWidth="1"/>
    <col min="7177" max="7177" width="13.5703125" style="79" customWidth="1"/>
    <col min="7178" max="7178" width="4.7109375" style="79" customWidth="1"/>
    <col min="7179" max="7179" width="5" style="79" customWidth="1"/>
    <col min="7180" max="7180" width="2.28515625" style="79" customWidth="1"/>
    <col min="7181" max="7181" width="26" style="79" customWidth="1"/>
    <col min="7182" max="7182" width="8" style="79" customWidth="1"/>
    <col min="7183" max="7183" width="1" style="79" customWidth="1"/>
    <col min="7184" max="7184" width="6.7109375" style="79" customWidth="1"/>
    <col min="7185" max="7185" width="1" style="79" customWidth="1"/>
    <col min="7186" max="7186" width="6.7109375" style="79" customWidth="1"/>
    <col min="7187" max="7187" width="1" style="79" customWidth="1"/>
    <col min="7188" max="7188" width="6.7109375" style="79" customWidth="1"/>
    <col min="7189" max="7189" width="1" style="79" customWidth="1"/>
    <col min="7190" max="7190" width="6.7109375" style="79" customWidth="1"/>
    <col min="7191" max="7191" width="1" style="79" customWidth="1"/>
    <col min="7192" max="7192" width="6.7109375" style="79" customWidth="1"/>
    <col min="7193" max="7193" width="1" style="79" customWidth="1"/>
    <col min="7194" max="7195" width="6.7109375" style="79" customWidth="1"/>
    <col min="7196" max="7424" width="11.42578125" style="79"/>
    <col min="7425" max="7427" width="0" style="79" hidden="1" customWidth="1"/>
    <col min="7428" max="7428" width="1.42578125" style="79" customWidth="1"/>
    <col min="7429" max="7429" width="6.140625" style="79" customWidth="1"/>
    <col min="7430" max="7430" width="65" style="79" customWidth="1"/>
    <col min="7431" max="7431" width="13.7109375" style="79" customWidth="1"/>
    <col min="7432" max="7432" width="3.7109375" style="79" customWidth="1"/>
    <col min="7433" max="7433" width="13.5703125" style="79" customWidth="1"/>
    <col min="7434" max="7434" width="4.7109375" style="79" customWidth="1"/>
    <col min="7435" max="7435" width="5" style="79" customWidth="1"/>
    <col min="7436" max="7436" width="2.28515625" style="79" customWidth="1"/>
    <col min="7437" max="7437" width="26" style="79" customWidth="1"/>
    <col min="7438" max="7438" width="8" style="79" customWidth="1"/>
    <col min="7439" max="7439" width="1" style="79" customWidth="1"/>
    <col min="7440" max="7440" width="6.7109375" style="79" customWidth="1"/>
    <col min="7441" max="7441" width="1" style="79" customWidth="1"/>
    <col min="7442" max="7442" width="6.7109375" style="79" customWidth="1"/>
    <col min="7443" max="7443" width="1" style="79" customWidth="1"/>
    <col min="7444" max="7444" width="6.7109375" style="79" customWidth="1"/>
    <col min="7445" max="7445" width="1" style="79" customWidth="1"/>
    <col min="7446" max="7446" width="6.7109375" style="79" customWidth="1"/>
    <col min="7447" max="7447" width="1" style="79" customWidth="1"/>
    <col min="7448" max="7448" width="6.7109375" style="79" customWidth="1"/>
    <col min="7449" max="7449" width="1" style="79" customWidth="1"/>
    <col min="7450" max="7451" width="6.7109375" style="79" customWidth="1"/>
    <col min="7452" max="7680" width="11.42578125" style="79"/>
    <col min="7681" max="7683" width="0" style="79" hidden="1" customWidth="1"/>
    <col min="7684" max="7684" width="1.42578125" style="79" customWidth="1"/>
    <col min="7685" max="7685" width="6.140625" style="79" customWidth="1"/>
    <col min="7686" max="7686" width="65" style="79" customWidth="1"/>
    <col min="7687" max="7687" width="13.7109375" style="79" customWidth="1"/>
    <col min="7688" max="7688" width="3.7109375" style="79" customWidth="1"/>
    <col min="7689" max="7689" width="13.5703125" style="79" customWidth="1"/>
    <col min="7690" max="7690" width="4.7109375" style="79" customWidth="1"/>
    <col min="7691" max="7691" width="5" style="79" customWidth="1"/>
    <col min="7692" max="7692" width="2.28515625" style="79" customWidth="1"/>
    <col min="7693" max="7693" width="26" style="79" customWidth="1"/>
    <col min="7694" max="7694" width="8" style="79" customWidth="1"/>
    <col min="7695" max="7695" width="1" style="79" customWidth="1"/>
    <col min="7696" max="7696" width="6.7109375" style="79" customWidth="1"/>
    <col min="7697" max="7697" width="1" style="79" customWidth="1"/>
    <col min="7698" max="7698" width="6.7109375" style="79" customWidth="1"/>
    <col min="7699" max="7699" width="1" style="79" customWidth="1"/>
    <col min="7700" max="7700" width="6.7109375" style="79" customWidth="1"/>
    <col min="7701" max="7701" width="1" style="79" customWidth="1"/>
    <col min="7702" max="7702" width="6.7109375" style="79" customWidth="1"/>
    <col min="7703" max="7703" width="1" style="79" customWidth="1"/>
    <col min="7704" max="7704" width="6.7109375" style="79" customWidth="1"/>
    <col min="7705" max="7705" width="1" style="79" customWidth="1"/>
    <col min="7706" max="7707" width="6.7109375" style="79" customWidth="1"/>
    <col min="7708" max="7936" width="11.42578125" style="79"/>
    <col min="7937" max="7939" width="0" style="79" hidden="1" customWidth="1"/>
    <col min="7940" max="7940" width="1.42578125" style="79" customWidth="1"/>
    <col min="7941" max="7941" width="6.140625" style="79" customWidth="1"/>
    <col min="7942" max="7942" width="65" style="79" customWidth="1"/>
    <col min="7943" max="7943" width="13.7109375" style="79" customWidth="1"/>
    <col min="7944" max="7944" width="3.7109375" style="79" customWidth="1"/>
    <col min="7945" max="7945" width="13.5703125" style="79" customWidth="1"/>
    <col min="7946" max="7946" width="4.7109375" style="79" customWidth="1"/>
    <col min="7947" max="7947" width="5" style="79" customWidth="1"/>
    <col min="7948" max="7948" width="2.28515625" style="79" customWidth="1"/>
    <col min="7949" max="7949" width="26" style="79" customWidth="1"/>
    <col min="7950" max="7950" width="8" style="79" customWidth="1"/>
    <col min="7951" max="7951" width="1" style="79" customWidth="1"/>
    <col min="7952" max="7952" width="6.7109375" style="79" customWidth="1"/>
    <col min="7953" max="7953" width="1" style="79" customWidth="1"/>
    <col min="7954" max="7954" width="6.7109375" style="79" customWidth="1"/>
    <col min="7955" max="7955" width="1" style="79" customWidth="1"/>
    <col min="7956" max="7956" width="6.7109375" style="79" customWidth="1"/>
    <col min="7957" max="7957" width="1" style="79" customWidth="1"/>
    <col min="7958" max="7958" width="6.7109375" style="79" customWidth="1"/>
    <col min="7959" max="7959" width="1" style="79" customWidth="1"/>
    <col min="7960" max="7960" width="6.7109375" style="79" customWidth="1"/>
    <col min="7961" max="7961" width="1" style="79" customWidth="1"/>
    <col min="7962" max="7963" width="6.7109375" style="79" customWidth="1"/>
    <col min="7964" max="8192" width="11.42578125" style="79"/>
    <col min="8193" max="8195" width="0" style="79" hidden="1" customWidth="1"/>
    <col min="8196" max="8196" width="1.42578125" style="79" customWidth="1"/>
    <col min="8197" max="8197" width="6.140625" style="79" customWidth="1"/>
    <col min="8198" max="8198" width="65" style="79" customWidth="1"/>
    <col min="8199" max="8199" width="13.7109375" style="79" customWidth="1"/>
    <col min="8200" max="8200" width="3.7109375" style="79" customWidth="1"/>
    <col min="8201" max="8201" width="13.5703125" style="79" customWidth="1"/>
    <col min="8202" max="8202" width="4.7109375" style="79" customWidth="1"/>
    <col min="8203" max="8203" width="5" style="79" customWidth="1"/>
    <col min="8204" max="8204" width="2.28515625" style="79" customWidth="1"/>
    <col min="8205" max="8205" width="26" style="79" customWidth="1"/>
    <col min="8206" max="8206" width="8" style="79" customWidth="1"/>
    <col min="8207" max="8207" width="1" style="79" customWidth="1"/>
    <col min="8208" max="8208" width="6.7109375" style="79" customWidth="1"/>
    <col min="8209" max="8209" width="1" style="79" customWidth="1"/>
    <col min="8210" max="8210" width="6.7109375" style="79" customWidth="1"/>
    <col min="8211" max="8211" width="1" style="79" customWidth="1"/>
    <col min="8212" max="8212" width="6.7109375" style="79" customWidth="1"/>
    <col min="8213" max="8213" width="1" style="79" customWidth="1"/>
    <col min="8214" max="8214" width="6.7109375" style="79" customWidth="1"/>
    <col min="8215" max="8215" width="1" style="79" customWidth="1"/>
    <col min="8216" max="8216" width="6.7109375" style="79" customWidth="1"/>
    <col min="8217" max="8217" width="1" style="79" customWidth="1"/>
    <col min="8218" max="8219" width="6.7109375" style="79" customWidth="1"/>
    <col min="8220" max="8448" width="11.42578125" style="79"/>
    <col min="8449" max="8451" width="0" style="79" hidden="1" customWidth="1"/>
    <col min="8452" max="8452" width="1.42578125" style="79" customWidth="1"/>
    <col min="8453" max="8453" width="6.140625" style="79" customWidth="1"/>
    <col min="8454" max="8454" width="65" style="79" customWidth="1"/>
    <col min="8455" max="8455" width="13.7109375" style="79" customWidth="1"/>
    <col min="8456" max="8456" width="3.7109375" style="79" customWidth="1"/>
    <col min="8457" max="8457" width="13.5703125" style="79" customWidth="1"/>
    <col min="8458" max="8458" width="4.7109375" style="79" customWidth="1"/>
    <col min="8459" max="8459" width="5" style="79" customWidth="1"/>
    <col min="8460" max="8460" width="2.28515625" style="79" customWidth="1"/>
    <col min="8461" max="8461" width="26" style="79" customWidth="1"/>
    <col min="8462" max="8462" width="8" style="79" customWidth="1"/>
    <col min="8463" max="8463" width="1" style="79" customWidth="1"/>
    <col min="8464" max="8464" width="6.7109375" style="79" customWidth="1"/>
    <col min="8465" max="8465" width="1" style="79" customWidth="1"/>
    <col min="8466" max="8466" width="6.7109375" style="79" customWidth="1"/>
    <col min="8467" max="8467" width="1" style="79" customWidth="1"/>
    <col min="8468" max="8468" width="6.7109375" style="79" customWidth="1"/>
    <col min="8469" max="8469" width="1" style="79" customWidth="1"/>
    <col min="8470" max="8470" width="6.7109375" style="79" customWidth="1"/>
    <col min="8471" max="8471" width="1" style="79" customWidth="1"/>
    <col min="8472" max="8472" width="6.7109375" style="79" customWidth="1"/>
    <col min="8473" max="8473" width="1" style="79" customWidth="1"/>
    <col min="8474" max="8475" width="6.7109375" style="79" customWidth="1"/>
    <col min="8476" max="8704" width="11.42578125" style="79"/>
    <col min="8705" max="8707" width="0" style="79" hidden="1" customWidth="1"/>
    <col min="8708" max="8708" width="1.42578125" style="79" customWidth="1"/>
    <col min="8709" max="8709" width="6.140625" style="79" customWidth="1"/>
    <col min="8710" max="8710" width="65" style="79" customWidth="1"/>
    <col min="8711" max="8711" width="13.7109375" style="79" customWidth="1"/>
    <col min="8712" max="8712" width="3.7109375" style="79" customWidth="1"/>
    <col min="8713" max="8713" width="13.5703125" style="79" customWidth="1"/>
    <col min="8714" max="8714" width="4.7109375" style="79" customWidth="1"/>
    <col min="8715" max="8715" width="5" style="79" customWidth="1"/>
    <col min="8716" max="8716" width="2.28515625" style="79" customWidth="1"/>
    <col min="8717" max="8717" width="26" style="79" customWidth="1"/>
    <col min="8718" max="8718" width="8" style="79" customWidth="1"/>
    <col min="8719" max="8719" width="1" style="79" customWidth="1"/>
    <col min="8720" max="8720" width="6.7109375" style="79" customWidth="1"/>
    <col min="8721" max="8721" width="1" style="79" customWidth="1"/>
    <col min="8722" max="8722" width="6.7109375" style="79" customWidth="1"/>
    <col min="8723" max="8723" width="1" style="79" customWidth="1"/>
    <col min="8724" max="8724" width="6.7109375" style="79" customWidth="1"/>
    <col min="8725" max="8725" width="1" style="79" customWidth="1"/>
    <col min="8726" max="8726" width="6.7109375" style="79" customWidth="1"/>
    <col min="8727" max="8727" width="1" style="79" customWidth="1"/>
    <col min="8728" max="8728" width="6.7109375" style="79" customWidth="1"/>
    <col min="8729" max="8729" width="1" style="79" customWidth="1"/>
    <col min="8730" max="8731" width="6.7109375" style="79" customWidth="1"/>
    <col min="8732" max="8960" width="11.42578125" style="79"/>
    <col min="8961" max="8963" width="0" style="79" hidden="1" customWidth="1"/>
    <col min="8964" max="8964" width="1.42578125" style="79" customWidth="1"/>
    <col min="8965" max="8965" width="6.140625" style="79" customWidth="1"/>
    <col min="8966" max="8966" width="65" style="79" customWidth="1"/>
    <col min="8967" max="8967" width="13.7109375" style="79" customWidth="1"/>
    <col min="8968" max="8968" width="3.7109375" style="79" customWidth="1"/>
    <col min="8969" max="8969" width="13.5703125" style="79" customWidth="1"/>
    <col min="8970" max="8970" width="4.7109375" style="79" customWidth="1"/>
    <col min="8971" max="8971" width="5" style="79" customWidth="1"/>
    <col min="8972" max="8972" width="2.28515625" style="79" customWidth="1"/>
    <col min="8973" max="8973" width="26" style="79" customWidth="1"/>
    <col min="8974" max="8974" width="8" style="79" customWidth="1"/>
    <col min="8975" max="8975" width="1" style="79" customWidth="1"/>
    <col min="8976" max="8976" width="6.7109375" style="79" customWidth="1"/>
    <col min="8977" max="8977" width="1" style="79" customWidth="1"/>
    <col min="8978" max="8978" width="6.7109375" style="79" customWidth="1"/>
    <col min="8979" max="8979" width="1" style="79" customWidth="1"/>
    <col min="8980" max="8980" width="6.7109375" style="79" customWidth="1"/>
    <col min="8981" max="8981" width="1" style="79" customWidth="1"/>
    <col min="8982" max="8982" width="6.7109375" style="79" customWidth="1"/>
    <col min="8983" max="8983" width="1" style="79" customWidth="1"/>
    <col min="8984" max="8984" width="6.7109375" style="79" customWidth="1"/>
    <col min="8985" max="8985" width="1" style="79" customWidth="1"/>
    <col min="8986" max="8987" width="6.7109375" style="79" customWidth="1"/>
    <col min="8988" max="9216" width="11.42578125" style="79"/>
    <col min="9217" max="9219" width="0" style="79" hidden="1" customWidth="1"/>
    <col min="9220" max="9220" width="1.42578125" style="79" customWidth="1"/>
    <col min="9221" max="9221" width="6.140625" style="79" customWidth="1"/>
    <col min="9222" max="9222" width="65" style="79" customWidth="1"/>
    <col min="9223" max="9223" width="13.7109375" style="79" customWidth="1"/>
    <col min="9224" max="9224" width="3.7109375" style="79" customWidth="1"/>
    <col min="9225" max="9225" width="13.5703125" style="79" customWidth="1"/>
    <col min="9226" max="9226" width="4.7109375" style="79" customWidth="1"/>
    <col min="9227" max="9227" width="5" style="79" customWidth="1"/>
    <col min="9228" max="9228" width="2.28515625" style="79" customWidth="1"/>
    <col min="9229" max="9229" width="26" style="79" customWidth="1"/>
    <col min="9230" max="9230" width="8" style="79" customWidth="1"/>
    <col min="9231" max="9231" width="1" style="79" customWidth="1"/>
    <col min="9232" max="9232" width="6.7109375" style="79" customWidth="1"/>
    <col min="9233" max="9233" width="1" style="79" customWidth="1"/>
    <col min="9234" max="9234" width="6.7109375" style="79" customWidth="1"/>
    <col min="9235" max="9235" width="1" style="79" customWidth="1"/>
    <col min="9236" max="9236" width="6.7109375" style="79" customWidth="1"/>
    <col min="9237" max="9237" width="1" style="79" customWidth="1"/>
    <col min="9238" max="9238" width="6.7109375" style="79" customWidth="1"/>
    <col min="9239" max="9239" width="1" style="79" customWidth="1"/>
    <col min="9240" max="9240" width="6.7109375" style="79" customWidth="1"/>
    <col min="9241" max="9241" width="1" style="79" customWidth="1"/>
    <col min="9242" max="9243" width="6.7109375" style="79" customWidth="1"/>
    <col min="9244" max="9472" width="11.42578125" style="79"/>
    <col min="9473" max="9475" width="0" style="79" hidden="1" customWidth="1"/>
    <col min="9476" max="9476" width="1.42578125" style="79" customWidth="1"/>
    <col min="9477" max="9477" width="6.140625" style="79" customWidth="1"/>
    <col min="9478" max="9478" width="65" style="79" customWidth="1"/>
    <col min="9479" max="9479" width="13.7109375" style="79" customWidth="1"/>
    <col min="9480" max="9480" width="3.7109375" style="79" customWidth="1"/>
    <col min="9481" max="9481" width="13.5703125" style="79" customWidth="1"/>
    <col min="9482" max="9482" width="4.7109375" style="79" customWidth="1"/>
    <col min="9483" max="9483" width="5" style="79" customWidth="1"/>
    <col min="9484" max="9484" width="2.28515625" style="79" customWidth="1"/>
    <col min="9485" max="9485" width="26" style="79" customWidth="1"/>
    <col min="9486" max="9486" width="8" style="79" customWidth="1"/>
    <col min="9487" max="9487" width="1" style="79" customWidth="1"/>
    <col min="9488" max="9488" width="6.7109375" style="79" customWidth="1"/>
    <col min="9489" max="9489" width="1" style="79" customWidth="1"/>
    <col min="9490" max="9490" width="6.7109375" style="79" customWidth="1"/>
    <col min="9491" max="9491" width="1" style="79" customWidth="1"/>
    <col min="9492" max="9492" width="6.7109375" style="79" customWidth="1"/>
    <col min="9493" max="9493" width="1" style="79" customWidth="1"/>
    <col min="9494" max="9494" width="6.7109375" style="79" customWidth="1"/>
    <col min="9495" max="9495" width="1" style="79" customWidth="1"/>
    <col min="9496" max="9496" width="6.7109375" style="79" customWidth="1"/>
    <col min="9497" max="9497" width="1" style="79" customWidth="1"/>
    <col min="9498" max="9499" width="6.7109375" style="79" customWidth="1"/>
    <col min="9500" max="9728" width="11.42578125" style="79"/>
    <col min="9729" max="9731" width="0" style="79" hidden="1" customWidth="1"/>
    <col min="9732" max="9732" width="1.42578125" style="79" customWidth="1"/>
    <col min="9733" max="9733" width="6.140625" style="79" customWidth="1"/>
    <col min="9734" max="9734" width="65" style="79" customWidth="1"/>
    <col min="9735" max="9735" width="13.7109375" style="79" customWidth="1"/>
    <col min="9736" max="9736" width="3.7109375" style="79" customWidth="1"/>
    <col min="9737" max="9737" width="13.5703125" style="79" customWidth="1"/>
    <col min="9738" max="9738" width="4.7109375" style="79" customWidth="1"/>
    <col min="9739" max="9739" width="5" style="79" customWidth="1"/>
    <col min="9740" max="9740" width="2.28515625" style="79" customWidth="1"/>
    <col min="9741" max="9741" width="26" style="79" customWidth="1"/>
    <col min="9742" max="9742" width="8" style="79" customWidth="1"/>
    <col min="9743" max="9743" width="1" style="79" customWidth="1"/>
    <col min="9744" max="9744" width="6.7109375" style="79" customWidth="1"/>
    <col min="9745" max="9745" width="1" style="79" customWidth="1"/>
    <col min="9746" max="9746" width="6.7109375" style="79" customWidth="1"/>
    <col min="9747" max="9747" width="1" style="79" customWidth="1"/>
    <col min="9748" max="9748" width="6.7109375" style="79" customWidth="1"/>
    <col min="9749" max="9749" width="1" style="79" customWidth="1"/>
    <col min="9750" max="9750" width="6.7109375" style="79" customWidth="1"/>
    <col min="9751" max="9751" width="1" style="79" customWidth="1"/>
    <col min="9752" max="9752" width="6.7109375" style="79" customWidth="1"/>
    <col min="9753" max="9753" width="1" style="79" customWidth="1"/>
    <col min="9754" max="9755" width="6.7109375" style="79" customWidth="1"/>
    <col min="9756" max="9984" width="11.42578125" style="79"/>
    <col min="9985" max="9987" width="0" style="79" hidden="1" customWidth="1"/>
    <col min="9988" max="9988" width="1.42578125" style="79" customWidth="1"/>
    <col min="9989" max="9989" width="6.140625" style="79" customWidth="1"/>
    <col min="9990" max="9990" width="65" style="79" customWidth="1"/>
    <col min="9991" max="9991" width="13.7109375" style="79" customWidth="1"/>
    <col min="9992" max="9992" width="3.7109375" style="79" customWidth="1"/>
    <col min="9993" max="9993" width="13.5703125" style="79" customWidth="1"/>
    <col min="9994" max="9994" width="4.7109375" style="79" customWidth="1"/>
    <col min="9995" max="9995" width="5" style="79" customWidth="1"/>
    <col min="9996" max="9996" width="2.28515625" style="79" customWidth="1"/>
    <col min="9997" max="9997" width="26" style="79" customWidth="1"/>
    <col min="9998" max="9998" width="8" style="79" customWidth="1"/>
    <col min="9999" max="9999" width="1" style="79" customWidth="1"/>
    <col min="10000" max="10000" width="6.7109375" style="79" customWidth="1"/>
    <col min="10001" max="10001" width="1" style="79" customWidth="1"/>
    <col min="10002" max="10002" width="6.7109375" style="79" customWidth="1"/>
    <col min="10003" max="10003" width="1" style="79" customWidth="1"/>
    <col min="10004" max="10004" width="6.7109375" style="79" customWidth="1"/>
    <col min="10005" max="10005" width="1" style="79" customWidth="1"/>
    <col min="10006" max="10006" width="6.7109375" style="79" customWidth="1"/>
    <col min="10007" max="10007" width="1" style="79" customWidth="1"/>
    <col min="10008" max="10008" width="6.7109375" style="79" customWidth="1"/>
    <col min="10009" max="10009" width="1" style="79" customWidth="1"/>
    <col min="10010" max="10011" width="6.7109375" style="79" customWidth="1"/>
    <col min="10012" max="10240" width="11.42578125" style="79"/>
    <col min="10241" max="10243" width="0" style="79" hidden="1" customWidth="1"/>
    <col min="10244" max="10244" width="1.42578125" style="79" customWidth="1"/>
    <col min="10245" max="10245" width="6.140625" style="79" customWidth="1"/>
    <col min="10246" max="10246" width="65" style="79" customWidth="1"/>
    <col min="10247" max="10247" width="13.7109375" style="79" customWidth="1"/>
    <col min="10248" max="10248" width="3.7109375" style="79" customWidth="1"/>
    <col min="10249" max="10249" width="13.5703125" style="79" customWidth="1"/>
    <col min="10250" max="10250" width="4.7109375" style="79" customWidth="1"/>
    <col min="10251" max="10251" width="5" style="79" customWidth="1"/>
    <col min="10252" max="10252" width="2.28515625" style="79" customWidth="1"/>
    <col min="10253" max="10253" width="26" style="79" customWidth="1"/>
    <col min="10254" max="10254" width="8" style="79" customWidth="1"/>
    <col min="10255" max="10255" width="1" style="79" customWidth="1"/>
    <col min="10256" max="10256" width="6.7109375" style="79" customWidth="1"/>
    <col min="10257" max="10257" width="1" style="79" customWidth="1"/>
    <col min="10258" max="10258" width="6.7109375" style="79" customWidth="1"/>
    <col min="10259" max="10259" width="1" style="79" customWidth="1"/>
    <col min="10260" max="10260" width="6.7109375" style="79" customWidth="1"/>
    <col min="10261" max="10261" width="1" style="79" customWidth="1"/>
    <col min="10262" max="10262" width="6.7109375" style="79" customWidth="1"/>
    <col min="10263" max="10263" width="1" style="79" customWidth="1"/>
    <col min="10264" max="10264" width="6.7109375" style="79" customWidth="1"/>
    <col min="10265" max="10265" width="1" style="79" customWidth="1"/>
    <col min="10266" max="10267" width="6.7109375" style="79" customWidth="1"/>
    <col min="10268" max="10496" width="11.42578125" style="79"/>
    <col min="10497" max="10499" width="0" style="79" hidden="1" customWidth="1"/>
    <col min="10500" max="10500" width="1.42578125" style="79" customWidth="1"/>
    <col min="10501" max="10501" width="6.140625" style="79" customWidth="1"/>
    <col min="10502" max="10502" width="65" style="79" customWidth="1"/>
    <col min="10503" max="10503" width="13.7109375" style="79" customWidth="1"/>
    <col min="10504" max="10504" width="3.7109375" style="79" customWidth="1"/>
    <col min="10505" max="10505" width="13.5703125" style="79" customWidth="1"/>
    <col min="10506" max="10506" width="4.7109375" style="79" customWidth="1"/>
    <col min="10507" max="10507" width="5" style="79" customWidth="1"/>
    <col min="10508" max="10508" width="2.28515625" style="79" customWidth="1"/>
    <col min="10509" max="10509" width="26" style="79" customWidth="1"/>
    <col min="10510" max="10510" width="8" style="79" customWidth="1"/>
    <col min="10511" max="10511" width="1" style="79" customWidth="1"/>
    <col min="10512" max="10512" width="6.7109375" style="79" customWidth="1"/>
    <col min="10513" max="10513" width="1" style="79" customWidth="1"/>
    <col min="10514" max="10514" width="6.7109375" style="79" customWidth="1"/>
    <col min="10515" max="10515" width="1" style="79" customWidth="1"/>
    <col min="10516" max="10516" width="6.7109375" style="79" customWidth="1"/>
    <col min="10517" max="10517" width="1" style="79" customWidth="1"/>
    <col min="10518" max="10518" width="6.7109375" style="79" customWidth="1"/>
    <col min="10519" max="10519" width="1" style="79" customWidth="1"/>
    <col min="10520" max="10520" width="6.7109375" style="79" customWidth="1"/>
    <col min="10521" max="10521" width="1" style="79" customWidth="1"/>
    <col min="10522" max="10523" width="6.7109375" style="79" customWidth="1"/>
    <col min="10524" max="10752" width="11.42578125" style="79"/>
    <col min="10753" max="10755" width="0" style="79" hidden="1" customWidth="1"/>
    <col min="10756" max="10756" width="1.42578125" style="79" customWidth="1"/>
    <col min="10757" max="10757" width="6.140625" style="79" customWidth="1"/>
    <col min="10758" max="10758" width="65" style="79" customWidth="1"/>
    <col min="10759" max="10759" width="13.7109375" style="79" customWidth="1"/>
    <col min="10760" max="10760" width="3.7109375" style="79" customWidth="1"/>
    <col min="10761" max="10761" width="13.5703125" style="79" customWidth="1"/>
    <col min="10762" max="10762" width="4.7109375" style="79" customWidth="1"/>
    <col min="10763" max="10763" width="5" style="79" customWidth="1"/>
    <col min="10764" max="10764" width="2.28515625" style="79" customWidth="1"/>
    <col min="10765" max="10765" width="26" style="79" customWidth="1"/>
    <col min="10766" max="10766" width="8" style="79" customWidth="1"/>
    <col min="10767" max="10767" width="1" style="79" customWidth="1"/>
    <col min="10768" max="10768" width="6.7109375" style="79" customWidth="1"/>
    <col min="10769" max="10769" width="1" style="79" customWidth="1"/>
    <col min="10770" max="10770" width="6.7109375" style="79" customWidth="1"/>
    <col min="10771" max="10771" width="1" style="79" customWidth="1"/>
    <col min="10772" max="10772" width="6.7109375" style="79" customWidth="1"/>
    <col min="10773" max="10773" width="1" style="79" customWidth="1"/>
    <col min="10774" max="10774" width="6.7109375" style="79" customWidth="1"/>
    <col min="10775" max="10775" width="1" style="79" customWidth="1"/>
    <col min="10776" max="10776" width="6.7109375" style="79" customWidth="1"/>
    <col min="10777" max="10777" width="1" style="79" customWidth="1"/>
    <col min="10778" max="10779" width="6.7109375" style="79" customWidth="1"/>
    <col min="10780" max="11008" width="11.42578125" style="79"/>
    <col min="11009" max="11011" width="0" style="79" hidden="1" customWidth="1"/>
    <col min="11012" max="11012" width="1.42578125" style="79" customWidth="1"/>
    <col min="11013" max="11013" width="6.140625" style="79" customWidth="1"/>
    <col min="11014" max="11014" width="65" style="79" customWidth="1"/>
    <col min="11015" max="11015" width="13.7109375" style="79" customWidth="1"/>
    <col min="11016" max="11016" width="3.7109375" style="79" customWidth="1"/>
    <col min="11017" max="11017" width="13.5703125" style="79" customWidth="1"/>
    <col min="11018" max="11018" width="4.7109375" style="79" customWidth="1"/>
    <col min="11019" max="11019" width="5" style="79" customWidth="1"/>
    <col min="11020" max="11020" width="2.28515625" style="79" customWidth="1"/>
    <col min="11021" max="11021" width="26" style="79" customWidth="1"/>
    <col min="11022" max="11022" width="8" style="79" customWidth="1"/>
    <col min="11023" max="11023" width="1" style="79" customWidth="1"/>
    <col min="11024" max="11024" width="6.7109375" style="79" customWidth="1"/>
    <col min="11025" max="11025" width="1" style="79" customWidth="1"/>
    <col min="11026" max="11026" width="6.7109375" style="79" customWidth="1"/>
    <col min="11027" max="11027" width="1" style="79" customWidth="1"/>
    <col min="11028" max="11028" width="6.7109375" style="79" customWidth="1"/>
    <col min="11029" max="11029" width="1" style="79" customWidth="1"/>
    <col min="11030" max="11030" width="6.7109375" style="79" customWidth="1"/>
    <col min="11031" max="11031" width="1" style="79" customWidth="1"/>
    <col min="11032" max="11032" width="6.7109375" style="79" customWidth="1"/>
    <col min="11033" max="11033" width="1" style="79" customWidth="1"/>
    <col min="11034" max="11035" width="6.7109375" style="79" customWidth="1"/>
    <col min="11036" max="11264" width="11.42578125" style="79"/>
    <col min="11265" max="11267" width="0" style="79" hidden="1" customWidth="1"/>
    <col min="11268" max="11268" width="1.42578125" style="79" customWidth="1"/>
    <col min="11269" max="11269" width="6.140625" style="79" customWidth="1"/>
    <col min="11270" max="11270" width="65" style="79" customWidth="1"/>
    <col min="11271" max="11271" width="13.7109375" style="79" customWidth="1"/>
    <col min="11272" max="11272" width="3.7109375" style="79" customWidth="1"/>
    <col min="11273" max="11273" width="13.5703125" style="79" customWidth="1"/>
    <col min="11274" max="11274" width="4.7109375" style="79" customWidth="1"/>
    <col min="11275" max="11275" width="5" style="79" customWidth="1"/>
    <col min="11276" max="11276" width="2.28515625" style="79" customWidth="1"/>
    <col min="11277" max="11277" width="26" style="79" customWidth="1"/>
    <col min="11278" max="11278" width="8" style="79" customWidth="1"/>
    <col min="11279" max="11279" width="1" style="79" customWidth="1"/>
    <col min="11280" max="11280" width="6.7109375" style="79" customWidth="1"/>
    <col min="11281" max="11281" width="1" style="79" customWidth="1"/>
    <col min="11282" max="11282" width="6.7109375" style="79" customWidth="1"/>
    <col min="11283" max="11283" width="1" style="79" customWidth="1"/>
    <col min="11284" max="11284" width="6.7109375" style="79" customWidth="1"/>
    <col min="11285" max="11285" width="1" style="79" customWidth="1"/>
    <col min="11286" max="11286" width="6.7109375" style="79" customWidth="1"/>
    <col min="11287" max="11287" width="1" style="79" customWidth="1"/>
    <col min="11288" max="11288" width="6.7109375" style="79" customWidth="1"/>
    <col min="11289" max="11289" width="1" style="79" customWidth="1"/>
    <col min="11290" max="11291" width="6.7109375" style="79" customWidth="1"/>
    <col min="11292" max="11520" width="11.42578125" style="79"/>
    <col min="11521" max="11523" width="0" style="79" hidden="1" customWidth="1"/>
    <col min="11524" max="11524" width="1.42578125" style="79" customWidth="1"/>
    <col min="11525" max="11525" width="6.140625" style="79" customWidth="1"/>
    <col min="11526" max="11526" width="65" style="79" customWidth="1"/>
    <col min="11527" max="11527" width="13.7109375" style="79" customWidth="1"/>
    <col min="11528" max="11528" width="3.7109375" style="79" customWidth="1"/>
    <col min="11529" max="11529" width="13.5703125" style="79" customWidth="1"/>
    <col min="11530" max="11530" width="4.7109375" style="79" customWidth="1"/>
    <col min="11531" max="11531" width="5" style="79" customWidth="1"/>
    <col min="11532" max="11532" width="2.28515625" style="79" customWidth="1"/>
    <col min="11533" max="11533" width="26" style="79" customWidth="1"/>
    <col min="11534" max="11534" width="8" style="79" customWidth="1"/>
    <col min="11535" max="11535" width="1" style="79" customWidth="1"/>
    <col min="11536" max="11536" width="6.7109375" style="79" customWidth="1"/>
    <col min="11537" max="11537" width="1" style="79" customWidth="1"/>
    <col min="11538" max="11538" width="6.7109375" style="79" customWidth="1"/>
    <col min="11539" max="11539" width="1" style="79" customWidth="1"/>
    <col min="11540" max="11540" width="6.7109375" style="79" customWidth="1"/>
    <col min="11541" max="11541" width="1" style="79" customWidth="1"/>
    <col min="11542" max="11542" width="6.7109375" style="79" customWidth="1"/>
    <col min="11543" max="11543" width="1" style="79" customWidth="1"/>
    <col min="11544" max="11544" width="6.7109375" style="79" customWidth="1"/>
    <col min="11545" max="11545" width="1" style="79" customWidth="1"/>
    <col min="11546" max="11547" width="6.7109375" style="79" customWidth="1"/>
    <col min="11548" max="11776" width="11.42578125" style="79"/>
    <col min="11777" max="11779" width="0" style="79" hidden="1" customWidth="1"/>
    <col min="11780" max="11780" width="1.42578125" style="79" customWidth="1"/>
    <col min="11781" max="11781" width="6.140625" style="79" customWidth="1"/>
    <col min="11782" max="11782" width="65" style="79" customWidth="1"/>
    <col min="11783" max="11783" width="13.7109375" style="79" customWidth="1"/>
    <col min="11784" max="11784" width="3.7109375" style="79" customWidth="1"/>
    <col min="11785" max="11785" width="13.5703125" style="79" customWidth="1"/>
    <col min="11786" max="11786" width="4.7109375" style="79" customWidth="1"/>
    <col min="11787" max="11787" width="5" style="79" customWidth="1"/>
    <col min="11788" max="11788" width="2.28515625" style="79" customWidth="1"/>
    <col min="11789" max="11789" width="26" style="79" customWidth="1"/>
    <col min="11790" max="11790" width="8" style="79" customWidth="1"/>
    <col min="11791" max="11791" width="1" style="79" customWidth="1"/>
    <col min="11792" max="11792" width="6.7109375" style="79" customWidth="1"/>
    <col min="11793" max="11793" width="1" style="79" customWidth="1"/>
    <col min="11794" max="11794" width="6.7109375" style="79" customWidth="1"/>
    <col min="11795" max="11795" width="1" style="79" customWidth="1"/>
    <col min="11796" max="11796" width="6.7109375" style="79" customWidth="1"/>
    <col min="11797" max="11797" width="1" style="79" customWidth="1"/>
    <col min="11798" max="11798" width="6.7109375" style="79" customWidth="1"/>
    <col min="11799" max="11799" width="1" style="79" customWidth="1"/>
    <col min="11800" max="11800" width="6.7109375" style="79" customWidth="1"/>
    <col min="11801" max="11801" width="1" style="79" customWidth="1"/>
    <col min="11802" max="11803" width="6.7109375" style="79" customWidth="1"/>
    <col min="11804" max="12032" width="11.42578125" style="79"/>
    <col min="12033" max="12035" width="0" style="79" hidden="1" customWidth="1"/>
    <col min="12036" max="12036" width="1.42578125" style="79" customWidth="1"/>
    <col min="12037" max="12037" width="6.140625" style="79" customWidth="1"/>
    <col min="12038" max="12038" width="65" style="79" customWidth="1"/>
    <col min="12039" max="12039" width="13.7109375" style="79" customWidth="1"/>
    <col min="12040" max="12040" width="3.7109375" style="79" customWidth="1"/>
    <col min="12041" max="12041" width="13.5703125" style="79" customWidth="1"/>
    <col min="12042" max="12042" width="4.7109375" style="79" customWidth="1"/>
    <col min="12043" max="12043" width="5" style="79" customWidth="1"/>
    <col min="12044" max="12044" width="2.28515625" style="79" customWidth="1"/>
    <col min="12045" max="12045" width="26" style="79" customWidth="1"/>
    <col min="12046" max="12046" width="8" style="79" customWidth="1"/>
    <col min="12047" max="12047" width="1" style="79" customWidth="1"/>
    <col min="12048" max="12048" width="6.7109375" style="79" customWidth="1"/>
    <col min="12049" max="12049" width="1" style="79" customWidth="1"/>
    <col min="12050" max="12050" width="6.7109375" style="79" customWidth="1"/>
    <col min="12051" max="12051" width="1" style="79" customWidth="1"/>
    <col min="12052" max="12052" width="6.7109375" style="79" customWidth="1"/>
    <col min="12053" max="12053" width="1" style="79" customWidth="1"/>
    <col min="12054" max="12054" width="6.7109375" style="79" customWidth="1"/>
    <col min="12055" max="12055" width="1" style="79" customWidth="1"/>
    <col min="12056" max="12056" width="6.7109375" style="79" customWidth="1"/>
    <col min="12057" max="12057" width="1" style="79" customWidth="1"/>
    <col min="12058" max="12059" width="6.7109375" style="79" customWidth="1"/>
    <col min="12060" max="12288" width="11.42578125" style="79"/>
    <col min="12289" max="12291" width="0" style="79" hidden="1" customWidth="1"/>
    <col min="12292" max="12292" width="1.42578125" style="79" customWidth="1"/>
    <col min="12293" max="12293" width="6.140625" style="79" customWidth="1"/>
    <col min="12294" max="12294" width="65" style="79" customWidth="1"/>
    <col min="12295" max="12295" width="13.7109375" style="79" customWidth="1"/>
    <col min="12296" max="12296" width="3.7109375" style="79" customWidth="1"/>
    <col min="12297" max="12297" width="13.5703125" style="79" customWidth="1"/>
    <col min="12298" max="12298" width="4.7109375" style="79" customWidth="1"/>
    <col min="12299" max="12299" width="5" style="79" customWidth="1"/>
    <col min="12300" max="12300" width="2.28515625" style="79" customWidth="1"/>
    <col min="12301" max="12301" width="26" style="79" customWidth="1"/>
    <col min="12302" max="12302" width="8" style="79" customWidth="1"/>
    <col min="12303" max="12303" width="1" style="79" customWidth="1"/>
    <col min="12304" max="12304" width="6.7109375" style="79" customWidth="1"/>
    <col min="12305" max="12305" width="1" style="79" customWidth="1"/>
    <col min="12306" max="12306" width="6.7109375" style="79" customWidth="1"/>
    <col min="12307" max="12307" width="1" style="79" customWidth="1"/>
    <col min="12308" max="12308" width="6.7109375" style="79" customWidth="1"/>
    <col min="12309" max="12309" width="1" style="79" customWidth="1"/>
    <col min="12310" max="12310" width="6.7109375" style="79" customWidth="1"/>
    <col min="12311" max="12311" width="1" style="79" customWidth="1"/>
    <col min="12312" max="12312" width="6.7109375" style="79" customWidth="1"/>
    <col min="12313" max="12313" width="1" style="79" customWidth="1"/>
    <col min="12314" max="12315" width="6.7109375" style="79" customWidth="1"/>
    <col min="12316" max="12544" width="11.42578125" style="79"/>
    <col min="12545" max="12547" width="0" style="79" hidden="1" customWidth="1"/>
    <col min="12548" max="12548" width="1.42578125" style="79" customWidth="1"/>
    <col min="12549" max="12549" width="6.140625" style="79" customWidth="1"/>
    <col min="12550" max="12550" width="65" style="79" customWidth="1"/>
    <col min="12551" max="12551" width="13.7109375" style="79" customWidth="1"/>
    <col min="12552" max="12552" width="3.7109375" style="79" customWidth="1"/>
    <col min="12553" max="12553" width="13.5703125" style="79" customWidth="1"/>
    <col min="12554" max="12554" width="4.7109375" style="79" customWidth="1"/>
    <col min="12555" max="12555" width="5" style="79" customWidth="1"/>
    <col min="12556" max="12556" width="2.28515625" style="79" customWidth="1"/>
    <col min="12557" max="12557" width="26" style="79" customWidth="1"/>
    <col min="12558" max="12558" width="8" style="79" customWidth="1"/>
    <col min="12559" max="12559" width="1" style="79" customWidth="1"/>
    <col min="12560" max="12560" width="6.7109375" style="79" customWidth="1"/>
    <col min="12561" max="12561" width="1" style="79" customWidth="1"/>
    <col min="12562" max="12562" width="6.7109375" style="79" customWidth="1"/>
    <col min="12563" max="12563" width="1" style="79" customWidth="1"/>
    <col min="12564" max="12564" width="6.7109375" style="79" customWidth="1"/>
    <col min="12565" max="12565" width="1" style="79" customWidth="1"/>
    <col min="12566" max="12566" width="6.7109375" style="79" customWidth="1"/>
    <col min="12567" max="12567" width="1" style="79" customWidth="1"/>
    <col min="12568" max="12568" width="6.7109375" style="79" customWidth="1"/>
    <col min="12569" max="12569" width="1" style="79" customWidth="1"/>
    <col min="12570" max="12571" width="6.7109375" style="79" customWidth="1"/>
    <col min="12572" max="12800" width="11.42578125" style="79"/>
    <col min="12801" max="12803" width="0" style="79" hidden="1" customWidth="1"/>
    <col min="12804" max="12804" width="1.42578125" style="79" customWidth="1"/>
    <col min="12805" max="12805" width="6.140625" style="79" customWidth="1"/>
    <col min="12806" max="12806" width="65" style="79" customWidth="1"/>
    <col min="12807" max="12807" width="13.7109375" style="79" customWidth="1"/>
    <col min="12808" max="12808" width="3.7109375" style="79" customWidth="1"/>
    <col min="12809" max="12809" width="13.5703125" style="79" customWidth="1"/>
    <col min="12810" max="12810" width="4.7109375" style="79" customWidth="1"/>
    <col min="12811" max="12811" width="5" style="79" customWidth="1"/>
    <col min="12812" max="12812" width="2.28515625" style="79" customWidth="1"/>
    <col min="12813" max="12813" width="26" style="79" customWidth="1"/>
    <col min="12814" max="12814" width="8" style="79" customWidth="1"/>
    <col min="12815" max="12815" width="1" style="79" customWidth="1"/>
    <col min="12816" max="12816" width="6.7109375" style="79" customWidth="1"/>
    <col min="12817" max="12817" width="1" style="79" customWidth="1"/>
    <col min="12818" max="12818" width="6.7109375" style="79" customWidth="1"/>
    <col min="12819" max="12819" width="1" style="79" customWidth="1"/>
    <col min="12820" max="12820" width="6.7109375" style="79" customWidth="1"/>
    <col min="12821" max="12821" width="1" style="79" customWidth="1"/>
    <col min="12822" max="12822" width="6.7109375" style="79" customWidth="1"/>
    <col min="12823" max="12823" width="1" style="79" customWidth="1"/>
    <col min="12824" max="12824" width="6.7109375" style="79" customWidth="1"/>
    <col min="12825" max="12825" width="1" style="79" customWidth="1"/>
    <col min="12826" max="12827" width="6.7109375" style="79" customWidth="1"/>
    <col min="12828" max="13056" width="11.42578125" style="79"/>
    <col min="13057" max="13059" width="0" style="79" hidden="1" customWidth="1"/>
    <col min="13060" max="13060" width="1.42578125" style="79" customWidth="1"/>
    <col min="13061" max="13061" width="6.140625" style="79" customWidth="1"/>
    <col min="13062" max="13062" width="65" style="79" customWidth="1"/>
    <col min="13063" max="13063" width="13.7109375" style="79" customWidth="1"/>
    <col min="13064" max="13064" width="3.7109375" style="79" customWidth="1"/>
    <col min="13065" max="13065" width="13.5703125" style="79" customWidth="1"/>
    <col min="13066" max="13066" width="4.7109375" style="79" customWidth="1"/>
    <col min="13067" max="13067" width="5" style="79" customWidth="1"/>
    <col min="13068" max="13068" width="2.28515625" style="79" customWidth="1"/>
    <col min="13069" max="13069" width="26" style="79" customWidth="1"/>
    <col min="13070" max="13070" width="8" style="79" customWidth="1"/>
    <col min="13071" max="13071" width="1" style="79" customWidth="1"/>
    <col min="13072" max="13072" width="6.7109375" style="79" customWidth="1"/>
    <col min="13073" max="13073" width="1" style="79" customWidth="1"/>
    <col min="13074" max="13074" width="6.7109375" style="79" customWidth="1"/>
    <col min="13075" max="13075" width="1" style="79" customWidth="1"/>
    <col min="13076" max="13076" width="6.7109375" style="79" customWidth="1"/>
    <col min="13077" max="13077" width="1" style="79" customWidth="1"/>
    <col min="13078" max="13078" width="6.7109375" style="79" customWidth="1"/>
    <col min="13079" max="13079" width="1" style="79" customWidth="1"/>
    <col min="13080" max="13080" width="6.7109375" style="79" customWidth="1"/>
    <col min="13081" max="13081" width="1" style="79" customWidth="1"/>
    <col min="13082" max="13083" width="6.7109375" style="79" customWidth="1"/>
    <col min="13084" max="13312" width="11.42578125" style="79"/>
    <col min="13313" max="13315" width="0" style="79" hidden="1" customWidth="1"/>
    <col min="13316" max="13316" width="1.42578125" style="79" customWidth="1"/>
    <col min="13317" max="13317" width="6.140625" style="79" customWidth="1"/>
    <col min="13318" max="13318" width="65" style="79" customWidth="1"/>
    <col min="13319" max="13319" width="13.7109375" style="79" customWidth="1"/>
    <col min="13320" max="13320" width="3.7109375" style="79" customWidth="1"/>
    <col min="13321" max="13321" width="13.5703125" style="79" customWidth="1"/>
    <col min="13322" max="13322" width="4.7109375" style="79" customWidth="1"/>
    <col min="13323" max="13323" width="5" style="79" customWidth="1"/>
    <col min="13324" max="13324" width="2.28515625" style="79" customWidth="1"/>
    <col min="13325" max="13325" width="26" style="79" customWidth="1"/>
    <col min="13326" max="13326" width="8" style="79" customWidth="1"/>
    <col min="13327" max="13327" width="1" style="79" customWidth="1"/>
    <col min="13328" max="13328" width="6.7109375" style="79" customWidth="1"/>
    <col min="13329" max="13329" width="1" style="79" customWidth="1"/>
    <col min="13330" max="13330" width="6.7109375" style="79" customWidth="1"/>
    <col min="13331" max="13331" width="1" style="79" customWidth="1"/>
    <col min="13332" max="13332" width="6.7109375" style="79" customWidth="1"/>
    <col min="13333" max="13333" width="1" style="79" customWidth="1"/>
    <col min="13334" max="13334" width="6.7109375" style="79" customWidth="1"/>
    <col min="13335" max="13335" width="1" style="79" customWidth="1"/>
    <col min="13336" max="13336" width="6.7109375" style="79" customWidth="1"/>
    <col min="13337" max="13337" width="1" style="79" customWidth="1"/>
    <col min="13338" max="13339" width="6.7109375" style="79" customWidth="1"/>
    <col min="13340" max="13568" width="11.42578125" style="79"/>
    <col min="13569" max="13571" width="0" style="79" hidden="1" customWidth="1"/>
    <col min="13572" max="13572" width="1.42578125" style="79" customWidth="1"/>
    <col min="13573" max="13573" width="6.140625" style="79" customWidth="1"/>
    <col min="13574" max="13574" width="65" style="79" customWidth="1"/>
    <col min="13575" max="13575" width="13.7109375" style="79" customWidth="1"/>
    <col min="13576" max="13576" width="3.7109375" style="79" customWidth="1"/>
    <col min="13577" max="13577" width="13.5703125" style="79" customWidth="1"/>
    <col min="13578" max="13578" width="4.7109375" style="79" customWidth="1"/>
    <col min="13579" max="13579" width="5" style="79" customWidth="1"/>
    <col min="13580" max="13580" width="2.28515625" style="79" customWidth="1"/>
    <col min="13581" max="13581" width="26" style="79" customWidth="1"/>
    <col min="13582" max="13582" width="8" style="79" customWidth="1"/>
    <col min="13583" max="13583" width="1" style="79" customWidth="1"/>
    <col min="13584" max="13584" width="6.7109375" style="79" customWidth="1"/>
    <col min="13585" max="13585" width="1" style="79" customWidth="1"/>
    <col min="13586" max="13586" width="6.7109375" style="79" customWidth="1"/>
    <col min="13587" max="13587" width="1" style="79" customWidth="1"/>
    <col min="13588" max="13588" width="6.7109375" style="79" customWidth="1"/>
    <col min="13589" max="13589" width="1" style="79" customWidth="1"/>
    <col min="13590" max="13590" width="6.7109375" style="79" customWidth="1"/>
    <col min="13591" max="13591" width="1" style="79" customWidth="1"/>
    <col min="13592" max="13592" width="6.7109375" style="79" customWidth="1"/>
    <col min="13593" max="13593" width="1" style="79" customWidth="1"/>
    <col min="13594" max="13595" width="6.7109375" style="79" customWidth="1"/>
    <col min="13596" max="13824" width="11.42578125" style="79"/>
    <col min="13825" max="13827" width="0" style="79" hidden="1" customWidth="1"/>
    <col min="13828" max="13828" width="1.42578125" style="79" customWidth="1"/>
    <col min="13829" max="13829" width="6.140625" style="79" customWidth="1"/>
    <col min="13830" max="13830" width="65" style="79" customWidth="1"/>
    <col min="13831" max="13831" width="13.7109375" style="79" customWidth="1"/>
    <col min="13832" max="13832" width="3.7109375" style="79" customWidth="1"/>
    <col min="13833" max="13833" width="13.5703125" style="79" customWidth="1"/>
    <col min="13834" max="13834" width="4.7109375" style="79" customWidth="1"/>
    <col min="13835" max="13835" width="5" style="79" customWidth="1"/>
    <col min="13836" max="13836" width="2.28515625" style="79" customWidth="1"/>
    <col min="13837" max="13837" width="26" style="79" customWidth="1"/>
    <col min="13838" max="13838" width="8" style="79" customWidth="1"/>
    <col min="13839" max="13839" width="1" style="79" customWidth="1"/>
    <col min="13840" max="13840" width="6.7109375" style="79" customWidth="1"/>
    <col min="13841" max="13841" width="1" style="79" customWidth="1"/>
    <col min="13842" max="13842" width="6.7109375" style="79" customWidth="1"/>
    <col min="13843" max="13843" width="1" style="79" customWidth="1"/>
    <col min="13844" max="13844" width="6.7109375" style="79" customWidth="1"/>
    <col min="13845" max="13845" width="1" style="79" customWidth="1"/>
    <col min="13846" max="13846" width="6.7109375" style="79" customWidth="1"/>
    <col min="13847" max="13847" width="1" style="79" customWidth="1"/>
    <col min="13848" max="13848" width="6.7109375" style="79" customWidth="1"/>
    <col min="13849" max="13849" width="1" style="79" customWidth="1"/>
    <col min="13850" max="13851" width="6.7109375" style="79" customWidth="1"/>
    <col min="13852" max="14080" width="11.42578125" style="79"/>
    <col min="14081" max="14083" width="0" style="79" hidden="1" customWidth="1"/>
    <col min="14084" max="14084" width="1.42578125" style="79" customWidth="1"/>
    <col min="14085" max="14085" width="6.140625" style="79" customWidth="1"/>
    <col min="14086" max="14086" width="65" style="79" customWidth="1"/>
    <col min="14087" max="14087" width="13.7109375" style="79" customWidth="1"/>
    <col min="14088" max="14088" width="3.7109375" style="79" customWidth="1"/>
    <col min="14089" max="14089" width="13.5703125" style="79" customWidth="1"/>
    <col min="14090" max="14090" width="4.7109375" style="79" customWidth="1"/>
    <col min="14091" max="14091" width="5" style="79" customWidth="1"/>
    <col min="14092" max="14092" width="2.28515625" style="79" customWidth="1"/>
    <col min="14093" max="14093" width="26" style="79" customWidth="1"/>
    <col min="14094" max="14094" width="8" style="79" customWidth="1"/>
    <col min="14095" max="14095" width="1" style="79" customWidth="1"/>
    <col min="14096" max="14096" width="6.7109375" style="79" customWidth="1"/>
    <col min="14097" max="14097" width="1" style="79" customWidth="1"/>
    <col min="14098" max="14098" width="6.7109375" style="79" customWidth="1"/>
    <col min="14099" max="14099" width="1" style="79" customWidth="1"/>
    <col min="14100" max="14100" width="6.7109375" style="79" customWidth="1"/>
    <col min="14101" max="14101" width="1" style="79" customWidth="1"/>
    <col min="14102" max="14102" width="6.7109375" style="79" customWidth="1"/>
    <col min="14103" max="14103" width="1" style="79" customWidth="1"/>
    <col min="14104" max="14104" width="6.7109375" style="79" customWidth="1"/>
    <col min="14105" max="14105" width="1" style="79" customWidth="1"/>
    <col min="14106" max="14107" width="6.7109375" style="79" customWidth="1"/>
    <col min="14108" max="14336" width="11.42578125" style="79"/>
    <col min="14337" max="14339" width="0" style="79" hidden="1" customWidth="1"/>
    <col min="14340" max="14340" width="1.42578125" style="79" customWidth="1"/>
    <col min="14341" max="14341" width="6.140625" style="79" customWidth="1"/>
    <col min="14342" max="14342" width="65" style="79" customWidth="1"/>
    <col min="14343" max="14343" width="13.7109375" style="79" customWidth="1"/>
    <col min="14344" max="14344" width="3.7109375" style="79" customWidth="1"/>
    <col min="14345" max="14345" width="13.5703125" style="79" customWidth="1"/>
    <col min="14346" max="14346" width="4.7109375" style="79" customWidth="1"/>
    <col min="14347" max="14347" width="5" style="79" customWidth="1"/>
    <col min="14348" max="14348" width="2.28515625" style="79" customWidth="1"/>
    <col min="14349" max="14349" width="26" style="79" customWidth="1"/>
    <col min="14350" max="14350" width="8" style="79" customWidth="1"/>
    <col min="14351" max="14351" width="1" style="79" customWidth="1"/>
    <col min="14352" max="14352" width="6.7109375" style="79" customWidth="1"/>
    <col min="14353" max="14353" width="1" style="79" customWidth="1"/>
    <col min="14354" max="14354" width="6.7109375" style="79" customWidth="1"/>
    <col min="14355" max="14355" width="1" style="79" customWidth="1"/>
    <col min="14356" max="14356" width="6.7109375" style="79" customWidth="1"/>
    <col min="14357" max="14357" width="1" style="79" customWidth="1"/>
    <col min="14358" max="14358" width="6.7109375" style="79" customWidth="1"/>
    <col min="14359" max="14359" width="1" style="79" customWidth="1"/>
    <col min="14360" max="14360" width="6.7109375" style="79" customWidth="1"/>
    <col min="14361" max="14361" width="1" style="79" customWidth="1"/>
    <col min="14362" max="14363" width="6.7109375" style="79" customWidth="1"/>
    <col min="14364" max="14592" width="11.42578125" style="79"/>
    <col min="14593" max="14595" width="0" style="79" hidden="1" customWidth="1"/>
    <col min="14596" max="14596" width="1.42578125" style="79" customWidth="1"/>
    <col min="14597" max="14597" width="6.140625" style="79" customWidth="1"/>
    <col min="14598" max="14598" width="65" style="79" customWidth="1"/>
    <col min="14599" max="14599" width="13.7109375" style="79" customWidth="1"/>
    <col min="14600" max="14600" width="3.7109375" style="79" customWidth="1"/>
    <col min="14601" max="14601" width="13.5703125" style="79" customWidth="1"/>
    <col min="14602" max="14602" width="4.7109375" style="79" customWidth="1"/>
    <col min="14603" max="14603" width="5" style="79" customWidth="1"/>
    <col min="14604" max="14604" width="2.28515625" style="79" customWidth="1"/>
    <col min="14605" max="14605" width="26" style="79" customWidth="1"/>
    <col min="14606" max="14606" width="8" style="79" customWidth="1"/>
    <col min="14607" max="14607" width="1" style="79" customWidth="1"/>
    <col min="14608" max="14608" width="6.7109375" style="79" customWidth="1"/>
    <col min="14609" max="14609" width="1" style="79" customWidth="1"/>
    <col min="14610" max="14610" width="6.7109375" style="79" customWidth="1"/>
    <col min="14611" max="14611" width="1" style="79" customWidth="1"/>
    <col min="14612" max="14612" width="6.7109375" style="79" customWidth="1"/>
    <col min="14613" max="14613" width="1" style="79" customWidth="1"/>
    <col min="14614" max="14614" width="6.7109375" style="79" customWidth="1"/>
    <col min="14615" max="14615" width="1" style="79" customWidth="1"/>
    <col min="14616" max="14616" width="6.7109375" style="79" customWidth="1"/>
    <col min="14617" max="14617" width="1" style="79" customWidth="1"/>
    <col min="14618" max="14619" width="6.7109375" style="79" customWidth="1"/>
    <col min="14620" max="14848" width="11.42578125" style="79"/>
    <col min="14849" max="14851" width="0" style="79" hidden="1" customWidth="1"/>
    <col min="14852" max="14852" width="1.42578125" style="79" customWidth="1"/>
    <col min="14853" max="14853" width="6.140625" style="79" customWidth="1"/>
    <col min="14854" max="14854" width="65" style="79" customWidth="1"/>
    <col min="14855" max="14855" width="13.7109375" style="79" customWidth="1"/>
    <col min="14856" max="14856" width="3.7109375" style="79" customWidth="1"/>
    <col min="14857" max="14857" width="13.5703125" style="79" customWidth="1"/>
    <col min="14858" max="14858" width="4.7109375" style="79" customWidth="1"/>
    <col min="14859" max="14859" width="5" style="79" customWidth="1"/>
    <col min="14860" max="14860" width="2.28515625" style="79" customWidth="1"/>
    <col min="14861" max="14861" width="26" style="79" customWidth="1"/>
    <col min="14862" max="14862" width="8" style="79" customWidth="1"/>
    <col min="14863" max="14863" width="1" style="79" customWidth="1"/>
    <col min="14864" max="14864" width="6.7109375" style="79" customWidth="1"/>
    <col min="14865" max="14865" width="1" style="79" customWidth="1"/>
    <col min="14866" max="14866" width="6.7109375" style="79" customWidth="1"/>
    <col min="14867" max="14867" width="1" style="79" customWidth="1"/>
    <col min="14868" max="14868" width="6.7109375" style="79" customWidth="1"/>
    <col min="14869" max="14869" width="1" style="79" customWidth="1"/>
    <col min="14870" max="14870" width="6.7109375" style="79" customWidth="1"/>
    <col min="14871" max="14871" width="1" style="79" customWidth="1"/>
    <col min="14872" max="14872" width="6.7109375" style="79" customWidth="1"/>
    <col min="14873" max="14873" width="1" style="79" customWidth="1"/>
    <col min="14874" max="14875" width="6.7109375" style="79" customWidth="1"/>
    <col min="14876" max="15104" width="11.42578125" style="79"/>
    <col min="15105" max="15107" width="0" style="79" hidden="1" customWidth="1"/>
    <col min="15108" max="15108" width="1.42578125" style="79" customWidth="1"/>
    <col min="15109" max="15109" width="6.140625" style="79" customWidth="1"/>
    <col min="15110" max="15110" width="65" style="79" customWidth="1"/>
    <col min="15111" max="15111" width="13.7109375" style="79" customWidth="1"/>
    <col min="15112" max="15112" width="3.7109375" style="79" customWidth="1"/>
    <col min="15113" max="15113" width="13.5703125" style="79" customWidth="1"/>
    <col min="15114" max="15114" width="4.7109375" style="79" customWidth="1"/>
    <col min="15115" max="15115" width="5" style="79" customWidth="1"/>
    <col min="15116" max="15116" width="2.28515625" style="79" customWidth="1"/>
    <col min="15117" max="15117" width="26" style="79" customWidth="1"/>
    <col min="15118" max="15118" width="8" style="79" customWidth="1"/>
    <col min="15119" max="15119" width="1" style="79" customWidth="1"/>
    <col min="15120" max="15120" width="6.7109375" style="79" customWidth="1"/>
    <col min="15121" max="15121" width="1" style="79" customWidth="1"/>
    <col min="15122" max="15122" width="6.7109375" style="79" customWidth="1"/>
    <col min="15123" max="15123" width="1" style="79" customWidth="1"/>
    <col min="15124" max="15124" width="6.7109375" style="79" customWidth="1"/>
    <col min="15125" max="15125" width="1" style="79" customWidth="1"/>
    <col min="15126" max="15126" width="6.7109375" style="79" customWidth="1"/>
    <col min="15127" max="15127" width="1" style="79" customWidth="1"/>
    <col min="15128" max="15128" width="6.7109375" style="79" customWidth="1"/>
    <col min="15129" max="15129" width="1" style="79" customWidth="1"/>
    <col min="15130" max="15131" width="6.7109375" style="79" customWidth="1"/>
    <col min="15132" max="15360" width="11.42578125" style="79"/>
    <col min="15361" max="15363" width="0" style="79" hidden="1" customWidth="1"/>
    <col min="15364" max="15364" width="1.42578125" style="79" customWidth="1"/>
    <col min="15365" max="15365" width="6.140625" style="79" customWidth="1"/>
    <col min="15366" max="15366" width="65" style="79" customWidth="1"/>
    <col min="15367" max="15367" width="13.7109375" style="79" customWidth="1"/>
    <col min="15368" max="15368" width="3.7109375" style="79" customWidth="1"/>
    <col min="15369" max="15369" width="13.5703125" style="79" customWidth="1"/>
    <col min="15370" max="15370" width="4.7109375" style="79" customWidth="1"/>
    <col min="15371" max="15371" width="5" style="79" customWidth="1"/>
    <col min="15372" max="15372" width="2.28515625" style="79" customWidth="1"/>
    <col min="15373" max="15373" width="26" style="79" customWidth="1"/>
    <col min="15374" max="15374" width="8" style="79" customWidth="1"/>
    <col min="15375" max="15375" width="1" style="79" customWidth="1"/>
    <col min="15376" max="15376" width="6.7109375" style="79" customWidth="1"/>
    <col min="15377" max="15377" width="1" style="79" customWidth="1"/>
    <col min="15378" max="15378" width="6.7109375" style="79" customWidth="1"/>
    <col min="15379" max="15379" width="1" style="79" customWidth="1"/>
    <col min="15380" max="15380" width="6.7109375" style="79" customWidth="1"/>
    <col min="15381" max="15381" width="1" style="79" customWidth="1"/>
    <col min="15382" max="15382" width="6.7109375" style="79" customWidth="1"/>
    <col min="15383" max="15383" width="1" style="79" customWidth="1"/>
    <col min="15384" max="15384" width="6.7109375" style="79" customWidth="1"/>
    <col min="15385" max="15385" width="1" style="79" customWidth="1"/>
    <col min="15386" max="15387" width="6.7109375" style="79" customWidth="1"/>
    <col min="15388" max="15616" width="11.42578125" style="79"/>
    <col min="15617" max="15619" width="0" style="79" hidden="1" customWidth="1"/>
    <col min="15620" max="15620" width="1.42578125" style="79" customWidth="1"/>
    <col min="15621" max="15621" width="6.140625" style="79" customWidth="1"/>
    <col min="15622" max="15622" width="65" style="79" customWidth="1"/>
    <col min="15623" max="15623" width="13.7109375" style="79" customWidth="1"/>
    <col min="15624" max="15624" width="3.7109375" style="79" customWidth="1"/>
    <col min="15625" max="15625" width="13.5703125" style="79" customWidth="1"/>
    <col min="15626" max="15626" width="4.7109375" style="79" customWidth="1"/>
    <col min="15627" max="15627" width="5" style="79" customWidth="1"/>
    <col min="15628" max="15628" width="2.28515625" style="79" customWidth="1"/>
    <col min="15629" max="15629" width="26" style="79" customWidth="1"/>
    <col min="15630" max="15630" width="8" style="79" customWidth="1"/>
    <col min="15631" max="15631" width="1" style="79" customWidth="1"/>
    <col min="15632" max="15632" width="6.7109375" style="79" customWidth="1"/>
    <col min="15633" max="15633" width="1" style="79" customWidth="1"/>
    <col min="15634" max="15634" width="6.7109375" style="79" customWidth="1"/>
    <col min="15635" max="15635" width="1" style="79" customWidth="1"/>
    <col min="15636" max="15636" width="6.7109375" style="79" customWidth="1"/>
    <col min="15637" max="15637" width="1" style="79" customWidth="1"/>
    <col min="15638" max="15638" width="6.7109375" style="79" customWidth="1"/>
    <col min="15639" max="15639" width="1" style="79" customWidth="1"/>
    <col min="15640" max="15640" width="6.7109375" style="79" customWidth="1"/>
    <col min="15641" max="15641" width="1" style="79" customWidth="1"/>
    <col min="15642" max="15643" width="6.7109375" style="79" customWidth="1"/>
    <col min="15644" max="15872" width="11.42578125" style="79"/>
    <col min="15873" max="15875" width="0" style="79" hidden="1" customWidth="1"/>
    <col min="15876" max="15876" width="1.42578125" style="79" customWidth="1"/>
    <col min="15877" max="15877" width="6.140625" style="79" customWidth="1"/>
    <col min="15878" max="15878" width="65" style="79" customWidth="1"/>
    <col min="15879" max="15879" width="13.7109375" style="79" customWidth="1"/>
    <col min="15880" max="15880" width="3.7109375" style="79" customWidth="1"/>
    <col min="15881" max="15881" width="13.5703125" style="79" customWidth="1"/>
    <col min="15882" max="15882" width="4.7109375" style="79" customWidth="1"/>
    <col min="15883" max="15883" width="5" style="79" customWidth="1"/>
    <col min="15884" max="15884" width="2.28515625" style="79" customWidth="1"/>
    <col min="15885" max="15885" width="26" style="79" customWidth="1"/>
    <col min="15886" max="15886" width="8" style="79" customWidth="1"/>
    <col min="15887" max="15887" width="1" style="79" customWidth="1"/>
    <col min="15888" max="15888" width="6.7109375" style="79" customWidth="1"/>
    <col min="15889" max="15889" width="1" style="79" customWidth="1"/>
    <col min="15890" max="15890" width="6.7109375" style="79" customWidth="1"/>
    <col min="15891" max="15891" width="1" style="79" customWidth="1"/>
    <col min="15892" max="15892" width="6.7109375" style="79" customWidth="1"/>
    <col min="15893" max="15893" width="1" style="79" customWidth="1"/>
    <col min="15894" max="15894" width="6.7109375" style="79" customWidth="1"/>
    <col min="15895" max="15895" width="1" style="79" customWidth="1"/>
    <col min="15896" max="15896" width="6.7109375" style="79" customWidth="1"/>
    <col min="15897" max="15897" width="1" style="79" customWidth="1"/>
    <col min="15898" max="15899" width="6.7109375" style="79" customWidth="1"/>
    <col min="15900" max="16128" width="11.42578125" style="79"/>
    <col min="16129" max="16131" width="0" style="79" hidden="1" customWidth="1"/>
    <col min="16132" max="16132" width="1.42578125" style="79" customWidth="1"/>
    <col min="16133" max="16133" width="6.140625" style="79" customWidth="1"/>
    <col min="16134" max="16134" width="65" style="79" customWidth="1"/>
    <col min="16135" max="16135" width="13.7109375" style="79" customWidth="1"/>
    <col min="16136" max="16136" width="3.7109375" style="79" customWidth="1"/>
    <col min="16137" max="16137" width="13.5703125" style="79" customWidth="1"/>
    <col min="16138" max="16138" width="4.7109375" style="79" customWidth="1"/>
    <col min="16139" max="16139" width="5" style="79" customWidth="1"/>
    <col min="16140" max="16140" width="2.28515625" style="79" customWidth="1"/>
    <col min="16141" max="16141" width="26" style="79" customWidth="1"/>
    <col min="16142" max="16142" width="8" style="79" customWidth="1"/>
    <col min="16143" max="16143" width="1" style="79" customWidth="1"/>
    <col min="16144" max="16144" width="6.7109375" style="79" customWidth="1"/>
    <col min="16145" max="16145" width="1" style="79" customWidth="1"/>
    <col min="16146" max="16146" width="6.7109375" style="79" customWidth="1"/>
    <col min="16147" max="16147" width="1" style="79" customWidth="1"/>
    <col min="16148" max="16148" width="6.7109375" style="79" customWidth="1"/>
    <col min="16149" max="16149" width="1" style="79" customWidth="1"/>
    <col min="16150" max="16150" width="6.7109375" style="79" customWidth="1"/>
    <col min="16151" max="16151" width="1" style="79" customWidth="1"/>
    <col min="16152" max="16152" width="6.7109375" style="79" customWidth="1"/>
    <col min="16153" max="16153" width="1" style="79" customWidth="1"/>
    <col min="16154" max="16155" width="6.7109375" style="79" customWidth="1"/>
    <col min="16156" max="16384" width="11.42578125" style="79"/>
  </cols>
  <sheetData>
    <row r="1" spans="1:28" ht="13.5" customHeight="1">
      <c r="G1" s="1103"/>
      <c r="H1" s="1103"/>
      <c r="I1" s="1530"/>
    </row>
    <row r="2" spans="1:28" ht="3.75" customHeight="1">
      <c r="E2" s="83"/>
      <c r="F2" s="83"/>
      <c r="G2" s="1104"/>
      <c r="H2" s="1104"/>
      <c r="I2" s="1531"/>
    </row>
    <row r="3" spans="1:28" ht="12.75" customHeight="1">
      <c r="E3" s="2293" t="s">
        <v>1112</v>
      </c>
      <c r="F3" s="2293"/>
      <c r="G3" s="2293"/>
      <c r="H3" s="2293"/>
      <c r="I3" s="2293"/>
      <c r="J3" s="83"/>
      <c r="K3" s="2281"/>
      <c r="L3" s="2281"/>
      <c r="M3" s="2281"/>
      <c r="N3" s="2281"/>
      <c r="O3" s="2281"/>
      <c r="P3" s="2281"/>
      <c r="Q3" s="2281"/>
      <c r="R3" s="2281"/>
      <c r="S3" s="2281"/>
      <c r="T3" s="2281"/>
      <c r="U3" s="2281"/>
      <c r="V3" s="2281"/>
      <c r="W3" s="2281"/>
      <c r="X3" s="2281"/>
      <c r="Y3" s="2281"/>
    </row>
    <row r="4" spans="1:28" s="83" customFormat="1" ht="12.75" customHeight="1">
      <c r="A4" s="96"/>
      <c r="B4" s="96"/>
      <c r="C4" s="96"/>
      <c r="D4" s="96"/>
      <c r="E4" s="2275">
        <v>2018</v>
      </c>
      <c r="F4" s="2275"/>
      <c r="G4" s="2275"/>
      <c r="H4" s="2275"/>
      <c r="I4" s="2275"/>
      <c r="J4" s="86"/>
      <c r="K4" s="87"/>
      <c r="AA4" s="88"/>
      <c r="AB4" s="88"/>
    </row>
    <row r="5" spans="1:28" s="83" customFormat="1" ht="3" customHeight="1">
      <c r="A5" s="96"/>
      <c r="B5" s="96"/>
      <c r="C5" s="96"/>
      <c r="D5" s="96"/>
      <c r="F5" s="92"/>
      <c r="G5" s="157"/>
      <c r="H5" s="157"/>
      <c r="I5" s="1532"/>
      <c r="K5" s="92"/>
    </row>
    <row r="6" spans="1:28" s="83" customFormat="1" ht="13.5" customHeight="1">
      <c r="A6" s="96"/>
      <c r="B6" s="96"/>
      <c r="C6" s="96"/>
      <c r="D6" s="96"/>
      <c r="E6" s="2263" t="s">
        <v>2</v>
      </c>
      <c r="F6" s="2219" t="s">
        <v>78</v>
      </c>
      <c r="G6" s="2676" t="s">
        <v>1056</v>
      </c>
      <c r="H6" s="1105"/>
      <c r="I6" s="2679" t="s">
        <v>1057</v>
      </c>
      <c r="K6" s="92"/>
    </row>
    <row r="7" spans="1:28" ht="13.5" customHeight="1">
      <c r="E7" s="2326"/>
      <c r="F7" s="2220"/>
      <c r="G7" s="2677"/>
      <c r="H7" s="1108"/>
      <c r="I7" s="2680"/>
    </row>
    <row r="8" spans="1:28" ht="14.25" customHeight="1">
      <c r="E8" s="2327"/>
      <c r="F8" s="2221"/>
      <c r="G8" s="2678"/>
      <c r="H8" s="1109"/>
      <c r="I8" s="2681"/>
    </row>
    <row r="9" spans="1:28" ht="12.75" customHeight="1">
      <c r="E9" s="2360">
        <v>1401</v>
      </c>
      <c r="F9" s="419" t="s">
        <v>20</v>
      </c>
      <c r="G9" s="1533"/>
      <c r="H9" s="1533"/>
      <c r="I9" s="1534">
        <f>SUM(I10:I18)</f>
        <v>8407576</v>
      </c>
    </row>
    <row r="10" spans="1:28" ht="12.75" customHeight="1">
      <c r="E10" s="2361"/>
      <c r="F10" s="321" t="s">
        <v>21</v>
      </c>
      <c r="G10" s="1535"/>
      <c r="H10" s="1535"/>
      <c r="I10" s="1536">
        <v>1572000</v>
      </c>
    </row>
    <row r="11" spans="1:28" ht="12.75" customHeight="1">
      <c r="E11" s="2361"/>
      <c r="F11" s="329" t="s">
        <v>126</v>
      </c>
      <c r="G11" s="1535"/>
      <c r="H11" s="1535"/>
      <c r="I11" s="1537">
        <v>158000</v>
      </c>
    </row>
    <row r="12" spans="1:28" ht="12.75" customHeight="1">
      <c r="E12" s="2361"/>
      <c r="F12" s="327" t="s">
        <v>22</v>
      </c>
      <c r="G12" s="1535"/>
      <c r="H12" s="1535"/>
      <c r="I12" s="1537">
        <v>1785000</v>
      </c>
    </row>
    <row r="13" spans="1:28" ht="12.75" customHeight="1">
      <c r="E13" s="2361"/>
      <c r="F13" s="327" t="s">
        <v>23</v>
      </c>
      <c r="G13" s="1535"/>
      <c r="H13" s="1535"/>
      <c r="I13" s="1537">
        <v>1511784</v>
      </c>
    </row>
    <row r="14" spans="1:28" ht="12.75" customHeight="1">
      <c r="E14" s="2361"/>
      <c r="F14" s="329" t="s">
        <v>24</v>
      </c>
      <c r="G14" s="1535"/>
      <c r="H14" s="1535"/>
      <c r="I14" s="1537">
        <v>1563960</v>
      </c>
    </row>
    <row r="15" spans="1:28" ht="12.75" customHeight="1">
      <c r="E15" s="2361"/>
      <c r="F15" s="329" t="s">
        <v>25</v>
      </c>
      <c r="G15" s="1535"/>
      <c r="H15" s="1535"/>
      <c r="I15" s="1537">
        <v>758960</v>
      </c>
    </row>
    <row r="16" spans="1:28" ht="12.75" customHeight="1">
      <c r="E16" s="2361"/>
      <c r="F16" s="329" t="s">
        <v>26</v>
      </c>
      <c r="G16" s="1535"/>
      <c r="H16" s="1535"/>
      <c r="I16" s="1537">
        <v>550960</v>
      </c>
    </row>
    <row r="17" spans="5:9" ht="12.75" customHeight="1">
      <c r="E17" s="2361"/>
      <c r="F17" s="329" t="s">
        <v>28</v>
      </c>
      <c r="G17" s="1535"/>
      <c r="H17" s="1535"/>
      <c r="I17" s="1537">
        <v>506912</v>
      </c>
    </row>
    <row r="18" spans="5:9" ht="12.75" customHeight="1">
      <c r="E18" s="2365"/>
      <c r="F18" s="329" t="s">
        <v>27</v>
      </c>
      <c r="G18" s="1535"/>
      <c r="H18" s="1535"/>
      <c r="I18" s="1537" t="s">
        <v>1113</v>
      </c>
    </row>
    <row r="19" spans="5:9" ht="12.75" customHeight="1">
      <c r="E19" s="2365">
        <v>1402</v>
      </c>
      <c r="F19" s="29" t="s">
        <v>29</v>
      </c>
      <c r="G19" s="1534">
        <f>SUM(G20:G29)</f>
        <v>462538</v>
      </c>
      <c r="H19" s="1534"/>
      <c r="I19" s="1538">
        <f>SUM(I20:I29)</f>
        <v>9270119.9600000009</v>
      </c>
    </row>
    <row r="20" spans="5:9" ht="12.75" customHeight="1">
      <c r="E20" s="2682"/>
      <c r="F20" s="782" t="s">
        <v>30</v>
      </c>
      <c r="G20" s="1539"/>
      <c r="H20" s="1539"/>
      <c r="I20" s="1540">
        <v>2474920</v>
      </c>
    </row>
    <row r="21" spans="5:9" ht="12.75" customHeight="1">
      <c r="E21" s="2682"/>
      <c r="F21" s="327" t="s">
        <v>31</v>
      </c>
      <c r="G21" s="1535"/>
      <c r="H21" s="1535"/>
      <c r="I21" s="1541">
        <v>1470000</v>
      </c>
    </row>
    <row r="22" spans="5:9" ht="12.75" customHeight="1">
      <c r="E22" s="2682"/>
      <c r="F22" s="327" t="s">
        <v>81</v>
      </c>
      <c r="G22" s="1535"/>
      <c r="H22" s="1535"/>
      <c r="I22" s="1541">
        <v>1644440</v>
      </c>
    </row>
    <row r="23" spans="5:9" ht="12.75" customHeight="1">
      <c r="E23" s="2682"/>
      <c r="F23" s="327" t="s">
        <v>131</v>
      </c>
      <c r="G23" s="1535"/>
      <c r="H23" s="1535"/>
      <c r="I23" s="1541">
        <v>843887.96</v>
      </c>
    </row>
    <row r="24" spans="5:9" ht="12.75" customHeight="1">
      <c r="E24" s="2682"/>
      <c r="F24" s="327" t="s">
        <v>132</v>
      </c>
      <c r="G24" s="1535"/>
      <c r="H24" s="1535"/>
      <c r="I24" s="1541">
        <v>764000</v>
      </c>
    </row>
    <row r="25" spans="5:9" ht="12.75" customHeight="1">
      <c r="E25" s="2682"/>
      <c r="F25" s="327" t="s">
        <v>35</v>
      </c>
      <c r="G25" s="1535"/>
      <c r="H25" s="1535"/>
      <c r="I25" s="1541">
        <v>464000</v>
      </c>
    </row>
    <row r="26" spans="5:9" ht="12.75" customHeight="1">
      <c r="E26" s="2682"/>
      <c r="F26" s="327" t="s">
        <v>133</v>
      </c>
      <c r="G26" s="1535"/>
      <c r="H26" s="1535"/>
      <c r="I26" s="1541">
        <v>790872</v>
      </c>
    </row>
    <row r="27" spans="5:9" ht="12.75" customHeight="1">
      <c r="E27" s="2682"/>
      <c r="F27" s="338" t="s">
        <v>180</v>
      </c>
      <c r="G27" s="1542">
        <v>462538</v>
      </c>
      <c r="H27" s="1542"/>
      <c r="I27" s="1541">
        <v>395000</v>
      </c>
    </row>
    <row r="28" spans="5:9" ht="12.75" customHeight="1">
      <c r="E28" s="2682"/>
      <c r="F28" s="338" t="s">
        <v>1114</v>
      </c>
      <c r="G28" s="1535"/>
      <c r="H28" s="1535"/>
      <c r="I28" s="1541">
        <v>49000</v>
      </c>
    </row>
    <row r="29" spans="5:9" ht="12.75" customHeight="1">
      <c r="E29" s="2682"/>
      <c r="F29" s="338" t="s">
        <v>38</v>
      </c>
      <c r="G29" s="1543"/>
      <c r="H29" s="1543"/>
      <c r="I29" s="1544">
        <v>374000</v>
      </c>
    </row>
    <row r="30" spans="5:9" ht="12.75" customHeight="1">
      <c r="E30" s="2683">
        <v>1403</v>
      </c>
      <c r="F30" s="29" t="s">
        <v>39</v>
      </c>
      <c r="G30" s="1534"/>
      <c r="H30" s="1534"/>
      <c r="I30" s="1538">
        <f>SUM(I31:I33)</f>
        <v>5035752</v>
      </c>
    </row>
    <row r="31" spans="5:9" ht="12.75" customHeight="1">
      <c r="E31" s="2683"/>
      <c r="F31" s="321" t="s">
        <v>40</v>
      </c>
      <c r="G31" s="1545"/>
      <c r="H31" s="1545"/>
      <c r="I31" s="1540">
        <v>2803000</v>
      </c>
    </row>
    <row r="32" spans="5:9" ht="12.75" customHeight="1">
      <c r="E32" s="2683"/>
      <c r="F32" s="329" t="s">
        <v>41</v>
      </c>
      <c r="G32" s="1448"/>
      <c r="H32" s="1448"/>
      <c r="I32" s="1537">
        <v>797912</v>
      </c>
    </row>
    <row r="33" spans="1:9" ht="12.75" customHeight="1">
      <c r="E33" s="2683"/>
      <c r="F33" s="1031" t="s">
        <v>42</v>
      </c>
      <c r="G33" s="1546"/>
      <c r="H33" s="1546"/>
      <c r="I33" s="1547">
        <v>1434840</v>
      </c>
    </row>
    <row r="34" spans="1:9" ht="12.75" customHeight="1">
      <c r="E34" s="2684">
        <v>1404</v>
      </c>
      <c r="F34" s="29" t="s">
        <v>43</v>
      </c>
      <c r="G34" s="1534"/>
      <c r="H34" s="1534"/>
      <c r="I34" s="1538">
        <f>SUM(I35:I36)</f>
        <v>2200000</v>
      </c>
    </row>
    <row r="35" spans="1:9" ht="12.75" customHeight="1">
      <c r="E35" s="2684"/>
      <c r="F35" s="782" t="s">
        <v>128</v>
      </c>
      <c r="G35" s="1545"/>
      <c r="H35" s="1545"/>
      <c r="I35" s="1540">
        <v>1220000</v>
      </c>
    </row>
    <row r="36" spans="1:9" ht="12.75" customHeight="1">
      <c r="E36" s="2684"/>
      <c r="F36" s="783" t="s">
        <v>45</v>
      </c>
      <c r="G36" s="1548"/>
      <c r="H36" s="1548"/>
      <c r="I36" s="1547">
        <v>980000</v>
      </c>
    </row>
    <row r="37" spans="1:9" ht="12.75" customHeight="1">
      <c r="E37" s="2355">
        <v>1405</v>
      </c>
      <c r="F37" s="13" t="s">
        <v>46</v>
      </c>
      <c r="G37" s="1534">
        <f>SUM(G38:G41)</f>
        <v>300000</v>
      </c>
      <c r="H37" s="1534"/>
      <c r="I37" s="1538">
        <f>SUM(I38:I41)</f>
        <v>3825152</v>
      </c>
    </row>
    <row r="38" spans="1:9" ht="12.75" customHeight="1">
      <c r="E38" s="2316"/>
      <c r="F38" s="327" t="s">
        <v>47</v>
      </c>
      <c r="G38" s="1448">
        <v>300000</v>
      </c>
      <c r="H38" s="1448"/>
      <c r="I38" s="1537">
        <v>1445000</v>
      </c>
    </row>
    <row r="39" spans="1:9" s="83" customFormat="1" ht="12.75" customHeight="1">
      <c r="A39" s="96"/>
      <c r="B39" s="96"/>
      <c r="C39" s="96"/>
      <c r="D39" s="96"/>
      <c r="E39" s="2316"/>
      <c r="F39" s="327" t="s">
        <v>48</v>
      </c>
      <c r="G39" s="1448"/>
      <c r="H39" s="1448"/>
      <c r="I39" s="1537">
        <v>1439960</v>
      </c>
    </row>
    <row r="40" spans="1:9" s="83" customFormat="1" ht="12.75" customHeight="1">
      <c r="A40" s="96"/>
      <c r="B40" s="96"/>
      <c r="C40" s="96"/>
      <c r="D40" s="96"/>
      <c r="E40" s="2316"/>
      <c r="F40" s="327" t="s">
        <v>1115</v>
      </c>
      <c r="G40" s="1448"/>
      <c r="H40" s="1448"/>
      <c r="I40" s="1537">
        <v>580232</v>
      </c>
    </row>
    <row r="41" spans="1:9" s="83" customFormat="1" ht="12.75" customHeight="1">
      <c r="A41" s="96"/>
      <c r="B41" s="96"/>
      <c r="C41" s="96"/>
      <c r="D41" s="96"/>
      <c r="E41" s="2274"/>
      <c r="F41" s="783" t="s">
        <v>1116</v>
      </c>
      <c r="G41" s="1546"/>
      <c r="H41" s="1546"/>
      <c r="I41" s="1547">
        <v>359960</v>
      </c>
    </row>
    <row r="42" spans="1:9" ht="12.75" customHeight="1">
      <c r="E42" s="2675">
        <v>1406</v>
      </c>
      <c r="F42" s="29" t="s">
        <v>51</v>
      </c>
      <c r="G42" s="1534"/>
      <c r="H42" s="1534"/>
      <c r="I42" s="1538">
        <f>SUM(I43:I48)</f>
        <v>5600713</v>
      </c>
    </row>
    <row r="43" spans="1:9" ht="12.75" customHeight="1">
      <c r="E43" s="2675"/>
      <c r="F43" s="782" t="s">
        <v>52</v>
      </c>
      <c r="G43" s="1545"/>
      <c r="H43" s="1545"/>
      <c r="I43" s="1540">
        <v>1706960</v>
      </c>
    </row>
    <row r="44" spans="1:9" ht="12.75" customHeight="1">
      <c r="E44" s="2675"/>
      <c r="F44" s="327" t="s">
        <v>95</v>
      </c>
      <c r="G44" s="1542"/>
      <c r="H44" s="1542"/>
      <c r="I44" s="1537">
        <v>867000</v>
      </c>
    </row>
    <row r="45" spans="1:9" ht="12.75" customHeight="1">
      <c r="E45" s="2675"/>
      <c r="F45" s="327" t="s">
        <v>1117</v>
      </c>
      <c r="G45" s="1542"/>
      <c r="H45" s="1542"/>
      <c r="I45" s="1537">
        <v>2024500</v>
      </c>
    </row>
    <row r="46" spans="1:9" ht="12.75" customHeight="1">
      <c r="E46" s="2675"/>
      <c r="F46" s="327" t="s">
        <v>83</v>
      </c>
      <c r="G46" s="1542"/>
      <c r="H46" s="1542"/>
      <c r="I46" s="1537">
        <v>556253</v>
      </c>
    </row>
    <row r="47" spans="1:9" ht="12.75" customHeight="1">
      <c r="E47" s="2675"/>
      <c r="F47" s="327" t="s">
        <v>301</v>
      </c>
      <c r="G47" s="1542"/>
      <c r="H47" s="1542"/>
      <c r="I47" s="1537">
        <v>446000</v>
      </c>
    </row>
    <row r="48" spans="1:9" ht="12.75" customHeight="1">
      <c r="E48" s="2675"/>
      <c r="F48" s="783" t="s">
        <v>57</v>
      </c>
      <c r="G48" s="1548"/>
      <c r="H48" s="1548"/>
      <c r="I48" s="1549" t="s">
        <v>1113</v>
      </c>
    </row>
    <row r="49" spans="1:9" ht="12.75" customHeight="1">
      <c r="E49" s="2675">
        <v>1407</v>
      </c>
      <c r="F49" s="13" t="s">
        <v>58</v>
      </c>
      <c r="G49" s="1534"/>
      <c r="H49" s="1534"/>
      <c r="I49" s="1538">
        <f>SUM(I50:I53)</f>
        <v>3540480</v>
      </c>
    </row>
    <row r="50" spans="1:9" ht="12.75" customHeight="1">
      <c r="E50" s="2675"/>
      <c r="F50" s="1550" t="s">
        <v>59</v>
      </c>
      <c r="G50" s="1551"/>
      <c r="H50" s="1551"/>
      <c r="I50" s="1552">
        <v>510480</v>
      </c>
    </row>
    <row r="51" spans="1:9" ht="12.75" customHeight="1">
      <c r="E51" s="2675"/>
      <c r="F51" s="327" t="s">
        <v>60</v>
      </c>
      <c r="G51" s="1553"/>
      <c r="H51" s="1553"/>
      <c r="I51" s="1554">
        <v>1229400</v>
      </c>
    </row>
    <row r="52" spans="1:9" ht="12.75" customHeight="1">
      <c r="E52" s="2675"/>
      <c r="F52" s="327" t="s">
        <v>1118</v>
      </c>
      <c r="G52" s="1553"/>
      <c r="H52" s="1553"/>
      <c r="I52" s="1554">
        <v>1260000</v>
      </c>
    </row>
    <row r="53" spans="1:9" ht="12.75" customHeight="1">
      <c r="E53" s="2675"/>
      <c r="F53" s="783" t="s">
        <v>84</v>
      </c>
      <c r="G53" s="1555"/>
      <c r="H53" s="1555"/>
      <c r="I53" s="1556">
        <v>540600</v>
      </c>
    </row>
    <row r="54" spans="1:9" ht="12.75" customHeight="1">
      <c r="E54" s="2682">
        <v>1408</v>
      </c>
      <c r="F54" s="13" t="s">
        <v>63</v>
      </c>
      <c r="G54" s="1557">
        <f>SUM(G55:G58)</f>
        <v>266706.71000000002</v>
      </c>
      <c r="H54" s="1557"/>
      <c r="I54" s="1558">
        <f>SUM(I55:I58)</f>
        <v>3010589.44</v>
      </c>
    </row>
    <row r="55" spans="1:9" ht="12.75" customHeight="1">
      <c r="E55" s="2682"/>
      <c r="F55" s="782" t="s">
        <v>64</v>
      </c>
      <c r="G55" s="1559"/>
      <c r="H55" s="1559"/>
      <c r="I55" s="1560">
        <v>593000</v>
      </c>
    </row>
    <row r="56" spans="1:9" ht="12.75" customHeight="1">
      <c r="E56" s="2682"/>
      <c r="F56" s="327" t="s">
        <v>65</v>
      </c>
      <c r="G56" s="1553"/>
      <c r="H56" s="1553"/>
      <c r="I56" s="1554">
        <v>621912</v>
      </c>
    </row>
    <row r="57" spans="1:9" ht="12.75" customHeight="1">
      <c r="E57" s="2682"/>
      <c r="F57" s="329" t="s">
        <v>303</v>
      </c>
      <c r="G57" s="1542">
        <v>266706.71000000002</v>
      </c>
      <c r="H57" s="1542"/>
      <c r="I57" s="1554">
        <v>1367677.44</v>
      </c>
    </row>
    <row r="58" spans="1:9" ht="12.75" customHeight="1">
      <c r="E58" s="2682"/>
      <c r="F58" s="329" t="s">
        <v>1119</v>
      </c>
      <c r="G58" s="1542"/>
      <c r="H58" s="1542"/>
      <c r="I58" s="1537">
        <v>428000</v>
      </c>
    </row>
    <row r="59" spans="1:9" ht="12.75" customHeight="1">
      <c r="E59" s="2682">
        <v>1624</v>
      </c>
      <c r="F59" s="13" t="s">
        <v>68</v>
      </c>
      <c r="G59" s="1534"/>
      <c r="H59" s="1534"/>
      <c r="I59" s="1538">
        <f>SUM(I60:I62)</f>
        <v>2519096</v>
      </c>
    </row>
    <row r="60" spans="1:9" ht="12.75" customHeight="1">
      <c r="E60" s="2682"/>
      <c r="F60" s="359" t="s">
        <v>69</v>
      </c>
      <c r="G60" s="1542"/>
      <c r="H60" s="1542"/>
      <c r="I60" s="1536">
        <v>601872</v>
      </c>
    </row>
    <row r="61" spans="1:9" ht="12.75" customHeight="1">
      <c r="E61" s="2682"/>
      <c r="F61" s="631" t="s">
        <v>1120</v>
      </c>
      <c r="G61" s="1542"/>
      <c r="H61" s="1542"/>
      <c r="I61" s="1537">
        <v>595000</v>
      </c>
    </row>
    <row r="62" spans="1:9" ht="12.75" customHeight="1">
      <c r="E62" s="2682"/>
      <c r="F62" s="360" t="s">
        <v>1121</v>
      </c>
      <c r="G62" s="1561"/>
      <c r="H62" s="1561"/>
      <c r="I62" s="1562">
        <v>1322224</v>
      </c>
    </row>
    <row r="63" spans="1:9">
      <c r="E63" s="83"/>
      <c r="F63" s="944" t="s">
        <v>8</v>
      </c>
      <c r="G63" s="1447">
        <f>G9+G19+G30+G34+G37+G42+G49+G54+G59</f>
        <v>1029244.71</v>
      </c>
      <c r="H63" s="1447"/>
      <c r="I63" s="1563">
        <f>I9+I19+I30+I34+I37+I42+I49+I54+I59</f>
        <v>43409478.399999999</v>
      </c>
    </row>
    <row r="64" spans="1:9" s="702" customFormat="1" ht="10.5" customHeight="1">
      <c r="A64" s="694"/>
      <c r="B64" s="694"/>
      <c r="C64" s="694"/>
      <c r="D64" s="694"/>
      <c r="E64" s="1564"/>
      <c r="F64" s="1565" t="s">
        <v>1111</v>
      </c>
      <c r="G64" s="1566"/>
      <c r="H64" s="1566"/>
      <c r="I64" s="1567"/>
    </row>
    <row r="65" spans="1:9" s="702" customFormat="1" ht="10.5" customHeight="1">
      <c r="A65" s="694"/>
      <c r="B65" s="694"/>
      <c r="C65" s="694"/>
      <c r="D65" s="694"/>
      <c r="E65" s="1564"/>
      <c r="F65" s="2686"/>
      <c r="G65" s="2686"/>
      <c r="H65" s="2686"/>
      <c r="I65" s="2686"/>
    </row>
    <row r="66" spans="1:9" s="702" customFormat="1" ht="11.25" customHeight="1">
      <c r="A66" s="694"/>
      <c r="B66" s="694"/>
      <c r="C66" s="694"/>
      <c r="D66" s="694"/>
      <c r="F66" s="2687"/>
      <c r="G66" s="2687"/>
      <c r="H66" s="2687"/>
      <c r="I66" s="2687"/>
    </row>
    <row r="67" spans="1:9" s="83" customFormat="1" ht="11.25" customHeight="1">
      <c r="A67" s="96"/>
      <c r="B67" s="96"/>
      <c r="C67" s="96"/>
      <c r="D67" s="96"/>
      <c r="E67" s="979"/>
      <c r="F67" s="2688"/>
      <c r="G67" s="2688"/>
      <c r="H67" s="2688"/>
      <c r="I67" s="2688"/>
    </row>
    <row r="68" spans="1:9" s="83" customFormat="1" ht="11.25" customHeight="1">
      <c r="A68" s="96"/>
      <c r="B68" s="96"/>
      <c r="C68" s="96"/>
      <c r="D68" s="96"/>
      <c r="F68" s="1568"/>
      <c r="G68" s="310"/>
      <c r="H68" s="310"/>
      <c r="I68" s="1569"/>
    </row>
    <row r="69" spans="1:9" s="83" customFormat="1" ht="12" customHeight="1">
      <c r="A69" s="96"/>
      <c r="B69" s="96"/>
      <c r="C69" s="96"/>
      <c r="D69" s="96"/>
      <c r="G69" s="1570"/>
      <c r="H69" s="1570"/>
      <c r="I69" s="1571"/>
    </row>
    <row r="70" spans="1:9" s="83" customFormat="1" ht="11.25" customHeight="1">
      <c r="A70" s="96"/>
      <c r="B70" s="96"/>
      <c r="C70" s="96"/>
      <c r="D70" s="96"/>
      <c r="G70" s="1570"/>
      <c r="H70" s="1570"/>
      <c r="I70" s="1571"/>
    </row>
    <row r="71" spans="1:9" s="83" customFormat="1" ht="11.25" customHeight="1">
      <c r="A71" s="96"/>
      <c r="B71" s="96"/>
      <c r="C71" s="96"/>
      <c r="D71" s="96"/>
      <c r="F71" s="157"/>
      <c r="G71" s="310"/>
      <c r="H71" s="310"/>
      <c r="I71" s="1571"/>
    </row>
    <row r="72" spans="1:9" s="83" customFormat="1">
      <c r="A72" s="96"/>
      <c r="B72" s="96"/>
      <c r="C72" s="96"/>
      <c r="D72" s="96"/>
      <c r="F72" s="1572"/>
      <c r="G72" s="1570"/>
      <c r="H72" s="1570"/>
      <c r="I72" s="1569"/>
    </row>
    <row r="73" spans="1:9" s="83" customFormat="1">
      <c r="A73" s="96"/>
      <c r="B73" s="96"/>
      <c r="C73" s="96"/>
      <c r="D73" s="96"/>
      <c r="F73" s="1572"/>
      <c r="G73" s="1573"/>
      <c r="H73" s="1573"/>
      <c r="I73" s="1569"/>
    </row>
    <row r="74" spans="1:9" s="83" customFormat="1">
      <c r="A74" s="96"/>
      <c r="B74" s="96"/>
      <c r="C74" s="96"/>
      <c r="D74" s="96"/>
      <c r="F74" s="1572"/>
      <c r="G74" s="1573"/>
      <c r="H74" s="1573"/>
      <c r="I74" s="1569"/>
    </row>
    <row r="75" spans="1:9" s="83" customFormat="1" ht="9" customHeight="1">
      <c r="A75" s="96"/>
      <c r="B75" s="96"/>
      <c r="C75" s="96"/>
      <c r="D75" s="96"/>
      <c r="F75" s="2685"/>
      <c r="G75" s="2685"/>
      <c r="H75" s="2685"/>
      <c r="I75" s="2685"/>
    </row>
    <row r="76" spans="1:9" s="83" customFormat="1" ht="9" customHeight="1">
      <c r="A76" s="96"/>
      <c r="B76" s="96"/>
      <c r="C76" s="96"/>
      <c r="D76" s="96"/>
      <c r="F76" s="2685"/>
      <c r="G76" s="2685"/>
      <c r="H76" s="2685"/>
      <c r="I76" s="2685"/>
    </row>
    <row r="77" spans="1:9" s="83" customFormat="1" ht="31.5" customHeight="1">
      <c r="A77" s="96"/>
      <c r="B77" s="96"/>
      <c r="C77" s="96"/>
      <c r="D77" s="96"/>
      <c r="F77" s="2685"/>
      <c r="G77" s="2685"/>
      <c r="H77" s="2685"/>
      <c r="I77" s="2685"/>
    </row>
    <row r="78" spans="1:9" s="83" customFormat="1" ht="9" customHeight="1">
      <c r="A78" s="96"/>
      <c r="B78" s="96"/>
      <c r="C78" s="96"/>
      <c r="D78" s="96"/>
      <c r="G78" s="310"/>
      <c r="H78" s="310"/>
      <c r="I78" s="1569"/>
    </row>
    <row r="79" spans="1:9" s="83" customFormat="1" ht="9" customHeight="1">
      <c r="A79" s="96"/>
      <c r="B79" s="96"/>
      <c r="C79" s="96"/>
      <c r="D79" s="96"/>
      <c r="G79" s="310"/>
      <c r="H79" s="310"/>
      <c r="I79" s="1569"/>
    </row>
    <row r="80" spans="1:9" s="83" customFormat="1" ht="9" customHeight="1">
      <c r="A80" s="96"/>
      <c r="B80" s="96"/>
      <c r="C80" s="96"/>
      <c r="D80" s="96"/>
      <c r="G80" s="310"/>
      <c r="H80" s="310"/>
      <c r="I80" s="1569"/>
    </row>
    <row r="81" spans="1:9" s="83" customFormat="1" ht="9" customHeight="1">
      <c r="A81" s="96"/>
      <c r="B81" s="96"/>
      <c r="C81" s="96"/>
      <c r="D81" s="96"/>
      <c r="G81" s="310"/>
      <c r="H81" s="310"/>
      <c r="I81" s="1569"/>
    </row>
    <row r="82" spans="1:9" s="83" customFormat="1" ht="9" customHeight="1">
      <c r="A82" s="96"/>
      <c r="B82" s="96"/>
      <c r="C82" s="96"/>
      <c r="D82" s="96"/>
      <c r="G82" s="310"/>
      <c r="H82" s="310"/>
      <c r="I82" s="1569"/>
    </row>
    <row r="83" spans="1:9" s="83" customFormat="1" ht="9" customHeight="1">
      <c r="A83" s="96"/>
      <c r="B83" s="96"/>
      <c r="C83" s="96"/>
      <c r="D83" s="96"/>
      <c r="G83" s="310"/>
      <c r="H83" s="310"/>
      <c r="I83" s="1569"/>
    </row>
    <row r="84" spans="1:9" s="83" customFormat="1" ht="9" customHeight="1">
      <c r="A84" s="96"/>
      <c r="B84" s="96"/>
      <c r="C84" s="96"/>
      <c r="D84" s="96"/>
      <c r="G84" s="310"/>
      <c r="H84" s="310"/>
      <c r="I84" s="1569"/>
    </row>
    <row r="85" spans="1:9" s="83" customFormat="1" ht="9" customHeight="1">
      <c r="A85" s="96"/>
      <c r="B85" s="96"/>
      <c r="C85" s="96"/>
      <c r="D85" s="96"/>
      <c r="G85" s="310"/>
      <c r="H85" s="310"/>
      <c r="I85" s="1569"/>
    </row>
    <row r="86" spans="1:9" s="83" customFormat="1" ht="9" customHeight="1">
      <c r="A86" s="96"/>
      <c r="B86" s="96"/>
      <c r="C86" s="96"/>
      <c r="D86" s="96"/>
      <c r="G86" s="310"/>
      <c r="H86" s="310"/>
      <c r="I86" s="1569"/>
    </row>
    <row r="87" spans="1:9" s="83" customFormat="1" ht="9" customHeight="1">
      <c r="A87" s="96"/>
      <c r="B87" s="96"/>
      <c r="C87" s="96"/>
      <c r="D87" s="96"/>
      <c r="G87" s="310"/>
      <c r="H87" s="310"/>
      <c r="I87" s="1569"/>
    </row>
    <row r="88" spans="1:9" ht="9" customHeight="1"/>
    <row r="89" spans="1:9" ht="9" customHeight="1"/>
    <row r="90" spans="1:9" ht="9" customHeight="1"/>
    <row r="91" spans="1:9" ht="9" customHeight="1"/>
    <row r="92" spans="1:9" ht="9" customHeight="1"/>
    <row r="93" spans="1:9" ht="9" customHeight="1"/>
    <row r="94" spans="1:9" ht="9" customHeight="1"/>
    <row r="95" spans="1:9" ht="9" customHeight="1"/>
    <row r="96" spans="1:9"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9" ht="9" customHeight="1"/>
    <row r="146" spans="6:9" ht="9" customHeight="1"/>
    <row r="147" spans="6:9" ht="9" customHeight="1"/>
    <row r="148" spans="6:9" ht="9" customHeight="1"/>
    <row r="149" spans="6:9" ht="9" customHeight="1"/>
    <row r="150" spans="6:9" ht="9" customHeight="1"/>
    <row r="151" spans="6:9" ht="9" customHeight="1"/>
    <row r="152" spans="6:9" ht="9" customHeight="1">
      <c r="F152" s="92"/>
      <c r="G152" s="1575"/>
      <c r="H152" s="1575"/>
      <c r="I152" s="1576"/>
    </row>
    <row r="153" spans="6:9" ht="9" customHeight="1"/>
    <row r="154" spans="6:9" ht="9" customHeight="1"/>
    <row r="155" spans="6:9" ht="9" customHeight="1"/>
    <row r="156" spans="6:9" ht="9" customHeight="1"/>
    <row r="157" spans="6:9" ht="9" customHeight="1"/>
    <row r="158" spans="6:9" ht="9" customHeight="1"/>
    <row r="159" spans="6:9" ht="9" customHeight="1"/>
    <row r="160" spans="6: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0">
    <mergeCell ref="F75:I77"/>
    <mergeCell ref="E49:E53"/>
    <mergeCell ref="E54:E58"/>
    <mergeCell ref="E59:E62"/>
    <mergeCell ref="F65:I65"/>
    <mergeCell ref="F66:I66"/>
    <mergeCell ref="F67:I67"/>
    <mergeCell ref="E42:E48"/>
    <mergeCell ref="E3:I3"/>
    <mergeCell ref="K3:Y3"/>
    <mergeCell ref="E4:I4"/>
    <mergeCell ref="E6:E8"/>
    <mergeCell ref="F6:F8"/>
    <mergeCell ref="G6:G8"/>
    <mergeCell ref="I6:I8"/>
    <mergeCell ref="E9:E18"/>
    <mergeCell ref="E19:E29"/>
    <mergeCell ref="E30:E33"/>
    <mergeCell ref="E34:E36"/>
    <mergeCell ref="E37:E41"/>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5"/>
  <sheetViews>
    <sheetView topLeftCell="D1" workbookViewId="0">
      <selection activeCell="M34" sqref="M34"/>
    </sheetView>
  </sheetViews>
  <sheetFormatPr baseColWidth="10" defaultRowHeight="12.75"/>
  <cols>
    <col min="1" max="1" width="2.140625" style="221" hidden="1" customWidth="1"/>
    <col min="2" max="2" width="3.140625" style="221" hidden="1" customWidth="1"/>
    <col min="3" max="3" width="1.85546875" style="221" hidden="1" customWidth="1"/>
    <col min="4" max="4" width="3.28515625" style="221" customWidth="1"/>
    <col min="5" max="5" width="7.85546875" style="79" customWidth="1"/>
    <col min="6" max="6" width="85" style="79" customWidth="1"/>
    <col min="7" max="7" width="48.42578125" style="1574" customWidth="1"/>
    <col min="8" max="8" width="3.7109375" style="1607" customWidth="1"/>
    <col min="9" max="9" width="9.5703125" style="79" customWidth="1"/>
    <col min="10" max="10" width="11.42578125" style="79"/>
    <col min="11" max="11" width="4.7109375" style="79" customWidth="1"/>
    <col min="12" max="12" width="5" style="79" customWidth="1"/>
    <col min="13" max="13" width="2.28515625" style="79" customWidth="1"/>
    <col min="14" max="14" width="26" style="79" customWidth="1"/>
    <col min="15" max="15" width="8" style="79" customWidth="1"/>
    <col min="16" max="16" width="1" style="79" customWidth="1"/>
    <col min="17" max="17" width="6.7109375" style="79" customWidth="1"/>
    <col min="18" max="18" width="1" style="79" customWidth="1"/>
    <col min="19" max="19" width="6.7109375" style="79" customWidth="1"/>
    <col min="20" max="20" width="1" style="79" customWidth="1"/>
    <col min="21" max="21" width="6.7109375" style="79" customWidth="1"/>
    <col min="22" max="22" width="1" style="79" customWidth="1"/>
    <col min="23" max="23" width="6.7109375" style="79" customWidth="1"/>
    <col min="24" max="24" width="1" style="79" customWidth="1"/>
    <col min="25" max="25" width="6.7109375" style="79" customWidth="1"/>
    <col min="26" max="26" width="1" style="79" customWidth="1"/>
    <col min="27" max="28" width="6.7109375" style="79" customWidth="1"/>
    <col min="29" max="256" width="11.42578125" style="79"/>
    <col min="257" max="259" width="0" style="79" hidden="1" customWidth="1"/>
    <col min="260" max="260" width="3.28515625" style="79" customWidth="1"/>
    <col min="261" max="261" width="7.85546875" style="79" customWidth="1"/>
    <col min="262" max="262" width="85" style="79" customWidth="1"/>
    <col min="263" max="263" width="48.42578125" style="79" customWidth="1"/>
    <col min="264" max="264" width="3.7109375" style="79" customWidth="1"/>
    <col min="265" max="265" width="9.5703125" style="79" customWidth="1"/>
    <col min="266" max="266" width="11.42578125" style="79"/>
    <col min="267" max="267" width="4.7109375" style="79" customWidth="1"/>
    <col min="268" max="268" width="5" style="79" customWidth="1"/>
    <col min="269" max="269" width="2.28515625" style="79" customWidth="1"/>
    <col min="270" max="270" width="26" style="79" customWidth="1"/>
    <col min="271" max="271" width="8" style="79" customWidth="1"/>
    <col min="272" max="272" width="1" style="79" customWidth="1"/>
    <col min="273" max="273" width="6.7109375" style="79" customWidth="1"/>
    <col min="274" max="274" width="1" style="79" customWidth="1"/>
    <col min="275" max="275" width="6.7109375" style="79" customWidth="1"/>
    <col min="276" max="276" width="1" style="79" customWidth="1"/>
    <col min="277" max="277" width="6.7109375" style="79" customWidth="1"/>
    <col min="278" max="278" width="1" style="79" customWidth="1"/>
    <col min="279" max="279" width="6.7109375" style="79" customWidth="1"/>
    <col min="280" max="280" width="1" style="79" customWidth="1"/>
    <col min="281" max="281" width="6.7109375" style="79" customWidth="1"/>
    <col min="282" max="282" width="1" style="79" customWidth="1"/>
    <col min="283" max="284" width="6.7109375" style="79" customWidth="1"/>
    <col min="285" max="512" width="11.42578125" style="79"/>
    <col min="513" max="515" width="0" style="79" hidden="1" customWidth="1"/>
    <col min="516" max="516" width="3.28515625" style="79" customWidth="1"/>
    <col min="517" max="517" width="7.85546875" style="79" customWidth="1"/>
    <col min="518" max="518" width="85" style="79" customWidth="1"/>
    <col min="519" max="519" width="48.42578125" style="79" customWidth="1"/>
    <col min="520" max="520" width="3.7109375" style="79" customWidth="1"/>
    <col min="521" max="521" width="9.5703125" style="79" customWidth="1"/>
    <col min="522" max="522" width="11.42578125" style="79"/>
    <col min="523" max="523" width="4.7109375" style="79" customWidth="1"/>
    <col min="524" max="524" width="5" style="79" customWidth="1"/>
    <col min="525" max="525" width="2.28515625" style="79" customWidth="1"/>
    <col min="526" max="526" width="26" style="79" customWidth="1"/>
    <col min="527" max="527" width="8" style="79" customWidth="1"/>
    <col min="528" max="528" width="1" style="79" customWidth="1"/>
    <col min="529" max="529" width="6.7109375" style="79" customWidth="1"/>
    <col min="530" max="530" width="1" style="79" customWidth="1"/>
    <col min="531" max="531" width="6.7109375" style="79" customWidth="1"/>
    <col min="532" max="532" width="1" style="79" customWidth="1"/>
    <col min="533" max="533" width="6.7109375" style="79" customWidth="1"/>
    <col min="534" max="534" width="1" style="79" customWidth="1"/>
    <col min="535" max="535" width="6.7109375" style="79" customWidth="1"/>
    <col min="536" max="536" width="1" style="79" customWidth="1"/>
    <col min="537" max="537" width="6.7109375" style="79" customWidth="1"/>
    <col min="538" max="538" width="1" style="79" customWidth="1"/>
    <col min="539" max="540" width="6.7109375" style="79" customWidth="1"/>
    <col min="541" max="768" width="11.42578125" style="79"/>
    <col min="769" max="771" width="0" style="79" hidden="1" customWidth="1"/>
    <col min="772" max="772" width="3.28515625" style="79" customWidth="1"/>
    <col min="773" max="773" width="7.85546875" style="79" customWidth="1"/>
    <col min="774" max="774" width="85" style="79" customWidth="1"/>
    <col min="775" max="775" width="48.42578125" style="79" customWidth="1"/>
    <col min="776" max="776" width="3.7109375" style="79" customWidth="1"/>
    <col min="777" max="777" width="9.5703125" style="79" customWidth="1"/>
    <col min="778" max="778" width="11.42578125" style="79"/>
    <col min="779" max="779" width="4.7109375" style="79" customWidth="1"/>
    <col min="780" max="780" width="5" style="79" customWidth="1"/>
    <col min="781" max="781" width="2.28515625" style="79" customWidth="1"/>
    <col min="782" max="782" width="26" style="79" customWidth="1"/>
    <col min="783" max="783" width="8" style="79" customWidth="1"/>
    <col min="784" max="784" width="1" style="79" customWidth="1"/>
    <col min="785" max="785" width="6.7109375" style="79" customWidth="1"/>
    <col min="786" max="786" width="1" style="79" customWidth="1"/>
    <col min="787" max="787" width="6.7109375" style="79" customWidth="1"/>
    <col min="788" max="788" width="1" style="79" customWidth="1"/>
    <col min="789" max="789" width="6.7109375" style="79" customWidth="1"/>
    <col min="790" max="790" width="1" style="79" customWidth="1"/>
    <col min="791" max="791" width="6.7109375" style="79" customWidth="1"/>
    <col min="792" max="792" width="1" style="79" customWidth="1"/>
    <col min="793" max="793" width="6.7109375" style="79" customWidth="1"/>
    <col min="794" max="794" width="1" style="79" customWidth="1"/>
    <col min="795" max="796" width="6.7109375" style="79" customWidth="1"/>
    <col min="797" max="1024" width="11.42578125" style="79"/>
    <col min="1025" max="1027" width="0" style="79" hidden="1" customWidth="1"/>
    <col min="1028" max="1028" width="3.28515625" style="79" customWidth="1"/>
    <col min="1029" max="1029" width="7.85546875" style="79" customWidth="1"/>
    <col min="1030" max="1030" width="85" style="79" customWidth="1"/>
    <col min="1031" max="1031" width="48.42578125" style="79" customWidth="1"/>
    <col min="1032" max="1032" width="3.7109375" style="79" customWidth="1"/>
    <col min="1033" max="1033" width="9.5703125" style="79" customWidth="1"/>
    <col min="1034" max="1034" width="11.42578125" style="79"/>
    <col min="1035" max="1035" width="4.7109375" style="79" customWidth="1"/>
    <col min="1036" max="1036" width="5" style="79" customWidth="1"/>
    <col min="1037" max="1037" width="2.28515625" style="79" customWidth="1"/>
    <col min="1038" max="1038" width="26" style="79" customWidth="1"/>
    <col min="1039" max="1039" width="8" style="79" customWidth="1"/>
    <col min="1040" max="1040" width="1" style="79" customWidth="1"/>
    <col min="1041" max="1041" width="6.7109375" style="79" customWidth="1"/>
    <col min="1042" max="1042" width="1" style="79" customWidth="1"/>
    <col min="1043" max="1043" width="6.7109375" style="79" customWidth="1"/>
    <col min="1044" max="1044" width="1" style="79" customWidth="1"/>
    <col min="1045" max="1045" width="6.7109375" style="79" customWidth="1"/>
    <col min="1046" max="1046" width="1" style="79" customWidth="1"/>
    <col min="1047" max="1047" width="6.7109375" style="79" customWidth="1"/>
    <col min="1048" max="1048" width="1" style="79" customWidth="1"/>
    <col min="1049" max="1049" width="6.7109375" style="79" customWidth="1"/>
    <col min="1050" max="1050" width="1" style="79" customWidth="1"/>
    <col min="1051" max="1052" width="6.7109375" style="79" customWidth="1"/>
    <col min="1053" max="1280" width="11.42578125" style="79"/>
    <col min="1281" max="1283" width="0" style="79" hidden="1" customWidth="1"/>
    <col min="1284" max="1284" width="3.28515625" style="79" customWidth="1"/>
    <col min="1285" max="1285" width="7.85546875" style="79" customWidth="1"/>
    <col min="1286" max="1286" width="85" style="79" customWidth="1"/>
    <col min="1287" max="1287" width="48.42578125" style="79" customWidth="1"/>
    <col min="1288" max="1288" width="3.7109375" style="79" customWidth="1"/>
    <col min="1289" max="1289" width="9.5703125" style="79" customWidth="1"/>
    <col min="1290" max="1290" width="11.42578125" style="79"/>
    <col min="1291" max="1291" width="4.7109375" style="79" customWidth="1"/>
    <col min="1292" max="1292" width="5" style="79" customWidth="1"/>
    <col min="1293" max="1293" width="2.28515625" style="79" customWidth="1"/>
    <col min="1294" max="1294" width="26" style="79" customWidth="1"/>
    <col min="1295" max="1295" width="8" style="79" customWidth="1"/>
    <col min="1296" max="1296" width="1" style="79" customWidth="1"/>
    <col min="1297" max="1297" width="6.7109375" style="79" customWidth="1"/>
    <col min="1298" max="1298" width="1" style="79" customWidth="1"/>
    <col min="1299" max="1299" width="6.7109375" style="79" customWidth="1"/>
    <col min="1300" max="1300" width="1" style="79" customWidth="1"/>
    <col min="1301" max="1301" width="6.7109375" style="79" customWidth="1"/>
    <col min="1302" max="1302" width="1" style="79" customWidth="1"/>
    <col min="1303" max="1303" width="6.7109375" style="79" customWidth="1"/>
    <col min="1304" max="1304" width="1" style="79" customWidth="1"/>
    <col min="1305" max="1305" width="6.7109375" style="79" customWidth="1"/>
    <col min="1306" max="1306" width="1" style="79" customWidth="1"/>
    <col min="1307" max="1308" width="6.7109375" style="79" customWidth="1"/>
    <col min="1309" max="1536" width="11.42578125" style="79"/>
    <col min="1537" max="1539" width="0" style="79" hidden="1" customWidth="1"/>
    <col min="1540" max="1540" width="3.28515625" style="79" customWidth="1"/>
    <col min="1541" max="1541" width="7.85546875" style="79" customWidth="1"/>
    <col min="1542" max="1542" width="85" style="79" customWidth="1"/>
    <col min="1543" max="1543" width="48.42578125" style="79" customWidth="1"/>
    <col min="1544" max="1544" width="3.7109375" style="79" customWidth="1"/>
    <col min="1545" max="1545" width="9.5703125" style="79" customWidth="1"/>
    <col min="1546" max="1546" width="11.42578125" style="79"/>
    <col min="1547" max="1547" width="4.7109375" style="79" customWidth="1"/>
    <col min="1548" max="1548" width="5" style="79" customWidth="1"/>
    <col min="1549" max="1549" width="2.28515625" style="79" customWidth="1"/>
    <col min="1550" max="1550" width="26" style="79" customWidth="1"/>
    <col min="1551" max="1551" width="8" style="79" customWidth="1"/>
    <col min="1552" max="1552" width="1" style="79" customWidth="1"/>
    <col min="1553" max="1553" width="6.7109375" style="79" customWidth="1"/>
    <col min="1554" max="1554" width="1" style="79" customWidth="1"/>
    <col min="1555" max="1555" width="6.7109375" style="79" customWidth="1"/>
    <col min="1556" max="1556" width="1" style="79" customWidth="1"/>
    <col min="1557" max="1557" width="6.7109375" style="79" customWidth="1"/>
    <col min="1558" max="1558" width="1" style="79" customWidth="1"/>
    <col min="1559" max="1559" width="6.7109375" style="79" customWidth="1"/>
    <col min="1560" max="1560" width="1" style="79" customWidth="1"/>
    <col min="1561" max="1561" width="6.7109375" style="79" customWidth="1"/>
    <col min="1562" max="1562" width="1" style="79" customWidth="1"/>
    <col min="1563" max="1564" width="6.7109375" style="79" customWidth="1"/>
    <col min="1565" max="1792" width="11.42578125" style="79"/>
    <col min="1793" max="1795" width="0" style="79" hidden="1" customWidth="1"/>
    <col min="1796" max="1796" width="3.28515625" style="79" customWidth="1"/>
    <col min="1797" max="1797" width="7.85546875" style="79" customWidth="1"/>
    <col min="1798" max="1798" width="85" style="79" customWidth="1"/>
    <col min="1799" max="1799" width="48.42578125" style="79" customWidth="1"/>
    <col min="1800" max="1800" width="3.7109375" style="79" customWidth="1"/>
    <col min="1801" max="1801" width="9.5703125" style="79" customWidth="1"/>
    <col min="1802" max="1802" width="11.42578125" style="79"/>
    <col min="1803" max="1803" width="4.7109375" style="79" customWidth="1"/>
    <col min="1804" max="1804" width="5" style="79" customWidth="1"/>
    <col min="1805" max="1805" width="2.28515625" style="79" customWidth="1"/>
    <col min="1806" max="1806" width="26" style="79" customWidth="1"/>
    <col min="1807" max="1807" width="8" style="79" customWidth="1"/>
    <col min="1808" max="1808" width="1" style="79" customWidth="1"/>
    <col min="1809" max="1809" width="6.7109375" style="79" customWidth="1"/>
    <col min="1810" max="1810" width="1" style="79" customWidth="1"/>
    <col min="1811" max="1811" width="6.7109375" style="79" customWidth="1"/>
    <col min="1812" max="1812" width="1" style="79" customWidth="1"/>
    <col min="1813" max="1813" width="6.7109375" style="79" customWidth="1"/>
    <col min="1814" max="1814" width="1" style="79" customWidth="1"/>
    <col min="1815" max="1815" width="6.7109375" style="79" customWidth="1"/>
    <col min="1816" max="1816" width="1" style="79" customWidth="1"/>
    <col min="1817" max="1817" width="6.7109375" style="79" customWidth="1"/>
    <col min="1818" max="1818" width="1" style="79" customWidth="1"/>
    <col min="1819" max="1820" width="6.7109375" style="79" customWidth="1"/>
    <col min="1821" max="2048" width="11.42578125" style="79"/>
    <col min="2049" max="2051" width="0" style="79" hidden="1" customWidth="1"/>
    <col min="2052" max="2052" width="3.28515625" style="79" customWidth="1"/>
    <col min="2053" max="2053" width="7.85546875" style="79" customWidth="1"/>
    <col min="2054" max="2054" width="85" style="79" customWidth="1"/>
    <col min="2055" max="2055" width="48.42578125" style="79" customWidth="1"/>
    <col min="2056" max="2056" width="3.7109375" style="79" customWidth="1"/>
    <col min="2057" max="2057" width="9.5703125" style="79" customWidth="1"/>
    <col min="2058" max="2058" width="11.42578125" style="79"/>
    <col min="2059" max="2059" width="4.7109375" style="79" customWidth="1"/>
    <col min="2060" max="2060" width="5" style="79" customWidth="1"/>
    <col min="2061" max="2061" width="2.28515625" style="79" customWidth="1"/>
    <col min="2062" max="2062" width="26" style="79" customWidth="1"/>
    <col min="2063" max="2063" width="8" style="79" customWidth="1"/>
    <col min="2064" max="2064" width="1" style="79" customWidth="1"/>
    <col min="2065" max="2065" width="6.7109375" style="79" customWidth="1"/>
    <col min="2066" max="2066" width="1" style="79" customWidth="1"/>
    <col min="2067" max="2067" width="6.7109375" style="79" customWidth="1"/>
    <col min="2068" max="2068" width="1" style="79" customWidth="1"/>
    <col min="2069" max="2069" width="6.7109375" style="79" customWidth="1"/>
    <col min="2070" max="2070" width="1" style="79" customWidth="1"/>
    <col min="2071" max="2071" width="6.7109375" style="79" customWidth="1"/>
    <col min="2072" max="2072" width="1" style="79" customWidth="1"/>
    <col min="2073" max="2073" width="6.7109375" style="79" customWidth="1"/>
    <col min="2074" max="2074" width="1" style="79" customWidth="1"/>
    <col min="2075" max="2076" width="6.7109375" style="79" customWidth="1"/>
    <col min="2077" max="2304" width="11.42578125" style="79"/>
    <col min="2305" max="2307" width="0" style="79" hidden="1" customWidth="1"/>
    <col min="2308" max="2308" width="3.28515625" style="79" customWidth="1"/>
    <col min="2309" max="2309" width="7.85546875" style="79" customWidth="1"/>
    <col min="2310" max="2310" width="85" style="79" customWidth="1"/>
    <col min="2311" max="2311" width="48.42578125" style="79" customWidth="1"/>
    <col min="2312" max="2312" width="3.7109375" style="79" customWidth="1"/>
    <col min="2313" max="2313" width="9.5703125" style="79" customWidth="1"/>
    <col min="2314" max="2314" width="11.42578125" style="79"/>
    <col min="2315" max="2315" width="4.7109375" style="79" customWidth="1"/>
    <col min="2316" max="2316" width="5" style="79" customWidth="1"/>
    <col min="2317" max="2317" width="2.28515625" style="79" customWidth="1"/>
    <col min="2318" max="2318" width="26" style="79" customWidth="1"/>
    <col min="2319" max="2319" width="8" style="79" customWidth="1"/>
    <col min="2320" max="2320" width="1" style="79" customWidth="1"/>
    <col min="2321" max="2321" width="6.7109375" style="79" customWidth="1"/>
    <col min="2322" max="2322" width="1" style="79" customWidth="1"/>
    <col min="2323" max="2323" width="6.7109375" style="79" customWidth="1"/>
    <col min="2324" max="2324" width="1" style="79" customWidth="1"/>
    <col min="2325" max="2325" width="6.7109375" style="79" customWidth="1"/>
    <col min="2326" max="2326" width="1" style="79" customWidth="1"/>
    <col min="2327" max="2327" width="6.7109375" style="79" customWidth="1"/>
    <col min="2328" max="2328" width="1" style="79" customWidth="1"/>
    <col min="2329" max="2329" width="6.7109375" style="79" customWidth="1"/>
    <col min="2330" max="2330" width="1" style="79" customWidth="1"/>
    <col min="2331" max="2332" width="6.7109375" style="79" customWidth="1"/>
    <col min="2333" max="2560" width="11.42578125" style="79"/>
    <col min="2561" max="2563" width="0" style="79" hidden="1" customWidth="1"/>
    <col min="2564" max="2564" width="3.28515625" style="79" customWidth="1"/>
    <col min="2565" max="2565" width="7.85546875" style="79" customWidth="1"/>
    <col min="2566" max="2566" width="85" style="79" customWidth="1"/>
    <col min="2567" max="2567" width="48.42578125" style="79" customWidth="1"/>
    <col min="2568" max="2568" width="3.7109375" style="79" customWidth="1"/>
    <col min="2569" max="2569" width="9.5703125" style="79" customWidth="1"/>
    <col min="2570" max="2570" width="11.42578125" style="79"/>
    <col min="2571" max="2571" width="4.7109375" style="79" customWidth="1"/>
    <col min="2572" max="2572" width="5" style="79" customWidth="1"/>
    <col min="2573" max="2573" width="2.28515625" style="79" customWidth="1"/>
    <col min="2574" max="2574" width="26" style="79" customWidth="1"/>
    <col min="2575" max="2575" width="8" style="79" customWidth="1"/>
    <col min="2576" max="2576" width="1" style="79" customWidth="1"/>
    <col min="2577" max="2577" width="6.7109375" style="79" customWidth="1"/>
    <col min="2578" max="2578" width="1" style="79" customWidth="1"/>
    <col min="2579" max="2579" width="6.7109375" style="79" customWidth="1"/>
    <col min="2580" max="2580" width="1" style="79" customWidth="1"/>
    <col min="2581" max="2581" width="6.7109375" style="79" customWidth="1"/>
    <col min="2582" max="2582" width="1" style="79" customWidth="1"/>
    <col min="2583" max="2583" width="6.7109375" style="79" customWidth="1"/>
    <col min="2584" max="2584" width="1" style="79" customWidth="1"/>
    <col min="2585" max="2585" width="6.7109375" style="79" customWidth="1"/>
    <col min="2586" max="2586" width="1" style="79" customWidth="1"/>
    <col min="2587" max="2588" width="6.7109375" style="79" customWidth="1"/>
    <col min="2589" max="2816" width="11.42578125" style="79"/>
    <col min="2817" max="2819" width="0" style="79" hidden="1" customWidth="1"/>
    <col min="2820" max="2820" width="3.28515625" style="79" customWidth="1"/>
    <col min="2821" max="2821" width="7.85546875" style="79" customWidth="1"/>
    <col min="2822" max="2822" width="85" style="79" customWidth="1"/>
    <col min="2823" max="2823" width="48.42578125" style="79" customWidth="1"/>
    <col min="2824" max="2824" width="3.7109375" style="79" customWidth="1"/>
    <col min="2825" max="2825" width="9.5703125" style="79" customWidth="1"/>
    <col min="2826" max="2826" width="11.42578125" style="79"/>
    <col min="2827" max="2827" width="4.7109375" style="79" customWidth="1"/>
    <col min="2828" max="2828" width="5" style="79" customWidth="1"/>
    <col min="2829" max="2829" width="2.28515625" style="79" customWidth="1"/>
    <col min="2830" max="2830" width="26" style="79" customWidth="1"/>
    <col min="2831" max="2831" width="8" style="79" customWidth="1"/>
    <col min="2832" max="2832" width="1" style="79" customWidth="1"/>
    <col min="2833" max="2833" width="6.7109375" style="79" customWidth="1"/>
    <col min="2834" max="2834" width="1" style="79" customWidth="1"/>
    <col min="2835" max="2835" width="6.7109375" style="79" customWidth="1"/>
    <col min="2836" max="2836" width="1" style="79" customWidth="1"/>
    <col min="2837" max="2837" width="6.7109375" style="79" customWidth="1"/>
    <col min="2838" max="2838" width="1" style="79" customWidth="1"/>
    <col min="2839" max="2839" width="6.7109375" style="79" customWidth="1"/>
    <col min="2840" max="2840" width="1" style="79" customWidth="1"/>
    <col min="2841" max="2841" width="6.7109375" style="79" customWidth="1"/>
    <col min="2842" max="2842" width="1" style="79" customWidth="1"/>
    <col min="2843" max="2844" width="6.7109375" style="79" customWidth="1"/>
    <col min="2845" max="3072" width="11.42578125" style="79"/>
    <col min="3073" max="3075" width="0" style="79" hidden="1" customWidth="1"/>
    <col min="3076" max="3076" width="3.28515625" style="79" customWidth="1"/>
    <col min="3077" max="3077" width="7.85546875" style="79" customWidth="1"/>
    <col min="3078" max="3078" width="85" style="79" customWidth="1"/>
    <col min="3079" max="3079" width="48.42578125" style="79" customWidth="1"/>
    <col min="3080" max="3080" width="3.7109375" style="79" customWidth="1"/>
    <col min="3081" max="3081" width="9.5703125" style="79" customWidth="1"/>
    <col min="3082" max="3082" width="11.42578125" style="79"/>
    <col min="3083" max="3083" width="4.7109375" style="79" customWidth="1"/>
    <col min="3084" max="3084" width="5" style="79" customWidth="1"/>
    <col min="3085" max="3085" width="2.28515625" style="79" customWidth="1"/>
    <col min="3086" max="3086" width="26" style="79" customWidth="1"/>
    <col min="3087" max="3087" width="8" style="79" customWidth="1"/>
    <col min="3088" max="3088" width="1" style="79" customWidth="1"/>
    <col min="3089" max="3089" width="6.7109375" style="79" customWidth="1"/>
    <col min="3090" max="3090" width="1" style="79" customWidth="1"/>
    <col min="3091" max="3091" width="6.7109375" style="79" customWidth="1"/>
    <col min="3092" max="3092" width="1" style="79" customWidth="1"/>
    <col min="3093" max="3093" width="6.7109375" style="79" customWidth="1"/>
    <col min="3094" max="3094" width="1" style="79" customWidth="1"/>
    <col min="3095" max="3095" width="6.7109375" style="79" customWidth="1"/>
    <col min="3096" max="3096" width="1" style="79" customWidth="1"/>
    <col min="3097" max="3097" width="6.7109375" style="79" customWidth="1"/>
    <col min="3098" max="3098" width="1" style="79" customWidth="1"/>
    <col min="3099" max="3100" width="6.7109375" style="79" customWidth="1"/>
    <col min="3101" max="3328" width="11.42578125" style="79"/>
    <col min="3329" max="3331" width="0" style="79" hidden="1" customWidth="1"/>
    <col min="3332" max="3332" width="3.28515625" style="79" customWidth="1"/>
    <col min="3333" max="3333" width="7.85546875" style="79" customWidth="1"/>
    <col min="3334" max="3334" width="85" style="79" customWidth="1"/>
    <col min="3335" max="3335" width="48.42578125" style="79" customWidth="1"/>
    <col min="3336" max="3336" width="3.7109375" style="79" customWidth="1"/>
    <col min="3337" max="3337" width="9.5703125" style="79" customWidth="1"/>
    <col min="3338" max="3338" width="11.42578125" style="79"/>
    <col min="3339" max="3339" width="4.7109375" style="79" customWidth="1"/>
    <col min="3340" max="3340" width="5" style="79" customWidth="1"/>
    <col min="3341" max="3341" width="2.28515625" style="79" customWidth="1"/>
    <col min="3342" max="3342" width="26" style="79" customWidth="1"/>
    <col min="3343" max="3343" width="8" style="79" customWidth="1"/>
    <col min="3344" max="3344" width="1" style="79" customWidth="1"/>
    <col min="3345" max="3345" width="6.7109375" style="79" customWidth="1"/>
    <col min="3346" max="3346" width="1" style="79" customWidth="1"/>
    <col min="3347" max="3347" width="6.7109375" style="79" customWidth="1"/>
    <col min="3348" max="3348" width="1" style="79" customWidth="1"/>
    <col min="3349" max="3349" width="6.7109375" style="79" customWidth="1"/>
    <col min="3350" max="3350" width="1" style="79" customWidth="1"/>
    <col min="3351" max="3351" width="6.7109375" style="79" customWidth="1"/>
    <col min="3352" max="3352" width="1" style="79" customWidth="1"/>
    <col min="3353" max="3353" width="6.7109375" style="79" customWidth="1"/>
    <col min="3354" max="3354" width="1" style="79" customWidth="1"/>
    <col min="3355" max="3356" width="6.7109375" style="79" customWidth="1"/>
    <col min="3357" max="3584" width="11.42578125" style="79"/>
    <col min="3585" max="3587" width="0" style="79" hidden="1" customWidth="1"/>
    <col min="3588" max="3588" width="3.28515625" style="79" customWidth="1"/>
    <col min="3589" max="3589" width="7.85546875" style="79" customWidth="1"/>
    <col min="3590" max="3590" width="85" style="79" customWidth="1"/>
    <col min="3591" max="3591" width="48.42578125" style="79" customWidth="1"/>
    <col min="3592" max="3592" width="3.7109375" style="79" customWidth="1"/>
    <col min="3593" max="3593" width="9.5703125" style="79" customWidth="1"/>
    <col min="3594" max="3594" width="11.42578125" style="79"/>
    <col min="3595" max="3595" width="4.7109375" style="79" customWidth="1"/>
    <col min="3596" max="3596" width="5" style="79" customWidth="1"/>
    <col min="3597" max="3597" width="2.28515625" style="79" customWidth="1"/>
    <col min="3598" max="3598" width="26" style="79" customWidth="1"/>
    <col min="3599" max="3599" width="8" style="79" customWidth="1"/>
    <col min="3600" max="3600" width="1" style="79" customWidth="1"/>
    <col min="3601" max="3601" width="6.7109375" style="79" customWidth="1"/>
    <col min="3602" max="3602" width="1" style="79" customWidth="1"/>
    <col min="3603" max="3603" width="6.7109375" style="79" customWidth="1"/>
    <col min="3604" max="3604" width="1" style="79" customWidth="1"/>
    <col min="3605" max="3605" width="6.7109375" style="79" customWidth="1"/>
    <col min="3606" max="3606" width="1" style="79" customWidth="1"/>
    <col min="3607" max="3607" width="6.7109375" style="79" customWidth="1"/>
    <col min="3608" max="3608" width="1" style="79" customWidth="1"/>
    <col min="3609" max="3609" width="6.7109375" style="79" customWidth="1"/>
    <col min="3610" max="3610" width="1" style="79" customWidth="1"/>
    <col min="3611" max="3612" width="6.7109375" style="79" customWidth="1"/>
    <col min="3613" max="3840" width="11.42578125" style="79"/>
    <col min="3841" max="3843" width="0" style="79" hidden="1" customWidth="1"/>
    <col min="3844" max="3844" width="3.28515625" style="79" customWidth="1"/>
    <col min="3845" max="3845" width="7.85546875" style="79" customWidth="1"/>
    <col min="3846" max="3846" width="85" style="79" customWidth="1"/>
    <col min="3847" max="3847" width="48.42578125" style="79" customWidth="1"/>
    <col min="3848" max="3848" width="3.7109375" style="79" customWidth="1"/>
    <col min="3849" max="3849" width="9.5703125" style="79" customWidth="1"/>
    <col min="3850" max="3850" width="11.42578125" style="79"/>
    <col min="3851" max="3851" width="4.7109375" style="79" customWidth="1"/>
    <col min="3852" max="3852" width="5" style="79" customWidth="1"/>
    <col min="3853" max="3853" width="2.28515625" style="79" customWidth="1"/>
    <col min="3854" max="3854" width="26" style="79" customWidth="1"/>
    <col min="3855" max="3855" width="8" style="79" customWidth="1"/>
    <col min="3856" max="3856" width="1" style="79" customWidth="1"/>
    <col min="3857" max="3857" width="6.7109375" style="79" customWidth="1"/>
    <col min="3858" max="3858" width="1" style="79" customWidth="1"/>
    <col min="3859" max="3859" width="6.7109375" style="79" customWidth="1"/>
    <col min="3860" max="3860" width="1" style="79" customWidth="1"/>
    <col min="3861" max="3861" width="6.7109375" style="79" customWidth="1"/>
    <col min="3862" max="3862" width="1" style="79" customWidth="1"/>
    <col min="3863" max="3863" width="6.7109375" style="79" customWidth="1"/>
    <col min="3864" max="3864" width="1" style="79" customWidth="1"/>
    <col min="3865" max="3865" width="6.7109375" style="79" customWidth="1"/>
    <col min="3866" max="3866" width="1" style="79" customWidth="1"/>
    <col min="3867" max="3868" width="6.7109375" style="79" customWidth="1"/>
    <col min="3869" max="4096" width="11.42578125" style="79"/>
    <col min="4097" max="4099" width="0" style="79" hidden="1" customWidth="1"/>
    <col min="4100" max="4100" width="3.28515625" style="79" customWidth="1"/>
    <col min="4101" max="4101" width="7.85546875" style="79" customWidth="1"/>
    <col min="4102" max="4102" width="85" style="79" customWidth="1"/>
    <col min="4103" max="4103" width="48.42578125" style="79" customWidth="1"/>
    <col min="4104" max="4104" width="3.7109375" style="79" customWidth="1"/>
    <col min="4105" max="4105" width="9.5703125" style="79" customWidth="1"/>
    <col min="4106" max="4106" width="11.42578125" style="79"/>
    <col min="4107" max="4107" width="4.7109375" style="79" customWidth="1"/>
    <col min="4108" max="4108" width="5" style="79" customWidth="1"/>
    <col min="4109" max="4109" width="2.28515625" style="79" customWidth="1"/>
    <col min="4110" max="4110" width="26" style="79" customWidth="1"/>
    <col min="4111" max="4111" width="8" style="79" customWidth="1"/>
    <col min="4112" max="4112" width="1" style="79" customWidth="1"/>
    <col min="4113" max="4113" width="6.7109375" style="79" customWidth="1"/>
    <col min="4114" max="4114" width="1" style="79" customWidth="1"/>
    <col min="4115" max="4115" width="6.7109375" style="79" customWidth="1"/>
    <col min="4116" max="4116" width="1" style="79" customWidth="1"/>
    <col min="4117" max="4117" width="6.7109375" style="79" customWidth="1"/>
    <col min="4118" max="4118" width="1" style="79" customWidth="1"/>
    <col min="4119" max="4119" width="6.7109375" style="79" customWidth="1"/>
    <col min="4120" max="4120" width="1" style="79" customWidth="1"/>
    <col min="4121" max="4121" width="6.7109375" style="79" customWidth="1"/>
    <col min="4122" max="4122" width="1" style="79" customWidth="1"/>
    <col min="4123" max="4124" width="6.7109375" style="79" customWidth="1"/>
    <col min="4125" max="4352" width="11.42578125" style="79"/>
    <col min="4353" max="4355" width="0" style="79" hidden="1" customWidth="1"/>
    <col min="4356" max="4356" width="3.28515625" style="79" customWidth="1"/>
    <col min="4357" max="4357" width="7.85546875" style="79" customWidth="1"/>
    <col min="4358" max="4358" width="85" style="79" customWidth="1"/>
    <col min="4359" max="4359" width="48.42578125" style="79" customWidth="1"/>
    <col min="4360" max="4360" width="3.7109375" style="79" customWidth="1"/>
    <col min="4361" max="4361" width="9.5703125" style="79" customWidth="1"/>
    <col min="4362" max="4362" width="11.42578125" style="79"/>
    <col min="4363" max="4363" width="4.7109375" style="79" customWidth="1"/>
    <col min="4364" max="4364" width="5" style="79" customWidth="1"/>
    <col min="4365" max="4365" width="2.28515625" style="79" customWidth="1"/>
    <col min="4366" max="4366" width="26" style="79" customWidth="1"/>
    <col min="4367" max="4367" width="8" style="79" customWidth="1"/>
    <col min="4368" max="4368" width="1" style="79" customWidth="1"/>
    <col min="4369" max="4369" width="6.7109375" style="79" customWidth="1"/>
    <col min="4370" max="4370" width="1" style="79" customWidth="1"/>
    <col min="4371" max="4371" width="6.7109375" style="79" customWidth="1"/>
    <col min="4372" max="4372" width="1" style="79" customWidth="1"/>
    <col min="4373" max="4373" width="6.7109375" style="79" customWidth="1"/>
    <col min="4374" max="4374" width="1" style="79" customWidth="1"/>
    <col min="4375" max="4375" width="6.7109375" style="79" customWidth="1"/>
    <col min="4376" max="4376" width="1" style="79" customWidth="1"/>
    <col min="4377" max="4377" width="6.7109375" style="79" customWidth="1"/>
    <col min="4378" max="4378" width="1" style="79" customWidth="1"/>
    <col min="4379" max="4380" width="6.7109375" style="79" customWidth="1"/>
    <col min="4381" max="4608" width="11.42578125" style="79"/>
    <col min="4609" max="4611" width="0" style="79" hidden="1" customWidth="1"/>
    <col min="4612" max="4612" width="3.28515625" style="79" customWidth="1"/>
    <col min="4613" max="4613" width="7.85546875" style="79" customWidth="1"/>
    <col min="4614" max="4614" width="85" style="79" customWidth="1"/>
    <col min="4615" max="4615" width="48.42578125" style="79" customWidth="1"/>
    <col min="4616" max="4616" width="3.7109375" style="79" customWidth="1"/>
    <col min="4617" max="4617" width="9.5703125" style="79" customWidth="1"/>
    <col min="4618" max="4618" width="11.42578125" style="79"/>
    <col min="4619" max="4619" width="4.7109375" style="79" customWidth="1"/>
    <col min="4620" max="4620" width="5" style="79" customWidth="1"/>
    <col min="4621" max="4621" width="2.28515625" style="79" customWidth="1"/>
    <col min="4622" max="4622" width="26" style="79" customWidth="1"/>
    <col min="4623" max="4623" width="8" style="79" customWidth="1"/>
    <col min="4624" max="4624" width="1" style="79" customWidth="1"/>
    <col min="4625" max="4625" width="6.7109375" style="79" customWidth="1"/>
    <col min="4626" max="4626" width="1" style="79" customWidth="1"/>
    <col min="4627" max="4627" width="6.7109375" style="79" customWidth="1"/>
    <col min="4628" max="4628" width="1" style="79" customWidth="1"/>
    <col min="4629" max="4629" width="6.7109375" style="79" customWidth="1"/>
    <col min="4630" max="4630" width="1" style="79" customWidth="1"/>
    <col min="4631" max="4631" width="6.7109375" style="79" customWidth="1"/>
    <col min="4632" max="4632" width="1" style="79" customWidth="1"/>
    <col min="4633" max="4633" width="6.7109375" style="79" customWidth="1"/>
    <col min="4634" max="4634" width="1" style="79" customWidth="1"/>
    <col min="4635" max="4636" width="6.7109375" style="79" customWidth="1"/>
    <col min="4637" max="4864" width="11.42578125" style="79"/>
    <col min="4865" max="4867" width="0" style="79" hidden="1" customWidth="1"/>
    <col min="4868" max="4868" width="3.28515625" style="79" customWidth="1"/>
    <col min="4869" max="4869" width="7.85546875" style="79" customWidth="1"/>
    <col min="4870" max="4870" width="85" style="79" customWidth="1"/>
    <col min="4871" max="4871" width="48.42578125" style="79" customWidth="1"/>
    <col min="4872" max="4872" width="3.7109375" style="79" customWidth="1"/>
    <col min="4873" max="4873" width="9.5703125" style="79" customWidth="1"/>
    <col min="4874" max="4874" width="11.42578125" style="79"/>
    <col min="4875" max="4875" width="4.7109375" style="79" customWidth="1"/>
    <col min="4876" max="4876" width="5" style="79" customWidth="1"/>
    <col min="4877" max="4877" width="2.28515625" style="79" customWidth="1"/>
    <col min="4878" max="4878" width="26" style="79" customWidth="1"/>
    <col min="4879" max="4879" width="8" style="79" customWidth="1"/>
    <col min="4880" max="4880" width="1" style="79" customWidth="1"/>
    <col min="4881" max="4881" width="6.7109375" style="79" customWidth="1"/>
    <col min="4882" max="4882" width="1" style="79" customWidth="1"/>
    <col min="4883" max="4883" width="6.7109375" style="79" customWidth="1"/>
    <col min="4884" max="4884" width="1" style="79" customWidth="1"/>
    <col min="4885" max="4885" width="6.7109375" style="79" customWidth="1"/>
    <col min="4886" max="4886" width="1" style="79" customWidth="1"/>
    <col min="4887" max="4887" width="6.7109375" style="79" customWidth="1"/>
    <col min="4888" max="4888" width="1" style="79" customWidth="1"/>
    <col min="4889" max="4889" width="6.7109375" style="79" customWidth="1"/>
    <col min="4890" max="4890" width="1" style="79" customWidth="1"/>
    <col min="4891" max="4892" width="6.7109375" style="79" customWidth="1"/>
    <col min="4893" max="5120" width="11.42578125" style="79"/>
    <col min="5121" max="5123" width="0" style="79" hidden="1" customWidth="1"/>
    <col min="5124" max="5124" width="3.28515625" style="79" customWidth="1"/>
    <col min="5125" max="5125" width="7.85546875" style="79" customWidth="1"/>
    <col min="5126" max="5126" width="85" style="79" customWidth="1"/>
    <col min="5127" max="5127" width="48.42578125" style="79" customWidth="1"/>
    <col min="5128" max="5128" width="3.7109375" style="79" customWidth="1"/>
    <col min="5129" max="5129" width="9.5703125" style="79" customWidth="1"/>
    <col min="5130" max="5130" width="11.42578125" style="79"/>
    <col min="5131" max="5131" width="4.7109375" style="79" customWidth="1"/>
    <col min="5132" max="5132" width="5" style="79" customWidth="1"/>
    <col min="5133" max="5133" width="2.28515625" style="79" customWidth="1"/>
    <col min="5134" max="5134" width="26" style="79" customWidth="1"/>
    <col min="5135" max="5135" width="8" style="79" customWidth="1"/>
    <col min="5136" max="5136" width="1" style="79" customWidth="1"/>
    <col min="5137" max="5137" width="6.7109375" style="79" customWidth="1"/>
    <col min="5138" max="5138" width="1" style="79" customWidth="1"/>
    <col min="5139" max="5139" width="6.7109375" style="79" customWidth="1"/>
    <col min="5140" max="5140" width="1" style="79" customWidth="1"/>
    <col min="5141" max="5141" width="6.7109375" style="79" customWidth="1"/>
    <col min="5142" max="5142" width="1" style="79" customWidth="1"/>
    <col min="5143" max="5143" width="6.7109375" style="79" customWidth="1"/>
    <col min="5144" max="5144" width="1" style="79" customWidth="1"/>
    <col min="5145" max="5145" width="6.7109375" style="79" customWidth="1"/>
    <col min="5146" max="5146" width="1" style="79" customWidth="1"/>
    <col min="5147" max="5148" width="6.7109375" style="79" customWidth="1"/>
    <col min="5149" max="5376" width="11.42578125" style="79"/>
    <col min="5377" max="5379" width="0" style="79" hidden="1" customWidth="1"/>
    <col min="5380" max="5380" width="3.28515625" style="79" customWidth="1"/>
    <col min="5381" max="5381" width="7.85546875" style="79" customWidth="1"/>
    <col min="5382" max="5382" width="85" style="79" customWidth="1"/>
    <col min="5383" max="5383" width="48.42578125" style="79" customWidth="1"/>
    <col min="5384" max="5384" width="3.7109375" style="79" customWidth="1"/>
    <col min="5385" max="5385" width="9.5703125" style="79" customWidth="1"/>
    <col min="5386" max="5386" width="11.42578125" style="79"/>
    <col min="5387" max="5387" width="4.7109375" style="79" customWidth="1"/>
    <col min="5388" max="5388" width="5" style="79" customWidth="1"/>
    <col min="5389" max="5389" width="2.28515625" style="79" customWidth="1"/>
    <col min="5390" max="5390" width="26" style="79" customWidth="1"/>
    <col min="5391" max="5391" width="8" style="79" customWidth="1"/>
    <col min="5392" max="5392" width="1" style="79" customWidth="1"/>
    <col min="5393" max="5393" width="6.7109375" style="79" customWidth="1"/>
    <col min="5394" max="5394" width="1" style="79" customWidth="1"/>
    <col min="5395" max="5395" width="6.7109375" style="79" customWidth="1"/>
    <col min="5396" max="5396" width="1" style="79" customWidth="1"/>
    <col min="5397" max="5397" width="6.7109375" style="79" customWidth="1"/>
    <col min="5398" max="5398" width="1" style="79" customWidth="1"/>
    <col min="5399" max="5399" width="6.7109375" style="79" customWidth="1"/>
    <col min="5400" max="5400" width="1" style="79" customWidth="1"/>
    <col min="5401" max="5401" width="6.7109375" style="79" customWidth="1"/>
    <col min="5402" max="5402" width="1" style="79" customWidth="1"/>
    <col min="5403" max="5404" width="6.7109375" style="79" customWidth="1"/>
    <col min="5405" max="5632" width="11.42578125" style="79"/>
    <col min="5633" max="5635" width="0" style="79" hidden="1" customWidth="1"/>
    <col min="5636" max="5636" width="3.28515625" style="79" customWidth="1"/>
    <col min="5637" max="5637" width="7.85546875" style="79" customWidth="1"/>
    <col min="5638" max="5638" width="85" style="79" customWidth="1"/>
    <col min="5639" max="5639" width="48.42578125" style="79" customWidth="1"/>
    <col min="5640" max="5640" width="3.7109375" style="79" customWidth="1"/>
    <col min="5641" max="5641" width="9.5703125" style="79" customWidth="1"/>
    <col min="5642" max="5642" width="11.42578125" style="79"/>
    <col min="5643" max="5643" width="4.7109375" style="79" customWidth="1"/>
    <col min="5644" max="5644" width="5" style="79" customWidth="1"/>
    <col min="5645" max="5645" width="2.28515625" style="79" customWidth="1"/>
    <col min="5646" max="5646" width="26" style="79" customWidth="1"/>
    <col min="5647" max="5647" width="8" style="79" customWidth="1"/>
    <col min="5648" max="5648" width="1" style="79" customWidth="1"/>
    <col min="5649" max="5649" width="6.7109375" style="79" customWidth="1"/>
    <col min="5650" max="5650" width="1" style="79" customWidth="1"/>
    <col min="5651" max="5651" width="6.7109375" style="79" customWidth="1"/>
    <col min="5652" max="5652" width="1" style="79" customWidth="1"/>
    <col min="5653" max="5653" width="6.7109375" style="79" customWidth="1"/>
    <col min="5654" max="5654" width="1" style="79" customWidth="1"/>
    <col min="5655" max="5655" width="6.7109375" style="79" customWidth="1"/>
    <col min="5656" max="5656" width="1" style="79" customWidth="1"/>
    <col min="5657" max="5657" width="6.7109375" style="79" customWidth="1"/>
    <col min="5658" max="5658" width="1" style="79" customWidth="1"/>
    <col min="5659" max="5660" width="6.7109375" style="79" customWidth="1"/>
    <col min="5661" max="5888" width="11.42578125" style="79"/>
    <col min="5889" max="5891" width="0" style="79" hidden="1" customWidth="1"/>
    <col min="5892" max="5892" width="3.28515625" style="79" customWidth="1"/>
    <col min="5893" max="5893" width="7.85546875" style="79" customWidth="1"/>
    <col min="5894" max="5894" width="85" style="79" customWidth="1"/>
    <col min="5895" max="5895" width="48.42578125" style="79" customWidth="1"/>
    <col min="5896" max="5896" width="3.7109375" style="79" customWidth="1"/>
    <col min="5897" max="5897" width="9.5703125" style="79" customWidth="1"/>
    <col min="5898" max="5898" width="11.42578125" style="79"/>
    <col min="5899" max="5899" width="4.7109375" style="79" customWidth="1"/>
    <col min="5900" max="5900" width="5" style="79" customWidth="1"/>
    <col min="5901" max="5901" width="2.28515625" style="79" customWidth="1"/>
    <col min="5902" max="5902" width="26" style="79" customWidth="1"/>
    <col min="5903" max="5903" width="8" style="79" customWidth="1"/>
    <col min="5904" max="5904" width="1" style="79" customWidth="1"/>
    <col min="5905" max="5905" width="6.7109375" style="79" customWidth="1"/>
    <col min="5906" max="5906" width="1" style="79" customWidth="1"/>
    <col min="5907" max="5907" width="6.7109375" style="79" customWidth="1"/>
    <col min="5908" max="5908" width="1" style="79" customWidth="1"/>
    <col min="5909" max="5909" width="6.7109375" style="79" customWidth="1"/>
    <col min="5910" max="5910" width="1" style="79" customWidth="1"/>
    <col min="5911" max="5911" width="6.7109375" style="79" customWidth="1"/>
    <col min="5912" max="5912" width="1" style="79" customWidth="1"/>
    <col min="5913" max="5913" width="6.7109375" style="79" customWidth="1"/>
    <col min="5914" max="5914" width="1" style="79" customWidth="1"/>
    <col min="5915" max="5916" width="6.7109375" style="79" customWidth="1"/>
    <col min="5917" max="6144" width="11.42578125" style="79"/>
    <col min="6145" max="6147" width="0" style="79" hidden="1" customWidth="1"/>
    <col min="6148" max="6148" width="3.28515625" style="79" customWidth="1"/>
    <col min="6149" max="6149" width="7.85546875" style="79" customWidth="1"/>
    <col min="6150" max="6150" width="85" style="79" customWidth="1"/>
    <col min="6151" max="6151" width="48.42578125" style="79" customWidth="1"/>
    <col min="6152" max="6152" width="3.7109375" style="79" customWidth="1"/>
    <col min="6153" max="6153" width="9.5703125" style="79" customWidth="1"/>
    <col min="6154" max="6154" width="11.42578125" style="79"/>
    <col min="6155" max="6155" width="4.7109375" style="79" customWidth="1"/>
    <col min="6156" max="6156" width="5" style="79" customWidth="1"/>
    <col min="6157" max="6157" width="2.28515625" style="79" customWidth="1"/>
    <col min="6158" max="6158" width="26" style="79" customWidth="1"/>
    <col min="6159" max="6159" width="8" style="79" customWidth="1"/>
    <col min="6160" max="6160" width="1" style="79" customWidth="1"/>
    <col min="6161" max="6161" width="6.7109375" style="79" customWidth="1"/>
    <col min="6162" max="6162" width="1" style="79" customWidth="1"/>
    <col min="6163" max="6163" width="6.7109375" style="79" customWidth="1"/>
    <col min="6164" max="6164" width="1" style="79" customWidth="1"/>
    <col min="6165" max="6165" width="6.7109375" style="79" customWidth="1"/>
    <col min="6166" max="6166" width="1" style="79" customWidth="1"/>
    <col min="6167" max="6167" width="6.7109375" style="79" customWidth="1"/>
    <col min="6168" max="6168" width="1" style="79" customWidth="1"/>
    <col min="6169" max="6169" width="6.7109375" style="79" customWidth="1"/>
    <col min="6170" max="6170" width="1" style="79" customWidth="1"/>
    <col min="6171" max="6172" width="6.7109375" style="79" customWidth="1"/>
    <col min="6173" max="6400" width="11.42578125" style="79"/>
    <col min="6401" max="6403" width="0" style="79" hidden="1" customWidth="1"/>
    <col min="6404" max="6404" width="3.28515625" style="79" customWidth="1"/>
    <col min="6405" max="6405" width="7.85546875" style="79" customWidth="1"/>
    <col min="6406" max="6406" width="85" style="79" customWidth="1"/>
    <col min="6407" max="6407" width="48.42578125" style="79" customWidth="1"/>
    <col min="6408" max="6408" width="3.7109375" style="79" customWidth="1"/>
    <col min="6409" max="6409" width="9.5703125" style="79" customWidth="1"/>
    <col min="6410" max="6410" width="11.42578125" style="79"/>
    <col min="6411" max="6411" width="4.7109375" style="79" customWidth="1"/>
    <col min="6412" max="6412" width="5" style="79" customWidth="1"/>
    <col min="6413" max="6413" width="2.28515625" style="79" customWidth="1"/>
    <col min="6414" max="6414" width="26" style="79" customWidth="1"/>
    <col min="6415" max="6415" width="8" style="79" customWidth="1"/>
    <col min="6416" max="6416" width="1" style="79" customWidth="1"/>
    <col min="6417" max="6417" width="6.7109375" style="79" customWidth="1"/>
    <col min="6418" max="6418" width="1" style="79" customWidth="1"/>
    <col min="6419" max="6419" width="6.7109375" style="79" customWidth="1"/>
    <col min="6420" max="6420" width="1" style="79" customWidth="1"/>
    <col min="6421" max="6421" width="6.7109375" style="79" customWidth="1"/>
    <col min="6422" max="6422" width="1" style="79" customWidth="1"/>
    <col min="6423" max="6423" width="6.7109375" style="79" customWidth="1"/>
    <col min="6424" max="6424" width="1" style="79" customWidth="1"/>
    <col min="6425" max="6425" width="6.7109375" style="79" customWidth="1"/>
    <col min="6426" max="6426" width="1" style="79" customWidth="1"/>
    <col min="6427" max="6428" width="6.7109375" style="79" customWidth="1"/>
    <col min="6429" max="6656" width="11.42578125" style="79"/>
    <col min="6657" max="6659" width="0" style="79" hidden="1" customWidth="1"/>
    <col min="6660" max="6660" width="3.28515625" style="79" customWidth="1"/>
    <col min="6661" max="6661" width="7.85546875" style="79" customWidth="1"/>
    <col min="6662" max="6662" width="85" style="79" customWidth="1"/>
    <col min="6663" max="6663" width="48.42578125" style="79" customWidth="1"/>
    <col min="6664" max="6664" width="3.7109375" style="79" customWidth="1"/>
    <col min="6665" max="6665" width="9.5703125" style="79" customWidth="1"/>
    <col min="6666" max="6666" width="11.42578125" style="79"/>
    <col min="6667" max="6667" width="4.7109375" style="79" customWidth="1"/>
    <col min="6668" max="6668" width="5" style="79" customWidth="1"/>
    <col min="6669" max="6669" width="2.28515625" style="79" customWidth="1"/>
    <col min="6670" max="6670" width="26" style="79" customWidth="1"/>
    <col min="6671" max="6671" width="8" style="79" customWidth="1"/>
    <col min="6672" max="6672" width="1" style="79" customWidth="1"/>
    <col min="6673" max="6673" width="6.7109375" style="79" customWidth="1"/>
    <col min="6674" max="6674" width="1" style="79" customWidth="1"/>
    <col min="6675" max="6675" width="6.7109375" style="79" customWidth="1"/>
    <col min="6676" max="6676" width="1" style="79" customWidth="1"/>
    <col min="6677" max="6677" width="6.7109375" style="79" customWidth="1"/>
    <col min="6678" max="6678" width="1" style="79" customWidth="1"/>
    <col min="6679" max="6679" width="6.7109375" style="79" customWidth="1"/>
    <col min="6680" max="6680" width="1" style="79" customWidth="1"/>
    <col min="6681" max="6681" width="6.7109375" style="79" customWidth="1"/>
    <col min="6682" max="6682" width="1" style="79" customWidth="1"/>
    <col min="6683" max="6684" width="6.7109375" style="79" customWidth="1"/>
    <col min="6685" max="6912" width="11.42578125" style="79"/>
    <col min="6913" max="6915" width="0" style="79" hidden="1" customWidth="1"/>
    <col min="6916" max="6916" width="3.28515625" style="79" customWidth="1"/>
    <col min="6917" max="6917" width="7.85546875" style="79" customWidth="1"/>
    <col min="6918" max="6918" width="85" style="79" customWidth="1"/>
    <col min="6919" max="6919" width="48.42578125" style="79" customWidth="1"/>
    <col min="6920" max="6920" width="3.7109375" style="79" customWidth="1"/>
    <col min="6921" max="6921" width="9.5703125" style="79" customWidth="1"/>
    <col min="6922" max="6922" width="11.42578125" style="79"/>
    <col min="6923" max="6923" width="4.7109375" style="79" customWidth="1"/>
    <col min="6924" max="6924" width="5" style="79" customWidth="1"/>
    <col min="6925" max="6925" width="2.28515625" style="79" customWidth="1"/>
    <col min="6926" max="6926" width="26" style="79" customWidth="1"/>
    <col min="6927" max="6927" width="8" style="79" customWidth="1"/>
    <col min="6928" max="6928" width="1" style="79" customWidth="1"/>
    <col min="6929" max="6929" width="6.7109375" style="79" customWidth="1"/>
    <col min="6930" max="6930" width="1" style="79" customWidth="1"/>
    <col min="6931" max="6931" width="6.7109375" style="79" customWidth="1"/>
    <col min="6932" max="6932" width="1" style="79" customWidth="1"/>
    <col min="6933" max="6933" width="6.7109375" style="79" customWidth="1"/>
    <col min="6934" max="6934" width="1" style="79" customWidth="1"/>
    <col min="6935" max="6935" width="6.7109375" style="79" customWidth="1"/>
    <col min="6936" max="6936" width="1" style="79" customWidth="1"/>
    <col min="6937" max="6937" width="6.7109375" style="79" customWidth="1"/>
    <col min="6938" max="6938" width="1" style="79" customWidth="1"/>
    <col min="6939" max="6940" width="6.7109375" style="79" customWidth="1"/>
    <col min="6941" max="7168" width="11.42578125" style="79"/>
    <col min="7169" max="7171" width="0" style="79" hidden="1" customWidth="1"/>
    <col min="7172" max="7172" width="3.28515625" style="79" customWidth="1"/>
    <col min="7173" max="7173" width="7.85546875" style="79" customWidth="1"/>
    <col min="7174" max="7174" width="85" style="79" customWidth="1"/>
    <col min="7175" max="7175" width="48.42578125" style="79" customWidth="1"/>
    <col min="7176" max="7176" width="3.7109375" style="79" customWidth="1"/>
    <col min="7177" max="7177" width="9.5703125" style="79" customWidth="1"/>
    <col min="7178" max="7178" width="11.42578125" style="79"/>
    <col min="7179" max="7179" width="4.7109375" style="79" customWidth="1"/>
    <col min="7180" max="7180" width="5" style="79" customWidth="1"/>
    <col min="7181" max="7181" width="2.28515625" style="79" customWidth="1"/>
    <col min="7182" max="7182" width="26" style="79" customWidth="1"/>
    <col min="7183" max="7183" width="8" style="79" customWidth="1"/>
    <col min="7184" max="7184" width="1" style="79" customWidth="1"/>
    <col min="7185" max="7185" width="6.7109375" style="79" customWidth="1"/>
    <col min="7186" max="7186" width="1" style="79" customWidth="1"/>
    <col min="7187" max="7187" width="6.7109375" style="79" customWidth="1"/>
    <col min="7188" max="7188" width="1" style="79" customWidth="1"/>
    <col min="7189" max="7189" width="6.7109375" style="79" customWidth="1"/>
    <col min="7190" max="7190" width="1" style="79" customWidth="1"/>
    <col min="7191" max="7191" width="6.7109375" style="79" customWidth="1"/>
    <col min="7192" max="7192" width="1" style="79" customWidth="1"/>
    <col min="7193" max="7193" width="6.7109375" style="79" customWidth="1"/>
    <col min="7194" max="7194" width="1" style="79" customWidth="1"/>
    <col min="7195" max="7196" width="6.7109375" style="79" customWidth="1"/>
    <col min="7197" max="7424" width="11.42578125" style="79"/>
    <col min="7425" max="7427" width="0" style="79" hidden="1" customWidth="1"/>
    <col min="7428" max="7428" width="3.28515625" style="79" customWidth="1"/>
    <col min="7429" max="7429" width="7.85546875" style="79" customWidth="1"/>
    <col min="7430" max="7430" width="85" style="79" customWidth="1"/>
    <col min="7431" max="7431" width="48.42578125" style="79" customWidth="1"/>
    <col min="7432" max="7432" width="3.7109375" style="79" customWidth="1"/>
    <col min="7433" max="7433" width="9.5703125" style="79" customWidth="1"/>
    <col min="7434" max="7434" width="11.42578125" style="79"/>
    <col min="7435" max="7435" width="4.7109375" style="79" customWidth="1"/>
    <col min="7436" max="7436" width="5" style="79" customWidth="1"/>
    <col min="7437" max="7437" width="2.28515625" style="79" customWidth="1"/>
    <col min="7438" max="7438" width="26" style="79" customWidth="1"/>
    <col min="7439" max="7439" width="8" style="79" customWidth="1"/>
    <col min="7440" max="7440" width="1" style="79" customWidth="1"/>
    <col min="7441" max="7441" width="6.7109375" style="79" customWidth="1"/>
    <col min="7442" max="7442" width="1" style="79" customWidth="1"/>
    <col min="7443" max="7443" width="6.7109375" style="79" customWidth="1"/>
    <col min="7444" max="7444" width="1" style="79" customWidth="1"/>
    <col min="7445" max="7445" width="6.7109375" style="79" customWidth="1"/>
    <col min="7446" max="7446" width="1" style="79" customWidth="1"/>
    <col min="7447" max="7447" width="6.7109375" style="79" customWidth="1"/>
    <col min="7448" max="7448" width="1" style="79" customWidth="1"/>
    <col min="7449" max="7449" width="6.7109375" style="79" customWidth="1"/>
    <col min="7450" max="7450" width="1" style="79" customWidth="1"/>
    <col min="7451" max="7452" width="6.7109375" style="79" customWidth="1"/>
    <col min="7453" max="7680" width="11.42578125" style="79"/>
    <col min="7681" max="7683" width="0" style="79" hidden="1" customWidth="1"/>
    <col min="7684" max="7684" width="3.28515625" style="79" customWidth="1"/>
    <col min="7685" max="7685" width="7.85546875" style="79" customWidth="1"/>
    <col min="7686" max="7686" width="85" style="79" customWidth="1"/>
    <col min="7687" max="7687" width="48.42578125" style="79" customWidth="1"/>
    <col min="7688" max="7688" width="3.7109375" style="79" customWidth="1"/>
    <col min="7689" max="7689" width="9.5703125" style="79" customWidth="1"/>
    <col min="7690" max="7690" width="11.42578125" style="79"/>
    <col min="7691" max="7691" width="4.7109375" style="79" customWidth="1"/>
    <col min="7692" max="7692" width="5" style="79" customWidth="1"/>
    <col min="7693" max="7693" width="2.28515625" style="79" customWidth="1"/>
    <col min="7694" max="7694" width="26" style="79" customWidth="1"/>
    <col min="7695" max="7695" width="8" style="79" customWidth="1"/>
    <col min="7696" max="7696" width="1" style="79" customWidth="1"/>
    <col min="7697" max="7697" width="6.7109375" style="79" customWidth="1"/>
    <col min="7698" max="7698" width="1" style="79" customWidth="1"/>
    <col min="7699" max="7699" width="6.7109375" style="79" customWidth="1"/>
    <col min="7700" max="7700" width="1" style="79" customWidth="1"/>
    <col min="7701" max="7701" width="6.7109375" style="79" customWidth="1"/>
    <col min="7702" max="7702" width="1" style="79" customWidth="1"/>
    <col min="7703" max="7703" width="6.7109375" style="79" customWidth="1"/>
    <col min="7704" max="7704" width="1" style="79" customWidth="1"/>
    <col min="7705" max="7705" width="6.7109375" style="79" customWidth="1"/>
    <col min="7706" max="7706" width="1" style="79" customWidth="1"/>
    <col min="7707" max="7708" width="6.7109375" style="79" customWidth="1"/>
    <col min="7709" max="7936" width="11.42578125" style="79"/>
    <col min="7937" max="7939" width="0" style="79" hidden="1" customWidth="1"/>
    <col min="7940" max="7940" width="3.28515625" style="79" customWidth="1"/>
    <col min="7941" max="7941" width="7.85546875" style="79" customWidth="1"/>
    <col min="7942" max="7942" width="85" style="79" customWidth="1"/>
    <col min="7943" max="7943" width="48.42578125" style="79" customWidth="1"/>
    <col min="7944" max="7944" width="3.7109375" style="79" customWidth="1"/>
    <col min="7945" max="7945" width="9.5703125" style="79" customWidth="1"/>
    <col min="7946" max="7946" width="11.42578125" style="79"/>
    <col min="7947" max="7947" width="4.7109375" style="79" customWidth="1"/>
    <col min="7948" max="7948" width="5" style="79" customWidth="1"/>
    <col min="7949" max="7949" width="2.28515625" style="79" customWidth="1"/>
    <col min="7950" max="7950" width="26" style="79" customWidth="1"/>
    <col min="7951" max="7951" width="8" style="79" customWidth="1"/>
    <col min="7952" max="7952" width="1" style="79" customWidth="1"/>
    <col min="7953" max="7953" width="6.7109375" style="79" customWidth="1"/>
    <col min="7954" max="7954" width="1" style="79" customWidth="1"/>
    <col min="7955" max="7955" width="6.7109375" style="79" customWidth="1"/>
    <col min="7956" max="7956" width="1" style="79" customWidth="1"/>
    <col min="7957" max="7957" width="6.7109375" style="79" customWidth="1"/>
    <col min="7958" max="7958" width="1" style="79" customWidth="1"/>
    <col min="7959" max="7959" width="6.7109375" style="79" customWidth="1"/>
    <col min="7960" max="7960" width="1" style="79" customWidth="1"/>
    <col min="7961" max="7961" width="6.7109375" style="79" customWidth="1"/>
    <col min="7962" max="7962" width="1" style="79" customWidth="1"/>
    <col min="7963" max="7964" width="6.7109375" style="79" customWidth="1"/>
    <col min="7965" max="8192" width="11.42578125" style="79"/>
    <col min="8193" max="8195" width="0" style="79" hidden="1" customWidth="1"/>
    <col min="8196" max="8196" width="3.28515625" style="79" customWidth="1"/>
    <col min="8197" max="8197" width="7.85546875" style="79" customWidth="1"/>
    <col min="8198" max="8198" width="85" style="79" customWidth="1"/>
    <col min="8199" max="8199" width="48.42578125" style="79" customWidth="1"/>
    <col min="8200" max="8200" width="3.7109375" style="79" customWidth="1"/>
    <col min="8201" max="8201" width="9.5703125" style="79" customWidth="1"/>
    <col min="8202" max="8202" width="11.42578125" style="79"/>
    <col min="8203" max="8203" width="4.7109375" style="79" customWidth="1"/>
    <col min="8204" max="8204" width="5" style="79" customWidth="1"/>
    <col min="8205" max="8205" width="2.28515625" style="79" customWidth="1"/>
    <col min="8206" max="8206" width="26" style="79" customWidth="1"/>
    <col min="8207" max="8207" width="8" style="79" customWidth="1"/>
    <col min="8208" max="8208" width="1" style="79" customWidth="1"/>
    <col min="8209" max="8209" width="6.7109375" style="79" customWidth="1"/>
    <col min="8210" max="8210" width="1" style="79" customWidth="1"/>
    <col min="8211" max="8211" width="6.7109375" style="79" customWidth="1"/>
    <col min="8212" max="8212" width="1" style="79" customWidth="1"/>
    <col min="8213" max="8213" width="6.7109375" style="79" customWidth="1"/>
    <col min="8214" max="8214" width="1" style="79" customWidth="1"/>
    <col min="8215" max="8215" width="6.7109375" style="79" customWidth="1"/>
    <col min="8216" max="8216" width="1" style="79" customWidth="1"/>
    <col min="8217" max="8217" width="6.7109375" style="79" customWidth="1"/>
    <col min="8218" max="8218" width="1" style="79" customWidth="1"/>
    <col min="8219" max="8220" width="6.7109375" style="79" customWidth="1"/>
    <col min="8221" max="8448" width="11.42578125" style="79"/>
    <col min="8449" max="8451" width="0" style="79" hidden="1" customWidth="1"/>
    <col min="8452" max="8452" width="3.28515625" style="79" customWidth="1"/>
    <col min="8453" max="8453" width="7.85546875" style="79" customWidth="1"/>
    <col min="8454" max="8454" width="85" style="79" customWidth="1"/>
    <col min="8455" max="8455" width="48.42578125" style="79" customWidth="1"/>
    <col min="8456" max="8456" width="3.7109375" style="79" customWidth="1"/>
    <col min="8457" max="8457" width="9.5703125" style="79" customWidth="1"/>
    <col min="8458" max="8458" width="11.42578125" style="79"/>
    <col min="8459" max="8459" width="4.7109375" style="79" customWidth="1"/>
    <col min="8460" max="8460" width="5" style="79" customWidth="1"/>
    <col min="8461" max="8461" width="2.28515625" style="79" customWidth="1"/>
    <col min="8462" max="8462" width="26" style="79" customWidth="1"/>
    <col min="8463" max="8463" width="8" style="79" customWidth="1"/>
    <col min="8464" max="8464" width="1" style="79" customWidth="1"/>
    <col min="8465" max="8465" width="6.7109375" style="79" customWidth="1"/>
    <col min="8466" max="8466" width="1" style="79" customWidth="1"/>
    <col min="8467" max="8467" width="6.7109375" style="79" customWidth="1"/>
    <col min="8468" max="8468" width="1" style="79" customWidth="1"/>
    <col min="8469" max="8469" width="6.7109375" style="79" customWidth="1"/>
    <col min="8470" max="8470" width="1" style="79" customWidth="1"/>
    <col min="8471" max="8471" width="6.7109375" style="79" customWidth="1"/>
    <col min="8472" max="8472" width="1" style="79" customWidth="1"/>
    <col min="8473" max="8473" width="6.7109375" style="79" customWidth="1"/>
    <col min="8474" max="8474" width="1" style="79" customWidth="1"/>
    <col min="8475" max="8476" width="6.7109375" style="79" customWidth="1"/>
    <col min="8477" max="8704" width="11.42578125" style="79"/>
    <col min="8705" max="8707" width="0" style="79" hidden="1" customWidth="1"/>
    <col min="8708" max="8708" width="3.28515625" style="79" customWidth="1"/>
    <col min="8709" max="8709" width="7.85546875" style="79" customWidth="1"/>
    <col min="8710" max="8710" width="85" style="79" customWidth="1"/>
    <col min="8711" max="8711" width="48.42578125" style="79" customWidth="1"/>
    <col min="8712" max="8712" width="3.7109375" style="79" customWidth="1"/>
    <col min="8713" max="8713" width="9.5703125" style="79" customWidth="1"/>
    <col min="8714" max="8714" width="11.42578125" style="79"/>
    <col min="8715" max="8715" width="4.7109375" style="79" customWidth="1"/>
    <col min="8716" max="8716" width="5" style="79" customWidth="1"/>
    <col min="8717" max="8717" width="2.28515625" style="79" customWidth="1"/>
    <col min="8718" max="8718" width="26" style="79" customWidth="1"/>
    <col min="8719" max="8719" width="8" style="79" customWidth="1"/>
    <col min="8720" max="8720" width="1" style="79" customWidth="1"/>
    <col min="8721" max="8721" width="6.7109375" style="79" customWidth="1"/>
    <col min="8722" max="8722" width="1" style="79" customWidth="1"/>
    <col min="8723" max="8723" width="6.7109375" style="79" customWidth="1"/>
    <col min="8724" max="8724" width="1" style="79" customWidth="1"/>
    <col min="8725" max="8725" width="6.7109375" style="79" customWidth="1"/>
    <col min="8726" max="8726" width="1" style="79" customWidth="1"/>
    <col min="8727" max="8727" width="6.7109375" style="79" customWidth="1"/>
    <col min="8728" max="8728" width="1" style="79" customWidth="1"/>
    <col min="8729" max="8729" width="6.7109375" style="79" customWidth="1"/>
    <col min="8730" max="8730" width="1" style="79" customWidth="1"/>
    <col min="8731" max="8732" width="6.7109375" style="79" customWidth="1"/>
    <col min="8733" max="8960" width="11.42578125" style="79"/>
    <col min="8961" max="8963" width="0" style="79" hidden="1" customWidth="1"/>
    <col min="8964" max="8964" width="3.28515625" style="79" customWidth="1"/>
    <col min="8965" max="8965" width="7.85546875" style="79" customWidth="1"/>
    <col min="8966" max="8966" width="85" style="79" customWidth="1"/>
    <col min="8967" max="8967" width="48.42578125" style="79" customWidth="1"/>
    <col min="8968" max="8968" width="3.7109375" style="79" customWidth="1"/>
    <col min="8969" max="8969" width="9.5703125" style="79" customWidth="1"/>
    <col min="8970" max="8970" width="11.42578125" style="79"/>
    <col min="8971" max="8971" width="4.7109375" style="79" customWidth="1"/>
    <col min="8972" max="8972" width="5" style="79" customWidth="1"/>
    <col min="8973" max="8973" width="2.28515625" style="79" customWidth="1"/>
    <col min="8974" max="8974" width="26" style="79" customWidth="1"/>
    <col min="8975" max="8975" width="8" style="79" customWidth="1"/>
    <col min="8976" max="8976" width="1" style="79" customWidth="1"/>
    <col min="8977" max="8977" width="6.7109375" style="79" customWidth="1"/>
    <col min="8978" max="8978" width="1" style="79" customWidth="1"/>
    <col min="8979" max="8979" width="6.7109375" style="79" customWidth="1"/>
    <col min="8980" max="8980" width="1" style="79" customWidth="1"/>
    <col min="8981" max="8981" width="6.7109375" style="79" customWidth="1"/>
    <col min="8982" max="8982" width="1" style="79" customWidth="1"/>
    <col min="8983" max="8983" width="6.7109375" style="79" customWidth="1"/>
    <col min="8984" max="8984" width="1" style="79" customWidth="1"/>
    <col min="8985" max="8985" width="6.7109375" style="79" customWidth="1"/>
    <col min="8986" max="8986" width="1" style="79" customWidth="1"/>
    <col min="8987" max="8988" width="6.7109375" style="79" customWidth="1"/>
    <col min="8989" max="9216" width="11.42578125" style="79"/>
    <col min="9217" max="9219" width="0" style="79" hidden="1" customWidth="1"/>
    <col min="9220" max="9220" width="3.28515625" style="79" customWidth="1"/>
    <col min="9221" max="9221" width="7.85546875" style="79" customWidth="1"/>
    <col min="9222" max="9222" width="85" style="79" customWidth="1"/>
    <col min="9223" max="9223" width="48.42578125" style="79" customWidth="1"/>
    <col min="9224" max="9224" width="3.7109375" style="79" customWidth="1"/>
    <col min="9225" max="9225" width="9.5703125" style="79" customWidth="1"/>
    <col min="9226" max="9226" width="11.42578125" style="79"/>
    <col min="9227" max="9227" width="4.7109375" style="79" customWidth="1"/>
    <col min="9228" max="9228" width="5" style="79" customWidth="1"/>
    <col min="9229" max="9229" width="2.28515625" style="79" customWidth="1"/>
    <col min="9230" max="9230" width="26" style="79" customWidth="1"/>
    <col min="9231" max="9231" width="8" style="79" customWidth="1"/>
    <col min="9232" max="9232" width="1" style="79" customWidth="1"/>
    <col min="9233" max="9233" width="6.7109375" style="79" customWidth="1"/>
    <col min="9234" max="9234" width="1" style="79" customWidth="1"/>
    <col min="9235" max="9235" width="6.7109375" style="79" customWidth="1"/>
    <col min="9236" max="9236" width="1" style="79" customWidth="1"/>
    <col min="9237" max="9237" width="6.7109375" style="79" customWidth="1"/>
    <col min="9238" max="9238" width="1" style="79" customWidth="1"/>
    <col min="9239" max="9239" width="6.7109375" style="79" customWidth="1"/>
    <col min="9240" max="9240" width="1" style="79" customWidth="1"/>
    <col min="9241" max="9241" width="6.7109375" style="79" customWidth="1"/>
    <col min="9242" max="9242" width="1" style="79" customWidth="1"/>
    <col min="9243" max="9244" width="6.7109375" style="79" customWidth="1"/>
    <col min="9245" max="9472" width="11.42578125" style="79"/>
    <col min="9473" max="9475" width="0" style="79" hidden="1" customWidth="1"/>
    <col min="9476" max="9476" width="3.28515625" style="79" customWidth="1"/>
    <col min="9477" max="9477" width="7.85546875" style="79" customWidth="1"/>
    <col min="9478" max="9478" width="85" style="79" customWidth="1"/>
    <col min="9479" max="9479" width="48.42578125" style="79" customWidth="1"/>
    <col min="9480" max="9480" width="3.7109375" style="79" customWidth="1"/>
    <col min="9481" max="9481" width="9.5703125" style="79" customWidth="1"/>
    <col min="9482" max="9482" width="11.42578125" style="79"/>
    <col min="9483" max="9483" width="4.7109375" style="79" customWidth="1"/>
    <col min="9484" max="9484" width="5" style="79" customWidth="1"/>
    <col min="9485" max="9485" width="2.28515625" style="79" customWidth="1"/>
    <col min="9486" max="9486" width="26" style="79" customWidth="1"/>
    <col min="9487" max="9487" width="8" style="79" customWidth="1"/>
    <col min="9488" max="9488" width="1" style="79" customWidth="1"/>
    <col min="9489" max="9489" width="6.7109375" style="79" customWidth="1"/>
    <col min="9490" max="9490" width="1" style="79" customWidth="1"/>
    <col min="9491" max="9491" width="6.7109375" style="79" customWidth="1"/>
    <col min="9492" max="9492" width="1" style="79" customWidth="1"/>
    <col min="9493" max="9493" width="6.7109375" style="79" customWidth="1"/>
    <col min="9494" max="9494" width="1" style="79" customWidth="1"/>
    <col min="9495" max="9495" width="6.7109375" style="79" customWidth="1"/>
    <col min="9496" max="9496" width="1" style="79" customWidth="1"/>
    <col min="9497" max="9497" width="6.7109375" style="79" customWidth="1"/>
    <col min="9498" max="9498" width="1" style="79" customWidth="1"/>
    <col min="9499" max="9500" width="6.7109375" style="79" customWidth="1"/>
    <col min="9501" max="9728" width="11.42578125" style="79"/>
    <col min="9729" max="9731" width="0" style="79" hidden="1" customWidth="1"/>
    <col min="9732" max="9732" width="3.28515625" style="79" customWidth="1"/>
    <col min="9733" max="9733" width="7.85546875" style="79" customWidth="1"/>
    <col min="9734" max="9734" width="85" style="79" customWidth="1"/>
    <col min="9735" max="9735" width="48.42578125" style="79" customWidth="1"/>
    <col min="9736" max="9736" width="3.7109375" style="79" customWidth="1"/>
    <col min="9737" max="9737" width="9.5703125" style="79" customWidth="1"/>
    <col min="9738" max="9738" width="11.42578125" style="79"/>
    <col min="9739" max="9739" width="4.7109375" style="79" customWidth="1"/>
    <col min="9740" max="9740" width="5" style="79" customWidth="1"/>
    <col min="9741" max="9741" width="2.28515625" style="79" customWidth="1"/>
    <col min="9742" max="9742" width="26" style="79" customWidth="1"/>
    <col min="9743" max="9743" width="8" style="79" customWidth="1"/>
    <col min="9744" max="9744" width="1" style="79" customWidth="1"/>
    <col min="9745" max="9745" width="6.7109375" style="79" customWidth="1"/>
    <col min="9746" max="9746" width="1" style="79" customWidth="1"/>
    <col min="9747" max="9747" width="6.7109375" style="79" customWidth="1"/>
    <col min="9748" max="9748" width="1" style="79" customWidth="1"/>
    <col min="9749" max="9749" width="6.7109375" style="79" customWidth="1"/>
    <col min="9750" max="9750" width="1" style="79" customWidth="1"/>
    <col min="9751" max="9751" width="6.7109375" style="79" customWidth="1"/>
    <col min="9752" max="9752" width="1" style="79" customWidth="1"/>
    <col min="9753" max="9753" width="6.7109375" style="79" customWidth="1"/>
    <col min="9754" max="9754" width="1" style="79" customWidth="1"/>
    <col min="9755" max="9756" width="6.7109375" style="79" customWidth="1"/>
    <col min="9757" max="9984" width="11.42578125" style="79"/>
    <col min="9985" max="9987" width="0" style="79" hidden="1" customWidth="1"/>
    <col min="9988" max="9988" width="3.28515625" style="79" customWidth="1"/>
    <col min="9989" max="9989" width="7.85546875" style="79" customWidth="1"/>
    <col min="9990" max="9990" width="85" style="79" customWidth="1"/>
    <col min="9991" max="9991" width="48.42578125" style="79" customWidth="1"/>
    <col min="9992" max="9992" width="3.7109375" style="79" customWidth="1"/>
    <col min="9993" max="9993" width="9.5703125" style="79" customWidth="1"/>
    <col min="9994" max="9994" width="11.42578125" style="79"/>
    <col min="9995" max="9995" width="4.7109375" style="79" customWidth="1"/>
    <col min="9996" max="9996" width="5" style="79" customWidth="1"/>
    <col min="9997" max="9997" width="2.28515625" style="79" customWidth="1"/>
    <col min="9998" max="9998" width="26" style="79" customWidth="1"/>
    <col min="9999" max="9999" width="8" style="79" customWidth="1"/>
    <col min="10000" max="10000" width="1" style="79" customWidth="1"/>
    <col min="10001" max="10001" width="6.7109375" style="79" customWidth="1"/>
    <col min="10002" max="10002" width="1" style="79" customWidth="1"/>
    <col min="10003" max="10003" width="6.7109375" style="79" customWidth="1"/>
    <col min="10004" max="10004" width="1" style="79" customWidth="1"/>
    <col min="10005" max="10005" width="6.7109375" style="79" customWidth="1"/>
    <col min="10006" max="10006" width="1" style="79" customWidth="1"/>
    <col min="10007" max="10007" width="6.7109375" style="79" customWidth="1"/>
    <col min="10008" max="10008" width="1" style="79" customWidth="1"/>
    <col min="10009" max="10009" width="6.7109375" style="79" customWidth="1"/>
    <col min="10010" max="10010" width="1" style="79" customWidth="1"/>
    <col min="10011" max="10012" width="6.7109375" style="79" customWidth="1"/>
    <col min="10013" max="10240" width="11.42578125" style="79"/>
    <col min="10241" max="10243" width="0" style="79" hidden="1" customWidth="1"/>
    <col min="10244" max="10244" width="3.28515625" style="79" customWidth="1"/>
    <col min="10245" max="10245" width="7.85546875" style="79" customWidth="1"/>
    <col min="10246" max="10246" width="85" style="79" customWidth="1"/>
    <col min="10247" max="10247" width="48.42578125" style="79" customWidth="1"/>
    <col min="10248" max="10248" width="3.7109375" style="79" customWidth="1"/>
    <col min="10249" max="10249" width="9.5703125" style="79" customWidth="1"/>
    <col min="10250" max="10250" width="11.42578125" style="79"/>
    <col min="10251" max="10251" width="4.7109375" style="79" customWidth="1"/>
    <col min="10252" max="10252" width="5" style="79" customWidth="1"/>
    <col min="10253" max="10253" width="2.28515625" style="79" customWidth="1"/>
    <col min="10254" max="10254" width="26" style="79" customWidth="1"/>
    <col min="10255" max="10255" width="8" style="79" customWidth="1"/>
    <col min="10256" max="10256" width="1" style="79" customWidth="1"/>
    <col min="10257" max="10257" width="6.7109375" style="79" customWidth="1"/>
    <col min="10258" max="10258" width="1" style="79" customWidth="1"/>
    <col min="10259" max="10259" width="6.7109375" style="79" customWidth="1"/>
    <col min="10260" max="10260" width="1" style="79" customWidth="1"/>
    <col min="10261" max="10261" width="6.7109375" style="79" customWidth="1"/>
    <col min="10262" max="10262" width="1" style="79" customWidth="1"/>
    <col min="10263" max="10263" width="6.7109375" style="79" customWidth="1"/>
    <col min="10264" max="10264" width="1" style="79" customWidth="1"/>
    <col min="10265" max="10265" width="6.7109375" style="79" customWidth="1"/>
    <col min="10266" max="10266" width="1" style="79" customWidth="1"/>
    <col min="10267" max="10268" width="6.7109375" style="79" customWidth="1"/>
    <col min="10269" max="10496" width="11.42578125" style="79"/>
    <col min="10497" max="10499" width="0" style="79" hidden="1" customWidth="1"/>
    <col min="10500" max="10500" width="3.28515625" style="79" customWidth="1"/>
    <col min="10501" max="10501" width="7.85546875" style="79" customWidth="1"/>
    <col min="10502" max="10502" width="85" style="79" customWidth="1"/>
    <col min="10503" max="10503" width="48.42578125" style="79" customWidth="1"/>
    <col min="10504" max="10504" width="3.7109375" style="79" customWidth="1"/>
    <col min="10505" max="10505" width="9.5703125" style="79" customWidth="1"/>
    <col min="10506" max="10506" width="11.42578125" style="79"/>
    <col min="10507" max="10507" width="4.7109375" style="79" customWidth="1"/>
    <col min="10508" max="10508" width="5" style="79" customWidth="1"/>
    <col min="10509" max="10509" width="2.28515625" style="79" customWidth="1"/>
    <col min="10510" max="10510" width="26" style="79" customWidth="1"/>
    <col min="10511" max="10511" width="8" style="79" customWidth="1"/>
    <col min="10512" max="10512" width="1" style="79" customWidth="1"/>
    <col min="10513" max="10513" width="6.7109375" style="79" customWidth="1"/>
    <col min="10514" max="10514" width="1" style="79" customWidth="1"/>
    <col min="10515" max="10515" width="6.7109375" style="79" customWidth="1"/>
    <col min="10516" max="10516" width="1" style="79" customWidth="1"/>
    <col min="10517" max="10517" width="6.7109375" style="79" customWidth="1"/>
    <col min="10518" max="10518" width="1" style="79" customWidth="1"/>
    <col min="10519" max="10519" width="6.7109375" style="79" customWidth="1"/>
    <col min="10520" max="10520" width="1" style="79" customWidth="1"/>
    <col min="10521" max="10521" width="6.7109375" style="79" customWidth="1"/>
    <col min="10522" max="10522" width="1" style="79" customWidth="1"/>
    <col min="10523" max="10524" width="6.7109375" style="79" customWidth="1"/>
    <col min="10525" max="10752" width="11.42578125" style="79"/>
    <col min="10753" max="10755" width="0" style="79" hidden="1" customWidth="1"/>
    <col min="10756" max="10756" width="3.28515625" style="79" customWidth="1"/>
    <col min="10757" max="10757" width="7.85546875" style="79" customWidth="1"/>
    <col min="10758" max="10758" width="85" style="79" customWidth="1"/>
    <col min="10759" max="10759" width="48.42578125" style="79" customWidth="1"/>
    <col min="10760" max="10760" width="3.7109375" style="79" customWidth="1"/>
    <col min="10761" max="10761" width="9.5703125" style="79" customWidth="1"/>
    <col min="10762" max="10762" width="11.42578125" style="79"/>
    <col min="10763" max="10763" width="4.7109375" style="79" customWidth="1"/>
    <col min="10764" max="10764" width="5" style="79" customWidth="1"/>
    <col min="10765" max="10765" width="2.28515625" style="79" customWidth="1"/>
    <col min="10766" max="10766" width="26" style="79" customWidth="1"/>
    <col min="10767" max="10767" width="8" style="79" customWidth="1"/>
    <col min="10768" max="10768" width="1" style="79" customWidth="1"/>
    <col min="10769" max="10769" width="6.7109375" style="79" customWidth="1"/>
    <col min="10770" max="10770" width="1" style="79" customWidth="1"/>
    <col min="10771" max="10771" width="6.7109375" style="79" customWidth="1"/>
    <col min="10772" max="10772" width="1" style="79" customWidth="1"/>
    <col min="10773" max="10773" width="6.7109375" style="79" customWidth="1"/>
    <col min="10774" max="10774" width="1" style="79" customWidth="1"/>
    <col min="10775" max="10775" width="6.7109375" style="79" customWidth="1"/>
    <col min="10776" max="10776" width="1" style="79" customWidth="1"/>
    <col min="10777" max="10777" width="6.7109375" style="79" customWidth="1"/>
    <col min="10778" max="10778" width="1" style="79" customWidth="1"/>
    <col min="10779" max="10780" width="6.7109375" style="79" customWidth="1"/>
    <col min="10781" max="11008" width="11.42578125" style="79"/>
    <col min="11009" max="11011" width="0" style="79" hidden="1" customWidth="1"/>
    <col min="11012" max="11012" width="3.28515625" style="79" customWidth="1"/>
    <col min="11013" max="11013" width="7.85546875" style="79" customWidth="1"/>
    <col min="11014" max="11014" width="85" style="79" customWidth="1"/>
    <col min="11015" max="11015" width="48.42578125" style="79" customWidth="1"/>
    <col min="11016" max="11016" width="3.7109375" style="79" customWidth="1"/>
    <col min="11017" max="11017" width="9.5703125" style="79" customWidth="1"/>
    <col min="11018" max="11018" width="11.42578125" style="79"/>
    <col min="11019" max="11019" width="4.7109375" style="79" customWidth="1"/>
    <col min="11020" max="11020" width="5" style="79" customWidth="1"/>
    <col min="11021" max="11021" width="2.28515625" style="79" customWidth="1"/>
    <col min="11022" max="11022" width="26" style="79" customWidth="1"/>
    <col min="11023" max="11023" width="8" style="79" customWidth="1"/>
    <col min="11024" max="11024" width="1" style="79" customWidth="1"/>
    <col min="11025" max="11025" width="6.7109375" style="79" customWidth="1"/>
    <col min="11026" max="11026" width="1" style="79" customWidth="1"/>
    <col min="11027" max="11027" width="6.7109375" style="79" customWidth="1"/>
    <col min="11028" max="11028" width="1" style="79" customWidth="1"/>
    <col min="11029" max="11029" width="6.7109375" style="79" customWidth="1"/>
    <col min="11030" max="11030" width="1" style="79" customWidth="1"/>
    <col min="11031" max="11031" width="6.7109375" style="79" customWidth="1"/>
    <col min="11032" max="11032" width="1" style="79" customWidth="1"/>
    <col min="11033" max="11033" width="6.7109375" style="79" customWidth="1"/>
    <col min="11034" max="11034" width="1" style="79" customWidth="1"/>
    <col min="11035" max="11036" width="6.7109375" style="79" customWidth="1"/>
    <col min="11037" max="11264" width="11.42578125" style="79"/>
    <col min="11265" max="11267" width="0" style="79" hidden="1" customWidth="1"/>
    <col min="11268" max="11268" width="3.28515625" style="79" customWidth="1"/>
    <col min="11269" max="11269" width="7.85546875" style="79" customWidth="1"/>
    <col min="11270" max="11270" width="85" style="79" customWidth="1"/>
    <col min="11271" max="11271" width="48.42578125" style="79" customWidth="1"/>
    <col min="11272" max="11272" width="3.7109375" style="79" customWidth="1"/>
    <col min="11273" max="11273" width="9.5703125" style="79" customWidth="1"/>
    <col min="11274" max="11274" width="11.42578125" style="79"/>
    <col min="11275" max="11275" width="4.7109375" style="79" customWidth="1"/>
    <col min="11276" max="11276" width="5" style="79" customWidth="1"/>
    <col min="11277" max="11277" width="2.28515625" style="79" customWidth="1"/>
    <col min="11278" max="11278" width="26" style="79" customWidth="1"/>
    <col min="11279" max="11279" width="8" style="79" customWidth="1"/>
    <col min="11280" max="11280" width="1" style="79" customWidth="1"/>
    <col min="11281" max="11281" width="6.7109375" style="79" customWidth="1"/>
    <col min="11282" max="11282" width="1" style="79" customWidth="1"/>
    <col min="11283" max="11283" width="6.7109375" style="79" customWidth="1"/>
    <col min="11284" max="11284" width="1" style="79" customWidth="1"/>
    <col min="11285" max="11285" width="6.7109375" style="79" customWidth="1"/>
    <col min="11286" max="11286" width="1" style="79" customWidth="1"/>
    <col min="11287" max="11287" width="6.7109375" style="79" customWidth="1"/>
    <col min="11288" max="11288" width="1" style="79" customWidth="1"/>
    <col min="11289" max="11289" width="6.7109375" style="79" customWidth="1"/>
    <col min="11290" max="11290" width="1" style="79" customWidth="1"/>
    <col min="11291" max="11292" width="6.7109375" style="79" customWidth="1"/>
    <col min="11293" max="11520" width="11.42578125" style="79"/>
    <col min="11521" max="11523" width="0" style="79" hidden="1" customWidth="1"/>
    <col min="11524" max="11524" width="3.28515625" style="79" customWidth="1"/>
    <col min="11525" max="11525" width="7.85546875" style="79" customWidth="1"/>
    <col min="11526" max="11526" width="85" style="79" customWidth="1"/>
    <col min="11527" max="11527" width="48.42578125" style="79" customWidth="1"/>
    <col min="11528" max="11528" width="3.7109375" style="79" customWidth="1"/>
    <col min="11529" max="11529" width="9.5703125" style="79" customWidth="1"/>
    <col min="11530" max="11530" width="11.42578125" style="79"/>
    <col min="11531" max="11531" width="4.7109375" style="79" customWidth="1"/>
    <col min="11532" max="11532" width="5" style="79" customWidth="1"/>
    <col min="11533" max="11533" width="2.28515625" style="79" customWidth="1"/>
    <col min="11534" max="11534" width="26" style="79" customWidth="1"/>
    <col min="11535" max="11535" width="8" style="79" customWidth="1"/>
    <col min="11536" max="11536" width="1" style="79" customWidth="1"/>
    <col min="11537" max="11537" width="6.7109375" style="79" customWidth="1"/>
    <col min="11538" max="11538" width="1" style="79" customWidth="1"/>
    <col min="11539" max="11539" width="6.7109375" style="79" customWidth="1"/>
    <col min="11540" max="11540" width="1" style="79" customWidth="1"/>
    <col min="11541" max="11541" width="6.7109375" style="79" customWidth="1"/>
    <col min="11542" max="11542" width="1" style="79" customWidth="1"/>
    <col min="11543" max="11543" width="6.7109375" style="79" customWidth="1"/>
    <col min="11544" max="11544" width="1" style="79" customWidth="1"/>
    <col min="11545" max="11545" width="6.7109375" style="79" customWidth="1"/>
    <col min="11546" max="11546" width="1" style="79" customWidth="1"/>
    <col min="11547" max="11548" width="6.7109375" style="79" customWidth="1"/>
    <col min="11549" max="11776" width="11.42578125" style="79"/>
    <col min="11777" max="11779" width="0" style="79" hidden="1" customWidth="1"/>
    <col min="11780" max="11780" width="3.28515625" style="79" customWidth="1"/>
    <col min="11781" max="11781" width="7.85546875" style="79" customWidth="1"/>
    <col min="11782" max="11782" width="85" style="79" customWidth="1"/>
    <col min="11783" max="11783" width="48.42578125" style="79" customWidth="1"/>
    <col min="11784" max="11784" width="3.7109375" style="79" customWidth="1"/>
    <col min="11785" max="11785" width="9.5703125" style="79" customWidth="1"/>
    <col min="11786" max="11786" width="11.42578125" style="79"/>
    <col min="11787" max="11787" width="4.7109375" style="79" customWidth="1"/>
    <col min="11788" max="11788" width="5" style="79" customWidth="1"/>
    <col min="11789" max="11789" width="2.28515625" style="79" customWidth="1"/>
    <col min="11790" max="11790" width="26" style="79" customWidth="1"/>
    <col min="11791" max="11791" width="8" style="79" customWidth="1"/>
    <col min="11792" max="11792" width="1" style="79" customWidth="1"/>
    <col min="11793" max="11793" width="6.7109375" style="79" customWidth="1"/>
    <col min="11794" max="11794" width="1" style="79" customWidth="1"/>
    <col min="11795" max="11795" width="6.7109375" style="79" customWidth="1"/>
    <col min="11796" max="11796" width="1" style="79" customWidth="1"/>
    <col min="11797" max="11797" width="6.7109375" style="79" customWidth="1"/>
    <col min="11798" max="11798" width="1" style="79" customWidth="1"/>
    <col min="11799" max="11799" width="6.7109375" style="79" customWidth="1"/>
    <col min="11800" max="11800" width="1" style="79" customWidth="1"/>
    <col min="11801" max="11801" width="6.7109375" style="79" customWidth="1"/>
    <col min="11802" max="11802" width="1" style="79" customWidth="1"/>
    <col min="11803" max="11804" width="6.7109375" style="79" customWidth="1"/>
    <col min="11805" max="12032" width="11.42578125" style="79"/>
    <col min="12033" max="12035" width="0" style="79" hidden="1" customWidth="1"/>
    <col min="12036" max="12036" width="3.28515625" style="79" customWidth="1"/>
    <col min="12037" max="12037" width="7.85546875" style="79" customWidth="1"/>
    <col min="12038" max="12038" width="85" style="79" customWidth="1"/>
    <col min="12039" max="12039" width="48.42578125" style="79" customWidth="1"/>
    <col min="12040" max="12040" width="3.7109375" style="79" customWidth="1"/>
    <col min="12041" max="12041" width="9.5703125" style="79" customWidth="1"/>
    <col min="12042" max="12042" width="11.42578125" style="79"/>
    <col min="12043" max="12043" width="4.7109375" style="79" customWidth="1"/>
    <col min="12044" max="12044" width="5" style="79" customWidth="1"/>
    <col min="12045" max="12045" width="2.28515625" style="79" customWidth="1"/>
    <col min="12046" max="12046" width="26" style="79" customWidth="1"/>
    <col min="12047" max="12047" width="8" style="79" customWidth="1"/>
    <col min="12048" max="12048" width="1" style="79" customWidth="1"/>
    <col min="12049" max="12049" width="6.7109375" style="79" customWidth="1"/>
    <col min="12050" max="12050" width="1" style="79" customWidth="1"/>
    <col min="12051" max="12051" width="6.7109375" style="79" customWidth="1"/>
    <col min="12052" max="12052" width="1" style="79" customWidth="1"/>
    <col min="12053" max="12053" width="6.7109375" style="79" customWidth="1"/>
    <col min="12054" max="12054" width="1" style="79" customWidth="1"/>
    <col min="12055" max="12055" width="6.7109375" style="79" customWidth="1"/>
    <col min="12056" max="12056" width="1" style="79" customWidth="1"/>
    <col min="12057" max="12057" width="6.7109375" style="79" customWidth="1"/>
    <col min="12058" max="12058" width="1" style="79" customWidth="1"/>
    <col min="12059" max="12060" width="6.7109375" style="79" customWidth="1"/>
    <col min="12061" max="12288" width="11.42578125" style="79"/>
    <col min="12289" max="12291" width="0" style="79" hidden="1" customWidth="1"/>
    <col min="12292" max="12292" width="3.28515625" style="79" customWidth="1"/>
    <col min="12293" max="12293" width="7.85546875" style="79" customWidth="1"/>
    <col min="12294" max="12294" width="85" style="79" customWidth="1"/>
    <col min="12295" max="12295" width="48.42578125" style="79" customWidth="1"/>
    <col min="12296" max="12296" width="3.7109375" style="79" customWidth="1"/>
    <col min="12297" max="12297" width="9.5703125" style="79" customWidth="1"/>
    <col min="12298" max="12298" width="11.42578125" style="79"/>
    <col min="12299" max="12299" width="4.7109375" style="79" customWidth="1"/>
    <col min="12300" max="12300" width="5" style="79" customWidth="1"/>
    <col min="12301" max="12301" width="2.28515625" style="79" customWidth="1"/>
    <col min="12302" max="12302" width="26" style="79" customWidth="1"/>
    <col min="12303" max="12303" width="8" style="79" customWidth="1"/>
    <col min="12304" max="12304" width="1" style="79" customWidth="1"/>
    <col min="12305" max="12305" width="6.7109375" style="79" customWidth="1"/>
    <col min="12306" max="12306" width="1" style="79" customWidth="1"/>
    <col min="12307" max="12307" width="6.7109375" style="79" customWidth="1"/>
    <col min="12308" max="12308" width="1" style="79" customWidth="1"/>
    <col min="12309" max="12309" width="6.7109375" style="79" customWidth="1"/>
    <col min="12310" max="12310" width="1" style="79" customWidth="1"/>
    <col min="12311" max="12311" width="6.7109375" style="79" customWidth="1"/>
    <col min="12312" max="12312" width="1" style="79" customWidth="1"/>
    <col min="12313" max="12313" width="6.7109375" style="79" customWidth="1"/>
    <col min="12314" max="12314" width="1" style="79" customWidth="1"/>
    <col min="12315" max="12316" width="6.7109375" style="79" customWidth="1"/>
    <col min="12317" max="12544" width="11.42578125" style="79"/>
    <col min="12545" max="12547" width="0" style="79" hidden="1" customWidth="1"/>
    <col min="12548" max="12548" width="3.28515625" style="79" customWidth="1"/>
    <col min="12549" max="12549" width="7.85546875" style="79" customWidth="1"/>
    <col min="12550" max="12550" width="85" style="79" customWidth="1"/>
    <col min="12551" max="12551" width="48.42578125" style="79" customWidth="1"/>
    <col min="12552" max="12552" width="3.7109375" style="79" customWidth="1"/>
    <col min="12553" max="12553" width="9.5703125" style="79" customWidth="1"/>
    <col min="12554" max="12554" width="11.42578125" style="79"/>
    <col min="12555" max="12555" width="4.7109375" style="79" customWidth="1"/>
    <col min="12556" max="12556" width="5" style="79" customWidth="1"/>
    <col min="12557" max="12557" width="2.28515625" style="79" customWidth="1"/>
    <col min="12558" max="12558" width="26" style="79" customWidth="1"/>
    <col min="12559" max="12559" width="8" style="79" customWidth="1"/>
    <col min="12560" max="12560" width="1" style="79" customWidth="1"/>
    <col min="12561" max="12561" width="6.7109375" style="79" customWidth="1"/>
    <col min="12562" max="12562" width="1" style="79" customWidth="1"/>
    <col min="12563" max="12563" width="6.7109375" style="79" customWidth="1"/>
    <col min="12564" max="12564" width="1" style="79" customWidth="1"/>
    <col min="12565" max="12565" width="6.7109375" style="79" customWidth="1"/>
    <col min="12566" max="12566" width="1" style="79" customWidth="1"/>
    <col min="12567" max="12567" width="6.7109375" style="79" customWidth="1"/>
    <col min="12568" max="12568" width="1" style="79" customWidth="1"/>
    <col min="12569" max="12569" width="6.7109375" style="79" customWidth="1"/>
    <col min="12570" max="12570" width="1" style="79" customWidth="1"/>
    <col min="12571" max="12572" width="6.7109375" style="79" customWidth="1"/>
    <col min="12573" max="12800" width="11.42578125" style="79"/>
    <col min="12801" max="12803" width="0" style="79" hidden="1" customWidth="1"/>
    <col min="12804" max="12804" width="3.28515625" style="79" customWidth="1"/>
    <col min="12805" max="12805" width="7.85546875" style="79" customWidth="1"/>
    <col min="12806" max="12806" width="85" style="79" customWidth="1"/>
    <col min="12807" max="12807" width="48.42578125" style="79" customWidth="1"/>
    <col min="12808" max="12808" width="3.7109375" style="79" customWidth="1"/>
    <col min="12809" max="12809" width="9.5703125" style="79" customWidth="1"/>
    <col min="12810" max="12810" width="11.42578125" style="79"/>
    <col min="12811" max="12811" width="4.7109375" style="79" customWidth="1"/>
    <col min="12812" max="12812" width="5" style="79" customWidth="1"/>
    <col min="12813" max="12813" width="2.28515625" style="79" customWidth="1"/>
    <col min="12814" max="12814" width="26" style="79" customWidth="1"/>
    <col min="12815" max="12815" width="8" style="79" customWidth="1"/>
    <col min="12816" max="12816" width="1" style="79" customWidth="1"/>
    <col min="12817" max="12817" width="6.7109375" style="79" customWidth="1"/>
    <col min="12818" max="12818" width="1" style="79" customWidth="1"/>
    <col min="12819" max="12819" width="6.7109375" style="79" customWidth="1"/>
    <col min="12820" max="12820" width="1" style="79" customWidth="1"/>
    <col min="12821" max="12821" width="6.7109375" style="79" customWidth="1"/>
    <col min="12822" max="12822" width="1" style="79" customWidth="1"/>
    <col min="12823" max="12823" width="6.7109375" style="79" customWidth="1"/>
    <col min="12824" max="12824" width="1" style="79" customWidth="1"/>
    <col min="12825" max="12825" width="6.7109375" style="79" customWidth="1"/>
    <col min="12826" max="12826" width="1" style="79" customWidth="1"/>
    <col min="12827" max="12828" width="6.7109375" style="79" customWidth="1"/>
    <col min="12829" max="13056" width="11.42578125" style="79"/>
    <col min="13057" max="13059" width="0" style="79" hidden="1" customWidth="1"/>
    <col min="13060" max="13060" width="3.28515625" style="79" customWidth="1"/>
    <col min="13061" max="13061" width="7.85546875" style="79" customWidth="1"/>
    <col min="13062" max="13062" width="85" style="79" customWidth="1"/>
    <col min="13063" max="13063" width="48.42578125" style="79" customWidth="1"/>
    <col min="13064" max="13064" width="3.7109375" style="79" customWidth="1"/>
    <col min="13065" max="13065" width="9.5703125" style="79" customWidth="1"/>
    <col min="13066" max="13066" width="11.42578125" style="79"/>
    <col min="13067" max="13067" width="4.7109375" style="79" customWidth="1"/>
    <col min="13068" max="13068" width="5" style="79" customWidth="1"/>
    <col min="13069" max="13069" width="2.28515625" style="79" customWidth="1"/>
    <col min="13070" max="13070" width="26" style="79" customWidth="1"/>
    <col min="13071" max="13071" width="8" style="79" customWidth="1"/>
    <col min="13072" max="13072" width="1" style="79" customWidth="1"/>
    <col min="13073" max="13073" width="6.7109375" style="79" customWidth="1"/>
    <col min="13074" max="13074" width="1" style="79" customWidth="1"/>
    <col min="13075" max="13075" width="6.7109375" style="79" customWidth="1"/>
    <col min="13076" max="13076" width="1" style="79" customWidth="1"/>
    <col min="13077" max="13077" width="6.7109375" style="79" customWidth="1"/>
    <col min="13078" max="13078" width="1" style="79" customWidth="1"/>
    <col min="13079" max="13079" width="6.7109375" style="79" customWidth="1"/>
    <col min="13080" max="13080" width="1" style="79" customWidth="1"/>
    <col min="13081" max="13081" width="6.7109375" style="79" customWidth="1"/>
    <col min="13082" max="13082" width="1" style="79" customWidth="1"/>
    <col min="13083" max="13084" width="6.7109375" style="79" customWidth="1"/>
    <col min="13085" max="13312" width="11.42578125" style="79"/>
    <col min="13313" max="13315" width="0" style="79" hidden="1" customWidth="1"/>
    <col min="13316" max="13316" width="3.28515625" style="79" customWidth="1"/>
    <col min="13317" max="13317" width="7.85546875" style="79" customWidth="1"/>
    <col min="13318" max="13318" width="85" style="79" customWidth="1"/>
    <col min="13319" max="13319" width="48.42578125" style="79" customWidth="1"/>
    <col min="13320" max="13320" width="3.7109375" style="79" customWidth="1"/>
    <col min="13321" max="13321" width="9.5703125" style="79" customWidth="1"/>
    <col min="13322" max="13322" width="11.42578125" style="79"/>
    <col min="13323" max="13323" width="4.7109375" style="79" customWidth="1"/>
    <col min="13324" max="13324" width="5" style="79" customWidth="1"/>
    <col min="13325" max="13325" width="2.28515625" style="79" customWidth="1"/>
    <col min="13326" max="13326" width="26" style="79" customWidth="1"/>
    <col min="13327" max="13327" width="8" style="79" customWidth="1"/>
    <col min="13328" max="13328" width="1" style="79" customWidth="1"/>
    <col min="13329" max="13329" width="6.7109375" style="79" customWidth="1"/>
    <col min="13330" max="13330" width="1" style="79" customWidth="1"/>
    <col min="13331" max="13331" width="6.7109375" style="79" customWidth="1"/>
    <col min="13332" max="13332" width="1" style="79" customWidth="1"/>
    <col min="13333" max="13333" width="6.7109375" style="79" customWidth="1"/>
    <col min="13334" max="13334" width="1" style="79" customWidth="1"/>
    <col min="13335" max="13335" width="6.7109375" style="79" customWidth="1"/>
    <col min="13336" max="13336" width="1" style="79" customWidth="1"/>
    <col min="13337" max="13337" width="6.7109375" style="79" customWidth="1"/>
    <col min="13338" max="13338" width="1" style="79" customWidth="1"/>
    <col min="13339" max="13340" width="6.7109375" style="79" customWidth="1"/>
    <col min="13341" max="13568" width="11.42578125" style="79"/>
    <col min="13569" max="13571" width="0" style="79" hidden="1" customWidth="1"/>
    <col min="13572" max="13572" width="3.28515625" style="79" customWidth="1"/>
    <col min="13573" max="13573" width="7.85546875" style="79" customWidth="1"/>
    <col min="13574" max="13574" width="85" style="79" customWidth="1"/>
    <col min="13575" max="13575" width="48.42578125" style="79" customWidth="1"/>
    <col min="13576" max="13576" width="3.7109375" style="79" customWidth="1"/>
    <col min="13577" max="13577" width="9.5703125" style="79" customWidth="1"/>
    <col min="13578" max="13578" width="11.42578125" style="79"/>
    <col min="13579" max="13579" width="4.7109375" style="79" customWidth="1"/>
    <col min="13580" max="13580" width="5" style="79" customWidth="1"/>
    <col min="13581" max="13581" width="2.28515625" style="79" customWidth="1"/>
    <col min="13582" max="13582" width="26" style="79" customWidth="1"/>
    <col min="13583" max="13583" width="8" style="79" customWidth="1"/>
    <col min="13584" max="13584" width="1" style="79" customWidth="1"/>
    <col min="13585" max="13585" width="6.7109375" style="79" customWidth="1"/>
    <col min="13586" max="13586" width="1" style="79" customWidth="1"/>
    <col min="13587" max="13587" width="6.7109375" style="79" customWidth="1"/>
    <col min="13588" max="13588" width="1" style="79" customWidth="1"/>
    <col min="13589" max="13589" width="6.7109375" style="79" customWidth="1"/>
    <col min="13590" max="13590" width="1" style="79" customWidth="1"/>
    <col min="13591" max="13591" width="6.7109375" style="79" customWidth="1"/>
    <col min="13592" max="13592" width="1" style="79" customWidth="1"/>
    <col min="13593" max="13593" width="6.7109375" style="79" customWidth="1"/>
    <col min="13594" max="13594" width="1" style="79" customWidth="1"/>
    <col min="13595" max="13596" width="6.7109375" style="79" customWidth="1"/>
    <col min="13597" max="13824" width="11.42578125" style="79"/>
    <col min="13825" max="13827" width="0" style="79" hidden="1" customWidth="1"/>
    <col min="13828" max="13828" width="3.28515625" style="79" customWidth="1"/>
    <col min="13829" max="13829" width="7.85546875" style="79" customWidth="1"/>
    <col min="13830" max="13830" width="85" style="79" customWidth="1"/>
    <col min="13831" max="13831" width="48.42578125" style="79" customWidth="1"/>
    <col min="13832" max="13832" width="3.7109375" style="79" customWidth="1"/>
    <col min="13833" max="13833" width="9.5703125" style="79" customWidth="1"/>
    <col min="13834" max="13834" width="11.42578125" style="79"/>
    <col min="13835" max="13835" width="4.7109375" style="79" customWidth="1"/>
    <col min="13836" max="13836" width="5" style="79" customWidth="1"/>
    <col min="13837" max="13837" width="2.28515625" style="79" customWidth="1"/>
    <col min="13838" max="13838" width="26" style="79" customWidth="1"/>
    <col min="13839" max="13839" width="8" style="79" customWidth="1"/>
    <col min="13840" max="13840" width="1" style="79" customWidth="1"/>
    <col min="13841" max="13841" width="6.7109375" style="79" customWidth="1"/>
    <col min="13842" max="13842" width="1" style="79" customWidth="1"/>
    <col min="13843" max="13843" width="6.7109375" style="79" customWidth="1"/>
    <col min="13844" max="13844" width="1" style="79" customWidth="1"/>
    <col min="13845" max="13845" width="6.7109375" style="79" customWidth="1"/>
    <col min="13846" max="13846" width="1" style="79" customWidth="1"/>
    <col min="13847" max="13847" width="6.7109375" style="79" customWidth="1"/>
    <col min="13848" max="13848" width="1" style="79" customWidth="1"/>
    <col min="13849" max="13849" width="6.7109375" style="79" customWidth="1"/>
    <col min="13850" max="13850" width="1" style="79" customWidth="1"/>
    <col min="13851" max="13852" width="6.7109375" style="79" customWidth="1"/>
    <col min="13853" max="14080" width="11.42578125" style="79"/>
    <col min="14081" max="14083" width="0" style="79" hidden="1" customWidth="1"/>
    <col min="14084" max="14084" width="3.28515625" style="79" customWidth="1"/>
    <col min="14085" max="14085" width="7.85546875" style="79" customWidth="1"/>
    <col min="14086" max="14086" width="85" style="79" customWidth="1"/>
    <col min="14087" max="14087" width="48.42578125" style="79" customWidth="1"/>
    <col min="14088" max="14088" width="3.7109375" style="79" customWidth="1"/>
    <col min="14089" max="14089" width="9.5703125" style="79" customWidth="1"/>
    <col min="14090" max="14090" width="11.42578125" style="79"/>
    <col min="14091" max="14091" width="4.7109375" style="79" customWidth="1"/>
    <col min="14092" max="14092" width="5" style="79" customWidth="1"/>
    <col min="14093" max="14093" width="2.28515625" style="79" customWidth="1"/>
    <col min="14094" max="14094" width="26" style="79" customWidth="1"/>
    <col min="14095" max="14095" width="8" style="79" customWidth="1"/>
    <col min="14096" max="14096" width="1" style="79" customWidth="1"/>
    <col min="14097" max="14097" width="6.7109375" style="79" customWidth="1"/>
    <col min="14098" max="14098" width="1" style="79" customWidth="1"/>
    <col min="14099" max="14099" width="6.7109375" style="79" customWidth="1"/>
    <col min="14100" max="14100" width="1" style="79" customWidth="1"/>
    <col min="14101" max="14101" width="6.7109375" style="79" customWidth="1"/>
    <col min="14102" max="14102" width="1" style="79" customWidth="1"/>
    <col min="14103" max="14103" width="6.7109375" style="79" customWidth="1"/>
    <col min="14104" max="14104" width="1" style="79" customWidth="1"/>
    <col min="14105" max="14105" width="6.7109375" style="79" customWidth="1"/>
    <col min="14106" max="14106" width="1" style="79" customWidth="1"/>
    <col min="14107" max="14108" width="6.7109375" style="79" customWidth="1"/>
    <col min="14109" max="14336" width="11.42578125" style="79"/>
    <col min="14337" max="14339" width="0" style="79" hidden="1" customWidth="1"/>
    <col min="14340" max="14340" width="3.28515625" style="79" customWidth="1"/>
    <col min="14341" max="14341" width="7.85546875" style="79" customWidth="1"/>
    <col min="14342" max="14342" width="85" style="79" customWidth="1"/>
    <col min="14343" max="14343" width="48.42578125" style="79" customWidth="1"/>
    <col min="14344" max="14344" width="3.7109375" style="79" customWidth="1"/>
    <col min="14345" max="14345" width="9.5703125" style="79" customWidth="1"/>
    <col min="14346" max="14346" width="11.42578125" style="79"/>
    <col min="14347" max="14347" width="4.7109375" style="79" customWidth="1"/>
    <col min="14348" max="14348" width="5" style="79" customWidth="1"/>
    <col min="14349" max="14349" width="2.28515625" style="79" customWidth="1"/>
    <col min="14350" max="14350" width="26" style="79" customWidth="1"/>
    <col min="14351" max="14351" width="8" style="79" customWidth="1"/>
    <col min="14352" max="14352" width="1" style="79" customWidth="1"/>
    <col min="14353" max="14353" width="6.7109375" style="79" customWidth="1"/>
    <col min="14354" max="14354" width="1" style="79" customWidth="1"/>
    <col min="14355" max="14355" width="6.7109375" style="79" customWidth="1"/>
    <col min="14356" max="14356" width="1" style="79" customWidth="1"/>
    <col min="14357" max="14357" width="6.7109375" style="79" customWidth="1"/>
    <col min="14358" max="14358" width="1" style="79" customWidth="1"/>
    <col min="14359" max="14359" width="6.7109375" style="79" customWidth="1"/>
    <col min="14360" max="14360" width="1" style="79" customWidth="1"/>
    <col min="14361" max="14361" width="6.7109375" style="79" customWidth="1"/>
    <col min="14362" max="14362" width="1" style="79" customWidth="1"/>
    <col min="14363" max="14364" width="6.7109375" style="79" customWidth="1"/>
    <col min="14365" max="14592" width="11.42578125" style="79"/>
    <col min="14593" max="14595" width="0" style="79" hidden="1" customWidth="1"/>
    <col min="14596" max="14596" width="3.28515625" style="79" customWidth="1"/>
    <col min="14597" max="14597" width="7.85546875" style="79" customWidth="1"/>
    <col min="14598" max="14598" width="85" style="79" customWidth="1"/>
    <col min="14599" max="14599" width="48.42578125" style="79" customWidth="1"/>
    <col min="14600" max="14600" width="3.7109375" style="79" customWidth="1"/>
    <col min="14601" max="14601" width="9.5703125" style="79" customWidth="1"/>
    <col min="14602" max="14602" width="11.42578125" style="79"/>
    <col min="14603" max="14603" width="4.7109375" style="79" customWidth="1"/>
    <col min="14604" max="14604" width="5" style="79" customWidth="1"/>
    <col min="14605" max="14605" width="2.28515625" style="79" customWidth="1"/>
    <col min="14606" max="14606" width="26" style="79" customWidth="1"/>
    <col min="14607" max="14607" width="8" style="79" customWidth="1"/>
    <col min="14608" max="14608" width="1" style="79" customWidth="1"/>
    <col min="14609" max="14609" width="6.7109375" style="79" customWidth="1"/>
    <col min="14610" max="14610" width="1" style="79" customWidth="1"/>
    <col min="14611" max="14611" width="6.7109375" style="79" customWidth="1"/>
    <col min="14612" max="14612" width="1" style="79" customWidth="1"/>
    <col min="14613" max="14613" width="6.7109375" style="79" customWidth="1"/>
    <col min="14614" max="14614" width="1" style="79" customWidth="1"/>
    <col min="14615" max="14615" width="6.7109375" style="79" customWidth="1"/>
    <col min="14616" max="14616" width="1" style="79" customWidth="1"/>
    <col min="14617" max="14617" width="6.7109375" style="79" customWidth="1"/>
    <col min="14618" max="14618" width="1" style="79" customWidth="1"/>
    <col min="14619" max="14620" width="6.7109375" style="79" customWidth="1"/>
    <col min="14621" max="14848" width="11.42578125" style="79"/>
    <col min="14849" max="14851" width="0" style="79" hidden="1" customWidth="1"/>
    <col min="14852" max="14852" width="3.28515625" style="79" customWidth="1"/>
    <col min="14853" max="14853" width="7.85546875" style="79" customWidth="1"/>
    <col min="14854" max="14854" width="85" style="79" customWidth="1"/>
    <col min="14855" max="14855" width="48.42578125" style="79" customWidth="1"/>
    <col min="14856" max="14856" width="3.7109375" style="79" customWidth="1"/>
    <col min="14857" max="14857" width="9.5703125" style="79" customWidth="1"/>
    <col min="14858" max="14858" width="11.42578125" style="79"/>
    <col min="14859" max="14859" width="4.7109375" style="79" customWidth="1"/>
    <col min="14860" max="14860" width="5" style="79" customWidth="1"/>
    <col min="14861" max="14861" width="2.28515625" style="79" customWidth="1"/>
    <col min="14862" max="14862" width="26" style="79" customWidth="1"/>
    <col min="14863" max="14863" width="8" style="79" customWidth="1"/>
    <col min="14864" max="14864" width="1" style="79" customWidth="1"/>
    <col min="14865" max="14865" width="6.7109375" style="79" customWidth="1"/>
    <col min="14866" max="14866" width="1" style="79" customWidth="1"/>
    <col min="14867" max="14867" width="6.7109375" style="79" customWidth="1"/>
    <col min="14868" max="14868" width="1" style="79" customWidth="1"/>
    <col min="14869" max="14869" width="6.7109375" style="79" customWidth="1"/>
    <col min="14870" max="14870" width="1" style="79" customWidth="1"/>
    <col min="14871" max="14871" width="6.7109375" style="79" customWidth="1"/>
    <col min="14872" max="14872" width="1" style="79" customWidth="1"/>
    <col min="14873" max="14873" width="6.7109375" style="79" customWidth="1"/>
    <col min="14874" max="14874" width="1" style="79" customWidth="1"/>
    <col min="14875" max="14876" width="6.7109375" style="79" customWidth="1"/>
    <col min="14877" max="15104" width="11.42578125" style="79"/>
    <col min="15105" max="15107" width="0" style="79" hidden="1" customWidth="1"/>
    <col min="15108" max="15108" width="3.28515625" style="79" customWidth="1"/>
    <col min="15109" max="15109" width="7.85546875" style="79" customWidth="1"/>
    <col min="15110" max="15110" width="85" style="79" customWidth="1"/>
    <col min="15111" max="15111" width="48.42578125" style="79" customWidth="1"/>
    <col min="15112" max="15112" width="3.7109375" style="79" customWidth="1"/>
    <col min="15113" max="15113" width="9.5703125" style="79" customWidth="1"/>
    <col min="15114" max="15114" width="11.42578125" style="79"/>
    <col min="15115" max="15115" width="4.7109375" style="79" customWidth="1"/>
    <col min="15116" max="15116" width="5" style="79" customWidth="1"/>
    <col min="15117" max="15117" width="2.28515625" style="79" customWidth="1"/>
    <col min="15118" max="15118" width="26" style="79" customWidth="1"/>
    <col min="15119" max="15119" width="8" style="79" customWidth="1"/>
    <col min="15120" max="15120" width="1" style="79" customWidth="1"/>
    <col min="15121" max="15121" width="6.7109375" style="79" customWidth="1"/>
    <col min="15122" max="15122" width="1" style="79" customWidth="1"/>
    <col min="15123" max="15123" width="6.7109375" style="79" customWidth="1"/>
    <col min="15124" max="15124" width="1" style="79" customWidth="1"/>
    <col min="15125" max="15125" width="6.7109375" style="79" customWidth="1"/>
    <col min="15126" max="15126" width="1" style="79" customWidth="1"/>
    <col min="15127" max="15127" width="6.7109375" style="79" customWidth="1"/>
    <col min="15128" max="15128" width="1" style="79" customWidth="1"/>
    <col min="15129" max="15129" width="6.7109375" style="79" customWidth="1"/>
    <col min="15130" max="15130" width="1" style="79" customWidth="1"/>
    <col min="15131" max="15132" width="6.7109375" style="79" customWidth="1"/>
    <col min="15133" max="15360" width="11.42578125" style="79"/>
    <col min="15361" max="15363" width="0" style="79" hidden="1" customWidth="1"/>
    <col min="15364" max="15364" width="3.28515625" style="79" customWidth="1"/>
    <col min="15365" max="15365" width="7.85546875" style="79" customWidth="1"/>
    <col min="15366" max="15366" width="85" style="79" customWidth="1"/>
    <col min="15367" max="15367" width="48.42578125" style="79" customWidth="1"/>
    <col min="15368" max="15368" width="3.7109375" style="79" customWidth="1"/>
    <col min="15369" max="15369" width="9.5703125" style="79" customWidth="1"/>
    <col min="15370" max="15370" width="11.42578125" style="79"/>
    <col min="15371" max="15371" width="4.7109375" style="79" customWidth="1"/>
    <col min="15372" max="15372" width="5" style="79" customWidth="1"/>
    <col min="15373" max="15373" width="2.28515625" style="79" customWidth="1"/>
    <col min="15374" max="15374" width="26" style="79" customWidth="1"/>
    <col min="15375" max="15375" width="8" style="79" customWidth="1"/>
    <col min="15376" max="15376" width="1" style="79" customWidth="1"/>
    <col min="15377" max="15377" width="6.7109375" style="79" customWidth="1"/>
    <col min="15378" max="15378" width="1" style="79" customWidth="1"/>
    <col min="15379" max="15379" width="6.7109375" style="79" customWidth="1"/>
    <col min="15380" max="15380" width="1" style="79" customWidth="1"/>
    <col min="15381" max="15381" width="6.7109375" style="79" customWidth="1"/>
    <col min="15382" max="15382" width="1" style="79" customWidth="1"/>
    <col min="15383" max="15383" width="6.7109375" style="79" customWidth="1"/>
    <col min="15384" max="15384" width="1" style="79" customWidth="1"/>
    <col min="15385" max="15385" width="6.7109375" style="79" customWidth="1"/>
    <col min="15386" max="15386" width="1" style="79" customWidth="1"/>
    <col min="15387" max="15388" width="6.7109375" style="79" customWidth="1"/>
    <col min="15389" max="15616" width="11.42578125" style="79"/>
    <col min="15617" max="15619" width="0" style="79" hidden="1" customWidth="1"/>
    <col min="15620" max="15620" width="3.28515625" style="79" customWidth="1"/>
    <col min="15621" max="15621" width="7.85546875" style="79" customWidth="1"/>
    <col min="15622" max="15622" width="85" style="79" customWidth="1"/>
    <col min="15623" max="15623" width="48.42578125" style="79" customWidth="1"/>
    <col min="15624" max="15624" width="3.7109375" style="79" customWidth="1"/>
    <col min="15625" max="15625" width="9.5703125" style="79" customWidth="1"/>
    <col min="15626" max="15626" width="11.42578125" style="79"/>
    <col min="15627" max="15627" width="4.7109375" style="79" customWidth="1"/>
    <col min="15628" max="15628" width="5" style="79" customWidth="1"/>
    <col min="15629" max="15629" width="2.28515625" style="79" customWidth="1"/>
    <col min="15630" max="15630" width="26" style="79" customWidth="1"/>
    <col min="15631" max="15631" width="8" style="79" customWidth="1"/>
    <col min="15632" max="15632" width="1" style="79" customWidth="1"/>
    <col min="15633" max="15633" width="6.7109375" style="79" customWidth="1"/>
    <col min="15634" max="15634" width="1" style="79" customWidth="1"/>
    <col min="15635" max="15635" width="6.7109375" style="79" customWidth="1"/>
    <col min="15636" max="15636" width="1" style="79" customWidth="1"/>
    <col min="15637" max="15637" width="6.7109375" style="79" customWidth="1"/>
    <col min="15638" max="15638" width="1" style="79" customWidth="1"/>
    <col min="15639" max="15639" width="6.7109375" style="79" customWidth="1"/>
    <col min="15640" max="15640" width="1" style="79" customWidth="1"/>
    <col min="15641" max="15641" width="6.7109375" style="79" customWidth="1"/>
    <col min="15642" max="15642" width="1" style="79" customWidth="1"/>
    <col min="15643" max="15644" width="6.7109375" style="79" customWidth="1"/>
    <col min="15645" max="15872" width="11.42578125" style="79"/>
    <col min="15873" max="15875" width="0" style="79" hidden="1" customWidth="1"/>
    <col min="15876" max="15876" width="3.28515625" style="79" customWidth="1"/>
    <col min="15877" max="15877" width="7.85546875" style="79" customWidth="1"/>
    <col min="15878" max="15878" width="85" style="79" customWidth="1"/>
    <col min="15879" max="15879" width="48.42578125" style="79" customWidth="1"/>
    <col min="15880" max="15880" width="3.7109375" style="79" customWidth="1"/>
    <col min="15881" max="15881" width="9.5703125" style="79" customWidth="1"/>
    <col min="15882" max="15882" width="11.42578125" style="79"/>
    <col min="15883" max="15883" width="4.7109375" style="79" customWidth="1"/>
    <col min="15884" max="15884" width="5" style="79" customWidth="1"/>
    <col min="15885" max="15885" width="2.28515625" style="79" customWidth="1"/>
    <col min="15886" max="15886" width="26" style="79" customWidth="1"/>
    <col min="15887" max="15887" width="8" style="79" customWidth="1"/>
    <col min="15888" max="15888" width="1" style="79" customWidth="1"/>
    <col min="15889" max="15889" width="6.7109375" style="79" customWidth="1"/>
    <col min="15890" max="15890" width="1" style="79" customWidth="1"/>
    <col min="15891" max="15891" width="6.7109375" style="79" customWidth="1"/>
    <col min="15892" max="15892" width="1" style="79" customWidth="1"/>
    <col min="15893" max="15893" width="6.7109375" style="79" customWidth="1"/>
    <col min="15894" max="15894" width="1" style="79" customWidth="1"/>
    <col min="15895" max="15895" width="6.7109375" style="79" customWidth="1"/>
    <col min="15896" max="15896" width="1" style="79" customWidth="1"/>
    <col min="15897" max="15897" width="6.7109375" style="79" customWidth="1"/>
    <col min="15898" max="15898" width="1" style="79" customWidth="1"/>
    <col min="15899" max="15900" width="6.7109375" style="79" customWidth="1"/>
    <col min="15901" max="16128" width="11.42578125" style="79"/>
    <col min="16129" max="16131" width="0" style="79" hidden="1" customWidth="1"/>
    <col min="16132" max="16132" width="3.28515625" style="79" customWidth="1"/>
    <col min="16133" max="16133" width="7.85546875" style="79" customWidth="1"/>
    <col min="16134" max="16134" width="85" style="79" customWidth="1"/>
    <col min="16135" max="16135" width="48.42578125" style="79" customWidth="1"/>
    <col min="16136" max="16136" width="3.7109375" style="79" customWidth="1"/>
    <col min="16137" max="16137" width="9.5703125" style="79" customWidth="1"/>
    <col min="16138" max="16138" width="11.42578125" style="79"/>
    <col min="16139" max="16139" width="4.7109375" style="79" customWidth="1"/>
    <col min="16140" max="16140" width="5" style="79" customWidth="1"/>
    <col min="16141" max="16141" width="2.28515625" style="79" customWidth="1"/>
    <col min="16142" max="16142" width="26" style="79" customWidth="1"/>
    <col min="16143" max="16143" width="8" style="79" customWidth="1"/>
    <col min="16144" max="16144" width="1" style="79" customWidth="1"/>
    <col min="16145" max="16145" width="6.7109375" style="79" customWidth="1"/>
    <col min="16146" max="16146" width="1" style="79" customWidth="1"/>
    <col min="16147" max="16147" width="6.7109375" style="79" customWidth="1"/>
    <col min="16148" max="16148" width="1" style="79" customWidth="1"/>
    <col min="16149" max="16149" width="6.7109375" style="79" customWidth="1"/>
    <col min="16150" max="16150" width="1" style="79" customWidth="1"/>
    <col min="16151" max="16151" width="6.7109375" style="79" customWidth="1"/>
    <col min="16152" max="16152" width="1" style="79" customWidth="1"/>
    <col min="16153" max="16153" width="6.7109375" style="79" customWidth="1"/>
    <col min="16154" max="16154" width="1" style="79" customWidth="1"/>
    <col min="16155" max="16156" width="6.7109375" style="79" customWidth="1"/>
    <col min="16157" max="16384" width="11.42578125" style="79"/>
  </cols>
  <sheetData>
    <row r="1" spans="1:29" ht="13.5" customHeight="1">
      <c r="G1" s="1530"/>
      <c r="H1" s="1577"/>
      <c r="I1" s="78"/>
      <c r="J1" s="78"/>
    </row>
    <row r="2" spans="1:29" ht="3.75" customHeight="1">
      <c r="E2" s="83"/>
      <c r="F2" s="83"/>
      <c r="G2" s="1531"/>
      <c r="H2" s="1578"/>
      <c r="I2" s="78"/>
      <c r="J2" s="78"/>
    </row>
    <row r="3" spans="1:29" ht="12.75" customHeight="1">
      <c r="E3" s="2281" t="s">
        <v>1122</v>
      </c>
      <c r="F3" s="2281"/>
      <c r="G3" s="2281"/>
      <c r="H3" s="2281"/>
      <c r="I3" s="78"/>
      <c r="J3" s="83"/>
      <c r="K3" s="83"/>
      <c r="L3" s="2281"/>
      <c r="M3" s="2281"/>
      <c r="N3" s="2281"/>
      <c r="O3" s="2281"/>
      <c r="P3" s="2281"/>
      <c r="Q3" s="2281"/>
      <c r="R3" s="2281"/>
      <c r="S3" s="2281"/>
      <c r="T3" s="2281"/>
      <c r="U3" s="2281"/>
      <c r="V3" s="2281"/>
      <c r="W3" s="2281"/>
      <c r="X3" s="2281"/>
      <c r="Y3" s="2281"/>
      <c r="Z3" s="2281"/>
    </row>
    <row r="4" spans="1:29" s="83" customFormat="1" ht="12.75" customHeight="1">
      <c r="A4" s="96"/>
      <c r="B4" s="96"/>
      <c r="C4" s="96"/>
      <c r="D4" s="96"/>
      <c r="E4" s="2325">
        <v>2018</v>
      </c>
      <c r="F4" s="2325"/>
      <c r="G4" s="2325"/>
      <c r="H4" s="2325"/>
      <c r="I4" s="278"/>
      <c r="J4" s="86"/>
      <c r="K4" s="86"/>
      <c r="L4" s="87"/>
      <c r="AB4" s="88"/>
      <c r="AC4" s="88"/>
    </row>
    <row r="5" spans="1:29" s="83" customFormat="1" ht="12.75" customHeight="1">
      <c r="A5" s="96"/>
      <c r="B5" s="96"/>
      <c r="C5" s="96"/>
      <c r="D5" s="96"/>
      <c r="E5" s="951"/>
      <c r="F5" s="951"/>
      <c r="G5" s="1579"/>
      <c r="H5" s="951"/>
      <c r="I5" s="278"/>
      <c r="J5" s="86"/>
      <c r="K5" s="86"/>
      <c r="L5" s="87"/>
      <c r="AB5" s="88"/>
      <c r="AC5" s="88"/>
    </row>
    <row r="6" spans="1:29" s="83" customFormat="1" ht="3" customHeight="1">
      <c r="A6" s="96"/>
      <c r="B6" s="96"/>
      <c r="C6" s="96"/>
      <c r="D6" s="96"/>
      <c r="F6" s="92"/>
      <c r="G6" s="1580"/>
      <c r="H6" s="1581"/>
      <c r="I6" s="278"/>
      <c r="L6" s="92"/>
    </row>
    <row r="7" spans="1:29" s="83" customFormat="1" ht="12.75" customHeight="1">
      <c r="A7" s="96"/>
      <c r="B7" s="96"/>
      <c r="C7" s="96"/>
      <c r="D7" s="96"/>
      <c r="E7" s="2282" t="s">
        <v>2</v>
      </c>
      <c r="F7" s="2285" t="s">
        <v>78</v>
      </c>
      <c r="G7" s="1582"/>
      <c r="H7" s="1583"/>
      <c r="I7" s="278"/>
      <c r="L7" s="92"/>
    </row>
    <row r="8" spans="1:29" ht="12.75" customHeight="1">
      <c r="E8" s="2357"/>
      <c r="F8" s="2286"/>
      <c r="G8" s="1584" t="s">
        <v>1123</v>
      </c>
      <c r="H8" s="1585"/>
      <c r="I8" s="78"/>
      <c r="J8" s="96"/>
    </row>
    <row r="9" spans="1:29">
      <c r="E9" s="2358"/>
      <c r="F9" s="2287"/>
      <c r="G9" s="1586"/>
      <c r="H9" s="1587"/>
      <c r="I9" s="78"/>
      <c r="J9" s="83"/>
    </row>
    <row r="10" spans="1:29" ht="12.75" customHeight="1">
      <c r="E10" s="2360">
        <v>1401</v>
      </c>
      <c r="F10" s="40" t="s">
        <v>20</v>
      </c>
      <c r="G10" s="1534"/>
      <c r="H10" s="1588"/>
      <c r="I10" s="78"/>
      <c r="J10" s="83"/>
    </row>
    <row r="11" spans="1:29" ht="12.75" customHeight="1">
      <c r="E11" s="2361"/>
      <c r="F11" s="340" t="s">
        <v>21</v>
      </c>
      <c r="G11" s="1542"/>
      <c r="H11" s="1589"/>
      <c r="I11" s="78"/>
      <c r="J11" s="78"/>
    </row>
    <row r="12" spans="1:29" ht="12.75" customHeight="1">
      <c r="E12" s="2361"/>
      <c r="F12" s="340" t="s">
        <v>126</v>
      </c>
      <c r="G12" s="1542"/>
      <c r="H12" s="1589"/>
      <c r="I12" s="78"/>
      <c r="J12" s="78"/>
    </row>
    <row r="13" spans="1:29" ht="12.75" customHeight="1">
      <c r="E13" s="2361"/>
      <c r="F13" s="322" t="s">
        <v>22</v>
      </c>
      <c r="G13" s="1542"/>
      <c r="H13" s="1589"/>
      <c r="I13" s="78"/>
      <c r="J13" s="78"/>
    </row>
    <row r="14" spans="1:29" ht="12.75" customHeight="1">
      <c r="E14" s="2361"/>
      <c r="F14" s="322" t="s">
        <v>23</v>
      </c>
      <c r="G14" s="1542"/>
      <c r="H14" s="1589"/>
      <c r="I14" s="78"/>
      <c r="J14" s="78"/>
    </row>
    <row r="15" spans="1:29" ht="12.75" customHeight="1">
      <c r="E15" s="2361"/>
      <c r="F15" s="340" t="s">
        <v>24</v>
      </c>
      <c r="G15" s="1542"/>
      <c r="H15" s="1589"/>
      <c r="I15" s="78"/>
      <c r="J15" s="78"/>
    </row>
    <row r="16" spans="1:29" ht="12.75" customHeight="1">
      <c r="E16" s="2361"/>
      <c r="F16" s="340" t="s">
        <v>25</v>
      </c>
      <c r="G16" s="1542"/>
      <c r="H16" s="1589"/>
      <c r="I16" s="78"/>
      <c r="J16" s="78"/>
    </row>
    <row r="17" spans="5:10" ht="12.75" customHeight="1">
      <c r="E17" s="2361"/>
      <c r="F17" s="340" t="s">
        <v>26</v>
      </c>
      <c r="G17" s="1542"/>
      <c r="H17" s="1589"/>
      <c r="I17" s="78"/>
      <c r="J17" s="78"/>
    </row>
    <row r="18" spans="5:10" ht="12.75" customHeight="1">
      <c r="E18" s="2365"/>
      <c r="F18" s="340" t="s">
        <v>27</v>
      </c>
      <c r="G18" s="1542"/>
      <c r="H18" s="1590"/>
      <c r="I18" s="78"/>
      <c r="J18" s="78"/>
    </row>
    <row r="19" spans="5:10" ht="12.75" customHeight="1">
      <c r="E19" s="2360">
        <v>1402</v>
      </c>
      <c r="F19" s="29" t="s">
        <v>29</v>
      </c>
      <c r="G19" s="1534"/>
      <c r="H19" s="1588"/>
      <c r="I19" s="78"/>
      <c r="J19" s="78"/>
    </row>
    <row r="20" spans="5:10" ht="12.75" customHeight="1">
      <c r="E20" s="2361"/>
      <c r="F20" s="329" t="s">
        <v>30</v>
      </c>
      <c r="G20" s="1545"/>
      <c r="H20" s="1589"/>
      <c r="I20" s="78"/>
      <c r="J20" s="78"/>
    </row>
    <row r="21" spans="5:10" ht="12.75" customHeight="1">
      <c r="E21" s="2361"/>
      <c r="F21" s="327" t="s">
        <v>31</v>
      </c>
      <c r="G21" s="1542"/>
      <c r="H21" s="1589"/>
      <c r="I21" s="78"/>
      <c r="J21" s="78"/>
    </row>
    <row r="22" spans="5:10" ht="12.75" customHeight="1">
      <c r="E22" s="2361"/>
      <c r="F22" s="327" t="s">
        <v>81</v>
      </c>
      <c r="G22" s="1542"/>
      <c r="H22" s="1589"/>
      <c r="I22" s="78"/>
      <c r="J22" s="78"/>
    </row>
    <row r="23" spans="5:10" ht="12.75" customHeight="1">
      <c r="E23" s="2361"/>
      <c r="F23" s="327" t="s">
        <v>131</v>
      </c>
      <c r="G23" s="1542"/>
      <c r="H23" s="1589"/>
      <c r="I23" s="78"/>
      <c r="J23" s="78"/>
    </row>
    <row r="24" spans="5:10" ht="12.75" customHeight="1">
      <c r="E24" s="2361"/>
      <c r="F24" s="327" t="s">
        <v>132</v>
      </c>
      <c r="G24" s="1542"/>
      <c r="H24" s="1589"/>
      <c r="I24" s="78"/>
      <c r="J24" s="78"/>
    </row>
    <row r="25" spans="5:10" ht="12.75" customHeight="1">
      <c r="E25" s="2361"/>
      <c r="F25" s="327" t="s">
        <v>35</v>
      </c>
      <c r="G25" s="1542"/>
      <c r="H25" s="1589"/>
      <c r="I25" s="78"/>
      <c r="J25" s="78"/>
    </row>
    <row r="26" spans="5:10" ht="12.75" customHeight="1">
      <c r="E26" s="2361"/>
      <c r="F26" s="327" t="s">
        <v>133</v>
      </c>
      <c r="G26" s="1542"/>
      <c r="H26" s="1589"/>
      <c r="I26" s="78"/>
      <c r="J26" s="78"/>
    </row>
    <row r="27" spans="5:10" ht="12.75" customHeight="1">
      <c r="E27" s="2361"/>
      <c r="F27" s="338" t="s">
        <v>1124</v>
      </c>
      <c r="G27" s="1542"/>
      <c r="H27" s="1589"/>
      <c r="I27" s="78"/>
      <c r="J27" s="78"/>
    </row>
    <row r="28" spans="5:10" ht="12.75" customHeight="1">
      <c r="E28" s="2365"/>
      <c r="F28" s="743" t="s">
        <v>1125</v>
      </c>
      <c r="G28" s="1542"/>
      <c r="H28" s="1590"/>
      <c r="I28" s="78"/>
      <c r="J28" s="78"/>
    </row>
    <row r="29" spans="5:10" ht="12.75" customHeight="1">
      <c r="E29" s="2683">
        <v>1403</v>
      </c>
      <c r="F29" s="29" t="s">
        <v>39</v>
      </c>
      <c r="G29" s="1534"/>
      <c r="H29" s="1588"/>
      <c r="I29" s="78"/>
      <c r="J29" s="78"/>
    </row>
    <row r="30" spans="5:10" ht="12.75" customHeight="1">
      <c r="E30" s="2683"/>
      <c r="F30" s="329" t="s">
        <v>40</v>
      </c>
      <c r="G30" s="1545"/>
      <c r="H30" s="1589"/>
      <c r="I30" s="78"/>
      <c r="J30" s="78"/>
    </row>
    <row r="31" spans="5:10" ht="12.75" customHeight="1">
      <c r="E31" s="2683"/>
      <c r="F31" s="329" t="s">
        <v>41</v>
      </c>
      <c r="G31" s="1542"/>
      <c r="H31" s="1589"/>
      <c r="I31" s="78"/>
      <c r="J31" s="78"/>
    </row>
    <row r="32" spans="5:10" ht="12.75" customHeight="1">
      <c r="E32" s="2683"/>
      <c r="F32" s="1031" t="s">
        <v>42</v>
      </c>
      <c r="G32" s="1548"/>
      <c r="H32" s="1590"/>
      <c r="I32" s="78"/>
      <c r="J32" s="78"/>
    </row>
    <row r="33" spans="1:10" ht="12.75" customHeight="1">
      <c r="E33" s="2684">
        <v>1404</v>
      </c>
      <c r="F33" s="29" t="s">
        <v>43</v>
      </c>
      <c r="G33" s="1591"/>
      <c r="H33" s="1588"/>
      <c r="I33" s="78"/>
      <c r="J33" s="78"/>
    </row>
    <row r="34" spans="1:10" ht="12.75" customHeight="1">
      <c r="E34" s="2684"/>
      <c r="F34" s="327" t="s">
        <v>128</v>
      </c>
      <c r="G34" s="1545"/>
      <c r="H34" s="1589"/>
      <c r="I34" s="78"/>
    </row>
    <row r="35" spans="1:10" ht="12.75" customHeight="1">
      <c r="E35" s="2684"/>
      <c r="F35" s="783" t="s">
        <v>45</v>
      </c>
      <c r="G35" s="1542"/>
      <c r="H35" s="1590"/>
      <c r="I35" s="78"/>
    </row>
    <row r="36" spans="1:10" ht="12.75" customHeight="1">
      <c r="E36" s="2684">
        <v>1405</v>
      </c>
      <c r="F36" s="13" t="s">
        <v>46</v>
      </c>
      <c r="G36" s="1534"/>
      <c r="H36" s="1588"/>
      <c r="I36" s="78"/>
    </row>
    <row r="37" spans="1:10" ht="12.75" customHeight="1">
      <c r="E37" s="2684"/>
      <c r="F37" s="327" t="s">
        <v>47</v>
      </c>
      <c r="G37" s="1545"/>
      <c r="H37" s="1589"/>
    </row>
    <row r="38" spans="1:10" ht="12.75" customHeight="1">
      <c r="E38" s="2684"/>
      <c r="F38" s="327" t="s">
        <v>165</v>
      </c>
      <c r="G38" s="1542"/>
      <c r="H38" s="1589"/>
    </row>
    <row r="39" spans="1:10" s="83" customFormat="1" ht="12.75" customHeight="1">
      <c r="A39" s="96"/>
      <c r="B39" s="96"/>
      <c r="C39" s="96"/>
      <c r="D39" s="96"/>
      <c r="E39" s="2684"/>
      <c r="F39" s="327" t="s">
        <v>49</v>
      </c>
      <c r="G39" s="1448"/>
      <c r="H39" s="1592"/>
    </row>
    <row r="40" spans="1:10" s="83" customFormat="1" ht="12.75" customHeight="1">
      <c r="A40" s="96"/>
      <c r="B40" s="96"/>
      <c r="C40" s="96"/>
      <c r="D40" s="96"/>
      <c r="E40" s="2684"/>
      <c r="F40" s="327" t="s">
        <v>167</v>
      </c>
      <c r="G40" s="1546"/>
      <c r="H40" s="1593"/>
    </row>
    <row r="41" spans="1:10" ht="12.75" customHeight="1">
      <c r="E41" s="2204">
        <v>1406</v>
      </c>
      <c r="F41" s="29" t="s">
        <v>51</v>
      </c>
      <c r="G41" s="1534"/>
      <c r="H41" s="1588"/>
    </row>
    <row r="42" spans="1:10" ht="12.75" customHeight="1">
      <c r="E42" s="2205"/>
      <c r="F42" s="327" t="s">
        <v>1126</v>
      </c>
      <c r="G42" s="1542"/>
      <c r="H42" s="1589"/>
    </row>
    <row r="43" spans="1:10" ht="12.75" customHeight="1">
      <c r="E43" s="2205"/>
      <c r="F43" s="327" t="s">
        <v>95</v>
      </c>
      <c r="G43" s="1542"/>
      <c r="H43" s="1589"/>
    </row>
    <row r="44" spans="1:10" ht="12.75" customHeight="1">
      <c r="E44" s="2205"/>
      <c r="F44" s="327" t="s">
        <v>53</v>
      </c>
      <c r="G44" s="1542"/>
      <c r="H44" s="1589"/>
    </row>
    <row r="45" spans="1:10" ht="12.75" customHeight="1">
      <c r="E45" s="2205"/>
      <c r="F45" s="327" t="s">
        <v>83</v>
      </c>
      <c r="G45" s="1448"/>
      <c r="H45" s="1592"/>
    </row>
    <row r="46" spans="1:10" ht="12.75" customHeight="1">
      <c r="E46" s="2207"/>
      <c r="F46" s="327" t="s">
        <v>301</v>
      </c>
      <c r="G46" s="1548"/>
      <c r="H46" s="1590"/>
    </row>
    <row r="47" spans="1:10" ht="12.75" customHeight="1">
      <c r="E47" s="2675">
        <v>1407</v>
      </c>
      <c r="F47" s="13" t="s">
        <v>58</v>
      </c>
      <c r="G47" s="1534">
        <f>SUM(G48:G50)</f>
        <v>22876289.25</v>
      </c>
      <c r="H47" s="1588"/>
    </row>
    <row r="48" spans="1:10" ht="12.75" customHeight="1">
      <c r="E48" s="2675"/>
      <c r="F48" s="327" t="s">
        <v>59</v>
      </c>
      <c r="G48" s="1559">
        <v>22876289.25</v>
      </c>
      <c r="H48" s="1594"/>
    </row>
    <row r="49" spans="5:13" ht="12.75" customHeight="1">
      <c r="E49" s="2675"/>
      <c r="F49" s="327" t="s">
        <v>60</v>
      </c>
      <c r="G49" s="1553"/>
      <c r="H49" s="1594"/>
    </row>
    <row r="50" spans="5:13" ht="12.75" customHeight="1">
      <c r="E50" s="2675"/>
      <c r="F50" s="327" t="s">
        <v>84</v>
      </c>
      <c r="G50" s="1555"/>
      <c r="H50" s="1595"/>
    </row>
    <row r="51" spans="5:13" ht="12.75" customHeight="1">
      <c r="E51" s="2682">
        <v>1408</v>
      </c>
      <c r="F51" s="13" t="s">
        <v>63</v>
      </c>
      <c r="G51" s="1596"/>
      <c r="H51" s="1597"/>
    </row>
    <row r="52" spans="5:13" ht="12.75" customHeight="1">
      <c r="E52" s="2682"/>
      <c r="F52" s="327" t="s">
        <v>64</v>
      </c>
      <c r="G52" s="1542"/>
      <c r="H52" s="1589"/>
    </row>
    <row r="53" spans="5:13" ht="12.75" customHeight="1">
      <c r="E53" s="2682"/>
      <c r="F53" s="327" t="s">
        <v>65</v>
      </c>
      <c r="G53" s="1542"/>
      <c r="H53" s="1589"/>
    </row>
    <row r="54" spans="5:13" ht="12.75" customHeight="1">
      <c r="E54" s="2682"/>
      <c r="F54" s="329" t="s">
        <v>303</v>
      </c>
      <c r="G54" s="1542"/>
      <c r="H54" s="1589"/>
    </row>
    <row r="55" spans="5:13" ht="12.75" customHeight="1">
      <c r="E55" s="2682"/>
      <c r="F55" s="329" t="s">
        <v>1127</v>
      </c>
      <c r="G55" s="1546"/>
      <c r="H55" s="1593"/>
    </row>
    <row r="56" spans="5:13" ht="12.75" customHeight="1">
      <c r="E56" s="2683">
        <v>1624</v>
      </c>
      <c r="F56" s="13" t="s">
        <v>68</v>
      </c>
      <c r="G56" s="1598"/>
      <c r="H56" s="1588"/>
    </row>
    <row r="57" spans="5:13" ht="12.75" customHeight="1">
      <c r="E57" s="2683"/>
      <c r="F57" s="359" t="s">
        <v>1128</v>
      </c>
      <c r="G57" s="1542"/>
      <c r="H57" s="1589"/>
    </row>
    <row r="58" spans="5:13" ht="12.75" customHeight="1">
      <c r="E58" s="2683"/>
      <c r="F58" s="631" t="s">
        <v>1120</v>
      </c>
      <c r="G58" s="1542"/>
      <c r="H58" s="1589"/>
    </row>
    <row r="59" spans="5:13" ht="12.75" customHeight="1">
      <c r="E59" s="2466"/>
      <c r="F59" s="417" t="s">
        <v>1121</v>
      </c>
      <c r="G59" s="1548"/>
      <c r="H59" s="1590"/>
    </row>
    <row r="60" spans="5:13">
      <c r="E60" s="1599"/>
      <c r="F60" s="944" t="s">
        <v>8</v>
      </c>
      <c r="G60" s="1600">
        <f>SUM(G10+G19+G29+G33+G36+G41+G47+G51+G56)</f>
        <v>22876289.25</v>
      </c>
      <c r="H60" s="1601"/>
      <c r="M60" s="83"/>
    </row>
    <row r="61" spans="5:13" ht="11.25" customHeight="1">
      <c r="E61" s="979"/>
      <c r="F61" s="653" t="s">
        <v>1129</v>
      </c>
      <c r="G61" s="1580"/>
      <c r="H61" s="1581"/>
    </row>
    <row r="62" spans="5:13" ht="12" customHeight="1">
      <c r="F62" s="1602"/>
      <c r="G62" s="1603"/>
      <c r="H62" s="1156"/>
    </row>
    <row r="63" spans="5:13" ht="12" customHeight="1">
      <c r="F63" s="1604"/>
      <c r="G63" s="1603"/>
      <c r="H63" s="1156"/>
    </row>
    <row r="64" spans="5:13" ht="9.75" customHeight="1">
      <c r="E64" s="979"/>
      <c r="F64" s="1605"/>
      <c r="G64" s="1606"/>
      <c r="H64" s="1160"/>
    </row>
    <row r="65" spans="5:8" ht="11.25" customHeight="1">
      <c r="F65" s="1602"/>
      <c r="G65" s="1603"/>
      <c r="H65" s="1156"/>
    </row>
    <row r="66" spans="5:8" ht="11.25" customHeight="1">
      <c r="E66" s="979"/>
      <c r="F66" s="1602"/>
      <c r="G66" s="1603"/>
      <c r="H66" s="1156"/>
    </row>
    <row r="67" spans="5:8" ht="9" customHeight="1"/>
    <row r="68" spans="5:8" ht="9" customHeight="1"/>
    <row r="69" spans="5:8" ht="9" customHeight="1"/>
    <row r="70" spans="5:8" ht="9" customHeight="1"/>
    <row r="71" spans="5:8" ht="9" customHeight="1"/>
    <row r="72" spans="5:8" ht="9" customHeight="1"/>
    <row r="73" spans="5:8" ht="9" customHeight="1"/>
    <row r="74" spans="5:8" ht="9" customHeight="1"/>
    <row r="75" spans="5:8" ht="9" customHeight="1"/>
    <row r="76" spans="5:8" ht="9" customHeight="1"/>
    <row r="77" spans="5:8" ht="9" customHeight="1"/>
    <row r="78" spans="5:8" ht="9" customHeight="1"/>
    <row r="79" spans="5:8" ht="9" customHeight="1"/>
    <row r="80" spans="5:8"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c r="F150" s="92"/>
      <c r="G150" s="1576"/>
      <c r="H150" s="1608"/>
    </row>
    <row r="151" spans="6:8" ht="9" customHeight="1"/>
    <row r="152" spans="6:8" ht="9" customHeight="1"/>
    <row r="153" spans="6:8" ht="9" customHeight="1"/>
    <row r="154" spans="6:8" ht="9" customHeight="1"/>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14">
    <mergeCell ref="E51:E55"/>
    <mergeCell ref="E56:E59"/>
    <mergeCell ref="E19:E28"/>
    <mergeCell ref="E29:E32"/>
    <mergeCell ref="E33:E35"/>
    <mergeCell ref="E36:E40"/>
    <mergeCell ref="E41:E46"/>
    <mergeCell ref="E47:E50"/>
    <mergeCell ref="E10:E18"/>
    <mergeCell ref="E3:H3"/>
    <mergeCell ref="L3:Z3"/>
    <mergeCell ref="E4:H4"/>
    <mergeCell ref="E7:E9"/>
    <mergeCell ref="F7:F9"/>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5"/>
  <sheetViews>
    <sheetView topLeftCell="D76" workbookViewId="0">
      <selection activeCell="AL104" sqref="AL104"/>
    </sheetView>
  </sheetViews>
  <sheetFormatPr baseColWidth="10" defaultRowHeight="12.75"/>
  <cols>
    <col min="1" max="1" width="2" style="221" hidden="1" customWidth="1"/>
    <col min="2" max="2" width="2.140625" style="221" hidden="1" customWidth="1"/>
    <col min="3" max="3" width="2.85546875" style="221" hidden="1" customWidth="1"/>
    <col min="4" max="4" width="0.7109375" style="221" customWidth="1"/>
    <col min="5" max="5" width="8.140625" style="79" customWidth="1"/>
    <col min="6" max="6" width="2" style="79" customWidth="1"/>
    <col min="7" max="7" width="1.5703125" style="79" customWidth="1"/>
    <col min="8" max="8" width="62.5703125" style="79" customWidth="1"/>
    <col min="9" max="9" width="4.7109375" style="305" hidden="1" customWidth="1"/>
    <col min="10" max="10" width="12" style="305" hidden="1" customWidth="1"/>
    <col min="11" max="11" width="17.42578125" style="305" hidden="1" customWidth="1"/>
    <col min="12" max="12" width="15.7109375" style="305" hidden="1" customWidth="1"/>
    <col min="13" max="13" width="11.5703125" style="305" hidden="1" customWidth="1"/>
    <col min="14" max="14" width="9.28515625" style="305" hidden="1" customWidth="1"/>
    <col min="15" max="15" width="16.140625" style="305" hidden="1" customWidth="1"/>
    <col min="16" max="16" width="4" style="305" hidden="1" customWidth="1"/>
    <col min="17" max="17" width="4.85546875" style="305" customWidth="1"/>
    <col min="18" max="18" width="4.42578125" style="305" customWidth="1"/>
    <col min="19" max="20" width="3.85546875" style="305" customWidth="1"/>
    <col min="21" max="22" width="4.7109375" style="305" customWidth="1"/>
    <col min="23" max="23" width="5.7109375" style="305" customWidth="1"/>
    <col min="24" max="24" width="2.5703125" style="79" customWidth="1"/>
    <col min="25" max="25" width="11.42578125" style="79"/>
    <col min="26" max="26" width="4.7109375" style="79" customWidth="1"/>
    <col min="27" max="27" width="5" style="79" customWidth="1"/>
    <col min="28" max="28" width="2.28515625" style="79" customWidth="1"/>
    <col min="29" max="29" width="26" style="79" customWidth="1"/>
    <col min="30" max="30" width="8" style="79" customWidth="1"/>
    <col min="31" max="31" width="1" style="79" customWidth="1"/>
    <col min="32" max="32" width="6.7109375" style="79" customWidth="1"/>
    <col min="33" max="33" width="1" style="79" customWidth="1"/>
    <col min="34" max="34" width="6.7109375" style="79" customWidth="1"/>
    <col min="35" max="35" width="1" style="79" customWidth="1"/>
    <col min="36" max="36" width="6.7109375" style="79" customWidth="1"/>
    <col min="37" max="37" width="1" style="79" customWidth="1"/>
    <col min="38" max="38" width="6.7109375" style="79" customWidth="1"/>
    <col min="39" max="39" width="1" style="79" customWidth="1"/>
    <col min="40" max="40" width="6.7109375" style="79" customWidth="1"/>
    <col min="41" max="41" width="1" style="79" customWidth="1"/>
    <col min="42" max="43" width="6.7109375" style="79" customWidth="1"/>
    <col min="44" max="256" width="11.42578125" style="79"/>
    <col min="257" max="259" width="0" style="79" hidden="1" customWidth="1"/>
    <col min="260" max="260" width="0.7109375" style="79" customWidth="1"/>
    <col min="261" max="261" width="8.140625" style="79" customWidth="1"/>
    <col min="262" max="262" width="2" style="79" customWidth="1"/>
    <col min="263" max="263" width="1.5703125" style="79" customWidth="1"/>
    <col min="264" max="264" width="62.5703125" style="79" customWidth="1"/>
    <col min="265" max="272" width="0" style="79" hidden="1" customWidth="1"/>
    <col min="273" max="273" width="4.85546875" style="79" customWidth="1"/>
    <col min="274" max="274" width="4.42578125" style="79" customWidth="1"/>
    <col min="275" max="276" width="3.85546875" style="79" customWidth="1"/>
    <col min="277" max="278" width="4.7109375" style="79" customWidth="1"/>
    <col min="279" max="279" width="5.7109375" style="79" customWidth="1"/>
    <col min="280" max="280" width="2.5703125" style="79" customWidth="1"/>
    <col min="281" max="281" width="11.42578125" style="79"/>
    <col min="282" max="282" width="4.7109375" style="79" customWidth="1"/>
    <col min="283" max="283" width="5" style="79" customWidth="1"/>
    <col min="284" max="284" width="2.28515625" style="79" customWidth="1"/>
    <col min="285" max="285" width="26" style="79" customWidth="1"/>
    <col min="286" max="286" width="8" style="79" customWidth="1"/>
    <col min="287" max="287" width="1" style="79" customWidth="1"/>
    <col min="288" max="288" width="6.7109375" style="79" customWidth="1"/>
    <col min="289" max="289" width="1" style="79" customWidth="1"/>
    <col min="290" max="290" width="6.7109375" style="79" customWidth="1"/>
    <col min="291" max="291" width="1" style="79" customWidth="1"/>
    <col min="292" max="292" width="6.7109375" style="79" customWidth="1"/>
    <col min="293" max="293" width="1" style="79" customWidth="1"/>
    <col min="294" max="294" width="6.7109375" style="79" customWidth="1"/>
    <col min="295" max="295" width="1" style="79" customWidth="1"/>
    <col min="296" max="296" width="6.7109375" style="79" customWidth="1"/>
    <col min="297" max="297" width="1" style="79" customWidth="1"/>
    <col min="298" max="299" width="6.7109375" style="79" customWidth="1"/>
    <col min="300" max="512" width="11.42578125" style="79"/>
    <col min="513" max="515" width="0" style="79" hidden="1" customWidth="1"/>
    <col min="516" max="516" width="0.7109375" style="79" customWidth="1"/>
    <col min="517" max="517" width="8.140625" style="79" customWidth="1"/>
    <col min="518" max="518" width="2" style="79" customWidth="1"/>
    <col min="519" max="519" width="1.5703125" style="79" customWidth="1"/>
    <col min="520" max="520" width="62.5703125" style="79" customWidth="1"/>
    <col min="521" max="528" width="0" style="79" hidden="1" customWidth="1"/>
    <col min="529" max="529" width="4.85546875" style="79" customWidth="1"/>
    <col min="530" max="530" width="4.42578125" style="79" customWidth="1"/>
    <col min="531" max="532" width="3.85546875" style="79" customWidth="1"/>
    <col min="533" max="534" width="4.7109375" style="79" customWidth="1"/>
    <col min="535" max="535" width="5.7109375" style="79" customWidth="1"/>
    <col min="536" max="536" width="2.5703125" style="79" customWidth="1"/>
    <col min="537" max="537" width="11.42578125" style="79"/>
    <col min="538" max="538" width="4.7109375" style="79" customWidth="1"/>
    <col min="539" max="539" width="5" style="79" customWidth="1"/>
    <col min="540" max="540" width="2.28515625" style="79" customWidth="1"/>
    <col min="541" max="541" width="26" style="79" customWidth="1"/>
    <col min="542" max="542" width="8" style="79" customWidth="1"/>
    <col min="543" max="543" width="1" style="79" customWidth="1"/>
    <col min="544" max="544" width="6.7109375" style="79" customWidth="1"/>
    <col min="545" max="545" width="1" style="79" customWidth="1"/>
    <col min="546" max="546" width="6.7109375" style="79" customWidth="1"/>
    <col min="547" max="547" width="1" style="79" customWidth="1"/>
    <col min="548" max="548" width="6.7109375" style="79" customWidth="1"/>
    <col min="549" max="549" width="1" style="79" customWidth="1"/>
    <col min="550" max="550" width="6.7109375" style="79" customWidth="1"/>
    <col min="551" max="551" width="1" style="79" customWidth="1"/>
    <col min="552" max="552" width="6.7109375" style="79" customWidth="1"/>
    <col min="553" max="553" width="1" style="79" customWidth="1"/>
    <col min="554" max="555" width="6.7109375" style="79" customWidth="1"/>
    <col min="556" max="768" width="11.42578125" style="79"/>
    <col min="769" max="771" width="0" style="79" hidden="1" customWidth="1"/>
    <col min="772" max="772" width="0.7109375" style="79" customWidth="1"/>
    <col min="773" max="773" width="8.140625" style="79" customWidth="1"/>
    <col min="774" max="774" width="2" style="79" customWidth="1"/>
    <col min="775" max="775" width="1.5703125" style="79" customWidth="1"/>
    <col min="776" max="776" width="62.5703125" style="79" customWidth="1"/>
    <col min="777" max="784" width="0" style="79" hidden="1" customWidth="1"/>
    <col min="785" max="785" width="4.85546875" style="79" customWidth="1"/>
    <col min="786" max="786" width="4.42578125" style="79" customWidth="1"/>
    <col min="787" max="788" width="3.85546875" style="79" customWidth="1"/>
    <col min="789" max="790" width="4.7109375" style="79" customWidth="1"/>
    <col min="791" max="791" width="5.7109375" style="79" customWidth="1"/>
    <col min="792" max="792" width="2.5703125" style="79" customWidth="1"/>
    <col min="793" max="793" width="11.42578125" style="79"/>
    <col min="794" max="794" width="4.7109375" style="79" customWidth="1"/>
    <col min="795" max="795" width="5" style="79" customWidth="1"/>
    <col min="796" max="796" width="2.28515625" style="79" customWidth="1"/>
    <col min="797" max="797" width="26" style="79" customWidth="1"/>
    <col min="798" max="798" width="8" style="79" customWidth="1"/>
    <col min="799" max="799" width="1" style="79" customWidth="1"/>
    <col min="800" max="800" width="6.7109375" style="79" customWidth="1"/>
    <col min="801" max="801" width="1" style="79" customWidth="1"/>
    <col min="802" max="802" width="6.7109375" style="79" customWidth="1"/>
    <col min="803" max="803" width="1" style="79" customWidth="1"/>
    <col min="804" max="804" width="6.7109375" style="79" customWidth="1"/>
    <col min="805" max="805" width="1" style="79" customWidth="1"/>
    <col min="806" max="806" width="6.7109375" style="79" customWidth="1"/>
    <col min="807" max="807" width="1" style="79" customWidth="1"/>
    <col min="808" max="808" width="6.7109375" style="79" customWidth="1"/>
    <col min="809" max="809" width="1" style="79" customWidth="1"/>
    <col min="810" max="811" width="6.7109375" style="79" customWidth="1"/>
    <col min="812" max="1024" width="11.42578125" style="79"/>
    <col min="1025" max="1027" width="0" style="79" hidden="1" customWidth="1"/>
    <col min="1028" max="1028" width="0.7109375" style="79" customWidth="1"/>
    <col min="1029" max="1029" width="8.140625" style="79" customWidth="1"/>
    <col min="1030" max="1030" width="2" style="79" customWidth="1"/>
    <col min="1031" max="1031" width="1.5703125" style="79" customWidth="1"/>
    <col min="1032" max="1032" width="62.5703125" style="79" customWidth="1"/>
    <col min="1033" max="1040" width="0" style="79" hidden="1" customWidth="1"/>
    <col min="1041" max="1041" width="4.85546875" style="79" customWidth="1"/>
    <col min="1042" max="1042" width="4.42578125" style="79" customWidth="1"/>
    <col min="1043" max="1044" width="3.85546875" style="79" customWidth="1"/>
    <col min="1045" max="1046" width="4.7109375" style="79" customWidth="1"/>
    <col min="1047" max="1047" width="5.7109375" style="79" customWidth="1"/>
    <col min="1048" max="1048" width="2.5703125" style="79" customWidth="1"/>
    <col min="1049" max="1049" width="11.42578125" style="79"/>
    <col min="1050" max="1050" width="4.7109375" style="79" customWidth="1"/>
    <col min="1051" max="1051" width="5" style="79" customWidth="1"/>
    <col min="1052" max="1052" width="2.28515625" style="79" customWidth="1"/>
    <col min="1053" max="1053" width="26" style="79" customWidth="1"/>
    <col min="1054" max="1054" width="8" style="79" customWidth="1"/>
    <col min="1055" max="1055" width="1" style="79" customWidth="1"/>
    <col min="1056" max="1056" width="6.7109375" style="79" customWidth="1"/>
    <col min="1057" max="1057" width="1" style="79" customWidth="1"/>
    <col min="1058" max="1058" width="6.7109375" style="79" customWidth="1"/>
    <col min="1059" max="1059" width="1" style="79" customWidth="1"/>
    <col min="1060" max="1060" width="6.7109375" style="79" customWidth="1"/>
    <col min="1061" max="1061" width="1" style="79" customWidth="1"/>
    <col min="1062" max="1062" width="6.7109375" style="79" customWidth="1"/>
    <col min="1063" max="1063" width="1" style="79" customWidth="1"/>
    <col min="1064" max="1064" width="6.7109375" style="79" customWidth="1"/>
    <col min="1065" max="1065" width="1" style="79" customWidth="1"/>
    <col min="1066" max="1067" width="6.7109375" style="79" customWidth="1"/>
    <col min="1068" max="1280" width="11.42578125" style="79"/>
    <col min="1281" max="1283" width="0" style="79" hidden="1" customWidth="1"/>
    <col min="1284" max="1284" width="0.7109375" style="79" customWidth="1"/>
    <col min="1285" max="1285" width="8.140625" style="79" customWidth="1"/>
    <col min="1286" max="1286" width="2" style="79" customWidth="1"/>
    <col min="1287" max="1287" width="1.5703125" style="79" customWidth="1"/>
    <col min="1288" max="1288" width="62.5703125" style="79" customWidth="1"/>
    <col min="1289" max="1296" width="0" style="79" hidden="1" customWidth="1"/>
    <col min="1297" max="1297" width="4.85546875" style="79" customWidth="1"/>
    <col min="1298" max="1298" width="4.42578125" style="79" customWidth="1"/>
    <col min="1299" max="1300" width="3.85546875" style="79" customWidth="1"/>
    <col min="1301" max="1302" width="4.7109375" style="79" customWidth="1"/>
    <col min="1303" max="1303" width="5.7109375" style="79" customWidth="1"/>
    <col min="1304" max="1304" width="2.5703125" style="79" customWidth="1"/>
    <col min="1305" max="1305" width="11.42578125" style="79"/>
    <col min="1306" max="1306" width="4.7109375" style="79" customWidth="1"/>
    <col min="1307" max="1307" width="5" style="79" customWidth="1"/>
    <col min="1308" max="1308" width="2.28515625" style="79" customWidth="1"/>
    <col min="1309" max="1309" width="26" style="79" customWidth="1"/>
    <col min="1310" max="1310" width="8" style="79" customWidth="1"/>
    <col min="1311" max="1311" width="1" style="79" customWidth="1"/>
    <col min="1312" max="1312" width="6.7109375" style="79" customWidth="1"/>
    <col min="1313" max="1313" width="1" style="79" customWidth="1"/>
    <col min="1314" max="1314" width="6.7109375" style="79" customWidth="1"/>
    <col min="1315" max="1315" width="1" style="79" customWidth="1"/>
    <col min="1316" max="1316" width="6.7109375" style="79" customWidth="1"/>
    <col min="1317" max="1317" width="1" style="79" customWidth="1"/>
    <col min="1318" max="1318" width="6.7109375" style="79" customWidth="1"/>
    <col min="1319" max="1319" width="1" style="79" customWidth="1"/>
    <col min="1320" max="1320" width="6.7109375" style="79" customWidth="1"/>
    <col min="1321" max="1321" width="1" style="79" customWidth="1"/>
    <col min="1322" max="1323" width="6.7109375" style="79" customWidth="1"/>
    <col min="1324" max="1536" width="11.42578125" style="79"/>
    <col min="1537" max="1539" width="0" style="79" hidden="1" customWidth="1"/>
    <col min="1540" max="1540" width="0.7109375" style="79" customWidth="1"/>
    <col min="1541" max="1541" width="8.140625" style="79" customWidth="1"/>
    <col min="1542" max="1542" width="2" style="79" customWidth="1"/>
    <col min="1543" max="1543" width="1.5703125" style="79" customWidth="1"/>
    <col min="1544" max="1544" width="62.5703125" style="79" customWidth="1"/>
    <col min="1545" max="1552" width="0" style="79" hidden="1" customWidth="1"/>
    <col min="1553" max="1553" width="4.85546875" style="79" customWidth="1"/>
    <col min="1554" max="1554" width="4.42578125" style="79" customWidth="1"/>
    <col min="1555" max="1556" width="3.85546875" style="79" customWidth="1"/>
    <col min="1557" max="1558" width="4.7109375" style="79" customWidth="1"/>
    <col min="1559" max="1559" width="5.7109375" style="79" customWidth="1"/>
    <col min="1560" max="1560" width="2.5703125" style="79" customWidth="1"/>
    <col min="1561" max="1561" width="11.42578125" style="79"/>
    <col min="1562" max="1562" width="4.7109375" style="79" customWidth="1"/>
    <col min="1563" max="1563" width="5" style="79" customWidth="1"/>
    <col min="1564" max="1564" width="2.28515625" style="79" customWidth="1"/>
    <col min="1565" max="1565" width="26" style="79" customWidth="1"/>
    <col min="1566" max="1566" width="8" style="79" customWidth="1"/>
    <col min="1567" max="1567" width="1" style="79" customWidth="1"/>
    <col min="1568" max="1568" width="6.7109375" style="79" customWidth="1"/>
    <col min="1569" max="1569" width="1" style="79" customWidth="1"/>
    <col min="1570" max="1570" width="6.7109375" style="79" customWidth="1"/>
    <col min="1571" max="1571" width="1" style="79" customWidth="1"/>
    <col min="1572" max="1572" width="6.7109375" style="79" customWidth="1"/>
    <col min="1573" max="1573" width="1" style="79" customWidth="1"/>
    <col min="1574" max="1574" width="6.7109375" style="79" customWidth="1"/>
    <col min="1575" max="1575" width="1" style="79" customWidth="1"/>
    <col min="1576" max="1576" width="6.7109375" style="79" customWidth="1"/>
    <col min="1577" max="1577" width="1" style="79" customWidth="1"/>
    <col min="1578" max="1579" width="6.7109375" style="79" customWidth="1"/>
    <col min="1580" max="1792" width="11.42578125" style="79"/>
    <col min="1793" max="1795" width="0" style="79" hidden="1" customWidth="1"/>
    <col min="1796" max="1796" width="0.7109375" style="79" customWidth="1"/>
    <col min="1797" max="1797" width="8.140625" style="79" customWidth="1"/>
    <col min="1798" max="1798" width="2" style="79" customWidth="1"/>
    <col min="1799" max="1799" width="1.5703125" style="79" customWidth="1"/>
    <col min="1800" max="1800" width="62.5703125" style="79" customWidth="1"/>
    <col min="1801" max="1808" width="0" style="79" hidden="1" customWidth="1"/>
    <col min="1809" max="1809" width="4.85546875" style="79" customWidth="1"/>
    <col min="1810" max="1810" width="4.42578125" style="79" customWidth="1"/>
    <col min="1811" max="1812" width="3.85546875" style="79" customWidth="1"/>
    <col min="1813" max="1814" width="4.7109375" style="79" customWidth="1"/>
    <col min="1815" max="1815" width="5.7109375" style="79" customWidth="1"/>
    <col min="1816" max="1816" width="2.5703125" style="79" customWidth="1"/>
    <col min="1817" max="1817" width="11.42578125" style="79"/>
    <col min="1818" max="1818" width="4.7109375" style="79" customWidth="1"/>
    <col min="1819" max="1819" width="5" style="79" customWidth="1"/>
    <col min="1820" max="1820" width="2.28515625" style="79" customWidth="1"/>
    <col min="1821" max="1821" width="26" style="79" customWidth="1"/>
    <col min="1822" max="1822" width="8" style="79" customWidth="1"/>
    <col min="1823" max="1823" width="1" style="79" customWidth="1"/>
    <col min="1824" max="1824" width="6.7109375" style="79" customWidth="1"/>
    <col min="1825" max="1825" width="1" style="79" customWidth="1"/>
    <col min="1826" max="1826" width="6.7109375" style="79" customWidth="1"/>
    <col min="1827" max="1827" width="1" style="79" customWidth="1"/>
    <col min="1828" max="1828" width="6.7109375" style="79" customWidth="1"/>
    <col min="1829" max="1829" width="1" style="79" customWidth="1"/>
    <col min="1830" max="1830" width="6.7109375" style="79" customWidth="1"/>
    <col min="1831" max="1831" width="1" style="79" customWidth="1"/>
    <col min="1832" max="1832" width="6.7109375" style="79" customWidth="1"/>
    <col min="1833" max="1833" width="1" style="79" customWidth="1"/>
    <col min="1834" max="1835" width="6.7109375" style="79" customWidth="1"/>
    <col min="1836" max="2048" width="11.42578125" style="79"/>
    <col min="2049" max="2051" width="0" style="79" hidden="1" customWidth="1"/>
    <col min="2052" max="2052" width="0.7109375" style="79" customWidth="1"/>
    <col min="2053" max="2053" width="8.140625" style="79" customWidth="1"/>
    <col min="2054" max="2054" width="2" style="79" customWidth="1"/>
    <col min="2055" max="2055" width="1.5703125" style="79" customWidth="1"/>
    <col min="2056" max="2056" width="62.5703125" style="79" customWidth="1"/>
    <col min="2057" max="2064" width="0" style="79" hidden="1" customWidth="1"/>
    <col min="2065" max="2065" width="4.85546875" style="79" customWidth="1"/>
    <col min="2066" max="2066" width="4.42578125" style="79" customWidth="1"/>
    <col min="2067" max="2068" width="3.85546875" style="79" customWidth="1"/>
    <col min="2069" max="2070" width="4.7109375" style="79" customWidth="1"/>
    <col min="2071" max="2071" width="5.7109375" style="79" customWidth="1"/>
    <col min="2072" max="2072" width="2.5703125" style="79" customWidth="1"/>
    <col min="2073" max="2073" width="11.42578125" style="79"/>
    <col min="2074" max="2074" width="4.7109375" style="79" customWidth="1"/>
    <col min="2075" max="2075" width="5" style="79" customWidth="1"/>
    <col min="2076" max="2076" width="2.28515625" style="79" customWidth="1"/>
    <col min="2077" max="2077" width="26" style="79" customWidth="1"/>
    <col min="2078" max="2078" width="8" style="79" customWidth="1"/>
    <col min="2079" max="2079" width="1" style="79" customWidth="1"/>
    <col min="2080" max="2080" width="6.7109375" style="79" customWidth="1"/>
    <col min="2081" max="2081" width="1" style="79" customWidth="1"/>
    <col min="2082" max="2082" width="6.7109375" style="79" customWidth="1"/>
    <col min="2083" max="2083" width="1" style="79" customWidth="1"/>
    <col min="2084" max="2084" width="6.7109375" style="79" customWidth="1"/>
    <col min="2085" max="2085" width="1" style="79" customWidth="1"/>
    <col min="2086" max="2086" width="6.7109375" style="79" customWidth="1"/>
    <col min="2087" max="2087" width="1" style="79" customWidth="1"/>
    <col min="2088" max="2088" width="6.7109375" style="79" customWidth="1"/>
    <col min="2089" max="2089" width="1" style="79" customWidth="1"/>
    <col min="2090" max="2091" width="6.7109375" style="79" customWidth="1"/>
    <col min="2092" max="2304" width="11.42578125" style="79"/>
    <col min="2305" max="2307" width="0" style="79" hidden="1" customWidth="1"/>
    <col min="2308" max="2308" width="0.7109375" style="79" customWidth="1"/>
    <col min="2309" max="2309" width="8.140625" style="79" customWidth="1"/>
    <col min="2310" max="2310" width="2" style="79" customWidth="1"/>
    <col min="2311" max="2311" width="1.5703125" style="79" customWidth="1"/>
    <col min="2312" max="2312" width="62.5703125" style="79" customWidth="1"/>
    <col min="2313" max="2320" width="0" style="79" hidden="1" customWidth="1"/>
    <col min="2321" max="2321" width="4.85546875" style="79" customWidth="1"/>
    <col min="2322" max="2322" width="4.42578125" style="79" customWidth="1"/>
    <col min="2323" max="2324" width="3.85546875" style="79" customWidth="1"/>
    <col min="2325" max="2326" width="4.7109375" style="79" customWidth="1"/>
    <col min="2327" max="2327" width="5.7109375" style="79" customWidth="1"/>
    <col min="2328" max="2328" width="2.5703125" style="79" customWidth="1"/>
    <col min="2329" max="2329" width="11.42578125" style="79"/>
    <col min="2330" max="2330" width="4.7109375" style="79" customWidth="1"/>
    <col min="2331" max="2331" width="5" style="79" customWidth="1"/>
    <col min="2332" max="2332" width="2.28515625" style="79" customWidth="1"/>
    <col min="2333" max="2333" width="26" style="79" customWidth="1"/>
    <col min="2334" max="2334" width="8" style="79" customWidth="1"/>
    <col min="2335" max="2335" width="1" style="79" customWidth="1"/>
    <col min="2336" max="2336" width="6.7109375" style="79" customWidth="1"/>
    <col min="2337" max="2337" width="1" style="79" customWidth="1"/>
    <col min="2338" max="2338" width="6.7109375" style="79" customWidth="1"/>
    <col min="2339" max="2339" width="1" style="79" customWidth="1"/>
    <col min="2340" max="2340" width="6.7109375" style="79" customWidth="1"/>
    <col min="2341" max="2341" width="1" style="79" customWidth="1"/>
    <col min="2342" max="2342" width="6.7109375" style="79" customWidth="1"/>
    <col min="2343" max="2343" width="1" style="79" customWidth="1"/>
    <col min="2344" max="2344" width="6.7109375" style="79" customWidth="1"/>
    <col min="2345" max="2345" width="1" style="79" customWidth="1"/>
    <col min="2346" max="2347" width="6.7109375" style="79" customWidth="1"/>
    <col min="2348" max="2560" width="11.42578125" style="79"/>
    <col min="2561" max="2563" width="0" style="79" hidden="1" customWidth="1"/>
    <col min="2564" max="2564" width="0.7109375" style="79" customWidth="1"/>
    <col min="2565" max="2565" width="8.140625" style="79" customWidth="1"/>
    <col min="2566" max="2566" width="2" style="79" customWidth="1"/>
    <col min="2567" max="2567" width="1.5703125" style="79" customWidth="1"/>
    <col min="2568" max="2568" width="62.5703125" style="79" customWidth="1"/>
    <col min="2569" max="2576" width="0" style="79" hidden="1" customWidth="1"/>
    <col min="2577" max="2577" width="4.85546875" style="79" customWidth="1"/>
    <col min="2578" max="2578" width="4.42578125" style="79" customWidth="1"/>
    <col min="2579" max="2580" width="3.85546875" style="79" customWidth="1"/>
    <col min="2581" max="2582" width="4.7109375" style="79" customWidth="1"/>
    <col min="2583" max="2583" width="5.7109375" style="79" customWidth="1"/>
    <col min="2584" max="2584" width="2.5703125" style="79" customWidth="1"/>
    <col min="2585" max="2585" width="11.42578125" style="79"/>
    <col min="2586" max="2586" width="4.7109375" style="79" customWidth="1"/>
    <col min="2587" max="2587" width="5" style="79" customWidth="1"/>
    <col min="2588" max="2588" width="2.28515625" style="79" customWidth="1"/>
    <col min="2589" max="2589" width="26" style="79" customWidth="1"/>
    <col min="2590" max="2590" width="8" style="79" customWidth="1"/>
    <col min="2591" max="2591" width="1" style="79" customWidth="1"/>
    <col min="2592" max="2592" width="6.7109375" style="79" customWidth="1"/>
    <col min="2593" max="2593" width="1" style="79" customWidth="1"/>
    <col min="2594" max="2594" width="6.7109375" style="79" customWidth="1"/>
    <col min="2595" max="2595" width="1" style="79" customWidth="1"/>
    <col min="2596" max="2596" width="6.7109375" style="79" customWidth="1"/>
    <col min="2597" max="2597" width="1" style="79" customWidth="1"/>
    <col min="2598" max="2598" width="6.7109375" style="79" customWidth="1"/>
    <col min="2599" max="2599" width="1" style="79" customWidth="1"/>
    <col min="2600" max="2600" width="6.7109375" style="79" customWidth="1"/>
    <col min="2601" max="2601" width="1" style="79" customWidth="1"/>
    <col min="2602" max="2603" width="6.7109375" style="79" customWidth="1"/>
    <col min="2604" max="2816" width="11.42578125" style="79"/>
    <col min="2817" max="2819" width="0" style="79" hidden="1" customWidth="1"/>
    <col min="2820" max="2820" width="0.7109375" style="79" customWidth="1"/>
    <col min="2821" max="2821" width="8.140625" style="79" customWidth="1"/>
    <col min="2822" max="2822" width="2" style="79" customWidth="1"/>
    <col min="2823" max="2823" width="1.5703125" style="79" customWidth="1"/>
    <col min="2824" max="2824" width="62.5703125" style="79" customWidth="1"/>
    <col min="2825" max="2832" width="0" style="79" hidden="1" customWidth="1"/>
    <col min="2833" max="2833" width="4.85546875" style="79" customWidth="1"/>
    <col min="2834" max="2834" width="4.42578125" style="79" customWidth="1"/>
    <col min="2835" max="2836" width="3.85546875" style="79" customWidth="1"/>
    <col min="2837" max="2838" width="4.7109375" style="79" customWidth="1"/>
    <col min="2839" max="2839" width="5.7109375" style="79" customWidth="1"/>
    <col min="2840" max="2840" width="2.5703125" style="79" customWidth="1"/>
    <col min="2841" max="2841" width="11.42578125" style="79"/>
    <col min="2842" max="2842" width="4.7109375" style="79" customWidth="1"/>
    <col min="2843" max="2843" width="5" style="79" customWidth="1"/>
    <col min="2844" max="2844" width="2.28515625" style="79" customWidth="1"/>
    <col min="2845" max="2845" width="26" style="79" customWidth="1"/>
    <col min="2846" max="2846" width="8" style="79" customWidth="1"/>
    <col min="2847" max="2847" width="1" style="79" customWidth="1"/>
    <col min="2848" max="2848" width="6.7109375" style="79" customWidth="1"/>
    <col min="2849" max="2849" width="1" style="79" customWidth="1"/>
    <col min="2850" max="2850" width="6.7109375" style="79" customWidth="1"/>
    <col min="2851" max="2851" width="1" style="79" customWidth="1"/>
    <col min="2852" max="2852" width="6.7109375" style="79" customWidth="1"/>
    <col min="2853" max="2853" width="1" style="79" customWidth="1"/>
    <col min="2854" max="2854" width="6.7109375" style="79" customWidth="1"/>
    <col min="2855" max="2855" width="1" style="79" customWidth="1"/>
    <col min="2856" max="2856" width="6.7109375" style="79" customWidth="1"/>
    <col min="2857" max="2857" width="1" style="79" customWidth="1"/>
    <col min="2858" max="2859" width="6.7109375" style="79" customWidth="1"/>
    <col min="2860" max="3072" width="11.42578125" style="79"/>
    <col min="3073" max="3075" width="0" style="79" hidden="1" customWidth="1"/>
    <col min="3076" max="3076" width="0.7109375" style="79" customWidth="1"/>
    <col min="3077" max="3077" width="8.140625" style="79" customWidth="1"/>
    <col min="3078" max="3078" width="2" style="79" customWidth="1"/>
    <col min="3079" max="3079" width="1.5703125" style="79" customWidth="1"/>
    <col min="3080" max="3080" width="62.5703125" style="79" customWidth="1"/>
    <col min="3081" max="3088" width="0" style="79" hidden="1" customWidth="1"/>
    <col min="3089" max="3089" width="4.85546875" style="79" customWidth="1"/>
    <col min="3090" max="3090" width="4.42578125" style="79" customWidth="1"/>
    <col min="3091" max="3092" width="3.85546875" style="79" customWidth="1"/>
    <col min="3093" max="3094" width="4.7109375" style="79" customWidth="1"/>
    <col min="3095" max="3095" width="5.7109375" style="79" customWidth="1"/>
    <col min="3096" max="3096" width="2.5703125" style="79" customWidth="1"/>
    <col min="3097" max="3097" width="11.42578125" style="79"/>
    <col min="3098" max="3098" width="4.7109375" style="79" customWidth="1"/>
    <col min="3099" max="3099" width="5" style="79" customWidth="1"/>
    <col min="3100" max="3100" width="2.28515625" style="79" customWidth="1"/>
    <col min="3101" max="3101" width="26" style="79" customWidth="1"/>
    <col min="3102" max="3102" width="8" style="79" customWidth="1"/>
    <col min="3103" max="3103" width="1" style="79" customWidth="1"/>
    <col min="3104" max="3104" width="6.7109375" style="79" customWidth="1"/>
    <col min="3105" max="3105" width="1" style="79" customWidth="1"/>
    <col min="3106" max="3106" width="6.7109375" style="79" customWidth="1"/>
    <col min="3107" max="3107" width="1" style="79" customWidth="1"/>
    <col min="3108" max="3108" width="6.7109375" style="79" customWidth="1"/>
    <col min="3109" max="3109" width="1" style="79" customWidth="1"/>
    <col min="3110" max="3110" width="6.7109375" style="79" customWidth="1"/>
    <col min="3111" max="3111" width="1" style="79" customWidth="1"/>
    <col min="3112" max="3112" width="6.7109375" style="79" customWidth="1"/>
    <col min="3113" max="3113" width="1" style="79" customWidth="1"/>
    <col min="3114" max="3115" width="6.7109375" style="79" customWidth="1"/>
    <col min="3116" max="3328" width="11.42578125" style="79"/>
    <col min="3329" max="3331" width="0" style="79" hidden="1" customWidth="1"/>
    <col min="3332" max="3332" width="0.7109375" style="79" customWidth="1"/>
    <col min="3333" max="3333" width="8.140625" style="79" customWidth="1"/>
    <col min="3334" max="3334" width="2" style="79" customWidth="1"/>
    <col min="3335" max="3335" width="1.5703125" style="79" customWidth="1"/>
    <col min="3336" max="3336" width="62.5703125" style="79" customWidth="1"/>
    <col min="3337" max="3344" width="0" style="79" hidden="1" customWidth="1"/>
    <col min="3345" max="3345" width="4.85546875" style="79" customWidth="1"/>
    <col min="3346" max="3346" width="4.42578125" style="79" customWidth="1"/>
    <col min="3347" max="3348" width="3.85546875" style="79" customWidth="1"/>
    <col min="3349" max="3350" width="4.7109375" style="79" customWidth="1"/>
    <col min="3351" max="3351" width="5.7109375" style="79" customWidth="1"/>
    <col min="3352" max="3352" width="2.5703125" style="79" customWidth="1"/>
    <col min="3353" max="3353" width="11.42578125" style="79"/>
    <col min="3354" max="3354" width="4.7109375" style="79" customWidth="1"/>
    <col min="3355" max="3355" width="5" style="79" customWidth="1"/>
    <col min="3356" max="3356" width="2.28515625" style="79" customWidth="1"/>
    <col min="3357" max="3357" width="26" style="79" customWidth="1"/>
    <col min="3358" max="3358" width="8" style="79" customWidth="1"/>
    <col min="3359" max="3359" width="1" style="79" customWidth="1"/>
    <col min="3360" max="3360" width="6.7109375" style="79" customWidth="1"/>
    <col min="3361" max="3361" width="1" style="79" customWidth="1"/>
    <col min="3362" max="3362" width="6.7109375" style="79" customWidth="1"/>
    <col min="3363" max="3363" width="1" style="79" customWidth="1"/>
    <col min="3364" max="3364" width="6.7109375" style="79" customWidth="1"/>
    <col min="3365" max="3365" width="1" style="79" customWidth="1"/>
    <col min="3366" max="3366" width="6.7109375" style="79" customWidth="1"/>
    <col min="3367" max="3367" width="1" style="79" customWidth="1"/>
    <col min="3368" max="3368" width="6.7109375" style="79" customWidth="1"/>
    <col min="3369" max="3369" width="1" style="79" customWidth="1"/>
    <col min="3370" max="3371" width="6.7109375" style="79" customWidth="1"/>
    <col min="3372" max="3584" width="11.42578125" style="79"/>
    <col min="3585" max="3587" width="0" style="79" hidden="1" customWidth="1"/>
    <col min="3588" max="3588" width="0.7109375" style="79" customWidth="1"/>
    <col min="3589" max="3589" width="8.140625" style="79" customWidth="1"/>
    <col min="3590" max="3590" width="2" style="79" customWidth="1"/>
    <col min="3591" max="3591" width="1.5703125" style="79" customWidth="1"/>
    <col min="3592" max="3592" width="62.5703125" style="79" customWidth="1"/>
    <col min="3593" max="3600" width="0" style="79" hidden="1" customWidth="1"/>
    <col min="3601" max="3601" width="4.85546875" style="79" customWidth="1"/>
    <col min="3602" max="3602" width="4.42578125" style="79" customWidth="1"/>
    <col min="3603" max="3604" width="3.85546875" style="79" customWidth="1"/>
    <col min="3605" max="3606" width="4.7109375" style="79" customWidth="1"/>
    <col min="3607" max="3607" width="5.7109375" style="79" customWidth="1"/>
    <col min="3608" max="3608" width="2.5703125" style="79" customWidth="1"/>
    <col min="3609" max="3609" width="11.42578125" style="79"/>
    <col min="3610" max="3610" width="4.7109375" style="79" customWidth="1"/>
    <col min="3611" max="3611" width="5" style="79" customWidth="1"/>
    <col min="3612" max="3612" width="2.28515625" style="79" customWidth="1"/>
    <col min="3613" max="3613" width="26" style="79" customWidth="1"/>
    <col min="3614" max="3614" width="8" style="79" customWidth="1"/>
    <col min="3615" max="3615" width="1" style="79" customWidth="1"/>
    <col min="3616" max="3616" width="6.7109375" style="79" customWidth="1"/>
    <col min="3617" max="3617" width="1" style="79" customWidth="1"/>
    <col min="3618" max="3618" width="6.7109375" style="79" customWidth="1"/>
    <col min="3619" max="3619" width="1" style="79" customWidth="1"/>
    <col min="3620" max="3620" width="6.7109375" style="79" customWidth="1"/>
    <col min="3621" max="3621" width="1" style="79" customWidth="1"/>
    <col min="3622" max="3622" width="6.7109375" style="79" customWidth="1"/>
    <col min="3623" max="3623" width="1" style="79" customWidth="1"/>
    <col min="3624" max="3624" width="6.7109375" style="79" customWidth="1"/>
    <col min="3625" max="3625" width="1" style="79" customWidth="1"/>
    <col min="3626" max="3627" width="6.7109375" style="79" customWidth="1"/>
    <col min="3628" max="3840" width="11.42578125" style="79"/>
    <col min="3841" max="3843" width="0" style="79" hidden="1" customWidth="1"/>
    <col min="3844" max="3844" width="0.7109375" style="79" customWidth="1"/>
    <col min="3845" max="3845" width="8.140625" style="79" customWidth="1"/>
    <col min="3846" max="3846" width="2" style="79" customWidth="1"/>
    <col min="3847" max="3847" width="1.5703125" style="79" customWidth="1"/>
    <col min="3848" max="3848" width="62.5703125" style="79" customWidth="1"/>
    <col min="3849" max="3856" width="0" style="79" hidden="1" customWidth="1"/>
    <col min="3857" max="3857" width="4.85546875" style="79" customWidth="1"/>
    <col min="3858" max="3858" width="4.42578125" style="79" customWidth="1"/>
    <col min="3859" max="3860" width="3.85546875" style="79" customWidth="1"/>
    <col min="3861" max="3862" width="4.7109375" style="79" customWidth="1"/>
    <col min="3863" max="3863" width="5.7109375" style="79" customWidth="1"/>
    <col min="3864" max="3864" width="2.5703125" style="79" customWidth="1"/>
    <col min="3865" max="3865" width="11.42578125" style="79"/>
    <col min="3866" max="3866" width="4.7109375" style="79" customWidth="1"/>
    <col min="3867" max="3867" width="5" style="79" customWidth="1"/>
    <col min="3868" max="3868" width="2.28515625" style="79" customWidth="1"/>
    <col min="3869" max="3869" width="26" style="79" customWidth="1"/>
    <col min="3870" max="3870" width="8" style="79" customWidth="1"/>
    <col min="3871" max="3871" width="1" style="79" customWidth="1"/>
    <col min="3872" max="3872" width="6.7109375" style="79" customWidth="1"/>
    <col min="3873" max="3873" width="1" style="79" customWidth="1"/>
    <col min="3874" max="3874" width="6.7109375" style="79" customWidth="1"/>
    <col min="3875" max="3875" width="1" style="79" customWidth="1"/>
    <col min="3876" max="3876" width="6.7109375" style="79" customWidth="1"/>
    <col min="3877" max="3877" width="1" style="79" customWidth="1"/>
    <col min="3878" max="3878" width="6.7109375" style="79" customWidth="1"/>
    <col min="3879" max="3879" width="1" style="79" customWidth="1"/>
    <col min="3880" max="3880" width="6.7109375" style="79" customWidth="1"/>
    <col min="3881" max="3881" width="1" style="79" customWidth="1"/>
    <col min="3882" max="3883" width="6.7109375" style="79" customWidth="1"/>
    <col min="3884" max="4096" width="11.42578125" style="79"/>
    <col min="4097" max="4099" width="0" style="79" hidden="1" customWidth="1"/>
    <col min="4100" max="4100" width="0.7109375" style="79" customWidth="1"/>
    <col min="4101" max="4101" width="8.140625" style="79" customWidth="1"/>
    <col min="4102" max="4102" width="2" style="79" customWidth="1"/>
    <col min="4103" max="4103" width="1.5703125" style="79" customWidth="1"/>
    <col min="4104" max="4104" width="62.5703125" style="79" customWidth="1"/>
    <col min="4105" max="4112" width="0" style="79" hidden="1" customWidth="1"/>
    <col min="4113" max="4113" width="4.85546875" style="79" customWidth="1"/>
    <col min="4114" max="4114" width="4.42578125" style="79" customWidth="1"/>
    <col min="4115" max="4116" width="3.85546875" style="79" customWidth="1"/>
    <col min="4117" max="4118" width="4.7109375" style="79" customWidth="1"/>
    <col min="4119" max="4119" width="5.7109375" style="79" customWidth="1"/>
    <col min="4120" max="4120" width="2.5703125" style="79" customWidth="1"/>
    <col min="4121" max="4121" width="11.42578125" style="79"/>
    <col min="4122" max="4122" width="4.7109375" style="79" customWidth="1"/>
    <col min="4123" max="4123" width="5" style="79" customWidth="1"/>
    <col min="4124" max="4124" width="2.28515625" style="79" customWidth="1"/>
    <col min="4125" max="4125" width="26" style="79" customWidth="1"/>
    <col min="4126" max="4126" width="8" style="79" customWidth="1"/>
    <col min="4127" max="4127" width="1" style="79" customWidth="1"/>
    <col min="4128" max="4128" width="6.7109375" style="79" customWidth="1"/>
    <col min="4129" max="4129" width="1" style="79" customWidth="1"/>
    <col min="4130" max="4130" width="6.7109375" style="79" customWidth="1"/>
    <col min="4131" max="4131" width="1" style="79" customWidth="1"/>
    <col min="4132" max="4132" width="6.7109375" style="79" customWidth="1"/>
    <col min="4133" max="4133" width="1" style="79" customWidth="1"/>
    <col min="4134" max="4134" width="6.7109375" style="79" customWidth="1"/>
    <col min="4135" max="4135" width="1" style="79" customWidth="1"/>
    <col min="4136" max="4136" width="6.7109375" style="79" customWidth="1"/>
    <col min="4137" max="4137" width="1" style="79" customWidth="1"/>
    <col min="4138" max="4139" width="6.7109375" style="79" customWidth="1"/>
    <col min="4140" max="4352" width="11.42578125" style="79"/>
    <col min="4353" max="4355" width="0" style="79" hidden="1" customWidth="1"/>
    <col min="4356" max="4356" width="0.7109375" style="79" customWidth="1"/>
    <col min="4357" max="4357" width="8.140625" style="79" customWidth="1"/>
    <col min="4358" max="4358" width="2" style="79" customWidth="1"/>
    <col min="4359" max="4359" width="1.5703125" style="79" customWidth="1"/>
    <col min="4360" max="4360" width="62.5703125" style="79" customWidth="1"/>
    <col min="4361" max="4368" width="0" style="79" hidden="1" customWidth="1"/>
    <col min="4369" max="4369" width="4.85546875" style="79" customWidth="1"/>
    <col min="4370" max="4370" width="4.42578125" style="79" customWidth="1"/>
    <col min="4371" max="4372" width="3.85546875" style="79" customWidth="1"/>
    <col min="4373" max="4374" width="4.7109375" style="79" customWidth="1"/>
    <col min="4375" max="4375" width="5.7109375" style="79" customWidth="1"/>
    <col min="4376" max="4376" width="2.5703125" style="79" customWidth="1"/>
    <col min="4377" max="4377" width="11.42578125" style="79"/>
    <col min="4378" max="4378" width="4.7109375" style="79" customWidth="1"/>
    <col min="4379" max="4379" width="5" style="79" customWidth="1"/>
    <col min="4380" max="4380" width="2.28515625" style="79" customWidth="1"/>
    <col min="4381" max="4381" width="26" style="79" customWidth="1"/>
    <col min="4382" max="4382" width="8" style="79" customWidth="1"/>
    <col min="4383" max="4383" width="1" style="79" customWidth="1"/>
    <col min="4384" max="4384" width="6.7109375" style="79" customWidth="1"/>
    <col min="4385" max="4385" width="1" style="79" customWidth="1"/>
    <col min="4386" max="4386" width="6.7109375" style="79" customWidth="1"/>
    <col min="4387" max="4387" width="1" style="79" customWidth="1"/>
    <col min="4388" max="4388" width="6.7109375" style="79" customWidth="1"/>
    <col min="4389" max="4389" width="1" style="79" customWidth="1"/>
    <col min="4390" max="4390" width="6.7109375" style="79" customWidth="1"/>
    <col min="4391" max="4391" width="1" style="79" customWidth="1"/>
    <col min="4392" max="4392" width="6.7109375" style="79" customWidth="1"/>
    <col min="4393" max="4393" width="1" style="79" customWidth="1"/>
    <col min="4394" max="4395" width="6.7109375" style="79" customWidth="1"/>
    <col min="4396" max="4608" width="11.42578125" style="79"/>
    <col min="4609" max="4611" width="0" style="79" hidden="1" customWidth="1"/>
    <col min="4612" max="4612" width="0.7109375" style="79" customWidth="1"/>
    <col min="4613" max="4613" width="8.140625" style="79" customWidth="1"/>
    <col min="4614" max="4614" width="2" style="79" customWidth="1"/>
    <col min="4615" max="4615" width="1.5703125" style="79" customWidth="1"/>
    <col min="4616" max="4616" width="62.5703125" style="79" customWidth="1"/>
    <col min="4617" max="4624" width="0" style="79" hidden="1" customWidth="1"/>
    <col min="4625" max="4625" width="4.85546875" style="79" customWidth="1"/>
    <col min="4626" max="4626" width="4.42578125" style="79" customWidth="1"/>
    <col min="4627" max="4628" width="3.85546875" style="79" customWidth="1"/>
    <col min="4629" max="4630" width="4.7109375" style="79" customWidth="1"/>
    <col min="4631" max="4631" width="5.7109375" style="79" customWidth="1"/>
    <col min="4632" max="4632" width="2.5703125" style="79" customWidth="1"/>
    <col min="4633" max="4633" width="11.42578125" style="79"/>
    <col min="4634" max="4634" width="4.7109375" style="79" customWidth="1"/>
    <col min="4635" max="4635" width="5" style="79" customWidth="1"/>
    <col min="4636" max="4636" width="2.28515625" style="79" customWidth="1"/>
    <col min="4637" max="4637" width="26" style="79" customWidth="1"/>
    <col min="4638" max="4638" width="8" style="79" customWidth="1"/>
    <col min="4639" max="4639" width="1" style="79" customWidth="1"/>
    <col min="4640" max="4640" width="6.7109375" style="79" customWidth="1"/>
    <col min="4641" max="4641" width="1" style="79" customWidth="1"/>
    <col min="4642" max="4642" width="6.7109375" style="79" customWidth="1"/>
    <col min="4643" max="4643" width="1" style="79" customWidth="1"/>
    <col min="4644" max="4644" width="6.7109375" style="79" customWidth="1"/>
    <col min="4645" max="4645" width="1" style="79" customWidth="1"/>
    <col min="4646" max="4646" width="6.7109375" style="79" customWidth="1"/>
    <col min="4647" max="4647" width="1" style="79" customWidth="1"/>
    <col min="4648" max="4648" width="6.7109375" style="79" customWidth="1"/>
    <col min="4649" max="4649" width="1" style="79" customWidth="1"/>
    <col min="4650" max="4651" width="6.7109375" style="79" customWidth="1"/>
    <col min="4652" max="4864" width="11.42578125" style="79"/>
    <col min="4865" max="4867" width="0" style="79" hidden="1" customWidth="1"/>
    <col min="4868" max="4868" width="0.7109375" style="79" customWidth="1"/>
    <col min="4869" max="4869" width="8.140625" style="79" customWidth="1"/>
    <col min="4870" max="4870" width="2" style="79" customWidth="1"/>
    <col min="4871" max="4871" width="1.5703125" style="79" customWidth="1"/>
    <col min="4872" max="4872" width="62.5703125" style="79" customWidth="1"/>
    <col min="4873" max="4880" width="0" style="79" hidden="1" customWidth="1"/>
    <col min="4881" max="4881" width="4.85546875" style="79" customWidth="1"/>
    <col min="4882" max="4882" width="4.42578125" style="79" customWidth="1"/>
    <col min="4883" max="4884" width="3.85546875" style="79" customWidth="1"/>
    <col min="4885" max="4886" width="4.7109375" style="79" customWidth="1"/>
    <col min="4887" max="4887" width="5.7109375" style="79" customWidth="1"/>
    <col min="4888" max="4888" width="2.5703125" style="79" customWidth="1"/>
    <col min="4889" max="4889" width="11.42578125" style="79"/>
    <col min="4890" max="4890" width="4.7109375" style="79" customWidth="1"/>
    <col min="4891" max="4891" width="5" style="79" customWidth="1"/>
    <col min="4892" max="4892" width="2.28515625" style="79" customWidth="1"/>
    <col min="4893" max="4893" width="26" style="79" customWidth="1"/>
    <col min="4894" max="4894" width="8" style="79" customWidth="1"/>
    <col min="4895" max="4895" width="1" style="79" customWidth="1"/>
    <col min="4896" max="4896" width="6.7109375" style="79" customWidth="1"/>
    <col min="4897" max="4897" width="1" style="79" customWidth="1"/>
    <col min="4898" max="4898" width="6.7109375" style="79" customWidth="1"/>
    <col min="4899" max="4899" width="1" style="79" customWidth="1"/>
    <col min="4900" max="4900" width="6.7109375" style="79" customWidth="1"/>
    <col min="4901" max="4901" width="1" style="79" customWidth="1"/>
    <col min="4902" max="4902" width="6.7109375" style="79" customWidth="1"/>
    <col min="4903" max="4903" width="1" style="79" customWidth="1"/>
    <col min="4904" max="4904" width="6.7109375" style="79" customWidth="1"/>
    <col min="4905" max="4905" width="1" style="79" customWidth="1"/>
    <col min="4906" max="4907" width="6.7109375" style="79" customWidth="1"/>
    <col min="4908" max="5120" width="11.42578125" style="79"/>
    <col min="5121" max="5123" width="0" style="79" hidden="1" customWidth="1"/>
    <col min="5124" max="5124" width="0.7109375" style="79" customWidth="1"/>
    <col min="5125" max="5125" width="8.140625" style="79" customWidth="1"/>
    <col min="5126" max="5126" width="2" style="79" customWidth="1"/>
    <col min="5127" max="5127" width="1.5703125" style="79" customWidth="1"/>
    <col min="5128" max="5128" width="62.5703125" style="79" customWidth="1"/>
    <col min="5129" max="5136" width="0" style="79" hidden="1" customWidth="1"/>
    <col min="5137" max="5137" width="4.85546875" style="79" customWidth="1"/>
    <col min="5138" max="5138" width="4.42578125" style="79" customWidth="1"/>
    <col min="5139" max="5140" width="3.85546875" style="79" customWidth="1"/>
    <col min="5141" max="5142" width="4.7109375" style="79" customWidth="1"/>
    <col min="5143" max="5143" width="5.7109375" style="79" customWidth="1"/>
    <col min="5144" max="5144" width="2.5703125" style="79" customWidth="1"/>
    <col min="5145" max="5145" width="11.42578125" style="79"/>
    <col min="5146" max="5146" width="4.7109375" style="79" customWidth="1"/>
    <col min="5147" max="5147" width="5" style="79" customWidth="1"/>
    <col min="5148" max="5148" width="2.28515625" style="79" customWidth="1"/>
    <col min="5149" max="5149" width="26" style="79" customWidth="1"/>
    <col min="5150" max="5150" width="8" style="79" customWidth="1"/>
    <col min="5151" max="5151" width="1" style="79" customWidth="1"/>
    <col min="5152" max="5152" width="6.7109375" style="79" customWidth="1"/>
    <col min="5153" max="5153" width="1" style="79" customWidth="1"/>
    <col min="5154" max="5154" width="6.7109375" style="79" customWidth="1"/>
    <col min="5155" max="5155" width="1" style="79" customWidth="1"/>
    <col min="5156" max="5156" width="6.7109375" style="79" customWidth="1"/>
    <col min="5157" max="5157" width="1" style="79" customWidth="1"/>
    <col min="5158" max="5158" width="6.7109375" style="79" customWidth="1"/>
    <col min="5159" max="5159" width="1" style="79" customWidth="1"/>
    <col min="5160" max="5160" width="6.7109375" style="79" customWidth="1"/>
    <col min="5161" max="5161" width="1" style="79" customWidth="1"/>
    <col min="5162" max="5163" width="6.7109375" style="79" customWidth="1"/>
    <col min="5164" max="5376" width="11.42578125" style="79"/>
    <col min="5377" max="5379" width="0" style="79" hidden="1" customWidth="1"/>
    <col min="5380" max="5380" width="0.7109375" style="79" customWidth="1"/>
    <col min="5381" max="5381" width="8.140625" style="79" customWidth="1"/>
    <col min="5382" max="5382" width="2" style="79" customWidth="1"/>
    <col min="5383" max="5383" width="1.5703125" style="79" customWidth="1"/>
    <col min="5384" max="5384" width="62.5703125" style="79" customWidth="1"/>
    <col min="5385" max="5392" width="0" style="79" hidden="1" customWidth="1"/>
    <col min="5393" max="5393" width="4.85546875" style="79" customWidth="1"/>
    <col min="5394" max="5394" width="4.42578125" style="79" customWidth="1"/>
    <col min="5395" max="5396" width="3.85546875" style="79" customWidth="1"/>
    <col min="5397" max="5398" width="4.7109375" style="79" customWidth="1"/>
    <col min="5399" max="5399" width="5.7109375" style="79" customWidth="1"/>
    <col min="5400" max="5400" width="2.5703125" style="79" customWidth="1"/>
    <col min="5401" max="5401" width="11.42578125" style="79"/>
    <col min="5402" max="5402" width="4.7109375" style="79" customWidth="1"/>
    <col min="5403" max="5403" width="5" style="79" customWidth="1"/>
    <col min="5404" max="5404" width="2.28515625" style="79" customWidth="1"/>
    <col min="5405" max="5405" width="26" style="79" customWidth="1"/>
    <col min="5406" max="5406" width="8" style="79" customWidth="1"/>
    <col min="5407" max="5407" width="1" style="79" customWidth="1"/>
    <col min="5408" max="5408" width="6.7109375" style="79" customWidth="1"/>
    <col min="5409" max="5409" width="1" style="79" customWidth="1"/>
    <col min="5410" max="5410" width="6.7109375" style="79" customWidth="1"/>
    <col min="5411" max="5411" width="1" style="79" customWidth="1"/>
    <col min="5412" max="5412" width="6.7109375" style="79" customWidth="1"/>
    <col min="5413" max="5413" width="1" style="79" customWidth="1"/>
    <col min="5414" max="5414" width="6.7109375" style="79" customWidth="1"/>
    <col min="5415" max="5415" width="1" style="79" customWidth="1"/>
    <col min="5416" max="5416" width="6.7109375" style="79" customWidth="1"/>
    <col min="5417" max="5417" width="1" style="79" customWidth="1"/>
    <col min="5418" max="5419" width="6.7109375" style="79" customWidth="1"/>
    <col min="5420" max="5632" width="11.42578125" style="79"/>
    <col min="5633" max="5635" width="0" style="79" hidden="1" customWidth="1"/>
    <col min="5636" max="5636" width="0.7109375" style="79" customWidth="1"/>
    <col min="5637" max="5637" width="8.140625" style="79" customWidth="1"/>
    <col min="5638" max="5638" width="2" style="79" customWidth="1"/>
    <col min="5639" max="5639" width="1.5703125" style="79" customWidth="1"/>
    <col min="5640" max="5640" width="62.5703125" style="79" customWidth="1"/>
    <col min="5641" max="5648" width="0" style="79" hidden="1" customWidth="1"/>
    <col min="5649" max="5649" width="4.85546875" style="79" customWidth="1"/>
    <col min="5650" max="5650" width="4.42578125" style="79" customWidth="1"/>
    <col min="5651" max="5652" width="3.85546875" style="79" customWidth="1"/>
    <col min="5653" max="5654" width="4.7109375" style="79" customWidth="1"/>
    <col min="5655" max="5655" width="5.7109375" style="79" customWidth="1"/>
    <col min="5656" max="5656" width="2.5703125" style="79" customWidth="1"/>
    <col min="5657" max="5657" width="11.42578125" style="79"/>
    <col min="5658" max="5658" width="4.7109375" style="79" customWidth="1"/>
    <col min="5659" max="5659" width="5" style="79" customWidth="1"/>
    <col min="5660" max="5660" width="2.28515625" style="79" customWidth="1"/>
    <col min="5661" max="5661" width="26" style="79" customWidth="1"/>
    <col min="5662" max="5662" width="8" style="79" customWidth="1"/>
    <col min="5663" max="5663" width="1" style="79" customWidth="1"/>
    <col min="5664" max="5664" width="6.7109375" style="79" customWidth="1"/>
    <col min="5665" max="5665" width="1" style="79" customWidth="1"/>
    <col min="5666" max="5666" width="6.7109375" style="79" customWidth="1"/>
    <col min="5667" max="5667" width="1" style="79" customWidth="1"/>
    <col min="5668" max="5668" width="6.7109375" style="79" customWidth="1"/>
    <col min="5669" max="5669" width="1" style="79" customWidth="1"/>
    <col min="5670" max="5670" width="6.7109375" style="79" customWidth="1"/>
    <col min="5671" max="5671" width="1" style="79" customWidth="1"/>
    <col min="5672" max="5672" width="6.7109375" style="79" customWidth="1"/>
    <col min="5673" max="5673" width="1" style="79" customWidth="1"/>
    <col min="5674" max="5675" width="6.7109375" style="79" customWidth="1"/>
    <col min="5676" max="5888" width="11.42578125" style="79"/>
    <col min="5889" max="5891" width="0" style="79" hidden="1" customWidth="1"/>
    <col min="5892" max="5892" width="0.7109375" style="79" customWidth="1"/>
    <col min="5893" max="5893" width="8.140625" style="79" customWidth="1"/>
    <col min="5894" max="5894" width="2" style="79" customWidth="1"/>
    <col min="5895" max="5895" width="1.5703125" style="79" customWidth="1"/>
    <col min="5896" max="5896" width="62.5703125" style="79" customWidth="1"/>
    <col min="5897" max="5904" width="0" style="79" hidden="1" customWidth="1"/>
    <col min="5905" max="5905" width="4.85546875" style="79" customWidth="1"/>
    <col min="5906" max="5906" width="4.42578125" style="79" customWidth="1"/>
    <col min="5907" max="5908" width="3.85546875" style="79" customWidth="1"/>
    <col min="5909" max="5910" width="4.7109375" style="79" customWidth="1"/>
    <col min="5911" max="5911" width="5.7109375" style="79" customWidth="1"/>
    <col min="5912" max="5912" width="2.5703125" style="79" customWidth="1"/>
    <col min="5913" max="5913" width="11.42578125" style="79"/>
    <col min="5914" max="5914" width="4.7109375" style="79" customWidth="1"/>
    <col min="5915" max="5915" width="5" style="79" customWidth="1"/>
    <col min="5916" max="5916" width="2.28515625" style="79" customWidth="1"/>
    <col min="5917" max="5917" width="26" style="79" customWidth="1"/>
    <col min="5918" max="5918" width="8" style="79" customWidth="1"/>
    <col min="5919" max="5919" width="1" style="79" customWidth="1"/>
    <col min="5920" max="5920" width="6.7109375" style="79" customWidth="1"/>
    <col min="5921" max="5921" width="1" style="79" customWidth="1"/>
    <col min="5922" max="5922" width="6.7109375" style="79" customWidth="1"/>
    <col min="5923" max="5923" width="1" style="79" customWidth="1"/>
    <col min="5924" max="5924" width="6.7109375" style="79" customWidth="1"/>
    <col min="5925" max="5925" width="1" style="79" customWidth="1"/>
    <col min="5926" max="5926" width="6.7109375" style="79" customWidth="1"/>
    <col min="5927" max="5927" width="1" style="79" customWidth="1"/>
    <col min="5928" max="5928" width="6.7109375" style="79" customWidth="1"/>
    <col min="5929" max="5929" width="1" style="79" customWidth="1"/>
    <col min="5930" max="5931" width="6.7109375" style="79" customWidth="1"/>
    <col min="5932" max="6144" width="11.42578125" style="79"/>
    <col min="6145" max="6147" width="0" style="79" hidden="1" customWidth="1"/>
    <col min="6148" max="6148" width="0.7109375" style="79" customWidth="1"/>
    <col min="6149" max="6149" width="8.140625" style="79" customWidth="1"/>
    <col min="6150" max="6150" width="2" style="79" customWidth="1"/>
    <col min="6151" max="6151" width="1.5703125" style="79" customWidth="1"/>
    <col min="6152" max="6152" width="62.5703125" style="79" customWidth="1"/>
    <col min="6153" max="6160" width="0" style="79" hidden="1" customWidth="1"/>
    <col min="6161" max="6161" width="4.85546875" style="79" customWidth="1"/>
    <col min="6162" max="6162" width="4.42578125" style="79" customWidth="1"/>
    <col min="6163" max="6164" width="3.85546875" style="79" customWidth="1"/>
    <col min="6165" max="6166" width="4.7109375" style="79" customWidth="1"/>
    <col min="6167" max="6167" width="5.7109375" style="79" customWidth="1"/>
    <col min="6168" max="6168" width="2.5703125" style="79" customWidth="1"/>
    <col min="6169" max="6169" width="11.42578125" style="79"/>
    <col min="6170" max="6170" width="4.7109375" style="79" customWidth="1"/>
    <col min="6171" max="6171" width="5" style="79" customWidth="1"/>
    <col min="6172" max="6172" width="2.28515625" style="79" customWidth="1"/>
    <col min="6173" max="6173" width="26" style="79" customWidth="1"/>
    <col min="6174" max="6174" width="8" style="79" customWidth="1"/>
    <col min="6175" max="6175" width="1" style="79" customWidth="1"/>
    <col min="6176" max="6176" width="6.7109375" style="79" customWidth="1"/>
    <col min="6177" max="6177" width="1" style="79" customWidth="1"/>
    <col min="6178" max="6178" width="6.7109375" style="79" customWidth="1"/>
    <col min="6179" max="6179" width="1" style="79" customWidth="1"/>
    <col min="6180" max="6180" width="6.7109375" style="79" customWidth="1"/>
    <col min="6181" max="6181" width="1" style="79" customWidth="1"/>
    <col min="6182" max="6182" width="6.7109375" style="79" customWidth="1"/>
    <col min="6183" max="6183" width="1" style="79" customWidth="1"/>
    <col min="6184" max="6184" width="6.7109375" style="79" customWidth="1"/>
    <col min="6185" max="6185" width="1" style="79" customWidth="1"/>
    <col min="6186" max="6187" width="6.7109375" style="79" customWidth="1"/>
    <col min="6188" max="6400" width="11.42578125" style="79"/>
    <col min="6401" max="6403" width="0" style="79" hidden="1" customWidth="1"/>
    <col min="6404" max="6404" width="0.7109375" style="79" customWidth="1"/>
    <col min="6405" max="6405" width="8.140625" style="79" customWidth="1"/>
    <col min="6406" max="6406" width="2" style="79" customWidth="1"/>
    <col min="6407" max="6407" width="1.5703125" style="79" customWidth="1"/>
    <col min="6408" max="6408" width="62.5703125" style="79" customWidth="1"/>
    <col min="6409" max="6416" width="0" style="79" hidden="1" customWidth="1"/>
    <col min="6417" max="6417" width="4.85546875" style="79" customWidth="1"/>
    <col min="6418" max="6418" width="4.42578125" style="79" customWidth="1"/>
    <col min="6419" max="6420" width="3.85546875" style="79" customWidth="1"/>
    <col min="6421" max="6422" width="4.7109375" style="79" customWidth="1"/>
    <col min="6423" max="6423" width="5.7109375" style="79" customWidth="1"/>
    <col min="6424" max="6424" width="2.5703125" style="79" customWidth="1"/>
    <col min="6425" max="6425" width="11.42578125" style="79"/>
    <col min="6426" max="6426" width="4.7109375" style="79" customWidth="1"/>
    <col min="6427" max="6427" width="5" style="79" customWidth="1"/>
    <col min="6428" max="6428" width="2.28515625" style="79" customWidth="1"/>
    <col min="6429" max="6429" width="26" style="79" customWidth="1"/>
    <col min="6430" max="6430" width="8" style="79" customWidth="1"/>
    <col min="6431" max="6431" width="1" style="79" customWidth="1"/>
    <col min="6432" max="6432" width="6.7109375" style="79" customWidth="1"/>
    <col min="6433" max="6433" width="1" style="79" customWidth="1"/>
    <col min="6434" max="6434" width="6.7109375" style="79" customWidth="1"/>
    <col min="6435" max="6435" width="1" style="79" customWidth="1"/>
    <col min="6436" max="6436" width="6.7109375" style="79" customWidth="1"/>
    <col min="6437" max="6437" width="1" style="79" customWidth="1"/>
    <col min="6438" max="6438" width="6.7109375" style="79" customWidth="1"/>
    <col min="6439" max="6439" width="1" style="79" customWidth="1"/>
    <col min="6440" max="6440" width="6.7109375" style="79" customWidth="1"/>
    <col min="6441" max="6441" width="1" style="79" customWidth="1"/>
    <col min="6442" max="6443" width="6.7109375" style="79" customWidth="1"/>
    <col min="6444" max="6656" width="11.42578125" style="79"/>
    <col min="6657" max="6659" width="0" style="79" hidden="1" customWidth="1"/>
    <col min="6660" max="6660" width="0.7109375" style="79" customWidth="1"/>
    <col min="6661" max="6661" width="8.140625" style="79" customWidth="1"/>
    <col min="6662" max="6662" width="2" style="79" customWidth="1"/>
    <col min="6663" max="6663" width="1.5703125" style="79" customWidth="1"/>
    <col min="6664" max="6664" width="62.5703125" style="79" customWidth="1"/>
    <col min="6665" max="6672" width="0" style="79" hidden="1" customWidth="1"/>
    <col min="6673" max="6673" width="4.85546875" style="79" customWidth="1"/>
    <col min="6674" max="6674" width="4.42578125" style="79" customWidth="1"/>
    <col min="6675" max="6676" width="3.85546875" style="79" customWidth="1"/>
    <col min="6677" max="6678" width="4.7109375" style="79" customWidth="1"/>
    <col min="6679" max="6679" width="5.7109375" style="79" customWidth="1"/>
    <col min="6680" max="6680" width="2.5703125" style="79" customWidth="1"/>
    <col min="6681" max="6681" width="11.42578125" style="79"/>
    <col min="6682" max="6682" width="4.7109375" style="79" customWidth="1"/>
    <col min="6683" max="6683" width="5" style="79" customWidth="1"/>
    <col min="6684" max="6684" width="2.28515625" style="79" customWidth="1"/>
    <col min="6685" max="6685" width="26" style="79" customWidth="1"/>
    <col min="6686" max="6686" width="8" style="79" customWidth="1"/>
    <col min="6687" max="6687" width="1" style="79" customWidth="1"/>
    <col min="6688" max="6688" width="6.7109375" style="79" customWidth="1"/>
    <col min="6689" max="6689" width="1" style="79" customWidth="1"/>
    <col min="6690" max="6690" width="6.7109375" style="79" customWidth="1"/>
    <col min="6691" max="6691" width="1" style="79" customWidth="1"/>
    <col min="6692" max="6692" width="6.7109375" style="79" customWidth="1"/>
    <col min="6693" max="6693" width="1" style="79" customWidth="1"/>
    <col min="6694" max="6694" width="6.7109375" style="79" customWidth="1"/>
    <col min="6695" max="6695" width="1" style="79" customWidth="1"/>
    <col min="6696" max="6696" width="6.7109375" style="79" customWidth="1"/>
    <col min="6697" max="6697" width="1" style="79" customWidth="1"/>
    <col min="6698" max="6699" width="6.7109375" style="79" customWidth="1"/>
    <col min="6700" max="6912" width="11.42578125" style="79"/>
    <col min="6913" max="6915" width="0" style="79" hidden="1" customWidth="1"/>
    <col min="6916" max="6916" width="0.7109375" style="79" customWidth="1"/>
    <col min="6917" max="6917" width="8.140625" style="79" customWidth="1"/>
    <col min="6918" max="6918" width="2" style="79" customWidth="1"/>
    <col min="6919" max="6919" width="1.5703125" style="79" customWidth="1"/>
    <col min="6920" max="6920" width="62.5703125" style="79" customWidth="1"/>
    <col min="6921" max="6928" width="0" style="79" hidden="1" customWidth="1"/>
    <col min="6929" max="6929" width="4.85546875" style="79" customWidth="1"/>
    <col min="6930" max="6930" width="4.42578125" style="79" customWidth="1"/>
    <col min="6931" max="6932" width="3.85546875" style="79" customWidth="1"/>
    <col min="6933" max="6934" width="4.7109375" style="79" customWidth="1"/>
    <col min="6935" max="6935" width="5.7109375" style="79" customWidth="1"/>
    <col min="6936" max="6936" width="2.5703125" style="79" customWidth="1"/>
    <col min="6937" max="6937" width="11.42578125" style="79"/>
    <col min="6938" max="6938" width="4.7109375" style="79" customWidth="1"/>
    <col min="6939" max="6939" width="5" style="79" customWidth="1"/>
    <col min="6940" max="6940" width="2.28515625" style="79" customWidth="1"/>
    <col min="6941" max="6941" width="26" style="79" customWidth="1"/>
    <col min="6942" max="6942" width="8" style="79" customWidth="1"/>
    <col min="6943" max="6943" width="1" style="79" customWidth="1"/>
    <col min="6944" max="6944" width="6.7109375" style="79" customWidth="1"/>
    <col min="6945" max="6945" width="1" style="79" customWidth="1"/>
    <col min="6946" max="6946" width="6.7109375" style="79" customWidth="1"/>
    <col min="6947" max="6947" width="1" style="79" customWidth="1"/>
    <col min="6948" max="6948" width="6.7109375" style="79" customWidth="1"/>
    <col min="6949" max="6949" width="1" style="79" customWidth="1"/>
    <col min="6950" max="6950" width="6.7109375" style="79" customWidth="1"/>
    <col min="6951" max="6951" width="1" style="79" customWidth="1"/>
    <col min="6952" max="6952" width="6.7109375" style="79" customWidth="1"/>
    <col min="6953" max="6953" width="1" style="79" customWidth="1"/>
    <col min="6954" max="6955" width="6.7109375" style="79" customWidth="1"/>
    <col min="6956" max="7168" width="11.42578125" style="79"/>
    <col min="7169" max="7171" width="0" style="79" hidden="1" customWidth="1"/>
    <col min="7172" max="7172" width="0.7109375" style="79" customWidth="1"/>
    <col min="7173" max="7173" width="8.140625" style="79" customWidth="1"/>
    <col min="7174" max="7174" width="2" style="79" customWidth="1"/>
    <col min="7175" max="7175" width="1.5703125" style="79" customWidth="1"/>
    <col min="7176" max="7176" width="62.5703125" style="79" customWidth="1"/>
    <col min="7177" max="7184" width="0" style="79" hidden="1" customWidth="1"/>
    <col min="7185" max="7185" width="4.85546875" style="79" customWidth="1"/>
    <col min="7186" max="7186" width="4.42578125" style="79" customWidth="1"/>
    <col min="7187" max="7188" width="3.85546875" style="79" customWidth="1"/>
    <col min="7189" max="7190" width="4.7109375" style="79" customWidth="1"/>
    <col min="7191" max="7191" width="5.7109375" style="79" customWidth="1"/>
    <col min="7192" max="7192" width="2.5703125" style="79" customWidth="1"/>
    <col min="7193" max="7193" width="11.42578125" style="79"/>
    <col min="7194" max="7194" width="4.7109375" style="79" customWidth="1"/>
    <col min="7195" max="7195" width="5" style="79" customWidth="1"/>
    <col min="7196" max="7196" width="2.28515625" style="79" customWidth="1"/>
    <col min="7197" max="7197" width="26" style="79" customWidth="1"/>
    <col min="7198" max="7198" width="8" style="79" customWidth="1"/>
    <col min="7199" max="7199" width="1" style="79" customWidth="1"/>
    <col min="7200" max="7200" width="6.7109375" style="79" customWidth="1"/>
    <col min="7201" max="7201" width="1" style="79" customWidth="1"/>
    <col min="7202" max="7202" width="6.7109375" style="79" customWidth="1"/>
    <col min="7203" max="7203" width="1" style="79" customWidth="1"/>
    <col min="7204" max="7204" width="6.7109375" style="79" customWidth="1"/>
    <col min="7205" max="7205" width="1" style="79" customWidth="1"/>
    <col min="7206" max="7206" width="6.7109375" style="79" customWidth="1"/>
    <col min="7207" max="7207" width="1" style="79" customWidth="1"/>
    <col min="7208" max="7208" width="6.7109375" style="79" customWidth="1"/>
    <col min="7209" max="7209" width="1" style="79" customWidth="1"/>
    <col min="7210" max="7211" width="6.7109375" style="79" customWidth="1"/>
    <col min="7212" max="7424" width="11.42578125" style="79"/>
    <col min="7425" max="7427" width="0" style="79" hidden="1" customWidth="1"/>
    <col min="7428" max="7428" width="0.7109375" style="79" customWidth="1"/>
    <col min="7429" max="7429" width="8.140625" style="79" customWidth="1"/>
    <col min="7430" max="7430" width="2" style="79" customWidth="1"/>
    <col min="7431" max="7431" width="1.5703125" style="79" customWidth="1"/>
    <col min="7432" max="7432" width="62.5703125" style="79" customWidth="1"/>
    <col min="7433" max="7440" width="0" style="79" hidden="1" customWidth="1"/>
    <col min="7441" max="7441" width="4.85546875" style="79" customWidth="1"/>
    <col min="7442" max="7442" width="4.42578125" style="79" customWidth="1"/>
    <col min="7443" max="7444" width="3.85546875" style="79" customWidth="1"/>
    <col min="7445" max="7446" width="4.7109375" style="79" customWidth="1"/>
    <col min="7447" max="7447" width="5.7109375" style="79" customWidth="1"/>
    <col min="7448" max="7448" width="2.5703125" style="79" customWidth="1"/>
    <col min="7449" max="7449" width="11.42578125" style="79"/>
    <col min="7450" max="7450" width="4.7109375" style="79" customWidth="1"/>
    <col min="7451" max="7451" width="5" style="79" customWidth="1"/>
    <col min="7452" max="7452" width="2.28515625" style="79" customWidth="1"/>
    <col min="7453" max="7453" width="26" style="79" customWidth="1"/>
    <col min="7454" max="7454" width="8" style="79" customWidth="1"/>
    <col min="7455" max="7455" width="1" style="79" customWidth="1"/>
    <col min="7456" max="7456" width="6.7109375" style="79" customWidth="1"/>
    <col min="7457" max="7457" width="1" style="79" customWidth="1"/>
    <col min="7458" max="7458" width="6.7109375" style="79" customWidth="1"/>
    <col min="7459" max="7459" width="1" style="79" customWidth="1"/>
    <col min="7460" max="7460" width="6.7109375" style="79" customWidth="1"/>
    <col min="7461" max="7461" width="1" style="79" customWidth="1"/>
    <col min="7462" max="7462" width="6.7109375" style="79" customWidth="1"/>
    <col min="7463" max="7463" width="1" style="79" customWidth="1"/>
    <col min="7464" max="7464" width="6.7109375" style="79" customWidth="1"/>
    <col min="7465" max="7465" width="1" style="79" customWidth="1"/>
    <col min="7466" max="7467" width="6.7109375" style="79" customWidth="1"/>
    <col min="7468" max="7680" width="11.42578125" style="79"/>
    <col min="7681" max="7683" width="0" style="79" hidden="1" customWidth="1"/>
    <col min="7684" max="7684" width="0.7109375" style="79" customWidth="1"/>
    <col min="7685" max="7685" width="8.140625" style="79" customWidth="1"/>
    <col min="7686" max="7686" width="2" style="79" customWidth="1"/>
    <col min="7687" max="7687" width="1.5703125" style="79" customWidth="1"/>
    <col min="7688" max="7688" width="62.5703125" style="79" customWidth="1"/>
    <col min="7689" max="7696" width="0" style="79" hidden="1" customWidth="1"/>
    <col min="7697" max="7697" width="4.85546875" style="79" customWidth="1"/>
    <col min="7698" max="7698" width="4.42578125" style="79" customWidth="1"/>
    <col min="7699" max="7700" width="3.85546875" style="79" customWidth="1"/>
    <col min="7701" max="7702" width="4.7109375" style="79" customWidth="1"/>
    <col min="7703" max="7703" width="5.7109375" style="79" customWidth="1"/>
    <col min="7704" max="7704" width="2.5703125" style="79" customWidth="1"/>
    <col min="7705" max="7705" width="11.42578125" style="79"/>
    <col min="7706" max="7706" width="4.7109375" style="79" customWidth="1"/>
    <col min="7707" max="7707" width="5" style="79" customWidth="1"/>
    <col min="7708" max="7708" width="2.28515625" style="79" customWidth="1"/>
    <col min="7709" max="7709" width="26" style="79" customWidth="1"/>
    <col min="7710" max="7710" width="8" style="79" customWidth="1"/>
    <col min="7711" max="7711" width="1" style="79" customWidth="1"/>
    <col min="7712" max="7712" width="6.7109375" style="79" customWidth="1"/>
    <col min="7713" max="7713" width="1" style="79" customWidth="1"/>
    <col min="7714" max="7714" width="6.7109375" style="79" customWidth="1"/>
    <col min="7715" max="7715" width="1" style="79" customWidth="1"/>
    <col min="7716" max="7716" width="6.7109375" style="79" customWidth="1"/>
    <col min="7717" max="7717" width="1" style="79" customWidth="1"/>
    <col min="7718" max="7718" width="6.7109375" style="79" customWidth="1"/>
    <col min="7719" max="7719" width="1" style="79" customWidth="1"/>
    <col min="7720" max="7720" width="6.7109375" style="79" customWidth="1"/>
    <col min="7721" max="7721" width="1" style="79" customWidth="1"/>
    <col min="7722" max="7723" width="6.7109375" style="79" customWidth="1"/>
    <col min="7724" max="7936" width="11.42578125" style="79"/>
    <col min="7937" max="7939" width="0" style="79" hidden="1" customWidth="1"/>
    <col min="7940" max="7940" width="0.7109375" style="79" customWidth="1"/>
    <col min="7941" max="7941" width="8.140625" style="79" customWidth="1"/>
    <col min="7942" max="7942" width="2" style="79" customWidth="1"/>
    <col min="7943" max="7943" width="1.5703125" style="79" customWidth="1"/>
    <col min="7944" max="7944" width="62.5703125" style="79" customWidth="1"/>
    <col min="7945" max="7952" width="0" style="79" hidden="1" customWidth="1"/>
    <col min="7953" max="7953" width="4.85546875" style="79" customWidth="1"/>
    <col min="7954" max="7954" width="4.42578125" style="79" customWidth="1"/>
    <col min="7955" max="7956" width="3.85546875" style="79" customWidth="1"/>
    <col min="7957" max="7958" width="4.7109375" style="79" customWidth="1"/>
    <col min="7959" max="7959" width="5.7109375" style="79" customWidth="1"/>
    <col min="7960" max="7960" width="2.5703125" style="79" customWidth="1"/>
    <col min="7961" max="7961" width="11.42578125" style="79"/>
    <col min="7962" max="7962" width="4.7109375" style="79" customWidth="1"/>
    <col min="7963" max="7963" width="5" style="79" customWidth="1"/>
    <col min="7964" max="7964" width="2.28515625" style="79" customWidth="1"/>
    <col min="7965" max="7965" width="26" style="79" customWidth="1"/>
    <col min="7966" max="7966" width="8" style="79" customWidth="1"/>
    <col min="7967" max="7967" width="1" style="79" customWidth="1"/>
    <col min="7968" max="7968" width="6.7109375" style="79" customWidth="1"/>
    <col min="7969" max="7969" width="1" style="79" customWidth="1"/>
    <col min="7970" max="7970" width="6.7109375" style="79" customWidth="1"/>
    <col min="7971" max="7971" width="1" style="79" customWidth="1"/>
    <col min="7972" max="7972" width="6.7109375" style="79" customWidth="1"/>
    <col min="7973" max="7973" width="1" style="79" customWidth="1"/>
    <col min="7974" max="7974" width="6.7109375" style="79" customWidth="1"/>
    <col min="7975" max="7975" width="1" style="79" customWidth="1"/>
    <col min="7976" max="7976" width="6.7109375" style="79" customWidth="1"/>
    <col min="7977" max="7977" width="1" style="79" customWidth="1"/>
    <col min="7978" max="7979" width="6.7109375" style="79" customWidth="1"/>
    <col min="7980" max="8192" width="11.42578125" style="79"/>
    <col min="8193" max="8195" width="0" style="79" hidden="1" customWidth="1"/>
    <col min="8196" max="8196" width="0.7109375" style="79" customWidth="1"/>
    <col min="8197" max="8197" width="8.140625" style="79" customWidth="1"/>
    <col min="8198" max="8198" width="2" style="79" customWidth="1"/>
    <col min="8199" max="8199" width="1.5703125" style="79" customWidth="1"/>
    <col min="8200" max="8200" width="62.5703125" style="79" customWidth="1"/>
    <col min="8201" max="8208" width="0" style="79" hidden="1" customWidth="1"/>
    <col min="8209" max="8209" width="4.85546875" style="79" customWidth="1"/>
    <col min="8210" max="8210" width="4.42578125" style="79" customWidth="1"/>
    <col min="8211" max="8212" width="3.85546875" style="79" customWidth="1"/>
    <col min="8213" max="8214" width="4.7109375" style="79" customWidth="1"/>
    <col min="8215" max="8215" width="5.7109375" style="79" customWidth="1"/>
    <col min="8216" max="8216" width="2.5703125" style="79" customWidth="1"/>
    <col min="8217" max="8217" width="11.42578125" style="79"/>
    <col min="8218" max="8218" width="4.7109375" style="79" customWidth="1"/>
    <col min="8219" max="8219" width="5" style="79" customWidth="1"/>
    <col min="8220" max="8220" width="2.28515625" style="79" customWidth="1"/>
    <col min="8221" max="8221" width="26" style="79" customWidth="1"/>
    <col min="8222" max="8222" width="8" style="79" customWidth="1"/>
    <col min="8223" max="8223" width="1" style="79" customWidth="1"/>
    <col min="8224" max="8224" width="6.7109375" style="79" customWidth="1"/>
    <col min="8225" max="8225" width="1" style="79" customWidth="1"/>
    <col min="8226" max="8226" width="6.7109375" style="79" customWidth="1"/>
    <col min="8227" max="8227" width="1" style="79" customWidth="1"/>
    <col min="8228" max="8228" width="6.7109375" style="79" customWidth="1"/>
    <col min="8229" max="8229" width="1" style="79" customWidth="1"/>
    <col min="8230" max="8230" width="6.7109375" style="79" customWidth="1"/>
    <col min="8231" max="8231" width="1" style="79" customWidth="1"/>
    <col min="8232" max="8232" width="6.7109375" style="79" customWidth="1"/>
    <col min="8233" max="8233" width="1" style="79" customWidth="1"/>
    <col min="8234" max="8235" width="6.7109375" style="79" customWidth="1"/>
    <col min="8236" max="8448" width="11.42578125" style="79"/>
    <col min="8449" max="8451" width="0" style="79" hidden="1" customWidth="1"/>
    <col min="8452" max="8452" width="0.7109375" style="79" customWidth="1"/>
    <col min="8453" max="8453" width="8.140625" style="79" customWidth="1"/>
    <col min="8454" max="8454" width="2" style="79" customWidth="1"/>
    <col min="8455" max="8455" width="1.5703125" style="79" customWidth="1"/>
    <col min="8456" max="8456" width="62.5703125" style="79" customWidth="1"/>
    <col min="8457" max="8464" width="0" style="79" hidden="1" customWidth="1"/>
    <col min="8465" max="8465" width="4.85546875" style="79" customWidth="1"/>
    <col min="8466" max="8466" width="4.42578125" style="79" customWidth="1"/>
    <col min="8467" max="8468" width="3.85546875" style="79" customWidth="1"/>
    <col min="8469" max="8470" width="4.7109375" style="79" customWidth="1"/>
    <col min="8471" max="8471" width="5.7109375" style="79" customWidth="1"/>
    <col min="8472" max="8472" width="2.5703125" style="79" customWidth="1"/>
    <col min="8473" max="8473" width="11.42578125" style="79"/>
    <col min="8474" max="8474" width="4.7109375" style="79" customWidth="1"/>
    <col min="8475" max="8475" width="5" style="79" customWidth="1"/>
    <col min="8476" max="8476" width="2.28515625" style="79" customWidth="1"/>
    <col min="8477" max="8477" width="26" style="79" customWidth="1"/>
    <col min="8478" max="8478" width="8" style="79" customWidth="1"/>
    <col min="8479" max="8479" width="1" style="79" customWidth="1"/>
    <col min="8480" max="8480" width="6.7109375" style="79" customWidth="1"/>
    <col min="8481" max="8481" width="1" style="79" customWidth="1"/>
    <col min="8482" max="8482" width="6.7109375" style="79" customWidth="1"/>
    <col min="8483" max="8483" width="1" style="79" customWidth="1"/>
    <col min="8484" max="8484" width="6.7109375" style="79" customWidth="1"/>
    <col min="8485" max="8485" width="1" style="79" customWidth="1"/>
    <col min="8486" max="8486" width="6.7109375" style="79" customWidth="1"/>
    <col min="8487" max="8487" width="1" style="79" customWidth="1"/>
    <col min="8488" max="8488" width="6.7109375" style="79" customWidth="1"/>
    <col min="8489" max="8489" width="1" style="79" customWidth="1"/>
    <col min="8490" max="8491" width="6.7109375" style="79" customWidth="1"/>
    <col min="8492" max="8704" width="11.42578125" style="79"/>
    <col min="8705" max="8707" width="0" style="79" hidden="1" customWidth="1"/>
    <col min="8708" max="8708" width="0.7109375" style="79" customWidth="1"/>
    <col min="8709" max="8709" width="8.140625" style="79" customWidth="1"/>
    <col min="8710" max="8710" width="2" style="79" customWidth="1"/>
    <col min="8711" max="8711" width="1.5703125" style="79" customWidth="1"/>
    <col min="8712" max="8712" width="62.5703125" style="79" customWidth="1"/>
    <col min="8713" max="8720" width="0" style="79" hidden="1" customWidth="1"/>
    <col min="8721" max="8721" width="4.85546875" style="79" customWidth="1"/>
    <col min="8722" max="8722" width="4.42578125" style="79" customWidth="1"/>
    <col min="8723" max="8724" width="3.85546875" style="79" customWidth="1"/>
    <col min="8725" max="8726" width="4.7109375" style="79" customWidth="1"/>
    <col min="8727" max="8727" width="5.7109375" style="79" customWidth="1"/>
    <col min="8728" max="8728" width="2.5703125" style="79" customWidth="1"/>
    <col min="8729" max="8729" width="11.42578125" style="79"/>
    <col min="8730" max="8730" width="4.7109375" style="79" customWidth="1"/>
    <col min="8731" max="8731" width="5" style="79" customWidth="1"/>
    <col min="8732" max="8732" width="2.28515625" style="79" customWidth="1"/>
    <col min="8733" max="8733" width="26" style="79" customWidth="1"/>
    <col min="8734" max="8734" width="8" style="79" customWidth="1"/>
    <col min="8735" max="8735" width="1" style="79" customWidth="1"/>
    <col min="8736" max="8736" width="6.7109375" style="79" customWidth="1"/>
    <col min="8737" max="8737" width="1" style="79" customWidth="1"/>
    <col min="8738" max="8738" width="6.7109375" style="79" customWidth="1"/>
    <col min="8739" max="8739" width="1" style="79" customWidth="1"/>
    <col min="8740" max="8740" width="6.7109375" style="79" customWidth="1"/>
    <col min="8741" max="8741" width="1" style="79" customWidth="1"/>
    <col min="8742" max="8742" width="6.7109375" style="79" customWidth="1"/>
    <col min="8743" max="8743" width="1" style="79" customWidth="1"/>
    <col min="8744" max="8744" width="6.7109375" style="79" customWidth="1"/>
    <col min="8745" max="8745" width="1" style="79" customWidth="1"/>
    <col min="8746" max="8747" width="6.7109375" style="79" customWidth="1"/>
    <col min="8748" max="8960" width="11.42578125" style="79"/>
    <col min="8961" max="8963" width="0" style="79" hidden="1" customWidth="1"/>
    <col min="8964" max="8964" width="0.7109375" style="79" customWidth="1"/>
    <col min="8965" max="8965" width="8.140625" style="79" customWidth="1"/>
    <col min="8966" max="8966" width="2" style="79" customWidth="1"/>
    <col min="8967" max="8967" width="1.5703125" style="79" customWidth="1"/>
    <col min="8968" max="8968" width="62.5703125" style="79" customWidth="1"/>
    <col min="8969" max="8976" width="0" style="79" hidden="1" customWidth="1"/>
    <col min="8977" max="8977" width="4.85546875" style="79" customWidth="1"/>
    <col min="8978" max="8978" width="4.42578125" style="79" customWidth="1"/>
    <col min="8979" max="8980" width="3.85546875" style="79" customWidth="1"/>
    <col min="8981" max="8982" width="4.7109375" style="79" customWidth="1"/>
    <col min="8983" max="8983" width="5.7109375" style="79" customWidth="1"/>
    <col min="8984" max="8984" width="2.5703125" style="79" customWidth="1"/>
    <col min="8985" max="8985" width="11.42578125" style="79"/>
    <col min="8986" max="8986" width="4.7109375" style="79" customWidth="1"/>
    <col min="8987" max="8987" width="5" style="79" customWidth="1"/>
    <col min="8988" max="8988" width="2.28515625" style="79" customWidth="1"/>
    <col min="8989" max="8989" width="26" style="79" customWidth="1"/>
    <col min="8990" max="8990" width="8" style="79" customWidth="1"/>
    <col min="8991" max="8991" width="1" style="79" customWidth="1"/>
    <col min="8992" max="8992" width="6.7109375" style="79" customWidth="1"/>
    <col min="8993" max="8993" width="1" style="79" customWidth="1"/>
    <col min="8994" max="8994" width="6.7109375" style="79" customWidth="1"/>
    <col min="8995" max="8995" width="1" style="79" customWidth="1"/>
    <col min="8996" max="8996" width="6.7109375" style="79" customWidth="1"/>
    <col min="8997" max="8997" width="1" style="79" customWidth="1"/>
    <col min="8998" max="8998" width="6.7109375" style="79" customWidth="1"/>
    <col min="8999" max="8999" width="1" style="79" customWidth="1"/>
    <col min="9000" max="9000" width="6.7109375" style="79" customWidth="1"/>
    <col min="9001" max="9001" width="1" style="79" customWidth="1"/>
    <col min="9002" max="9003" width="6.7109375" style="79" customWidth="1"/>
    <col min="9004" max="9216" width="11.42578125" style="79"/>
    <col min="9217" max="9219" width="0" style="79" hidden="1" customWidth="1"/>
    <col min="9220" max="9220" width="0.7109375" style="79" customWidth="1"/>
    <col min="9221" max="9221" width="8.140625" style="79" customWidth="1"/>
    <col min="9222" max="9222" width="2" style="79" customWidth="1"/>
    <col min="9223" max="9223" width="1.5703125" style="79" customWidth="1"/>
    <col min="9224" max="9224" width="62.5703125" style="79" customWidth="1"/>
    <col min="9225" max="9232" width="0" style="79" hidden="1" customWidth="1"/>
    <col min="9233" max="9233" width="4.85546875" style="79" customWidth="1"/>
    <col min="9234" max="9234" width="4.42578125" style="79" customWidth="1"/>
    <col min="9235" max="9236" width="3.85546875" style="79" customWidth="1"/>
    <col min="9237" max="9238" width="4.7109375" style="79" customWidth="1"/>
    <col min="9239" max="9239" width="5.7109375" style="79" customWidth="1"/>
    <col min="9240" max="9240" width="2.5703125" style="79" customWidth="1"/>
    <col min="9241" max="9241" width="11.42578125" style="79"/>
    <col min="9242" max="9242" width="4.7109375" style="79" customWidth="1"/>
    <col min="9243" max="9243" width="5" style="79" customWidth="1"/>
    <col min="9244" max="9244" width="2.28515625" style="79" customWidth="1"/>
    <col min="9245" max="9245" width="26" style="79" customWidth="1"/>
    <col min="9246" max="9246" width="8" style="79" customWidth="1"/>
    <col min="9247" max="9247" width="1" style="79" customWidth="1"/>
    <col min="9248" max="9248" width="6.7109375" style="79" customWidth="1"/>
    <col min="9249" max="9249" width="1" style="79" customWidth="1"/>
    <col min="9250" max="9250" width="6.7109375" style="79" customWidth="1"/>
    <col min="9251" max="9251" width="1" style="79" customWidth="1"/>
    <col min="9252" max="9252" width="6.7109375" style="79" customWidth="1"/>
    <col min="9253" max="9253" width="1" style="79" customWidth="1"/>
    <col min="9254" max="9254" width="6.7109375" style="79" customWidth="1"/>
    <col min="9255" max="9255" width="1" style="79" customWidth="1"/>
    <col min="9256" max="9256" width="6.7109375" style="79" customWidth="1"/>
    <col min="9257" max="9257" width="1" style="79" customWidth="1"/>
    <col min="9258" max="9259" width="6.7109375" style="79" customWidth="1"/>
    <col min="9260" max="9472" width="11.42578125" style="79"/>
    <col min="9473" max="9475" width="0" style="79" hidden="1" customWidth="1"/>
    <col min="9476" max="9476" width="0.7109375" style="79" customWidth="1"/>
    <col min="9477" max="9477" width="8.140625" style="79" customWidth="1"/>
    <col min="9478" max="9478" width="2" style="79" customWidth="1"/>
    <col min="9479" max="9479" width="1.5703125" style="79" customWidth="1"/>
    <col min="9480" max="9480" width="62.5703125" style="79" customWidth="1"/>
    <col min="9481" max="9488" width="0" style="79" hidden="1" customWidth="1"/>
    <col min="9489" max="9489" width="4.85546875" style="79" customWidth="1"/>
    <col min="9490" max="9490" width="4.42578125" style="79" customWidth="1"/>
    <col min="9491" max="9492" width="3.85546875" style="79" customWidth="1"/>
    <col min="9493" max="9494" width="4.7109375" style="79" customWidth="1"/>
    <col min="9495" max="9495" width="5.7109375" style="79" customWidth="1"/>
    <col min="9496" max="9496" width="2.5703125" style="79" customWidth="1"/>
    <col min="9497" max="9497" width="11.42578125" style="79"/>
    <col min="9498" max="9498" width="4.7109375" style="79" customWidth="1"/>
    <col min="9499" max="9499" width="5" style="79" customWidth="1"/>
    <col min="9500" max="9500" width="2.28515625" style="79" customWidth="1"/>
    <col min="9501" max="9501" width="26" style="79" customWidth="1"/>
    <col min="9502" max="9502" width="8" style="79" customWidth="1"/>
    <col min="9503" max="9503" width="1" style="79" customWidth="1"/>
    <col min="9504" max="9504" width="6.7109375" style="79" customWidth="1"/>
    <col min="9505" max="9505" width="1" style="79" customWidth="1"/>
    <col min="9506" max="9506" width="6.7109375" style="79" customWidth="1"/>
    <col min="9507" max="9507" width="1" style="79" customWidth="1"/>
    <col min="9508" max="9508" width="6.7109375" style="79" customWidth="1"/>
    <col min="9509" max="9509" width="1" style="79" customWidth="1"/>
    <col min="9510" max="9510" width="6.7109375" style="79" customWidth="1"/>
    <col min="9511" max="9511" width="1" style="79" customWidth="1"/>
    <col min="9512" max="9512" width="6.7109375" style="79" customWidth="1"/>
    <col min="9513" max="9513" width="1" style="79" customWidth="1"/>
    <col min="9514" max="9515" width="6.7109375" style="79" customWidth="1"/>
    <col min="9516" max="9728" width="11.42578125" style="79"/>
    <col min="9729" max="9731" width="0" style="79" hidden="1" customWidth="1"/>
    <col min="9732" max="9732" width="0.7109375" style="79" customWidth="1"/>
    <col min="9733" max="9733" width="8.140625" style="79" customWidth="1"/>
    <col min="9734" max="9734" width="2" style="79" customWidth="1"/>
    <col min="9735" max="9735" width="1.5703125" style="79" customWidth="1"/>
    <col min="9736" max="9736" width="62.5703125" style="79" customWidth="1"/>
    <col min="9737" max="9744" width="0" style="79" hidden="1" customWidth="1"/>
    <col min="9745" max="9745" width="4.85546875" style="79" customWidth="1"/>
    <col min="9746" max="9746" width="4.42578125" style="79" customWidth="1"/>
    <col min="9747" max="9748" width="3.85546875" style="79" customWidth="1"/>
    <col min="9749" max="9750" width="4.7109375" style="79" customWidth="1"/>
    <col min="9751" max="9751" width="5.7109375" style="79" customWidth="1"/>
    <col min="9752" max="9752" width="2.5703125" style="79" customWidth="1"/>
    <col min="9753" max="9753" width="11.42578125" style="79"/>
    <col min="9754" max="9754" width="4.7109375" style="79" customWidth="1"/>
    <col min="9755" max="9755" width="5" style="79" customWidth="1"/>
    <col min="9756" max="9756" width="2.28515625" style="79" customWidth="1"/>
    <col min="9757" max="9757" width="26" style="79" customWidth="1"/>
    <col min="9758" max="9758" width="8" style="79" customWidth="1"/>
    <col min="9759" max="9759" width="1" style="79" customWidth="1"/>
    <col min="9760" max="9760" width="6.7109375" style="79" customWidth="1"/>
    <col min="9761" max="9761" width="1" style="79" customWidth="1"/>
    <col min="9762" max="9762" width="6.7109375" style="79" customWidth="1"/>
    <col min="9763" max="9763" width="1" style="79" customWidth="1"/>
    <col min="9764" max="9764" width="6.7109375" style="79" customWidth="1"/>
    <col min="9765" max="9765" width="1" style="79" customWidth="1"/>
    <col min="9766" max="9766" width="6.7109375" style="79" customWidth="1"/>
    <col min="9767" max="9767" width="1" style="79" customWidth="1"/>
    <col min="9768" max="9768" width="6.7109375" style="79" customWidth="1"/>
    <col min="9769" max="9769" width="1" style="79" customWidth="1"/>
    <col min="9770" max="9771" width="6.7109375" style="79" customWidth="1"/>
    <col min="9772" max="9984" width="11.42578125" style="79"/>
    <col min="9985" max="9987" width="0" style="79" hidden="1" customWidth="1"/>
    <col min="9988" max="9988" width="0.7109375" style="79" customWidth="1"/>
    <col min="9989" max="9989" width="8.140625" style="79" customWidth="1"/>
    <col min="9990" max="9990" width="2" style="79" customWidth="1"/>
    <col min="9991" max="9991" width="1.5703125" style="79" customWidth="1"/>
    <col min="9992" max="9992" width="62.5703125" style="79" customWidth="1"/>
    <col min="9993" max="10000" width="0" style="79" hidden="1" customWidth="1"/>
    <col min="10001" max="10001" width="4.85546875" style="79" customWidth="1"/>
    <col min="10002" max="10002" width="4.42578125" style="79" customWidth="1"/>
    <col min="10003" max="10004" width="3.85546875" style="79" customWidth="1"/>
    <col min="10005" max="10006" width="4.7109375" style="79" customWidth="1"/>
    <col min="10007" max="10007" width="5.7109375" style="79" customWidth="1"/>
    <col min="10008" max="10008" width="2.5703125" style="79" customWidth="1"/>
    <col min="10009" max="10009" width="11.42578125" style="79"/>
    <col min="10010" max="10010" width="4.7109375" style="79" customWidth="1"/>
    <col min="10011" max="10011" width="5" style="79" customWidth="1"/>
    <col min="10012" max="10012" width="2.28515625" style="79" customWidth="1"/>
    <col min="10013" max="10013" width="26" style="79" customWidth="1"/>
    <col min="10014" max="10014" width="8" style="79" customWidth="1"/>
    <col min="10015" max="10015" width="1" style="79" customWidth="1"/>
    <col min="10016" max="10016" width="6.7109375" style="79" customWidth="1"/>
    <col min="10017" max="10017" width="1" style="79" customWidth="1"/>
    <col min="10018" max="10018" width="6.7109375" style="79" customWidth="1"/>
    <col min="10019" max="10019" width="1" style="79" customWidth="1"/>
    <col min="10020" max="10020" width="6.7109375" style="79" customWidth="1"/>
    <col min="10021" max="10021" width="1" style="79" customWidth="1"/>
    <col min="10022" max="10022" width="6.7109375" style="79" customWidth="1"/>
    <col min="10023" max="10023" width="1" style="79" customWidth="1"/>
    <col min="10024" max="10024" width="6.7109375" style="79" customWidth="1"/>
    <col min="10025" max="10025" width="1" style="79" customWidth="1"/>
    <col min="10026" max="10027" width="6.7109375" style="79" customWidth="1"/>
    <col min="10028" max="10240" width="11.42578125" style="79"/>
    <col min="10241" max="10243" width="0" style="79" hidden="1" customWidth="1"/>
    <col min="10244" max="10244" width="0.7109375" style="79" customWidth="1"/>
    <col min="10245" max="10245" width="8.140625" style="79" customWidth="1"/>
    <col min="10246" max="10246" width="2" style="79" customWidth="1"/>
    <col min="10247" max="10247" width="1.5703125" style="79" customWidth="1"/>
    <col min="10248" max="10248" width="62.5703125" style="79" customWidth="1"/>
    <col min="10249" max="10256" width="0" style="79" hidden="1" customWidth="1"/>
    <col min="10257" max="10257" width="4.85546875" style="79" customWidth="1"/>
    <col min="10258" max="10258" width="4.42578125" style="79" customWidth="1"/>
    <col min="10259" max="10260" width="3.85546875" style="79" customWidth="1"/>
    <col min="10261" max="10262" width="4.7109375" style="79" customWidth="1"/>
    <col min="10263" max="10263" width="5.7109375" style="79" customWidth="1"/>
    <col min="10264" max="10264" width="2.5703125" style="79" customWidth="1"/>
    <col min="10265" max="10265" width="11.42578125" style="79"/>
    <col min="10266" max="10266" width="4.7109375" style="79" customWidth="1"/>
    <col min="10267" max="10267" width="5" style="79" customWidth="1"/>
    <col min="10268" max="10268" width="2.28515625" style="79" customWidth="1"/>
    <col min="10269" max="10269" width="26" style="79" customWidth="1"/>
    <col min="10270" max="10270" width="8" style="79" customWidth="1"/>
    <col min="10271" max="10271" width="1" style="79" customWidth="1"/>
    <col min="10272" max="10272" width="6.7109375" style="79" customWidth="1"/>
    <col min="10273" max="10273" width="1" style="79" customWidth="1"/>
    <col min="10274" max="10274" width="6.7109375" style="79" customWidth="1"/>
    <col min="10275" max="10275" width="1" style="79" customWidth="1"/>
    <col min="10276" max="10276" width="6.7109375" style="79" customWidth="1"/>
    <col min="10277" max="10277" width="1" style="79" customWidth="1"/>
    <col min="10278" max="10278" width="6.7109375" style="79" customWidth="1"/>
    <col min="10279" max="10279" width="1" style="79" customWidth="1"/>
    <col min="10280" max="10280" width="6.7109375" style="79" customWidth="1"/>
    <col min="10281" max="10281" width="1" style="79" customWidth="1"/>
    <col min="10282" max="10283" width="6.7109375" style="79" customWidth="1"/>
    <col min="10284" max="10496" width="11.42578125" style="79"/>
    <col min="10497" max="10499" width="0" style="79" hidden="1" customWidth="1"/>
    <col min="10500" max="10500" width="0.7109375" style="79" customWidth="1"/>
    <col min="10501" max="10501" width="8.140625" style="79" customWidth="1"/>
    <col min="10502" max="10502" width="2" style="79" customWidth="1"/>
    <col min="10503" max="10503" width="1.5703125" style="79" customWidth="1"/>
    <col min="10504" max="10504" width="62.5703125" style="79" customWidth="1"/>
    <col min="10505" max="10512" width="0" style="79" hidden="1" customWidth="1"/>
    <col min="10513" max="10513" width="4.85546875" style="79" customWidth="1"/>
    <col min="10514" max="10514" width="4.42578125" style="79" customWidth="1"/>
    <col min="10515" max="10516" width="3.85546875" style="79" customWidth="1"/>
    <col min="10517" max="10518" width="4.7109375" style="79" customWidth="1"/>
    <col min="10519" max="10519" width="5.7109375" style="79" customWidth="1"/>
    <col min="10520" max="10520" width="2.5703125" style="79" customWidth="1"/>
    <col min="10521" max="10521" width="11.42578125" style="79"/>
    <col min="10522" max="10522" width="4.7109375" style="79" customWidth="1"/>
    <col min="10523" max="10523" width="5" style="79" customWidth="1"/>
    <col min="10524" max="10524" width="2.28515625" style="79" customWidth="1"/>
    <col min="10525" max="10525" width="26" style="79" customWidth="1"/>
    <col min="10526" max="10526" width="8" style="79" customWidth="1"/>
    <col min="10527" max="10527" width="1" style="79" customWidth="1"/>
    <col min="10528" max="10528" width="6.7109375" style="79" customWidth="1"/>
    <col min="10529" max="10529" width="1" style="79" customWidth="1"/>
    <col min="10530" max="10530" width="6.7109375" style="79" customWidth="1"/>
    <col min="10531" max="10531" width="1" style="79" customWidth="1"/>
    <col min="10532" max="10532" width="6.7109375" style="79" customWidth="1"/>
    <col min="10533" max="10533" width="1" style="79" customWidth="1"/>
    <col min="10534" max="10534" width="6.7109375" style="79" customWidth="1"/>
    <col min="10535" max="10535" width="1" style="79" customWidth="1"/>
    <col min="10536" max="10536" width="6.7109375" style="79" customWidth="1"/>
    <col min="10537" max="10537" width="1" style="79" customWidth="1"/>
    <col min="10538" max="10539" width="6.7109375" style="79" customWidth="1"/>
    <col min="10540" max="10752" width="11.42578125" style="79"/>
    <col min="10753" max="10755" width="0" style="79" hidden="1" customWidth="1"/>
    <col min="10756" max="10756" width="0.7109375" style="79" customWidth="1"/>
    <col min="10757" max="10757" width="8.140625" style="79" customWidth="1"/>
    <col min="10758" max="10758" width="2" style="79" customWidth="1"/>
    <col min="10759" max="10759" width="1.5703125" style="79" customWidth="1"/>
    <col min="10760" max="10760" width="62.5703125" style="79" customWidth="1"/>
    <col min="10761" max="10768" width="0" style="79" hidden="1" customWidth="1"/>
    <col min="10769" max="10769" width="4.85546875" style="79" customWidth="1"/>
    <col min="10770" max="10770" width="4.42578125" style="79" customWidth="1"/>
    <col min="10771" max="10772" width="3.85546875" style="79" customWidth="1"/>
    <col min="10773" max="10774" width="4.7109375" style="79" customWidth="1"/>
    <col min="10775" max="10775" width="5.7109375" style="79" customWidth="1"/>
    <col min="10776" max="10776" width="2.5703125" style="79" customWidth="1"/>
    <col min="10777" max="10777" width="11.42578125" style="79"/>
    <col min="10778" max="10778" width="4.7109375" style="79" customWidth="1"/>
    <col min="10779" max="10779" width="5" style="79" customWidth="1"/>
    <col min="10780" max="10780" width="2.28515625" style="79" customWidth="1"/>
    <col min="10781" max="10781" width="26" style="79" customWidth="1"/>
    <col min="10782" max="10782" width="8" style="79" customWidth="1"/>
    <col min="10783" max="10783" width="1" style="79" customWidth="1"/>
    <col min="10784" max="10784" width="6.7109375" style="79" customWidth="1"/>
    <col min="10785" max="10785" width="1" style="79" customWidth="1"/>
    <col min="10786" max="10786" width="6.7109375" style="79" customWidth="1"/>
    <col min="10787" max="10787" width="1" style="79" customWidth="1"/>
    <col min="10788" max="10788" width="6.7109375" style="79" customWidth="1"/>
    <col min="10789" max="10789" width="1" style="79" customWidth="1"/>
    <col min="10790" max="10790" width="6.7109375" style="79" customWidth="1"/>
    <col min="10791" max="10791" width="1" style="79" customWidth="1"/>
    <col min="10792" max="10792" width="6.7109375" style="79" customWidth="1"/>
    <col min="10793" max="10793" width="1" style="79" customWidth="1"/>
    <col min="10794" max="10795" width="6.7109375" style="79" customWidth="1"/>
    <col min="10796" max="11008" width="11.42578125" style="79"/>
    <col min="11009" max="11011" width="0" style="79" hidden="1" customWidth="1"/>
    <col min="11012" max="11012" width="0.7109375" style="79" customWidth="1"/>
    <col min="11013" max="11013" width="8.140625" style="79" customWidth="1"/>
    <col min="11014" max="11014" width="2" style="79" customWidth="1"/>
    <col min="11015" max="11015" width="1.5703125" style="79" customWidth="1"/>
    <col min="11016" max="11016" width="62.5703125" style="79" customWidth="1"/>
    <col min="11017" max="11024" width="0" style="79" hidden="1" customWidth="1"/>
    <col min="11025" max="11025" width="4.85546875" style="79" customWidth="1"/>
    <col min="11026" max="11026" width="4.42578125" style="79" customWidth="1"/>
    <col min="11027" max="11028" width="3.85546875" style="79" customWidth="1"/>
    <col min="11029" max="11030" width="4.7109375" style="79" customWidth="1"/>
    <col min="11031" max="11031" width="5.7109375" style="79" customWidth="1"/>
    <col min="11032" max="11032" width="2.5703125" style="79" customWidth="1"/>
    <col min="11033" max="11033" width="11.42578125" style="79"/>
    <col min="11034" max="11034" width="4.7109375" style="79" customWidth="1"/>
    <col min="11035" max="11035" width="5" style="79" customWidth="1"/>
    <col min="11036" max="11036" width="2.28515625" style="79" customWidth="1"/>
    <col min="11037" max="11037" width="26" style="79" customWidth="1"/>
    <col min="11038" max="11038" width="8" style="79" customWidth="1"/>
    <col min="11039" max="11039" width="1" style="79" customWidth="1"/>
    <col min="11040" max="11040" width="6.7109375" style="79" customWidth="1"/>
    <col min="11041" max="11041" width="1" style="79" customWidth="1"/>
    <col min="11042" max="11042" width="6.7109375" style="79" customWidth="1"/>
    <col min="11043" max="11043" width="1" style="79" customWidth="1"/>
    <col min="11044" max="11044" width="6.7109375" style="79" customWidth="1"/>
    <col min="11045" max="11045" width="1" style="79" customWidth="1"/>
    <col min="11046" max="11046" width="6.7109375" style="79" customWidth="1"/>
    <col min="11047" max="11047" width="1" style="79" customWidth="1"/>
    <col min="11048" max="11048" width="6.7109375" style="79" customWidth="1"/>
    <col min="11049" max="11049" width="1" style="79" customWidth="1"/>
    <col min="11050" max="11051" width="6.7109375" style="79" customWidth="1"/>
    <col min="11052" max="11264" width="11.42578125" style="79"/>
    <col min="11265" max="11267" width="0" style="79" hidden="1" customWidth="1"/>
    <col min="11268" max="11268" width="0.7109375" style="79" customWidth="1"/>
    <col min="11269" max="11269" width="8.140625" style="79" customWidth="1"/>
    <col min="11270" max="11270" width="2" style="79" customWidth="1"/>
    <col min="11271" max="11271" width="1.5703125" style="79" customWidth="1"/>
    <col min="11272" max="11272" width="62.5703125" style="79" customWidth="1"/>
    <col min="11273" max="11280" width="0" style="79" hidden="1" customWidth="1"/>
    <col min="11281" max="11281" width="4.85546875" style="79" customWidth="1"/>
    <col min="11282" max="11282" width="4.42578125" style="79" customWidth="1"/>
    <col min="11283" max="11284" width="3.85546875" style="79" customWidth="1"/>
    <col min="11285" max="11286" width="4.7109375" style="79" customWidth="1"/>
    <col min="11287" max="11287" width="5.7109375" style="79" customWidth="1"/>
    <col min="11288" max="11288" width="2.5703125" style="79" customWidth="1"/>
    <col min="11289" max="11289" width="11.42578125" style="79"/>
    <col min="11290" max="11290" width="4.7109375" style="79" customWidth="1"/>
    <col min="11291" max="11291" width="5" style="79" customWidth="1"/>
    <col min="11292" max="11292" width="2.28515625" style="79" customWidth="1"/>
    <col min="11293" max="11293" width="26" style="79" customWidth="1"/>
    <col min="11294" max="11294" width="8" style="79" customWidth="1"/>
    <col min="11295" max="11295" width="1" style="79" customWidth="1"/>
    <col min="11296" max="11296" width="6.7109375" style="79" customWidth="1"/>
    <col min="11297" max="11297" width="1" style="79" customWidth="1"/>
    <col min="11298" max="11298" width="6.7109375" style="79" customWidth="1"/>
    <col min="11299" max="11299" width="1" style="79" customWidth="1"/>
    <col min="11300" max="11300" width="6.7109375" style="79" customWidth="1"/>
    <col min="11301" max="11301" width="1" style="79" customWidth="1"/>
    <col min="11302" max="11302" width="6.7109375" style="79" customWidth="1"/>
    <col min="11303" max="11303" width="1" style="79" customWidth="1"/>
    <col min="11304" max="11304" width="6.7109375" style="79" customWidth="1"/>
    <col min="11305" max="11305" width="1" style="79" customWidth="1"/>
    <col min="11306" max="11307" width="6.7109375" style="79" customWidth="1"/>
    <col min="11308" max="11520" width="11.42578125" style="79"/>
    <col min="11521" max="11523" width="0" style="79" hidden="1" customWidth="1"/>
    <col min="11524" max="11524" width="0.7109375" style="79" customWidth="1"/>
    <col min="11525" max="11525" width="8.140625" style="79" customWidth="1"/>
    <col min="11526" max="11526" width="2" style="79" customWidth="1"/>
    <col min="11527" max="11527" width="1.5703125" style="79" customWidth="1"/>
    <col min="11528" max="11528" width="62.5703125" style="79" customWidth="1"/>
    <col min="11529" max="11536" width="0" style="79" hidden="1" customWidth="1"/>
    <col min="11537" max="11537" width="4.85546875" style="79" customWidth="1"/>
    <col min="11538" max="11538" width="4.42578125" style="79" customWidth="1"/>
    <col min="11539" max="11540" width="3.85546875" style="79" customWidth="1"/>
    <col min="11541" max="11542" width="4.7109375" style="79" customWidth="1"/>
    <col min="11543" max="11543" width="5.7109375" style="79" customWidth="1"/>
    <col min="11544" max="11544" width="2.5703125" style="79" customWidth="1"/>
    <col min="11545" max="11545" width="11.42578125" style="79"/>
    <col min="11546" max="11546" width="4.7109375" style="79" customWidth="1"/>
    <col min="11547" max="11547" width="5" style="79" customWidth="1"/>
    <col min="11548" max="11548" width="2.28515625" style="79" customWidth="1"/>
    <col min="11549" max="11549" width="26" style="79" customWidth="1"/>
    <col min="11550" max="11550" width="8" style="79" customWidth="1"/>
    <col min="11551" max="11551" width="1" style="79" customWidth="1"/>
    <col min="11552" max="11552" width="6.7109375" style="79" customWidth="1"/>
    <col min="11553" max="11553" width="1" style="79" customWidth="1"/>
    <col min="11554" max="11554" width="6.7109375" style="79" customWidth="1"/>
    <col min="11555" max="11555" width="1" style="79" customWidth="1"/>
    <col min="11556" max="11556" width="6.7109375" style="79" customWidth="1"/>
    <col min="11557" max="11557" width="1" style="79" customWidth="1"/>
    <col min="11558" max="11558" width="6.7109375" style="79" customWidth="1"/>
    <col min="11559" max="11559" width="1" style="79" customWidth="1"/>
    <col min="11560" max="11560" width="6.7109375" style="79" customWidth="1"/>
    <col min="11561" max="11561" width="1" style="79" customWidth="1"/>
    <col min="11562" max="11563" width="6.7109375" style="79" customWidth="1"/>
    <col min="11564" max="11776" width="11.42578125" style="79"/>
    <col min="11777" max="11779" width="0" style="79" hidden="1" customWidth="1"/>
    <col min="11780" max="11780" width="0.7109375" style="79" customWidth="1"/>
    <col min="11781" max="11781" width="8.140625" style="79" customWidth="1"/>
    <col min="11782" max="11782" width="2" style="79" customWidth="1"/>
    <col min="11783" max="11783" width="1.5703125" style="79" customWidth="1"/>
    <col min="11784" max="11784" width="62.5703125" style="79" customWidth="1"/>
    <col min="11785" max="11792" width="0" style="79" hidden="1" customWidth="1"/>
    <col min="11793" max="11793" width="4.85546875" style="79" customWidth="1"/>
    <col min="11794" max="11794" width="4.42578125" style="79" customWidth="1"/>
    <col min="11795" max="11796" width="3.85546875" style="79" customWidth="1"/>
    <col min="11797" max="11798" width="4.7109375" style="79" customWidth="1"/>
    <col min="11799" max="11799" width="5.7109375" style="79" customWidth="1"/>
    <col min="11800" max="11800" width="2.5703125" style="79" customWidth="1"/>
    <col min="11801" max="11801" width="11.42578125" style="79"/>
    <col min="11802" max="11802" width="4.7109375" style="79" customWidth="1"/>
    <col min="11803" max="11803" width="5" style="79" customWidth="1"/>
    <col min="11804" max="11804" width="2.28515625" style="79" customWidth="1"/>
    <col min="11805" max="11805" width="26" style="79" customWidth="1"/>
    <col min="11806" max="11806" width="8" style="79" customWidth="1"/>
    <col min="11807" max="11807" width="1" style="79" customWidth="1"/>
    <col min="11808" max="11808" width="6.7109375" style="79" customWidth="1"/>
    <col min="11809" max="11809" width="1" style="79" customWidth="1"/>
    <col min="11810" max="11810" width="6.7109375" style="79" customWidth="1"/>
    <col min="11811" max="11811" width="1" style="79" customWidth="1"/>
    <col min="11812" max="11812" width="6.7109375" style="79" customWidth="1"/>
    <col min="11813" max="11813" width="1" style="79" customWidth="1"/>
    <col min="11814" max="11814" width="6.7109375" style="79" customWidth="1"/>
    <col min="11815" max="11815" width="1" style="79" customWidth="1"/>
    <col min="11816" max="11816" width="6.7109375" style="79" customWidth="1"/>
    <col min="11817" max="11817" width="1" style="79" customWidth="1"/>
    <col min="11818" max="11819" width="6.7109375" style="79" customWidth="1"/>
    <col min="11820" max="12032" width="11.42578125" style="79"/>
    <col min="12033" max="12035" width="0" style="79" hidden="1" customWidth="1"/>
    <col min="12036" max="12036" width="0.7109375" style="79" customWidth="1"/>
    <col min="12037" max="12037" width="8.140625" style="79" customWidth="1"/>
    <col min="12038" max="12038" width="2" style="79" customWidth="1"/>
    <col min="12039" max="12039" width="1.5703125" style="79" customWidth="1"/>
    <col min="12040" max="12040" width="62.5703125" style="79" customWidth="1"/>
    <col min="12041" max="12048" width="0" style="79" hidden="1" customWidth="1"/>
    <col min="12049" max="12049" width="4.85546875" style="79" customWidth="1"/>
    <col min="12050" max="12050" width="4.42578125" style="79" customWidth="1"/>
    <col min="12051" max="12052" width="3.85546875" style="79" customWidth="1"/>
    <col min="12053" max="12054" width="4.7109375" style="79" customWidth="1"/>
    <col min="12055" max="12055" width="5.7109375" style="79" customWidth="1"/>
    <col min="12056" max="12056" width="2.5703125" style="79" customWidth="1"/>
    <col min="12057" max="12057" width="11.42578125" style="79"/>
    <col min="12058" max="12058" width="4.7109375" style="79" customWidth="1"/>
    <col min="12059" max="12059" width="5" style="79" customWidth="1"/>
    <col min="12060" max="12060" width="2.28515625" style="79" customWidth="1"/>
    <col min="12061" max="12061" width="26" style="79" customWidth="1"/>
    <col min="12062" max="12062" width="8" style="79" customWidth="1"/>
    <col min="12063" max="12063" width="1" style="79" customWidth="1"/>
    <col min="12064" max="12064" width="6.7109375" style="79" customWidth="1"/>
    <col min="12065" max="12065" width="1" style="79" customWidth="1"/>
    <col min="12066" max="12066" width="6.7109375" style="79" customWidth="1"/>
    <col min="12067" max="12067" width="1" style="79" customWidth="1"/>
    <col min="12068" max="12068" width="6.7109375" style="79" customWidth="1"/>
    <col min="12069" max="12069" width="1" style="79" customWidth="1"/>
    <col min="12070" max="12070" width="6.7109375" style="79" customWidth="1"/>
    <col min="12071" max="12071" width="1" style="79" customWidth="1"/>
    <col min="12072" max="12072" width="6.7109375" style="79" customWidth="1"/>
    <col min="12073" max="12073" width="1" style="79" customWidth="1"/>
    <col min="12074" max="12075" width="6.7109375" style="79" customWidth="1"/>
    <col min="12076" max="12288" width="11.42578125" style="79"/>
    <col min="12289" max="12291" width="0" style="79" hidden="1" customWidth="1"/>
    <col min="12292" max="12292" width="0.7109375" style="79" customWidth="1"/>
    <col min="12293" max="12293" width="8.140625" style="79" customWidth="1"/>
    <col min="12294" max="12294" width="2" style="79" customWidth="1"/>
    <col min="12295" max="12295" width="1.5703125" style="79" customWidth="1"/>
    <col min="12296" max="12296" width="62.5703125" style="79" customWidth="1"/>
    <col min="12297" max="12304" width="0" style="79" hidden="1" customWidth="1"/>
    <col min="12305" max="12305" width="4.85546875" style="79" customWidth="1"/>
    <col min="12306" max="12306" width="4.42578125" style="79" customWidth="1"/>
    <col min="12307" max="12308" width="3.85546875" style="79" customWidth="1"/>
    <col min="12309" max="12310" width="4.7109375" style="79" customWidth="1"/>
    <col min="12311" max="12311" width="5.7109375" style="79" customWidth="1"/>
    <col min="12312" max="12312" width="2.5703125" style="79" customWidth="1"/>
    <col min="12313" max="12313" width="11.42578125" style="79"/>
    <col min="12314" max="12314" width="4.7109375" style="79" customWidth="1"/>
    <col min="12315" max="12315" width="5" style="79" customWidth="1"/>
    <col min="12316" max="12316" width="2.28515625" style="79" customWidth="1"/>
    <col min="12317" max="12317" width="26" style="79" customWidth="1"/>
    <col min="12318" max="12318" width="8" style="79" customWidth="1"/>
    <col min="12319" max="12319" width="1" style="79" customWidth="1"/>
    <col min="12320" max="12320" width="6.7109375" style="79" customWidth="1"/>
    <col min="12321" max="12321" width="1" style="79" customWidth="1"/>
    <col min="12322" max="12322" width="6.7109375" style="79" customWidth="1"/>
    <col min="12323" max="12323" width="1" style="79" customWidth="1"/>
    <col min="12324" max="12324" width="6.7109375" style="79" customWidth="1"/>
    <col min="12325" max="12325" width="1" style="79" customWidth="1"/>
    <col min="12326" max="12326" width="6.7109375" style="79" customWidth="1"/>
    <col min="12327" max="12327" width="1" style="79" customWidth="1"/>
    <col min="12328" max="12328" width="6.7109375" style="79" customWidth="1"/>
    <col min="12329" max="12329" width="1" style="79" customWidth="1"/>
    <col min="12330" max="12331" width="6.7109375" style="79" customWidth="1"/>
    <col min="12332" max="12544" width="11.42578125" style="79"/>
    <col min="12545" max="12547" width="0" style="79" hidden="1" customWidth="1"/>
    <col min="12548" max="12548" width="0.7109375" style="79" customWidth="1"/>
    <col min="12549" max="12549" width="8.140625" style="79" customWidth="1"/>
    <col min="12550" max="12550" width="2" style="79" customWidth="1"/>
    <col min="12551" max="12551" width="1.5703125" style="79" customWidth="1"/>
    <col min="12552" max="12552" width="62.5703125" style="79" customWidth="1"/>
    <col min="12553" max="12560" width="0" style="79" hidden="1" customWidth="1"/>
    <col min="12561" max="12561" width="4.85546875" style="79" customWidth="1"/>
    <col min="12562" max="12562" width="4.42578125" style="79" customWidth="1"/>
    <col min="12563" max="12564" width="3.85546875" style="79" customWidth="1"/>
    <col min="12565" max="12566" width="4.7109375" style="79" customWidth="1"/>
    <col min="12567" max="12567" width="5.7109375" style="79" customWidth="1"/>
    <col min="12568" max="12568" width="2.5703125" style="79" customWidth="1"/>
    <col min="12569" max="12569" width="11.42578125" style="79"/>
    <col min="12570" max="12570" width="4.7109375" style="79" customWidth="1"/>
    <col min="12571" max="12571" width="5" style="79" customWidth="1"/>
    <col min="12572" max="12572" width="2.28515625" style="79" customWidth="1"/>
    <col min="12573" max="12573" width="26" style="79" customWidth="1"/>
    <col min="12574" max="12574" width="8" style="79" customWidth="1"/>
    <col min="12575" max="12575" width="1" style="79" customWidth="1"/>
    <col min="12576" max="12576" width="6.7109375" style="79" customWidth="1"/>
    <col min="12577" max="12577" width="1" style="79" customWidth="1"/>
    <col min="12578" max="12578" width="6.7109375" style="79" customWidth="1"/>
    <col min="12579" max="12579" width="1" style="79" customWidth="1"/>
    <col min="12580" max="12580" width="6.7109375" style="79" customWidth="1"/>
    <col min="12581" max="12581" width="1" style="79" customWidth="1"/>
    <col min="12582" max="12582" width="6.7109375" style="79" customWidth="1"/>
    <col min="12583" max="12583" width="1" style="79" customWidth="1"/>
    <col min="12584" max="12584" width="6.7109375" style="79" customWidth="1"/>
    <col min="12585" max="12585" width="1" style="79" customWidth="1"/>
    <col min="12586" max="12587" width="6.7109375" style="79" customWidth="1"/>
    <col min="12588" max="12800" width="11.42578125" style="79"/>
    <col min="12801" max="12803" width="0" style="79" hidden="1" customWidth="1"/>
    <col min="12804" max="12804" width="0.7109375" style="79" customWidth="1"/>
    <col min="12805" max="12805" width="8.140625" style="79" customWidth="1"/>
    <col min="12806" max="12806" width="2" style="79" customWidth="1"/>
    <col min="12807" max="12807" width="1.5703125" style="79" customWidth="1"/>
    <col min="12808" max="12808" width="62.5703125" style="79" customWidth="1"/>
    <col min="12809" max="12816" width="0" style="79" hidden="1" customWidth="1"/>
    <col min="12817" max="12817" width="4.85546875" style="79" customWidth="1"/>
    <col min="12818" max="12818" width="4.42578125" style="79" customWidth="1"/>
    <col min="12819" max="12820" width="3.85546875" style="79" customWidth="1"/>
    <col min="12821" max="12822" width="4.7109375" style="79" customWidth="1"/>
    <col min="12823" max="12823" width="5.7109375" style="79" customWidth="1"/>
    <col min="12824" max="12824" width="2.5703125" style="79" customWidth="1"/>
    <col min="12825" max="12825" width="11.42578125" style="79"/>
    <col min="12826" max="12826" width="4.7109375" style="79" customWidth="1"/>
    <col min="12827" max="12827" width="5" style="79" customWidth="1"/>
    <col min="12828" max="12828" width="2.28515625" style="79" customWidth="1"/>
    <col min="12829" max="12829" width="26" style="79" customWidth="1"/>
    <col min="12830" max="12830" width="8" style="79" customWidth="1"/>
    <col min="12831" max="12831" width="1" style="79" customWidth="1"/>
    <col min="12832" max="12832" width="6.7109375" style="79" customWidth="1"/>
    <col min="12833" max="12833" width="1" style="79" customWidth="1"/>
    <col min="12834" max="12834" width="6.7109375" style="79" customWidth="1"/>
    <col min="12835" max="12835" width="1" style="79" customWidth="1"/>
    <col min="12836" max="12836" width="6.7109375" style="79" customWidth="1"/>
    <col min="12837" max="12837" width="1" style="79" customWidth="1"/>
    <col min="12838" max="12838" width="6.7109375" style="79" customWidth="1"/>
    <col min="12839" max="12839" width="1" style="79" customWidth="1"/>
    <col min="12840" max="12840" width="6.7109375" style="79" customWidth="1"/>
    <col min="12841" max="12841" width="1" style="79" customWidth="1"/>
    <col min="12842" max="12843" width="6.7109375" style="79" customWidth="1"/>
    <col min="12844" max="13056" width="11.42578125" style="79"/>
    <col min="13057" max="13059" width="0" style="79" hidden="1" customWidth="1"/>
    <col min="13060" max="13060" width="0.7109375" style="79" customWidth="1"/>
    <col min="13061" max="13061" width="8.140625" style="79" customWidth="1"/>
    <col min="13062" max="13062" width="2" style="79" customWidth="1"/>
    <col min="13063" max="13063" width="1.5703125" style="79" customWidth="1"/>
    <col min="13064" max="13064" width="62.5703125" style="79" customWidth="1"/>
    <col min="13065" max="13072" width="0" style="79" hidden="1" customWidth="1"/>
    <col min="13073" max="13073" width="4.85546875" style="79" customWidth="1"/>
    <col min="13074" max="13074" width="4.42578125" style="79" customWidth="1"/>
    <col min="13075" max="13076" width="3.85546875" style="79" customWidth="1"/>
    <col min="13077" max="13078" width="4.7109375" style="79" customWidth="1"/>
    <col min="13079" max="13079" width="5.7109375" style="79" customWidth="1"/>
    <col min="13080" max="13080" width="2.5703125" style="79" customWidth="1"/>
    <col min="13081" max="13081" width="11.42578125" style="79"/>
    <col min="13082" max="13082" width="4.7109375" style="79" customWidth="1"/>
    <col min="13083" max="13083" width="5" style="79" customWidth="1"/>
    <col min="13084" max="13084" width="2.28515625" style="79" customWidth="1"/>
    <col min="13085" max="13085" width="26" style="79" customWidth="1"/>
    <col min="13086" max="13086" width="8" style="79" customWidth="1"/>
    <col min="13087" max="13087" width="1" style="79" customWidth="1"/>
    <col min="13088" max="13088" width="6.7109375" style="79" customWidth="1"/>
    <col min="13089" max="13089" width="1" style="79" customWidth="1"/>
    <col min="13090" max="13090" width="6.7109375" style="79" customWidth="1"/>
    <col min="13091" max="13091" width="1" style="79" customWidth="1"/>
    <col min="13092" max="13092" width="6.7109375" style="79" customWidth="1"/>
    <col min="13093" max="13093" width="1" style="79" customWidth="1"/>
    <col min="13094" max="13094" width="6.7109375" style="79" customWidth="1"/>
    <col min="13095" max="13095" width="1" style="79" customWidth="1"/>
    <col min="13096" max="13096" width="6.7109375" style="79" customWidth="1"/>
    <col min="13097" max="13097" width="1" style="79" customWidth="1"/>
    <col min="13098" max="13099" width="6.7109375" style="79" customWidth="1"/>
    <col min="13100" max="13312" width="11.42578125" style="79"/>
    <col min="13313" max="13315" width="0" style="79" hidden="1" customWidth="1"/>
    <col min="13316" max="13316" width="0.7109375" style="79" customWidth="1"/>
    <col min="13317" max="13317" width="8.140625" style="79" customWidth="1"/>
    <col min="13318" max="13318" width="2" style="79" customWidth="1"/>
    <col min="13319" max="13319" width="1.5703125" style="79" customWidth="1"/>
    <col min="13320" max="13320" width="62.5703125" style="79" customWidth="1"/>
    <col min="13321" max="13328" width="0" style="79" hidden="1" customWidth="1"/>
    <col min="13329" max="13329" width="4.85546875" style="79" customWidth="1"/>
    <col min="13330" max="13330" width="4.42578125" style="79" customWidth="1"/>
    <col min="13331" max="13332" width="3.85546875" style="79" customWidth="1"/>
    <col min="13333" max="13334" width="4.7109375" style="79" customWidth="1"/>
    <col min="13335" max="13335" width="5.7109375" style="79" customWidth="1"/>
    <col min="13336" max="13336" width="2.5703125" style="79" customWidth="1"/>
    <col min="13337" max="13337" width="11.42578125" style="79"/>
    <col min="13338" max="13338" width="4.7109375" style="79" customWidth="1"/>
    <col min="13339" max="13339" width="5" style="79" customWidth="1"/>
    <col min="13340" max="13340" width="2.28515625" style="79" customWidth="1"/>
    <col min="13341" max="13341" width="26" style="79" customWidth="1"/>
    <col min="13342" max="13342" width="8" style="79" customWidth="1"/>
    <col min="13343" max="13343" width="1" style="79" customWidth="1"/>
    <col min="13344" max="13344" width="6.7109375" style="79" customWidth="1"/>
    <col min="13345" max="13345" width="1" style="79" customWidth="1"/>
    <col min="13346" max="13346" width="6.7109375" style="79" customWidth="1"/>
    <col min="13347" max="13347" width="1" style="79" customWidth="1"/>
    <col min="13348" max="13348" width="6.7109375" style="79" customWidth="1"/>
    <col min="13349" max="13349" width="1" style="79" customWidth="1"/>
    <col min="13350" max="13350" width="6.7109375" style="79" customWidth="1"/>
    <col min="13351" max="13351" width="1" style="79" customWidth="1"/>
    <col min="13352" max="13352" width="6.7109375" style="79" customWidth="1"/>
    <col min="13353" max="13353" width="1" style="79" customWidth="1"/>
    <col min="13354" max="13355" width="6.7109375" style="79" customWidth="1"/>
    <col min="13356" max="13568" width="11.42578125" style="79"/>
    <col min="13569" max="13571" width="0" style="79" hidden="1" customWidth="1"/>
    <col min="13572" max="13572" width="0.7109375" style="79" customWidth="1"/>
    <col min="13573" max="13573" width="8.140625" style="79" customWidth="1"/>
    <col min="13574" max="13574" width="2" style="79" customWidth="1"/>
    <col min="13575" max="13575" width="1.5703125" style="79" customWidth="1"/>
    <col min="13576" max="13576" width="62.5703125" style="79" customWidth="1"/>
    <col min="13577" max="13584" width="0" style="79" hidden="1" customWidth="1"/>
    <col min="13585" max="13585" width="4.85546875" style="79" customWidth="1"/>
    <col min="13586" max="13586" width="4.42578125" style="79" customWidth="1"/>
    <col min="13587" max="13588" width="3.85546875" style="79" customWidth="1"/>
    <col min="13589" max="13590" width="4.7109375" style="79" customWidth="1"/>
    <col min="13591" max="13591" width="5.7109375" style="79" customWidth="1"/>
    <col min="13592" max="13592" width="2.5703125" style="79" customWidth="1"/>
    <col min="13593" max="13593" width="11.42578125" style="79"/>
    <col min="13594" max="13594" width="4.7109375" style="79" customWidth="1"/>
    <col min="13595" max="13595" width="5" style="79" customWidth="1"/>
    <col min="13596" max="13596" width="2.28515625" style="79" customWidth="1"/>
    <col min="13597" max="13597" width="26" style="79" customWidth="1"/>
    <col min="13598" max="13598" width="8" style="79" customWidth="1"/>
    <col min="13599" max="13599" width="1" style="79" customWidth="1"/>
    <col min="13600" max="13600" width="6.7109375" style="79" customWidth="1"/>
    <col min="13601" max="13601" width="1" style="79" customWidth="1"/>
    <col min="13602" max="13602" width="6.7109375" style="79" customWidth="1"/>
    <col min="13603" max="13603" width="1" style="79" customWidth="1"/>
    <col min="13604" max="13604" width="6.7109375" style="79" customWidth="1"/>
    <col min="13605" max="13605" width="1" style="79" customWidth="1"/>
    <col min="13606" max="13606" width="6.7109375" style="79" customWidth="1"/>
    <col min="13607" max="13607" width="1" style="79" customWidth="1"/>
    <col min="13608" max="13608" width="6.7109375" style="79" customWidth="1"/>
    <col min="13609" max="13609" width="1" style="79" customWidth="1"/>
    <col min="13610" max="13611" width="6.7109375" style="79" customWidth="1"/>
    <col min="13612" max="13824" width="11.42578125" style="79"/>
    <col min="13825" max="13827" width="0" style="79" hidden="1" customWidth="1"/>
    <col min="13828" max="13828" width="0.7109375" style="79" customWidth="1"/>
    <col min="13829" max="13829" width="8.140625" style="79" customWidth="1"/>
    <col min="13830" max="13830" width="2" style="79" customWidth="1"/>
    <col min="13831" max="13831" width="1.5703125" style="79" customWidth="1"/>
    <col min="13832" max="13832" width="62.5703125" style="79" customWidth="1"/>
    <col min="13833" max="13840" width="0" style="79" hidden="1" customWidth="1"/>
    <col min="13841" max="13841" width="4.85546875" style="79" customWidth="1"/>
    <col min="13842" max="13842" width="4.42578125" style="79" customWidth="1"/>
    <col min="13843" max="13844" width="3.85546875" style="79" customWidth="1"/>
    <col min="13845" max="13846" width="4.7109375" style="79" customWidth="1"/>
    <col min="13847" max="13847" width="5.7109375" style="79" customWidth="1"/>
    <col min="13848" max="13848" width="2.5703125" style="79" customWidth="1"/>
    <col min="13849" max="13849" width="11.42578125" style="79"/>
    <col min="13850" max="13850" width="4.7109375" style="79" customWidth="1"/>
    <col min="13851" max="13851" width="5" style="79" customWidth="1"/>
    <col min="13852" max="13852" width="2.28515625" style="79" customWidth="1"/>
    <col min="13853" max="13853" width="26" style="79" customWidth="1"/>
    <col min="13854" max="13854" width="8" style="79" customWidth="1"/>
    <col min="13855" max="13855" width="1" style="79" customWidth="1"/>
    <col min="13856" max="13856" width="6.7109375" style="79" customWidth="1"/>
    <col min="13857" max="13857" width="1" style="79" customWidth="1"/>
    <col min="13858" max="13858" width="6.7109375" style="79" customWidth="1"/>
    <col min="13859" max="13859" width="1" style="79" customWidth="1"/>
    <col min="13860" max="13860" width="6.7109375" style="79" customWidth="1"/>
    <col min="13861" max="13861" width="1" style="79" customWidth="1"/>
    <col min="13862" max="13862" width="6.7109375" style="79" customWidth="1"/>
    <col min="13863" max="13863" width="1" style="79" customWidth="1"/>
    <col min="13864" max="13864" width="6.7109375" style="79" customWidth="1"/>
    <col min="13865" max="13865" width="1" style="79" customWidth="1"/>
    <col min="13866" max="13867" width="6.7109375" style="79" customWidth="1"/>
    <col min="13868" max="14080" width="11.42578125" style="79"/>
    <col min="14081" max="14083" width="0" style="79" hidden="1" customWidth="1"/>
    <col min="14084" max="14084" width="0.7109375" style="79" customWidth="1"/>
    <col min="14085" max="14085" width="8.140625" style="79" customWidth="1"/>
    <col min="14086" max="14086" width="2" style="79" customWidth="1"/>
    <col min="14087" max="14087" width="1.5703125" style="79" customWidth="1"/>
    <col min="14088" max="14088" width="62.5703125" style="79" customWidth="1"/>
    <col min="14089" max="14096" width="0" style="79" hidden="1" customWidth="1"/>
    <col min="14097" max="14097" width="4.85546875" style="79" customWidth="1"/>
    <col min="14098" max="14098" width="4.42578125" style="79" customWidth="1"/>
    <col min="14099" max="14100" width="3.85546875" style="79" customWidth="1"/>
    <col min="14101" max="14102" width="4.7109375" style="79" customWidth="1"/>
    <col min="14103" max="14103" width="5.7109375" style="79" customWidth="1"/>
    <col min="14104" max="14104" width="2.5703125" style="79" customWidth="1"/>
    <col min="14105" max="14105" width="11.42578125" style="79"/>
    <col min="14106" max="14106" width="4.7109375" style="79" customWidth="1"/>
    <col min="14107" max="14107" width="5" style="79" customWidth="1"/>
    <col min="14108" max="14108" width="2.28515625" style="79" customWidth="1"/>
    <col min="14109" max="14109" width="26" style="79" customWidth="1"/>
    <col min="14110" max="14110" width="8" style="79" customWidth="1"/>
    <col min="14111" max="14111" width="1" style="79" customWidth="1"/>
    <col min="14112" max="14112" width="6.7109375" style="79" customWidth="1"/>
    <col min="14113" max="14113" width="1" style="79" customWidth="1"/>
    <col min="14114" max="14114" width="6.7109375" style="79" customWidth="1"/>
    <col min="14115" max="14115" width="1" style="79" customWidth="1"/>
    <col min="14116" max="14116" width="6.7109375" style="79" customWidth="1"/>
    <col min="14117" max="14117" width="1" style="79" customWidth="1"/>
    <col min="14118" max="14118" width="6.7109375" style="79" customWidth="1"/>
    <col min="14119" max="14119" width="1" style="79" customWidth="1"/>
    <col min="14120" max="14120" width="6.7109375" style="79" customWidth="1"/>
    <col min="14121" max="14121" width="1" style="79" customWidth="1"/>
    <col min="14122" max="14123" width="6.7109375" style="79" customWidth="1"/>
    <col min="14124" max="14336" width="11.42578125" style="79"/>
    <col min="14337" max="14339" width="0" style="79" hidden="1" customWidth="1"/>
    <col min="14340" max="14340" width="0.7109375" style="79" customWidth="1"/>
    <col min="14341" max="14341" width="8.140625" style="79" customWidth="1"/>
    <col min="14342" max="14342" width="2" style="79" customWidth="1"/>
    <col min="14343" max="14343" width="1.5703125" style="79" customWidth="1"/>
    <col min="14344" max="14344" width="62.5703125" style="79" customWidth="1"/>
    <col min="14345" max="14352" width="0" style="79" hidden="1" customWidth="1"/>
    <col min="14353" max="14353" width="4.85546875" style="79" customWidth="1"/>
    <col min="14354" max="14354" width="4.42578125" style="79" customWidth="1"/>
    <col min="14355" max="14356" width="3.85546875" style="79" customWidth="1"/>
    <col min="14357" max="14358" width="4.7109375" style="79" customWidth="1"/>
    <col min="14359" max="14359" width="5.7109375" style="79" customWidth="1"/>
    <col min="14360" max="14360" width="2.5703125" style="79" customWidth="1"/>
    <col min="14361" max="14361" width="11.42578125" style="79"/>
    <col min="14362" max="14362" width="4.7109375" style="79" customWidth="1"/>
    <col min="14363" max="14363" width="5" style="79" customWidth="1"/>
    <col min="14364" max="14364" width="2.28515625" style="79" customWidth="1"/>
    <col min="14365" max="14365" width="26" style="79" customWidth="1"/>
    <col min="14366" max="14366" width="8" style="79" customWidth="1"/>
    <col min="14367" max="14367" width="1" style="79" customWidth="1"/>
    <col min="14368" max="14368" width="6.7109375" style="79" customWidth="1"/>
    <col min="14369" max="14369" width="1" style="79" customWidth="1"/>
    <col min="14370" max="14370" width="6.7109375" style="79" customWidth="1"/>
    <col min="14371" max="14371" width="1" style="79" customWidth="1"/>
    <col min="14372" max="14372" width="6.7109375" style="79" customWidth="1"/>
    <col min="14373" max="14373" width="1" style="79" customWidth="1"/>
    <col min="14374" max="14374" width="6.7109375" style="79" customWidth="1"/>
    <col min="14375" max="14375" width="1" style="79" customWidth="1"/>
    <col min="14376" max="14376" width="6.7109375" style="79" customWidth="1"/>
    <col min="14377" max="14377" width="1" style="79" customWidth="1"/>
    <col min="14378" max="14379" width="6.7109375" style="79" customWidth="1"/>
    <col min="14380" max="14592" width="11.42578125" style="79"/>
    <col min="14593" max="14595" width="0" style="79" hidden="1" customWidth="1"/>
    <col min="14596" max="14596" width="0.7109375" style="79" customWidth="1"/>
    <col min="14597" max="14597" width="8.140625" style="79" customWidth="1"/>
    <col min="14598" max="14598" width="2" style="79" customWidth="1"/>
    <col min="14599" max="14599" width="1.5703125" style="79" customWidth="1"/>
    <col min="14600" max="14600" width="62.5703125" style="79" customWidth="1"/>
    <col min="14601" max="14608" width="0" style="79" hidden="1" customWidth="1"/>
    <col min="14609" max="14609" width="4.85546875" style="79" customWidth="1"/>
    <col min="14610" max="14610" width="4.42578125" style="79" customWidth="1"/>
    <col min="14611" max="14612" width="3.85546875" style="79" customWidth="1"/>
    <col min="14613" max="14614" width="4.7109375" style="79" customWidth="1"/>
    <col min="14615" max="14615" width="5.7109375" style="79" customWidth="1"/>
    <col min="14616" max="14616" width="2.5703125" style="79" customWidth="1"/>
    <col min="14617" max="14617" width="11.42578125" style="79"/>
    <col min="14618" max="14618" width="4.7109375" style="79" customWidth="1"/>
    <col min="14619" max="14619" width="5" style="79" customWidth="1"/>
    <col min="14620" max="14620" width="2.28515625" style="79" customWidth="1"/>
    <col min="14621" max="14621" width="26" style="79" customWidth="1"/>
    <col min="14622" max="14622" width="8" style="79" customWidth="1"/>
    <col min="14623" max="14623" width="1" style="79" customWidth="1"/>
    <col min="14624" max="14624" width="6.7109375" style="79" customWidth="1"/>
    <col min="14625" max="14625" width="1" style="79" customWidth="1"/>
    <col min="14626" max="14626" width="6.7109375" style="79" customWidth="1"/>
    <col min="14627" max="14627" width="1" style="79" customWidth="1"/>
    <col min="14628" max="14628" width="6.7109375" style="79" customWidth="1"/>
    <col min="14629" max="14629" width="1" style="79" customWidth="1"/>
    <col min="14630" max="14630" width="6.7109375" style="79" customWidth="1"/>
    <col min="14631" max="14631" width="1" style="79" customWidth="1"/>
    <col min="14632" max="14632" width="6.7109375" style="79" customWidth="1"/>
    <col min="14633" max="14633" width="1" style="79" customWidth="1"/>
    <col min="14634" max="14635" width="6.7109375" style="79" customWidth="1"/>
    <col min="14636" max="14848" width="11.42578125" style="79"/>
    <col min="14849" max="14851" width="0" style="79" hidden="1" customWidth="1"/>
    <col min="14852" max="14852" width="0.7109375" style="79" customWidth="1"/>
    <col min="14853" max="14853" width="8.140625" style="79" customWidth="1"/>
    <col min="14854" max="14854" width="2" style="79" customWidth="1"/>
    <col min="14855" max="14855" width="1.5703125" style="79" customWidth="1"/>
    <col min="14856" max="14856" width="62.5703125" style="79" customWidth="1"/>
    <col min="14857" max="14864" width="0" style="79" hidden="1" customWidth="1"/>
    <col min="14865" max="14865" width="4.85546875" style="79" customWidth="1"/>
    <col min="14866" max="14866" width="4.42578125" style="79" customWidth="1"/>
    <col min="14867" max="14868" width="3.85546875" style="79" customWidth="1"/>
    <col min="14869" max="14870" width="4.7109375" style="79" customWidth="1"/>
    <col min="14871" max="14871" width="5.7109375" style="79" customWidth="1"/>
    <col min="14872" max="14872" width="2.5703125" style="79" customWidth="1"/>
    <col min="14873" max="14873" width="11.42578125" style="79"/>
    <col min="14874" max="14874" width="4.7109375" style="79" customWidth="1"/>
    <col min="14875" max="14875" width="5" style="79" customWidth="1"/>
    <col min="14876" max="14876" width="2.28515625" style="79" customWidth="1"/>
    <col min="14877" max="14877" width="26" style="79" customWidth="1"/>
    <col min="14878" max="14878" width="8" style="79" customWidth="1"/>
    <col min="14879" max="14879" width="1" style="79" customWidth="1"/>
    <col min="14880" max="14880" width="6.7109375" style="79" customWidth="1"/>
    <col min="14881" max="14881" width="1" style="79" customWidth="1"/>
    <col min="14882" max="14882" width="6.7109375" style="79" customWidth="1"/>
    <col min="14883" max="14883" width="1" style="79" customWidth="1"/>
    <col min="14884" max="14884" width="6.7109375" style="79" customWidth="1"/>
    <col min="14885" max="14885" width="1" style="79" customWidth="1"/>
    <col min="14886" max="14886" width="6.7109375" style="79" customWidth="1"/>
    <col min="14887" max="14887" width="1" style="79" customWidth="1"/>
    <col min="14888" max="14888" width="6.7109375" style="79" customWidth="1"/>
    <col min="14889" max="14889" width="1" style="79" customWidth="1"/>
    <col min="14890" max="14891" width="6.7109375" style="79" customWidth="1"/>
    <col min="14892" max="15104" width="11.42578125" style="79"/>
    <col min="15105" max="15107" width="0" style="79" hidden="1" customWidth="1"/>
    <col min="15108" max="15108" width="0.7109375" style="79" customWidth="1"/>
    <col min="15109" max="15109" width="8.140625" style="79" customWidth="1"/>
    <col min="15110" max="15110" width="2" style="79" customWidth="1"/>
    <col min="15111" max="15111" width="1.5703125" style="79" customWidth="1"/>
    <col min="15112" max="15112" width="62.5703125" style="79" customWidth="1"/>
    <col min="15113" max="15120" width="0" style="79" hidden="1" customWidth="1"/>
    <col min="15121" max="15121" width="4.85546875" style="79" customWidth="1"/>
    <col min="15122" max="15122" width="4.42578125" style="79" customWidth="1"/>
    <col min="15123" max="15124" width="3.85546875" style="79" customWidth="1"/>
    <col min="15125" max="15126" width="4.7109375" style="79" customWidth="1"/>
    <col min="15127" max="15127" width="5.7109375" style="79" customWidth="1"/>
    <col min="15128" max="15128" width="2.5703125" style="79" customWidth="1"/>
    <col min="15129" max="15129" width="11.42578125" style="79"/>
    <col min="15130" max="15130" width="4.7109375" style="79" customWidth="1"/>
    <col min="15131" max="15131" width="5" style="79" customWidth="1"/>
    <col min="15132" max="15132" width="2.28515625" style="79" customWidth="1"/>
    <col min="15133" max="15133" width="26" style="79" customWidth="1"/>
    <col min="15134" max="15134" width="8" style="79" customWidth="1"/>
    <col min="15135" max="15135" width="1" style="79" customWidth="1"/>
    <col min="15136" max="15136" width="6.7109375" style="79" customWidth="1"/>
    <col min="15137" max="15137" width="1" style="79" customWidth="1"/>
    <col min="15138" max="15138" width="6.7109375" style="79" customWidth="1"/>
    <col min="15139" max="15139" width="1" style="79" customWidth="1"/>
    <col min="15140" max="15140" width="6.7109375" style="79" customWidth="1"/>
    <col min="15141" max="15141" width="1" style="79" customWidth="1"/>
    <col min="15142" max="15142" width="6.7109375" style="79" customWidth="1"/>
    <col min="15143" max="15143" width="1" style="79" customWidth="1"/>
    <col min="15144" max="15144" width="6.7109375" style="79" customWidth="1"/>
    <col min="15145" max="15145" width="1" style="79" customWidth="1"/>
    <col min="15146" max="15147" width="6.7109375" style="79" customWidth="1"/>
    <col min="15148" max="15360" width="11.42578125" style="79"/>
    <col min="15361" max="15363" width="0" style="79" hidden="1" customWidth="1"/>
    <col min="15364" max="15364" width="0.7109375" style="79" customWidth="1"/>
    <col min="15365" max="15365" width="8.140625" style="79" customWidth="1"/>
    <col min="15366" max="15366" width="2" style="79" customWidth="1"/>
    <col min="15367" max="15367" width="1.5703125" style="79" customWidth="1"/>
    <col min="15368" max="15368" width="62.5703125" style="79" customWidth="1"/>
    <col min="15369" max="15376" width="0" style="79" hidden="1" customWidth="1"/>
    <col min="15377" max="15377" width="4.85546875" style="79" customWidth="1"/>
    <col min="15378" max="15378" width="4.42578125" style="79" customWidth="1"/>
    <col min="15379" max="15380" width="3.85546875" style="79" customWidth="1"/>
    <col min="15381" max="15382" width="4.7109375" style="79" customWidth="1"/>
    <col min="15383" max="15383" width="5.7109375" style="79" customWidth="1"/>
    <col min="15384" max="15384" width="2.5703125" style="79" customWidth="1"/>
    <col min="15385" max="15385" width="11.42578125" style="79"/>
    <col min="15386" max="15386" width="4.7109375" style="79" customWidth="1"/>
    <col min="15387" max="15387" width="5" style="79" customWidth="1"/>
    <col min="15388" max="15388" width="2.28515625" style="79" customWidth="1"/>
    <col min="15389" max="15389" width="26" style="79" customWidth="1"/>
    <col min="15390" max="15390" width="8" style="79" customWidth="1"/>
    <col min="15391" max="15391" width="1" style="79" customWidth="1"/>
    <col min="15392" max="15392" width="6.7109375" style="79" customWidth="1"/>
    <col min="15393" max="15393" width="1" style="79" customWidth="1"/>
    <col min="15394" max="15394" width="6.7109375" style="79" customWidth="1"/>
    <col min="15395" max="15395" width="1" style="79" customWidth="1"/>
    <col min="15396" max="15396" width="6.7109375" style="79" customWidth="1"/>
    <col min="15397" max="15397" width="1" style="79" customWidth="1"/>
    <col min="15398" max="15398" width="6.7109375" style="79" customWidth="1"/>
    <col min="15399" max="15399" width="1" style="79" customWidth="1"/>
    <col min="15400" max="15400" width="6.7109375" style="79" customWidth="1"/>
    <col min="15401" max="15401" width="1" style="79" customWidth="1"/>
    <col min="15402" max="15403" width="6.7109375" style="79" customWidth="1"/>
    <col min="15404" max="15616" width="11.42578125" style="79"/>
    <col min="15617" max="15619" width="0" style="79" hidden="1" customWidth="1"/>
    <col min="15620" max="15620" width="0.7109375" style="79" customWidth="1"/>
    <col min="15621" max="15621" width="8.140625" style="79" customWidth="1"/>
    <col min="15622" max="15622" width="2" style="79" customWidth="1"/>
    <col min="15623" max="15623" width="1.5703125" style="79" customWidth="1"/>
    <col min="15624" max="15624" width="62.5703125" style="79" customWidth="1"/>
    <col min="15625" max="15632" width="0" style="79" hidden="1" customWidth="1"/>
    <col min="15633" max="15633" width="4.85546875" style="79" customWidth="1"/>
    <col min="15634" max="15634" width="4.42578125" style="79" customWidth="1"/>
    <col min="15635" max="15636" width="3.85546875" style="79" customWidth="1"/>
    <col min="15637" max="15638" width="4.7109375" style="79" customWidth="1"/>
    <col min="15639" max="15639" width="5.7109375" style="79" customWidth="1"/>
    <col min="15640" max="15640" width="2.5703125" style="79" customWidth="1"/>
    <col min="15641" max="15641" width="11.42578125" style="79"/>
    <col min="15642" max="15642" width="4.7109375" style="79" customWidth="1"/>
    <col min="15643" max="15643" width="5" style="79" customWidth="1"/>
    <col min="15644" max="15644" width="2.28515625" style="79" customWidth="1"/>
    <col min="15645" max="15645" width="26" style="79" customWidth="1"/>
    <col min="15646" max="15646" width="8" style="79" customWidth="1"/>
    <col min="15647" max="15647" width="1" style="79" customWidth="1"/>
    <col min="15648" max="15648" width="6.7109375" style="79" customWidth="1"/>
    <col min="15649" max="15649" width="1" style="79" customWidth="1"/>
    <col min="15650" max="15650" width="6.7109375" style="79" customWidth="1"/>
    <col min="15651" max="15651" width="1" style="79" customWidth="1"/>
    <col min="15652" max="15652" width="6.7109375" style="79" customWidth="1"/>
    <col min="15653" max="15653" width="1" style="79" customWidth="1"/>
    <col min="15654" max="15654" width="6.7109375" style="79" customWidth="1"/>
    <col min="15655" max="15655" width="1" style="79" customWidth="1"/>
    <col min="15656" max="15656" width="6.7109375" style="79" customWidth="1"/>
    <col min="15657" max="15657" width="1" style="79" customWidth="1"/>
    <col min="15658" max="15659" width="6.7109375" style="79" customWidth="1"/>
    <col min="15660" max="15872" width="11.42578125" style="79"/>
    <col min="15873" max="15875" width="0" style="79" hidden="1" customWidth="1"/>
    <col min="15876" max="15876" width="0.7109375" style="79" customWidth="1"/>
    <col min="15877" max="15877" width="8.140625" style="79" customWidth="1"/>
    <col min="15878" max="15878" width="2" style="79" customWidth="1"/>
    <col min="15879" max="15879" width="1.5703125" style="79" customWidth="1"/>
    <col min="15880" max="15880" width="62.5703125" style="79" customWidth="1"/>
    <col min="15881" max="15888" width="0" style="79" hidden="1" customWidth="1"/>
    <col min="15889" max="15889" width="4.85546875" style="79" customWidth="1"/>
    <col min="15890" max="15890" width="4.42578125" style="79" customWidth="1"/>
    <col min="15891" max="15892" width="3.85546875" style="79" customWidth="1"/>
    <col min="15893" max="15894" width="4.7109375" style="79" customWidth="1"/>
    <col min="15895" max="15895" width="5.7109375" style="79" customWidth="1"/>
    <col min="15896" max="15896" width="2.5703125" style="79" customWidth="1"/>
    <col min="15897" max="15897" width="11.42578125" style="79"/>
    <col min="15898" max="15898" width="4.7109375" style="79" customWidth="1"/>
    <col min="15899" max="15899" width="5" style="79" customWidth="1"/>
    <col min="15900" max="15900" width="2.28515625" style="79" customWidth="1"/>
    <col min="15901" max="15901" width="26" style="79" customWidth="1"/>
    <col min="15902" max="15902" width="8" style="79" customWidth="1"/>
    <col min="15903" max="15903" width="1" style="79" customWidth="1"/>
    <col min="15904" max="15904" width="6.7109375" style="79" customWidth="1"/>
    <col min="15905" max="15905" width="1" style="79" customWidth="1"/>
    <col min="15906" max="15906" width="6.7109375" style="79" customWidth="1"/>
    <col min="15907" max="15907" width="1" style="79" customWidth="1"/>
    <col min="15908" max="15908" width="6.7109375" style="79" customWidth="1"/>
    <col min="15909" max="15909" width="1" style="79" customWidth="1"/>
    <col min="15910" max="15910" width="6.7109375" style="79" customWidth="1"/>
    <col min="15911" max="15911" width="1" style="79" customWidth="1"/>
    <col min="15912" max="15912" width="6.7109375" style="79" customWidth="1"/>
    <col min="15913" max="15913" width="1" style="79" customWidth="1"/>
    <col min="15914" max="15915" width="6.7109375" style="79" customWidth="1"/>
    <col min="15916" max="16128" width="11.42578125" style="79"/>
    <col min="16129" max="16131" width="0" style="79" hidden="1" customWidth="1"/>
    <col min="16132" max="16132" width="0.7109375" style="79" customWidth="1"/>
    <col min="16133" max="16133" width="8.140625" style="79" customWidth="1"/>
    <col min="16134" max="16134" width="2" style="79" customWidth="1"/>
    <col min="16135" max="16135" width="1.5703125" style="79" customWidth="1"/>
    <col min="16136" max="16136" width="62.5703125" style="79" customWidth="1"/>
    <col min="16137" max="16144" width="0" style="79" hidden="1" customWidth="1"/>
    <col min="16145" max="16145" width="4.85546875" style="79" customWidth="1"/>
    <col min="16146" max="16146" width="4.42578125" style="79" customWidth="1"/>
    <col min="16147" max="16148" width="3.85546875" style="79" customWidth="1"/>
    <col min="16149" max="16150" width="4.7109375" style="79" customWidth="1"/>
    <col min="16151" max="16151" width="5.7109375" style="79" customWidth="1"/>
    <col min="16152" max="16152" width="2.5703125" style="79" customWidth="1"/>
    <col min="16153" max="16153" width="11.42578125" style="79"/>
    <col min="16154" max="16154" width="4.7109375" style="79" customWidth="1"/>
    <col min="16155" max="16155" width="5" style="79" customWidth="1"/>
    <col min="16156" max="16156" width="2.28515625" style="79" customWidth="1"/>
    <col min="16157" max="16157" width="26" style="79" customWidth="1"/>
    <col min="16158" max="16158" width="8" style="79" customWidth="1"/>
    <col min="16159" max="16159" width="1" style="79" customWidth="1"/>
    <col min="16160" max="16160" width="6.7109375" style="79" customWidth="1"/>
    <col min="16161" max="16161" width="1" style="79" customWidth="1"/>
    <col min="16162" max="16162" width="6.7109375" style="79" customWidth="1"/>
    <col min="16163" max="16163" width="1" style="79" customWidth="1"/>
    <col min="16164" max="16164" width="6.7109375" style="79" customWidth="1"/>
    <col min="16165" max="16165" width="1" style="79" customWidth="1"/>
    <col min="16166" max="16166" width="6.7109375" style="79" customWidth="1"/>
    <col min="16167" max="16167" width="1" style="79" customWidth="1"/>
    <col min="16168" max="16168" width="6.7109375" style="79" customWidth="1"/>
    <col min="16169" max="16169" width="1" style="79" customWidth="1"/>
    <col min="16170" max="16171" width="6.7109375" style="79" customWidth="1"/>
    <col min="16172" max="16384" width="11.42578125" style="79"/>
  </cols>
  <sheetData>
    <row r="1" spans="1:44" ht="3.75" customHeight="1">
      <c r="I1" s="222"/>
      <c r="J1" s="222"/>
      <c r="K1" s="222"/>
      <c r="L1" s="222"/>
      <c r="M1" s="222"/>
      <c r="N1" s="222"/>
      <c r="O1" s="1609"/>
      <c r="P1" s="1609"/>
      <c r="Q1" s="1609"/>
      <c r="R1" s="1609"/>
      <c r="S1" s="1609"/>
      <c r="T1" s="1609"/>
      <c r="U1" s="1609"/>
      <c r="V1" s="1609"/>
      <c r="X1" s="78"/>
      <c r="Y1" s="78"/>
    </row>
    <row r="2" spans="1:44" ht="3.75" hidden="1" customHeight="1">
      <c r="A2" s="96"/>
      <c r="B2" s="96"/>
      <c r="C2" s="96"/>
      <c r="D2" s="96"/>
      <c r="E2" s="83"/>
      <c r="F2" s="83"/>
      <c r="G2" s="83"/>
      <c r="H2" s="83"/>
      <c r="I2" s="223"/>
      <c r="J2" s="223"/>
      <c r="K2" s="223"/>
      <c r="L2" s="223"/>
      <c r="M2" s="223"/>
      <c r="N2" s="223"/>
      <c r="O2" s="223"/>
      <c r="P2" s="223"/>
      <c r="Q2" s="223"/>
      <c r="R2" s="223"/>
      <c r="S2" s="223"/>
      <c r="T2" s="223"/>
      <c r="U2" s="223"/>
      <c r="V2" s="223"/>
      <c r="W2" s="223"/>
      <c r="X2" s="78"/>
      <c r="Y2" s="78"/>
    </row>
    <row r="3" spans="1:44" ht="12.75" customHeight="1">
      <c r="A3" s="96"/>
      <c r="B3" s="96"/>
      <c r="C3" s="96"/>
      <c r="D3" s="96"/>
      <c r="E3" s="2281" t="s">
        <v>1130</v>
      </c>
      <c r="F3" s="2281"/>
      <c r="G3" s="2281"/>
      <c r="H3" s="2281"/>
      <c r="I3" s="2281"/>
      <c r="J3" s="2281"/>
      <c r="K3" s="2281"/>
      <c r="L3" s="2281"/>
      <c r="M3" s="2281"/>
      <c r="N3" s="2281"/>
      <c r="O3" s="2281"/>
      <c r="P3" s="2281"/>
      <c r="Q3" s="2281"/>
      <c r="R3" s="2281"/>
      <c r="S3" s="2281"/>
      <c r="T3" s="2281"/>
      <c r="U3" s="2281"/>
      <c r="V3" s="2281"/>
      <c r="W3" s="2281"/>
      <c r="X3" s="78"/>
      <c r="Y3" s="83"/>
      <c r="Z3" s="83"/>
      <c r="AA3" s="2281"/>
      <c r="AB3" s="2281"/>
      <c r="AC3" s="2281"/>
      <c r="AD3" s="2281"/>
      <c r="AE3" s="2281"/>
      <c r="AF3" s="2281"/>
      <c r="AG3" s="2281"/>
      <c r="AH3" s="2281"/>
      <c r="AI3" s="2281"/>
      <c r="AJ3" s="2281"/>
      <c r="AK3" s="2281"/>
      <c r="AL3" s="2281"/>
      <c r="AM3" s="2281"/>
      <c r="AN3" s="2281"/>
      <c r="AO3" s="2281"/>
    </row>
    <row r="4" spans="1:44" s="83" customFormat="1" ht="12.75" customHeight="1">
      <c r="A4" s="96"/>
      <c r="B4" s="946"/>
      <c r="C4" s="946"/>
      <c r="D4" s="946"/>
      <c r="E4" s="2281" t="s">
        <v>1</v>
      </c>
      <c r="F4" s="2281"/>
      <c r="G4" s="2281"/>
      <c r="H4" s="2281"/>
      <c r="I4" s="2281"/>
      <c r="J4" s="2281"/>
      <c r="K4" s="2281"/>
      <c r="L4" s="2281"/>
      <c r="M4" s="2281"/>
      <c r="N4" s="2281"/>
      <c r="O4" s="2281"/>
      <c r="P4" s="2281"/>
      <c r="Q4" s="2281"/>
      <c r="R4" s="2281"/>
      <c r="S4" s="2281"/>
      <c r="T4" s="2281"/>
      <c r="U4" s="2281"/>
      <c r="V4" s="2281"/>
      <c r="W4" s="2281"/>
      <c r="X4" s="278"/>
      <c r="Y4" s="86"/>
      <c r="Z4" s="86"/>
      <c r="AA4" s="87"/>
      <c r="AQ4" s="88"/>
      <c r="AR4" s="88"/>
    </row>
    <row r="5" spans="1:44" s="83" customFormat="1" ht="3" customHeight="1">
      <c r="A5" s="96"/>
      <c r="B5" s="96"/>
      <c r="C5" s="96"/>
      <c r="D5" s="96"/>
      <c r="G5" s="314"/>
      <c r="H5" s="314"/>
      <c r="I5" s="607"/>
      <c r="J5" s="1328"/>
      <c r="K5" s="1328"/>
      <c r="L5" s="607"/>
      <c r="M5" s="607"/>
      <c r="N5" s="607"/>
      <c r="O5" s="607"/>
      <c r="P5" s="96"/>
      <c r="Q5" s="96"/>
      <c r="R5" s="96"/>
      <c r="S5" s="96"/>
      <c r="T5" s="96"/>
      <c r="U5" s="96"/>
      <c r="V5" s="96"/>
      <c r="W5" s="223"/>
      <c r="X5" s="278"/>
      <c r="AA5" s="89"/>
    </row>
    <row r="6" spans="1:44" s="89" customFormat="1" ht="10.5" customHeight="1">
      <c r="A6" s="96"/>
      <c r="B6" s="96"/>
      <c r="C6" s="96"/>
      <c r="D6" s="96"/>
      <c r="E6" s="2689" t="s">
        <v>2</v>
      </c>
      <c r="F6" s="1021"/>
      <c r="G6" s="1021"/>
      <c r="H6" s="1021"/>
      <c r="I6" s="2692" t="s">
        <v>1131</v>
      </c>
      <c r="J6" s="2692"/>
      <c r="K6" s="2692"/>
      <c r="L6" s="1610"/>
      <c r="M6" s="1610"/>
      <c r="N6" s="1610"/>
      <c r="O6" s="1610"/>
      <c r="P6" s="1610"/>
      <c r="Q6" s="1610"/>
      <c r="R6" s="1610"/>
      <c r="S6" s="1610"/>
      <c r="T6" s="1610"/>
      <c r="U6" s="1610"/>
      <c r="V6" s="1610"/>
      <c r="W6" s="1611"/>
    </row>
    <row r="7" spans="1:44" s="177" customFormat="1" ht="10.5" customHeight="1">
      <c r="A7" s="96" t="s">
        <v>9</v>
      </c>
      <c r="B7" s="96" t="s">
        <v>10</v>
      </c>
      <c r="C7" s="96" t="s">
        <v>11</v>
      </c>
      <c r="D7" s="96"/>
      <c r="E7" s="2690"/>
      <c r="F7" s="1612"/>
      <c r="G7" s="1613" t="s">
        <v>327</v>
      </c>
      <c r="H7" s="1614"/>
      <c r="I7" s="2693"/>
      <c r="J7" s="2693"/>
      <c r="K7" s="2693"/>
      <c r="L7" s="1615"/>
      <c r="M7" s="2330" t="s">
        <v>1132</v>
      </c>
      <c r="N7" s="2330"/>
      <c r="O7" s="2330"/>
      <c r="P7" s="1615"/>
      <c r="Q7" s="2694" t="s">
        <v>1133</v>
      </c>
      <c r="R7" s="2694"/>
      <c r="S7" s="2694"/>
      <c r="T7" s="1615"/>
      <c r="U7" s="1615" t="s">
        <v>18</v>
      </c>
      <c r="V7" s="1615" t="s">
        <v>19</v>
      </c>
      <c r="W7" s="1616" t="s">
        <v>8</v>
      </c>
      <c r="Y7" s="96"/>
    </row>
    <row r="8" spans="1:44" s="177" customFormat="1" ht="10.5" customHeight="1">
      <c r="A8" s="96"/>
      <c r="B8" s="96"/>
      <c r="C8" s="96"/>
      <c r="D8" s="96"/>
      <c r="E8" s="2691"/>
      <c r="F8" s="1617"/>
      <c r="G8" s="388"/>
      <c r="H8" s="1617"/>
      <c r="I8" s="1615" t="s">
        <v>18</v>
      </c>
      <c r="J8" s="1615" t="s">
        <v>19</v>
      </c>
      <c r="K8" s="1615" t="s">
        <v>8</v>
      </c>
      <c r="L8" s="1615"/>
      <c r="M8" s="1615" t="s">
        <v>18</v>
      </c>
      <c r="N8" s="1615" t="s">
        <v>19</v>
      </c>
      <c r="O8" s="1615" t="s">
        <v>8</v>
      </c>
      <c r="P8" s="1615"/>
      <c r="Q8" s="1615"/>
      <c r="R8" s="1615"/>
      <c r="S8" s="1615"/>
      <c r="T8" s="1615"/>
      <c r="U8" s="1615"/>
      <c r="V8" s="1615"/>
      <c r="W8" s="1616"/>
      <c r="Y8" s="89"/>
    </row>
    <row r="9" spans="1:44" ht="12" customHeight="1">
      <c r="A9" s="96"/>
      <c r="B9" s="96"/>
      <c r="C9" s="96"/>
      <c r="D9" s="96"/>
      <c r="E9" s="2360">
        <v>1401</v>
      </c>
      <c r="F9" s="122" t="s">
        <v>20</v>
      </c>
      <c r="G9" s="123"/>
      <c r="H9" s="14"/>
      <c r="I9" s="342">
        <f>SUM(I10+I15+I20+I25)</f>
        <v>0</v>
      </c>
      <c r="J9" s="342">
        <f>SUM(J10+J15+J20+J25)</f>
        <v>0</v>
      </c>
      <c r="K9" s="342">
        <f>SUM(I9:J9)</f>
        <v>0</v>
      </c>
      <c r="L9" s="342"/>
      <c r="M9" s="342">
        <f>SUM(M10+M15+M20+M25)</f>
        <v>11</v>
      </c>
      <c r="N9" s="342">
        <f>SUM(N10+N15+N20+N25)</f>
        <v>8</v>
      </c>
      <c r="O9" s="342">
        <f>SUM(M9:N9)</f>
        <v>19</v>
      </c>
      <c r="P9" s="342"/>
      <c r="Q9" s="342"/>
      <c r="R9" s="342"/>
      <c r="S9" s="342"/>
      <c r="T9" s="342"/>
      <c r="U9" s="342">
        <f>U10+U20</f>
        <v>11</v>
      </c>
      <c r="V9" s="342">
        <f>V10+V20</f>
        <v>8</v>
      </c>
      <c r="W9" s="339">
        <f>SUM(U9:V9)</f>
        <v>19</v>
      </c>
      <c r="X9" s="78"/>
      <c r="Y9" s="83"/>
    </row>
    <row r="10" spans="1:44" ht="11.25" customHeight="1">
      <c r="A10" s="96"/>
      <c r="B10" s="96"/>
      <c r="C10" s="96"/>
      <c r="D10" s="96"/>
      <c r="E10" s="2361"/>
      <c r="F10" s="636" t="s">
        <v>21</v>
      </c>
      <c r="G10" s="89"/>
      <c r="H10" s="89"/>
      <c r="I10" s="1618">
        <f>SUM(I11+I13)</f>
        <v>0</v>
      </c>
      <c r="J10" s="1618">
        <f>SUM(J11+J13)</f>
        <v>0</v>
      </c>
      <c r="K10" s="1618">
        <f>SUM(I10:J10)</f>
        <v>0</v>
      </c>
      <c r="L10" s="1618"/>
      <c r="M10" s="1618">
        <f>SUM(M11+M13)</f>
        <v>7</v>
      </c>
      <c r="N10" s="1618">
        <f>SUM(N11+N13)</f>
        <v>4</v>
      </c>
      <c r="O10" s="1618">
        <f>SUM(M10:N10)</f>
        <v>11</v>
      </c>
      <c r="P10" s="1618"/>
      <c r="Q10" s="1618"/>
      <c r="R10" s="1618"/>
      <c r="S10" s="1618"/>
      <c r="T10" s="1618"/>
      <c r="U10" s="1618">
        <f>U11</f>
        <v>7</v>
      </c>
      <c r="V10" s="1618">
        <f>V11</f>
        <v>4</v>
      </c>
      <c r="W10" s="1076">
        <f>SUM(U10:V10)</f>
        <v>11</v>
      </c>
      <c r="X10" s="78"/>
      <c r="Y10" s="78"/>
    </row>
    <row r="11" spans="1:44" ht="10.5" customHeight="1">
      <c r="A11" s="96"/>
      <c r="B11" s="96"/>
      <c r="C11" s="96"/>
      <c r="D11" s="96"/>
      <c r="E11" s="2361"/>
      <c r="F11" s="89"/>
      <c r="G11" s="89" t="s">
        <v>1134</v>
      </c>
      <c r="H11" s="89"/>
      <c r="I11" s="1454">
        <f>SUM(I12)</f>
        <v>0</v>
      </c>
      <c r="J11" s="1454">
        <f>SUM(J12)</f>
        <v>0</v>
      </c>
      <c r="K11" s="324">
        <f t="shared" ref="K11:K24" si="0">SUM(I11:J11)</f>
        <v>0</v>
      </c>
      <c r="L11" s="1454"/>
      <c r="M11" s="1454">
        <f>SUM(M12)</f>
        <v>7</v>
      </c>
      <c r="N11" s="1454">
        <f>SUM(N12)</f>
        <v>4</v>
      </c>
      <c r="O11" s="324">
        <f t="shared" ref="O11:O24" si="1">SUM(M11:N11)</f>
        <v>11</v>
      </c>
      <c r="P11" s="324"/>
      <c r="Q11" s="324"/>
      <c r="R11" s="324"/>
      <c r="S11" s="324"/>
      <c r="T11" s="324"/>
      <c r="U11" s="324">
        <f t="shared" ref="U11:V27" si="2">SUM(I11+M11)</f>
        <v>7</v>
      </c>
      <c r="V11" s="324">
        <f t="shared" si="2"/>
        <v>4</v>
      </c>
      <c r="W11" s="347">
        <f>SUM(U11:V11)</f>
        <v>11</v>
      </c>
      <c r="X11" s="78"/>
      <c r="Y11" s="78"/>
    </row>
    <row r="12" spans="1:44" ht="10.5" customHeight="1">
      <c r="A12" s="96">
        <v>1</v>
      </c>
      <c r="B12" s="96">
        <v>1</v>
      </c>
      <c r="C12" s="96">
        <v>11</v>
      </c>
      <c r="D12" s="96"/>
      <c r="E12" s="2361"/>
      <c r="F12" s="89"/>
      <c r="H12" s="89" t="s">
        <v>1135</v>
      </c>
      <c r="I12" s="1454">
        <v>0</v>
      </c>
      <c r="J12" s="1454">
        <v>0</v>
      </c>
      <c r="K12" s="324">
        <f t="shared" si="0"/>
        <v>0</v>
      </c>
      <c r="L12" s="1454"/>
      <c r="M12" s="1454">
        <v>7</v>
      </c>
      <c r="N12" s="1454">
        <v>4</v>
      </c>
      <c r="O12" s="324">
        <f t="shared" si="1"/>
        <v>11</v>
      </c>
      <c r="P12" s="324"/>
      <c r="Q12" s="2695" t="s">
        <v>1136</v>
      </c>
      <c r="R12" s="2695"/>
      <c r="S12" s="2695"/>
      <c r="T12" s="324"/>
      <c r="U12" s="324">
        <f t="shared" si="2"/>
        <v>7</v>
      </c>
      <c r="V12" s="324">
        <f t="shared" si="2"/>
        <v>4</v>
      </c>
      <c r="W12" s="347">
        <f t="shared" ref="W12:W86" si="3">SUM(U12:V12)</f>
        <v>11</v>
      </c>
      <c r="X12" s="78"/>
      <c r="Y12" s="78"/>
    </row>
    <row r="13" spans="1:44" ht="10.5" customHeight="1">
      <c r="A13" s="96"/>
      <c r="B13" s="96"/>
      <c r="C13" s="96"/>
      <c r="D13" s="96"/>
      <c r="E13" s="2361"/>
      <c r="F13" s="89"/>
      <c r="G13" s="89" t="s">
        <v>1137</v>
      </c>
      <c r="H13" s="89"/>
      <c r="I13" s="1454">
        <f>SUM(I14)</f>
        <v>0</v>
      </c>
      <c r="J13" s="1454">
        <f>SUM(J14)</f>
        <v>0</v>
      </c>
      <c r="K13" s="324">
        <f t="shared" si="0"/>
        <v>0</v>
      </c>
      <c r="L13" s="1454"/>
      <c r="M13" s="1454">
        <f>SUM(M14)</f>
        <v>0</v>
      </c>
      <c r="N13" s="1454">
        <f>SUM(N14)</f>
        <v>0</v>
      </c>
      <c r="O13" s="324">
        <f t="shared" si="1"/>
        <v>0</v>
      </c>
      <c r="P13" s="324"/>
      <c r="Q13" s="1619"/>
      <c r="R13" s="1619"/>
      <c r="S13" s="1619"/>
      <c r="T13" s="324"/>
      <c r="U13" s="324">
        <f t="shared" si="2"/>
        <v>0</v>
      </c>
      <c r="V13" s="324">
        <f t="shared" si="2"/>
        <v>0</v>
      </c>
      <c r="W13" s="347">
        <f t="shared" si="3"/>
        <v>0</v>
      </c>
      <c r="X13" s="78"/>
      <c r="Y13" s="78"/>
    </row>
    <row r="14" spans="1:44" ht="10.5" customHeight="1">
      <c r="A14" s="96">
        <v>1</v>
      </c>
      <c r="B14" s="96">
        <v>1</v>
      </c>
      <c r="C14" s="96">
        <v>11</v>
      </c>
      <c r="D14" s="96"/>
      <c r="E14" s="2361"/>
      <c r="F14" s="89"/>
      <c r="H14" s="89" t="s">
        <v>1138</v>
      </c>
      <c r="I14" s="1454">
        <v>0</v>
      </c>
      <c r="J14" s="1454">
        <v>0</v>
      </c>
      <c r="K14" s="324">
        <f t="shared" si="0"/>
        <v>0</v>
      </c>
      <c r="L14" s="1454"/>
      <c r="M14" s="1454">
        <v>0</v>
      </c>
      <c r="N14" s="1454">
        <v>0</v>
      </c>
      <c r="O14" s="324">
        <f t="shared" si="1"/>
        <v>0</v>
      </c>
      <c r="P14" s="324"/>
      <c r="Q14" s="1619"/>
      <c r="R14" s="1619"/>
      <c r="S14" s="1619"/>
      <c r="T14" s="324"/>
      <c r="U14" s="324">
        <f t="shared" si="2"/>
        <v>0</v>
      </c>
      <c r="V14" s="324">
        <f t="shared" si="2"/>
        <v>0</v>
      </c>
      <c r="W14" s="347">
        <f t="shared" si="3"/>
        <v>0</v>
      </c>
      <c r="X14" s="78"/>
      <c r="Y14" s="78"/>
    </row>
    <row r="15" spans="1:44" ht="11.25" customHeight="1">
      <c r="A15" s="96"/>
      <c r="B15" s="96"/>
      <c r="C15" s="96"/>
      <c r="D15" s="96"/>
      <c r="E15" s="2361"/>
      <c r="F15" s="175" t="s">
        <v>22</v>
      </c>
      <c r="G15" s="89"/>
      <c r="H15" s="89"/>
      <c r="I15" s="1618">
        <f>SUM(I16+I18)</f>
        <v>0</v>
      </c>
      <c r="J15" s="1618">
        <f>SUM(J16+J18)</f>
        <v>0</v>
      </c>
      <c r="K15" s="1618">
        <f t="shared" si="0"/>
        <v>0</v>
      </c>
      <c r="L15" s="1618"/>
      <c r="M15" s="1618">
        <f>SUM(M16+M18)</f>
        <v>0</v>
      </c>
      <c r="N15" s="1618">
        <f>SUM(N16+N18)</f>
        <v>0</v>
      </c>
      <c r="O15" s="1618">
        <f t="shared" si="1"/>
        <v>0</v>
      </c>
      <c r="P15" s="1618"/>
      <c r="Q15" s="1620"/>
      <c r="R15" s="1620"/>
      <c r="S15" s="1620"/>
      <c r="T15" s="1618"/>
      <c r="U15" s="1618">
        <f t="shared" si="2"/>
        <v>0</v>
      </c>
      <c r="V15" s="1618">
        <f t="shared" si="2"/>
        <v>0</v>
      </c>
      <c r="W15" s="1076">
        <f t="shared" si="3"/>
        <v>0</v>
      </c>
      <c r="X15" s="78"/>
      <c r="Y15" s="78"/>
    </row>
    <row r="16" spans="1:44" ht="10.5" customHeight="1">
      <c r="A16" s="96"/>
      <c r="B16" s="96"/>
      <c r="C16" s="96"/>
      <c r="D16" s="96"/>
      <c r="E16" s="2361"/>
      <c r="F16" s="175"/>
      <c r="G16" s="89" t="s">
        <v>1139</v>
      </c>
      <c r="H16" s="89"/>
      <c r="I16" s="1454">
        <f>SUM(I17)</f>
        <v>0</v>
      </c>
      <c r="J16" s="1454">
        <f>SUM(J17)</f>
        <v>0</v>
      </c>
      <c r="K16" s="324">
        <f t="shared" si="0"/>
        <v>0</v>
      </c>
      <c r="L16" s="1454"/>
      <c r="M16" s="1454">
        <f>SUM(M17)</f>
        <v>0</v>
      </c>
      <c r="N16" s="1454">
        <f>SUM(N17)</f>
        <v>0</v>
      </c>
      <c r="O16" s="324">
        <f t="shared" si="1"/>
        <v>0</v>
      </c>
      <c r="P16" s="324"/>
      <c r="Q16" s="1619"/>
      <c r="R16" s="1619"/>
      <c r="S16" s="1619"/>
      <c r="T16" s="324"/>
      <c r="U16" s="324">
        <f t="shared" si="2"/>
        <v>0</v>
      </c>
      <c r="V16" s="324">
        <f t="shared" si="2"/>
        <v>0</v>
      </c>
      <c r="W16" s="347">
        <f t="shared" si="3"/>
        <v>0</v>
      </c>
      <c r="X16" s="78"/>
      <c r="Y16" s="78"/>
    </row>
    <row r="17" spans="1:25" ht="10.5" customHeight="1">
      <c r="A17" s="96">
        <v>1</v>
      </c>
      <c r="B17" s="96">
        <v>1</v>
      </c>
      <c r="C17" s="96">
        <v>5</v>
      </c>
      <c r="D17" s="96"/>
      <c r="E17" s="2361"/>
      <c r="F17" s="175"/>
      <c r="G17" s="89"/>
      <c r="H17" s="89" t="s">
        <v>1140</v>
      </c>
      <c r="I17" s="1454">
        <v>0</v>
      </c>
      <c r="J17" s="1454">
        <v>0</v>
      </c>
      <c r="K17" s="324">
        <f t="shared" si="0"/>
        <v>0</v>
      </c>
      <c r="L17" s="1454"/>
      <c r="M17" s="1454">
        <v>0</v>
      </c>
      <c r="N17" s="1454">
        <v>0</v>
      </c>
      <c r="O17" s="324">
        <f t="shared" si="1"/>
        <v>0</v>
      </c>
      <c r="P17" s="324"/>
      <c r="Q17" s="1619"/>
      <c r="R17" s="1619"/>
      <c r="S17" s="1619"/>
      <c r="T17" s="324"/>
      <c r="U17" s="324">
        <f t="shared" si="2"/>
        <v>0</v>
      </c>
      <c r="V17" s="324">
        <f t="shared" si="2"/>
        <v>0</v>
      </c>
      <c r="W17" s="347">
        <f t="shared" si="3"/>
        <v>0</v>
      </c>
      <c r="X17" s="78"/>
      <c r="Y17" s="78"/>
    </row>
    <row r="18" spans="1:25" ht="10.5" customHeight="1">
      <c r="A18" s="96"/>
      <c r="B18" s="96"/>
      <c r="C18" s="96"/>
      <c r="D18" s="96"/>
      <c r="E18" s="2361"/>
      <c r="F18" s="89"/>
      <c r="G18" s="89" t="s">
        <v>1134</v>
      </c>
      <c r="H18" s="89"/>
      <c r="I18" s="1454">
        <f>SUM(I19)</f>
        <v>0</v>
      </c>
      <c r="J18" s="1454">
        <f>SUM(J19)</f>
        <v>0</v>
      </c>
      <c r="K18" s="324">
        <f t="shared" si="0"/>
        <v>0</v>
      </c>
      <c r="L18" s="1454"/>
      <c r="M18" s="1454">
        <f>SUM(M19)</f>
        <v>0</v>
      </c>
      <c r="N18" s="1454">
        <f>SUM(N19)</f>
        <v>0</v>
      </c>
      <c r="O18" s="324">
        <f t="shared" si="1"/>
        <v>0</v>
      </c>
      <c r="P18" s="324"/>
      <c r="Q18" s="1619"/>
      <c r="R18" s="1619"/>
      <c r="S18" s="1619"/>
      <c r="T18" s="324"/>
      <c r="U18" s="324">
        <f t="shared" si="2"/>
        <v>0</v>
      </c>
      <c r="V18" s="324">
        <f t="shared" si="2"/>
        <v>0</v>
      </c>
      <c r="W18" s="347">
        <f t="shared" si="3"/>
        <v>0</v>
      </c>
      <c r="X18" s="78"/>
      <c r="Y18" s="78"/>
    </row>
    <row r="19" spans="1:25" ht="10.5" customHeight="1">
      <c r="A19" s="96">
        <v>1</v>
      </c>
      <c r="B19" s="96">
        <v>1</v>
      </c>
      <c r="C19" s="96">
        <v>5</v>
      </c>
      <c r="D19" s="96"/>
      <c r="E19" s="2361"/>
      <c r="F19" s="89"/>
      <c r="G19" s="89"/>
      <c r="H19" s="89" t="s">
        <v>1135</v>
      </c>
      <c r="I19" s="1454">
        <v>0</v>
      </c>
      <c r="J19" s="1454">
        <v>0</v>
      </c>
      <c r="K19" s="324">
        <f t="shared" si="0"/>
        <v>0</v>
      </c>
      <c r="L19" s="1454"/>
      <c r="M19" s="1454">
        <v>0</v>
      </c>
      <c r="N19" s="1454">
        <v>0</v>
      </c>
      <c r="O19" s="324">
        <f t="shared" si="1"/>
        <v>0</v>
      </c>
      <c r="P19" s="324"/>
      <c r="Q19" s="2695" t="s">
        <v>1136</v>
      </c>
      <c r="R19" s="2695"/>
      <c r="S19" s="2695"/>
      <c r="T19" s="324"/>
      <c r="U19" s="324">
        <f t="shared" si="2"/>
        <v>0</v>
      </c>
      <c r="V19" s="324">
        <f t="shared" si="2"/>
        <v>0</v>
      </c>
      <c r="W19" s="347">
        <f t="shared" si="3"/>
        <v>0</v>
      </c>
      <c r="X19" s="78"/>
      <c r="Y19" s="78"/>
    </row>
    <row r="20" spans="1:25" ht="11.25" customHeight="1">
      <c r="A20" s="96"/>
      <c r="B20" s="96"/>
      <c r="C20" s="96"/>
      <c r="D20" s="96"/>
      <c r="E20" s="2361"/>
      <c r="F20" s="175" t="s">
        <v>23</v>
      </c>
      <c r="G20" s="89"/>
      <c r="H20" s="89"/>
      <c r="I20" s="1618">
        <f>SUM(I21+I23)</f>
        <v>0</v>
      </c>
      <c r="J20" s="1618">
        <f>SUM(J21+J23)</f>
        <v>0</v>
      </c>
      <c r="K20" s="1618">
        <f t="shared" si="0"/>
        <v>0</v>
      </c>
      <c r="L20" s="1618"/>
      <c r="M20" s="1618">
        <f>SUM(M21+M23)</f>
        <v>4</v>
      </c>
      <c r="N20" s="1618">
        <f>SUM(N21+N23)</f>
        <v>4</v>
      </c>
      <c r="O20" s="1618">
        <f t="shared" si="1"/>
        <v>8</v>
      </c>
      <c r="P20" s="1618"/>
      <c r="Q20" s="1620"/>
      <c r="R20" s="1620"/>
      <c r="S20" s="1620"/>
      <c r="T20" s="1618"/>
      <c r="U20" s="1618">
        <f>U23</f>
        <v>4</v>
      </c>
      <c r="V20" s="1618">
        <f>V23</f>
        <v>4</v>
      </c>
      <c r="W20" s="1076">
        <f t="shared" si="3"/>
        <v>8</v>
      </c>
      <c r="X20" s="78"/>
      <c r="Y20" s="78"/>
    </row>
    <row r="21" spans="1:25" ht="10.5" customHeight="1">
      <c r="A21" s="96"/>
      <c r="B21" s="96"/>
      <c r="C21" s="96"/>
      <c r="D21" s="96"/>
      <c r="E21" s="2361"/>
      <c r="F21" s="175"/>
      <c r="G21" s="89" t="s">
        <v>1139</v>
      </c>
      <c r="H21" s="89"/>
      <c r="I21" s="324">
        <f>SUM(I22)</f>
        <v>0</v>
      </c>
      <c r="J21" s="324">
        <f>SUM(J22)</f>
        <v>0</v>
      </c>
      <c r="K21" s="324">
        <f t="shared" si="0"/>
        <v>0</v>
      </c>
      <c r="L21" s="324"/>
      <c r="M21" s="324">
        <f>SUM(M22)</f>
        <v>0</v>
      </c>
      <c r="N21" s="324">
        <f>SUM(N22)</f>
        <v>0</v>
      </c>
      <c r="O21" s="324">
        <f t="shared" si="1"/>
        <v>0</v>
      </c>
      <c r="P21" s="324"/>
      <c r="Q21" s="1619"/>
      <c r="R21" s="1619"/>
      <c r="S21" s="1619"/>
      <c r="T21" s="324"/>
      <c r="U21" s="324">
        <f t="shared" si="2"/>
        <v>0</v>
      </c>
      <c r="V21" s="324">
        <f t="shared" si="2"/>
        <v>0</v>
      </c>
      <c r="W21" s="347">
        <f>SUM(U21:V21)</f>
        <v>0</v>
      </c>
      <c r="X21" s="78"/>
      <c r="Y21" s="78"/>
    </row>
    <row r="22" spans="1:25" ht="10.5" customHeight="1">
      <c r="A22" s="96">
        <v>1</v>
      </c>
      <c r="B22" s="96">
        <v>1</v>
      </c>
      <c r="C22" s="96">
        <v>12</v>
      </c>
      <c r="D22" s="96"/>
      <c r="E22" s="2361"/>
      <c r="F22" s="175"/>
      <c r="G22" s="89"/>
      <c r="H22" s="89" t="s">
        <v>1141</v>
      </c>
      <c r="I22" s="324">
        <v>0</v>
      </c>
      <c r="J22" s="324">
        <v>0</v>
      </c>
      <c r="K22" s="324">
        <f t="shared" si="0"/>
        <v>0</v>
      </c>
      <c r="L22" s="324"/>
      <c r="M22" s="324">
        <v>0</v>
      </c>
      <c r="N22" s="324">
        <v>0</v>
      </c>
      <c r="O22" s="324">
        <f t="shared" si="1"/>
        <v>0</v>
      </c>
      <c r="P22" s="324"/>
      <c r="Q22" s="2695" t="s">
        <v>1142</v>
      </c>
      <c r="R22" s="2695"/>
      <c r="S22" s="2695"/>
      <c r="T22" s="324"/>
      <c r="U22" s="324">
        <f t="shared" si="2"/>
        <v>0</v>
      </c>
      <c r="V22" s="324">
        <f t="shared" si="2"/>
        <v>0</v>
      </c>
      <c r="W22" s="347">
        <f>SUM(U22:V22)</f>
        <v>0</v>
      </c>
      <c r="X22" s="78"/>
      <c r="Y22" s="78"/>
    </row>
    <row r="23" spans="1:25" ht="10.5" customHeight="1">
      <c r="A23" s="96"/>
      <c r="B23" s="96"/>
      <c r="C23" s="96"/>
      <c r="D23" s="96"/>
      <c r="E23" s="2361"/>
      <c r="F23" s="89"/>
      <c r="G23" s="89" t="s">
        <v>1134</v>
      </c>
      <c r="H23" s="89"/>
      <c r="I23" s="324">
        <f>SUM(I24)</f>
        <v>0</v>
      </c>
      <c r="J23" s="324">
        <f>SUM(J24)</f>
        <v>0</v>
      </c>
      <c r="K23" s="324">
        <f t="shared" si="0"/>
        <v>0</v>
      </c>
      <c r="L23" s="324"/>
      <c r="M23" s="324">
        <f>SUM(M24)</f>
        <v>4</v>
      </c>
      <c r="N23" s="324">
        <f>SUM(N24)</f>
        <v>4</v>
      </c>
      <c r="O23" s="324">
        <f t="shared" si="1"/>
        <v>8</v>
      </c>
      <c r="P23" s="324"/>
      <c r="Q23" s="1619"/>
      <c r="R23" s="1619"/>
      <c r="S23" s="1619"/>
      <c r="T23" s="324"/>
      <c r="U23" s="324">
        <f t="shared" si="2"/>
        <v>4</v>
      </c>
      <c r="V23" s="324">
        <f t="shared" si="2"/>
        <v>4</v>
      </c>
      <c r="W23" s="347">
        <f t="shared" si="3"/>
        <v>8</v>
      </c>
      <c r="X23" s="78"/>
      <c r="Y23" s="78"/>
    </row>
    <row r="24" spans="1:25" ht="10.5" customHeight="1">
      <c r="A24" s="96">
        <v>1</v>
      </c>
      <c r="B24" s="96">
        <v>1</v>
      </c>
      <c r="C24" s="96">
        <v>12</v>
      </c>
      <c r="D24" s="96"/>
      <c r="E24" s="2361"/>
      <c r="F24" s="89"/>
      <c r="G24" s="89"/>
      <c r="H24" s="89" t="s">
        <v>1135</v>
      </c>
      <c r="I24" s="1454">
        <v>0</v>
      </c>
      <c r="J24" s="1454">
        <v>0</v>
      </c>
      <c r="K24" s="324">
        <f t="shared" si="0"/>
        <v>0</v>
      </c>
      <c r="L24" s="1454"/>
      <c r="M24" s="1454">
        <v>4</v>
      </c>
      <c r="N24" s="1454">
        <v>4</v>
      </c>
      <c r="O24" s="324">
        <f t="shared" si="1"/>
        <v>8</v>
      </c>
      <c r="P24" s="324"/>
      <c r="Q24" s="2695" t="s">
        <v>1136</v>
      </c>
      <c r="R24" s="2695"/>
      <c r="S24" s="2695"/>
      <c r="T24" s="324"/>
      <c r="U24" s="324">
        <f t="shared" si="2"/>
        <v>4</v>
      </c>
      <c r="V24" s="324">
        <f t="shared" si="2"/>
        <v>4</v>
      </c>
      <c r="W24" s="347">
        <f t="shared" si="3"/>
        <v>8</v>
      </c>
      <c r="X24" s="78"/>
      <c r="Y24" s="78"/>
    </row>
    <row r="25" spans="1:25" ht="10.5" customHeight="1">
      <c r="A25" s="96"/>
      <c r="B25" s="96"/>
      <c r="C25" s="96"/>
      <c r="D25" s="96"/>
      <c r="E25" s="2361"/>
      <c r="F25" s="175" t="s">
        <v>24</v>
      </c>
      <c r="G25" s="89"/>
      <c r="H25" s="89"/>
      <c r="I25" s="1618">
        <f>SUM(I26)</f>
        <v>0</v>
      </c>
      <c r="J25" s="1618">
        <f>SUM(J26)</f>
        <v>0</v>
      </c>
      <c r="K25" s="1618">
        <f>SUM(I25:J25)</f>
        <v>0</v>
      </c>
      <c r="L25" s="1618"/>
      <c r="M25" s="1618">
        <f>SUM(M26)</f>
        <v>0</v>
      </c>
      <c r="N25" s="1618">
        <f>SUM(N26)</f>
        <v>0</v>
      </c>
      <c r="O25" s="1618">
        <f>SUM(M25:N25)</f>
        <v>0</v>
      </c>
      <c r="P25" s="1618"/>
      <c r="Q25" s="1618"/>
      <c r="R25" s="1618"/>
      <c r="S25" s="1618"/>
      <c r="T25" s="1618"/>
      <c r="U25" s="1618">
        <f t="shared" si="2"/>
        <v>0</v>
      </c>
      <c r="V25" s="1618">
        <f t="shared" si="2"/>
        <v>0</v>
      </c>
      <c r="W25" s="1076">
        <f>SUM(U25:V25)</f>
        <v>0</v>
      </c>
      <c r="X25" s="78"/>
      <c r="Y25" s="78"/>
    </row>
    <row r="26" spans="1:25" ht="10.5" customHeight="1">
      <c r="A26" s="96"/>
      <c r="B26" s="96"/>
      <c r="C26" s="96"/>
      <c r="D26" s="96"/>
      <c r="E26" s="2361"/>
      <c r="F26" s="89"/>
      <c r="G26" s="89" t="s">
        <v>1137</v>
      </c>
      <c r="H26" s="89"/>
      <c r="I26" s="1454">
        <f>SUM(I27)</f>
        <v>0</v>
      </c>
      <c r="J26" s="1454">
        <f>SUM(J27)</f>
        <v>0</v>
      </c>
      <c r="K26" s="324">
        <f>SUM(I26:J26)</f>
        <v>0</v>
      </c>
      <c r="L26" s="1454"/>
      <c r="M26" s="1454">
        <f>SUM(M27)</f>
        <v>0</v>
      </c>
      <c r="N26" s="1454">
        <f>SUM(N27)</f>
        <v>0</v>
      </c>
      <c r="O26" s="324">
        <f>SUM(M26:N26)</f>
        <v>0</v>
      </c>
      <c r="P26" s="324"/>
      <c r="Q26" s="324"/>
      <c r="R26" s="324"/>
      <c r="S26" s="324"/>
      <c r="T26" s="324"/>
      <c r="U26" s="324">
        <f t="shared" si="2"/>
        <v>0</v>
      </c>
      <c r="V26" s="324">
        <f t="shared" si="2"/>
        <v>0</v>
      </c>
      <c r="W26" s="347">
        <f>SUM(U26:V26)</f>
        <v>0</v>
      </c>
      <c r="X26" s="78"/>
      <c r="Y26" s="78"/>
    </row>
    <row r="27" spans="1:25" ht="10.5" customHeight="1">
      <c r="A27" s="96">
        <v>1</v>
      </c>
      <c r="B27" s="96">
        <v>1</v>
      </c>
      <c r="C27" s="96">
        <v>2</v>
      </c>
      <c r="D27" s="96"/>
      <c r="E27" s="2365"/>
      <c r="F27" s="89"/>
      <c r="G27" s="89"/>
      <c r="H27" s="89" t="s">
        <v>1143</v>
      </c>
      <c r="I27" s="1454">
        <v>0</v>
      </c>
      <c r="J27" s="1454">
        <v>0</v>
      </c>
      <c r="K27" s="324">
        <f>SUM(I27:J27)</f>
        <v>0</v>
      </c>
      <c r="L27" s="1454"/>
      <c r="M27" s="1454">
        <v>0</v>
      </c>
      <c r="N27" s="1454">
        <v>0</v>
      </c>
      <c r="O27" s="324">
        <f>SUM(M27:N27)</f>
        <v>0</v>
      </c>
      <c r="P27" s="324"/>
      <c r="Q27" s="324"/>
      <c r="R27" s="324"/>
      <c r="S27" s="324"/>
      <c r="T27" s="324"/>
      <c r="U27" s="324">
        <f t="shared" si="2"/>
        <v>0</v>
      </c>
      <c r="V27" s="324">
        <f t="shared" si="2"/>
        <v>0</v>
      </c>
      <c r="W27" s="347">
        <f>SUM(U27:V27)</f>
        <v>0</v>
      </c>
      <c r="X27" s="78"/>
      <c r="Y27" s="78"/>
    </row>
    <row r="28" spans="1:25" ht="12" customHeight="1">
      <c r="A28" s="96"/>
      <c r="B28" s="96"/>
      <c r="C28" s="96"/>
      <c r="D28" s="96"/>
      <c r="E28" s="2360">
        <v>1402</v>
      </c>
      <c r="F28" s="13" t="s">
        <v>29</v>
      </c>
      <c r="G28" s="123"/>
      <c r="H28" s="123"/>
      <c r="I28" s="342">
        <f>SUM(I29+I45+I53+I60+I63)</f>
        <v>45</v>
      </c>
      <c r="J28" s="342">
        <f>SUM(J29+J45+J53+J60+J63)</f>
        <v>76</v>
      </c>
      <c r="K28" s="342">
        <f t="shared" ref="K28:K44" si="4">SUM(I28:J28)</f>
        <v>121</v>
      </c>
      <c r="L28" s="342"/>
      <c r="M28" s="342">
        <f>SUM(M29+M45+M53+M60+M63)</f>
        <v>93</v>
      </c>
      <c r="N28" s="342">
        <f>SUM(N29+N45+N53+N60+N63)</f>
        <v>71</v>
      </c>
      <c r="O28" s="342">
        <f t="shared" ref="O28:O33" si="5">SUM(M28:N28)</f>
        <v>164</v>
      </c>
      <c r="P28" s="342"/>
      <c r="Q28" s="342"/>
      <c r="R28" s="342"/>
      <c r="S28" s="342"/>
      <c r="T28" s="342"/>
      <c r="U28" s="342">
        <v>0</v>
      </c>
      <c r="V28" s="342">
        <v>0</v>
      </c>
      <c r="W28" s="339">
        <f t="shared" si="3"/>
        <v>0</v>
      </c>
      <c r="X28" s="78"/>
      <c r="Y28" s="78"/>
    </row>
    <row r="29" spans="1:25" ht="11.25" customHeight="1">
      <c r="A29" s="96"/>
      <c r="B29" s="96"/>
      <c r="C29" s="96"/>
      <c r="D29" s="96"/>
      <c r="E29" s="2361"/>
      <c r="F29" s="175" t="s">
        <v>114</v>
      </c>
      <c r="G29" s="89"/>
      <c r="H29" s="89"/>
      <c r="I29" s="1618">
        <f>SUM(I30+I32)</f>
        <v>27</v>
      </c>
      <c r="J29" s="1618">
        <f>SUM(J30+J32)</f>
        <v>52</v>
      </c>
      <c r="K29" s="1618">
        <f t="shared" si="4"/>
        <v>79</v>
      </c>
      <c r="L29" s="1618"/>
      <c r="M29" s="1618">
        <f>SUM(M30+M32)</f>
        <v>51</v>
      </c>
      <c r="N29" s="1618">
        <f>SUM(N30+N32)</f>
        <v>51</v>
      </c>
      <c r="O29" s="1618">
        <f t="shared" si="5"/>
        <v>102</v>
      </c>
      <c r="P29" s="1618"/>
      <c r="Q29" s="1618"/>
      <c r="R29" s="1618"/>
      <c r="S29" s="1618"/>
      <c r="T29" s="1618"/>
      <c r="U29" s="1618">
        <v>0</v>
      </c>
      <c r="V29" s="1618">
        <v>0</v>
      </c>
      <c r="W29" s="1076">
        <f t="shared" si="3"/>
        <v>0</v>
      </c>
      <c r="X29" s="78"/>
      <c r="Y29" s="78"/>
    </row>
    <row r="30" spans="1:25" ht="10.5" customHeight="1">
      <c r="A30" s="96"/>
      <c r="B30" s="96"/>
      <c r="C30" s="96"/>
      <c r="D30" s="96"/>
      <c r="E30" s="2361"/>
      <c r="F30" s="322"/>
      <c r="G30" s="89" t="s">
        <v>104</v>
      </c>
      <c r="H30" s="89"/>
      <c r="I30" s="1454">
        <f>SUM(I31)</f>
        <v>0</v>
      </c>
      <c r="J30" s="1454">
        <f>SUM(J31)</f>
        <v>0</v>
      </c>
      <c r="K30" s="1454">
        <f t="shared" si="4"/>
        <v>0</v>
      </c>
      <c r="L30" s="1454"/>
      <c r="M30" s="1454">
        <f>SUM(M31)</f>
        <v>7</v>
      </c>
      <c r="N30" s="1454">
        <f>SUM(N31:N31)</f>
        <v>9</v>
      </c>
      <c r="O30" s="1454">
        <f t="shared" si="5"/>
        <v>16</v>
      </c>
      <c r="P30" s="1454"/>
      <c r="Q30" s="1454"/>
      <c r="R30" s="1454"/>
      <c r="S30" s="1454"/>
      <c r="T30" s="1454"/>
      <c r="U30" s="324">
        <v>0</v>
      </c>
      <c r="V30" s="324">
        <v>0</v>
      </c>
      <c r="W30" s="347">
        <f t="shared" si="3"/>
        <v>0</v>
      </c>
      <c r="X30" s="78"/>
      <c r="Y30" s="78"/>
    </row>
    <row r="31" spans="1:25" ht="10.5" customHeight="1">
      <c r="A31" s="96">
        <v>2</v>
      </c>
      <c r="B31" s="96">
        <v>4</v>
      </c>
      <c r="C31" s="96">
        <v>11</v>
      </c>
      <c r="D31" s="96"/>
      <c r="E31" s="2361"/>
      <c r="F31" s="175"/>
      <c r="G31" s="89"/>
      <c r="H31" s="89" t="s">
        <v>1144</v>
      </c>
      <c r="I31" s="1454">
        <v>0</v>
      </c>
      <c r="J31" s="1454">
        <v>0</v>
      </c>
      <c r="K31" s="1454">
        <f t="shared" si="4"/>
        <v>0</v>
      </c>
      <c r="L31" s="1454"/>
      <c r="M31" s="1454">
        <v>7</v>
      </c>
      <c r="N31" s="1454">
        <v>9</v>
      </c>
      <c r="O31" s="1454">
        <f t="shared" si="5"/>
        <v>16</v>
      </c>
      <c r="P31" s="1454"/>
      <c r="Q31" s="1454"/>
      <c r="R31" s="1454"/>
      <c r="S31" s="1454"/>
      <c r="T31" s="1454"/>
      <c r="U31" s="324">
        <v>0</v>
      </c>
      <c r="V31" s="324">
        <v>0</v>
      </c>
      <c r="W31" s="347">
        <f t="shared" si="3"/>
        <v>0</v>
      </c>
      <c r="X31" s="78"/>
      <c r="Y31" s="78"/>
    </row>
    <row r="32" spans="1:25" ht="10.5" customHeight="1">
      <c r="A32" s="96"/>
      <c r="B32" s="96"/>
      <c r="C32" s="96"/>
      <c r="D32" s="96"/>
      <c r="E32" s="2361"/>
      <c r="F32" s="89"/>
      <c r="G32" s="89" t="s">
        <v>1134</v>
      </c>
      <c r="H32" s="89"/>
      <c r="I32" s="1454">
        <f>SUM(I33+I34+I35+I37+I38+I39+I40+I41+I42+I43+I44)</f>
        <v>27</v>
      </c>
      <c r="J32" s="1454">
        <f>SUM(J33+J34+J35+J37+J38+J39+J40+J41+J42+J43+J44)</f>
        <v>52</v>
      </c>
      <c r="K32" s="1454">
        <f t="shared" si="4"/>
        <v>79</v>
      </c>
      <c r="L32" s="1454"/>
      <c r="M32" s="1454">
        <f>SUM(M33+M34+M35+M37+M38+M39+M40+M41+M42+M43+M44)</f>
        <v>44</v>
      </c>
      <c r="N32" s="1454">
        <f>SUM(N33+N34+N35+N37+N38+N39+N40+N41+N42+N43+N44)</f>
        <v>42</v>
      </c>
      <c r="O32" s="1454">
        <f t="shared" si="5"/>
        <v>86</v>
      </c>
      <c r="P32" s="1454"/>
      <c r="Q32" s="1454"/>
      <c r="R32" s="1454"/>
      <c r="S32" s="1454"/>
      <c r="T32" s="1454"/>
      <c r="U32" s="324">
        <v>0</v>
      </c>
      <c r="V32" s="324">
        <v>0</v>
      </c>
      <c r="W32" s="347">
        <f t="shared" si="3"/>
        <v>0</v>
      </c>
      <c r="X32" s="78"/>
      <c r="Y32" s="78"/>
    </row>
    <row r="33" spans="1:25" ht="10.5" customHeight="1">
      <c r="A33" s="96">
        <v>2</v>
      </c>
      <c r="B33" s="96">
        <v>4</v>
      </c>
      <c r="C33" s="96">
        <v>11</v>
      </c>
      <c r="D33" s="96"/>
      <c r="E33" s="2361"/>
      <c r="F33" s="89"/>
      <c r="G33" s="89"/>
      <c r="H33" s="89" t="s">
        <v>1145</v>
      </c>
      <c r="I33" s="1454">
        <v>7</v>
      </c>
      <c r="J33" s="1454">
        <v>13</v>
      </c>
      <c r="K33" s="1454">
        <f t="shared" si="4"/>
        <v>20</v>
      </c>
      <c r="L33" s="1454"/>
      <c r="M33" s="1454">
        <v>13</v>
      </c>
      <c r="N33" s="1454">
        <v>7</v>
      </c>
      <c r="O33" s="1454">
        <f t="shared" si="5"/>
        <v>20</v>
      </c>
      <c r="P33" s="1454"/>
      <c r="Q33" s="1454"/>
      <c r="R33" s="1454"/>
      <c r="S33" s="1454"/>
      <c r="T33" s="1454"/>
      <c r="U33" s="324">
        <v>0</v>
      </c>
      <c r="V33" s="324">
        <v>0</v>
      </c>
      <c r="W33" s="347">
        <f>SUM(U33:V33)</f>
        <v>0</v>
      </c>
      <c r="X33" s="78"/>
      <c r="Y33" s="78"/>
    </row>
    <row r="34" spans="1:25" ht="10.5" customHeight="1">
      <c r="A34" s="96">
        <v>2</v>
      </c>
      <c r="B34" s="96">
        <v>4</v>
      </c>
      <c r="C34" s="96">
        <v>11</v>
      </c>
      <c r="D34" s="96"/>
      <c r="E34" s="2361"/>
      <c r="F34" s="89"/>
      <c r="G34" s="89"/>
      <c r="H34" s="89" t="s">
        <v>1146</v>
      </c>
      <c r="I34" s="1454">
        <v>8</v>
      </c>
      <c r="J34" s="1454">
        <v>11</v>
      </c>
      <c r="K34" s="1454">
        <f t="shared" si="4"/>
        <v>19</v>
      </c>
      <c r="L34" s="1454"/>
      <c r="M34" s="1454">
        <v>8</v>
      </c>
      <c r="N34" s="1454">
        <v>11</v>
      </c>
      <c r="O34" s="1454">
        <f>SUM(L34:N34)</f>
        <v>19</v>
      </c>
      <c r="P34" s="1454"/>
      <c r="Q34" s="1454"/>
      <c r="R34" s="1454"/>
      <c r="S34" s="1454"/>
      <c r="T34" s="1454"/>
      <c r="U34" s="324">
        <v>0</v>
      </c>
      <c r="V34" s="324">
        <v>0</v>
      </c>
      <c r="W34" s="347">
        <f t="shared" si="3"/>
        <v>0</v>
      </c>
      <c r="X34" s="78"/>
      <c r="Y34" s="78"/>
    </row>
    <row r="35" spans="1:25" ht="10.5" customHeight="1">
      <c r="A35" s="96">
        <v>2</v>
      </c>
      <c r="B35" s="96">
        <v>4</v>
      </c>
      <c r="C35" s="96">
        <v>11</v>
      </c>
      <c r="D35" s="96"/>
      <c r="E35" s="2361"/>
      <c r="F35" s="89"/>
      <c r="G35" s="89"/>
      <c r="H35" s="89" t="s">
        <v>1147</v>
      </c>
      <c r="I35" s="1454">
        <v>0</v>
      </c>
      <c r="J35" s="1454">
        <v>0</v>
      </c>
      <c r="K35" s="1454">
        <f t="shared" si="4"/>
        <v>0</v>
      </c>
      <c r="L35" s="1454"/>
      <c r="M35" s="1454">
        <v>0</v>
      </c>
      <c r="N35" s="1454">
        <v>0</v>
      </c>
      <c r="O35" s="1454">
        <f>SUM(L35:N35)</f>
        <v>0</v>
      </c>
      <c r="P35" s="1454"/>
      <c r="Q35" s="1454"/>
      <c r="R35" s="1454"/>
      <c r="S35" s="1454"/>
      <c r="T35" s="1454"/>
      <c r="U35" s="324">
        <f>SUM(I35+M35)</f>
        <v>0</v>
      </c>
      <c r="V35" s="324">
        <f>SUM(J35+N35)</f>
        <v>0</v>
      </c>
      <c r="W35" s="347">
        <f>SUM(U35:V35)</f>
        <v>0</v>
      </c>
      <c r="X35" s="78"/>
      <c r="Y35" s="78"/>
    </row>
    <row r="36" spans="1:25" ht="10.5" customHeight="1">
      <c r="A36" s="96"/>
      <c r="B36" s="96"/>
      <c r="C36" s="96"/>
      <c r="D36" s="96"/>
      <c r="E36" s="2361"/>
      <c r="F36" s="89"/>
      <c r="G36" s="89"/>
      <c r="H36" s="89" t="s">
        <v>1148</v>
      </c>
      <c r="I36" s="1454"/>
      <c r="J36" s="1454"/>
      <c r="K36" s="1454"/>
      <c r="L36" s="1454"/>
      <c r="M36" s="1454"/>
      <c r="N36" s="1454"/>
      <c r="O36" s="1454"/>
      <c r="P36" s="1454"/>
      <c r="Q36" s="1454"/>
      <c r="R36" s="1454"/>
      <c r="S36" s="1454"/>
      <c r="T36" s="1454"/>
      <c r="U36" s="1454">
        <v>0</v>
      </c>
      <c r="V36" s="1454">
        <v>0</v>
      </c>
      <c r="W36" s="1413">
        <v>0</v>
      </c>
      <c r="X36" s="78"/>
      <c r="Y36" s="78"/>
    </row>
    <row r="37" spans="1:25" ht="10.5" customHeight="1">
      <c r="A37" s="96">
        <v>2</v>
      </c>
      <c r="B37" s="96">
        <v>4</v>
      </c>
      <c r="C37" s="96">
        <v>11</v>
      </c>
      <c r="D37" s="96"/>
      <c r="E37" s="2361"/>
      <c r="F37" s="89"/>
      <c r="G37" s="89"/>
      <c r="H37" s="89" t="s">
        <v>1149</v>
      </c>
      <c r="I37" s="1454">
        <v>5</v>
      </c>
      <c r="J37" s="1454">
        <v>5</v>
      </c>
      <c r="K37" s="1454">
        <f t="shared" si="4"/>
        <v>10</v>
      </c>
      <c r="L37" s="1454"/>
      <c r="M37" s="1454">
        <v>3</v>
      </c>
      <c r="N37" s="1454">
        <v>9</v>
      </c>
      <c r="O37" s="1454">
        <f t="shared" ref="O37:O44" si="6">SUM(L37:N37)</f>
        <v>12</v>
      </c>
      <c r="P37" s="1454"/>
      <c r="Q37" s="1454"/>
      <c r="R37" s="1454"/>
      <c r="S37" s="1454"/>
      <c r="T37" s="1454"/>
      <c r="U37" s="1454">
        <v>0</v>
      </c>
      <c r="V37" s="1454">
        <v>0</v>
      </c>
      <c r="W37" s="1413">
        <f t="shared" si="3"/>
        <v>0</v>
      </c>
      <c r="X37" s="78"/>
      <c r="Y37" s="78"/>
    </row>
    <row r="38" spans="1:25" ht="10.5" customHeight="1">
      <c r="A38" s="96">
        <v>2</v>
      </c>
      <c r="B38" s="96">
        <v>4</v>
      </c>
      <c r="C38" s="96">
        <v>11</v>
      </c>
      <c r="D38" s="96"/>
      <c r="E38" s="2361"/>
      <c r="F38" s="89"/>
      <c r="G38" s="89"/>
      <c r="H38" s="89" t="s">
        <v>1150</v>
      </c>
      <c r="I38" s="1454">
        <v>4</v>
      </c>
      <c r="J38" s="1454">
        <v>14</v>
      </c>
      <c r="K38" s="1454">
        <f t="shared" si="4"/>
        <v>18</v>
      </c>
      <c r="L38" s="1454"/>
      <c r="M38" s="1454">
        <v>20</v>
      </c>
      <c r="N38" s="1454">
        <v>15</v>
      </c>
      <c r="O38" s="1454">
        <f t="shared" si="6"/>
        <v>35</v>
      </c>
      <c r="P38" s="1454"/>
      <c r="Q38" s="1454"/>
      <c r="R38" s="1454"/>
      <c r="S38" s="1454"/>
      <c r="T38" s="1454"/>
      <c r="U38" s="1454">
        <v>0</v>
      </c>
      <c r="V38" s="1454">
        <v>0</v>
      </c>
      <c r="W38" s="1413">
        <f t="shared" si="3"/>
        <v>0</v>
      </c>
      <c r="X38" s="78"/>
      <c r="Y38" s="78"/>
    </row>
    <row r="39" spans="1:25" ht="10.5" customHeight="1">
      <c r="A39" s="96">
        <v>2</v>
      </c>
      <c r="B39" s="96">
        <v>4</v>
      </c>
      <c r="C39" s="96">
        <v>11</v>
      </c>
      <c r="D39" s="96"/>
      <c r="E39" s="2361"/>
      <c r="F39" s="89"/>
      <c r="G39" s="89"/>
      <c r="H39" s="89" t="s">
        <v>1151</v>
      </c>
      <c r="I39" s="1454">
        <v>3</v>
      </c>
      <c r="J39" s="1454">
        <v>8</v>
      </c>
      <c r="K39" s="1454">
        <f t="shared" si="4"/>
        <v>11</v>
      </c>
      <c r="L39" s="1454"/>
      <c r="M39" s="1454">
        <v>0</v>
      </c>
      <c r="N39" s="1454">
        <v>0</v>
      </c>
      <c r="O39" s="1454">
        <f t="shared" si="6"/>
        <v>0</v>
      </c>
      <c r="P39" s="1454"/>
      <c r="Q39" s="1454"/>
      <c r="R39" s="1454"/>
      <c r="S39" s="1454"/>
      <c r="T39" s="1454"/>
      <c r="U39" s="1454">
        <v>0</v>
      </c>
      <c r="V39" s="1454">
        <v>0</v>
      </c>
      <c r="W39" s="1413">
        <f t="shared" si="3"/>
        <v>0</v>
      </c>
      <c r="X39" s="78"/>
      <c r="Y39" s="78"/>
    </row>
    <row r="40" spans="1:25" ht="10.5" customHeight="1">
      <c r="A40" s="96">
        <v>2</v>
      </c>
      <c r="B40" s="96">
        <v>4</v>
      </c>
      <c r="C40" s="96">
        <v>11</v>
      </c>
      <c r="D40" s="96"/>
      <c r="E40" s="2361"/>
      <c r="F40" s="89"/>
      <c r="G40" s="89"/>
      <c r="H40" s="89" t="s">
        <v>1152</v>
      </c>
      <c r="I40" s="1454">
        <v>0</v>
      </c>
      <c r="J40" s="1454">
        <v>0</v>
      </c>
      <c r="K40" s="1454">
        <f t="shared" si="4"/>
        <v>0</v>
      </c>
      <c r="L40" s="1454"/>
      <c r="M40" s="1454">
        <v>0</v>
      </c>
      <c r="N40" s="1454">
        <v>0</v>
      </c>
      <c r="O40" s="1454">
        <f t="shared" si="6"/>
        <v>0</v>
      </c>
      <c r="P40" s="1454"/>
      <c r="Q40" s="1454"/>
      <c r="R40" s="1454"/>
      <c r="S40" s="1454"/>
      <c r="T40" s="1454"/>
      <c r="U40" s="1454">
        <f t="shared" ref="U40:V42" si="7">SUM(I40+M40)</f>
        <v>0</v>
      </c>
      <c r="V40" s="1454">
        <f t="shared" si="7"/>
        <v>0</v>
      </c>
      <c r="W40" s="1413">
        <f t="shared" si="3"/>
        <v>0</v>
      </c>
      <c r="X40" s="78"/>
      <c r="Y40" s="78"/>
    </row>
    <row r="41" spans="1:25" ht="10.5" customHeight="1">
      <c r="A41" s="96">
        <v>2</v>
      </c>
      <c r="B41" s="96">
        <v>4</v>
      </c>
      <c r="C41" s="96">
        <v>11</v>
      </c>
      <c r="D41" s="96"/>
      <c r="E41" s="2361"/>
      <c r="F41" s="89"/>
      <c r="G41" s="89"/>
      <c r="H41" s="89" t="s">
        <v>1153</v>
      </c>
      <c r="I41" s="1454">
        <v>0</v>
      </c>
      <c r="J41" s="1454">
        <v>0</v>
      </c>
      <c r="K41" s="1454">
        <f t="shared" si="4"/>
        <v>0</v>
      </c>
      <c r="L41" s="1454"/>
      <c r="M41" s="1454">
        <v>0</v>
      </c>
      <c r="N41" s="1454">
        <v>0</v>
      </c>
      <c r="O41" s="1454">
        <f t="shared" si="6"/>
        <v>0</v>
      </c>
      <c r="P41" s="1454"/>
      <c r="Q41" s="1454"/>
      <c r="R41" s="1454"/>
      <c r="S41" s="1454"/>
      <c r="T41" s="1454"/>
      <c r="U41" s="1454">
        <f t="shared" si="7"/>
        <v>0</v>
      </c>
      <c r="V41" s="1454">
        <f t="shared" si="7"/>
        <v>0</v>
      </c>
      <c r="W41" s="1413">
        <f t="shared" si="3"/>
        <v>0</v>
      </c>
      <c r="X41" s="78"/>
      <c r="Y41" s="78"/>
    </row>
    <row r="42" spans="1:25" ht="10.5" customHeight="1">
      <c r="A42" s="96">
        <v>2</v>
      </c>
      <c r="B42" s="96">
        <v>4</v>
      </c>
      <c r="C42" s="96">
        <v>11</v>
      </c>
      <c r="D42" s="96"/>
      <c r="E42" s="2361"/>
      <c r="F42" s="89"/>
      <c r="G42" s="89"/>
      <c r="H42" s="89" t="s">
        <v>1154</v>
      </c>
      <c r="I42" s="1454">
        <v>0</v>
      </c>
      <c r="J42" s="1454">
        <v>0</v>
      </c>
      <c r="K42" s="1454">
        <f t="shared" si="4"/>
        <v>0</v>
      </c>
      <c r="L42" s="1454"/>
      <c r="M42" s="1454">
        <v>0</v>
      </c>
      <c r="N42" s="1454">
        <v>0</v>
      </c>
      <c r="O42" s="1454">
        <f t="shared" si="6"/>
        <v>0</v>
      </c>
      <c r="P42" s="1454"/>
      <c r="Q42" s="1454"/>
      <c r="R42" s="1454"/>
      <c r="S42" s="1454"/>
      <c r="T42" s="1454"/>
      <c r="U42" s="1454">
        <f t="shared" si="7"/>
        <v>0</v>
      </c>
      <c r="V42" s="1454">
        <f t="shared" si="7"/>
        <v>0</v>
      </c>
      <c r="W42" s="1413">
        <f t="shared" si="3"/>
        <v>0</v>
      </c>
      <c r="X42" s="78"/>
      <c r="Y42" s="78"/>
    </row>
    <row r="43" spans="1:25" ht="10.5" customHeight="1">
      <c r="A43" s="96">
        <v>2</v>
      </c>
      <c r="B43" s="96">
        <v>6</v>
      </c>
      <c r="C43" s="96">
        <v>11</v>
      </c>
      <c r="D43" s="96"/>
      <c r="E43" s="2361"/>
      <c r="F43" s="89"/>
      <c r="G43" s="89"/>
      <c r="H43" s="89" t="s">
        <v>1155</v>
      </c>
      <c r="I43" s="1454">
        <v>0</v>
      </c>
      <c r="J43" s="1454">
        <v>1</v>
      </c>
      <c r="K43" s="1454">
        <f t="shared" si="4"/>
        <v>1</v>
      </c>
      <c r="L43" s="1454"/>
      <c r="M43" s="1454">
        <v>0</v>
      </c>
      <c r="N43" s="1454">
        <v>0</v>
      </c>
      <c r="O43" s="1454">
        <f t="shared" si="6"/>
        <v>0</v>
      </c>
      <c r="P43" s="1454"/>
      <c r="Q43" s="1454"/>
      <c r="R43" s="1454"/>
      <c r="S43" s="1454"/>
      <c r="T43" s="1454"/>
      <c r="U43" s="1454">
        <f>SUM(I43+M43)</f>
        <v>0</v>
      </c>
      <c r="V43" s="1454">
        <v>0</v>
      </c>
      <c r="W43" s="1413">
        <f t="shared" si="3"/>
        <v>0</v>
      </c>
      <c r="X43" s="78"/>
      <c r="Y43" s="78"/>
    </row>
    <row r="44" spans="1:25" ht="10.5" customHeight="1">
      <c r="A44" s="96">
        <v>2</v>
      </c>
      <c r="B44" s="96">
        <v>4</v>
      </c>
      <c r="C44" s="96">
        <v>11</v>
      </c>
      <c r="D44" s="96"/>
      <c r="E44" s="2361"/>
      <c r="F44" s="89"/>
      <c r="G44" s="89"/>
      <c r="H44" s="89" t="s">
        <v>1156</v>
      </c>
      <c r="I44" s="1454">
        <v>0</v>
      </c>
      <c r="J44" s="1454">
        <v>0</v>
      </c>
      <c r="K44" s="1454">
        <f t="shared" si="4"/>
        <v>0</v>
      </c>
      <c r="L44" s="1454"/>
      <c r="M44" s="1454">
        <v>0</v>
      </c>
      <c r="N44" s="1454">
        <v>0</v>
      </c>
      <c r="O44" s="1454">
        <f t="shared" si="6"/>
        <v>0</v>
      </c>
      <c r="P44" s="1454"/>
      <c r="Q44" s="1454"/>
      <c r="R44" s="1454"/>
      <c r="S44" s="1454"/>
      <c r="T44" s="1454"/>
      <c r="U44" s="324">
        <f>SUM(I44+M44)</f>
        <v>0</v>
      </c>
      <c r="V44" s="324">
        <f>SUM(J44+N44)</f>
        <v>0</v>
      </c>
      <c r="W44" s="347">
        <f t="shared" si="3"/>
        <v>0</v>
      </c>
      <c r="X44" s="78"/>
      <c r="Y44" s="78"/>
    </row>
    <row r="45" spans="1:25" ht="11.25" customHeight="1">
      <c r="A45" s="96"/>
      <c r="B45" s="96"/>
      <c r="C45" s="96"/>
      <c r="D45" s="96"/>
      <c r="E45" s="2361"/>
      <c r="F45" s="175" t="s">
        <v>31</v>
      </c>
      <c r="G45" s="89"/>
      <c r="H45" s="89"/>
      <c r="I45" s="1618">
        <f>SUM(I46+I48)</f>
        <v>13</v>
      </c>
      <c r="J45" s="1618">
        <f>SUM(J46+J48)</f>
        <v>10</v>
      </c>
      <c r="K45" s="1618">
        <f>SUM(I45:J45)</f>
        <v>23</v>
      </c>
      <c r="L45" s="1618"/>
      <c r="M45" s="1618">
        <f>SUM(M46+M48)</f>
        <v>34</v>
      </c>
      <c r="N45" s="1618">
        <f>SUM(N46+N48)</f>
        <v>11</v>
      </c>
      <c r="O45" s="1618">
        <f>SUM(M45:N45)</f>
        <v>45</v>
      </c>
      <c r="P45" s="1618"/>
      <c r="Q45" s="1618"/>
      <c r="R45" s="1618"/>
      <c r="S45" s="1618"/>
      <c r="T45" s="1618"/>
      <c r="U45" s="1618">
        <v>0</v>
      </c>
      <c r="V45" s="1618">
        <v>0</v>
      </c>
      <c r="W45" s="1076">
        <f t="shared" si="3"/>
        <v>0</v>
      </c>
      <c r="X45" s="78"/>
      <c r="Y45" s="78"/>
    </row>
    <row r="46" spans="1:25" ht="10.5" customHeight="1">
      <c r="A46" s="96"/>
      <c r="B46" s="96"/>
      <c r="C46" s="96"/>
      <c r="D46" s="96"/>
      <c r="E46" s="2361"/>
      <c r="F46" s="175"/>
      <c r="G46" s="89" t="s">
        <v>1139</v>
      </c>
      <c r="H46" s="89"/>
      <c r="I46" s="324">
        <f>SUM(I47)</f>
        <v>0</v>
      </c>
      <c r="J46" s="324">
        <f>SUM(J47)</f>
        <v>0</v>
      </c>
      <c r="K46" s="324">
        <f>SUM(I46:J46)</f>
        <v>0</v>
      </c>
      <c r="L46" s="324"/>
      <c r="M46" s="324">
        <f>SUM(M47)</f>
        <v>9</v>
      </c>
      <c r="N46" s="324">
        <f>SUM(N47)</f>
        <v>7</v>
      </c>
      <c r="O46" s="324">
        <f>SUM(M46:N46)</f>
        <v>16</v>
      </c>
      <c r="P46" s="324"/>
      <c r="Q46" s="324"/>
      <c r="R46" s="324"/>
      <c r="S46" s="324"/>
      <c r="T46" s="324"/>
      <c r="U46" s="324">
        <v>0</v>
      </c>
      <c r="V46" s="324">
        <v>0</v>
      </c>
      <c r="W46" s="347">
        <f>SUM(U46:V46)</f>
        <v>0</v>
      </c>
      <c r="X46" s="78"/>
      <c r="Y46" s="78"/>
    </row>
    <row r="47" spans="1:25" ht="10.5" customHeight="1">
      <c r="A47" s="96">
        <v>2</v>
      </c>
      <c r="B47" s="96">
        <v>4</v>
      </c>
      <c r="C47" s="96">
        <v>10</v>
      </c>
      <c r="D47" s="96"/>
      <c r="E47" s="2361"/>
      <c r="F47" s="175"/>
      <c r="G47" s="89"/>
      <c r="H47" s="89" t="s">
        <v>1146</v>
      </c>
      <c r="I47" s="324">
        <v>0</v>
      </c>
      <c r="J47" s="324">
        <v>0</v>
      </c>
      <c r="K47" s="324">
        <f>SUM(I47:J47)</f>
        <v>0</v>
      </c>
      <c r="L47" s="324"/>
      <c r="M47" s="324">
        <v>9</v>
      </c>
      <c r="N47" s="324">
        <v>7</v>
      </c>
      <c r="O47" s="324">
        <f>SUM(M47:N47)</f>
        <v>16</v>
      </c>
      <c r="P47" s="324"/>
      <c r="Q47" s="324"/>
      <c r="R47" s="324"/>
      <c r="S47" s="324"/>
      <c r="T47" s="324"/>
      <c r="U47" s="324">
        <v>0</v>
      </c>
      <c r="V47" s="324">
        <v>0</v>
      </c>
      <c r="W47" s="347">
        <f>SUM(U47:V47)</f>
        <v>0</v>
      </c>
      <c r="X47" s="78"/>
      <c r="Y47" s="78"/>
    </row>
    <row r="48" spans="1:25" ht="10.5" customHeight="1">
      <c r="A48" s="96"/>
      <c r="B48" s="96"/>
      <c r="C48" s="96"/>
      <c r="D48" s="96"/>
      <c r="E48" s="2361"/>
      <c r="F48" s="89"/>
      <c r="G48" s="89" t="s">
        <v>1134</v>
      </c>
      <c r="I48" s="1454">
        <f>SUM(I49+I51+I52)</f>
        <v>13</v>
      </c>
      <c r="J48" s="1454">
        <f>SUM(J49+J51+J52)</f>
        <v>10</v>
      </c>
      <c r="K48" s="1454">
        <f>SUM(I48:J48)</f>
        <v>23</v>
      </c>
      <c r="L48" s="1454"/>
      <c r="M48" s="1454">
        <f>SUM(M49+M51+M52)</f>
        <v>25</v>
      </c>
      <c r="N48" s="1454">
        <f>SUM(N49+N51+N52)</f>
        <v>4</v>
      </c>
      <c r="O48" s="1454">
        <f>SUM(M48:N48)</f>
        <v>29</v>
      </c>
      <c r="P48" s="1454"/>
      <c r="Q48" s="1454"/>
      <c r="R48" s="1454"/>
      <c r="S48" s="1454"/>
      <c r="T48" s="1454"/>
      <c r="U48" s="324">
        <v>0</v>
      </c>
      <c r="V48" s="324">
        <v>0</v>
      </c>
      <c r="W48" s="347">
        <f t="shared" si="3"/>
        <v>0</v>
      </c>
      <c r="X48" s="78"/>
      <c r="Y48" s="78"/>
    </row>
    <row r="49" spans="1:25" ht="10.5" customHeight="1">
      <c r="A49" s="96">
        <v>2</v>
      </c>
      <c r="B49" s="96">
        <v>4</v>
      </c>
      <c r="C49" s="96">
        <v>10</v>
      </c>
      <c r="D49" s="96"/>
      <c r="E49" s="2361"/>
      <c r="F49" s="89"/>
      <c r="H49" s="64" t="s">
        <v>1145</v>
      </c>
      <c r="I49" s="1454">
        <v>0</v>
      </c>
      <c r="J49" s="1454">
        <v>0</v>
      </c>
      <c r="K49" s="1454">
        <f>SUM(I49:J49)</f>
        <v>0</v>
      </c>
      <c r="L49" s="1454"/>
      <c r="M49" s="1454">
        <v>15</v>
      </c>
      <c r="N49" s="1454">
        <v>0</v>
      </c>
      <c r="O49" s="1454">
        <f>SUM(M49:N49)</f>
        <v>15</v>
      </c>
      <c r="P49" s="1454"/>
      <c r="Q49" s="1454"/>
      <c r="R49" s="1454"/>
      <c r="S49" s="1454"/>
      <c r="T49" s="1454"/>
      <c r="U49" s="324">
        <v>0</v>
      </c>
      <c r="V49" s="324">
        <f>SUM(J49+N49)</f>
        <v>0</v>
      </c>
      <c r="W49" s="347">
        <f t="shared" si="3"/>
        <v>0</v>
      </c>
      <c r="X49" s="78"/>
      <c r="Y49" s="78"/>
    </row>
    <row r="50" spans="1:25" ht="10.5" customHeight="1">
      <c r="A50" s="96"/>
      <c r="B50" s="96"/>
      <c r="C50" s="96"/>
      <c r="D50" s="96"/>
      <c r="E50" s="2361"/>
      <c r="F50" s="89"/>
      <c r="G50" s="89"/>
      <c r="H50" s="89" t="s">
        <v>1148</v>
      </c>
      <c r="I50" s="1454"/>
      <c r="J50" s="1454"/>
      <c r="K50" s="1454"/>
      <c r="L50" s="1454"/>
      <c r="M50" s="1454"/>
      <c r="N50" s="1454"/>
      <c r="O50" s="1454"/>
      <c r="P50" s="1454"/>
      <c r="Q50" s="1454"/>
      <c r="R50" s="1454"/>
      <c r="S50" s="1454"/>
      <c r="T50" s="1454"/>
      <c r="U50" s="324">
        <v>0</v>
      </c>
      <c r="V50" s="324">
        <v>0</v>
      </c>
      <c r="W50" s="347">
        <v>0</v>
      </c>
      <c r="X50" s="78"/>
      <c r="Y50" s="78"/>
    </row>
    <row r="51" spans="1:25" ht="10.5" customHeight="1">
      <c r="A51" s="96">
        <v>2</v>
      </c>
      <c r="B51" s="96">
        <v>4</v>
      </c>
      <c r="C51" s="96">
        <v>10</v>
      </c>
      <c r="D51" s="96"/>
      <c r="E51" s="2361"/>
      <c r="F51" s="89"/>
      <c r="G51" s="89"/>
      <c r="H51" s="89" t="s">
        <v>1157</v>
      </c>
      <c r="I51" s="1454">
        <v>13</v>
      </c>
      <c r="J51" s="1454">
        <v>10</v>
      </c>
      <c r="K51" s="1454">
        <f>SUM(I51:J51)</f>
        <v>23</v>
      </c>
      <c r="L51" s="1454"/>
      <c r="M51" s="1454">
        <v>10</v>
      </c>
      <c r="N51" s="1454">
        <v>4</v>
      </c>
      <c r="O51" s="1454">
        <f>SUM(M51:N51)</f>
        <v>14</v>
      </c>
      <c r="P51" s="1454"/>
      <c r="Q51" s="1454"/>
      <c r="R51" s="1454"/>
      <c r="S51" s="1454"/>
      <c r="T51" s="1454"/>
      <c r="U51" s="324">
        <v>0</v>
      </c>
      <c r="V51" s="324">
        <v>0</v>
      </c>
      <c r="W51" s="347">
        <f t="shared" si="3"/>
        <v>0</v>
      </c>
      <c r="X51" s="78"/>
      <c r="Y51" s="78"/>
    </row>
    <row r="52" spans="1:25" ht="10.5" customHeight="1">
      <c r="A52" s="96">
        <v>2</v>
      </c>
      <c r="B52" s="96">
        <v>4</v>
      </c>
      <c r="C52" s="96">
        <v>10</v>
      </c>
      <c r="D52" s="96"/>
      <c r="E52" s="2361"/>
      <c r="F52" s="89"/>
      <c r="G52" s="89"/>
      <c r="H52" s="89" t="s">
        <v>1158</v>
      </c>
      <c r="I52" s="1454">
        <v>0</v>
      </c>
      <c r="J52" s="1454">
        <v>0</v>
      </c>
      <c r="K52" s="1454">
        <f>SUM(I52:J52)</f>
        <v>0</v>
      </c>
      <c r="L52" s="1454"/>
      <c r="M52" s="1454">
        <v>0</v>
      </c>
      <c r="N52" s="1454">
        <v>0</v>
      </c>
      <c r="O52" s="1454">
        <f>SUM(M52:N52)</f>
        <v>0</v>
      </c>
      <c r="P52" s="1454"/>
      <c r="Q52" s="1454"/>
      <c r="R52" s="1454"/>
      <c r="S52" s="1454"/>
      <c r="T52" s="1454"/>
      <c r="U52" s="324">
        <f>SUM(I52+M52)</f>
        <v>0</v>
      </c>
      <c r="V52" s="324">
        <f>SUM(J52+N52)</f>
        <v>0</v>
      </c>
      <c r="W52" s="347">
        <f t="shared" si="3"/>
        <v>0</v>
      </c>
      <c r="X52" s="78"/>
      <c r="Y52" s="78"/>
    </row>
    <row r="53" spans="1:25" ht="11.25" customHeight="1">
      <c r="A53" s="96"/>
      <c r="B53" s="96"/>
      <c r="C53" s="96"/>
      <c r="D53" s="96"/>
      <c r="E53" s="2361"/>
      <c r="F53" s="175" t="s">
        <v>32</v>
      </c>
      <c r="G53" s="89"/>
      <c r="H53" s="89"/>
      <c r="I53" s="1618">
        <f>SUM(I54)</f>
        <v>3</v>
      </c>
      <c r="J53" s="1618">
        <f>SUM(J54)</f>
        <v>11</v>
      </c>
      <c r="K53" s="1618">
        <f>SUM(I53:J53)</f>
        <v>14</v>
      </c>
      <c r="L53" s="1618"/>
      <c r="M53" s="1618">
        <f>SUM(M54)</f>
        <v>7</v>
      </c>
      <c r="N53" s="1618">
        <f>SUM(N54)</f>
        <v>5</v>
      </c>
      <c r="O53" s="1618">
        <f>SUM(M53:N53)</f>
        <v>12</v>
      </c>
      <c r="P53" s="1618"/>
      <c r="Q53" s="1618"/>
      <c r="R53" s="1618"/>
      <c r="S53" s="1618"/>
      <c r="T53" s="1618"/>
      <c r="U53" s="1618">
        <v>0</v>
      </c>
      <c r="V53" s="1618">
        <v>0</v>
      </c>
      <c r="W53" s="1076">
        <f t="shared" si="3"/>
        <v>0</v>
      </c>
      <c r="X53" s="78"/>
      <c r="Y53" s="78"/>
    </row>
    <row r="54" spans="1:25" ht="10.5" customHeight="1">
      <c r="A54" s="96"/>
      <c r="B54" s="96"/>
      <c r="C54" s="96"/>
      <c r="D54" s="96"/>
      <c r="E54" s="2361"/>
      <c r="F54" s="89"/>
      <c r="G54" s="89" t="s">
        <v>1134</v>
      </c>
      <c r="H54" s="89"/>
      <c r="I54" s="1454">
        <f>SUM(I56+I57+I58+I59)</f>
        <v>3</v>
      </c>
      <c r="J54" s="1454">
        <f>SUM(J56+J57+J58+J59)</f>
        <v>11</v>
      </c>
      <c r="K54" s="1454">
        <f>SUM(I54:J54)</f>
        <v>14</v>
      </c>
      <c r="L54" s="1454"/>
      <c r="M54" s="1454">
        <f>SUM(M56+M57+M58+M59)</f>
        <v>7</v>
      </c>
      <c r="N54" s="1454">
        <f>SUM(N56+N57+N58+N59)</f>
        <v>5</v>
      </c>
      <c r="O54" s="1454">
        <f>SUM(M54:N54)</f>
        <v>12</v>
      </c>
      <c r="P54" s="1454"/>
      <c r="Q54" s="1454"/>
      <c r="R54" s="1454"/>
      <c r="S54" s="1454"/>
      <c r="T54" s="1454"/>
      <c r="U54" s="324">
        <v>0</v>
      </c>
      <c r="V54" s="324">
        <v>0</v>
      </c>
      <c r="W54" s="347">
        <f t="shared" si="3"/>
        <v>0</v>
      </c>
      <c r="X54" s="78"/>
      <c r="Y54" s="78"/>
    </row>
    <row r="55" spans="1:25" ht="10.5" customHeight="1">
      <c r="A55" s="96"/>
      <c r="B55" s="96"/>
      <c r="C55" s="96"/>
      <c r="D55" s="96"/>
      <c r="E55" s="2361"/>
      <c r="F55" s="89"/>
      <c r="G55" s="89"/>
      <c r="H55" s="89" t="s">
        <v>1148</v>
      </c>
      <c r="I55" s="1454"/>
      <c r="J55" s="1454"/>
      <c r="K55" s="1454"/>
      <c r="L55" s="1454"/>
      <c r="M55" s="1454"/>
      <c r="N55" s="1454"/>
      <c r="O55" s="1454"/>
      <c r="P55" s="1454"/>
      <c r="Q55" s="1454"/>
      <c r="R55" s="1454"/>
      <c r="S55" s="1454"/>
      <c r="T55" s="1454"/>
      <c r="U55" s="324">
        <v>0</v>
      </c>
      <c r="V55" s="324">
        <v>0</v>
      </c>
      <c r="W55" s="347">
        <f t="shared" si="3"/>
        <v>0</v>
      </c>
      <c r="X55" s="78"/>
      <c r="Y55" s="78"/>
    </row>
    <row r="56" spans="1:25" ht="10.5" customHeight="1">
      <c r="A56" s="96">
        <v>2</v>
      </c>
      <c r="B56" s="96">
        <v>4</v>
      </c>
      <c r="C56" s="96">
        <v>10</v>
      </c>
      <c r="D56" s="96"/>
      <c r="E56" s="2361"/>
      <c r="F56" s="89"/>
      <c r="G56" s="89"/>
      <c r="H56" s="89" t="s">
        <v>1159</v>
      </c>
      <c r="I56" s="1454">
        <v>0</v>
      </c>
      <c r="J56" s="1454">
        <v>0</v>
      </c>
      <c r="K56" s="1454">
        <f t="shared" ref="K56:K86" si="8">SUM(I56:J56)</f>
        <v>0</v>
      </c>
      <c r="L56" s="1454"/>
      <c r="M56" s="1454">
        <v>7</v>
      </c>
      <c r="N56" s="1454">
        <v>5</v>
      </c>
      <c r="O56" s="1454">
        <f t="shared" ref="O56:O86" si="9">SUM(M56:N56)</f>
        <v>12</v>
      </c>
      <c r="P56" s="1454"/>
      <c r="Q56" s="1454"/>
      <c r="R56" s="1454"/>
      <c r="S56" s="1454"/>
      <c r="T56" s="1454"/>
      <c r="U56" s="324">
        <v>0</v>
      </c>
      <c r="V56" s="324">
        <v>0</v>
      </c>
      <c r="W56" s="347">
        <f t="shared" si="3"/>
        <v>0</v>
      </c>
      <c r="X56" s="78"/>
      <c r="Y56" s="78"/>
    </row>
    <row r="57" spans="1:25" ht="10.5" customHeight="1">
      <c r="A57" s="96">
        <v>2</v>
      </c>
      <c r="B57" s="96">
        <v>4</v>
      </c>
      <c r="C57" s="96">
        <v>10</v>
      </c>
      <c r="D57" s="96"/>
      <c r="E57" s="2361"/>
      <c r="F57" s="89"/>
      <c r="G57" s="89"/>
      <c r="H57" s="89" t="s">
        <v>1153</v>
      </c>
      <c r="I57" s="1454">
        <v>3</v>
      </c>
      <c r="J57" s="1454">
        <v>11</v>
      </c>
      <c r="K57" s="1454">
        <f t="shared" si="8"/>
        <v>14</v>
      </c>
      <c r="L57" s="1454"/>
      <c r="M57" s="1454">
        <v>0</v>
      </c>
      <c r="N57" s="1454">
        <v>0</v>
      </c>
      <c r="O57" s="1454">
        <f t="shared" si="9"/>
        <v>0</v>
      </c>
      <c r="P57" s="1454"/>
      <c r="Q57" s="1454"/>
      <c r="R57" s="1454"/>
      <c r="S57" s="1454"/>
      <c r="T57" s="1454"/>
      <c r="U57" s="324">
        <v>0</v>
      </c>
      <c r="V57" s="324">
        <v>0</v>
      </c>
      <c r="W57" s="347">
        <f t="shared" si="3"/>
        <v>0</v>
      </c>
      <c r="X57" s="78"/>
      <c r="Y57" s="78"/>
    </row>
    <row r="58" spans="1:25" ht="10.5" customHeight="1">
      <c r="A58" s="96">
        <v>2</v>
      </c>
      <c r="B58" s="96">
        <v>4</v>
      </c>
      <c r="C58" s="96">
        <v>10</v>
      </c>
      <c r="D58" s="96"/>
      <c r="E58" s="2361"/>
      <c r="F58" s="89"/>
      <c r="G58" s="89"/>
      <c r="H58" s="89" t="s">
        <v>1154</v>
      </c>
      <c r="I58" s="1454">
        <v>0</v>
      </c>
      <c r="J58" s="1454">
        <v>0</v>
      </c>
      <c r="K58" s="1454">
        <f t="shared" si="8"/>
        <v>0</v>
      </c>
      <c r="L58" s="1454"/>
      <c r="M58" s="1454">
        <v>0</v>
      </c>
      <c r="N58" s="1454">
        <v>0</v>
      </c>
      <c r="O58" s="1454">
        <f t="shared" si="9"/>
        <v>0</v>
      </c>
      <c r="P58" s="1454"/>
      <c r="Q58" s="1454"/>
      <c r="R58" s="1454"/>
      <c r="S58" s="1454"/>
      <c r="T58" s="1454"/>
      <c r="U58" s="324">
        <f>SUM(I58+M58)</f>
        <v>0</v>
      </c>
      <c r="V58" s="324">
        <v>0</v>
      </c>
      <c r="W58" s="347">
        <f t="shared" si="3"/>
        <v>0</v>
      </c>
      <c r="X58" s="78"/>
      <c r="Y58" s="78"/>
    </row>
    <row r="59" spans="1:25" ht="10.5" customHeight="1">
      <c r="A59" s="96">
        <v>2</v>
      </c>
      <c r="B59" s="96">
        <v>4</v>
      </c>
      <c r="C59" s="96">
        <v>10</v>
      </c>
      <c r="D59" s="96"/>
      <c r="E59" s="2361"/>
      <c r="F59" s="89"/>
      <c r="G59" s="89"/>
      <c r="H59" s="89" t="s">
        <v>1160</v>
      </c>
      <c r="I59" s="1454">
        <v>0</v>
      </c>
      <c r="J59" s="1454">
        <v>0</v>
      </c>
      <c r="K59" s="1454">
        <f t="shared" si="8"/>
        <v>0</v>
      </c>
      <c r="L59" s="1454"/>
      <c r="M59" s="1454">
        <v>0</v>
      </c>
      <c r="N59" s="1454">
        <v>0</v>
      </c>
      <c r="O59" s="1454">
        <f t="shared" si="9"/>
        <v>0</v>
      </c>
      <c r="P59" s="1454"/>
      <c r="Q59" s="1454"/>
      <c r="R59" s="1454"/>
      <c r="S59" s="1454"/>
      <c r="T59" s="1454"/>
      <c r="U59" s="324">
        <v>0</v>
      </c>
      <c r="V59" s="324">
        <f>SUM(J59+N59)</f>
        <v>0</v>
      </c>
      <c r="W59" s="347">
        <f t="shared" si="3"/>
        <v>0</v>
      </c>
      <c r="X59" s="78"/>
      <c r="Y59" s="78"/>
    </row>
    <row r="60" spans="1:25" ht="11.25" customHeight="1">
      <c r="A60" s="96"/>
      <c r="B60" s="96"/>
      <c r="C60" s="96"/>
      <c r="D60" s="96"/>
      <c r="E60" s="2361"/>
      <c r="F60" s="175" t="s">
        <v>33</v>
      </c>
      <c r="G60" s="89"/>
      <c r="H60" s="89"/>
      <c r="I60" s="996">
        <f>SUM(I61)</f>
        <v>2</v>
      </c>
      <c r="J60" s="996">
        <f>SUM(J61)</f>
        <v>3</v>
      </c>
      <c r="K60" s="996">
        <f t="shared" si="8"/>
        <v>5</v>
      </c>
      <c r="L60" s="996"/>
      <c r="M60" s="996">
        <f>SUM(M61)</f>
        <v>1</v>
      </c>
      <c r="N60" s="996">
        <f>SUM(N61)</f>
        <v>4</v>
      </c>
      <c r="O60" s="996">
        <f t="shared" si="9"/>
        <v>5</v>
      </c>
      <c r="P60" s="996"/>
      <c r="Q60" s="996"/>
      <c r="R60" s="996"/>
      <c r="S60" s="996"/>
      <c r="T60" s="996"/>
      <c r="U60" s="1618">
        <v>0</v>
      </c>
      <c r="V60" s="1618">
        <v>0</v>
      </c>
      <c r="W60" s="1076">
        <f t="shared" si="3"/>
        <v>0</v>
      </c>
      <c r="X60" s="78"/>
      <c r="Y60" s="78"/>
    </row>
    <row r="61" spans="1:25" ht="10.5" customHeight="1">
      <c r="A61" s="96"/>
      <c r="B61" s="96"/>
      <c r="C61" s="96"/>
      <c r="D61" s="96"/>
      <c r="E61" s="2361"/>
      <c r="F61" s="89"/>
      <c r="G61" s="89" t="s">
        <v>1134</v>
      </c>
      <c r="H61" s="89"/>
      <c r="I61" s="323">
        <f>SUM(I62)</f>
        <v>2</v>
      </c>
      <c r="J61" s="323">
        <f>SUM(J62)</f>
        <v>3</v>
      </c>
      <c r="K61" s="323">
        <f t="shared" si="8"/>
        <v>5</v>
      </c>
      <c r="L61" s="323"/>
      <c r="M61" s="323">
        <f>SUM(M62)</f>
        <v>1</v>
      </c>
      <c r="N61" s="323">
        <f>SUM(N62)</f>
        <v>4</v>
      </c>
      <c r="O61" s="323">
        <f t="shared" si="9"/>
        <v>5</v>
      </c>
      <c r="P61" s="323"/>
      <c r="Q61" s="323"/>
      <c r="R61" s="323"/>
      <c r="S61" s="323"/>
      <c r="T61" s="323"/>
      <c r="U61" s="324">
        <v>0</v>
      </c>
      <c r="V61" s="324">
        <v>0</v>
      </c>
      <c r="W61" s="347">
        <f t="shared" si="3"/>
        <v>0</v>
      </c>
      <c r="X61" s="78"/>
      <c r="Y61" s="78"/>
    </row>
    <row r="62" spans="1:25" ht="10.5" customHeight="1">
      <c r="A62" s="96">
        <v>2</v>
      </c>
      <c r="B62" s="96">
        <v>4</v>
      </c>
      <c r="C62" s="96">
        <v>3</v>
      </c>
      <c r="D62" s="96"/>
      <c r="E62" s="2361"/>
      <c r="F62" s="89"/>
      <c r="G62" s="89"/>
      <c r="H62" s="89" t="s">
        <v>1161</v>
      </c>
      <c r="I62" s="323">
        <v>2</v>
      </c>
      <c r="J62" s="323">
        <v>3</v>
      </c>
      <c r="K62" s="323">
        <f t="shared" si="8"/>
        <v>5</v>
      </c>
      <c r="L62" s="323"/>
      <c r="M62" s="323">
        <v>1</v>
      </c>
      <c r="N62" s="323">
        <v>4</v>
      </c>
      <c r="O62" s="323">
        <f t="shared" si="9"/>
        <v>5</v>
      </c>
      <c r="P62" s="323"/>
      <c r="Q62" s="323"/>
      <c r="R62" s="323"/>
      <c r="S62" s="323"/>
      <c r="T62" s="323"/>
      <c r="U62" s="324">
        <v>0</v>
      </c>
      <c r="V62" s="324">
        <v>0</v>
      </c>
      <c r="W62" s="347">
        <f t="shared" si="3"/>
        <v>0</v>
      </c>
      <c r="X62" s="78"/>
      <c r="Y62" s="78"/>
    </row>
    <row r="63" spans="1:25" ht="11.25" customHeight="1">
      <c r="A63" s="96"/>
      <c r="B63" s="96"/>
      <c r="C63" s="96"/>
      <c r="D63" s="96"/>
      <c r="E63" s="2361"/>
      <c r="F63" s="175" t="s">
        <v>37</v>
      </c>
      <c r="G63" s="89"/>
      <c r="H63" s="89"/>
      <c r="I63" s="996">
        <f>I64</f>
        <v>0</v>
      </c>
      <c r="J63" s="996">
        <f>J64</f>
        <v>0</v>
      </c>
      <c r="K63" s="996">
        <f t="shared" si="8"/>
        <v>0</v>
      </c>
      <c r="L63" s="996"/>
      <c r="M63" s="996">
        <f>M64</f>
        <v>0</v>
      </c>
      <c r="N63" s="996">
        <f>N64</f>
        <v>0</v>
      </c>
      <c r="O63" s="996">
        <f t="shared" si="9"/>
        <v>0</v>
      </c>
      <c r="P63" s="996"/>
      <c r="Q63" s="996"/>
      <c r="R63" s="996"/>
      <c r="S63" s="996"/>
      <c r="T63" s="996"/>
      <c r="U63" s="1618">
        <f t="shared" ref="U63:V69" si="10">SUM(I63+M63)</f>
        <v>0</v>
      </c>
      <c r="V63" s="1618">
        <f t="shared" si="10"/>
        <v>0</v>
      </c>
      <c r="W63" s="1076">
        <f t="shared" si="3"/>
        <v>0</v>
      </c>
      <c r="X63" s="78"/>
      <c r="Y63" s="78"/>
    </row>
    <row r="64" spans="1:25" ht="10.5" customHeight="1">
      <c r="A64" s="96"/>
      <c r="B64" s="96"/>
      <c r="C64" s="96"/>
      <c r="D64" s="96"/>
      <c r="E64" s="2361"/>
      <c r="F64" s="89"/>
      <c r="G64" s="89" t="s">
        <v>1137</v>
      </c>
      <c r="H64" s="89"/>
      <c r="I64" s="323">
        <f>I65</f>
        <v>0</v>
      </c>
      <c r="J64" s="323">
        <f>J65</f>
        <v>0</v>
      </c>
      <c r="K64" s="323">
        <f t="shared" si="8"/>
        <v>0</v>
      </c>
      <c r="L64" s="323"/>
      <c r="M64" s="323">
        <f>M65</f>
        <v>0</v>
      </c>
      <c r="N64" s="323">
        <f>N65</f>
        <v>0</v>
      </c>
      <c r="O64" s="323">
        <f t="shared" si="9"/>
        <v>0</v>
      </c>
      <c r="P64" s="323"/>
      <c r="Q64" s="323"/>
      <c r="R64" s="323"/>
      <c r="S64" s="323"/>
      <c r="T64" s="323"/>
      <c r="U64" s="324">
        <f t="shared" si="10"/>
        <v>0</v>
      </c>
      <c r="V64" s="324">
        <f t="shared" si="10"/>
        <v>0</v>
      </c>
      <c r="W64" s="347">
        <f t="shared" si="3"/>
        <v>0</v>
      </c>
      <c r="X64" s="78"/>
      <c r="Y64" s="78"/>
    </row>
    <row r="65" spans="1:25" ht="10.5" customHeight="1">
      <c r="A65" s="96">
        <v>2</v>
      </c>
      <c r="B65" s="96">
        <v>4</v>
      </c>
      <c r="C65" s="96">
        <v>11</v>
      </c>
      <c r="D65" s="96"/>
      <c r="E65" s="2365"/>
      <c r="F65" s="89"/>
      <c r="G65" s="89"/>
      <c r="H65" s="89" t="s">
        <v>1162</v>
      </c>
      <c r="I65" s="323">
        <v>0</v>
      </c>
      <c r="J65" s="323">
        <v>0</v>
      </c>
      <c r="K65" s="323">
        <f t="shared" si="8"/>
        <v>0</v>
      </c>
      <c r="L65" s="323"/>
      <c r="M65" s="323">
        <v>0</v>
      </c>
      <c r="N65" s="323">
        <v>0</v>
      </c>
      <c r="O65" s="323">
        <f t="shared" si="9"/>
        <v>0</v>
      </c>
      <c r="P65" s="323"/>
      <c r="Q65" s="323"/>
      <c r="R65" s="323"/>
      <c r="S65" s="323"/>
      <c r="T65" s="323"/>
      <c r="U65" s="324">
        <f t="shared" si="10"/>
        <v>0</v>
      </c>
      <c r="V65" s="324">
        <f t="shared" si="10"/>
        <v>0</v>
      </c>
      <c r="W65" s="347">
        <f t="shared" si="3"/>
        <v>0</v>
      </c>
      <c r="X65" s="78"/>
      <c r="Y65" s="78"/>
    </row>
    <row r="66" spans="1:25" ht="12" customHeight="1">
      <c r="A66" s="96"/>
      <c r="B66" s="96"/>
      <c r="C66" s="96"/>
      <c r="D66" s="96"/>
      <c r="E66" s="2362">
        <v>1403</v>
      </c>
      <c r="F66" s="318" t="s">
        <v>39</v>
      </c>
      <c r="G66" s="775"/>
      <c r="H66" s="775"/>
      <c r="I66" s="1621">
        <f t="shared" ref="I66:J68" si="11">SUM(I67)</f>
        <v>0</v>
      </c>
      <c r="J66" s="1621">
        <f t="shared" si="11"/>
        <v>0</v>
      </c>
      <c r="K66" s="1621">
        <f t="shared" si="8"/>
        <v>0</v>
      </c>
      <c r="L66" s="1621"/>
      <c r="M66" s="1621">
        <f t="shared" ref="M66:N68" si="12">SUM(M67)</f>
        <v>5</v>
      </c>
      <c r="N66" s="1621">
        <f t="shared" si="12"/>
        <v>11</v>
      </c>
      <c r="O66" s="1621">
        <f t="shared" si="9"/>
        <v>16</v>
      </c>
      <c r="P66" s="1621"/>
      <c r="Q66" s="1621"/>
      <c r="R66" s="1621"/>
      <c r="S66" s="1621"/>
      <c r="T66" s="1621"/>
      <c r="U66" s="342">
        <f t="shared" si="10"/>
        <v>5</v>
      </c>
      <c r="V66" s="342">
        <f t="shared" si="10"/>
        <v>11</v>
      </c>
      <c r="W66" s="339">
        <f>SUM(U66:V66)</f>
        <v>16</v>
      </c>
      <c r="X66" s="78"/>
      <c r="Y66" s="78"/>
    </row>
    <row r="67" spans="1:25" ht="11.25" customHeight="1">
      <c r="A67" s="96"/>
      <c r="B67" s="96"/>
      <c r="C67" s="96"/>
      <c r="D67" s="96"/>
      <c r="E67" s="2512"/>
      <c r="F67" s="1622" t="s">
        <v>1163</v>
      </c>
      <c r="G67" s="624"/>
      <c r="H67" s="624"/>
      <c r="I67" s="1623">
        <f t="shared" si="11"/>
        <v>0</v>
      </c>
      <c r="J67" s="1623">
        <f t="shared" si="11"/>
        <v>0</v>
      </c>
      <c r="K67" s="1623">
        <f t="shared" si="8"/>
        <v>0</v>
      </c>
      <c r="L67" s="1623"/>
      <c r="M67" s="1623">
        <f t="shared" si="12"/>
        <v>5</v>
      </c>
      <c r="N67" s="1623">
        <f t="shared" si="12"/>
        <v>11</v>
      </c>
      <c r="O67" s="1623">
        <f t="shared" si="9"/>
        <v>16</v>
      </c>
      <c r="P67" s="1623"/>
      <c r="Q67" s="1623"/>
      <c r="R67" s="1623"/>
      <c r="S67" s="1623"/>
      <c r="T67" s="1623"/>
      <c r="U67" s="1618">
        <f t="shared" si="10"/>
        <v>5</v>
      </c>
      <c r="V67" s="1618">
        <f t="shared" si="10"/>
        <v>11</v>
      </c>
      <c r="W67" s="1076">
        <f>SUM(U67:V67)</f>
        <v>16</v>
      </c>
      <c r="X67" s="78"/>
      <c r="Y67" s="78"/>
    </row>
    <row r="68" spans="1:25" ht="10.5" customHeight="1">
      <c r="A68" s="96"/>
      <c r="B68" s="96"/>
      <c r="C68" s="96"/>
      <c r="D68" s="96"/>
      <c r="E68" s="2512"/>
      <c r="F68" s="691"/>
      <c r="G68" s="89" t="s">
        <v>1164</v>
      </c>
      <c r="H68" s="89"/>
      <c r="I68" s="324">
        <f t="shared" si="11"/>
        <v>0</v>
      </c>
      <c r="J68" s="324">
        <f t="shared" si="11"/>
        <v>0</v>
      </c>
      <c r="K68" s="324">
        <f t="shared" si="8"/>
        <v>0</v>
      </c>
      <c r="L68" s="1618"/>
      <c r="M68" s="324">
        <f t="shared" si="12"/>
        <v>5</v>
      </c>
      <c r="N68" s="324">
        <f t="shared" si="12"/>
        <v>11</v>
      </c>
      <c r="O68" s="324">
        <f t="shared" si="9"/>
        <v>16</v>
      </c>
      <c r="P68" s="1618"/>
      <c r="Q68" s="1618"/>
      <c r="R68" s="1618"/>
      <c r="S68" s="1618"/>
      <c r="T68" s="1618"/>
      <c r="U68" s="324">
        <f t="shared" si="10"/>
        <v>5</v>
      </c>
      <c r="V68" s="324">
        <f t="shared" si="10"/>
        <v>11</v>
      </c>
      <c r="W68" s="347">
        <f>SUM(U68:V68)</f>
        <v>16</v>
      </c>
      <c r="X68" s="78"/>
      <c r="Y68" s="78"/>
    </row>
    <row r="69" spans="1:25" ht="10.5" customHeight="1">
      <c r="A69" s="96">
        <v>3</v>
      </c>
      <c r="B69" s="96">
        <v>5</v>
      </c>
      <c r="C69" s="96">
        <v>11</v>
      </c>
      <c r="D69" s="96"/>
      <c r="E69" s="2696"/>
      <c r="F69" s="1624"/>
      <c r="G69" s="1625"/>
      <c r="H69" s="314" t="s">
        <v>1165</v>
      </c>
      <c r="I69" s="607">
        <v>0</v>
      </c>
      <c r="J69" s="607">
        <v>0</v>
      </c>
      <c r="K69" s="1080">
        <f t="shared" si="8"/>
        <v>0</v>
      </c>
      <c r="L69" s="607"/>
      <c r="M69" s="607">
        <v>5</v>
      </c>
      <c r="N69" s="607">
        <v>11</v>
      </c>
      <c r="O69" s="1080">
        <f t="shared" si="9"/>
        <v>16</v>
      </c>
      <c r="P69" s="607"/>
      <c r="Q69" s="2697" t="s">
        <v>1136</v>
      </c>
      <c r="R69" s="2697"/>
      <c r="S69" s="2697"/>
      <c r="T69" s="607"/>
      <c r="U69" s="1080">
        <f t="shared" si="10"/>
        <v>5</v>
      </c>
      <c r="V69" s="1080">
        <f t="shared" si="10"/>
        <v>11</v>
      </c>
      <c r="W69" s="1078">
        <f>SUM(U69:V69)</f>
        <v>16</v>
      </c>
      <c r="X69" s="78"/>
      <c r="Y69" s="78"/>
    </row>
    <row r="70" spans="1:25" ht="12" customHeight="1">
      <c r="A70" s="96"/>
      <c r="B70" s="96"/>
      <c r="C70" s="96"/>
      <c r="D70" s="96"/>
      <c r="E70" s="2362">
        <v>1404</v>
      </c>
      <c r="F70" s="1626" t="s">
        <v>43</v>
      </c>
      <c r="G70" s="1627"/>
      <c r="H70" s="1628"/>
      <c r="I70" s="1629">
        <f>SUM(I71+I82)</f>
        <v>24</v>
      </c>
      <c r="J70" s="1629">
        <f>SUM(J71+J82)</f>
        <v>6</v>
      </c>
      <c r="K70" s="1629">
        <f t="shared" si="8"/>
        <v>30</v>
      </c>
      <c r="L70" s="1629"/>
      <c r="M70" s="1629">
        <f>SUM(M71+M82)</f>
        <v>50</v>
      </c>
      <c r="N70" s="1629">
        <f>SUM(N71+N82)</f>
        <v>29</v>
      </c>
      <c r="O70" s="1629">
        <f t="shared" si="9"/>
        <v>79</v>
      </c>
      <c r="P70" s="1629"/>
      <c r="Q70" s="1629"/>
      <c r="R70" s="1629"/>
      <c r="S70" s="1629"/>
      <c r="T70" s="1629"/>
      <c r="U70" s="1629">
        <v>2</v>
      </c>
      <c r="V70" s="1629">
        <v>5</v>
      </c>
      <c r="W70" s="394">
        <f t="shared" si="3"/>
        <v>7</v>
      </c>
      <c r="X70" s="78"/>
      <c r="Y70" s="78"/>
    </row>
    <row r="71" spans="1:25" ht="11.25" customHeight="1">
      <c r="A71" s="96"/>
      <c r="B71" s="96"/>
      <c r="C71" s="96"/>
      <c r="D71" s="96"/>
      <c r="E71" s="2363"/>
      <c r="F71" s="175" t="s">
        <v>128</v>
      </c>
      <c r="G71" s="89"/>
      <c r="H71" s="89"/>
      <c r="I71" s="1618">
        <f>SUM(I72+I74+I80)</f>
        <v>24</v>
      </c>
      <c r="J71" s="1618">
        <f>SUM(J72+J74+J80)</f>
        <v>6</v>
      </c>
      <c r="K71" s="1618">
        <f t="shared" si="8"/>
        <v>30</v>
      </c>
      <c r="L71" s="1618"/>
      <c r="M71" s="1618">
        <f>SUM(M72+M74+M80)</f>
        <v>31</v>
      </c>
      <c r="N71" s="1618">
        <f>SUM(N72+N74+N80)</f>
        <v>15</v>
      </c>
      <c r="O71" s="1618">
        <f t="shared" si="9"/>
        <v>46</v>
      </c>
      <c r="P71" s="1618"/>
      <c r="Q71" s="1618"/>
      <c r="R71" s="1618"/>
      <c r="S71" s="1618"/>
      <c r="T71" s="1618"/>
      <c r="U71" s="1618">
        <v>2</v>
      </c>
      <c r="V71" s="1618">
        <v>5</v>
      </c>
      <c r="W71" s="1076">
        <f t="shared" si="3"/>
        <v>7</v>
      </c>
      <c r="X71" s="78"/>
      <c r="Y71" s="78"/>
    </row>
    <row r="72" spans="1:25" ht="10.5" customHeight="1">
      <c r="A72" s="96"/>
      <c r="B72" s="96"/>
      <c r="C72" s="96"/>
      <c r="D72" s="96"/>
      <c r="E72" s="2363"/>
      <c r="F72" s="175"/>
      <c r="G72" s="89" t="s">
        <v>1139</v>
      </c>
      <c r="H72" s="89"/>
      <c r="I72" s="324">
        <f>SUM(I73)</f>
        <v>0</v>
      </c>
      <c r="J72" s="324">
        <f>SUM(J73)</f>
        <v>0</v>
      </c>
      <c r="K72" s="324">
        <f t="shared" si="8"/>
        <v>0</v>
      </c>
      <c r="L72" s="324"/>
      <c r="M72" s="324">
        <f>SUM(M73)</f>
        <v>0</v>
      </c>
      <c r="N72" s="324">
        <f>SUM(N73)</f>
        <v>0</v>
      </c>
      <c r="O72" s="324">
        <f t="shared" si="9"/>
        <v>0</v>
      </c>
      <c r="P72" s="324"/>
      <c r="Q72" s="324"/>
      <c r="R72" s="324"/>
      <c r="S72" s="324"/>
      <c r="T72" s="324"/>
      <c r="U72" s="324">
        <f>SUM(I72+M72)</f>
        <v>0</v>
      </c>
      <c r="V72" s="324">
        <f>SUM(J72+N72)</f>
        <v>0</v>
      </c>
      <c r="W72" s="347">
        <f t="shared" si="3"/>
        <v>0</v>
      </c>
      <c r="X72" s="78"/>
      <c r="Y72" s="78"/>
    </row>
    <row r="73" spans="1:25" ht="10.5" customHeight="1">
      <c r="A73" s="96">
        <v>4</v>
      </c>
      <c r="B73" s="96">
        <v>6</v>
      </c>
      <c r="C73" s="96">
        <v>11</v>
      </c>
      <c r="D73" s="96"/>
      <c r="E73" s="2363"/>
      <c r="F73" s="175"/>
      <c r="G73" s="89"/>
      <c r="H73" s="89" t="s">
        <v>1166</v>
      </c>
      <c r="I73" s="324">
        <v>0</v>
      </c>
      <c r="J73" s="324">
        <v>0</v>
      </c>
      <c r="K73" s="324">
        <f t="shared" si="8"/>
        <v>0</v>
      </c>
      <c r="L73" s="324"/>
      <c r="M73" s="324">
        <v>0</v>
      </c>
      <c r="N73" s="324">
        <v>0</v>
      </c>
      <c r="O73" s="324">
        <f t="shared" si="9"/>
        <v>0</v>
      </c>
      <c r="P73" s="324"/>
      <c r="Q73" s="324"/>
      <c r="R73" s="324"/>
      <c r="S73" s="324"/>
      <c r="T73" s="324"/>
      <c r="U73" s="324">
        <f>SUM(I73+M73)</f>
        <v>0</v>
      </c>
      <c r="V73" s="324">
        <f>SUM(J73+N73)</f>
        <v>0</v>
      </c>
      <c r="W73" s="347">
        <f t="shared" si="3"/>
        <v>0</v>
      </c>
      <c r="X73" s="78"/>
      <c r="Y73" s="78"/>
    </row>
    <row r="74" spans="1:25" ht="10.5" customHeight="1">
      <c r="A74" s="96"/>
      <c r="B74" s="96"/>
      <c r="C74" s="96"/>
      <c r="D74" s="96"/>
      <c r="E74" s="2363"/>
      <c r="F74" s="89"/>
      <c r="G74" s="89" t="s">
        <v>1167</v>
      </c>
      <c r="H74" s="89"/>
      <c r="I74" s="324">
        <f>SUM(I75+I77+I78+I79)</f>
        <v>24</v>
      </c>
      <c r="J74" s="324">
        <f>SUM(J75+J77+J78+J79)</f>
        <v>6</v>
      </c>
      <c r="K74" s="324">
        <f t="shared" si="8"/>
        <v>30</v>
      </c>
      <c r="L74" s="324"/>
      <c r="M74" s="324">
        <f>SUM(M75+M77+M78+M79)</f>
        <v>29</v>
      </c>
      <c r="N74" s="324">
        <f>SUM(N75+N77+N78+N79)</f>
        <v>10</v>
      </c>
      <c r="O74" s="324">
        <f t="shared" si="9"/>
        <v>39</v>
      </c>
      <c r="P74" s="324"/>
      <c r="Q74" s="324"/>
      <c r="R74" s="324"/>
      <c r="S74" s="324"/>
      <c r="T74" s="324"/>
      <c r="U74" s="324">
        <v>0</v>
      </c>
      <c r="V74" s="324">
        <v>0</v>
      </c>
      <c r="W74" s="347">
        <f t="shared" si="3"/>
        <v>0</v>
      </c>
      <c r="X74" s="78"/>
      <c r="Y74" s="78"/>
    </row>
    <row r="75" spans="1:25" ht="10.5" customHeight="1">
      <c r="A75" s="96">
        <v>4</v>
      </c>
      <c r="B75" s="96">
        <v>6</v>
      </c>
      <c r="C75" s="96">
        <v>11</v>
      </c>
      <c r="D75" s="96"/>
      <c r="E75" s="2363"/>
      <c r="F75" s="89"/>
      <c r="G75" s="89"/>
      <c r="H75" s="89" t="s">
        <v>1168</v>
      </c>
      <c r="I75" s="324">
        <v>4</v>
      </c>
      <c r="J75" s="324">
        <v>2</v>
      </c>
      <c r="K75" s="324">
        <f t="shared" si="8"/>
        <v>6</v>
      </c>
      <c r="L75" s="324"/>
      <c r="M75" s="324">
        <v>3</v>
      </c>
      <c r="N75" s="324">
        <v>3</v>
      </c>
      <c r="O75" s="324">
        <f t="shared" si="9"/>
        <v>6</v>
      </c>
      <c r="P75" s="324"/>
      <c r="Q75" s="324"/>
      <c r="R75" s="324"/>
      <c r="S75" s="324"/>
      <c r="T75" s="324"/>
      <c r="U75" s="324">
        <v>0</v>
      </c>
      <c r="V75" s="324">
        <v>0</v>
      </c>
      <c r="W75" s="347">
        <f t="shared" si="3"/>
        <v>0</v>
      </c>
      <c r="X75" s="78"/>
      <c r="Y75" s="78"/>
    </row>
    <row r="76" spans="1:25" ht="10.5" customHeight="1">
      <c r="A76" s="96"/>
      <c r="B76" s="96"/>
      <c r="C76" s="96"/>
      <c r="D76" s="96"/>
      <c r="E76" s="2363"/>
      <c r="F76" s="89"/>
      <c r="G76" s="89"/>
      <c r="H76" s="89" t="s">
        <v>1169</v>
      </c>
      <c r="I76" s="324"/>
      <c r="J76" s="324"/>
      <c r="K76" s="324"/>
      <c r="L76" s="324"/>
      <c r="M76" s="324"/>
      <c r="N76" s="324"/>
      <c r="O76" s="324"/>
      <c r="P76" s="324"/>
      <c r="Q76" s="324"/>
      <c r="R76" s="324"/>
      <c r="S76" s="324"/>
      <c r="T76" s="324"/>
      <c r="U76" s="324">
        <v>0</v>
      </c>
      <c r="V76" s="324">
        <v>0</v>
      </c>
      <c r="W76" s="347">
        <v>0</v>
      </c>
      <c r="X76" s="78"/>
      <c r="Y76" s="78"/>
    </row>
    <row r="77" spans="1:25" ht="10.5" customHeight="1">
      <c r="A77" s="96">
        <v>4</v>
      </c>
      <c r="B77" s="96">
        <v>6</v>
      </c>
      <c r="C77" s="96">
        <v>11</v>
      </c>
      <c r="D77" s="96"/>
      <c r="E77" s="2363"/>
      <c r="F77" s="89"/>
      <c r="G77" s="89"/>
      <c r="H77" s="89" t="s">
        <v>1170</v>
      </c>
      <c r="I77" s="324">
        <v>1</v>
      </c>
      <c r="J77" s="324">
        <v>0</v>
      </c>
      <c r="K77" s="324">
        <f t="shared" si="8"/>
        <v>1</v>
      </c>
      <c r="L77" s="324"/>
      <c r="M77" s="324">
        <v>0</v>
      </c>
      <c r="N77" s="324">
        <v>0</v>
      </c>
      <c r="O77" s="324">
        <f t="shared" si="9"/>
        <v>0</v>
      </c>
      <c r="P77" s="324"/>
      <c r="Q77" s="324"/>
      <c r="R77" s="324"/>
      <c r="S77" s="324"/>
      <c r="T77" s="324"/>
      <c r="U77" s="324">
        <v>0</v>
      </c>
      <c r="V77" s="324">
        <f>SUM(J77+N77)</f>
        <v>0</v>
      </c>
      <c r="W77" s="347">
        <f t="shared" si="3"/>
        <v>0</v>
      </c>
      <c r="X77" s="78"/>
      <c r="Y77" s="78"/>
    </row>
    <row r="78" spans="1:25" ht="10.5" customHeight="1">
      <c r="A78" s="96">
        <v>4</v>
      </c>
      <c r="B78" s="96">
        <v>6</v>
      </c>
      <c r="C78" s="96">
        <v>11</v>
      </c>
      <c r="D78" s="96"/>
      <c r="E78" s="2363"/>
      <c r="F78" s="89"/>
      <c r="G78" s="89"/>
      <c r="H78" s="89" t="s">
        <v>1171</v>
      </c>
      <c r="I78" s="324">
        <v>15</v>
      </c>
      <c r="J78" s="324">
        <v>4</v>
      </c>
      <c r="K78" s="324">
        <f t="shared" si="8"/>
        <v>19</v>
      </c>
      <c r="L78" s="324"/>
      <c r="M78" s="324">
        <v>22</v>
      </c>
      <c r="N78" s="324">
        <v>5</v>
      </c>
      <c r="O78" s="324">
        <f t="shared" si="9"/>
        <v>27</v>
      </c>
      <c r="P78" s="324"/>
      <c r="Q78" s="324"/>
      <c r="R78" s="324"/>
      <c r="S78" s="324"/>
      <c r="T78" s="324"/>
      <c r="U78" s="324">
        <v>0</v>
      </c>
      <c r="V78" s="324">
        <v>0</v>
      </c>
      <c r="W78" s="347">
        <f t="shared" si="3"/>
        <v>0</v>
      </c>
      <c r="X78" s="78"/>
      <c r="Y78" s="78"/>
    </row>
    <row r="79" spans="1:25" ht="10.5" customHeight="1">
      <c r="A79" s="96">
        <v>4</v>
      </c>
      <c r="B79" s="96">
        <v>6</v>
      </c>
      <c r="C79" s="96">
        <v>11</v>
      </c>
      <c r="D79" s="96"/>
      <c r="E79" s="2363"/>
      <c r="F79" s="89"/>
      <c r="G79" s="89"/>
      <c r="H79" s="89" t="s">
        <v>1172</v>
      </c>
      <c r="I79" s="324">
        <v>4</v>
      </c>
      <c r="J79" s="324">
        <v>0</v>
      </c>
      <c r="K79" s="324">
        <f t="shared" si="8"/>
        <v>4</v>
      </c>
      <c r="L79" s="324"/>
      <c r="M79" s="324">
        <v>4</v>
      </c>
      <c r="N79" s="324">
        <v>2</v>
      </c>
      <c r="O79" s="324">
        <f t="shared" si="9"/>
        <v>6</v>
      </c>
      <c r="P79" s="324"/>
      <c r="Q79" s="324"/>
      <c r="R79" s="324"/>
      <c r="S79" s="324"/>
      <c r="T79" s="324"/>
      <c r="U79" s="324">
        <v>0</v>
      </c>
      <c r="V79" s="324">
        <v>0</v>
      </c>
      <c r="W79" s="347">
        <f t="shared" si="3"/>
        <v>0</v>
      </c>
      <c r="X79" s="78"/>
      <c r="Y79" s="78"/>
    </row>
    <row r="80" spans="1:25" ht="10.5" customHeight="1">
      <c r="E80" s="2363"/>
      <c r="F80" s="1630"/>
      <c r="G80" s="89" t="s">
        <v>1137</v>
      </c>
      <c r="H80" s="89"/>
      <c r="I80" s="323">
        <f>SUM(I81)</f>
        <v>0</v>
      </c>
      <c r="J80" s="323">
        <f>SUM(J81)</f>
        <v>0</v>
      </c>
      <c r="K80" s="323">
        <f>SUM(I80:J80)</f>
        <v>0</v>
      </c>
      <c r="L80" s="323"/>
      <c r="M80" s="323">
        <f>SUM(M81)</f>
        <v>2</v>
      </c>
      <c r="N80" s="323">
        <f>SUM(N81)</f>
        <v>5</v>
      </c>
      <c r="O80" s="323">
        <f>SUM(M80:N80)</f>
        <v>7</v>
      </c>
      <c r="P80" s="323"/>
      <c r="Q80" s="323"/>
      <c r="R80" s="323"/>
      <c r="S80" s="323"/>
      <c r="T80" s="323"/>
      <c r="U80" s="324">
        <f>SUM(I80+M80)</f>
        <v>2</v>
      </c>
      <c r="V80" s="324">
        <f>SUM(J80+N80)</f>
        <v>5</v>
      </c>
      <c r="W80" s="347">
        <f t="shared" si="3"/>
        <v>7</v>
      </c>
    </row>
    <row r="81" spans="1:25" ht="10.5" customHeight="1">
      <c r="A81" s="221">
        <v>4</v>
      </c>
      <c r="B81" s="221">
        <v>6</v>
      </c>
      <c r="C81" s="221">
        <v>11</v>
      </c>
      <c r="E81" s="2512"/>
      <c r="F81" s="631"/>
      <c r="G81" s="89"/>
      <c r="H81" s="89" t="s">
        <v>1173</v>
      </c>
      <c r="I81" s="323">
        <v>0</v>
      </c>
      <c r="J81" s="323">
        <v>0</v>
      </c>
      <c r="K81" s="323">
        <f>SUM(I81:J81)</f>
        <v>0</v>
      </c>
      <c r="L81" s="323"/>
      <c r="M81" s="323">
        <v>2</v>
      </c>
      <c r="N81" s="323">
        <v>5</v>
      </c>
      <c r="O81" s="323">
        <f>SUM(M81:N81)</f>
        <v>7</v>
      </c>
      <c r="P81" s="323"/>
      <c r="Q81" s="2698" t="s">
        <v>1174</v>
      </c>
      <c r="R81" s="2698"/>
      <c r="S81" s="2698"/>
      <c r="T81" s="323"/>
      <c r="U81" s="324">
        <f>SUM(I81+M81)</f>
        <v>2</v>
      </c>
      <c r="V81" s="324">
        <f>SUM(J81+N81)</f>
        <v>5</v>
      </c>
      <c r="W81" s="347">
        <f t="shared" si="3"/>
        <v>7</v>
      </c>
    </row>
    <row r="82" spans="1:25" ht="11.25" customHeight="1">
      <c r="A82" s="96"/>
      <c r="B82" s="96"/>
      <c r="C82" s="96"/>
      <c r="D82" s="96"/>
      <c r="E82" s="2363"/>
      <c r="F82" s="175" t="s">
        <v>45</v>
      </c>
      <c r="G82" s="89"/>
      <c r="H82" s="89"/>
      <c r="I82" s="1618">
        <f>SUM(I83+I85)</f>
        <v>0</v>
      </c>
      <c r="J82" s="1618">
        <f>SUM(J83+J85)</f>
        <v>0</v>
      </c>
      <c r="K82" s="1618">
        <f t="shared" si="8"/>
        <v>0</v>
      </c>
      <c r="L82" s="1618"/>
      <c r="M82" s="1618">
        <f>SUM(M83+M85)</f>
        <v>19</v>
      </c>
      <c r="N82" s="1618">
        <f>SUM(N83+N85)</f>
        <v>14</v>
      </c>
      <c r="O82" s="1618">
        <f t="shared" si="9"/>
        <v>33</v>
      </c>
      <c r="P82" s="1618"/>
      <c r="Q82" s="1618"/>
      <c r="R82" s="1618"/>
      <c r="S82" s="1618"/>
      <c r="T82" s="1618"/>
      <c r="U82" s="1618">
        <v>0</v>
      </c>
      <c r="V82" s="1618">
        <v>0</v>
      </c>
      <c r="W82" s="1076">
        <f t="shared" si="3"/>
        <v>0</v>
      </c>
      <c r="X82" s="78"/>
      <c r="Y82" s="78"/>
    </row>
    <row r="83" spans="1:25" ht="10.5" customHeight="1">
      <c r="A83" s="96"/>
      <c r="B83" s="96"/>
      <c r="C83" s="96"/>
      <c r="D83" s="96"/>
      <c r="E83" s="2363"/>
      <c r="F83" s="89"/>
      <c r="G83" s="89" t="s">
        <v>1134</v>
      </c>
      <c r="H83" s="89"/>
      <c r="I83" s="324">
        <f>SUM(I84)</f>
        <v>0</v>
      </c>
      <c r="J83" s="324">
        <f>SUM(J84)</f>
        <v>0</v>
      </c>
      <c r="K83" s="324">
        <f t="shared" si="8"/>
        <v>0</v>
      </c>
      <c r="L83" s="324"/>
      <c r="M83" s="324">
        <f>SUM(M84)</f>
        <v>19</v>
      </c>
      <c r="N83" s="324">
        <f>SUM(N84)</f>
        <v>14</v>
      </c>
      <c r="O83" s="324">
        <f t="shared" si="9"/>
        <v>33</v>
      </c>
      <c r="P83" s="324"/>
      <c r="Q83" s="324"/>
      <c r="R83" s="324"/>
      <c r="S83" s="324"/>
      <c r="T83" s="324"/>
      <c r="U83" s="324">
        <v>0</v>
      </c>
      <c r="V83" s="324">
        <v>0</v>
      </c>
      <c r="W83" s="347">
        <f t="shared" si="3"/>
        <v>0</v>
      </c>
      <c r="X83" s="78"/>
      <c r="Y83" s="78"/>
    </row>
    <row r="84" spans="1:25" ht="10.5" customHeight="1">
      <c r="A84" s="96">
        <v>4</v>
      </c>
      <c r="B84" s="96">
        <v>6</v>
      </c>
      <c r="C84" s="96">
        <v>11</v>
      </c>
      <c r="D84" s="96"/>
      <c r="E84" s="2363"/>
      <c r="F84" s="89"/>
      <c r="G84" s="89"/>
      <c r="H84" s="89" t="s">
        <v>1175</v>
      </c>
      <c r="I84" s="324">
        <v>0</v>
      </c>
      <c r="J84" s="324">
        <v>0</v>
      </c>
      <c r="K84" s="324">
        <f t="shared" si="8"/>
        <v>0</v>
      </c>
      <c r="L84" s="324"/>
      <c r="M84" s="324">
        <v>19</v>
      </c>
      <c r="N84" s="324">
        <v>14</v>
      </c>
      <c r="O84" s="324">
        <f t="shared" si="9"/>
        <v>33</v>
      </c>
      <c r="P84" s="324"/>
      <c r="Q84" s="324"/>
      <c r="R84" s="324"/>
      <c r="S84" s="324"/>
      <c r="T84" s="324"/>
      <c r="U84" s="324">
        <v>0</v>
      </c>
      <c r="V84" s="324">
        <v>0</v>
      </c>
      <c r="W84" s="347">
        <f t="shared" si="3"/>
        <v>0</v>
      </c>
      <c r="X84" s="78"/>
      <c r="Y84" s="78"/>
    </row>
    <row r="85" spans="1:25" ht="10.5" customHeight="1">
      <c r="A85" s="96"/>
      <c r="B85" s="96"/>
      <c r="C85" s="96"/>
      <c r="D85" s="96"/>
      <c r="E85" s="2363"/>
      <c r="F85" s="89"/>
      <c r="G85" s="89" t="s">
        <v>1137</v>
      </c>
      <c r="H85" s="89"/>
      <c r="I85" s="324">
        <f>SUM(I86)</f>
        <v>0</v>
      </c>
      <c r="J85" s="324">
        <f>SUM(J86)</f>
        <v>0</v>
      </c>
      <c r="K85" s="324">
        <f t="shared" si="8"/>
        <v>0</v>
      </c>
      <c r="L85" s="324"/>
      <c r="M85" s="324">
        <f>SUM(M86)</f>
        <v>0</v>
      </c>
      <c r="N85" s="324">
        <f>SUM(N86)</f>
        <v>0</v>
      </c>
      <c r="O85" s="324">
        <f t="shared" si="9"/>
        <v>0</v>
      </c>
      <c r="P85" s="324"/>
      <c r="Q85" s="324"/>
      <c r="R85" s="324"/>
      <c r="S85" s="324"/>
      <c r="T85" s="324"/>
      <c r="U85" s="324">
        <f>SUM(I85+M85)</f>
        <v>0</v>
      </c>
      <c r="V85" s="324">
        <v>0</v>
      </c>
      <c r="W85" s="347">
        <f t="shared" si="3"/>
        <v>0</v>
      </c>
      <c r="X85" s="78"/>
      <c r="Y85" s="78"/>
    </row>
    <row r="86" spans="1:25" ht="10.5" customHeight="1">
      <c r="A86" s="96">
        <v>4</v>
      </c>
      <c r="B86" s="96">
        <v>6</v>
      </c>
      <c r="C86" s="96">
        <v>11</v>
      </c>
      <c r="D86" s="96"/>
      <c r="E86" s="2364"/>
      <c r="F86" s="314"/>
      <c r="G86" s="314"/>
      <c r="H86" s="314" t="s">
        <v>1176</v>
      </c>
      <c r="I86" s="607">
        <v>0</v>
      </c>
      <c r="J86" s="607">
        <v>0</v>
      </c>
      <c r="K86" s="1080">
        <f t="shared" si="8"/>
        <v>0</v>
      </c>
      <c r="L86" s="1631"/>
      <c r="M86" s="607">
        <v>0</v>
      </c>
      <c r="N86" s="1632">
        <v>0</v>
      </c>
      <c r="O86" s="1080">
        <f t="shared" si="9"/>
        <v>0</v>
      </c>
      <c r="P86" s="1080"/>
      <c r="Q86" s="1080"/>
      <c r="R86" s="1080"/>
      <c r="S86" s="1080"/>
      <c r="T86" s="1080"/>
      <c r="U86" s="1080">
        <f>SUM(I86+M86)</f>
        <v>0</v>
      </c>
      <c r="V86" s="1080">
        <f>SUM(J86+N86)</f>
        <v>0</v>
      </c>
      <c r="W86" s="1078">
        <f t="shared" si="3"/>
        <v>0</v>
      </c>
      <c r="X86" s="78"/>
      <c r="Y86" s="78"/>
    </row>
    <row r="87" spans="1:25" ht="12" customHeight="1">
      <c r="A87" s="96"/>
      <c r="B87" s="96"/>
      <c r="C87" s="96"/>
      <c r="D87" s="96"/>
      <c r="E87" s="1633"/>
      <c r="F87" s="89"/>
      <c r="G87" s="89"/>
      <c r="H87" s="89"/>
      <c r="I87" s="96"/>
      <c r="J87" s="96"/>
      <c r="K87" s="1454"/>
      <c r="L87" s="1454"/>
      <c r="M87" s="96"/>
      <c r="N87" s="605"/>
      <c r="O87" s="605"/>
      <c r="P87" s="605"/>
      <c r="Q87" s="605"/>
      <c r="R87" s="605"/>
      <c r="S87" s="605"/>
      <c r="T87" s="605"/>
      <c r="U87" s="605"/>
      <c r="V87" s="605"/>
      <c r="W87" s="605" t="s">
        <v>220</v>
      </c>
      <c r="X87" s="78"/>
      <c r="Y87" s="78"/>
    </row>
    <row r="88" spans="1:25" ht="12" customHeight="1">
      <c r="A88" s="96"/>
      <c r="B88" s="96"/>
      <c r="C88" s="96"/>
      <c r="D88" s="96"/>
      <c r="E88" s="979"/>
      <c r="F88" s="979"/>
      <c r="G88" s="89"/>
      <c r="H88" s="89"/>
      <c r="I88" s="96"/>
      <c r="J88" s="277"/>
      <c r="K88" s="96"/>
      <c r="L88" s="96"/>
      <c r="M88" s="96"/>
      <c r="N88" s="96"/>
      <c r="O88" s="605"/>
      <c r="P88" s="605"/>
      <c r="Q88" s="605"/>
      <c r="R88" s="605"/>
      <c r="S88" s="605"/>
      <c r="T88" s="605"/>
      <c r="U88" s="605"/>
      <c r="V88" s="605" t="s">
        <v>271</v>
      </c>
      <c r="W88" s="306"/>
    </row>
    <row r="89" spans="1:25" s="89" customFormat="1" ht="10.5" customHeight="1">
      <c r="A89" s="96"/>
      <c r="B89" s="96"/>
      <c r="C89" s="96"/>
      <c r="D89" s="96"/>
      <c r="E89" s="2689" t="s">
        <v>2</v>
      </c>
      <c r="F89" s="1021"/>
      <c r="G89" s="1021"/>
      <c r="H89" s="1021"/>
      <c r="I89" s="2692" t="s">
        <v>1131</v>
      </c>
      <c r="J89" s="2692"/>
      <c r="K89" s="2692"/>
      <c r="L89" s="1610"/>
      <c r="M89" s="1610"/>
      <c r="N89" s="1610"/>
      <c r="O89" s="1610"/>
      <c r="P89" s="1610"/>
      <c r="Q89" s="1610"/>
      <c r="R89" s="1610"/>
      <c r="S89" s="1610"/>
      <c r="T89" s="1610"/>
      <c r="U89" s="1610"/>
      <c r="V89" s="1610"/>
      <c r="W89" s="1611"/>
    </row>
    <row r="90" spans="1:25" s="177" customFormat="1" ht="10.5" customHeight="1">
      <c r="A90" s="96" t="s">
        <v>9</v>
      </c>
      <c r="B90" s="96" t="s">
        <v>10</v>
      </c>
      <c r="C90" s="96" t="s">
        <v>11</v>
      </c>
      <c r="D90" s="96"/>
      <c r="E90" s="2690"/>
      <c r="F90" s="1613"/>
      <c r="G90" s="1613" t="s">
        <v>327</v>
      </c>
      <c r="H90" s="1612"/>
      <c r="I90" s="2693"/>
      <c r="J90" s="2693"/>
      <c r="K90" s="2693"/>
      <c r="L90" s="1615"/>
      <c r="M90" s="2330" t="s">
        <v>1132</v>
      </c>
      <c r="N90" s="2330"/>
      <c r="O90" s="2330"/>
      <c r="P90" s="1615"/>
      <c r="Q90" s="2694" t="s">
        <v>1133</v>
      </c>
      <c r="R90" s="2694"/>
      <c r="S90" s="2694"/>
      <c r="T90" s="1615"/>
      <c r="U90" s="1615" t="s">
        <v>18</v>
      </c>
      <c r="V90" s="1615" t="s">
        <v>19</v>
      </c>
      <c r="W90" s="1616" t="s">
        <v>8</v>
      </c>
      <c r="Y90" s="96"/>
    </row>
    <row r="91" spans="1:25" s="177" customFormat="1" ht="10.5" customHeight="1">
      <c r="A91" s="96"/>
      <c r="B91" s="96"/>
      <c r="C91" s="96"/>
      <c r="D91" s="96"/>
      <c r="E91" s="2691"/>
      <c r="F91" s="1617"/>
      <c r="G91" s="388"/>
      <c r="H91" s="1617"/>
      <c r="I91" s="1615" t="s">
        <v>18</v>
      </c>
      <c r="J91" s="1615" t="s">
        <v>19</v>
      </c>
      <c r="K91" s="1615" t="s">
        <v>8</v>
      </c>
      <c r="L91" s="1615"/>
      <c r="M91" s="1615" t="s">
        <v>18</v>
      </c>
      <c r="N91" s="1615" t="s">
        <v>19</v>
      </c>
      <c r="O91" s="1615" t="s">
        <v>8</v>
      </c>
      <c r="P91" s="1615"/>
      <c r="Q91" s="1615"/>
      <c r="R91" s="1615"/>
      <c r="S91" s="1615"/>
      <c r="T91" s="1615"/>
      <c r="U91" s="952"/>
      <c r="V91" s="952"/>
      <c r="W91" s="1616"/>
      <c r="Y91" s="89"/>
    </row>
    <row r="92" spans="1:25" ht="12" customHeight="1">
      <c r="A92" s="96"/>
      <c r="B92" s="96"/>
      <c r="C92" s="96"/>
      <c r="D92" s="96"/>
      <c r="E92" s="2211">
        <v>1405</v>
      </c>
      <c r="F92" s="122" t="s">
        <v>46</v>
      </c>
      <c r="G92" s="1634"/>
      <c r="H92" s="14"/>
      <c r="I92" s="1332">
        <f>SUM(I93+I97)</f>
        <v>18</v>
      </c>
      <c r="J92" s="1332">
        <f>SUM(J93+J97)</f>
        <v>25</v>
      </c>
      <c r="K92" s="1332">
        <f>SUM(I92:J92)</f>
        <v>43</v>
      </c>
      <c r="L92" s="1332"/>
      <c r="M92" s="1332">
        <f>SUM(M93+M97)</f>
        <v>45</v>
      </c>
      <c r="N92" s="1332">
        <f>SUM(N93+N97)</f>
        <v>44</v>
      </c>
      <c r="O92" s="1332">
        <f>SUM(M92:N92)</f>
        <v>89</v>
      </c>
      <c r="P92" s="1332"/>
      <c r="Q92" s="1332"/>
      <c r="R92" s="1332"/>
      <c r="S92" s="1332"/>
      <c r="T92" s="1332"/>
      <c r="U92" s="1332">
        <f>I92+M92</f>
        <v>63</v>
      </c>
      <c r="V92" s="1332">
        <f>SUM(J92+N92)</f>
        <v>69</v>
      </c>
      <c r="W92" s="1344">
        <f>SUM(U92:V92)</f>
        <v>132</v>
      </c>
    </row>
    <row r="93" spans="1:25" ht="11.25" customHeight="1">
      <c r="B93" s="96"/>
      <c r="C93" s="96"/>
      <c r="D93" s="96"/>
      <c r="E93" s="2212"/>
      <c r="F93" s="175" t="s">
        <v>47</v>
      </c>
      <c r="G93" s="89"/>
      <c r="H93" s="89"/>
      <c r="I93" s="1618">
        <f>SUM(I94)</f>
        <v>6</v>
      </c>
      <c r="J93" s="1618">
        <f>SUM(J94)</f>
        <v>12</v>
      </c>
      <c r="K93" s="1618">
        <f>SUM(I93:J93)</f>
        <v>18</v>
      </c>
      <c r="L93" s="1618"/>
      <c r="M93" s="1618">
        <f>SUM(M94)</f>
        <v>6</v>
      </c>
      <c r="N93" s="1618">
        <f>SUM(N94)</f>
        <v>2</v>
      </c>
      <c r="O93" s="1618">
        <f t="shared" ref="O93:O106" si="13">SUM(M93:N93)</f>
        <v>8</v>
      </c>
      <c r="P93" s="1618"/>
      <c r="Q93" s="1618"/>
      <c r="R93" s="1618"/>
      <c r="S93" s="1618"/>
      <c r="T93" s="1618"/>
      <c r="U93" s="1618">
        <f>SUM(I93+M93)</f>
        <v>12</v>
      </c>
      <c r="V93" s="1618">
        <f t="shared" ref="V93:V137" si="14">SUM(J93+N93)</f>
        <v>14</v>
      </c>
      <c r="W93" s="1076">
        <f t="shared" ref="W93:W156" si="15">SUM(U93:V93)</f>
        <v>26</v>
      </c>
    </row>
    <row r="94" spans="1:25" ht="10.5" customHeight="1">
      <c r="B94" s="96"/>
      <c r="C94" s="96"/>
      <c r="D94" s="96"/>
      <c r="E94" s="2212"/>
      <c r="F94" s="89"/>
      <c r="G94" s="89" t="s">
        <v>1134</v>
      </c>
      <c r="H94" s="89"/>
      <c r="I94" s="324">
        <f>SUM(I95:I96)</f>
        <v>6</v>
      </c>
      <c r="J94" s="324">
        <f>SUM(J95:J96)</f>
        <v>12</v>
      </c>
      <c r="K94" s="324">
        <f t="shared" ref="K94:K106" si="16">SUM(I94:J94)</f>
        <v>18</v>
      </c>
      <c r="L94" s="324"/>
      <c r="M94" s="324">
        <f>SUM(M95:M96)</f>
        <v>6</v>
      </c>
      <c r="N94" s="324">
        <f>SUM(N95:N96)</f>
        <v>2</v>
      </c>
      <c r="O94" s="324">
        <f t="shared" si="13"/>
        <v>8</v>
      </c>
      <c r="P94" s="324"/>
      <c r="Q94" s="324"/>
      <c r="R94" s="324"/>
      <c r="S94" s="324"/>
      <c r="T94" s="324"/>
      <c r="U94" s="324">
        <f>SUM(I94+M94)</f>
        <v>12</v>
      </c>
      <c r="V94" s="324">
        <f t="shared" si="14"/>
        <v>14</v>
      </c>
      <c r="W94" s="347">
        <f t="shared" si="15"/>
        <v>26</v>
      </c>
    </row>
    <row r="95" spans="1:25" ht="10.5" customHeight="1">
      <c r="A95" s="221">
        <v>5</v>
      </c>
      <c r="B95" s="96">
        <v>4</v>
      </c>
      <c r="C95" s="96">
        <v>8</v>
      </c>
      <c r="D95" s="96"/>
      <c r="E95" s="2212"/>
      <c r="F95" s="89"/>
      <c r="H95" s="89" t="s">
        <v>1177</v>
      </c>
      <c r="I95" s="324">
        <v>6</v>
      </c>
      <c r="J95" s="324">
        <v>12</v>
      </c>
      <c r="K95" s="324">
        <f t="shared" si="16"/>
        <v>18</v>
      </c>
      <c r="L95" s="324"/>
      <c r="M95" s="324">
        <v>0</v>
      </c>
      <c r="N95" s="324">
        <v>0</v>
      </c>
      <c r="O95" s="324">
        <f t="shared" si="13"/>
        <v>0</v>
      </c>
      <c r="P95" s="324"/>
      <c r="Q95" s="2695" t="s">
        <v>1136</v>
      </c>
      <c r="R95" s="2695"/>
      <c r="S95" s="2695"/>
      <c r="T95" s="324"/>
      <c r="U95" s="324">
        <f>SUM(I95+M95)</f>
        <v>6</v>
      </c>
      <c r="V95" s="324">
        <f t="shared" si="14"/>
        <v>12</v>
      </c>
      <c r="W95" s="347">
        <f t="shared" si="15"/>
        <v>18</v>
      </c>
    </row>
    <row r="96" spans="1:25" ht="10.5" customHeight="1">
      <c r="A96" s="96">
        <v>5</v>
      </c>
      <c r="B96" s="96">
        <v>5</v>
      </c>
      <c r="C96" s="96">
        <v>11</v>
      </c>
      <c r="D96" s="96"/>
      <c r="E96" s="2212"/>
      <c r="F96" s="89"/>
      <c r="G96" s="89"/>
      <c r="H96" s="89" t="s">
        <v>1178</v>
      </c>
      <c r="I96" s="324">
        <v>0</v>
      </c>
      <c r="J96" s="324">
        <v>0</v>
      </c>
      <c r="K96" s="324">
        <f t="shared" si="16"/>
        <v>0</v>
      </c>
      <c r="L96" s="324"/>
      <c r="M96" s="324">
        <v>6</v>
      </c>
      <c r="N96" s="324">
        <v>2</v>
      </c>
      <c r="O96" s="324">
        <f t="shared" si="13"/>
        <v>8</v>
      </c>
      <c r="P96" s="324"/>
      <c r="Q96" s="2695" t="s">
        <v>1136</v>
      </c>
      <c r="R96" s="2695"/>
      <c r="S96" s="2695"/>
      <c r="T96" s="324"/>
      <c r="U96" s="324">
        <f>SUM(I96+M96)</f>
        <v>6</v>
      </c>
      <c r="V96" s="324">
        <f>SUM(J96+N96)</f>
        <v>2</v>
      </c>
      <c r="W96" s="347">
        <f>SUM(U96:V96)</f>
        <v>8</v>
      </c>
    </row>
    <row r="97" spans="1:33" ht="11.25" customHeight="1">
      <c r="A97" s="96"/>
      <c r="B97" s="96"/>
      <c r="C97" s="96"/>
      <c r="D97" s="96"/>
      <c r="E97" s="2212"/>
      <c r="F97" s="636" t="s">
        <v>48</v>
      </c>
      <c r="G97" s="89"/>
      <c r="I97" s="980">
        <f>SUM(I98+I100+I105)</f>
        <v>12</v>
      </c>
      <c r="J97" s="980">
        <f>SUM(J98+J100+J105)</f>
        <v>13</v>
      </c>
      <c r="K97" s="980">
        <f>SUM(I97:J97)</f>
        <v>25</v>
      </c>
      <c r="L97" s="980"/>
      <c r="M97" s="980">
        <f>SUM(M98+M100+M105)</f>
        <v>39</v>
      </c>
      <c r="N97" s="980">
        <f>SUM(N98+N100+N105)</f>
        <v>42</v>
      </c>
      <c r="O97" s="980">
        <f>SUM(M97:N97)</f>
        <v>81</v>
      </c>
      <c r="P97" s="980"/>
      <c r="Q97" s="1635"/>
      <c r="R97" s="1635"/>
      <c r="S97" s="1635"/>
      <c r="T97" s="980"/>
      <c r="U97" s="1618">
        <f>U98+U100+U105</f>
        <v>51</v>
      </c>
      <c r="V97" s="1618">
        <f>V98+V100+V105</f>
        <v>55</v>
      </c>
      <c r="W97" s="1076">
        <f t="shared" si="15"/>
        <v>106</v>
      </c>
    </row>
    <row r="98" spans="1:33" ht="10.5" customHeight="1">
      <c r="A98" s="96"/>
      <c r="B98" s="96"/>
      <c r="C98" s="96"/>
      <c r="D98" s="96"/>
      <c r="E98" s="2212"/>
      <c r="F98" s="36"/>
      <c r="G98" s="89" t="s">
        <v>1139</v>
      </c>
      <c r="H98" s="75"/>
      <c r="I98" s="351">
        <f>SUM(I99)</f>
        <v>8</v>
      </c>
      <c r="J98" s="351">
        <f>SUM(J99)</f>
        <v>6</v>
      </c>
      <c r="K98" s="351">
        <f t="shared" si="16"/>
        <v>14</v>
      </c>
      <c r="L98" s="351"/>
      <c r="M98" s="351">
        <f>SUM(M99)</f>
        <v>25</v>
      </c>
      <c r="N98" s="351">
        <f>SUM(N99)</f>
        <v>13</v>
      </c>
      <c r="O98" s="351">
        <f t="shared" si="13"/>
        <v>38</v>
      </c>
      <c r="P98" s="351"/>
      <c r="Q98" s="1636"/>
      <c r="R98" s="1636"/>
      <c r="S98" s="1636"/>
      <c r="T98" s="351"/>
      <c r="U98" s="351">
        <f>SUM(I98+M98)</f>
        <v>33</v>
      </c>
      <c r="V98" s="351">
        <f t="shared" si="14"/>
        <v>19</v>
      </c>
      <c r="W98" s="325">
        <f t="shared" si="15"/>
        <v>52</v>
      </c>
      <c r="X98" s="75"/>
      <c r="Y98" s="75"/>
    </row>
    <row r="99" spans="1:33" ht="10.5" customHeight="1">
      <c r="A99" s="96">
        <v>5</v>
      </c>
      <c r="B99" s="96">
        <v>5</v>
      </c>
      <c r="C99" s="96">
        <v>11</v>
      </c>
      <c r="D99" s="96"/>
      <c r="E99" s="2212"/>
      <c r="F99" s="36"/>
      <c r="G99" s="89"/>
      <c r="H99" s="104" t="s">
        <v>1179</v>
      </c>
      <c r="I99" s="351">
        <v>8</v>
      </c>
      <c r="J99" s="351">
        <v>6</v>
      </c>
      <c r="K99" s="351">
        <f t="shared" si="16"/>
        <v>14</v>
      </c>
      <c r="L99" s="351"/>
      <c r="M99" s="351">
        <v>25</v>
      </c>
      <c r="N99" s="351">
        <v>13</v>
      </c>
      <c r="O99" s="351">
        <f t="shared" si="13"/>
        <v>38</v>
      </c>
      <c r="P99" s="351"/>
      <c r="Q99" s="2695" t="s">
        <v>1136</v>
      </c>
      <c r="R99" s="2695"/>
      <c r="S99" s="2695"/>
      <c r="T99" s="351"/>
      <c r="U99" s="351">
        <f>SUM(I99+M99)</f>
        <v>33</v>
      </c>
      <c r="V99" s="351">
        <f t="shared" si="14"/>
        <v>19</v>
      </c>
      <c r="W99" s="325">
        <f t="shared" si="15"/>
        <v>52</v>
      </c>
      <c r="X99" s="75"/>
      <c r="Y99" s="75"/>
    </row>
    <row r="100" spans="1:33" ht="10.5" customHeight="1">
      <c r="A100" s="96"/>
      <c r="B100" s="96"/>
      <c r="C100" s="96"/>
      <c r="D100" s="96"/>
      <c r="E100" s="2212"/>
      <c r="F100" s="89"/>
      <c r="G100" s="89" t="s">
        <v>1134</v>
      </c>
      <c r="H100" s="75"/>
      <c r="I100" s="351">
        <f>SUM(I101:I104)</f>
        <v>0</v>
      </c>
      <c r="J100" s="351">
        <f>SUM(J101:J104)</f>
        <v>0</v>
      </c>
      <c r="K100" s="351">
        <f t="shared" si="16"/>
        <v>0</v>
      </c>
      <c r="L100" s="351"/>
      <c r="M100" s="351">
        <f>SUM(M101:M104)</f>
        <v>14</v>
      </c>
      <c r="N100" s="351">
        <f>SUM(N101:N104)</f>
        <v>29</v>
      </c>
      <c r="O100" s="351">
        <f t="shared" si="13"/>
        <v>43</v>
      </c>
      <c r="P100" s="351"/>
      <c r="Q100" s="1636"/>
      <c r="R100" s="1636"/>
      <c r="S100" s="1636"/>
      <c r="T100" s="351"/>
      <c r="U100" s="351">
        <v>14</v>
      </c>
      <c r="V100" s="351">
        <v>29</v>
      </c>
      <c r="W100" s="325">
        <f t="shared" si="15"/>
        <v>43</v>
      </c>
      <c r="X100" s="75"/>
      <c r="Y100" s="75"/>
    </row>
    <row r="101" spans="1:33" ht="10.5" customHeight="1">
      <c r="A101" s="96">
        <v>5</v>
      </c>
      <c r="B101" s="96">
        <v>5</v>
      </c>
      <c r="C101" s="96">
        <v>11</v>
      </c>
      <c r="D101" s="96"/>
      <c r="E101" s="2212"/>
      <c r="F101" s="89"/>
      <c r="G101" s="75"/>
      <c r="H101" s="89" t="s">
        <v>1180</v>
      </c>
      <c r="I101" s="351">
        <v>0</v>
      </c>
      <c r="J101" s="351">
        <v>0</v>
      </c>
      <c r="K101" s="351">
        <f t="shared" si="16"/>
        <v>0</v>
      </c>
      <c r="L101" s="351"/>
      <c r="M101" s="351">
        <v>0</v>
      </c>
      <c r="N101" s="351">
        <v>0</v>
      </c>
      <c r="O101" s="351">
        <f t="shared" si="13"/>
        <v>0</v>
      </c>
      <c r="P101" s="351"/>
      <c r="Q101" s="1636"/>
      <c r="R101" s="1636"/>
      <c r="S101" s="1636"/>
      <c r="T101" s="351"/>
      <c r="U101" s="351">
        <v>0</v>
      </c>
      <c r="V101" s="351">
        <v>0</v>
      </c>
      <c r="W101" s="325">
        <f t="shared" si="15"/>
        <v>0</v>
      </c>
      <c r="X101" s="75"/>
      <c r="Y101" s="75"/>
    </row>
    <row r="102" spans="1:33" ht="10.5" customHeight="1">
      <c r="A102" s="96">
        <v>5</v>
      </c>
      <c r="B102" s="96">
        <v>5</v>
      </c>
      <c r="C102" s="96">
        <v>11</v>
      </c>
      <c r="D102" s="96"/>
      <c r="E102" s="2212"/>
      <c r="F102" s="89"/>
      <c r="G102" s="75"/>
      <c r="H102" s="89" t="s">
        <v>1181</v>
      </c>
      <c r="I102" s="351">
        <v>0</v>
      </c>
      <c r="J102" s="351">
        <v>0</v>
      </c>
      <c r="K102" s="351">
        <f t="shared" si="16"/>
        <v>0</v>
      </c>
      <c r="L102" s="351"/>
      <c r="M102" s="351">
        <v>14</v>
      </c>
      <c r="N102" s="351">
        <v>29</v>
      </c>
      <c r="O102" s="351">
        <f t="shared" si="13"/>
        <v>43</v>
      </c>
      <c r="P102" s="351"/>
      <c r="Q102" s="2695" t="s">
        <v>1136</v>
      </c>
      <c r="R102" s="2695"/>
      <c r="S102" s="2695"/>
      <c r="T102" s="351"/>
      <c r="U102" s="351">
        <f>SUM(I102+M102)</f>
        <v>14</v>
      </c>
      <c r="V102" s="351">
        <f t="shared" si="14"/>
        <v>29</v>
      </c>
      <c r="W102" s="325">
        <f t="shared" si="15"/>
        <v>43</v>
      </c>
      <c r="X102" s="75"/>
      <c r="Y102" s="75"/>
      <c r="Z102" s="2"/>
      <c r="AA102" s="2"/>
      <c r="AB102" s="2"/>
      <c r="AC102" s="2"/>
      <c r="AD102" s="2"/>
      <c r="AE102" s="2"/>
      <c r="AF102" s="2"/>
      <c r="AG102" s="2"/>
    </row>
    <row r="103" spans="1:33" ht="10.5" customHeight="1">
      <c r="A103" s="96">
        <v>5</v>
      </c>
      <c r="B103" s="96">
        <v>5</v>
      </c>
      <c r="C103" s="96">
        <v>11</v>
      </c>
      <c r="D103" s="96"/>
      <c r="E103" s="2212"/>
      <c r="F103" s="89"/>
      <c r="G103" s="75"/>
      <c r="H103" s="89" t="s">
        <v>1182</v>
      </c>
      <c r="I103" s="351">
        <v>0</v>
      </c>
      <c r="J103" s="351">
        <v>0</v>
      </c>
      <c r="K103" s="351">
        <f t="shared" si="16"/>
        <v>0</v>
      </c>
      <c r="L103" s="351"/>
      <c r="M103" s="351">
        <v>0</v>
      </c>
      <c r="N103" s="351">
        <v>0</v>
      </c>
      <c r="O103" s="351">
        <f t="shared" si="13"/>
        <v>0</v>
      </c>
      <c r="P103" s="351"/>
      <c r="Q103" s="1636"/>
      <c r="R103" s="1636"/>
      <c r="S103" s="1636"/>
      <c r="T103" s="351"/>
      <c r="U103" s="351">
        <f>SUM(I103+M103)</f>
        <v>0</v>
      </c>
      <c r="V103" s="351">
        <f t="shared" si="14"/>
        <v>0</v>
      </c>
      <c r="W103" s="325">
        <f t="shared" si="15"/>
        <v>0</v>
      </c>
      <c r="X103" s="75"/>
      <c r="Y103" s="75"/>
      <c r="Z103" s="2"/>
      <c r="AA103" s="2"/>
      <c r="AB103" s="2"/>
      <c r="AC103" s="2"/>
      <c r="AD103" s="2"/>
      <c r="AE103" s="2"/>
      <c r="AF103" s="2"/>
      <c r="AG103" s="2"/>
    </row>
    <row r="104" spans="1:33" s="83" customFormat="1" ht="10.5" customHeight="1">
      <c r="A104" s="96">
        <v>5</v>
      </c>
      <c r="B104" s="96">
        <v>5</v>
      </c>
      <c r="C104" s="96">
        <v>11</v>
      </c>
      <c r="D104" s="96"/>
      <c r="E104" s="2212"/>
      <c r="F104" s="89"/>
      <c r="G104" s="89"/>
      <c r="H104" s="89" t="s">
        <v>1183</v>
      </c>
      <c r="I104" s="351">
        <v>0</v>
      </c>
      <c r="J104" s="351">
        <v>0</v>
      </c>
      <c r="K104" s="351">
        <f>SUM(I104:J104)</f>
        <v>0</v>
      </c>
      <c r="L104" s="351"/>
      <c r="M104" s="351">
        <v>0</v>
      </c>
      <c r="N104" s="351">
        <v>0</v>
      </c>
      <c r="O104" s="351">
        <f>SUM(M104:N104)</f>
        <v>0</v>
      </c>
      <c r="P104" s="351"/>
      <c r="Q104" s="1636"/>
      <c r="R104" s="1636"/>
      <c r="S104" s="1636"/>
      <c r="T104" s="351"/>
      <c r="U104" s="351">
        <f>SUM(I104+M104)</f>
        <v>0</v>
      </c>
      <c r="V104" s="351">
        <f>SUM(J104+N104)</f>
        <v>0</v>
      </c>
      <c r="W104" s="325">
        <f>SUM(U104:V104)</f>
        <v>0</v>
      </c>
      <c r="X104" s="80"/>
      <c r="Y104" s="80"/>
      <c r="Z104" s="59"/>
      <c r="AA104" s="59"/>
      <c r="AB104" s="59"/>
      <c r="AC104" s="59"/>
      <c r="AD104" s="59"/>
      <c r="AE104" s="59"/>
      <c r="AF104" s="59"/>
      <c r="AG104" s="59"/>
    </row>
    <row r="105" spans="1:33" ht="10.5" customHeight="1">
      <c r="B105" s="96"/>
      <c r="C105" s="96"/>
      <c r="D105" s="96"/>
      <c r="E105" s="2212"/>
      <c r="F105" s="89"/>
      <c r="G105" s="89" t="s">
        <v>1137</v>
      </c>
      <c r="H105" s="75"/>
      <c r="I105" s="351">
        <f>SUM(I106:I106)</f>
        <v>4</v>
      </c>
      <c r="J105" s="351">
        <f>SUM(J106:J106)</f>
        <v>7</v>
      </c>
      <c r="K105" s="351">
        <f t="shared" si="16"/>
        <v>11</v>
      </c>
      <c r="L105" s="351"/>
      <c r="M105" s="351">
        <f>SUM(M106:M106)</f>
        <v>0</v>
      </c>
      <c r="N105" s="351">
        <f>SUM(N106:N106)</f>
        <v>0</v>
      </c>
      <c r="O105" s="351">
        <f t="shared" si="13"/>
        <v>0</v>
      </c>
      <c r="P105" s="351"/>
      <c r="Q105" s="1636"/>
      <c r="R105" s="1636"/>
      <c r="S105" s="1636"/>
      <c r="T105" s="351"/>
      <c r="U105" s="351">
        <f>SUM(I105+M105)</f>
        <v>4</v>
      </c>
      <c r="V105" s="351">
        <f t="shared" si="14"/>
        <v>7</v>
      </c>
      <c r="W105" s="325">
        <f t="shared" si="15"/>
        <v>11</v>
      </c>
      <c r="X105" s="75"/>
      <c r="Y105" s="75"/>
      <c r="Z105" s="2"/>
      <c r="AA105" s="2"/>
      <c r="AB105" s="2"/>
      <c r="AC105" s="2"/>
      <c r="AD105" s="2"/>
      <c r="AE105" s="2"/>
      <c r="AF105" s="2"/>
      <c r="AG105" s="2"/>
    </row>
    <row r="106" spans="1:33" s="83" customFormat="1" ht="10.5" customHeight="1">
      <c r="A106" s="96">
        <v>5</v>
      </c>
      <c r="B106" s="96">
        <v>5</v>
      </c>
      <c r="C106" s="96">
        <v>11</v>
      </c>
      <c r="D106" s="96"/>
      <c r="E106" s="2213"/>
      <c r="F106" s="89"/>
      <c r="G106" s="89"/>
      <c r="H106" s="89" t="s">
        <v>1184</v>
      </c>
      <c r="I106" s="324">
        <v>4</v>
      </c>
      <c r="J106" s="324">
        <v>7</v>
      </c>
      <c r="K106" s="324">
        <f t="shared" si="16"/>
        <v>11</v>
      </c>
      <c r="L106" s="324"/>
      <c r="M106" s="324">
        <v>0</v>
      </c>
      <c r="N106" s="324">
        <v>0</v>
      </c>
      <c r="O106" s="324">
        <f t="shared" si="13"/>
        <v>0</v>
      </c>
      <c r="P106" s="324"/>
      <c r="Q106" s="2699" t="s">
        <v>1174</v>
      </c>
      <c r="R106" s="2699"/>
      <c r="S106" s="2699"/>
      <c r="T106" s="324"/>
      <c r="U106" s="324">
        <f>SUM(I106+M106)</f>
        <v>4</v>
      </c>
      <c r="V106" s="324">
        <f t="shared" si="14"/>
        <v>7</v>
      </c>
      <c r="W106" s="347">
        <f t="shared" si="15"/>
        <v>11</v>
      </c>
      <c r="Z106" s="59"/>
      <c r="AA106" s="59"/>
      <c r="AB106" s="59"/>
      <c r="AC106" s="59"/>
      <c r="AD106" s="59"/>
      <c r="AE106" s="59"/>
      <c r="AF106" s="59"/>
      <c r="AG106" s="59"/>
    </row>
    <row r="107" spans="1:33" ht="12" customHeight="1">
      <c r="B107" s="96"/>
      <c r="C107" s="96"/>
      <c r="D107" s="96"/>
      <c r="E107" s="2211">
        <v>1406</v>
      </c>
      <c r="F107" s="13" t="s">
        <v>51</v>
      </c>
      <c r="G107" s="123"/>
      <c r="H107" s="123"/>
      <c r="I107" s="342">
        <f>SUM(I108+I122+I125)</f>
        <v>14</v>
      </c>
      <c r="J107" s="342">
        <f>SUM(J108+J122+J125)</f>
        <v>11</v>
      </c>
      <c r="K107" s="342">
        <f>SUM(I107:J107)</f>
        <v>25</v>
      </c>
      <c r="L107" s="342"/>
      <c r="M107" s="342">
        <f>SUM(M108+M122+M125)</f>
        <v>9</v>
      </c>
      <c r="N107" s="342">
        <f>SUM(N108+N122+N125)</f>
        <v>9</v>
      </c>
      <c r="O107" s="342">
        <f>SUM(M107:N107)</f>
        <v>18</v>
      </c>
      <c r="P107" s="342"/>
      <c r="Q107" s="342"/>
      <c r="R107" s="342"/>
      <c r="S107" s="342"/>
      <c r="T107" s="342"/>
      <c r="U107" s="342">
        <v>0</v>
      </c>
      <c r="V107" s="342">
        <v>0</v>
      </c>
      <c r="W107" s="339">
        <f t="shared" si="15"/>
        <v>0</v>
      </c>
      <c r="Z107" s="2"/>
      <c r="AA107" s="2"/>
      <c r="AB107" s="2"/>
      <c r="AC107" s="2"/>
      <c r="AD107" s="2"/>
      <c r="AE107" s="2"/>
      <c r="AF107" s="2"/>
      <c r="AG107" s="2"/>
    </row>
    <row r="108" spans="1:33" ht="11.25" customHeight="1">
      <c r="B108" s="96"/>
      <c r="C108" s="96"/>
      <c r="D108" s="96"/>
      <c r="E108" s="2212"/>
      <c r="F108" s="175" t="s">
        <v>52</v>
      </c>
      <c r="G108" s="89"/>
      <c r="H108" s="89"/>
      <c r="I108" s="1618">
        <f>SUM(I109+I111)</f>
        <v>14</v>
      </c>
      <c r="J108" s="1618">
        <f>SUM(J109+J111)</f>
        <v>11</v>
      </c>
      <c r="K108" s="1618">
        <f>SUM(I108:J108)</f>
        <v>25</v>
      </c>
      <c r="L108" s="1618"/>
      <c r="M108" s="1618">
        <f>SUM(M109+M111)</f>
        <v>1</v>
      </c>
      <c r="N108" s="1618">
        <f>SUM(N109+N111)</f>
        <v>0</v>
      </c>
      <c r="O108" s="1618">
        <f>SUM(M108:N108)</f>
        <v>1</v>
      </c>
      <c r="P108" s="1618"/>
      <c r="Q108" s="1618"/>
      <c r="R108" s="1618"/>
      <c r="S108" s="1618"/>
      <c r="T108" s="1618"/>
      <c r="U108" s="1618">
        <v>0</v>
      </c>
      <c r="V108" s="1618">
        <v>0</v>
      </c>
      <c r="W108" s="1076">
        <f t="shared" si="15"/>
        <v>0</v>
      </c>
      <c r="Z108" s="2"/>
      <c r="AA108" s="2"/>
      <c r="AB108" s="2"/>
      <c r="AC108" s="2"/>
      <c r="AD108" s="2"/>
      <c r="AE108" s="2"/>
      <c r="AF108" s="2"/>
      <c r="AG108" s="2"/>
    </row>
    <row r="109" spans="1:33" ht="10.5" customHeight="1">
      <c r="B109" s="96"/>
      <c r="C109" s="96"/>
      <c r="D109" s="96"/>
      <c r="E109" s="2212"/>
      <c r="F109" s="89"/>
      <c r="G109" s="89" t="s">
        <v>1134</v>
      </c>
      <c r="H109" s="89"/>
      <c r="I109" s="324">
        <f>SUM(I110)</f>
        <v>0</v>
      </c>
      <c r="J109" s="324">
        <f>SUM(J110)</f>
        <v>0</v>
      </c>
      <c r="K109" s="324">
        <f t="shared" ref="K109:K160" si="17">SUM(I109:J109)</f>
        <v>0</v>
      </c>
      <c r="L109" s="324"/>
      <c r="M109" s="324">
        <f>SUM(M110)</f>
        <v>1</v>
      </c>
      <c r="N109" s="324">
        <f>SUM(N110)</f>
        <v>0</v>
      </c>
      <c r="O109" s="324">
        <f t="shared" ref="O109:O160" si="18">SUM(M109:N109)</f>
        <v>1</v>
      </c>
      <c r="P109" s="324"/>
      <c r="Q109" s="324"/>
      <c r="R109" s="324"/>
      <c r="S109" s="324"/>
      <c r="T109" s="324"/>
      <c r="U109" s="324">
        <v>0</v>
      </c>
      <c r="V109" s="324">
        <v>0</v>
      </c>
      <c r="W109" s="347">
        <f t="shared" si="15"/>
        <v>0</v>
      </c>
    </row>
    <row r="110" spans="1:33" ht="10.5" customHeight="1">
      <c r="A110" s="221">
        <v>6</v>
      </c>
      <c r="B110" s="96">
        <v>2</v>
      </c>
      <c r="C110" s="96">
        <v>11</v>
      </c>
      <c r="D110" s="96"/>
      <c r="E110" s="2212"/>
      <c r="F110" s="89"/>
      <c r="G110" s="89"/>
      <c r="H110" s="89" t="s">
        <v>1185</v>
      </c>
      <c r="I110" s="324">
        <v>0</v>
      </c>
      <c r="J110" s="324">
        <v>0</v>
      </c>
      <c r="K110" s="324">
        <f t="shared" si="17"/>
        <v>0</v>
      </c>
      <c r="L110" s="324"/>
      <c r="M110" s="324">
        <v>1</v>
      </c>
      <c r="N110" s="324">
        <v>0</v>
      </c>
      <c r="O110" s="324">
        <f t="shared" si="18"/>
        <v>1</v>
      </c>
      <c r="P110" s="324"/>
      <c r="Q110" s="324"/>
      <c r="R110" s="324"/>
      <c r="S110" s="324"/>
      <c r="T110" s="324"/>
      <c r="U110" s="324">
        <v>0</v>
      </c>
      <c r="V110" s="324">
        <f t="shared" si="14"/>
        <v>0</v>
      </c>
      <c r="W110" s="347">
        <f t="shared" si="15"/>
        <v>0</v>
      </c>
    </row>
    <row r="111" spans="1:33" ht="10.5" customHeight="1">
      <c r="B111" s="96"/>
      <c r="C111" s="96"/>
      <c r="D111" s="96"/>
      <c r="E111" s="2212"/>
      <c r="F111" s="89"/>
      <c r="G111" s="89" t="s">
        <v>1186</v>
      </c>
      <c r="H111" s="89"/>
      <c r="I111" s="324">
        <f>SUM(I112:I121)</f>
        <v>14</v>
      </c>
      <c r="J111" s="324">
        <f>SUM(J112:J121)</f>
        <v>11</v>
      </c>
      <c r="K111" s="324">
        <f t="shared" si="17"/>
        <v>25</v>
      </c>
      <c r="L111" s="324"/>
      <c r="M111" s="324">
        <f>SUM(M112:M121)</f>
        <v>0</v>
      </c>
      <c r="N111" s="324">
        <f>SUM(N112:N121)</f>
        <v>0</v>
      </c>
      <c r="O111" s="324">
        <f t="shared" si="18"/>
        <v>0</v>
      </c>
      <c r="P111" s="324"/>
      <c r="Q111" s="324"/>
      <c r="R111" s="324"/>
      <c r="S111" s="324"/>
      <c r="T111" s="324"/>
      <c r="U111" s="324">
        <v>0</v>
      </c>
      <c r="V111" s="324">
        <v>0</v>
      </c>
      <c r="W111" s="347">
        <f t="shared" si="15"/>
        <v>0</v>
      </c>
    </row>
    <row r="112" spans="1:33" ht="10.5" customHeight="1">
      <c r="A112" s="221">
        <v>6</v>
      </c>
      <c r="B112" s="96">
        <v>2</v>
      </c>
      <c r="C112" s="96">
        <v>11</v>
      </c>
      <c r="D112" s="96"/>
      <c r="E112" s="2212"/>
      <c r="F112" s="89"/>
      <c r="G112" s="89"/>
      <c r="H112" s="89" t="s">
        <v>1187</v>
      </c>
      <c r="I112" s="324">
        <v>3</v>
      </c>
      <c r="J112" s="324">
        <v>2</v>
      </c>
      <c r="K112" s="324">
        <f t="shared" si="17"/>
        <v>5</v>
      </c>
      <c r="L112" s="324"/>
      <c r="M112" s="324">
        <v>0</v>
      </c>
      <c r="N112" s="324">
        <v>0</v>
      </c>
      <c r="O112" s="324">
        <f t="shared" si="18"/>
        <v>0</v>
      </c>
      <c r="P112" s="324"/>
      <c r="Q112" s="324"/>
      <c r="R112" s="324"/>
      <c r="S112" s="324"/>
      <c r="T112" s="324"/>
      <c r="U112" s="324">
        <v>0</v>
      </c>
      <c r="V112" s="324">
        <v>0</v>
      </c>
      <c r="W112" s="347">
        <f t="shared" si="15"/>
        <v>0</v>
      </c>
    </row>
    <row r="113" spans="1:23" ht="10.5" customHeight="1">
      <c r="A113" s="221">
        <v>6</v>
      </c>
      <c r="B113" s="96">
        <v>2</v>
      </c>
      <c r="C113" s="96">
        <v>11</v>
      </c>
      <c r="D113" s="96"/>
      <c r="E113" s="2212"/>
      <c r="F113" s="89"/>
      <c r="G113" s="89"/>
      <c r="H113" s="89" t="s">
        <v>1188</v>
      </c>
      <c r="I113" s="324">
        <v>0</v>
      </c>
      <c r="J113" s="324">
        <v>0</v>
      </c>
      <c r="K113" s="324">
        <f t="shared" si="17"/>
        <v>0</v>
      </c>
      <c r="L113" s="324"/>
      <c r="M113" s="324">
        <v>0</v>
      </c>
      <c r="N113" s="324">
        <v>0</v>
      </c>
      <c r="O113" s="324">
        <f t="shared" si="18"/>
        <v>0</v>
      </c>
      <c r="P113" s="324"/>
      <c r="Q113" s="324"/>
      <c r="R113" s="324"/>
      <c r="S113" s="324"/>
      <c r="T113" s="324"/>
      <c r="U113" s="324">
        <f>SUM(I113+M113)</f>
        <v>0</v>
      </c>
      <c r="V113" s="324">
        <f t="shared" si="14"/>
        <v>0</v>
      </c>
      <c r="W113" s="347">
        <f t="shared" si="15"/>
        <v>0</v>
      </c>
    </row>
    <row r="114" spans="1:23" ht="10.5" customHeight="1">
      <c r="A114" s="221">
        <v>6</v>
      </c>
      <c r="B114" s="96">
        <v>2</v>
      </c>
      <c r="C114" s="96">
        <v>11</v>
      </c>
      <c r="D114" s="96"/>
      <c r="E114" s="2212"/>
      <c r="F114" s="89"/>
      <c r="G114" s="89"/>
      <c r="H114" s="89" t="s">
        <v>1189</v>
      </c>
      <c r="I114" s="324">
        <v>2</v>
      </c>
      <c r="J114" s="324">
        <v>2</v>
      </c>
      <c r="K114" s="324">
        <f t="shared" si="17"/>
        <v>4</v>
      </c>
      <c r="L114" s="324"/>
      <c r="M114" s="324">
        <v>0</v>
      </c>
      <c r="N114" s="324">
        <v>0</v>
      </c>
      <c r="O114" s="324">
        <f t="shared" si="18"/>
        <v>0</v>
      </c>
      <c r="P114" s="324"/>
      <c r="Q114" s="324"/>
      <c r="R114" s="324"/>
      <c r="S114" s="324"/>
      <c r="T114" s="324"/>
      <c r="U114" s="324">
        <v>0</v>
      </c>
      <c r="V114" s="324">
        <v>0</v>
      </c>
      <c r="W114" s="347">
        <f t="shared" si="15"/>
        <v>0</v>
      </c>
    </row>
    <row r="115" spans="1:23" ht="10.5" customHeight="1">
      <c r="A115" s="221">
        <v>6</v>
      </c>
      <c r="B115" s="96">
        <v>2</v>
      </c>
      <c r="C115" s="96">
        <v>11</v>
      </c>
      <c r="D115" s="96"/>
      <c r="E115" s="2212"/>
      <c r="F115" s="89"/>
      <c r="G115" s="89"/>
      <c r="H115" s="89" t="s">
        <v>1190</v>
      </c>
      <c r="I115" s="324">
        <v>0</v>
      </c>
      <c r="J115" s="324">
        <v>0</v>
      </c>
      <c r="K115" s="324">
        <f t="shared" si="17"/>
        <v>0</v>
      </c>
      <c r="L115" s="324"/>
      <c r="M115" s="324">
        <v>0</v>
      </c>
      <c r="N115" s="324">
        <v>0</v>
      </c>
      <c r="O115" s="324">
        <f t="shared" si="18"/>
        <v>0</v>
      </c>
      <c r="P115" s="324"/>
      <c r="Q115" s="324"/>
      <c r="R115" s="324"/>
      <c r="S115" s="324"/>
      <c r="T115" s="324"/>
      <c r="U115" s="324">
        <f>SUM(I115+M115)</f>
        <v>0</v>
      </c>
      <c r="V115" s="324">
        <f t="shared" si="14"/>
        <v>0</v>
      </c>
      <c r="W115" s="347">
        <f t="shared" si="15"/>
        <v>0</v>
      </c>
    </row>
    <row r="116" spans="1:23" ht="10.5" customHeight="1">
      <c r="A116" s="221">
        <v>6</v>
      </c>
      <c r="B116" s="96">
        <v>2</v>
      </c>
      <c r="C116" s="96">
        <v>11</v>
      </c>
      <c r="D116" s="96"/>
      <c r="E116" s="2212"/>
      <c r="F116" s="89"/>
      <c r="G116" s="89"/>
      <c r="H116" s="89" t="s">
        <v>1191</v>
      </c>
      <c r="I116" s="324">
        <v>0</v>
      </c>
      <c r="J116" s="324">
        <v>3</v>
      </c>
      <c r="K116" s="324">
        <f t="shared" si="17"/>
        <v>3</v>
      </c>
      <c r="L116" s="324"/>
      <c r="M116" s="324">
        <v>0</v>
      </c>
      <c r="N116" s="324">
        <v>0</v>
      </c>
      <c r="O116" s="324">
        <f t="shared" si="18"/>
        <v>0</v>
      </c>
      <c r="P116" s="324"/>
      <c r="Q116" s="324"/>
      <c r="R116" s="324"/>
      <c r="S116" s="324"/>
      <c r="T116" s="324"/>
      <c r="U116" s="324">
        <f>SUM(I116+M116)</f>
        <v>0</v>
      </c>
      <c r="V116" s="324">
        <v>0</v>
      </c>
      <c r="W116" s="347">
        <f t="shared" si="15"/>
        <v>0</v>
      </c>
    </row>
    <row r="117" spans="1:23" ht="10.5" customHeight="1">
      <c r="A117" s="221">
        <v>6</v>
      </c>
      <c r="B117" s="96">
        <v>2</v>
      </c>
      <c r="C117" s="96">
        <v>11</v>
      </c>
      <c r="D117" s="96"/>
      <c r="E117" s="2212"/>
      <c r="F117" s="89"/>
      <c r="G117" s="89"/>
      <c r="H117" s="89" t="s">
        <v>1192</v>
      </c>
      <c r="I117" s="324">
        <v>0</v>
      </c>
      <c r="J117" s="324">
        <v>0</v>
      </c>
      <c r="K117" s="324">
        <f t="shared" si="17"/>
        <v>0</v>
      </c>
      <c r="L117" s="324"/>
      <c r="M117" s="324">
        <v>0</v>
      </c>
      <c r="N117" s="324">
        <v>0</v>
      </c>
      <c r="O117" s="324">
        <f t="shared" si="18"/>
        <v>0</v>
      </c>
      <c r="P117" s="324"/>
      <c r="Q117" s="324"/>
      <c r="R117" s="324"/>
      <c r="S117" s="324"/>
      <c r="T117" s="324"/>
      <c r="U117" s="324">
        <f>SUM(I117+M117)</f>
        <v>0</v>
      </c>
      <c r="V117" s="324">
        <f t="shared" si="14"/>
        <v>0</v>
      </c>
      <c r="W117" s="347">
        <f t="shared" si="15"/>
        <v>0</v>
      </c>
    </row>
    <row r="118" spans="1:23" ht="10.5" customHeight="1">
      <c r="A118" s="221">
        <v>6</v>
      </c>
      <c r="B118" s="96">
        <v>2</v>
      </c>
      <c r="C118" s="96">
        <v>11</v>
      </c>
      <c r="D118" s="96"/>
      <c r="E118" s="2212"/>
      <c r="F118" s="89"/>
      <c r="G118" s="89"/>
      <c r="H118" s="89" t="s">
        <v>1193</v>
      </c>
      <c r="I118" s="324">
        <v>3</v>
      </c>
      <c r="J118" s="324">
        <v>2</v>
      </c>
      <c r="K118" s="324">
        <f t="shared" si="17"/>
        <v>5</v>
      </c>
      <c r="L118" s="324"/>
      <c r="M118" s="324">
        <v>0</v>
      </c>
      <c r="N118" s="324">
        <v>0</v>
      </c>
      <c r="O118" s="324">
        <f t="shared" si="18"/>
        <v>0</v>
      </c>
      <c r="P118" s="324"/>
      <c r="Q118" s="324"/>
      <c r="R118" s="324"/>
      <c r="S118" s="324"/>
      <c r="T118" s="324"/>
      <c r="U118" s="324">
        <v>0</v>
      </c>
      <c r="V118" s="324">
        <v>0</v>
      </c>
      <c r="W118" s="347">
        <f t="shared" si="15"/>
        <v>0</v>
      </c>
    </row>
    <row r="119" spans="1:23" ht="10.5" customHeight="1">
      <c r="A119" s="221">
        <v>6</v>
      </c>
      <c r="B119" s="96">
        <v>2</v>
      </c>
      <c r="C119" s="96">
        <v>11</v>
      </c>
      <c r="D119" s="96"/>
      <c r="E119" s="2212"/>
      <c r="F119" s="89"/>
      <c r="G119" s="89"/>
      <c r="H119" s="89" t="s">
        <v>1194</v>
      </c>
      <c r="I119" s="324">
        <v>2</v>
      </c>
      <c r="J119" s="324">
        <v>0</v>
      </c>
      <c r="K119" s="324">
        <f t="shared" si="17"/>
        <v>2</v>
      </c>
      <c r="L119" s="324"/>
      <c r="M119" s="324">
        <v>0</v>
      </c>
      <c r="N119" s="324">
        <v>0</v>
      </c>
      <c r="O119" s="324">
        <f t="shared" si="18"/>
        <v>0</v>
      </c>
      <c r="P119" s="324"/>
      <c r="Q119" s="324"/>
      <c r="R119" s="324"/>
      <c r="S119" s="324"/>
      <c r="T119" s="324"/>
      <c r="U119" s="324">
        <v>0</v>
      </c>
      <c r="V119" s="324">
        <f t="shared" si="14"/>
        <v>0</v>
      </c>
      <c r="W119" s="347">
        <f t="shared" si="15"/>
        <v>0</v>
      </c>
    </row>
    <row r="120" spans="1:23" ht="10.5" customHeight="1">
      <c r="A120" s="221">
        <v>6</v>
      </c>
      <c r="B120" s="96">
        <v>2</v>
      </c>
      <c r="C120" s="96">
        <v>11</v>
      </c>
      <c r="D120" s="96"/>
      <c r="E120" s="2212"/>
      <c r="F120" s="89"/>
      <c r="G120" s="89"/>
      <c r="H120" s="89" t="s">
        <v>1195</v>
      </c>
      <c r="I120" s="324">
        <v>1</v>
      </c>
      <c r="J120" s="324">
        <v>1</v>
      </c>
      <c r="K120" s="324">
        <f t="shared" si="17"/>
        <v>2</v>
      </c>
      <c r="L120" s="324"/>
      <c r="M120" s="324">
        <v>0</v>
      </c>
      <c r="N120" s="324">
        <v>0</v>
      </c>
      <c r="O120" s="324">
        <f t="shared" si="18"/>
        <v>0</v>
      </c>
      <c r="P120" s="324"/>
      <c r="Q120" s="324"/>
      <c r="R120" s="324"/>
      <c r="S120" s="324"/>
      <c r="T120" s="324"/>
      <c r="U120" s="324">
        <v>0</v>
      </c>
      <c r="V120" s="324">
        <v>0</v>
      </c>
      <c r="W120" s="347">
        <f t="shared" si="15"/>
        <v>0</v>
      </c>
    </row>
    <row r="121" spans="1:23" ht="10.5" customHeight="1">
      <c r="A121" s="221">
        <v>6</v>
      </c>
      <c r="B121" s="96">
        <v>2</v>
      </c>
      <c r="C121" s="96">
        <v>11</v>
      </c>
      <c r="D121" s="96"/>
      <c r="E121" s="2212"/>
      <c r="F121" s="89"/>
      <c r="G121" s="89"/>
      <c r="H121" s="89" t="s">
        <v>1196</v>
      </c>
      <c r="I121" s="324">
        <v>3</v>
      </c>
      <c r="J121" s="324">
        <v>1</v>
      </c>
      <c r="K121" s="324">
        <f t="shared" si="17"/>
        <v>4</v>
      </c>
      <c r="L121" s="324"/>
      <c r="M121" s="324">
        <v>0</v>
      </c>
      <c r="N121" s="324">
        <v>0</v>
      </c>
      <c r="O121" s="324">
        <f t="shared" si="18"/>
        <v>0</v>
      </c>
      <c r="P121" s="324"/>
      <c r="Q121" s="324"/>
      <c r="R121" s="324"/>
      <c r="S121" s="324"/>
      <c r="T121" s="324"/>
      <c r="U121" s="324">
        <v>0</v>
      </c>
      <c r="V121" s="324">
        <v>0</v>
      </c>
      <c r="W121" s="347">
        <f t="shared" si="15"/>
        <v>0</v>
      </c>
    </row>
    <row r="122" spans="1:23" ht="11.25" customHeight="1">
      <c r="B122" s="96"/>
      <c r="C122" s="96"/>
      <c r="D122" s="96"/>
      <c r="E122" s="2212"/>
      <c r="F122" s="175" t="s">
        <v>53</v>
      </c>
      <c r="G122" s="89"/>
      <c r="H122" s="89"/>
      <c r="I122" s="1618">
        <f>SUM(I123)</f>
        <v>0</v>
      </c>
      <c r="J122" s="1618">
        <f>SUM(J123)</f>
        <v>0</v>
      </c>
      <c r="K122" s="1618">
        <f t="shared" si="17"/>
        <v>0</v>
      </c>
      <c r="L122" s="1618"/>
      <c r="M122" s="1618">
        <f>SUM(M123)</f>
        <v>8</v>
      </c>
      <c r="N122" s="1618">
        <f>SUM(N123)</f>
        <v>9</v>
      </c>
      <c r="O122" s="1618">
        <f t="shared" si="18"/>
        <v>17</v>
      </c>
      <c r="P122" s="1618"/>
      <c r="Q122" s="1618"/>
      <c r="R122" s="1618"/>
      <c r="S122" s="1618"/>
      <c r="T122" s="1618"/>
      <c r="U122" s="1618">
        <v>0</v>
      </c>
      <c r="V122" s="1618">
        <v>0</v>
      </c>
      <c r="W122" s="1076">
        <f t="shared" si="15"/>
        <v>0</v>
      </c>
    </row>
    <row r="123" spans="1:23" ht="10.5" customHeight="1">
      <c r="B123" s="96"/>
      <c r="C123" s="96"/>
      <c r="D123" s="96"/>
      <c r="E123" s="2212"/>
      <c r="F123" s="89"/>
      <c r="G123" s="89" t="s">
        <v>1134</v>
      </c>
      <c r="H123" s="89"/>
      <c r="I123" s="324">
        <f>SUM(I124)</f>
        <v>0</v>
      </c>
      <c r="J123" s="324">
        <f>SUM(J124)</f>
        <v>0</v>
      </c>
      <c r="K123" s="324">
        <f t="shared" si="17"/>
        <v>0</v>
      </c>
      <c r="L123" s="324"/>
      <c r="M123" s="324">
        <f>SUM(M124)</f>
        <v>8</v>
      </c>
      <c r="N123" s="324">
        <f>SUM(N124)</f>
        <v>9</v>
      </c>
      <c r="O123" s="324">
        <f t="shared" si="18"/>
        <v>17</v>
      </c>
      <c r="P123" s="324"/>
      <c r="Q123" s="324"/>
      <c r="R123" s="324"/>
      <c r="S123" s="324"/>
      <c r="T123" s="324"/>
      <c r="U123" s="324">
        <v>0</v>
      </c>
      <c r="V123" s="324">
        <v>0</v>
      </c>
      <c r="W123" s="347">
        <f t="shared" si="15"/>
        <v>0</v>
      </c>
    </row>
    <row r="124" spans="1:23" ht="10.5" customHeight="1">
      <c r="A124" s="221">
        <v>6</v>
      </c>
      <c r="B124" s="96">
        <v>2</v>
      </c>
      <c r="C124" s="96">
        <v>10</v>
      </c>
      <c r="D124" s="96"/>
      <c r="E124" s="2212"/>
      <c r="F124" s="89"/>
      <c r="G124" s="89"/>
      <c r="H124" s="89" t="s">
        <v>1197</v>
      </c>
      <c r="I124" s="324">
        <v>0</v>
      </c>
      <c r="J124" s="324">
        <v>0</v>
      </c>
      <c r="K124" s="324">
        <f t="shared" si="17"/>
        <v>0</v>
      </c>
      <c r="L124" s="324"/>
      <c r="M124" s="324">
        <v>8</v>
      </c>
      <c r="N124" s="324">
        <v>9</v>
      </c>
      <c r="O124" s="324">
        <f t="shared" si="18"/>
        <v>17</v>
      </c>
      <c r="P124" s="324"/>
      <c r="Q124" s="324"/>
      <c r="R124" s="324"/>
      <c r="S124" s="324"/>
      <c r="T124" s="324"/>
      <c r="U124" s="324">
        <v>0</v>
      </c>
      <c r="V124" s="324">
        <v>0</v>
      </c>
      <c r="W124" s="347">
        <f t="shared" si="15"/>
        <v>0</v>
      </c>
    </row>
    <row r="125" spans="1:23" ht="11.25" customHeight="1">
      <c r="B125" s="96"/>
      <c r="C125" s="96"/>
      <c r="D125" s="96"/>
      <c r="E125" s="2212"/>
      <c r="F125" s="175" t="s">
        <v>56</v>
      </c>
      <c r="G125" s="89"/>
      <c r="H125" s="89"/>
      <c r="I125" s="1618">
        <f>SUM(I126+I128)</f>
        <v>0</v>
      </c>
      <c r="J125" s="1618">
        <f>SUM(J126+J128)</f>
        <v>0</v>
      </c>
      <c r="K125" s="1618">
        <f t="shared" si="17"/>
        <v>0</v>
      </c>
      <c r="L125" s="1618"/>
      <c r="M125" s="1618">
        <f>SUM(M126+M128)</f>
        <v>0</v>
      </c>
      <c r="N125" s="1618">
        <f>SUM(N126+N128)</f>
        <v>0</v>
      </c>
      <c r="O125" s="1618">
        <f t="shared" si="18"/>
        <v>0</v>
      </c>
      <c r="P125" s="1618"/>
      <c r="Q125" s="1618"/>
      <c r="R125" s="1618"/>
      <c r="S125" s="1618"/>
      <c r="T125" s="1618"/>
      <c r="U125" s="1618">
        <f t="shared" ref="U125:U130" si="19">SUM(I125+M125)</f>
        <v>0</v>
      </c>
      <c r="V125" s="1618">
        <f t="shared" si="14"/>
        <v>0</v>
      </c>
      <c r="W125" s="1076">
        <f t="shared" si="15"/>
        <v>0</v>
      </c>
    </row>
    <row r="126" spans="1:23" ht="10.5" customHeight="1">
      <c r="B126" s="96"/>
      <c r="C126" s="96"/>
      <c r="D126" s="96"/>
      <c r="E126" s="2212"/>
      <c r="F126" s="175"/>
      <c r="G126" s="89" t="s">
        <v>1139</v>
      </c>
      <c r="H126" s="89"/>
      <c r="I126" s="324">
        <f>SUM(I127)</f>
        <v>0</v>
      </c>
      <c r="J126" s="324">
        <f>SUM(J127)</f>
        <v>0</v>
      </c>
      <c r="K126" s="324">
        <f t="shared" si="17"/>
        <v>0</v>
      </c>
      <c r="L126" s="324"/>
      <c r="M126" s="324">
        <f>SUM(M127)</f>
        <v>0</v>
      </c>
      <c r="N126" s="324">
        <f>SUM(N127)</f>
        <v>0</v>
      </c>
      <c r="O126" s="324">
        <f t="shared" si="18"/>
        <v>0</v>
      </c>
      <c r="P126" s="324"/>
      <c r="Q126" s="324"/>
      <c r="R126" s="324"/>
      <c r="S126" s="324"/>
      <c r="T126" s="324"/>
      <c r="U126" s="324">
        <f t="shared" si="19"/>
        <v>0</v>
      </c>
      <c r="V126" s="324">
        <f t="shared" si="14"/>
        <v>0</v>
      </c>
      <c r="W126" s="347">
        <f t="shared" si="15"/>
        <v>0</v>
      </c>
    </row>
    <row r="127" spans="1:23" ht="10.5" customHeight="1">
      <c r="A127" s="221">
        <v>6</v>
      </c>
      <c r="B127" s="96">
        <v>2</v>
      </c>
      <c r="C127" s="96">
        <v>10</v>
      </c>
      <c r="D127" s="96"/>
      <c r="E127" s="2212"/>
      <c r="F127" s="89"/>
      <c r="G127" s="89"/>
      <c r="H127" s="89" t="s">
        <v>1198</v>
      </c>
      <c r="I127" s="323">
        <v>0</v>
      </c>
      <c r="J127" s="323">
        <v>0</v>
      </c>
      <c r="K127" s="324">
        <f t="shared" si="17"/>
        <v>0</v>
      </c>
      <c r="L127" s="323"/>
      <c r="M127" s="323">
        <v>0</v>
      </c>
      <c r="N127" s="323">
        <v>0</v>
      </c>
      <c r="O127" s="324">
        <f t="shared" si="18"/>
        <v>0</v>
      </c>
      <c r="P127" s="324"/>
      <c r="Q127" s="324"/>
      <c r="R127" s="324"/>
      <c r="S127" s="324"/>
      <c r="T127" s="324"/>
      <c r="U127" s="324">
        <f t="shared" si="19"/>
        <v>0</v>
      </c>
      <c r="V127" s="324">
        <f t="shared" si="14"/>
        <v>0</v>
      </c>
      <c r="W127" s="347">
        <f t="shared" si="15"/>
        <v>0</v>
      </c>
    </row>
    <row r="128" spans="1:23" ht="10.5" customHeight="1">
      <c r="B128" s="96"/>
      <c r="C128" s="96"/>
      <c r="D128" s="96"/>
      <c r="E128" s="2212"/>
      <c r="F128" s="89"/>
      <c r="G128" s="89" t="s">
        <v>1134</v>
      </c>
      <c r="H128" s="89"/>
      <c r="I128" s="323">
        <f>SUM(I129+I130)</f>
        <v>0</v>
      </c>
      <c r="J128" s="323">
        <f>SUM(J129+J130)</f>
        <v>0</v>
      </c>
      <c r="K128" s="324">
        <f t="shared" si="17"/>
        <v>0</v>
      </c>
      <c r="L128" s="323"/>
      <c r="M128" s="323">
        <f>SUM(M129+M130)</f>
        <v>0</v>
      </c>
      <c r="N128" s="323">
        <f>SUM(N129+N130)</f>
        <v>0</v>
      </c>
      <c r="O128" s="324">
        <f t="shared" si="18"/>
        <v>0</v>
      </c>
      <c r="P128" s="324"/>
      <c r="Q128" s="324"/>
      <c r="R128" s="324"/>
      <c r="S128" s="324"/>
      <c r="T128" s="324"/>
      <c r="U128" s="324">
        <f t="shared" si="19"/>
        <v>0</v>
      </c>
      <c r="V128" s="324">
        <f t="shared" si="14"/>
        <v>0</v>
      </c>
      <c r="W128" s="347">
        <f t="shared" si="15"/>
        <v>0</v>
      </c>
    </row>
    <row r="129" spans="1:23" ht="10.5" customHeight="1">
      <c r="A129" s="221">
        <v>6</v>
      </c>
      <c r="B129" s="96">
        <v>4</v>
      </c>
      <c r="C129" s="96">
        <v>11</v>
      </c>
      <c r="D129" s="96"/>
      <c r="E129" s="2212"/>
      <c r="F129" s="89"/>
      <c r="G129" s="89"/>
      <c r="H129" s="89" t="s">
        <v>1199</v>
      </c>
      <c r="I129" s="323">
        <v>0</v>
      </c>
      <c r="J129" s="323">
        <v>0</v>
      </c>
      <c r="K129" s="324">
        <f t="shared" si="17"/>
        <v>0</v>
      </c>
      <c r="L129" s="323"/>
      <c r="M129" s="323">
        <v>0</v>
      </c>
      <c r="N129" s="323">
        <v>0</v>
      </c>
      <c r="O129" s="324">
        <f>SUM(M129:N129)</f>
        <v>0</v>
      </c>
      <c r="P129" s="324"/>
      <c r="Q129" s="324"/>
      <c r="R129" s="324"/>
      <c r="S129" s="324"/>
      <c r="T129" s="324"/>
      <c r="U129" s="324">
        <f t="shared" si="19"/>
        <v>0</v>
      </c>
      <c r="V129" s="324">
        <f>SUM(J129+N129)</f>
        <v>0</v>
      </c>
      <c r="W129" s="347">
        <f>SUM(U129:V129)</f>
        <v>0</v>
      </c>
    </row>
    <row r="130" spans="1:23" ht="10.5" customHeight="1">
      <c r="A130" s="221">
        <v>6</v>
      </c>
      <c r="B130" s="96">
        <v>2</v>
      </c>
      <c r="C130" s="96">
        <v>11</v>
      </c>
      <c r="D130" s="96"/>
      <c r="E130" s="2213"/>
      <c r="F130" s="89"/>
      <c r="G130" s="89"/>
      <c r="H130" s="89" t="s">
        <v>1200</v>
      </c>
      <c r="I130" s="323">
        <v>0</v>
      </c>
      <c r="J130" s="323">
        <v>0</v>
      </c>
      <c r="K130" s="324">
        <f t="shared" si="17"/>
        <v>0</v>
      </c>
      <c r="L130" s="323"/>
      <c r="M130" s="323">
        <v>0</v>
      </c>
      <c r="N130" s="323">
        <v>0</v>
      </c>
      <c r="O130" s="324">
        <f t="shared" si="18"/>
        <v>0</v>
      </c>
      <c r="P130" s="324"/>
      <c r="Q130" s="324"/>
      <c r="R130" s="324"/>
      <c r="S130" s="324"/>
      <c r="T130" s="324"/>
      <c r="U130" s="324">
        <f t="shared" si="19"/>
        <v>0</v>
      </c>
      <c r="V130" s="324">
        <f t="shared" si="14"/>
        <v>0</v>
      </c>
      <c r="W130" s="347">
        <f t="shared" si="15"/>
        <v>0</v>
      </c>
    </row>
    <row r="131" spans="1:23" ht="12" customHeight="1">
      <c r="B131" s="96"/>
      <c r="C131" s="96"/>
      <c r="D131" s="96"/>
      <c r="E131" s="2204">
        <v>1407</v>
      </c>
      <c r="F131" s="13" t="s">
        <v>58</v>
      </c>
      <c r="G131" s="123"/>
      <c r="H131" s="123"/>
      <c r="I131" s="319">
        <f>SUM(I132+I138)</f>
        <v>10</v>
      </c>
      <c r="J131" s="319">
        <f>SUM(J132+J138)</f>
        <v>2</v>
      </c>
      <c r="K131" s="319">
        <f t="shared" si="17"/>
        <v>12</v>
      </c>
      <c r="L131" s="319"/>
      <c r="M131" s="319">
        <f>SUM(M132+M138)</f>
        <v>7</v>
      </c>
      <c r="N131" s="319">
        <f>SUM(N132+N138)</f>
        <v>8</v>
      </c>
      <c r="O131" s="319">
        <f t="shared" si="18"/>
        <v>15</v>
      </c>
      <c r="P131" s="319"/>
      <c r="Q131" s="319"/>
      <c r="R131" s="319"/>
      <c r="S131" s="319"/>
      <c r="T131" s="319"/>
      <c r="U131" s="342">
        <v>17</v>
      </c>
      <c r="V131" s="342">
        <v>10</v>
      </c>
      <c r="W131" s="339">
        <f t="shared" si="15"/>
        <v>27</v>
      </c>
    </row>
    <row r="132" spans="1:23" ht="11.25" customHeight="1">
      <c r="E132" s="2205"/>
      <c r="F132" s="175" t="s">
        <v>59</v>
      </c>
      <c r="G132" s="1637"/>
      <c r="H132" s="1637"/>
      <c r="I132" s="996">
        <f>SUM(I133+I135)</f>
        <v>10</v>
      </c>
      <c r="J132" s="996">
        <f>SUM(J133+J135)</f>
        <v>2</v>
      </c>
      <c r="K132" s="996">
        <f t="shared" si="17"/>
        <v>12</v>
      </c>
      <c r="L132" s="996"/>
      <c r="M132" s="996">
        <f>SUM(M133+M135)</f>
        <v>7</v>
      </c>
      <c r="N132" s="996">
        <f>SUM(N133+N135)</f>
        <v>8</v>
      </c>
      <c r="O132" s="996">
        <f t="shared" si="18"/>
        <v>15</v>
      </c>
      <c r="P132" s="996"/>
      <c r="Q132" s="996"/>
      <c r="R132" s="996"/>
      <c r="S132" s="996"/>
      <c r="T132" s="996"/>
      <c r="U132" s="1618">
        <f t="shared" ref="U132:U137" si="20">SUM(I132+M132)</f>
        <v>17</v>
      </c>
      <c r="V132" s="1618">
        <f t="shared" si="14"/>
        <v>10</v>
      </c>
      <c r="W132" s="1076">
        <f t="shared" si="15"/>
        <v>27</v>
      </c>
    </row>
    <row r="133" spans="1:23" ht="11.25" customHeight="1">
      <c r="E133" s="2205"/>
      <c r="F133" s="175"/>
      <c r="G133" s="89" t="s">
        <v>1139</v>
      </c>
      <c r="H133" s="1637"/>
      <c r="I133" s="323">
        <f>SUM(I134)</f>
        <v>0</v>
      </c>
      <c r="J133" s="323">
        <f>SUM(J134)</f>
        <v>0</v>
      </c>
      <c r="K133" s="323">
        <f t="shared" si="17"/>
        <v>0</v>
      </c>
      <c r="L133" s="323"/>
      <c r="M133" s="323">
        <f>SUM(M134)</f>
        <v>0</v>
      </c>
      <c r="N133" s="323">
        <f>SUM(N134)</f>
        <v>0</v>
      </c>
      <c r="O133" s="323">
        <f>SUM(M133:N133)</f>
        <v>0</v>
      </c>
      <c r="P133" s="323"/>
      <c r="Q133" s="323"/>
      <c r="R133" s="323"/>
      <c r="S133" s="323"/>
      <c r="T133" s="323"/>
      <c r="U133" s="324">
        <f t="shared" si="20"/>
        <v>0</v>
      </c>
      <c r="V133" s="324">
        <f>SUM(J133+N133)</f>
        <v>0</v>
      </c>
      <c r="W133" s="347">
        <f>SUM(U133:V133)</f>
        <v>0</v>
      </c>
    </row>
    <row r="134" spans="1:23" ht="11.25" customHeight="1">
      <c r="A134" s="221">
        <v>7</v>
      </c>
      <c r="B134" s="221">
        <v>3</v>
      </c>
      <c r="C134" s="221">
        <v>11</v>
      </c>
      <c r="E134" s="2205"/>
      <c r="F134" s="175"/>
      <c r="G134" s="1637"/>
      <c r="H134" s="89" t="s">
        <v>1201</v>
      </c>
      <c r="I134" s="323">
        <v>0</v>
      </c>
      <c r="J134" s="323">
        <v>0</v>
      </c>
      <c r="K134" s="323">
        <f>SUM(I134:J134)</f>
        <v>0</v>
      </c>
      <c r="L134" s="323"/>
      <c r="M134" s="323">
        <v>0</v>
      </c>
      <c r="N134" s="323">
        <v>0</v>
      </c>
      <c r="O134" s="323">
        <f>SUM(M134:N134)</f>
        <v>0</v>
      </c>
      <c r="P134" s="323"/>
      <c r="Q134" s="323"/>
      <c r="R134" s="323"/>
      <c r="S134" s="323"/>
      <c r="T134" s="323"/>
      <c r="U134" s="324">
        <f t="shared" si="20"/>
        <v>0</v>
      </c>
      <c r="V134" s="324">
        <f>SUM(J134+N134)</f>
        <v>0</v>
      </c>
      <c r="W134" s="347">
        <f>SUM(U134:V134)</f>
        <v>0</v>
      </c>
    </row>
    <row r="135" spans="1:23" ht="10.5" customHeight="1">
      <c r="E135" s="2205"/>
      <c r="F135" s="1638"/>
      <c r="G135" s="89" t="s">
        <v>1134</v>
      </c>
      <c r="H135" s="89"/>
      <c r="I135" s="323">
        <f>SUM(I136:I137)</f>
        <v>10</v>
      </c>
      <c r="J135" s="323">
        <f>SUM(J136:J137)</f>
        <v>2</v>
      </c>
      <c r="K135" s="323">
        <f t="shared" si="17"/>
        <v>12</v>
      </c>
      <c r="L135" s="323"/>
      <c r="M135" s="323">
        <f>SUM(M136:M137)</f>
        <v>7</v>
      </c>
      <c r="N135" s="323">
        <f>SUM(N136:N137)</f>
        <v>8</v>
      </c>
      <c r="O135" s="323">
        <v>0</v>
      </c>
      <c r="P135" s="323"/>
      <c r="Q135" s="323"/>
      <c r="R135" s="323"/>
      <c r="S135" s="323"/>
      <c r="T135" s="323"/>
      <c r="U135" s="324">
        <f t="shared" si="20"/>
        <v>17</v>
      </c>
      <c r="V135" s="324">
        <f t="shared" si="14"/>
        <v>10</v>
      </c>
      <c r="W135" s="347">
        <f t="shared" si="15"/>
        <v>27</v>
      </c>
    </row>
    <row r="136" spans="1:23" ht="10.5" customHeight="1">
      <c r="A136" s="221">
        <v>7</v>
      </c>
      <c r="B136" s="221">
        <v>3</v>
      </c>
      <c r="C136" s="221">
        <v>11</v>
      </c>
      <c r="E136" s="2205"/>
      <c r="F136" s="1638"/>
      <c r="G136" s="89"/>
      <c r="H136" s="89" t="s">
        <v>1201</v>
      </c>
      <c r="I136" s="323">
        <v>7</v>
      </c>
      <c r="J136" s="323">
        <v>0</v>
      </c>
      <c r="K136" s="323">
        <f t="shared" si="17"/>
        <v>7</v>
      </c>
      <c r="L136" s="323"/>
      <c r="M136" s="323">
        <v>5</v>
      </c>
      <c r="N136" s="323">
        <v>6</v>
      </c>
      <c r="O136" s="323">
        <f t="shared" si="18"/>
        <v>11</v>
      </c>
      <c r="P136" s="323"/>
      <c r="Q136" s="2700" t="s">
        <v>1136</v>
      </c>
      <c r="R136" s="2700"/>
      <c r="S136" s="2700"/>
      <c r="T136" s="323"/>
      <c r="U136" s="324">
        <f t="shared" si="20"/>
        <v>12</v>
      </c>
      <c r="V136" s="324">
        <f t="shared" si="14"/>
        <v>6</v>
      </c>
      <c r="W136" s="347">
        <f t="shared" si="15"/>
        <v>18</v>
      </c>
    </row>
    <row r="137" spans="1:23" ht="10.5" customHeight="1">
      <c r="A137" s="221">
        <v>7</v>
      </c>
      <c r="B137" s="221">
        <v>3</v>
      </c>
      <c r="C137" s="221">
        <v>11</v>
      </c>
      <c r="E137" s="2205"/>
      <c r="F137" s="1638"/>
      <c r="G137" s="89"/>
      <c r="H137" s="89" t="s">
        <v>1202</v>
      </c>
      <c r="I137" s="323">
        <v>3</v>
      </c>
      <c r="J137" s="323">
        <v>2</v>
      </c>
      <c r="K137" s="323">
        <f t="shared" si="17"/>
        <v>5</v>
      </c>
      <c r="L137" s="323"/>
      <c r="M137" s="323">
        <v>2</v>
      </c>
      <c r="N137" s="323">
        <v>2</v>
      </c>
      <c r="O137" s="323">
        <f t="shared" si="18"/>
        <v>4</v>
      </c>
      <c r="P137" s="323"/>
      <c r="Q137" s="2700" t="s">
        <v>1136</v>
      </c>
      <c r="R137" s="2700"/>
      <c r="S137" s="2700"/>
      <c r="T137" s="323"/>
      <c r="U137" s="324">
        <f t="shared" si="20"/>
        <v>5</v>
      </c>
      <c r="V137" s="324">
        <f t="shared" si="14"/>
        <v>4</v>
      </c>
      <c r="W137" s="347">
        <f t="shared" si="15"/>
        <v>9</v>
      </c>
    </row>
    <row r="138" spans="1:23" ht="11.25" customHeight="1">
      <c r="E138" s="2205"/>
      <c r="F138" s="175" t="s">
        <v>60</v>
      </c>
      <c r="G138" s="175"/>
      <c r="H138" s="683"/>
      <c r="I138" s="996">
        <f>SUM(I139)</f>
        <v>0</v>
      </c>
      <c r="J138" s="996">
        <f>SUM(J139)</f>
        <v>0</v>
      </c>
      <c r="K138" s="996">
        <f t="shared" si="17"/>
        <v>0</v>
      </c>
      <c r="L138" s="996"/>
      <c r="M138" s="996">
        <f>SUM(M139)</f>
        <v>0</v>
      </c>
      <c r="N138" s="996">
        <f>SUM(N139)</f>
        <v>0</v>
      </c>
      <c r="O138" s="996">
        <f t="shared" si="18"/>
        <v>0</v>
      </c>
      <c r="P138" s="996"/>
      <c r="Q138" s="996"/>
      <c r="R138" s="996"/>
      <c r="S138" s="996"/>
      <c r="T138" s="996"/>
      <c r="U138" s="1618">
        <v>0</v>
      </c>
      <c r="V138" s="1618">
        <v>0</v>
      </c>
      <c r="W138" s="1076">
        <f t="shared" si="15"/>
        <v>0</v>
      </c>
    </row>
    <row r="139" spans="1:23" ht="10.5" customHeight="1">
      <c r="E139" s="2205"/>
      <c r="F139" s="89"/>
      <c r="G139" s="89" t="s">
        <v>1134</v>
      </c>
      <c r="I139" s="323">
        <f>SUM(I140)</f>
        <v>0</v>
      </c>
      <c r="J139" s="323">
        <f>SUM(J140)</f>
        <v>0</v>
      </c>
      <c r="K139" s="323">
        <f t="shared" si="17"/>
        <v>0</v>
      </c>
      <c r="L139" s="323"/>
      <c r="M139" s="323">
        <v>0</v>
      </c>
      <c r="N139" s="323">
        <v>0</v>
      </c>
      <c r="O139" s="323">
        <v>0</v>
      </c>
      <c r="P139" s="323"/>
      <c r="Q139" s="323"/>
      <c r="R139" s="323"/>
      <c r="S139" s="323"/>
      <c r="T139" s="323"/>
      <c r="U139" s="324">
        <v>0</v>
      </c>
      <c r="V139" s="324">
        <v>0</v>
      </c>
      <c r="W139" s="347">
        <f t="shared" si="15"/>
        <v>0</v>
      </c>
    </row>
    <row r="140" spans="1:23" ht="10.5" customHeight="1">
      <c r="A140" s="221">
        <v>7</v>
      </c>
      <c r="B140" s="221">
        <v>6</v>
      </c>
      <c r="C140" s="221">
        <v>10</v>
      </c>
      <c r="E140" s="2205"/>
      <c r="F140" s="89"/>
      <c r="G140" s="89"/>
      <c r="H140" s="89" t="s">
        <v>1203</v>
      </c>
      <c r="I140" s="323">
        <v>0</v>
      </c>
      <c r="J140" s="323">
        <v>0</v>
      </c>
      <c r="K140" s="323">
        <f t="shared" si="17"/>
        <v>0</v>
      </c>
      <c r="L140" s="323"/>
      <c r="M140" s="323">
        <v>0</v>
      </c>
      <c r="N140" s="323">
        <v>0</v>
      </c>
      <c r="O140" s="323">
        <v>0</v>
      </c>
      <c r="P140" s="323"/>
      <c r="Q140" s="323"/>
      <c r="R140" s="323"/>
      <c r="S140" s="323"/>
      <c r="T140" s="323"/>
      <c r="U140" s="324">
        <v>0</v>
      </c>
      <c r="V140" s="324">
        <v>0</v>
      </c>
      <c r="W140" s="347">
        <f t="shared" si="15"/>
        <v>0</v>
      </c>
    </row>
    <row r="141" spans="1:23" ht="12" customHeight="1">
      <c r="E141" s="2211">
        <v>1408</v>
      </c>
      <c r="F141" s="13" t="s">
        <v>63</v>
      </c>
      <c r="G141" s="123"/>
      <c r="H141" s="123"/>
      <c r="I141" s="1621">
        <f>SUM(I142+I149+I154)</f>
        <v>4</v>
      </c>
      <c r="J141" s="1621">
        <f>SUM(J142+J149+J154)</f>
        <v>9</v>
      </c>
      <c r="K141" s="410">
        <f t="shared" si="17"/>
        <v>13</v>
      </c>
      <c r="L141" s="410"/>
      <c r="M141" s="1621">
        <f>SUM(M142+M149)+M154</f>
        <v>32</v>
      </c>
      <c r="N141" s="1621">
        <f>SUM(N142+N149)+N154</f>
        <v>33</v>
      </c>
      <c r="O141" s="410">
        <f t="shared" si="18"/>
        <v>65</v>
      </c>
      <c r="P141" s="410"/>
      <c r="Q141" s="410"/>
      <c r="R141" s="410"/>
      <c r="S141" s="410"/>
      <c r="T141" s="410"/>
      <c r="U141" s="410">
        <v>17</v>
      </c>
      <c r="V141" s="410">
        <v>14</v>
      </c>
      <c r="W141" s="1640">
        <f t="shared" si="15"/>
        <v>31</v>
      </c>
    </row>
    <row r="142" spans="1:23" ht="11.25" customHeight="1">
      <c r="E142" s="2212"/>
      <c r="F142" s="636" t="s">
        <v>64</v>
      </c>
      <c r="G142" s="89"/>
      <c r="H142" s="89"/>
      <c r="I142" s="1641">
        <f>I143+I145+I147</f>
        <v>4</v>
      </c>
      <c r="J142" s="1641">
        <f>J143+J145+J147</f>
        <v>9</v>
      </c>
      <c r="K142" s="1641">
        <f t="shared" si="17"/>
        <v>13</v>
      </c>
      <c r="L142" s="1641"/>
      <c r="M142" s="1641">
        <f>M143+M145+M147</f>
        <v>11</v>
      </c>
      <c r="N142" s="1641">
        <f>N143+N145+N147</f>
        <v>7</v>
      </c>
      <c r="O142" s="1641">
        <f t="shared" si="18"/>
        <v>18</v>
      </c>
      <c r="P142" s="1641"/>
      <c r="Q142" s="1641"/>
      <c r="R142" s="1641"/>
      <c r="S142" s="1641"/>
      <c r="T142" s="1641"/>
      <c r="U142" s="1641">
        <v>0</v>
      </c>
      <c r="V142" s="1641">
        <v>0</v>
      </c>
      <c r="W142" s="1642">
        <f t="shared" si="15"/>
        <v>0</v>
      </c>
    </row>
    <row r="143" spans="1:23" ht="10.5" customHeight="1">
      <c r="E143" s="2212"/>
      <c r="F143" s="636"/>
      <c r="G143" s="89" t="s">
        <v>1139</v>
      </c>
      <c r="H143" s="89"/>
      <c r="I143" s="323">
        <f>I144</f>
        <v>0</v>
      </c>
      <c r="J143" s="323">
        <f>J144</f>
        <v>0</v>
      </c>
      <c r="K143" s="323">
        <f t="shared" si="17"/>
        <v>0</v>
      </c>
      <c r="L143" s="996"/>
      <c r="M143" s="323">
        <f>M144</f>
        <v>4</v>
      </c>
      <c r="N143" s="323">
        <f>N144</f>
        <v>3</v>
      </c>
      <c r="O143" s="323">
        <f t="shared" si="18"/>
        <v>7</v>
      </c>
      <c r="P143" s="996"/>
      <c r="Q143" s="996"/>
      <c r="R143" s="996"/>
      <c r="S143" s="996"/>
      <c r="T143" s="996"/>
      <c r="U143" s="323">
        <v>0</v>
      </c>
      <c r="V143" s="323">
        <v>0</v>
      </c>
      <c r="W143" s="1643">
        <f t="shared" si="15"/>
        <v>0</v>
      </c>
    </row>
    <row r="144" spans="1:23" ht="10.5" customHeight="1">
      <c r="A144" s="221">
        <v>8</v>
      </c>
      <c r="B144" s="221">
        <v>4</v>
      </c>
      <c r="C144" s="221">
        <v>8</v>
      </c>
      <c r="E144" s="2212"/>
      <c r="F144" s="636"/>
      <c r="G144" s="89"/>
      <c r="H144" s="1441" t="s">
        <v>1204</v>
      </c>
      <c r="I144" s="323">
        <v>0</v>
      </c>
      <c r="J144" s="323">
        <v>0</v>
      </c>
      <c r="K144" s="323">
        <f t="shared" si="17"/>
        <v>0</v>
      </c>
      <c r="L144" s="996"/>
      <c r="M144" s="323">
        <v>4</v>
      </c>
      <c r="N144" s="323">
        <v>3</v>
      </c>
      <c r="O144" s="323">
        <f t="shared" si="18"/>
        <v>7</v>
      </c>
      <c r="P144" s="996"/>
      <c r="Q144" s="996"/>
      <c r="R144" s="996"/>
      <c r="S144" s="996"/>
      <c r="T144" s="996"/>
      <c r="U144" s="323">
        <v>0</v>
      </c>
      <c r="V144" s="323">
        <v>0</v>
      </c>
      <c r="W144" s="1643">
        <f t="shared" si="15"/>
        <v>0</v>
      </c>
    </row>
    <row r="145" spans="1:23" ht="10.5" customHeight="1">
      <c r="E145" s="2212"/>
      <c r="F145" s="631"/>
      <c r="G145" s="89" t="s">
        <v>1134</v>
      </c>
      <c r="H145" s="89"/>
      <c r="I145" s="323">
        <f>I146</f>
        <v>4</v>
      </c>
      <c r="J145" s="323">
        <f>J146</f>
        <v>9</v>
      </c>
      <c r="K145" s="323">
        <f t="shared" si="17"/>
        <v>13</v>
      </c>
      <c r="L145" s="996"/>
      <c r="M145" s="323">
        <f>M146</f>
        <v>7</v>
      </c>
      <c r="N145" s="323">
        <f>N146</f>
        <v>4</v>
      </c>
      <c r="O145" s="323">
        <f t="shared" si="18"/>
        <v>11</v>
      </c>
      <c r="P145" s="996"/>
      <c r="Q145" s="996"/>
      <c r="R145" s="996"/>
      <c r="S145" s="996"/>
      <c r="T145" s="996"/>
      <c r="U145" s="323">
        <v>0</v>
      </c>
      <c r="V145" s="323">
        <v>0</v>
      </c>
      <c r="W145" s="1643">
        <f t="shared" si="15"/>
        <v>0</v>
      </c>
    </row>
    <row r="146" spans="1:23" ht="10.5" customHeight="1">
      <c r="A146" s="221">
        <v>8</v>
      </c>
      <c r="B146" s="221">
        <v>4</v>
      </c>
      <c r="C146" s="221">
        <v>8</v>
      </c>
      <c r="E146" s="2212"/>
      <c r="F146" s="631"/>
      <c r="G146" s="89"/>
      <c r="H146" s="1441" t="s">
        <v>1205</v>
      </c>
      <c r="I146" s="323">
        <v>4</v>
      </c>
      <c r="J146" s="323">
        <v>9</v>
      </c>
      <c r="K146" s="323">
        <f t="shared" si="17"/>
        <v>13</v>
      </c>
      <c r="L146" s="323"/>
      <c r="M146" s="323">
        <v>7</v>
      </c>
      <c r="N146" s="323">
        <v>4</v>
      </c>
      <c r="O146" s="323">
        <f t="shared" si="18"/>
        <v>11</v>
      </c>
      <c r="P146" s="996"/>
      <c r="Q146" s="996"/>
      <c r="R146" s="996"/>
      <c r="S146" s="996"/>
      <c r="T146" s="996"/>
      <c r="U146" s="323">
        <v>0</v>
      </c>
      <c r="V146" s="323">
        <v>0</v>
      </c>
      <c r="W146" s="1643">
        <f t="shared" si="15"/>
        <v>0</v>
      </c>
    </row>
    <row r="147" spans="1:23" ht="10.5" customHeight="1">
      <c r="E147" s="2212"/>
      <c r="F147" s="631"/>
      <c r="G147" s="89" t="s">
        <v>1137</v>
      </c>
      <c r="H147" s="1441"/>
      <c r="I147" s="323">
        <f>I148</f>
        <v>0</v>
      </c>
      <c r="J147" s="323">
        <f>J148</f>
        <v>0</v>
      </c>
      <c r="K147" s="323">
        <f t="shared" si="17"/>
        <v>0</v>
      </c>
      <c r="L147" s="996"/>
      <c r="M147" s="323">
        <f>M148</f>
        <v>0</v>
      </c>
      <c r="N147" s="323">
        <f>N148</f>
        <v>0</v>
      </c>
      <c r="O147" s="323">
        <f t="shared" si="18"/>
        <v>0</v>
      </c>
      <c r="P147" s="996"/>
      <c r="Q147" s="996"/>
      <c r="R147" s="996"/>
      <c r="S147" s="996"/>
      <c r="T147" s="996"/>
      <c r="U147" s="323">
        <f>SUM(I147+M147)</f>
        <v>0</v>
      </c>
      <c r="V147" s="323">
        <f>SUM(J147+N147)</f>
        <v>0</v>
      </c>
      <c r="W147" s="1643">
        <f t="shared" si="15"/>
        <v>0</v>
      </c>
    </row>
    <row r="148" spans="1:23" ht="10.5" customHeight="1">
      <c r="A148" s="221">
        <v>8</v>
      </c>
      <c r="B148" s="221">
        <v>4</v>
      </c>
      <c r="C148" s="221">
        <v>8</v>
      </c>
      <c r="E148" s="2212"/>
      <c r="F148" s="631"/>
      <c r="G148" s="89"/>
      <c r="H148" s="1441" t="s">
        <v>1206</v>
      </c>
      <c r="I148" s="323">
        <v>0</v>
      </c>
      <c r="J148" s="323">
        <v>0</v>
      </c>
      <c r="K148" s="323">
        <f t="shared" si="17"/>
        <v>0</v>
      </c>
      <c r="L148" s="323"/>
      <c r="M148" s="323">
        <v>0</v>
      </c>
      <c r="N148" s="323">
        <v>0</v>
      </c>
      <c r="O148" s="323">
        <f t="shared" si="18"/>
        <v>0</v>
      </c>
      <c r="P148" s="996"/>
      <c r="Q148" s="996"/>
      <c r="R148" s="996"/>
      <c r="S148" s="996"/>
      <c r="T148" s="996"/>
      <c r="U148" s="323">
        <f>SUM(I148+M148)</f>
        <v>0</v>
      </c>
      <c r="V148" s="323">
        <f>SUM(J148+N148)</f>
        <v>0</v>
      </c>
      <c r="W148" s="1643">
        <f t="shared" si="15"/>
        <v>0</v>
      </c>
    </row>
    <row r="149" spans="1:23" ht="11.25" customHeight="1">
      <c r="E149" s="2212"/>
      <c r="F149" s="636" t="s">
        <v>65</v>
      </c>
      <c r="G149" s="1637"/>
      <c r="H149" s="1637"/>
      <c r="I149" s="1618">
        <f>SUM(I150+I152)</f>
        <v>0</v>
      </c>
      <c r="J149" s="1618">
        <f>SUM(J150+J152)</f>
        <v>0</v>
      </c>
      <c r="K149" s="1618">
        <f t="shared" si="17"/>
        <v>0</v>
      </c>
      <c r="L149" s="1618"/>
      <c r="M149" s="1618">
        <f>SUM(M150+M152)</f>
        <v>15</v>
      </c>
      <c r="N149" s="1618">
        <f>SUM(N150+N152)</f>
        <v>14</v>
      </c>
      <c r="O149" s="1618">
        <f t="shared" si="18"/>
        <v>29</v>
      </c>
      <c r="P149" s="1618"/>
      <c r="Q149" s="1618"/>
      <c r="R149" s="1618"/>
      <c r="S149" s="1618"/>
      <c r="T149" s="1618"/>
      <c r="U149" s="1618">
        <v>11</v>
      </c>
      <c r="V149" s="1618">
        <v>2</v>
      </c>
      <c r="W149" s="1076">
        <f t="shared" si="15"/>
        <v>13</v>
      </c>
    </row>
    <row r="150" spans="1:23" ht="10.5" customHeight="1">
      <c r="E150" s="2212"/>
      <c r="F150" s="1644"/>
      <c r="G150" s="89" t="s">
        <v>1139</v>
      </c>
      <c r="H150" s="89"/>
      <c r="I150" s="324">
        <f>SUM(I151)</f>
        <v>0</v>
      </c>
      <c r="J150" s="324">
        <f>SUM(J151)</f>
        <v>0</v>
      </c>
      <c r="K150" s="324">
        <f t="shared" si="17"/>
        <v>0</v>
      </c>
      <c r="L150" s="324"/>
      <c r="M150" s="324">
        <f>SUM(M151)</f>
        <v>11</v>
      </c>
      <c r="N150" s="324">
        <f>SUM(N151)</f>
        <v>2</v>
      </c>
      <c r="O150" s="324">
        <f t="shared" si="18"/>
        <v>13</v>
      </c>
      <c r="P150" s="324"/>
      <c r="Q150" s="324"/>
      <c r="R150" s="324"/>
      <c r="S150" s="324"/>
      <c r="T150" s="324"/>
      <c r="U150" s="324">
        <f>SUM(I150+M150)</f>
        <v>11</v>
      </c>
      <c r="V150" s="324">
        <f>SUM(J150+N150)</f>
        <v>2</v>
      </c>
      <c r="W150" s="347">
        <f t="shared" si="15"/>
        <v>13</v>
      </c>
    </row>
    <row r="151" spans="1:23" ht="10.5" customHeight="1">
      <c r="A151" s="221">
        <v>8</v>
      </c>
      <c r="B151" s="221">
        <v>4</v>
      </c>
      <c r="C151" s="221">
        <v>6</v>
      </c>
      <c r="E151" s="2212"/>
      <c r="F151" s="1644"/>
      <c r="G151" s="89"/>
      <c r="H151" s="89" t="s">
        <v>250</v>
      </c>
      <c r="I151" s="324">
        <v>0</v>
      </c>
      <c r="J151" s="324">
        <v>0</v>
      </c>
      <c r="K151" s="324">
        <f t="shared" si="17"/>
        <v>0</v>
      </c>
      <c r="L151" s="324"/>
      <c r="M151" s="324">
        <v>11</v>
      </c>
      <c r="N151" s="324">
        <v>2</v>
      </c>
      <c r="O151" s="324">
        <f t="shared" si="18"/>
        <v>13</v>
      </c>
      <c r="P151" s="324"/>
      <c r="Q151" s="2701" t="s">
        <v>1142</v>
      </c>
      <c r="R151" s="2701"/>
      <c r="S151" s="2701"/>
      <c r="T151" s="324"/>
      <c r="U151" s="324">
        <f>SUM(I151+M151)</f>
        <v>11</v>
      </c>
      <c r="V151" s="324">
        <f>SUM(J151+N151)</f>
        <v>2</v>
      </c>
      <c r="W151" s="347">
        <f t="shared" si="15"/>
        <v>13</v>
      </c>
    </row>
    <row r="152" spans="1:23" ht="10.5" customHeight="1">
      <c r="E152" s="2212"/>
      <c r="F152" s="1644"/>
      <c r="G152" s="89" t="s">
        <v>1134</v>
      </c>
      <c r="H152" s="89"/>
      <c r="I152" s="324">
        <f>SUM(I153)</f>
        <v>0</v>
      </c>
      <c r="J152" s="324">
        <f>SUM(J153)</f>
        <v>0</v>
      </c>
      <c r="K152" s="324">
        <f t="shared" si="17"/>
        <v>0</v>
      </c>
      <c r="L152" s="324"/>
      <c r="M152" s="324">
        <f>SUM(M153)</f>
        <v>4</v>
      </c>
      <c r="N152" s="324">
        <f>SUM(N153)</f>
        <v>12</v>
      </c>
      <c r="O152" s="324">
        <f t="shared" si="18"/>
        <v>16</v>
      </c>
      <c r="P152" s="324"/>
      <c r="Q152" s="324"/>
      <c r="R152" s="324"/>
      <c r="S152" s="324"/>
      <c r="T152" s="324"/>
      <c r="U152" s="324">
        <v>0</v>
      </c>
      <c r="V152" s="324">
        <v>0</v>
      </c>
      <c r="W152" s="347">
        <f t="shared" si="15"/>
        <v>0</v>
      </c>
    </row>
    <row r="153" spans="1:23" ht="10.5" customHeight="1">
      <c r="A153" s="221">
        <v>8</v>
      </c>
      <c r="B153" s="221">
        <v>4</v>
      </c>
      <c r="C153" s="221">
        <v>6</v>
      </c>
      <c r="E153" s="2212"/>
      <c r="F153" s="1644"/>
      <c r="G153" s="89"/>
      <c r="H153" s="89" t="s">
        <v>250</v>
      </c>
      <c r="I153" s="324">
        <v>0</v>
      </c>
      <c r="J153" s="324">
        <v>0</v>
      </c>
      <c r="K153" s="324">
        <f t="shared" si="17"/>
        <v>0</v>
      </c>
      <c r="L153" s="324"/>
      <c r="M153" s="324">
        <v>4</v>
      </c>
      <c r="N153" s="324">
        <v>12</v>
      </c>
      <c r="O153" s="324">
        <f t="shared" si="18"/>
        <v>16</v>
      </c>
      <c r="P153" s="324"/>
      <c r="Q153" s="324"/>
      <c r="R153" s="324"/>
      <c r="S153" s="324"/>
      <c r="T153" s="324"/>
      <c r="U153" s="324">
        <v>0</v>
      </c>
      <c r="V153" s="324">
        <v>0</v>
      </c>
      <c r="W153" s="347">
        <f t="shared" si="15"/>
        <v>0</v>
      </c>
    </row>
    <row r="154" spans="1:23" ht="11.25" customHeight="1">
      <c r="E154" s="2212"/>
      <c r="F154" s="636" t="s">
        <v>1207</v>
      </c>
      <c r="G154" s="89"/>
      <c r="H154" s="89"/>
      <c r="I154" s="1618">
        <f>SUM(I155)</f>
        <v>0</v>
      </c>
      <c r="J154" s="1618">
        <f>SUM(J155)</f>
        <v>0</v>
      </c>
      <c r="K154" s="1618">
        <f t="shared" si="17"/>
        <v>0</v>
      </c>
      <c r="L154" s="1618"/>
      <c r="M154" s="1618">
        <f>SUM(M155)</f>
        <v>6</v>
      </c>
      <c r="N154" s="1618">
        <f>SUM(N155)</f>
        <v>12</v>
      </c>
      <c r="O154" s="1618">
        <f t="shared" si="18"/>
        <v>18</v>
      </c>
      <c r="P154" s="1618"/>
      <c r="Q154" s="1618"/>
      <c r="R154" s="1618"/>
      <c r="S154" s="1618"/>
      <c r="T154" s="1618"/>
      <c r="U154" s="1618">
        <f t="shared" ref="U154:V161" si="21">SUM(I154+M154)</f>
        <v>6</v>
      </c>
      <c r="V154" s="1618">
        <f t="shared" si="21"/>
        <v>12</v>
      </c>
      <c r="W154" s="1076">
        <f t="shared" si="15"/>
        <v>18</v>
      </c>
    </row>
    <row r="155" spans="1:23" ht="10.5" customHeight="1">
      <c r="E155" s="2212"/>
      <c r="F155" s="1644"/>
      <c r="G155" s="89" t="s">
        <v>1134</v>
      </c>
      <c r="H155" s="89"/>
      <c r="I155" s="324">
        <f>SUM(I156)</f>
        <v>0</v>
      </c>
      <c r="J155" s="324">
        <f>SUM(J156)</f>
        <v>0</v>
      </c>
      <c r="K155" s="324">
        <f t="shared" si="17"/>
        <v>0</v>
      </c>
      <c r="L155" s="324"/>
      <c r="M155" s="324">
        <f>SUM(M156)</f>
        <v>6</v>
      </c>
      <c r="N155" s="324">
        <f>SUM(N156)</f>
        <v>12</v>
      </c>
      <c r="O155" s="324">
        <f t="shared" si="18"/>
        <v>18</v>
      </c>
      <c r="P155" s="324"/>
      <c r="Q155" s="324"/>
      <c r="R155" s="324"/>
      <c r="S155" s="324"/>
      <c r="T155" s="324"/>
      <c r="U155" s="324">
        <f t="shared" si="21"/>
        <v>6</v>
      </c>
      <c r="V155" s="324">
        <f t="shared" si="21"/>
        <v>12</v>
      </c>
      <c r="W155" s="347">
        <f t="shared" si="15"/>
        <v>18</v>
      </c>
    </row>
    <row r="156" spans="1:23" ht="10.5" customHeight="1">
      <c r="A156" s="221">
        <v>8</v>
      </c>
      <c r="B156" s="221">
        <v>4</v>
      </c>
      <c r="C156" s="221">
        <v>11</v>
      </c>
      <c r="E156" s="2213"/>
      <c r="F156" s="1645"/>
      <c r="G156" s="314"/>
      <c r="H156" s="314" t="s">
        <v>1208</v>
      </c>
      <c r="I156" s="1080">
        <v>0</v>
      </c>
      <c r="J156" s="1080">
        <v>0</v>
      </c>
      <c r="K156" s="1080">
        <f t="shared" si="17"/>
        <v>0</v>
      </c>
      <c r="L156" s="1080"/>
      <c r="M156" s="1080">
        <v>6</v>
      </c>
      <c r="N156" s="1080">
        <v>12</v>
      </c>
      <c r="O156" s="1080">
        <f t="shared" si="18"/>
        <v>18</v>
      </c>
      <c r="P156" s="1080"/>
      <c r="Q156" s="2702" t="s">
        <v>1142</v>
      </c>
      <c r="R156" s="2702"/>
      <c r="S156" s="2702"/>
      <c r="T156" s="1080"/>
      <c r="U156" s="1080">
        <f t="shared" si="21"/>
        <v>6</v>
      </c>
      <c r="V156" s="1080">
        <f t="shared" si="21"/>
        <v>12</v>
      </c>
      <c r="W156" s="1078">
        <f t="shared" si="15"/>
        <v>18</v>
      </c>
    </row>
    <row r="157" spans="1:23" ht="12" customHeight="1">
      <c r="E157" s="2211">
        <v>1624</v>
      </c>
      <c r="F157" s="2703" t="s">
        <v>142</v>
      </c>
      <c r="G157" s="2703"/>
      <c r="H157" s="2703"/>
      <c r="I157" s="1629">
        <f>SUM(I158)</f>
        <v>0</v>
      </c>
      <c r="J157" s="1629">
        <f>SUM(J158)</f>
        <v>0</v>
      </c>
      <c r="K157" s="1629">
        <f t="shared" si="17"/>
        <v>0</v>
      </c>
      <c r="L157" s="407"/>
      <c r="M157" s="1629">
        <f>SUM(M158)</f>
        <v>3</v>
      </c>
      <c r="N157" s="1629">
        <f>SUM(N158)</f>
        <v>11</v>
      </c>
      <c r="O157" s="1629">
        <f t="shared" si="18"/>
        <v>14</v>
      </c>
      <c r="P157" s="1629"/>
      <c r="Q157" s="1629"/>
      <c r="R157" s="1629"/>
      <c r="S157" s="1629"/>
      <c r="T157" s="1629"/>
      <c r="U157" s="1629">
        <f t="shared" si="21"/>
        <v>3</v>
      </c>
      <c r="V157" s="1629">
        <f t="shared" si="21"/>
        <v>11</v>
      </c>
      <c r="W157" s="394">
        <f t="shared" ref="W157:W163" si="22">SUM(U157:V157)</f>
        <v>14</v>
      </c>
    </row>
    <row r="158" spans="1:23" s="83" customFormat="1" ht="11.25" customHeight="1">
      <c r="A158" s="96"/>
      <c r="B158" s="96"/>
      <c r="C158" s="96"/>
      <c r="D158" s="96"/>
      <c r="E158" s="2212"/>
      <c r="F158" s="175" t="s">
        <v>70</v>
      </c>
      <c r="G158" s="322"/>
      <c r="H158" s="322"/>
      <c r="I158" s="1618">
        <f>SUM(I159+I161)</f>
        <v>0</v>
      </c>
      <c r="J158" s="1618">
        <f>SUM(J159+J161)</f>
        <v>0</v>
      </c>
      <c r="K158" s="1618">
        <f t="shared" si="17"/>
        <v>0</v>
      </c>
      <c r="L158" s="1618"/>
      <c r="M158" s="1618">
        <f>SUM(M159+M161)</f>
        <v>3</v>
      </c>
      <c r="N158" s="1618">
        <f>SUM(N159+N161)</f>
        <v>11</v>
      </c>
      <c r="O158" s="1618">
        <f t="shared" si="18"/>
        <v>14</v>
      </c>
      <c r="P158" s="1618"/>
      <c r="Q158" s="1618"/>
      <c r="R158" s="1618"/>
      <c r="S158" s="1618"/>
      <c r="T158" s="1618"/>
      <c r="U158" s="1618">
        <f t="shared" si="21"/>
        <v>3</v>
      </c>
      <c r="V158" s="1618">
        <f t="shared" si="21"/>
        <v>11</v>
      </c>
      <c r="W158" s="1076">
        <f t="shared" si="22"/>
        <v>14</v>
      </c>
    </row>
    <row r="159" spans="1:23" s="83" customFormat="1" ht="11.25" customHeight="1">
      <c r="A159" s="96"/>
      <c r="B159" s="96"/>
      <c r="C159" s="96"/>
      <c r="D159" s="96"/>
      <c r="E159" s="2212"/>
      <c r="F159" s="175"/>
      <c r="G159" s="322" t="s">
        <v>1139</v>
      </c>
      <c r="H159" s="322"/>
      <c r="I159" s="324">
        <f>SUM(I160)</f>
        <v>0</v>
      </c>
      <c r="J159" s="324">
        <f>SUM(J160)</f>
        <v>0</v>
      </c>
      <c r="K159" s="324">
        <f t="shared" si="17"/>
        <v>0</v>
      </c>
      <c r="L159" s="324"/>
      <c r="M159" s="324">
        <f>SUM(M160)</f>
        <v>0</v>
      </c>
      <c r="N159" s="324">
        <f>SUM(N160)</f>
        <v>1</v>
      </c>
      <c r="O159" s="324">
        <f t="shared" si="18"/>
        <v>1</v>
      </c>
      <c r="P159" s="324">
        <f>SUM(P160)</f>
        <v>0</v>
      </c>
      <c r="Q159" s="324"/>
      <c r="R159" s="324"/>
      <c r="S159" s="324"/>
      <c r="T159" s="324"/>
      <c r="U159" s="324">
        <f>SUM(I159+M159)</f>
        <v>0</v>
      </c>
      <c r="V159" s="324">
        <f>SUM(J159+N159)</f>
        <v>1</v>
      </c>
      <c r="W159" s="347">
        <f t="shared" si="22"/>
        <v>1</v>
      </c>
    </row>
    <row r="160" spans="1:23" s="83" customFormat="1" ht="11.25" customHeight="1">
      <c r="A160" s="96">
        <v>9</v>
      </c>
      <c r="B160" s="96">
        <v>1</v>
      </c>
      <c r="C160" s="96">
        <v>8</v>
      </c>
      <c r="D160" s="96"/>
      <c r="E160" s="2212"/>
      <c r="F160" s="175"/>
      <c r="G160" s="322"/>
      <c r="H160" s="89" t="s">
        <v>1141</v>
      </c>
      <c r="I160" s="324">
        <v>0</v>
      </c>
      <c r="J160" s="324">
        <v>0</v>
      </c>
      <c r="K160" s="324">
        <f t="shared" si="17"/>
        <v>0</v>
      </c>
      <c r="L160" s="324"/>
      <c r="M160" s="324">
        <v>0</v>
      </c>
      <c r="N160" s="324">
        <v>1</v>
      </c>
      <c r="O160" s="324">
        <f t="shared" si="18"/>
        <v>1</v>
      </c>
      <c r="P160" s="324"/>
      <c r="Q160" s="2695" t="s">
        <v>1142</v>
      </c>
      <c r="R160" s="2695"/>
      <c r="S160" s="2695"/>
      <c r="T160" s="324"/>
      <c r="U160" s="324">
        <f>SUM(I160+M160)</f>
        <v>0</v>
      </c>
      <c r="V160" s="324">
        <f>SUM(J160+N160)</f>
        <v>1</v>
      </c>
      <c r="W160" s="347">
        <f t="shared" si="22"/>
        <v>1</v>
      </c>
    </row>
    <row r="161" spans="1:23" ht="10.5" customHeight="1">
      <c r="B161" s="96"/>
      <c r="C161" s="96"/>
      <c r="D161" s="96"/>
      <c r="E161" s="2212"/>
      <c r="F161" s="175"/>
      <c r="G161" s="322" t="s">
        <v>1134</v>
      </c>
      <c r="H161" s="322"/>
      <c r="I161" s="324">
        <f>SUM(I162:I163)</f>
        <v>0</v>
      </c>
      <c r="J161" s="324">
        <f>SUM(J162:J163)</f>
        <v>0</v>
      </c>
      <c r="K161" s="324">
        <f>SUM(I161:J161)</f>
        <v>0</v>
      </c>
      <c r="L161" s="324"/>
      <c r="M161" s="324">
        <f>SUM(M162:M163)</f>
        <v>3</v>
      </c>
      <c r="N161" s="324">
        <f>SUM(N162:N163)</f>
        <v>10</v>
      </c>
      <c r="O161" s="324">
        <f>SUM(M161:N161)</f>
        <v>13</v>
      </c>
      <c r="P161" s="324"/>
      <c r="Q161" s="1619"/>
      <c r="R161" s="1619"/>
      <c r="S161" s="1619"/>
      <c r="T161" s="324"/>
      <c r="U161" s="324">
        <f t="shared" si="21"/>
        <v>3</v>
      </c>
      <c r="V161" s="324">
        <f t="shared" si="21"/>
        <v>10</v>
      </c>
      <c r="W161" s="347">
        <f t="shared" si="22"/>
        <v>13</v>
      </c>
    </row>
    <row r="162" spans="1:23" ht="10.5" customHeight="1">
      <c r="A162" s="221">
        <v>9</v>
      </c>
      <c r="B162" s="96">
        <v>4</v>
      </c>
      <c r="C162" s="96">
        <v>8</v>
      </c>
      <c r="D162" s="96"/>
      <c r="E162" s="2212"/>
      <c r="F162" s="175"/>
      <c r="G162" s="322"/>
      <c r="H162" s="322" t="s">
        <v>1209</v>
      </c>
      <c r="I162" s="324">
        <v>0</v>
      </c>
      <c r="J162" s="324">
        <v>0</v>
      </c>
      <c r="K162" s="324">
        <f>SUM(I162:J162)</f>
        <v>0</v>
      </c>
      <c r="L162" s="324"/>
      <c r="M162" s="324">
        <v>1</v>
      </c>
      <c r="N162" s="324">
        <v>7</v>
      </c>
      <c r="O162" s="324">
        <f>SUM(M162:N162)</f>
        <v>8</v>
      </c>
      <c r="P162" s="324"/>
      <c r="Q162" s="2695" t="s">
        <v>1142</v>
      </c>
      <c r="R162" s="2695"/>
      <c r="S162" s="2695"/>
      <c r="T162" s="324"/>
      <c r="U162" s="324">
        <f>SUM(I162+M162)</f>
        <v>1</v>
      </c>
      <c r="V162" s="324">
        <f>SUM(J162+N162)</f>
        <v>7</v>
      </c>
      <c r="W162" s="347">
        <f t="shared" si="22"/>
        <v>8</v>
      </c>
    </row>
    <row r="163" spans="1:23" ht="10.5" customHeight="1">
      <c r="A163" s="221">
        <v>9</v>
      </c>
      <c r="B163" s="96">
        <v>1</v>
      </c>
      <c r="C163" s="96">
        <v>8</v>
      </c>
      <c r="D163" s="96"/>
      <c r="E163" s="2212"/>
      <c r="F163" s="175"/>
      <c r="G163" s="1646"/>
      <c r="H163" s="1646" t="s">
        <v>1135</v>
      </c>
      <c r="I163" s="324">
        <v>0</v>
      </c>
      <c r="J163" s="324">
        <v>0</v>
      </c>
      <c r="K163" s="324">
        <f>SUM(I163:J163)</f>
        <v>0</v>
      </c>
      <c r="L163" s="324"/>
      <c r="M163" s="324">
        <v>2</v>
      </c>
      <c r="N163" s="324">
        <v>3</v>
      </c>
      <c r="O163" s="324">
        <f>SUM(M163:N163)</f>
        <v>5</v>
      </c>
      <c r="P163" s="324"/>
      <c r="Q163" s="2699" t="s">
        <v>1136</v>
      </c>
      <c r="R163" s="2699"/>
      <c r="S163" s="2699"/>
      <c r="T163" s="324"/>
      <c r="U163" s="324">
        <f>SUM(I163+M163)</f>
        <v>2</v>
      </c>
      <c r="V163" s="324">
        <f>SUM(J163+N163)</f>
        <v>3</v>
      </c>
      <c r="W163" s="347">
        <f t="shared" si="22"/>
        <v>5</v>
      </c>
    </row>
    <row r="164" spans="1:23">
      <c r="E164" s="1647"/>
      <c r="F164" s="2257" t="s">
        <v>8</v>
      </c>
      <c r="G164" s="2257"/>
      <c r="H164" s="2257"/>
      <c r="I164" s="1085">
        <f>SUM(I9+I28+I66+I70+I92+I107+I131+I141+I157)</f>
        <v>115</v>
      </c>
      <c r="J164" s="1085">
        <f>SUM(J9+J28+J66+J70+J92+J107+J131+J141+J157)</f>
        <v>129</v>
      </c>
      <c r="K164" s="1085">
        <f>SUM(K9+K28+K66+K70+K92+K107+K131+K141+K157)</f>
        <v>244</v>
      </c>
      <c r="L164" s="1085"/>
      <c r="M164" s="1085">
        <f>SUM(M9+M28+M66+M70+M92+M107+M131+M141+M157)</f>
        <v>255</v>
      </c>
      <c r="N164" s="1085">
        <f>SUM(N9+N28+N66+N70+N92+N107+N131+N141+N157)</f>
        <v>224</v>
      </c>
      <c r="O164" s="1085">
        <f>SUM(O9+O28+O66+O70+O92+O107+O131+O141+O157)</f>
        <v>479</v>
      </c>
      <c r="P164" s="1085"/>
      <c r="Q164" s="1085"/>
      <c r="R164" s="1085"/>
      <c r="S164" s="1085"/>
      <c r="T164" s="1085"/>
      <c r="U164" s="1085">
        <f>SUM(U9+U28+U66+U70+U92+U107+U131+U141+U157)</f>
        <v>118</v>
      </c>
      <c r="V164" s="1085">
        <f>SUM(V9+V28+V66+V70+V92+V107+V131+V141+V157)</f>
        <v>128</v>
      </c>
      <c r="W164" s="1086">
        <f>SUM(W9+W28+W66+W70+W92+W107+W131+W141+W157)</f>
        <v>246</v>
      </c>
    </row>
    <row r="165" spans="1:23" ht="10.5" customHeight="1">
      <c r="F165" s="2383" t="s">
        <v>362</v>
      </c>
      <c r="G165" s="2383"/>
      <c r="H165" s="2383"/>
      <c r="I165" s="1618"/>
      <c r="J165" s="1618"/>
      <c r="K165" s="1618"/>
      <c r="L165" s="1618"/>
      <c r="M165" s="1618"/>
      <c r="N165" s="1618"/>
      <c r="O165" s="1618"/>
      <c r="P165" s="1618"/>
      <c r="Q165" s="1618"/>
      <c r="R165" s="1618"/>
      <c r="S165" s="1618"/>
      <c r="T165" s="1618"/>
      <c r="U165" s="1618"/>
      <c r="V165" s="1618"/>
      <c r="W165" s="1618"/>
    </row>
    <row r="166" spans="1:23" ht="10.5" customHeight="1">
      <c r="F166" s="2636"/>
      <c r="G166" s="2636"/>
      <c r="H166" s="2636"/>
      <c r="I166" s="1618"/>
      <c r="J166" s="1618"/>
      <c r="K166" s="1618"/>
      <c r="L166" s="1618"/>
      <c r="M166" s="1618"/>
      <c r="N166" s="1618"/>
      <c r="O166" s="1618"/>
      <c r="P166" s="1618"/>
      <c r="Q166" s="1618"/>
      <c r="R166" s="1618"/>
      <c r="S166" s="1618"/>
      <c r="T166" s="1618"/>
      <c r="U166" s="1618"/>
      <c r="V166" s="1618"/>
      <c r="W166" s="1618"/>
    </row>
    <row r="167" spans="1:23" ht="10.5" customHeight="1">
      <c r="F167" s="2636"/>
      <c r="G167" s="2636"/>
      <c r="H167" s="2636"/>
      <c r="I167" s="1618"/>
      <c r="J167" s="1618"/>
      <c r="K167" s="1618"/>
      <c r="L167" s="1618"/>
      <c r="M167" s="1618"/>
      <c r="N167" s="1618"/>
      <c r="O167" s="1618"/>
      <c r="P167" s="1618"/>
      <c r="Q167" s="1618"/>
      <c r="R167" s="1618"/>
      <c r="S167" s="1618"/>
      <c r="T167" s="1618"/>
      <c r="U167" s="1618"/>
      <c r="V167" s="1618"/>
      <c r="W167" s="1618"/>
    </row>
    <row r="168" spans="1:23" ht="10.5" customHeight="1">
      <c r="F168" s="2384"/>
      <c r="G168" s="2384"/>
      <c r="H168" s="2384"/>
    </row>
    <row r="169" spans="1:23" ht="9" customHeight="1"/>
    <row r="170" spans="1:23" ht="9" customHeight="1"/>
    <row r="171" spans="1:23" ht="9" customHeight="1"/>
    <row r="172" spans="1:23" ht="9" customHeight="1"/>
    <row r="173" spans="1:23" ht="9" customHeight="1"/>
    <row r="174" spans="1:23" ht="9" customHeight="1"/>
    <row r="175" spans="1:23" ht="9" customHeight="1"/>
    <row r="176" spans="1:23"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7:22" ht="9" customHeight="1"/>
    <row r="242" spans="7:22" ht="9" customHeight="1"/>
    <row r="243" spans="7:22" ht="9" customHeight="1"/>
    <row r="244" spans="7:22" ht="9" customHeight="1"/>
    <row r="245" spans="7:22" ht="9" customHeight="1"/>
    <row r="246" spans="7:22" ht="9" customHeight="1"/>
    <row r="247" spans="7:22" ht="9" customHeight="1"/>
    <row r="248" spans="7:22" ht="9" customHeight="1"/>
    <row r="249" spans="7:22" ht="9" customHeight="1"/>
    <row r="250" spans="7:22" ht="9" customHeight="1">
      <c r="G250" s="89"/>
      <c r="H250" s="89"/>
      <c r="I250" s="307"/>
      <c r="J250" s="307"/>
      <c r="K250" s="308"/>
      <c r="L250" s="307"/>
      <c r="M250" s="307"/>
      <c r="N250" s="307"/>
      <c r="O250" s="308"/>
      <c r="P250" s="308"/>
      <c r="Q250" s="308"/>
      <c r="R250" s="308"/>
      <c r="S250" s="308"/>
      <c r="T250" s="308"/>
      <c r="U250" s="308"/>
      <c r="V250" s="308"/>
    </row>
    <row r="251" spans="7:22" ht="9" customHeight="1"/>
    <row r="252" spans="7:22" ht="9" customHeight="1"/>
    <row r="253" spans="7:22" ht="9" customHeight="1"/>
    <row r="254" spans="7:22" ht="9" customHeight="1"/>
    <row r="255" spans="7:22" ht="9" customHeight="1"/>
    <row r="256" spans="7:22"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sheetData>
  <mergeCells count="44">
    <mergeCell ref="F165:H165"/>
    <mergeCell ref="F166:H166"/>
    <mergeCell ref="F167:H167"/>
    <mergeCell ref="F168:H168"/>
    <mergeCell ref="E157:E163"/>
    <mergeCell ref="F157:H157"/>
    <mergeCell ref="Q160:S160"/>
    <mergeCell ref="Q162:S162"/>
    <mergeCell ref="Q163:S163"/>
    <mergeCell ref="F164:H164"/>
    <mergeCell ref="E107:E130"/>
    <mergeCell ref="E131:E140"/>
    <mergeCell ref="Q136:S136"/>
    <mergeCell ref="Q137:S137"/>
    <mergeCell ref="E141:E156"/>
    <mergeCell ref="Q151:S151"/>
    <mergeCell ref="Q156:S156"/>
    <mergeCell ref="E92:E106"/>
    <mergeCell ref="Q95:S95"/>
    <mergeCell ref="Q96:S96"/>
    <mergeCell ref="Q99:S99"/>
    <mergeCell ref="Q102:S102"/>
    <mergeCell ref="Q106:S106"/>
    <mergeCell ref="E66:E69"/>
    <mergeCell ref="Q69:S69"/>
    <mergeCell ref="E70:E86"/>
    <mergeCell ref="Q81:S81"/>
    <mergeCell ref="E89:E91"/>
    <mergeCell ref="I89:K90"/>
    <mergeCell ref="M90:O90"/>
    <mergeCell ref="Q90:S90"/>
    <mergeCell ref="E28:E65"/>
    <mergeCell ref="E3:W3"/>
    <mergeCell ref="AA3:AO3"/>
    <mergeCell ref="E4:W4"/>
    <mergeCell ref="E6:E8"/>
    <mergeCell ref="I6:K7"/>
    <mergeCell ref="M7:O7"/>
    <mergeCell ref="Q7:S7"/>
    <mergeCell ref="E9:E27"/>
    <mergeCell ref="Q12:S12"/>
    <mergeCell ref="Q19:S19"/>
    <mergeCell ref="Q22:S22"/>
    <mergeCell ref="Q24:S24"/>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527"/>
  <sheetViews>
    <sheetView topLeftCell="D74" workbookViewId="0">
      <selection activeCell="AB92" sqref="AB92"/>
    </sheetView>
  </sheetViews>
  <sheetFormatPr baseColWidth="10" defaultRowHeight="12.75"/>
  <cols>
    <col min="1" max="1" width="2.28515625" style="221" hidden="1" customWidth="1"/>
    <col min="2" max="2" width="1.42578125" style="221" hidden="1" customWidth="1"/>
    <col min="3" max="3" width="2.5703125" style="221" hidden="1" customWidth="1"/>
    <col min="4" max="4" width="1.42578125" style="221" customWidth="1"/>
    <col min="5" max="5" width="8.140625" style="75" customWidth="1"/>
    <col min="6" max="6" width="2" style="75" customWidth="1"/>
    <col min="7" max="7" width="1.5703125" style="75" customWidth="1"/>
    <col min="8" max="8" width="59.140625" style="75" customWidth="1"/>
    <col min="9" max="11" width="4.7109375" style="305" hidden="1" customWidth="1"/>
    <col min="12" max="12" width="0.42578125" style="305" hidden="1" customWidth="1"/>
    <col min="13" max="15" width="4.7109375" style="305" hidden="1" customWidth="1"/>
    <col min="16" max="16" width="0.28515625" style="305" customWidth="1"/>
    <col min="17" max="17" width="12.85546875" style="305" customWidth="1"/>
    <col min="18" max="18" width="1.28515625" style="305" customWidth="1"/>
    <col min="19" max="20" width="4.7109375" style="305" customWidth="1"/>
    <col min="21" max="21" width="5.7109375" style="305" customWidth="1"/>
    <col min="22" max="22" width="2.5703125" style="75" customWidth="1"/>
    <col min="23" max="23" width="11.42578125" style="75"/>
    <col min="24" max="24" width="4.7109375" style="75" customWidth="1"/>
    <col min="25" max="25" width="5" style="75" customWidth="1"/>
    <col min="26" max="26" width="2.28515625" style="75" customWidth="1"/>
    <col min="27" max="27" width="26" style="75" customWidth="1"/>
    <col min="28" max="28" width="8" style="75" customWidth="1"/>
    <col min="29" max="29" width="1" style="75" customWidth="1"/>
    <col min="30" max="30" width="6.7109375" style="75" customWidth="1"/>
    <col min="31" max="31" width="1" style="75" customWidth="1"/>
    <col min="32" max="32" width="6.7109375" style="75" customWidth="1"/>
    <col min="33" max="33" width="1" style="75" customWidth="1"/>
    <col min="34" max="34" width="6.7109375" style="75" customWidth="1"/>
    <col min="35" max="35" width="1" style="75" customWidth="1"/>
    <col min="36" max="36" width="6.7109375" style="75" customWidth="1"/>
    <col min="37" max="37" width="1" style="75" customWidth="1"/>
    <col min="38" max="38" width="6.7109375" style="75" customWidth="1"/>
    <col min="39" max="39" width="1" style="75" customWidth="1"/>
    <col min="40" max="41" width="6.7109375" style="75" customWidth="1"/>
    <col min="42" max="256" width="11.42578125" style="75"/>
    <col min="257" max="259" width="0" style="75" hidden="1" customWidth="1"/>
    <col min="260" max="260" width="1.42578125" style="75" customWidth="1"/>
    <col min="261" max="261" width="8.140625" style="75" customWidth="1"/>
    <col min="262" max="262" width="2" style="75" customWidth="1"/>
    <col min="263" max="263" width="1.5703125" style="75" customWidth="1"/>
    <col min="264" max="264" width="59.140625" style="75" customWidth="1"/>
    <col min="265" max="271" width="0" style="75" hidden="1" customWidth="1"/>
    <col min="272" max="272" width="0.28515625" style="75" customWidth="1"/>
    <col min="273" max="273" width="12.85546875" style="75" customWidth="1"/>
    <col min="274" max="274" width="1.28515625" style="75" customWidth="1"/>
    <col min="275" max="276" width="4.7109375" style="75" customWidth="1"/>
    <col min="277" max="277" width="5.7109375" style="75" customWidth="1"/>
    <col min="278" max="278" width="2.5703125" style="75" customWidth="1"/>
    <col min="279" max="279" width="11.42578125" style="75"/>
    <col min="280" max="280" width="4.7109375" style="75" customWidth="1"/>
    <col min="281" max="281" width="5" style="75" customWidth="1"/>
    <col min="282" max="282" width="2.28515625" style="75" customWidth="1"/>
    <col min="283" max="283" width="26" style="75" customWidth="1"/>
    <col min="284" max="284" width="8" style="75" customWidth="1"/>
    <col min="285" max="285" width="1" style="75" customWidth="1"/>
    <col min="286" max="286" width="6.7109375" style="75" customWidth="1"/>
    <col min="287" max="287" width="1" style="75" customWidth="1"/>
    <col min="288" max="288" width="6.7109375" style="75" customWidth="1"/>
    <col min="289" max="289" width="1" style="75" customWidth="1"/>
    <col min="290" max="290" width="6.7109375" style="75" customWidth="1"/>
    <col min="291" max="291" width="1" style="75" customWidth="1"/>
    <col min="292" max="292" width="6.7109375" style="75" customWidth="1"/>
    <col min="293" max="293" width="1" style="75" customWidth="1"/>
    <col min="294" max="294" width="6.7109375" style="75" customWidth="1"/>
    <col min="295" max="295" width="1" style="75" customWidth="1"/>
    <col min="296" max="297" width="6.7109375" style="75" customWidth="1"/>
    <col min="298" max="512" width="11.42578125" style="75"/>
    <col min="513" max="515" width="0" style="75" hidden="1" customWidth="1"/>
    <col min="516" max="516" width="1.42578125" style="75" customWidth="1"/>
    <col min="517" max="517" width="8.140625" style="75" customWidth="1"/>
    <col min="518" max="518" width="2" style="75" customWidth="1"/>
    <col min="519" max="519" width="1.5703125" style="75" customWidth="1"/>
    <col min="520" max="520" width="59.140625" style="75" customWidth="1"/>
    <col min="521" max="527" width="0" style="75" hidden="1" customWidth="1"/>
    <col min="528" max="528" width="0.28515625" style="75" customWidth="1"/>
    <col min="529" max="529" width="12.85546875" style="75" customWidth="1"/>
    <col min="530" max="530" width="1.28515625" style="75" customWidth="1"/>
    <col min="531" max="532" width="4.7109375" style="75" customWidth="1"/>
    <col min="533" max="533" width="5.7109375" style="75" customWidth="1"/>
    <col min="534" max="534" width="2.5703125" style="75" customWidth="1"/>
    <col min="535" max="535" width="11.42578125" style="75"/>
    <col min="536" max="536" width="4.7109375" style="75" customWidth="1"/>
    <col min="537" max="537" width="5" style="75" customWidth="1"/>
    <col min="538" max="538" width="2.28515625" style="75" customWidth="1"/>
    <col min="539" max="539" width="26" style="75" customWidth="1"/>
    <col min="540" max="540" width="8" style="75" customWidth="1"/>
    <col min="541" max="541" width="1" style="75" customWidth="1"/>
    <col min="542" max="542" width="6.7109375" style="75" customWidth="1"/>
    <col min="543" max="543" width="1" style="75" customWidth="1"/>
    <col min="544" max="544" width="6.7109375" style="75" customWidth="1"/>
    <col min="545" max="545" width="1" style="75" customWidth="1"/>
    <col min="546" max="546" width="6.7109375" style="75" customWidth="1"/>
    <col min="547" max="547" width="1" style="75" customWidth="1"/>
    <col min="548" max="548" width="6.7109375" style="75" customWidth="1"/>
    <col min="549" max="549" width="1" style="75" customWidth="1"/>
    <col min="550" max="550" width="6.7109375" style="75" customWidth="1"/>
    <col min="551" max="551" width="1" style="75" customWidth="1"/>
    <col min="552" max="553" width="6.7109375" style="75" customWidth="1"/>
    <col min="554" max="768" width="11.42578125" style="75"/>
    <col min="769" max="771" width="0" style="75" hidden="1" customWidth="1"/>
    <col min="772" max="772" width="1.42578125" style="75" customWidth="1"/>
    <col min="773" max="773" width="8.140625" style="75" customWidth="1"/>
    <col min="774" max="774" width="2" style="75" customWidth="1"/>
    <col min="775" max="775" width="1.5703125" style="75" customWidth="1"/>
    <col min="776" max="776" width="59.140625" style="75" customWidth="1"/>
    <col min="777" max="783" width="0" style="75" hidden="1" customWidth="1"/>
    <col min="784" max="784" width="0.28515625" style="75" customWidth="1"/>
    <col min="785" max="785" width="12.85546875" style="75" customWidth="1"/>
    <col min="786" max="786" width="1.28515625" style="75" customWidth="1"/>
    <col min="787" max="788" width="4.7109375" style="75" customWidth="1"/>
    <col min="789" max="789" width="5.7109375" style="75" customWidth="1"/>
    <col min="790" max="790" width="2.5703125" style="75" customWidth="1"/>
    <col min="791" max="791" width="11.42578125" style="75"/>
    <col min="792" max="792" width="4.7109375" style="75" customWidth="1"/>
    <col min="793" max="793" width="5" style="75" customWidth="1"/>
    <col min="794" max="794" width="2.28515625" style="75" customWidth="1"/>
    <col min="795" max="795" width="26" style="75" customWidth="1"/>
    <col min="796" max="796" width="8" style="75" customWidth="1"/>
    <col min="797" max="797" width="1" style="75" customWidth="1"/>
    <col min="798" max="798" width="6.7109375" style="75" customWidth="1"/>
    <col min="799" max="799" width="1" style="75" customWidth="1"/>
    <col min="800" max="800" width="6.7109375" style="75" customWidth="1"/>
    <col min="801" max="801" width="1" style="75" customWidth="1"/>
    <col min="802" max="802" width="6.7109375" style="75" customWidth="1"/>
    <col min="803" max="803" width="1" style="75" customWidth="1"/>
    <col min="804" max="804" width="6.7109375" style="75" customWidth="1"/>
    <col min="805" max="805" width="1" style="75" customWidth="1"/>
    <col min="806" max="806" width="6.7109375" style="75" customWidth="1"/>
    <col min="807" max="807" width="1" style="75" customWidth="1"/>
    <col min="808" max="809" width="6.7109375" style="75" customWidth="1"/>
    <col min="810" max="1024" width="11.42578125" style="75"/>
    <col min="1025" max="1027" width="0" style="75" hidden="1" customWidth="1"/>
    <col min="1028" max="1028" width="1.42578125" style="75" customWidth="1"/>
    <col min="1029" max="1029" width="8.140625" style="75" customWidth="1"/>
    <col min="1030" max="1030" width="2" style="75" customWidth="1"/>
    <col min="1031" max="1031" width="1.5703125" style="75" customWidth="1"/>
    <col min="1032" max="1032" width="59.140625" style="75" customWidth="1"/>
    <col min="1033" max="1039" width="0" style="75" hidden="1" customWidth="1"/>
    <col min="1040" max="1040" width="0.28515625" style="75" customWidth="1"/>
    <col min="1041" max="1041" width="12.85546875" style="75" customWidth="1"/>
    <col min="1042" max="1042" width="1.28515625" style="75" customWidth="1"/>
    <col min="1043" max="1044" width="4.7109375" style="75" customWidth="1"/>
    <col min="1045" max="1045" width="5.7109375" style="75" customWidth="1"/>
    <col min="1046" max="1046" width="2.5703125" style="75" customWidth="1"/>
    <col min="1047" max="1047" width="11.42578125" style="75"/>
    <col min="1048" max="1048" width="4.7109375" style="75" customWidth="1"/>
    <col min="1049" max="1049" width="5" style="75" customWidth="1"/>
    <col min="1050" max="1050" width="2.28515625" style="75" customWidth="1"/>
    <col min="1051" max="1051" width="26" style="75" customWidth="1"/>
    <col min="1052" max="1052" width="8" style="75" customWidth="1"/>
    <col min="1053" max="1053" width="1" style="75" customWidth="1"/>
    <col min="1054" max="1054" width="6.7109375" style="75" customWidth="1"/>
    <col min="1055" max="1055" width="1" style="75" customWidth="1"/>
    <col min="1056" max="1056" width="6.7109375" style="75" customWidth="1"/>
    <col min="1057" max="1057" width="1" style="75" customWidth="1"/>
    <col min="1058" max="1058" width="6.7109375" style="75" customWidth="1"/>
    <col min="1059" max="1059" width="1" style="75" customWidth="1"/>
    <col min="1060" max="1060" width="6.7109375" style="75" customWidth="1"/>
    <col min="1061" max="1061" width="1" style="75" customWidth="1"/>
    <col min="1062" max="1062" width="6.7109375" style="75" customWidth="1"/>
    <col min="1063" max="1063" width="1" style="75" customWidth="1"/>
    <col min="1064" max="1065" width="6.7109375" style="75" customWidth="1"/>
    <col min="1066" max="1280" width="11.42578125" style="75"/>
    <col min="1281" max="1283" width="0" style="75" hidden="1" customWidth="1"/>
    <col min="1284" max="1284" width="1.42578125" style="75" customWidth="1"/>
    <col min="1285" max="1285" width="8.140625" style="75" customWidth="1"/>
    <col min="1286" max="1286" width="2" style="75" customWidth="1"/>
    <col min="1287" max="1287" width="1.5703125" style="75" customWidth="1"/>
    <col min="1288" max="1288" width="59.140625" style="75" customWidth="1"/>
    <col min="1289" max="1295" width="0" style="75" hidden="1" customWidth="1"/>
    <col min="1296" max="1296" width="0.28515625" style="75" customWidth="1"/>
    <col min="1297" max="1297" width="12.85546875" style="75" customWidth="1"/>
    <col min="1298" max="1298" width="1.28515625" style="75" customWidth="1"/>
    <col min="1299" max="1300" width="4.7109375" style="75" customWidth="1"/>
    <col min="1301" max="1301" width="5.7109375" style="75" customWidth="1"/>
    <col min="1302" max="1302" width="2.5703125" style="75" customWidth="1"/>
    <col min="1303" max="1303" width="11.42578125" style="75"/>
    <col min="1304" max="1304" width="4.7109375" style="75" customWidth="1"/>
    <col min="1305" max="1305" width="5" style="75" customWidth="1"/>
    <col min="1306" max="1306" width="2.28515625" style="75" customWidth="1"/>
    <col min="1307" max="1307" width="26" style="75" customWidth="1"/>
    <col min="1308" max="1308" width="8" style="75" customWidth="1"/>
    <col min="1309" max="1309" width="1" style="75" customWidth="1"/>
    <col min="1310" max="1310" width="6.7109375" style="75" customWidth="1"/>
    <col min="1311" max="1311" width="1" style="75" customWidth="1"/>
    <col min="1312" max="1312" width="6.7109375" style="75" customWidth="1"/>
    <col min="1313" max="1313" width="1" style="75" customWidth="1"/>
    <col min="1314" max="1314" width="6.7109375" style="75" customWidth="1"/>
    <col min="1315" max="1315" width="1" style="75" customWidth="1"/>
    <col min="1316" max="1316" width="6.7109375" style="75" customWidth="1"/>
    <col min="1317" max="1317" width="1" style="75" customWidth="1"/>
    <col min="1318" max="1318" width="6.7109375" style="75" customWidth="1"/>
    <col min="1319" max="1319" width="1" style="75" customWidth="1"/>
    <col min="1320" max="1321" width="6.7109375" style="75" customWidth="1"/>
    <col min="1322" max="1536" width="11.42578125" style="75"/>
    <col min="1537" max="1539" width="0" style="75" hidden="1" customWidth="1"/>
    <col min="1540" max="1540" width="1.42578125" style="75" customWidth="1"/>
    <col min="1541" max="1541" width="8.140625" style="75" customWidth="1"/>
    <col min="1542" max="1542" width="2" style="75" customWidth="1"/>
    <col min="1543" max="1543" width="1.5703125" style="75" customWidth="1"/>
    <col min="1544" max="1544" width="59.140625" style="75" customWidth="1"/>
    <col min="1545" max="1551" width="0" style="75" hidden="1" customWidth="1"/>
    <col min="1552" max="1552" width="0.28515625" style="75" customWidth="1"/>
    <col min="1553" max="1553" width="12.85546875" style="75" customWidth="1"/>
    <col min="1554" max="1554" width="1.28515625" style="75" customWidth="1"/>
    <col min="1555" max="1556" width="4.7109375" style="75" customWidth="1"/>
    <col min="1557" max="1557" width="5.7109375" style="75" customWidth="1"/>
    <col min="1558" max="1558" width="2.5703125" style="75" customWidth="1"/>
    <col min="1559" max="1559" width="11.42578125" style="75"/>
    <col min="1560" max="1560" width="4.7109375" style="75" customWidth="1"/>
    <col min="1561" max="1561" width="5" style="75" customWidth="1"/>
    <col min="1562" max="1562" width="2.28515625" style="75" customWidth="1"/>
    <col min="1563" max="1563" width="26" style="75" customWidth="1"/>
    <col min="1564" max="1564" width="8" style="75" customWidth="1"/>
    <col min="1565" max="1565" width="1" style="75" customWidth="1"/>
    <col min="1566" max="1566" width="6.7109375" style="75" customWidth="1"/>
    <col min="1567" max="1567" width="1" style="75" customWidth="1"/>
    <col min="1568" max="1568" width="6.7109375" style="75" customWidth="1"/>
    <col min="1569" max="1569" width="1" style="75" customWidth="1"/>
    <col min="1570" max="1570" width="6.7109375" style="75" customWidth="1"/>
    <col min="1571" max="1571" width="1" style="75" customWidth="1"/>
    <col min="1572" max="1572" width="6.7109375" style="75" customWidth="1"/>
    <col min="1573" max="1573" width="1" style="75" customWidth="1"/>
    <col min="1574" max="1574" width="6.7109375" style="75" customWidth="1"/>
    <col min="1575" max="1575" width="1" style="75" customWidth="1"/>
    <col min="1576" max="1577" width="6.7109375" style="75" customWidth="1"/>
    <col min="1578" max="1792" width="11.42578125" style="75"/>
    <col min="1793" max="1795" width="0" style="75" hidden="1" customWidth="1"/>
    <col min="1796" max="1796" width="1.42578125" style="75" customWidth="1"/>
    <col min="1797" max="1797" width="8.140625" style="75" customWidth="1"/>
    <col min="1798" max="1798" width="2" style="75" customWidth="1"/>
    <col min="1799" max="1799" width="1.5703125" style="75" customWidth="1"/>
    <col min="1800" max="1800" width="59.140625" style="75" customWidth="1"/>
    <col min="1801" max="1807" width="0" style="75" hidden="1" customWidth="1"/>
    <col min="1808" max="1808" width="0.28515625" style="75" customWidth="1"/>
    <col min="1809" max="1809" width="12.85546875" style="75" customWidth="1"/>
    <col min="1810" max="1810" width="1.28515625" style="75" customWidth="1"/>
    <col min="1811" max="1812" width="4.7109375" style="75" customWidth="1"/>
    <col min="1813" max="1813" width="5.7109375" style="75" customWidth="1"/>
    <col min="1814" max="1814" width="2.5703125" style="75" customWidth="1"/>
    <col min="1815" max="1815" width="11.42578125" style="75"/>
    <col min="1816" max="1816" width="4.7109375" style="75" customWidth="1"/>
    <col min="1817" max="1817" width="5" style="75" customWidth="1"/>
    <col min="1818" max="1818" width="2.28515625" style="75" customWidth="1"/>
    <col min="1819" max="1819" width="26" style="75" customWidth="1"/>
    <col min="1820" max="1820" width="8" style="75" customWidth="1"/>
    <col min="1821" max="1821" width="1" style="75" customWidth="1"/>
    <col min="1822" max="1822" width="6.7109375" style="75" customWidth="1"/>
    <col min="1823" max="1823" width="1" style="75" customWidth="1"/>
    <col min="1824" max="1824" width="6.7109375" style="75" customWidth="1"/>
    <col min="1825" max="1825" width="1" style="75" customWidth="1"/>
    <col min="1826" max="1826" width="6.7109375" style="75" customWidth="1"/>
    <col min="1827" max="1827" width="1" style="75" customWidth="1"/>
    <col min="1828" max="1828" width="6.7109375" style="75" customWidth="1"/>
    <col min="1829" max="1829" width="1" style="75" customWidth="1"/>
    <col min="1830" max="1830" width="6.7109375" style="75" customWidth="1"/>
    <col min="1831" max="1831" width="1" style="75" customWidth="1"/>
    <col min="1832" max="1833" width="6.7109375" style="75" customWidth="1"/>
    <col min="1834" max="2048" width="11.42578125" style="75"/>
    <col min="2049" max="2051" width="0" style="75" hidden="1" customWidth="1"/>
    <col min="2052" max="2052" width="1.42578125" style="75" customWidth="1"/>
    <col min="2053" max="2053" width="8.140625" style="75" customWidth="1"/>
    <col min="2054" max="2054" width="2" style="75" customWidth="1"/>
    <col min="2055" max="2055" width="1.5703125" style="75" customWidth="1"/>
    <col min="2056" max="2056" width="59.140625" style="75" customWidth="1"/>
    <col min="2057" max="2063" width="0" style="75" hidden="1" customWidth="1"/>
    <col min="2064" max="2064" width="0.28515625" style="75" customWidth="1"/>
    <col min="2065" max="2065" width="12.85546875" style="75" customWidth="1"/>
    <col min="2066" max="2066" width="1.28515625" style="75" customWidth="1"/>
    <col min="2067" max="2068" width="4.7109375" style="75" customWidth="1"/>
    <col min="2069" max="2069" width="5.7109375" style="75" customWidth="1"/>
    <col min="2070" max="2070" width="2.5703125" style="75" customWidth="1"/>
    <col min="2071" max="2071" width="11.42578125" style="75"/>
    <col min="2072" max="2072" width="4.7109375" style="75" customWidth="1"/>
    <col min="2073" max="2073" width="5" style="75" customWidth="1"/>
    <col min="2074" max="2074" width="2.28515625" style="75" customWidth="1"/>
    <col min="2075" max="2075" width="26" style="75" customWidth="1"/>
    <col min="2076" max="2076" width="8" style="75" customWidth="1"/>
    <col min="2077" max="2077" width="1" style="75" customWidth="1"/>
    <col min="2078" max="2078" width="6.7109375" style="75" customWidth="1"/>
    <col min="2079" max="2079" width="1" style="75" customWidth="1"/>
    <col min="2080" max="2080" width="6.7109375" style="75" customWidth="1"/>
    <col min="2081" max="2081" width="1" style="75" customWidth="1"/>
    <col min="2082" max="2082" width="6.7109375" style="75" customWidth="1"/>
    <col min="2083" max="2083" width="1" style="75" customWidth="1"/>
    <col min="2084" max="2084" width="6.7109375" style="75" customWidth="1"/>
    <col min="2085" max="2085" width="1" style="75" customWidth="1"/>
    <col min="2086" max="2086" width="6.7109375" style="75" customWidth="1"/>
    <col min="2087" max="2087" width="1" style="75" customWidth="1"/>
    <col min="2088" max="2089" width="6.7109375" style="75" customWidth="1"/>
    <col min="2090" max="2304" width="11.42578125" style="75"/>
    <col min="2305" max="2307" width="0" style="75" hidden="1" customWidth="1"/>
    <col min="2308" max="2308" width="1.42578125" style="75" customWidth="1"/>
    <col min="2309" max="2309" width="8.140625" style="75" customWidth="1"/>
    <col min="2310" max="2310" width="2" style="75" customWidth="1"/>
    <col min="2311" max="2311" width="1.5703125" style="75" customWidth="1"/>
    <col min="2312" max="2312" width="59.140625" style="75" customWidth="1"/>
    <col min="2313" max="2319" width="0" style="75" hidden="1" customWidth="1"/>
    <col min="2320" max="2320" width="0.28515625" style="75" customWidth="1"/>
    <col min="2321" max="2321" width="12.85546875" style="75" customWidth="1"/>
    <col min="2322" max="2322" width="1.28515625" style="75" customWidth="1"/>
    <col min="2323" max="2324" width="4.7109375" style="75" customWidth="1"/>
    <col min="2325" max="2325" width="5.7109375" style="75" customWidth="1"/>
    <col min="2326" max="2326" width="2.5703125" style="75" customWidth="1"/>
    <col min="2327" max="2327" width="11.42578125" style="75"/>
    <col min="2328" max="2328" width="4.7109375" style="75" customWidth="1"/>
    <col min="2329" max="2329" width="5" style="75" customWidth="1"/>
    <col min="2330" max="2330" width="2.28515625" style="75" customWidth="1"/>
    <col min="2331" max="2331" width="26" style="75" customWidth="1"/>
    <col min="2332" max="2332" width="8" style="75" customWidth="1"/>
    <col min="2333" max="2333" width="1" style="75" customWidth="1"/>
    <col min="2334" max="2334" width="6.7109375" style="75" customWidth="1"/>
    <col min="2335" max="2335" width="1" style="75" customWidth="1"/>
    <col min="2336" max="2336" width="6.7109375" style="75" customWidth="1"/>
    <col min="2337" max="2337" width="1" style="75" customWidth="1"/>
    <col min="2338" max="2338" width="6.7109375" style="75" customWidth="1"/>
    <col min="2339" max="2339" width="1" style="75" customWidth="1"/>
    <col min="2340" max="2340" width="6.7109375" style="75" customWidth="1"/>
    <col min="2341" max="2341" width="1" style="75" customWidth="1"/>
    <col min="2342" max="2342" width="6.7109375" style="75" customWidth="1"/>
    <col min="2343" max="2343" width="1" style="75" customWidth="1"/>
    <col min="2344" max="2345" width="6.7109375" style="75" customWidth="1"/>
    <col min="2346" max="2560" width="11.42578125" style="75"/>
    <col min="2561" max="2563" width="0" style="75" hidden="1" customWidth="1"/>
    <col min="2564" max="2564" width="1.42578125" style="75" customWidth="1"/>
    <col min="2565" max="2565" width="8.140625" style="75" customWidth="1"/>
    <col min="2566" max="2566" width="2" style="75" customWidth="1"/>
    <col min="2567" max="2567" width="1.5703125" style="75" customWidth="1"/>
    <col min="2568" max="2568" width="59.140625" style="75" customWidth="1"/>
    <col min="2569" max="2575" width="0" style="75" hidden="1" customWidth="1"/>
    <col min="2576" max="2576" width="0.28515625" style="75" customWidth="1"/>
    <col min="2577" max="2577" width="12.85546875" style="75" customWidth="1"/>
    <col min="2578" max="2578" width="1.28515625" style="75" customWidth="1"/>
    <col min="2579" max="2580" width="4.7109375" style="75" customWidth="1"/>
    <col min="2581" max="2581" width="5.7109375" style="75" customWidth="1"/>
    <col min="2582" max="2582" width="2.5703125" style="75" customWidth="1"/>
    <col min="2583" max="2583" width="11.42578125" style="75"/>
    <col min="2584" max="2584" width="4.7109375" style="75" customWidth="1"/>
    <col min="2585" max="2585" width="5" style="75" customWidth="1"/>
    <col min="2586" max="2586" width="2.28515625" style="75" customWidth="1"/>
    <col min="2587" max="2587" width="26" style="75" customWidth="1"/>
    <col min="2588" max="2588" width="8" style="75" customWidth="1"/>
    <col min="2589" max="2589" width="1" style="75" customWidth="1"/>
    <col min="2590" max="2590" width="6.7109375" style="75" customWidth="1"/>
    <col min="2591" max="2591" width="1" style="75" customWidth="1"/>
    <col min="2592" max="2592" width="6.7109375" style="75" customWidth="1"/>
    <col min="2593" max="2593" width="1" style="75" customWidth="1"/>
    <col min="2594" max="2594" width="6.7109375" style="75" customWidth="1"/>
    <col min="2595" max="2595" width="1" style="75" customWidth="1"/>
    <col min="2596" max="2596" width="6.7109375" style="75" customWidth="1"/>
    <col min="2597" max="2597" width="1" style="75" customWidth="1"/>
    <col min="2598" max="2598" width="6.7109375" style="75" customWidth="1"/>
    <col min="2599" max="2599" width="1" style="75" customWidth="1"/>
    <col min="2600" max="2601" width="6.7109375" style="75" customWidth="1"/>
    <col min="2602" max="2816" width="11.42578125" style="75"/>
    <col min="2817" max="2819" width="0" style="75" hidden="1" customWidth="1"/>
    <col min="2820" max="2820" width="1.42578125" style="75" customWidth="1"/>
    <col min="2821" max="2821" width="8.140625" style="75" customWidth="1"/>
    <col min="2822" max="2822" width="2" style="75" customWidth="1"/>
    <col min="2823" max="2823" width="1.5703125" style="75" customWidth="1"/>
    <col min="2824" max="2824" width="59.140625" style="75" customWidth="1"/>
    <col min="2825" max="2831" width="0" style="75" hidden="1" customWidth="1"/>
    <col min="2832" max="2832" width="0.28515625" style="75" customWidth="1"/>
    <col min="2833" max="2833" width="12.85546875" style="75" customWidth="1"/>
    <col min="2834" max="2834" width="1.28515625" style="75" customWidth="1"/>
    <col min="2835" max="2836" width="4.7109375" style="75" customWidth="1"/>
    <col min="2837" max="2837" width="5.7109375" style="75" customWidth="1"/>
    <col min="2838" max="2838" width="2.5703125" style="75" customWidth="1"/>
    <col min="2839" max="2839" width="11.42578125" style="75"/>
    <col min="2840" max="2840" width="4.7109375" style="75" customWidth="1"/>
    <col min="2841" max="2841" width="5" style="75" customWidth="1"/>
    <col min="2842" max="2842" width="2.28515625" style="75" customWidth="1"/>
    <col min="2843" max="2843" width="26" style="75" customWidth="1"/>
    <col min="2844" max="2844" width="8" style="75" customWidth="1"/>
    <col min="2845" max="2845" width="1" style="75" customWidth="1"/>
    <col min="2846" max="2846" width="6.7109375" style="75" customWidth="1"/>
    <col min="2847" max="2847" width="1" style="75" customWidth="1"/>
    <col min="2848" max="2848" width="6.7109375" style="75" customWidth="1"/>
    <col min="2849" max="2849" width="1" style="75" customWidth="1"/>
    <col min="2850" max="2850" width="6.7109375" style="75" customWidth="1"/>
    <col min="2851" max="2851" width="1" style="75" customWidth="1"/>
    <col min="2852" max="2852" width="6.7109375" style="75" customWidth="1"/>
    <col min="2853" max="2853" width="1" style="75" customWidth="1"/>
    <col min="2854" max="2854" width="6.7109375" style="75" customWidth="1"/>
    <col min="2855" max="2855" width="1" style="75" customWidth="1"/>
    <col min="2856" max="2857" width="6.7109375" style="75" customWidth="1"/>
    <col min="2858" max="3072" width="11.42578125" style="75"/>
    <col min="3073" max="3075" width="0" style="75" hidden="1" customWidth="1"/>
    <col min="3076" max="3076" width="1.42578125" style="75" customWidth="1"/>
    <col min="3077" max="3077" width="8.140625" style="75" customWidth="1"/>
    <col min="3078" max="3078" width="2" style="75" customWidth="1"/>
    <col min="3079" max="3079" width="1.5703125" style="75" customWidth="1"/>
    <col min="3080" max="3080" width="59.140625" style="75" customWidth="1"/>
    <col min="3081" max="3087" width="0" style="75" hidden="1" customWidth="1"/>
    <col min="3088" max="3088" width="0.28515625" style="75" customWidth="1"/>
    <col min="3089" max="3089" width="12.85546875" style="75" customWidth="1"/>
    <col min="3090" max="3090" width="1.28515625" style="75" customWidth="1"/>
    <col min="3091" max="3092" width="4.7109375" style="75" customWidth="1"/>
    <col min="3093" max="3093" width="5.7109375" style="75" customWidth="1"/>
    <col min="3094" max="3094" width="2.5703125" style="75" customWidth="1"/>
    <col min="3095" max="3095" width="11.42578125" style="75"/>
    <col min="3096" max="3096" width="4.7109375" style="75" customWidth="1"/>
    <col min="3097" max="3097" width="5" style="75" customWidth="1"/>
    <col min="3098" max="3098" width="2.28515625" style="75" customWidth="1"/>
    <col min="3099" max="3099" width="26" style="75" customWidth="1"/>
    <col min="3100" max="3100" width="8" style="75" customWidth="1"/>
    <col min="3101" max="3101" width="1" style="75" customWidth="1"/>
    <col min="3102" max="3102" width="6.7109375" style="75" customWidth="1"/>
    <col min="3103" max="3103" width="1" style="75" customWidth="1"/>
    <col min="3104" max="3104" width="6.7109375" style="75" customWidth="1"/>
    <col min="3105" max="3105" width="1" style="75" customWidth="1"/>
    <col min="3106" max="3106" width="6.7109375" style="75" customWidth="1"/>
    <col min="3107" max="3107" width="1" style="75" customWidth="1"/>
    <col min="3108" max="3108" width="6.7109375" style="75" customWidth="1"/>
    <col min="3109" max="3109" width="1" style="75" customWidth="1"/>
    <col min="3110" max="3110" width="6.7109375" style="75" customWidth="1"/>
    <col min="3111" max="3111" width="1" style="75" customWidth="1"/>
    <col min="3112" max="3113" width="6.7109375" style="75" customWidth="1"/>
    <col min="3114" max="3328" width="11.42578125" style="75"/>
    <col min="3329" max="3331" width="0" style="75" hidden="1" customWidth="1"/>
    <col min="3332" max="3332" width="1.42578125" style="75" customWidth="1"/>
    <col min="3333" max="3333" width="8.140625" style="75" customWidth="1"/>
    <col min="3334" max="3334" width="2" style="75" customWidth="1"/>
    <col min="3335" max="3335" width="1.5703125" style="75" customWidth="1"/>
    <col min="3336" max="3336" width="59.140625" style="75" customWidth="1"/>
    <col min="3337" max="3343" width="0" style="75" hidden="1" customWidth="1"/>
    <col min="3344" max="3344" width="0.28515625" style="75" customWidth="1"/>
    <col min="3345" max="3345" width="12.85546875" style="75" customWidth="1"/>
    <col min="3346" max="3346" width="1.28515625" style="75" customWidth="1"/>
    <col min="3347" max="3348" width="4.7109375" style="75" customWidth="1"/>
    <col min="3349" max="3349" width="5.7109375" style="75" customWidth="1"/>
    <col min="3350" max="3350" width="2.5703125" style="75" customWidth="1"/>
    <col min="3351" max="3351" width="11.42578125" style="75"/>
    <col min="3352" max="3352" width="4.7109375" style="75" customWidth="1"/>
    <col min="3353" max="3353" width="5" style="75" customWidth="1"/>
    <col min="3354" max="3354" width="2.28515625" style="75" customWidth="1"/>
    <col min="3355" max="3355" width="26" style="75" customWidth="1"/>
    <col min="3356" max="3356" width="8" style="75" customWidth="1"/>
    <col min="3357" max="3357" width="1" style="75" customWidth="1"/>
    <col min="3358" max="3358" width="6.7109375" style="75" customWidth="1"/>
    <col min="3359" max="3359" width="1" style="75" customWidth="1"/>
    <col min="3360" max="3360" width="6.7109375" style="75" customWidth="1"/>
    <col min="3361" max="3361" width="1" style="75" customWidth="1"/>
    <col min="3362" max="3362" width="6.7109375" style="75" customWidth="1"/>
    <col min="3363" max="3363" width="1" style="75" customWidth="1"/>
    <col min="3364" max="3364" width="6.7109375" style="75" customWidth="1"/>
    <col min="3365" max="3365" width="1" style="75" customWidth="1"/>
    <col min="3366" max="3366" width="6.7109375" style="75" customWidth="1"/>
    <col min="3367" max="3367" width="1" style="75" customWidth="1"/>
    <col min="3368" max="3369" width="6.7109375" style="75" customWidth="1"/>
    <col min="3370" max="3584" width="11.42578125" style="75"/>
    <col min="3585" max="3587" width="0" style="75" hidden="1" customWidth="1"/>
    <col min="3588" max="3588" width="1.42578125" style="75" customWidth="1"/>
    <col min="3589" max="3589" width="8.140625" style="75" customWidth="1"/>
    <col min="3590" max="3590" width="2" style="75" customWidth="1"/>
    <col min="3591" max="3591" width="1.5703125" style="75" customWidth="1"/>
    <col min="3592" max="3592" width="59.140625" style="75" customWidth="1"/>
    <col min="3593" max="3599" width="0" style="75" hidden="1" customWidth="1"/>
    <col min="3600" max="3600" width="0.28515625" style="75" customWidth="1"/>
    <col min="3601" max="3601" width="12.85546875" style="75" customWidth="1"/>
    <col min="3602" max="3602" width="1.28515625" style="75" customWidth="1"/>
    <col min="3603" max="3604" width="4.7109375" style="75" customWidth="1"/>
    <col min="3605" max="3605" width="5.7109375" style="75" customWidth="1"/>
    <col min="3606" max="3606" width="2.5703125" style="75" customWidth="1"/>
    <col min="3607" max="3607" width="11.42578125" style="75"/>
    <col min="3608" max="3608" width="4.7109375" style="75" customWidth="1"/>
    <col min="3609" max="3609" width="5" style="75" customWidth="1"/>
    <col min="3610" max="3610" width="2.28515625" style="75" customWidth="1"/>
    <col min="3611" max="3611" width="26" style="75" customWidth="1"/>
    <col min="3612" max="3612" width="8" style="75" customWidth="1"/>
    <col min="3613" max="3613" width="1" style="75" customWidth="1"/>
    <col min="3614" max="3614" width="6.7109375" style="75" customWidth="1"/>
    <col min="3615" max="3615" width="1" style="75" customWidth="1"/>
    <col min="3616" max="3616" width="6.7109375" style="75" customWidth="1"/>
    <col min="3617" max="3617" width="1" style="75" customWidth="1"/>
    <col min="3618" max="3618" width="6.7109375" style="75" customWidth="1"/>
    <col min="3619" max="3619" width="1" style="75" customWidth="1"/>
    <col min="3620" max="3620" width="6.7109375" style="75" customWidth="1"/>
    <col min="3621" max="3621" width="1" style="75" customWidth="1"/>
    <col min="3622" max="3622" width="6.7109375" style="75" customWidth="1"/>
    <col min="3623" max="3623" width="1" style="75" customWidth="1"/>
    <col min="3624" max="3625" width="6.7109375" style="75" customWidth="1"/>
    <col min="3626" max="3840" width="11.42578125" style="75"/>
    <col min="3841" max="3843" width="0" style="75" hidden="1" customWidth="1"/>
    <col min="3844" max="3844" width="1.42578125" style="75" customWidth="1"/>
    <col min="3845" max="3845" width="8.140625" style="75" customWidth="1"/>
    <col min="3846" max="3846" width="2" style="75" customWidth="1"/>
    <col min="3847" max="3847" width="1.5703125" style="75" customWidth="1"/>
    <col min="3848" max="3848" width="59.140625" style="75" customWidth="1"/>
    <col min="3849" max="3855" width="0" style="75" hidden="1" customWidth="1"/>
    <col min="3856" max="3856" width="0.28515625" style="75" customWidth="1"/>
    <col min="3857" max="3857" width="12.85546875" style="75" customWidth="1"/>
    <col min="3858" max="3858" width="1.28515625" style="75" customWidth="1"/>
    <col min="3859" max="3860" width="4.7109375" style="75" customWidth="1"/>
    <col min="3861" max="3861" width="5.7109375" style="75" customWidth="1"/>
    <col min="3862" max="3862" width="2.5703125" style="75" customWidth="1"/>
    <col min="3863" max="3863" width="11.42578125" style="75"/>
    <col min="3864" max="3864" width="4.7109375" style="75" customWidth="1"/>
    <col min="3865" max="3865" width="5" style="75" customWidth="1"/>
    <col min="3866" max="3866" width="2.28515625" style="75" customWidth="1"/>
    <col min="3867" max="3867" width="26" style="75" customWidth="1"/>
    <col min="3868" max="3868" width="8" style="75" customWidth="1"/>
    <col min="3869" max="3869" width="1" style="75" customWidth="1"/>
    <col min="3870" max="3870" width="6.7109375" style="75" customWidth="1"/>
    <col min="3871" max="3871" width="1" style="75" customWidth="1"/>
    <col min="3872" max="3872" width="6.7109375" style="75" customWidth="1"/>
    <col min="3873" max="3873" width="1" style="75" customWidth="1"/>
    <col min="3874" max="3874" width="6.7109375" style="75" customWidth="1"/>
    <col min="3875" max="3875" width="1" style="75" customWidth="1"/>
    <col min="3876" max="3876" width="6.7109375" style="75" customWidth="1"/>
    <col min="3877" max="3877" width="1" style="75" customWidth="1"/>
    <col min="3878" max="3878" width="6.7109375" style="75" customWidth="1"/>
    <col min="3879" max="3879" width="1" style="75" customWidth="1"/>
    <col min="3880" max="3881" width="6.7109375" style="75" customWidth="1"/>
    <col min="3882" max="4096" width="11.42578125" style="75"/>
    <col min="4097" max="4099" width="0" style="75" hidden="1" customWidth="1"/>
    <col min="4100" max="4100" width="1.42578125" style="75" customWidth="1"/>
    <col min="4101" max="4101" width="8.140625" style="75" customWidth="1"/>
    <col min="4102" max="4102" width="2" style="75" customWidth="1"/>
    <col min="4103" max="4103" width="1.5703125" style="75" customWidth="1"/>
    <col min="4104" max="4104" width="59.140625" style="75" customWidth="1"/>
    <col min="4105" max="4111" width="0" style="75" hidden="1" customWidth="1"/>
    <col min="4112" max="4112" width="0.28515625" style="75" customWidth="1"/>
    <col min="4113" max="4113" width="12.85546875" style="75" customWidth="1"/>
    <col min="4114" max="4114" width="1.28515625" style="75" customWidth="1"/>
    <col min="4115" max="4116" width="4.7109375" style="75" customWidth="1"/>
    <col min="4117" max="4117" width="5.7109375" style="75" customWidth="1"/>
    <col min="4118" max="4118" width="2.5703125" style="75" customWidth="1"/>
    <col min="4119" max="4119" width="11.42578125" style="75"/>
    <col min="4120" max="4120" width="4.7109375" style="75" customWidth="1"/>
    <col min="4121" max="4121" width="5" style="75" customWidth="1"/>
    <col min="4122" max="4122" width="2.28515625" style="75" customWidth="1"/>
    <col min="4123" max="4123" width="26" style="75" customWidth="1"/>
    <col min="4124" max="4124" width="8" style="75" customWidth="1"/>
    <col min="4125" max="4125" width="1" style="75" customWidth="1"/>
    <col min="4126" max="4126" width="6.7109375" style="75" customWidth="1"/>
    <col min="4127" max="4127" width="1" style="75" customWidth="1"/>
    <col min="4128" max="4128" width="6.7109375" style="75" customWidth="1"/>
    <col min="4129" max="4129" width="1" style="75" customWidth="1"/>
    <col min="4130" max="4130" width="6.7109375" style="75" customWidth="1"/>
    <col min="4131" max="4131" width="1" style="75" customWidth="1"/>
    <col min="4132" max="4132" width="6.7109375" style="75" customWidth="1"/>
    <col min="4133" max="4133" width="1" style="75" customWidth="1"/>
    <col min="4134" max="4134" width="6.7109375" style="75" customWidth="1"/>
    <col min="4135" max="4135" width="1" style="75" customWidth="1"/>
    <col min="4136" max="4137" width="6.7109375" style="75" customWidth="1"/>
    <col min="4138" max="4352" width="11.42578125" style="75"/>
    <col min="4353" max="4355" width="0" style="75" hidden="1" customWidth="1"/>
    <col min="4356" max="4356" width="1.42578125" style="75" customWidth="1"/>
    <col min="4357" max="4357" width="8.140625" style="75" customWidth="1"/>
    <col min="4358" max="4358" width="2" style="75" customWidth="1"/>
    <col min="4359" max="4359" width="1.5703125" style="75" customWidth="1"/>
    <col min="4360" max="4360" width="59.140625" style="75" customWidth="1"/>
    <col min="4361" max="4367" width="0" style="75" hidden="1" customWidth="1"/>
    <col min="4368" max="4368" width="0.28515625" style="75" customWidth="1"/>
    <col min="4369" max="4369" width="12.85546875" style="75" customWidth="1"/>
    <col min="4370" max="4370" width="1.28515625" style="75" customWidth="1"/>
    <col min="4371" max="4372" width="4.7109375" style="75" customWidth="1"/>
    <col min="4373" max="4373" width="5.7109375" style="75" customWidth="1"/>
    <col min="4374" max="4374" width="2.5703125" style="75" customWidth="1"/>
    <col min="4375" max="4375" width="11.42578125" style="75"/>
    <col min="4376" max="4376" width="4.7109375" style="75" customWidth="1"/>
    <col min="4377" max="4377" width="5" style="75" customWidth="1"/>
    <col min="4378" max="4378" width="2.28515625" style="75" customWidth="1"/>
    <col min="4379" max="4379" width="26" style="75" customWidth="1"/>
    <col min="4380" max="4380" width="8" style="75" customWidth="1"/>
    <col min="4381" max="4381" width="1" style="75" customWidth="1"/>
    <col min="4382" max="4382" width="6.7109375" style="75" customWidth="1"/>
    <col min="4383" max="4383" width="1" style="75" customWidth="1"/>
    <col min="4384" max="4384" width="6.7109375" style="75" customWidth="1"/>
    <col min="4385" max="4385" width="1" style="75" customWidth="1"/>
    <col min="4386" max="4386" width="6.7109375" style="75" customWidth="1"/>
    <col min="4387" max="4387" width="1" style="75" customWidth="1"/>
    <col min="4388" max="4388" width="6.7109375" style="75" customWidth="1"/>
    <col min="4389" max="4389" width="1" style="75" customWidth="1"/>
    <col min="4390" max="4390" width="6.7109375" style="75" customWidth="1"/>
    <col min="4391" max="4391" width="1" style="75" customWidth="1"/>
    <col min="4392" max="4393" width="6.7109375" style="75" customWidth="1"/>
    <col min="4394" max="4608" width="11.42578125" style="75"/>
    <col min="4609" max="4611" width="0" style="75" hidden="1" customWidth="1"/>
    <col min="4612" max="4612" width="1.42578125" style="75" customWidth="1"/>
    <col min="4613" max="4613" width="8.140625" style="75" customWidth="1"/>
    <col min="4614" max="4614" width="2" style="75" customWidth="1"/>
    <col min="4615" max="4615" width="1.5703125" style="75" customWidth="1"/>
    <col min="4616" max="4616" width="59.140625" style="75" customWidth="1"/>
    <col min="4617" max="4623" width="0" style="75" hidden="1" customWidth="1"/>
    <col min="4624" max="4624" width="0.28515625" style="75" customWidth="1"/>
    <col min="4625" max="4625" width="12.85546875" style="75" customWidth="1"/>
    <col min="4626" max="4626" width="1.28515625" style="75" customWidth="1"/>
    <col min="4627" max="4628" width="4.7109375" style="75" customWidth="1"/>
    <col min="4629" max="4629" width="5.7109375" style="75" customWidth="1"/>
    <col min="4630" max="4630" width="2.5703125" style="75" customWidth="1"/>
    <col min="4631" max="4631" width="11.42578125" style="75"/>
    <col min="4632" max="4632" width="4.7109375" style="75" customWidth="1"/>
    <col min="4633" max="4633" width="5" style="75" customWidth="1"/>
    <col min="4634" max="4634" width="2.28515625" style="75" customWidth="1"/>
    <col min="4635" max="4635" width="26" style="75" customWidth="1"/>
    <col min="4636" max="4636" width="8" style="75" customWidth="1"/>
    <col min="4637" max="4637" width="1" style="75" customWidth="1"/>
    <col min="4638" max="4638" width="6.7109375" style="75" customWidth="1"/>
    <col min="4639" max="4639" width="1" style="75" customWidth="1"/>
    <col min="4640" max="4640" width="6.7109375" style="75" customWidth="1"/>
    <col min="4641" max="4641" width="1" style="75" customWidth="1"/>
    <col min="4642" max="4642" width="6.7109375" style="75" customWidth="1"/>
    <col min="4643" max="4643" width="1" style="75" customWidth="1"/>
    <col min="4644" max="4644" width="6.7109375" style="75" customWidth="1"/>
    <col min="4645" max="4645" width="1" style="75" customWidth="1"/>
    <col min="4646" max="4646" width="6.7109375" style="75" customWidth="1"/>
    <col min="4647" max="4647" width="1" style="75" customWidth="1"/>
    <col min="4648" max="4649" width="6.7109375" style="75" customWidth="1"/>
    <col min="4650" max="4864" width="11.42578125" style="75"/>
    <col min="4865" max="4867" width="0" style="75" hidden="1" customWidth="1"/>
    <col min="4868" max="4868" width="1.42578125" style="75" customWidth="1"/>
    <col min="4869" max="4869" width="8.140625" style="75" customWidth="1"/>
    <col min="4870" max="4870" width="2" style="75" customWidth="1"/>
    <col min="4871" max="4871" width="1.5703125" style="75" customWidth="1"/>
    <col min="4872" max="4872" width="59.140625" style="75" customWidth="1"/>
    <col min="4873" max="4879" width="0" style="75" hidden="1" customWidth="1"/>
    <col min="4880" max="4880" width="0.28515625" style="75" customWidth="1"/>
    <col min="4881" max="4881" width="12.85546875" style="75" customWidth="1"/>
    <col min="4882" max="4882" width="1.28515625" style="75" customWidth="1"/>
    <col min="4883" max="4884" width="4.7109375" style="75" customWidth="1"/>
    <col min="4885" max="4885" width="5.7109375" style="75" customWidth="1"/>
    <col min="4886" max="4886" width="2.5703125" style="75" customWidth="1"/>
    <col min="4887" max="4887" width="11.42578125" style="75"/>
    <col min="4888" max="4888" width="4.7109375" style="75" customWidth="1"/>
    <col min="4889" max="4889" width="5" style="75" customWidth="1"/>
    <col min="4890" max="4890" width="2.28515625" style="75" customWidth="1"/>
    <col min="4891" max="4891" width="26" style="75" customWidth="1"/>
    <col min="4892" max="4892" width="8" style="75" customWidth="1"/>
    <col min="4893" max="4893" width="1" style="75" customWidth="1"/>
    <col min="4894" max="4894" width="6.7109375" style="75" customWidth="1"/>
    <col min="4895" max="4895" width="1" style="75" customWidth="1"/>
    <col min="4896" max="4896" width="6.7109375" style="75" customWidth="1"/>
    <col min="4897" max="4897" width="1" style="75" customWidth="1"/>
    <col min="4898" max="4898" width="6.7109375" style="75" customWidth="1"/>
    <col min="4899" max="4899" width="1" style="75" customWidth="1"/>
    <col min="4900" max="4900" width="6.7109375" style="75" customWidth="1"/>
    <col min="4901" max="4901" width="1" style="75" customWidth="1"/>
    <col min="4902" max="4902" width="6.7109375" style="75" customWidth="1"/>
    <col min="4903" max="4903" width="1" style="75" customWidth="1"/>
    <col min="4904" max="4905" width="6.7109375" style="75" customWidth="1"/>
    <col min="4906" max="5120" width="11.42578125" style="75"/>
    <col min="5121" max="5123" width="0" style="75" hidden="1" customWidth="1"/>
    <col min="5124" max="5124" width="1.42578125" style="75" customWidth="1"/>
    <col min="5125" max="5125" width="8.140625" style="75" customWidth="1"/>
    <col min="5126" max="5126" width="2" style="75" customWidth="1"/>
    <col min="5127" max="5127" width="1.5703125" style="75" customWidth="1"/>
    <col min="5128" max="5128" width="59.140625" style="75" customWidth="1"/>
    <col min="5129" max="5135" width="0" style="75" hidden="1" customWidth="1"/>
    <col min="5136" max="5136" width="0.28515625" style="75" customWidth="1"/>
    <col min="5137" max="5137" width="12.85546875" style="75" customWidth="1"/>
    <col min="5138" max="5138" width="1.28515625" style="75" customWidth="1"/>
    <col min="5139" max="5140" width="4.7109375" style="75" customWidth="1"/>
    <col min="5141" max="5141" width="5.7109375" style="75" customWidth="1"/>
    <col min="5142" max="5142" width="2.5703125" style="75" customWidth="1"/>
    <col min="5143" max="5143" width="11.42578125" style="75"/>
    <col min="5144" max="5144" width="4.7109375" style="75" customWidth="1"/>
    <col min="5145" max="5145" width="5" style="75" customWidth="1"/>
    <col min="5146" max="5146" width="2.28515625" style="75" customWidth="1"/>
    <col min="5147" max="5147" width="26" style="75" customWidth="1"/>
    <col min="5148" max="5148" width="8" style="75" customWidth="1"/>
    <col min="5149" max="5149" width="1" style="75" customWidth="1"/>
    <col min="5150" max="5150" width="6.7109375" style="75" customWidth="1"/>
    <col min="5151" max="5151" width="1" style="75" customWidth="1"/>
    <col min="5152" max="5152" width="6.7109375" style="75" customWidth="1"/>
    <col min="5153" max="5153" width="1" style="75" customWidth="1"/>
    <col min="5154" max="5154" width="6.7109375" style="75" customWidth="1"/>
    <col min="5155" max="5155" width="1" style="75" customWidth="1"/>
    <col min="5156" max="5156" width="6.7109375" style="75" customWidth="1"/>
    <col min="5157" max="5157" width="1" style="75" customWidth="1"/>
    <col min="5158" max="5158" width="6.7109375" style="75" customWidth="1"/>
    <col min="5159" max="5159" width="1" style="75" customWidth="1"/>
    <col min="5160" max="5161" width="6.7109375" style="75" customWidth="1"/>
    <col min="5162" max="5376" width="11.42578125" style="75"/>
    <col min="5377" max="5379" width="0" style="75" hidden="1" customWidth="1"/>
    <col min="5380" max="5380" width="1.42578125" style="75" customWidth="1"/>
    <col min="5381" max="5381" width="8.140625" style="75" customWidth="1"/>
    <col min="5382" max="5382" width="2" style="75" customWidth="1"/>
    <col min="5383" max="5383" width="1.5703125" style="75" customWidth="1"/>
    <col min="5384" max="5384" width="59.140625" style="75" customWidth="1"/>
    <col min="5385" max="5391" width="0" style="75" hidden="1" customWidth="1"/>
    <col min="5392" max="5392" width="0.28515625" style="75" customWidth="1"/>
    <col min="5393" max="5393" width="12.85546875" style="75" customWidth="1"/>
    <col min="5394" max="5394" width="1.28515625" style="75" customWidth="1"/>
    <col min="5395" max="5396" width="4.7109375" style="75" customWidth="1"/>
    <col min="5397" max="5397" width="5.7109375" style="75" customWidth="1"/>
    <col min="5398" max="5398" width="2.5703125" style="75" customWidth="1"/>
    <col min="5399" max="5399" width="11.42578125" style="75"/>
    <col min="5400" max="5400" width="4.7109375" style="75" customWidth="1"/>
    <col min="5401" max="5401" width="5" style="75" customWidth="1"/>
    <col min="5402" max="5402" width="2.28515625" style="75" customWidth="1"/>
    <col min="5403" max="5403" width="26" style="75" customWidth="1"/>
    <col min="5404" max="5404" width="8" style="75" customWidth="1"/>
    <col min="5405" max="5405" width="1" style="75" customWidth="1"/>
    <col min="5406" max="5406" width="6.7109375" style="75" customWidth="1"/>
    <col min="5407" max="5407" width="1" style="75" customWidth="1"/>
    <col min="5408" max="5408" width="6.7109375" style="75" customWidth="1"/>
    <col min="5409" max="5409" width="1" style="75" customWidth="1"/>
    <col min="5410" max="5410" width="6.7109375" style="75" customWidth="1"/>
    <col min="5411" max="5411" width="1" style="75" customWidth="1"/>
    <col min="5412" max="5412" width="6.7109375" style="75" customWidth="1"/>
    <col min="5413" max="5413" width="1" style="75" customWidth="1"/>
    <col min="5414" max="5414" width="6.7109375" style="75" customWidth="1"/>
    <col min="5415" max="5415" width="1" style="75" customWidth="1"/>
    <col min="5416" max="5417" width="6.7109375" style="75" customWidth="1"/>
    <col min="5418" max="5632" width="11.42578125" style="75"/>
    <col min="5633" max="5635" width="0" style="75" hidden="1" customWidth="1"/>
    <col min="5636" max="5636" width="1.42578125" style="75" customWidth="1"/>
    <col min="5637" max="5637" width="8.140625" style="75" customWidth="1"/>
    <col min="5638" max="5638" width="2" style="75" customWidth="1"/>
    <col min="5639" max="5639" width="1.5703125" style="75" customWidth="1"/>
    <col min="5640" max="5640" width="59.140625" style="75" customWidth="1"/>
    <col min="5641" max="5647" width="0" style="75" hidden="1" customWidth="1"/>
    <col min="5648" max="5648" width="0.28515625" style="75" customWidth="1"/>
    <col min="5649" max="5649" width="12.85546875" style="75" customWidth="1"/>
    <col min="5650" max="5650" width="1.28515625" style="75" customWidth="1"/>
    <col min="5651" max="5652" width="4.7109375" style="75" customWidth="1"/>
    <col min="5653" max="5653" width="5.7109375" style="75" customWidth="1"/>
    <col min="5654" max="5654" width="2.5703125" style="75" customWidth="1"/>
    <col min="5655" max="5655" width="11.42578125" style="75"/>
    <col min="5656" max="5656" width="4.7109375" style="75" customWidth="1"/>
    <col min="5657" max="5657" width="5" style="75" customWidth="1"/>
    <col min="5658" max="5658" width="2.28515625" style="75" customWidth="1"/>
    <col min="5659" max="5659" width="26" style="75" customWidth="1"/>
    <col min="5660" max="5660" width="8" style="75" customWidth="1"/>
    <col min="5661" max="5661" width="1" style="75" customWidth="1"/>
    <col min="5662" max="5662" width="6.7109375" style="75" customWidth="1"/>
    <col min="5663" max="5663" width="1" style="75" customWidth="1"/>
    <col min="5664" max="5664" width="6.7109375" style="75" customWidth="1"/>
    <col min="5665" max="5665" width="1" style="75" customWidth="1"/>
    <col min="5666" max="5666" width="6.7109375" style="75" customWidth="1"/>
    <col min="5667" max="5667" width="1" style="75" customWidth="1"/>
    <col min="5668" max="5668" width="6.7109375" style="75" customWidth="1"/>
    <col min="5669" max="5669" width="1" style="75" customWidth="1"/>
    <col min="5670" max="5670" width="6.7109375" style="75" customWidth="1"/>
    <col min="5671" max="5671" width="1" style="75" customWidth="1"/>
    <col min="5672" max="5673" width="6.7109375" style="75" customWidth="1"/>
    <col min="5674" max="5888" width="11.42578125" style="75"/>
    <col min="5889" max="5891" width="0" style="75" hidden="1" customWidth="1"/>
    <col min="5892" max="5892" width="1.42578125" style="75" customWidth="1"/>
    <col min="5893" max="5893" width="8.140625" style="75" customWidth="1"/>
    <col min="5894" max="5894" width="2" style="75" customWidth="1"/>
    <col min="5895" max="5895" width="1.5703125" style="75" customWidth="1"/>
    <col min="5896" max="5896" width="59.140625" style="75" customWidth="1"/>
    <col min="5897" max="5903" width="0" style="75" hidden="1" customWidth="1"/>
    <col min="5904" max="5904" width="0.28515625" style="75" customWidth="1"/>
    <col min="5905" max="5905" width="12.85546875" style="75" customWidth="1"/>
    <col min="5906" max="5906" width="1.28515625" style="75" customWidth="1"/>
    <col min="5907" max="5908" width="4.7109375" style="75" customWidth="1"/>
    <col min="5909" max="5909" width="5.7109375" style="75" customWidth="1"/>
    <col min="5910" max="5910" width="2.5703125" style="75" customWidth="1"/>
    <col min="5911" max="5911" width="11.42578125" style="75"/>
    <col min="5912" max="5912" width="4.7109375" style="75" customWidth="1"/>
    <col min="5913" max="5913" width="5" style="75" customWidth="1"/>
    <col min="5914" max="5914" width="2.28515625" style="75" customWidth="1"/>
    <col min="5915" max="5915" width="26" style="75" customWidth="1"/>
    <col min="5916" max="5916" width="8" style="75" customWidth="1"/>
    <col min="5917" max="5917" width="1" style="75" customWidth="1"/>
    <col min="5918" max="5918" width="6.7109375" style="75" customWidth="1"/>
    <col min="5919" max="5919" width="1" style="75" customWidth="1"/>
    <col min="5920" max="5920" width="6.7109375" style="75" customWidth="1"/>
    <col min="5921" max="5921" width="1" style="75" customWidth="1"/>
    <col min="5922" max="5922" width="6.7109375" style="75" customWidth="1"/>
    <col min="5923" max="5923" width="1" style="75" customWidth="1"/>
    <col min="5924" max="5924" width="6.7109375" style="75" customWidth="1"/>
    <col min="5925" max="5925" width="1" style="75" customWidth="1"/>
    <col min="5926" max="5926" width="6.7109375" style="75" customWidth="1"/>
    <col min="5927" max="5927" width="1" style="75" customWidth="1"/>
    <col min="5928" max="5929" width="6.7109375" style="75" customWidth="1"/>
    <col min="5930" max="6144" width="11.42578125" style="75"/>
    <col min="6145" max="6147" width="0" style="75" hidden="1" customWidth="1"/>
    <col min="6148" max="6148" width="1.42578125" style="75" customWidth="1"/>
    <col min="6149" max="6149" width="8.140625" style="75" customWidth="1"/>
    <col min="6150" max="6150" width="2" style="75" customWidth="1"/>
    <col min="6151" max="6151" width="1.5703125" style="75" customWidth="1"/>
    <col min="6152" max="6152" width="59.140625" style="75" customWidth="1"/>
    <col min="6153" max="6159" width="0" style="75" hidden="1" customWidth="1"/>
    <col min="6160" max="6160" width="0.28515625" style="75" customWidth="1"/>
    <col min="6161" max="6161" width="12.85546875" style="75" customWidth="1"/>
    <col min="6162" max="6162" width="1.28515625" style="75" customWidth="1"/>
    <col min="6163" max="6164" width="4.7109375" style="75" customWidth="1"/>
    <col min="6165" max="6165" width="5.7109375" style="75" customWidth="1"/>
    <col min="6166" max="6166" width="2.5703125" style="75" customWidth="1"/>
    <col min="6167" max="6167" width="11.42578125" style="75"/>
    <col min="6168" max="6168" width="4.7109375" style="75" customWidth="1"/>
    <col min="6169" max="6169" width="5" style="75" customWidth="1"/>
    <col min="6170" max="6170" width="2.28515625" style="75" customWidth="1"/>
    <col min="6171" max="6171" width="26" style="75" customWidth="1"/>
    <col min="6172" max="6172" width="8" style="75" customWidth="1"/>
    <col min="6173" max="6173" width="1" style="75" customWidth="1"/>
    <col min="6174" max="6174" width="6.7109375" style="75" customWidth="1"/>
    <col min="6175" max="6175" width="1" style="75" customWidth="1"/>
    <col min="6176" max="6176" width="6.7109375" style="75" customWidth="1"/>
    <col min="6177" max="6177" width="1" style="75" customWidth="1"/>
    <col min="6178" max="6178" width="6.7109375" style="75" customWidth="1"/>
    <col min="6179" max="6179" width="1" style="75" customWidth="1"/>
    <col min="6180" max="6180" width="6.7109375" style="75" customWidth="1"/>
    <col min="6181" max="6181" width="1" style="75" customWidth="1"/>
    <col min="6182" max="6182" width="6.7109375" style="75" customWidth="1"/>
    <col min="6183" max="6183" width="1" style="75" customWidth="1"/>
    <col min="6184" max="6185" width="6.7109375" style="75" customWidth="1"/>
    <col min="6186" max="6400" width="11.42578125" style="75"/>
    <col min="6401" max="6403" width="0" style="75" hidden="1" customWidth="1"/>
    <col min="6404" max="6404" width="1.42578125" style="75" customWidth="1"/>
    <col min="6405" max="6405" width="8.140625" style="75" customWidth="1"/>
    <col min="6406" max="6406" width="2" style="75" customWidth="1"/>
    <col min="6407" max="6407" width="1.5703125" style="75" customWidth="1"/>
    <col min="6408" max="6408" width="59.140625" style="75" customWidth="1"/>
    <col min="6409" max="6415" width="0" style="75" hidden="1" customWidth="1"/>
    <col min="6416" max="6416" width="0.28515625" style="75" customWidth="1"/>
    <col min="6417" max="6417" width="12.85546875" style="75" customWidth="1"/>
    <col min="6418" max="6418" width="1.28515625" style="75" customWidth="1"/>
    <col min="6419" max="6420" width="4.7109375" style="75" customWidth="1"/>
    <col min="6421" max="6421" width="5.7109375" style="75" customWidth="1"/>
    <col min="6422" max="6422" width="2.5703125" style="75" customWidth="1"/>
    <col min="6423" max="6423" width="11.42578125" style="75"/>
    <col min="6424" max="6424" width="4.7109375" style="75" customWidth="1"/>
    <col min="6425" max="6425" width="5" style="75" customWidth="1"/>
    <col min="6426" max="6426" width="2.28515625" style="75" customWidth="1"/>
    <col min="6427" max="6427" width="26" style="75" customWidth="1"/>
    <col min="6428" max="6428" width="8" style="75" customWidth="1"/>
    <col min="6429" max="6429" width="1" style="75" customWidth="1"/>
    <col min="6430" max="6430" width="6.7109375" style="75" customWidth="1"/>
    <col min="6431" max="6431" width="1" style="75" customWidth="1"/>
    <col min="6432" max="6432" width="6.7109375" style="75" customWidth="1"/>
    <col min="6433" max="6433" width="1" style="75" customWidth="1"/>
    <col min="6434" max="6434" width="6.7109375" style="75" customWidth="1"/>
    <col min="6435" max="6435" width="1" style="75" customWidth="1"/>
    <col min="6436" max="6436" width="6.7109375" style="75" customWidth="1"/>
    <col min="6437" max="6437" width="1" style="75" customWidth="1"/>
    <col min="6438" max="6438" width="6.7109375" style="75" customWidth="1"/>
    <col min="6439" max="6439" width="1" style="75" customWidth="1"/>
    <col min="6440" max="6441" width="6.7109375" style="75" customWidth="1"/>
    <col min="6442" max="6656" width="11.42578125" style="75"/>
    <col min="6657" max="6659" width="0" style="75" hidden="1" customWidth="1"/>
    <col min="6660" max="6660" width="1.42578125" style="75" customWidth="1"/>
    <col min="6661" max="6661" width="8.140625" style="75" customWidth="1"/>
    <col min="6662" max="6662" width="2" style="75" customWidth="1"/>
    <col min="6663" max="6663" width="1.5703125" style="75" customWidth="1"/>
    <col min="6664" max="6664" width="59.140625" style="75" customWidth="1"/>
    <col min="6665" max="6671" width="0" style="75" hidden="1" customWidth="1"/>
    <col min="6672" max="6672" width="0.28515625" style="75" customWidth="1"/>
    <col min="6673" max="6673" width="12.85546875" style="75" customWidth="1"/>
    <col min="6674" max="6674" width="1.28515625" style="75" customWidth="1"/>
    <col min="6675" max="6676" width="4.7109375" style="75" customWidth="1"/>
    <col min="6677" max="6677" width="5.7109375" style="75" customWidth="1"/>
    <col min="6678" max="6678" width="2.5703125" style="75" customWidth="1"/>
    <col min="6679" max="6679" width="11.42578125" style="75"/>
    <col min="6680" max="6680" width="4.7109375" style="75" customWidth="1"/>
    <col min="6681" max="6681" width="5" style="75" customWidth="1"/>
    <col min="6682" max="6682" width="2.28515625" style="75" customWidth="1"/>
    <col min="6683" max="6683" width="26" style="75" customWidth="1"/>
    <col min="6684" max="6684" width="8" style="75" customWidth="1"/>
    <col min="6685" max="6685" width="1" style="75" customWidth="1"/>
    <col min="6686" max="6686" width="6.7109375" style="75" customWidth="1"/>
    <col min="6687" max="6687" width="1" style="75" customWidth="1"/>
    <col min="6688" max="6688" width="6.7109375" style="75" customWidth="1"/>
    <col min="6689" max="6689" width="1" style="75" customWidth="1"/>
    <col min="6690" max="6690" width="6.7109375" style="75" customWidth="1"/>
    <col min="6691" max="6691" width="1" style="75" customWidth="1"/>
    <col min="6692" max="6692" width="6.7109375" style="75" customWidth="1"/>
    <col min="6693" max="6693" width="1" style="75" customWidth="1"/>
    <col min="6694" max="6694" width="6.7109375" style="75" customWidth="1"/>
    <col min="6695" max="6695" width="1" style="75" customWidth="1"/>
    <col min="6696" max="6697" width="6.7109375" style="75" customWidth="1"/>
    <col min="6698" max="6912" width="11.42578125" style="75"/>
    <col min="6913" max="6915" width="0" style="75" hidden="1" customWidth="1"/>
    <col min="6916" max="6916" width="1.42578125" style="75" customWidth="1"/>
    <col min="6917" max="6917" width="8.140625" style="75" customWidth="1"/>
    <col min="6918" max="6918" width="2" style="75" customWidth="1"/>
    <col min="6919" max="6919" width="1.5703125" style="75" customWidth="1"/>
    <col min="6920" max="6920" width="59.140625" style="75" customWidth="1"/>
    <col min="6921" max="6927" width="0" style="75" hidden="1" customWidth="1"/>
    <col min="6928" max="6928" width="0.28515625" style="75" customWidth="1"/>
    <col min="6929" max="6929" width="12.85546875" style="75" customWidth="1"/>
    <col min="6930" max="6930" width="1.28515625" style="75" customWidth="1"/>
    <col min="6931" max="6932" width="4.7109375" style="75" customWidth="1"/>
    <col min="6933" max="6933" width="5.7109375" style="75" customWidth="1"/>
    <col min="6934" max="6934" width="2.5703125" style="75" customWidth="1"/>
    <col min="6935" max="6935" width="11.42578125" style="75"/>
    <col min="6936" max="6936" width="4.7109375" style="75" customWidth="1"/>
    <col min="6937" max="6937" width="5" style="75" customWidth="1"/>
    <col min="6938" max="6938" width="2.28515625" style="75" customWidth="1"/>
    <col min="6939" max="6939" width="26" style="75" customWidth="1"/>
    <col min="6940" max="6940" width="8" style="75" customWidth="1"/>
    <col min="6941" max="6941" width="1" style="75" customWidth="1"/>
    <col min="6942" max="6942" width="6.7109375" style="75" customWidth="1"/>
    <col min="6943" max="6943" width="1" style="75" customWidth="1"/>
    <col min="6944" max="6944" width="6.7109375" style="75" customWidth="1"/>
    <col min="6945" max="6945" width="1" style="75" customWidth="1"/>
    <col min="6946" max="6946" width="6.7109375" style="75" customWidth="1"/>
    <col min="6947" max="6947" width="1" style="75" customWidth="1"/>
    <col min="6948" max="6948" width="6.7109375" style="75" customWidth="1"/>
    <col min="6949" max="6949" width="1" style="75" customWidth="1"/>
    <col min="6950" max="6950" width="6.7109375" style="75" customWidth="1"/>
    <col min="6951" max="6951" width="1" style="75" customWidth="1"/>
    <col min="6952" max="6953" width="6.7109375" style="75" customWidth="1"/>
    <col min="6954" max="7168" width="11.42578125" style="75"/>
    <col min="7169" max="7171" width="0" style="75" hidden="1" customWidth="1"/>
    <col min="7172" max="7172" width="1.42578125" style="75" customWidth="1"/>
    <col min="7173" max="7173" width="8.140625" style="75" customWidth="1"/>
    <col min="7174" max="7174" width="2" style="75" customWidth="1"/>
    <col min="7175" max="7175" width="1.5703125" style="75" customWidth="1"/>
    <col min="7176" max="7176" width="59.140625" style="75" customWidth="1"/>
    <col min="7177" max="7183" width="0" style="75" hidden="1" customWidth="1"/>
    <col min="7184" max="7184" width="0.28515625" style="75" customWidth="1"/>
    <col min="7185" max="7185" width="12.85546875" style="75" customWidth="1"/>
    <col min="7186" max="7186" width="1.28515625" style="75" customWidth="1"/>
    <col min="7187" max="7188" width="4.7109375" style="75" customWidth="1"/>
    <col min="7189" max="7189" width="5.7109375" style="75" customWidth="1"/>
    <col min="7190" max="7190" width="2.5703125" style="75" customWidth="1"/>
    <col min="7191" max="7191" width="11.42578125" style="75"/>
    <col min="7192" max="7192" width="4.7109375" style="75" customWidth="1"/>
    <col min="7193" max="7193" width="5" style="75" customWidth="1"/>
    <col min="7194" max="7194" width="2.28515625" style="75" customWidth="1"/>
    <col min="7195" max="7195" width="26" style="75" customWidth="1"/>
    <col min="7196" max="7196" width="8" style="75" customWidth="1"/>
    <col min="7197" max="7197" width="1" style="75" customWidth="1"/>
    <col min="7198" max="7198" width="6.7109375" style="75" customWidth="1"/>
    <col min="7199" max="7199" width="1" style="75" customWidth="1"/>
    <col min="7200" max="7200" width="6.7109375" style="75" customWidth="1"/>
    <col min="7201" max="7201" width="1" style="75" customWidth="1"/>
    <col min="7202" max="7202" width="6.7109375" style="75" customWidth="1"/>
    <col min="7203" max="7203" width="1" style="75" customWidth="1"/>
    <col min="7204" max="7204" width="6.7109375" style="75" customWidth="1"/>
    <col min="7205" max="7205" width="1" style="75" customWidth="1"/>
    <col min="7206" max="7206" width="6.7109375" style="75" customWidth="1"/>
    <col min="7207" max="7207" width="1" style="75" customWidth="1"/>
    <col min="7208" max="7209" width="6.7109375" style="75" customWidth="1"/>
    <col min="7210" max="7424" width="11.42578125" style="75"/>
    <col min="7425" max="7427" width="0" style="75" hidden="1" customWidth="1"/>
    <col min="7428" max="7428" width="1.42578125" style="75" customWidth="1"/>
    <col min="7429" max="7429" width="8.140625" style="75" customWidth="1"/>
    <col min="7430" max="7430" width="2" style="75" customWidth="1"/>
    <col min="7431" max="7431" width="1.5703125" style="75" customWidth="1"/>
    <col min="7432" max="7432" width="59.140625" style="75" customWidth="1"/>
    <col min="7433" max="7439" width="0" style="75" hidden="1" customWidth="1"/>
    <col min="7440" max="7440" width="0.28515625" style="75" customWidth="1"/>
    <col min="7441" max="7441" width="12.85546875" style="75" customWidth="1"/>
    <col min="7442" max="7442" width="1.28515625" style="75" customWidth="1"/>
    <col min="7443" max="7444" width="4.7109375" style="75" customWidth="1"/>
    <col min="7445" max="7445" width="5.7109375" style="75" customWidth="1"/>
    <col min="7446" max="7446" width="2.5703125" style="75" customWidth="1"/>
    <col min="7447" max="7447" width="11.42578125" style="75"/>
    <col min="7448" max="7448" width="4.7109375" style="75" customWidth="1"/>
    <col min="7449" max="7449" width="5" style="75" customWidth="1"/>
    <col min="7450" max="7450" width="2.28515625" style="75" customWidth="1"/>
    <col min="7451" max="7451" width="26" style="75" customWidth="1"/>
    <col min="7452" max="7452" width="8" style="75" customWidth="1"/>
    <col min="7453" max="7453" width="1" style="75" customWidth="1"/>
    <col min="7454" max="7454" width="6.7109375" style="75" customWidth="1"/>
    <col min="7455" max="7455" width="1" style="75" customWidth="1"/>
    <col min="7456" max="7456" width="6.7109375" style="75" customWidth="1"/>
    <col min="7457" max="7457" width="1" style="75" customWidth="1"/>
    <col min="7458" max="7458" width="6.7109375" style="75" customWidth="1"/>
    <col min="7459" max="7459" width="1" style="75" customWidth="1"/>
    <col min="7460" max="7460" width="6.7109375" style="75" customWidth="1"/>
    <col min="7461" max="7461" width="1" style="75" customWidth="1"/>
    <col min="7462" max="7462" width="6.7109375" style="75" customWidth="1"/>
    <col min="7463" max="7463" width="1" style="75" customWidth="1"/>
    <col min="7464" max="7465" width="6.7109375" style="75" customWidth="1"/>
    <col min="7466" max="7680" width="11.42578125" style="75"/>
    <col min="7681" max="7683" width="0" style="75" hidden="1" customWidth="1"/>
    <col min="7684" max="7684" width="1.42578125" style="75" customWidth="1"/>
    <col min="7685" max="7685" width="8.140625" style="75" customWidth="1"/>
    <col min="7686" max="7686" width="2" style="75" customWidth="1"/>
    <col min="7687" max="7687" width="1.5703125" style="75" customWidth="1"/>
    <col min="7688" max="7688" width="59.140625" style="75" customWidth="1"/>
    <col min="7689" max="7695" width="0" style="75" hidden="1" customWidth="1"/>
    <col min="7696" max="7696" width="0.28515625" style="75" customWidth="1"/>
    <col min="7697" max="7697" width="12.85546875" style="75" customWidth="1"/>
    <col min="7698" max="7698" width="1.28515625" style="75" customWidth="1"/>
    <col min="7699" max="7700" width="4.7109375" style="75" customWidth="1"/>
    <col min="7701" max="7701" width="5.7109375" style="75" customWidth="1"/>
    <col min="7702" max="7702" width="2.5703125" style="75" customWidth="1"/>
    <col min="7703" max="7703" width="11.42578125" style="75"/>
    <col min="7704" max="7704" width="4.7109375" style="75" customWidth="1"/>
    <col min="7705" max="7705" width="5" style="75" customWidth="1"/>
    <col min="7706" max="7706" width="2.28515625" style="75" customWidth="1"/>
    <col min="7707" max="7707" width="26" style="75" customWidth="1"/>
    <col min="7708" max="7708" width="8" style="75" customWidth="1"/>
    <col min="7709" max="7709" width="1" style="75" customWidth="1"/>
    <col min="7710" max="7710" width="6.7109375" style="75" customWidth="1"/>
    <col min="7711" max="7711" width="1" style="75" customWidth="1"/>
    <col min="7712" max="7712" width="6.7109375" style="75" customWidth="1"/>
    <col min="7713" max="7713" width="1" style="75" customWidth="1"/>
    <col min="7714" max="7714" width="6.7109375" style="75" customWidth="1"/>
    <col min="7715" max="7715" width="1" style="75" customWidth="1"/>
    <col min="7716" max="7716" width="6.7109375" style="75" customWidth="1"/>
    <col min="7717" max="7717" width="1" style="75" customWidth="1"/>
    <col min="7718" max="7718" width="6.7109375" style="75" customWidth="1"/>
    <col min="7719" max="7719" width="1" style="75" customWidth="1"/>
    <col min="7720" max="7721" width="6.7109375" style="75" customWidth="1"/>
    <col min="7722" max="7936" width="11.42578125" style="75"/>
    <col min="7937" max="7939" width="0" style="75" hidden="1" customWidth="1"/>
    <col min="7940" max="7940" width="1.42578125" style="75" customWidth="1"/>
    <col min="7941" max="7941" width="8.140625" style="75" customWidth="1"/>
    <col min="7942" max="7942" width="2" style="75" customWidth="1"/>
    <col min="7943" max="7943" width="1.5703125" style="75" customWidth="1"/>
    <col min="7944" max="7944" width="59.140625" style="75" customWidth="1"/>
    <col min="7945" max="7951" width="0" style="75" hidden="1" customWidth="1"/>
    <col min="7952" max="7952" width="0.28515625" style="75" customWidth="1"/>
    <col min="7953" max="7953" width="12.85546875" style="75" customWidth="1"/>
    <col min="7954" max="7954" width="1.28515625" style="75" customWidth="1"/>
    <col min="7955" max="7956" width="4.7109375" style="75" customWidth="1"/>
    <col min="7957" max="7957" width="5.7109375" style="75" customWidth="1"/>
    <col min="7958" max="7958" width="2.5703125" style="75" customWidth="1"/>
    <col min="7959" max="7959" width="11.42578125" style="75"/>
    <col min="7960" max="7960" width="4.7109375" style="75" customWidth="1"/>
    <col min="7961" max="7961" width="5" style="75" customWidth="1"/>
    <col min="7962" max="7962" width="2.28515625" style="75" customWidth="1"/>
    <col min="7963" max="7963" width="26" style="75" customWidth="1"/>
    <col min="7964" max="7964" width="8" style="75" customWidth="1"/>
    <col min="7965" max="7965" width="1" style="75" customWidth="1"/>
    <col min="7966" max="7966" width="6.7109375" style="75" customWidth="1"/>
    <col min="7967" max="7967" width="1" style="75" customWidth="1"/>
    <col min="7968" max="7968" width="6.7109375" style="75" customWidth="1"/>
    <col min="7969" max="7969" width="1" style="75" customWidth="1"/>
    <col min="7970" max="7970" width="6.7109375" style="75" customWidth="1"/>
    <col min="7971" max="7971" width="1" style="75" customWidth="1"/>
    <col min="7972" max="7972" width="6.7109375" style="75" customWidth="1"/>
    <col min="7973" max="7973" width="1" style="75" customWidth="1"/>
    <col min="7974" max="7974" width="6.7109375" style="75" customWidth="1"/>
    <col min="7975" max="7975" width="1" style="75" customWidth="1"/>
    <col min="7976" max="7977" width="6.7109375" style="75" customWidth="1"/>
    <col min="7978" max="8192" width="11.42578125" style="75"/>
    <col min="8193" max="8195" width="0" style="75" hidden="1" customWidth="1"/>
    <col min="8196" max="8196" width="1.42578125" style="75" customWidth="1"/>
    <col min="8197" max="8197" width="8.140625" style="75" customWidth="1"/>
    <col min="8198" max="8198" width="2" style="75" customWidth="1"/>
    <col min="8199" max="8199" width="1.5703125" style="75" customWidth="1"/>
    <col min="8200" max="8200" width="59.140625" style="75" customWidth="1"/>
    <col min="8201" max="8207" width="0" style="75" hidden="1" customWidth="1"/>
    <col min="8208" max="8208" width="0.28515625" style="75" customWidth="1"/>
    <col min="8209" max="8209" width="12.85546875" style="75" customWidth="1"/>
    <col min="8210" max="8210" width="1.28515625" style="75" customWidth="1"/>
    <col min="8211" max="8212" width="4.7109375" style="75" customWidth="1"/>
    <col min="8213" max="8213" width="5.7109375" style="75" customWidth="1"/>
    <col min="8214" max="8214" width="2.5703125" style="75" customWidth="1"/>
    <col min="8215" max="8215" width="11.42578125" style="75"/>
    <col min="8216" max="8216" width="4.7109375" style="75" customWidth="1"/>
    <col min="8217" max="8217" width="5" style="75" customWidth="1"/>
    <col min="8218" max="8218" width="2.28515625" style="75" customWidth="1"/>
    <col min="8219" max="8219" width="26" style="75" customWidth="1"/>
    <col min="8220" max="8220" width="8" style="75" customWidth="1"/>
    <col min="8221" max="8221" width="1" style="75" customWidth="1"/>
    <col min="8222" max="8222" width="6.7109375" style="75" customWidth="1"/>
    <col min="8223" max="8223" width="1" style="75" customWidth="1"/>
    <col min="8224" max="8224" width="6.7109375" style="75" customWidth="1"/>
    <col min="8225" max="8225" width="1" style="75" customWidth="1"/>
    <col min="8226" max="8226" width="6.7109375" style="75" customWidth="1"/>
    <col min="8227" max="8227" width="1" style="75" customWidth="1"/>
    <col min="8228" max="8228" width="6.7109375" style="75" customWidth="1"/>
    <col min="8229" max="8229" width="1" style="75" customWidth="1"/>
    <col min="8230" max="8230" width="6.7109375" style="75" customWidth="1"/>
    <col min="8231" max="8231" width="1" style="75" customWidth="1"/>
    <col min="8232" max="8233" width="6.7109375" style="75" customWidth="1"/>
    <col min="8234" max="8448" width="11.42578125" style="75"/>
    <col min="8449" max="8451" width="0" style="75" hidden="1" customWidth="1"/>
    <col min="8452" max="8452" width="1.42578125" style="75" customWidth="1"/>
    <col min="8453" max="8453" width="8.140625" style="75" customWidth="1"/>
    <col min="8454" max="8454" width="2" style="75" customWidth="1"/>
    <col min="8455" max="8455" width="1.5703125" style="75" customWidth="1"/>
    <col min="8456" max="8456" width="59.140625" style="75" customWidth="1"/>
    <col min="8457" max="8463" width="0" style="75" hidden="1" customWidth="1"/>
    <col min="8464" max="8464" width="0.28515625" style="75" customWidth="1"/>
    <col min="8465" max="8465" width="12.85546875" style="75" customWidth="1"/>
    <col min="8466" max="8466" width="1.28515625" style="75" customWidth="1"/>
    <col min="8467" max="8468" width="4.7109375" style="75" customWidth="1"/>
    <col min="8469" max="8469" width="5.7109375" style="75" customWidth="1"/>
    <col min="8470" max="8470" width="2.5703125" style="75" customWidth="1"/>
    <col min="8471" max="8471" width="11.42578125" style="75"/>
    <col min="8472" max="8472" width="4.7109375" style="75" customWidth="1"/>
    <col min="8473" max="8473" width="5" style="75" customWidth="1"/>
    <col min="8474" max="8474" width="2.28515625" style="75" customWidth="1"/>
    <col min="8475" max="8475" width="26" style="75" customWidth="1"/>
    <col min="8476" max="8476" width="8" style="75" customWidth="1"/>
    <col min="8477" max="8477" width="1" style="75" customWidth="1"/>
    <col min="8478" max="8478" width="6.7109375" style="75" customWidth="1"/>
    <col min="8479" max="8479" width="1" style="75" customWidth="1"/>
    <col min="8480" max="8480" width="6.7109375" style="75" customWidth="1"/>
    <col min="8481" max="8481" width="1" style="75" customWidth="1"/>
    <col min="8482" max="8482" width="6.7109375" style="75" customWidth="1"/>
    <col min="8483" max="8483" width="1" style="75" customWidth="1"/>
    <col min="8484" max="8484" width="6.7109375" style="75" customWidth="1"/>
    <col min="8485" max="8485" width="1" style="75" customWidth="1"/>
    <col min="8486" max="8486" width="6.7109375" style="75" customWidth="1"/>
    <col min="8487" max="8487" width="1" style="75" customWidth="1"/>
    <col min="8488" max="8489" width="6.7109375" style="75" customWidth="1"/>
    <col min="8490" max="8704" width="11.42578125" style="75"/>
    <col min="8705" max="8707" width="0" style="75" hidden="1" customWidth="1"/>
    <col min="8708" max="8708" width="1.42578125" style="75" customWidth="1"/>
    <col min="8709" max="8709" width="8.140625" style="75" customWidth="1"/>
    <col min="8710" max="8710" width="2" style="75" customWidth="1"/>
    <col min="8711" max="8711" width="1.5703125" style="75" customWidth="1"/>
    <col min="8712" max="8712" width="59.140625" style="75" customWidth="1"/>
    <col min="8713" max="8719" width="0" style="75" hidden="1" customWidth="1"/>
    <col min="8720" max="8720" width="0.28515625" style="75" customWidth="1"/>
    <col min="8721" max="8721" width="12.85546875" style="75" customWidth="1"/>
    <col min="8722" max="8722" width="1.28515625" style="75" customWidth="1"/>
    <col min="8723" max="8724" width="4.7109375" style="75" customWidth="1"/>
    <col min="8725" max="8725" width="5.7109375" style="75" customWidth="1"/>
    <col min="8726" max="8726" width="2.5703125" style="75" customWidth="1"/>
    <col min="8727" max="8727" width="11.42578125" style="75"/>
    <col min="8728" max="8728" width="4.7109375" style="75" customWidth="1"/>
    <col min="8729" max="8729" width="5" style="75" customWidth="1"/>
    <col min="8730" max="8730" width="2.28515625" style="75" customWidth="1"/>
    <col min="8731" max="8731" width="26" style="75" customWidth="1"/>
    <col min="8732" max="8732" width="8" style="75" customWidth="1"/>
    <col min="8733" max="8733" width="1" style="75" customWidth="1"/>
    <col min="8734" max="8734" width="6.7109375" style="75" customWidth="1"/>
    <col min="8735" max="8735" width="1" style="75" customWidth="1"/>
    <col min="8736" max="8736" width="6.7109375" style="75" customWidth="1"/>
    <col min="8737" max="8737" width="1" style="75" customWidth="1"/>
    <col min="8738" max="8738" width="6.7109375" style="75" customWidth="1"/>
    <col min="8739" max="8739" width="1" style="75" customWidth="1"/>
    <col min="8740" max="8740" width="6.7109375" style="75" customWidth="1"/>
    <col min="8741" max="8741" width="1" style="75" customWidth="1"/>
    <col min="8742" max="8742" width="6.7109375" style="75" customWidth="1"/>
    <col min="8743" max="8743" width="1" style="75" customWidth="1"/>
    <col min="8744" max="8745" width="6.7109375" style="75" customWidth="1"/>
    <col min="8746" max="8960" width="11.42578125" style="75"/>
    <col min="8961" max="8963" width="0" style="75" hidden="1" customWidth="1"/>
    <col min="8964" max="8964" width="1.42578125" style="75" customWidth="1"/>
    <col min="8965" max="8965" width="8.140625" style="75" customWidth="1"/>
    <col min="8966" max="8966" width="2" style="75" customWidth="1"/>
    <col min="8967" max="8967" width="1.5703125" style="75" customWidth="1"/>
    <col min="8968" max="8968" width="59.140625" style="75" customWidth="1"/>
    <col min="8969" max="8975" width="0" style="75" hidden="1" customWidth="1"/>
    <col min="8976" max="8976" width="0.28515625" style="75" customWidth="1"/>
    <col min="8977" max="8977" width="12.85546875" style="75" customWidth="1"/>
    <col min="8978" max="8978" width="1.28515625" style="75" customWidth="1"/>
    <col min="8979" max="8980" width="4.7109375" style="75" customWidth="1"/>
    <col min="8981" max="8981" width="5.7109375" style="75" customWidth="1"/>
    <col min="8982" max="8982" width="2.5703125" style="75" customWidth="1"/>
    <col min="8983" max="8983" width="11.42578125" style="75"/>
    <col min="8984" max="8984" width="4.7109375" style="75" customWidth="1"/>
    <col min="8985" max="8985" width="5" style="75" customWidth="1"/>
    <col min="8986" max="8986" width="2.28515625" style="75" customWidth="1"/>
    <col min="8987" max="8987" width="26" style="75" customWidth="1"/>
    <col min="8988" max="8988" width="8" style="75" customWidth="1"/>
    <col min="8989" max="8989" width="1" style="75" customWidth="1"/>
    <col min="8990" max="8990" width="6.7109375" style="75" customWidth="1"/>
    <col min="8991" max="8991" width="1" style="75" customWidth="1"/>
    <col min="8992" max="8992" width="6.7109375" style="75" customWidth="1"/>
    <col min="8993" max="8993" width="1" style="75" customWidth="1"/>
    <col min="8994" max="8994" width="6.7109375" style="75" customWidth="1"/>
    <col min="8995" max="8995" width="1" style="75" customWidth="1"/>
    <col min="8996" max="8996" width="6.7109375" style="75" customWidth="1"/>
    <col min="8997" max="8997" width="1" style="75" customWidth="1"/>
    <col min="8998" max="8998" width="6.7109375" style="75" customWidth="1"/>
    <col min="8999" max="8999" width="1" style="75" customWidth="1"/>
    <col min="9000" max="9001" width="6.7109375" style="75" customWidth="1"/>
    <col min="9002" max="9216" width="11.42578125" style="75"/>
    <col min="9217" max="9219" width="0" style="75" hidden="1" customWidth="1"/>
    <col min="9220" max="9220" width="1.42578125" style="75" customWidth="1"/>
    <col min="9221" max="9221" width="8.140625" style="75" customWidth="1"/>
    <col min="9222" max="9222" width="2" style="75" customWidth="1"/>
    <col min="9223" max="9223" width="1.5703125" style="75" customWidth="1"/>
    <col min="9224" max="9224" width="59.140625" style="75" customWidth="1"/>
    <col min="9225" max="9231" width="0" style="75" hidden="1" customWidth="1"/>
    <col min="9232" max="9232" width="0.28515625" style="75" customWidth="1"/>
    <col min="9233" max="9233" width="12.85546875" style="75" customWidth="1"/>
    <col min="9234" max="9234" width="1.28515625" style="75" customWidth="1"/>
    <col min="9235" max="9236" width="4.7109375" style="75" customWidth="1"/>
    <col min="9237" max="9237" width="5.7109375" style="75" customWidth="1"/>
    <col min="9238" max="9238" width="2.5703125" style="75" customWidth="1"/>
    <col min="9239" max="9239" width="11.42578125" style="75"/>
    <col min="9240" max="9240" width="4.7109375" style="75" customWidth="1"/>
    <col min="9241" max="9241" width="5" style="75" customWidth="1"/>
    <col min="9242" max="9242" width="2.28515625" style="75" customWidth="1"/>
    <col min="9243" max="9243" width="26" style="75" customWidth="1"/>
    <col min="9244" max="9244" width="8" style="75" customWidth="1"/>
    <col min="9245" max="9245" width="1" style="75" customWidth="1"/>
    <col min="9246" max="9246" width="6.7109375" style="75" customWidth="1"/>
    <col min="9247" max="9247" width="1" style="75" customWidth="1"/>
    <col min="9248" max="9248" width="6.7109375" style="75" customWidth="1"/>
    <col min="9249" max="9249" width="1" style="75" customWidth="1"/>
    <col min="9250" max="9250" width="6.7109375" style="75" customWidth="1"/>
    <col min="9251" max="9251" width="1" style="75" customWidth="1"/>
    <col min="9252" max="9252" width="6.7109375" style="75" customWidth="1"/>
    <col min="9253" max="9253" width="1" style="75" customWidth="1"/>
    <col min="9254" max="9254" width="6.7109375" style="75" customWidth="1"/>
    <col min="9255" max="9255" width="1" style="75" customWidth="1"/>
    <col min="9256" max="9257" width="6.7109375" style="75" customWidth="1"/>
    <col min="9258" max="9472" width="11.42578125" style="75"/>
    <col min="9473" max="9475" width="0" style="75" hidden="1" customWidth="1"/>
    <col min="9476" max="9476" width="1.42578125" style="75" customWidth="1"/>
    <col min="9477" max="9477" width="8.140625" style="75" customWidth="1"/>
    <col min="9478" max="9478" width="2" style="75" customWidth="1"/>
    <col min="9479" max="9479" width="1.5703125" style="75" customWidth="1"/>
    <col min="9480" max="9480" width="59.140625" style="75" customWidth="1"/>
    <col min="9481" max="9487" width="0" style="75" hidden="1" customWidth="1"/>
    <col min="9488" max="9488" width="0.28515625" style="75" customWidth="1"/>
    <col min="9489" max="9489" width="12.85546875" style="75" customWidth="1"/>
    <col min="9490" max="9490" width="1.28515625" style="75" customWidth="1"/>
    <col min="9491" max="9492" width="4.7109375" style="75" customWidth="1"/>
    <col min="9493" max="9493" width="5.7109375" style="75" customWidth="1"/>
    <col min="9494" max="9494" width="2.5703125" style="75" customWidth="1"/>
    <col min="9495" max="9495" width="11.42578125" style="75"/>
    <col min="9496" max="9496" width="4.7109375" style="75" customWidth="1"/>
    <col min="9497" max="9497" width="5" style="75" customWidth="1"/>
    <col min="9498" max="9498" width="2.28515625" style="75" customWidth="1"/>
    <col min="9499" max="9499" width="26" style="75" customWidth="1"/>
    <col min="9500" max="9500" width="8" style="75" customWidth="1"/>
    <col min="9501" max="9501" width="1" style="75" customWidth="1"/>
    <col min="9502" max="9502" width="6.7109375" style="75" customWidth="1"/>
    <col min="9503" max="9503" width="1" style="75" customWidth="1"/>
    <col min="9504" max="9504" width="6.7109375" style="75" customWidth="1"/>
    <col min="9505" max="9505" width="1" style="75" customWidth="1"/>
    <col min="9506" max="9506" width="6.7109375" style="75" customWidth="1"/>
    <col min="9507" max="9507" width="1" style="75" customWidth="1"/>
    <col min="9508" max="9508" width="6.7109375" style="75" customWidth="1"/>
    <col min="9509" max="9509" width="1" style="75" customWidth="1"/>
    <col min="9510" max="9510" width="6.7109375" style="75" customWidth="1"/>
    <col min="9511" max="9511" width="1" style="75" customWidth="1"/>
    <col min="9512" max="9513" width="6.7109375" style="75" customWidth="1"/>
    <col min="9514" max="9728" width="11.42578125" style="75"/>
    <col min="9729" max="9731" width="0" style="75" hidden="1" customWidth="1"/>
    <col min="9732" max="9732" width="1.42578125" style="75" customWidth="1"/>
    <col min="9733" max="9733" width="8.140625" style="75" customWidth="1"/>
    <col min="9734" max="9734" width="2" style="75" customWidth="1"/>
    <col min="9735" max="9735" width="1.5703125" style="75" customWidth="1"/>
    <col min="9736" max="9736" width="59.140625" style="75" customWidth="1"/>
    <col min="9737" max="9743" width="0" style="75" hidden="1" customWidth="1"/>
    <col min="9744" max="9744" width="0.28515625" style="75" customWidth="1"/>
    <col min="9745" max="9745" width="12.85546875" style="75" customWidth="1"/>
    <col min="9746" max="9746" width="1.28515625" style="75" customWidth="1"/>
    <col min="9747" max="9748" width="4.7109375" style="75" customWidth="1"/>
    <col min="9749" max="9749" width="5.7109375" style="75" customWidth="1"/>
    <col min="9750" max="9750" width="2.5703125" style="75" customWidth="1"/>
    <col min="9751" max="9751" width="11.42578125" style="75"/>
    <col min="9752" max="9752" width="4.7109375" style="75" customWidth="1"/>
    <col min="9753" max="9753" width="5" style="75" customWidth="1"/>
    <col min="9754" max="9754" width="2.28515625" style="75" customWidth="1"/>
    <col min="9755" max="9755" width="26" style="75" customWidth="1"/>
    <col min="9756" max="9756" width="8" style="75" customWidth="1"/>
    <col min="9757" max="9757" width="1" style="75" customWidth="1"/>
    <col min="9758" max="9758" width="6.7109375" style="75" customWidth="1"/>
    <col min="9759" max="9759" width="1" style="75" customWidth="1"/>
    <col min="9760" max="9760" width="6.7109375" style="75" customWidth="1"/>
    <col min="9761" max="9761" width="1" style="75" customWidth="1"/>
    <col min="9762" max="9762" width="6.7109375" style="75" customWidth="1"/>
    <col min="9763" max="9763" width="1" style="75" customWidth="1"/>
    <col min="9764" max="9764" width="6.7109375" style="75" customWidth="1"/>
    <col min="9765" max="9765" width="1" style="75" customWidth="1"/>
    <col min="9766" max="9766" width="6.7109375" style="75" customWidth="1"/>
    <col min="9767" max="9767" width="1" style="75" customWidth="1"/>
    <col min="9768" max="9769" width="6.7109375" style="75" customWidth="1"/>
    <col min="9770" max="9984" width="11.42578125" style="75"/>
    <col min="9985" max="9987" width="0" style="75" hidden="1" customWidth="1"/>
    <col min="9988" max="9988" width="1.42578125" style="75" customWidth="1"/>
    <col min="9989" max="9989" width="8.140625" style="75" customWidth="1"/>
    <col min="9990" max="9990" width="2" style="75" customWidth="1"/>
    <col min="9991" max="9991" width="1.5703125" style="75" customWidth="1"/>
    <col min="9992" max="9992" width="59.140625" style="75" customWidth="1"/>
    <col min="9993" max="9999" width="0" style="75" hidden="1" customWidth="1"/>
    <col min="10000" max="10000" width="0.28515625" style="75" customWidth="1"/>
    <col min="10001" max="10001" width="12.85546875" style="75" customWidth="1"/>
    <col min="10002" max="10002" width="1.28515625" style="75" customWidth="1"/>
    <col min="10003" max="10004" width="4.7109375" style="75" customWidth="1"/>
    <col min="10005" max="10005" width="5.7109375" style="75" customWidth="1"/>
    <col min="10006" max="10006" width="2.5703125" style="75" customWidth="1"/>
    <col min="10007" max="10007" width="11.42578125" style="75"/>
    <col min="10008" max="10008" width="4.7109375" style="75" customWidth="1"/>
    <col min="10009" max="10009" width="5" style="75" customWidth="1"/>
    <col min="10010" max="10010" width="2.28515625" style="75" customWidth="1"/>
    <col min="10011" max="10011" width="26" style="75" customWidth="1"/>
    <col min="10012" max="10012" width="8" style="75" customWidth="1"/>
    <col min="10013" max="10013" width="1" style="75" customWidth="1"/>
    <col min="10014" max="10014" width="6.7109375" style="75" customWidth="1"/>
    <col min="10015" max="10015" width="1" style="75" customWidth="1"/>
    <col min="10016" max="10016" width="6.7109375" style="75" customWidth="1"/>
    <col min="10017" max="10017" width="1" style="75" customWidth="1"/>
    <col min="10018" max="10018" width="6.7109375" style="75" customWidth="1"/>
    <col min="10019" max="10019" width="1" style="75" customWidth="1"/>
    <col min="10020" max="10020" width="6.7109375" style="75" customWidth="1"/>
    <col min="10021" max="10021" width="1" style="75" customWidth="1"/>
    <col min="10022" max="10022" width="6.7109375" style="75" customWidth="1"/>
    <col min="10023" max="10023" width="1" style="75" customWidth="1"/>
    <col min="10024" max="10025" width="6.7109375" style="75" customWidth="1"/>
    <col min="10026" max="10240" width="11.42578125" style="75"/>
    <col min="10241" max="10243" width="0" style="75" hidden="1" customWidth="1"/>
    <col min="10244" max="10244" width="1.42578125" style="75" customWidth="1"/>
    <col min="10245" max="10245" width="8.140625" style="75" customWidth="1"/>
    <col min="10246" max="10246" width="2" style="75" customWidth="1"/>
    <col min="10247" max="10247" width="1.5703125" style="75" customWidth="1"/>
    <col min="10248" max="10248" width="59.140625" style="75" customWidth="1"/>
    <col min="10249" max="10255" width="0" style="75" hidden="1" customWidth="1"/>
    <col min="10256" max="10256" width="0.28515625" style="75" customWidth="1"/>
    <col min="10257" max="10257" width="12.85546875" style="75" customWidth="1"/>
    <col min="10258" max="10258" width="1.28515625" style="75" customWidth="1"/>
    <col min="10259" max="10260" width="4.7109375" style="75" customWidth="1"/>
    <col min="10261" max="10261" width="5.7109375" style="75" customWidth="1"/>
    <col min="10262" max="10262" width="2.5703125" style="75" customWidth="1"/>
    <col min="10263" max="10263" width="11.42578125" style="75"/>
    <col min="10264" max="10264" width="4.7109375" style="75" customWidth="1"/>
    <col min="10265" max="10265" width="5" style="75" customWidth="1"/>
    <col min="10266" max="10266" width="2.28515625" style="75" customWidth="1"/>
    <col min="10267" max="10267" width="26" style="75" customWidth="1"/>
    <col min="10268" max="10268" width="8" style="75" customWidth="1"/>
    <col min="10269" max="10269" width="1" style="75" customWidth="1"/>
    <col min="10270" max="10270" width="6.7109375" style="75" customWidth="1"/>
    <col min="10271" max="10271" width="1" style="75" customWidth="1"/>
    <col min="10272" max="10272" width="6.7109375" style="75" customWidth="1"/>
    <col min="10273" max="10273" width="1" style="75" customWidth="1"/>
    <col min="10274" max="10274" width="6.7109375" style="75" customWidth="1"/>
    <col min="10275" max="10275" width="1" style="75" customWidth="1"/>
    <col min="10276" max="10276" width="6.7109375" style="75" customWidth="1"/>
    <col min="10277" max="10277" width="1" style="75" customWidth="1"/>
    <col min="10278" max="10278" width="6.7109375" style="75" customWidth="1"/>
    <col min="10279" max="10279" width="1" style="75" customWidth="1"/>
    <col min="10280" max="10281" width="6.7109375" style="75" customWidth="1"/>
    <col min="10282" max="10496" width="11.42578125" style="75"/>
    <col min="10497" max="10499" width="0" style="75" hidden="1" customWidth="1"/>
    <col min="10500" max="10500" width="1.42578125" style="75" customWidth="1"/>
    <col min="10501" max="10501" width="8.140625" style="75" customWidth="1"/>
    <col min="10502" max="10502" width="2" style="75" customWidth="1"/>
    <col min="10503" max="10503" width="1.5703125" style="75" customWidth="1"/>
    <col min="10504" max="10504" width="59.140625" style="75" customWidth="1"/>
    <col min="10505" max="10511" width="0" style="75" hidden="1" customWidth="1"/>
    <col min="10512" max="10512" width="0.28515625" style="75" customWidth="1"/>
    <col min="10513" max="10513" width="12.85546875" style="75" customWidth="1"/>
    <col min="10514" max="10514" width="1.28515625" style="75" customWidth="1"/>
    <col min="10515" max="10516" width="4.7109375" style="75" customWidth="1"/>
    <col min="10517" max="10517" width="5.7109375" style="75" customWidth="1"/>
    <col min="10518" max="10518" width="2.5703125" style="75" customWidth="1"/>
    <col min="10519" max="10519" width="11.42578125" style="75"/>
    <col min="10520" max="10520" width="4.7109375" style="75" customWidth="1"/>
    <col min="10521" max="10521" width="5" style="75" customWidth="1"/>
    <col min="10522" max="10522" width="2.28515625" style="75" customWidth="1"/>
    <col min="10523" max="10523" width="26" style="75" customWidth="1"/>
    <col min="10524" max="10524" width="8" style="75" customWidth="1"/>
    <col min="10525" max="10525" width="1" style="75" customWidth="1"/>
    <col min="10526" max="10526" width="6.7109375" style="75" customWidth="1"/>
    <col min="10527" max="10527" width="1" style="75" customWidth="1"/>
    <col min="10528" max="10528" width="6.7109375" style="75" customWidth="1"/>
    <col min="10529" max="10529" width="1" style="75" customWidth="1"/>
    <col min="10530" max="10530" width="6.7109375" style="75" customWidth="1"/>
    <col min="10531" max="10531" width="1" style="75" customWidth="1"/>
    <col min="10532" max="10532" width="6.7109375" style="75" customWidth="1"/>
    <col min="10533" max="10533" width="1" style="75" customWidth="1"/>
    <col min="10534" max="10534" width="6.7109375" style="75" customWidth="1"/>
    <col min="10535" max="10535" width="1" style="75" customWidth="1"/>
    <col min="10536" max="10537" width="6.7109375" style="75" customWidth="1"/>
    <col min="10538" max="10752" width="11.42578125" style="75"/>
    <col min="10753" max="10755" width="0" style="75" hidden="1" customWidth="1"/>
    <col min="10756" max="10756" width="1.42578125" style="75" customWidth="1"/>
    <col min="10757" max="10757" width="8.140625" style="75" customWidth="1"/>
    <col min="10758" max="10758" width="2" style="75" customWidth="1"/>
    <col min="10759" max="10759" width="1.5703125" style="75" customWidth="1"/>
    <col min="10760" max="10760" width="59.140625" style="75" customWidth="1"/>
    <col min="10761" max="10767" width="0" style="75" hidden="1" customWidth="1"/>
    <col min="10768" max="10768" width="0.28515625" style="75" customWidth="1"/>
    <col min="10769" max="10769" width="12.85546875" style="75" customWidth="1"/>
    <col min="10770" max="10770" width="1.28515625" style="75" customWidth="1"/>
    <col min="10771" max="10772" width="4.7109375" style="75" customWidth="1"/>
    <col min="10773" max="10773" width="5.7109375" style="75" customWidth="1"/>
    <col min="10774" max="10774" width="2.5703125" style="75" customWidth="1"/>
    <col min="10775" max="10775" width="11.42578125" style="75"/>
    <col min="10776" max="10776" width="4.7109375" style="75" customWidth="1"/>
    <col min="10777" max="10777" width="5" style="75" customWidth="1"/>
    <col min="10778" max="10778" width="2.28515625" style="75" customWidth="1"/>
    <col min="10779" max="10779" width="26" style="75" customWidth="1"/>
    <col min="10780" max="10780" width="8" style="75" customWidth="1"/>
    <col min="10781" max="10781" width="1" style="75" customWidth="1"/>
    <col min="10782" max="10782" width="6.7109375" style="75" customWidth="1"/>
    <col min="10783" max="10783" width="1" style="75" customWidth="1"/>
    <col min="10784" max="10784" width="6.7109375" style="75" customWidth="1"/>
    <col min="10785" max="10785" width="1" style="75" customWidth="1"/>
    <col min="10786" max="10786" width="6.7109375" style="75" customWidth="1"/>
    <col min="10787" max="10787" width="1" style="75" customWidth="1"/>
    <col min="10788" max="10788" width="6.7109375" style="75" customWidth="1"/>
    <col min="10789" max="10789" width="1" style="75" customWidth="1"/>
    <col min="10790" max="10790" width="6.7109375" style="75" customWidth="1"/>
    <col min="10791" max="10791" width="1" style="75" customWidth="1"/>
    <col min="10792" max="10793" width="6.7109375" style="75" customWidth="1"/>
    <col min="10794" max="11008" width="11.42578125" style="75"/>
    <col min="11009" max="11011" width="0" style="75" hidden="1" customWidth="1"/>
    <col min="11012" max="11012" width="1.42578125" style="75" customWidth="1"/>
    <col min="11013" max="11013" width="8.140625" style="75" customWidth="1"/>
    <col min="11014" max="11014" width="2" style="75" customWidth="1"/>
    <col min="11015" max="11015" width="1.5703125" style="75" customWidth="1"/>
    <col min="11016" max="11016" width="59.140625" style="75" customWidth="1"/>
    <col min="11017" max="11023" width="0" style="75" hidden="1" customWidth="1"/>
    <col min="11024" max="11024" width="0.28515625" style="75" customWidth="1"/>
    <col min="11025" max="11025" width="12.85546875" style="75" customWidth="1"/>
    <col min="11026" max="11026" width="1.28515625" style="75" customWidth="1"/>
    <col min="11027" max="11028" width="4.7109375" style="75" customWidth="1"/>
    <col min="11029" max="11029" width="5.7109375" style="75" customWidth="1"/>
    <col min="11030" max="11030" width="2.5703125" style="75" customWidth="1"/>
    <col min="11031" max="11031" width="11.42578125" style="75"/>
    <col min="11032" max="11032" width="4.7109375" style="75" customWidth="1"/>
    <col min="11033" max="11033" width="5" style="75" customWidth="1"/>
    <col min="11034" max="11034" width="2.28515625" style="75" customWidth="1"/>
    <col min="11035" max="11035" width="26" style="75" customWidth="1"/>
    <col min="11036" max="11036" width="8" style="75" customWidth="1"/>
    <col min="11037" max="11037" width="1" style="75" customWidth="1"/>
    <col min="11038" max="11038" width="6.7109375" style="75" customWidth="1"/>
    <col min="11039" max="11039" width="1" style="75" customWidth="1"/>
    <col min="11040" max="11040" width="6.7109375" style="75" customWidth="1"/>
    <col min="11041" max="11041" width="1" style="75" customWidth="1"/>
    <col min="11042" max="11042" width="6.7109375" style="75" customWidth="1"/>
    <col min="11043" max="11043" width="1" style="75" customWidth="1"/>
    <col min="11044" max="11044" width="6.7109375" style="75" customWidth="1"/>
    <col min="11045" max="11045" width="1" style="75" customWidth="1"/>
    <col min="11046" max="11046" width="6.7109375" style="75" customWidth="1"/>
    <col min="11047" max="11047" width="1" style="75" customWidth="1"/>
    <col min="11048" max="11049" width="6.7109375" style="75" customWidth="1"/>
    <col min="11050" max="11264" width="11.42578125" style="75"/>
    <col min="11265" max="11267" width="0" style="75" hidden="1" customWidth="1"/>
    <col min="11268" max="11268" width="1.42578125" style="75" customWidth="1"/>
    <col min="11269" max="11269" width="8.140625" style="75" customWidth="1"/>
    <col min="11270" max="11270" width="2" style="75" customWidth="1"/>
    <col min="11271" max="11271" width="1.5703125" style="75" customWidth="1"/>
    <col min="11272" max="11272" width="59.140625" style="75" customWidth="1"/>
    <col min="11273" max="11279" width="0" style="75" hidden="1" customWidth="1"/>
    <col min="11280" max="11280" width="0.28515625" style="75" customWidth="1"/>
    <col min="11281" max="11281" width="12.85546875" style="75" customWidth="1"/>
    <col min="11282" max="11282" width="1.28515625" style="75" customWidth="1"/>
    <col min="11283" max="11284" width="4.7109375" style="75" customWidth="1"/>
    <col min="11285" max="11285" width="5.7109375" style="75" customWidth="1"/>
    <col min="11286" max="11286" width="2.5703125" style="75" customWidth="1"/>
    <col min="11287" max="11287" width="11.42578125" style="75"/>
    <col min="11288" max="11288" width="4.7109375" style="75" customWidth="1"/>
    <col min="11289" max="11289" width="5" style="75" customWidth="1"/>
    <col min="11290" max="11290" width="2.28515625" style="75" customWidth="1"/>
    <col min="11291" max="11291" width="26" style="75" customWidth="1"/>
    <col min="11292" max="11292" width="8" style="75" customWidth="1"/>
    <col min="11293" max="11293" width="1" style="75" customWidth="1"/>
    <col min="11294" max="11294" width="6.7109375" style="75" customWidth="1"/>
    <col min="11295" max="11295" width="1" style="75" customWidth="1"/>
    <col min="11296" max="11296" width="6.7109375" style="75" customWidth="1"/>
    <col min="11297" max="11297" width="1" style="75" customWidth="1"/>
    <col min="11298" max="11298" width="6.7109375" style="75" customWidth="1"/>
    <col min="11299" max="11299" width="1" style="75" customWidth="1"/>
    <col min="11300" max="11300" width="6.7109375" style="75" customWidth="1"/>
    <col min="11301" max="11301" width="1" style="75" customWidth="1"/>
    <col min="11302" max="11302" width="6.7109375" style="75" customWidth="1"/>
    <col min="11303" max="11303" width="1" style="75" customWidth="1"/>
    <col min="11304" max="11305" width="6.7109375" style="75" customWidth="1"/>
    <col min="11306" max="11520" width="11.42578125" style="75"/>
    <col min="11521" max="11523" width="0" style="75" hidden="1" customWidth="1"/>
    <col min="11524" max="11524" width="1.42578125" style="75" customWidth="1"/>
    <col min="11525" max="11525" width="8.140625" style="75" customWidth="1"/>
    <col min="11526" max="11526" width="2" style="75" customWidth="1"/>
    <col min="11527" max="11527" width="1.5703125" style="75" customWidth="1"/>
    <col min="11528" max="11528" width="59.140625" style="75" customWidth="1"/>
    <col min="11529" max="11535" width="0" style="75" hidden="1" customWidth="1"/>
    <col min="11536" max="11536" width="0.28515625" style="75" customWidth="1"/>
    <col min="11537" max="11537" width="12.85546875" style="75" customWidth="1"/>
    <col min="11538" max="11538" width="1.28515625" style="75" customWidth="1"/>
    <col min="11539" max="11540" width="4.7109375" style="75" customWidth="1"/>
    <col min="11541" max="11541" width="5.7109375" style="75" customWidth="1"/>
    <col min="11542" max="11542" width="2.5703125" style="75" customWidth="1"/>
    <col min="11543" max="11543" width="11.42578125" style="75"/>
    <col min="11544" max="11544" width="4.7109375" style="75" customWidth="1"/>
    <col min="11545" max="11545" width="5" style="75" customWidth="1"/>
    <col min="11546" max="11546" width="2.28515625" style="75" customWidth="1"/>
    <col min="11547" max="11547" width="26" style="75" customWidth="1"/>
    <col min="11548" max="11548" width="8" style="75" customWidth="1"/>
    <col min="11549" max="11549" width="1" style="75" customWidth="1"/>
    <col min="11550" max="11550" width="6.7109375" style="75" customWidth="1"/>
    <col min="11551" max="11551" width="1" style="75" customWidth="1"/>
    <col min="11552" max="11552" width="6.7109375" style="75" customWidth="1"/>
    <col min="11553" max="11553" width="1" style="75" customWidth="1"/>
    <col min="11554" max="11554" width="6.7109375" style="75" customWidth="1"/>
    <col min="11555" max="11555" width="1" style="75" customWidth="1"/>
    <col min="11556" max="11556" width="6.7109375" style="75" customWidth="1"/>
    <col min="11557" max="11557" width="1" style="75" customWidth="1"/>
    <col min="11558" max="11558" width="6.7109375" style="75" customWidth="1"/>
    <col min="11559" max="11559" width="1" style="75" customWidth="1"/>
    <col min="11560" max="11561" width="6.7109375" style="75" customWidth="1"/>
    <col min="11562" max="11776" width="11.42578125" style="75"/>
    <col min="11777" max="11779" width="0" style="75" hidden="1" customWidth="1"/>
    <col min="11780" max="11780" width="1.42578125" style="75" customWidth="1"/>
    <col min="11781" max="11781" width="8.140625" style="75" customWidth="1"/>
    <col min="11782" max="11782" width="2" style="75" customWidth="1"/>
    <col min="11783" max="11783" width="1.5703125" style="75" customWidth="1"/>
    <col min="11784" max="11784" width="59.140625" style="75" customWidth="1"/>
    <col min="11785" max="11791" width="0" style="75" hidden="1" customWidth="1"/>
    <col min="11792" max="11792" width="0.28515625" style="75" customWidth="1"/>
    <col min="11793" max="11793" width="12.85546875" style="75" customWidth="1"/>
    <col min="11794" max="11794" width="1.28515625" style="75" customWidth="1"/>
    <col min="11795" max="11796" width="4.7109375" style="75" customWidth="1"/>
    <col min="11797" max="11797" width="5.7109375" style="75" customWidth="1"/>
    <col min="11798" max="11798" width="2.5703125" style="75" customWidth="1"/>
    <col min="11799" max="11799" width="11.42578125" style="75"/>
    <col min="11800" max="11800" width="4.7109375" style="75" customWidth="1"/>
    <col min="11801" max="11801" width="5" style="75" customWidth="1"/>
    <col min="11802" max="11802" width="2.28515625" style="75" customWidth="1"/>
    <col min="11803" max="11803" width="26" style="75" customWidth="1"/>
    <col min="11804" max="11804" width="8" style="75" customWidth="1"/>
    <col min="11805" max="11805" width="1" style="75" customWidth="1"/>
    <col min="11806" max="11806" width="6.7109375" style="75" customWidth="1"/>
    <col min="11807" max="11807" width="1" style="75" customWidth="1"/>
    <col min="11808" max="11808" width="6.7109375" style="75" customWidth="1"/>
    <col min="11809" max="11809" width="1" style="75" customWidth="1"/>
    <col min="11810" max="11810" width="6.7109375" style="75" customWidth="1"/>
    <col min="11811" max="11811" width="1" style="75" customWidth="1"/>
    <col min="11812" max="11812" width="6.7109375" style="75" customWidth="1"/>
    <col min="11813" max="11813" width="1" style="75" customWidth="1"/>
    <col min="11814" max="11814" width="6.7109375" style="75" customWidth="1"/>
    <col min="11815" max="11815" width="1" style="75" customWidth="1"/>
    <col min="11816" max="11817" width="6.7109375" style="75" customWidth="1"/>
    <col min="11818" max="12032" width="11.42578125" style="75"/>
    <col min="12033" max="12035" width="0" style="75" hidden="1" customWidth="1"/>
    <col min="12036" max="12036" width="1.42578125" style="75" customWidth="1"/>
    <col min="12037" max="12037" width="8.140625" style="75" customWidth="1"/>
    <col min="12038" max="12038" width="2" style="75" customWidth="1"/>
    <col min="12039" max="12039" width="1.5703125" style="75" customWidth="1"/>
    <col min="12040" max="12040" width="59.140625" style="75" customWidth="1"/>
    <col min="12041" max="12047" width="0" style="75" hidden="1" customWidth="1"/>
    <col min="12048" max="12048" width="0.28515625" style="75" customWidth="1"/>
    <col min="12049" max="12049" width="12.85546875" style="75" customWidth="1"/>
    <col min="12050" max="12050" width="1.28515625" style="75" customWidth="1"/>
    <col min="12051" max="12052" width="4.7109375" style="75" customWidth="1"/>
    <col min="12053" max="12053" width="5.7109375" style="75" customWidth="1"/>
    <col min="12054" max="12054" width="2.5703125" style="75" customWidth="1"/>
    <col min="12055" max="12055" width="11.42578125" style="75"/>
    <col min="12056" max="12056" width="4.7109375" style="75" customWidth="1"/>
    <col min="12057" max="12057" width="5" style="75" customWidth="1"/>
    <col min="12058" max="12058" width="2.28515625" style="75" customWidth="1"/>
    <col min="12059" max="12059" width="26" style="75" customWidth="1"/>
    <col min="12060" max="12060" width="8" style="75" customWidth="1"/>
    <col min="12061" max="12061" width="1" style="75" customWidth="1"/>
    <col min="12062" max="12062" width="6.7109375" style="75" customWidth="1"/>
    <col min="12063" max="12063" width="1" style="75" customWidth="1"/>
    <col min="12064" max="12064" width="6.7109375" style="75" customWidth="1"/>
    <col min="12065" max="12065" width="1" style="75" customWidth="1"/>
    <col min="12066" max="12066" width="6.7109375" style="75" customWidth="1"/>
    <col min="12067" max="12067" width="1" style="75" customWidth="1"/>
    <col min="12068" max="12068" width="6.7109375" style="75" customWidth="1"/>
    <col min="12069" max="12069" width="1" style="75" customWidth="1"/>
    <col min="12070" max="12070" width="6.7109375" style="75" customWidth="1"/>
    <col min="12071" max="12071" width="1" style="75" customWidth="1"/>
    <col min="12072" max="12073" width="6.7109375" style="75" customWidth="1"/>
    <col min="12074" max="12288" width="11.42578125" style="75"/>
    <col min="12289" max="12291" width="0" style="75" hidden="1" customWidth="1"/>
    <col min="12292" max="12292" width="1.42578125" style="75" customWidth="1"/>
    <col min="12293" max="12293" width="8.140625" style="75" customWidth="1"/>
    <col min="12294" max="12294" width="2" style="75" customWidth="1"/>
    <col min="12295" max="12295" width="1.5703125" style="75" customWidth="1"/>
    <col min="12296" max="12296" width="59.140625" style="75" customWidth="1"/>
    <col min="12297" max="12303" width="0" style="75" hidden="1" customWidth="1"/>
    <col min="12304" max="12304" width="0.28515625" style="75" customWidth="1"/>
    <col min="12305" max="12305" width="12.85546875" style="75" customWidth="1"/>
    <col min="12306" max="12306" width="1.28515625" style="75" customWidth="1"/>
    <col min="12307" max="12308" width="4.7109375" style="75" customWidth="1"/>
    <col min="12309" max="12309" width="5.7109375" style="75" customWidth="1"/>
    <col min="12310" max="12310" width="2.5703125" style="75" customWidth="1"/>
    <col min="12311" max="12311" width="11.42578125" style="75"/>
    <col min="12312" max="12312" width="4.7109375" style="75" customWidth="1"/>
    <col min="12313" max="12313" width="5" style="75" customWidth="1"/>
    <col min="12314" max="12314" width="2.28515625" style="75" customWidth="1"/>
    <col min="12315" max="12315" width="26" style="75" customWidth="1"/>
    <col min="12316" max="12316" width="8" style="75" customWidth="1"/>
    <col min="12317" max="12317" width="1" style="75" customWidth="1"/>
    <col min="12318" max="12318" width="6.7109375" style="75" customWidth="1"/>
    <col min="12319" max="12319" width="1" style="75" customWidth="1"/>
    <col min="12320" max="12320" width="6.7109375" style="75" customWidth="1"/>
    <col min="12321" max="12321" width="1" style="75" customWidth="1"/>
    <col min="12322" max="12322" width="6.7109375" style="75" customWidth="1"/>
    <col min="12323" max="12323" width="1" style="75" customWidth="1"/>
    <col min="12324" max="12324" width="6.7109375" style="75" customWidth="1"/>
    <col min="12325" max="12325" width="1" style="75" customWidth="1"/>
    <col min="12326" max="12326" width="6.7109375" style="75" customWidth="1"/>
    <col min="12327" max="12327" width="1" style="75" customWidth="1"/>
    <col min="12328" max="12329" width="6.7109375" style="75" customWidth="1"/>
    <col min="12330" max="12544" width="11.42578125" style="75"/>
    <col min="12545" max="12547" width="0" style="75" hidden="1" customWidth="1"/>
    <col min="12548" max="12548" width="1.42578125" style="75" customWidth="1"/>
    <col min="12549" max="12549" width="8.140625" style="75" customWidth="1"/>
    <col min="12550" max="12550" width="2" style="75" customWidth="1"/>
    <col min="12551" max="12551" width="1.5703125" style="75" customWidth="1"/>
    <col min="12552" max="12552" width="59.140625" style="75" customWidth="1"/>
    <col min="12553" max="12559" width="0" style="75" hidden="1" customWidth="1"/>
    <col min="12560" max="12560" width="0.28515625" style="75" customWidth="1"/>
    <col min="12561" max="12561" width="12.85546875" style="75" customWidth="1"/>
    <col min="12562" max="12562" width="1.28515625" style="75" customWidth="1"/>
    <col min="12563" max="12564" width="4.7109375" style="75" customWidth="1"/>
    <col min="12565" max="12565" width="5.7109375" style="75" customWidth="1"/>
    <col min="12566" max="12566" width="2.5703125" style="75" customWidth="1"/>
    <col min="12567" max="12567" width="11.42578125" style="75"/>
    <col min="12568" max="12568" width="4.7109375" style="75" customWidth="1"/>
    <col min="12569" max="12569" width="5" style="75" customWidth="1"/>
    <col min="12570" max="12570" width="2.28515625" style="75" customWidth="1"/>
    <col min="12571" max="12571" width="26" style="75" customWidth="1"/>
    <col min="12572" max="12572" width="8" style="75" customWidth="1"/>
    <col min="12573" max="12573" width="1" style="75" customWidth="1"/>
    <col min="12574" max="12574" width="6.7109375" style="75" customWidth="1"/>
    <col min="12575" max="12575" width="1" style="75" customWidth="1"/>
    <col min="12576" max="12576" width="6.7109375" style="75" customWidth="1"/>
    <col min="12577" max="12577" width="1" style="75" customWidth="1"/>
    <col min="12578" max="12578" width="6.7109375" style="75" customWidth="1"/>
    <col min="12579" max="12579" width="1" style="75" customWidth="1"/>
    <col min="12580" max="12580" width="6.7109375" style="75" customWidth="1"/>
    <col min="12581" max="12581" width="1" style="75" customWidth="1"/>
    <col min="12582" max="12582" width="6.7109375" style="75" customWidth="1"/>
    <col min="12583" max="12583" width="1" style="75" customWidth="1"/>
    <col min="12584" max="12585" width="6.7109375" style="75" customWidth="1"/>
    <col min="12586" max="12800" width="11.42578125" style="75"/>
    <col min="12801" max="12803" width="0" style="75" hidden="1" customWidth="1"/>
    <col min="12804" max="12804" width="1.42578125" style="75" customWidth="1"/>
    <col min="12805" max="12805" width="8.140625" style="75" customWidth="1"/>
    <col min="12806" max="12806" width="2" style="75" customWidth="1"/>
    <col min="12807" max="12807" width="1.5703125" style="75" customWidth="1"/>
    <col min="12808" max="12808" width="59.140625" style="75" customWidth="1"/>
    <col min="12809" max="12815" width="0" style="75" hidden="1" customWidth="1"/>
    <col min="12816" max="12816" width="0.28515625" style="75" customWidth="1"/>
    <col min="12817" max="12817" width="12.85546875" style="75" customWidth="1"/>
    <col min="12818" max="12818" width="1.28515625" style="75" customWidth="1"/>
    <col min="12819" max="12820" width="4.7109375" style="75" customWidth="1"/>
    <col min="12821" max="12821" width="5.7109375" style="75" customWidth="1"/>
    <col min="12822" max="12822" width="2.5703125" style="75" customWidth="1"/>
    <col min="12823" max="12823" width="11.42578125" style="75"/>
    <col min="12824" max="12824" width="4.7109375" style="75" customWidth="1"/>
    <col min="12825" max="12825" width="5" style="75" customWidth="1"/>
    <col min="12826" max="12826" width="2.28515625" style="75" customWidth="1"/>
    <col min="12827" max="12827" width="26" style="75" customWidth="1"/>
    <col min="12828" max="12828" width="8" style="75" customWidth="1"/>
    <col min="12829" max="12829" width="1" style="75" customWidth="1"/>
    <col min="12830" max="12830" width="6.7109375" style="75" customWidth="1"/>
    <col min="12831" max="12831" width="1" style="75" customWidth="1"/>
    <col min="12832" max="12832" width="6.7109375" style="75" customWidth="1"/>
    <col min="12833" max="12833" width="1" style="75" customWidth="1"/>
    <col min="12834" max="12834" width="6.7109375" style="75" customWidth="1"/>
    <col min="12835" max="12835" width="1" style="75" customWidth="1"/>
    <col min="12836" max="12836" width="6.7109375" style="75" customWidth="1"/>
    <col min="12837" max="12837" width="1" style="75" customWidth="1"/>
    <col min="12838" max="12838" width="6.7109375" style="75" customWidth="1"/>
    <col min="12839" max="12839" width="1" style="75" customWidth="1"/>
    <col min="12840" max="12841" width="6.7109375" style="75" customWidth="1"/>
    <col min="12842" max="13056" width="11.42578125" style="75"/>
    <col min="13057" max="13059" width="0" style="75" hidden="1" customWidth="1"/>
    <col min="13060" max="13060" width="1.42578125" style="75" customWidth="1"/>
    <col min="13061" max="13061" width="8.140625" style="75" customWidth="1"/>
    <col min="13062" max="13062" width="2" style="75" customWidth="1"/>
    <col min="13063" max="13063" width="1.5703125" style="75" customWidth="1"/>
    <col min="13064" max="13064" width="59.140625" style="75" customWidth="1"/>
    <col min="13065" max="13071" width="0" style="75" hidden="1" customWidth="1"/>
    <col min="13072" max="13072" width="0.28515625" style="75" customWidth="1"/>
    <col min="13073" max="13073" width="12.85546875" style="75" customWidth="1"/>
    <col min="13074" max="13074" width="1.28515625" style="75" customWidth="1"/>
    <col min="13075" max="13076" width="4.7109375" style="75" customWidth="1"/>
    <col min="13077" max="13077" width="5.7109375" style="75" customWidth="1"/>
    <col min="13078" max="13078" width="2.5703125" style="75" customWidth="1"/>
    <col min="13079" max="13079" width="11.42578125" style="75"/>
    <col min="13080" max="13080" width="4.7109375" style="75" customWidth="1"/>
    <col min="13081" max="13081" width="5" style="75" customWidth="1"/>
    <col min="13082" max="13082" width="2.28515625" style="75" customWidth="1"/>
    <col min="13083" max="13083" width="26" style="75" customWidth="1"/>
    <col min="13084" max="13084" width="8" style="75" customWidth="1"/>
    <col min="13085" max="13085" width="1" style="75" customWidth="1"/>
    <col min="13086" max="13086" width="6.7109375" style="75" customWidth="1"/>
    <col min="13087" max="13087" width="1" style="75" customWidth="1"/>
    <col min="13088" max="13088" width="6.7109375" style="75" customWidth="1"/>
    <col min="13089" max="13089" width="1" style="75" customWidth="1"/>
    <col min="13090" max="13090" width="6.7109375" style="75" customWidth="1"/>
    <col min="13091" max="13091" width="1" style="75" customWidth="1"/>
    <col min="13092" max="13092" width="6.7109375" style="75" customWidth="1"/>
    <col min="13093" max="13093" width="1" style="75" customWidth="1"/>
    <col min="13094" max="13094" width="6.7109375" style="75" customWidth="1"/>
    <col min="13095" max="13095" width="1" style="75" customWidth="1"/>
    <col min="13096" max="13097" width="6.7109375" style="75" customWidth="1"/>
    <col min="13098" max="13312" width="11.42578125" style="75"/>
    <col min="13313" max="13315" width="0" style="75" hidden="1" customWidth="1"/>
    <col min="13316" max="13316" width="1.42578125" style="75" customWidth="1"/>
    <col min="13317" max="13317" width="8.140625" style="75" customWidth="1"/>
    <col min="13318" max="13318" width="2" style="75" customWidth="1"/>
    <col min="13319" max="13319" width="1.5703125" style="75" customWidth="1"/>
    <col min="13320" max="13320" width="59.140625" style="75" customWidth="1"/>
    <col min="13321" max="13327" width="0" style="75" hidden="1" customWidth="1"/>
    <col min="13328" max="13328" width="0.28515625" style="75" customWidth="1"/>
    <col min="13329" max="13329" width="12.85546875" style="75" customWidth="1"/>
    <col min="13330" max="13330" width="1.28515625" style="75" customWidth="1"/>
    <col min="13331" max="13332" width="4.7109375" style="75" customWidth="1"/>
    <col min="13333" max="13333" width="5.7109375" style="75" customWidth="1"/>
    <col min="13334" max="13334" width="2.5703125" style="75" customWidth="1"/>
    <col min="13335" max="13335" width="11.42578125" style="75"/>
    <col min="13336" max="13336" width="4.7109375" style="75" customWidth="1"/>
    <col min="13337" max="13337" width="5" style="75" customWidth="1"/>
    <col min="13338" max="13338" width="2.28515625" style="75" customWidth="1"/>
    <col min="13339" max="13339" width="26" style="75" customWidth="1"/>
    <col min="13340" max="13340" width="8" style="75" customWidth="1"/>
    <col min="13341" max="13341" width="1" style="75" customWidth="1"/>
    <col min="13342" max="13342" width="6.7109375" style="75" customWidth="1"/>
    <col min="13343" max="13343" width="1" style="75" customWidth="1"/>
    <col min="13344" max="13344" width="6.7109375" style="75" customWidth="1"/>
    <col min="13345" max="13345" width="1" style="75" customWidth="1"/>
    <col min="13346" max="13346" width="6.7109375" style="75" customWidth="1"/>
    <col min="13347" max="13347" width="1" style="75" customWidth="1"/>
    <col min="13348" max="13348" width="6.7109375" style="75" customWidth="1"/>
    <col min="13349" max="13349" width="1" style="75" customWidth="1"/>
    <col min="13350" max="13350" width="6.7109375" style="75" customWidth="1"/>
    <col min="13351" max="13351" width="1" style="75" customWidth="1"/>
    <col min="13352" max="13353" width="6.7109375" style="75" customWidth="1"/>
    <col min="13354" max="13568" width="11.42578125" style="75"/>
    <col min="13569" max="13571" width="0" style="75" hidden="1" customWidth="1"/>
    <col min="13572" max="13572" width="1.42578125" style="75" customWidth="1"/>
    <col min="13573" max="13573" width="8.140625" style="75" customWidth="1"/>
    <col min="13574" max="13574" width="2" style="75" customWidth="1"/>
    <col min="13575" max="13575" width="1.5703125" style="75" customWidth="1"/>
    <col min="13576" max="13576" width="59.140625" style="75" customWidth="1"/>
    <col min="13577" max="13583" width="0" style="75" hidden="1" customWidth="1"/>
    <col min="13584" max="13584" width="0.28515625" style="75" customWidth="1"/>
    <col min="13585" max="13585" width="12.85546875" style="75" customWidth="1"/>
    <col min="13586" max="13586" width="1.28515625" style="75" customWidth="1"/>
    <col min="13587" max="13588" width="4.7109375" style="75" customWidth="1"/>
    <col min="13589" max="13589" width="5.7109375" style="75" customWidth="1"/>
    <col min="13590" max="13590" width="2.5703125" style="75" customWidth="1"/>
    <col min="13591" max="13591" width="11.42578125" style="75"/>
    <col min="13592" max="13592" width="4.7109375" style="75" customWidth="1"/>
    <col min="13593" max="13593" width="5" style="75" customWidth="1"/>
    <col min="13594" max="13594" width="2.28515625" style="75" customWidth="1"/>
    <col min="13595" max="13595" width="26" style="75" customWidth="1"/>
    <col min="13596" max="13596" width="8" style="75" customWidth="1"/>
    <col min="13597" max="13597" width="1" style="75" customWidth="1"/>
    <col min="13598" max="13598" width="6.7109375" style="75" customWidth="1"/>
    <col min="13599" max="13599" width="1" style="75" customWidth="1"/>
    <col min="13600" max="13600" width="6.7109375" style="75" customWidth="1"/>
    <col min="13601" max="13601" width="1" style="75" customWidth="1"/>
    <col min="13602" max="13602" width="6.7109375" style="75" customWidth="1"/>
    <col min="13603" max="13603" width="1" style="75" customWidth="1"/>
    <col min="13604" max="13604" width="6.7109375" style="75" customWidth="1"/>
    <col min="13605" max="13605" width="1" style="75" customWidth="1"/>
    <col min="13606" max="13606" width="6.7109375" style="75" customWidth="1"/>
    <col min="13607" max="13607" width="1" style="75" customWidth="1"/>
    <col min="13608" max="13609" width="6.7109375" style="75" customWidth="1"/>
    <col min="13610" max="13824" width="11.42578125" style="75"/>
    <col min="13825" max="13827" width="0" style="75" hidden="1" customWidth="1"/>
    <col min="13828" max="13828" width="1.42578125" style="75" customWidth="1"/>
    <col min="13829" max="13829" width="8.140625" style="75" customWidth="1"/>
    <col min="13830" max="13830" width="2" style="75" customWidth="1"/>
    <col min="13831" max="13831" width="1.5703125" style="75" customWidth="1"/>
    <col min="13832" max="13832" width="59.140625" style="75" customWidth="1"/>
    <col min="13833" max="13839" width="0" style="75" hidden="1" customWidth="1"/>
    <col min="13840" max="13840" width="0.28515625" style="75" customWidth="1"/>
    <col min="13841" max="13841" width="12.85546875" style="75" customWidth="1"/>
    <col min="13842" max="13842" width="1.28515625" style="75" customWidth="1"/>
    <col min="13843" max="13844" width="4.7109375" style="75" customWidth="1"/>
    <col min="13845" max="13845" width="5.7109375" style="75" customWidth="1"/>
    <col min="13846" max="13846" width="2.5703125" style="75" customWidth="1"/>
    <col min="13847" max="13847" width="11.42578125" style="75"/>
    <col min="13848" max="13848" width="4.7109375" style="75" customWidth="1"/>
    <col min="13849" max="13849" width="5" style="75" customWidth="1"/>
    <col min="13850" max="13850" width="2.28515625" style="75" customWidth="1"/>
    <col min="13851" max="13851" width="26" style="75" customWidth="1"/>
    <col min="13852" max="13852" width="8" style="75" customWidth="1"/>
    <col min="13853" max="13853" width="1" style="75" customWidth="1"/>
    <col min="13854" max="13854" width="6.7109375" style="75" customWidth="1"/>
    <col min="13855" max="13855" width="1" style="75" customWidth="1"/>
    <col min="13856" max="13856" width="6.7109375" style="75" customWidth="1"/>
    <col min="13857" max="13857" width="1" style="75" customWidth="1"/>
    <col min="13858" max="13858" width="6.7109375" style="75" customWidth="1"/>
    <col min="13859" max="13859" width="1" style="75" customWidth="1"/>
    <col min="13860" max="13860" width="6.7109375" style="75" customWidth="1"/>
    <col min="13861" max="13861" width="1" style="75" customWidth="1"/>
    <col min="13862" max="13862" width="6.7109375" style="75" customWidth="1"/>
    <col min="13863" max="13863" width="1" style="75" customWidth="1"/>
    <col min="13864" max="13865" width="6.7109375" style="75" customWidth="1"/>
    <col min="13866" max="14080" width="11.42578125" style="75"/>
    <col min="14081" max="14083" width="0" style="75" hidden="1" customWidth="1"/>
    <col min="14084" max="14084" width="1.42578125" style="75" customWidth="1"/>
    <col min="14085" max="14085" width="8.140625" style="75" customWidth="1"/>
    <col min="14086" max="14086" width="2" style="75" customWidth="1"/>
    <col min="14087" max="14087" width="1.5703125" style="75" customWidth="1"/>
    <col min="14088" max="14088" width="59.140625" style="75" customWidth="1"/>
    <col min="14089" max="14095" width="0" style="75" hidden="1" customWidth="1"/>
    <col min="14096" max="14096" width="0.28515625" style="75" customWidth="1"/>
    <col min="14097" max="14097" width="12.85546875" style="75" customWidth="1"/>
    <col min="14098" max="14098" width="1.28515625" style="75" customWidth="1"/>
    <col min="14099" max="14100" width="4.7109375" style="75" customWidth="1"/>
    <col min="14101" max="14101" width="5.7109375" style="75" customWidth="1"/>
    <col min="14102" max="14102" width="2.5703125" style="75" customWidth="1"/>
    <col min="14103" max="14103" width="11.42578125" style="75"/>
    <col min="14104" max="14104" width="4.7109375" style="75" customWidth="1"/>
    <col min="14105" max="14105" width="5" style="75" customWidth="1"/>
    <col min="14106" max="14106" width="2.28515625" style="75" customWidth="1"/>
    <col min="14107" max="14107" width="26" style="75" customWidth="1"/>
    <col min="14108" max="14108" width="8" style="75" customWidth="1"/>
    <col min="14109" max="14109" width="1" style="75" customWidth="1"/>
    <col min="14110" max="14110" width="6.7109375" style="75" customWidth="1"/>
    <col min="14111" max="14111" width="1" style="75" customWidth="1"/>
    <col min="14112" max="14112" width="6.7109375" style="75" customWidth="1"/>
    <col min="14113" max="14113" width="1" style="75" customWidth="1"/>
    <col min="14114" max="14114" width="6.7109375" style="75" customWidth="1"/>
    <col min="14115" max="14115" width="1" style="75" customWidth="1"/>
    <col min="14116" max="14116" width="6.7109375" style="75" customWidth="1"/>
    <col min="14117" max="14117" width="1" style="75" customWidth="1"/>
    <col min="14118" max="14118" width="6.7109375" style="75" customWidth="1"/>
    <col min="14119" max="14119" width="1" style="75" customWidth="1"/>
    <col min="14120" max="14121" width="6.7109375" style="75" customWidth="1"/>
    <col min="14122" max="14336" width="11.42578125" style="75"/>
    <col min="14337" max="14339" width="0" style="75" hidden="1" customWidth="1"/>
    <col min="14340" max="14340" width="1.42578125" style="75" customWidth="1"/>
    <col min="14341" max="14341" width="8.140625" style="75" customWidth="1"/>
    <col min="14342" max="14342" width="2" style="75" customWidth="1"/>
    <col min="14343" max="14343" width="1.5703125" style="75" customWidth="1"/>
    <col min="14344" max="14344" width="59.140625" style="75" customWidth="1"/>
    <col min="14345" max="14351" width="0" style="75" hidden="1" customWidth="1"/>
    <col min="14352" max="14352" width="0.28515625" style="75" customWidth="1"/>
    <col min="14353" max="14353" width="12.85546875" style="75" customWidth="1"/>
    <col min="14354" max="14354" width="1.28515625" style="75" customWidth="1"/>
    <col min="14355" max="14356" width="4.7109375" style="75" customWidth="1"/>
    <col min="14357" max="14357" width="5.7109375" style="75" customWidth="1"/>
    <col min="14358" max="14358" width="2.5703125" style="75" customWidth="1"/>
    <col min="14359" max="14359" width="11.42578125" style="75"/>
    <col min="14360" max="14360" width="4.7109375" style="75" customWidth="1"/>
    <col min="14361" max="14361" width="5" style="75" customWidth="1"/>
    <col min="14362" max="14362" width="2.28515625" style="75" customWidth="1"/>
    <col min="14363" max="14363" width="26" style="75" customWidth="1"/>
    <col min="14364" max="14364" width="8" style="75" customWidth="1"/>
    <col min="14365" max="14365" width="1" style="75" customWidth="1"/>
    <col min="14366" max="14366" width="6.7109375" style="75" customWidth="1"/>
    <col min="14367" max="14367" width="1" style="75" customWidth="1"/>
    <col min="14368" max="14368" width="6.7109375" style="75" customWidth="1"/>
    <col min="14369" max="14369" width="1" style="75" customWidth="1"/>
    <col min="14370" max="14370" width="6.7109375" style="75" customWidth="1"/>
    <col min="14371" max="14371" width="1" style="75" customWidth="1"/>
    <col min="14372" max="14372" width="6.7109375" style="75" customWidth="1"/>
    <col min="14373" max="14373" width="1" style="75" customWidth="1"/>
    <col min="14374" max="14374" width="6.7109375" style="75" customWidth="1"/>
    <col min="14375" max="14375" width="1" style="75" customWidth="1"/>
    <col min="14376" max="14377" width="6.7109375" style="75" customWidth="1"/>
    <col min="14378" max="14592" width="11.42578125" style="75"/>
    <col min="14593" max="14595" width="0" style="75" hidden="1" customWidth="1"/>
    <col min="14596" max="14596" width="1.42578125" style="75" customWidth="1"/>
    <col min="14597" max="14597" width="8.140625" style="75" customWidth="1"/>
    <col min="14598" max="14598" width="2" style="75" customWidth="1"/>
    <col min="14599" max="14599" width="1.5703125" style="75" customWidth="1"/>
    <col min="14600" max="14600" width="59.140625" style="75" customWidth="1"/>
    <col min="14601" max="14607" width="0" style="75" hidden="1" customWidth="1"/>
    <col min="14608" max="14608" width="0.28515625" style="75" customWidth="1"/>
    <col min="14609" max="14609" width="12.85546875" style="75" customWidth="1"/>
    <col min="14610" max="14610" width="1.28515625" style="75" customWidth="1"/>
    <col min="14611" max="14612" width="4.7109375" style="75" customWidth="1"/>
    <col min="14613" max="14613" width="5.7109375" style="75" customWidth="1"/>
    <col min="14614" max="14614" width="2.5703125" style="75" customWidth="1"/>
    <col min="14615" max="14615" width="11.42578125" style="75"/>
    <col min="14616" max="14616" width="4.7109375" style="75" customWidth="1"/>
    <col min="14617" max="14617" width="5" style="75" customWidth="1"/>
    <col min="14618" max="14618" width="2.28515625" style="75" customWidth="1"/>
    <col min="14619" max="14619" width="26" style="75" customWidth="1"/>
    <col min="14620" max="14620" width="8" style="75" customWidth="1"/>
    <col min="14621" max="14621" width="1" style="75" customWidth="1"/>
    <col min="14622" max="14622" width="6.7109375" style="75" customWidth="1"/>
    <col min="14623" max="14623" width="1" style="75" customWidth="1"/>
    <col min="14624" max="14624" width="6.7109375" style="75" customWidth="1"/>
    <col min="14625" max="14625" width="1" style="75" customWidth="1"/>
    <col min="14626" max="14626" width="6.7109375" style="75" customWidth="1"/>
    <col min="14627" max="14627" width="1" style="75" customWidth="1"/>
    <col min="14628" max="14628" width="6.7109375" style="75" customWidth="1"/>
    <col min="14629" max="14629" width="1" style="75" customWidth="1"/>
    <col min="14630" max="14630" width="6.7109375" style="75" customWidth="1"/>
    <col min="14631" max="14631" width="1" style="75" customWidth="1"/>
    <col min="14632" max="14633" width="6.7109375" style="75" customWidth="1"/>
    <col min="14634" max="14848" width="11.42578125" style="75"/>
    <col min="14849" max="14851" width="0" style="75" hidden="1" customWidth="1"/>
    <col min="14852" max="14852" width="1.42578125" style="75" customWidth="1"/>
    <col min="14853" max="14853" width="8.140625" style="75" customWidth="1"/>
    <col min="14854" max="14854" width="2" style="75" customWidth="1"/>
    <col min="14855" max="14855" width="1.5703125" style="75" customWidth="1"/>
    <col min="14856" max="14856" width="59.140625" style="75" customWidth="1"/>
    <col min="14857" max="14863" width="0" style="75" hidden="1" customWidth="1"/>
    <col min="14864" max="14864" width="0.28515625" style="75" customWidth="1"/>
    <col min="14865" max="14865" width="12.85546875" style="75" customWidth="1"/>
    <col min="14866" max="14866" width="1.28515625" style="75" customWidth="1"/>
    <col min="14867" max="14868" width="4.7109375" style="75" customWidth="1"/>
    <col min="14869" max="14869" width="5.7109375" style="75" customWidth="1"/>
    <col min="14870" max="14870" width="2.5703125" style="75" customWidth="1"/>
    <col min="14871" max="14871" width="11.42578125" style="75"/>
    <col min="14872" max="14872" width="4.7109375" style="75" customWidth="1"/>
    <col min="14873" max="14873" width="5" style="75" customWidth="1"/>
    <col min="14874" max="14874" width="2.28515625" style="75" customWidth="1"/>
    <col min="14875" max="14875" width="26" style="75" customWidth="1"/>
    <col min="14876" max="14876" width="8" style="75" customWidth="1"/>
    <col min="14877" max="14877" width="1" style="75" customWidth="1"/>
    <col min="14878" max="14878" width="6.7109375" style="75" customWidth="1"/>
    <col min="14879" max="14879" width="1" style="75" customWidth="1"/>
    <col min="14880" max="14880" width="6.7109375" style="75" customWidth="1"/>
    <col min="14881" max="14881" width="1" style="75" customWidth="1"/>
    <col min="14882" max="14882" width="6.7109375" style="75" customWidth="1"/>
    <col min="14883" max="14883" width="1" style="75" customWidth="1"/>
    <col min="14884" max="14884" width="6.7109375" style="75" customWidth="1"/>
    <col min="14885" max="14885" width="1" style="75" customWidth="1"/>
    <col min="14886" max="14886" width="6.7109375" style="75" customWidth="1"/>
    <col min="14887" max="14887" width="1" style="75" customWidth="1"/>
    <col min="14888" max="14889" width="6.7109375" style="75" customWidth="1"/>
    <col min="14890" max="15104" width="11.42578125" style="75"/>
    <col min="15105" max="15107" width="0" style="75" hidden="1" customWidth="1"/>
    <col min="15108" max="15108" width="1.42578125" style="75" customWidth="1"/>
    <col min="15109" max="15109" width="8.140625" style="75" customWidth="1"/>
    <col min="15110" max="15110" width="2" style="75" customWidth="1"/>
    <col min="15111" max="15111" width="1.5703125" style="75" customWidth="1"/>
    <col min="15112" max="15112" width="59.140625" style="75" customWidth="1"/>
    <col min="15113" max="15119" width="0" style="75" hidden="1" customWidth="1"/>
    <col min="15120" max="15120" width="0.28515625" style="75" customWidth="1"/>
    <col min="15121" max="15121" width="12.85546875" style="75" customWidth="1"/>
    <col min="15122" max="15122" width="1.28515625" style="75" customWidth="1"/>
    <col min="15123" max="15124" width="4.7109375" style="75" customWidth="1"/>
    <col min="15125" max="15125" width="5.7109375" style="75" customWidth="1"/>
    <col min="15126" max="15126" width="2.5703125" style="75" customWidth="1"/>
    <col min="15127" max="15127" width="11.42578125" style="75"/>
    <col min="15128" max="15128" width="4.7109375" style="75" customWidth="1"/>
    <col min="15129" max="15129" width="5" style="75" customWidth="1"/>
    <col min="15130" max="15130" width="2.28515625" style="75" customWidth="1"/>
    <col min="15131" max="15131" width="26" style="75" customWidth="1"/>
    <col min="15132" max="15132" width="8" style="75" customWidth="1"/>
    <col min="15133" max="15133" width="1" style="75" customWidth="1"/>
    <col min="15134" max="15134" width="6.7109375" style="75" customWidth="1"/>
    <col min="15135" max="15135" width="1" style="75" customWidth="1"/>
    <col min="15136" max="15136" width="6.7109375" style="75" customWidth="1"/>
    <col min="15137" max="15137" width="1" style="75" customWidth="1"/>
    <col min="15138" max="15138" width="6.7109375" style="75" customWidth="1"/>
    <col min="15139" max="15139" width="1" style="75" customWidth="1"/>
    <col min="15140" max="15140" width="6.7109375" style="75" customWidth="1"/>
    <col min="15141" max="15141" width="1" style="75" customWidth="1"/>
    <col min="15142" max="15142" width="6.7109375" style="75" customWidth="1"/>
    <col min="15143" max="15143" width="1" style="75" customWidth="1"/>
    <col min="15144" max="15145" width="6.7109375" style="75" customWidth="1"/>
    <col min="15146" max="15360" width="11.42578125" style="75"/>
    <col min="15361" max="15363" width="0" style="75" hidden="1" customWidth="1"/>
    <col min="15364" max="15364" width="1.42578125" style="75" customWidth="1"/>
    <col min="15365" max="15365" width="8.140625" style="75" customWidth="1"/>
    <col min="15366" max="15366" width="2" style="75" customWidth="1"/>
    <col min="15367" max="15367" width="1.5703125" style="75" customWidth="1"/>
    <col min="15368" max="15368" width="59.140625" style="75" customWidth="1"/>
    <col min="15369" max="15375" width="0" style="75" hidden="1" customWidth="1"/>
    <col min="15376" max="15376" width="0.28515625" style="75" customWidth="1"/>
    <col min="15377" max="15377" width="12.85546875" style="75" customWidth="1"/>
    <col min="15378" max="15378" width="1.28515625" style="75" customWidth="1"/>
    <col min="15379" max="15380" width="4.7109375" style="75" customWidth="1"/>
    <col min="15381" max="15381" width="5.7109375" style="75" customWidth="1"/>
    <col min="15382" max="15382" width="2.5703125" style="75" customWidth="1"/>
    <col min="15383" max="15383" width="11.42578125" style="75"/>
    <col min="15384" max="15384" width="4.7109375" style="75" customWidth="1"/>
    <col min="15385" max="15385" width="5" style="75" customWidth="1"/>
    <col min="15386" max="15386" width="2.28515625" style="75" customWidth="1"/>
    <col min="15387" max="15387" width="26" style="75" customWidth="1"/>
    <col min="15388" max="15388" width="8" style="75" customWidth="1"/>
    <col min="15389" max="15389" width="1" style="75" customWidth="1"/>
    <col min="15390" max="15390" width="6.7109375" style="75" customWidth="1"/>
    <col min="15391" max="15391" width="1" style="75" customWidth="1"/>
    <col min="15392" max="15392" width="6.7109375" style="75" customWidth="1"/>
    <col min="15393" max="15393" width="1" style="75" customWidth="1"/>
    <col min="15394" max="15394" width="6.7109375" style="75" customWidth="1"/>
    <col min="15395" max="15395" width="1" style="75" customWidth="1"/>
    <col min="15396" max="15396" width="6.7109375" style="75" customWidth="1"/>
    <col min="15397" max="15397" width="1" style="75" customWidth="1"/>
    <col min="15398" max="15398" width="6.7109375" style="75" customWidth="1"/>
    <col min="15399" max="15399" width="1" style="75" customWidth="1"/>
    <col min="15400" max="15401" width="6.7109375" style="75" customWidth="1"/>
    <col min="15402" max="15616" width="11.42578125" style="75"/>
    <col min="15617" max="15619" width="0" style="75" hidden="1" customWidth="1"/>
    <col min="15620" max="15620" width="1.42578125" style="75" customWidth="1"/>
    <col min="15621" max="15621" width="8.140625" style="75" customWidth="1"/>
    <col min="15622" max="15622" width="2" style="75" customWidth="1"/>
    <col min="15623" max="15623" width="1.5703125" style="75" customWidth="1"/>
    <col min="15624" max="15624" width="59.140625" style="75" customWidth="1"/>
    <col min="15625" max="15631" width="0" style="75" hidden="1" customWidth="1"/>
    <col min="15632" max="15632" width="0.28515625" style="75" customWidth="1"/>
    <col min="15633" max="15633" width="12.85546875" style="75" customWidth="1"/>
    <col min="15634" max="15634" width="1.28515625" style="75" customWidth="1"/>
    <col min="15635" max="15636" width="4.7109375" style="75" customWidth="1"/>
    <col min="15637" max="15637" width="5.7109375" style="75" customWidth="1"/>
    <col min="15638" max="15638" width="2.5703125" style="75" customWidth="1"/>
    <col min="15639" max="15639" width="11.42578125" style="75"/>
    <col min="15640" max="15640" width="4.7109375" style="75" customWidth="1"/>
    <col min="15641" max="15641" width="5" style="75" customWidth="1"/>
    <col min="15642" max="15642" width="2.28515625" style="75" customWidth="1"/>
    <col min="15643" max="15643" width="26" style="75" customWidth="1"/>
    <col min="15644" max="15644" width="8" style="75" customWidth="1"/>
    <col min="15645" max="15645" width="1" style="75" customWidth="1"/>
    <col min="15646" max="15646" width="6.7109375" style="75" customWidth="1"/>
    <col min="15647" max="15647" width="1" style="75" customWidth="1"/>
    <col min="15648" max="15648" width="6.7109375" style="75" customWidth="1"/>
    <col min="15649" max="15649" width="1" style="75" customWidth="1"/>
    <col min="15650" max="15650" width="6.7109375" style="75" customWidth="1"/>
    <col min="15651" max="15651" width="1" style="75" customWidth="1"/>
    <col min="15652" max="15652" width="6.7109375" style="75" customWidth="1"/>
    <col min="15653" max="15653" width="1" style="75" customWidth="1"/>
    <col min="15654" max="15654" width="6.7109375" style="75" customWidth="1"/>
    <col min="15655" max="15655" width="1" style="75" customWidth="1"/>
    <col min="15656" max="15657" width="6.7109375" style="75" customWidth="1"/>
    <col min="15658" max="15872" width="11.42578125" style="75"/>
    <col min="15873" max="15875" width="0" style="75" hidden="1" customWidth="1"/>
    <col min="15876" max="15876" width="1.42578125" style="75" customWidth="1"/>
    <col min="15877" max="15877" width="8.140625" style="75" customWidth="1"/>
    <col min="15878" max="15878" width="2" style="75" customWidth="1"/>
    <col min="15879" max="15879" width="1.5703125" style="75" customWidth="1"/>
    <col min="15880" max="15880" width="59.140625" style="75" customWidth="1"/>
    <col min="15881" max="15887" width="0" style="75" hidden="1" customWidth="1"/>
    <col min="15888" max="15888" width="0.28515625" style="75" customWidth="1"/>
    <col min="15889" max="15889" width="12.85546875" style="75" customWidth="1"/>
    <col min="15890" max="15890" width="1.28515625" style="75" customWidth="1"/>
    <col min="15891" max="15892" width="4.7109375" style="75" customWidth="1"/>
    <col min="15893" max="15893" width="5.7109375" style="75" customWidth="1"/>
    <col min="15894" max="15894" width="2.5703125" style="75" customWidth="1"/>
    <col min="15895" max="15895" width="11.42578125" style="75"/>
    <col min="15896" max="15896" width="4.7109375" style="75" customWidth="1"/>
    <col min="15897" max="15897" width="5" style="75" customWidth="1"/>
    <col min="15898" max="15898" width="2.28515625" style="75" customWidth="1"/>
    <col min="15899" max="15899" width="26" style="75" customWidth="1"/>
    <col min="15900" max="15900" width="8" style="75" customWidth="1"/>
    <col min="15901" max="15901" width="1" style="75" customWidth="1"/>
    <col min="15902" max="15902" width="6.7109375" style="75" customWidth="1"/>
    <col min="15903" max="15903" width="1" style="75" customWidth="1"/>
    <col min="15904" max="15904" width="6.7109375" style="75" customWidth="1"/>
    <col min="15905" max="15905" width="1" style="75" customWidth="1"/>
    <col min="15906" max="15906" width="6.7109375" style="75" customWidth="1"/>
    <col min="15907" max="15907" width="1" style="75" customWidth="1"/>
    <col min="15908" max="15908" width="6.7109375" style="75" customWidth="1"/>
    <col min="15909" max="15909" width="1" style="75" customWidth="1"/>
    <col min="15910" max="15910" width="6.7109375" style="75" customWidth="1"/>
    <col min="15911" max="15911" width="1" style="75" customWidth="1"/>
    <col min="15912" max="15913" width="6.7109375" style="75" customWidth="1"/>
    <col min="15914" max="16128" width="11.42578125" style="75"/>
    <col min="16129" max="16131" width="0" style="75" hidden="1" customWidth="1"/>
    <col min="16132" max="16132" width="1.42578125" style="75" customWidth="1"/>
    <col min="16133" max="16133" width="8.140625" style="75" customWidth="1"/>
    <col min="16134" max="16134" width="2" style="75" customWidth="1"/>
    <col min="16135" max="16135" width="1.5703125" style="75" customWidth="1"/>
    <col min="16136" max="16136" width="59.140625" style="75" customWidth="1"/>
    <col min="16137" max="16143" width="0" style="75" hidden="1" customWidth="1"/>
    <col min="16144" max="16144" width="0.28515625" style="75" customWidth="1"/>
    <col min="16145" max="16145" width="12.85546875" style="75" customWidth="1"/>
    <col min="16146" max="16146" width="1.28515625" style="75" customWidth="1"/>
    <col min="16147" max="16148" width="4.7109375" style="75" customWidth="1"/>
    <col min="16149" max="16149" width="5.7109375" style="75" customWidth="1"/>
    <col min="16150" max="16150" width="2.5703125" style="75" customWidth="1"/>
    <col min="16151" max="16151" width="11.42578125" style="75"/>
    <col min="16152" max="16152" width="4.7109375" style="75" customWidth="1"/>
    <col min="16153" max="16153" width="5" style="75" customWidth="1"/>
    <col min="16154" max="16154" width="2.28515625" style="75" customWidth="1"/>
    <col min="16155" max="16155" width="26" style="75" customWidth="1"/>
    <col min="16156" max="16156" width="8" style="75" customWidth="1"/>
    <col min="16157" max="16157" width="1" style="75" customWidth="1"/>
    <col min="16158" max="16158" width="6.7109375" style="75" customWidth="1"/>
    <col min="16159" max="16159" width="1" style="75" customWidth="1"/>
    <col min="16160" max="16160" width="6.7109375" style="75" customWidth="1"/>
    <col min="16161" max="16161" width="1" style="75" customWidth="1"/>
    <col min="16162" max="16162" width="6.7109375" style="75" customWidth="1"/>
    <col min="16163" max="16163" width="1" style="75" customWidth="1"/>
    <col min="16164" max="16164" width="6.7109375" style="75" customWidth="1"/>
    <col min="16165" max="16165" width="1" style="75" customWidth="1"/>
    <col min="16166" max="16166" width="6.7109375" style="75" customWidth="1"/>
    <col min="16167" max="16167" width="1" style="75" customWidth="1"/>
    <col min="16168" max="16169" width="6.7109375" style="75" customWidth="1"/>
    <col min="16170" max="16384" width="11.42578125" style="75"/>
  </cols>
  <sheetData>
    <row r="1" spans="1:42" ht="3.75" hidden="1" customHeight="1">
      <c r="A1" s="96"/>
      <c r="B1" s="96"/>
      <c r="C1" s="96"/>
      <c r="D1" s="96"/>
      <c r="E1" s="83"/>
      <c r="F1" s="83"/>
      <c r="G1" s="83"/>
      <c r="H1" s="83"/>
      <c r="I1" s="223"/>
      <c r="J1" s="223"/>
      <c r="K1" s="223"/>
      <c r="L1" s="223"/>
      <c r="M1" s="223"/>
      <c r="N1" s="223"/>
      <c r="O1" s="223"/>
      <c r="P1" s="223"/>
      <c r="Q1" s="223"/>
      <c r="R1" s="223"/>
      <c r="S1" s="223"/>
      <c r="T1" s="223"/>
      <c r="U1" s="223"/>
      <c r="V1" s="77"/>
      <c r="W1" s="77"/>
    </row>
    <row r="2" spans="1:42" ht="12.75" customHeight="1">
      <c r="A2" s="96"/>
      <c r="B2" s="96"/>
      <c r="C2" s="96"/>
      <c r="D2" s="96"/>
      <c r="E2" s="2281" t="s">
        <v>1130</v>
      </c>
      <c r="F2" s="2281"/>
      <c r="G2" s="2281"/>
      <c r="H2" s="2281"/>
      <c r="I2" s="2281"/>
      <c r="J2" s="2281"/>
      <c r="K2" s="2281"/>
      <c r="L2" s="2281"/>
      <c r="M2" s="2281"/>
      <c r="N2" s="2281"/>
      <c r="O2" s="2281"/>
      <c r="P2" s="2281"/>
      <c r="Q2" s="2281"/>
      <c r="R2" s="2281"/>
      <c r="S2" s="2281"/>
      <c r="T2" s="2281"/>
      <c r="U2" s="2281"/>
      <c r="V2" s="77"/>
      <c r="W2" s="83"/>
      <c r="X2" s="83"/>
      <c r="Y2" s="2281"/>
      <c r="Z2" s="2281"/>
      <c r="AA2" s="2281"/>
      <c r="AB2" s="2281"/>
      <c r="AC2" s="2281"/>
      <c r="AD2" s="2281"/>
      <c r="AE2" s="2281"/>
      <c r="AF2" s="2281"/>
      <c r="AG2" s="2281"/>
      <c r="AH2" s="2281"/>
      <c r="AI2" s="2281"/>
      <c r="AJ2" s="2281"/>
      <c r="AK2" s="2281"/>
      <c r="AL2" s="2281"/>
      <c r="AM2" s="2281"/>
    </row>
    <row r="3" spans="1:42" s="83" customFormat="1" ht="12.75" customHeight="1">
      <c r="A3" s="96"/>
      <c r="B3" s="946"/>
      <c r="C3" s="946"/>
      <c r="D3" s="946"/>
      <c r="E3" s="2281" t="s">
        <v>77</v>
      </c>
      <c r="F3" s="2281"/>
      <c r="G3" s="2281"/>
      <c r="H3" s="2281"/>
      <c r="I3" s="2281"/>
      <c r="J3" s="2281"/>
      <c r="K3" s="2281"/>
      <c r="L3" s="2281"/>
      <c r="M3" s="2281"/>
      <c r="N3" s="2281"/>
      <c r="O3" s="2281"/>
      <c r="P3" s="2281"/>
      <c r="Q3" s="2281"/>
      <c r="R3" s="2281"/>
      <c r="S3" s="2281"/>
      <c r="T3" s="2281"/>
      <c r="U3" s="2281"/>
      <c r="V3" s="278"/>
      <c r="W3" s="86"/>
      <c r="X3" s="86"/>
      <c r="Y3" s="87"/>
      <c r="AO3" s="88"/>
      <c r="AP3" s="88"/>
    </row>
    <row r="4" spans="1:42" s="83" customFormat="1" ht="3" customHeight="1">
      <c r="A4" s="96"/>
      <c r="B4" s="96"/>
      <c r="C4" s="96"/>
      <c r="D4" s="96"/>
      <c r="G4" s="314"/>
      <c r="H4" s="314"/>
      <c r="I4" s="607"/>
      <c r="J4" s="1328"/>
      <c r="K4" s="1328"/>
      <c r="L4" s="607"/>
      <c r="M4" s="607"/>
      <c r="N4" s="607"/>
      <c r="O4" s="607"/>
      <c r="P4" s="96"/>
      <c r="Q4" s="96"/>
      <c r="R4" s="96"/>
      <c r="S4" s="96"/>
      <c r="T4" s="96"/>
      <c r="U4" s="223"/>
      <c r="V4" s="278"/>
      <c r="Y4" s="89"/>
    </row>
    <row r="5" spans="1:42" s="89" customFormat="1" ht="9.75" customHeight="1">
      <c r="A5" s="96"/>
      <c r="B5" s="96"/>
      <c r="C5" s="96"/>
      <c r="D5" s="96"/>
      <c r="E5" s="2704" t="s">
        <v>2</v>
      </c>
      <c r="F5" s="1057"/>
      <c r="G5" s="1057"/>
      <c r="H5" s="1057"/>
      <c r="I5" s="2707" t="s">
        <v>1131</v>
      </c>
      <c r="J5" s="2707"/>
      <c r="K5" s="2707"/>
      <c r="L5" s="1648"/>
      <c r="M5" s="1648"/>
      <c r="N5" s="1648"/>
      <c r="O5" s="1648"/>
      <c r="P5" s="1648"/>
      <c r="Q5" s="1648"/>
      <c r="R5" s="1648"/>
      <c r="S5" s="1648"/>
      <c r="T5" s="1648"/>
      <c r="U5" s="1649"/>
    </row>
    <row r="6" spans="1:42" s="177" customFormat="1" ht="12.75" customHeight="1">
      <c r="A6" s="96" t="s">
        <v>9</v>
      </c>
      <c r="B6" s="96" t="s">
        <v>10</v>
      </c>
      <c r="C6" s="96" t="s">
        <v>11</v>
      </c>
      <c r="D6" s="96"/>
      <c r="E6" s="2705"/>
      <c r="F6" s="1650"/>
      <c r="G6" s="1651" t="s">
        <v>327</v>
      </c>
      <c r="H6" s="1652"/>
      <c r="I6" s="2708"/>
      <c r="J6" s="2708"/>
      <c r="K6" s="2708"/>
      <c r="L6" s="1653"/>
      <c r="M6" s="2709" t="s">
        <v>1132</v>
      </c>
      <c r="N6" s="2709"/>
      <c r="O6" s="2709"/>
      <c r="P6" s="1653"/>
      <c r="Q6" s="1654" t="s">
        <v>1133</v>
      </c>
      <c r="R6" s="1653"/>
      <c r="S6" s="1653" t="s">
        <v>18</v>
      </c>
      <c r="T6" s="1653" t="s">
        <v>19</v>
      </c>
      <c r="U6" s="1655" t="s">
        <v>8</v>
      </c>
      <c r="W6" s="96"/>
    </row>
    <row r="7" spans="1:42" s="177" customFormat="1" ht="11.25">
      <c r="A7" s="96"/>
      <c r="B7" s="96"/>
      <c r="C7" s="96"/>
      <c r="D7" s="96"/>
      <c r="E7" s="2706"/>
      <c r="F7" s="1656"/>
      <c r="G7" s="1065"/>
      <c r="H7" s="1656"/>
      <c r="I7" s="1653" t="s">
        <v>18</v>
      </c>
      <c r="J7" s="1653" t="s">
        <v>19</v>
      </c>
      <c r="K7" s="1653" t="s">
        <v>8</v>
      </c>
      <c r="L7" s="1653"/>
      <c r="M7" s="1653" t="s">
        <v>18</v>
      </c>
      <c r="N7" s="1653" t="s">
        <v>19</v>
      </c>
      <c r="O7" s="1653" t="s">
        <v>8</v>
      </c>
      <c r="P7" s="1653"/>
      <c r="Q7" s="1653"/>
      <c r="R7" s="1653"/>
      <c r="S7" s="1657"/>
      <c r="T7" s="1657"/>
      <c r="U7" s="1658"/>
      <c r="W7" s="89"/>
    </row>
    <row r="8" spans="1:42" ht="12.75" customHeight="1">
      <c r="A8" s="96"/>
      <c r="B8" s="96"/>
      <c r="C8" s="96"/>
      <c r="D8" s="96"/>
      <c r="E8" s="2370">
        <v>1401</v>
      </c>
      <c r="F8" s="122" t="s">
        <v>20</v>
      </c>
      <c r="G8" s="123"/>
      <c r="H8" s="14"/>
      <c r="I8" s="342">
        <f>SUM(I9+I14+I19+I24)</f>
        <v>10</v>
      </c>
      <c r="J8" s="342">
        <f>SUM(J9+J14+J19+J24)</f>
        <v>13</v>
      </c>
      <c r="K8" s="342">
        <f>SUM(I8:J8)</f>
        <v>23</v>
      </c>
      <c r="L8" s="342">
        <v>0</v>
      </c>
      <c r="M8" s="342">
        <f>SUM(M9+M14+M19+M24)</f>
        <v>1</v>
      </c>
      <c r="N8" s="342">
        <f>SUM(N9+N14+N19+N24)</f>
        <v>0</v>
      </c>
      <c r="O8" s="342">
        <f>SUM(M8:N8)</f>
        <v>1</v>
      </c>
      <c r="P8" s="342"/>
      <c r="Q8" s="342"/>
      <c r="R8" s="342"/>
      <c r="S8" s="342">
        <f t="shared" ref="S8:T23" si="0">SUM(I8+M8)</f>
        <v>11</v>
      </c>
      <c r="T8" s="342">
        <f t="shared" si="0"/>
        <v>13</v>
      </c>
      <c r="U8" s="339">
        <f>SUM(S8:T8)</f>
        <v>24</v>
      </c>
      <c r="V8" s="77"/>
      <c r="W8" s="83"/>
    </row>
    <row r="9" spans="1:42" ht="11.25" customHeight="1">
      <c r="A9" s="96"/>
      <c r="B9" s="96"/>
      <c r="C9" s="96"/>
      <c r="D9" s="96"/>
      <c r="E9" s="2371"/>
      <c r="F9" s="636" t="s">
        <v>21</v>
      </c>
      <c r="G9" s="89"/>
      <c r="H9" s="89"/>
      <c r="I9" s="1074">
        <f>SUM(I10+I12)</f>
        <v>0</v>
      </c>
      <c r="J9" s="1074">
        <f>SUM(J10+J12)</f>
        <v>0</v>
      </c>
      <c r="K9" s="1074">
        <f>SUM(I9:J9)</f>
        <v>0</v>
      </c>
      <c r="L9" s="1074"/>
      <c r="M9" s="1074">
        <f>SUM(M10+M12)</f>
        <v>0</v>
      </c>
      <c r="N9" s="1074">
        <f>SUM(N10+N12)</f>
        <v>0</v>
      </c>
      <c r="O9" s="1074">
        <f>SUM(M9:N9)</f>
        <v>0</v>
      </c>
      <c r="P9" s="1074"/>
      <c r="Q9" s="1074"/>
      <c r="R9" s="1074"/>
      <c r="S9" s="1074">
        <f t="shared" si="0"/>
        <v>0</v>
      </c>
      <c r="T9" s="1074">
        <f t="shared" si="0"/>
        <v>0</v>
      </c>
      <c r="U9" s="1099">
        <f>SUM(S9:T9)</f>
        <v>0</v>
      </c>
      <c r="V9" s="77"/>
      <c r="W9" s="77"/>
    </row>
    <row r="10" spans="1:42" ht="11.25" customHeight="1">
      <c r="A10" s="96"/>
      <c r="B10" s="96"/>
      <c r="C10" s="96"/>
      <c r="D10" s="96"/>
      <c r="E10" s="2371"/>
      <c r="F10" s="89"/>
      <c r="G10" s="89" t="s">
        <v>1134</v>
      </c>
      <c r="H10" s="89"/>
      <c r="I10" s="1097">
        <f>SUM(I11)</f>
        <v>0</v>
      </c>
      <c r="J10" s="1097">
        <f>SUM(J11)</f>
        <v>0</v>
      </c>
      <c r="K10" s="351">
        <f t="shared" ref="K10:K30" si="1">SUM(I10:J10)</f>
        <v>0</v>
      </c>
      <c r="L10" s="1097"/>
      <c r="M10" s="1097">
        <f>SUM(M11)</f>
        <v>0</v>
      </c>
      <c r="N10" s="1097">
        <f>SUM(N11)</f>
        <v>0</v>
      </c>
      <c r="O10" s="351">
        <f t="shared" ref="O10:O26" si="2">SUM(M10:N10)</f>
        <v>0</v>
      </c>
      <c r="P10" s="351"/>
      <c r="Q10" s="351"/>
      <c r="R10" s="351"/>
      <c r="S10" s="351">
        <f t="shared" si="0"/>
        <v>0</v>
      </c>
      <c r="T10" s="351">
        <f t="shared" si="0"/>
        <v>0</v>
      </c>
      <c r="U10" s="325">
        <f>SUM(S10:T10)</f>
        <v>0</v>
      </c>
      <c r="V10" s="77"/>
      <c r="W10" s="77"/>
    </row>
    <row r="11" spans="1:42" ht="11.25" customHeight="1">
      <c r="A11" s="96">
        <v>1</v>
      </c>
      <c r="B11" s="96">
        <v>1</v>
      </c>
      <c r="C11" s="96">
        <v>11</v>
      </c>
      <c r="D11" s="96"/>
      <c r="E11" s="2371"/>
      <c r="F11" s="89"/>
      <c r="H11" s="89" t="s">
        <v>1135</v>
      </c>
      <c r="I11" s="1659">
        <v>0</v>
      </c>
      <c r="J11" s="1097">
        <v>0</v>
      </c>
      <c r="K11" s="351">
        <f t="shared" si="1"/>
        <v>0</v>
      </c>
      <c r="L11" s="1097"/>
      <c r="M11" s="1097">
        <v>0</v>
      </c>
      <c r="N11" s="1097">
        <v>0</v>
      </c>
      <c r="O11" s="351">
        <f t="shared" si="2"/>
        <v>0</v>
      </c>
      <c r="P11" s="351"/>
      <c r="Q11" s="1619" t="s">
        <v>1136</v>
      </c>
      <c r="R11" s="351"/>
      <c r="S11" s="351">
        <f t="shared" si="0"/>
        <v>0</v>
      </c>
      <c r="T11" s="351">
        <f t="shared" si="0"/>
        <v>0</v>
      </c>
      <c r="U11" s="325">
        <f t="shared" ref="U11:U64" si="3">SUM(S11:T11)</f>
        <v>0</v>
      </c>
      <c r="V11" s="77"/>
      <c r="W11" s="77"/>
    </row>
    <row r="12" spans="1:42" ht="11.25" customHeight="1">
      <c r="A12" s="96"/>
      <c r="B12" s="96"/>
      <c r="C12" s="96"/>
      <c r="D12" s="96"/>
      <c r="E12" s="2371"/>
      <c r="F12" s="89"/>
      <c r="G12" s="89" t="s">
        <v>1137</v>
      </c>
      <c r="H12" s="89"/>
      <c r="I12" s="1097">
        <f>SUM(I13)</f>
        <v>0</v>
      </c>
      <c r="J12" s="1097">
        <f>SUM(J13)</f>
        <v>0</v>
      </c>
      <c r="K12" s="351">
        <f t="shared" si="1"/>
        <v>0</v>
      </c>
      <c r="L12" s="1097"/>
      <c r="M12" s="1097">
        <f>SUM(M13)</f>
        <v>0</v>
      </c>
      <c r="N12" s="1097">
        <f>SUM(N13)</f>
        <v>0</v>
      </c>
      <c r="O12" s="351">
        <f t="shared" si="2"/>
        <v>0</v>
      </c>
      <c r="P12" s="351"/>
      <c r="Q12" s="1619"/>
      <c r="R12" s="351"/>
      <c r="S12" s="351">
        <f t="shared" si="0"/>
        <v>0</v>
      </c>
      <c r="T12" s="351">
        <f t="shared" si="0"/>
        <v>0</v>
      </c>
      <c r="U12" s="325">
        <f t="shared" si="3"/>
        <v>0</v>
      </c>
      <c r="V12" s="77"/>
      <c r="W12" s="77"/>
    </row>
    <row r="13" spans="1:42" ht="11.25" customHeight="1">
      <c r="A13" s="96">
        <v>1</v>
      </c>
      <c r="B13" s="96">
        <v>1</v>
      </c>
      <c r="C13" s="96">
        <v>11</v>
      </c>
      <c r="D13" s="96"/>
      <c r="E13" s="2371"/>
      <c r="F13" s="89"/>
      <c r="H13" s="89" t="s">
        <v>1138</v>
      </c>
      <c r="I13" s="1659">
        <v>0</v>
      </c>
      <c r="J13" s="1097">
        <v>0</v>
      </c>
      <c r="K13" s="351">
        <f t="shared" si="1"/>
        <v>0</v>
      </c>
      <c r="L13" s="1097"/>
      <c r="M13" s="1097">
        <v>0</v>
      </c>
      <c r="N13" s="1097">
        <v>0</v>
      </c>
      <c r="O13" s="351">
        <f t="shared" si="2"/>
        <v>0</v>
      </c>
      <c r="P13" s="351"/>
      <c r="Q13" s="1619"/>
      <c r="R13" s="351"/>
      <c r="S13" s="351">
        <f t="shared" si="0"/>
        <v>0</v>
      </c>
      <c r="T13" s="351">
        <f t="shared" si="0"/>
        <v>0</v>
      </c>
      <c r="U13" s="325">
        <f t="shared" si="3"/>
        <v>0</v>
      </c>
      <c r="V13" s="77"/>
      <c r="W13" s="77"/>
    </row>
    <row r="14" spans="1:42" ht="11.25" customHeight="1">
      <c r="A14" s="96"/>
      <c r="B14" s="96"/>
      <c r="C14" s="96"/>
      <c r="D14" s="96"/>
      <c r="E14" s="2371"/>
      <c r="F14" s="175" t="s">
        <v>22</v>
      </c>
      <c r="G14" s="89"/>
      <c r="H14" s="89"/>
      <c r="I14" s="1074">
        <f>SUM(I15+I17)</f>
        <v>0</v>
      </c>
      <c r="J14" s="1074">
        <f>SUM(J15+J17)</f>
        <v>0</v>
      </c>
      <c r="K14" s="1074">
        <f t="shared" si="1"/>
        <v>0</v>
      </c>
      <c r="L14" s="1074"/>
      <c r="M14" s="1074">
        <f>SUM(M15+M17)</f>
        <v>0</v>
      </c>
      <c r="N14" s="1074">
        <f>SUM(N15+N17)</f>
        <v>0</v>
      </c>
      <c r="O14" s="1074">
        <f t="shared" si="2"/>
        <v>0</v>
      </c>
      <c r="P14" s="1074"/>
      <c r="Q14" s="1620"/>
      <c r="R14" s="1074"/>
      <c r="S14" s="1074">
        <f t="shared" si="0"/>
        <v>0</v>
      </c>
      <c r="T14" s="1074">
        <f t="shared" si="0"/>
        <v>0</v>
      </c>
      <c r="U14" s="1099">
        <f t="shared" si="3"/>
        <v>0</v>
      </c>
      <c r="V14" s="77"/>
      <c r="W14" s="77"/>
      <c r="X14" s="1660"/>
    </row>
    <row r="15" spans="1:42" ht="11.25" customHeight="1">
      <c r="A15" s="96"/>
      <c r="B15" s="96"/>
      <c r="C15" s="96"/>
      <c r="D15" s="96"/>
      <c r="E15" s="2371"/>
      <c r="F15" s="175"/>
      <c r="G15" s="89" t="s">
        <v>1139</v>
      </c>
      <c r="H15" s="89"/>
      <c r="I15" s="1097">
        <f>SUM(I16)</f>
        <v>0</v>
      </c>
      <c r="J15" s="1097">
        <f>SUM(J16)</f>
        <v>0</v>
      </c>
      <c r="K15" s="351">
        <f t="shared" si="1"/>
        <v>0</v>
      </c>
      <c r="L15" s="1097"/>
      <c r="M15" s="1097">
        <f>SUM(M16)</f>
        <v>0</v>
      </c>
      <c r="N15" s="1097">
        <f>SUM(N16)</f>
        <v>0</v>
      </c>
      <c r="O15" s="351">
        <f t="shared" si="2"/>
        <v>0</v>
      </c>
      <c r="P15" s="351"/>
      <c r="Q15" s="1619"/>
      <c r="R15" s="351"/>
      <c r="S15" s="351">
        <f t="shared" si="0"/>
        <v>0</v>
      </c>
      <c r="T15" s="351">
        <f t="shared" si="0"/>
        <v>0</v>
      </c>
      <c r="U15" s="325">
        <f t="shared" si="3"/>
        <v>0</v>
      </c>
      <c r="V15" s="77"/>
      <c r="W15" s="77"/>
    </row>
    <row r="16" spans="1:42" ht="11.25" customHeight="1">
      <c r="A16" s="96">
        <v>1</v>
      </c>
      <c r="B16" s="96">
        <v>1</v>
      </c>
      <c r="C16" s="96">
        <v>5</v>
      </c>
      <c r="D16" s="96"/>
      <c r="E16" s="2371"/>
      <c r="F16" s="175"/>
      <c r="G16" s="89"/>
      <c r="H16" s="89" t="s">
        <v>1140</v>
      </c>
      <c r="I16" s="1659">
        <v>0</v>
      </c>
      <c r="J16" s="1097">
        <v>0</v>
      </c>
      <c r="K16" s="351">
        <f t="shared" si="1"/>
        <v>0</v>
      </c>
      <c r="L16" s="1097"/>
      <c r="M16" s="1097">
        <v>0</v>
      </c>
      <c r="N16" s="1097">
        <v>0</v>
      </c>
      <c r="O16" s="351">
        <f t="shared" si="2"/>
        <v>0</v>
      </c>
      <c r="P16" s="351"/>
      <c r="Q16" s="1619"/>
      <c r="R16" s="351"/>
      <c r="S16" s="351">
        <f t="shared" si="0"/>
        <v>0</v>
      </c>
      <c r="T16" s="351">
        <f t="shared" si="0"/>
        <v>0</v>
      </c>
      <c r="U16" s="325">
        <f t="shared" si="3"/>
        <v>0</v>
      </c>
      <c r="V16" s="77"/>
      <c r="W16" s="77"/>
      <c r="X16" s="1660"/>
    </row>
    <row r="17" spans="1:25" ht="11.25" customHeight="1">
      <c r="A17" s="96"/>
      <c r="B17" s="96"/>
      <c r="C17" s="96"/>
      <c r="D17" s="96"/>
      <c r="E17" s="2371"/>
      <c r="F17" s="89"/>
      <c r="G17" s="89" t="s">
        <v>1134</v>
      </c>
      <c r="H17" s="89"/>
      <c r="I17" s="1097">
        <f>SUM(I18)</f>
        <v>0</v>
      </c>
      <c r="J17" s="1097">
        <f>SUM(J18)</f>
        <v>0</v>
      </c>
      <c r="K17" s="351">
        <f t="shared" si="1"/>
        <v>0</v>
      </c>
      <c r="L17" s="1097"/>
      <c r="M17" s="1097">
        <f>SUM(M18)</f>
        <v>0</v>
      </c>
      <c r="N17" s="1097">
        <f>SUM(N18)</f>
        <v>0</v>
      </c>
      <c r="O17" s="351">
        <f t="shared" si="2"/>
        <v>0</v>
      </c>
      <c r="P17" s="351"/>
      <c r="Q17" s="1619"/>
      <c r="R17" s="351"/>
      <c r="S17" s="351">
        <f t="shared" si="0"/>
        <v>0</v>
      </c>
      <c r="T17" s="351">
        <f t="shared" si="0"/>
        <v>0</v>
      </c>
      <c r="U17" s="325">
        <f t="shared" si="3"/>
        <v>0</v>
      </c>
      <c r="V17" s="77"/>
      <c r="W17" s="77"/>
    </row>
    <row r="18" spans="1:25" ht="11.25" customHeight="1">
      <c r="A18" s="96">
        <v>1</v>
      </c>
      <c r="B18" s="96">
        <v>1</v>
      </c>
      <c r="C18" s="96">
        <v>5</v>
      </c>
      <c r="D18" s="96"/>
      <c r="E18" s="2371"/>
      <c r="F18" s="89"/>
      <c r="G18" s="89"/>
      <c r="H18" s="89" t="s">
        <v>1135</v>
      </c>
      <c r="I18" s="1659">
        <v>0</v>
      </c>
      <c r="J18" s="1097">
        <v>0</v>
      </c>
      <c r="K18" s="351">
        <f t="shared" si="1"/>
        <v>0</v>
      </c>
      <c r="L18" s="1097"/>
      <c r="M18" s="1097">
        <v>0</v>
      </c>
      <c r="N18" s="1097">
        <v>0</v>
      </c>
      <c r="O18" s="351">
        <f t="shared" si="2"/>
        <v>0</v>
      </c>
      <c r="P18" s="351"/>
      <c r="Q18" s="1619" t="s">
        <v>1136</v>
      </c>
      <c r="R18" s="351"/>
      <c r="S18" s="351">
        <f t="shared" si="0"/>
        <v>0</v>
      </c>
      <c r="T18" s="351">
        <f t="shared" si="0"/>
        <v>0</v>
      </c>
      <c r="U18" s="325">
        <f t="shared" si="3"/>
        <v>0</v>
      </c>
      <c r="V18" s="77"/>
      <c r="W18" s="77"/>
      <c r="X18" s="1660"/>
      <c r="Y18" s="1660"/>
    </row>
    <row r="19" spans="1:25" ht="11.25" customHeight="1">
      <c r="A19" s="96"/>
      <c r="B19" s="96"/>
      <c r="C19" s="96"/>
      <c r="D19" s="96"/>
      <c r="E19" s="2371"/>
      <c r="F19" s="175" t="s">
        <v>23</v>
      </c>
      <c r="G19" s="89"/>
      <c r="H19" s="89"/>
      <c r="I19" s="1074">
        <f>SUM(I20+I22)</f>
        <v>10</v>
      </c>
      <c r="J19" s="1074">
        <f>SUM(J20+J22)</f>
        <v>13</v>
      </c>
      <c r="K19" s="1074">
        <f t="shared" si="1"/>
        <v>23</v>
      </c>
      <c r="L19" s="1074"/>
      <c r="M19" s="1074">
        <f>SUM(M20+M22)</f>
        <v>1</v>
      </c>
      <c r="N19" s="1074">
        <f>SUM(N20+N22)</f>
        <v>0</v>
      </c>
      <c r="O19" s="1074">
        <f t="shared" si="2"/>
        <v>1</v>
      </c>
      <c r="P19" s="1074"/>
      <c r="Q19" s="1620"/>
      <c r="R19" s="1074"/>
      <c r="S19" s="1074">
        <f t="shared" si="0"/>
        <v>11</v>
      </c>
      <c r="T19" s="1074">
        <f t="shared" si="0"/>
        <v>13</v>
      </c>
      <c r="U19" s="1099">
        <f t="shared" si="3"/>
        <v>24</v>
      </c>
      <c r="V19" s="77"/>
      <c r="W19" s="77"/>
    </row>
    <row r="20" spans="1:25" ht="11.25" customHeight="1">
      <c r="A20" s="96"/>
      <c r="B20" s="96"/>
      <c r="C20" s="96"/>
      <c r="D20" s="96"/>
      <c r="E20" s="2371"/>
      <c r="F20" s="175"/>
      <c r="G20" s="89" t="s">
        <v>1139</v>
      </c>
      <c r="H20" s="89"/>
      <c r="I20" s="351">
        <f>SUM(I21)</f>
        <v>2</v>
      </c>
      <c r="J20" s="351">
        <f>SUM(J21)</f>
        <v>4</v>
      </c>
      <c r="K20" s="351">
        <f t="shared" si="1"/>
        <v>6</v>
      </c>
      <c r="L20" s="351"/>
      <c r="M20" s="351">
        <f>SUM(M21)</f>
        <v>0</v>
      </c>
      <c r="N20" s="351">
        <f>SUM(N21)</f>
        <v>0</v>
      </c>
      <c r="O20" s="351">
        <f t="shared" si="2"/>
        <v>0</v>
      </c>
      <c r="P20" s="351"/>
      <c r="Q20" s="1619"/>
      <c r="R20" s="351"/>
      <c r="S20" s="351">
        <f t="shared" si="0"/>
        <v>2</v>
      </c>
      <c r="T20" s="351">
        <f t="shared" si="0"/>
        <v>4</v>
      </c>
      <c r="U20" s="1661">
        <f t="shared" si="3"/>
        <v>6</v>
      </c>
      <c r="V20" s="77"/>
      <c r="W20" s="77"/>
    </row>
    <row r="21" spans="1:25" ht="11.25" customHeight="1">
      <c r="A21" s="96">
        <v>1</v>
      </c>
      <c r="B21" s="96">
        <v>1</v>
      </c>
      <c r="C21" s="96">
        <v>12</v>
      </c>
      <c r="D21" s="96"/>
      <c r="E21" s="2371"/>
      <c r="F21" s="175"/>
      <c r="G21" s="89"/>
      <c r="H21" s="89" t="s">
        <v>1141</v>
      </c>
      <c r="I21" s="1331">
        <v>2</v>
      </c>
      <c r="J21" s="351">
        <v>4</v>
      </c>
      <c r="K21" s="351">
        <f t="shared" si="1"/>
        <v>6</v>
      </c>
      <c r="L21" s="351"/>
      <c r="M21" s="351">
        <v>0</v>
      </c>
      <c r="N21" s="351">
        <v>0</v>
      </c>
      <c r="O21" s="351">
        <f t="shared" si="2"/>
        <v>0</v>
      </c>
      <c r="P21" s="351"/>
      <c r="Q21" s="1662" t="s">
        <v>1142</v>
      </c>
      <c r="R21" s="351"/>
      <c r="S21" s="351">
        <f t="shared" si="0"/>
        <v>2</v>
      </c>
      <c r="T21" s="351">
        <f t="shared" si="0"/>
        <v>4</v>
      </c>
      <c r="U21" s="1661">
        <f t="shared" si="3"/>
        <v>6</v>
      </c>
      <c r="V21" s="77"/>
      <c r="W21" s="77"/>
      <c r="X21" s="1660"/>
    </row>
    <row r="22" spans="1:25" ht="11.25" customHeight="1">
      <c r="A22" s="96"/>
      <c r="B22" s="96"/>
      <c r="C22" s="96"/>
      <c r="D22" s="96"/>
      <c r="E22" s="2371"/>
      <c r="F22" s="89"/>
      <c r="G22" s="89" t="s">
        <v>1134</v>
      </c>
      <c r="H22" s="89"/>
      <c r="I22" s="351">
        <f>SUM(I23)</f>
        <v>8</v>
      </c>
      <c r="J22" s="351">
        <f>SUM(J23)</f>
        <v>9</v>
      </c>
      <c r="K22" s="351">
        <f t="shared" si="1"/>
        <v>17</v>
      </c>
      <c r="L22" s="351"/>
      <c r="M22" s="351">
        <f>SUM(M23)</f>
        <v>1</v>
      </c>
      <c r="N22" s="351">
        <f>SUM(N23)</f>
        <v>0</v>
      </c>
      <c r="O22" s="351">
        <f t="shared" si="2"/>
        <v>1</v>
      </c>
      <c r="P22" s="351"/>
      <c r="Q22" s="1619"/>
      <c r="R22" s="351"/>
      <c r="S22" s="351">
        <f t="shared" si="0"/>
        <v>9</v>
      </c>
      <c r="T22" s="351">
        <f t="shared" si="0"/>
        <v>9</v>
      </c>
      <c r="U22" s="1661">
        <f t="shared" si="3"/>
        <v>18</v>
      </c>
      <c r="V22" s="77"/>
      <c r="W22" s="77"/>
    </row>
    <row r="23" spans="1:25" ht="11.25" customHeight="1">
      <c r="A23" s="96">
        <v>1</v>
      </c>
      <c r="B23" s="96">
        <v>1</v>
      </c>
      <c r="C23" s="96">
        <v>12</v>
      </c>
      <c r="D23" s="96"/>
      <c r="E23" s="2371"/>
      <c r="F23" s="89"/>
      <c r="G23" s="89"/>
      <c r="H23" s="89" t="s">
        <v>1135</v>
      </c>
      <c r="I23" s="1659">
        <v>8</v>
      </c>
      <c r="J23" s="1097">
        <v>9</v>
      </c>
      <c r="K23" s="351">
        <f t="shared" si="1"/>
        <v>17</v>
      </c>
      <c r="L23" s="1097"/>
      <c r="M23" s="1097">
        <v>1</v>
      </c>
      <c r="N23" s="1097">
        <v>0</v>
      </c>
      <c r="O23" s="351">
        <f t="shared" si="2"/>
        <v>1</v>
      </c>
      <c r="P23" s="351"/>
      <c r="Q23" s="1619" t="s">
        <v>1136</v>
      </c>
      <c r="R23" s="351"/>
      <c r="S23" s="351">
        <f t="shared" si="0"/>
        <v>9</v>
      </c>
      <c r="T23" s="351">
        <f t="shared" si="0"/>
        <v>9</v>
      </c>
      <c r="U23" s="325">
        <f t="shared" si="3"/>
        <v>18</v>
      </c>
      <c r="V23" s="77"/>
      <c r="W23" s="77"/>
    </row>
    <row r="24" spans="1:25" ht="11.25" customHeight="1">
      <c r="A24" s="96"/>
      <c r="B24" s="96"/>
      <c r="C24" s="96"/>
      <c r="D24" s="96"/>
      <c r="E24" s="2371"/>
      <c r="F24" s="175" t="s">
        <v>24</v>
      </c>
      <c r="G24" s="89"/>
      <c r="H24" s="89"/>
      <c r="I24" s="1074">
        <f>SUM(I25)</f>
        <v>0</v>
      </c>
      <c r="J24" s="1074">
        <f>SUM(J25)</f>
        <v>0</v>
      </c>
      <c r="K24" s="1074">
        <f t="shared" si="1"/>
        <v>0</v>
      </c>
      <c r="L24" s="1074"/>
      <c r="M24" s="1074">
        <f>SUM(M25)</f>
        <v>0</v>
      </c>
      <c r="N24" s="1074">
        <f>SUM(N25)</f>
        <v>0</v>
      </c>
      <c r="O24" s="1074">
        <f t="shared" si="2"/>
        <v>0</v>
      </c>
      <c r="P24" s="1074"/>
      <c r="Q24" s="1074"/>
      <c r="R24" s="1074"/>
      <c r="S24" s="1074">
        <f>SUM(I24+M24)</f>
        <v>0</v>
      </c>
      <c r="T24" s="1074">
        <f>SUM(J24+N24)</f>
        <v>0</v>
      </c>
      <c r="U24" s="1099">
        <f t="shared" si="3"/>
        <v>0</v>
      </c>
      <c r="V24" s="77"/>
      <c r="W24" s="77"/>
    </row>
    <row r="25" spans="1:25" ht="11.25" customHeight="1">
      <c r="A25" s="96"/>
      <c r="B25" s="96"/>
      <c r="C25" s="96"/>
      <c r="D25" s="96"/>
      <c r="E25" s="2371"/>
      <c r="F25" s="89"/>
      <c r="G25" s="89" t="s">
        <v>1137</v>
      </c>
      <c r="H25" s="89"/>
      <c r="I25" s="1097">
        <f>SUM(I26)</f>
        <v>0</v>
      </c>
      <c r="J25" s="1097">
        <f>SUM(J26)</f>
        <v>0</v>
      </c>
      <c r="K25" s="351">
        <f t="shared" si="1"/>
        <v>0</v>
      </c>
      <c r="L25" s="1097"/>
      <c r="M25" s="1097">
        <f>SUM(M26)</f>
        <v>0</v>
      </c>
      <c r="N25" s="1097">
        <f>SUM(N26)</f>
        <v>0</v>
      </c>
      <c r="O25" s="351">
        <f t="shared" si="2"/>
        <v>0</v>
      </c>
      <c r="P25" s="351"/>
      <c r="Q25" s="351"/>
      <c r="R25" s="351"/>
      <c r="S25" s="351">
        <f>SUM(I25+M25)</f>
        <v>0</v>
      </c>
      <c r="T25" s="351">
        <f>SUM(J25+N25)</f>
        <v>0</v>
      </c>
      <c r="U25" s="325">
        <f t="shared" si="3"/>
        <v>0</v>
      </c>
      <c r="V25" s="77"/>
      <c r="W25" s="77"/>
    </row>
    <row r="26" spans="1:25" ht="11.25" customHeight="1">
      <c r="A26" s="96">
        <v>1</v>
      </c>
      <c r="B26" s="96">
        <v>1</v>
      </c>
      <c r="C26" s="96">
        <v>2</v>
      </c>
      <c r="D26" s="96"/>
      <c r="E26" s="2372"/>
      <c r="F26" s="89"/>
      <c r="G26" s="89"/>
      <c r="H26" s="89" t="s">
        <v>1143</v>
      </c>
      <c r="I26" s="1097">
        <v>0</v>
      </c>
      <c r="J26" s="1097">
        <v>0</v>
      </c>
      <c r="K26" s="351">
        <v>0</v>
      </c>
      <c r="L26" s="1097"/>
      <c r="M26" s="1097">
        <v>0</v>
      </c>
      <c r="N26" s="1097">
        <v>0</v>
      </c>
      <c r="O26" s="351">
        <f t="shared" si="2"/>
        <v>0</v>
      </c>
      <c r="P26" s="351"/>
      <c r="Q26" s="351"/>
      <c r="R26" s="351"/>
      <c r="S26" s="351">
        <v>0</v>
      </c>
      <c r="T26" s="351">
        <v>0</v>
      </c>
      <c r="U26" s="325">
        <f t="shared" si="3"/>
        <v>0</v>
      </c>
      <c r="V26" s="77"/>
      <c r="W26" s="77"/>
    </row>
    <row r="27" spans="1:25" ht="12.75" customHeight="1">
      <c r="A27" s="96"/>
      <c r="B27" s="96"/>
      <c r="C27" s="96"/>
      <c r="D27" s="96"/>
      <c r="E27" s="2370">
        <v>1402</v>
      </c>
      <c r="F27" s="13" t="s">
        <v>29</v>
      </c>
      <c r="G27" s="123"/>
      <c r="H27" s="123"/>
      <c r="I27" s="342">
        <f>SUM(I28+I44+I52+I59+I62)</f>
        <v>0</v>
      </c>
      <c r="J27" s="342">
        <f>SUM(J28+J44+J52+J59+J62)</f>
        <v>0</v>
      </c>
      <c r="K27" s="342">
        <f t="shared" si="1"/>
        <v>0</v>
      </c>
      <c r="L27" s="342"/>
      <c r="M27" s="342">
        <f>SUM(M28+M44+M52+M59+M62)</f>
        <v>0</v>
      </c>
      <c r="N27" s="342">
        <f>SUM(N28+N44+N52+N59+N62)</f>
        <v>0</v>
      </c>
      <c r="O27" s="342">
        <f>SUM(M27:N27)</f>
        <v>0</v>
      </c>
      <c r="P27" s="342"/>
      <c r="Q27" s="342"/>
      <c r="R27" s="342"/>
      <c r="S27" s="342">
        <f t="shared" ref="S27:T64" si="4">SUM(I27+M27)</f>
        <v>0</v>
      </c>
      <c r="T27" s="342">
        <f t="shared" si="4"/>
        <v>0</v>
      </c>
      <c r="U27" s="339">
        <f t="shared" si="3"/>
        <v>0</v>
      </c>
      <c r="V27" s="77"/>
      <c r="W27" s="77"/>
    </row>
    <row r="28" spans="1:25" ht="11.25" customHeight="1">
      <c r="A28" s="96"/>
      <c r="B28" s="96"/>
      <c r="C28" s="96"/>
      <c r="D28" s="96"/>
      <c r="E28" s="2371"/>
      <c r="F28" s="175" t="s">
        <v>114</v>
      </c>
      <c r="G28" s="89"/>
      <c r="H28" s="89"/>
      <c r="I28" s="1074">
        <f>SUM(I29+I31)</f>
        <v>0</v>
      </c>
      <c r="J28" s="1074">
        <f>SUM(J29+J31)</f>
        <v>0</v>
      </c>
      <c r="K28" s="1074">
        <f t="shared" si="1"/>
        <v>0</v>
      </c>
      <c r="L28" s="1074"/>
      <c r="M28" s="1074">
        <f>SUM(M29+M31)</f>
        <v>0</v>
      </c>
      <c r="N28" s="1074">
        <f>SUM(N29+N31)</f>
        <v>0</v>
      </c>
      <c r="O28" s="1074">
        <f>SUM(M28:N28)</f>
        <v>0</v>
      </c>
      <c r="P28" s="1074"/>
      <c r="Q28" s="1074"/>
      <c r="R28" s="1074"/>
      <c r="S28" s="1074">
        <f t="shared" si="4"/>
        <v>0</v>
      </c>
      <c r="T28" s="1074">
        <f t="shared" si="4"/>
        <v>0</v>
      </c>
      <c r="U28" s="1099">
        <f t="shared" si="3"/>
        <v>0</v>
      </c>
      <c r="V28" s="77"/>
      <c r="W28" s="77"/>
    </row>
    <row r="29" spans="1:25" ht="11.25" customHeight="1">
      <c r="A29" s="96"/>
      <c r="B29" s="96"/>
      <c r="C29" s="96"/>
      <c r="D29" s="96"/>
      <c r="E29" s="2371"/>
      <c r="F29" s="322"/>
      <c r="G29" s="89" t="s">
        <v>104</v>
      </c>
      <c r="H29" s="89"/>
      <c r="I29" s="1097">
        <f>SUM(I30)</f>
        <v>0</v>
      </c>
      <c r="J29" s="1097">
        <f>SUM(J30)</f>
        <v>0</v>
      </c>
      <c r="K29" s="1097">
        <f t="shared" si="1"/>
        <v>0</v>
      </c>
      <c r="L29" s="1097"/>
      <c r="M29" s="1097">
        <f>SUM(M30)</f>
        <v>0</v>
      </c>
      <c r="N29" s="1097">
        <f>SUM(N30)</f>
        <v>0</v>
      </c>
      <c r="O29" s="1097">
        <f>SUM(M29:N29)</f>
        <v>0</v>
      </c>
      <c r="P29" s="1097"/>
      <c r="Q29" s="1097"/>
      <c r="R29" s="1097"/>
      <c r="S29" s="351">
        <f t="shared" si="4"/>
        <v>0</v>
      </c>
      <c r="T29" s="351">
        <f t="shared" si="4"/>
        <v>0</v>
      </c>
      <c r="U29" s="325">
        <f t="shared" si="3"/>
        <v>0</v>
      </c>
      <c r="V29" s="77"/>
      <c r="W29" s="77"/>
    </row>
    <row r="30" spans="1:25" ht="11.25" customHeight="1">
      <c r="A30" s="96">
        <v>2</v>
      </c>
      <c r="B30" s="96">
        <v>4</v>
      </c>
      <c r="C30" s="96">
        <v>11</v>
      </c>
      <c r="D30" s="96"/>
      <c r="E30" s="2371"/>
      <c r="F30" s="175"/>
      <c r="G30" s="89"/>
      <c r="H30" s="89" t="s">
        <v>1144</v>
      </c>
      <c r="I30" s="1659">
        <v>0</v>
      </c>
      <c r="J30" s="1097">
        <v>0</v>
      </c>
      <c r="K30" s="1097">
        <f t="shared" si="1"/>
        <v>0</v>
      </c>
      <c r="L30" s="1097"/>
      <c r="M30" s="1097">
        <v>0</v>
      </c>
      <c r="N30" s="1097">
        <v>0</v>
      </c>
      <c r="O30" s="1097">
        <f>SUM(M30:N30)</f>
        <v>0</v>
      </c>
      <c r="P30" s="1097"/>
      <c r="Q30" s="1097"/>
      <c r="R30" s="1097"/>
      <c r="S30" s="351">
        <f t="shared" si="4"/>
        <v>0</v>
      </c>
      <c r="T30" s="351">
        <f t="shared" si="4"/>
        <v>0</v>
      </c>
      <c r="U30" s="325">
        <f t="shared" si="3"/>
        <v>0</v>
      </c>
      <c r="V30" s="77"/>
      <c r="W30" s="77"/>
    </row>
    <row r="31" spans="1:25" ht="11.25" customHeight="1">
      <c r="A31" s="96"/>
      <c r="B31" s="96"/>
      <c r="C31" s="96"/>
      <c r="D31" s="96"/>
      <c r="E31" s="2371"/>
      <c r="F31" s="89"/>
      <c r="G31" s="89" t="s">
        <v>1134</v>
      </c>
      <c r="H31" s="89"/>
      <c r="I31" s="1097">
        <f>SUM(I32+I33+I34+I36+I37+I38+I39+I40+I41+I42+I43)</f>
        <v>0</v>
      </c>
      <c r="J31" s="1097">
        <f>SUM(J32+J33+J34+J36+J37+J38+J39+J40+J41+J42+J43)</f>
        <v>0</v>
      </c>
      <c r="K31" s="1097">
        <f>SUM(I31:J31)</f>
        <v>0</v>
      </c>
      <c r="L31" s="1097"/>
      <c r="M31" s="1097">
        <f>SUM(M32+M33+M34+M36+M37+M38+M39+M40+M41+M42+M43)</f>
        <v>0</v>
      </c>
      <c r="N31" s="1097">
        <f>SUM(N32+N33+N34+N36+N37+N38+N39+N40+N41+N42+N43)</f>
        <v>0</v>
      </c>
      <c r="O31" s="1097">
        <f>SUM(M31:N31)</f>
        <v>0</v>
      </c>
      <c r="P31" s="1097"/>
      <c r="Q31" s="1097"/>
      <c r="R31" s="1097"/>
      <c r="S31" s="351">
        <f>SUM(I31+M31)</f>
        <v>0</v>
      </c>
      <c r="T31" s="351">
        <f>SUM(J31+N31)</f>
        <v>0</v>
      </c>
      <c r="U31" s="325">
        <f>SUM(S31:T31)</f>
        <v>0</v>
      </c>
      <c r="V31" s="77"/>
      <c r="W31" s="77"/>
    </row>
    <row r="32" spans="1:25" ht="11.25" customHeight="1">
      <c r="A32" s="96">
        <v>2</v>
      </c>
      <c r="B32" s="96">
        <v>4</v>
      </c>
      <c r="C32" s="96">
        <v>11</v>
      </c>
      <c r="D32" s="96"/>
      <c r="E32" s="2371"/>
      <c r="F32" s="89"/>
      <c r="G32" s="89"/>
      <c r="H32" s="89" t="s">
        <v>1145</v>
      </c>
      <c r="I32" s="1659">
        <v>0</v>
      </c>
      <c r="J32" s="1097">
        <v>0</v>
      </c>
      <c r="K32" s="1097">
        <f>SUM(I32:J32)</f>
        <v>0</v>
      </c>
      <c r="L32" s="1097"/>
      <c r="M32" s="1097">
        <v>0</v>
      </c>
      <c r="N32" s="1097">
        <v>0</v>
      </c>
      <c r="O32" s="1097">
        <f>SUM(L32:N32)</f>
        <v>0</v>
      </c>
      <c r="P32" s="1097"/>
      <c r="Q32" s="1097"/>
      <c r="R32" s="1097"/>
      <c r="S32" s="351">
        <f>SUM(I32+M32)</f>
        <v>0</v>
      </c>
      <c r="T32" s="351">
        <f>SUM(J32+N32)</f>
        <v>0</v>
      </c>
      <c r="U32" s="325">
        <f>SUM(S32:T32)</f>
        <v>0</v>
      </c>
      <c r="V32" s="77"/>
      <c r="W32" s="77"/>
    </row>
    <row r="33" spans="1:23" ht="11.25" customHeight="1">
      <c r="A33" s="96">
        <v>2</v>
      </c>
      <c r="B33" s="96">
        <v>4</v>
      </c>
      <c r="C33" s="96">
        <v>11</v>
      </c>
      <c r="D33" s="96"/>
      <c r="E33" s="2371"/>
      <c r="F33" s="89"/>
      <c r="G33" s="89"/>
      <c r="H33" s="89" t="s">
        <v>1146</v>
      </c>
      <c r="I33" s="1659">
        <v>0</v>
      </c>
      <c r="J33" s="1097">
        <v>0</v>
      </c>
      <c r="K33" s="1097">
        <f t="shared" ref="K33:K43" si="5">SUM(I33:J33)</f>
        <v>0</v>
      </c>
      <c r="L33" s="1097"/>
      <c r="M33" s="1097">
        <v>0</v>
      </c>
      <c r="N33" s="1097">
        <v>0</v>
      </c>
      <c r="O33" s="1097">
        <f>SUM(L33:N33)</f>
        <v>0</v>
      </c>
      <c r="P33" s="1097"/>
      <c r="Q33" s="1097"/>
      <c r="R33" s="1097"/>
      <c r="S33" s="351">
        <f t="shared" si="4"/>
        <v>0</v>
      </c>
      <c r="T33" s="351">
        <f t="shared" si="4"/>
        <v>0</v>
      </c>
      <c r="U33" s="325">
        <f t="shared" si="3"/>
        <v>0</v>
      </c>
      <c r="V33" s="77"/>
      <c r="W33" s="77"/>
    </row>
    <row r="34" spans="1:23" ht="11.25" customHeight="1">
      <c r="A34" s="96">
        <v>2</v>
      </c>
      <c r="B34" s="96">
        <v>4</v>
      </c>
      <c r="C34" s="96">
        <v>11</v>
      </c>
      <c r="D34" s="96"/>
      <c r="E34" s="2371"/>
      <c r="F34" s="89"/>
      <c r="G34" s="89"/>
      <c r="H34" s="89" t="s">
        <v>1147</v>
      </c>
      <c r="I34" s="1097">
        <v>0</v>
      </c>
      <c r="J34" s="1097">
        <v>0</v>
      </c>
      <c r="K34" s="1097">
        <f t="shared" si="5"/>
        <v>0</v>
      </c>
      <c r="L34" s="1097"/>
      <c r="M34" s="1097">
        <v>0</v>
      </c>
      <c r="N34" s="1097">
        <v>0</v>
      </c>
      <c r="O34" s="1097">
        <f>SUM(L34:N34)</f>
        <v>0</v>
      </c>
      <c r="P34" s="1097"/>
      <c r="Q34" s="1097"/>
      <c r="R34" s="1097"/>
      <c r="S34" s="351">
        <f>SUM(I34+M34)</f>
        <v>0</v>
      </c>
      <c r="T34" s="351">
        <f>SUM(J34+N34)</f>
        <v>0</v>
      </c>
      <c r="U34" s="325">
        <f>SUM(S34:T34)</f>
        <v>0</v>
      </c>
      <c r="V34" s="77"/>
      <c r="W34" s="77"/>
    </row>
    <row r="35" spans="1:23" ht="11.25" customHeight="1">
      <c r="A35" s="96"/>
      <c r="B35" s="96"/>
      <c r="C35" s="96"/>
      <c r="D35" s="96"/>
      <c r="E35" s="2371"/>
      <c r="F35" s="89"/>
      <c r="G35" s="89"/>
      <c r="H35" s="89" t="s">
        <v>1148</v>
      </c>
      <c r="I35" s="1097"/>
      <c r="J35" s="1097"/>
      <c r="K35" s="1097"/>
      <c r="L35" s="1097"/>
      <c r="M35" s="1097"/>
      <c r="N35" s="1097"/>
      <c r="O35" s="1097"/>
      <c r="P35" s="1097"/>
      <c r="Q35" s="1097"/>
      <c r="R35" s="1097"/>
      <c r="S35" s="1097"/>
      <c r="T35" s="1097"/>
      <c r="U35" s="1663"/>
      <c r="V35" s="77"/>
      <c r="W35" s="77"/>
    </row>
    <row r="36" spans="1:23" ht="11.25" customHeight="1">
      <c r="A36" s="96">
        <v>2</v>
      </c>
      <c r="B36" s="96">
        <v>4</v>
      </c>
      <c r="C36" s="96">
        <v>11</v>
      </c>
      <c r="D36" s="96"/>
      <c r="E36" s="2371"/>
      <c r="F36" s="89"/>
      <c r="G36" s="89"/>
      <c r="H36" s="89" t="s">
        <v>1149</v>
      </c>
      <c r="I36" s="1659">
        <v>0</v>
      </c>
      <c r="J36" s="1097">
        <v>0</v>
      </c>
      <c r="K36" s="1097">
        <f t="shared" si="5"/>
        <v>0</v>
      </c>
      <c r="L36" s="1097"/>
      <c r="M36" s="1097">
        <v>0</v>
      </c>
      <c r="N36" s="1097">
        <v>0</v>
      </c>
      <c r="O36" s="1097">
        <f t="shared" ref="O36:O43" si="6">SUM(L36:N36)</f>
        <v>0</v>
      </c>
      <c r="P36" s="1097"/>
      <c r="Q36" s="1097"/>
      <c r="R36" s="1097"/>
      <c r="S36" s="1097">
        <f t="shared" si="4"/>
        <v>0</v>
      </c>
      <c r="T36" s="1097">
        <f t="shared" si="4"/>
        <v>0</v>
      </c>
      <c r="U36" s="1663">
        <f t="shared" si="3"/>
        <v>0</v>
      </c>
      <c r="V36" s="77"/>
      <c r="W36" s="77"/>
    </row>
    <row r="37" spans="1:23" ht="11.25" customHeight="1">
      <c r="A37" s="96">
        <v>2</v>
      </c>
      <c r="B37" s="96">
        <v>4</v>
      </c>
      <c r="C37" s="96">
        <v>11</v>
      </c>
      <c r="D37" s="96"/>
      <c r="E37" s="2371"/>
      <c r="F37" s="89"/>
      <c r="G37" s="89"/>
      <c r="H37" s="89" t="s">
        <v>1150</v>
      </c>
      <c r="I37" s="1659">
        <v>0</v>
      </c>
      <c r="J37" s="1097">
        <v>0</v>
      </c>
      <c r="K37" s="1097">
        <f t="shared" si="5"/>
        <v>0</v>
      </c>
      <c r="L37" s="1097"/>
      <c r="M37" s="1097">
        <v>0</v>
      </c>
      <c r="N37" s="1097">
        <v>0</v>
      </c>
      <c r="O37" s="1097">
        <f t="shared" si="6"/>
        <v>0</v>
      </c>
      <c r="P37" s="1097"/>
      <c r="Q37" s="1097"/>
      <c r="R37" s="1097"/>
      <c r="S37" s="1097">
        <f t="shared" si="4"/>
        <v>0</v>
      </c>
      <c r="T37" s="1097">
        <f t="shared" si="4"/>
        <v>0</v>
      </c>
      <c r="U37" s="1663">
        <f t="shared" si="3"/>
        <v>0</v>
      </c>
      <c r="V37" s="77"/>
      <c r="W37" s="77"/>
    </row>
    <row r="38" spans="1:23" ht="11.25" customHeight="1">
      <c r="A38" s="96">
        <v>2</v>
      </c>
      <c r="B38" s="96">
        <v>4</v>
      </c>
      <c r="C38" s="96">
        <v>11</v>
      </c>
      <c r="D38" s="96"/>
      <c r="E38" s="2371"/>
      <c r="F38" s="89"/>
      <c r="G38" s="89"/>
      <c r="H38" s="89" t="s">
        <v>1151</v>
      </c>
      <c r="I38" s="1659">
        <v>0</v>
      </c>
      <c r="J38" s="1097">
        <v>0</v>
      </c>
      <c r="K38" s="1097">
        <f t="shared" si="5"/>
        <v>0</v>
      </c>
      <c r="L38" s="1097"/>
      <c r="M38" s="1097">
        <v>0</v>
      </c>
      <c r="N38" s="1097">
        <v>0</v>
      </c>
      <c r="O38" s="1097">
        <f t="shared" si="6"/>
        <v>0</v>
      </c>
      <c r="P38" s="1097"/>
      <c r="Q38" s="1097"/>
      <c r="R38" s="1097"/>
      <c r="S38" s="1097">
        <f t="shared" si="4"/>
        <v>0</v>
      </c>
      <c r="T38" s="1097">
        <f t="shared" si="4"/>
        <v>0</v>
      </c>
      <c r="U38" s="1663">
        <f t="shared" si="3"/>
        <v>0</v>
      </c>
      <c r="V38" s="77"/>
      <c r="W38" s="77"/>
    </row>
    <row r="39" spans="1:23" ht="11.25" customHeight="1">
      <c r="A39" s="96">
        <v>2</v>
      </c>
      <c r="B39" s="96">
        <v>4</v>
      </c>
      <c r="C39" s="96">
        <v>11</v>
      </c>
      <c r="D39" s="96"/>
      <c r="E39" s="2371"/>
      <c r="F39" s="89"/>
      <c r="G39" s="89"/>
      <c r="H39" s="89" t="s">
        <v>1152</v>
      </c>
      <c r="I39" s="1659">
        <v>0</v>
      </c>
      <c r="J39" s="1097">
        <v>0</v>
      </c>
      <c r="K39" s="1097">
        <f t="shared" si="5"/>
        <v>0</v>
      </c>
      <c r="L39" s="1097"/>
      <c r="M39" s="1097">
        <v>0</v>
      </c>
      <c r="N39" s="1097">
        <v>0</v>
      </c>
      <c r="O39" s="1097">
        <f t="shared" si="6"/>
        <v>0</v>
      </c>
      <c r="P39" s="1097"/>
      <c r="Q39" s="1097"/>
      <c r="R39" s="1097"/>
      <c r="S39" s="1097">
        <f t="shared" si="4"/>
        <v>0</v>
      </c>
      <c r="T39" s="1097">
        <f t="shared" si="4"/>
        <v>0</v>
      </c>
      <c r="U39" s="1663">
        <f t="shared" si="3"/>
        <v>0</v>
      </c>
      <c r="V39" s="77"/>
      <c r="W39" s="77"/>
    </row>
    <row r="40" spans="1:23" ht="11.25" customHeight="1">
      <c r="A40" s="96">
        <v>2</v>
      </c>
      <c r="B40" s="96">
        <v>4</v>
      </c>
      <c r="C40" s="96">
        <v>11</v>
      </c>
      <c r="D40" s="96"/>
      <c r="E40" s="2371"/>
      <c r="F40" s="89"/>
      <c r="G40" s="89"/>
      <c r="H40" s="89" t="s">
        <v>1153</v>
      </c>
      <c r="I40" s="1659">
        <v>0</v>
      </c>
      <c r="J40" s="1097">
        <v>0</v>
      </c>
      <c r="K40" s="1097">
        <f t="shared" si="5"/>
        <v>0</v>
      </c>
      <c r="L40" s="1097"/>
      <c r="M40" s="1097">
        <v>0</v>
      </c>
      <c r="N40" s="1097">
        <v>0</v>
      </c>
      <c r="O40" s="1097">
        <f t="shared" si="6"/>
        <v>0</v>
      </c>
      <c r="P40" s="1097"/>
      <c r="Q40" s="1097"/>
      <c r="R40" s="1097"/>
      <c r="S40" s="1097">
        <f t="shared" si="4"/>
        <v>0</v>
      </c>
      <c r="T40" s="1097">
        <f t="shared" si="4"/>
        <v>0</v>
      </c>
      <c r="U40" s="1663">
        <f t="shared" si="3"/>
        <v>0</v>
      </c>
      <c r="V40" s="77"/>
      <c r="W40" s="77"/>
    </row>
    <row r="41" spans="1:23" ht="11.25" customHeight="1">
      <c r="A41" s="96">
        <v>2</v>
      </c>
      <c r="B41" s="96">
        <v>4</v>
      </c>
      <c r="C41" s="96">
        <v>11</v>
      </c>
      <c r="D41" s="96"/>
      <c r="E41" s="2371"/>
      <c r="F41" s="89"/>
      <c r="G41" s="89"/>
      <c r="H41" s="89" t="s">
        <v>1154</v>
      </c>
      <c r="I41" s="1097">
        <v>0</v>
      </c>
      <c r="J41" s="1097">
        <v>0</v>
      </c>
      <c r="K41" s="1097">
        <f t="shared" si="5"/>
        <v>0</v>
      </c>
      <c r="L41" s="1097"/>
      <c r="M41" s="1097">
        <v>0</v>
      </c>
      <c r="N41" s="1097">
        <v>0</v>
      </c>
      <c r="O41" s="1097">
        <f t="shared" si="6"/>
        <v>0</v>
      </c>
      <c r="P41" s="1097"/>
      <c r="Q41" s="1097"/>
      <c r="R41" s="1097"/>
      <c r="S41" s="1097">
        <f t="shared" si="4"/>
        <v>0</v>
      </c>
      <c r="T41" s="1097">
        <f t="shared" si="4"/>
        <v>0</v>
      </c>
      <c r="U41" s="1663">
        <f t="shared" si="3"/>
        <v>0</v>
      </c>
      <c r="V41" s="77"/>
      <c r="W41" s="77"/>
    </row>
    <row r="42" spans="1:23" ht="11.25" customHeight="1">
      <c r="A42" s="96">
        <v>2</v>
      </c>
      <c r="B42" s="96">
        <v>6</v>
      </c>
      <c r="C42" s="96">
        <v>11</v>
      </c>
      <c r="D42" s="96"/>
      <c r="E42" s="2371"/>
      <c r="F42" s="89"/>
      <c r="G42" s="89"/>
      <c r="H42" s="89" t="s">
        <v>1155</v>
      </c>
      <c r="I42" s="1659">
        <v>0</v>
      </c>
      <c r="J42" s="1097">
        <v>0</v>
      </c>
      <c r="K42" s="1097">
        <f t="shared" si="5"/>
        <v>0</v>
      </c>
      <c r="L42" s="1097"/>
      <c r="M42" s="1097">
        <v>0</v>
      </c>
      <c r="N42" s="1097">
        <v>0</v>
      </c>
      <c r="O42" s="1097">
        <f t="shared" si="6"/>
        <v>0</v>
      </c>
      <c r="P42" s="1097"/>
      <c r="Q42" s="1097"/>
      <c r="R42" s="1097"/>
      <c r="S42" s="1097">
        <f t="shared" si="4"/>
        <v>0</v>
      </c>
      <c r="T42" s="1097">
        <f t="shared" si="4"/>
        <v>0</v>
      </c>
      <c r="U42" s="1663">
        <f t="shared" si="3"/>
        <v>0</v>
      </c>
      <c r="V42" s="77"/>
      <c r="W42" s="77"/>
    </row>
    <row r="43" spans="1:23" ht="11.25" customHeight="1">
      <c r="A43" s="96">
        <v>2</v>
      </c>
      <c r="B43" s="96">
        <v>4</v>
      </c>
      <c r="C43" s="96">
        <v>11</v>
      </c>
      <c r="D43" s="96"/>
      <c r="E43" s="2371"/>
      <c r="F43" s="89"/>
      <c r="G43" s="89"/>
      <c r="H43" s="89" t="s">
        <v>1156</v>
      </c>
      <c r="I43" s="1097">
        <v>0</v>
      </c>
      <c r="J43" s="1097">
        <v>0</v>
      </c>
      <c r="K43" s="1097">
        <f t="shared" si="5"/>
        <v>0</v>
      </c>
      <c r="L43" s="1097"/>
      <c r="M43" s="1097">
        <v>0</v>
      </c>
      <c r="N43" s="1097">
        <v>0</v>
      </c>
      <c r="O43" s="1097">
        <f t="shared" si="6"/>
        <v>0</v>
      </c>
      <c r="P43" s="1097"/>
      <c r="Q43" s="1097"/>
      <c r="R43" s="1097"/>
      <c r="S43" s="351">
        <f t="shared" si="4"/>
        <v>0</v>
      </c>
      <c r="T43" s="351">
        <f t="shared" si="4"/>
        <v>0</v>
      </c>
      <c r="U43" s="325">
        <f t="shared" si="3"/>
        <v>0</v>
      </c>
      <c r="V43" s="77"/>
      <c r="W43" s="77"/>
    </row>
    <row r="44" spans="1:23" ht="11.25" customHeight="1">
      <c r="A44" s="96"/>
      <c r="B44" s="96"/>
      <c r="C44" s="96"/>
      <c r="D44" s="96"/>
      <c r="E44" s="2371"/>
      <c r="F44" s="175" t="s">
        <v>31</v>
      </c>
      <c r="G44" s="89"/>
      <c r="H44" s="89"/>
      <c r="I44" s="1074">
        <f>SUM(I47+I45)</f>
        <v>0</v>
      </c>
      <c r="J44" s="1074">
        <f>SUM(J47+J45)</f>
        <v>0</v>
      </c>
      <c r="K44" s="1074">
        <f>SUM(I44:J44)</f>
        <v>0</v>
      </c>
      <c r="L44" s="1074"/>
      <c r="M44" s="1074">
        <f>SUM(M47+M45)</f>
        <v>0</v>
      </c>
      <c r="N44" s="1074">
        <f>SUM(N47+N45)</f>
        <v>0</v>
      </c>
      <c r="O44" s="1074">
        <f>SUM(M44:N44)</f>
        <v>0</v>
      </c>
      <c r="P44" s="1074"/>
      <c r="Q44" s="1074"/>
      <c r="R44" s="1074"/>
      <c r="S44" s="1074">
        <f t="shared" si="4"/>
        <v>0</v>
      </c>
      <c r="T44" s="1074">
        <f t="shared" si="4"/>
        <v>0</v>
      </c>
      <c r="U44" s="1099">
        <f t="shared" si="3"/>
        <v>0</v>
      </c>
      <c r="V44" s="77"/>
      <c r="W44" s="77"/>
    </row>
    <row r="45" spans="1:23" ht="11.25" customHeight="1">
      <c r="A45" s="96"/>
      <c r="B45" s="96"/>
      <c r="C45" s="96"/>
      <c r="D45" s="96"/>
      <c r="E45" s="2371"/>
      <c r="F45" s="175"/>
      <c r="G45" s="89" t="s">
        <v>104</v>
      </c>
      <c r="H45" s="89"/>
      <c r="I45" s="1097">
        <v>0</v>
      </c>
      <c r="J45" s="1097">
        <v>0</v>
      </c>
      <c r="K45" s="1097">
        <f>SUM(I45:J45)</f>
        <v>0</v>
      </c>
      <c r="L45" s="1097"/>
      <c r="M45" s="1097">
        <v>0</v>
      </c>
      <c r="N45" s="1097">
        <v>0</v>
      </c>
      <c r="O45" s="1097">
        <f>SUM(M45:N45)</f>
        <v>0</v>
      </c>
      <c r="P45" s="1097"/>
      <c r="Q45" s="1097"/>
      <c r="R45" s="1097"/>
      <c r="S45" s="351">
        <f>SUM(I45+M45)</f>
        <v>0</v>
      </c>
      <c r="T45" s="351">
        <f>SUM(J45+N45)</f>
        <v>0</v>
      </c>
      <c r="U45" s="325">
        <f>SUM(S45:T45)</f>
        <v>0</v>
      </c>
      <c r="V45" s="77"/>
      <c r="W45" s="77"/>
    </row>
    <row r="46" spans="1:23" ht="11.25" customHeight="1">
      <c r="A46" s="96">
        <v>2</v>
      </c>
      <c r="B46" s="96">
        <v>4</v>
      </c>
      <c r="C46" s="96">
        <v>10</v>
      </c>
      <c r="D46" s="96"/>
      <c r="E46" s="2371"/>
      <c r="F46" s="175"/>
      <c r="G46" s="89"/>
      <c r="H46" s="89" t="s">
        <v>1144</v>
      </c>
      <c r="I46" s="1659">
        <v>0</v>
      </c>
      <c r="J46" s="1097">
        <v>0</v>
      </c>
      <c r="K46" s="1097">
        <f>SUM(I46:J46)</f>
        <v>0</v>
      </c>
      <c r="L46" s="1097"/>
      <c r="M46" s="1097">
        <v>0</v>
      </c>
      <c r="N46" s="1097">
        <v>0</v>
      </c>
      <c r="O46" s="1097">
        <f>SUM(M46:N46)</f>
        <v>0</v>
      </c>
      <c r="P46" s="1097"/>
      <c r="Q46" s="1097"/>
      <c r="R46" s="1097"/>
      <c r="S46" s="351">
        <f>SUM(I46+M46)</f>
        <v>0</v>
      </c>
      <c r="T46" s="351">
        <f>SUM(J46+N46)</f>
        <v>0</v>
      </c>
      <c r="U46" s="325">
        <f>SUM(S46:T46)</f>
        <v>0</v>
      </c>
      <c r="V46" s="77"/>
      <c r="W46" s="77"/>
    </row>
    <row r="47" spans="1:23" ht="11.25" customHeight="1">
      <c r="A47" s="96"/>
      <c r="B47" s="96"/>
      <c r="C47" s="96"/>
      <c r="D47" s="96"/>
      <c r="E47" s="2371"/>
      <c r="F47" s="89"/>
      <c r="G47" s="89" t="s">
        <v>1134</v>
      </c>
      <c r="I47" s="1097">
        <f>SUM(I48+I50+I51)</f>
        <v>0</v>
      </c>
      <c r="J47" s="1097">
        <f>SUM(J48+J50+J51)</f>
        <v>0</v>
      </c>
      <c r="K47" s="1097">
        <f>SUM(I47:J47)</f>
        <v>0</v>
      </c>
      <c r="L47" s="1097"/>
      <c r="M47" s="1097">
        <v>0</v>
      </c>
      <c r="N47" s="1097">
        <v>0</v>
      </c>
      <c r="O47" s="1097">
        <f>SUM(M47:N47)</f>
        <v>0</v>
      </c>
      <c r="P47" s="1097"/>
      <c r="Q47" s="1097"/>
      <c r="R47" s="1097"/>
      <c r="S47" s="351">
        <f t="shared" si="4"/>
        <v>0</v>
      </c>
      <c r="T47" s="351">
        <f t="shared" si="4"/>
        <v>0</v>
      </c>
      <c r="U47" s="325">
        <f t="shared" si="3"/>
        <v>0</v>
      </c>
      <c r="V47" s="77"/>
      <c r="W47" s="77"/>
    </row>
    <row r="48" spans="1:23" ht="11.25" customHeight="1">
      <c r="A48" s="96">
        <v>2</v>
      </c>
      <c r="B48" s="96">
        <v>4</v>
      </c>
      <c r="C48" s="96">
        <v>10</v>
      </c>
      <c r="D48" s="96"/>
      <c r="E48" s="2371"/>
      <c r="F48" s="89"/>
      <c r="H48" s="64" t="s">
        <v>1145</v>
      </c>
      <c r="I48" s="1097">
        <v>0</v>
      </c>
      <c r="J48" s="1097">
        <v>0</v>
      </c>
      <c r="K48" s="1097">
        <f>SUM(I48:J48)</f>
        <v>0</v>
      </c>
      <c r="L48" s="1097"/>
      <c r="M48" s="1097">
        <v>0</v>
      </c>
      <c r="N48" s="1097">
        <v>0</v>
      </c>
      <c r="O48" s="1097">
        <f>SUM(M48:N48)</f>
        <v>0</v>
      </c>
      <c r="P48" s="1097"/>
      <c r="Q48" s="1097"/>
      <c r="R48" s="1097"/>
      <c r="S48" s="351">
        <f t="shared" si="4"/>
        <v>0</v>
      </c>
      <c r="T48" s="351">
        <f t="shared" si="4"/>
        <v>0</v>
      </c>
      <c r="U48" s="325">
        <f t="shared" si="3"/>
        <v>0</v>
      </c>
      <c r="V48" s="77"/>
      <c r="W48" s="77"/>
    </row>
    <row r="49" spans="1:23" ht="11.25" customHeight="1">
      <c r="A49" s="96"/>
      <c r="B49" s="96"/>
      <c r="C49" s="96"/>
      <c r="D49" s="96"/>
      <c r="E49" s="2371"/>
      <c r="F49" s="89"/>
      <c r="G49" s="89"/>
      <c r="H49" s="89" t="s">
        <v>1148</v>
      </c>
      <c r="I49" s="1097"/>
      <c r="J49" s="1097"/>
      <c r="K49" s="1097"/>
      <c r="L49" s="1097"/>
      <c r="M49" s="1097"/>
      <c r="N49" s="1097"/>
      <c r="O49" s="1097"/>
      <c r="P49" s="1097"/>
      <c r="Q49" s="1097"/>
      <c r="R49" s="1097"/>
      <c r="S49" s="351"/>
      <c r="T49" s="351"/>
      <c r="U49" s="325"/>
      <c r="V49" s="77"/>
      <c r="W49" s="77"/>
    </row>
    <row r="50" spans="1:23" ht="11.25" customHeight="1">
      <c r="A50" s="96">
        <v>2</v>
      </c>
      <c r="B50" s="96">
        <v>4</v>
      </c>
      <c r="C50" s="96">
        <v>10</v>
      </c>
      <c r="D50" s="96"/>
      <c r="E50" s="2371"/>
      <c r="F50" s="89"/>
      <c r="G50" s="89"/>
      <c r="H50" s="89" t="s">
        <v>1157</v>
      </c>
      <c r="I50" s="1659">
        <v>0</v>
      </c>
      <c r="J50" s="1097">
        <v>0</v>
      </c>
      <c r="K50" s="1097">
        <f>SUM(I50:J50)</f>
        <v>0</v>
      </c>
      <c r="L50" s="1097"/>
      <c r="M50" s="1097">
        <v>0</v>
      </c>
      <c r="N50" s="1097">
        <v>0</v>
      </c>
      <c r="O50" s="1097">
        <f>SUM(M50:N50)</f>
        <v>0</v>
      </c>
      <c r="P50" s="1097"/>
      <c r="Q50" s="1097"/>
      <c r="R50" s="1097"/>
      <c r="S50" s="351">
        <f t="shared" si="4"/>
        <v>0</v>
      </c>
      <c r="T50" s="351">
        <f t="shared" si="4"/>
        <v>0</v>
      </c>
      <c r="U50" s="325">
        <f t="shared" si="3"/>
        <v>0</v>
      </c>
      <c r="V50" s="77"/>
      <c r="W50" s="77"/>
    </row>
    <row r="51" spans="1:23" ht="11.25" customHeight="1">
      <c r="A51" s="96">
        <v>2</v>
      </c>
      <c r="B51" s="96">
        <v>4</v>
      </c>
      <c r="C51" s="96">
        <v>10</v>
      </c>
      <c r="D51" s="96"/>
      <c r="E51" s="2371"/>
      <c r="F51" s="89"/>
      <c r="G51" s="89"/>
      <c r="H51" s="89" t="s">
        <v>1154</v>
      </c>
      <c r="I51" s="1097">
        <v>0</v>
      </c>
      <c r="J51" s="1097">
        <v>0</v>
      </c>
      <c r="K51" s="1097">
        <f>SUM(I51:J51)</f>
        <v>0</v>
      </c>
      <c r="L51" s="1097"/>
      <c r="M51" s="1097">
        <v>0</v>
      </c>
      <c r="N51" s="1097">
        <v>0</v>
      </c>
      <c r="O51" s="1097">
        <f>SUM(M51:N51)</f>
        <v>0</v>
      </c>
      <c r="P51" s="1097"/>
      <c r="Q51" s="1097"/>
      <c r="R51" s="1097"/>
      <c r="S51" s="351">
        <f t="shared" si="4"/>
        <v>0</v>
      </c>
      <c r="T51" s="351">
        <f t="shared" si="4"/>
        <v>0</v>
      </c>
      <c r="U51" s="325">
        <f t="shared" si="3"/>
        <v>0</v>
      </c>
      <c r="V51" s="77"/>
      <c r="W51" s="77"/>
    </row>
    <row r="52" spans="1:23" ht="11.25" customHeight="1">
      <c r="A52" s="96"/>
      <c r="B52" s="96"/>
      <c r="C52" s="96"/>
      <c r="D52" s="96"/>
      <c r="E52" s="2371"/>
      <c r="F52" s="175" t="s">
        <v>32</v>
      </c>
      <c r="G52" s="89"/>
      <c r="H52" s="89"/>
      <c r="I52" s="1074">
        <f>SUM(I53)</f>
        <v>0</v>
      </c>
      <c r="J52" s="1074">
        <f>SUM(J53)</f>
        <v>0</v>
      </c>
      <c r="K52" s="1074">
        <f>SUM(I52:J52)</f>
        <v>0</v>
      </c>
      <c r="L52" s="1074"/>
      <c r="M52" s="1074">
        <f>SUM(M53)</f>
        <v>0</v>
      </c>
      <c r="N52" s="1074">
        <f>SUM(N53)</f>
        <v>0</v>
      </c>
      <c r="O52" s="1074">
        <f>SUM(M52:N52)</f>
        <v>0</v>
      </c>
      <c r="P52" s="1074"/>
      <c r="Q52" s="1074"/>
      <c r="R52" s="1074"/>
      <c r="S52" s="1074">
        <f t="shared" si="4"/>
        <v>0</v>
      </c>
      <c r="T52" s="1074">
        <f t="shared" si="4"/>
        <v>0</v>
      </c>
      <c r="U52" s="1099">
        <f t="shared" si="3"/>
        <v>0</v>
      </c>
      <c r="V52" s="77"/>
      <c r="W52" s="77"/>
    </row>
    <row r="53" spans="1:23" ht="11.25" customHeight="1">
      <c r="A53" s="96"/>
      <c r="B53" s="96"/>
      <c r="C53" s="96"/>
      <c r="D53" s="96"/>
      <c r="E53" s="2371"/>
      <c r="F53" s="89"/>
      <c r="G53" s="89" t="s">
        <v>1134</v>
      </c>
      <c r="H53" s="89"/>
      <c r="I53" s="1097">
        <f>SUM(I55+I56+I57+I58)</f>
        <v>0</v>
      </c>
      <c r="J53" s="1097">
        <f>SUM(J55+J56+J57+J58)</f>
        <v>0</v>
      </c>
      <c r="K53" s="1097">
        <f>SUM(I53:J53)</f>
        <v>0</v>
      </c>
      <c r="L53" s="1097"/>
      <c r="M53" s="1097">
        <f>SUM(M55+M56+M57+M58)</f>
        <v>0</v>
      </c>
      <c r="N53" s="1097">
        <f>SUM(N55+N56+N57+N58)</f>
        <v>0</v>
      </c>
      <c r="O53" s="1097">
        <f>SUM(M53:N53)</f>
        <v>0</v>
      </c>
      <c r="P53" s="1097"/>
      <c r="Q53" s="1097"/>
      <c r="R53" s="1097"/>
      <c r="S53" s="351">
        <f t="shared" si="4"/>
        <v>0</v>
      </c>
      <c r="T53" s="351">
        <f t="shared" si="4"/>
        <v>0</v>
      </c>
      <c r="U53" s="325">
        <f t="shared" si="3"/>
        <v>0</v>
      </c>
      <c r="V53" s="77"/>
      <c r="W53" s="77"/>
    </row>
    <row r="54" spans="1:23" ht="11.25" customHeight="1">
      <c r="A54" s="96"/>
      <c r="B54" s="96"/>
      <c r="C54" s="96"/>
      <c r="D54" s="96"/>
      <c r="E54" s="2371"/>
      <c r="F54" s="89"/>
      <c r="G54" s="89"/>
      <c r="H54" s="89" t="s">
        <v>1148</v>
      </c>
      <c r="I54" s="1097"/>
      <c r="J54" s="1097"/>
      <c r="K54" s="1097"/>
      <c r="L54" s="1097"/>
      <c r="M54" s="1097"/>
      <c r="N54" s="1097"/>
      <c r="O54" s="1097"/>
      <c r="P54" s="1097"/>
      <c r="Q54" s="1097"/>
      <c r="R54" s="1097"/>
      <c r="S54" s="351"/>
      <c r="T54" s="351"/>
      <c r="U54" s="325"/>
      <c r="V54" s="77"/>
      <c r="W54" s="77"/>
    </row>
    <row r="55" spans="1:23" ht="11.25" customHeight="1">
      <c r="A55" s="96">
        <v>2</v>
      </c>
      <c r="B55" s="96">
        <v>4</v>
      </c>
      <c r="C55" s="96">
        <v>10</v>
      </c>
      <c r="D55" s="96"/>
      <c r="E55" s="2371"/>
      <c r="F55" s="89"/>
      <c r="G55" s="89"/>
      <c r="H55" s="89" t="s">
        <v>1159</v>
      </c>
      <c r="I55" s="1659">
        <v>0</v>
      </c>
      <c r="J55" s="1097">
        <v>0</v>
      </c>
      <c r="K55" s="1097">
        <f t="shared" ref="K55:K68" si="7">SUM(I55:J55)</f>
        <v>0</v>
      </c>
      <c r="L55" s="1097"/>
      <c r="M55" s="1097">
        <v>0</v>
      </c>
      <c r="N55" s="1097">
        <v>0</v>
      </c>
      <c r="O55" s="1097">
        <f t="shared" ref="O55:O68" si="8">SUM(M55:N55)</f>
        <v>0</v>
      </c>
      <c r="P55" s="1097"/>
      <c r="Q55" s="1097"/>
      <c r="R55" s="1097"/>
      <c r="S55" s="351">
        <f t="shared" si="4"/>
        <v>0</v>
      </c>
      <c r="T55" s="351">
        <f t="shared" si="4"/>
        <v>0</v>
      </c>
      <c r="U55" s="325">
        <f t="shared" si="3"/>
        <v>0</v>
      </c>
      <c r="V55" s="77"/>
      <c r="W55" s="77"/>
    </row>
    <row r="56" spans="1:23" ht="11.25" customHeight="1">
      <c r="A56" s="96">
        <v>2</v>
      </c>
      <c r="B56" s="96">
        <v>4</v>
      </c>
      <c r="C56" s="96">
        <v>10</v>
      </c>
      <c r="D56" s="96"/>
      <c r="E56" s="2371"/>
      <c r="F56" s="89"/>
      <c r="G56" s="89"/>
      <c r="H56" s="89" t="s">
        <v>1153</v>
      </c>
      <c r="I56" s="1659">
        <v>0</v>
      </c>
      <c r="J56" s="1097">
        <v>0</v>
      </c>
      <c r="K56" s="1097">
        <f t="shared" si="7"/>
        <v>0</v>
      </c>
      <c r="L56" s="1097"/>
      <c r="M56" s="1097">
        <v>0</v>
      </c>
      <c r="N56" s="1097">
        <v>0</v>
      </c>
      <c r="O56" s="1097">
        <f t="shared" si="8"/>
        <v>0</v>
      </c>
      <c r="P56" s="1097"/>
      <c r="Q56" s="1097"/>
      <c r="R56" s="1097"/>
      <c r="S56" s="351">
        <f t="shared" si="4"/>
        <v>0</v>
      </c>
      <c r="T56" s="351">
        <f t="shared" si="4"/>
        <v>0</v>
      </c>
      <c r="U56" s="325">
        <f t="shared" si="3"/>
        <v>0</v>
      </c>
      <c r="V56" s="77"/>
      <c r="W56" s="77"/>
    </row>
    <row r="57" spans="1:23" ht="11.25" customHeight="1">
      <c r="A57" s="96">
        <v>2</v>
      </c>
      <c r="B57" s="96">
        <v>4</v>
      </c>
      <c r="C57" s="96">
        <v>10</v>
      </c>
      <c r="D57" s="96"/>
      <c r="E57" s="2371"/>
      <c r="F57" s="89"/>
      <c r="G57" s="89"/>
      <c r="H57" s="89" t="s">
        <v>1154</v>
      </c>
      <c r="I57" s="1659">
        <v>0</v>
      </c>
      <c r="J57" s="1097">
        <v>0</v>
      </c>
      <c r="K57" s="1097">
        <f t="shared" si="7"/>
        <v>0</v>
      </c>
      <c r="L57" s="1097"/>
      <c r="M57" s="1097">
        <v>0</v>
      </c>
      <c r="N57" s="1097">
        <v>0</v>
      </c>
      <c r="O57" s="1097">
        <f t="shared" si="8"/>
        <v>0</v>
      </c>
      <c r="P57" s="1097"/>
      <c r="Q57" s="1097"/>
      <c r="R57" s="1097"/>
      <c r="S57" s="351">
        <f t="shared" si="4"/>
        <v>0</v>
      </c>
      <c r="T57" s="351">
        <f t="shared" si="4"/>
        <v>0</v>
      </c>
      <c r="U57" s="325">
        <f t="shared" si="3"/>
        <v>0</v>
      </c>
      <c r="V57" s="77"/>
      <c r="W57" s="278"/>
    </row>
    <row r="58" spans="1:23" ht="11.25" customHeight="1">
      <c r="A58" s="96">
        <v>2</v>
      </c>
      <c r="B58" s="96">
        <v>4</v>
      </c>
      <c r="C58" s="96">
        <v>10</v>
      </c>
      <c r="D58" s="96"/>
      <c r="E58" s="2371"/>
      <c r="F58" s="89"/>
      <c r="G58" s="89"/>
      <c r="H58" s="89" t="s">
        <v>1156</v>
      </c>
      <c r="I58" s="1659">
        <v>0</v>
      </c>
      <c r="J58" s="1097">
        <v>0</v>
      </c>
      <c r="K58" s="1097">
        <f t="shared" si="7"/>
        <v>0</v>
      </c>
      <c r="L58" s="1097"/>
      <c r="M58" s="1097">
        <v>0</v>
      </c>
      <c r="N58" s="1097">
        <v>0</v>
      </c>
      <c r="O58" s="1097">
        <f t="shared" si="8"/>
        <v>0</v>
      </c>
      <c r="P58" s="1097"/>
      <c r="Q58" s="1097"/>
      <c r="R58" s="1097"/>
      <c r="S58" s="351">
        <f t="shared" si="4"/>
        <v>0</v>
      </c>
      <c r="T58" s="351">
        <f t="shared" si="4"/>
        <v>0</v>
      </c>
      <c r="U58" s="325">
        <f t="shared" si="3"/>
        <v>0</v>
      </c>
      <c r="V58" s="77"/>
      <c r="W58" s="77"/>
    </row>
    <row r="59" spans="1:23" ht="11.25" customHeight="1">
      <c r="A59" s="96"/>
      <c r="B59" s="96"/>
      <c r="C59" s="96"/>
      <c r="D59" s="96"/>
      <c r="E59" s="2371"/>
      <c r="F59" s="175" t="s">
        <v>33</v>
      </c>
      <c r="G59" s="89"/>
      <c r="H59" s="89"/>
      <c r="I59" s="996">
        <f>SUM(I60)</f>
        <v>0</v>
      </c>
      <c r="J59" s="996">
        <f>SUM(J60)</f>
        <v>0</v>
      </c>
      <c r="K59" s="996">
        <f t="shared" si="7"/>
        <v>0</v>
      </c>
      <c r="L59" s="996"/>
      <c r="M59" s="996">
        <f>SUM(M60)</f>
        <v>0</v>
      </c>
      <c r="N59" s="996">
        <f>SUM(N60)</f>
        <v>0</v>
      </c>
      <c r="O59" s="996">
        <f t="shared" si="8"/>
        <v>0</v>
      </c>
      <c r="P59" s="996"/>
      <c r="Q59" s="996"/>
      <c r="R59" s="996"/>
      <c r="S59" s="1074">
        <f t="shared" si="4"/>
        <v>0</v>
      </c>
      <c r="T59" s="1074">
        <f t="shared" si="4"/>
        <v>0</v>
      </c>
      <c r="U59" s="1099">
        <f t="shared" si="3"/>
        <v>0</v>
      </c>
      <c r="V59" s="77"/>
      <c r="W59" s="77"/>
    </row>
    <row r="60" spans="1:23" ht="11.25" customHeight="1">
      <c r="A60" s="96"/>
      <c r="B60" s="96"/>
      <c r="C60" s="96"/>
      <c r="D60" s="96"/>
      <c r="E60" s="2371"/>
      <c r="F60" s="89"/>
      <c r="G60" s="89" t="s">
        <v>1134</v>
      </c>
      <c r="H60" s="89"/>
      <c r="I60" s="323">
        <f>SUM(I61)</f>
        <v>0</v>
      </c>
      <c r="J60" s="323">
        <f>SUM(J61)</f>
        <v>0</v>
      </c>
      <c r="K60" s="323">
        <f t="shared" si="7"/>
        <v>0</v>
      </c>
      <c r="L60" s="323"/>
      <c r="M60" s="323">
        <f>SUM(M61)</f>
        <v>0</v>
      </c>
      <c r="N60" s="323">
        <f>SUM(N61)</f>
        <v>0</v>
      </c>
      <c r="O60" s="323">
        <f t="shared" si="8"/>
        <v>0</v>
      </c>
      <c r="P60" s="323"/>
      <c r="Q60" s="323"/>
      <c r="R60" s="323"/>
      <c r="S60" s="351">
        <f t="shared" si="4"/>
        <v>0</v>
      </c>
      <c r="T60" s="351">
        <f t="shared" si="4"/>
        <v>0</v>
      </c>
      <c r="U60" s="325">
        <f t="shared" si="3"/>
        <v>0</v>
      </c>
      <c r="V60" s="77"/>
      <c r="W60" s="77"/>
    </row>
    <row r="61" spans="1:23" ht="11.25" customHeight="1">
      <c r="A61" s="96">
        <v>2</v>
      </c>
      <c r="B61" s="96">
        <v>4</v>
      </c>
      <c r="C61" s="96">
        <v>3</v>
      </c>
      <c r="D61" s="96"/>
      <c r="E61" s="2371"/>
      <c r="F61" s="89"/>
      <c r="G61" s="89"/>
      <c r="H61" s="89" t="s">
        <v>1161</v>
      </c>
      <c r="I61" s="323">
        <v>0</v>
      </c>
      <c r="J61" s="323">
        <v>0</v>
      </c>
      <c r="K61" s="323">
        <f t="shared" si="7"/>
        <v>0</v>
      </c>
      <c r="L61" s="323"/>
      <c r="M61" s="323">
        <v>0</v>
      </c>
      <c r="N61" s="323">
        <v>0</v>
      </c>
      <c r="O61" s="323">
        <f t="shared" si="8"/>
        <v>0</v>
      </c>
      <c r="P61" s="323"/>
      <c r="Q61" s="323"/>
      <c r="R61" s="323"/>
      <c r="S61" s="351">
        <f t="shared" si="4"/>
        <v>0</v>
      </c>
      <c r="T61" s="351">
        <f t="shared" si="4"/>
        <v>0</v>
      </c>
      <c r="U61" s="325">
        <f t="shared" si="3"/>
        <v>0</v>
      </c>
      <c r="V61" s="77"/>
      <c r="W61" s="77"/>
    </row>
    <row r="62" spans="1:23" ht="11.25" customHeight="1">
      <c r="A62" s="96"/>
      <c r="B62" s="96"/>
      <c r="C62" s="96"/>
      <c r="D62" s="96"/>
      <c r="E62" s="2371"/>
      <c r="F62" s="175" t="s">
        <v>37</v>
      </c>
      <c r="G62" s="89"/>
      <c r="H62" s="89"/>
      <c r="I62" s="996">
        <f>I63</f>
        <v>0</v>
      </c>
      <c r="J62" s="996">
        <f>J63</f>
        <v>0</v>
      </c>
      <c r="K62" s="996">
        <f t="shared" si="7"/>
        <v>0</v>
      </c>
      <c r="L62" s="996"/>
      <c r="M62" s="996">
        <f>M63</f>
        <v>0</v>
      </c>
      <c r="N62" s="996">
        <f>N63</f>
        <v>0</v>
      </c>
      <c r="O62" s="996">
        <f t="shared" si="8"/>
        <v>0</v>
      </c>
      <c r="P62" s="996"/>
      <c r="Q62" s="996"/>
      <c r="R62" s="996"/>
      <c r="S62" s="1074">
        <f t="shared" si="4"/>
        <v>0</v>
      </c>
      <c r="T62" s="1074">
        <f t="shared" si="4"/>
        <v>0</v>
      </c>
      <c r="U62" s="1099">
        <f t="shared" si="3"/>
        <v>0</v>
      </c>
      <c r="V62" s="77"/>
      <c r="W62" s="77"/>
    </row>
    <row r="63" spans="1:23" ht="11.25" customHeight="1">
      <c r="A63" s="96"/>
      <c r="B63" s="96"/>
      <c r="C63" s="96"/>
      <c r="D63" s="96"/>
      <c r="E63" s="2371"/>
      <c r="F63" s="89"/>
      <c r="G63" s="89" t="s">
        <v>1137</v>
      </c>
      <c r="H63" s="89"/>
      <c r="I63" s="323">
        <f>I64</f>
        <v>0</v>
      </c>
      <c r="J63" s="323">
        <f>J64</f>
        <v>0</v>
      </c>
      <c r="K63" s="323">
        <f t="shared" si="7"/>
        <v>0</v>
      </c>
      <c r="L63" s="323"/>
      <c r="M63" s="323">
        <f>M64</f>
        <v>0</v>
      </c>
      <c r="N63" s="323">
        <f>N64</f>
        <v>0</v>
      </c>
      <c r="O63" s="323">
        <f t="shared" si="8"/>
        <v>0</v>
      </c>
      <c r="P63" s="323"/>
      <c r="Q63" s="323"/>
      <c r="R63" s="323"/>
      <c r="S63" s="351">
        <f t="shared" si="4"/>
        <v>0</v>
      </c>
      <c r="T63" s="351">
        <f t="shared" si="4"/>
        <v>0</v>
      </c>
      <c r="U63" s="325">
        <f t="shared" si="3"/>
        <v>0</v>
      </c>
      <c r="V63" s="77"/>
      <c r="W63" s="77"/>
    </row>
    <row r="64" spans="1:23" ht="11.25" customHeight="1">
      <c r="A64" s="96">
        <v>2</v>
      </c>
      <c r="B64" s="96">
        <v>4</v>
      </c>
      <c r="C64" s="96">
        <v>11</v>
      </c>
      <c r="D64" s="96"/>
      <c r="E64" s="2372"/>
      <c r="F64" s="89"/>
      <c r="G64" s="89"/>
      <c r="H64" s="89" t="s">
        <v>1162</v>
      </c>
      <c r="I64" s="323">
        <v>0</v>
      </c>
      <c r="J64" s="323">
        <v>0</v>
      </c>
      <c r="K64" s="323">
        <f t="shared" si="7"/>
        <v>0</v>
      </c>
      <c r="L64" s="323"/>
      <c r="M64" s="323">
        <v>0</v>
      </c>
      <c r="N64" s="323">
        <v>0</v>
      </c>
      <c r="O64" s="323">
        <f t="shared" si="8"/>
        <v>0</v>
      </c>
      <c r="P64" s="323"/>
      <c r="Q64" s="323"/>
      <c r="R64" s="323"/>
      <c r="S64" s="351">
        <f t="shared" si="4"/>
        <v>0</v>
      </c>
      <c r="T64" s="351">
        <f t="shared" si="4"/>
        <v>0</v>
      </c>
      <c r="U64" s="325">
        <f t="shared" si="3"/>
        <v>0</v>
      </c>
      <c r="V64" s="77"/>
      <c r="W64" s="77"/>
    </row>
    <row r="65" spans="1:23" ht="12.75" customHeight="1">
      <c r="A65" s="96"/>
      <c r="B65" s="96"/>
      <c r="C65" s="96"/>
      <c r="D65" s="96"/>
      <c r="E65" s="2710">
        <v>1403</v>
      </c>
      <c r="F65" s="13" t="s">
        <v>39</v>
      </c>
      <c r="G65" s="123"/>
      <c r="H65" s="123"/>
      <c r="I65" s="342">
        <f t="shared" ref="I65:J67" si="9">SUM(I66)</f>
        <v>3</v>
      </c>
      <c r="J65" s="342">
        <f t="shared" si="9"/>
        <v>3</v>
      </c>
      <c r="K65" s="342">
        <f t="shared" si="7"/>
        <v>6</v>
      </c>
      <c r="L65" s="342"/>
      <c r="M65" s="342">
        <f t="shared" ref="M65:N67" si="10">SUM(M66)</f>
        <v>5</v>
      </c>
      <c r="N65" s="342">
        <f t="shared" si="10"/>
        <v>3</v>
      </c>
      <c r="O65" s="342">
        <f t="shared" si="8"/>
        <v>8</v>
      </c>
      <c r="P65" s="342"/>
      <c r="Q65" s="342"/>
      <c r="R65" s="342"/>
      <c r="S65" s="342">
        <f>SUM(I65+M65)</f>
        <v>8</v>
      </c>
      <c r="T65" s="342">
        <f>SUM(J65+N65)</f>
        <v>6</v>
      </c>
      <c r="U65" s="339">
        <f>SUM(K65+O65)</f>
        <v>14</v>
      </c>
      <c r="V65" s="77"/>
      <c r="W65" s="77"/>
    </row>
    <row r="66" spans="1:23" ht="11.25" customHeight="1">
      <c r="A66" s="96"/>
      <c r="B66" s="96"/>
      <c r="C66" s="96"/>
      <c r="D66" s="96"/>
      <c r="E66" s="2711"/>
      <c r="F66" s="1622" t="s">
        <v>1163</v>
      </c>
      <c r="G66" s="624"/>
      <c r="H66" s="624"/>
      <c r="I66" s="1623">
        <f t="shared" si="9"/>
        <v>3</v>
      </c>
      <c r="J66" s="1623">
        <f t="shared" si="9"/>
        <v>3</v>
      </c>
      <c r="K66" s="1623">
        <f t="shared" si="7"/>
        <v>6</v>
      </c>
      <c r="L66" s="1623"/>
      <c r="M66" s="1623">
        <f t="shared" si="10"/>
        <v>5</v>
      </c>
      <c r="N66" s="1623">
        <f t="shared" si="10"/>
        <v>3</v>
      </c>
      <c r="O66" s="1623">
        <f t="shared" si="8"/>
        <v>8</v>
      </c>
      <c r="P66" s="1623"/>
      <c r="Q66" s="1074"/>
      <c r="R66" s="1074"/>
      <c r="S66" s="1074">
        <f t="shared" ref="S66:T68" si="11">SUM(I66+M66)</f>
        <v>8</v>
      </c>
      <c r="T66" s="1074">
        <f t="shared" si="11"/>
        <v>6</v>
      </c>
      <c r="U66" s="1099">
        <f>SUM(S66:T66)</f>
        <v>14</v>
      </c>
      <c r="V66" s="77"/>
      <c r="W66" s="77"/>
    </row>
    <row r="67" spans="1:23" ht="11.25" customHeight="1">
      <c r="A67" s="96"/>
      <c r="B67" s="96"/>
      <c r="C67" s="96"/>
      <c r="D67" s="96"/>
      <c r="E67" s="2711"/>
      <c r="F67" s="691"/>
      <c r="G67" s="89" t="s">
        <v>1164</v>
      </c>
      <c r="H67" s="89"/>
      <c r="I67" s="351">
        <f t="shared" si="9"/>
        <v>3</v>
      </c>
      <c r="J67" s="351">
        <f t="shared" si="9"/>
        <v>3</v>
      </c>
      <c r="K67" s="351">
        <f t="shared" si="7"/>
        <v>6</v>
      </c>
      <c r="L67" s="1074"/>
      <c r="M67" s="351">
        <f t="shared" si="10"/>
        <v>5</v>
      </c>
      <c r="N67" s="351">
        <f t="shared" si="10"/>
        <v>3</v>
      </c>
      <c r="O67" s="351">
        <f t="shared" si="8"/>
        <v>8</v>
      </c>
      <c r="P67" s="1074"/>
      <c r="Q67" s="1074"/>
      <c r="R67" s="1074"/>
      <c r="S67" s="351">
        <f t="shared" si="11"/>
        <v>8</v>
      </c>
      <c r="T67" s="351">
        <f t="shared" si="11"/>
        <v>6</v>
      </c>
      <c r="U67" s="1661">
        <f>SUM(S67:T67)</f>
        <v>14</v>
      </c>
      <c r="V67" s="77"/>
      <c r="W67" s="77"/>
    </row>
    <row r="68" spans="1:23" ht="11.25" customHeight="1">
      <c r="A68" s="96">
        <v>3</v>
      </c>
      <c r="B68" s="96">
        <v>5</v>
      </c>
      <c r="C68" s="96">
        <v>11</v>
      </c>
      <c r="D68" s="96"/>
      <c r="E68" s="2712"/>
      <c r="F68" s="1624"/>
      <c r="G68" s="1625"/>
      <c r="H68" s="314" t="s">
        <v>1165</v>
      </c>
      <c r="I68" s="1664">
        <v>3</v>
      </c>
      <c r="J68" s="607">
        <v>3</v>
      </c>
      <c r="K68" s="1080">
        <f t="shared" si="7"/>
        <v>6</v>
      </c>
      <c r="L68" s="607"/>
      <c r="M68" s="607">
        <v>5</v>
      </c>
      <c r="N68" s="607">
        <v>3</v>
      </c>
      <c r="O68" s="1080">
        <f t="shared" si="8"/>
        <v>8</v>
      </c>
      <c r="P68" s="607"/>
      <c r="Q68" s="1665" t="s">
        <v>1136</v>
      </c>
      <c r="R68" s="607"/>
      <c r="S68" s="1080">
        <f t="shared" si="11"/>
        <v>8</v>
      </c>
      <c r="T68" s="1080">
        <f t="shared" si="11"/>
        <v>6</v>
      </c>
      <c r="U68" s="404">
        <f>SUM(S68:T68)</f>
        <v>14</v>
      </c>
      <c r="V68" s="77"/>
      <c r="W68" s="77"/>
    </row>
    <row r="69" spans="1:23" ht="12" customHeight="1">
      <c r="A69" s="96"/>
      <c r="B69" s="96"/>
      <c r="C69" s="96"/>
      <c r="D69" s="96"/>
      <c r="E69" s="1633"/>
      <c r="F69" s="89"/>
      <c r="G69" s="89"/>
      <c r="H69" s="89"/>
      <c r="I69" s="96"/>
      <c r="J69" s="96"/>
      <c r="K69" s="1097"/>
      <c r="L69" s="1097"/>
      <c r="M69" s="96"/>
      <c r="N69" s="605"/>
      <c r="O69" s="605"/>
      <c r="P69" s="605"/>
      <c r="Q69" s="605"/>
      <c r="R69" s="605"/>
      <c r="S69" s="605"/>
      <c r="T69" s="605"/>
      <c r="U69" s="605" t="s">
        <v>220</v>
      </c>
      <c r="V69" s="77"/>
      <c r="W69" s="77"/>
    </row>
    <row r="70" spans="1:23" ht="12" customHeight="1">
      <c r="A70" s="96"/>
      <c r="B70" s="96"/>
      <c r="C70" s="96"/>
      <c r="D70" s="96"/>
      <c r="E70" s="979"/>
      <c r="F70" s="979"/>
      <c r="G70" s="89"/>
      <c r="H70" s="89"/>
      <c r="I70" s="96"/>
      <c r="J70" s="277"/>
      <c r="K70" s="96"/>
      <c r="L70" s="96"/>
      <c r="M70" s="96"/>
      <c r="N70" s="96"/>
      <c r="O70" s="605"/>
      <c r="P70" s="605"/>
      <c r="Q70" s="605"/>
      <c r="R70" s="605"/>
      <c r="S70" s="605"/>
      <c r="T70" s="605" t="s">
        <v>271</v>
      </c>
      <c r="U70" s="306"/>
    </row>
    <row r="71" spans="1:23" s="89" customFormat="1" ht="9.75" customHeight="1">
      <c r="A71" s="96"/>
      <c r="B71" s="96"/>
      <c r="C71" s="96"/>
      <c r="D71" s="96"/>
      <c r="E71" s="2704" t="s">
        <v>2</v>
      </c>
      <c r="F71" s="1057"/>
      <c r="G71" s="1057"/>
      <c r="H71" s="1057"/>
      <c r="I71" s="2707" t="s">
        <v>1131</v>
      </c>
      <c r="J71" s="2707"/>
      <c r="K71" s="2707"/>
      <c r="L71" s="1648"/>
      <c r="M71" s="1648"/>
      <c r="N71" s="1648"/>
      <c r="O71" s="1648"/>
      <c r="P71" s="1648"/>
      <c r="Q71" s="1648"/>
      <c r="R71" s="1648"/>
      <c r="S71" s="1648"/>
      <c r="T71" s="1648"/>
      <c r="U71" s="1649"/>
    </row>
    <row r="72" spans="1:23" s="177" customFormat="1" ht="12.75" customHeight="1">
      <c r="A72" s="96" t="s">
        <v>9</v>
      </c>
      <c r="B72" s="96" t="s">
        <v>10</v>
      </c>
      <c r="C72" s="96" t="s">
        <v>11</v>
      </c>
      <c r="D72" s="96"/>
      <c r="E72" s="2705"/>
      <c r="F72" s="1650"/>
      <c r="G72" s="1651" t="s">
        <v>327</v>
      </c>
      <c r="H72" s="1652"/>
      <c r="I72" s="2708"/>
      <c r="J72" s="2708"/>
      <c r="K72" s="2708"/>
      <c r="L72" s="1653"/>
      <c r="M72" s="2709" t="s">
        <v>1132</v>
      </c>
      <c r="N72" s="2709"/>
      <c r="O72" s="2709"/>
      <c r="P72" s="1653"/>
      <c r="Q72" s="1654" t="s">
        <v>1133</v>
      </c>
      <c r="R72" s="1653"/>
      <c r="S72" s="1653" t="s">
        <v>18</v>
      </c>
      <c r="T72" s="1653" t="s">
        <v>19</v>
      </c>
      <c r="U72" s="1655" t="s">
        <v>8</v>
      </c>
      <c r="W72" s="96"/>
    </row>
    <row r="73" spans="1:23" s="177" customFormat="1" ht="11.25">
      <c r="A73" s="96"/>
      <c r="B73" s="96"/>
      <c r="C73" s="96"/>
      <c r="D73" s="96"/>
      <c r="E73" s="2706"/>
      <c r="F73" s="1651"/>
      <c r="G73" s="1666"/>
      <c r="H73" s="1651"/>
      <c r="I73" s="1653" t="s">
        <v>18</v>
      </c>
      <c r="J73" s="1653" t="s">
        <v>19</v>
      </c>
      <c r="K73" s="1653" t="s">
        <v>8</v>
      </c>
      <c r="L73" s="1653"/>
      <c r="M73" s="1653" t="s">
        <v>18</v>
      </c>
      <c r="N73" s="1653" t="s">
        <v>19</v>
      </c>
      <c r="O73" s="1653" t="s">
        <v>8</v>
      </c>
      <c r="P73" s="1653"/>
      <c r="Q73" s="1653"/>
      <c r="R73" s="1653"/>
      <c r="S73" s="1653"/>
      <c r="T73" s="1653"/>
      <c r="U73" s="1667"/>
      <c r="W73" s="89"/>
    </row>
    <row r="74" spans="1:23" ht="12.75" customHeight="1">
      <c r="A74" s="96"/>
      <c r="B74" s="96"/>
      <c r="C74" s="96"/>
      <c r="D74" s="96"/>
      <c r="E74" s="2710">
        <v>1404</v>
      </c>
      <c r="F74" s="1668" t="s">
        <v>43</v>
      </c>
      <c r="G74" s="1669"/>
      <c r="H74" s="1670"/>
      <c r="I74" s="342">
        <f>SUM(I75+I89)</f>
        <v>6</v>
      </c>
      <c r="J74" s="342">
        <f>SUM(J75+J89)</f>
        <v>3</v>
      </c>
      <c r="K74" s="342">
        <f t="shared" ref="K74:K79" si="12">SUM(I74:J74)</f>
        <v>9</v>
      </c>
      <c r="L74" s="342"/>
      <c r="M74" s="342">
        <f>SUM(M75+M89)</f>
        <v>0</v>
      </c>
      <c r="N74" s="342">
        <f>SUM(N75+N89)</f>
        <v>0</v>
      </c>
      <c r="O74" s="342">
        <f t="shared" ref="O74:O79" si="13">SUM(M74:N74)</f>
        <v>0</v>
      </c>
      <c r="P74" s="342"/>
      <c r="Q74" s="342"/>
      <c r="R74" s="342"/>
      <c r="S74" s="342">
        <f t="shared" ref="S74:T79" si="14">SUM(I74+M74)</f>
        <v>6</v>
      </c>
      <c r="T74" s="342">
        <f t="shared" si="14"/>
        <v>3</v>
      </c>
      <c r="U74" s="339">
        <f t="shared" ref="U74:U79" si="15">SUM(S74:T74)</f>
        <v>9</v>
      </c>
      <c r="V74" s="77"/>
      <c r="W74" s="77"/>
    </row>
    <row r="75" spans="1:23" ht="11.25" customHeight="1">
      <c r="A75" s="96"/>
      <c r="B75" s="96"/>
      <c r="C75" s="96"/>
      <c r="D75" s="96"/>
      <c r="E75" s="2711"/>
      <c r="F75" s="175" t="s">
        <v>128</v>
      </c>
      <c r="G75" s="89"/>
      <c r="H75" s="89"/>
      <c r="I75" s="1074">
        <f>SUM(I76+I78+I87)</f>
        <v>6</v>
      </c>
      <c r="J75" s="1074">
        <f>SUM(J76+J78+J87)</f>
        <v>3</v>
      </c>
      <c r="K75" s="1074">
        <f t="shared" si="12"/>
        <v>9</v>
      </c>
      <c r="L75" s="1074"/>
      <c r="M75" s="1074">
        <f>SUM(M76+M78+M87)</f>
        <v>0</v>
      </c>
      <c r="N75" s="1074">
        <f>SUM(N76+N78+N87)</f>
        <v>0</v>
      </c>
      <c r="O75" s="1074">
        <f t="shared" si="13"/>
        <v>0</v>
      </c>
      <c r="P75" s="1074"/>
      <c r="Q75" s="1074"/>
      <c r="R75" s="1074"/>
      <c r="S75" s="1074">
        <f t="shared" si="14"/>
        <v>6</v>
      </c>
      <c r="T75" s="1074">
        <f t="shared" si="14"/>
        <v>3</v>
      </c>
      <c r="U75" s="1099">
        <f t="shared" si="15"/>
        <v>9</v>
      </c>
      <c r="V75" s="77"/>
      <c r="W75" s="77"/>
    </row>
    <row r="76" spans="1:23" ht="11.25" customHeight="1">
      <c r="A76" s="96"/>
      <c r="B76" s="96"/>
      <c r="C76" s="96"/>
      <c r="D76" s="96"/>
      <c r="E76" s="2711"/>
      <c r="F76" s="175"/>
      <c r="G76" s="89" t="s">
        <v>1139</v>
      </c>
      <c r="H76" s="89"/>
      <c r="I76" s="351">
        <f>SUM(I77)</f>
        <v>0</v>
      </c>
      <c r="J76" s="351">
        <f>SUM(J77)</f>
        <v>0</v>
      </c>
      <c r="K76" s="351">
        <f t="shared" si="12"/>
        <v>0</v>
      </c>
      <c r="L76" s="351"/>
      <c r="M76" s="351">
        <f>SUM(M77)</f>
        <v>0</v>
      </c>
      <c r="N76" s="351">
        <f>SUM(N77)</f>
        <v>0</v>
      </c>
      <c r="O76" s="351">
        <f t="shared" si="13"/>
        <v>0</v>
      </c>
      <c r="P76" s="351"/>
      <c r="Q76" s="351"/>
      <c r="R76" s="351"/>
      <c r="S76" s="351">
        <f t="shared" si="14"/>
        <v>0</v>
      </c>
      <c r="T76" s="351">
        <f t="shared" si="14"/>
        <v>0</v>
      </c>
      <c r="U76" s="325">
        <f t="shared" si="15"/>
        <v>0</v>
      </c>
      <c r="V76" s="77"/>
      <c r="W76" s="77"/>
    </row>
    <row r="77" spans="1:23" ht="11.25" customHeight="1">
      <c r="A77" s="96">
        <v>4</v>
      </c>
      <c r="B77" s="96">
        <v>6</v>
      </c>
      <c r="C77" s="96">
        <v>11</v>
      </c>
      <c r="D77" s="96"/>
      <c r="E77" s="2711"/>
      <c r="F77" s="175"/>
      <c r="G77" s="89"/>
      <c r="H77" s="89" t="s">
        <v>1166</v>
      </c>
      <c r="I77" s="351">
        <v>0</v>
      </c>
      <c r="J77" s="351">
        <v>0</v>
      </c>
      <c r="K77" s="351">
        <f t="shared" si="12"/>
        <v>0</v>
      </c>
      <c r="L77" s="351"/>
      <c r="M77" s="351">
        <v>0</v>
      </c>
      <c r="N77" s="351">
        <v>0</v>
      </c>
      <c r="O77" s="351">
        <f t="shared" si="13"/>
        <v>0</v>
      </c>
      <c r="P77" s="351"/>
      <c r="Q77" s="351"/>
      <c r="R77" s="351"/>
      <c r="S77" s="351">
        <f t="shared" si="14"/>
        <v>0</v>
      </c>
      <c r="T77" s="351">
        <f t="shared" si="14"/>
        <v>0</v>
      </c>
      <c r="U77" s="325">
        <f t="shared" si="15"/>
        <v>0</v>
      </c>
      <c r="V77" s="77"/>
      <c r="W77" s="77"/>
    </row>
    <row r="78" spans="1:23" ht="11.25" customHeight="1">
      <c r="A78" s="96"/>
      <c r="B78" s="96"/>
      <c r="C78" s="96"/>
      <c r="D78" s="96"/>
      <c r="E78" s="2711"/>
      <c r="F78" s="89"/>
      <c r="G78" s="89" t="s">
        <v>1167</v>
      </c>
      <c r="H78" s="89"/>
      <c r="I78" s="351">
        <f>SUM(I79+I81+I84+I86+I82+I83+I85)</f>
        <v>0</v>
      </c>
      <c r="J78" s="351">
        <f>SUM(J79+J81+J84+J86+J82+J83+J85)</f>
        <v>0</v>
      </c>
      <c r="K78" s="351">
        <f t="shared" si="12"/>
        <v>0</v>
      </c>
      <c r="L78" s="351"/>
      <c r="M78" s="351">
        <f>SUM(M79+M81+M84+M86+M82+M83+M85)</f>
        <v>0</v>
      </c>
      <c r="N78" s="351">
        <f>SUM(N79+N81+N84+N86+N82+N83+N85)</f>
        <v>0</v>
      </c>
      <c r="O78" s="351">
        <f t="shared" si="13"/>
        <v>0</v>
      </c>
      <c r="P78" s="351"/>
      <c r="Q78" s="351"/>
      <c r="R78" s="351"/>
      <c r="S78" s="351">
        <f t="shared" si="14"/>
        <v>0</v>
      </c>
      <c r="T78" s="351">
        <f t="shared" si="14"/>
        <v>0</v>
      </c>
      <c r="U78" s="325">
        <f t="shared" si="15"/>
        <v>0</v>
      </c>
      <c r="V78" s="77"/>
      <c r="W78" s="77"/>
    </row>
    <row r="79" spans="1:23" ht="11.25" customHeight="1">
      <c r="A79" s="96">
        <v>4</v>
      </c>
      <c r="B79" s="96">
        <v>6</v>
      </c>
      <c r="C79" s="96">
        <v>11</v>
      </c>
      <c r="D79" s="96"/>
      <c r="E79" s="2711"/>
      <c r="F79" s="89"/>
      <c r="G79" s="89"/>
      <c r="H79" s="89" t="s">
        <v>1168</v>
      </c>
      <c r="I79" s="1331">
        <v>0</v>
      </c>
      <c r="J79" s="351">
        <v>0</v>
      </c>
      <c r="K79" s="351">
        <f t="shared" si="12"/>
        <v>0</v>
      </c>
      <c r="L79" s="351"/>
      <c r="M79" s="351">
        <v>0</v>
      </c>
      <c r="N79" s="351">
        <v>0</v>
      </c>
      <c r="O79" s="351">
        <f t="shared" si="13"/>
        <v>0</v>
      </c>
      <c r="P79" s="351"/>
      <c r="Q79" s="351"/>
      <c r="R79" s="351"/>
      <c r="S79" s="351">
        <f t="shared" si="14"/>
        <v>0</v>
      </c>
      <c r="T79" s="351">
        <f t="shared" si="14"/>
        <v>0</v>
      </c>
      <c r="U79" s="325">
        <f t="shared" si="15"/>
        <v>0</v>
      </c>
      <c r="V79" s="77"/>
      <c r="W79" s="77"/>
    </row>
    <row r="80" spans="1:23" ht="11.25" customHeight="1">
      <c r="A80" s="96"/>
      <c r="B80" s="96"/>
      <c r="C80" s="96"/>
      <c r="D80" s="96"/>
      <c r="E80" s="2711"/>
      <c r="F80" s="89"/>
      <c r="G80" s="89"/>
      <c r="H80" s="89" t="s">
        <v>1169</v>
      </c>
      <c r="I80" s="351"/>
      <c r="J80" s="351"/>
      <c r="K80" s="351"/>
      <c r="L80" s="351"/>
      <c r="M80" s="351"/>
      <c r="N80" s="351"/>
      <c r="O80" s="351"/>
      <c r="P80" s="351"/>
      <c r="Q80" s="351"/>
      <c r="R80" s="351"/>
      <c r="S80" s="351"/>
      <c r="T80" s="351"/>
      <c r="U80" s="325"/>
      <c r="V80" s="77"/>
      <c r="W80" s="77"/>
    </row>
    <row r="81" spans="1:26" ht="11.25" customHeight="1">
      <c r="A81" s="96">
        <v>4</v>
      </c>
      <c r="B81" s="96">
        <v>6</v>
      </c>
      <c r="C81" s="96">
        <v>11</v>
      </c>
      <c r="D81" s="96"/>
      <c r="E81" s="2711"/>
      <c r="F81" s="89"/>
      <c r="G81" s="89"/>
      <c r="H81" s="89" t="s">
        <v>1210</v>
      </c>
      <c r="I81" s="1331">
        <v>0</v>
      </c>
      <c r="J81" s="351">
        <v>0</v>
      </c>
      <c r="K81" s="351">
        <f t="shared" ref="K81:K93" si="16">SUM(I81:J81)</f>
        <v>0</v>
      </c>
      <c r="L81" s="351"/>
      <c r="M81" s="351">
        <v>0</v>
      </c>
      <c r="N81" s="351">
        <v>0</v>
      </c>
      <c r="O81" s="351">
        <f t="shared" ref="O81:O93" si="17">SUM(M81:N81)</f>
        <v>0</v>
      </c>
      <c r="P81" s="351"/>
      <c r="Q81" s="351"/>
      <c r="R81" s="351"/>
      <c r="S81" s="351">
        <f t="shared" ref="S81:T96" si="18">SUM(I81+M81)</f>
        <v>0</v>
      </c>
      <c r="T81" s="351">
        <f t="shared" si="18"/>
        <v>0</v>
      </c>
      <c r="U81" s="325">
        <f t="shared" ref="U81:U134" si="19">SUM(S81:T81)</f>
        <v>0</v>
      </c>
      <c r="V81" s="77"/>
      <c r="W81" s="77"/>
    </row>
    <row r="82" spans="1:26" ht="11.25" customHeight="1">
      <c r="A82" s="96">
        <v>4</v>
      </c>
      <c r="B82" s="96">
        <v>6</v>
      </c>
      <c r="C82" s="96">
        <v>11</v>
      </c>
      <c r="D82" s="96"/>
      <c r="E82" s="2711"/>
      <c r="F82" s="89"/>
      <c r="G82" s="89"/>
      <c r="H82" s="89" t="s">
        <v>1170</v>
      </c>
      <c r="I82" s="1331">
        <v>0</v>
      </c>
      <c r="J82" s="351">
        <v>0</v>
      </c>
      <c r="K82" s="351">
        <f t="shared" si="16"/>
        <v>0</v>
      </c>
      <c r="L82" s="351"/>
      <c r="M82" s="351">
        <v>0</v>
      </c>
      <c r="N82" s="351">
        <v>0</v>
      </c>
      <c r="O82" s="351">
        <f t="shared" si="17"/>
        <v>0</v>
      </c>
      <c r="P82" s="351"/>
      <c r="Q82" s="351"/>
      <c r="R82" s="351"/>
      <c r="S82" s="351">
        <f t="shared" si="18"/>
        <v>0</v>
      </c>
      <c r="T82" s="351">
        <f t="shared" si="18"/>
        <v>0</v>
      </c>
      <c r="U82" s="325">
        <f t="shared" si="19"/>
        <v>0</v>
      </c>
      <c r="V82" s="77"/>
      <c r="W82" s="77"/>
    </row>
    <row r="83" spans="1:26" ht="11.25" customHeight="1">
      <c r="A83" s="96">
        <v>4</v>
      </c>
      <c r="B83" s="96">
        <v>6</v>
      </c>
      <c r="C83" s="96">
        <v>11</v>
      </c>
      <c r="D83" s="96"/>
      <c r="E83" s="2711"/>
      <c r="F83" s="89"/>
      <c r="G83" s="89"/>
      <c r="H83" s="89" t="s">
        <v>1211</v>
      </c>
      <c r="I83" s="1331">
        <v>0</v>
      </c>
      <c r="J83" s="351">
        <v>0</v>
      </c>
      <c r="K83" s="351">
        <f t="shared" si="16"/>
        <v>0</v>
      </c>
      <c r="L83" s="351"/>
      <c r="M83" s="351">
        <v>0</v>
      </c>
      <c r="N83" s="351">
        <v>0</v>
      </c>
      <c r="O83" s="351">
        <f t="shared" si="17"/>
        <v>0</v>
      </c>
      <c r="P83" s="351"/>
      <c r="Q83" s="351"/>
      <c r="R83" s="351"/>
      <c r="S83" s="351">
        <f t="shared" si="18"/>
        <v>0</v>
      </c>
      <c r="T83" s="351">
        <f t="shared" si="18"/>
        <v>0</v>
      </c>
      <c r="U83" s="325">
        <f t="shared" si="19"/>
        <v>0</v>
      </c>
      <c r="V83" s="77"/>
      <c r="W83" s="77"/>
    </row>
    <row r="84" spans="1:26" ht="11.25" customHeight="1">
      <c r="A84" s="96">
        <v>4</v>
      </c>
      <c r="B84" s="96">
        <v>6</v>
      </c>
      <c r="C84" s="96">
        <v>11</v>
      </c>
      <c r="D84" s="96"/>
      <c r="E84" s="2711"/>
      <c r="F84" s="89"/>
      <c r="G84" s="89"/>
      <c r="H84" s="89" t="s">
        <v>1171</v>
      </c>
      <c r="I84" s="1331">
        <v>0</v>
      </c>
      <c r="J84" s="351">
        <v>0</v>
      </c>
      <c r="K84" s="351">
        <f t="shared" si="16"/>
        <v>0</v>
      </c>
      <c r="L84" s="351"/>
      <c r="M84" s="351">
        <v>0</v>
      </c>
      <c r="N84" s="351">
        <v>0</v>
      </c>
      <c r="O84" s="351">
        <f t="shared" si="17"/>
        <v>0</v>
      </c>
      <c r="P84" s="351"/>
      <c r="Q84" s="351"/>
      <c r="R84" s="351"/>
      <c r="S84" s="351">
        <f t="shared" si="18"/>
        <v>0</v>
      </c>
      <c r="T84" s="351">
        <f t="shared" si="18"/>
        <v>0</v>
      </c>
      <c r="U84" s="325">
        <f t="shared" si="19"/>
        <v>0</v>
      </c>
      <c r="V84" s="77"/>
      <c r="W84" s="77"/>
    </row>
    <row r="85" spans="1:26" ht="11.25" customHeight="1">
      <c r="A85" s="96">
        <v>4</v>
      </c>
      <c r="B85" s="96">
        <v>6</v>
      </c>
      <c r="C85" s="96">
        <v>11</v>
      </c>
      <c r="D85" s="96"/>
      <c r="E85" s="2711"/>
      <c r="F85" s="89"/>
      <c r="G85" s="89"/>
      <c r="H85" s="89" t="s">
        <v>1212</v>
      </c>
      <c r="I85" s="1331">
        <v>0</v>
      </c>
      <c r="J85" s="351">
        <v>0</v>
      </c>
      <c r="K85" s="351">
        <f t="shared" si="16"/>
        <v>0</v>
      </c>
      <c r="L85" s="351"/>
      <c r="M85" s="351">
        <v>0</v>
      </c>
      <c r="N85" s="351">
        <v>0</v>
      </c>
      <c r="O85" s="351">
        <f t="shared" si="17"/>
        <v>0</v>
      </c>
      <c r="P85" s="351"/>
      <c r="Q85" s="351"/>
      <c r="R85" s="351"/>
      <c r="S85" s="351">
        <f t="shared" si="18"/>
        <v>0</v>
      </c>
      <c r="T85" s="351">
        <f t="shared" si="18"/>
        <v>0</v>
      </c>
      <c r="U85" s="325">
        <f t="shared" si="19"/>
        <v>0</v>
      </c>
      <c r="V85" s="77"/>
      <c r="W85" s="77"/>
    </row>
    <row r="86" spans="1:26" ht="11.25" customHeight="1">
      <c r="A86" s="96">
        <v>4</v>
      </c>
      <c r="B86" s="96">
        <v>6</v>
      </c>
      <c r="C86" s="96">
        <v>11</v>
      </c>
      <c r="D86" s="96"/>
      <c r="E86" s="2711"/>
      <c r="F86" s="89"/>
      <c r="G86" s="89"/>
      <c r="H86" s="89" t="s">
        <v>1172</v>
      </c>
      <c r="I86" s="1331">
        <v>0</v>
      </c>
      <c r="J86" s="351">
        <v>0</v>
      </c>
      <c r="K86" s="351">
        <f t="shared" si="16"/>
        <v>0</v>
      </c>
      <c r="L86" s="351"/>
      <c r="M86" s="351">
        <v>0</v>
      </c>
      <c r="N86" s="351">
        <v>0</v>
      </c>
      <c r="O86" s="351">
        <f t="shared" si="17"/>
        <v>0</v>
      </c>
      <c r="P86" s="351"/>
      <c r="Q86" s="351"/>
      <c r="R86" s="351"/>
      <c r="S86" s="351">
        <f t="shared" si="18"/>
        <v>0</v>
      </c>
      <c r="T86" s="351">
        <f t="shared" si="18"/>
        <v>0</v>
      </c>
      <c r="U86" s="325">
        <f t="shared" si="19"/>
        <v>0</v>
      </c>
      <c r="V86" s="77"/>
      <c r="W86" s="77"/>
    </row>
    <row r="87" spans="1:26" ht="11.25" customHeight="1">
      <c r="E87" s="2711"/>
      <c r="F87" s="1630"/>
      <c r="G87" s="89" t="s">
        <v>1137</v>
      </c>
      <c r="H87" s="89"/>
      <c r="I87" s="323">
        <f>SUM(I88)</f>
        <v>6</v>
      </c>
      <c r="J87" s="323">
        <f>SUM(J88)</f>
        <v>3</v>
      </c>
      <c r="K87" s="323">
        <f t="shared" si="16"/>
        <v>9</v>
      </c>
      <c r="L87" s="323"/>
      <c r="M87" s="323">
        <f>SUM(M88)</f>
        <v>0</v>
      </c>
      <c r="N87" s="323">
        <f>SUM(N88)</f>
        <v>0</v>
      </c>
      <c r="O87" s="323">
        <f t="shared" si="17"/>
        <v>0</v>
      </c>
      <c r="P87" s="323"/>
      <c r="Q87" s="323"/>
      <c r="R87" s="323"/>
      <c r="S87" s="351">
        <f t="shared" si="18"/>
        <v>6</v>
      </c>
      <c r="T87" s="351">
        <f t="shared" si="18"/>
        <v>3</v>
      </c>
      <c r="U87" s="1661">
        <f t="shared" si="19"/>
        <v>9</v>
      </c>
    </row>
    <row r="88" spans="1:26" ht="12" customHeight="1">
      <c r="A88" s="221">
        <v>4</v>
      </c>
      <c r="B88" s="221">
        <v>6</v>
      </c>
      <c r="C88" s="221">
        <v>11</v>
      </c>
      <c r="E88" s="2713"/>
      <c r="F88" s="631"/>
      <c r="G88" s="89"/>
      <c r="H88" s="89" t="s">
        <v>1173</v>
      </c>
      <c r="I88" s="1460">
        <v>6</v>
      </c>
      <c r="J88" s="323">
        <v>3</v>
      </c>
      <c r="K88" s="323">
        <f t="shared" si="16"/>
        <v>9</v>
      </c>
      <c r="L88" s="323"/>
      <c r="M88" s="323">
        <v>0</v>
      </c>
      <c r="N88" s="323">
        <v>0</v>
      </c>
      <c r="O88" s="323">
        <f t="shared" si="17"/>
        <v>0</v>
      </c>
      <c r="P88" s="323"/>
      <c r="Q88" s="1662" t="s">
        <v>1174</v>
      </c>
      <c r="R88" s="323"/>
      <c r="S88" s="351">
        <f t="shared" si="18"/>
        <v>6</v>
      </c>
      <c r="T88" s="351">
        <f t="shared" si="18"/>
        <v>3</v>
      </c>
      <c r="U88" s="1661">
        <f t="shared" si="19"/>
        <v>9</v>
      </c>
    </row>
    <row r="89" spans="1:26" ht="11.25" customHeight="1">
      <c r="A89" s="96"/>
      <c r="B89" s="96"/>
      <c r="C89" s="96"/>
      <c r="D89" s="96"/>
      <c r="E89" s="2711"/>
      <c r="F89" s="175" t="s">
        <v>45</v>
      </c>
      <c r="G89" s="89"/>
      <c r="H89" s="89"/>
      <c r="I89" s="1074">
        <f>SUM(I90+I92)</f>
        <v>0</v>
      </c>
      <c r="J89" s="1074">
        <f>SUM(J90+J92)</f>
        <v>0</v>
      </c>
      <c r="K89" s="1074">
        <f t="shared" si="16"/>
        <v>0</v>
      </c>
      <c r="L89" s="1074"/>
      <c r="M89" s="1074">
        <f>SUM(M90+M92)</f>
        <v>0</v>
      </c>
      <c r="N89" s="1074">
        <f>SUM(N90+N92)</f>
        <v>0</v>
      </c>
      <c r="O89" s="1074">
        <f t="shared" si="17"/>
        <v>0</v>
      </c>
      <c r="P89" s="1074"/>
      <c r="Q89" s="1074"/>
      <c r="R89" s="1074"/>
      <c r="S89" s="1074">
        <f t="shared" si="18"/>
        <v>0</v>
      </c>
      <c r="T89" s="1074">
        <f t="shared" si="18"/>
        <v>0</v>
      </c>
      <c r="U89" s="1671">
        <f t="shared" si="19"/>
        <v>0</v>
      </c>
      <c r="V89" s="77"/>
      <c r="W89" s="77"/>
    </row>
    <row r="90" spans="1:26" ht="11.25" customHeight="1">
      <c r="A90" s="96"/>
      <c r="B90" s="96"/>
      <c r="C90" s="96"/>
      <c r="D90" s="96"/>
      <c r="E90" s="2711"/>
      <c r="F90" s="89"/>
      <c r="G90" s="89" t="s">
        <v>1134</v>
      </c>
      <c r="H90" s="89"/>
      <c r="I90" s="351">
        <f>SUM(I91)</f>
        <v>0</v>
      </c>
      <c r="J90" s="351">
        <f>SUM(J91)</f>
        <v>0</v>
      </c>
      <c r="K90" s="351">
        <f t="shared" si="16"/>
        <v>0</v>
      </c>
      <c r="L90" s="351"/>
      <c r="M90" s="351">
        <f>SUM(M91)</f>
        <v>0</v>
      </c>
      <c r="N90" s="351">
        <f>SUM(N91)</f>
        <v>0</v>
      </c>
      <c r="O90" s="351">
        <f t="shared" si="17"/>
        <v>0</v>
      </c>
      <c r="P90" s="351"/>
      <c r="Q90" s="351"/>
      <c r="R90" s="351"/>
      <c r="S90" s="351">
        <f t="shared" si="18"/>
        <v>0</v>
      </c>
      <c r="T90" s="351">
        <f t="shared" si="18"/>
        <v>0</v>
      </c>
      <c r="U90" s="1661">
        <f t="shared" si="19"/>
        <v>0</v>
      </c>
      <c r="V90" s="77"/>
      <c r="W90" s="77"/>
    </row>
    <row r="91" spans="1:26" ht="11.25" customHeight="1">
      <c r="A91" s="96">
        <v>4</v>
      </c>
      <c r="B91" s="96">
        <v>6</v>
      </c>
      <c r="C91" s="96">
        <v>11</v>
      </c>
      <c r="D91" s="96"/>
      <c r="E91" s="2711"/>
      <c r="F91" s="89"/>
      <c r="G91" s="89"/>
      <c r="H91" s="89" t="s">
        <v>1175</v>
      </c>
      <c r="I91" s="1331">
        <v>0</v>
      </c>
      <c r="J91" s="351">
        <v>0</v>
      </c>
      <c r="K91" s="351">
        <f t="shared" si="16"/>
        <v>0</v>
      </c>
      <c r="L91" s="351"/>
      <c r="M91" s="351">
        <v>0</v>
      </c>
      <c r="N91" s="351">
        <v>0</v>
      </c>
      <c r="O91" s="351">
        <f t="shared" si="17"/>
        <v>0</v>
      </c>
      <c r="P91" s="351"/>
      <c r="Q91" s="351"/>
      <c r="R91" s="351"/>
      <c r="S91" s="351">
        <f t="shared" si="18"/>
        <v>0</v>
      </c>
      <c r="T91" s="351">
        <f t="shared" si="18"/>
        <v>0</v>
      </c>
      <c r="U91" s="1661">
        <f t="shared" si="19"/>
        <v>0</v>
      </c>
      <c r="V91" s="77"/>
      <c r="W91" s="77"/>
    </row>
    <row r="92" spans="1:26" ht="11.25" customHeight="1">
      <c r="A92" s="96"/>
      <c r="B92" s="96"/>
      <c r="C92" s="96"/>
      <c r="D92" s="96"/>
      <c r="E92" s="2711"/>
      <c r="F92" s="89"/>
      <c r="G92" s="89" t="s">
        <v>1137</v>
      </c>
      <c r="H92" s="89"/>
      <c r="I92" s="351">
        <f>SUM(I93)</f>
        <v>0</v>
      </c>
      <c r="J92" s="351">
        <f>SUM(J93)</f>
        <v>0</v>
      </c>
      <c r="K92" s="351">
        <f t="shared" si="16"/>
        <v>0</v>
      </c>
      <c r="L92" s="351"/>
      <c r="M92" s="351">
        <f>SUM(M93)</f>
        <v>0</v>
      </c>
      <c r="N92" s="351">
        <f>SUM(N93)</f>
        <v>0</v>
      </c>
      <c r="O92" s="351">
        <f t="shared" si="17"/>
        <v>0</v>
      </c>
      <c r="P92" s="351"/>
      <c r="Q92" s="351"/>
      <c r="R92" s="351"/>
      <c r="S92" s="351">
        <f t="shared" si="18"/>
        <v>0</v>
      </c>
      <c r="T92" s="351">
        <f t="shared" si="18"/>
        <v>0</v>
      </c>
      <c r="U92" s="325">
        <f t="shared" si="19"/>
        <v>0</v>
      </c>
      <c r="V92" s="77"/>
      <c r="W92" s="77"/>
    </row>
    <row r="93" spans="1:26" ht="11.25" customHeight="1">
      <c r="A93" s="96">
        <v>4</v>
      </c>
      <c r="B93" s="96">
        <v>6</v>
      </c>
      <c r="C93" s="96">
        <v>11</v>
      </c>
      <c r="D93" s="96"/>
      <c r="E93" s="2712"/>
      <c r="F93" s="314"/>
      <c r="G93" s="314"/>
      <c r="H93" s="314" t="s">
        <v>1176</v>
      </c>
      <c r="I93" s="607">
        <v>0</v>
      </c>
      <c r="J93" s="607">
        <v>0</v>
      </c>
      <c r="K93" s="1080">
        <f t="shared" si="16"/>
        <v>0</v>
      </c>
      <c r="L93" s="1631"/>
      <c r="M93" s="607">
        <v>0</v>
      </c>
      <c r="N93" s="1632">
        <v>0</v>
      </c>
      <c r="O93" s="1080">
        <f t="shared" si="17"/>
        <v>0</v>
      </c>
      <c r="P93" s="1080"/>
      <c r="Q93" s="1080"/>
      <c r="R93" s="1080"/>
      <c r="S93" s="1080">
        <f t="shared" si="18"/>
        <v>0</v>
      </c>
      <c r="T93" s="1080">
        <f t="shared" si="18"/>
        <v>0</v>
      </c>
      <c r="U93" s="404">
        <f t="shared" si="19"/>
        <v>0</v>
      </c>
      <c r="V93" s="77"/>
      <c r="W93" s="77"/>
    </row>
    <row r="94" spans="1:26">
      <c r="A94" s="96"/>
      <c r="B94" s="96"/>
      <c r="C94" s="96"/>
      <c r="D94" s="96"/>
      <c r="E94" s="2615">
        <v>1405</v>
      </c>
      <c r="F94" s="1672" t="s">
        <v>46</v>
      </c>
      <c r="G94" s="1673"/>
      <c r="H94" s="108"/>
      <c r="I94" s="1337">
        <f>SUM(I95+I99)</f>
        <v>20</v>
      </c>
      <c r="J94" s="1337">
        <f>SUM(J95+J99)</f>
        <v>20</v>
      </c>
      <c r="K94" s="1337">
        <f>SUM(I94:J94)</f>
        <v>40</v>
      </c>
      <c r="L94" s="1337"/>
      <c r="M94" s="1337">
        <f>SUM(M95+M99)</f>
        <v>47</v>
      </c>
      <c r="N94" s="1337">
        <f>SUM(N95+N99)</f>
        <v>38</v>
      </c>
      <c r="O94" s="1337">
        <f>SUM(M94:N94)</f>
        <v>85</v>
      </c>
      <c r="P94" s="1337"/>
      <c r="Q94" s="1337"/>
      <c r="R94" s="1337"/>
      <c r="S94" s="1337">
        <f>SUM(I94+M94)</f>
        <v>67</v>
      </c>
      <c r="T94" s="1337">
        <f t="shared" si="18"/>
        <v>58</v>
      </c>
      <c r="U94" s="1674">
        <f t="shared" si="19"/>
        <v>125</v>
      </c>
      <c r="Z94" s="177"/>
    </row>
    <row r="95" spans="1:26" ht="12" customHeight="1">
      <c r="B95" s="96"/>
      <c r="C95" s="96"/>
      <c r="D95" s="96"/>
      <c r="E95" s="2616"/>
      <c r="F95" s="175" t="s">
        <v>47</v>
      </c>
      <c r="G95" s="89"/>
      <c r="H95" s="89"/>
      <c r="I95" s="1074">
        <f>SUM(I96)</f>
        <v>9</v>
      </c>
      <c r="J95" s="1074">
        <f>SUM(J96)</f>
        <v>9</v>
      </c>
      <c r="K95" s="1074">
        <f t="shared" ref="K95:K110" si="20">SUM(I95:J95)</f>
        <v>18</v>
      </c>
      <c r="L95" s="1074"/>
      <c r="M95" s="1074">
        <f>SUM(M96)</f>
        <v>6</v>
      </c>
      <c r="N95" s="1074">
        <f>SUM(N96)</f>
        <v>2</v>
      </c>
      <c r="O95" s="1074">
        <f t="shared" ref="O95:O110" si="21">SUM(M95:N95)</f>
        <v>8</v>
      </c>
      <c r="P95" s="1074"/>
      <c r="Q95" s="1074"/>
      <c r="R95" s="1074"/>
      <c r="S95" s="1074">
        <f>SUM(I95+M95)</f>
        <v>15</v>
      </c>
      <c r="T95" s="1074">
        <f t="shared" si="18"/>
        <v>11</v>
      </c>
      <c r="U95" s="1099">
        <f t="shared" si="19"/>
        <v>26</v>
      </c>
    </row>
    <row r="96" spans="1:26" ht="10.5" customHeight="1">
      <c r="B96" s="96"/>
      <c r="C96" s="96"/>
      <c r="D96" s="96"/>
      <c r="E96" s="2616"/>
      <c r="F96" s="89"/>
      <c r="G96" s="89" t="s">
        <v>1134</v>
      </c>
      <c r="H96" s="89"/>
      <c r="I96" s="351">
        <f>SUM(I97:I98)</f>
        <v>9</v>
      </c>
      <c r="J96" s="351">
        <f>SUM(J97:J98)</f>
        <v>9</v>
      </c>
      <c r="K96" s="351">
        <f t="shared" si="20"/>
        <v>18</v>
      </c>
      <c r="L96" s="351"/>
      <c r="M96" s="351">
        <f>SUM(M97:M98)</f>
        <v>6</v>
      </c>
      <c r="N96" s="351">
        <f>SUM(N97:N98)</f>
        <v>2</v>
      </c>
      <c r="O96" s="351">
        <f t="shared" si="21"/>
        <v>8</v>
      </c>
      <c r="P96" s="351"/>
      <c r="Q96" s="351"/>
      <c r="R96" s="351"/>
      <c r="S96" s="351">
        <f t="shared" si="18"/>
        <v>15</v>
      </c>
      <c r="T96" s="351">
        <f t="shared" si="18"/>
        <v>11</v>
      </c>
      <c r="U96" s="1661">
        <f t="shared" si="19"/>
        <v>26</v>
      </c>
    </row>
    <row r="97" spans="1:109" ht="10.5" customHeight="1">
      <c r="A97" s="221">
        <v>5</v>
      </c>
      <c r="B97" s="96">
        <v>4</v>
      </c>
      <c r="C97" s="96">
        <v>8</v>
      </c>
      <c r="D97" s="96"/>
      <c r="E97" s="2616"/>
      <c r="F97" s="89"/>
      <c r="H97" s="89" t="s">
        <v>1177</v>
      </c>
      <c r="I97" s="1331">
        <v>9</v>
      </c>
      <c r="J97" s="351">
        <v>9</v>
      </c>
      <c r="K97" s="351">
        <f t="shared" si="20"/>
        <v>18</v>
      </c>
      <c r="L97" s="351"/>
      <c r="M97" s="351">
        <v>0</v>
      </c>
      <c r="N97" s="351">
        <v>0</v>
      </c>
      <c r="O97" s="351">
        <f t="shared" si="21"/>
        <v>0</v>
      </c>
      <c r="P97" s="351"/>
      <c r="Q97" s="1619" t="s">
        <v>1136</v>
      </c>
      <c r="R97" s="351"/>
      <c r="S97" s="351">
        <f t="shared" ref="S97:T134" si="22">SUM(I97+M97)</f>
        <v>9</v>
      </c>
      <c r="T97" s="351">
        <f t="shared" si="22"/>
        <v>9</v>
      </c>
      <c r="U97" s="1661">
        <f t="shared" si="19"/>
        <v>18</v>
      </c>
    </row>
    <row r="98" spans="1:109" ht="10.5" customHeight="1">
      <c r="A98" s="96">
        <v>5</v>
      </c>
      <c r="B98" s="96">
        <v>5</v>
      </c>
      <c r="C98" s="96">
        <v>11</v>
      </c>
      <c r="D98" s="96"/>
      <c r="E98" s="2616"/>
      <c r="F98" s="89"/>
      <c r="G98" s="89"/>
      <c r="H98" s="89" t="s">
        <v>1178</v>
      </c>
      <c r="I98" s="1331">
        <v>0</v>
      </c>
      <c r="J98" s="351">
        <v>0</v>
      </c>
      <c r="K98" s="351">
        <f t="shared" si="20"/>
        <v>0</v>
      </c>
      <c r="L98" s="351"/>
      <c r="M98" s="351">
        <v>6</v>
      </c>
      <c r="N98" s="351">
        <v>2</v>
      </c>
      <c r="O98" s="351">
        <f t="shared" si="21"/>
        <v>8</v>
      </c>
      <c r="P98" s="351"/>
      <c r="Q98" s="1619" t="s">
        <v>1136</v>
      </c>
      <c r="R98" s="351"/>
      <c r="S98" s="351">
        <f>SUM(I98+M98)</f>
        <v>6</v>
      </c>
      <c r="T98" s="351">
        <f>SUM(J98+N98)</f>
        <v>2</v>
      </c>
      <c r="U98" s="1661">
        <f>SUM(S98:T98)</f>
        <v>8</v>
      </c>
    </row>
    <row r="99" spans="1:109" ht="12" customHeight="1">
      <c r="A99" s="96"/>
      <c r="B99" s="96"/>
      <c r="C99" s="96"/>
      <c r="D99" s="96"/>
      <c r="E99" s="2616"/>
      <c r="F99" s="636" t="s">
        <v>48</v>
      </c>
      <c r="G99" s="89"/>
      <c r="I99" s="980">
        <f>SUM(I100+I103+I109)</f>
        <v>11</v>
      </c>
      <c r="J99" s="980">
        <f>SUM(J100+J103+J109)</f>
        <v>11</v>
      </c>
      <c r="K99" s="980">
        <f t="shared" si="20"/>
        <v>22</v>
      </c>
      <c r="L99" s="980"/>
      <c r="M99" s="980">
        <f>SUM(M100+M103+M109)</f>
        <v>41</v>
      </c>
      <c r="N99" s="980">
        <f>SUM(N100+N103+N109)</f>
        <v>36</v>
      </c>
      <c r="O99" s="980">
        <f>SUM(M99:N99)</f>
        <v>77</v>
      </c>
      <c r="P99" s="980"/>
      <c r="Q99" s="1635"/>
      <c r="R99" s="980"/>
      <c r="S99" s="1074">
        <f>SUM(I99+M99)</f>
        <v>52</v>
      </c>
      <c r="T99" s="1074">
        <f t="shared" si="22"/>
        <v>47</v>
      </c>
      <c r="U99" s="1671">
        <f t="shared" si="19"/>
        <v>99</v>
      </c>
    </row>
    <row r="100" spans="1:109" ht="10.5" customHeight="1">
      <c r="A100" s="96"/>
      <c r="B100" s="96"/>
      <c r="C100" s="96"/>
      <c r="D100" s="96"/>
      <c r="E100" s="2616"/>
      <c r="F100" s="175"/>
      <c r="G100" s="89" t="s">
        <v>1139</v>
      </c>
      <c r="I100" s="351">
        <f>SUM(I101:I102)</f>
        <v>0</v>
      </c>
      <c r="J100" s="351">
        <f>SUM(J101:J102)</f>
        <v>0</v>
      </c>
      <c r="K100" s="351">
        <f t="shared" si="20"/>
        <v>0</v>
      </c>
      <c r="L100" s="351"/>
      <c r="M100" s="351">
        <f>SUM(M101:M102)</f>
        <v>34</v>
      </c>
      <c r="N100" s="351">
        <f>SUM(N101:N102)</f>
        <v>14</v>
      </c>
      <c r="O100" s="351">
        <f t="shared" si="21"/>
        <v>48</v>
      </c>
      <c r="P100" s="351"/>
      <c r="Q100" s="1619"/>
      <c r="R100" s="351"/>
      <c r="S100" s="351">
        <f>SUM(S101:S102)</f>
        <v>34</v>
      </c>
      <c r="T100" s="351">
        <f>SUM(T101:T102)</f>
        <v>14</v>
      </c>
      <c r="U100" s="1661">
        <f t="shared" si="19"/>
        <v>48</v>
      </c>
    </row>
    <row r="101" spans="1:109" ht="10.5" customHeight="1">
      <c r="A101" s="96">
        <v>5</v>
      </c>
      <c r="B101" s="96">
        <v>5</v>
      </c>
      <c r="C101" s="96">
        <v>11</v>
      </c>
      <c r="D101" s="96"/>
      <c r="E101" s="2616"/>
      <c r="F101" s="175"/>
      <c r="G101" s="89"/>
      <c r="H101" s="177" t="s">
        <v>1213</v>
      </c>
      <c r="I101" s="351">
        <v>0</v>
      </c>
      <c r="J101" s="351">
        <v>0</v>
      </c>
      <c r="K101" s="351">
        <f t="shared" si="20"/>
        <v>0</v>
      </c>
      <c r="L101" s="351"/>
      <c r="M101" s="351">
        <v>26</v>
      </c>
      <c r="N101" s="351">
        <v>10</v>
      </c>
      <c r="O101" s="351">
        <f>SUM(M101:N101)</f>
        <v>36</v>
      </c>
      <c r="P101" s="351"/>
      <c r="Q101" s="1619" t="s">
        <v>1136</v>
      </c>
      <c r="R101" s="351"/>
      <c r="S101" s="351">
        <v>26</v>
      </c>
      <c r="T101" s="351">
        <v>10</v>
      </c>
      <c r="U101" s="1661">
        <f>SUM(S101:T101)</f>
        <v>36</v>
      </c>
    </row>
    <row r="102" spans="1:109" ht="10.5" customHeight="1">
      <c r="A102" s="96">
        <v>5</v>
      </c>
      <c r="B102" s="96">
        <v>5</v>
      </c>
      <c r="C102" s="96">
        <v>11</v>
      </c>
      <c r="D102" s="96"/>
      <c r="E102" s="2616"/>
      <c r="F102" s="175"/>
      <c r="G102" s="89"/>
      <c r="H102" s="177" t="s">
        <v>1179</v>
      </c>
      <c r="I102" s="351">
        <v>0</v>
      </c>
      <c r="J102" s="351">
        <v>0</v>
      </c>
      <c r="K102" s="351">
        <f t="shared" si="20"/>
        <v>0</v>
      </c>
      <c r="L102" s="351"/>
      <c r="M102" s="351">
        <v>8</v>
      </c>
      <c r="N102" s="351">
        <v>4</v>
      </c>
      <c r="O102" s="351">
        <f t="shared" si="21"/>
        <v>12</v>
      </c>
      <c r="P102" s="351"/>
      <c r="Q102" s="1619" t="s">
        <v>1136</v>
      </c>
      <c r="R102" s="351"/>
      <c r="S102" s="351">
        <f t="shared" si="22"/>
        <v>8</v>
      </c>
      <c r="T102" s="351">
        <f t="shared" si="22"/>
        <v>4</v>
      </c>
      <c r="U102" s="1661">
        <f t="shared" si="19"/>
        <v>12</v>
      </c>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row>
    <row r="103" spans="1:109" ht="10.5" customHeight="1">
      <c r="A103" s="96"/>
      <c r="B103" s="96"/>
      <c r="C103" s="96"/>
      <c r="D103" s="96"/>
      <c r="E103" s="2616"/>
      <c r="F103" s="89"/>
      <c r="G103" s="89" t="s">
        <v>1134</v>
      </c>
      <c r="I103" s="351">
        <f>SUM(I104:I108)</f>
        <v>11</v>
      </c>
      <c r="J103" s="351">
        <f>SUM(J104:J108)</f>
        <v>11</v>
      </c>
      <c r="K103" s="351">
        <f t="shared" si="20"/>
        <v>22</v>
      </c>
      <c r="L103" s="351"/>
      <c r="M103" s="351">
        <f>SUM(M104:M108)</f>
        <v>3</v>
      </c>
      <c r="N103" s="351">
        <f>SUM(N104:N108)</f>
        <v>15</v>
      </c>
      <c r="O103" s="351">
        <f t="shared" si="21"/>
        <v>18</v>
      </c>
      <c r="P103" s="351"/>
      <c r="Q103" s="1619"/>
      <c r="R103" s="351"/>
      <c r="S103" s="351">
        <f>SUM(I103+M103)</f>
        <v>14</v>
      </c>
      <c r="T103" s="351">
        <f>SUM(J103+N103)</f>
        <v>26</v>
      </c>
      <c r="U103" s="1661">
        <f t="shared" si="19"/>
        <v>40</v>
      </c>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row>
    <row r="104" spans="1:109" s="1675" customFormat="1" ht="10.5" customHeight="1">
      <c r="A104" s="230">
        <v>5</v>
      </c>
      <c r="B104" s="230">
        <v>5</v>
      </c>
      <c r="C104" s="230">
        <v>11</v>
      </c>
      <c r="D104" s="230"/>
      <c r="E104" s="2616"/>
      <c r="F104" s="89"/>
      <c r="G104" s="75"/>
      <c r="H104" s="89" t="s">
        <v>1180</v>
      </c>
      <c r="I104" s="351">
        <v>0</v>
      </c>
      <c r="J104" s="351">
        <v>0</v>
      </c>
      <c r="K104" s="351">
        <f t="shared" si="20"/>
        <v>0</v>
      </c>
      <c r="L104" s="351"/>
      <c r="M104" s="351">
        <v>0</v>
      </c>
      <c r="N104" s="351">
        <v>0</v>
      </c>
      <c r="O104" s="351">
        <f t="shared" si="21"/>
        <v>0</v>
      </c>
      <c r="P104" s="351"/>
      <c r="Q104" s="1636"/>
      <c r="R104" s="351"/>
      <c r="S104" s="351">
        <f t="shared" si="22"/>
        <v>0</v>
      </c>
      <c r="T104" s="351">
        <f t="shared" si="22"/>
        <v>0</v>
      </c>
      <c r="U104" s="1661">
        <f t="shared" si="19"/>
        <v>0</v>
      </c>
      <c r="V104" s="75"/>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row>
    <row r="105" spans="1:109" s="1675" customFormat="1" ht="10.5" customHeight="1">
      <c r="A105" s="230">
        <v>5</v>
      </c>
      <c r="B105" s="230">
        <v>5</v>
      </c>
      <c r="C105" s="230">
        <v>11</v>
      </c>
      <c r="D105" s="230"/>
      <c r="E105" s="2616"/>
      <c r="F105" s="89"/>
      <c r="G105" s="75"/>
      <c r="H105" s="89" t="s">
        <v>1214</v>
      </c>
      <c r="I105" s="351">
        <v>0</v>
      </c>
      <c r="J105" s="351">
        <v>0</v>
      </c>
      <c r="K105" s="351">
        <f t="shared" si="20"/>
        <v>0</v>
      </c>
      <c r="L105" s="351"/>
      <c r="M105" s="351">
        <v>0</v>
      </c>
      <c r="N105" s="351">
        <v>2</v>
      </c>
      <c r="O105" s="351">
        <f>SUM(M105:N105)</f>
        <v>2</v>
      </c>
      <c r="P105" s="351"/>
      <c r="Q105" s="1636" t="s">
        <v>1136</v>
      </c>
      <c r="R105" s="351"/>
      <c r="S105" s="351">
        <f>SUM(I105+M105)</f>
        <v>0</v>
      </c>
      <c r="T105" s="351">
        <v>2</v>
      </c>
      <c r="U105" s="1661">
        <f>SUM(S105:T105)</f>
        <v>2</v>
      </c>
      <c r="V105" s="75"/>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row>
    <row r="106" spans="1:109" s="1675" customFormat="1" ht="10.5" customHeight="1">
      <c r="A106" s="230">
        <v>5</v>
      </c>
      <c r="B106" s="230">
        <v>5</v>
      </c>
      <c r="C106" s="230">
        <v>11</v>
      </c>
      <c r="D106" s="230"/>
      <c r="E106" s="2616"/>
      <c r="F106" s="89"/>
      <c r="G106" s="75"/>
      <c r="H106" s="89" t="s">
        <v>1181</v>
      </c>
      <c r="I106" s="351">
        <v>11</v>
      </c>
      <c r="J106" s="351">
        <v>11</v>
      </c>
      <c r="K106" s="351">
        <f t="shared" si="20"/>
        <v>22</v>
      </c>
      <c r="L106" s="351"/>
      <c r="M106" s="351">
        <v>3</v>
      </c>
      <c r="N106" s="351">
        <v>13</v>
      </c>
      <c r="O106" s="351">
        <f>SUM(M106:N106)</f>
        <v>16</v>
      </c>
      <c r="P106" s="351"/>
      <c r="Q106" s="1636" t="s">
        <v>1136</v>
      </c>
      <c r="R106" s="351"/>
      <c r="S106" s="351">
        <f>SUM(I106+M106)</f>
        <v>14</v>
      </c>
      <c r="T106" s="351">
        <f>SUM(J106+N106)</f>
        <v>24</v>
      </c>
      <c r="U106" s="1661">
        <f>SUM(S106:T106)</f>
        <v>38</v>
      </c>
      <c r="V106" s="75"/>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row>
    <row r="107" spans="1:109" s="1675" customFormat="1" ht="10.5" customHeight="1">
      <c r="A107" s="230">
        <v>5</v>
      </c>
      <c r="B107" s="230">
        <v>5</v>
      </c>
      <c r="C107" s="230">
        <v>11</v>
      </c>
      <c r="D107" s="230"/>
      <c r="E107" s="2616"/>
      <c r="F107" s="89"/>
      <c r="G107" s="75"/>
      <c r="H107" s="89" t="s">
        <v>1182</v>
      </c>
      <c r="I107" s="351">
        <v>0</v>
      </c>
      <c r="J107" s="351">
        <v>0</v>
      </c>
      <c r="K107" s="351">
        <f t="shared" si="20"/>
        <v>0</v>
      </c>
      <c r="L107" s="351"/>
      <c r="M107" s="351">
        <v>0</v>
      </c>
      <c r="N107" s="351">
        <v>0</v>
      </c>
      <c r="O107" s="351">
        <f t="shared" si="21"/>
        <v>0</v>
      </c>
      <c r="P107" s="351"/>
      <c r="Q107" s="1636"/>
      <c r="R107" s="351"/>
      <c r="S107" s="351">
        <f t="shared" si="22"/>
        <v>0</v>
      </c>
      <c r="T107" s="351">
        <f t="shared" si="22"/>
        <v>0</v>
      </c>
      <c r="U107" s="1661">
        <f t="shared" si="19"/>
        <v>0</v>
      </c>
      <c r="V107" s="75"/>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row>
    <row r="108" spans="1:109" s="1676" customFormat="1" ht="10.5" customHeight="1">
      <c r="A108" s="230">
        <v>5</v>
      </c>
      <c r="B108" s="230">
        <v>5</v>
      </c>
      <c r="C108" s="230">
        <v>11</v>
      </c>
      <c r="D108" s="230"/>
      <c r="E108" s="2616"/>
      <c r="F108" s="89"/>
      <c r="G108" s="89"/>
      <c r="H108" s="89" t="s">
        <v>1183</v>
      </c>
      <c r="I108" s="351">
        <v>0</v>
      </c>
      <c r="J108" s="351">
        <v>0</v>
      </c>
      <c r="K108" s="351">
        <f>SUM(I108:J108)</f>
        <v>0</v>
      </c>
      <c r="L108" s="351"/>
      <c r="M108" s="351">
        <v>0</v>
      </c>
      <c r="N108" s="351">
        <v>0</v>
      </c>
      <c r="O108" s="351">
        <f>SUM(M108:N108)</f>
        <v>0</v>
      </c>
      <c r="P108" s="351"/>
      <c r="Q108" s="1636"/>
      <c r="R108" s="351"/>
      <c r="S108" s="351">
        <f>SUM(I108+M108)</f>
        <v>0</v>
      </c>
      <c r="T108" s="351">
        <f>SUM(J108+N108)</f>
        <v>0</v>
      </c>
      <c r="U108" s="1661">
        <f>SUM(S108:T108)</f>
        <v>0</v>
      </c>
      <c r="V108" s="80"/>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row>
    <row r="109" spans="1:109" ht="10.5" customHeight="1">
      <c r="B109" s="96"/>
      <c r="C109" s="96"/>
      <c r="D109" s="96"/>
      <c r="E109" s="2616"/>
      <c r="F109" s="89"/>
      <c r="G109" s="89" t="s">
        <v>1137</v>
      </c>
      <c r="I109" s="351">
        <f>SUM(I110:I110)</f>
        <v>0</v>
      </c>
      <c r="J109" s="351">
        <f>SUM(J110:J110)</f>
        <v>0</v>
      </c>
      <c r="K109" s="351">
        <f t="shared" si="20"/>
        <v>0</v>
      </c>
      <c r="L109" s="351"/>
      <c r="M109" s="351">
        <f>SUM(M110:M110)</f>
        <v>4</v>
      </c>
      <c r="N109" s="351">
        <f>SUM(N110:N110)</f>
        <v>7</v>
      </c>
      <c r="O109" s="351">
        <f t="shared" si="21"/>
        <v>11</v>
      </c>
      <c r="P109" s="351"/>
      <c r="Q109" s="1619"/>
      <c r="R109" s="351"/>
      <c r="S109" s="351">
        <f t="shared" si="22"/>
        <v>4</v>
      </c>
      <c r="T109" s="351">
        <f t="shared" si="22"/>
        <v>7</v>
      </c>
      <c r="U109" s="1661">
        <f t="shared" si="19"/>
        <v>11</v>
      </c>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row>
    <row r="110" spans="1:109" s="83" customFormat="1" ht="10.5" customHeight="1">
      <c r="A110" s="96">
        <v>5</v>
      </c>
      <c r="B110" s="96">
        <v>5</v>
      </c>
      <c r="C110" s="96">
        <v>11</v>
      </c>
      <c r="D110" s="96"/>
      <c r="E110" s="2617"/>
      <c r="F110" s="89"/>
      <c r="G110" s="89"/>
      <c r="H110" s="89" t="s">
        <v>1184</v>
      </c>
      <c r="I110" s="351">
        <v>0</v>
      </c>
      <c r="J110" s="351">
        <v>0</v>
      </c>
      <c r="K110" s="351">
        <f t="shared" si="20"/>
        <v>0</v>
      </c>
      <c r="L110" s="351"/>
      <c r="M110" s="351">
        <v>4</v>
      </c>
      <c r="N110" s="351">
        <v>7</v>
      </c>
      <c r="O110" s="351">
        <f t="shared" si="21"/>
        <v>11</v>
      </c>
      <c r="P110" s="351"/>
      <c r="Q110" s="1662" t="s">
        <v>1174</v>
      </c>
      <c r="R110" s="351"/>
      <c r="S110" s="351">
        <f t="shared" si="22"/>
        <v>4</v>
      </c>
      <c r="T110" s="351">
        <f t="shared" si="22"/>
        <v>7</v>
      </c>
      <c r="U110" s="325">
        <f t="shared" si="19"/>
        <v>11</v>
      </c>
      <c r="W110" s="59"/>
      <c r="X110" s="59"/>
      <c r="Y110" s="59"/>
      <c r="Z110" s="2"/>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row>
    <row r="111" spans="1:109">
      <c r="B111" s="96"/>
      <c r="C111" s="96"/>
      <c r="D111" s="96"/>
      <c r="E111" s="2615">
        <v>1406</v>
      </c>
      <c r="F111" s="13" t="s">
        <v>51</v>
      </c>
      <c r="G111" s="123"/>
      <c r="H111" s="123"/>
      <c r="I111" s="342">
        <f>SUM(I112+I126+I129)</f>
        <v>0</v>
      </c>
      <c r="J111" s="342">
        <f>SUM(J112+J126+J129)</f>
        <v>0</v>
      </c>
      <c r="K111" s="342">
        <f>SUM(I111:J111)</f>
        <v>0</v>
      </c>
      <c r="L111" s="342"/>
      <c r="M111" s="342">
        <f>SUM(M112+M126+M129)</f>
        <v>0</v>
      </c>
      <c r="N111" s="342">
        <f>SUM(N112+N126+N129)</f>
        <v>0</v>
      </c>
      <c r="O111" s="342">
        <f>SUM(M111:N111)</f>
        <v>0</v>
      </c>
      <c r="P111" s="342"/>
      <c r="Q111" s="342"/>
      <c r="R111" s="342"/>
      <c r="S111" s="342">
        <f t="shared" si="22"/>
        <v>0</v>
      </c>
      <c r="T111" s="342">
        <f t="shared" si="22"/>
        <v>0</v>
      </c>
      <c r="U111" s="339">
        <f t="shared" si="19"/>
        <v>0</v>
      </c>
      <c r="Z111" s="83"/>
    </row>
    <row r="112" spans="1:109" ht="10.5" customHeight="1">
      <c r="B112" s="96"/>
      <c r="C112" s="96"/>
      <c r="D112" s="96"/>
      <c r="E112" s="2616"/>
      <c r="F112" s="175" t="s">
        <v>52</v>
      </c>
      <c r="G112" s="89"/>
      <c r="H112" s="89"/>
      <c r="I112" s="1074">
        <f>SUM(I113+I115)</f>
        <v>0</v>
      </c>
      <c r="J112" s="1074">
        <f>SUM(J113+J115)</f>
        <v>0</v>
      </c>
      <c r="K112" s="1074">
        <f>SUM(I112:J112)</f>
        <v>0</v>
      </c>
      <c r="L112" s="1074"/>
      <c r="M112" s="1074">
        <f>SUM(M113+M115)</f>
        <v>0</v>
      </c>
      <c r="N112" s="1074">
        <f>SUM(N113+N115)</f>
        <v>0</v>
      </c>
      <c r="O112" s="1074">
        <f>SUM(M112:N112)</f>
        <v>0</v>
      </c>
      <c r="P112" s="1074"/>
      <c r="Q112" s="1074"/>
      <c r="R112" s="1074"/>
      <c r="S112" s="1074">
        <f t="shared" si="22"/>
        <v>0</v>
      </c>
      <c r="T112" s="1074">
        <f t="shared" si="22"/>
        <v>0</v>
      </c>
      <c r="U112" s="1099">
        <f t="shared" si="19"/>
        <v>0</v>
      </c>
    </row>
    <row r="113" spans="1:21" ht="10.5" customHeight="1">
      <c r="B113" s="96"/>
      <c r="C113" s="96"/>
      <c r="D113" s="96"/>
      <c r="E113" s="2616"/>
      <c r="F113" s="89"/>
      <c r="G113" s="89" t="s">
        <v>1134</v>
      </c>
      <c r="H113" s="89"/>
      <c r="I113" s="351">
        <f>SUM(I114)</f>
        <v>0</v>
      </c>
      <c r="J113" s="351">
        <f>SUM(J114)</f>
        <v>0</v>
      </c>
      <c r="K113" s="351">
        <f t="shared" ref="K113:K174" si="23">SUM(I113:J113)</f>
        <v>0</v>
      </c>
      <c r="L113" s="351"/>
      <c r="M113" s="351">
        <f>SUM(M114)</f>
        <v>0</v>
      </c>
      <c r="N113" s="351">
        <f>SUM(N114)</f>
        <v>0</v>
      </c>
      <c r="O113" s="351">
        <f t="shared" ref="O113:O173" si="24">SUM(M113:N113)</f>
        <v>0</v>
      </c>
      <c r="P113" s="351"/>
      <c r="Q113" s="351"/>
      <c r="R113" s="351"/>
      <c r="S113" s="351">
        <f t="shared" si="22"/>
        <v>0</v>
      </c>
      <c r="T113" s="351">
        <f t="shared" si="22"/>
        <v>0</v>
      </c>
      <c r="U113" s="325">
        <f t="shared" si="19"/>
        <v>0</v>
      </c>
    </row>
    <row r="114" spans="1:21" ht="10.5" customHeight="1">
      <c r="A114" s="221">
        <v>6</v>
      </c>
      <c r="B114" s="96">
        <v>2</v>
      </c>
      <c r="C114" s="96">
        <v>11</v>
      </c>
      <c r="D114" s="96"/>
      <c r="E114" s="2616"/>
      <c r="F114" s="89"/>
      <c r="G114" s="89"/>
      <c r="H114" s="89" t="s">
        <v>1185</v>
      </c>
      <c r="I114" s="1331">
        <v>0</v>
      </c>
      <c r="J114" s="351">
        <v>0</v>
      </c>
      <c r="K114" s="351">
        <f t="shared" si="23"/>
        <v>0</v>
      </c>
      <c r="L114" s="351"/>
      <c r="M114" s="351">
        <v>0</v>
      </c>
      <c r="N114" s="351">
        <v>0</v>
      </c>
      <c r="O114" s="351">
        <f t="shared" si="24"/>
        <v>0</v>
      </c>
      <c r="P114" s="351"/>
      <c r="Q114" s="351"/>
      <c r="R114" s="351"/>
      <c r="S114" s="351">
        <f t="shared" si="22"/>
        <v>0</v>
      </c>
      <c r="T114" s="351">
        <f t="shared" si="22"/>
        <v>0</v>
      </c>
      <c r="U114" s="325">
        <f t="shared" si="19"/>
        <v>0</v>
      </c>
    </row>
    <row r="115" spans="1:21" ht="10.5" customHeight="1">
      <c r="B115" s="96"/>
      <c r="C115" s="96"/>
      <c r="D115" s="96"/>
      <c r="E115" s="2616"/>
      <c r="F115" s="89"/>
      <c r="G115" s="89" t="s">
        <v>1186</v>
      </c>
      <c r="H115" s="89"/>
      <c r="I115" s="351">
        <f>SUM(I116:I125)</f>
        <v>0</v>
      </c>
      <c r="J115" s="351">
        <f>SUM(J116:J125)</f>
        <v>0</v>
      </c>
      <c r="K115" s="351">
        <f t="shared" si="23"/>
        <v>0</v>
      </c>
      <c r="L115" s="351"/>
      <c r="M115" s="351">
        <f>SUM(M116:M125)</f>
        <v>0</v>
      </c>
      <c r="N115" s="351">
        <f>SUM(N116:N125)</f>
        <v>0</v>
      </c>
      <c r="O115" s="351">
        <f t="shared" si="24"/>
        <v>0</v>
      </c>
      <c r="P115" s="351"/>
      <c r="Q115" s="351"/>
      <c r="R115" s="351"/>
      <c r="S115" s="351">
        <f t="shared" si="22"/>
        <v>0</v>
      </c>
      <c r="T115" s="351">
        <f t="shared" si="22"/>
        <v>0</v>
      </c>
      <c r="U115" s="325">
        <f t="shared" si="19"/>
        <v>0</v>
      </c>
    </row>
    <row r="116" spans="1:21" ht="10.5" customHeight="1">
      <c r="A116" s="221">
        <v>6</v>
      </c>
      <c r="B116" s="96">
        <v>2</v>
      </c>
      <c r="C116" s="96">
        <v>11</v>
      </c>
      <c r="D116" s="96"/>
      <c r="E116" s="2616"/>
      <c r="F116" s="89"/>
      <c r="G116" s="89"/>
      <c r="H116" s="89" t="s">
        <v>1187</v>
      </c>
      <c r="I116" s="1331">
        <v>0</v>
      </c>
      <c r="J116" s="351">
        <v>0</v>
      </c>
      <c r="K116" s="351">
        <f t="shared" si="23"/>
        <v>0</v>
      </c>
      <c r="L116" s="351"/>
      <c r="M116" s="351">
        <v>0</v>
      </c>
      <c r="N116" s="351">
        <v>0</v>
      </c>
      <c r="O116" s="351">
        <f t="shared" si="24"/>
        <v>0</v>
      </c>
      <c r="P116" s="351"/>
      <c r="Q116" s="351"/>
      <c r="R116" s="351"/>
      <c r="S116" s="351">
        <f t="shared" si="22"/>
        <v>0</v>
      </c>
      <c r="T116" s="351">
        <f t="shared" si="22"/>
        <v>0</v>
      </c>
      <c r="U116" s="325">
        <f t="shared" si="19"/>
        <v>0</v>
      </c>
    </row>
    <row r="117" spans="1:21" ht="10.5" customHeight="1">
      <c r="A117" s="221">
        <v>6</v>
      </c>
      <c r="B117" s="96">
        <v>2</v>
      </c>
      <c r="C117" s="96">
        <v>11</v>
      </c>
      <c r="D117" s="96"/>
      <c r="E117" s="2616"/>
      <c r="F117" s="89"/>
      <c r="G117" s="89"/>
      <c r="H117" s="89" t="s">
        <v>1188</v>
      </c>
      <c r="I117" s="1331">
        <v>0</v>
      </c>
      <c r="J117" s="351">
        <v>0</v>
      </c>
      <c r="K117" s="351">
        <f t="shared" si="23"/>
        <v>0</v>
      </c>
      <c r="L117" s="351"/>
      <c r="M117" s="351">
        <v>0</v>
      </c>
      <c r="N117" s="351">
        <v>0</v>
      </c>
      <c r="O117" s="351">
        <f t="shared" si="24"/>
        <v>0</v>
      </c>
      <c r="P117" s="351"/>
      <c r="Q117" s="351"/>
      <c r="R117" s="351"/>
      <c r="S117" s="351">
        <f t="shared" si="22"/>
        <v>0</v>
      </c>
      <c r="T117" s="351">
        <f t="shared" si="22"/>
        <v>0</v>
      </c>
      <c r="U117" s="325">
        <f t="shared" si="19"/>
        <v>0</v>
      </c>
    </row>
    <row r="118" spans="1:21" ht="10.5" customHeight="1">
      <c r="A118" s="221">
        <v>6</v>
      </c>
      <c r="B118" s="96">
        <v>2</v>
      </c>
      <c r="C118" s="96">
        <v>11</v>
      </c>
      <c r="D118" s="96"/>
      <c r="E118" s="2616"/>
      <c r="F118" s="89"/>
      <c r="G118" s="89"/>
      <c r="H118" s="89" t="s">
        <v>1189</v>
      </c>
      <c r="I118" s="1331">
        <v>0</v>
      </c>
      <c r="J118" s="351">
        <v>0</v>
      </c>
      <c r="K118" s="351">
        <f t="shared" si="23"/>
        <v>0</v>
      </c>
      <c r="L118" s="351"/>
      <c r="M118" s="351">
        <v>0</v>
      </c>
      <c r="N118" s="351">
        <v>0</v>
      </c>
      <c r="O118" s="351">
        <f t="shared" si="24"/>
        <v>0</v>
      </c>
      <c r="P118" s="351"/>
      <c r="Q118" s="351"/>
      <c r="R118" s="351"/>
      <c r="S118" s="351">
        <f t="shared" si="22"/>
        <v>0</v>
      </c>
      <c r="T118" s="351">
        <f t="shared" si="22"/>
        <v>0</v>
      </c>
      <c r="U118" s="325">
        <f t="shared" si="19"/>
        <v>0</v>
      </c>
    </row>
    <row r="119" spans="1:21" ht="10.5" customHeight="1">
      <c r="A119" s="221">
        <v>6</v>
      </c>
      <c r="B119" s="96">
        <v>2</v>
      </c>
      <c r="C119" s="96">
        <v>11</v>
      </c>
      <c r="D119" s="96"/>
      <c r="E119" s="2616"/>
      <c r="F119" s="89"/>
      <c r="G119" s="89"/>
      <c r="H119" s="89" t="s">
        <v>1190</v>
      </c>
      <c r="I119" s="351">
        <v>0</v>
      </c>
      <c r="J119" s="351">
        <v>0</v>
      </c>
      <c r="K119" s="351">
        <f t="shared" si="23"/>
        <v>0</v>
      </c>
      <c r="L119" s="351"/>
      <c r="M119" s="351">
        <v>0</v>
      </c>
      <c r="N119" s="351">
        <v>0</v>
      </c>
      <c r="O119" s="351">
        <f t="shared" si="24"/>
        <v>0</v>
      </c>
      <c r="P119" s="351"/>
      <c r="Q119" s="351"/>
      <c r="R119" s="351"/>
      <c r="S119" s="351">
        <f t="shared" si="22"/>
        <v>0</v>
      </c>
      <c r="T119" s="351">
        <f t="shared" si="22"/>
        <v>0</v>
      </c>
      <c r="U119" s="325">
        <f t="shared" si="19"/>
        <v>0</v>
      </c>
    </row>
    <row r="120" spans="1:21" ht="10.5" customHeight="1">
      <c r="A120" s="221">
        <v>6</v>
      </c>
      <c r="B120" s="96">
        <v>2</v>
      </c>
      <c r="C120" s="96">
        <v>11</v>
      </c>
      <c r="D120" s="96"/>
      <c r="E120" s="2616"/>
      <c r="F120" s="89"/>
      <c r="G120" s="89"/>
      <c r="H120" s="89" t="s">
        <v>1191</v>
      </c>
      <c r="I120" s="1331">
        <v>0</v>
      </c>
      <c r="J120" s="351">
        <v>0</v>
      </c>
      <c r="K120" s="351">
        <f t="shared" si="23"/>
        <v>0</v>
      </c>
      <c r="L120" s="351"/>
      <c r="M120" s="351">
        <v>0</v>
      </c>
      <c r="N120" s="351">
        <v>0</v>
      </c>
      <c r="O120" s="351">
        <f t="shared" si="24"/>
        <v>0</v>
      </c>
      <c r="P120" s="351"/>
      <c r="Q120" s="351"/>
      <c r="R120" s="351"/>
      <c r="S120" s="351">
        <f t="shared" si="22"/>
        <v>0</v>
      </c>
      <c r="T120" s="351">
        <f t="shared" si="22"/>
        <v>0</v>
      </c>
      <c r="U120" s="325">
        <f t="shared" si="19"/>
        <v>0</v>
      </c>
    </row>
    <row r="121" spans="1:21" ht="10.5" customHeight="1">
      <c r="A121" s="221">
        <v>6</v>
      </c>
      <c r="B121" s="96">
        <v>2</v>
      </c>
      <c r="C121" s="96">
        <v>11</v>
      </c>
      <c r="D121" s="96"/>
      <c r="E121" s="2616"/>
      <c r="F121" s="89"/>
      <c r="G121" s="89"/>
      <c r="H121" s="89" t="s">
        <v>1192</v>
      </c>
      <c r="I121" s="1331">
        <v>0</v>
      </c>
      <c r="J121" s="351">
        <v>0</v>
      </c>
      <c r="K121" s="351">
        <f t="shared" si="23"/>
        <v>0</v>
      </c>
      <c r="L121" s="351"/>
      <c r="M121" s="351">
        <v>0</v>
      </c>
      <c r="N121" s="351">
        <v>0</v>
      </c>
      <c r="O121" s="351">
        <f t="shared" si="24"/>
        <v>0</v>
      </c>
      <c r="P121" s="351"/>
      <c r="Q121" s="351"/>
      <c r="R121" s="351"/>
      <c r="S121" s="351">
        <f t="shared" si="22"/>
        <v>0</v>
      </c>
      <c r="T121" s="351">
        <f t="shared" si="22"/>
        <v>0</v>
      </c>
      <c r="U121" s="325">
        <f t="shared" si="19"/>
        <v>0</v>
      </c>
    </row>
    <row r="122" spans="1:21" ht="10.5" customHeight="1">
      <c r="A122" s="221">
        <v>6</v>
      </c>
      <c r="B122" s="96">
        <v>2</v>
      </c>
      <c r="C122" s="96">
        <v>11</v>
      </c>
      <c r="D122" s="96"/>
      <c r="E122" s="2616"/>
      <c r="F122" s="89"/>
      <c r="G122" s="89"/>
      <c r="H122" s="89" t="s">
        <v>1193</v>
      </c>
      <c r="I122" s="1331">
        <v>0</v>
      </c>
      <c r="J122" s="351">
        <v>0</v>
      </c>
      <c r="K122" s="351">
        <f t="shared" si="23"/>
        <v>0</v>
      </c>
      <c r="L122" s="351"/>
      <c r="M122" s="351">
        <v>0</v>
      </c>
      <c r="N122" s="351">
        <v>0</v>
      </c>
      <c r="O122" s="351">
        <f t="shared" si="24"/>
        <v>0</v>
      </c>
      <c r="P122" s="351"/>
      <c r="Q122" s="351"/>
      <c r="R122" s="351"/>
      <c r="S122" s="351">
        <f t="shared" si="22"/>
        <v>0</v>
      </c>
      <c r="T122" s="351">
        <f t="shared" si="22"/>
        <v>0</v>
      </c>
      <c r="U122" s="325">
        <f t="shared" si="19"/>
        <v>0</v>
      </c>
    </row>
    <row r="123" spans="1:21" ht="10.5" customHeight="1">
      <c r="A123" s="221">
        <v>6</v>
      </c>
      <c r="B123" s="96">
        <v>2</v>
      </c>
      <c r="C123" s="96">
        <v>11</v>
      </c>
      <c r="D123" s="96"/>
      <c r="E123" s="2616"/>
      <c r="F123" s="89"/>
      <c r="G123" s="89"/>
      <c r="H123" s="89" t="s">
        <v>1194</v>
      </c>
      <c r="I123" s="1331">
        <v>0</v>
      </c>
      <c r="J123" s="351">
        <v>0</v>
      </c>
      <c r="K123" s="351">
        <f t="shared" si="23"/>
        <v>0</v>
      </c>
      <c r="L123" s="351"/>
      <c r="M123" s="351">
        <v>0</v>
      </c>
      <c r="N123" s="351">
        <v>0</v>
      </c>
      <c r="O123" s="351">
        <f t="shared" si="24"/>
        <v>0</v>
      </c>
      <c r="P123" s="351"/>
      <c r="Q123" s="351"/>
      <c r="R123" s="351"/>
      <c r="S123" s="351">
        <f t="shared" si="22"/>
        <v>0</v>
      </c>
      <c r="T123" s="351">
        <f t="shared" si="22"/>
        <v>0</v>
      </c>
      <c r="U123" s="325">
        <f t="shared" si="19"/>
        <v>0</v>
      </c>
    </row>
    <row r="124" spans="1:21" ht="10.5" customHeight="1">
      <c r="A124" s="221">
        <v>6</v>
      </c>
      <c r="B124" s="96">
        <v>2</v>
      </c>
      <c r="C124" s="96">
        <v>11</v>
      </c>
      <c r="D124" s="96"/>
      <c r="E124" s="2616"/>
      <c r="F124" s="89"/>
      <c r="G124" s="89"/>
      <c r="H124" s="89" t="s">
        <v>1195</v>
      </c>
      <c r="I124" s="1331">
        <v>0</v>
      </c>
      <c r="J124" s="351">
        <v>0</v>
      </c>
      <c r="K124" s="351">
        <f t="shared" si="23"/>
        <v>0</v>
      </c>
      <c r="L124" s="351"/>
      <c r="M124" s="351">
        <v>0</v>
      </c>
      <c r="N124" s="351">
        <v>0</v>
      </c>
      <c r="O124" s="351">
        <f t="shared" si="24"/>
        <v>0</v>
      </c>
      <c r="P124" s="351"/>
      <c r="Q124" s="351"/>
      <c r="R124" s="351"/>
      <c r="S124" s="351">
        <f t="shared" si="22"/>
        <v>0</v>
      </c>
      <c r="T124" s="351">
        <f t="shared" si="22"/>
        <v>0</v>
      </c>
      <c r="U124" s="325">
        <f t="shared" si="19"/>
        <v>0</v>
      </c>
    </row>
    <row r="125" spans="1:21" ht="10.5" customHeight="1">
      <c r="A125" s="221">
        <v>6</v>
      </c>
      <c r="B125" s="96">
        <v>2</v>
      </c>
      <c r="C125" s="96">
        <v>11</v>
      </c>
      <c r="D125" s="96"/>
      <c r="E125" s="2616"/>
      <c r="F125" s="89"/>
      <c r="G125" s="89"/>
      <c r="H125" s="89" t="s">
        <v>1196</v>
      </c>
      <c r="I125" s="1331">
        <v>0</v>
      </c>
      <c r="J125" s="351">
        <v>0</v>
      </c>
      <c r="K125" s="351">
        <f t="shared" si="23"/>
        <v>0</v>
      </c>
      <c r="L125" s="351"/>
      <c r="M125" s="351">
        <v>0</v>
      </c>
      <c r="N125" s="351">
        <v>0</v>
      </c>
      <c r="O125" s="351">
        <f t="shared" si="24"/>
        <v>0</v>
      </c>
      <c r="P125" s="351"/>
      <c r="Q125" s="351"/>
      <c r="R125" s="351"/>
      <c r="S125" s="351">
        <f t="shared" si="22"/>
        <v>0</v>
      </c>
      <c r="T125" s="351">
        <f t="shared" si="22"/>
        <v>0</v>
      </c>
      <c r="U125" s="325">
        <f t="shared" si="19"/>
        <v>0</v>
      </c>
    </row>
    <row r="126" spans="1:21" ht="10.5" customHeight="1">
      <c r="B126" s="96"/>
      <c r="C126" s="96"/>
      <c r="D126" s="96"/>
      <c r="E126" s="2616"/>
      <c r="F126" s="175" t="s">
        <v>53</v>
      </c>
      <c r="G126" s="89"/>
      <c r="H126" s="89"/>
      <c r="I126" s="1074">
        <f>SUM(I127)</f>
        <v>0</v>
      </c>
      <c r="J126" s="1074">
        <f>SUM(J127)</f>
        <v>0</v>
      </c>
      <c r="K126" s="1074">
        <f t="shared" si="23"/>
        <v>0</v>
      </c>
      <c r="L126" s="1074"/>
      <c r="M126" s="1074">
        <f>SUM(M127)</f>
        <v>0</v>
      </c>
      <c r="N126" s="1074">
        <f>SUM(N127)</f>
        <v>0</v>
      </c>
      <c r="O126" s="1074">
        <f t="shared" si="24"/>
        <v>0</v>
      </c>
      <c r="P126" s="1074"/>
      <c r="Q126" s="1074"/>
      <c r="R126" s="1074"/>
      <c r="S126" s="1074">
        <f t="shared" si="22"/>
        <v>0</v>
      </c>
      <c r="T126" s="1074">
        <f t="shared" si="22"/>
        <v>0</v>
      </c>
      <c r="U126" s="1099">
        <f t="shared" si="19"/>
        <v>0</v>
      </c>
    </row>
    <row r="127" spans="1:21" ht="10.5" customHeight="1">
      <c r="B127" s="96"/>
      <c r="C127" s="96"/>
      <c r="D127" s="96"/>
      <c r="E127" s="2616"/>
      <c r="F127" s="89"/>
      <c r="G127" s="89" t="s">
        <v>1134</v>
      </c>
      <c r="H127" s="89"/>
      <c r="I127" s="351">
        <f>SUM(I128)</f>
        <v>0</v>
      </c>
      <c r="J127" s="351">
        <f>SUM(J128)</f>
        <v>0</v>
      </c>
      <c r="K127" s="351">
        <f t="shared" si="23"/>
        <v>0</v>
      </c>
      <c r="L127" s="351"/>
      <c r="M127" s="351">
        <f>SUM(M128)</f>
        <v>0</v>
      </c>
      <c r="N127" s="351">
        <f>SUM(N128)</f>
        <v>0</v>
      </c>
      <c r="O127" s="351">
        <f t="shared" si="24"/>
        <v>0</v>
      </c>
      <c r="P127" s="351"/>
      <c r="Q127" s="351"/>
      <c r="R127" s="351"/>
      <c r="S127" s="351">
        <f t="shared" si="22"/>
        <v>0</v>
      </c>
      <c r="T127" s="351">
        <f t="shared" si="22"/>
        <v>0</v>
      </c>
      <c r="U127" s="325">
        <f t="shared" si="19"/>
        <v>0</v>
      </c>
    </row>
    <row r="128" spans="1:21" ht="10.5" customHeight="1">
      <c r="A128" s="221">
        <v>6</v>
      </c>
      <c r="B128" s="96">
        <v>2</v>
      </c>
      <c r="C128" s="96">
        <v>10</v>
      </c>
      <c r="D128" s="96"/>
      <c r="E128" s="2616"/>
      <c r="F128" s="89"/>
      <c r="G128" s="89"/>
      <c r="H128" s="89" t="s">
        <v>1197</v>
      </c>
      <c r="I128" s="1331">
        <v>0</v>
      </c>
      <c r="J128" s="351">
        <v>0</v>
      </c>
      <c r="K128" s="351">
        <f t="shared" si="23"/>
        <v>0</v>
      </c>
      <c r="L128" s="351"/>
      <c r="M128" s="351">
        <v>0</v>
      </c>
      <c r="N128" s="351">
        <v>0</v>
      </c>
      <c r="O128" s="351">
        <f t="shared" si="24"/>
        <v>0</v>
      </c>
      <c r="P128" s="351"/>
      <c r="Q128" s="351"/>
      <c r="R128" s="351"/>
      <c r="S128" s="351">
        <f t="shared" si="22"/>
        <v>0</v>
      </c>
      <c r="T128" s="351">
        <f t="shared" si="22"/>
        <v>0</v>
      </c>
      <c r="U128" s="325">
        <f t="shared" si="19"/>
        <v>0</v>
      </c>
    </row>
    <row r="129" spans="1:23" ht="10.5" customHeight="1">
      <c r="B129" s="96"/>
      <c r="C129" s="96"/>
      <c r="D129" s="96"/>
      <c r="E129" s="2616"/>
      <c r="F129" s="175" t="s">
        <v>56</v>
      </c>
      <c r="G129" s="89"/>
      <c r="H129" s="89"/>
      <c r="I129" s="1074">
        <f>SUM(I130+I132)</f>
        <v>0</v>
      </c>
      <c r="J129" s="1074">
        <f>SUM(J130+J132)</f>
        <v>0</v>
      </c>
      <c r="K129" s="1074">
        <f t="shared" si="23"/>
        <v>0</v>
      </c>
      <c r="L129" s="1074"/>
      <c r="M129" s="1074">
        <f>SUM(M130+M132)</f>
        <v>0</v>
      </c>
      <c r="N129" s="1074">
        <f>SUM(N130+N132)</f>
        <v>0</v>
      </c>
      <c r="O129" s="1074">
        <f t="shared" si="24"/>
        <v>0</v>
      </c>
      <c r="P129" s="1074"/>
      <c r="Q129" s="1074"/>
      <c r="R129" s="1074"/>
      <c r="S129" s="1074">
        <f t="shared" si="22"/>
        <v>0</v>
      </c>
      <c r="T129" s="1074">
        <f t="shared" si="22"/>
        <v>0</v>
      </c>
      <c r="U129" s="1099">
        <f t="shared" si="19"/>
        <v>0</v>
      </c>
    </row>
    <row r="130" spans="1:23" ht="10.5" customHeight="1">
      <c r="B130" s="96"/>
      <c r="C130" s="96"/>
      <c r="D130" s="96"/>
      <c r="E130" s="2616"/>
      <c r="F130" s="175"/>
      <c r="G130" s="89" t="s">
        <v>1139</v>
      </c>
      <c r="H130" s="89"/>
      <c r="I130" s="351">
        <f>SUM(I131)</f>
        <v>0</v>
      </c>
      <c r="J130" s="351">
        <f>SUM(J131)</f>
        <v>0</v>
      </c>
      <c r="K130" s="351">
        <f t="shared" si="23"/>
        <v>0</v>
      </c>
      <c r="L130" s="351"/>
      <c r="M130" s="351">
        <f>SUM(M131)</f>
        <v>0</v>
      </c>
      <c r="N130" s="351">
        <f>SUM(N131)</f>
        <v>0</v>
      </c>
      <c r="O130" s="351">
        <f t="shared" si="24"/>
        <v>0</v>
      </c>
      <c r="P130" s="351"/>
      <c r="Q130" s="351"/>
      <c r="R130" s="351"/>
      <c r="S130" s="351">
        <f t="shared" si="22"/>
        <v>0</v>
      </c>
      <c r="T130" s="351">
        <f t="shared" si="22"/>
        <v>0</v>
      </c>
      <c r="U130" s="325">
        <f t="shared" si="19"/>
        <v>0</v>
      </c>
    </row>
    <row r="131" spans="1:23" ht="10.5" customHeight="1">
      <c r="A131" s="221">
        <v>6</v>
      </c>
      <c r="B131" s="96">
        <v>2</v>
      </c>
      <c r="C131" s="96">
        <v>10</v>
      </c>
      <c r="D131" s="96"/>
      <c r="E131" s="2616"/>
      <c r="F131" s="89"/>
      <c r="G131" s="89"/>
      <c r="H131" s="89" t="s">
        <v>1198</v>
      </c>
      <c r="I131" s="323">
        <v>0</v>
      </c>
      <c r="J131" s="323">
        <v>0</v>
      </c>
      <c r="K131" s="351">
        <f t="shared" si="23"/>
        <v>0</v>
      </c>
      <c r="L131" s="323"/>
      <c r="M131" s="323">
        <v>0</v>
      </c>
      <c r="N131" s="323">
        <v>0</v>
      </c>
      <c r="O131" s="351">
        <f t="shared" si="24"/>
        <v>0</v>
      </c>
      <c r="P131" s="351"/>
      <c r="Q131" s="351"/>
      <c r="R131" s="351"/>
      <c r="S131" s="351">
        <f t="shared" si="22"/>
        <v>0</v>
      </c>
      <c r="T131" s="351">
        <f t="shared" si="22"/>
        <v>0</v>
      </c>
      <c r="U131" s="325">
        <f t="shared" si="19"/>
        <v>0</v>
      </c>
    </row>
    <row r="132" spans="1:23" ht="10.5" customHeight="1">
      <c r="B132" s="96"/>
      <c r="C132" s="96"/>
      <c r="D132" s="96"/>
      <c r="E132" s="2616"/>
      <c r="F132" s="89"/>
      <c r="G132" s="89" t="s">
        <v>1134</v>
      </c>
      <c r="H132" s="89"/>
      <c r="I132" s="323">
        <f>SUM(I133+I134)</f>
        <v>0</v>
      </c>
      <c r="J132" s="323">
        <f>SUM(J133+J134)</f>
        <v>0</v>
      </c>
      <c r="K132" s="351">
        <f t="shared" si="23"/>
        <v>0</v>
      </c>
      <c r="L132" s="323"/>
      <c r="M132" s="323">
        <f>SUM(M133+M134)</f>
        <v>0</v>
      </c>
      <c r="N132" s="323">
        <f>SUM(N133+N134)</f>
        <v>0</v>
      </c>
      <c r="O132" s="351">
        <f t="shared" si="24"/>
        <v>0</v>
      </c>
      <c r="P132" s="351"/>
      <c r="Q132" s="351"/>
      <c r="R132" s="351"/>
      <c r="S132" s="351">
        <f t="shared" si="22"/>
        <v>0</v>
      </c>
      <c r="T132" s="351">
        <f t="shared" si="22"/>
        <v>0</v>
      </c>
      <c r="U132" s="325">
        <f t="shared" si="19"/>
        <v>0</v>
      </c>
    </row>
    <row r="133" spans="1:23" ht="10.5" customHeight="1">
      <c r="A133" s="221">
        <v>6</v>
      </c>
      <c r="B133" s="96">
        <v>4</v>
      </c>
      <c r="C133" s="96">
        <v>11</v>
      </c>
      <c r="D133" s="96"/>
      <c r="E133" s="2616"/>
      <c r="F133" s="89"/>
      <c r="G133" s="89"/>
      <c r="H133" s="89" t="s">
        <v>1199</v>
      </c>
      <c r="I133" s="323">
        <v>0</v>
      </c>
      <c r="J133" s="323">
        <v>0</v>
      </c>
      <c r="K133" s="351">
        <f t="shared" si="23"/>
        <v>0</v>
      </c>
      <c r="L133" s="323"/>
      <c r="M133" s="323">
        <v>0</v>
      </c>
      <c r="N133" s="323">
        <v>0</v>
      </c>
      <c r="O133" s="351">
        <f t="shared" si="24"/>
        <v>0</v>
      </c>
      <c r="P133" s="351"/>
      <c r="Q133" s="351"/>
      <c r="R133" s="351"/>
      <c r="S133" s="351">
        <f t="shared" si="22"/>
        <v>0</v>
      </c>
      <c r="T133" s="351">
        <f t="shared" si="22"/>
        <v>0</v>
      </c>
      <c r="U133" s="325">
        <f t="shared" si="19"/>
        <v>0</v>
      </c>
    </row>
    <row r="134" spans="1:23" ht="10.5" customHeight="1">
      <c r="A134" s="221">
        <v>6</v>
      </c>
      <c r="B134" s="96">
        <v>2</v>
      </c>
      <c r="C134" s="96">
        <v>11</v>
      </c>
      <c r="D134" s="96"/>
      <c r="E134" s="2617"/>
      <c r="F134" s="314"/>
      <c r="G134" s="314"/>
      <c r="H134" s="314" t="s">
        <v>1200</v>
      </c>
      <c r="I134" s="1677">
        <v>0</v>
      </c>
      <c r="J134" s="1677">
        <v>0</v>
      </c>
      <c r="K134" s="1080">
        <f t="shared" si="23"/>
        <v>0</v>
      </c>
      <c r="L134" s="1677"/>
      <c r="M134" s="1677">
        <v>0</v>
      </c>
      <c r="N134" s="1677">
        <v>0</v>
      </c>
      <c r="O134" s="1080">
        <f t="shared" si="24"/>
        <v>0</v>
      </c>
      <c r="P134" s="1080"/>
      <c r="Q134" s="1080"/>
      <c r="R134" s="1080"/>
      <c r="S134" s="1080">
        <f t="shared" si="22"/>
        <v>0</v>
      </c>
      <c r="T134" s="1080">
        <f t="shared" si="22"/>
        <v>0</v>
      </c>
      <c r="U134" s="404">
        <f t="shared" si="19"/>
        <v>0</v>
      </c>
    </row>
    <row r="135" spans="1:23" ht="10.5" customHeight="1">
      <c r="E135" s="1678"/>
      <c r="F135" s="89"/>
      <c r="G135" s="89"/>
      <c r="H135" s="89"/>
      <c r="I135" s="1460"/>
      <c r="J135" s="323"/>
      <c r="K135" s="323"/>
      <c r="L135" s="323"/>
      <c r="M135" s="323"/>
      <c r="N135" s="323"/>
      <c r="O135" s="323"/>
      <c r="P135" s="323"/>
      <c r="Q135" s="1662"/>
      <c r="R135" s="323"/>
      <c r="S135" s="351"/>
      <c r="T135" s="605"/>
      <c r="U135" s="605" t="s">
        <v>220</v>
      </c>
    </row>
    <row r="136" spans="1:23" ht="10.5" customHeight="1">
      <c r="E136" s="1678"/>
      <c r="F136" s="89"/>
      <c r="G136" s="89"/>
      <c r="H136" s="89"/>
      <c r="I136" s="1460"/>
      <c r="J136" s="323"/>
      <c r="K136" s="323"/>
      <c r="L136" s="323"/>
      <c r="M136" s="323"/>
      <c r="N136" s="323"/>
      <c r="O136" s="323"/>
      <c r="P136" s="323"/>
      <c r="Q136" s="1662"/>
      <c r="R136" s="323"/>
      <c r="S136" s="351"/>
      <c r="T136" s="605" t="s">
        <v>271</v>
      </c>
      <c r="U136" s="306"/>
    </row>
    <row r="137" spans="1:23" s="89" customFormat="1" ht="9.75" customHeight="1">
      <c r="A137" s="96"/>
      <c r="B137" s="96"/>
      <c r="C137" s="96"/>
      <c r="D137" s="96"/>
      <c r="E137" s="2704" t="s">
        <v>2</v>
      </c>
      <c r="F137" s="1057"/>
      <c r="G137" s="1057"/>
      <c r="H137" s="1057"/>
      <c r="I137" s="2707" t="s">
        <v>1131</v>
      </c>
      <c r="J137" s="2707"/>
      <c r="K137" s="2707"/>
      <c r="L137" s="1648"/>
      <c r="M137" s="1648"/>
      <c r="N137" s="1648"/>
      <c r="O137" s="1648"/>
      <c r="P137" s="1648"/>
      <c r="Q137" s="1648"/>
      <c r="R137" s="1648"/>
      <c r="S137" s="1648"/>
      <c r="T137" s="1648"/>
      <c r="U137" s="1649"/>
    </row>
    <row r="138" spans="1:23" s="177" customFormat="1" ht="12.75" customHeight="1">
      <c r="A138" s="96" t="s">
        <v>9</v>
      </c>
      <c r="B138" s="96" t="s">
        <v>10</v>
      </c>
      <c r="C138" s="96" t="s">
        <v>11</v>
      </c>
      <c r="D138" s="96"/>
      <c r="E138" s="2705"/>
      <c r="F138" s="1650"/>
      <c r="G138" s="1651" t="s">
        <v>327</v>
      </c>
      <c r="H138" s="1652"/>
      <c r="I138" s="2708"/>
      <c r="J138" s="2708"/>
      <c r="K138" s="2708"/>
      <c r="L138" s="1653"/>
      <c r="M138" s="2709" t="s">
        <v>1132</v>
      </c>
      <c r="N138" s="2709"/>
      <c r="O138" s="2709"/>
      <c r="P138" s="1653"/>
      <c r="Q138" s="1654" t="s">
        <v>1133</v>
      </c>
      <c r="R138" s="1653"/>
      <c r="S138" s="1653" t="s">
        <v>18</v>
      </c>
      <c r="T138" s="1653" t="s">
        <v>19</v>
      </c>
      <c r="U138" s="1655" t="s">
        <v>8</v>
      </c>
      <c r="W138" s="96"/>
    </row>
    <row r="139" spans="1:23" s="177" customFormat="1" ht="11.25">
      <c r="A139" s="96"/>
      <c r="B139" s="96"/>
      <c r="C139" s="96"/>
      <c r="D139" s="96"/>
      <c r="E139" s="2706"/>
      <c r="F139" s="1651"/>
      <c r="G139" s="1666"/>
      <c r="H139" s="1651"/>
      <c r="I139" s="1653" t="s">
        <v>18</v>
      </c>
      <c r="J139" s="1653" t="s">
        <v>19</v>
      </c>
      <c r="K139" s="1653" t="s">
        <v>8</v>
      </c>
      <c r="L139" s="1653"/>
      <c r="M139" s="1653" t="s">
        <v>18</v>
      </c>
      <c r="N139" s="1653" t="s">
        <v>19</v>
      </c>
      <c r="O139" s="1653" t="s">
        <v>8</v>
      </c>
      <c r="P139" s="1653"/>
      <c r="Q139" s="1653"/>
      <c r="R139" s="1653"/>
      <c r="S139" s="1653"/>
      <c r="T139" s="1653"/>
      <c r="U139" s="1667"/>
      <c r="W139" s="89"/>
    </row>
    <row r="140" spans="1:23">
      <c r="B140" s="96"/>
      <c r="C140" s="96"/>
      <c r="D140" s="96"/>
      <c r="E140" s="2715">
        <v>1407</v>
      </c>
      <c r="F140" s="13" t="s">
        <v>58</v>
      </c>
      <c r="G140" s="123"/>
      <c r="H140" s="123"/>
      <c r="I140" s="319">
        <f>SUM(I141+I147)</f>
        <v>0</v>
      </c>
      <c r="J140" s="319">
        <f>SUM(J141+J147)</f>
        <v>0</v>
      </c>
      <c r="K140" s="319">
        <f t="shared" ref="K140:K149" si="25">SUM(I140:J140)</f>
        <v>0</v>
      </c>
      <c r="L140" s="319"/>
      <c r="M140" s="319">
        <f>SUM(M141+M147)</f>
        <v>15</v>
      </c>
      <c r="N140" s="319">
        <f>SUM(N141+N147)</f>
        <v>8</v>
      </c>
      <c r="O140" s="319">
        <f t="shared" ref="O140:O149" si="26">SUM(M140:N140)</f>
        <v>23</v>
      </c>
      <c r="P140" s="319"/>
      <c r="Q140" s="319"/>
      <c r="R140" s="319"/>
      <c r="S140" s="342">
        <f t="shared" ref="S140:T155" si="27">SUM(I140+M140)</f>
        <v>15</v>
      </c>
      <c r="T140" s="342">
        <f t="shared" si="27"/>
        <v>8</v>
      </c>
      <c r="U140" s="339">
        <f t="shared" ref="U140:U174" si="28">SUM(S140:T140)</f>
        <v>23</v>
      </c>
    </row>
    <row r="141" spans="1:23">
      <c r="E141" s="2715"/>
      <c r="F141" s="175" t="s">
        <v>59</v>
      </c>
      <c r="G141" s="1637"/>
      <c r="H141" s="1637"/>
      <c r="I141" s="996">
        <f>SUM(I142+I144)</f>
        <v>0</v>
      </c>
      <c r="J141" s="996">
        <f>SUM(J142+J144)</f>
        <v>0</v>
      </c>
      <c r="K141" s="996">
        <f t="shared" si="25"/>
        <v>0</v>
      </c>
      <c r="L141" s="996"/>
      <c r="M141" s="996">
        <f>SUM(M142+M144)</f>
        <v>15</v>
      </c>
      <c r="N141" s="996">
        <f>SUM(N142+N144)</f>
        <v>8</v>
      </c>
      <c r="O141" s="996">
        <f t="shared" si="26"/>
        <v>23</v>
      </c>
      <c r="P141" s="996"/>
      <c r="Q141" s="996"/>
      <c r="R141" s="996"/>
      <c r="S141" s="1074">
        <f t="shared" si="27"/>
        <v>15</v>
      </c>
      <c r="T141" s="1074">
        <f t="shared" si="27"/>
        <v>8</v>
      </c>
      <c r="U141" s="1099">
        <f t="shared" si="28"/>
        <v>23</v>
      </c>
    </row>
    <row r="142" spans="1:23" ht="10.5" customHeight="1">
      <c r="E142" s="2715"/>
      <c r="F142" s="175"/>
      <c r="G142" s="89" t="s">
        <v>1139</v>
      </c>
      <c r="H142" s="1637"/>
      <c r="I142" s="323">
        <f>SUM(I143)</f>
        <v>0</v>
      </c>
      <c r="J142" s="323">
        <f>SUM(J143)</f>
        <v>0</v>
      </c>
      <c r="K142" s="323">
        <f t="shared" si="25"/>
        <v>0</v>
      </c>
      <c r="L142" s="323"/>
      <c r="M142" s="323">
        <f>SUM(M143)</f>
        <v>0</v>
      </c>
      <c r="N142" s="323">
        <f>SUM(N143)</f>
        <v>0</v>
      </c>
      <c r="O142" s="323">
        <f t="shared" si="26"/>
        <v>0</v>
      </c>
      <c r="P142" s="323"/>
      <c r="Q142" s="323"/>
      <c r="R142" s="323"/>
      <c r="S142" s="351">
        <f t="shared" si="27"/>
        <v>0</v>
      </c>
      <c r="T142" s="351">
        <f t="shared" si="27"/>
        <v>0</v>
      </c>
      <c r="U142" s="325">
        <f t="shared" si="28"/>
        <v>0</v>
      </c>
    </row>
    <row r="143" spans="1:23" ht="10.5" customHeight="1">
      <c r="A143" s="221">
        <v>7</v>
      </c>
      <c r="B143" s="221">
        <v>3</v>
      </c>
      <c r="C143" s="221">
        <v>11</v>
      </c>
      <c r="E143" s="2715"/>
      <c r="F143" s="175"/>
      <c r="G143" s="1637"/>
      <c r="H143" s="89" t="s">
        <v>1201</v>
      </c>
      <c r="I143" s="323">
        <v>0</v>
      </c>
      <c r="J143" s="323">
        <v>0</v>
      </c>
      <c r="K143" s="323">
        <f t="shared" si="25"/>
        <v>0</v>
      </c>
      <c r="L143" s="323"/>
      <c r="M143" s="323">
        <v>0</v>
      </c>
      <c r="N143" s="323">
        <v>0</v>
      </c>
      <c r="O143" s="323">
        <f t="shared" si="26"/>
        <v>0</v>
      </c>
      <c r="P143" s="323"/>
      <c r="Q143" s="323"/>
      <c r="R143" s="323"/>
      <c r="S143" s="351">
        <f t="shared" si="27"/>
        <v>0</v>
      </c>
      <c r="T143" s="351">
        <f t="shared" si="27"/>
        <v>0</v>
      </c>
      <c r="U143" s="325">
        <f t="shared" si="28"/>
        <v>0</v>
      </c>
    </row>
    <row r="144" spans="1:23" ht="10.5" customHeight="1">
      <c r="E144" s="2715"/>
      <c r="F144" s="1638"/>
      <c r="G144" s="89" t="s">
        <v>1134</v>
      </c>
      <c r="H144" s="89"/>
      <c r="I144" s="323">
        <f>SUM(I145:I146)</f>
        <v>0</v>
      </c>
      <c r="J144" s="323">
        <f>SUM(J145:J146)</f>
        <v>0</v>
      </c>
      <c r="K144" s="323">
        <f t="shared" si="25"/>
        <v>0</v>
      </c>
      <c r="L144" s="323"/>
      <c r="M144" s="323">
        <f>SUM(M145:M146)</f>
        <v>15</v>
      </c>
      <c r="N144" s="323">
        <f>SUM(N145:N146)</f>
        <v>8</v>
      </c>
      <c r="O144" s="323">
        <f t="shared" si="26"/>
        <v>23</v>
      </c>
      <c r="P144" s="323"/>
      <c r="Q144" s="323"/>
      <c r="R144" s="323"/>
      <c r="S144" s="351">
        <f t="shared" si="27"/>
        <v>15</v>
      </c>
      <c r="T144" s="351">
        <f t="shared" si="27"/>
        <v>8</v>
      </c>
      <c r="U144" s="1661">
        <f t="shared" si="28"/>
        <v>23</v>
      </c>
    </row>
    <row r="145" spans="1:24" ht="10.5" customHeight="1">
      <c r="A145" s="221">
        <v>7</v>
      </c>
      <c r="B145" s="221">
        <v>3</v>
      </c>
      <c r="C145" s="221">
        <v>11</v>
      </c>
      <c r="E145" s="2715"/>
      <c r="F145" s="1638"/>
      <c r="G145" s="89"/>
      <c r="H145" s="89" t="s">
        <v>1201</v>
      </c>
      <c r="I145" s="323">
        <v>0</v>
      </c>
      <c r="J145" s="323">
        <v>0</v>
      </c>
      <c r="K145" s="323">
        <f t="shared" si="25"/>
        <v>0</v>
      </c>
      <c r="L145" s="323"/>
      <c r="M145" s="323">
        <v>10</v>
      </c>
      <c r="N145" s="323">
        <v>4</v>
      </c>
      <c r="O145" s="323">
        <f t="shared" si="26"/>
        <v>14</v>
      </c>
      <c r="P145" s="323"/>
      <c r="Q145" s="1619" t="s">
        <v>1136</v>
      </c>
      <c r="R145" s="323"/>
      <c r="S145" s="351">
        <f t="shared" si="27"/>
        <v>10</v>
      </c>
      <c r="T145" s="351">
        <f t="shared" si="27"/>
        <v>4</v>
      </c>
      <c r="U145" s="325">
        <f t="shared" si="28"/>
        <v>14</v>
      </c>
    </row>
    <row r="146" spans="1:24" ht="10.5" customHeight="1">
      <c r="A146" s="221">
        <v>7</v>
      </c>
      <c r="B146" s="221">
        <v>3</v>
      </c>
      <c r="C146" s="221">
        <v>11</v>
      </c>
      <c r="E146" s="2715"/>
      <c r="F146" s="1638"/>
      <c r="G146" s="89"/>
      <c r="H146" s="89" t="s">
        <v>1202</v>
      </c>
      <c r="I146" s="323">
        <v>0</v>
      </c>
      <c r="J146" s="323">
        <v>0</v>
      </c>
      <c r="K146" s="323">
        <f t="shared" si="25"/>
        <v>0</v>
      </c>
      <c r="L146" s="323"/>
      <c r="M146" s="323">
        <v>5</v>
      </c>
      <c r="N146" s="323">
        <v>4</v>
      </c>
      <c r="O146" s="323">
        <f t="shared" si="26"/>
        <v>9</v>
      </c>
      <c r="P146" s="323"/>
      <c r="Q146" s="1619" t="s">
        <v>1136</v>
      </c>
      <c r="R146" s="323"/>
      <c r="S146" s="351">
        <f t="shared" si="27"/>
        <v>5</v>
      </c>
      <c r="T146" s="351">
        <f t="shared" si="27"/>
        <v>4</v>
      </c>
      <c r="U146" s="325">
        <f t="shared" si="28"/>
        <v>9</v>
      </c>
    </row>
    <row r="147" spans="1:24">
      <c r="E147" s="2715"/>
      <c r="F147" s="175" t="s">
        <v>60</v>
      </c>
      <c r="G147" s="175"/>
      <c r="H147" s="683"/>
      <c r="I147" s="996">
        <f>SUM(I148)</f>
        <v>0</v>
      </c>
      <c r="J147" s="996">
        <f>SUM(J148)</f>
        <v>0</v>
      </c>
      <c r="K147" s="996">
        <f t="shared" si="25"/>
        <v>0</v>
      </c>
      <c r="L147" s="996"/>
      <c r="M147" s="996">
        <f>SUM(M148)</f>
        <v>0</v>
      </c>
      <c r="N147" s="996">
        <f>SUM(N148)</f>
        <v>0</v>
      </c>
      <c r="O147" s="996">
        <f t="shared" si="26"/>
        <v>0</v>
      </c>
      <c r="P147" s="996"/>
      <c r="Q147" s="997"/>
      <c r="R147" s="996"/>
      <c r="S147" s="1074">
        <f t="shared" si="27"/>
        <v>0</v>
      </c>
      <c r="T147" s="1074">
        <f t="shared" si="27"/>
        <v>0</v>
      </c>
      <c r="U147" s="1099">
        <f t="shared" si="28"/>
        <v>0</v>
      </c>
    </row>
    <row r="148" spans="1:24" ht="10.5" customHeight="1">
      <c r="E148" s="2715"/>
      <c r="F148" s="89"/>
      <c r="G148" s="89" t="s">
        <v>1134</v>
      </c>
      <c r="I148" s="323">
        <f>SUM(I149)</f>
        <v>0</v>
      </c>
      <c r="J148" s="323">
        <f>SUM(J149)</f>
        <v>0</v>
      </c>
      <c r="K148" s="323">
        <f t="shared" si="25"/>
        <v>0</v>
      </c>
      <c r="L148" s="323"/>
      <c r="M148" s="323">
        <f>SUM(M149)</f>
        <v>0</v>
      </c>
      <c r="N148" s="323">
        <f>SUM(N149)</f>
        <v>0</v>
      </c>
      <c r="O148" s="323">
        <f t="shared" si="26"/>
        <v>0</v>
      </c>
      <c r="P148" s="323"/>
      <c r="Q148" s="1662"/>
      <c r="R148" s="323"/>
      <c r="S148" s="351">
        <f t="shared" si="27"/>
        <v>0</v>
      </c>
      <c r="T148" s="351">
        <f t="shared" si="27"/>
        <v>0</v>
      </c>
      <c r="U148" s="325">
        <f t="shared" si="28"/>
        <v>0</v>
      </c>
    </row>
    <row r="149" spans="1:24" ht="10.5" customHeight="1">
      <c r="A149" s="221">
        <v>7</v>
      </c>
      <c r="B149" s="221">
        <v>6</v>
      </c>
      <c r="C149" s="221">
        <v>10</v>
      </c>
      <c r="E149" s="2715"/>
      <c r="F149" s="89"/>
      <c r="G149" s="89"/>
      <c r="H149" s="89" t="s">
        <v>1203</v>
      </c>
      <c r="I149" s="1460">
        <v>0</v>
      </c>
      <c r="J149" s="323">
        <v>0</v>
      </c>
      <c r="K149" s="323">
        <f t="shared" si="25"/>
        <v>0</v>
      </c>
      <c r="L149" s="323"/>
      <c r="M149" s="323">
        <v>0</v>
      </c>
      <c r="N149" s="323">
        <v>0</v>
      </c>
      <c r="O149" s="323">
        <f t="shared" si="26"/>
        <v>0</v>
      </c>
      <c r="P149" s="323"/>
      <c r="Q149" s="1662"/>
      <c r="R149" s="323"/>
      <c r="S149" s="351">
        <f t="shared" si="27"/>
        <v>0</v>
      </c>
      <c r="T149" s="351">
        <f t="shared" si="27"/>
        <v>0</v>
      </c>
      <c r="U149" s="325">
        <f t="shared" si="28"/>
        <v>0</v>
      </c>
    </row>
    <row r="150" spans="1:24">
      <c r="E150" s="2615">
        <v>1408</v>
      </c>
      <c r="F150" s="13" t="s">
        <v>63</v>
      </c>
      <c r="G150" s="123"/>
      <c r="H150" s="123"/>
      <c r="I150" s="1621">
        <f>SUM(I151+I158+I165)</f>
        <v>9</v>
      </c>
      <c r="J150" s="1621">
        <f>SUM(J151+J158+J165)</f>
        <v>7</v>
      </c>
      <c r="K150" s="410">
        <f t="shared" si="23"/>
        <v>16</v>
      </c>
      <c r="L150" s="410"/>
      <c r="M150" s="1621">
        <f>SUM(M151+M158+M165)</f>
        <v>10</v>
      </c>
      <c r="N150" s="1621">
        <f>SUM(N151+N158+N165)</f>
        <v>2</v>
      </c>
      <c r="O150" s="410">
        <f t="shared" si="24"/>
        <v>12</v>
      </c>
      <c r="P150" s="410"/>
      <c r="Q150" s="1679"/>
      <c r="R150" s="410"/>
      <c r="S150" s="410">
        <f t="shared" si="27"/>
        <v>19</v>
      </c>
      <c r="T150" s="410">
        <f t="shared" si="27"/>
        <v>9</v>
      </c>
      <c r="U150" s="1640">
        <f t="shared" si="28"/>
        <v>28</v>
      </c>
    </row>
    <row r="151" spans="1:24">
      <c r="E151" s="2616"/>
      <c r="F151" s="636" t="s">
        <v>64</v>
      </c>
      <c r="G151" s="89"/>
      <c r="H151" s="89"/>
      <c r="I151" s="1641">
        <f>I152+I154+I156</f>
        <v>0</v>
      </c>
      <c r="J151" s="1641">
        <f>J152+J154+J156</f>
        <v>0</v>
      </c>
      <c r="K151" s="1641">
        <f t="shared" si="23"/>
        <v>0</v>
      </c>
      <c r="L151" s="1641"/>
      <c r="M151" s="1641">
        <f>M152+M154+M156</f>
        <v>0</v>
      </c>
      <c r="N151" s="1641">
        <f>N152+N154+N156</f>
        <v>0</v>
      </c>
      <c r="O151" s="1641">
        <f t="shared" si="24"/>
        <v>0</v>
      </c>
      <c r="P151" s="1641"/>
      <c r="Q151" s="1680"/>
      <c r="R151" s="1641"/>
      <c r="S151" s="1641">
        <f t="shared" si="27"/>
        <v>0</v>
      </c>
      <c r="T151" s="1641">
        <f t="shared" si="27"/>
        <v>0</v>
      </c>
      <c r="U151" s="1642">
        <f t="shared" si="28"/>
        <v>0</v>
      </c>
    </row>
    <row r="152" spans="1:24" ht="10.5" customHeight="1">
      <c r="E152" s="2616"/>
      <c r="F152" s="636"/>
      <c r="G152" s="89" t="s">
        <v>1139</v>
      </c>
      <c r="H152" s="89"/>
      <c r="I152" s="323">
        <f>I153</f>
        <v>0</v>
      </c>
      <c r="J152" s="323">
        <f>J153</f>
        <v>0</v>
      </c>
      <c r="K152" s="323">
        <f t="shared" si="23"/>
        <v>0</v>
      </c>
      <c r="L152" s="996"/>
      <c r="M152" s="323">
        <f>M153</f>
        <v>0</v>
      </c>
      <c r="N152" s="323">
        <f>N153</f>
        <v>0</v>
      </c>
      <c r="O152" s="323">
        <f t="shared" si="24"/>
        <v>0</v>
      </c>
      <c r="P152" s="996"/>
      <c r="Q152" s="997"/>
      <c r="R152" s="996"/>
      <c r="S152" s="323">
        <f t="shared" si="27"/>
        <v>0</v>
      </c>
      <c r="T152" s="323">
        <f t="shared" si="27"/>
        <v>0</v>
      </c>
      <c r="U152" s="346">
        <f t="shared" si="28"/>
        <v>0</v>
      </c>
    </row>
    <row r="153" spans="1:24" ht="10.5" customHeight="1">
      <c r="A153" s="221">
        <v>8</v>
      </c>
      <c r="B153" s="221">
        <v>4</v>
      </c>
      <c r="C153" s="221">
        <v>8</v>
      </c>
      <c r="E153" s="2616"/>
      <c r="F153" s="636"/>
      <c r="G153" s="89"/>
      <c r="H153" s="1441" t="s">
        <v>1204</v>
      </c>
      <c r="I153" s="1460">
        <v>0</v>
      </c>
      <c r="J153" s="323">
        <v>0</v>
      </c>
      <c r="K153" s="323">
        <f t="shared" si="23"/>
        <v>0</v>
      </c>
      <c r="L153" s="323"/>
      <c r="M153" s="323">
        <v>0</v>
      </c>
      <c r="N153" s="323">
        <v>0</v>
      </c>
      <c r="O153" s="323">
        <f t="shared" si="24"/>
        <v>0</v>
      </c>
      <c r="P153" s="996"/>
      <c r="R153" s="996"/>
      <c r="S153" s="323">
        <f t="shared" si="27"/>
        <v>0</v>
      </c>
      <c r="T153" s="323">
        <f t="shared" si="27"/>
        <v>0</v>
      </c>
      <c r="U153" s="346">
        <f t="shared" si="28"/>
        <v>0</v>
      </c>
      <c r="X153" s="75" t="s">
        <v>174</v>
      </c>
    </row>
    <row r="154" spans="1:24" ht="10.5" customHeight="1">
      <c r="E154" s="2616"/>
      <c r="F154" s="631"/>
      <c r="G154" s="89" t="s">
        <v>1134</v>
      </c>
      <c r="H154" s="89"/>
      <c r="I154" s="323">
        <f>I155</f>
        <v>0</v>
      </c>
      <c r="J154" s="323">
        <f>J155</f>
        <v>0</v>
      </c>
      <c r="K154" s="323">
        <f t="shared" si="23"/>
        <v>0</v>
      </c>
      <c r="L154" s="996"/>
      <c r="M154" s="323">
        <f>M155</f>
        <v>0</v>
      </c>
      <c r="N154" s="323">
        <f>N155</f>
        <v>0</v>
      </c>
      <c r="O154" s="323">
        <f t="shared" si="24"/>
        <v>0</v>
      </c>
      <c r="P154" s="996"/>
      <c r="Q154" s="997"/>
      <c r="R154" s="996"/>
      <c r="S154" s="323">
        <f t="shared" si="27"/>
        <v>0</v>
      </c>
      <c r="T154" s="323">
        <f t="shared" si="27"/>
        <v>0</v>
      </c>
      <c r="U154" s="346">
        <f t="shared" si="28"/>
        <v>0</v>
      </c>
    </row>
    <row r="155" spans="1:24" ht="10.5" customHeight="1">
      <c r="A155" s="221">
        <v>8</v>
      </c>
      <c r="B155" s="221">
        <v>4</v>
      </c>
      <c r="C155" s="221">
        <v>8</v>
      </c>
      <c r="E155" s="2616"/>
      <c r="F155" s="631"/>
      <c r="G155" s="89"/>
      <c r="H155" s="1441" t="s">
        <v>1205</v>
      </c>
      <c r="I155" s="1460">
        <v>0</v>
      </c>
      <c r="J155" s="323">
        <v>0</v>
      </c>
      <c r="K155" s="323">
        <f t="shared" si="23"/>
        <v>0</v>
      </c>
      <c r="L155" s="996"/>
      <c r="M155" s="323">
        <v>0</v>
      </c>
      <c r="N155" s="323">
        <v>0</v>
      </c>
      <c r="O155" s="323">
        <f t="shared" si="24"/>
        <v>0</v>
      </c>
      <c r="P155" s="996"/>
      <c r="Q155" s="997"/>
      <c r="R155" s="996"/>
      <c r="S155" s="323">
        <f t="shared" si="27"/>
        <v>0</v>
      </c>
      <c r="T155" s="323">
        <f t="shared" si="27"/>
        <v>0</v>
      </c>
      <c r="U155" s="346">
        <f t="shared" si="28"/>
        <v>0</v>
      </c>
    </row>
    <row r="156" spans="1:24" ht="10.5" customHeight="1">
      <c r="E156" s="2616"/>
      <c r="F156" s="631"/>
      <c r="G156" s="89" t="s">
        <v>1137</v>
      </c>
      <c r="H156" s="1441"/>
      <c r="I156" s="323">
        <f>I157</f>
        <v>0</v>
      </c>
      <c r="J156" s="323">
        <f>J157</f>
        <v>0</v>
      </c>
      <c r="K156" s="323">
        <f t="shared" si="23"/>
        <v>0</v>
      </c>
      <c r="L156" s="996"/>
      <c r="M156" s="323">
        <f>M157</f>
        <v>0</v>
      </c>
      <c r="N156" s="323">
        <f>N157</f>
        <v>0</v>
      </c>
      <c r="O156" s="323">
        <f t="shared" si="24"/>
        <v>0</v>
      </c>
      <c r="P156" s="996"/>
      <c r="Q156" s="997"/>
      <c r="R156" s="996"/>
      <c r="S156" s="323">
        <f t="shared" ref="S156:T173" si="29">SUM(I156+M156)</f>
        <v>0</v>
      </c>
      <c r="T156" s="323">
        <f t="shared" si="29"/>
        <v>0</v>
      </c>
      <c r="U156" s="346">
        <f t="shared" si="28"/>
        <v>0</v>
      </c>
    </row>
    <row r="157" spans="1:24" ht="10.5" customHeight="1">
      <c r="A157" s="221">
        <v>8</v>
      </c>
      <c r="B157" s="221">
        <v>4</v>
      </c>
      <c r="C157" s="221">
        <v>8</v>
      </c>
      <c r="E157" s="2616"/>
      <c r="F157" s="631"/>
      <c r="G157" s="89"/>
      <c r="H157" s="1441" t="s">
        <v>1206</v>
      </c>
      <c r="I157" s="1460">
        <v>0</v>
      </c>
      <c r="J157" s="323">
        <v>0</v>
      </c>
      <c r="K157" s="323">
        <f t="shared" si="23"/>
        <v>0</v>
      </c>
      <c r="L157" s="323"/>
      <c r="M157" s="323">
        <v>0</v>
      </c>
      <c r="N157" s="323">
        <v>0</v>
      </c>
      <c r="O157" s="323">
        <f t="shared" si="24"/>
        <v>0</v>
      </c>
      <c r="P157" s="996"/>
      <c r="Q157" s="997"/>
      <c r="R157" s="996"/>
      <c r="S157" s="323">
        <f t="shared" si="29"/>
        <v>0</v>
      </c>
      <c r="T157" s="323">
        <f t="shared" si="29"/>
        <v>0</v>
      </c>
      <c r="U157" s="346">
        <f t="shared" si="28"/>
        <v>0</v>
      </c>
    </row>
    <row r="158" spans="1:24">
      <c r="E158" s="2616"/>
      <c r="F158" s="636" t="s">
        <v>65</v>
      </c>
      <c r="G158" s="1637"/>
      <c r="H158" s="1637"/>
      <c r="I158" s="1074">
        <f>SUM(I159+I162)</f>
        <v>2</v>
      </c>
      <c r="J158" s="1074">
        <f>SUM(J159+J162)</f>
        <v>4</v>
      </c>
      <c r="K158" s="1074">
        <f t="shared" si="23"/>
        <v>6</v>
      </c>
      <c r="L158" s="1074"/>
      <c r="M158" s="1074">
        <f>SUM(M159+M162)</f>
        <v>10</v>
      </c>
      <c r="N158" s="1074">
        <f>SUM(N159+N162)</f>
        <v>2</v>
      </c>
      <c r="O158" s="1074">
        <f t="shared" si="24"/>
        <v>12</v>
      </c>
      <c r="P158" s="1074"/>
      <c r="Q158" s="1620"/>
      <c r="R158" s="1074"/>
      <c r="S158" s="1074">
        <f t="shared" si="29"/>
        <v>12</v>
      </c>
      <c r="T158" s="1074">
        <f t="shared" si="29"/>
        <v>6</v>
      </c>
      <c r="U158" s="1099">
        <f t="shared" si="28"/>
        <v>18</v>
      </c>
    </row>
    <row r="159" spans="1:24" ht="10.5" customHeight="1">
      <c r="E159" s="2616"/>
      <c r="F159" s="1644"/>
      <c r="G159" s="89" t="s">
        <v>1139</v>
      </c>
      <c r="H159" s="89"/>
      <c r="I159" s="351">
        <f>SUM(I161+I160)</f>
        <v>2</v>
      </c>
      <c r="J159" s="351">
        <f>SUM(J161+J160)</f>
        <v>4</v>
      </c>
      <c r="K159" s="351">
        <f t="shared" si="23"/>
        <v>6</v>
      </c>
      <c r="L159" s="351"/>
      <c r="M159" s="351">
        <f>SUM(M161+M160)</f>
        <v>10</v>
      </c>
      <c r="N159" s="351">
        <f>SUM(N161+N160)</f>
        <v>2</v>
      </c>
      <c r="O159" s="351">
        <f t="shared" si="24"/>
        <v>12</v>
      </c>
      <c r="P159" s="351"/>
      <c r="Q159" s="1619"/>
      <c r="R159" s="351"/>
      <c r="S159" s="351">
        <f t="shared" si="29"/>
        <v>12</v>
      </c>
      <c r="T159" s="351">
        <f t="shared" si="29"/>
        <v>6</v>
      </c>
      <c r="U159" s="1661">
        <f t="shared" si="28"/>
        <v>18</v>
      </c>
    </row>
    <row r="160" spans="1:24" ht="10.5" customHeight="1">
      <c r="A160" s="221">
        <v>8</v>
      </c>
      <c r="B160" s="221">
        <v>4</v>
      </c>
      <c r="C160" s="221">
        <v>6</v>
      </c>
      <c r="E160" s="2616"/>
      <c r="F160" s="1644"/>
      <c r="G160" s="89"/>
      <c r="H160" s="89" t="s">
        <v>358</v>
      </c>
      <c r="I160" s="351">
        <v>0</v>
      </c>
      <c r="J160" s="351">
        <v>0</v>
      </c>
      <c r="K160" s="351">
        <f t="shared" si="23"/>
        <v>0</v>
      </c>
      <c r="L160" s="351"/>
      <c r="M160" s="351">
        <v>10</v>
      </c>
      <c r="N160" s="351">
        <v>2</v>
      </c>
      <c r="O160" s="351">
        <f>SUM(M160:N160)</f>
        <v>12</v>
      </c>
      <c r="P160" s="351"/>
      <c r="Q160" s="1662" t="s">
        <v>1142</v>
      </c>
      <c r="R160" s="351"/>
      <c r="S160" s="351">
        <f t="shared" si="29"/>
        <v>10</v>
      </c>
      <c r="T160" s="351">
        <f t="shared" si="29"/>
        <v>2</v>
      </c>
      <c r="U160" s="1661">
        <f>SUM(S160:T160)</f>
        <v>12</v>
      </c>
    </row>
    <row r="161" spans="1:26" ht="10.5" customHeight="1">
      <c r="A161" s="221">
        <v>8</v>
      </c>
      <c r="B161" s="221">
        <v>4</v>
      </c>
      <c r="C161" s="221">
        <v>6</v>
      </c>
      <c r="E161" s="2616"/>
      <c r="F161" s="1644"/>
      <c r="G161" s="89"/>
      <c r="H161" s="89" t="s">
        <v>250</v>
      </c>
      <c r="I161" s="351">
        <v>2</v>
      </c>
      <c r="J161" s="351">
        <v>4</v>
      </c>
      <c r="K161" s="351">
        <f t="shared" si="23"/>
        <v>6</v>
      </c>
      <c r="L161" s="351"/>
      <c r="M161" s="351">
        <v>0</v>
      </c>
      <c r="N161" s="351">
        <v>0</v>
      </c>
      <c r="O161" s="351">
        <f t="shared" si="24"/>
        <v>0</v>
      </c>
      <c r="P161" s="351"/>
      <c r="Q161" s="1662" t="s">
        <v>1142</v>
      </c>
      <c r="R161" s="351"/>
      <c r="S161" s="351">
        <f t="shared" si="29"/>
        <v>2</v>
      </c>
      <c r="T161" s="351">
        <f t="shared" si="29"/>
        <v>4</v>
      </c>
      <c r="U161" s="1661">
        <f t="shared" si="28"/>
        <v>6</v>
      </c>
    </row>
    <row r="162" spans="1:26" ht="10.5" customHeight="1">
      <c r="E162" s="2616"/>
      <c r="F162" s="1644"/>
      <c r="G162" s="89" t="s">
        <v>1134</v>
      </c>
      <c r="H162" s="89"/>
      <c r="I162" s="351">
        <f>SUM(I164+I163)</f>
        <v>0</v>
      </c>
      <c r="J162" s="351">
        <f>SUM(J164+J163)</f>
        <v>0</v>
      </c>
      <c r="K162" s="351">
        <f t="shared" si="23"/>
        <v>0</v>
      </c>
      <c r="L162" s="351"/>
      <c r="M162" s="351">
        <f>SUM(M164+M163)</f>
        <v>0</v>
      </c>
      <c r="N162" s="351">
        <f>SUM(N164+N163)</f>
        <v>0</v>
      </c>
      <c r="O162" s="351">
        <f t="shared" si="24"/>
        <v>0</v>
      </c>
      <c r="P162" s="351"/>
      <c r="Q162" s="1619"/>
      <c r="R162" s="351"/>
      <c r="S162" s="351">
        <f t="shared" si="29"/>
        <v>0</v>
      </c>
      <c r="T162" s="351">
        <f t="shared" si="29"/>
        <v>0</v>
      </c>
      <c r="U162" s="1661">
        <f t="shared" si="28"/>
        <v>0</v>
      </c>
    </row>
    <row r="163" spans="1:26" ht="10.5" customHeight="1">
      <c r="A163" s="221">
        <v>8</v>
      </c>
      <c r="B163" s="221">
        <v>4</v>
      </c>
      <c r="C163" s="221">
        <v>6</v>
      </c>
      <c r="E163" s="2616"/>
      <c r="F163" s="1644"/>
      <c r="G163" s="89"/>
      <c r="H163" s="89" t="s">
        <v>358</v>
      </c>
      <c r="I163" s="351">
        <v>0</v>
      </c>
      <c r="J163" s="351">
        <v>0</v>
      </c>
      <c r="K163" s="351">
        <f t="shared" si="23"/>
        <v>0</v>
      </c>
      <c r="L163" s="351"/>
      <c r="M163" s="351">
        <v>0</v>
      </c>
      <c r="N163" s="351">
        <v>0</v>
      </c>
      <c r="O163" s="351">
        <f>SUM(M163:N163)</f>
        <v>0</v>
      </c>
      <c r="P163" s="351"/>
      <c r="Q163" s="1619"/>
      <c r="R163" s="351"/>
      <c r="S163" s="351">
        <f t="shared" si="29"/>
        <v>0</v>
      </c>
      <c r="T163" s="351">
        <f t="shared" si="29"/>
        <v>0</v>
      </c>
      <c r="U163" s="1661">
        <f t="shared" si="28"/>
        <v>0</v>
      </c>
    </row>
    <row r="164" spans="1:26" ht="10.5" customHeight="1">
      <c r="A164" s="221">
        <v>8</v>
      </c>
      <c r="B164" s="221">
        <v>4</v>
      </c>
      <c r="C164" s="221">
        <v>6</v>
      </c>
      <c r="E164" s="2616"/>
      <c r="F164" s="1644"/>
      <c r="G164" s="89"/>
      <c r="H164" s="89" t="s">
        <v>250</v>
      </c>
      <c r="I164" s="351">
        <v>0</v>
      </c>
      <c r="J164" s="351">
        <v>0</v>
      </c>
      <c r="K164" s="351">
        <f t="shared" si="23"/>
        <v>0</v>
      </c>
      <c r="L164" s="351"/>
      <c r="M164" s="351">
        <v>0</v>
      </c>
      <c r="N164" s="351">
        <v>0</v>
      </c>
      <c r="O164" s="351">
        <f t="shared" si="24"/>
        <v>0</v>
      </c>
      <c r="P164" s="351"/>
      <c r="Q164" s="1619"/>
      <c r="R164" s="351"/>
      <c r="S164" s="351">
        <f t="shared" si="29"/>
        <v>0</v>
      </c>
      <c r="T164" s="351">
        <f t="shared" si="29"/>
        <v>0</v>
      </c>
      <c r="U164" s="1661">
        <f t="shared" si="28"/>
        <v>0</v>
      </c>
    </row>
    <row r="165" spans="1:26">
      <c r="E165" s="2616"/>
      <c r="F165" s="636" t="s">
        <v>67</v>
      </c>
      <c r="G165" s="89"/>
      <c r="H165" s="89"/>
      <c r="I165" s="1074">
        <f>SUM(I166)</f>
        <v>7</v>
      </c>
      <c r="J165" s="1074">
        <f>SUM(J166)</f>
        <v>3</v>
      </c>
      <c r="K165" s="1074">
        <f t="shared" si="23"/>
        <v>10</v>
      </c>
      <c r="L165" s="1074"/>
      <c r="M165" s="1074">
        <f>SUM(M166)</f>
        <v>0</v>
      </c>
      <c r="N165" s="1074">
        <f>SUM(N166)</f>
        <v>0</v>
      </c>
      <c r="O165" s="1074">
        <f t="shared" si="24"/>
        <v>0</v>
      </c>
      <c r="P165" s="1074"/>
      <c r="Q165" s="1620"/>
      <c r="R165" s="1074"/>
      <c r="S165" s="1074">
        <f t="shared" si="29"/>
        <v>7</v>
      </c>
      <c r="T165" s="1074">
        <f t="shared" si="29"/>
        <v>3</v>
      </c>
      <c r="U165" s="1671">
        <f t="shared" si="28"/>
        <v>10</v>
      </c>
    </row>
    <row r="166" spans="1:26" ht="10.5" customHeight="1">
      <c r="E166" s="2616"/>
      <c r="F166" s="1644"/>
      <c r="G166" s="89" t="s">
        <v>1134</v>
      </c>
      <c r="H166" s="89"/>
      <c r="I166" s="351">
        <f>SUM(I167)</f>
        <v>7</v>
      </c>
      <c r="J166" s="351">
        <f>SUM(J167)</f>
        <v>3</v>
      </c>
      <c r="K166" s="351">
        <f t="shared" si="23"/>
        <v>10</v>
      </c>
      <c r="L166" s="351"/>
      <c r="M166" s="351">
        <f>SUM(M167)</f>
        <v>0</v>
      </c>
      <c r="N166" s="351">
        <f>SUM(N167)</f>
        <v>0</v>
      </c>
      <c r="O166" s="351">
        <f t="shared" si="24"/>
        <v>0</v>
      </c>
      <c r="P166" s="351"/>
      <c r="Q166" s="1619"/>
      <c r="R166" s="351"/>
      <c r="S166" s="351">
        <f t="shared" si="29"/>
        <v>7</v>
      </c>
      <c r="T166" s="351">
        <f t="shared" si="29"/>
        <v>3</v>
      </c>
      <c r="U166" s="1661">
        <f t="shared" si="28"/>
        <v>10</v>
      </c>
    </row>
    <row r="167" spans="1:26" ht="10.5" customHeight="1">
      <c r="A167" s="221">
        <v>8</v>
      </c>
      <c r="B167" s="221">
        <v>4</v>
      </c>
      <c r="C167" s="221">
        <v>11</v>
      </c>
      <c r="E167" s="2617"/>
      <c r="F167" s="1645"/>
      <c r="G167" s="314"/>
      <c r="H167" s="314" t="s">
        <v>1208</v>
      </c>
      <c r="I167" s="1080">
        <v>7</v>
      </c>
      <c r="J167" s="1080">
        <v>3</v>
      </c>
      <c r="K167" s="1080">
        <f t="shared" si="23"/>
        <v>10</v>
      </c>
      <c r="L167" s="1080"/>
      <c r="M167" s="1080">
        <v>0</v>
      </c>
      <c r="N167" s="1080">
        <v>0</v>
      </c>
      <c r="O167" s="1080">
        <f t="shared" si="24"/>
        <v>0</v>
      </c>
      <c r="P167" s="1080"/>
      <c r="Q167" s="1662" t="s">
        <v>1142</v>
      </c>
      <c r="R167" s="1080"/>
      <c r="S167" s="1080">
        <f t="shared" si="29"/>
        <v>7</v>
      </c>
      <c r="T167" s="1080">
        <f t="shared" si="29"/>
        <v>3</v>
      </c>
      <c r="U167" s="404">
        <f t="shared" si="28"/>
        <v>10</v>
      </c>
    </row>
    <row r="168" spans="1:26">
      <c r="E168" s="2615">
        <v>1624</v>
      </c>
      <c r="F168" s="2703" t="s">
        <v>142</v>
      </c>
      <c r="G168" s="2716"/>
      <c r="H168" s="2716"/>
      <c r="I168" s="342">
        <f>SUM(I169)</f>
        <v>0</v>
      </c>
      <c r="J168" s="342">
        <f>SUM(J169)</f>
        <v>0</v>
      </c>
      <c r="K168" s="342">
        <f t="shared" si="23"/>
        <v>0</v>
      </c>
      <c r="L168" s="319"/>
      <c r="M168" s="342">
        <f>SUM(M169)</f>
        <v>4</v>
      </c>
      <c r="N168" s="342">
        <f>SUM(N169)</f>
        <v>8</v>
      </c>
      <c r="O168" s="342">
        <f t="shared" si="24"/>
        <v>12</v>
      </c>
      <c r="P168" s="342"/>
      <c r="Q168" s="1681"/>
      <c r="R168" s="342"/>
      <c r="S168" s="342">
        <f t="shared" si="29"/>
        <v>4</v>
      </c>
      <c r="T168" s="342">
        <f t="shared" si="29"/>
        <v>8</v>
      </c>
      <c r="U168" s="339">
        <f t="shared" si="28"/>
        <v>12</v>
      </c>
    </row>
    <row r="169" spans="1:26" s="83" customFormat="1" ht="12" customHeight="1">
      <c r="A169" s="96"/>
      <c r="B169" s="96"/>
      <c r="C169" s="96"/>
      <c r="D169" s="96"/>
      <c r="E169" s="2616"/>
      <c r="F169" s="175" t="s">
        <v>70</v>
      </c>
      <c r="G169" s="322"/>
      <c r="H169" s="322"/>
      <c r="I169" s="1074">
        <f>SUM(I170+I172)</f>
        <v>0</v>
      </c>
      <c r="J169" s="1074">
        <f>SUM(J170+J172)</f>
        <v>0</v>
      </c>
      <c r="K169" s="1074">
        <f t="shared" si="23"/>
        <v>0</v>
      </c>
      <c r="L169" s="1074"/>
      <c r="M169" s="1074">
        <f>SUM(M172+M170)</f>
        <v>4</v>
      </c>
      <c r="N169" s="1074">
        <f>SUM(N172+N170)</f>
        <v>8</v>
      </c>
      <c r="O169" s="1074">
        <f t="shared" si="24"/>
        <v>12</v>
      </c>
      <c r="P169" s="1074"/>
      <c r="Q169" s="1620"/>
      <c r="R169" s="1074"/>
      <c r="S169" s="1074">
        <f t="shared" si="29"/>
        <v>4</v>
      </c>
      <c r="T169" s="1074">
        <f t="shared" si="29"/>
        <v>8</v>
      </c>
      <c r="U169" s="1099">
        <f t="shared" si="28"/>
        <v>12</v>
      </c>
      <c r="Z169" s="75"/>
    </row>
    <row r="170" spans="1:26" s="83" customFormat="1" ht="10.5" customHeight="1">
      <c r="A170" s="96"/>
      <c r="B170" s="96"/>
      <c r="C170" s="96"/>
      <c r="D170" s="96"/>
      <c r="E170" s="2616"/>
      <c r="F170" s="175"/>
      <c r="G170" s="89" t="s">
        <v>1139</v>
      </c>
      <c r="H170" s="322"/>
      <c r="I170" s="351">
        <f>SUM(I171)</f>
        <v>0</v>
      </c>
      <c r="J170" s="351">
        <f>SUM(J171)</f>
        <v>0</v>
      </c>
      <c r="K170" s="351">
        <f>SUM(I170:J170)</f>
        <v>0</v>
      </c>
      <c r="L170" s="351"/>
      <c r="M170" s="351">
        <f>SUM(M171)</f>
        <v>0</v>
      </c>
      <c r="N170" s="351">
        <f>SUM(N171)</f>
        <v>1</v>
      </c>
      <c r="O170" s="351">
        <f>SUM(M170:N170)</f>
        <v>1</v>
      </c>
      <c r="P170" s="1074"/>
      <c r="Q170" s="1620"/>
      <c r="R170" s="1074"/>
      <c r="S170" s="351">
        <f t="shared" si="29"/>
        <v>0</v>
      </c>
      <c r="T170" s="351">
        <f t="shared" si="29"/>
        <v>1</v>
      </c>
      <c r="U170" s="1661">
        <f t="shared" si="28"/>
        <v>1</v>
      </c>
      <c r="Z170" s="75"/>
    </row>
    <row r="171" spans="1:26" s="83" customFormat="1" ht="10.5" customHeight="1">
      <c r="A171" s="96">
        <v>9</v>
      </c>
      <c r="B171" s="96">
        <v>1</v>
      </c>
      <c r="C171" s="96">
        <v>8</v>
      </c>
      <c r="D171" s="96"/>
      <c r="E171" s="2616"/>
      <c r="F171" s="175"/>
      <c r="G171" s="322"/>
      <c r="H171" s="322" t="s">
        <v>1141</v>
      </c>
      <c r="I171" s="1331">
        <v>0</v>
      </c>
      <c r="J171" s="351">
        <v>0</v>
      </c>
      <c r="K171" s="351">
        <f>SUM(I171:J171)</f>
        <v>0</v>
      </c>
      <c r="L171" s="351"/>
      <c r="M171" s="351">
        <v>0</v>
      </c>
      <c r="N171" s="351">
        <v>1</v>
      </c>
      <c r="O171" s="351">
        <f t="shared" si="24"/>
        <v>1</v>
      </c>
      <c r="P171" s="1074"/>
      <c r="Q171" s="323" t="s">
        <v>1142</v>
      </c>
      <c r="R171" s="1074"/>
      <c r="S171" s="351">
        <f t="shared" si="29"/>
        <v>0</v>
      </c>
      <c r="T171" s="351">
        <f t="shared" si="29"/>
        <v>1</v>
      </c>
      <c r="U171" s="1661">
        <f t="shared" si="28"/>
        <v>1</v>
      </c>
      <c r="Z171" s="75"/>
    </row>
    <row r="172" spans="1:26" ht="10.5" customHeight="1">
      <c r="B172" s="96"/>
      <c r="C172" s="96"/>
      <c r="D172" s="96"/>
      <c r="E172" s="2616"/>
      <c r="F172" s="175"/>
      <c r="G172" s="322" t="s">
        <v>1134</v>
      </c>
      <c r="H172" s="322"/>
      <c r="I172" s="351">
        <f>SUM(I173:I174)</f>
        <v>0</v>
      </c>
      <c r="J172" s="351">
        <f>SUM(J173:J174)</f>
        <v>0</v>
      </c>
      <c r="K172" s="351">
        <f>SUM(I172:J172)</f>
        <v>0</v>
      </c>
      <c r="L172" s="351"/>
      <c r="M172" s="351">
        <f>SUM(M173:M174)</f>
        <v>4</v>
      </c>
      <c r="N172" s="351">
        <f>SUM(N173:N174)</f>
        <v>7</v>
      </c>
      <c r="O172" s="351">
        <f t="shared" si="24"/>
        <v>11</v>
      </c>
      <c r="P172" s="351"/>
      <c r="Q172" s="1619"/>
      <c r="R172" s="351"/>
      <c r="S172" s="351">
        <f t="shared" si="29"/>
        <v>4</v>
      </c>
      <c r="T172" s="351">
        <f t="shared" si="29"/>
        <v>7</v>
      </c>
      <c r="U172" s="1661">
        <f t="shared" si="28"/>
        <v>11</v>
      </c>
      <c r="Z172" s="83"/>
    </row>
    <row r="173" spans="1:26" ht="10.5" customHeight="1">
      <c r="A173" s="221">
        <v>9</v>
      </c>
      <c r="B173" s="96">
        <v>4</v>
      </c>
      <c r="C173" s="96">
        <v>8</v>
      </c>
      <c r="D173" s="96"/>
      <c r="E173" s="2616"/>
      <c r="F173" s="175"/>
      <c r="G173" s="1646"/>
      <c r="H173" s="1646" t="s">
        <v>1209</v>
      </c>
      <c r="I173" s="1331">
        <v>0</v>
      </c>
      <c r="J173" s="351">
        <v>0</v>
      </c>
      <c r="K173" s="351">
        <f t="shared" si="23"/>
        <v>0</v>
      </c>
      <c r="L173" s="351"/>
      <c r="M173" s="351">
        <v>2</v>
      </c>
      <c r="N173" s="351">
        <v>7</v>
      </c>
      <c r="O173" s="351">
        <f t="shared" si="24"/>
        <v>9</v>
      </c>
      <c r="P173" s="351"/>
      <c r="Q173" s="1662" t="s">
        <v>1142</v>
      </c>
      <c r="R173" s="351"/>
      <c r="S173" s="351">
        <f t="shared" si="29"/>
        <v>2</v>
      </c>
      <c r="T173" s="351">
        <f t="shared" si="29"/>
        <v>7</v>
      </c>
      <c r="U173" s="325">
        <f t="shared" si="28"/>
        <v>9</v>
      </c>
    </row>
    <row r="174" spans="1:26" ht="10.5" customHeight="1">
      <c r="A174" s="221">
        <v>9</v>
      </c>
      <c r="B174" s="96">
        <v>1</v>
      </c>
      <c r="C174" s="96">
        <v>8</v>
      </c>
      <c r="D174" s="96"/>
      <c r="E174" s="2617"/>
      <c r="F174" s="175"/>
      <c r="G174" s="1646"/>
      <c r="H174" s="1646" t="s">
        <v>1135</v>
      </c>
      <c r="I174" s="1331">
        <v>0</v>
      </c>
      <c r="J174" s="351">
        <v>0</v>
      </c>
      <c r="K174" s="351">
        <f t="shared" si="23"/>
        <v>0</v>
      </c>
      <c r="L174" s="351"/>
      <c r="M174" s="351">
        <v>2</v>
      </c>
      <c r="N174" s="351">
        <v>0</v>
      </c>
      <c r="O174" s="351">
        <v>0</v>
      </c>
      <c r="P174" s="351"/>
      <c r="Q174" s="1619" t="s">
        <v>1136</v>
      </c>
      <c r="R174" s="351"/>
      <c r="S174" s="351">
        <f t="shared" ref="S174:T174" si="30">SUM(I174+M174)</f>
        <v>2</v>
      </c>
      <c r="T174" s="351">
        <f t="shared" si="30"/>
        <v>0</v>
      </c>
      <c r="U174" s="325">
        <f t="shared" si="28"/>
        <v>2</v>
      </c>
    </row>
    <row r="175" spans="1:26">
      <c r="E175" s="1647"/>
      <c r="F175" s="2257" t="s">
        <v>8</v>
      </c>
      <c r="G175" s="2257"/>
      <c r="H175" s="2257"/>
      <c r="I175" s="1085" t="e">
        <f>SUM(I8+I27+I65+I74+I94+I111+#REF!+I150+I168)</f>
        <v>#REF!</v>
      </c>
      <c r="J175" s="1085" t="e">
        <f>SUM(J8+J27+J65+J74+J94+J111+#REF!+J150+J168)</f>
        <v>#REF!</v>
      </c>
      <c r="K175" s="1085" t="e">
        <f>SUM(K8+K27+K65+K74+K94+K111+#REF!+K150+K168)</f>
        <v>#REF!</v>
      </c>
      <c r="L175" s="1085"/>
      <c r="M175" s="1085" t="e">
        <f>SUM(M8+M27+M65+M74+M94+M111+#REF!+M150+M168)</f>
        <v>#REF!</v>
      </c>
      <c r="N175" s="1085" t="e">
        <f>SUM(N8+N27+N65+N74+N94+N111+#REF!+N150+N168)</f>
        <v>#REF!</v>
      </c>
      <c r="O175" s="1085" t="e">
        <f>SUM(O8+O27+O65+O74+O94+O111+#REF!+O150+O168)</f>
        <v>#REF!</v>
      </c>
      <c r="P175" s="1085"/>
      <c r="Q175" s="1085"/>
      <c r="R175" s="1085"/>
      <c r="S175" s="1085">
        <f>SUM(S8+S27+S65+S74+S94+S111+S140+S150+S168)</f>
        <v>130</v>
      </c>
      <c r="T175" s="1085">
        <f>SUM(T8+T27+T65+T74+T94+T111+T140+T150+T168)</f>
        <v>105</v>
      </c>
      <c r="U175" s="1086">
        <f>SUM(U8+U27+U65+U74+U94+U111+U140+U150+U168)</f>
        <v>235</v>
      </c>
    </row>
    <row r="176" spans="1:26" ht="10.5" customHeight="1">
      <c r="F176" s="2383" t="s">
        <v>1215</v>
      </c>
      <c r="G176" s="2383"/>
      <c r="H176" s="2383"/>
      <c r="I176" s="1074"/>
      <c r="J176" s="1074"/>
      <c r="K176" s="1074"/>
      <c r="L176" s="1074"/>
      <c r="M176" s="1074"/>
      <c r="N176" s="1074"/>
      <c r="O176" s="1074"/>
      <c r="P176" s="1074"/>
      <c r="Q176" s="1074"/>
      <c r="R176" s="1074"/>
      <c r="S176" s="1074"/>
      <c r="T176" s="1074"/>
      <c r="U176" s="1074"/>
    </row>
    <row r="177" spans="6:21" ht="10.5" customHeight="1">
      <c r="F177" s="157" t="s">
        <v>363</v>
      </c>
      <c r="G177" s="157"/>
      <c r="H177" s="157"/>
      <c r="I177" s="1074"/>
      <c r="J177" s="1074"/>
      <c r="K177" s="1074"/>
      <c r="L177" s="1074"/>
      <c r="M177" s="1074"/>
      <c r="N177" s="1074"/>
      <c r="O177" s="1074"/>
      <c r="P177" s="1074"/>
      <c r="Q177" s="1074"/>
      <c r="R177" s="1074"/>
      <c r="S177" s="1074"/>
      <c r="T177" s="1074"/>
      <c r="U177" s="1074"/>
    </row>
    <row r="178" spans="6:21" ht="10.5" customHeight="1">
      <c r="F178" s="2714"/>
      <c r="G178" s="2714"/>
      <c r="H178" s="2714"/>
      <c r="I178" s="2714"/>
      <c r="J178" s="2714"/>
      <c r="K178" s="2714"/>
      <c r="L178" s="2714"/>
      <c r="M178" s="2714"/>
      <c r="N178" s="2714"/>
      <c r="O178" s="2714"/>
      <c r="P178" s="2714"/>
      <c r="Q178" s="2714"/>
      <c r="R178" s="2714"/>
      <c r="S178" s="2714"/>
      <c r="T178" s="2714"/>
      <c r="U178" s="2714"/>
    </row>
    <row r="179" spans="6:21" ht="10.5" customHeight="1">
      <c r="F179" s="2714"/>
      <c r="G179" s="2714"/>
      <c r="H179" s="2714"/>
      <c r="I179" s="2714"/>
      <c r="J179" s="2714"/>
      <c r="K179" s="2714"/>
      <c r="L179" s="2714"/>
      <c r="M179" s="2714"/>
      <c r="N179" s="2714"/>
      <c r="O179" s="2714"/>
      <c r="P179" s="2714"/>
      <c r="Q179" s="2714"/>
      <c r="R179" s="2714"/>
      <c r="S179" s="2714"/>
      <c r="T179" s="2714"/>
      <c r="U179" s="2714"/>
    </row>
    <row r="180" spans="6:21" ht="10.5" customHeight="1">
      <c r="F180" s="2384"/>
      <c r="G180" s="2384"/>
      <c r="H180" s="2384"/>
    </row>
    <row r="181" spans="6:21" ht="9" customHeight="1"/>
    <row r="182" spans="6:21" ht="9" customHeight="1"/>
    <row r="183" spans="6:21" ht="9" customHeight="1"/>
    <row r="184" spans="6:21" ht="9" customHeight="1"/>
    <row r="185" spans="6:21" ht="9" customHeight="1"/>
    <row r="186" spans="6:21" ht="9" customHeight="1"/>
    <row r="187" spans="6:21" ht="9" customHeight="1"/>
    <row r="188" spans="6:21" ht="9" customHeight="1"/>
    <row r="189" spans="6:21" ht="9" customHeight="1"/>
    <row r="190" spans="6:21" ht="9" customHeight="1"/>
    <row r="191" spans="6:21" ht="9" customHeight="1"/>
    <row r="192" spans="6:21"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spans="7:20" ht="9" customHeight="1"/>
    <row r="258" spans="7:20" ht="9" customHeight="1"/>
    <row r="259" spans="7:20" ht="9" customHeight="1"/>
    <row r="260" spans="7:20" ht="9" customHeight="1"/>
    <row r="261" spans="7:20" ht="9" customHeight="1"/>
    <row r="262" spans="7:20" ht="9" customHeight="1">
      <c r="G262" s="89"/>
      <c r="H262" s="89"/>
      <c r="I262" s="307"/>
      <c r="J262" s="307"/>
      <c r="K262" s="308"/>
      <c r="L262" s="307"/>
      <c r="M262" s="307"/>
      <c r="N262" s="307"/>
      <c r="O262" s="308"/>
      <c r="P262" s="308"/>
      <c r="Q262" s="308"/>
      <c r="R262" s="308"/>
      <c r="S262" s="308"/>
      <c r="T262" s="308"/>
    </row>
    <row r="263" spans="7:20" ht="9" customHeight="1"/>
    <row r="264" spans="7:20" ht="9" customHeight="1"/>
    <row r="265" spans="7:20" ht="9" customHeight="1"/>
    <row r="266" spans="7:20" ht="9" customHeight="1"/>
    <row r="267" spans="7:20" ht="9" customHeight="1"/>
    <row r="268" spans="7:20" ht="9" customHeight="1"/>
    <row r="269" spans="7:20" ht="9" customHeight="1"/>
    <row r="270" spans="7:20" ht="9" customHeight="1"/>
    <row r="271" spans="7:20" ht="9" customHeight="1"/>
    <row r="272" spans="7:20"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sheetData>
  <mergeCells count="26">
    <mergeCell ref="F178:U179"/>
    <mergeCell ref="F180:H180"/>
    <mergeCell ref="E140:E149"/>
    <mergeCell ref="E150:E167"/>
    <mergeCell ref="E168:E174"/>
    <mergeCell ref="F168:H168"/>
    <mergeCell ref="F175:H175"/>
    <mergeCell ref="F176:H176"/>
    <mergeCell ref="M138:O138"/>
    <mergeCell ref="E8:E26"/>
    <mergeCell ref="E27:E64"/>
    <mergeCell ref="E65:E68"/>
    <mergeCell ref="E71:E73"/>
    <mergeCell ref="I71:K72"/>
    <mergeCell ref="M72:O72"/>
    <mergeCell ref="E74:E93"/>
    <mergeCell ref="E94:E110"/>
    <mergeCell ref="E111:E134"/>
    <mergeCell ref="E137:E139"/>
    <mergeCell ref="I137:K138"/>
    <mergeCell ref="E2:U2"/>
    <mergeCell ref="Y2:AM2"/>
    <mergeCell ref="E3:U3"/>
    <mergeCell ref="E5:E7"/>
    <mergeCell ref="I5:K6"/>
    <mergeCell ref="M6:O6"/>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9"/>
  <sheetViews>
    <sheetView workbookViewId="0">
      <selection activeCell="B17" sqref="B17"/>
    </sheetView>
  </sheetViews>
  <sheetFormatPr baseColWidth="10" defaultRowHeight="12.75"/>
  <cols>
    <col min="1" max="1" width="7.85546875" style="79" customWidth="1"/>
    <col min="2" max="2" width="55.42578125" style="79" customWidth="1"/>
    <col min="3" max="3" width="6.7109375" style="79" customWidth="1"/>
    <col min="4" max="4" width="2.28515625" style="1758" customWidth="1"/>
    <col min="5" max="5" width="16.7109375" style="1759" customWidth="1"/>
    <col min="6" max="6" width="19.85546875" style="79" customWidth="1"/>
    <col min="7" max="7" width="20.7109375" style="79" customWidth="1"/>
    <col min="8" max="8" width="3.28515625" style="79" hidden="1" customWidth="1"/>
    <col min="9" max="9" width="0.7109375" style="79" customWidth="1"/>
    <col min="10" max="10" width="2.85546875" style="79" customWidth="1"/>
    <col min="11" max="11" width="1.140625" style="1404" customWidth="1"/>
    <col min="12" max="12" width="13" style="79" customWidth="1"/>
    <col min="13" max="13" width="1" style="79" customWidth="1"/>
    <col min="14" max="14" width="2.7109375" style="79" customWidth="1"/>
    <col min="15" max="15" width="5.28515625" style="79" customWidth="1"/>
    <col min="16" max="16" width="22.5703125" style="79" customWidth="1"/>
    <col min="17" max="256" width="11.42578125" style="79"/>
    <col min="257" max="257" width="7.85546875" style="79" customWidth="1"/>
    <col min="258" max="258" width="55.42578125" style="79" customWidth="1"/>
    <col min="259" max="259" width="6.7109375" style="79" customWidth="1"/>
    <col min="260" max="260" width="2.28515625" style="79" customWidth="1"/>
    <col min="261" max="261" width="16.7109375" style="79" customWidth="1"/>
    <col min="262" max="262" width="19.85546875" style="79" customWidth="1"/>
    <col min="263" max="263" width="20.7109375" style="79" customWidth="1"/>
    <col min="264" max="264" width="0" style="79" hidden="1" customWidth="1"/>
    <col min="265" max="265" width="0.7109375" style="79" customWidth="1"/>
    <col min="266" max="266" width="2.85546875" style="79" customWidth="1"/>
    <col min="267" max="267" width="1.140625" style="79" customWidth="1"/>
    <col min="268" max="268" width="13" style="79" customWidth="1"/>
    <col min="269" max="269" width="1" style="79" customWidth="1"/>
    <col min="270" max="270" width="2.7109375" style="79" customWidth="1"/>
    <col min="271" max="271" width="5.28515625" style="79" customWidth="1"/>
    <col min="272" max="272" width="22.5703125" style="79" customWidth="1"/>
    <col min="273" max="512" width="11.42578125" style="79"/>
    <col min="513" max="513" width="7.85546875" style="79" customWidth="1"/>
    <col min="514" max="514" width="55.42578125" style="79" customWidth="1"/>
    <col min="515" max="515" width="6.7109375" style="79" customWidth="1"/>
    <col min="516" max="516" width="2.28515625" style="79" customWidth="1"/>
    <col min="517" max="517" width="16.7109375" style="79" customWidth="1"/>
    <col min="518" max="518" width="19.85546875" style="79" customWidth="1"/>
    <col min="519" max="519" width="20.7109375" style="79" customWidth="1"/>
    <col min="520" max="520" width="0" style="79" hidden="1" customWidth="1"/>
    <col min="521" max="521" width="0.7109375" style="79" customWidth="1"/>
    <col min="522" max="522" width="2.85546875" style="79" customWidth="1"/>
    <col min="523" max="523" width="1.140625" style="79" customWidth="1"/>
    <col min="524" max="524" width="13" style="79" customWidth="1"/>
    <col min="525" max="525" width="1" style="79" customWidth="1"/>
    <col min="526" max="526" width="2.7109375" style="79" customWidth="1"/>
    <col min="527" max="527" width="5.28515625" style="79" customWidth="1"/>
    <col min="528" max="528" width="22.5703125" style="79" customWidth="1"/>
    <col min="529" max="768" width="11.42578125" style="79"/>
    <col min="769" max="769" width="7.85546875" style="79" customWidth="1"/>
    <col min="770" max="770" width="55.42578125" style="79" customWidth="1"/>
    <col min="771" max="771" width="6.7109375" style="79" customWidth="1"/>
    <col min="772" max="772" width="2.28515625" style="79" customWidth="1"/>
    <col min="773" max="773" width="16.7109375" style="79" customWidth="1"/>
    <col min="774" max="774" width="19.85546875" style="79" customWidth="1"/>
    <col min="775" max="775" width="20.7109375" style="79" customWidth="1"/>
    <col min="776" max="776" width="0" style="79" hidden="1" customWidth="1"/>
    <col min="777" max="777" width="0.7109375" style="79" customWidth="1"/>
    <col min="778" max="778" width="2.85546875" style="79" customWidth="1"/>
    <col min="779" max="779" width="1.140625" style="79" customWidth="1"/>
    <col min="780" max="780" width="13" style="79" customWidth="1"/>
    <col min="781" max="781" width="1" style="79" customWidth="1"/>
    <col min="782" max="782" width="2.7109375" style="79" customWidth="1"/>
    <col min="783" max="783" width="5.28515625" style="79" customWidth="1"/>
    <col min="784" max="784" width="22.5703125" style="79" customWidth="1"/>
    <col min="785" max="1024" width="11.42578125" style="79"/>
    <col min="1025" max="1025" width="7.85546875" style="79" customWidth="1"/>
    <col min="1026" max="1026" width="55.42578125" style="79" customWidth="1"/>
    <col min="1027" max="1027" width="6.7109375" style="79" customWidth="1"/>
    <col min="1028" max="1028" width="2.28515625" style="79" customWidth="1"/>
    <col min="1029" max="1029" width="16.7109375" style="79" customWidth="1"/>
    <col min="1030" max="1030" width="19.85546875" style="79" customWidth="1"/>
    <col min="1031" max="1031" width="20.7109375" style="79" customWidth="1"/>
    <col min="1032" max="1032" width="0" style="79" hidden="1" customWidth="1"/>
    <col min="1033" max="1033" width="0.7109375" style="79" customWidth="1"/>
    <col min="1034" max="1034" width="2.85546875" style="79" customWidth="1"/>
    <col min="1035" max="1035" width="1.140625" style="79" customWidth="1"/>
    <col min="1036" max="1036" width="13" style="79" customWidth="1"/>
    <col min="1037" max="1037" width="1" style="79" customWidth="1"/>
    <col min="1038" max="1038" width="2.7109375" style="79" customWidth="1"/>
    <col min="1039" max="1039" width="5.28515625" style="79" customWidth="1"/>
    <col min="1040" max="1040" width="22.5703125" style="79" customWidth="1"/>
    <col min="1041" max="1280" width="11.42578125" style="79"/>
    <col min="1281" max="1281" width="7.85546875" style="79" customWidth="1"/>
    <col min="1282" max="1282" width="55.42578125" style="79" customWidth="1"/>
    <col min="1283" max="1283" width="6.7109375" style="79" customWidth="1"/>
    <col min="1284" max="1284" width="2.28515625" style="79" customWidth="1"/>
    <col min="1285" max="1285" width="16.7109375" style="79" customWidth="1"/>
    <col min="1286" max="1286" width="19.85546875" style="79" customWidth="1"/>
    <col min="1287" max="1287" width="20.7109375" style="79" customWidth="1"/>
    <col min="1288" max="1288" width="0" style="79" hidden="1" customWidth="1"/>
    <col min="1289" max="1289" width="0.7109375" style="79" customWidth="1"/>
    <col min="1290" max="1290" width="2.85546875" style="79" customWidth="1"/>
    <col min="1291" max="1291" width="1.140625" style="79" customWidth="1"/>
    <col min="1292" max="1292" width="13" style="79" customWidth="1"/>
    <col min="1293" max="1293" width="1" style="79" customWidth="1"/>
    <col min="1294" max="1294" width="2.7109375" style="79" customWidth="1"/>
    <col min="1295" max="1295" width="5.28515625" style="79" customWidth="1"/>
    <col min="1296" max="1296" width="22.5703125" style="79" customWidth="1"/>
    <col min="1297" max="1536" width="11.42578125" style="79"/>
    <col min="1537" max="1537" width="7.85546875" style="79" customWidth="1"/>
    <col min="1538" max="1538" width="55.42578125" style="79" customWidth="1"/>
    <col min="1539" max="1539" width="6.7109375" style="79" customWidth="1"/>
    <col min="1540" max="1540" width="2.28515625" style="79" customWidth="1"/>
    <col min="1541" max="1541" width="16.7109375" style="79" customWidth="1"/>
    <col min="1542" max="1542" width="19.85546875" style="79" customWidth="1"/>
    <col min="1543" max="1543" width="20.7109375" style="79" customWidth="1"/>
    <col min="1544" max="1544" width="0" style="79" hidden="1" customWidth="1"/>
    <col min="1545" max="1545" width="0.7109375" style="79" customWidth="1"/>
    <col min="1546" max="1546" width="2.85546875" style="79" customWidth="1"/>
    <col min="1547" max="1547" width="1.140625" style="79" customWidth="1"/>
    <col min="1548" max="1548" width="13" style="79" customWidth="1"/>
    <col min="1549" max="1549" width="1" style="79" customWidth="1"/>
    <col min="1550" max="1550" width="2.7109375" style="79" customWidth="1"/>
    <col min="1551" max="1551" width="5.28515625" style="79" customWidth="1"/>
    <col min="1552" max="1552" width="22.5703125" style="79" customWidth="1"/>
    <col min="1553" max="1792" width="11.42578125" style="79"/>
    <col min="1793" max="1793" width="7.85546875" style="79" customWidth="1"/>
    <col min="1794" max="1794" width="55.42578125" style="79" customWidth="1"/>
    <col min="1795" max="1795" width="6.7109375" style="79" customWidth="1"/>
    <col min="1796" max="1796" width="2.28515625" style="79" customWidth="1"/>
    <col min="1797" max="1797" width="16.7109375" style="79" customWidth="1"/>
    <col min="1798" max="1798" width="19.85546875" style="79" customWidth="1"/>
    <col min="1799" max="1799" width="20.7109375" style="79" customWidth="1"/>
    <col min="1800" max="1800" width="0" style="79" hidden="1" customWidth="1"/>
    <col min="1801" max="1801" width="0.7109375" style="79" customWidth="1"/>
    <col min="1802" max="1802" width="2.85546875" style="79" customWidth="1"/>
    <col min="1803" max="1803" width="1.140625" style="79" customWidth="1"/>
    <col min="1804" max="1804" width="13" style="79" customWidth="1"/>
    <col min="1805" max="1805" width="1" style="79" customWidth="1"/>
    <col min="1806" max="1806" width="2.7109375" style="79" customWidth="1"/>
    <col min="1807" max="1807" width="5.28515625" style="79" customWidth="1"/>
    <col min="1808" max="1808" width="22.5703125" style="79" customWidth="1"/>
    <col min="1809" max="2048" width="11.42578125" style="79"/>
    <col min="2049" max="2049" width="7.85546875" style="79" customWidth="1"/>
    <col min="2050" max="2050" width="55.42578125" style="79" customWidth="1"/>
    <col min="2051" max="2051" width="6.7109375" style="79" customWidth="1"/>
    <col min="2052" max="2052" width="2.28515625" style="79" customWidth="1"/>
    <col min="2053" max="2053" width="16.7109375" style="79" customWidth="1"/>
    <col min="2054" max="2054" width="19.85546875" style="79" customWidth="1"/>
    <col min="2055" max="2055" width="20.7109375" style="79" customWidth="1"/>
    <col min="2056" max="2056" width="0" style="79" hidden="1" customWidth="1"/>
    <col min="2057" max="2057" width="0.7109375" style="79" customWidth="1"/>
    <col min="2058" max="2058" width="2.85546875" style="79" customWidth="1"/>
    <col min="2059" max="2059" width="1.140625" style="79" customWidth="1"/>
    <col min="2060" max="2060" width="13" style="79" customWidth="1"/>
    <col min="2061" max="2061" width="1" style="79" customWidth="1"/>
    <col min="2062" max="2062" width="2.7109375" style="79" customWidth="1"/>
    <col min="2063" max="2063" width="5.28515625" style="79" customWidth="1"/>
    <col min="2064" max="2064" width="22.5703125" style="79" customWidth="1"/>
    <col min="2065" max="2304" width="11.42578125" style="79"/>
    <col min="2305" max="2305" width="7.85546875" style="79" customWidth="1"/>
    <col min="2306" max="2306" width="55.42578125" style="79" customWidth="1"/>
    <col min="2307" max="2307" width="6.7109375" style="79" customWidth="1"/>
    <col min="2308" max="2308" width="2.28515625" style="79" customWidth="1"/>
    <col min="2309" max="2309" width="16.7109375" style="79" customWidth="1"/>
    <col min="2310" max="2310" width="19.85546875" style="79" customWidth="1"/>
    <col min="2311" max="2311" width="20.7109375" style="79" customWidth="1"/>
    <col min="2312" max="2312" width="0" style="79" hidden="1" customWidth="1"/>
    <col min="2313" max="2313" width="0.7109375" style="79" customWidth="1"/>
    <col min="2314" max="2314" width="2.85546875" style="79" customWidth="1"/>
    <col min="2315" max="2315" width="1.140625" style="79" customWidth="1"/>
    <col min="2316" max="2316" width="13" style="79" customWidth="1"/>
    <col min="2317" max="2317" width="1" style="79" customWidth="1"/>
    <col min="2318" max="2318" width="2.7109375" style="79" customWidth="1"/>
    <col min="2319" max="2319" width="5.28515625" style="79" customWidth="1"/>
    <col min="2320" max="2320" width="22.5703125" style="79" customWidth="1"/>
    <col min="2321" max="2560" width="11.42578125" style="79"/>
    <col min="2561" max="2561" width="7.85546875" style="79" customWidth="1"/>
    <col min="2562" max="2562" width="55.42578125" style="79" customWidth="1"/>
    <col min="2563" max="2563" width="6.7109375" style="79" customWidth="1"/>
    <col min="2564" max="2564" width="2.28515625" style="79" customWidth="1"/>
    <col min="2565" max="2565" width="16.7109375" style="79" customWidth="1"/>
    <col min="2566" max="2566" width="19.85546875" style="79" customWidth="1"/>
    <col min="2567" max="2567" width="20.7109375" style="79" customWidth="1"/>
    <col min="2568" max="2568" width="0" style="79" hidden="1" customWidth="1"/>
    <col min="2569" max="2569" width="0.7109375" style="79" customWidth="1"/>
    <col min="2570" max="2570" width="2.85546875" style="79" customWidth="1"/>
    <col min="2571" max="2571" width="1.140625" style="79" customWidth="1"/>
    <col min="2572" max="2572" width="13" style="79" customWidth="1"/>
    <col min="2573" max="2573" width="1" style="79" customWidth="1"/>
    <col min="2574" max="2574" width="2.7109375" style="79" customWidth="1"/>
    <col min="2575" max="2575" width="5.28515625" style="79" customWidth="1"/>
    <col min="2576" max="2576" width="22.5703125" style="79" customWidth="1"/>
    <col min="2577" max="2816" width="11.42578125" style="79"/>
    <col min="2817" max="2817" width="7.85546875" style="79" customWidth="1"/>
    <col min="2818" max="2818" width="55.42578125" style="79" customWidth="1"/>
    <col min="2819" max="2819" width="6.7109375" style="79" customWidth="1"/>
    <col min="2820" max="2820" width="2.28515625" style="79" customWidth="1"/>
    <col min="2821" max="2821" width="16.7109375" style="79" customWidth="1"/>
    <col min="2822" max="2822" width="19.85546875" style="79" customWidth="1"/>
    <col min="2823" max="2823" width="20.7109375" style="79" customWidth="1"/>
    <col min="2824" max="2824" width="0" style="79" hidden="1" customWidth="1"/>
    <col min="2825" max="2825" width="0.7109375" style="79" customWidth="1"/>
    <col min="2826" max="2826" width="2.85546875" style="79" customWidth="1"/>
    <col min="2827" max="2827" width="1.140625" style="79" customWidth="1"/>
    <col min="2828" max="2828" width="13" style="79" customWidth="1"/>
    <col min="2829" max="2829" width="1" style="79" customWidth="1"/>
    <col min="2830" max="2830" width="2.7109375" style="79" customWidth="1"/>
    <col min="2831" max="2831" width="5.28515625" style="79" customWidth="1"/>
    <col min="2832" max="2832" width="22.5703125" style="79" customWidth="1"/>
    <col min="2833" max="3072" width="11.42578125" style="79"/>
    <col min="3073" max="3073" width="7.85546875" style="79" customWidth="1"/>
    <col min="3074" max="3074" width="55.42578125" style="79" customWidth="1"/>
    <col min="3075" max="3075" width="6.7109375" style="79" customWidth="1"/>
    <col min="3076" max="3076" width="2.28515625" style="79" customWidth="1"/>
    <col min="3077" max="3077" width="16.7109375" style="79" customWidth="1"/>
    <col min="3078" max="3078" width="19.85546875" style="79" customWidth="1"/>
    <col min="3079" max="3079" width="20.7109375" style="79" customWidth="1"/>
    <col min="3080" max="3080" width="0" style="79" hidden="1" customWidth="1"/>
    <col min="3081" max="3081" width="0.7109375" style="79" customWidth="1"/>
    <col min="3082" max="3082" width="2.85546875" style="79" customWidth="1"/>
    <col min="3083" max="3083" width="1.140625" style="79" customWidth="1"/>
    <col min="3084" max="3084" width="13" style="79" customWidth="1"/>
    <col min="3085" max="3085" width="1" style="79" customWidth="1"/>
    <col min="3086" max="3086" width="2.7109375" style="79" customWidth="1"/>
    <col min="3087" max="3087" width="5.28515625" style="79" customWidth="1"/>
    <col min="3088" max="3088" width="22.5703125" style="79" customWidth="1"/>
    <col min="3089" max="3328" width="11.42578125" style="79"/>
    <col min="3329" max="3329" width="7.85546875" style="79" customWidth="1"/>
    <col min="3330" max="3330" width="55.42578125" style="79" customWidth="1"/>
    <col min="3331" max="3331" width="6.7109375" style="79" customWidth="1"/>
    <col min="3332" max="3332" width="2.28515625" style="79" customWidth="1"/>
    <col min="3333" max="3333" width="16.7109375" style="79" customWidth="1"/>
    <col min="3334" max="3334" width="19.85546875" style="79" customWidth="1"/>
    <col min="3335" max="3335" width="20.7109375" style="79" customWidth="1"/>
    <col min="3336" max="3336" width="0" style="79" hidden="1" customWidth="1"/>
    <col min="3337" max="3337" width="0.7109375" style="79" customWidth="1"/>
    <col min="3338" max="3338" width="2.85546875" style="79" customWidth="1"/>
    <col min="3339" max="3339" width="1.140625" style="79" customWidth="1"/>
    <col min="3340" max="3340" width="13" style="79" customWidth="1"/>
    <col min="3341" max="3341" width="1" style="79" customWidth="1"/>
    <col min="3342" max="3342" width="2.7109375" style="79" customWidth="1"/>
    <col min="3343" max="3343" width="5.28515625" style="79" customWidth="1"/>
    <col min="3344" max="3344" width="22.5703125" style="79" customWidth="1"/>
    <col min="3345" max="3584" width="11.42578125" style="79"/>
    <col min="3585" max="3585" width="7.85546875" style="79" customWidth="1"/>
    <col min="3586" max="3586" width="55.42578125" style="79" customWidth="1"/>
    <col min="3587" max="3587" width="6.7109375" style="79" customWidth="1"/>
    <col min="3588" max="3588" width="2.28515625" style="79" customWidth="1"/>
    <col min="3589" max="3589" width="16.7109375" style="79" customWidth="1"/>
    <col min="3590" max="3590" width="19.85546875" style="79" customWidth="1"/>
    <col min="3591" max="3591" width="20.7109375" style="79" customWidth="1"/>
    <col min="3592" max="3592" width="0" style="79" hidden="1" customWidth="1"/>
    <col min="3593" max="3593" width="0.7109375" style="79" customWidth="1"/>
    <col min="3594" max="3594" width="2.85546875" style="79" customWidth="1"/>
    <col min="3595" max="3595" width="1.140625" style="79" customWidth="1"/>
    <col min="3596" max="3596" width="13" style="79" customWidth="1"/>
    <col min="3597" max="3597" width="1" style="79" customWidth="1"/>
    <col min="3598" max="3598" width="2.7109375" style="79" customWidth="1"/>
    <col min="3599" max="3599" width="5.28515625" style="79" customWidth="1"/>
    <col min="3600" max="3600" width="22.5703125" style="79" customWidth="1"/>
    <col min="3601" max="3840" width="11.42578125" style="79"/>
    <col min="3841" max="3841" width="7.85546875" style="79" customWidth="1"/>
    <col min="3842" max="3842" width="55.42578125" style="79" customWidth="1"/>
    <col min="3843" max="3843" width="6.7109375" style="79" customWidth="1"/>
    <col min="3844" max="3844" width="2.28515625" style="79" customWidth="1"/>
    <col min="3845" max="3845" width="16.7109375" style="79" customWidth="1"/>
    <col min="3846" max="3846" width="19.85546875" style="79" customWidth="1"/>
    <col min="3847" max="3847" width="20.7109375" style="79" customWidth="1"/>
    <col min="3848" max="3848" width="0" style="79" hidden="1" customWidth="1"/>
    <col min="3849" max="3849" width="0.7109375" style="79" customWidth="1"/>
    <col min="3850" max="3850" width="2.85546875" style="79" customWidth="1"/>
    <col min="3851" max="3851" width="1.140625" style="79" customWidth="1"/>
    <col min="3852" max="3852" width="13" style="79" customWidth="1"/>
    <col min="3853" max="3853" width="1" style="79" customWidth="1"/>
    <col min="3854" max="3854" width="2.7109375" style="79" customWidth="1"/>
    <col min="3855" max="3855" width="5.28515625" style="79" customWidth="1"/>
    <col min="3856" max="3856" width="22.5703125" style="79" customWidth="1"/>
    <col min="3857" max="4096" width="11.42578125" style="79"/>
    <col min="4097" max="4097" width="7.85546875" style="79" customWidth="1"/>
    <col min="4098" max="4098" width="55.42578125" style="79" customWidth="1"/>
    <col min="4099" max="4099" width="6.7109375" style="79" customWidth="1"/>
    <col min="4100" max="4100" width="2.28515625" style="79" customWidth="1"/>
    <col min="4101" max="4101" width="16.7109375" style="79" customWidth="1"/>
    <col min="4102" max="4102" width="19.85546875" style="79" customWidth="1"/>
    <col min="4103" max="4103" width="20.7109375" style="79" customWidth="1"/>
    <col min="4104" max="4104" width="0" style="79" hidden="1" customWidth="1"/>
    <col min="4105" max="4105" width="0.7109375" style="79" customWidth="1"/>
    <col min="4106" max="4106" width="2.85546875" style="79" customWidth="1"/>
    <col min="4107" max="4107" width="1.140625" style="79" customWidth="1"/>
    <col min="4108" max="4108" width="13" style="79" customWidth="1"/>
    <col min="4109" max="4109" width="1" style="79" customWidth="1"/>
    <col min="4110" max="4110" width="2.7109375" style="79" customWidth="1"/>
    <col min="4111" max="4111" width="5.28515625" style="79" customWidth="1"/>
    <col min="4112" max="4112" width="22.5703125" style="79" customWidth="1"/>
    <col min="4113" max="4352" width="11.42578125" style="79"/>
    <col min="4353" max="4353" width="7.85546875" style="79" customWidth="1"/>
    <col min="4354" max="4354" width="55.42578125" style="79" customWidth="1"/>
    <col min="4355" max="4355" width="6.7109375" style="79" customWidth="1"/>
    <col min="4356" max="4356" width="2.28515625" style="79" customWidth="1"/>
    <col min="4357" max="4357" width="16.7109375" style="79" customWidth="1"/>
    <col min="4358" max="4358" width="19.85546875" style="79" customWidth="1"/>
    <col min="4359" max="4359" width="20.7109375" style="79" customWidth="1"/>
    <col min="4360" max="4360" width="0" style="79" hidden="1" customWidth="1"/>
    <col min="4361" max="4361" width="0.7109375" style="79" customWidth="1"/>
    <col min="4362" max="4362" width="2.85546875" style="79" customWidth="1"/>
    <col min="4363" max="4363" width="1.140625" style="79" customWidth="1"/>
    <col min="4364" max="4364" width="13" style="79" customWidth="1"/>
    <col min="4365" max="4365" width="1" style="79" customWidth="1"/>
    <col min="4366" max="4366" width="2.7109375" style="79" customWidth="1"/>
    <col min="4367" max="4367" width="5.28515625" style="79" customWidth="1"/>
    <col min="4368" max="4368" width="22.5703125" style="79" customWidth="1"/>
    <col min="4369" max="4608" width="11.42578125" style="79"/>
    <col min="4609" max="4609" width="7.85546875" style="79" customWidth="1"/>
    <col min="4610" max="4610" width="55.42578125" style="79" customWidth="1"/>
    <col min="4611" max="4611" width="6.7109375" style="79" customWidth="1"/>
    <col min="4612" max="4612" width="2.28515625" style="79" customWidth="1"/>
    <col min="4613" max="4613" width="16.7109375" style="79" customWidth="1"/>
    <col min="4614" max="4614" width="19.85546875" style="79" customWidth="1"/>
    <col min="4615" max="4615" width="20.7109375" style="79" customWidth="1"/>
    <col min="4616" max="4616" width="0" style="79" hidden="1" customWidth="1"/>
    <col min="4617" max="4617" width="0.7109375" style="79" customWidth="1"/>
    <col min="4618" max="4618" width="2.85546875" style="79" customWidth="1"/>
    <col min="4619" max="4619" width="1.140625" style="79" customWidth="1"/>
    <col min="4620" max="4620" width="13" style="79" customWidth="1"/>
    <col min="4621" max="4621" width="1" style="79" customWidth="1"/>
    <col min="4622" max="4622" width="2.7109375" style="79" customWidth="1"/>
    <col min="4623" max="4623" width="5.28515625" style="79" customWidth="1"/>
    <col min="4624" max="4624" width="22.5703125" style="79" customWidth="1"/>
    <col min="4625" max="4864" width="11.42578125" style="79"/>
    <col min="4865" max="4865" width="7.85546875" style="79" customWidth="1"/>
    <col min="4866" max="4866" width="55.42578125" style="79" customWidth="1"/>
    <col min="4867" max="4867" width="6.7109375" style="79" customWidth="1"/>
    <col min="4868" max="4868" width="2.28515625" style="79" customWidth="1"/>
    <col min="4869" max="4869" width="16.7109375" style="79" customWidth="1"/>
    <col min="4870" max="4870" width="19.85546875" style="79" customWidth="1"/>
    <col min="4871" max="4871" width="20.7109375" style="79" customWidth="1"/>
    <col min="4872" max="4872" width="0" style="79" hidden="1" customWidth="1"/>
    <col min="4873" max="4873" width="0.7109375" style="79" customWidth="1"/>
    <col min="4874" max="4874" width="2.85546875" style="79" customWidth="1"/>
    <col min="4875" max="4875" width="1.140625" style="79" customWidth="1"/>
    <col min="4876" max="4876" width="13" style="79" customWidth="1"/>
    <col min="4877" max="4877" width="1" style="79" customWidth="1"/>
    <col min="4878" max="4878" width="2.7109375" style="79" customWidth="1"/>
    <col min="4879" max="4879" width="5.28515625" style="79" customWidth="1"/>
    <col min="4880" max="4880" width="22.5703125" style="79" customWidth="1"/>
    <col min="4881" max="5120" width="11.42578125" style="79"/>
    <col min="5121" max="5121" width="7.85546875" style="79" customWidth="1"/>
    <col min="5122" max="5122" width="55.42578125" style="79" customWidth="1"/>
    <col min="5123" max="5123" width="6.7109375" style="79" customWidth="1"/>
    <col min="5124" max="5124" width="2.28515625" style="79" customWidth="1"/>
    <col min="5125" max="5125" width="16.7109375" style="79" customWidth="1"/>
    <col min="5126" max="5126" width="19.85546875" style="79" customWidth="1"/>
    <col min="5127" max="5127" width="20.7109375" style="79" customWidth="1"/>
    <col min="5128" max="5128" width="0" style="79" hidden="1" customWidth="1"/>
    <col min="5129" max="5129" width="0.7109375" style="79" customWidth="1"/>
    <col min="5130" max="5130" width="2.85546875" style="79" customWidth="1"/>
    <col min="5131" max="5131" width="1.140625" style="79" customWidth="1"/>
    <col min="5132" max="5132" width="13" style="79" customWidth="1"/>
    <col min="5133" max="5133" width="1" style="79" customWidth="1"/>
    <col min="5134" max="5134" width="2.7109375" style="79" customWidth="1"/>
    <col min="5135" max="5135" width="5.28515625" style="79" customWidth="1"/>
    <col min="5136" max="5136" width="22.5703125" style="79" customWidth="1"/>
    <col min="5137" max="5376" width="11.42578125" style="79"/>
    <col min="5377" max="5377" width="7.85546875" style="79" customWidth="1"/>
    <col min="5378" max="5378" width="55.42578125" style="79" customWidth="1"/>
    <col min="5379" max="5379" width="6.7109375" style="79" customWidth="1"/>
    <col min="5380" max="5380" width="2.28515625" style="79" customWidth="1"/>
    <col min="5381" max="5381" width="16.7109375" style="79" customWidth="1"/>
    <col min="5382" max="5382" width="19.85546875" style="79" customWidth="1"/>
    <col min="5383" max="5383" width="20.7109375" style="79" customWidth="1"/>
    <col min="5384" max="5384" width="0" style="79" hidden="1" customWidth="1"/>
    <col min="5385" max="5385" width="0.7109375" style="79" customWidth="1"/>
    <col min="5386" max="5386" width="2.85546875" style="79" customWidth="1"/>
    <col min="5387" max="5387" width="1.140625" style="79" customWidth="1"/>
    <col min="5388" max="5388" width="13" style="79" customWidth="1"/>
    <col min="5389" max="5389" width="1" style="79" customWidth="1"/>
    <col min="5390" max="5390" width="2.7109375" style="79" customWidth="1"/>
    <col min="5391" max="5391" width="5.28515625" style="79" customWidth="1"/>
    <col min="5392" max="5392" width="22.5703125" style="79" customWidth="1"/>
    <col min="5393" max="5632" width="11.42578125" style="79"/>
    <col min="5633" max="5633" width="7.85546875" style="79" customWidth="1"/>
    <col min="5634" max="5634" width="55.42578125" style="79" customWidth="1"/>
    <col min="5635" max="5635" width="6.7109375" style="79" customWidth="1"/>
    <col min="5636" max="5636" width="2.28515625" style="79" customWidth="1"/>
    <col min="5637" max="5637" width="16.7109375" style="79" customWidth="1"/>
    <col min="5638" max="5638" width="19.85546875" style="79" customWidth="1"/>
    <col min="5639" max="5639" width="20.7109375" style="79" customWidth="1"/>
    <col min="5640" max="5640" width="0" style="79" hidden="1" customWidth="1"/>
    <col min="5641" max="5641" width="0.7109375" style="79" customWidth="1"/>
    <col min="5642" max="5642" width="2.85546875" style="79" customWidth="1"/>
    <col min="5643" max="5643" width="1.140625" style="79" customWidth="1"/>
    <col min="5644" max="5644" width="13" style="79" customWidth="1"/>
    <col min="5645" max="5645" width="1" style="79" customWidth="1"/>
    <col min="5646" max="5646" width="2.7109375" style="79" customWidth="1"/>
    <col min="5647" max="5647" width="5.28515625" style="79" customWidth="1"/>
    <col min="5648" max="5648" width="22.5703125" style="79" customWidth="1"/>
    <col min="5649" max="5888" width="11.42578125" style="79"/>
    <col min="5889" max="5889" width="7.85546875" style="79" customWidth="1"/>
    <col min="5890" max="5890" width="55.42578125" style="79" customWidth="1"/>
    <col min="5891" max="5891" width="6.7109375" style="79" customWidth="1"/>
    <col min="5892" max="5892" width="2.28515625" style="79" customWidth="1"/>
    <col min="5893" max="5893" width="16.7109375" style="79" customWidth="1"/>
    <col min="5894" max="5894" width="19.85546875" style="79" customWidth="1"/>
    <col min="5895" max="5895" width="20.7109375" style="79" customWidth="1"/>
    <col min="5896" max="5896" width="0" style="79" hidden="1" customWidth="1"/>
    <col min="5897" max="5897" width="0.7109375" style="79" customWidth="1"/>
    <col min="5898" max="5898" width="2.85546875" style="79" customWidth="1"/>
    <col min="5899" max="5899" width="1.140625" style="79" customWidth="1"/>
    <col min="5900" max="5900" width="13" style="79" customWidth="1"/>
    <col min="5901" max="5901" width="1" style="79" customWidth="1"/>
    <col min="5902" max="5902" width="2.7109375" style="79" customWidth="1"/>
    <col min="5903" max="5903" width="5.28515625" style="79" customWidth="1"/>
    <col min="5904" max="5904" width="22.5703125" style="79" customWidth="1"/>
    <col min="5905" max="6144" width="11.42578125" style="79"/>
    <col min="6145" max="6145" width="7.85546875" style="79" customWidth="1"/>
    <col min="6146" max="6146" width="55.42578125" style="79" customWidth="1"/>
    <col min="6147" max="6147" width="6.7109375" style="79" customWidth="1"/>
    <col min="6148" max="6148" width="2.28515625" style="79" customWidth="1"/>
    <col min="6149" max="6149" width="16.7109375" style="79" customWidth="1"/>
    <col min="6150" max="6150" width="19.85546875" style="79" customWidth="1"/>
    <col min="6151" max="6151" width="20.7109375" style="79" customWidth="1"/>
    <col min="6152" max="6152" width="0" style="79" hidden="1" customWidth="1"/>
    <col min="6153" max="6153" width="0.7109375" style="79" customWidth="1"/>
    <col min="6154" max="6154" width="2.85546875" style="79" customWidth="1"/>
    <col min="6155" max="6155" width="1.140625" style="79" customWidth="1"/>
    <col min="6156" max="6156" width="13" style="79" customWidth="1"/>
    <col min="6157" max="6157" width="1" style="79" customWidth="1"/>
    <col min="6158" max="6158" width="2.7109375" style="79" customWidth="1"/>
    <col min="6159" max="6159" width="5.28515625" style="79" customWidth="1"/>
    <col min="6160" max="6160" width="22.5703125" style="79" customWidth="1"/>
    <col min="6161" max="6400" width="11.42578125" style="79"/>
    <col min="6401" max="6401" width="7.85546875" style="79" customWidth="1"/>
    <col min="6402" max="6402" width="55.42578125" style="79" customWidth="1"/>
    <col min="6403" max="6403" width="6.7109375" style="79" customWidth="1"/>
    <col min="6404" max="6404" width="2.28515625" style="79" customWidth="1"/>
    <col min="6405" max="6405" width="16.7109375" style="79" customWidth="1"/>
    <col min="6406" max="6406" width="19.85546875" style="79" customWidth="1"/>
    <col min="6407" max="6407" width="20.7109375" style="79" customWidth="1"/>
    <col min="6408" max="6408" width="0" style="79" hidden="1" customWidth="1"/>
    <col min="6409" max="6409" width="0.7109375" style="79" customWidth="1"/>
    <col min="6410" max="6410" width="2.85546875" style="79" customWidth="1"/>
    <col min="6411" max="6411" width="1.140625" style="79" customWidth="1"/>
    <col min="6412" max="6412" width="13" style="79" customWidth="1"/>
    <col min="6413" max="6413" width="1" style="79" customWidth="1"/>
    <col min="6414" max="6414" width="2.7109375" style="79" customWidth="1"/>
    <col min="6415" max="6415" width="5.28515625" style="79" customWidth="1"/>
    <col min="6416" max="6416" width="22.5703125" style="79" customWidth="1"/>
    <col min="6417" max="6656" width="11.42578125" style="79"/>
    <col min="6657" max="6657" width="7.85546875" style="79" customWidth="1"/>
    <col min="6658" max="6658" width="55.42578125" style="79" customWidth="1"/>
    <col min="6659" max="6659" width="6.7109375" style="79" customWidth="1"/>
    <col min="6660" max="6660" width="2.28515625" style="79" customWidth="1"/>
    <col min="6661" max="6661" width="16.7109375" style="79" customWidth="1"/>
    <col min="6662" max="6662" width="19.85546875" style="79" customWidth="1"/>
    <col min="6663" max="6663" width="20.7109375" style="79" customWidth="1"/>
    <col min="6664" max="6664" width="0" style="79" hidden="1" customWidth="1"/>
    <col min="6665" max="6665" width="0.7109375" style="79" customWidth="1"/>
    <col min="6666" max="6666" width="2.85546875" style="79" customWidth="1"/>
    <col min="6667" max="6667" width="1.140625" style="79" customWidth="1"/>
    <col min="6668" max="6668" width="13" style="79" customWidth="1"/>
    <col min="6669" max="6669" width="1" style="79" customWidth="1"/>
    <col min="6670" max="6670" width="2.7109375" style="79" customWidth="1"/>
    <col min="6671" max="6671" width="5.28515625" style="79" customWidth="1"/>
    <col min="6672" max="6672" width="22.5703125" style="79" customWidth="1"/>
    <col min="6673" max="6912" width="11.42578125" style="79"/>
    <col min="6913" max="6913" width="7.85546875" style="79" customWidth="1"/>
    <col min="6914" max="6914" width="55.42578125" style="79" customWidth="1"/>
    <col min="6915" max="6915" width="6.7109375" style="79" customWidth="1"/>
    <col min="6916" max="6916" width="2.28515625" style="79" customWidth="1"/>
    <col min="6917" max="6917" width="16.7109375" style="79" customWidth="1"/>
    <col min="6918" max="6918" width="19.85546875" style="79" customWidth="1"/>
    <col min="6919" max="6919" width="20.7109375" style="79" customWidth="1"/>
    <col min="6920" max="6920" width="0" style="79" hidden="1" customWidth="1"/>
    <col min="6921" max="6921" width="0.7109375" style="79" customWidth="1"/>
    <col min="6922" max="6922" width="2.85546875" style="79" customWidth="1"/>
    <col min="6923" max="6923" width="1.140625" style="79" customWidth="1"/>
    <col min="6924" max="6924" width="13" style="79" customWidth="1"/>
    <col min="6925" max="6925" width="1" style="79" customWidth="1"/>
    <col min="6926" max="6926" width="2.7109375" style="79" customWidth="1"/>
    <col min="6927" max="6927" width="5.28515625" style="79" customWidth="1"/>
    <col min="6928" max="6928" width="22.5703125" style="79" customWidth="1"/>
    <col min="6929" max="7168" width="11.42578125" style="79"/>
    <col min="7169" max="7169" width="7.85546875" style="79" customWidth="1"/>
    <col min="7170" max="7170" width="55.42578125" style="79" customWidth="1"/>
    <col min="7171" max="7171" width="6.7109375" style="79" customWidth="1"/>
    <col min="7172" max="7172" width="2.28515625" style="79" customWidth="1"/>
    <col min="7173" max="7173" width="16.7109375" style="79" customWidth="1"/>
    <col min="7174" max="7174" width="19.85546875" style="79" customWidth="1"/>
    <col min="7175" max="7175" width="20.7109375" style="79" customWidth="1"/>
    <col min="7176" max="7176" width="0" style="79" hidden="1" customWidth="1"/>
    <col min="7177" max="7177" width="0.7109375" style="79" customWidth="1"/>
    <col min="7178" max="7178" width="2.85546875" style="79" customWidth="1"/>
    <col min="7179" max="7179" width="1.140625" style="79" customWidth="1"/>
    <col min="7180" max="7180" width="13" style="79" customWidth="1"/>
    <col min="7181" max="7181" width="1" style="79" customWidth="1"/>
    <col min="7182" max="7182" width="2.7109375" style="79" customWidth="1"/>
    <col min="7183" max="7183" width="5.28515625" style="79" customWidth="1"/>
    <col min="7184" max="7184" width="22.5703125" style="79" customWidth="1"/>
    <col min="7185" max="7424" width="11.42578125" style="79"/>
    <col min="7425" max="7425" width="7.85546875" style="79" customWidth="1"/>
    <col min="7426" max="7426" width="55.42578125" style="79" customWidth="1"/>
    <col min="7427" max="7427" width="6.7109375" style="79" customWidth="1"/>
    <col min="7428" max="7428" width="2.28515625" style="79" customWidth="1"/>
    <col min="7429" max="7429" width="16.7109375" style="79" customWidth="1"/>
    <col min="7430" max="7430" width="19.85546875" style="79" customWidth="1"/>
    <col min="7431" max="7431" width="20.7109375" style="79" customWidth="1"/>
    <col min="7432" max="7432" width="0" style="79" hidden="1" customWidth="1"/>
    <col min="7433" max="7433" width="0.7109375" style="79" customWidth="1"/>
    <col min="7434" max="7434" width="2.85546875" style="79" customWidth="1"/>
    <col min="7435" max="7435" width="1.140625" style="79" customWidth="1"/>
    <col min="7436" max="7436" width="13" style="79" customWidth="1"/>
    <col min="7437" max="7437" width="1" style="79" customWidth="1"/>
    <col min="7438" max="7438" width="2.7109375" style="79" customWidth="1"/>
    <col min="7439" max="7439" width="5.28515625" style="79" customWidth="1"/>
    <col min="7440" max="7440" width="22.5703125" style="79" customWidth="1"/>
    <col min="7441" max="7680" width="11.42578125" style="79"/>
    <col min="7681" max="7681" width="7.85546875" style="79" customWidth="1"/>
    <col min="7682" max="7682" width="55.42578125" style="79" customWidth="1"/>
    <col min="7683" max="7683" width="6.7109375" style="79" customWidth="1"/>
    <col min="7684" max="7684" width="2.28515625" style="79" customWidth="1"/>
    <col min="7685" max="7685" width="16.7109375" style="79" customWidth="1"/>
    <col min="7686" max="7686" width="19.85546875" style="79" customWidth="1"/>
    <col min="7687" max="7687" width="20.7109375" style="79" customWidth="1"/>
    <col min="7688" max="7688" width="0" style="79" hidden="1" customWidth="1"/>
    <col min="7689" max="7689" width="0.7109375" style="79" customWidth="1"/>
    <col min="7690" max="7690" width="2.85546875" style="79" customWidth="1"/>
    <col min="7691" max="7691" width="1.140625" style="79" customWidth="1"/>
    <col min="7692" max="7692" width="13" style="79" customWidth="1"/>
    <col min="7693" max="7693" width="1" style="79" customWidth="1"/>
    <col min="7694" max="7694" width="2.7109375" style="79" customWidth="1"/>
    <col min="7695" max="7695" width="5.28515625" style="79" customWidth="1"/>
    <col min="7696" max="7696" width="22.5703125" style="79" customWidth="1"/>
    <col min="7697" max="7936" width="11.42578125" style="79"/>
    <col min="7937" max="7937" width="7.85546875" style="79" customWidth="1"/>
    <col min="7938" max="7938" width="55.42578125" style="79" customWidth="1"/>
    <col min="7939" max="7939" width="6.7109375" style="79" customWidth="1"/>
    <col min="7940" max="7940" width="2.28515625" style="79" customWidth="1"/>
    <col min="7941" max="7941" width="16.7109375" style="79" customWidth="1"/>
    <col min="7942" max="7942" width="19.85546875" style="79" customWidth="1"/>
    <col min="7943" max="7943" width="20.7109375" style="79" customWidth="1"/>
    <col min="7944" max="7944" width="0" style="79" hidden="1" customWidth="1"/>
    <col min="7945" max="7945" width="0.7109375" style="79" customWidth="1"/>
    <col min="7946" max="7946" width="2.85546875" style="79" customWidth="1"/>
    <col min="7947" max="7947" width="1.140625" style="79" customWidth="1"/>
    <col min="7948" max="7948" width="13" style="79" customWidth="1"/>
    <col min="7949" max="7949" width="1" style="79" customWidth="1"/>
    <col min="7950" max="7950" width="2.7109375" style="79" customWidth="1"/>
    <col min="7951" max="7951" width="5.28515625" style="79" customWidth="1"/>
    <col min="7952" max="7952" width="22.5703125" style="79" customWidth="1"/>
    <col min="7953" max="8192" width="11.42578125" style="79"/>
    <col min="8193" max="8193" width="7.85546875" style="79" customWidth="1"/>
    <col min="8194" max="8194" width="55.42578125" style="79" customWidth="1"/>
    <col min="8195" max="8195" width="6.7109375" style="79" customWidth="1"/>
    <col min="8196" max="8196" width="2.28515625" style="79" customWidth="1"/>
    <col min="8197" max="8197" width="16.7109375" style="79" customWidth="1"/>
    <col min="8198" max="8198" width="19.85546875" style="79" customWidth="1"/>
    <col min="8199" max="8199" width="20.7109375" style="79" customWidth="1"/>
    <col min="8200" max="8200" width="0" style="79" hidden="1" customWidth="1"/>
    <col min="8201" max="8201" width="0.7109375" style="79" customWidth="1"/>
    <col min="8202" max="8202" width="2.85546875" style="79" customWidth="1"/>
    <col min="8203" max="8203" width="1.140625" style="79" customWidth="1"/>
    <col min="8204" max="8204" width="13" style="79" customWidth="1"/>
    <col min="8205" max="8205" width="1" style="79" customWidth="1"/>
    <col min="8206" max="8206" width="2.7109375" style="79" customWidth="1"/>
    <col min="8207" max="8207" width="5.28515625" style="79" customWidth="1"/>
    <col min="8208" max="8208" width="22.5703125" style="79" customWidth="1"/>
    <col min="8209" max="8448" width="11.42578125" style="79"/>
    <col min="8449" max="8449" width="7.85546875" style="79" customWidth="1"/>
    <col min="8450" max="8450" width="55.42578125" style="79" customWidth="1"/>
    <col min="8451" max="8451" width="6.7109375" style="79" customWidth="1"/>
    <col min="8452" max="8452" width="2.28515625" style="79" customWidth="1"/>
    <col min="8453" max="8453" width="16.7109375" style="79" customWidth="1"/>
    <col min="8454" max="8454" width="19.85546875" style="79" customWidth="1"/>
    <col min="8455" max="8455" width="20.7109375" style="79" customWidth="1"/>
    <col min="8456" max="8456" width="0" style="79" hidden="1" customWidth="1"/>
    <col min="8457" max="8457" width="0.7109375" style="79" customWidth="1"/>
    <col min="8458" max="8458" width="2.85546875" style="79" customWidth="1"/>
    <col min="8459" max="8459" width="1.140625" style="79" customWidth="1"/>
    <col min="8460" max="8460" width="13" style="79" customWidth="1"/>
    <col min="8461" max="8461" width="1" style="79" customWidth="1"/>
    <col min="8462" max="8462" width="2.7109375" style="79" customWidth="1"/>
    <col min="8463" max="8463" width="5.28515625" style="79" customWidth="1"/>
    <col min="8464" max="8464" width="22.5703125" style="79" customWidth="1"/>
    <col min="8465" max="8704" width="11.42578125" style="79"/>
    <col min="8705" max="8705" width="7.85546875" style="79" customWidth="1"/>
    <col min="8706" max="8706" width="55.42578125" style="79" customWidth="1"/>
    <col min="8707" max="8707" width="6.7109375" style="79" customWidth="1"/>
    <col min="8708" max="8708" width="2.28515625" style="79" customWidth="1"/>
    <col min="8709" max="8709" width="16.7109375" style="79" customWidth="1"/>
    <col min="8710" max="8710" width="19.85546875" style="79" customWidth="1"/>
    <col min="8711" max="8711" width="20.7109375" style="79" customWidth="1"/>
    <col min="8712" max="8712" width="0" style="79" hidden="1" customWidth="1"/>
    <col min="8713" max="8713" width="0.7109375" style="79" customWidth="1"/>
    <col min="8714" max="8714" width="2.85546875" style="79" customWidth="1"/>
    <col min="8715" max="8715" width="1.140625" style="79" customWidth="1"/>
    <col min="8716" max="8716" width="13" style="79" customWidth="1"/>
    <col min="8717" max="8717" width="1" style="79" customWidth="1"/>
    <col min="8718" max="8718" width="2.7109375" style="79" customWidth="1"/>
    <col min="8719" max="8719" width="5.28515625" style="79" customWidth="1"/>
    <col min="8720" max="8720" width="22.5703125" style="79" customWidth="1"/>
    <col min="8721" max="8960" width="11.42578125" style="79"/>
    <col min="8961" max="8961" width="7.85546875" style="79" customWidth="1"/>
    <col min="8962" max="8962" width="55.42578125" style="79" customWidth="1"/>
    <col min="8963" max="8963" width="6.7109375" style="79" customWidth="1"/>
    <col min="8964" max="8964" width="2.28515625" style="79" customWidth="1"/>
    <col min="8965" max="8965" width="16.7109375" style="79" customWidth="1"/>
    <col min="8966" max="8966" width="19.85546875" style="79" customWidth="1"/>
    <col min="8967" max="8967" width="20.7109375" style="79" customWidth="1"/>
    <col min="8968" max="8968" width="0" style="79" hidden="1" customWidth="1"/>
    <col min="8969" max="8969" width="0.7109375" style="79" customWidth="1"/>
    <col min="8970" max="8970" width="2.85546875" style="79" customWidth="1"/>
    <col min="8971" max="8971" width="1.140625" style="79" customWidth="1"/>
    <col min="8972" max="8972" width="13" style="79" customWidth="1"/>
    <col min="8973" max="8973" width="1" style="79" customWidth="1"/>
    <col min="8974" max="8974" width="2.7109375" style="79" customWidth="1"/>
    <col min="8975" max="8975" width="5.28515625" style="79" customWidth="1"/>
    <col min="8976" max="8976" width="22.5703125" style="79" customWidth="1"/>
    <col min="8977" max="9216" width="11.42578125" style="79"/>
    <col min="9217" max="9217" width="7.85546875" style="79" customWidth="1"/>
    <col min="9218" max="9218" width="55.42578125" style="79" customWidth="1"/>
    <col min="9219" max="9219" width="6.7109375" style="79" customWidth="1"/>
    <col min="9220" max="9220" width="2.28515625" style="79" customWidth="1"/>
    <col min="9221" max="9221" width="16.7109375" style="79" customWidth="1"/>
    <col min="9222" max="9222" width="19.85546875" style="79" customWidth="1"/>
    <col min="9223" max="9223" width="20.7109375" style="79" customWidth="1"/>
    <col min="9224" max="9224" width="0" style="79" hidden="1" customWidth="1"/>
    <col min="9225" max="9225" width="0.7109375" style="79" customWidth="1"/>
    <col min="9226" max="9226" width="2.85546875" style="79" customWidth="1"/>
    <col min="9227" max="9227" width="1.140625" style="79" customWidth="1"/>
    <col min="9228" max="9228" width="13" style="79" customWidth="1"/>
    <col min="9229" max="9229" width="1" style="79" customWidth="1"/>
    <col min="9230" max="9230" width="2.7109375" style="79" customWidth="1"/>
    <col min="9231" max="9231" width="5.28515625" style="79" customWidth="1"/>
    <col min="9232" max="9232" width="22.5703125" style="79" customWidth="1"/>
    <col min="9233" max="9472" width="11.42578125" style="79"/>
    <col min="9473" max="9473" width="7.85546875" style="79" customWidth="1"/>
    <col min="9474" max="9474" width="55.42578125" style="79" customWidth="1"/>
    <col min="9475" max="9475" width="6.7109375" style="79" customWidth="1"/>
    <col min="9476" max="9476" width="2.28515625" style="79" customWidth="1"/>
    <col min="9477" max="9477" width="16.7109375" style="79" customWidth="1"/>
    <col min="9478" max="9478" width="19.85546875" style="79" customWidth="1"/>
    <col min="9479" max="9479" width="20.7109375" style="79" customWidth="1"/>
    <col min="9480" max="9480" width="0" style="79" hidden="1" customWidth="1"/>
    <col min="9481" max="9481" width="0.7109375" style="79" customWidth="1"/>
    <col min="9482" max="9482" width="2.85546875" style="79" customWidth="1"/>
    <col min="9483" max="9483" width="1.140625" style="79" customWidth="1"/>
    <col min="9484" max="9484" width="13" style="79" customWidth="1"/>
    <col min="9485" max="9485" width="1" style="79" customWidth="1"/>
    <col min="9486" max="9486" width="2.7109375" style="79" customWidth="1"/>
    <col min="9487" max="9487" width="5.28515625" style="79" customWidth="1"/>
    <col min="9488" max="9488" width="22.5703125" style="79" customWidth="1"/>
    <col min="9489" max="9728" width="11.42578125" style="79"/>
    <col min="9729" max="9729" width="7.85546875" style="79" customWidth="1"/>
    <col min="9730" max="9730" width="55.42578125" style="79" customWidth="1"/>
    <col min="9731" max="9731" width="6.7109375" style="79" customWidth="1"/>
    <col min="9732" max="9732" width="2.28515625" style="79" customWidth="1"/>
    <col min="9733" max="9733" width="16.7109375" style="79" customWidth="1"/>
    <col min="9734" max="9734" width="19.85546875" style="79" customWidth="1"/>
    <col min="9735" max="9735" width="20.7109375" style="79" customWidth="1"/>
    <col min="9736" max="9736" width="0" style="79" hidden="1" customWidth="1"/>
    <col min="9737" max="9737" width="0.7109375" style="79" customWidth="1"/>
    <col min="9738" max="9738" width="2.85546875" style="79" customWidth="1"/>
    <col min="9739" max="9739" width="1.140625" style="79" customWidth="1"/>
    <col min="9740" max="9740" width="13" style="79" customWidth="1"/>
    <col min="9741" max="9741" width="1" style="79" customWidth="1"/>
    <col min="9742" max="9742" width="2.7109375" style="79" customWidth="1"/>
    <col min="9743" max="9743" width="5.28515625" style="79" customWidth="1"/>
    <col min="9744" max="9744" width="22.5703125" style="79" customWidth="1"/>
    <col min="9745" max="9984" width="11.42578125" style="79"/>
    <col min="9985" max="9985" width="7.85546875" style="79" customWidth="1"/>
    <col min="9986" max="9986" width="55.42578125" style="79" customWidth="1"/>
    <col min="9987" max="9987" width="6.7109375" style="79" customWidth="1"/>
    <col min="9988" max="9988" width="2.28515625" style="79" customWidth="1"/>
    <col min="9989" max="9989" width="16.7109375" style="79" customWidth="1"/>
    <col min="9990" max="9990" width="19.85546875" style="79" customWidth="1"/>
    <col min="9991" max="9991" width="20.7109375" style="79" customWidth="1"/>
    <col min="9992" max="9992" width="0" style="79" hidden="1" customWidth="1"/>
    <col min="9993" max="9993" width="0.7109375" style="79" customWidth="1"/>
    <col min="9994" max="9994" width="2.85546875" style="79" customWidth="1"/>
    <col min="9995" max="9995" width="1.140625" style="79" customWidth="1"/>
    <col min="9996" max="9996" width="13" style="79" customWidth="1"/>
    <col min="9997" max="9997" width="1" style="79" customWidth="1"/>
    <col min="9998" max="9998" width="2.7109375" style="79" customWidth="1"/>
    <col min="9999" max="9999" width="5.28515625" style="79" customWidth="1"/>
    <col min="10000" max="10000" width="22.5703125" style="79" customWidth="1"/>
    <col min="10001" max="10240" width="11.42578125" style="79"/>
    <col min="10241" max="10241" width="7.85546875" style="79" customWidth="1"/>
    <col min="10242" max="10242" width="55.42578125" style="79" customWidth="1"/>
    <col min="10243" max="10243" width="6.7109375" style="79" customWidth="1"/>
    <col min="10244" max="10244" width="2.28515625" style="79" customWidth="1"/>
    <col min="10245" max="10245" width="16.7109375" style="79" customWidth="1"/>
    <col min="10246" max="10246" width="19.85546875" style="79" customWidth="1"/>
    <col min="10247" max="10247" width="20.7109375" style="79" customWidth="1"/>
    <col min="10248" max="10248" width="0" style="79" hidden="1" customWidth="1"/>
    <col min="10249" max="10249" width="0.7109375" style="79" customWidth="1"/>
    <col min="10250" max="10250" width="2.85546875" style="79" customWidth="1"/>
    <col min="10251" max="10251" width="1.140625" style="79" customWidth="1"/>
    <col min="10252" max="10252" width="13" style="79" customWidth="1"/>
    <col min="10253" max="10253" width="1" style="79" customWidth="1"/>
    <col min="10254" max="10254" width="2.7109375" style="79" customWidth="1"/>
    <col min="10255" max="10255" width="5.28515625" style="79" customWidth="1"/>
    <col min="10256" max="10256" width="22.5703125" style="79" customWidth="1"/>
    <col min="10257" max="10496" width="11.42578125" style="79"/>
    <col min="10497" max="10497" width="7.85546875" style="79" customWidth="1"/>
    <col min="10498" max="10498" width="55.42578125" style="79" customWidth="1"/>
    <col min="10499" max="10499" width="6.7109375" style="79" customWidth="1"/>
    <col min="10500" max="10500" width="2.28515625" style="79" customWidth="1"/>
    <col min="10501" max="10501" width="16.7109375" style="79" customWidth="1"/>
    <col min="10502" max="10502" width="19.85546875" style="79" customWidth="1"/>
    <col min="10503" max="10503" width="20.7109375" style="79" customWidth="1"/>
    <col min="10504" max="10504" width="0" style="79" hidden="1" customWidth="1"/>
    <col min="10505" max="10505" width="0.7109375" style="79" customWidth="1"/>
    <col min="10506" max="10506" width="2.85546875" style="79" customWidth="1"/>
    <col min="10507" max="10507" width="1.140625" style="79" customWidth="1"/>
    <col min="10508" max="10508" width="13" style="79" customWidth="1"/>
    <col min="10509" max="10509" width="1" style="79" customWidth="1"/>
    <col min="10510" max="10510" width="2.7109375" style="79" customWidth="1"/>
    <col min="10511" max="10511" width="5.28515625" style="79" customWidth="1"/>
    <col min="10512" max="10512" width="22.5703125" style="79" customWidth="1"/>
    <col min="10513" max="10752" width="11.42578125" style="79"/>
    <col min="10753" max="10753" width="7.85546875" style="79" customWidth="1"/>
    <col min="10754" max="10754" width="55.42578125" style="79" customWidth="1"/>
    <col min="10755" max="10755" width="6.7109375" style="79" customWidth="1"/>
    <col min="10756" max="10756" width="2.28515625" style="79" customWidth="1"/>
    <col min="10757" max="10757" width="16.7109375" style="79" customWidth="1"/>
    <col min="10758" max="10758" width="19.85546875" style="79" customWidth="1"/>
    <col min="10759" max="10759" width="20.7109375" style="79" customWidth="1"/>
    <col min="10760" max="10760" width="0" style="79" hidden="1" customWidth="1"/>
    <col min="10761" max="10761" width="0.7109375" style="79" customWidth="1"/>
    <col min="10762" max="10762" width="2.85546875" style="79" customWidth="1"/>
    <col min="10763" max="10763" width="1.140625" style="79" customWidth="1"/>
    <col min="10764" max="10764" width="13" style="79" customWidth="1"/>
    <col min="10765" max="10765" width="1" style="79" customWidth="1"/>
    <col min="10766" max="10766" width="2.7109375" style="79" customWidth="1"/>
    <col min="10767" max="10767" width="5.28515625" style="79" customWidth="1"/>
    <col min="10768" max="10768" width="22.5703125" style="79" customWidth="1"/>
    <col min="10769" max="11008" width="11.42578125" style="79"/>
    <col min="11009" max="11009" width="7.85546875" style="79" customWidth="1"/>
    <col min="11010" max="11010" width="55.42578125" style="79" customWidth="1"/>
    <col min="11011" max="11011" width="6.7109375" style="79" customWidth="1"/>
    <col min="11012" max="11012" width="2.28515625" style="79" customWidth="1"/>
    <col min="11013" max="11013" width="16.7109375" style="79" customWidth="1"/>
    <col min="11014" max="11014" width="19.85546875" style="79" customWidth="1"/>
    <col min="11015" max="11015" width="20.7109375" style="79" customWidth="1"/>
    <col min="11016" max="11016" width="0" style="79" hidden="1" customWidth="1"/>
    <col min="11017" max="11017" width="0.7109375" style="79" customWidth="1"/>
    <col min="11018" max="11018" width="2.85546875" style="79" customWidth="1"/>
    <col min="11019" max="11019" width="1.140625" style="79" customWidth="1"/>
    <col min="11020" max="11020" width="13" style="79" customWidth="1"/>
    <col min="11021" max="11021" width="1" style="79" customWidth="1"/>
    <col min="11022" max="11022" width="2.7109375" style="79" customWidth="1"/>
    <col min="11023" max="11023" width="5.28515625" style="79" customWidth="1"/>
    <col min="11024" max="11024" width="22.5703125" style="79" customWidth="1"/>
    <col min="11025" max="11264" width="11.42578125" style="79"/>
    <col min="11265" max="11265" width="7.85546875" style="79" customWidth="1"/>
    <col min="11266" max="11266" width="55.42578125" style="79" customWidth="1"/>
    <col min="11267" max="11267" width="6.7109375" style="79" customWidth="1"/>
    <col min="11268" max="11268" width="2.28515625" style="79" customWidth="1"/>
    <col min="11269" max="11269" width="16.7109375" style="79" customWidth="1"/>
    <col min="11270" max="11270" width="19.85546875" style="79" customWidth="1"/>
    <col min="11271" max="11271" width="20.7109375" style="79" customWidth="1"/>
    <col min="11272" max="11272" width="0" style="79" hidden="1" customWidth="1"/>
    <col min="11273" max="11273" width="0.7109375" style="79" customWidth="1"/>
    <col min="11274" max="11274" width="2.85546875" style="79" customWidth="1"/>
    <col min="11275" max="11275" width="1.140625" style="79" customWidth="1"/>
    <col min="11276" max="11276" width="13" style="79" customWidth="1"/>
    <col min="11277" max="11277" width="1" style="79" customWidth="1"/>
    <col min="11278" max="11278" width="2.7109375" style="79" customWidth="1"/>
    <col min="11279" max="11279" width="5.28515625" style="79" customWidth="1"/>
    <col min="11280" max="11280" width="22.5703125" style="79" customWidth="1"/>
    <col min="11281" max="11520" width="11.42578125" style="79"/>
    <col min="11521" max="11521" width="7.85546875" style="79" customWidth="1"/>
    <col min="11522" max="11522" width="55.42578125" style="79" customWidth="1"/>
    <col min="11523" max="11523" width="6.7109375" style="79" customWidth="1"/>
    <col min="11524" max="11524" width="2.28515625" style="79" customWidth="1"/>
    <col min="11525" max="11525" width="16.7109375" style="79" customWidth="1"/>
    <col min="11526" max="11526" width="19.85546875" style="79" customWidth="1"/>
    <col min="11527" max="11527" width="20.7109375" style="79" customWidth="1"/>
    <col min="11528" max="11528" width="0" style="79" hidden="1" customWidth="1"/>
    <col min="11529" max="11529" width="0.7109375" style="79" customWidth="1"/>
    <col min="11530" max="11530" width="2.85546875" style="79" customWidth="1"/>
    <col min="11531" max="11531" width="1.140625" style="79" customWidth="1"/>
    <col min="11532" max="11532" width="13" style="79" customWidth="1"/>
    <col min="11533" max="11533" width="1" style="79" customWidth="1"/>
    <col min="11534" max="11534" width="2.7109375" style="79" customWidth="1"/>
    <col min="11535" max="11535" width="5.28515625" style="79" customWidth="1"/>
    <col min="11536" max="11536" width="22.5703125" style="79" customWidth="1"/>
    <col min="11537" max="11776" width="11.42578125" style="79"/>
    <col min="11777" max="11777" width="7.85546875" style="79" customWidth="1"/>
    <col min="11778" max="11778" width="55.42578125" style="79" customWidth="1"/>
    <col min="11779" max="11779" width="6.7109375" style="79" customWidth="1"/>
    <col min="11780" max="11780" width="2.28515625" style="79" customWidth="1"/>
    <col min="11781" max="11781" width="16.7109375" style="79" customWidth="1"/>
    <col min="11782" max="11782" width="19.85546875" style="79" customWidth="1"/>
    <col min="11783" max="11783" width="20.7109375" style="79" customWidth="1"/>
    <col min="11784" max="11784" width="0" style="79" hidden="1" customWidth="1"/>
    <col min="11785" max="11785" width="0.7109375" style="79" customWidth="1"/>
    <col min="11786" max="11786" width="2.85546875" style="79" customWidth="1"/>
    <col min="11787" max="11787" width="1.140625" style="79" customWidth="1"/>
    <col min="11788" max="11788" width="13" style="79" customWidth="1"/>
    <col min="11789" max="11789" width="1" style="79" customWidth="1"/>
    <col min="11790" max="11790" width="2.7109375" style="79" customWidth="1"/>
    <col min="11791" max="11791" width="5.28515625" style="79" customWidth="1"/>
    <col min="11792" max="11792" width="22.5703125" style="79" customWidth="1"/>
    <col min="11793" max="12032" width="11.42578125" style="79"/>
    <col min="12033" max="12033" width="7.85546875" style="79" customWidth="1"/>
    <col min="12034" max="12034" width="55.42578125" style="79" customWidth="1"/>
    <col min="12035" max="12035" width="6.7109375" style="79" customWidth="1"/>
    <col min="12036" max="12036" width="2.28515625" style="79" customWidth="1"/>
    <col min="12037" max="12037" width="16.7109375" style="79" customWidth="1"/>
    <col min="12038" max="12038" width="19.85546875" style="79" customWidth="1"/>
    <col min="12039" max="12039" width="20.7109375" style="79" customWidth="1"/>
    <col min="12040" max="12040" width="0" style="79" hidden="1" customWidth="1"/>
    <col min="12041" max="12041" width="0.7109375" style="79" customWidth="1"/>
    <col min="12042" max="12042" width="2.85546875" style="79" customWidth="1"/>
    <col min="12043" max="12043" width="1.140625" style="79" customWidth="1"/>
    <col min="12044" max="12044" width="13" style="79" customWidth="1"/>
    <col min="12045" max="12045" width="1" style="79" customWidth="1"/>
    <col min="12046" max="12046" width="2.7109375" style="79" customWidth="1"/>
    <col min="12047" max="12047" width="5.28515625" style="79" customWidth="1"/>
    <col min="12048" max="12048" width="22.5703125" style="79" customWidth="1"/>
    <col min="12049" max="12288" width="11.42578125" style="79"/>
    <col min="12289" max="12289" width="7.85546875" style="79" customWidth="1"/>
    <col min="12290" max="12290" width="55.42578125" style="79" customWidth="1"/>
    <col min="12291" max="12291" width="6.7109375" style="79" customWidth="1"/>
    <col min="12292" max="12292" width="2.28515625" style="79" customWidth="1"/>
    <col min="12293" max="12293" width="16.7109375" style="79" customWidth="1"/>
    <col min="12294" max="12294" width="19.85546875" style="79" customWidth="1"/>
    <col min="12295" max="12295" width="20.7109375" style="79" customWidth="1"/>
    <col min="12296" max="12296" width="0" style="79" hidden="1" customWidth="1"/>
    <col min="12297" max="12297" width="0.7109375" style="79" customWidth="1"/>
    <col min="12298" max="12298" width="2.85546875" style="79" customWidth="1"/>
    <col min="12299" max="12299" width="1.140625" style="79" customWidth="1"/>
    <col min="12300" max="12300" width="13" style="79" customWidth="1"/>
    <col min="12301" max="12301" width="1" style="79" customWidth="1"/>
    <col min="12302" max="12302" width="2.7109375" style="79" customWidth="1"/>
    <col min="12303" max="12303" width="5.28515625" style="79" customWidth="1"/>
    <col min="12304" max="12304" width="22.5703125" style="79" customWidth="1"/>
    <col min="12305" max="12544" width="11.42578125" style="79"/>
    <col min="12545" max="12545" width="7.85546875" style="79" customWidth="1"/>
    <col min="12546" max="12546" width="55.42578125" style="79" customWidth="1"/>
    <col min="12547" max="12547" width="6.7109375" style="79" customWidth="1"/>
    <col min="12548" max="12548" width="2.28515625" style="79" customWidth="1"/>
    <col min="12549" max="12549" width="16.7109375" style="79" customWidth="1"/>
    <col min="12550" max="12550" width="19.85546875" style="79" customWidth="1"/>
    <col min="12551" max="12551" width="20.7109375" style="79" customWidth="1"/>
    <col min="12552" max="12552" width="0" style="79" hidden="1" customWidth="1"/>
    <col min="12553" max="12553" width="0.7109375" style="79" customWidth="1"/>
    <col min="12554" max="12554" width="2.85546875" style="79" customWidth="1"/>
    <col min="12555" max="12555" width="1.140625" style="79" customWidth="1"/>
    <col min="12556" max="12556" width="13" style="79" customWidth="1"/>
    <col min="12557" max="12557" width="1" style="79" customWidth="1"/>
    <col min="12558" max="12558" width="2.7109375" style="79" customWidth="1"/>
    <col min="12559" max="12559" width="5.28515625" style="79" customWidth="1"/>
    <col min="12560" max="12560" width="22.5703125" style="79" customWidth="1"/>
    <col min="12561" max="12800" width="11.42578125" style="79"/>
    <col min="12801" max="12801" width="7.85546875" style="79" customWidth="1"/>
    <col min="12802" max="12802" width="55.42578125" style="79" customWidth="1"/>
    <col min="12803" max="12803" width="6.7109375" style="79" customWidth="1"/>
    <col min="12804" max="12804" width="2.28515625" style="79" customWidth="1"/>
    <col min="12805" max="12805" width="16.7109375" style="79" customWidth="1"/>
    <col min="12806" max="12806" width="19.85546875" style="79" customWidth="1"/>
    <col min="12807" max="12807" width="20.7109375" style="79" customWidth="1"/>
    <col min="12808" max="12808" width="0" style="79" hidden="1" customWidth="1"/>
    <col min="12809" max="12809" width="0.7109375" style="79" customWidth="1"/>
    <col min="12810" max="12810" width="2.85546875" style="79" customWidth="1"/>
    <col min="12811" max="12811" width="1.140625" style="79" customWidth="1"/>
    <col min="12812" max="12812" width="13" style="79" customWidth="1"/>
    <col min="12813" max="12813" width="1" style="79" customWidth="1"/>
    <col min="12814" max="12814" width="2.7109375" style="79" customWidth="1"/>
    <col min="12815" max="12815" width="5.28515625" style="79" customWidth="1"/>
    <col min="12816" max="12816" width="22.5703125" style="79" customWidth="1"/>
    <col min="12817" max="13056" width="11.42578125" style="79"/>
    <col min="13057" max="13057" width="7.85546875" style="79" customWidth="1"/>
    <col min="13058" max="13058" width="55.42578125" style="79" customWidth="1"/>
    <col min="13059" max="13059" width="6.7109375" style="79" customWidth="1"/>
    <col min="13060" max="13060" width="2.28515625" style="79" customWidth="1"/>
    <col min="13061" max="13061" width="16.7109375" style="79" customWidth="1"/>
    <col min="13062" max="13062" width="19.85546875" style="79" customWidth="1"/>
    <col min="13063" max="13063" width="20.7109375" style="79" customWidth="1"/>
    <col min="13064" max="13064" width="0" style="79" hidden="1" customWidth="1"/>
    <col min="13065" max="13065" width="0.7109375" style="79" customWidth="1"/>
    <col min="13066" max="13066" width="2.85546875" style="79" customWidth="1"/>
    <col min="13067" max="13067" width="1.140625" style="79" customWidth="1"/>
    <col min="13068" max="13068" width="13" style="79" customWidth="1"/>
    <col min="13069" max="13069" width="1" style="79" customWidth="1"/>
    <col min="13070" max="13070" width="2.7109375" style="79" customWidth="1"/>
    <col min="13071" max="13071" width="5.28515625" style="79" customWidth="1"/>
    <col min="13072" max="13072" width="22.5703125" style="79" customWidth="1"/>
    <col min="13073" max="13312" width="11.42578125" style="79"/>
    <col min="13313" max="13313" width="7.85546875" style="79" customWidth="1"/>
    <col min="13314" max="13314" width="55.42578125" style="79" customWidth="1"/>
    <col min="13315" max="13315" width="6.7109375" style="79" customWidth="1"/>
    <col min="13316" max="13316" width="2.28515625" style="79" customWidth="1"/>
    <col min="13317" max="13317" width="16.7109375" style="79" customWidth="1"/>
    <col min="13318" max="13318" width="19.85546875" style="79" customWidth="1"/>
    <col min="13319" max="13319" width="20.7109375" style="79" customWidth="1"/>
    <col min="13320" max="13320" width="0" style="79" hidden="1" customWidth="1"/>
    <col min="13321" max="13321" width="0.7109375" style="79" customWidth="1"/>
    <col min="13322" max="13322" width="2.85546875" style="79" customWidth="1"/>
    <col min="13323" max="13323" width="1.140625" style="79" customWidth="1"/>
    <col min="13324" max="13324" width="13" style="79" customWidth="1"/>
    <col min="13325" max="13325" width="1" style="79" customWidth="1"/>
    <col min="13326" max="13326" width="2.7109375" style="79" customWidth="1"/>
    <col min="13327" max="13327" width="5.28515625" style="79" customWidth="1"/>
    <col min="13328" max="13328" width="22.5703125" style="79" customWidth="1"/>
    <col min="13329" max="13568" width="11.42578125" style="79"/>
    <col min="13569" max="13569" width="7.85546875" style="79" customWidth="1"/>
    <col min="13570" max="13570" width="55.42578125" style="79" customWidth="1"/>
    <col min="13571" max="13571" width="6.7109375" style="79" customWidth="1"/>
    <col min="13572" max="13572" width="2.28515625" style="79" customWidth="1"/>
    <col min="13573" max="13573" width="16.7109375" style="79" customWidth="1"/>
    <col min="13574" max="13574" width="19.85546875" style="79" customWidth="1"/>
    <col min="13575" max="13575" width="20.7109375" style="79" customWidth="1"/>
    <col min="13576" max="13576" width="0" style="79" hidden="1" customWidth="1"/>
    <col min="13577" max="13577" width="0.7109375" style="79" customWidth="1"/>
    <col min="13578" max="13578" width="2.85546875" style="79" customWidth="1"/>
    <col min="13579" max="13579" width="1.140625" style="79" customWidth="1"/>
    <col min="13580" max="13580" width="13" style="79" customWidth="1"/>
    <col min="13581" max="13581" width="1" style="79" customWidth="1"/>
    <col min="13582" max="13582" width="2.7109375" style="79" customWidth="1"/>
    <col min="13583" max="13583" width="5.28515625" style="79" customWidth="1"/>
    <col min="13584" max="13584" width="22.5703125" style="79" customWidth="1"/>
    <col min="13585" max="13824" width="11.42578125" style="79"/>
    <col min="13825" max="13825" width="7.85546875" style="79" customWidth="1"/>
    <col min="13826" max="13826" width="55.42578125" style="79" customWidth="1"/>
    <col min="13827" max="13827" width="6.7109375" style="79" customWidth="1"/>
    <col min="13828" max="13828" width="2.28515625" style="79" customWidth="1"/>
    <col min="13829" max="13829" width="16.7109375" style="79" customWidth="1"/>
    <col min="13830" max="13830" width="19.85546875" style="79" customWidth="1"/>
    <col min="13831" max="13831" width="20.7109375" style="79" customWidth="1"/>
    <col min="13832" max="13832" width="0" style="79" hidden="1" customWidth="1"/>
    <col min="13833" max="13833" width="0.7109375" style="79" customWidth="1"/>
    <col min="13834" max="13834" width="2.85546875" style="79" customWidth="1"/>
    <col min="13835" max="13835" width="1.140625" style="79" customWidth="1"/>
    <col min="13836" max="13836" width="13" style="79" customWidth="1"/>
    <col min="13837" max="13837" width="1" style="79" customWidth="1"/>
    <col min="13838" max="13838" width="2.7109375" style="79" customWidth="1"/>
    <col min="13839" max="13839" width="5.28515625" style="79" customWidth="1"/>
    <col min="13840" max="13840" width="22.5703125" style="79" customWidth="1"/>
    <col min="13841" max="14080" width="11.42578125" style="79"/>
    <col min="14081" max="14081" width="7.85546875" style="79" customWidth="1"/>
    <col min="14082" max="14082" width="55.42578125" style="79" customWidth="1"/>
    <col min="14083" max="14083" width="6.7109375" style="79" customWidth="1"/>
    <col min="14084" max="14084" width="2.28515625" style="79" customWidth="1"/>
    <col min="14085" max="14085" width="16.7109375" style="79" customWidth="1"/>
    <col min="14086" max="14086" width="19.85546875" style="79" customWidth="1"/>
    <col min="14087" max="14087" width="20.7109375" style="79" customWidth="1"/>
    <col min="14088" max="14088" width="0" style="79" hidden="1" customWidth="1"/>
    <col min="14089" max="14089" width="0.7109375" style="79" customWidth="1"/>
    <col min="14090" max="14090" width="2.85546875" style="79" customWidth="1"/>
    <col min="14091" max="14091" width="1.140625" style="79" customWidth="1"/>
    <col min="14092" max="14092" width="13" style="79" customWidth="1"/>
    <col min="14093" max="14093" width="1" style="79" customWidth="1"/>
    <col min="14094" max="14094" width="2.7109375" style="79" customWidth="1"/>
    <col min="14095" max="14095" width="5.28515625" style="79" customWidth="1"/>
    <col min="14096" max="14096" width="22.5703125" style="79" customWidth="1"/>
    <col min="14097" max="14336" width="11.42578125" style="79"/>
    <col min="14337" max="14337" width="7.85546875" style="79" customWidth="1"/>
    <col min="14338" max="14338" width="55.42578125" style="79" customWidth="1"/>
    <col min="14339" max="14339" width="6.7109375" style="79" customWidth="1"/>
    <col min="14340" max="14340" width="2.28515625" style="79" customWidth="1"/>
    <col min="14341" max="14341" width="16.7109375" style="79" customWidth="1"/>
    <col min="14342" max="14342" width="19.85546875" style="79" customWidth="1"/>
    <col min="14343" max="14343" width="20.7109375" style="79" customWidth="1"/>
    <col min="14344" max="14344" width="0" style="79" hidden="1" customWidth="1"/>
    <col min="14345" max="14345" width="0.7109375" style="79" customWidth="1"/>
    <col min="14346" max="14346" width="2.85546875" style="79" customWidth="1"/>
    <col min="14347" max="14347" width="1.140625" style="79" customWidth="1"/>
    <col min="14348" max="14348" width="13" style="79" customWidth="1"/>
    <col min="14349" max="14349" width="1" style="79" customWidth="1"/>
    <col min="14350" max="14350" width="2.7109375" style="79" customWidth="1"/>
    <col min="14351" max="14351" width="5.28515625" style="79" customWidth="1"/>
    <col min="14352" max="14352" width="22.5703125" style="79" customWidth="1"/>
    <col min="14353" max="14592" width="11.42578125" style="79"/>
    <col min="14593" max="14593" width="7.85546875" style="79" customWidth="1"/>
    <col min="14594" max="14594" width="55.42578125" style="79" customWidth="1"/>
    <col min="14595" max="14595" width="6.7109375" style="79" customWidth="1"/>
    <col min="14596" max="14596" width="2.28515625" style="79" customWidth="1"/>
    <col min="14597" max="14597" width="16.7109375" style="79" customWidth="1"/>
    <col min="14598" max="14598" width="19.85546875" style="79" customWidth="1"/>
    <col min="14599" max="14599" width="20.7109375" style="79" customWidth="1"/>
    <col min="14600" max="14600" width="0" style="79" hidden="1" customWidth="1"/>
    <col min="14601" max="14601" width="0.7109375" style="79" customWidth="1"/>
    <col min="14602" max="14602" width="2.85546875" style="79" customWidth="1"/>
    <col min="14603" max="14603" width="1.140625" style="79" customWidth="1"/>
    <col min="14604" max="14604" width="13" style="79" customWidth="1"/>
    <col min="14605" max="14605" width="1" style="79" customWidth="1"/>
    <col min="14606" max="14606" width="2.7109375" style="79" customWidth="1"/>
    <col min="14607" max="14607" width="5.28515625" style="79" customWidth="1"/>
    <col min="14608" max="14608" width="22.5703125" style="79" customWidth="1"/>
    <col min="14609" max="14848" width="11.42578125" style="79"/>
    <col min="14849" max="14849" width="7.85546875" style="79" customWidth="1"/>
    <col min="14850" max="14850" width="55.42578125" style="79" customWidth="1"/>
    <col min="14851" max="14851" width="6.7109375" style="79" customWidth="1"/>
    <col min="14852" max="14852" width="2.28515625" style="79" customWidth="1"/>
    <col min="14853" max="14853" width="16.7109375" style="79" customWidth="1"/>
    <col min="14854" max="14854" width="19.85546875" style="79" customWidth="1"/>
    <col min="14855" max="14855" width="20.7109375" style="79" customWidth="1"/>
    <col min="14856" max="14856" width="0" style="79" hidden="1" customWidth="1"/>
    <col min="14857" max="14857" width="0.7109375" style="79" customWidth="1"/>
    <col min="14858" max="14858" width="2.85546875" style="79" customWidth="1"/>
    <col min="14859" max="14859" width="1.140625" style="79" customWidth="1"/>
    <col min="14860" max="14860" width="13" style="79" customWidth="1"/>
    <col min="14861" max="14861" width="1" style="79" customWidth="1"/>
    <col min="14862" max="14862" width="2.7109375" style="79" customWidth="1"/>
    <col min="14863" max="14863" width="5.28515625" style="79" customWidth="1"/>
    <col min="14864" max="14864" width="22.5703125" style="79" customWidth="1"/>
    <col min="14865" max="15104" width="11.42578125" style="79"/>
    <col min="15105" max="15105" width="7.85546875" style="79" customWidth="1"/>
    <col min="15106" max="15106" width="55.42578125" style="79" customWidth="1"/>
    <col min="15107" max="15107" width="6.7109375" style="79" customWidth="1"/>
    <col min="15108" max="15108" width="2.28515625" style="79" customWidth="1"/>
    <col min="15109" max="15109" width="16.7109375" style="79" customWidth="1"/>
    <col min="15110" max="15110" width="19.85546875" style="79" customWidth="1"/>
    <col min="15111" max="15111" width="20.7109375" style="79" customWidth="1"/>
    <col min="15112" max="15112" width="0" style="79" hidden="1" customWidth="1"/>
    <col min="15113" max="15113" width="0.7109375" style="79" customWidth="1"/>
    <col min="15114" max="15114" width="2.85546875" style="79" customWidth="1"/>
    <col min="15115" max="15115" width="1.140625" style="79" customWidth="1"/>
    <col min="15116" max="15116" width="13" style="79" customWidth="1"/>
    <col min="15117" max="15117" width="1" style="79" customWidth="1"/>
    <col min="15118" max="15118" width="2.7109375" style="79" customWidth="1"/>
    <col min="15119" max="15119" width="5.28515625" style="79" customWidth="1"/>
    <col min="15120" max="15120" width="22.5703125" style="79" customWidth="1"/>
    <col min="15121" max="15360" width="11.42578125" style="79"/>
    <col min="15361" max="15361" width="7.85546875" style="79" customWidth="1"/>
    <col min="15362" max="15362" width="55.42578125" style="79" customWidth="1"/>
    <col min="15363" max="15363" width="6.7109375" style="79" customWidth="1"/>
    <col min="15364" max="15364" width="2.28515625" style="79" customWidth="1"/>
    <col min="15365" max="15365" width="16.7109375" style="79" customWidth="1"/>
    <col min="15366" max="15366" width="19.85546875" style="79" customWidth="1"/>
    <col min="15367" max="15367" width="20.7109375" style="79" customWidth="1"/>
    <col min="15368" max="15368" width="0" style="79" hidden="1" customWidth="1"/>
    <col min="15369" max="15369" width="0.7109375" style="79" customWidth="1"/>
    <col min="15370" max="15370" width="2.85546875" style="79" customWidth="1"/>
    <col min="15371" max="15371" width="1.140625" style="79" customWidth="1"/>
    <col min="15372" max="15372" width="13" style="79" customWidth="1"/>
    <col min="15373" max="15373" width="1" style="79" customWidth="1"/>
    <col min="15374" max="15374" width="2.7109375" style="79" customWidth="1"/>
    <col min="15375" max="15375" width="5.28515625" style="79" customWidth="1"/>
    <col min="15376" max="15376" width="22.5703125" style="79" customWidth="1"/>
    <col min="15377" max="15616" width="11.42578125" style="79"/>
    <col min="15617" max="15617" width="7.85546875" style="79" customWidth="1"/>
    <col min="15618" max="15618" width="55.42578125" style="79" customWidth="1"/>
    <col min="15619" max="15619" width="6.7109375" style="79" customWidth="1"/>
    <col min="15620" max="15620" width="2.28515625" style="79" customWidth="1"/>
    <col min="15621" max="15621" width="16.7109375" style="79" customWidth="1"/>
    <col min="15622" max="15622" width="19.85546875" style="79" customWidth="1"/>
    <col min="15623" max="15623" width="20.7109375" style="79" customWidth="1"/>
    <col min="15624" max="15624" width="0" style="79" hidden="1" customWidth="1"/>
    <col min="15625" max="15625" width="0.7109375" style="79" customWidth="1"/>
    <col min="15626" max="15626" width="2.85546875" style="79" customWidth="1"/>
    <col min="15627" max="15627" width="1.140625" style="79" customWidth="1"/>
    <col min="15628" max="15628" width="13" style="79" customWidth="1"/>
    <col min="15629" max="15629" width="1" style="79" customWidth="1"/>
    <col min="15630" max="15630" width="2.7109375" style="79" customWidth="1"/>
    <col min="15631" max="15631" width="5.28515625" style="79" customWidth="1"/>
    <col min="15632" max="15632" width="22.5703125" style="79" customWidth="1"/>
    <col min="15633" max="15872" width="11.42578125" style="79"/>
    <col min="15873" max="15873" width="7.85546875" style="79" customWidth="1"/>
    <col min="15874" max="15874" width="55.42578125" style="79" customWidth="1"/>
    <col min="15875" max="15875" width="6.7109375" style="79" customWidth="1"/>
    <col min="15876" max="15876" width="2.28515625" style="79" customWidth="1"/>
    <col min="15877" max="15877" width="16.7109375" style="79" customWidth="1"/>
    <col min="15878" max="15878" width="19.85546875" style="79" customWidth="1"/>
    <col min="15879" max="15879" width="20.7109375" style="79" customWidth="1"/>
    <col min="15880" max="15880" width="0" style="79" hidden="1" customWidth="1"/>
    <col min="15881" max="15881" width="0.7109375" style="79" customWidth="1"/>
    <col min="15882" max="15882" width="2.85546875" style="79" customWidth="1"/>
    <col min="15883" max="15883" width="1.140625" style="79" customWidth="1"/>
    <col min="15884" max="15884" width="13" style="79" customWidth="1"/>
    <col min="15885" max="15885" width="1" style="79" customWidth="1"/>
    <col min="15886" max="15886" width="2.7109375" style="79" customWidth="1"/>
    <col min="15887" max="15887" width="5.28515625" style="79" customWidth="1"/>
    <col min="15888" max="15888" width="22.5703125" style="79" customWidth="1"/>
    <col min="15889" max="16128" width="11.42578125" style="79"/>
    <col min="16129" max="16129" width="7.85546875" style="79" customWidth="1"/>
    <col min="16130" max="16130" width="55.42578125" style="79" customWidth="1"/>
    <col min="16131" max="16131" width="6.7109375" style="79" customWidth="1"/>
    <col min="16132" max="16132" width="2.28515625" style="79" customWidth="1"/>
    <col min="16133" max="16133" width="16.7109375" style="79" customWidth="1"/>
    <col min="16134" max="16134" width="19.85546875" style="79" customWidth="1"/>
    <col min="16135" max="16135" width="20.7109375" style="79" customWidth="1"/>
    <col min="16136" max="16136" width="0" style="79" hidden="1" customWidth="1"/>
    <col min="16137" max="16137" width="0.7109375" style="79" customWidth="1"/>
    <col min="16138" max="16138" width="2.85546875" style="79" customWidth="1"/>
    <col min="16139" max="16139" width="1.140625" style="79" customWidth="1"/>
    <col min="16140" max="16140" width="13" style="79" customWidth="1"/>
    <col min="16141" max="16141" width="1" style="79" customWidth="1"/>
    <col min="16142" max="16142" width="2.7109375" style="79" customWidth="1"/>
    <col min="16143" max="16143" width="5.28515625" style="79" customWidth="1"/>
    <col min="16144" max="16144" width="22.5703125" style="79" customWidth="1"/>
    <col min="16145" max="16384" width="11.42578125" style="79"/>
  </cols>
  <sheetData>
    <row r="1" spans="1:18" ht="13.5" thickBot="1">
      <c r="A1" s="1384"/>
      <c r="B1" s="1384"/>
      <c r="C1" s="1384"/>
      <c r="D1" s="1682"/>
      <c r="E1" s="1683"/>
    </row>
    <row r="2" spans="1:18" s="177" customFormat="1" ht="21" customHeight="1">
      <c r="A2" s="2719" t="s">
        <v>1216</v>
      </c>
      <c r="B2" s="2719"/>
      <c r="C2" s="2719"/>
      <c r="D2" s="2719"/>
      <c r="E2" s="2719"/>
      <c r="F2" s="1684"/>
      <c r="G2" s="1684"/>
      <c r="H2" s="1684"/>
      <c r="I2" s="1684"/>
      <c r="J2" s="1684"/>
      <c r="K2" s="1684"/>
      <c r="L2" s="1684"/>
      <c r="M2" s="1685"/>
      <c r="N2" s="221"/>
      <c r="O2" s="92"/>
      <c r="P2" s="92"/>
    </row>
    <row r="3" spans="1:18" s="177" customFormat="1">
      <c r="A3" s="2719">
        <v>2018</v>
      </c>
      <c r="B3" s="2719"/>
      <c r="C3" s="2719"/>
      <c r="D3" s="2719"/>
      <c r="E3" s="2719"/>
      <c r="F3" s="1684"/>
      <c r="G3" s="1684"/>
      <c r="H3" s="1684"/>
      <c r="I3" s="1684"/>
      <c r="J3" s="1684"/>
      <c r="K3" s="1684"/>
      <c r="L3" s="1684"/>
      <c r="M3" s="1685"/>
      <c r="N3" s="221"/>
      <c r="O3" s="92"/>
      <c r="P3" s="92"/>
    </row>
    <row r="4" spans="1:18" ht="9" customHeight="1">
      <c r="A4" s="1423"/>
      <c r="B4" s="1686"/>
      <c r="C4" s="1686"/>
      <c r="D4" s="1687"/>
      <c r="E4" s="1688"/>
      <c r="F4" s="714"/>
      <c r="G4" s="714"/>
      <c r="H4" s="714"/>
      <c r="I4" s="714"/>
      <c r="J4" s="714"/>
      <c r="K4" s="1689"/>
      <c r="L4" s="714"/>
      <c r="M4" s="714"/>
      <c r="N4" s="83"/>
      <c r="O4" s="83"/>
      <c r="P4" s="83"/>
    </row>
    <row r="5" spans="1:18" ht="6" customHeight="1">
      <c r="A5" s="2720" t="s">
        <v>1217</v>
      </c>
      <c r="B5" s="2720"/>
      <c r="C5" s="624"/>
      <c r="D5" s="1690"/>
      <c r="E5" s="2723" t="s">
        <v>1218</v>
      </c>
      <c r="F5" s="1691"/>
      <c r="G5" s="714"/>
      <c r="H5" s="714"/>
      <c r="I5" s="714"/>
      <c r="J5" s="226"/>
      <c r="K5" s="1428"/>
      <c r="L5" s="226"/>
      <c r="M5" s="226"/>
      <c r="N5" s="226"/>
      <c r="O5" s="83"/>
      <c r="P5" s="83"/>
    </row>
    <row r="6" spans="1:18" s="702" customFormat="1" ht="12.75" customHeight="1">
      <c r="A6" s="2721"/>
      <c r="B6" s="2721"/>
      <c r="C6" s="947"/>
      <c r="D6" s="323"/>
      <c r="E6" s="2724"/>
      <c r="F6" s="2717"/>
      <c r="G6" s="2717"/>
      <c r="H6" s="2717"/>
      <c r="I6" s="352"/>
      <c r="J6" s="278"/>
      <c r="K6" s="2717"/>
      <c r="L6" s="2717"/>
      <c r="M6" s="2717"/>
      <c r="N6" s="1692"/>
      <c r="O6" s="1147"/>
      <c r="P6" s="1391"/>
    </row>
    <row r="7" spans="1:18" ht="6.75" customHeight="1">
      <c r="A7" s="2722"/>
      <c r="B7" s="2722"/>
      <c r="C7" s="1693"/>
      <c r="D7" s="1677"/>
      <c r="E7" s="2725"/>
      <c r="F7" s="1689"/>
      <c r="G7" s="83"/>
      <c r="H7" s="306"/>
      <c r="I7" s="306"/>
      <c r="J7" s="306"/>
      <c r="K7" s="1689"/>
      <c r="L7" s="1689"/>
      <c r="M7" s="1689"/>
      <c r="N7" s="83"/>
      <c r="O7" s="83"/>
      <c r="P7" s="83"/>
    </row>
    <row r="8" spans="1:18" ht="8.1" customHeight="1">
      <c r="A8" s="92"/>
      <c r="B8" s="92"/>
      <c r="C8" s="92"/>
      <c r="D8" s="323"/>
      <c r="E8" s="1694"/>
      <c r="F8" s="83"/>
      <c r="G8" s="83"/>
      <c r="H8" s="306"/>
      <c r="I8" s="306"/>
      <c r="J8" s="306"/>
      <c r="K8" s="1689"/>
      <c r="L8" s="83"/>
      <c r="M8" s="83"/>
      <c r="N8" s="83"/>
      <c r="O8" s="83"/>
      <c r="P8" s="83"/>
    </row>
    <row r="9" spans="1:18" s="683" customFormat="1" ht="12.75" customHeight="1">
      <c r="A9" s="175" t="s">
        <v>1219</v>
      </c>
      <c r="B9" s="175"/>
      <c r="C9" s="283"/>
      <c r="D9" s="1695"/>
      <c r="E9" s="1696">
        <v>995515507</v>
      </c>
      <c r="H9" s="996"/>
      <c r="I9" s="996"/>
      <c r="J9" s="1697"/>
      <c r="K9" s="1579"/>
      <c r="L9" s="1698"/>
      <c r="M9" s="1699"/>
      <c r="N9" s="169"/>
      <c r="O9" s="343"/>
      <c r="P9" s="1700" t="s">
        <v>174</v>
      </c>
      <c r="Q9" s="169"/>
      <c r="R9" s="169"/>
    </row>
    <row r="10" spans="1:18" s="683" customFormat="1" ht="12.75" customHeight="1">
      <c r="A10" s="175" t="s">
        <v>1220</v>
      </c>
      <c r="B10" s="175"/>
      <c r="C10" s="283"/>
      <c r="D10" s="1695"/>
      <c r="E10" s="1701">
        <f>SUM(E11:E27)</f>
        <v>303686531.13</v>
      </c>
      <c r="H10" s="996"/>
      <c r="I10" s="996"/>
      <c r="J10" s="1697"/>
      <c r="K10" s="1579"/>
      <c r="L10" s="1698"/>
      <c r="M10" s="1699"/>
      <c r="N10" s="169"/>
      <c r="O10" s="343"/>
      <c r="P10" s="1700"/>
      <c r="Q10" s="169"/>
      <c r="R10" s="169"/>
    </row>
    <row r="11" spans="1:18" ht="15" customHeight="1">
      <c r="A11" s="92"/>
      <c r="B11" s="1702" t="s">
        <v>1221</v>
      </c>
      <c r="C11" s="283"/>
      <c r="D11" s="1695"/>
      <c r="E11" s="1703"/>
      <c r="H11" s="96"/>
      <c r="I11" s="96"/>
      <c r="J11" s="307"/>
      <c r="K11" s="1689"/>
      <c r="M11" s="1608"/>
      <c r="N11" s="155"/>
      <c r="O11" s="83"/>
      <c r="P11" s="1278"/>
      <c r="Q11" s="155"/>
      <c r="R11" s="155"/>
    </row>
    <row r="12" spans="1:18" ht="15" customHeight="1">
      <c r="A12" s="92"/>
      <c r="B12" s="1702" t="s">
        <v>1222</v>
      </c>
      <c r="C12" s="283"/>
      <c r="D12" s="1695"/>
      <c r="E12" s="1703"/>
      <c r="H12" s="96"/>
      <c r="I12" s="96"/>
      <c r="J12" s="307"/>
      <c r="K12" s="1689"/>
      <c r="L12" s="1576"/>
      <c r="M12" s="1608"/>
      <c r="N12" s="155"/>
      <c r="O12" s="83"/>
      <c r="P12" s="1278"/>
      <c r="Q12" s="155"/>
      <c r="R12" s="155"/>
    </row>
    <row r="13" spans="1:18" ht="15" customHeight="1">
      <c r="A13" s="92"/>
      <c r="B13" s="1702" t="s">
        <v>1223</v>
      </c>
      <c r="C13" s="283"/>
      <c r="D13" s="1695"/>
      <c r="E13" s="1703"/>
      <c r="H13" s="96"/>
      <c r="I13" s="96"/>
      <c r="J13" s="307"/>
      <c r="K13" s="1689"/>
      <c r="L13" s="1576"/>
      <c r="M13" s="1608"/>
      <c r="N13" s="155"/>
      <c r="O13" s="83"/>
      <c r="P13" s="1278"/>
      <c r="Q13" s="155"/>
      <c r="R13" s="155"/>
    </row>
    <row r="14" spans="1:18" ht="15" customHeight="1">
      <c r="A14" s="92"/>
      <c r="B14" s="1702" t="s">
        <v>1224</v>
      </c>
      <c r="C14" s="283"/>
      <c r="D14" s="1695"/>
      <c r="E14" s="1703"/>
      <c r="H14" s="96"/>
      <c r="I14" s="96"/>
      <c r="J14" s="307"/>
      <c r="K14" s="1689"/>
      <c r="L14" s="1576"/>
      <c r="M14" s="1608"/>
      <c r="N14" s="155"/>
      <c r="O14" s="83"/>
      <c r="P14" s="1278"/>
      <c r="Q14" s="155"/>
      <c r="R14" s="155"/>
    </row>
    <row r="15" spans="1:18" ht="15" customHeight="1">
      <c r="A15" s="92"/>
      <c r="B15" s="1702" t="s">
        <v>1225</v>
      </c>
      <c r="C15" s="283"/>
      <c r="D15" s="1695"/>
      <c r="E15" s="1704">
        <v>22876289.25</v>
      </c>
      <c r="H15" s="96"/>
      <c r="I15" s="96"/>
      <c r="J15" s="307"/>
      <c r="K15" s="1689"/>
      <c r="L15" s="1576"/>
      <c r="M15" s="1608"/>
      <c r="N15" s="155"/>
      <c r="O15" s="83"/>
      <c r="P15" s="1278"/>
      <c r="Q15" s="155"/>
      <c r="R15" s="155"/>
    </row>
    <row r="16" spans="1:18" ht="15" customHeight="1">
      <c r="A16" s="92"/>
      <c r="B16" s="1702" t="s">
        <v>1226</v>
      </c>
      <c r="C16" s="283"/>
      <c r="D16" s="1695"/>
      <c r="E16" s="1704">
        <v>6165908</v>
      </c>
      <c r="F16" s="1705"/>
      <c r="G16" s="167"/>
      <c r="H16" s="96"/>
      <c r="I16" s="96"/>
      <c r="J16" s="307"/>
      <c r="K16" s="1689"/>
      <c r="L16" s="1576"/>
      <c r="M16" s="1608"/>
      <c r="N16" s="155"/>
      <c r="O16" s="83"/>
      <c r="P16" s="1278"/>
      <c r="Q16" s="155"/>
      <c r="R16" s="155"/>
    </row>
    <row r="17" spans="1:18" ht="15" customHeight="1">
      <c r="A17" s="92"/>
      <c r="B17" s="1702" t="s">
        <v>1227</v>
      </c>
      <c r="C17" s="283"/>
      <c r="D17" s="1695"/>
      <c r="E17" s="1704"/>
      <c r="F17" s="1706"/>
      <c r="G17" s="1707"/>
      <c r="H17" s="96"/>
      <c r="I17" s="96"/>
      <c r="J17" s="307"/>
      <c r="K17" s="1689"/>
      <c r="L17" s="1576"/>
      <c r="M17" s="1608"/>
      <c r="N17" s="155"/>
      <c r="O17" s="83"/>
      <c r="P17" s="1278"/>
      <c r="Q17" s="155"/>
      <c r="R17" s="155"/>
    </row>
    <row r="18" spans="1:18" ht="15" customHeight="1">
      <c r="A18" s="92"/>
      <c r="B18" s="1702" t="s">
        <v>1228</v>
      </c>
      <c r="C18" s="283"/>
      <c r="D18" s="1695"/>
      <c r="E18" s="1704"/>
      <c r="F18" s="92"/>
      <c r="G18" s="1707"/>
      <c r="H18" s="96"/>
      <c r="I18" s="96"/>
      <c r="J18" s="307"/>
      <c r="K18" s="1689"/>
      <c r="L18" s="1576"/>
      <c r="M18" s="1608"/>
      <c r="N18" s="155"/>
      <c r="O18" s="83"/>
      <c r="P18" s="1278"/>
      <c r="Q18" s="155"/>
      <c r="R18" s="155"/>
    </row>
    <row r="19" spans="1:18" ht="15" customHeight="1">
      <c r="A19" s="92"/>
      <c r="B19" s="1702" t="s">
        <v>1229</v>
      </c>
      <c r="C19" s="283"/>
      <c r="D19" s="1695"/>
      <c r="E19" s="1704">
        <v>158415102.84999999</v>
      </c>
      <c r="F19" s="92"/>
      <c r="G19" s="1707"/>
      <c r="H19" s="96"/>
      <c r="I19" s="96"/>
      <c r="J19" s="307"/>
      <c r="K19" s="1689"/>
      <c r="L19" s="1576"/>
      <c r="M19" s="1608"/>
      <c r="N19" s="155"/>
      <c r="O19" s="83"/>
      <c r="P19" s="1278"/>
      <c r="Q19" s="155"/>
      <c r="R19" s="155"/>
    </row>
    <row r="20" spans="1:18" ht="15" customHeight="1">
      <c r="A20" s="92"/>
      <c r="B20" s="1702" t="s">
        <v>1230</v>
      </c>
      <c r="C20" s="283"/>
      <c r="D20" s="1695"/>
      <c r="E20" s="1704"/>
      <c r="F20" s="92"/>
      <c r="G20" s="1707"/>
      <c r="H20" s="96"/>
      <c r="I20" s="96"/>
      <c r="K20" s="1689"/>
      <c r="L20" s="1576"/>
      <c r="M20" s="1608"/>
      <c r="N20" s="155"/>
      <c r="O20" s="83"/>
      <c r="P20" s="1278"/>
      <c r="Q20" s="155"/>
      <c r="R20" s="155"/>
    </row>
    <row r="21" spans="1:18" ht="15" customHeight="1">
      <c r="A21" s="92"/>
      <c r="B21" s="1702" t="s">
        <v>1231</v>
      </c>
      <c r="C21" s="283"/>
      <c r="D21" s="1708"/>
      <c r="E21" s="1703">
        <v>4985121</v>
      </c>
      <c r="F21" s="92"/>
      <c r="G21" s="1707"/>
      <c r="H21" s="96"/>
      <c r="I21" s="96"/>
      <c r="J21" s="307"/>
      <c r="K21" s="1689"/>
      <c r="L21" s="1576"/>
      <c r="M21" s="1608"/>
      <c r="N21" s="155"/>
      <c r="O21" s="83"/>
      <c r="P21" s="1278"/>
      <c r="Q21" s="155"/>
      <c r="R21" s="155"/>
    </row>
    <row r="22" spans="1:18" ht="15" customHeight="1">
      <c r="A22" s="92"/>
      <c r="B22" s="1702" t="s">
        <v>1232</v>
      </c>
      <c r="C22" s="283"/>
      <c r="D22" s="1708"/>
      <c r="E22" s="1704">
        <v>26629701</v>
      </c>
      <c r="F22" s="92"/>
      <c r="G22" s="1707"/>
      <c r="H22" s="96"/>
      <c r="I22" s="96"/>
      <c r="J22" s="307"/>
      <c r="K22" s="1689"/>
      <c r="L22" s="1576"/>
      <c r="M22" s="1608"/>
      <c r="N22" s="155"/>
      <c r="O22" s="83"/>
      <c r="P22" s="1278"/>
      <c r="Q22" s="155"/>
      <c r="R22" s="155"/>
    </row>
    <row r="23" spans="1:18" ht="15" customHeight="1">
      <c r="A23" s="92"/>
      <c r="B23" s="1702" t="s">
        <v>1233</v>
      </c>
      <c r="C23" s="283"/>
      <c r="D23" s="1708"/>
      <c r="E23" s="1704">
        <v>818750</v>
      </c>
      <c r="F23" s="92"/>
      <c r="G23" s="1707"/>
      <c r="H23" s="96"/>
      <c r="I23" s="96"/>
      <c r="J23" s="307"/>
      <c r="K23" s="1689"/>
      <c r="L23" s="1576"/>
      <c r="M23" s="1608"/>
      <c r="N23" s="155"/>
      <c r="O23" s="83"/>
      <c r="P23" s="1278"/>
      <c r="Q23" s="155"/>
      <c r="R23" s="155"/>
    </row>
    <row r="24" spans="1:18" ht="15" customHeight="1">
      <c r="A24" s="92"/>
      <c r="B24" s="1702" t="s">
        <v>1234</v>
      </c>
      <c r="C24" s="283"/>
      <c r="D24" s="1708"/>
      <c r="E24" s="1704">
        <v>290628</v>
      </c>
      <c r="F24" s="92"/>
      <c r="G24" s="1707"/>
      <c r="H24" s="96"/>
      <c r="I24" s="96"/>
      <c r="J24" s="307"/>
      <c r="K24" s="1689"/>
      <c r="L24" s="1576"/>
      <c r="M24" s="1608"/>
      <c r="N24" s="155"/>
      <c r="O24" s="83"/>
      <c r="P24" s="1278"/>
      <c r="Q24" s="155"/>
      <c r="R24" s="155"/>
    </row>
    <row r="25" spans="1:18" ht="15" customHeight="1">
      <c r="A25" s="92"/>
      <c r="B25" s="1702" t="s">
        <v>1235</v>
      </c>
      <c r="C25" s="283"/>
      <c r="D25" s="1708"/>
      <c r="E25" s="1704">
        <v>25603244</v>
      </c>
      <c r="F25" s="92"/>
      <c r="G25" s="1707"/>
      <c r="H25" s="96"/>
      <c r="I25" s="96"/>
      <c r="J25" s="307"/>
      <c r="K25" s="1689"/>
      <c r="L25" s="1576"/>
      <c r="M25" s="1608"/>
      <c r="N25" s="155"/>
      <c r="O25" s="83"/>
      <c r="P25" s="1709"/>
      <c r="Q25" s="155"/>
      <c r="R25" s="155"/>
    </row>
    <row r="26" spans="1:18" ht="15" customHeight="1">
      <c r="A26" s="92"/>
      <c r="B26" s="1702" t="s">
        <v>1236</v>
      </c>
      <c r="C26" s="283"/>
      <c r="D26" s="1708"/>
      <c r="E26" s="1704">
        <v>57901787.030000001</v>
      </c>
      <c r="F26" s="92"/>
      <c r="G26" s="1707"/>
      <c r="H26" s="96"/>
      <c r="I26" s="96"/>
      <c r="J26" s="307"/>
      <c r="K26" s="1689"/>
      <c r="L26" s="1576"/>
      <c r="M26" s="1608"/>
      <c r="N26" s="155"/>
      <c r="O26" s="83"/>
      <c r="P26" s="1278"/>
      <c r="Q26" s="155"/>
      <c r="R26" s="155"/>
    </row>
    <row r="27" spans="1:18" ht="15" customHeight="1">
      <c r="A27" s="92"/>
      <c r="B27" s="1702" t="s">
        <v>1237</v>
      </c>
      <c r="C27" s="283"/>
      <c r="D27" s="1708"/>
      <c r="E27" s="1704"/>
      <c r="F27" s="92"/>
      <c r="G27" s="1707"/>
      <c r="H27" s="96"/>
      <c r="I27" s="96"/>
      <c r="J27" s="307"/>
      <c r="K27" s="1689"/>
      <c r="L27" s="1576"/>
      <c r="M27" s="1608"/>
      <c r="N27" s="155"/>
      <c r="O27" s="83"/>
      <c r="P27" s="1278"/>
      <c r="Q27" s="155"/>
      <c r="R27" s="155"/>
    </row>
    <row r="28" spans="1:18" s="683" customFormat="1" ht="12.75" customHeight="1">
      <c r="A28" s="175" t="s">
        <v>1238</v>
      </c>
      <c r="B28" s="175"/>
      <c r="C28" s="283"/>
      <c r="D28" s="1710"/>
      <c r="E28" s="1701">
        <v>164683110.12</v>
      </c>
      <c r="F28" s="175"/>
      <c r="G28" s="175"/>
      <c r="H28" s="996"/>
      <c r="I28" s="996"/>
      <c r="J28" s="1697"/>
      <c r="K28" s="1579"/>
      <c r="L28" s="1698"/>
      <c r="M28" s="1699"/>
      <c r="N28" s="169"/>
      <c r="O28" s="343"/>
      <c r="P28" s="1700"/>
      <c r="Q28" s="169"/>
      <c r="R28" s="169"/>
    </row>
    <row r="29" spans="1:18" s="683" customFormat="1" ht="12.75" customHeight="1">
      <c r="A29" s="175" t="s">
        <v>1239</v>
      </c>
      <c r="B29" s="175"/>
      <c r="C29" s="283"/>
      <c r="D29" s="1710"/>
      <c r="E29" s="1701">
        <f>SUM(E30:E30)</f>
        <v>231676669.59999999</v>
      </c>
      <c r="F29" s="175"/>
      <c r="G29" s="175"/>
      <c r="H29" s="175"/>
      <c r="I29" s="996"/>
      <c r="J29" s="1697"/>
      <c r="K29" s="1579"/>
      <c r="L29" s="1698"/>
      <c r="M29" s="1699"/>
      <c r="N29" s="169"/>
      <c r="O29" s="343" t="s">
        <v>174</v>
      </c>
      <c r="P29" s="1700"/>
      <c r="Q29" s="169"/>
      <c r="R29" s="169"/>
    </row>
    <row r="30" spans="1:18" ht="12.75" customHeight="1">
      <c r="A30" s="92"/>
      <c r="B30" s="1702" t="s">
        <v>1240</v>
      </c>
      <c r="C30" s="283"/>
      <c r="D30" s="1711"/>
      <c r="E30" s="1712">
        <v>231676669.59999999</v>
      </c>
      <c r="F30" s="1713"/>
      <c r="G30" s="92"/>
      <c r="H30" s="92"/>
      <c r="I30" s="96"/>
      <c r="J30" s="307"/>
      <c r="K30" s="1689"/>
      <c r="L30" s="1576"/>
      <c r="M30" s="1608"/>
      <c r="N30" s="155"/>
      <c r="O30" s="83"/>
      <c r="P30" s="1278"/>
      <c r="Q30" s="155"/>
      <c r="R30" s="155"/>
    </row>
    <row r="31" spans="1:18" ht="15" customHeight="1">
      <c r="A31" s="167" t="s">
        <v>1241</v>
      </c>
      <c r="B31" s="167"/>
      <c r="C31" s="283"/>
      <c r="D31" s="1714"/>
      <c r="E31" s="1715">
        <v>144217724.28</v>
      </c>
      <c r="F31" s="92"/>
      <c r="G31" s="1707"/>
      <c r="H31" s="96"/>
      <c r="I31" s="96"/>
      <c r="J31" s="307"/>
      <c r="K31" s="1689"/>
      <c r="L31" s="1576"/>
      <c r="M31" s="1608"/>
      <c r="N31" s="155"/>
      <c r="O31" s="83"/>
      <c r="P31" s="1278"/>
      <c r="Q31" s="155"/>
      <c r="R31" s="155"/>
    </row>
    <row r="32" spans="1:18" s="461" customFormat="1" ht="15" customHeight="1">
      <c r="A32" s="1716" t="s">
        <v>1242</v>
      </c>
      <c r="B32" s="167"/>
      <c r="C32" s="283"/>
      <c r="D32" s="1714"/>
      <c r="E32" s="1715">
        <v>25737699.620000001</v>
      </c>
      <c r="F32" s="167"/>
      <c r="G32" s="1717"/>
      <c r="H32" s="946"/>
      <c r="I32" s="946"/>
      <c r="J32" s="308"/>
      <c r="K32" s="1718"/>
      <c r="L32" s="1719"/>
      <c r="M32" s="1720"/>
      <c r="N32" s="730"/>
      <c r="O32" s="1459"/>
      <c r="P32" s="1721"/>
      <c r="Q32" s="730"/>
      <c r="R32" s="730"/>
    </row>
    <row r="33" spans="1:20" s="461" customFormat="1" ht="15" customHeight="1">
      <c r="A33" s="167" t="s">
        <v>1243</v>
      </c>
      <c r="B33" s="167"/>
      <c r="C33" s="283"/>
      <c r="D33" s="1714"/>
      <c r="E33" s="1715">
        <v>2746200</v>
      </c>
      <c r="F33" s="167"/>
      <c r="G33" s="1717"/>
      <c r="H33" s="946"/>
      <c r="I33" s="946"/>
      <c r="J33" s="308"/>
      <c r="K33" s="1718"/>
      <c r="L33" s="1719"/>
      <c r="M33" s="1720"/>
      <c r="N33" s="730"/>
      <c r="O33" s="1459"/>
      <c r="P33" s="1721"/>
      <c r="Q33" s="730"/>
      <c r="R33" s="730"/>
    </row>
    <row r="34" spans="1:20" s="461" customFormat="1" ht="15" customHeight="1">
      <c r="A34" s="167" t="s">
        <v>1244</v>
      </c>
      <c r="B34" s="167"/>
      <c r="C34" s="283"/>
      <c r="D34" s="1722"/>
      <c r="E34" s="1705">
        <v>8186143.2000000002</v>
      </c>
      <c r="F34" s="167"/>
      <c r="G34" s="1717"/>
      <c r="H34" s="946"/>
      <c r="I34" s="946"/>
      <c r="J34" s="308"/>
      <c r="K34" s="1718"/>
      <c r="L34" s="1723"/>
      <c r="M34" s="1720"/>
      <c r="N34" s="730"/>
      <c r="O34" s="1459"/>
      <c r="P34" s="1724"/>
      <c r="Q34" s="730"/>
      <c r="R34" s="730"/>
    </row>
    <row r="35" spans="1:20" s="461" customFormat="1" ht="15" customHeight="1">
      <c r="A35" s="167"/>
      <c r="B35" s="167"/>
      <c r="C35" s="283"/>
      <c r="D35" s="1714"/>
      <c r="E35" s="1715"/>
      <c r="F35" s="167"/>
      <c r="G35" s="1717"/>
      <c r="H35" s="946"/>
      <c r="I35" s="946"/>
      <c r="J35" s="308"/>
      <c r="K35" s="1718"/>
      <c r="L35" s="1723"/>
      <c r="M35" s="1720"/>
      <c r="N35" s="730"/>
      <c r="O35" s="1459"/>
      <c r="P35" s="1724"/>
      <c r="Q35" s="730"/>
      <c r="R35" s="730"/>
    </row>
    <row r="36" spans="1:20" s="461" customFormat="1" ht="15" customHeight="1">
      <c r="A36" s="167"/>
      <c r="B36" s="167"/>
      <c r="C36" s="283"/>
      <c r="D36" s="1722"/>
      <c r="E36" s="1705"/>
      <c r="F36" s="1725"/>
      <c r="G36" s="1717"/>
      <c r="H36" s="946"/>
      <c r="I36" s="946"/>
      <c r="J36" s="308"/>
      <c r="K36" s="1718"/>
      <c r="L36" s="1723"/>
      <c r="M36" s="1720"/>
      <c r="N36" s="730"/>
      <c r="O36" s="1459"/>
      <c r="P36" s="1724"/>
      <c r="Q36" s="730"/>
      <c r="R36" s="730"/>
    </row>
    <row r="37" spans="1:20" s="1408" customFormat="1" ht="16.5" customHeight="1">
      <c r="A37" s="2644" t="s">
        <v>8</v>
      </c>
      <c r="B37" s="2644"/>
      <c r="C37" s="1726"/>
      <c r="D37" s="1727"/>
      <c r="E37" s="1728">
        <f>SUM(E9+E10+E28+E29+E31+E32+E33+E34)</f>
        <v>1876449584.9499998</v>
      </c>
      <c r="H37" s="1729"/>
      <c r="I37" s="1729"/>
      <c r="J37" s="1729"/>
      <c r="K37" s="1718"/>
      <c r="L37" s="1730"/>
      <c r="M37" s="1731"/>
      <c r="N37" s="1732"/>
      <c r="O37" s="1403"/>
      <c r="P37" s="1403"/>
    </row>
    <row r="38" spans="1:20" ht="12.75" customHeight="1">
      <c r="B38" s="1391"/>
      <c r="C38" s="1391"/>
      <c r="D38" s="1733"/>
      <c r="E38" s="1734"/>
      <c r="H38" s="605"/>
      <c r="I38" s="605"/>
      <c r="J38" s="1735"/>
      <c r="K38" s="1736"/>
      <c r="L38" s="1737"/>
      <c r="M38" s="1737"/>
      <c r="N38" s="155"/>
      <c r="O38" s="83"/>
      <c r="P38" s="1278"/>
      <c r="Q38" s="155"/>
      <c r="R38" s="155"/>
    </row>
    <row r="39" spans="1:20" ht="10.5" hidden="1" customHeight="1">
      <c r="A39" s="88"/>
      <c r="B39" s="1391"/>
      <c r="C39" s="155"/>
      <c r="D39" s="1738"/>
      <c r="E39" s="1739"/>
      <c r="H39" s="155"/>
      <c r="I39" s="155"/>
      <c r="J39" s="155"/>
      <c r="K39" s="1740"/>
      <c r="L39" s="155"/>
      <c r="M39" s="155"/>
      <c r="N39" s="155"/>
      <c r="O39" s="83"/>
      <c r="P39" s="83"/>
    </row>
    <row r="40" spans="1:20">
      <c r="A40" s="83"/>
      <c r="B40" s="83"/>
      <c r="C40" s="83"/>
      <c r="D40" s="1741"/>
      <c r="E40" s="1739"/>
    </row>
    <row r="41" spans="1:20" ht="11.1" customHeight="1">
      <c r="A41" s="1278"/>
      <c r="B41" s="92"/>
      <c r="C41" s="83"/>
      <c r="D41" s="1741"/>
      <c r="E41" s="1739"/>
      <c r="H41" s="155"/>
      <c r="I41" s="155"/>
      <c r="J41" s="155"/>
      <c r="K41" s="1740"/>
      <c r="L41" s="155"/>
      <c r="M41" s="155"/>
      <c r="N41" s="155"/>
    </row>
    <row r="42" spans="1:20" ht="11.1" customHeight="1">
      <c r="A42" s="83"/>
      <c r="B42" s="92"/>
      <c r="C42" s="155"/>
      <c r="D42" s="1738"/>
      <c r="E42" s="1739"/>
      <c r="H42" s="155"/>
      <c r="I42" s="155"/>
      <c r="J42" s="155"/>
      <c r="K42" s="1740"/>
      <c r="L42" s="155"/>
      <c r="M42" s="155"/>
      <c r="N42" s="155"/>
    </row>
    <row r="43" spans="1:20" ht="15" customHeight="1">
      <c r="A43" s="1742"/>
      <c r="B43" s="92"/>
      <c r="C43" s="83"/>
      <c r="D43" s="1741"/>
      <c r="E43" s="1743"/>
      <c r="H43" s="155"/>
      <c r="I43" s="155"/>
      <c r="J43" s="1744"/>
      <c r="K43" s="1744"/>
      <c r="L43" s="1744"/>
      <c r="M43" s="1744"/>
      <c r="N43" s="155"/>
    </row>
    <row r="44" spans="1:20" ht="12.75" customHeight="1">
      <c r="A44" s="1278"/>
      <c r="B44" s="92"/>
      <c r="C44" s="83"/>
      <c r="D44" s="1741"/>
      <c r="E44" s="1743"/>
      <c r="F44" s="155"/>
      <c r="G44" s="155"/>
      <c r="H44" s="155"/>
      <c r="I44" s="155"/>
      <c r="J44" s="1744"/>
      <c r="K44" s="1744"/>
      <c r="L44" s="1744"/>
      <c r="M44" s="1744"/>
      <c r="N44" s="155"/>
    </row>
    <row r="45" spans="1:20" ht="12.75" customHeight="1">
      <c r="A45" s="1278"/>
      <c r="B45" s="92"/>
      <c r="C45" s="1745"/>
      <c r="D45" s="1746"/>
      <c r="E45" s="1743"/>
      <c r="F45" s="1745"/>
      <c r="G45" s="1745"/>
      <c r="H45" s="1745"/>
      <c r="I45" s="1745"/>
      <c r="J45" s="1745"/>
      <c r="K45" s="1745"/>
      <c r="L45" s="1745"/>
      <c r="M45" s="1745"/>
      <c r="N45" s="155"/>
    </row>
    <row r="46" spans="1:20" ht="12.75" customHeight="1">
      <c r="A46" s="1278"/>
      <c r="B46" s="92"/>
      <c r="C46" s="83"/>
      <c r="D46" s="1741"/>
      <c r="E46" s="1743"/>
      <c r="F46" s="155"/>
      <c r="G46" s="155"/>
      <c r="H46" s="155"/>
      <c r="I46" s="155"/>
      <c r="J46" s="1744"/>
      <c r="K46" s="1744"/>
      <c r="L46" s="1744"/>
      <c r="M46" s="1744"/>
      <c r="N46" s="155"/>
      <c r="P46" s="79" t="s">
        <v>174</v>
      </c>
      <c r="Q46" s="1747"/>
      <c r="R46" s="1748"/>
      <c r="S46" s="1748"/>
      <c r="T46" s="1748"/>
    </row>
    <row r="47" spans="1:20" ht="12.75" customHeight="1">
      <c r="A47" s="1278"/>
      <c r="B47" s="92"/>
      <c r="C47" s="83"/>
      <c r="D47" s="1741"/>
      <c r="E47" s="1739"/>
      <c r="F47" s="155"/>
      <c r="G47" s="155"/>
      <c r="H47" s="155"/>
      <c r="I47" s="155"/>
      <c r="J47" s="155"/>
      <c r="K47" s="1740"/>
      <c r="L47" s="155"/>
      <c r="M47" s="155"/>
      <c r="N47" s="155"/>
      <c r="Q47" s="1747"/>
      <c r="R47" s="1748"/>
      <c r="S47" s="1748"/>
      <c r="T47" s="1748"/>
    </row>
    <row r="48" spans="1:20" ht="12.75" customHeight="1">
      <c r="A48" s="83"/>
      <c r="B48" s="92"/>
      <c r="C48" s="155"/>
      <c r="D48" s="1738"/>
      <c r="E48" s="1739"/>
      <c r="F48" s="155"/>
      <c r="G48" s="155"/>
      <c r="H48" s="155"/>
      <c r="I48" s="155"/>
      <c r="J48" s="155"/>
      <c r="K48" s="1740"/>
      <c r="L48" s="155"/>
      <c r="M48" s="155"/>
      <c r="N48" s="155"/>
      <c r="P48" s="1399"/>
      <c r="Q48" s="1749"/>
      <c r="R48" s="87"/>
      <c r="S48" s="87"/>
      <c r="T48" s="87"/>
    </row>
    <row r="49" spans="1:20" ht="12.75" customHeight="1">
      <c r="A49" s="1278"/>
      <c r="B49" s="92"/>
      <c r="C49" s="83"/>
      <c r="D49" s="1741"/>
      <c r="E49" s="1739"/>
      <c r="F49" s="155"/>
      <c r="G49" s="155"/>
      <c r="H49" s="155"/>
      <c r="I49" s="155"/>
      <c r="J49" s="155"/>
      <c r="K49" s="1740"/>
      <c r="L49" s="155"/>
      <c r="M49" s="155"/>
      <c r="N49" s="155"/>
      <c r="Q49" s="1750"/>
      <c r="R49" s="1751"/>
      <c r="S49" s="1751"/>
      <c r="T49" s="1751"/>
    </row>
    <row r="50" spans="1:20" ht="4.5" customHeight="1">
      <c r="A50" s="1278"/>
      <c r="B50" s="92"/>
      <c r="C50" s="83"/>
      <c r="D50" s="1741"/>
      <c r="E50" s="1743"/>
      <c r="F50" s="155"/>
      <c r="G50" s="1744"/>
      <c r="H50" s="1744"/>
      <c r="I50" s="1744"/>
      <c r="J50" s="1744"/>
      <c r="K50" s="1744"/>
      <c r="L50" s="1744"/>
      <c r="M50" s="1744"/>
      <c r="N50" s="155"/>
      <c r="Q50" s="1752"/>
      <c r="R50" s="226"/>
      <c r="S50" s="226"/>
      <c r="T50" s="226"/>
    </row>
    <row r="51" spans="1:20" ht="0.75" customHeight="1">
      <c r="A51" s="1278"/>
      <c r="B51" s="92"/>
      <c r="C51" s="83"/>
      <c r="D51" s="1741"/>
      <c r="E51" s="1743"/>
      <c r="F51" s="155"/>
      <c r="G51" s="1744"/>
      <c r="H51" s="1744"/>
      <c r="I51" s="1744"/>
      <c r="J51" s="1744"/>
      <c r="K51" s="1744"/>
      <c r="L51" s="1744"/>
      <c r="M51" s="1744"/>
      <c r="N51" s="155"/>
      <c r="Q51" s="1752"/>
      <c r="R51" s="226"/>
      <c r="S51" s="226"/>
      <c r="T51" s="226"/>
    </row>
    <row r="52" spans="1:20" ht="12.75" customHeight="1">
      <c r="A52" s="1278"/>
      <c r="B52" s="92"/>
      <c r="C52" s="83"/>
      <c r="D52" s="1741"/>
      <c r="E52" s="1743"/>
      <c r="F52" s="1753">
        <f>E9</f>
        <v>995515507</v>
      </c>
      <c r="G52" s="175" t="s">
        <v>1219</v>
      </c>
      <c r="H52" s="1744"/>
      <c r="I52" s="1744"/>
      <c r="J52" s="1744"/>
      <c r="K52" s="1744"/>
      <c r="L52" s="1744"/>
      <c r="M52" s="1744"/>
      <c r="N52" s="155"/>
      <c r="Q52" s="1754"/>
      <c r="R52" s="1755"/>
      <c r="S52" s="1755"/>
      <c r="T52" s="1755"/>
    </row>
    <row r="53" spans="1:20" ht="12.75" customHeight="1">
      <c r="A53" s="1278"/>
      <c r="B53" s="92"/>
      <c r="C53" s="83"/>
      <c r="D53" s="1741"/>
      <c r="E53" s="1743"/>
      <c r="F53" s="1701">
        <f>E10</f>
        <v>303686531.13</v>
      </c>
      <c r="G53" s="175" t="s">
        <v>1220</v>
      </c>
      <c r="H53" s="1744"/>
      <c r="I53" s="1744"/>
      <c r="J53" s="1744"/>
      <c r="K53" s="1744"/>
      <c r="L53" s="1744"/>
      <c r="M53" s="1744"/>
      <c r="N53" s="155"/>
    </row>
    <row r="54" spans="1:20" ht="12.75" customHeight="1">
      <c r="A54" s="1278"/>
      <c r="B54" s="92"/>
      <c r="C54" s="83"/>
      <c r="D54" s="1741"/>
      <c r="E54" s="1743"/>
      <c r="F54" s="1701">
        <f>E28</f>
        <v>164683110.12</v>
      </c>
      <c r="G54" s="175" t="s">
        <v>1238</v>
      </c>
      <c r="H54" s="1744"/>
      <c r="I54" s="1744"/>
      <c r="J54" s="1744"/>
      <c r="K54" s="1744"/>
      <c r="L54" s="1744"/>
      <c r="M54" s="1744"/>
      <c r="N54" s="155"/>
    </row>
    <row r="55" spans="1:20" ht="12.75" customHeight="1">
      <c r="A55" s="1278"/>
      <c r="B55" s="92"/>
      <c r="C55" s="83"/>
      <c r="D55" s="1741"/>
      <c r="E55" s="1743"/>
      <c r="F55" s="1701">
        <f>E29</f>
        <v>231676669.59999999</v>
      </c>
      <c r="G55" s="175" t="s">
        <v>1239</v>
      </c>
      <c r="H55" s="1744"/>
      <c r="I55" s="1744"/>
      <c r="J55" s="1744"/>
      <c r="K55" s="1744"/>
      <c r="L55" s="1744"/>
      <c r="M55" s="1744"/>
      <c r="N55" s="155"/>
    </row>
    <row r="56" spans="1:20" ht="12.75" customHeight="1">
      <c r="A56" s="1278"/>
      <c r="B56" s="92"/>
      <c r="C56" s="83"/>
      <c r="D56" s="1741"/>
      <c r="E56" s="1743"/>
      <c r="F56" s="1701">
        <f>E31</f>
        <v>144217724.28</v>
      </c>
      <c r="G56" s="167" t="s">
        <v>1241</v>
      </c>
      <c r="H56" s="1744"/>
      <c r="I56" s="1744"/>
      <c r="J56" s="1744"/>
      <c r="K56" s="1744"/>
      <c r="L56" s="1744"/>
      <c r="M56" s="1744"/>
      <c r="N56" s="155"/>
    </row>
    <row r="57" spans="1:20" ht="12.75" customHeight="1">
      <c r="A57" s="83"/>
      <c r="B57" s="83"/>
      <c r="C57" s="306"/>
      <c r="D57" s="1741"/>
      <c r="E57" s="1756"/>
      <c r="F57" s="1715">
        <f>E32</f>
        <v>25737699.620000001</v>
      </c>
      <c r="G57" s="1716" t="s">
        <v>1242</v>
      </c>
      <c r="H57" s="1744"/>
      <c r="I57" s="1744"/>
      <c r="J57" s="1744"/>
      <c r="K57" s="1744"/>
      <c r="L57" s="1744"/>
      <c r="M57" s="1744"/>
      <c r="N57" s="155"/>
    </row>
    <row r="58" spans="1:20">
      <c r="A58" s="83"/>
      <c r="B58" s="83"/>
      <c r="C58" s="83"/>
      <c r="D58" s="1741"/>
      <c r="E58" s="1739"/>
      <c r="F58" s="1715">
        <f>E33</f>
        <v>2746200</v>
      </c>
      <c r="G58" s="167" t="s">
        <v>1243</v>
      </c>
    </row>
    <row r="59" spans="1:20" ht="12.75" customHeight="1">
      <c r="A59" s="1403"/>
      <c r="B59" s="92"/>
      <c r="C59" s="83"/>
      <c r="D59" s="1741"/>
      <c r="E59" s="1743"/>
      <c r="F59" s="1715">
        <f>E34</f>
        <v>8186143.2000000002</v>
      </c>
      <c r="G59" s="167" t="s">
        <v>1244</v>
      </c>
      <c r="H59" s="1744"/>
      <c r="I59" s="1744"/>
      <c r="J59" s="1744"/>
      <c r="K59" s="1744"/>
      <c r="L59" s="1744"/>
      <c r="M59" s="1744"/>
      <c r="N59" s="155"/>
    </row>
    <row r="60" spans="1:20" ht="12.75" customHeight="1">
      <c r="A60" s="1403"/>
      <c r="B60" s="92"/>
      <c r="C60" s="83"/>
      <c r="D60" s="1741"/>
      <c r="E60" s="1743"/>
      <c r="F60" s="155"/>
      <c r="G60" s="1744"/>
      <c r="H60" s="1744"/>
      <c r="I60" s="1744"/>
      <c r="J60" s="1744"/>
      <c r="K60" s="1744"/>
      <c r="L60" s="1744"/>
      <c r="M60" s="1744"/>
      <c r="N60" s="155"/>
    </row>
    <row r="61" spans="1:20" ht="12.75" customHeight="1">
      <c r="A61" s="1403"/>
      <c r="B61" s="92"/>
      <c r="C61" s="83"/>
      <c r="D61" s="1741"/>
      <c r="E61" s="1743"/>
      <c r="F61" s="155"/>
      <c r="G61" s="1744"/>
      <c r="H61" s="1744"/>
      <c r="I61" s="1744"/>
      <c r="J61" s="1744"/>
      <c r="K61" s="1744"/>
      <c r="L61" s="1744"/>
      <c r="M61" s="1744"/>
      <c r="N61" s="155"/>
    </row>
    <row r="62" spans="1:20" ht="12.75" customHeight="1">
      <c r="A62" s="1757"/>
      <c r="B62" s="92"/>
      <c r="C62" s="83"/>
      <c r="D62" s="1741"/>
      <c r="E62" s="1743"/>
      <c r="F62" s="155"/>
      <c r="G62" s="1744"/>
      <c r="H62" s="1744"/>
      <c r="I62" s="1744"/>
      <c r="J62" s="1744"/>
      <c r="K62" s="1744"/>
      <c r="L62" s="1744"/>
      <c r="M62" s="1744"/>
      <c r="N62" s="155"/>
    </row>
    <row r="63" spans="1:20" ht="12.75" customHeight="1">
      <c r="A63" s="1403"/>
      <c r="B63" s="92"/>
      <c r="C63" s="83"/>
      <c r="D63" s="1741"/>
      <c r="E63" s="1743"/>
      <c r="F63" s="155"/>
      <c r="G63" s="1744"/>
      <c r="H63" s="1744"/>
      <c r="I63" s="1744"/>
      <c r="J63" s="1744"/>
      <c r="K63" s="1744"/>
      <c r="L63" s="1744"/>
      <c r="M63" s="1744"/>
      <c r="N63" s="155"/>
    </row>
    <row r="64" spans="1:20" ht="12.75" customHeight="1">
      <c r="A64" s="1403"/>
      <c r="B64" s="92"/>
      <c r="C64" s="83"/>
      <c r="D64" s="1741"/>
      <c r="E64" s="1743"/>
      <c r="F64" s="155"/>
      <c r="G64" s="1744"/>
      <c r="H64" s="1744"/>
      <c r="I64" s="1744"/>
      <c r="J64" s="1744"/>
      <c r="K64" s="1744"/>
      <c r="L64" s="1744"/>
      <c r="M64" s="1744"/>
      <c r="N64" s="155"/>
    </row>
    <row r="66" spans="1:16" ht="12.75" customHeight="1">
      <c r="B66" s="92"/>
      <c r="C66" s="83"/>
      <c r="D66" s="1741"/>
      <c r="E66" s="1743"/>
      <c r="F66" s="155"/>
      <c r="G66" s="1744"/>
      <c r="H66" s="1744"/>
      <c r="I66" s="1744"/>
      <c r="J66" s="1744"/>
      <c r="K66" s="1744"/>
      <c r="L66" s="1744"/>
      <c r="M66" s="1744"/>
      <c r="N66" s="155"/>
    </row>
    <row r="67" spans="1:16" ht="12.75" customHeight="1">
      <c r="A67" s="1403"/>
      <c r="B67" s="92"/>
      <c r="C67" s="83"/>
      <c r="D67" s="1741"/>
      <c r="E67" s="1743"/>
      <c r="F67" s="155"/>
      <c r="G67" s="1744"/>
      <c r="H67" s="1744"/>
      <c r="I67" s="1744"/>
      <c r="J67" s="1744"/>
      <c r="K67" s="1744"/>
      <c r="L67" s="1744"/>
      <c r="M67" s="1744"/>
      <c r="N67" s="155"/>
    </row>
    <row r="68" spans="1:16" ht="12.75" customHeight="1">
      <c r="A68" s="322" t="s">
        <v>1245</v>
      </c>
      <c r="B68" s="92"/>
      <c r="C68" s="83"/>
      <c r="D68" s="1741"/>
      <c r="E68" s="1743"/>
      <c r="F68" s="155"/>
      <c r="G68" s="1744"/>
      <c r="H68" s="1744"/>
      <c r="I68" s="1744"/>
      <c r="J68" s="1744"/>
      <c r="K68" s="1744"/>
      <c r="L68" s="1744"/>
      <c r="M68" s="1744"/>
      <c r="N68" s="155"/>
    </row>
    <row r="69" spans="1:16" ht="12.75" customHeight="1">
      <c r="A69" s="1403"/>
      <c r="B69" s="92"/>
      <c r="C69" s="83"/>
      <c r="D69" s="1741"/>
      <c r="E69" s="1743"/>
      <c r="F69" s="155"/>
      <c r="G69" s="1744"/>
      <c r="H69" s="1744"/>
      <c r="I69" s="1744"/>
      <c r="J69" s="1744"/>
      <c r="K69" s="1744"/>
      <c r="L69" s="1744"/>
      <c r="M69" s="1744"/>
      <c r="N69" s="155"/>
    </row>
    <row r="70" spans="1:16" ht="12.75" customHeight="1">
      <c r="A70" s="1403"/>
      <c r="B70" s="92"/>
      <c r="C70" s="83"/>
      <c r="D70" s="1741"/>
      <c r="E70" s="1743"/>
      <c r="F70" s="155"/>
      <c r="G70" s="1744"/>
      <c r="H70" s="1744"/>
      <c r="I70" s="1744"/>
      <c r="J70" s="1744"/>
      <c r="K70" s="1744"/>
      <c r="L70" s="1744"/>
      <c r="M70" s="1744"/>
      <c r="N70" s="155"/>
    </row>
    <row r="71" spans="1:16" ht="12.75" customHeight="1">
      <c r="A71" s="1403"/>
      <c r="B71" s="92"/>
      <c r="C71" s="83"/>
      <c r="D71" s="1741"/>
      <c r="E71" s="1743"/>
      <c r="F71" s="155"/>
      <c r="G71" s="1744"/>
      <c r="H71" s="1744"/>
      <c r="I71" s="1744"/>
      <c r="J71" s="1744"/>
      <c r="K71" s="1744"/>
      <c r="L71" s="1744"/>
      <c r="M71" s="1744"/>
      <c r="N71" s="155"/>
    </row>
    <row r="72" spans="1:16" ht="12.75" customHeight="1">
      <c r="A72" s="1403"/>
      <c r="B72" s="92"/>
      <c r="C72" s="83"/>
      <c r="D72" s="1741"/>
      <c r="E72" s="1743"/>
      <c r="F72" s="155"/>
      <c r="G72" s="1744"/>
      <c r="H72" s="1744"/>
      <c r="I72" s="1744"/>
      <c r="J72" s="1744"/>
      <c r="K72" s="1744"/>
      <c r="L72" s="1744"/>
      <c r="M72" s="1744"/>
      <c r="N72" s="155"/>
    </row>
    <row r="73" spans="1:16" ht="12.75" customHeight="1">
      <c r="A73" s="1403"/>
      <c r="B73" s="92"/>
      <c r="C73" s="83"/>
      <c r="D73" s="1741"/>
      <c r="E73" s="1743"/>
      <c r="F73" s="155"/>
      <c r="G73" s="1744"/>
      <c r="H73" s="1744"/>
      <c r="I73" s="1744"/>
      <c r="J73" s="1744"/>
      <c r="K73" s="1744"/>
      <c r="L73" s="1744"/>
      <c r="M73" s="1744"/>
      <c r="N73" s="155"/>
    </row>
    <row r="74" spans="1:16" ht="9" customHeight="1">
      <c r="A74" s="1403"/>
      <c r="B74" s="92"/>
      <c r="C74" s="83"/>
      <c r="D74" s="1741"/>
      <c r="E74" s="1743"/>
      <c r="F74" s="155"/>
      <c r="G74" s="1744"/>
      <c r="H74" s="1744"/>
      <c r="I74" s="1744"/>
      <c r="J74" s="1744"/>
      <c r="K74" s="1744"/>
      <c r="L74" s="1744"/>
      <c r="M74" s="1744"/>
      <c r="N74" s="155"/>
    </row>
    <row r="75" spans="1:16" ht="12.75" customHeight="1">
      <c r="A75" s="1408"/>
      <c r="B75" s="177"/>
      <c r="E75" s="1743"/>
      <c r="F75" s="155"/>
      <c r="G75" s="1744"/>
      <c r="H75" s="1744"/>
      <c r="I75" s="1744"/>
      <c r="J75" s="1744"/>
      <c r="K75" s="1744"/>
      <c r="L75" s="1744"/>
      <c r="M75" s="1744"/>
      <c r="N75" s="155"/>
    </row>
    <row r="76" spans="1:16" ht="12.75" customHeight="1">
      <c r="A76" s="1408"/>
      <c r="G76" s="1744"/>
      <c r="H76" s="1744"/>
      <c r="I76" s="1744"/>
      <c r="J76" s="1744"/>
      <c r="K76" s="1744"/>
      <c r="L76" s="1744"/>
      <c r="M76" s="1744"/>
      <c r="N76" s="155"/>
    </row>
    <row r="77" spans="1:16" ht="12.75" customHeight="1">
      <c r="D77" s="1760"/>
      <c r="E77" s="1761"/>
      <c r="G77" s="1744"/>
      <c r="H77" s="1744"/>
      <c r="I77" s="1744"/>
      <c r="J77" s="1744"/>
      <c r="K77" s="1744"/>
      <c r="L77" s="1744"/>
      <c r="M77" s="1744"/>
      <c r="N77" s="155"/>
    </row>
    <row r="78" spans="1:16" ht="12.75" customHeight="1">
      <c r="A78" s="309"/>
      <c r="B78" s="1762"/>
      <c r="C78" s="1763"/>
      <c r="D78" s="1733"/>
      <c r="E78" s="1756"/>
      <c r="G78" s="1744"/>
      <c r="H78" s="1744"/>
      <c r="I78" s="1744"/>
      <c r="J78" s="1744"/>
      <c r="K78" s="1744"/>
      <c r="L78" s="1744"/>
      <c r="M78" s="1744"/>
      <c r="N78" s="155"/>
    </row>
    <row r="79" spans="1:16" ht="13.5" customHeight="1">
      <c r="A79" s="309"/>
      <c r="B79" s="1762"/>
      <c r="C79" s="1763"/>
      <c r="D79" s="1733"/>
      <c r="E79" s="1756"/>
      <c r="G79" s="1744"/>
      <c r="H79" s="1744"/>
      <c r="I79" s="1744"/>
      <c r="J79" s="1744"/>
      <c r="K79" s="1744"/>
      <c r="L79" s="1744"/>
      <c r="M79" s="1744"/>
      <c r="N79" s="155"/>
    </row>
    <row r="80" spans="1:16" s="1408" customFormat="1">
      <c r="A80" s="79"/>
      <c r="B80" s="1762"/>
      <c r="C80" s="79"/>
      <c r="D80" s="1760"/>
      <c r="E80" s="1764"/>
      <c r="F80" s="79"/>
      <c r="K80" s="1765"/>
      <c r="O80" s="1403"/>
      <c r="P80" s="1403"/>
    </row>
    <row r="81" spans="1:18" ht="14.1" customHeight="1">
      <c r="B81" s="1762"/>
      <c r="D81" s="1760"/>
      <c r="E81" s="1764"/>
      <c r="G81" s="1766"/>
      <c r="H81" s="1766"/>
      <c r="I81" s="1766"/>
      <c r="J81" s="1767"/>
      <c r="K81" s="1768"/>
      <c r="L81" s="1767"/>
      <c r="M81" s="1766"/>
      <c r="N81" s="1768"/>
      <c r="O81" s="1281"/>
    </row>
    <row r="82" spans="1:18" ht="12.75" customHeight="1">
      <c r="B82" s="1747"/>
      <c r="C82" s="1763"/>
      <c r="D82" s="1733"/>
      <c r="E82" s="1756"/>
      <c r="G82" s="1769"/>
      <c r="H82" s="1769"/>
      <c r="I82" s="1769"/>
      <c r="J82" s="1769"/>
      <c r="K82" s="1769"/>
      <c r="L82" s="1769"/>
      <c r="M82" s="1769"/>
      <c r="N82" s="465"/>
    </row>
    <row r="83" spans="1:18" ht="12.75" customHeight="1">
      <c r="B83" s="1762"/>
      <c r="C83" s="1763"/>
      <c r="D83" s="1733"/>
      <c r="E83" s="1756"/>
      <c r="G83" s="714"/>
      <c r="H83" s="714"/>
      <c r="I83" s="714"/>
      <c r="J83" s="714"/>
      <c r="K83" s="1689"/>
      <c r="L83" s="714"/>
      <c r="M83" s="714"/>
      <c r="Q83" s="1404"/>
      <c r="R83" s="1404"/>
    </row>
    <row r="84" spans="1:18" ht="12.75" customHeight="1">
      <c r="B84" s="1762"/>
      <c r="C84" s="1763"/>
      <c r="D84" s="1733"/>
      <c r="E84" s="1756"/>
      <c r="F84" s="1770"/>
      <c r="G84" s="714"/>
      <c r="H84" s="714"/>
      <c r="I84" s="714"/>
      <c r="J84" s="714"/>
      <c r="K84" s="1689"/>
      <c r="L84" s="714"/>
      <c r="M84" s="714"/>
      <c r="Q84" s="1404"/>
      <c r="R84" s="1404"/>
    </row>
    <row r="85" spans="1:18" ht="12.75" customHeight="1">
      <c r="B85" s="1747"/>
      <c r="C85" s="1763"/>
      <c r="D85" s="1733"/>
      <c r="E85" s="1756"/>
      <c r="G85" s="714"/>
      <c r="H85" s="714"/>
      <c r="I85" s="714"/>
      <c r="J85" s="714"/>
      <c r="K85" s="1689"/>
      <c r="L85" s="714"/>
      <c r="M85" s="714"/>
      <c r="Q85" s="1404"/>
      <c r="R85" s="1404"/>
    </row>
    <row r="86" spans="1:18" ht="12.75" customHeight="1">
      <c r="D86" s="1771"/>
      <c r="E86" s="1761"/>
      <c r="G86" s="714"/>
      <c r="H86" s="714"/>
      <c r="I86" s="714"/>
      <c r="J86" s="714"/>
      <c r="K86" s="1689"/>
      <c r="L86" s="714"/>
      <c r="M86" s="714"/>
      <c r="Q86" s="1404"/>
      <c r="R86" s="1404"/>
    </row>
    <row r="87" spans="1:18" ht="12.75" customHeight="1">
      <c r="B87" s="1770"/>
      <c r="C87" s="1747"/>
      <c r="D87" s="1771"/>
      <c r="E87" s="1761"/>
      <c r="G87" s="714"/>
      <c r="H87" s="714"/>
      <c r="I87" s="714"/>
      <c r="J87" s="714"/>
      <c r="K87" s="1689"/>
      <c r="L87" s="714"/>
      <c r="M87" s="714"/>
      <c r="Q87" s="1404"/>
      <c r="R87" s="1404"/>
    </row>
    <row r="88" spans="1:18" ht="12.75" customHeight="1">
      <c r="B88" s="461"/>
      <c r="C88" s="1747"/>
      <c r="D88" s="1771"/>
      <c r="E88" s="1761"/>
      <c r="F88" s="461"/>
      <c r="G88" s="714"/>
      <c r="H88" s="714"/>
      <c r="I88" s="714"/>
      <c r="J88" s="714"/>
      <c r="K88" s="1689"/>
      <c r="L88" s="714"/>
      <c r="M88" s="714"/>
      <c r="Q88" s="1404"/>
      <c r="R88" s="1404"/>
    </row>
    <row r="89" spans="1:18" ht="12.75" customHeight="1">
      <c r="A89" s="1772"/>
      <c r="B89" s="1748"/>
      <c r="C89" s="1747"/>
      <c r="D89" s="1771"/>
      <c r="E89" s="1761"/>
      <c r="F89" s="1748"/>
      <c r="G89" s="714"/>
      <c r="H89" s="714"/>
      <c r="I89" s="714"/>
      <c r="J89" s="714"/>
      <c r="K89" s="1689"/>
      <c r="L89" s="714"/>
      <c r="M89" s="714"/>
      <c r="Q89" s="1404"/>
      <c r="R89" s="1404"/>
    </row>
    <row r="90" spans="1:18" ht="12.75" customHeight="1">
      <c r="A90" s="1773"/>
      <c r="B90" s="1748"/>
      <c r="C90" s="1747"/>
      <c r="D90" s="1771"/>
      <c r="E90" s="1761"/>
      <c r="F90" s="1748"/>
      <c r="G90" s="714"/>
      <c r="H90" s="714"/>
      <c r="I90" s="714"/>
      <c r="J90" s="714"/>
      <c r="K90" s="1689"/>
      <c r="L90" s="714"/>
      <c r="M90" s="714"/>
      <c r="Q90" s="1404"/>
      <c r="R90" s="1404"/>
    </row>
    <row r="91" spans="1:18" ht="12.75" customHeight="1">
      <c r="A91" s="1281"/>
      <c r="B91" s="177"/>
      <c r="E91" s="1739"/>
      <c r="F91" s="714"/>
      <c r="G91" s="714"/>
      <c r="H91" s="714"/>
      <c r="I91" s="714"/>
      <c r="J91" s="714"/>
      <c r="K91" s="1689"/>
      <c r="L91" s="714"/>
      <c r="M91" s="714"/>
      <c r="Q91" s="1404"/>
      <c r="R91" s="1404"/>
    </row>
    <row r="92" spans="1:18" ht="12.75" customHeight="1">
      <c r="A92" s="1281"/>
      <c r="B92" s="177"/>
      <c r="E92" s="1739"/>
      <c r="F92" s="714"/>
      <c r="G92" s="714"/>
      <c r="H92" s="714"/>
      <c r="I92" s="714"/>
      <c r="J92" s="714"/>
      <c r="K92" s="1689"/>
      <c r="L92" s="714"/>
      <c r="M92" s="714"/>
      <c r="Q92" s="1404"/>
      <c r="R92" s="1404"/>
    </row>
    <row r="93" spans="1:18" ht="12.75" customHeight="1">
      <c r="A93" s="1281"/>
      <c r="B93" s="177"/>
      <c r="E93" s="1739"/>
      <c r="F93" s="714"/>
      <c r="G93" s="714"/>
      <c r="H93" s="714"/>
      <c r="I93" s="714"/>
      <c r="J93" s="714"/>
      <c r="K93" s="1689"/>
      <c r="L93" s="714"/>
      <c r="M93" s="714"/>
      <c r="Q93" s="1404"/>
      <c r="R93" s="1404"/>
    </row>
    <row r="94" spans="1:18" ht="12.75" customHeight="1">
      <c r="A94" s="83"/>
      <c r="B94" s="83"/>
      <c r="C94" s="155"/>
      <c r="D94" s="1738"/>
      <c r="E94" s="1739"/>
      <c r="F94" s="155"/>
      <c r="G94" s="156"/>
      <c r="H94" s="155"/>
      <c r="I94" s="156"/>
      <c r="J94" s="155"/>
      <c r="K94" s="1740"/>
      <c r="L94" s="155"/>
      <c r="M94" s="155"/>
      <c r="N94" s="465"/>
      <c r="P94" s="83"/>
      <c r="Q94" s="155"/>
      <c r="R94" s="155"/>
    </row>
    <row r="95" spans="1:18" ht="12.75" customHeight="1">
      <c r="A95" s="1408"/>
      <c r="B95" s="177"/>
      <c r="C95" s="1766"/>
      <c r="E95" s="1743"/>
      <c r="F95" s="155"/>
      <c r="G95" s="1744"/>
      <c r="H95" s="1744"/>
      <c r="I95" s="1744"/>
      <c r="J95" s="1744"/>
      <c r="K95" s="1744"/>
      <c r="L95" s="1744"/>
      <c r="M95" s="1744"/>
      <c r="N95" s="465"/>
      <c r="Q95" s="155"/>
      <c r="R95" s="155"/>
    </row>
    <row r="96" spans="1:18" ht="12.75" customHeight="1">
      <c r="A96" s="1408"/>
      <c r="B96" s="177"/>
      <c r="C96" s="155"/>
      <c r="D96" s="1738"/>
      <c r="E96" s="1739"/>
      <c r="F96" s="155"/>
      <c r="G96" s="465"/>
      <c r="H96" s="155"/>
      <c r="I96" s="465"/>
      <c r="J96" s="155"/>
      <c r="K96" s="1740"/>
      <c r="L96" s="155"/>
      <c r="M96" s="155"/>
      <c r="N96" s="465"/>
      <c r="P96" s="309"/>
      <c r="Q96" s="155"/>
      <c r="R96" s="155"/>
    </row>
    <row r="97" spans="1:18" ht="12.75" customHeight="1">
      <c r="A97" s="1408"/>
      <c r="B97" s="177"/>
      <c r="C97" s="155"/>
      <c r="D97" s="1738"/>
      <c r="E97" s="1739"/>
      <c r="F97" s="155"/>
      <c r="G97" s="465"/>
      <c r="H97" s="155"/>
      <c r="I97" s="465"/>
      <c r="J97" s="155"/>
      <c r="K97" s="1740"/>
      <c r="L97" s="155"/>
      <c r="M97" s="155"/>
      <c r="N97" s="465"/>
      <c r="P97" s="309"/>
      <c r="Q97" s="155"/>
      <c r="R97" s="155"/>
    </row>
    <row r="98" spans="1:18" ht="12.75" customHeight="1">
      <c r="A98" s="1408"/>
      <c r="B98" s="177"/>
      <c r="C98" s="155"/>
      <c r="D98" s="1738"/>
      <c r="E98" s="1739"/>
      <c r="F98" s="155"/>
      <c r="G98" s="465"/>
      <c r="H98" s="155"/>
      <c r="I98" s="465"/>
      <c r="J98" s="155"/>
      <c r="K98" s="1740"/>
      <c r="L98" s="155"/>
      <c r="M98" s="155"/>
      <c r="N98" s="465"/>
      <c r="P98" s="309"/>
      <c r="Q98" s="155"/>
      <c r="R98" s="155"/>
    </row>
    <row r="99" spans="1:18" ht="12.75" customHeight="1">
      <c r="A99" s="1408"/>
      <c r="Q99" s="155"/>
      <c r="R99" s="155"/>
    </row>
    <row r="100" spans="1:18" ht="12.75" customHeight="1">
      <c r="G100" s="465"/>
      <c r="H100" s="465"/>
      <c r="I100" s="465"/>
      <c r="J100" s="1744"/>
      <c r="K100" s="1744"/>
      <c r="L100" s="1744"/>
      <c r="M100" s="1744"/>
      <c r="N100" s="465"/>
      <c r="Q100" s="155"/>
      <c r="R100" s="155"/>
    </row>
    <row r="101" spans="1:18" ht="12.75" customHeight="1">
      <c r="Q101" s="155"/>
      <c r="R101" s="155"/>
    </row>
    <row r="102" spans="1:18" ht="12.75" customHeight="1">
      <c r="N102" s="1762"/>
      <c r="O102" s="1762"/>
    </row>
    <row r="103" spans="1:18" ht="12.75" customHeight="1">
      <c r="G103" s="2718"/>
      <c r="H103" s="2718"/>
      <c r="I103" s="2718"/>
      <c r="N103" s="1774"/>
      <c r="O103" s="1775"/>
    </row>
    <row r="104" spans="1:18" ht="12.75" customHeight="1">
      <c r="G104" s="1776"/>
      <c r="H104" s="1776"/>
      <c r="I104" s="1776"/>
      <c r="N104" s="1774"/>
      <c r="O104" s="1775"/>
    </row>
    <row r="105" spans="1:18" ht="12.75" customHeight="1">
      <c r="G105" s="1776"/>
      <c r="H105" s="1404"/>
      <c r="I105" s="1404"/>
      <c r="N105" s="1762"/>
      <c r="O105" s="1762"/>
    </row>
    <row r="106" spans="1:18" ht="12.75" customHeight="1">
      <c r="G106" s="1776"/>
      <c r="H106" s="1404"/>
      <c r="I106" s="1404"/>
      <c r="N106" s="1762"/>
      <c r="O106" s="1762"/>
    </row>
    <row r="107" spans="1:18" ht="12.75" customHeight="1">
      <c r="G107" s="1776"/>
      <c r="H107" s="1404"/>
      <c r="I107" s="1404"/>
      <c r="N107" s="1774"/>
      <c r="O107" s="1775"/>
    </row>
    <row r="108" spans="1:18" ht="12.75" customHeight="1">
      <c r="G108" s="1776"/>
      <c r="H108" s="1404"/>
      <c r="I108" s="1404"/>
      <c r="N108" s="1774"/>
      <c r="O108" s="1775"/>
    </row>
    <row r="109" spans="1:18" ht="12.75" customHeight="1">
      <c r="G109" s="1569"/>
      <c r="H109" s="1404"/>
      <c r="I109" s="1404"/>
      <c r="N109" s="1774"/>
      <c r="O109" s="1775"/>
    </row>
    <row r="110" spans="1:18" ht="12.75" customHeight="1">
      <c r="G110" s="1404"/>
      <c r="H110" s="1404"/>
      <c r="I110" s="1404"/>
      <c r="N110" s="1774"/>
      <c r="O110" s="1775"/>
    </row>
    <row r="111" spans="1:18" ht="12.75" customHeight="1">
      <c r="N111" s="1762"/>
      <c r="O111" s="1762"/>
    </row>
    <row r="112" spans="1:18" ht="12.75" customHeight="1">
      <c r="N112" s="1762"/>
      <c r="O112" s="1762"/>
    </row>
    <row r="113" spans="1:15" ht="12.75" customHeight="1">
      <c r="G113" s="461"/>
      <c r="H113" s="461"/>
      <c r="I113" s="461"/>
      <c r="J113" s="461"/>
      <c r="K113" s="1777"/>
      <c r="L113" s="461"/>
      <c r="M113" s="461"/>
      <c r="N113" s="1762"/>
      <c r="O113" s="1762"/>
    </row>
    <row r="114" spans="1:15" ht="12.75" customHeight="1">
      <c r="G114" s="1748"/>
      <c r="H114" s="1748"/>
      <c r="I114" s="1748"/>
      <c r="J114" s="1748"/>
      <c r="K114" s="1777"/>
      <c r="L114" s="1748"/>
      <c r="M114" s="1748"/>
      <c r="N114" s="1762"/>
      <c r="O114" s="1762"/>
    </row>
    <row r="115" spans="1:15" ht="12.75" customHeight="1">
      <c r="G115" s="1748"/>
      <c r="H115" s="1748"/>
      <c r="I115" s="1748"/>
      <c r="J115" s="1748"/>
      <c r="K115" s="1777"/>
      <c r="L115" s="1748"/>
      <c r="M115" s="1748"/>
      <c r="N115" s="1567"/>
      <c r="O115" s="1567"/>
    </row>
    <row r="116" spans="1:15" ht="12.75" customHeight="1">
      <c r="A116" s="87"/>
      <c r="B116" s="87"/>
      <c r="C116" s="1391"/>
      <c r="D116" s="1733"/>
      <c r="E116" s="1734"/>
      <c r="F116" s="87"/>
      <c r="G116" s="87"/>
      <c r="H116" s="87"/>
      <c r="I116" s="87"/>
      <c r="J116" s="87"/>
      <c r="K116" s="1718"/>
      <c r="L116" s="87"/>
      <c r="M116" s="87"/>
      <c r="N116" s="83"/>
    </row>
    <row r="117" spans="1:15" ht="12.75" customHeight="1">
      <c r="A117" s="461"/>
      <c r="B117" s="461"/>
      <c r="C117" s="461"/>
      <c r="E117" s="1778"/>
      <c r="F117" s="1751"/>
      <c r="G117" s="1748"/>
      <c r="H117" s="1748"/>
      <c r="I117" s="1748"/>
      <c r="J117" s="947"/>
      <c r="K117" s="1393"/>
      <c r="L117" s="947"/>
      <c r="M117" s="947"/>
      <c r="N117" s="226"/>
    </row>
    <row r="118" spans="1:15" ht="12.75" customHeight="1">
      <c r="A118" s="1779"/>
      <c r="B118" s="1388"/>
      <c r="C118" s="226"/>
      <c r="D118" s="323"/>
      <c r="E118" s="1694"/>
      <c r="F118" s="226"/>
      <c r="G118" s="652"/>
      <c r="H118" s="226"/>
      <c r="I118" s="714"/>
      <c r="J118" s="226"/>
      <c r="K118" s="1428"/>
      <c r="L118" s="226"/>
      <c r="M118" s="226"/>
    </row>
    <row r="119" spans="1:15" ht="12.75" customHeight="1">
      <c r="A119" s="1779"/>
      <c r="B119" s="1388"/>
      <c r="C119" s="226"/>
      <c r="D119" s="323"/>
      <c r="E119" s="1694"/>
      <c r="F119" s="226"/>
      <c r="G119" s="652"/>
      <c r="H119" s="226"/>
      <c r="I119" s="714"/>
      <c r="J119" s="226"/>
      <c r="K119" s="1428"/>
      <c r="L119" s="226"/>
      <c r="M119" s="226"/>
    </row>
    <row r="120" spans="1:15" ht="12.75" customHeight="1">
      <c r="A120" s="92"/>
      <c r="B120" s="83"/>
      <c r="C120" s="1755"/>
      <c r="D120" s="1780"/>
      <c r="E120" s="1781"/>
      <c r="F120" s="1755"/>
      <c r="G120" s="726"/>
      <c r="H120" s="1755"/>
      <c r="I120" s="726"/>
      <c r="J120" s="1755"/>
      <c r="K120" s="1755"/>
      <c r="L120" s="1755"/>
      <c r="M120" s="1755"/>
      <c r="N120" s="83"/>
    </row>
    <row r="121" spans="1:15" ht="12.75" customHeight="1">
      <c r="A121" s="1281"/>
      <c r="B121" s="177"/>
      <c r="C121" s="177"/>
      <c r="D121" s="713"/>
      <c r="F121" s="155"/>
      <c r="G121" s="465"/>
      <c r="H121" s="465"/>
      <c r="I121" s="465"/>
      <c r="J121" s="465"/>
      <c r="K121" s="1782"/>
      <c r="L121" s="465"/>
      <c r="M121" s="465"/>
      <c r="N121" s="465"/>
    </row>
    <row r="122" spans="1:15" ht="12.75" customHeight="1">
      <c r="B122" s="177"/>
      <c r="C122" s="155"/>
      <c r="D122" s="1738"/>
      <c r="E122" s="1739"/>
      <c r="F122" s="155"/>
      <c r="G122" s="465"/>
      <c r="H122" s="155"/>
      <c r="I122" s="465"/>
      <c r="J122" s="155"/>
      <c r="K122" s="1740"/>
      <c r="L122" s="155"/>
      <c r="M122" s="155"/>
      <c r="N122" s="465"/>
    </row>
    <row r="123" spans="1:15" ht="12.75" customHeight="1">
      <c r="A123" s="1772"/>
      <c r="B123" s="177"/>
      <c r="C123" s="1783"/>
      <c r="D123" s="1784"/>
      <c r="E123" s="1785"/>
      <c r="F123" s="1783"/>
      <c r="G123" s="1783"/>
      <c r="H123" s="1783"/>
      <c r="I123" s="1782"/>
      <c r="J123" s="1783"/>
      <c r="K123" s="1783"/>
      <c r="L123" s="1783"/>
      <c r="M123" s="1783"/>
      <c r="N123" s="465"/>
    </row>
    <row r="124" spans="1:15" ht="12.75" customHeight="1">
      <c r="A124" s="1772"/>
      <c r="B124" s="177"/>
      <c r="C124" s="1783"/>
      <c r="D124" s="1784"/>
      <c r="E124" s="1785"/>
      <c r="F124" s="1783"/>
      <c r="G124" s="1783"/>
      <c r="H124" s="1783"/>
      <c r="I124" s="1782"/>
      <c r="J124" s="1783"/>
      <c r="K124" s="1783"/>
      <c r="L124" s="1783"/>
      <c r="M124" s="1783"/>
      <c r="N124" s="465"/>
    </row>
    <row r="125" spans="1:15" ht="12.75" customHeight="1">
      <c r="A125" s="1772"/>
      <c r="B125" s="177"/>
      <c r="C125" s="1783"/>
      <c r="D125" s="1784"/>
      <c r="E125" s="1785"/>
      <c r="F125" s="1783"/>
      <c r="G125" s="1783"/>
      <c r="H125" s="1783"/>
      <c r="I125" s="1782"/>
      <c r="J125" s="1783"/>
      <c r="K125" s="1783"/>
      <c r="L125" s="1783"/>
      <c r="M125" s="1783"/>
      <c r="N125" s="465"/>
    </row>
    <row r="126" spans="1:15" ht="12.75" customHeight="1">
      <c r="A126" s="1772"/>
      <c r="B126" s="177"/>
      <c r="E126" s="1743"/>
      <c r="F126" s="155"/>
      <c r="G126" s="465"/>
      <c r="H126" s="465"/>
      <c r="I126" s="465"/>
      <c r="J126" s="465"/>
      <c r="K126" s="1782"/>
      <c r="L126" s="465"/>
      <c r="M126" s="465"/>
      <c r="N126" s="465"/>
    </row>
    <row r="127" spans="1:15" ht="12.75" customHeight="1">
      <c r="A127" s="1772"/>
      <c r="B127" s="177"/>
      <c r="E127" s="1743"/>
      <c r="F127" s="155"/>
      <c r="G127" s="465"/>
      <c r="H127" s="465"/>
      <c r="I127" s="465"/>
      <c r="J127" s="465"/>
      <c r="K127" s="1782"/>
      <c r="L127" s="465"/>
      <c r="M127" s="465"/>
      <c r="N127" s="465"/>
    </row>
    <row r="128" spans="1:15" ht="12.75" customHeight="1">
      <c r="B128" s="177"/>
      <c r="C128" s="1744"/>
      <c r="D128" s="1786"/>
      <c r="E128" s="1743"/>
      <c r="F128" s="155"/>
      <c r="G128" s="465"/>
      <c r="H128" s="1744"/>
      <c r="I128" s="465"/>
      <c r="J128" s="1744"/>
      <c r="K128" s="1744"/>
      <c r="L128" s="1744"/>
      <c r="M128" s="1744"/>
      <c r="N128" s="465"/>
    </row>
    <row r="129" spans="1:14" ht="12.75" customHeight="1">
      <c r="B129" s="177"/>
      <c r="C129" s="1744"/>
      <c r="D129" s="1786"/>
      <c r="E129" s="1743"/>
      <c r="F129" s="155"/>
      <c r="G129" s="465"/>
      <c r="H129" s="1744"/>
      <c r="I129" s="465"/>
      <c r="J129" s="1744"/>
      <c r="K129" s="1744"/>
      <c r="L129" s="1744"/>
      <c r="M129" s="1744"/>
      <c r="N129" s="465"/>
    </row>
    <row r="130" spans="1:14" ht="12.75" customHeight="1">
      <c r="B130" s="177"/>
      <c r="C130" s="1744"/>
      <c r="D130" s="1786"/>
      <c r="E130" s="1743"/>
      <c r="F130" s="155"/>
      <c r="G130" s="465"/>
      <c r="H130" s="1744"/>
      <c r="I130" s="465"/>
      <c r="J130" s="1744"/>
      <c r="K130" s="1744"/>
      <c r="L130" s="1744"/>
      <c r="M130" s="1744"/>
      <c r="N130" s="465"/>
    </row>
    <row r="131" spans="1:14" ht="12.75" customHeight="1">
      <c r="B131" s="177"/>
      <c r="C131" s="1744"/>
      <c r="D131" s="1786"/>
      <c r="E131" s="1743"/>
      <c r="F131" s="1744"/>
      <c r="G131" s="465"/>
      <c r="H131" s="1744"/>
      <c r="I131" s="465"/>
      <c r="J131" s="1744"/>
      <c r="K131" s="1744"/>
      <c r="L131" s="1744"/>
      <c r="M131" s="1744"/>
      <c r="N131" s="465"/>
    </row>
    <row r="132" spans="1:14" ht="12.75" customHeight="1">
      <c r="B132" s="177"/>
      <c r="C132" s="1744"/>
      <c r="D132" s="1786"/>
      <c r="E132" s="1743"/>
      <c r="F132" s="155"/>
      <c r="G132" s="465"/>
      <c r="H132" s="1744"/>
      <c r="I132" s="465"/>
      <c r="J132" s="1744"/>
      <c r="K132" s="1744"/>
      <c r="L132" s="1744"/>
      <c r="M132" s="1744"/>
      <c r="N132" s="465"/>
    </row>
    <row r="133" spans="1:14" ht="12.75" customHeight="1">
      <c r="A133" s="1772"/>
      <c r="B133" s="177"/>
      <c r="E133" s="1743"/>
      <c r="F133" s="155"/>
      <c r="G133" s="465"/>
      <c r="H133" s="465"/>
      <c r="I133" s="465"/>
      <c r="J133" s="465"/>
      <c r="K133" s="1782"/>
      <c r="L133" s="465"/>
      <c r="M133" s="465"/>
      <c r="N133" s="465"/>
    </row>
    <row r="134" spans="1:14" ht="12.75" customHeight="1">
      <c r="B134" s="177"/>
      <c r="C134" s="1744"/>
      <c r="D134" s="1786"/>
      <c r="E134" s="1743"/>
      <c r="F134" s="155"/>
      <c r="G134" s="465"/>
      <c r="H134" s="1744"/>
      <c r="I134" s="465"/>
      <c r="J134" s="1744"/>
      <c r="K134" s="1744"/>
      <c r="L134" s="1744"/>
      <c r="M134" s="1744"/>
      <c r="N134" s="465"/>
    </row>
    <row r="135" spans="1:14" ht="12.75" customHeight="1">
      <c r="A135" s="1772"/>
      <c r="B135" s="177"/>
      <c r="E135" s="1743"/>
      <c r="F135" s="155"/>
      <c r="G135" s="465"/>
      <c r="I135" s="465"/>
      <c r="J135" s="465"/>
      <c r="K135" s="1782"/>
      <c r="L135" s="465"/>
      <c r="M135" s="465"/>
      <c r="N135" s="465"/>
    </row>
    <row r="136" spans="1:14" ht="12.75" customHeight="1">
      <c r="A136" s="1772"/>
      <c r="B136" s="177"/>
      <c r="E136" s="1743"/>
      <c r="F136" s="155"/>
      <c r="G136" s="465"/>
      <c r="I136" s="465"/>
      <c r="J136" s="465"/>
      <c r="K136" s="1782"/>
      <c r="L136" s="465"/>
      <c r="M136" s="465"/>
      <c r="N136" s="465"/>
    </row>
    <row r="137" spans="1:14" ht="12.75" customHeight="1">
      <c r="A137" s="1772"/>
      <c r="B137" s="177"/>
      <c r="E137" s="1743"/>
      <c r="F137" s="155"/>
      <c r="G137" s="465"/>
      <c r="I137" s="465"/>
      <c r="J137" s="465"/>
      <c r="K137" s="1782"/>
      <c r="L137" s="465"/>
      <c r="M137" s="465"/>
      <c r="N137" s="465"/>
    </row>
    <row r="138" spans="1:14" ht="12.75" customHeight="1">
      <c r="A138" s="1772"/>
      <c r="B138" s="177"/>
      <c r="E138" s="1743"/>
      <c r="F138" s="155"/>
      <c r="G138" s="465"/>
      <c r="H138" s="465"/>
      <c r="I138" s="465"/>
      <c r="J138" s="465"/>
      <c r="K138" s="1782"/>
      <c r="L138" s="465"/>
      <c r="M138" s="465"/>
      <c r="N138" s="465"/>
    </row>
    <row r="139" spans="1:14" ht="12.75" customHeight="1">
      <c r="A139" s="1772"/>
      <c r="B139" s="177"/>
      <c r="E139" s="1743"/>
      <c r="F139" s="155"/>
      <c r="G139" s="465"/>
      <c r="H139" s="465"/>
      <c r="I139" s="465"/>
      <c r="J139" s="465"/>
      <c r="K139" s="1782"/>
      <c r="L139" s="465"/>
      <c r="M139" s="465"/>
      <c r="N139" s="465"/>
    </row>
    <row r="140" spans="1:14" ht="11.1" customHeight="1">
      <c r="B140" s="177"/>
      <c r="C140" s="1744"/>
      <c r="D140" s="1786"/>
      <c r="E140" s="1743"/>
      <c r="F140" s="155"/>
      <c r="G140" s="465"/>
      <c r="H140" s="1744"/>
      <c r="I140" s="465"/>
      <c r="J140" s="1744"/>
      <c r="K140" s="1744"/>
      <c r="L140" s="1744"/>
      <c r="M140" s="1744"/>
      <c r="N140" s="465"/>
    </row>
    <row r="141" spans="1:14" ht="11.1" customHeight="1">
      <c r="A141" s="1772"/>
      <c r="B141" s="177"/>
      <c r="E141" s="1743"/>
      <c r="F141" s="155"/>
      <c r="G141" s="465"/>
      <c r="H141" s="465"/>
      <c r="I141" s="465"/>
      <c r="J141" s="465"/>
      <c r="K141" s="1782"/>
      <c r="L141" s="465"/>
      <c r="M141" s="465"/>
      <c r="N141" s="465"/>
    </row>
    <row r="142" spans="1:14" ht="11.1" customHeight="1">
      <c r="A142" s="1772"/>
      <c r="B142" s="177"/>
      <c r="E142" s="1743"/>
      <c r="F142" s="155"/>
      <c r="G142" s="465"/>
      <c r="H142" s="465"/>
      <c r="I142" s="465"/>
      <c r="J142" s="465"/>
      <c r="K142" s="1782"/>
      <c r="L142" s="465"/>
      <c r="M142" s="465"/>
      <c r="N142" s="465"/>
    </row>
    <row r="143" spans="1:14" ht="11.1" customHeight="1">
      <c r="A143" s="1772"/>
      <c r="B143" s="177"/>
      <c r="E143" s="1743"/>
      <c r="F143" s="155"/>
      <c r="G143" s="465"/>
      <c r="H143" s="465"/>
      <c r="I143" s="465"/>
      <c r="J143" s="465"/>
      <c r="K143" s="1782"/>
      <c r="L143" s="465"/>
      <c r="M143" s="465"/>
      <c r="N143" s="465"/>
    </row>
    <row r="144" spans="1:14" ht="11.1" customHeight="1">
      <c r="A144" s="1772"/>
      <c r="B144" s="177"/>
      <c r="E144" s="1743"/>
      <c r="F144" s="155"/>
      <c r="G144" s="465"/>
      <c r="H144" s="465"/>
      <c r="I144" s="465"/>
      <c r="J144" s="465"/>
      <c r="K144" s="1782"/>
      <c r="L144" s="465"/>
      <c r="M144" s="465"/>
      <c r="N144" s="465"/>
    </row>
    <row r="145" spans="1:14" ht="10.5" customHeight="1">
      <c r="A145" s="83"/>
      <c r="B145" s="83"/>
      <c r="C145" s="83"/>
      <c r="D145" s="1741"/>
      <c r="E145" s="1739"/>
      <c r="F145" s="83"/>
      <c r="G145" s="83"/>
      <c r="H145" s="83"/>
      <c r="I145" s="83"/>
      <c r="J145" s="83"/>
      <c r="K145" s="1689"/>
      <c r="L145" s="83"/>
      <c r="M145" s="83"/>
      <c r="N145" s="83"/>
    </row>
    <row r="146" spans="1:14" ht="9.75" customHeight="1">
      <c r="B146" s="177"/>
      <c r="F146" s="465"/>
      <c r="G146" s="465"/>
      <c r="H146" s="465"/>
      <c r="I146" s="465"/>
      <c r="J146" s="465"/>
      <c r="K146" s="1782"/>
      <c r="L146" s="465"/>
      <c r="M146" s="465"/>
      <c r="N146" s="465"/>
    </row>
    <row r="147" spans="1:14" ht="11.1" customHeight="1">
      <c r="B147" s="1787"/>
      <c r="C147" s="1788"/>
      <c r="D147" s="1789"/>
      <c r="F147" s="786"/>
      <c r="G147" s="786"/>
      <c r="H147" s="1788"/>
      <c r="I147" s="1788"/>
      <c r="J147" s="1788"/>
      <c r="K147" s="1790"/>
      <c r="L147" s="1788"/>
      <c r="M147" s="1788"/>
      <c r="N147" s="786"/>
    </row>
    <row r="148" spans="1:14" ht="9.75" customHeight="1">
      <c r="A148" s="83"/>
      <c r="B148" s="83"/>
      <c r="C148" s="83"/>
      <c r="D148" s="1741"/>
      <c r="E148" s="1739"/>
      <c r="F148" s="83"/>
      <c r="G148" s="83"/>
      <c r="H148" s="83"/>
      <c r="I148" s="83"/>
      <c r="J148" s="83"/>
      <c r="K148" s="1689"/>
      <c r="L148" s="83"/>
      <c r="M148" s="83"/>
      <c r="N148" s="83"/>
    </row>
    <row r="149" spans="1:14" ht="9.75" customHeight="1"/>
    <row r="150" spans="1:14" ht="9.75" customHeight="1">
      <c r="A150" s="1081"/>
      <c r="B150" s="702"/>
    </row>
    <row r="151" spans="1:14" ht="9.75" customHeight="1">
      <c r="A151" s="1765"/>
      <c r="B151" s="1408"/>
    </row>
    <row r="152" spans="1:14" ht="9.75" customHeight="1">
      <c r="A152" s="1765"/>
      <c r="B152" s="1408"/>
      <c r="C152" s="1408"/>
      <c r="D152" s="1791"/>
      <c r="E152" s="1792"/>
      <c r="F152" s="1793"/>
      <c r="G152" s="1793"/>
      <c r="H152" s="1794"/>
      <c r="I152" s="1793"/>
      <c r="J152" s="1793"/>
      <c r="K152" s="1794"/>
      <c r="L152" s="1793"/>
      <c r="M152" s="1793"/>
      <c r="N152" s="1793"/>
    </row>
    <row r="153" spans="1:14" ht="9.75" customHeight="1">
      <c r="A153" s="1793"/>
      <c r="E153" s="1792"/>
      <c r="F153" s="1793"/>
      <c r="G153" s="1793"/>
      <c r="H153" s="1793"/>
      <c r="I153" s="1793"/>
      <c r="J153" s="1793"/>
      <c r="K153" s="1794"/>
      <c r="L153" s="1793"/>
      <c r="M153" s="1793"/>
      <c r="N153" s="1793"/>
    </row>
    <row r="154" spans="1:14" ht="11.1" customHeight="1">
      <c r="B154" s="702"/>
      <c r="C154" s="702"/>
      <c r="D154" s="1791"/>
      <c r="E154" s="1792"/>
      <c r="F154" s="1793"/>
      <c r="G154" s="1793"/>
      <c r="H154" s="1793"/>
      <c r="I154" s="1793"/>
      <c r="J154" s="1793"/>
      <c r="K154" s="1794"/>
      <c r="L154" s="1793"/>
      <c r="M154" s="1793"/>
      <c r="N154" s="1793"/>
    </row>
    <row r="155" spans="1:14" ht="11.1" customHeight="1">
      <c r="B155" s="702"/>
      <c r="C155" s="702"/>
      <c r="D155" s="1791"/>
      <c r="E155" s="1792"/>
      <c r="F155" s="1793"/>
      <c r="G155" s="1793"/>
      <c r="H155" s="1793"/>
      <c r="I155" s="1793"/>
      <c r="J155" s="1793"/>
      <c r="K155" s="1794"/>
      <c r="L155" s="1793"/>
      <c r="M155" s="1793"/>
      <c r="N155" s="1793"/>
    </row>
    <row r="156" spans="1:14" ht="11.1" customHeight="1"/>
    <row r="157" spans="1:14" ht="11.1" customHeight="1"/>
    <row r="158" spans="1:14" ht="11.1" customHeight="1"/>
    <row r="159" spans="1:14" ht="11.1" customHeight="1"/>
  </sheetData>
  <mergeCells count="8">
    <mergeCell ref="K6:M6"/>
    <mergeCell ref="A37:B37"/>
    <mergeCell ref="G103:I103"/>
    <mergeCell ref="A2:E2"/>
    <mergeCell ref="A3:E3"/>
    <mergeCell ref="A5:B7"/>
    <mergeCell ref="E5:E7"/>
    <mergeCell ref="F6:H6"/>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11"/>
  <sheetViews>
    <sheetView workbookViewId="0">
      <selection activeCell="C33" sqref="C33"/>
    </sheetView>
  </sheetViews>
  <sheetFormatPr baseColWidth="10" defaultRowHeight="12.75"/>
  <cols>
    <col min="1" max="1" width="2.7109375" style="1796" customWidth="1"/>
    <col min="2" max="2" width="3.42578125" style="1796" customWidth="1"/>
    <col min="3" max="3" width="31.85546875" style="1796" customWidth="1"/>
    <col min="4" max="4" width="0.28515625" style="1796" customWidth="1"/>
    <col min="5" max="5" width="3" style="1796" customWidth="1"/>
    <col min="6" max="6" width="1.42578125" style="1796" customWidth="1"/>
    <col min="7" max="7" width="15.7109375" style="1796" customWidth="1"/>
    <col min="8" max="8" width="0.5703125" style="1796" customWidth="1"/>
    <col min="9" max="9" width="2.140625" style="1796" customWidth="1"/>
    <col min="10" max="10" width="14" style="1796" customWidth="1"/>
    <col min="11" max="11" width="2.28515625" style="1796" customWidth="1"/>
    <col min="12" max="12" width="5.28515625" style="1796" hidden="1" customWidth="1"/>
    <col min="13" max="13" width="11.42578125" style="1796"/>
    <col min="14" max="14" width="16" style="1796" customWidth="1"/>
    <col min="15" max="15" width="12.5703125" style="1796" bestFit="1" customWidth="1"/>
    <col min="16" max="16" width="13.28515625" style="1796" bestFit="1" customWidth="1"/>
    <col min="17" max="17" width="13.140625" style="1796" bestFit="1" customWidth="1"/>
    <col min="18" max="256" width="11.42578125" style="1796"/>
    <col min="257" max="257" width="2.7109375" style="1796" customWidth="1"/>
    <col min="258" max="258" width="5.28515625" style="1796" customWidth="1"/>
    <col min="259" max="259" width="31.85546875" style="1796" customWidth="1"/>
    <col min="260" max="260" width="0.28515625" style="1796" customWidth="1"/>
    <col min="261" max="261" width="3" style="1796" customWidth="1"/>
    <col min="262" max="262" width="1.42578125" style="1796" customWidth="1"/>
    <col min="263" max="263" width="15.7109375" style="1796" customWidth="1"/>
    <col min="264" max="264" width="0.5703125" style="1796" customWidth="1"/>
    <col min="265" max="265" width="2.140625" style="1796" customWidth="1"/>
    <col min="266" max="266" width="14" style="1796" customWidth="1"/>
    <col min="267" max="267" width="2.28515625" style="1796" customWidth="1"/>
    <col min="268" max="268" width="0" style="1796" hidden="1" customWidth="1"/>
    <col min="269" max="269" width="11.42578125" style="1796"/>
    <col min="270" max="270" width="33" style="1796" customWidth="1"/>
    <col min="271" max="271" width="11.42578125" style="1796"/>
    <col min="272" max="272" width="13.28515625" style="1796" bestFit="1" customWidth="1"/>
    <col min="273" max="273" width="13.140625" style="1796" bestFit="1" customWidth="1"/>
    <col min="274" max="512" width="11.42578125" style="1796"/>
    <col min="513" max="513" width="2.7109375" style="1796" customWidth="1"/>
    <col min="514" max="514" width="5.28515625" style="1796" customWidth="1"/>
    <col min="515" max="515" width="31.85546875" style="1796" customWidth="1"/>
    <col min="516" max="516" width="0.28515625" style="1796" customWidth="1"/>
    <col min="517" max="517" width="3" style="1796" customWidth="1"/>
    <col min="518" max="518" width="1.42578125" style="1796" customWidth="1"/>
    <col min="519" max="519" width="15.7109375" style="1796" customWidth="1"/>
    <col min="520" max="520" width="0.5703125" style="1796" customWidth="1"/>
    <col min="521" max="521" width="2.140625" style="1796" customWidth="1"/>
    <col min="522" max="522" width="14" style="1796" customWidth="1"/>
    <col min="523" max="523" width="2.28515625" style="1796" customWidth="1"/>
    <col min="524" max="524" width="0" style="1796" hidden="1" customWidth="1"/>
    <col min="525" max="525" width="11.42578125" style="1796"/>
    <col min="526" max="526" width="33" style="1796" customWidth="1"/>
    <col min="527" max="527" width="11.42578125" style="1796"/>
    <col min="528" max="528" width="13.28515625" style="1796" bestFit="1" customWidth="1"/>
    <col min="529" max="529" width="13.140625" style="1796" bestFit="1" customWidth="1"/>
    <col min="530" max="768" width="11.42578125" style="1796"/>
    <col min="769" max="769" width="2.7109375" style="1796" customWidth="1"/>
    <col min="770" max="770" width="5.28515625" style="1796" customWidth="1"/>
    <col min="771" max="771" width="31.85546875" style="1796" customWidth="1"/>
    <col min="772" max="772" width="0.28515625" style="1796" customWidth="1"/>
    <col min="773" max="773" width="3" style="1796" customWidth="1"/>
    <col min="774" max="774" width="1.42578125" style="1796" customWidth="1"/>
    <col min="775" max="775" width="15.7109375" style="1796" customWidth="1"/>
    <col min="776" max="776" width="0.5703125" style="1796" customWidth="1"/>
    <col min="777" max="777" width="2.140625" style="1796" customWidth="1"/>
    <col min="778" max="778" width="14" style="1796" customWidth="1"/>
    <col min="779" max="779" width="2.28515625" style="1796" customWidth="1"/>
    <col min="780" max="780" width="0" style="1796" hidden="1" customWidth="1"/>
    <col min="781" max="781" width="11.42578125" style="1796"/>
    <col min="782" max="782" width="33" style="1796" customWidth="1"/>
    <col min="783" max="783" width="11.42578125" style="1796"/>
    <col min="784" max="784" width="13.28515625" style="1796" bestFit="1" customWidth="1"/>
    <col min="785" max="785" width="13.140625" style="1796" bestFit="1" customWidth="1"/>
    <col min="786" max="1024" width="11.42578125" style="1796"/>
    <col min="1025" max="1025" width="2.7109375" style="1796" customWidth="1"/>
    <col min="1026" max="1026" width="5.28515625" style="1796" customWidth="1"/>
    <col min="1027" max="1027" width="31.85546875" style="1796" customWidth="1"/>
    <col min="1028" max="1028" width="0.28515625" style="1796" customWidth="1"/>
    <col min="1029" max="1029" width="3" style="1796" customWidth="1"/>
    <col min="1030" max="1030" width="1.42578125" style="1796" customWidth="1"/>
    <col min="1031" max="1031" width="15.7109375" style="1796" customWidth="1"/>
    <col min="1032" max="1032" width="0.5703125" style="1796" customWidth="1"/>
    <col min="1033" max="1033" width="2.140625" style="1796" customWidth="1"/>
    <col min="1034" max="1034" width="14" style="1796" customWidth="1"/>
    <col min="1035" max="1035" width="2.28515625" style="1796" customWidth="1"/>
    <col min="1036" max="1036" width="0" style="1796" hidden="1" customWidth="1"/>
    <col min="1037" max="1037" width="11.42578125" style="1796"/>
    <col min="1038" max="1038" width="33" style="1796" customWidth="1"/>
    <col min="1039" max="1039" width="11.42578125" style="1796"/>
    <col min="1040" max="1040" width="13.28515625" style="1796" bestFit="1" customWidth="1"/>
    <col min="1041" max="1041" width="13.140625" style="1796" bestFit="1" customWidth="1"/>
    <col min="1042" max="1280" width="11.42578125" style="1796"/>
    <col min="1281" max="1281" width="2.7109375" style="1796" customWidth="1"/>
    <col min="1282" max="1282" width="5.28515625" style="1796" customWidth="1"/>
    <col min="1283" max="1283" width="31.85546875" style="1796" customWidth="1"/>
    <col min="1284" max="1284" width="0.28515625" style="1796" customWidth="1"/>
    <col min="1285" max="1285" width="3" style="1796" customWidth="1"/>
    <col min="1286" max="1286" width="1.42578125" style="1796" customWidth="1"/>
    <col min="1287" max="1287" width="15.7109375" style="1796" customWidth="1"/>
    <col min="1288" max="1288" width="0.5703125" style="1796" customWidth="1"/>
    <col min="1289" max="1289" width="2.140625" style="1796" customWidth="1"/>
    <col min="1290" max="1290" width="14" style="1796" customWidth="1"/>
    <col min="1291" max="1291" width="2.28515625" style="1796" customWidth="1"/>
    <col min="1292" max="1292" width="0" style="1796" hidden="1" customWidth="1"/>
    <col min="1293" max="1293" width="11.42578125" style="1796"/>
    <col min="1294" max="1294" width="33" style="1796" customWidth="1"/>
    <col min="1295" max="1295" width="11.42578125" style="1796"/>
    <col min="1296" max="1296" width="13.28515625" style="1796" bestFit="1" customWidth="1"/>
    <col min="1297" max="1297" width="13.140625" style="1796" bestFit="1" customWidth="1"/>
    <col min="1298" max="1536" width="11.42578125" style="1796"/>
    <col min="1537" max="1537" width="2.7109375" style="1796" customWidth="1"/>
    <col min="1538" max="1538" width="5.28515625" style="1796" customWidth="1"/>
    <col min="1539" max="1539" width="31.85546875" style="1796" customWidth="1"/>
    <col min="1540" max="1540" width="0.28515625" style="1796" customWidth="1"/>
    <col min="1541" max="1541" width="3" style="1796" customWidth="1"/>
    <col min="1542" max="1542" width="1.42578125" style="1796" customWidth="1"/>
    <col min="1543" max="1543" width="15.7109375" style="1796" customWidth="1"/>
    <col min="1544" max="1544" width="0.5703125" style="1796" customWidth="1"/>
    <col min="1545" max="1545" width="2.140625" style="1796" customWidth="1"/>
    <col min="1546" max="1546" width="14" style="1796" customWidth="1"/>
    <col min="1547" max="1547" width="2.28515625" style="1796" customWidth="1"/>
    <col min="1548" max="1548" width="0" style="1796" hidden="1" customWidth="1"/>
    <col min="1549" max="1549" width="11.42578125" style="1796"/>
    <col min="1550" max="1550" width="33" style="1796" customWidth="1"/>
    <col min="1551" max="1551" width="11.42578125" style="1796"/>
    <col min="1552" max="1552" width="13.28515625" style="1796" bestFit="1" customWidth="1"/>
    <col min="1553" max="1553" width="13.140625" style="1796" bestFit="1" customWidth="1"/>
    <col min="1554" max="1792" width="11.42578125" style="1796"/>
    <col min="1793" max="1793" width="2.7109375" style="1796" customWidth="1"/>
    <col min="1794" max="1794" width="5.28515625" style="1796" customWidth="1"/>
    <col min="1795" max="1795" width="31.85546875" style="1796" customWidth="1"/>
    <col min="1796" max="1796" width="0.28515625" style="1796" customWidth="1"/>
    <col min="1797" max="1797" width="3" style="1796" customWidth="1"/>
    <col min="1798" max="1798" width="1.42578125" style="1796" customWidth="1"/>
    <col min="1799" max="1799" width="15.7109375" style="1796" customWidth="1"/>
    <col min="1800" max="1800" width="0.5703125" style="1796" customWidth="1"/>
    <col min="1801" max="1801" width="2.140625" style="1796" customWidth="1"/>
    <col min="1802" max="1802" width="14" style="1796" customWidth="1"/>
    <col min="1803" max="1803" width="2.28515625" style="1796" customWidth="1"/>
    <col min="1804" max="1804" width="0" style="1796" hidden="1" customWidth="1"/>
    <col min="1805" max="1805" width="11.42578125" style="1796"/>
    <col min="1806" max="1806" width="33" style="1796" customWidth="1"/>
    <col min="1807" max="1807" width="11.42578125" style="1796"/>
    <col min="1808" max="1808" width="13.28515625" style="1796" bestFit="1" customWidth="1"/>
    <col min="1809" max="1809" width="13.140625" style="1796" bestFit="1" customWidth="1"/>
    <col min="1810" max="2048" width="11.42578125" style="1796"/>
    <col min="2049" max="2049" width="2.7109375" style="1796" customWidth="1"/>
    <col min="2050" max="2050" width="5.28515625" style="1796" customWidth="1"/>
    <col min="2051" max="2051" width="31.85546875" style="1796" customWidth="1"/>
    <col min="2052" max="2052" width="0.28515625" style="1796" customWidth="1"/>
    <col min="2053" max="2053" width="3" style="1796" customWidth="1"/>
    <col min="2054" max="2054" width="1.42578125" style="1796" customWidth="1"/>
    <col min="2055" max="2055" width="15.7109375" style="1796" customWidth="1"/>
    <col min="2056" max="2056" width="0.5703125" style="1796" customWidth="1"/>
    <col min="2057" max="2057" width="2.140625" style="1796" customWidth="1"/>
    <col min="2058" max="2058" width="14" style="1796" customWidth="1"/>
    <col min="2059" max="2059" width="2.28515625" style="1796" customWidth="1"/>
    <col min="2060" max="2060" width="0" style="1796" hidden="1" customWidth="1"/>
    <col min="2061" max="2061" width="11.42578125" style="1796"/>
    <col min="2062" max="2062" width="33" style="1796" customWidth="1"/>
    <col min="2063" max="2063" width="11.42578125" style="1796"/>
    <col min="2064" max="2064" width="13.28515625" style="1796" bestFit="1" customWidth="1"/>
    <col min="2065" max="2065" width="13.140625" style="1796" bestFit="1" customWidth="1"/>
    <col min="2066" max="2304" width="11.42578125" style="1796"/>
    <col min="2305" max="2305" width="2.7109375" style="1796" customWidth="1"/>
    <col min="2306" max="2306" width="5.28515625" style="1796" customWidth="1"/>
    <col min="2307" max="2307" width="31.85546875" style="1796" customWidth="1"/>
    <col min="2308" max="2308" width="0.28515625" style="1796" customWidth="1"/>
    <col min="2309" max="2309" width="3" style="1796" customWidth="1"/>
    <col min="2310" max="2310" width="1.42578125" style="1796" customWidth="1"/>
    <col min="2311" max="2311" width="15.7109375" style="1796" customWidth="1"/>
    <col min="2312" max="2312" width="0.5703125" style="1796" customWidth="1"/>
    <col min="2313" max="2313" width="2.140625" style="1796" customWidth="1"/>
    <col min="2314" max="2314" width="14" style="1796" customWidth="1"/>
    <col min="2315" max="2315" width="2.28515625" style="1796" customWidth="1"/>
    <col min="2316" max="2316" width="0" style="1796" hidden="1" customWidth="1"/>
    <col min="2317" max="2317" width="11.42578125" style="1796"/>
    <col min="2318" max="2318" width="33" style="1796" customWidth="1"/>
    <col min="2319" max="2319" width="11.42578125" style="1796"/>
    <col min="2320" max="2320" width="13.28515625" style="1796" bestFit="1" customWidth="1"/>
    <col min="2321" max="2321" width="13.140625" style="1796" bestFit="1" customWidth="1"/>
    <col min="2322" max="2560" width="11.42578125" style="1796"/>
    <col min="2561" max="2561" width="2.7109375" style="1796" customWidth="1"/>
    <col min="2562" max="2562" width="5.28515625" style="1796" customWidth="1"/>
    <col min="2563" max="2563" width="31.85546875" style="1796" customWidth="1"/>
    <col min="2564" max="2564" width="0.28515625" style="1796" customWidth="1"/>
    <col min="2565" max="2565" width="3" style="1796" customWidth="1"/>
    <col min="2566" max="2566" width="1.42578125" style="1796" customWidth="1"/>
    <col min="2567" max="2567" width="15.7109375" style="1796" customWidth="1"/>
    <col min="2568" max="2568" width="0.5703125" style="1796" customWidth="1"/>
    <col min="2569" max="2569" width="2.140625" style="1796" customWidth="1"/>
    <col min="2570" max="2570" width="14" style="1796" customWidth="1"/>
    <col min="2571" max="2571" width="2.28515625" style="1796" customWidth="1"/>
    <col min="2572" max="2572" width="0" style="1796" hidden="1" customWidth="1"/>
    <col min="2573" max="2573" width="11.42578125" style="1796"/>
    <col min="2574" max="2574" width="33" style="1796" customWidth="1"/>
    <col min="2575" max="2575" width="11.42578125" style="1796"/>
    <col min="2576" max="2576" width="13.28515625" style="1796" bestFit="1" customWidth="1"/>
    <col min="2577" max="2577" width="13.140625" style="1796" bestFit="1" customWidth="1"/>
    <col min="2578" max="2816" width="11.42578125" style="1796"/>
    <col min="2817" max="2817" width="2.7109375" style="1796" customWidth="1"/>
    <col min="2818" max="2818" width="5.28515625" style="1796" customWidth="1"/>
    <col min="2819" max="2819" width="31.85546875" style="1796" customWidth="1"/>
    <col min="2820" max="2820" width="0.28515625" style="1796" customWidth="1"/>
    <col min="2821" max="2821" width="3" style="1796" customWidth="1"/>
    <col min="2822" max="2822" width="1.42578125" style="1796" customWidth="1"/>
    <col min="2823" max="2823" width="15.7109375" style="1796" customWidth="1"/>
    <col min="2824" max="2824" width="0.5703125" style="1796" customWidth="1"/>
    <col min="2825" max="2825" width="2.140625" style="1796" customWidth="1"/>
    <col min="2826" max="2826" width="14" style="1796" customWidth="1"/>
    <col min="2827" max="2827" width="2.28515625" style="1796" customWidth="1"/>
    <col min="2828" max="2828" width="0" style="1796" hidden="1" customWidth="1"/>
    <col min="2829" max="2829" width="11.42578125" style="1796"/>
    <col min="2830" max="2830" width="33" style="1796" customWidth="1"/>
    <col min="2831" max="2831" width="11.42578125" style="1796"/>
    <col min="2832" max="2832" width="13.28515625" style="1796" bestFit="1" customWidth="1"/>
    <col min="2833" max="2833" width="13.140625" style="1796" bestFit="1" customWidth="1"/>
    <col min="2834" max="3072" width="11.42578125" style="1796"/>
    <col min="3073" max="3073" width="2.7109375" style="1796" customWidth="1"/>
    <col min="3074" max="3074" width="5.28515625" style="1796" customWidth="1"/>
    <col min="3075" max="3075" width="31.85546875" style="1796" customWidth="1"/>
    <col min="3076" max="3076" width="0.28515625" style="1796" customWidth="1"/>
    <col min="3077" max="3077" width="3" style="1796" customWidth="1"/>
    <col min="3078" max="3078" width="1.42578125" style="1796" customWidth="1"/>
    <col min="3079" max="3079" width="15.7109375" style="1796" customWidth="1"/>
    <col min="3080" max="3080" width="0.5703125" style="1796" customWidth="1"/>
    <col min="3081" max="3081" width="2.140625" style="1796" customWidth="1"/>
    <col min="3082" max="3082" width="14" style="1796" customWidth="1"/>
    <col min="3083" max="3083" width="2.28515625" style="1796" customWidth="1"/>
    <col min="3084" max="3084" width="0" style="1796" hidden="1" customWidth="1"/>
    <col min="3085" max="3085" width="11.42578125" style="1796"/>
    <col min="3086" max="3086" width="33" style="1796" customWidth="1"/>
    <col min="3087" max="3087" width="11.42578125" style="1796"/>
    <col min="3088" max="3088" width="13.28515625" style="1796" bestFit="1" customWidth="1"/>
    <col min="3089" max="3089" width="13.140625" style="1796" bestFit="1" customWidth="1"/>
    <col min="3090" max="3328" width="11.42578125" style="1796"/>
    <col min="3329" max="3329" width="2.7109375" style="1796" customWidth="1"/>
    <col min="3330" max="3330" width="5.28515625" style="1796" customWidth="1"/>
    <col min="3331" max="3331" width="31.85546875" style="1796" customWidth="1"/>
    <col min="3332" max="3332" width="0.28515625" style="1796" customWidth="1"/>
    <col min="3333" max="3333" width="3" style="1796" customWidth="1"/>
    <col min="3334" max="3334" width="1.42578125" style="1796" customWidth="1"/>
    <col min="3335" max="3335" width="15.7109375" style="1796" customWidth="1"/>
    <col min="3336" max="3336" width="0.5703125" style="1796" customWidth="1"/>
    <col min="3337" max="3337" width="2.140625" style="1796" customWidth="1"/>
    <col min="3338" max="3338" width="14" style="1796" customWidth="1"/>
    <col min="3339" max="3339" width="2.28515625" style="1796" customWidth="1"/>
    <col min="3340" max="3340" width="0" style="1796" hidden="1" customWidth="1"/>
    <col min="3341" max="3341" width="11.42578125" style="1796"/>
    <col min="3342" max="3342" width="33" style="1796" customWidth="1"/>
    <col min="3343" max="3343" width="11.42578125" style="1796"/>
    <col min="3344" max="3344" width="13.28515625" style="1796" bestFit="1" customWidth="1"/>
    <col min="3345" max="3345" width="13.140625" style="1796" bestFit="1" customWidth="1"/>
    <col min="3346" max="3584" width="11.42578125" style="1796"/>
    <col min="3585" max="3585" width="2.7109375" style="1796" customWidth="1"/>
    <col min="3586" max="3586" width="5.28515625" style="1796" customWidth="1"/>
    <col min="3587" max="3587" width="31.85546875" style="1796" customWidth="1"/>
    <col min="3588" max="3588" width="0.28515625" style="1796" customWidth="1"/>
    <col min="3589" max="3589" width="3" style="1796" customWidth="1"/>
    <col min="3590" max="3590" width="1.42578125" style="1796" customWidth="1"/>
    <col min="3591" max="3591" width="15.7109375" style="1796" customWidth="1"/>
    <col min="3592" max="3592" width="0.5703125" style="1796" customWidth="1"/>
    <col min="3593" max="3593" width="2.140625" style="1796" customWidth="1"/>
    <col min="3594" max="3594" width="14" style="1796" customWidth="1"/>
    <col min="3595" max="3595" width="2.28515625" style="1796" customWidth="1"/>
    <col min="3596" max="3596" width="0" style="1796" hidden="1" customWidth="1"/>
    <col min="3597" max="3597" width="11.42578125" style="1796"/>
    <col min="3598" max="3598" width="33" style="1796" customWidth="1"/>
    <col min="3599" max="3599" width="11.42578125" style="1796"/>
    <col min="3600" max="3600" width="13.28515625" style="1796" bestFit="1" customWidth="1"/>
    <col min="3601" max="3601" width="13.140625" style="1796" bestFit="1" customWidth="1"/>
    <col min="3602" max="3840" width="11.42578125" style="1796"/>
    <col min="3841" max="3841" width="2.7109375" style="1796" customWidth="1"/>
    <col min="3842" max="3842" width="5.28515625" style="1796" customWidth="1"/>
    <col min="3843" max="3843" width="31.85546875" style="1796" customWidth="1"/>
    <col min="3844" max="3844" width="0.28515625" style="1796" customWidth="1"/>
    <col min="3845" max="3845" width="3" style="1796" customWidth="1"/>
    <col min="3846" max="3846" width="1.42578125" style="1796" customWidth="1"/>
    <col min="3847" max="3847" width="15.7109375" style="1796" customWidth="1"/>
    <col min="3848" max="3848" width="0.5703125" style="1796" customWidth="1"/>
    <col min="3849" max="3849" width="2.140625" style="1796" customWidth="1"/>
    <col min="3850" max="3850" width="14" style="1796" customWidth="1"/>
    <col min="3851" max="3851" width="2.28515625" style="1796" customWidth="1"/>
    <col min="3852" max="3852" width="0" style="1796" hidden="1" customWidth="1"/>
    <col min="3853" max="3853" width="11.42578125" style="1796"/>
    <col min="3854" max="3854" width="33" style="1796" customWidth="1"/>
    <col min="3855" max="3855" width="11.42578125" style="1796"/>
    <col min="3856" max="3856" width="13.28515625" style="1796" bestFit="1" customWidth="1"/>
    <col min="3857" max="3857" width="13.140625" style="1796" bestFit="1" customWidth="1"/>
    <col min="3858" max="4096" width="11.42578125" style="1796"/>
    <col min="4097" max="4097" width="2.7109375" style="1796" customWidth="1"/>
    <col min="4098" max="4098" width="5.28515625" style="1796" customWidth="1"/>
    <col min="4099" max="4099" width="31.85546875" style="1796" customWidth="1"/>
    <col min="4100" max="4100" width="0.28515625" style="1796" customWidth="1"/>
    <col min="4101" max="4101" width="3" style="1796" customWidth="1"/>
    <col min="4102" max="4102" width="1.42578125" style="1796" customWidth="1"/>
    <col min="4103" max="4103" width="15.7109375" style="1796" customWidth="1"/>
    <col min="4104" max="4104" width="0.5703125" style="1796" customWidth="1"/>
    <col min="4105" max="4105" width="2.140625" style="1796" customWidth="1"/>
    <col min="4106" max="4106" width="14" style="1796" customWidth="1"/>
    <col min="4107" max="4107" width="2.28515625" style="1796" customWidth="1"/>
    <col min="4108" max="4108" width="0" style="1796" hidden="1" customWidth="1"/>
    <col min="4109" max="4109" width="11.42578125" style="1796"/>
    <col min="4110" max="4110" width="33" style="1796" customWidth="1"/>
    <col min="4111" max="4111" width="11.42578125" style="1796"/>
    <col min="4112" max="4112" width="13.28515625" style="1796" bestFit="1" customWidth="1"/>
    <col min="4113" max="4113" width="13.140625" style="1796" bestFit="1" customWidth="1"/>
    <col min="4114" max="4352" width="11.42578125" style="1796"/>
    <col min="4353" max="4353" width="2.7109375" style="1796" customWidth="1"/>
    <col min="4354" max="4354" width="5.28515625" style="1796" customWidth="1"/>
    <col min="4355" max="4355" width="31.85546875" style="1796" customWidth="1"/>
    <col min="4356" max="4356" width="0.28515625" style="1796" customWidth="1"/>
    <col min="4357" max="4357" width="3" style="1796" customWidth="1"/>
    <col min="4358" max="4358" width="1.42578125" style="1796" customWidth="1"/>
    <col min="4359" max="4359" width="15.7109375" style="1796" customWidth="1"/>
    <col min="4360" max="4360" width="0.5703125" style="1796" customWidth="1"/>
    <col min="4361" max="4361" width="2.140625" style="1796" customWidth="1"/>
    <col min="4362" max="4362" width="14" style="1796" customWidth="1"/>
    <col min="4363" max="4363" width="2.28515625" style="1796" customWidth="1"/>
    <col min="4364" max="4364" width="0" style="1796" hidden="1" customWidth="1"/>
    <col min="4365" max="4365" width="11.42578125" style="1796"/>
    <col min="4366" max="4366" width="33" style="1796" customWidth="1"/>
    <col min="4367" max="4367" width="11.42578125" style="1796"/>
    <col min="4368" max="4368" width="13.28515625" style="1796" bestFit="1" customWidth="1"/>
    <col min="4369" max="4369" width="13.140625" style="1796" bestFit="1" customWidth="1"/>
    <col min="4370" max="4608" width="11.42578125" style="1796"/>
    <col min="4609" max="4609" width="2.7109375" style="1796" customWidth="1"/>
    <col min="4610" max="4610" width="5.28515625" style="1796" customWidth="1"/>
    <col min="4611" max="4611" width="31.85546875" style="1796" customWidth="1"/>
    <col min="4612" max="4612" width="0.28515625" style="1796" customWidth="1"/>
    <col min="4613" max="4613" width="3" style="1796" customWidth="1"/>
    <col min="4614" max="4614" width="1.42578125" style="1796" customWidth="1"/>
    <col min="4615" max="4615" width="15.7109375" style="1796" customWidth="1"/>
    <col min="4616" max="4616" width="0.5703125" style="1796" customWidth="1"/>
    <col min="4617" max="4617" width="2.140625" style="1796" customWidth="1"/>
    <col min="4618" max="4618" width="14" style="1796" customWidth="1"/>
    <col min="4619" max="4619" width="2.28515625" style="1796" customWidth="1"/>
    <col min="4620" max="4620" width="0" style="1796" hidden="1" customWidth="1"/>
    <col min="4621" max="4621" width="11.42578125" style="1796"/>
    <col min="4622" max="4622" width="33" style="1796" customWidth="1"/>
    <col min="4623" max="4623" width="11.42578125" style="1796"/>
    <col min="4624" max="4624" width="13.28515625" style="1796" bestFit="1" customWidth="1"/>
    <col min="4625" max="4625" width="13.140625" style="1796" bestFit="1" customWidth="1"/>
    <col min="4626" max="4864" width="11.42578125" style="1796"/>
    <col min="4865" max="4865" width="2.7109375" style="1796" customWidth="1"/>
    <col min="4866" max="4866" width="5.28515625" style="1796" customWidth="1"/>
    <col min="4867" max="4867" width="31.85546875" style="1796" customWidth="1"/>
    <col min="4868" max="4868" width="0.28515625" style="1796" customWidth="1"/>
    <col min="4869" max="4869" width="3" style="1796" customWidth="1"/>
    <col min="4870" max="4870" width="1.42578125" style="1796" customWidth="1"/>
    <col min="4871" max="4871" width="15.7109375" style="1796" customWidth="1"/>
    <col min="4872" max="4872" width="0.5703125" style="1796" customWidth="1"/>
    <col min="4873" max="4873" width="2.140625" style="1796" customWidth="1"/>
    <col min="4874" max="4874" width="14" style="1796" customWidth="1"/>
    <col min="4875" max="4875" width="2.28515625" style="1796" customWidth="1"/>
    <col min="4876" max="4876" width="0" style="1796" hidden="1" customWidth="1"/>
    <col min="4877" max="4877" width="11.42578125" style="1796"/>
    <col min="4878" max="4878" width="33" style="1796" customWidth="1"/>
    <col min="4879" max="4879" width="11.42578125" style="1796"/>
    <col min="4880" max="4880" width="13.28515625" style="1796" bestFit="1" customWidth="1"/>
    <col min="4881" max="4881" width="13.140625" style="1796" bestFit="1" customWidth="1"/>
    <col min="4882" max="5120" width="11.42578125" style="1796"/>
    <col min="5121" max="5121" width="2.7109375" style="1796" customWidth="1"/>
    <col min="5122" max="5122" width="5.28515625" style="1796" customWidth="1"/>
    <col min="5123" max="5123" width="31.85546875" style="1796" customWidth="1"/>
    <col min="5124" max="5124" width="0.28515625" style="1796" customWidth="1"/>
    <col min="5125" max="5125" width="3" style="1796" customWidth="1"/>
    <col min="5126" max="5126" width="1.42578125" style="1796" customWidth="1"/>
    <col min="5127" max="5127" width="15.7109375" style="1796" customWidth="1"/>
    <col min="5128" max="5128" width="0.5703125" style="1796" customWidth="1"/>
    <col min="5129" max="5129" width="2.140625" style="1796" customWidth="1"/>
    <col min="5130" max="5130" width="14" style="1796" customWidth="1"/>
    <col min="5131" max="5131" width="2.28515625" style="1796" customWidth="1"/>
    <col min="5132" max="5132" width="0" style="1796" hidden="1" customWidth="1"/>
    <col min="5133" max="5133" width="11.42578125" style="1796"/>
    <col min="5134" max="5134" width="33" style="1796" customWidth="1"/>
    <col min="5135" max="5135" width="11.42578125" style="1796"/>
    <col min="5136" max="5136" width="13.28515625" style="1796" bestFit="1" customWidth="1"/>
    <col min="5137" max="5137" width="13.140625" style="1796" bestFit="1" customWidth="1"/>
    <col min="5138" max="5376" width="11.42578125" style="1796"/>
    <col min="5377" max="5377" width="2.7109375" style="1796" customWidth="1"/>
    <col min="5378" max="5378" width="5.28515625" style="1796" customWidth="1"/>
    <col min="5379" max="5379" width="31.85546875" style="1796" customWidth="1"/>
    <col min="5380" max="5380" width="0.28515625" style="1796" customWidth="1"/>
    <col min="5381" max="5381" width="3" style="1796" customWidth="1"/>
    <col min="5382" max="5382" width="1.42578125" style="1796" customWidth="1"/>
    <col min="5383" max="5383" width="15.7109375" style="1796" customWidth="1"/>
    <col min="5384" max="5384" width="0.5703125" style="1796" customWidth="1"/>
    <col min="5385" max="5385" width="2.140625" style="1796" customWidth="1"/>
    <col min="5386" max="5386" width="14" style="1796" customWidth="1"/>
    <col min="5387" max="5387" width="2.28515625" style="1796" customWidth="1"/>
    <col min="5388" max="5388" width="0" style="1796" hidden="1" customWidth="1"/>
    <col min="5389" max="5389" width="11.42578125" style="1796"/>
    <col min="5390" max="5390" width="33" style="1796" customWidth="1"/>
    <col min="5391" max="5391" width="11.42578125" style="1796"/>
    <col min="5392" max="5392" width="13.28515625" style="1796" bestFit="1" customWidth="1"/>
    <col min="5393" max="5393" width="13.140625" style="1796" bestFit="1" customWidth="1"/>
    <col min="5394" max="5632" width="11.42578125" style="1796"/>
    <col min="5633" max="5633" width="2.7109375" style="1796" customWidth="1"/>
    <col min="5634" max="5634" width="5.28515625" style="1796" customWidth="1"/>
    <col min="5635" max="5635" width="31.85546875" style="1796" customWidth="1"/>
    <col min="5636" max="5636" width="0.28515625" style="1796" customWidth="1"/>
    <col min="5637" max="5637" width="3" style="1796" customWidth="1"/>
    <col min="5638" max="5638" width="1.42578125" style="1796" customWidth="1"/>
    <col min="5639" max="5639" width="15.7109375" style="1796" customWidth="1"/>
    <col min="5640" max="5640" width="0.5703125" style="1796" customWidth="1"/>
    <col min="5641" max="5641" width="2.140625" style="1796" customWidth="1"/>
    <col min="5642" max="5642" width="14" style="1796" customWidth="1"/>
    <col min="5643" max="5643" width="2.28515625" style="1796" customWidth="1"/>
    <col min="5644" max="5644" width="0" style="1796" hidden="1" customWidth="1"/>
    <col min="5645" max="5645" width="11.42578125" style="1796"/>
    <col min="5646" max="5646" width="33" style="1796" customWidth="1"/>
    <col min="5647" max="5647" width="11.42578125" style="1796"/>
    <col min="5648" max="5648" width="13.28515625" style="1796" bestFit="1" customWidth="1"/>
    <col min="5649" max="5649" width="13.140625" style="1796" bestFit="1" customWidth="1"/>
    <col min="5650" max="5888" width="11.42578125" style="1796"/>
    <col min="5889" max="5889" width="2.7109375" style="1796" customWidth="1"/>
    <col min="5890" max="5890" width="5.28515625" style="1796" customWidth="1"/>
    <col min="5891" max="5891" width="31.85546875" style="1796" customWidth="1"/>
    <col min="5892" max="5892" width="0.28515625" style="1796" customWidth="1"/>
    <col min="5893" max="5893" width="3" style="1796" customWidth="1"/>
    <col min="5894" max="5894" width="1.42578125" style="1796" customWidth="1"/>
    <col min="5895" max="5895" width="15.7109375" style="1796" customWidth="1"/>
    <col min="5896" max="5896" width="0.5703125" style="1796" customWidth="1"/>
    <col min="5897" max="5897" width="2.140625" style="1796" customWidth="1"/>
    <col min="5898" max="5898" width="14" style="1796" customWidth="1"/>
    <col min="5899" max="5899" width="2.28515625" style="1796" customWidth="1"/>
    <col min="5900" max="5900" width="0" style="1796" hidden="1" customWidth="1"/>
    <col min="5901" max="5901" width="11.42578125" style="1796"/>
    <col min="5902" max="5902" width="33" style="1796" customWidth="1"/>
    <col min="5903" max="5903" width="11.42578125" style="1796"/>
    <col min="5904" max="5904" width="13.28515625" style="1796" bestFit="1" customWidth="1"/>
    <col min="5905" max="5905" width="13.140625" style="1796" bestFit="1" customWidth="1"/>
    <col min="5906" max="6144" width="11.42578125" style="1796"/>
    <col min="6145" max="6145" width="2.7109375" style="1796" customWidth="1"/>
    <col min="6146" max="6146" width="5.28515625" style="1796" customWidth="1"/>
    <col min="6147" max="6147" width="31.85546875" style="1796" customWidth="1"/>
    <col min="6148" max="6148" width="0.28515625" style="1796" customWidth="1"/>
    <col min="6149" max="6149" width="3" style="1796" customWidth="1"/>
    <col min="6150" max="6150" width="1.42578125" style="1796" customWidth="1"/>
    <col min="6151" max="6151" width="15.7109375" style="1796" customWidth="1"/>
    <col min="6152" max="6152" width="0.5703125" style="1796" customWidth="1"/>
    <col min="6153" max="6153" width="2.140625" style="1796" customWidth="1"/>
    <col min="6154" max="6154" width="14" style="1796" customWidth="1"/>
    <col min="6155" max="6155" width="2.28515625" style="1796" customWidth="1"/>
    <col min="6156" max="6156" width="0" style="1796" hidden="1" customWidth="1"/>
    <col min="6157" max="6157" width="11.42578125" style="1796"/>
    <col min="6158" max="6158" width="33" style="1796" customWidth="1"/>
    <col min="6159" max="6159" width="11.42578125" style="1796"/>
    <col min="6160" max="6160" width="13.28515625" style="1796" bestFit="1" customWidth="1"/>
    <col min="6161" max="6161" width="13.140625" style="1796" bestFit="1" customWidth="1"/>
    <col min="6162" max="6400" width="11.42578125" style="1796"/>
    <col min="6401" max="6401" width="2.7109375" style="1796" customWidth="1"/>
    <col min="6402" max="6402" width="5.28515625" style="1796" customWidth="1"/>
    <col min="6403" max="6403" width="31.85546875" style="1796" customWidth="1"/>
    <col min="6404" max="6404" width="0.28515625" style="1796" customWidth="1"/>
    <col min="6405" max="6405" width="3" style="1796" customWidth="1"/>
    <col min="6406" max="6406" width="1.42578125" style="1796" customWidth="1"/>
    <col min="6407" max="6407" width="15.7109375" style="1796" customWidth="1"/>
    <col min="6408" max="6408" width="0.5703125" style="1796" customWidth="1"/>
    <col min="6409" max="6409" width="2.140625" style="1796" customWidth="1"/>
    <col min="6410" max="6410" width="14" style="1796" customWidth="1"/>
    <col min="6411" max="6411" width="2.28515625" style="1796" customWidth="1"/>
    <col min="6412" max="6412" width="0" style="1796" hidden="1" customWidth="1"/>
    <col min="6413" max="6413" width="11.42578125" style="1796"/>
    <col min="6414" max="6414" width="33" style="1796" customWidth="1"/>
    <col min="6415" max="6415" width="11.42578125" style="1796"/>
    <col min="6416" max="6416" width="13.28515625" style="1796" bestFit="1" customWidth="1"/>
    <col min="6417" max="6417" width="13.140625" style="1796" bestFit="1" customWidth="1"/>
    <col min="6418" max="6656" width="11.42578125" style="1796"/>
    <col min="6657" max="6657" width="2.7109375" style="1796" customWidth="1"/>
    <col min="6658" max="6658" width="5.28515625" style="1796" customWidth="1"/>
    <col min="6659" max="6659" width="31.85546875" style="1796" customWidth="1"/>
    <col min="6660" max="6660" width="0.28515625" style="1796" customWidth="1"/>
    <col min="6661" max="6661" width="3" style="1796" customWidth="1"/>
    <col min="6662" max="6662" width="1.42578125" style="1796" customWidth="1"/>
    <col min="6663" max="6663" width="15.7109375" style="1796" customWidth="1"/>
    <col min="6664" max="6664" width="0.5703125" style="1796" customWidth="1"/>
    <col min="6665" max="6665" width="2.140625" style="1796" customWidth="1"/>
    <col min="6666" max="6666" width="14" style="1796" customWidth="1"/>
    <col min="6667" max="6667" width="2.28515625" style="1796" customWidth="1"/>
    <col min="6668" max="6668" width="0" style="1796" hidden="1" customWidth="1"/>
    <col min="6669" max="6669" width="11.42578125" style="1796"/>
    <col min="6670" max="6670" width="33" style="1796" customWidth="1"/>
    <col min="6671" max="6671" width="11.42578125" style="1796"/>
    <col min="6672" max="6672" width="13.28515625" style="1796" bestFit="1" customWidth="1"/>
    <col min="6673" max="6673" width="13.140625" style="1796" bestFit="1" customWidth="1"/>
    <col min="6674" max="6912" width="11.42578125" style="1796"/>
    <col min="6913" max="6913" width="2.7109375" style="1796" customWidth="1"/>
    <col min="6914" max="6914" width="5.28515625" style="1796" customWidth="1"/>
    <col min="6915" max="6915" width="31.85546875" style="1796" customWidth="1"/>
    <col min="6916" max="6916" width="0.28515625" style="1796" customWidth="1"/>
    <col min="6917" max="6917" width="3" style="1796" customWidth="1"/>
    <col min="6918" max="6918" width="1.42578125" style="1796" customWidth="1"/>
    <col min="6919" max="6919" width="15.7109375" style="1796" customWidth="1"/>
    <col min="6920" max="6920" width="0.5703125" style="1796" customWidth="1"/>
    <col min="6921" max="6921" width="2.140625" style="1796" customWidth="1"/>
    <col min="6922" max="6922" width="14" style="1796" customWidth="1"/>
    <col min="6923" max="6923" width="2.28515625" style="1796" customWidth="1"/>
    <col min="6924" max="6924" width="0" style="1796" hidden="1" customWidth="1"/>
    <col min="6925" max="6925" width="11.42578125" style="1796"/>
    <col min="6926" max="6926" width="33" style="1796" customWidth="1"/>
    <col min="6927" max="6927" width="11.42578125" style="1796"/>
    <col min="6928" max="6928" width="13.28515625" style="1796" bestFit="1" customWidth="1"/>
    <col min="6929" max="6929" width="13.140625" style="1796" bestFit="1" customWidth="1"/>
    <col min="6930" max="7168" width="11.42578125" style="1796"/>
    <col min="7169" max="7169" width="2.7109375" style="1796" customWidth="1"/>
    <col min="7170" max="7170" width="5.28515625" style="1796" customWidth="1"/>
    <col min="7171" max="7171" width="31.85546875" style="1796" customWidth="1"/>
    <col min="7172" max="7172" width="0.28515625" style="1796" customWidth="1"/>
    <col min="7173" max="7173" width="3" style="1796" customWidth="1"/>
    <col min="7174" max="7174" width="1.42578125" style="1796" customWidth="1"/>
    <col min="7175" max="7175" width="15.7109375" style="1796" customWidth="1"/>
    <col min="7176" max="7176" width="0.5703125" style="1796" customWidth="1"/>
    <col min="7177" max="7177" width="2.140625" style="1796" customWidth="1"/>
    <col min="7178" max="7178" width="14" style="1796" customWidth="1"/>
    <col min="7179" max="7179" width="2.28515625" style="1796" customWidth="1"/>
    <col min="7180" max="7180" width="0" style="1796" hidden="1" customWidth="1"/>
    <col min="7181" max="7181" width="11.42578125" style="1796"/>
    <col min="7182" max="7182" width="33" style="1796" customWidth="1"/>
    <col min="7183" max="7183" width="11.42578125" style="1796"/>
    <col min="7184" max="7184" width="13.28515625" style="1796" bestFit="1" customWidth="1"/>
    <col min="7185" max="7185" width="13.140625" style="1796" bestFit="1" customWidth="1"/>
    <col min="7186" max="7424" width="11.42578125" style="1796"/>
    <col min="7425" max="7425" width="2.7109375" style="1796" customWidth="1"/>
    <col min="7426" max="7426" width="5.28515625" style="1796" customWidth="1"/>
    <col min="7427" max="7427" width="31.85546875" style="1796" customWidth="1"/>
    <col min="7428" max="7428" width="0.28515625" style="1796" customWidth="1"/>
    <col min="7429" max="7429" width="3" style="1796" customWidth="1"/>
    <col min="7430" max="7430" width="1.42578125" style="1796" customWidth="1"/>
    <col min="7431" max="7431" width="15.7109375" style="1796" customWidth="1"/>
    <col min="7432" max="7432" width="0.5703125" style="1796" customWidth="1"/>
    <col min="7433" max="7433" width="2.140625" style="1796" customWidth="1"/>
    <col min="7434" max="7434" width="14" style="1796" customWidth="1"/>
    <col min="7435" max="7435" width="2.28515625" style="1796" customWidth="1"/>
    <col min="7436" max="7436" width="0" style="1796" hidden="1" customWidth="1"/>
    <col min="7437" max="7437" width="11.42578125" style="1796"/>
    <col min="7438" max="7438" width="33" style="1796" customWidth="1"/>
    <col min="7439" max="7439" width="11.42578125" style="1796"/>
    <col min="7440" max="7440" width="13.28515625" style="1796" bestFit="1" customWidth="1"/>
    <col min="7441" max="7441" width="13.140625" style="1796" bestFit="1" customWidth="1"/>
    <col min="7442" max="7680" width="11.42578125" style="1796"/>
    <col min="7681" max="7681" width="2.7109375" style="1796" customWidth="1"/>
    <col min="7682" max="7682" width="5.28515625" style="1796" customWidth="1"/>
    <col min="7683" max="7683" width="31.85546875" style="1796" customWidth="1"/>
    <col min="7684" max="7684" width="0.28515625" style="1796" customWidth="1"/>
    <col min="7685" max="7685" width="3" style="1796" customWidth="1"/>
    <col min="7686" max="7686" width="1.42578125" style="1796" customWidth="1"/>
    <col min="7687" max="7687" width="15.7109375" style="1796" customWidth="1"/>
    <col min="7688" max="7688" width="0.5703125" style="1796" customWidth="1"/>
    <col min="7689" max="7689" width="2.140625" style="1796" customWidth="1"/>
    <col min="7690" max="7690" width="14" style="1796" customWidth="1"/>
    <col min="7691" max="7691" width="2.28515625" style="1796" customWidth="1"/>
    <col min="7692" max="7692" width="0" style="1796" hidden="1" customWidth="1"/>
    <col min="7693" max="7693" width="11.42578125" style="1796"/>
    <col min="7694" max="7694" width="33" style="1796" customWidth="1"/>
    <col min="7695" max="7695" width="11.42578125" style="1796"/>
    <col min="7696" max="7696" width="13.28515625" style="1796" bestFit="1" customWidth="1"/>
    <col min="7697" max="7697" width="13.140625" style="1796" bestFit="1" customWidth="1"/>
    <col min="7698" max="7936" width="11.42578125" style="1796"/>
    <col min="7937" max="7937" width="2.7109375" style="1796" customWidth="1"/>
    <col min="7938" max="7938" width="5.28515625" style="1796" customWidth="1"/>
    <col min="7939" max="7939" width="31.85546875" style="1796" customWidth="1"/>
    <col min="7940" max="7940" width="0.28515625" style="1796" customWidth="1"/>
    <col min="7941" max="7941" width="3" style="1796" customWidth="1"/>
    <col min="7942" max="7942" width="1.42578125" style="1796" customWidth="1"/>
    <col min="7943" max="7943" width="15.7109375" style="1796" customWidth="1"/>
    <col min="7944" max="7944" width="0.5703125" style="1796" customWidth="1"/>
    <col min="7945" max="7945" width="2.140625" style="1796" customWidth="1"/>
    <col min="7946" max="7946" width="14" style="1796" customWidth="1"/>
    <col min="7947" max="7947" width="2.28515625" style="1796" customWidth="1"/>
    <col min="7948" max="7948" width="0" style="1796" hidden="1" customWidth="1"/>
    <col min="7949" max="7949" width="11.42578125" style="1796"/>
    <col min="7950" max="7950" width="33" style="1796" customWidth="1"/>
    <col min="7951" max="7951" width="11.42578125" style="1796"/>
    <col min="7952" max="7952" width="13.28515625" style="1796" bestFit="1" customWidth="1"/>
    <col min="7953" max="7953" width="13.140625" style="1796" bestFit="1" customWidth="1"/>
    <col min="7954" max="8192" width="11.42578125" style="1796"/>
    <col min="8193" max="8193" width="2.7109375" style="1796" customWidth="1"/>
    <col min="8194" max="8194" width="5.28515625" style="1796" customWidth="1"/>
    <col min="8195" max="8195" width="31.85546875" style="1796" customWidth="1"/>
    <col min="8196" max="8196" width="0.28515625" style="1796" customWidth="1"/>
    <col min="8197" max="8197" width="3" style="1796" customWidth="1"/>
    <col min="8198" max="8198" width="1.42578125" style="1796" customWidth="1"/>
    <col min="8199" max="8199" width="15.7109375" style="1796" customWidth="1"/>
    <col min="8200" max="8200" width="0.5703125" style="1796" customWidth="1"/>
    <col min="8201" max="8201" width="2.140625" style="1796" customWidth="1"/>
    <col min="8202" max="8202" width="14" style="1796" customWidth="1"/>
    <col min="8203" max="8203" width="2.28515625" style="1796" customWidth="1"/>
    <col min="8204" max="8204" width="0" style="1796" hidden="1" customWidth="1"/>
    <col min="8205" max="8205" width="11.42578125" style="1796"/>
    <col min="8206" max="8206" width="33" style="1796" customWidth="1"/>
    <col min="8207" max="8207" width="11.42578125" style="1796"/>
    <col min="8208" max="8208" width="13.28515625" style="1796" bestFit="1" customWidth="1"/>
    <col min="8209" max="8209" width="13.140625" style="1796" bestFit="1" customWidth="1"/>
    <col min="8210" max="8448" width="11.42578125" style="1796"/>
    <col min="8449" max="8449" width="2.7109375" style="1796" customWidth="1"/>
    <col min="8450" max="8450" width="5.28515625" style="1796" customWidth="1"/>
    <col min="8451" max="8451" width="31.85546875" style="1796" customWidth="1"/>
    <col min="8452" max="8452" width="0.28515625" style="1796" customWidth="1"/>
    <col min="8453" max="8453" width="3" style="1796" customWidth="1"/>
    <col min="8454" max="8454" width="1.42578125" style="1796" customWidth="1"/>
    <col min="8455" max="8455" width="15.7109375" style="1796" customWidth="1"/>
    <col min="8456" max="8456" width="0.5703125" style="1796" customWidth="1"/>
    <col min="8457" max="8457" width="2.140625" style="1796" customWidth="1"/>
    <col min="8458" max="8458" width="14" style="1796" customWidth="1"/>
    <col min="8459" max="8459" width="2.28515625" style="1796" customWidth="1"/>
    <col min="8460" max="8460" width="0" style="1796" hidden="1" customWidth="1"/>
    <col min="8461" max="8461" width="11.42578125" style="1796"/>
    <col min="8462" max="8462" width="33" style="1796" customWidth="1"/>
    <col min="8463" max="8463" width="11.42578125" style="1796"/>
    <col min="8464" max="8464" width="13.28515625" style="1796" bestFit="1" customWidth="1"/>
    <col min="8465" max="8465" width="13.140625" style="1796" bestFit="1" customWidth="1"/>
    <col min="8466" max="8704" width="11.42578125" style="1796"/>
    <col min="8705" max="8705" width="2.7109375" style="1796" customWidth="1"/>
    <col min="8706" max="8706" width="5.28515625" style="1796" customWidth="1"/>
    <col min="8707" max="8707" width="31.85546875" style="1796" customWidth="1"/>
    <col min="8708" max="8708" width="0.28515625" style="1796" customWidth="1"/>
    <col min="8709" max="8709" width="3" style="1796" customWidth="1"/>
    <col min="8710" max="8710" width="1.42578125" style="1796" customWidth="1"/>
    <col min="8711" max="8711" width="15.7109375" style="1796" customWidth="1"/>
    <col min="8712" max="8712" width="0.5703125" style="1796" customWidth="1"/>
    <col min="8713" max="8713" width="2.140625" style="1796" customWidth="1"/>
    <col min="8714" max="8714" width="14" style="1796" customWidth="1"/>
    <col min="8715" max="8715" width="2.28515625" style="1796" customWidth="1"/>
    <col min="8716" max="8716" width="0" style="1796" hidden="1" customWidth="1"/>
    <col min="8717" max="8717" width="11.42578125" style="1796"/>
    <col min="8718" max="8718" width="33" style="1796" customWidth="1"/>
    <col min="8719" max="8719" width="11.42578125" style="1796"/>
    <col min="8720" max="8720" width="13.28515625" style="1796" bestFit="1" customWidth="1"/>
    <col min="8721" max="8721" width="13.140625" style="1796" bestFit="1" customWidth="1"/>
    <col min="8722" max="8960" width="11.42578125" style="1796"/>
    <col min="8961" max="8961" width="2.7109375" style="1796" customWidth="1"/>
    <col min="8962" max="8962" width="5.28515625" style="1796" customWidth="1"/>
    <col min="8963" max="8963" width="31.85546875" style="1796" customWidth="1"/>
    <col min="8964" max="8964" width="0.28515625" style="1796" customWidth="1"/>
    <col min="8965" max="8965" width="3" style="1796" customWidth="1"/>
    <col min="8966" max="8966" width="1.42578125" style="1796" customWidth="1"/>
    <col min="8967" max="8967" width="15.7109375" style="1796" customWidth="1"/>
    <col min="8968" max="8968" width="0.5703125" style="1796" customWidth="1"/>
    <col min="8969" max="8969" width="2.140625" style="1796" customWidth="1"/>
    <col min="8970" max="8970" width="14" style="1796" customWidth="1"/>
    <col min="8971" max="8971" width="2.28515625" style="1796" customWidth="1"/>
    <col min="8972" max="8972" width="0" style="1796" hidden="1" customWidth="1"/>
    <col min="8973" max="8973" width="11.42578125" style="1796"/>
    <col min="8974" max="8974" width="33" style="1796" customWidth="1"/>
    <col min="8975" max="8975" width="11.42578125" style="1796"/>
    <col min="8976" max="8976" width="13.28515625" style="1796" bestFit="1" customWidth="1"/>
    <col min="8977" max="8977" width="13.140625" style="1796" bestFit="1" customWidth="1"/>
    <col min="8978" max="9216" width="11.42578125" style="1796"/>
    <col min="9217" max="9217" width="2.7109375" style="1796" customWidth="1"/>
    <col min="9218" max="9218" width="5.28515625" style="1796" customWidth="1"/>
    <col min="9219" max="9219" width="31.85546875" style="1796" customWidth="1"/>
    <col min="9220" max="9220" width="0.28515625" style="1796" customWidth="1"/>
    <col min="9221" max="9221" width="3" style="1796" customWidth="1"/>
    <col min="9222" max="9222" width="1.42578125" style="1796" customWidth="1"/>
    <col min="9223" max="9223" width="15.7109375" style="1796" customWidth="1"/>
    <col min="9224" max="9224" width="0.5703125" style="1796" customWidth="1"/>
    <col min="9225" max="9225" width="2.140625" style="1796" customWidth="1"/>
    <col min="9226" max="9226" width="14" style="1796" customWidth="1"/>
    <col min="9227" max="9227" width="2.28515625" style="1796" customWidth="1"/>
    <col min="9228" max="9228" width="0" style="1796" hidden="1" customWidth="1"/>
    <col min="9229" max="9229" width="11.42578125" style="1796"/>
    <col min="9230" max="9230" width="33" style="1796" customWidth="1"/>
    <col min="9231" max="9231" width="11.42578125" style="1796"/>
    <col min="9232" max="9232" width="13.28515625" style="1796" bestFit="1" customWidth="1"/>
    <col min="9233" max="9233" width="13.140625" style="1796" bestFit="1" customWidth="1"/>
    <col min="9234" max="9472" width="11.42578125" style="1796"/>
    <col min="9473" max="9473" width="2.7109375" style="1796" customWidth="1"/>
    <col min="9474" max="9474" width="5.28515625" style="1796" customWidth="1"/>
    <col min="9475" max="9475" width="31.85546875" style="1796" customWidth="1"/>
    <col min="9476" max="9476" width="0.28515625" style="1796" customWidth="1"/>
    <col min="9477" max="9477" width="3" style="1796" customWidth="1"/>
    <col min="9478" max="9478" width="1.42578125" style="1796" customWidth="1"/>
    <col min="9479" max="9479" width="15.7109375" style="1796" customWidth="1"/>
    <col min="9480" max="9480" width="0.5703125" style="1796" customWidth="1"/>
    <col min="9481" max="9481" width="2.140625" style="1796" customWidth="1"/>
    <col min="9482" max="9482" width="14" style="1796" customWidth="1"/>
    <col min="9483" max="9483" width="2.28515625" style="1796" customWidth="1"/>
    <col min="9484" max="9484" width="0" style="1796" hidden="1" customWidth="1"/>
    <col min="9485" max="9485" width="11.42578125" style="1796"/>
    <col min="9486" max="9486" width="33" style="1796" customWidth="1"/>
    <col min="9487" max="9487" width="11.42578125" style="1796"/>
    <col min="9488" max="9488" width="13.28515625" style="1796" bestFit="1" customWidth="1"/>
    <col min="9489" max="9489" width="13.140625" style="1796" bestFit="1" customWidth="1"/>
    <col min="9490" max="9728" width="11.42578125" style="1796"/>
    <col min="9729" max="9729" width="2.7109375" style="1796" customWidth="1"/>
    <col min="9730" max="9730" width="5.28515625" style="1796" customWidth="1"/>
    <col min="9731" max="9731" width="31.85546875" style="1796" customWidth="1"/>
    <col min="9732" max="9732" width="0.28515625" style="1796" customWidth="1"/>
    <col min="9733" max="9733" width="3" style="1796" customWidth="1"/>
    <col min="9734" max="9734" width="1.42578125" style="1796" customWidth="1"/>
    <col min="9735" max="9735" width="15.7109375" style="1796" customWidth="1"/>
    <col min="9736" max="9736" width="0.5703125" style="1796" customWidth="1"/>
    <col min="9737" max="9737" width="2.140625" style="1796" customWidth="1"/>
    <col min="9738" max="9738" width="14" style="1796" customWidth="1"/>
    <col min="9739" max="9739" width="2.28515625" style="1796" customWidth="1"/>
    <col min="9740" max="9740" width="0" style="1796" hidden="1" customWidth="1"/>
    <col min="9741" max="9741" width="11.42578125" style="1796"/>
    <col min="9742" max="9742" width="33" style="1796" customWidth="1"/>
    <col min="9743" max="9743" width="11.42578125" style="1796"/>
    <col min="9744" max="9744" width="13.28515625" style="1796" bestFit="1" customWidth="1"/>
    <col min="9745" max="9745" width="13.140625" style="1796" bestFit="1" customWidth="1"/>
    <col min="9746" max="9984" width="11.42578125" style="1796"/>
    <col min="9985" max="9985" width="2.7109375" style="1796" customWidth="1"/>
    <col min="9986" max="9986" width="5.28515625" style="1796" customWidth="1"/>
    <col min="9987" max="9987" width="31.85546875" style="1796" customWidth="1"/>
    <col min="9988" max="9988" width="0.28515625" style="1796" customWidth="1"/>
    <col min="9989" max="9989" width="3" style="1796" customWidth="1"/>
    <col min="9990" max="9990" width="1.42578125" style="1796" customWidth="1"/>
    <col min="9991" max="9991" width="15.7109375" style="1796" customWidth="1"/>
    <col min="9992" max="9992" width="0.5703125" style="1796" customWidth="1"/>
    <col min="9993" max="9993" width="2.140625" style="1796" customWidth="1"/>
    <col min="9994" max="9994" width="14" style="1796" customWidth="1"/>
    <col min="9995" max="9995" width="2.28515625" style="1796" customWidth="1"/>
    <col min="9996" max="9996" width="0" style="1796" hidden="1" customWidth="1"/>
    <col min="9997" max="9997" width="11.42578125" style="1796"/>
    <col min="9998" max="9998" width="33" style="1796" customWidth="1"/>
    <col min="9999" max="9999" width="11.42578125" style="1796"/>
    <col min="10000" max="10000" width="13.28515625" style="1796" bestFit="1" customWidth="1"/>
    <col min="10001" max="10001" width="13.140625" style="1796" bestFit="1" customWidth="1"/>
    <col min="10002" max="10240" width="11.42578125" style="1796"/>
    <col min="10241" max="10241" width="2.7109375" style="1796" customWidth="1"/>
    <col min="10242" max="10242" width="5.28515625" style="1796" customWidth="1"/>
    <col min="10243" max="10243" width="31.85546875" style="1796" customWidth="1"/>
    <col min="10244" max="10244" width="0.28515625" style="1796" customWidth="1"/>
    <col min="10245" max="10245" width="3" style="1796" customWidth="1"/>
    <col min="10246" max="10246" width="1.42578125" style="1796" customWidth="1"/>
    <col min="10247" max="10247" width="15.7109375" style="1796" customWidth="1"/>
    <col min="10248" max="10248" width="0.5703125" style="1796" customWidth="1"/>
    <col min="10249" max="10249" width="2.140625" style="1796" customWidth="1"/>
    <col min="10250" max="10250" width="14" style="1796" customWidth="1"/>
    <col min="10251" max="10251" width="2.28515625" style="1796" customWidth="1"/>
    <col min="10252" max="10252" width="0" style="1796" hidden="1" customWidth="1"/>
    <col min="10253" max="10253" width="11.42578125" style="1796"/>
    <col min="10254" max="10254" width="33" style="1796" customWidth="1"/>
    <col min="10255" max="10255" width="11.42578125" style="1796"/>
    <col min="10256" max="10256" width="13.28515625" style="1796" bestFit="1" customWidth="1"/>
    <col min="10257" max="10257" width="13.140625" style="1796" bestFit="1" customWidth="1"/>
    <col min="10258" max="10496" width="11.42578125" style="1796"/>
    <col min="10497" max="10497" width="2.7109375" style="1796" customWidth="1"/>
    <col min="10498" max="10498" width="5.28515625" style="1796" customWidth="1"/>
    <col min="10499" max="10499" width="31.85546875" style="1796" customWidth="1"/>
    <col min="10500" max="10500" width="0.28515625" style="1796" customWidth="1"/>
    <col min="10501" max="10501" width="3" style="1796" customWidth="1"/>
    <col min="10502" max="10502" width="1.42578125" style="1796" customWidth="1"/>
    <col min="10503" max="10503" width="15.7109375" style="1796" customWidth="1"/>
    <col min="10504" max="10504" width="0.5703125" style="1796" customWidth="1"/>
    <col min="10505" max="10505" width="2.140625" style="1796" customWidth="1"/>
    <col min="10506" max="10506" width="14" style="1796" customWidth="1"/>
    <col min="10507" max="10507" width="2.28515625" style="1796" customWidth="1"/>
    <col min="10508" max="10508" width="0" style="1796" hidden="1" customWidth="1"/>
    <col min="10509" max="10509" width="11.42578125" style="1796"/>
    <col min="10510" max="10510" width="33" style="1796" customWidth="1"/>
    <col min="10511" max="10511" width="11.42578125" style="1796"/>
    <col min="10512" max="10512" width="13.28515625" style="1796" bestFit="1" customWidth="1"/>
    <col min="10513" max="10513" width="13.140625" style="1796" bestFit="1" customWidth="1"/>
    <col min="10514" max="10752" width="11.42578125" style="1796"/>
    <col min="10753" max="10753" width="2.7109375" style="1796" customWidth="1"/>
    <col min="10754" max="10754" width="5.28515625" style="1796" customWidth="1"/>
    <col min="10755" max="10755" width="31.85546875" style="1796" customWidth="1"/>
    <col min="10756" max="10756" width="0.28515625" style="1796" customWidth="1"/>
    <col min="10757" max="10757" width="3" style="1796" customWidth="1"/>
    <col min="10758" max="10758" width="1.42578125" style="1796" customWidth="1"/>
    <col min="10759" max="10759" width="15.7109375" style="1796" customWidth="1"/>
    <col min="10760" max="10760" width="0.5703125" style="1796" customWidth="1"/>
    <col min="10761" max="10761" width="2.140625" style="1796" customWidth="1"/>
    <col min="10762" max="10762" width="14" style="1796" customWidth="1"/>
    <col min="10763" max="10763" width="2.28515625" style="1796" customWidth="1"/>
    <col min="10764" max="10764" width="0" style="1796" hidden="1" customWidth="1"/>
    <col min="10765" max="10765" width="11.42578125" style="1796"/>
    <col min="10766" max="10766" width="33" style="1796" customWidth="1"/>
    <col min="10767" max="10767" width="11.42578125" style="1796"/>
    <col min="10768" max="10768" width="13.28515625" style="1796" bestFit="1" customWidth="1"/>
    <col min="10769" max="10769" width="13.140625" style="1796" bestFit="1" customWidth="1"/>
    <col min="10770" max="11008" width="11.42578125" style="1796"/>
    <col min="11009" max="11009" width="2.7109375" style="1796" customWidth="1"/>
    <col min="11010" max="11010" width="5.28515625" style="1796" customWidth="1"/>
    <col min="11011" max="11011" width="31.85546875" style="1796" customWidth="1"/>
    <col min="11012" max="11012" width="0.28515625" style="1796" customWidth="1"/>
    <col min="11013" max="11013" width="3" style="1796" customWidth="1"/>
    <col min="11014" max="11014" width="1.42578125" style="1796" customWidth="1"/>
    <col min="11015" max="11015" width="15.7109375" style="1796" customWidth="1"/>
    <col min="11016" max="11016" width="0.5703125" style="1796" customWidth="1"/>
    <col min="11017" max="11017" width="2.140625" style="1796" customWidth="1"/>
    <col min="11018" max="11018" width="14" style="1796" customWidth="1"/>
    <col min="11019" max="11019" width="2.28515625" style="1796" customWidth="1"/>
    <col min="11020" max="11020" width="0" style="1796" hidden="1" customWidth="1"/>
    <col min="11021" max="11021" width="11.42578125" style="1796"/>
    <col min="11022" max="11022" width="33" style="1796" customWidth="1"/>
    <col min="11023" max="11023" width="11.42578125" style="1796"/>
    <col min="11024" max="11024" width="13.28515625" style="1796" bestFit="1" customWidth="1"/>
    <col min="11025" max="11025" width="13.140625" style="1796" bestFit="1" customWidth="1"/>
    <col min="11026" max="11264" width="11.42578125" style="1796"/>
    <col min="11265" max="11265" width="2.7109375" style="1796" customWidth="1"/>
    <col min="11266" max="11266" width="5.28515625" style="1796" customWidth="1"/>
    <col min="11267" max="11267" width="31.85546875" style="1796" customWidth="1"/>
    <col min="11268" max="11268" width="0.28515625" style="1796" customWidth="1"/>
    <col min="11269" max="11269" width="3" style="1796" customWidth="1"/>
    <col min="11270" max="11270" width="1.42578125" style="1796" customWidth="1"/>
    <col min="11271" max="11271" width="15.7109375" style="1796" customWidth="1"/>
    <col min="11272" max="11272" width="0.5703125" style="1796" customWidth="1"/>
    <col min="11273" max="11273" width="2.140625" style="1796" customWidth="1"/>
    <col min="11274" max="11274" width="14" style="1796" customWidth="1"/>
    <col min="11275" max="11275" width="2.28515625" style="1796" customWidth="1"/>
    <col min="11276" max="11276" width="0" style="1796" hidden="1" customWidth="1"/>
    <col min="11277" max="11277" width="11.42578125" style="1796"/>
    <col min="11278" max="11278" width="33" style="1796" customWidth="1"/>
    <col min="11279" max="11279" width="11.42578125" style="1796"/>
    <col min="11280" max="11280" width="13.28515625" style="1796" bestFit="1" customWidth="1"/>
    <col min="11281" max="11281" width="13.140625" style="1796" bestFit="1" customWidth="1"/>
    <col min="11282" max="11520" width="11.42578125" style="1796"/>
    <col min="11521" max="11521" width="2.7109375" style="1796" customWidth="1"/>
    <col min="11522" max="11522" width="5.28515625" style="1796" customWidth="1"/>
    <col min="11523" max="11523" width="31.85546875" style="1796" customWidth="1"/>
    <col min="11524" max="11524" width="0.28515625" style="1796" customWidth="1"/>
    <col min="11525" max="11525" width="3" style="1796" customWidth="1"/>
    <col min="11526" max="11526" width="1.42578125" style="1796" customWidth="1"/>
    <col min="11527" max="11527" width="15.7109375" style="1796" customWidth="1"/>
    <col min="11528" max="11528" width="0.5703125" style="1796" customWidth="1"/>
    <col min="11529" max="11529" width="2.140625" style="1796" customWidth="1"/>
    <col min="11530" max="11530" width="14" style="1796" customWidth="1"/>
    <col min="11531" max="11531" width="2.28515625" style="1796" customWidth="1"/>
    <col min="11532" max="11532" width="0" style="1796" hidden="1" customWidth="1"/>
    <col min="11533" max="11533" width="11.42578125" style="1796"/>
    <col min="11534" max="11534" width="33" style="1796" customWidth="1"/>
    <col min="11535" max="11535" width="11.42578125" style="1796"/>
    <col min="11536" max="11536" width="13.28515625" style="1796" bestFit="1" customWidth="1"/>
    <col min="11537" max="11537" width="13.140625" style="1796" bestFit="1" customWidth="1"/>
    <col min="11538" max="11776" width="11.42578125" style="1796"/>
    <col min="11777" max="11777" width="2.7109375" style="1796" customWidth="1"/>
    <col min="11778" max="11778" width="5.28515625" style="1796" customWidth="1"/>
    <col min="11779" max="11779" width="31.85546875" style="1796" customWidth="1"/>
    <col min="11780" max="11780" width="0.28515625" style="1796" customWidth="1"/>
    <col min="11781" max="11781" width="3" style="1796" customWidth="1"/>
    <col min="11782" max="11782" width="1.42578125" style="1796" customWidth="1"/>
    <col min="11783" max="11783" width="15.7109375" style="1796" customWidth="1"/>
    <col min="11784" max="11784" width="0.5703125" style="1796" customWidth="1"/>
    <col min="11785" max="11785" width="2.140625" style="1796" customWidth="1"/>
    <col min="11786" max="11786" width="14" style="1796" customWidth="1"/>
    <col min="11787" max="11787" width="2.28515625" style="1796" customWidth="1"/>
    <col min="11788" max="11788" width="0" style="1796" hidden="1" customWidth="1"/>
    <col min="11789" max="11789" width="11.42578125" style="1796"/>
    <col min="11790" max="11790" width="33" style="1796" customWidth="1"/>
    <col min="11791" max="11791" width="11.42578125" style="1796"/>
    <col min="11792" max="11792" width="13.28515625" style="1796" bestFit="1" customWidth="1"/>
    <col min="11793" max="11793" width="13.140625" style="1796" bestFit="1" customWidth="1"/>
    <col min="11794" max="12032" width="11.42578125" style="1796"/>
    <col min="12033" max="12033" width="2.7109375" style="1796" customWidth="1"/>
    <col min="12034" max="12034" width="5.28515625" style="1796" customWidth="1"/>
    <col min="12035" max="12035" width="31.85546875" style="1796" customWidth="1"/>
    <col min="12036" max="12036" width="0.28515625" style="1796" customWidth="1"/>
    <col min="12037" max="12037" width="3" style="1796" customWidth="1"/>
    <col min="12038" max="12038" width="1.42578125" style="1796" customWidth="1"/>
    <col min="12039" max="12039" width="15.7109375" style="1796" customWidth="1"/>
    <col min="12040" max="12040" width="0.5703125" style="1796" customWidth="1"/>
    <col min="12041" max="12041" width="2.140625" style="1796" customWidth="1"/>
    <col min="12042" max="12042" width="14" style="1796" customWidth="1"/>
    <col min="12043" max="12043" width="2.28515625" style="1796" customWidth="1"/>
    <col min="12044" max="12044" width="0" style="1796" hidden="1" customWidth="1"/>
    <col min="12045" max="12045" width="11.42578125" style="1796"/>
    <col min="12046" max="12046" width="33" style="1796" customWidth="1"/>
    <col min="12047" max="12047" width="11.42578125" style="1796"/>
    <col min="12048" max="12048" width="13.28515625" style="1796" bestFit="1" customWidth="1"/>
    <col min="12049" max="12049" width="13.140625" style="1796" bestFit="1" customWidth="1"/>
    <col min="12050" max="12288" width="11.42578125" style="1796"/>
    <col min="12289" max="12289" width="2.7109375" style="1796" customWidth="1"/>
    <col min="12290" max="12290" width="5.28515625" style="1796" customWidth="1"/>
    <col min="12291" max="12291" width="31.85546875" style="1796" customWidth="1"/>
    <col min="12292" max="12292" width="0.28515625" style="1796" customWidth="1"/>
    <col min="12293" max="12293" width="3" style="1796" customWidth="1"/>
    <col min="12294" max="12294" width="1.42578125" style="1796" customWidth="1"/>
    <col min="12295" max="12295" width="15.7109375" style="1796" customWidth="1"/>
    <col min="12296" max="12296" width="0.5703125" style="1796" customWidth="1"/>
    <col min="12297" max="12297" width="2.140625" style="1796" customWidth="1"/>
    <col min="12298" max="12298" width="14" style="1796" customWidth="1"/>
    <col min="12299" max="12299" width="2.28515625" style="1796" customWidth="1"/>
    <col min="12300" max="12300" width="0" style="1796" hidden="1" customWidth="1"/>
    <col min="12301" max="12301" width="11.42578125" style="1796"/>
    <col min="12302" max="12302" width="33" style="1796" customWidth="1"/>
    <col min="12303" max="12303" width="11.42578125" style="1796"/>
    <col min="12304" max="12304" width="13.28515625" style="1796" bestFit="1" customWidth="1"/>
    <col min="12305" max="12305" width="13.140625" style="1796" bestFit="1" customWidth="1"/>
    <col min="12306" max="12544" width="11.42578125" style="1796"/>
    <col min="12545" max="12545" width="2.7109375" style="1796" customWidth="1"/>
    <col min="12546" max="12546" width="5.28515625" style="1796" customWidth="1"/>
    <col min="12547" max="12547" width="31.85546875" style="1796" customWidth="1"/>
    <col min="12548" max="12548" width="0.28515625" style="1796" customWidth="1"/>
    <col min="12549" max="12549" width="3" style="1796" customWidth="1"/>
    <col min="12550" max="12550" width="1.42578125" style="1796" customWidth="1"/>
    <col min="12551" max="12551" width="15.7109375" style="1796" customWidth="1"/>
    <col min="12552" max="12552" width="0.5703125" style="1796" customWidth="1"/>
    <col min="12553" max="12553" width="2.140625" style="1796" customWidth="1"/>
    <col min="12554" max="12554" width="14" style="1796" customWidth="1"/>
    <col min="12555" max="12555" width="2.28515625" style="1796" customWidth="1"/>
    <col min="12556" max="12556" width="0" style="1796" hidden="1" customWidth="1"/>
    <col min="12557" max="12557" width="11.42578125" style="1796"/>
    <col min="12558" max="12558" width="33" style="1796" customWidth="1"/>
    <col min="12559" max="12559" width="11.42578125" style="1796"/>
    <col min="12560" max="12560" width="13.28515625" style="1796" bestFit="1" customWidth="1"/>
    <col min="12561" max="12561" width="13.140625" style="1796" bestFit="1" customWidth="1"/>
    <col min="12562" max="12800" width="11.42578125" style="1796"/>
    <col min="12801" max="12801" width="2.7109375" style="1796" customWidth="1"/>
    <col min="12802" max="12802" width="5.28515625" style="1796" customWidth="1"/>
    <col min="12803" max="12803" width="31.85546875" style="1796" customWidth="1"/>
    <col min="12804" max="12804" width="0.28515625" style="1796" customWidth="1"/>
    <col min="12805" max="12805" width="3" style="1796" customWidth="1"/>
    <col min="12806" max="12806" width="1.42578125" style="1796" customWidth="1"/>
    <col min="12807" max="12807" width="15.7109375" style="1796" customWidth="1"/>
    <col min="12808" max="12808" width="0.5703125" style="1796" customWidth="1"/>
    <col min="12809" max="12809" width="2.140625" style="1796" customWidth="1"/>
    <col min="12810" max="12810" width="14" style="1796" customWidth="1"/>
    <col min="12811" max="12811" width="2.28515625" style="1796" customWidth="1"/>
    <col min="12812" max="12812" width="0" style="1796" hidden="1" customWidth="1"/>
    <col min="12813" max="12813" width="11.42578125" style="1796"/>
    <col min="12814" max="12814" width="33" style="1796" customWidth="1"/>
    <col min="12815" max="12815" width="11.42578125" style="1796"/>
    <col min="12816" max="12816" width="13.28515625" style="1796" bestFit="1" customWidth="1"/>
    <col min="12817" max="12817" width="13.140625" style="1796" bestFit="1" customWidth="1"/>
    <col min="12818" max="13056" width="11.42578125" style="1796"/>
    <col min="13057" max="13057" width="2.7109375" style="1796" customWidth="1"/>
    <col min="13058" max="13058" width="5.28515625" style="1796" customWidth="1"/>
    <col min="13059" max="13059" width="31.85546875" style="1796" customWidth="1"/>
    <col min="13060" max="13060" width="0.28515625" style="1796" customWidth="1"/>
    <col min="13061" max="13061" width="3" style="1796" customWidth="1"/>
    <col min="13062" max="13062" width="1.42578125" style="1796" customWidth="1"/>
    <col min="13063" max="13063" width="15.7109375" style="1796" customWidth="1"/>
    <col min="13064" max="13064" width="0.5703125" style="1796" customWidth="1"/>
    <col min="13065" max="13065" width="2.140625" style="1796" customWidth="1"/>
    <col min="13066" max="13066" width="14" style="1796" customWidth="1"/>
    <col min="13067" max="13067" width="2.28515625" style="1796" customWidth="1"/>
    <col min="13068" max="13068" width="0" style="1796" hidden="1" customWidth="1"/>
    <col min="13069" max="13069" width="11.42578125" style="1796"/>
    <col min="13070" max="13070" width="33" style="1796" customWidth="1"/>
    <col min="13071" max="13071" width="11.42578125" style="1796"/>
    <col min="13072" max="13072" width="13.28515625" style="1796" bestFit="1" customWidth="1"/>
    <col min="13073" max="13073" width="13.140625" style="1796" bestFit="1" customWidth="1"/>
    <col min="13074" max="13312" width="11.42578125" style="1796"/>
    <col min="13313" max="13313" width="2.7109375" style="1796" customWidth="1"/>
    <col min="13314" max="13314" width="5.28515625" style="1796" customWidth="1"/>
    <col min="13315" max="13315" width="31.85546875" style="1796" customWidth="1"/>
    <col min="13316" max="13316" width="0.28515625" style="1796" customWidth="1"/>
    <col min="13317" max="13317" width="3" style="1796" customWidth="1"/>
    <col min="13318" max="13318" width="1.42578125" style="1796" customWidth="1"/>
    <col min="13319" max="13319" width="15.7109375" style="1796" customWidth="1"/>
    <col min="13320" max="13320" width="0.5703125" style="1796" customWidth="1"/>
    <col min="13321" max="13321" width="2.140625" style="1796" customWidth="1"/>
    <col min="13322" max="13322" width="14" style="1796" customWidth="1"/>
    <col min="13323" max="13323" width="2.28515625" style="1796" customWidth="1"/>
    <col min="13324" max="13324" width="0" style="1796" hidden="1" customWidth="1"/>
    <col min="13325" max="13325" width="11.42578125" style="1796"/>
    <col min="13326" max="13326" width="33" style="1796" customWidth="1"/>
    <col min="13327" max="13327" width="11.42578125" style="1796"/>
    <col min="13328" max="13328" width="13.28515625" style="1796" bestFit="1" customWidth="1"/>
    <col min="13329" max="13329" width="13.140625" style="1796" bestFit="1" customWidth="1"/>
    <col min="13330" max="13568" width="11.42578125" style="1796"/>
    <col min="13569" max="13569" width="2.7109375" style="1796" customWidth="1"/>
    <col min="13570" max="13570" width="5.28515625" style="1796" customWidth="1"/>
    <col min="13571" max="13571" width="31.85546875" style="1796" customWidth="1"/>
    <col min="13572" max="13572" width="0.28515625" style="1796" customWidth="1"/>
    <col min="13573" max="13573" width="3" style="1796" customWidth="1"/>
    <col min="13574" max="13574" width="1.42578125" style="1796" customWidth="1"/>
    <col min="13575" max="13575" width="15.7109375" style="1796" customWidth="1"/>
    <col min="13576" max="13576" width="0.5703125" style="1796" customWidth="1"/>
    <col min="13577" max="13577" width="2.140625" style="1796" customWidth="1"/>
    <col min="13578" max="13578" width="14" style="1796" customWidth="1"/>
    <col min="13579" max="13579" width="2.28515625" style="1796" customWidth="1"/>
    <col min="13580" max="13580" width="0" style="1796" hidden="1" customWidth="1"/>
    <col min="13581" max="13581" width="11.42578125" style="1796"/>
    <col min="13582" max="13582" width="33" style="1796" customWidth="1"/>
    <col min="13583" max="13583" width="11.42578125" style="1796"/>
    <col min="13584" max="13584" width="13.28515625" style="1796" bestFit="1" customWidth="1"/>
    <col min="13585" max="13585" width="13.140625" style="1796" bestFit="1" customWidth="1"/>
    <col min="13586" max="13824" width="11.42578125" style="1796"/>
    <col min="13825" max="13825" width="2.7109375" style="1796" customWidth="1"/>
    <col min="13826" max="13826" width="5.28515625" style="1796" customWidth="1"/>
    <col min="13827" max="13827" width="31.85546875" style="1796" customWidth="1"/>
    <col min="13828" max="13828" width="0.28515625" style="1796" customWidth="1"/>
    <col min="13829" max="13829" width="3" style="1796" customWidth="1"/>
    <col min="13830" max="13830" width="1.42578125" style="1796" customWidth="1"/>
    <col min="13831" max="13831" width="15.7109375" style="1796" customWidth="1"/>
    <col min="13832" max="13832" width="0.5703125" style="1796" customWidth="1"/>
    <col min="13833" max="13833" width="2.140625" style="1796" customWidth="1"/>
    <col min="13834" max="13834" width="14" style="1796" customWidth="1"/>
    <col min="13835" max="13835" width="2.28515625" style="1796" customWidth="1"/>
    <col min="13836" max="13836" width="0" style="1796" hidden="1" customWidth="1"/>
    <col min="13837" max="13837" width="11.42578125" style="1796"/>
    <col min="13838" max="13838" width="33" style="1796" customWidth="1"/>
    <col min="13839" max="13839" width="11.42578125" style="1796"/>
    <col min="13840" max="13840" width="13.28515625" style="1796" bestFit="1" customWidth="1"/>
    <col min="13841" max="13841" width="13.140625" style="1796" bestFit="1" customWidth="1"/>
    <col min="13842" max="14080" width="11.42578125" style="1796"/>
    <col min="14081" max="14081" width="2.7109375" style="1796" customWidth="1"/>
    <col min="14082" max="14082" width="5.28515625" style="1796" customWidth="1"/>
    <col min="14083" max="14083" width="31.85546875" style="1796" customWidth="1"/>
    <col min="14084" max="14084" width="0.28515625" style="1796" customWidth="1"/>
    <col min="14085" max="14085" width="3" style="1796" customWidth="1"/>
    <col min="14086" max="14086" width="1.42578125" style="1796" customWidth="1"/>
    <col min="14087" max="14087" width="15.7109375" style="1796" customWidth="1"/>
    <col min="14088" max="14088" width="0.5703125" style="1796" customWidth="1"/>
    <col min="14089" max="14089" width="2.140625" style="1796" customWidth="1"/>
    <col min="14090" max="14090" width="14" style="1796" customWidth="1"/>
    <col min="14091" max="14091" width="2.28515625" style="1796" customWidth="1"/>
    <col min="14092" max="14092" width="0" style="1796" hidden="1" customWidth="1"/>
    <col min="14093" max="14093" width="11.42578125" style="1796"/>
    <col min="14094" max="14094" width="33" style="1796" customWidth="1"/>
    <col min="14095" max="14095" width="11.42578125" style="1796"/>
    <col min="14096" max="14096" width="13.28515625" style="1796" bestFit="1" customWidth="1"/>
    <col min="14097" max="14097" width="13.140625" style="1796" bestFit="1" customWidth="1"/>
    <col min="14098" max="14336" width="11.42578125" style="1796"/>
    <col min="14337" max="14337" width="2.7109375" style="1796" customWidth="1"/>
    <col min="14338" max="14338" width="5.28515625" style="1796" customWidth="1"/>
    <col min="14339" max="14339" width="31.85546875" style="1796" customWidth="1"/>
    <col min="14340" max="14340" width="0.28515625" style="1796" customWidth="1"/>
    <col min="14341" max="14341" width="3" style="1796" customWidth="1"/>
    <col min="14342" max="14342" width="1.42578125" style="1796" customWidth="1"/>
    <col min="14343" max="14343" width="15.7109375" style="1796" customWidth="1"/>
    <col min="14344" max="14344" width="0.5703125" style="1796" customWidth="1"/>
    <col min="14345" max="14345" width="2.140625" style="1796" customWidth="1"/>
    <col min="14346" max="14346" width="14" style="1796" customWidth="1"/>
    <col min="14347" max="14347" width="2.28515625" style="1796" customWidth="1"/>
    <col min="14348" max="14348" width="0" style="1796" hidden="1" customWidth="1"/>
    <col min="14349" max="14349" width="11.42578125" style="1796"/>
    <col min="14350" max="14350" width="33" style="1796" customWidth="1"/>
    <col min="14351" max="14351" width="11.42578125" style="1796"/>
    <col min="14352" max="14352" width="13.28515625" style="1796" bestFit="1" customWidth="1"/>
    <col min="14353" max="14353" width="13.140625" style="1796" bestFit="1" customWidth="1"/>
    <col min="14354" max="14592" width="11.42578125" style="1796"/>
    <col min="14593" max="14593" width="2.7109375" style="1796" customWidth="1"/>
    <col min="14594" max="14594" width="5.28515625" style="1796" customWidth="1"/>
    <col min="14595" max="14595" width="31.85546875" style="1796" customWidth="1"/>
    <col min="14596" max="14596" width="0.28515625" style="1796" customWidth="1"/>
    <col min="14597" max="14597" width="3" style="1796" customWidth="1"/>
    <col min="14598" max="14598" width="1.42578125" style="1796" customWidth="1"/>
    <col min="14599" max="14599" width="15.7109375" style="1796" customWidth="1"/>
    <col min="14600" max="14600" width="0.5703125" style="1796" customWidth="1"/>
    <col min="14601" max="14601" width="2.140625" style="1796" customWidth="1"/>
    <col min="14602" max="14602" width="14" style="1796" customWidth="1"/>
    <col min="14603" max="14603" width="2.28515625" style="1796" customWidth="1"/>
    <col min="14604" max="14604" width="0" style="1796" hidden="1" customWidth="1"/>
    <col min="14605" max="14605" width="11.42578125" style="1796"/>
    <col min="14606" max="14606" width="33" style="1796" customWidth="1"/>
    <col min="14607" max="14607" width="11.42578125" style="1796"/>
    <col min="14608" max="14608" width="13.28515625" style="1796" bestFit="1" customWidth="1"/>
    <col min="14609" max="14609" width="13.140625" style="1796" bestFit="1" customWidth="1"/>
    <col min="14610" max="14848" width="11.42578125" style="1796"/>
    <col min="14849" max="14849" width="2.7109375" style="1796" customWidth="1"/>
    <col min="14850" max="14850" width="5.28515625" style="1796" customWidth="1"/>
    <col min="14851" max="14851" width="31.85546875" style="1796" customWidth="1"/>
    <col min="14852" max="14852" width="0.28515625" style="1796" customWidth="1"/>
    <col min="14853" max="14853" width="3" style="1796" customWidth="1"/>
    <col min="14854" max="14854" width="1.42578125" style="1796" customWidth="1"/>
    <col min="14855" max="14855" width="15.7109375" style="1796" customWidth="1"/>
    <col min="14856" max="14856" width="0.5703125" style="1796" customWidth="1"/>
    <col min="14857" max="14857" width="2.140625" style="1796" customWidth="1"/>
    <col min="14858" max="14858" width="14" style="1796" customWidth="1"/>
    <col min="14859" max="14859" width="2.28515625" style="1796" customWidth="1"/>
    <col min="14860" max="14860" width="0" style="1796" hidden="1" customWidth="1"/>
    <col min="14861" max="14861" width="11.42578125" style="1796"/>
    <col min="14862" max="14862" width="33" style="1796" customWidth="1"/>
    <col min="14863" max="14863" width="11.42578125" style="1796"/>
    <col min="14864" max="14864" width="13.28515625" style="1796" bestFit="1" customWidth="1"/>
    <col min="14865" max="14865" width="13.140625" style="1796" bestFit="1" customWidth="1"/>
    <col min="14866" max="15104" width="11.42578125" style="1796"/>
    <col min="15105" max="15105" width="2.7109375" style="1796" customWidth="1"/>
    <col min="15106" max="15106" width="5.28515625" style="1796" customWidth="1"/>
    <col min="15107" max="15107" width="31.85546875" style="1796" customWidth="1"/>
    <col min="15108" max="15108" width="0.28515625" style="1796" customWidth="1"/>
    <col min="15109" max="15109" width="3" style="1796" customWidth="1"/>
    <col min="15110" max="15110" width="1.42578125" style="1796" customWidth="1"/>
    <col min="15111" max="15111" width="15.7109375" style="1796" customWidth="1"/>
    <col min="15112" max="15112" width="0.5703125" style="1796" customWidth="1"/>
    <col min="15113" max="15113" width="2.140625" style="1796" customWidth="1"/>
    <col min="15114" max="15114" width="14" style="1796" customWidth="1"/>
    <col min="15115" max="15115" width="2.28515625" style="1796" customWidth="1"/>
    <col min="15116" max="15116" width="0" style="1796" hidden="1" customWidth="1"/>
    <col min="15117" max="15117" width="11.42578125" style="1796"/>
    <col min="15118" max="15118" width="33" style="1796" customWidth="1"/>
    <col min="15119" max="15119" width="11.42578125" style="1796"/>
    <col min="15120" max="15120" width="13.28515625" style="1796" bestFit="1" customWidth="1"/>
    <col min="15121" max="15121" width="13.140625" style="1796" bestFit="1" customWidth="1"/>
    <col min="15122" max="15360" width="11.42578125" style="1796"/>
    <col min="15361" max="15361" width="2.7109375" style="1796" customWidth="1"/>
    <col min="15362" max="15362" width="5.28515625" style="1796" customWidth="1"/>
    <col min="15363" max="15363" width="31.85546875" style="1796" customWidth="1"/>
    <col min="15364" max="15364" width="0.28515625" style="1796" customWidth="1"/>
    <col min="15365" max="15365" width="3" style="1796" customWidth="1"/>
    <col min="15366" max="15366" width="1.42578125" style="1796" customWidth="1"/>
    <col min="15367" max="15367" width="15.7109375" style="1796" customWidth="1"/>
    <col min="15368" max="15368" width="0.5703125" style="1796" customWidth="1"/>
    <col min="15369" max="15369" width="2.140625" style="1796" customWidth="1"/>
    <col min="15370" max="15370" width="14" style="1796" customWidth="1"/>
    <col min="15371" max="15371" width="2.28515625" style="1796" customWidth="1"/>
    <col min="15372" max="15372" width="0" style="1796" hidden="1" customWidth="1"/>
    <col min="15373" max="15373" width="11.42578125" style="1796"/>
    <col min="15374" max="15374" width="33" style="1796" customWidth="1"/>
    <col min="15375" max="15375" width="11.42578125" style="1796"/>
    <col min="15376" max="15376" width="13.28515625" style="1796" bestFit="1" customWidth="1"/>
    <col min="15377" max="15377" width="13.140625" style="1796" bestFit="1" customWidth="1"/>
    <col min="15378" max="15616" width="11.42578125" style="1796"/>
    <col min="15617" max="15617" width="2.7109375" style="1796" customWidth="1"/>
    <col min="15618" max="15618" width="5.28515625" style="1796" customWidth="1"/>
    <col min="15619" max="15619" width="31.85546875" style="1796" customWidth="1"/>
    <col min="15620" max="15620" width="0.28515625" style="1796" customWidth="1"/>
    <col min="15621" max="15621" width="3" style="1796" customWidth="1"/>
    <col min="15622" max="15622" width="1.42578125" style="1796" customWidth="1"/>
    <col min="15623" max="15623" width="15.7109375" style="1796" customWidth="1"/>
    <col min="15624" max="15624" width="0.5703125" style="1796" customWidth="1"/>
    <col min="15625" max="15625" width="2.140625" style="1796" customWidth="1"/>
    <col min="15626" max="15626" width="14" style="1796" customWidth="1"/>
    <col min="15627" max="15627" width="2.28515625" style="1796" customWidth="1"/>
    <col min="15628" max="15628" width="0" style="1796" hidden="1" customWidth="1"/>
    <col min="15629" max="15629" width="11.42578125" style="1796"/>
    <col min="15630" max="15630" width="33" style="1796" customWidth="1"/>
    <col min="15631" max="15631" width="11.42578125" style="1796"/>
    <col min="15632" max="15632" width="13.28515625" style="1796" bestFit="1" customWidth="1"/>
    <col min="15633" max="15633" width="13.140625" style="1796" bestFit="1" customWidth="1"/>
    <col min="15634" max="15872" width="11.42578125" style="1796"/>
    <col min="15873" max="15873" width="2.7109375" style="1796" customWidth="1"/>
    <col min="15874" max="15874" width="5.28515625" style="1796" customWidth="1"/>
    <col min="15875" max="15875" width="31.85546875" style="1796" customWidth="1"/>
    <col min="15876" max="15876" width="0.28515625" style="1796" customWidth="1"/>
    <col min="15877" max="15877" width="3" style="1796" customWidth="1"/>
    <col min="15878" max="15878" width="1.42578125" style="1796" customWidth="1"/>
    <col min="15879" max="15879" width="15.7109375" style="1796" customWidth="1"/>
    <col min="15880" max="15880" width="0.5703125" style="1796" customWidth="1"/>
    <col min="15881" max="15881" width="2.140625" style="1796" customWidth="1"/>
    <col min="15882" max="15882" width="14" style="1796" customWidth="1"/>
    <col min="15883" max="15883" width="2.28515625" style="1796" customWidth="1"/>
    <col min="15884" max="15884" width="0" style="1796" hidden="1" customWidth="1"/>
    <col min="15885" max="15885" width="11.42578125" style="1796"/>
    <col min="15886" max="15886" width="33" style="1796" customWidth="1"/>
    <col min="15887" max="15887" width="11.42578125" style="1796"/>
    <col min="15888" max="15888" width="13.28515625" style="1796" bestFit="1" customWidth="1"/>
    <col min="15889" max="15889" width="13.140625" style="1796" bestFit="1" customWidth="1"/>
    <col min="15890" max="16128" width="11.42578125" style="1796"/>
    <col min="16129" max="16129" width="2.7109375" style="1796" customWidth="1"/>
    <col min="16130" max="16130" width="5.28515625" style="1796" customWidth="1"/>
    <col min="16131" max="16131" width="31.85546875" style="1796" customWidth="1"/>
    <col min="16132" max="16132" width="0.28515625" style="1796" customWidth="1"/>
    <col min="16133" max="16133" width="3" style="1796" customWidth="1"/>
    <col min="16134" max="16134" width="1.42578125" style="1796" customWidth="1"/>
    <col min="16135" max="16135" width="15.7109375" style="1796" customWidth="1"/>
    <col min="16136" max="16136" width="0.5703125" style="1796" customWidth="1"/>
    <col min="16137" max="16137" width="2.140625" style="1796" customWidth="1"/>
    <col min="16138" max="16138" width="14" style="1796" customWidth="1"/>
    <col min="16139" max="16139" width="2.28515625" style="1796" customWidth="1"/>
    <col min="16140" max="16140" width="0" style="1796" hidden="1" customWidth="1"/>
    <col min="16141" max="16141" width="11.42578125" style="1796"/>
    <col min="16142" max="16142" width="33" style="1796" customWidth="1"/>
    <col min="16143" max="16143" width="11.42578125" style="1796"/>
    <col min="16144" max="16144" width="13.28515625" style="1796" bestFit="1" customWidth="1"/>
    <col min="16145" max="16145" width="13.140625" style="1796" bestFit="1" customWidth="1"/>
    <col min="16146" max="16384" width="11.42578125" style="1796"/>
  </cols>
  <sheetData>
    <row r="1" spans="1:49" ht="11.25" customHeight="1" thickBot="1">
      <c r="A1" s="1795"/>
      <c r="B1" s="1795"/>
      <c r="C1" s="1795"/>
      <c r="D1" s="1795"/>
      <c r="E1" s="1795"/>
      <c r="F1" s="1795"/>
      <c r="G1" s="1795"/>
      <c r="H1" s="1795"/>
      <c r="I1" s="1795"/>
      <c r="J1" s="1795"/>
      <c r="K1" s="1795"/>
      <c r="L1" s="1795"/>
      <c r="M1" s="1795"/>
    </row>
    <row r="2" spans="1:49" ht="18.75" customHeight="1">
      <c r="A2" s="2728" t="s">
        <v>1246</v>
      </c>
      <c r="B2" s="2728"/>
      <c r="C2" s="2728"/>
      <c r="D2" s="2728"/>
      <c r="E2" s="2728"/>
      <c r="F2" s="2728"/>
      <c r="G2" s="2728"/>
      <c r="H2" s="2728"/>
      <c r="I2" s="2728"/>
      <c r="J2" s="2728"/>
      <c r="K2" s="2728"/>
      <c r="L2" s="2728"/>
      <c r="M2" s="2728"/>
      <c r="N2" s="1797"/>
      <c r="O2" s="1797"/>
      <c r="P2" s="1797"/>
      <c r="Q2" s="1797"/>
      <c r="R2" s="1797"/>
    </row>
    <row r="3" spans="1:49" ht="12.75" customHeight="1">
      <c r="A3" s="2728">
        <v>2018</v>
      </c>
      <c r="B3" s="2728"/>
      <c r="C3" s="2728"/>
      <c r="D3" s="2728"/>
      <c r="E3" s="2728"/>
      <c r="F3" s="2728"/>
      <c r="G3" s="2728"/>
      <c r="H3" s="2728"/>
      <c r="I3" s="2728"/>
      <c r="J3" s="2728"/>
      <c r="K3" s="2728"/>
      <c r="L3" s="2728"/>
      <c r="M3" s="2728"/>
      <c r="N3" s="1797"/>
      <c r="O3" s="1797"/>
      <c r="P3" s="1797"/>
      <c r="Q3" s="1797"/>
      <c r="R3" s="1797"/>
    </row>
    <row r="4" spans="1:49" ht="12.75" customHeight="1">
      <c r="A4" s="1798"/>
      <c r="B4" s="1798"/>
      <c r="C4" s="1798"/>
      <c r="D4" s="1798"/>
      <c r="E4" s="1798"/>
      <c r="F4" s="1798"/>
      <c r="G4" s="1798"/>
      <c r="H4" s="1798"/>
      <c r="I4" s="1798"/>
      <c r="J4" s="1798"/>
      <c r="K4" s="1798"/>
      <c r="L4" s="1798"/>
      <c r="M4" s="1798"/>
      <c r="N4" s="1797"/>
      <c r="O4" s="1797"/>
      <c r="P4" s="1797"/>
      <c r="Q4" s="1797"/>
      <c r="R4" s="1797"/>
    </row>
    <row r="5" spans="1:49" ht="3.75" customHeight="1">
      <c r="A5" s="1799"/>
      <c r="B5" s="1799"/>
      <c r="C5" s="1799"/>
      <c r="D5" s="1799"/>
      <c r="E5" s="1799"/>
      <c r="F5" s="1799"/>
      <c r="G5" s="1799"/>
      <c r="H5" s="1799"/>
      <c r="I5" s="1799"/>
      <c r="J5" s="1799"/>
      <c r="K5" s="1800"/>
      <c r="L5" s="1800"/>
      <c r="M5" s="1800"/>
    </row>
    <row r="6" spans="1:49" ht="10.5" customHeight="1">
      <c r="A6" s="1801"/>
      <c r="B6" s="1801"/>
      <c r="C6" s="2729" t="s">
        <v>1247</v>
      </c>
      <c r="D6" s="1802"/>
      <c r="E6" s="1802"/>
      <c r="F6" s="1802"/>
      <c r="G6" s="2732" t="s">
        <v>1248</v>
      </c>
      <c r="H6" s="2732" t="s">
        <v>1249</v>
      </c>
      <c r="I6" s="2732"/>
      <c r="J6" s="2732"/>
      <c r="K6" s="1803"/>
      <c r="L6" s="1801"/>
      <c r="M6" s="1801"/>
      <c r="N6" s="1804"/>
    </row>
    <row r="7" spans="1:49" s="1811" customFormat="1" ht="10.5" customHeight="1">
      <c r="A7" s="1805"/>
      <c r="B7" s="1806"/>
      <c r="C7" s="2730"/>
      <c r="D7" s="1807"/>
      <c r="E7" s="1807"/>
      <c r="F7" s="1808"/>
      <c r="G7" s="2733"/>
      <c r="H7" s="2733"/>
      <c r="I7" s="2733"/>
      <c r="J7" s="2733"/>
      <c r="K7" s="1809"/>
      <c r="L7" s="1805"/>
      <c r="M7" s="1805"/>
      <c r="N7" s="1810"/>
    </row>
    <row r="8" spans="1:49" ht="10.5" customHeight="1">
      <c r="A8" s="1812"/>
      <c r="B8" s="1813"/>
      <c r="C8" s="2731"/>
      <c r="D8" s="1812"/>
      <c r="E8" s="1812"/>
      <c r="F8" s="1812"/>
      <c r="G8" s="2734"/>
      <c r="H8" s="2734"/>
      <c r="I8" s="2734"/>
      <c r="J8" s="2734"/>
      <c r="K8" s="1812"/>
      <c r="L8" s="1812"/>
      <c r="M8" s="1812"/>
      <c r="N8" s="1804"/>
    </row>
    <row r="9" spans="1:49" ht="3" customHeight="1">
      <c r="A9" s="1814"/>
      <c r="B9" s="1815"/>
      <c r="C9" s="1815"/>
      <c r="D9" s="1815"/>
      <c r="E9" s="1815"/>
      <c r="F9" s="1815"/>
      <c r="G9" s="1816"/>
      <c r="H9" s="1816"/>
      <c r="I9" s="1816"/>
      <c r="J9" s="1816"/>
      <c r="K9" s="1814"/>
      <c r="L9" s="1814"/>
      <c r="M9" s="1814"/>
      <c r="N9" s="1804"/>
    </row>
    <row r="10" spans="1:49" s="1824" customFormat="1" ht="14.1" customHeight="1">
      <c r="A10" s="1817"/>
      <c r="B10" s="1817"/>
      <c r="C10" s="1817" t="s">
        <v>1250</v>
      </c>
      <c r="D10" s="1817"/>
      <c r="E10" s="1817"/>
      <c r="F10" s="1818"/>
      <c r="G10" s="1819">
        <v>738331726.23000002</v>
      </c>
      <c r="H10" s="2735">
        <v>889155363.71000004</v>
      </c>
      <c r="I10" s="2735"/>
      <c r="J10" s="2735"/>
      <c r="K10" s="1820"/>
      <c r="L10" s="1817"/>
      <c r="M10" s="1821"/>
      <c r="N10" s="1822">
        <f t="shared" ref="N10:O15" si="0">+G10</f>
        <v>738331726.23000002</v>
      </c>
      <c r="O10" s="1823">
        <f t="shared" si="0"/>
        <v>889155363.71000004</v>
      </c>
      <c r="P10" s="1823"/>
      <c r="Q10" s="1823"/>
    </row>
    <row r="11" spans="1:49" s="1824" customFormat="1" ht="14.1" customHeight="1">
      <c r="A11" s="1817"/>
      <c r="B11" s="1817"/>
      <c r="C11" s="1817" t="s">
        <v>1251</v>
      </c>
      <c r="D11" s="1817"/>
      <c r="E11" s="1817"/>
      <c r="F11" s="1818"/>
      <c r="G11" s="1825">
        <v>32372532.77</v>
      </c>
      <c r="H11" s="2736">
        <v>25641084.149999999</v>
      </c>
      <c r="I11" s="2736"/>
      <c r="J11" s="2736"/>
      <c r="K11" s="1820"/>
      <c r="L11" s="1817"/>
      <c r="M11" s="1821"/>
      <c r="N11" s="1822">
        <f t="shared" si="0"/>
        <v>32372532.77</v>
      </c>
      <c r="O11" s="1823">
        <f t="shared" si="0"/>
        <v>25641084.149999999</v>
      </c>
      <c r="P11" s="1823"/>
      <c r="Q11" s="1823"/>
    </row>
    <row r="12" spans="1:49" s="1824" customFormat="1" ht="14.1" customHeight="1">
      <c r="A12" s="1817"/>
      <c r="B12" s="1826"/>
      <c r="C12" s="1817" t="s">
        <v>1252</v>
      </c>
      <c r="D12" s="1817"/>
      <c r="E12" s="1817"/>
      <c r="F12" s="1818"/>
      <c r="G12" s="1825">
        <v>47538599.590000004</v>
      </c>
      <c r="H12" s="2736">
        <v>54631911.840000004</v>
      </c>
      <c r="I12" s="2736"/>
      <c r="J12" s="2736"/>
      <c r="K12" s="1827"/>
      <c r="L12" s="1817"/>
      <c r="M12" s="1821"/>
      <c r="N12" s="1822">
        <f t="shared" si="0"/>
        <v>47538599.590000004</v>
      </c>
      <c r="O12" s="1823">
        <f t="shared" si="0"/>
        <v>54631911.840000004</v>
      </c>
      <c r="P12" s="1823"/>
      <c r="Q12" s="1823"/>
    </row>
    <row r="13" spans="1:49" s="1824" customFormat="1" ht="14.1" customHeight="1">
      <c r="A13" s="1817"/>
      <c r="B13" s="1817"/>
      <c r="C13" s="1817" t="s">
        <v>1253</v>
      </c>
      <c r="D13" s="1817"/>
      <c r="E13" s="1817"/>
      <c r="F13" s="1818"/>
      <c r="G13" s="1825">
        <v>223461093.58000001</v>
      </c>
      <c r="H13" s="2736">
        <v>267702539.09999999</v>
      </c>
      <c r="I13" s="2736"/>
      <c r="J13" s="2736"/>
      <c r="K13" s="1820"/>
      <c r="L13" s="1817"/>
      <c r="M13" s="1821"/>
      <c r="N13" s="1822">
        <f t="shared" si="0"/>
        <v>223461093.58000001</v>
      </c>
      <c r="O13" s="1823">
        <f t="shared" si="0"/>
        <v>267702539.09999999</v>
      </c>
      <c r="P13" s="1823"/>
      <c r="Q13" s="1823"/>
    </row>
    <row r="14" spans="1:49" s="1824" customFormat="1" ht="14.1" customHeight="1">
      <c r="A14" s="1817"/>
      <c r="B14" s="1817"/>
      <c r="C14" s="1817" t="s">
        <v>1254</v>
      </c>
      <c r="D14" s="1817"/>
      <c r="E14" s="1817"/>
      <c r="F14" s="1818"/>
      <c r="G14" s="1825">
        <v>403078241.27999997</v>
      </c>
      <c r="H14" s="2736">
        <v>504863121.01999998</v>
      </c>
      <c r="I14" s="2736"/>
      <c r="J14" s="2736"/>
      <c r="K14" s="1820"/>
      <c r="L14" s="1817"/>
      <c r="M14" s="1821"/>
      <c r="N14" s="1822">
        <f t="shared" si="0"/>
        <v>403078241.27999997</v>
      </c>
      <c r="O14" s="1823">
        <f t="shared" si="0"/>
        <v>504863121.01999998</v>
      </c>
      <c r="P14" s="1823"/>
      <c r="Q14" s="1823"/>
    </row>
    <row r="15" spans="1:49" s="1824" customFormat="1" ht="12.75" customHeight="1">
      <c r="A15" s="1817"/>
      <c r="B15" s="1817"/>
      <c r="C15" s="1817" t="s">
        <v>1255</v>
      </c>
      <c r="D15" s="1817"/>
      <c r="E15" s="1817"/>
      <c r="F15" s="1818"/>
      <c r="G15" s="1825">
        <v>431667391.5</v>
      </c>
      <c r="H15" s="2736">
        <v>544905719.75</v>
      </c>
      <c r="I15" s="2736"/>
      <c r="J15" s="2736"/>
      <c r="K15" s="1820"/>
      <c r="L15" s="1817"/>
      <c r="M15" s="1821"/>
      <c r="N15" s="1822">
        <f t="shared" si="0"/>
        <v>431667391.5</v>
      </c>
      <c r="O15" s="1823">
        <f t="shared" si="0"/>
        <v>544905719.75</v>
      </c>
      <c r="P15" s="1823"/>
      <c r="Q15" s="1823"/>
      <c r="R15" s="1828"/>
      <c r="S15" s="1828"/>
      <c r="T15" s="1828"/>
      <c r="U15" s="1828"/>
      <c r="V15" s="1828"/>
      <c r="W15" s="1828"/>
      <c r="X15" s="1828"/>
      <c r="Y15" s="1828"/>
      <c r="Z15" s="1828"/>
      <c r="AA15" s="1828"/>
      <c r="AB15" s="1828"/>
      <c r="AC15" s="1828"/>
      <c r="AD15" s="1828"/>
      <c r="AE15" s="1828"/>
      <c r="AF15" s="1828"/>
      <c r="AG15" s="1828"/>
      <c r="AH15" s="1828"/>
      <c r="AI15" s="1828"/>
      <c r="AJ15" s="1828"/>
      <c r="AK15" s="1828"/>
      <c r="AL15" s="1828"/>
      <c r="AM15" s="1828"/>
      <c r="AN15" s="1828"/>
      <c r="AO15" s="1828"/>
      <c r="AP15" s="1828"/>
      <c r="AQ15" s="1828"/>
      <c r="AR15" s="1828"/>
      <c r="AS15" s="1828"/>
      <c r="AT15" s="1828"/>
      <c r="AU15" s="1828"/>
      <c r="AV15" s="1828"/>
      <c r="AW15" s="1828"/>
    </row>
    <row r="16" spans="1:49" s="1824" customFormat="1" ht="6" customHeight="1">
      <c r="A16" s="1817"/>
      <c r="B16" s="1817"/>
      <c r="C16" s="1817"/>
      <c r="D16" s="1820"/>
      <c r="E16" s="1820"/>
      <c r="F16" s="1820"/>
      <c r="G16" s="1822"/>
      <c r="H16" s="1829"/>
      <c r="I16" s="1829"/>
      <c r="J16" s="1829"/>
      <c r="K16" s="1820"/>
      <c r="L16" s="1817"/>
      <c r="M16" s="1817"/>
      <c r="N16" s="1828"/>
      <c r="O16" s="1828"/>
      <c r="P16" s="1828"/>
      <c r="Q16" s="1828"/>
      <c r="R16" s="1828"/>
      <c r="S16" s="1828"/>
      <c r="T16" s="1828"/>
      <c r="U16" s="1828"/>
      <c r="V16" s="1828"/>
      <c r="W16" s="1828"/>
      <c r="X16" s="1828"/>
      <c r="Y16" s="1828"/>
      <c r="Z16" s="1828"/>
      <c r="AA16" s="1828"/>
      <c r="AB16" s="1828"/>
      <c r="AC16" s="1828"/>
      <c r="AD16" s="1828"/>
      <c r="AE16" s="1828"/>
      <c r="AF16" s="1828"/>
      <c r="AG16" s="1828"/>
      <c r="AH16" s="1828"/>
      <c r="AI16" s="1828"/>
      <c r="AJ16" s="1828"/>
      <c r="AK16" s="1828"/>
      <c r="AL16" s="1828"/>
      <c r="AM16" s="1828"/>
      <c r="AN16" s="1828"/>
      <c r="AO16" s="1828"/>
      <c r="AP16" s="1828"/>
      <c r="AQ16" s="1828"/>
      <c r="AR16" s="1828"/>
      <c r="AS16" s="1828"/>
      <c r="AT16" s="1828"/>
      <c r="AU16" s="1828"/>
      <c r="AV16" s="1828"/>
      <c r="AW16" s="1828"/>
    </row>
    <row r="17" spans="1:31" s="1838" customFormat="1" ht="14.25" customHeight="1">
      <c r="A17" s="1830"/>
      <c r="B17" s="1831"/>
      <c r="C17" s="1832" t="s">
        <v>8</v>
      </c>
      <c r="D17" s="1833"/>
      <c r="E17" s="1833"/>
      <c r="F17" s="1834"/>
      <c r="G17" s="1835">
        <f>SUM(G10:G15)</f>
        <v>1876449584.95</v>
      </c>
      <c r="H17" s="2737">
        <f>SUM(H10:J15)</f>
        <v>2286899739.5699997</v>
      </c>
      <c r="I17" s="2737"/>
      <c r="J17" s="2737"/>
      <c r="K17" s="1836"/>
      <c r="L17" s="1830"/>
      <c r="M17" s="1830"/>
      <c r="N17" s="1837"/>
    </row>
    <row r="18" spans="1:31" ht="12.75" customHeight="1">
      <c r="A18" s="1839" t="s">
        <v>1256</v>
      </c>
      <c r="B18" s="1817"/>
      <c r="C18" s="1804"/>
      <c r="D18" s="1804"/>
      <c r="E18" s="1804"/>
      <c r="F18" s="1804"/>
      <c r="G18" s="1804"/>
      <c r="H18" s="1804"/>
      <c r="I18" s="1804"/>
      <c r="J18" s="1804"/>
      <c r="K18" s="1840"/>
      <c r="L18" s="1804"/>
      <c r="M18" s="1804"/>
    </row>
    <row r="19" spans="1:31" ht="12.75" hidden="1" customHeight="1">
      <c r="B19" s="1841"/>
      <c r="C19" s="794"/>
      <c r="D19" s="1842"/>
      <c r="E19" s="1842"/>
      <c r="F19" s="1842"/>
      <c r="G19" s="1843"/>
      <c r="H19" s="1842"/>
      <c r="I19" s="1842"/>
      <c r="J19" s="1843"/>
      <c r="K19" s="1840"/>
      <c r="L19" s="1804"/>
      <c r="M19" s="1804"/>
      <c r="N19" s="1844"/>
      <c r="O19" s="1824"/>
      <c r="P19" s="1845"/>
      <c r="Q19" s="1845"/>
      <c r="R19" s="1845"/>
      <c r="S19" s="1846"/>
      <c r="T19" s="2738"/>
      <c r="U19" s="2738"/>
      <c r="V19" s="2738"/>
      <c r="W19" s="2738"/>
      <c r="X19" s="1846"/>
      <c r="Y19" s="1846"/>
      <c r="Z19" s="1846"/>
      <c r="AA19" s="1846"/>
      <c r="AB19" s="1846"/>
      <c r="AC19" s="1846"/>
      <c r="AD19" s="1846"/>
      <c r="AE19" s="1840"/>
    </row>
    <row r="20" spans="1:31" ht="12.75" hidden="1" customHeight="1">
      <c r="A20" s="1847"/>
      <c r="B20" s="1841"/>
      <c r="C20" s="794"/>
      <c r="D20" s="1842"/>
      <c r="E20" s="1842"/>
      <c r="F20" s="1842"/>
      <c r="G20" s="1843"/>
      <c r="H20" s="1842"/>
      <c r="I20" s="1842"/>
      <c r="J20" s="1843"/>
      <c r="K20" s="1840"/>
      <c r="L20" s="1804"/>
      <c r="M20" s="1804"/>
      <c r="N20" s="1804"/>
      <c r="O20" s="2726"/>
      <c r="P20" s="2726"/>
      <c r="Q20" s="2727"/>
      <c r="R20" s="2727"/>
      <c r="S20" s="2727"/>
      <c r="T20" s="2727"/>
      <c r="U20" s="2727"/>
      <c r="V20" s="2727"/>
      <c r="W20" s="2727"/>
      <c r="X20" s="2727"/>
      <c r="Y20" s="1840"/>
      <c r="Z20" s="1848"/>
      <c r="AA20" s="1840"/>
      <c r="AB20" s="1840"/>
      <c r="AC20" s="1840"/>
      <c r="AD20" s="1840"/>
      <c r="AE20" s="1840"/>
    </row>
    <row r="21" spans="1:31" ht="12.75" customHeight="1">
      <c r="A21" s="1817"/>
      <c r="B21" s="797"/>
      <c r="C21" s="794"/>
      <c r="D21" s="1842"/>
      <c r="E21" s="1842"/>
      <c r="F21" s="1842"/>
      <c r="G21" s="1843"/>
      <c r="H21" s="1842"/>
      <c r="I21" s="1842"/>
      <c r="J21" s="1843"/>
      <c r="K21" s="1840"/>
      <c r="L21" s="1804"/>
      <c r="M21" s="1804"/>
      <c r="N21" s="1849"/>
      <c r="O21" s="2726"/>
      <c r="P21" s="2726"/>
      <c r="Q21" s="2727"/>
      <c r="R21" s="2727"/>
      <c r="S21" s="2727"/>
      <c r="T21" s="2727"/>
      <c r="U21" s="2727"/>
      <c r="V21" s="2727"/>
      <c r="W21" s="2727"/>
      <c r="X21" s="2727"/>
      <c r="Y21" s="1850"/>
      <c r="Z21" s="1850"/>
      <c r="AA21" s="1850"/>
      <c r="AB21" s="1850"/>
      <c r="AC21" s="1850"/>
      <c r="AD21" s="1850"/>
      <c r="AE21" s="1840"/>
    </row>
    <row r="22" spans="1:31" ht="12.75" customHeight="1">
      <c r="A22" s="1847"/>
      <c r="B22" s="797"/>
      <c r="C22" s="797"/>
      <c r="D22" s="1842"/>
      <c r="E22" s="1842"/>
      <c r="F22" s="1842"/>
      <c r="G22" s="1843"/>
      <c r="H22" s="1842"/>
      <c r="I22" s="1842"/>
      <c r="J22" s="1843"/>
      <c r="K22" s="1840"/>
      <c r="L22" s="1804" t="s">
        <v>174</v>
      </c>
      <c r="M22" s="1804"/>
      <c r="N22" s="1849"/>
      <c r="O22" s="2726"/>
      <c r="P22" s="2726"/>
      <c r="Q22" s="2727"/>
      <c r="R22" s="2727"/>
      <c r="S22" s="2727"/>
      <c r="T22" s="2727"/>
      <c r="U22" s="2727"/>
      <c r="V22" s="2727"/>
      <c r="W22" s="2727"/>
      <c r="X22" s="2727"/>
      <c r="Y22" s="1850"/>
      <c r="Z22" s="1850"/>
      <c r="AA22" s="1850"/>
      <c r="AB22" s="1850"/>
      <c r="AC22" s="1850"/>
      <c r="AD22" s="1850"/>
      <c r="AE22" s="1840"/>
    </row>
    <row r="23" spans="1:31" ht="12.75" customHeight="1">
      <c r="A23" s="1847"/>
      <c r="B23" s="1804"/>
      <c r="C23" s="794"/>
      <c r="D23" s="1842"/>
      <c r="E23" s="1842"/>
      <c r="F23" s="1842"/>
      <c r="G23" s="1843"/>
      <c r="H23" s="1842"/>
      <c r="I23" s="1842"/>
      <c r="J23" s="1843"/>
      <c r="K23" s="1840"/>
      <c r="L23" s="1804"/>
      <c r="M23" s="1804"/>
      <c r="N23" s="1849"/>
      <c r="O23" s="2726"/>
      <c r="P23" s="2726"/>
      <c r="Q23" s="2727"/>
      <c r="R23" s="2727"/>
      <c r="S23" s="2727"/>
      <c r="T23" s="2727"/>
      <c r="U23" s="2727"/>
      <c r="V23" s="2727"/>
      <c r="W23" s="2727"/>
      <c r="X23" s="2727"/>
      <c r="Y23" s="1850"/>
      <c r="Z23" s="1850"/>
      <c r="AA23" s="1850"/>
      <c r="AB23" s="1850"/>
      <c r="AC23" s="1850"/>
      <c r="AD23" s="1850"/>
      <c r="AE23" s="1840"/>
    </row>
    <row r="24" spans="1:31" ht="12.75" customHeight="1">
      <c r="A24" s="1847"/>
      <c r="B24" s="1804"/>
      <c r="C24" s="1804"/>
      <c r="D24" s="1842"/>
      <c r="E24" s="1842"/>
      <c r="F24" s="1842"/>
      <c r="G24" s="1843"/>
      <c r="H24" s="1842"/>
      <c r="I24" s="1842"/>
      <c r="J24" s="1843"/>
      <c r="K24" s="1840"/>
      <c r="L24" s="1804"/>
      <c r="M24" s="1804"/>
      <c r="N24" s="1849"/>
      <c r="O24" s="2726"/>
      <c r="P24" s="2726"/>
      <c r="Q24" s="2727"/>
      <c r="R24" s="2727"/>
      <c r="S24" s="2727"/>
      <c r="T24" s="2727"/>
      <c r="U24" s="2727"/>
      <c r="V24" s="2727"/>
      <c r="W24" s="2727"/>
      <c r="X24" s="2727"/>
      <c r="Y24" s="1840"/>
      <c r="Z24" s="1851"/>
      <c r="AA24" s="1840"/>
      <c r="AB24" s="1840"/>
      <c r="AC24" s="1840"/>
      <c r="AD24" s="1840"/>
      <c r="AE24" s="1840"/>
    </row>
    <row r="25" spans="1:31" ht="12.75" customHeight="1">
      <c r="A25" s="1847"/>
      <c r="B25" s="1852"/>
      <c r="C25" s="1828"/>
      <c r="D25" s="1850"/>
      <c r="E25" s="1850"/>
      <c r="F25" s="1850"/>
      <c r="G25" s="1840"/>
      <c r="H25" s="1850"/>
      <c r="I25" s="1850"/>
      <c r="J25" s="1840"/>
      <c r="K25" s="1840"/>
      <c r="L25" s="1804"/>
      <c r="M25" s="1804"/>
      <c r="N25" s="1849"/>
      <c r="O25" s="2739"/>
      <c r="P25" s="2739"/>
      <c r="Q25" s="2727"/>
      <c r="R25" s="2727"/>
      <c r="S25" s="2727"/>
      <c r="T25" s="2727"/>
      <c r="U25" s="2727"/>
      <c r="V25" s="2727"/>
      <c r="W25" s="2727"/>
      <c r="X25" s="2727"/>
    </row>
    <row r="26" spans="1:31" ht="12.75" customHeight="1">
      <c r="A26" s="1847"/>
      <c r="B26" s="1804"/>
      <c r="C26" s="1804"/>
      <c r="D26" s="1804"/>
      <c r="E26" s="1804"/>
      <c r="F26" s="1804"/>
      <c r="G26" s="1804"/>
      <c r="H26" s="1804"/>
      <c r="I26" s="1804"/>
      <c r="J26" s="1804"/>
      <c r="K26" s="1840"/>
      <c r="L26" s="1804"/>
      <c r="M26" s="1804"/>
      <c r="N26" s="1849"/>
      <c r="P26" s="1853"/>
      <c r="Q26" s="1853"/>
      <c r="R26" s="1850"/>
      <c r="S26" s="1850"/>
      <c r="T26" s="2738"/>
      <c r="U26" s="2738"/>
      <c r="V26" s="2738"/>
      <c r="W26" s="2738"/>
      <c r="X26" s="1851"/>
      <c r="Y26" s="1851"/>
      <c r="Z26" s="1851"/>
      <c r="AA26" s="1850"/>
      <c r="AB26" s="1850"/>
      <c r="AC26" s="1850"/>
      <c r="AD26" s="1850"/>
      <c r="AE26" s="1840"/>
    </row>
    <row r="27" spans="1:31" ht="12.75" customHeight="1">
      <c r="A27" s="1847"/>
      <c r="B27" s="1804"/>
      <c r="C27" s="1804"/>
      <c r="D27" s="1804"/>
      <c r="E27" s="1804"/>
      <c r="F27" s="1804"/>
      <c r="G27" s="1804"/>
      <c r="H27" s="1804"/>
      <c r="I27" s="1804"/>
      <c r="J27" s="1804"/>
      <c r="K27" s="1840"/>
      <c r="L27" s="1804"/>
      <c r="M27" s="1804"/>
    </row>
    <row r="28" spans="1:31">
      <c r="A28" s="1804"/>
      <c r="B28" s="1804"/>
      <c r="C28" s="1804"/>
      <c r="D28" s="1804"/>
      <c r="E28" s="1804"/>
      <c r="F28" s="1804"/>
      <c r="G28" s="1804"/>
      <c r="H28" s="1804"/>
      <c r="I28" s="1804"/>
      <c r="J28" s="1804"/>
      <c r="K28" s="1804"/>
      <c r="L28" s="1804"/>
      <c r="M28" s="1804"/>
    </row>
    <row r="29" spans="1:31" ht="12.75" customHeight="1">
      <c r="A29" s="1847"/>
      <c r="B29" s="1804"/>
      <c r="C29" s="1804"/>
      <c r="D29" s="1804"/>
      <c r="E29" s="1804"/>
      <c r="F29" s="1804"/>
      <c r="G29" s="1804"/>
      <c r="H29" s="1804"/>
      <c r="I29" s="1804"/>
      <c r="J29" s="1804"/>
      <c r="K29" s="1840"/>
      <c r="L29" s="1804"/>
      <c r="M29" s="1804"/>
    </row>
    <row r="30" spans="1:31" s="1849" customFormat="1" ht="14.1" customHeight="1">
      <c r="A30" s="1852"/>
      <c r="B30" s="1852"/>
      <c r="C30" s="1852"/>
      <c r="D30" s="1852"/>
      <c r="E30" s="1852"/>
      <c r="F30" s="1852"/>
      <c r="G30" s="1852"/>
      <c r="H30" s="1852"/>
      <c r="I30" s="1852"/>
      <c r="J30" s="1852"/>
      <c r="K30" s="1852"/>
      <c r="L30" s="1852"/>
      <c r="M30" s="1852"/>
    </row>
    <row r="31" spans="1:31" ht="12.75" customHeight="1">
      <c r="A31" s="1847"/>
      <c r="B31" s="1804"/>
      <c r="C31" s="1804"/>
      <c r="D31" s="1804"/>
      <c r="E31" s="1804"/>
      <c r="F31" s="1804"/>
      <c r="G31" s="1804"/>
      <c r="H31" s="1804"/>
      <c r="I31" s="1804"/>
      <c r="J31" s="1804"/>
      <c r="K31" s="1840"/>
      <c r="L31" s="1804"/>
      <c r="M31" s="1804"/>
    </row>
    <row r="32" spans="1:31" ht="12.75" customHeight="1">
      <c r="A32" s="1847"/>
      <c r="B32" s="1804"/>
      <c r="C32" s="1804"/>
      <c r="D32" s="1804"/>
      <c r="E32" s="1804"/>
      <c r="F32" s="1804"/>
      <c r="G32" s="1804"/>
      <c r="H32" s="1804"/>
      <c r="I32" s="1804"/>
      <c r="J32" s="1804"/>
      <c r="K32" s="1840"/>
      <c r="L32" s="1804"/>
      <c r="M32" s="1804"/>
    </row>
    <row r="33" spans="1:13" ht="12.75" customHeight="1">
      <c r="A33" s="1804"/>
      <c r="B33" s="1804"/>
      <c r="C33" s="1804"/>
      <c r="D33" s="1804"/>
      <c r="E33" s="1804"/>
      <c r="F33" s="1804"/>
      <c r="G33" s="1804"/>
      <c r="H33" s="1804"/>
      <c r="I33" s="1804"/>
      <c r="J33" s="1804"/>
      <c r="K33" s="1840"/>
      <c r="L33" s="1804"/>
      <c r="M33" s="1804"/>
    </row>
    <row r="34" spans="1:13" ht="12.75" customHeight="1">
      <c r="A34" s="1847"/>
      <c r="B34" s="1804"/>
      <c r="C34" s="1804"/>
      <c r="D34" s="1804"/>
      <c r="E34" s="1804"/>
      <c r="F34" s="1804"/>
      <c r="G34" s="1804"/>
      <c r="H34" s="1804"/>
      <c r="I34" s="1804"/>
      <c r="J34" s="1804"/>
      <c r="K34" s="1840"/>
      <c r="L34" s="1804"/>
      <c r="M34" s="1804"/>
    </row>
    <row r="35" spans="1:13" ht="12.75" customHeight="1">
      <c r="A35" s="1847"/>
      <c r="B35" s="1804"/>
      <c r="C35" s="1804"/>
      <c r="D35" s="1804"/>
      <c r="E35" s="1804"/>
      <c r="F35" s="1804"/>
      <c r="G35" s="1804"/>
      <c r="H35" s="1804"/>
      <c r="I35" s="1804"/>
      <c r="J35" s="1804"/>
      <c r="K35" s="1840"/>
      <c r="L35" s="1804"/>
      <c r="M35" s="1804"/>
    </row>
    <row r="36" spans="1:13" ht="12.75" customHeight="1">
      <c r="A36" s="1847"/>
      <c r="B36" s="1804"/>
      <c r="C36" s="1804"/>
      <c r="D36" s="1804"/>
      <c r="E36" s="1804"/>
      <c r="F36" s="1804"/>
      <c r="G36" s="1804"/>
      <c r="H36" s="1804"/>
      <c r="I36" s="1804"/>
      <c r="J36" s="1804"/>
      <c r="K36" s="1840"/>
      <c r="L36" s="1804"/>
      <c r="M36" s="1804"/>
    </row>
    <row r="37" spans="1:13" ht="12.75" customHeight="1">
      <c r="A37" s="1847"/>
      <c r="B37" s="1804"/>
      <c r="C37" s="1804"/>
      <c r="D37" s="1804"/>
      <c r="E37" s="1804"/>
      <c r="F37" s="1804"/>
      <c r="G37" s="1804"/>
      <c r="H37" s="1804"/>
      <c r="I37" s="1804"/>
      <c r="J37" s="1804"/>
      <c r="K37" s="1840"/>
      <c r="L37" s="1804"/>
      <c r="M37" s="1804"/>
    </row>
    <row r="38" spans="1:13" ht="12.75" customHeight="1">
      <c r="A38" s="1847"/>
      <c r="B38" s="1804"/>
      <c r="C38" s="1804"/>
      <c r="D38" s="1804"/>
      <c r="E38" s="1804"/>
      <c r="F38" s="1804"/>
      <c r="G38" s="1804"/>
      <c r="H38" s="1804"/>
      <c r="I38" s="1804"/>
      <c r="J38" s="1804"/>
      <c r="K38" s="1840"/>
      <c r="L38" s="1804"/>
      <c r="M38" s="1804"/>
    </row>
    <row r="39" spans="1:13" ht="12.75" customHeight="1">
      <c r="A39" s="1847"/>
      <c r="B39" s="1804"/>
      <c r="C39" s="1804"/>
      <c r="D39" s="1804"/>
      <c r="E39" s="1804"/>
      <c r="F39" s="1804"/>
      <c r="G39" s="1804"/>
      <c r="H39" s="1804"/>
      <c r="I39" s="1804"/>
      <c r="J39" s="1804"/>
      <c r="K39" s="1840"/>
      <c r="L39" s="1804"/>
      <c r="M39" s="1804"/>
    </row>
    <row r="40" spans="1:13" ht="12.75" customHeight="1">
      <c r="A40" s="1847"/>
      <c r="B40" s="1804"/>
      <c r="C40" s="1804"/>
      <c r="D40" s="1804"/>
      <c r="E40" s="1804"/>
      <c r="F40" s="1804"/>
      <c r="G40" s="1804"/>
      <c r="H40" s="1804"/>
      <c r="I40" s="1804"/>
      <c r="J40" s="1804"/>
      <c r="K40" s="1840"/>
      <c r="L40" s="1804"/>
      <c r="M40" s="1804"/>
    </row>
    <row r="41" spans="1:13" ht="12.75" customHeight="1">
      <c r="A41" s="1847"/>
      <c r="B41" s="1804"/>
      <c r="C41" s="1804"/>
      <c r="D41" s="1804"/>
      <c r="E41" s="1804"/>
      <c r="F41" s="1804"/>
      <c r="G41" s="1804"/>
      <c r="H41" s="1804"/>
      <c r="I41" s="1804"/>
      <c r="J41" s="1804"/>
      <c r="K41" s="1840"/>
      <c r="L41" s="1804"/>
      <c r="M41" s="1804"/>
    </row>
    <row r="42" spans="1:13" ht="12.75" customHeight="1">
      <c r="A42" s="1847"/>
      <c r="K42" s="1840"/>
    </row>
    <row r="43" spans="1:13" ht="12.75" customHeight="1">
      <c r="A43" s="1847"/>
      <c r="K43" s="1840"/>
    </row>
    <row r="44" spans="1:13" ht="12.75" customHeight="1">
      <c r="A44" s="1847"/>
      <c r="K44" s="1840"/>
    </row>
    <row r="45" spans="1:13" ht="12.75" customHeight="1">
      <c r="A45" s="1847"/>
      <c r="K45" s="1840"/>
    </row>
    <row r="46" spans="1:13" ht="12.75" customHeight="1">
      <c r="A46" s="1854"/>
      <c r="K46" s="1851"/>
    </row>
    <row r="47" spans="1:13" ht="14.1" customHeight="1">
      <c r="A47" s="1855"/>
      <c r="K47" s="1856"/>
      <c r="L47" s="1844"/>
    </row>
    <row r="48" spans="1:13" ht="12.75" customHeight="1">
      <c r="A48" s="1854"/>
      <c r="K48" s="1851"/>
    </row>
    <row r="49" spans="1:15" ht="12.75" customHeight="1">
      <c r="A49" s="1847"/>
      <c r="N49" s="1857"/>
      <c r="O49" s="1857"/>
    </row>
    <row r="50" spans="1:15" ht="12.75" customHeight="1">
      <c r="A50" s="1847"/>
      <c r="K50" s="1851"/>
      <c r="M50" s="1858"/>
      <c r="N50" s="1840"/>
      <c r="O50" s="1840"/>
    </row>
    <row r="51" spans="1:15" ht="12.75" customHeight="1">
      <c r="A51" s="1847"/>
      <c r="K51" s="1851"/>
      <c r="N51" s="1840"/>
      <c r="O51" s="1840"/>
    </row>
    <row r="52" spans="1:15" ht="12.75" customHeight="1">
      <c r="A52" s="1847"/>
      <c r="K52" s="1851"/>
      <c r="N52" s="1840"/>
      <c r="O52" s="1840"/>
    </row>
    <row r="53" spans="1:15" ht="12.75" customHeight="1">
      <c r="A53" s="1847"/>
      <c r="K53" s="1851"/>
      <c r="N53" s="1840"/>
      <c r="O53" s="1840"/>
    </row>
    <row r="54" spans="1:15" ht="12.75" customHeight="1">
      <c r="A54" s="1847"/>
      <c r="K54" s="1851"/>
      <c r="M54" s="1859"/>
      <c r="N54" s="1840"/>
      <c r="O54" s="1840"/>
    </row>
    <row r="55" spans="1:15" ht="12.75" customHeight="1">
      <c r="N55" s="1840"/>
      <c r="O55" s="1840"/>
    </row>
    <row r="56" spans="1:15" ht="12.75" customHeight="1">
      <c r="K56" s="1851"/>
      <c r="N56" s="1840"/>
      <c r="O56" s="1840"/>
    </row>
    <row r="57" spans="1:15" ht="12.75" customHeight="1">
      <c r="B57" s="1849"/>
      <c r="N57" s="1840"/>
      <c r="O57" s="1840"/>
    </row>
    <row r="58" spans="1:15" ht="12.75" customHeight="1"/>
    <row r="59" spans="1:15" ht="12.75" customHeight="1"/>
    <row r="60" spans="1:15" ht="12.75" customHeight="1"/>
    <row r="61" spans="1:15" ht="12.75" customHeight="1"/>
    <row r="62" spans="1:15" ht="12.75" customHeight="1"/>
    <row r="63" spans="1:15" ht="12.75" customHeight="1"/>
    <row r="64" spans="1:15" ht="12.75" customHeight="1"/>
    <row r="65" spans="1:11" ht="12.75" customHeight="1"/>
    <row r="66" spans="1:11" ht="12.75" customHeight="1"/>
    <row r="67" spans="1:11" ht="12.75" customHeight="1">
      <c r="A67" s="1860"/>
      <c r="B67" s="1860"/>
      <c r="C67" s="1854"/>
      <c r="D67" s="1854"/>
      <c r="E67" s="1854"/>
      <c r="F67" s="1854"/>
      <c r="G67" s="1854"/>
      <c r="H67" s="1854"/>
      <c r="I67" s="1854"/>
      <c r="J67" s="1854"/>
      <c r="K67" s="1854"/>
    </row>
    <row r="68" spans="1:11" ht="12.75" customHeight="1">
      <c r="A68" s="1860"/>
      <c r="B68" s="1860"/>
      <c r="C68" s="1854"/>
      <c r="D68" s="1854"/>
      <c r="E68" s="1854"/>
      <c r="F68" s="1854"/>
      <c r="G68" s="1854"/>
      <c r="H68" s="1854"/>
      <c r="I68" s="1854"/>
      <c r="J68" s="1854"/>
      <c r="K68" s="1854"/>
    </row>
    <row r="69" spans="1:11" ht="12.75" customHeight="1">
      <c r="A69" s="1847"/>
      <c r="B69" s="1861"/>
      <c r="C69" s="1847"/>
      <c r="D69" s="1847"/>
      <c r="E69" s="1847"/>
      <c r="F69" s="1847"/>
      <c r="G69" s="1847"/>
      <c r="H69" s="1847"/>
      <c r="I69" s="1847"/>
      <c r="J69" s="1847"/>
      <c r="K69" s="1804"/>
    </row>
    <row r="70" spans="1:11" ht="12.75" customHeight="1">
      <c r="D70" s="1862"/>
      <c r="E70" s="1862"/>
      <c r="F70" s="1862"/>
      <c r="G70" s="1862"/>
      <c r="H70" s="1863"/>
      <c r="I70" s="1863"/>
      <c r="J70" s="1864"/>
      <c r="K70" s="1864"/>
    </row>
    <row r="71" spans="1:11" ht="12.75" customHeight="1">
      <c r="B71" s="1865"/>
      <c r="C71" s="1866"/>
      <c r="D71" s="1864"/>
      <c r="E71" s="1864"/>
      <c r="F71" s="1864"/>
      <c r="G71" s="1864"/>
      <c r="H71" s="1864"/>
      <c r="I71" s="1864"/>
      <c r="J71" s="1847"/>
    </row>
    <row r="72" spans="1:11" ht="12.75" customHeight="1">
      <c r="A72" s="1804"/>
      <c r="B72" s="1828"/>
      <c r="C72" s="1804"/>
      <c r="D72" s="1867"/>
      <c r="E72" s="1867"/>
      <c r="F72" s="1867"/>
      <c r="G72" s="1867"/>
      <c r="H72" s="1867"/>
      <c r="I72" s="1867"/>
      <c r="J72" s="1867"/>
      <c r="K72" s="1804"/>
    </row>
    <row r="73" spans="1:11" ht="12.75" customHeight="1">
      <c r="B73" s="1844"/>
      <c r="C73" s="1824"/>
      <c r="D73" s="1851"/>
      <c r="E73" s="1851"/>
      <c r="F73" s="1851"/>
      <c r="G73" s="1840"/>
      <c r="H73" s="1851"/>
      <c r="I73" s="1851"/>
      <c r="J73" s="1840"/>
      <c r="K73" s="1851"/>
    </row>
    <row r="74" spans="1:11" ht="12.75" customHeight="1">
      <c r="C74" s="1824"/>
      <c r="D74" s="1840"/>
      <c r="E74" s="1840"/>
      <c r="F74" s="1840"/>
      <c r="G74" s="1840"/>
      <c r="H74" s="1840"/>
      <c r="I74" s="1840"/>
      <c r="J74" s="1840"/>
      <c r="K74" s="1851"/>
    </row>
    <row r="75" spans="1:11" ht="12.75" customHeight="1">
      <c r="B75" s="1868"/>
      <c r="C75" s="1824"/>
      <c r="D75" s="1869"/>
      <c r="E75" s="1869"/>
      <c r="F75" s="1869"/>
      <c r="G75" s="1869"/>
      <c r="H75" s="1869"/>
      <c r="I75" s="1869"/>
      <c r="J75" s="1869"/>
      <c r="K75" s="1851"/>
    </row>
    <row r="76" spans="1:11" ht="12.75" customHeight="1">
      <c r="B76" s="1868"/>
      <c r="C76" s="1824"/>
      <c r="D76" s="1869"/>
      <c r="E76" s="1869"/>
      <c r="F76" s="1869"/>
      <c r="G76" s="1869"/>
      <c r="H76" s="1869"/>
      <c r="I76" s="1869"/>
      <c r="J76" s="1869"/>
      <c r="K76" s="1851"/>
    </row>
    <row r="77" spans="1:11" ht="12.75" customHeight="1">
      <c r="B77" s="1868"/>
      <c r="C77" s="1824"/>
      <c r="D77" s="1869"/>
      <c r="E77" s="1869"/>
      <c r="F77" s="1869"/>
      <c r="G77" s="1869"/>
      <c r="H77" s="1869"/>
      <c r="I77" s="1869"/>
      <c r="J77" s="1869"/>
      <c r="K77" s="1851"/>
    </row>
    <row r="78" spans="1:11" ht="12.75" customHeight="1">
      <c r="B78" s="1868"/>
      <c r="C78" s="1824"/>
      <c r="D78" s="1850"/>
      <c r="E78" s="1850"/>
      <c r="F78" s="1850"/>
      <c r="G78" s="1840"/>
      <c r="H78" s="1851"/>
      <c r="I78" s="1851"/>
      <c r="J78" s="1840"/>
      <c r="K78" s="1851"/>
    </row>
    <row r="79" spans="1:11" ht="12.75" customHeight="1">
      <c r="B79" s="1868"/>
      <c r="C79" s="1824"/>
      <c r="D79" s="1850"/>
      <c r="E79" s="1850"/>
      <c r="F79" s="1850"/>
      <c r="G79" s="1840"/>
      <c r="H79" s="1851"/>
      <c r="I79" s="1851"/>
      <c r="J79" s="1840"/>
      <c r="K79" s="1851"/>
    </row>
    <row r="80" spans="1:11" ht="12.75" customHeight="1">
      <c r="C80" s="1824"/>
      <c r="D80" s="1850"/>
      <c r="E80" s="1850"/>
      <c r="F80" s="1850"/>
      <c r="G80" s="1840"/>
      <c r="H80" s="1850"/>
      <c r="I80" s="1850"/>
      <c r="J80" s="1840"/>
      <c r="K80" s="1851"/>
    </row>
    <row r="81" spans="2:11" ht="12.75" customHeight="1">
      <c r="C81" s="1824"/>
      <c r="D81" s="1850"/>
      <c r="E81" s="1850"/>
      <c r="F81" s="1850"/>
      <c r="G81" s="1840"/>
      <c r="H81" s="1850"/>
      <c r="I81" s="1850"/>
      <c r="J81" s="1840"/>
      <c r="K81" s="1851"/>
    </row>
    <row r="82" spans="2:11" ht="12.75" customHeight="1">
      <c r="C82" s="1824"/>
      <c r="D82" s="1850"/>
      <c r="E82" s="1850"/>
      <c r="F82" s="1850"/>
      <c r="G82" s="1840"/>
      <c r="H82" s="1850"/>
      <c r="I82" s="1850"/>
      <c r="J82" s="1840"/>
      <c r="K82" s="1851"/>
    </row>
    <row r="83" spans="2:11" ht="12.75" customHeight="1">
      <c r="C83" s="1824"/>
      <c r="D83" s="1850"/>
      <c r="E83" s="1850"/>
      <c r="F83" s="1850"/>
      <c r="G83" s="1850"/>
      <c r="H83" s="1850"/>
      <c r="I83" s="1850"/>
      <c r="J83" s="1850"/>
      <c r="K83" s="1851"/>
    </row>
    <row r="84" spans="2:11" ht="12.75" customHeight="1">
      <c r="C84" s="1824"/>
      <c r="D84" s="1850"/>
      <c r="E84" s="1850"/>
      <c r="F84" s="1850"/>
      <c r="G84" s="1840"/>
      <c r="H84" s="1850"/>
      <c r="I84" s="1850"/>
      <c r="J84" s="1840"/>
      <c r="K84" s="1851"/>
    </row>
    <row r="85" spans="2:11" ht="12.75" customHeight="1">
      <c r="B85" s="1868"/>
      <c r="C85" s="1824"/>
      <c r="D85" s="1850"/>
      <c r="E85" s="1850"/>
      <c r="F85" s="1850"/>
      <c r="G85" s="1840"/>
      <c r="H85" s="1851"/>
      <c r="I85" s="1851"/>
      <c r="J85" s="1840"/>
      <c r="K85" s="1851"/>
    </row>
    <row r="86" spans="2:11" ht="12.75" customHeight="1">
      <c r="C86" s="1824"/>
      <c r="D86" s="1850"/>
      <c r="E86" s="1850"/>
      <c r="F86" s="1850"/>
      <c r="G86" s="1840"/>
      <c r="H86" s="1850"/>
      <c r="I86" s="1850"/>
      <c r="J86" s="1840"/>
      <c r="K86" s="1851"/>
    </row>
    <row r="87" spans="2:11" ht="12.75" customHeight="1">
      <c r="B87" s="1868"/>
      <c r="C87" s="1824"/>
      <c r="D87" s="1850"/>
      <c r="E87" s="1850"/>
      <c r="F87" s="1850"/>
      <c r="G87" s="1840"/>
      <c r="H87" s="1851"/>
      <c r="I87" s="1851"/>
      <c r="J87" s="1840"/>
      <c r="K87" s="1851"/>
    </row>
    <row r="88" spans="2:11" ht="12.75" customHeight="1">
      <c r="B88" s="1868"/>
      <c r="C88" s="1824"/>
      <c r="D88" s="1850"/>
      <c r="E88" s="1850"/>
      <c r="F88" s="1850"/>
      <c r="G88" s="1840"/>
      <c r="H88" s="1851"/>
      <c r="I88" s="1851"/>
      <c r="J88" s="1840"/>
      <c r="K88" s="1851"/>
    </row>
    <row r="89" spans="2:11" ht="12.75" customHeight="1">
      <c r="B89" s="1868"/>
      <c r="C89" s="1824"/>
      <c r="D89" s="1850"/>
      <c r="E89" s="1850"/>
      <c r="F89" s="1850"/>
      <c r="G89" s="1840"/>
      <c r="H89" s="1851"/>
      <c r="I89" s="1851"/>
      <c r="J89" s="1840"/>
      <c r="K89" s="1851"/>
    </row>
    <row r="90" spans="2:11" ht="12.75" customHeight="1">
      <c r="B90" s="1868"/>
      <c r="C90" s="1824"/>
      <c r="D90" s="1850"/>
      <c r="E90" s="1850"/>
      <c r="F90" s="1850"/>
      <c r="G90" s="1840"/>
      <c r="H90" s="1851"/>
      <c r="I90" s="1851"/>
      <c r="J90" s="1840"/>
      <c r="K90" s="1851"/>
    </row>
    <row r="91" spans="2:11" ht="12.75" customHeight="1">
      <c r="B91" s="1868"/>
      <c r="C91" s="1824"/>
      <c r="D91" s="1850"/>
      <c r="E91" s="1850"/>
      <c r="F91" s="1850"/>
      <c r="G91" s="1840"/>
      <c r="H91" s="1851"/>
      <c r="I91" s="1851"/>
      <c r="J91" s="1840"/>
      <c r="K91" s="1851"/>
    </row>
    <row r="92" spans="2:11" ht="11.1" customHeight="1">
      <c r="C92" s="1824"/>
      <c r="D92" s="1850"/>
      <c r="E92" s="1850"/>
      <c r="F92" s="1850"/>
      <c r="G92" s="1840"/>
      <c r="H92" s="1850"/>
      <c r="I92" s="1850"/>
      <c r="J92" s="1850"/>
      <c r="K92" s="1851"/>
    </row>
    <row r="93" spans="2:11" ht="11.1" customHeight="1">
      <c r="B93" s="1868"/>
      <c r="C93" s="1824"/>
      <c r="D93" s="1850"/>
      <c r="E93" s="1850"/>
      <c r="F93" s="1850"/>
      <c r="G93" s="1840"/>
      <c r="H93" s="1851"/>
      <c r="I93" s="1851"/>
      <c r="J93" s="1850"/>
      <c r="K93" s="1851"/>
    </row>
    <row r="94" spans="2:11" ht="11.1" customHeight="1">
      <c r="B94" s="1868"/>
      <c r="C94" s="1824"/>
      <c r="D94" s="1850"/>
      <c r="E94" s="1850"/>
      <c r="F94" s="1850"/>
      <c r="G94" s="1840"/>
      <c r="H94" s="1851"/>
      <c r="I94" s="1851"/>
      <c r="J94" s="1840"/>
      <c r="K94" s="1851"/>
    </row>
    <row r="95" spans="2:11" ht="11.1" customHeight="1">
      <c r="B95" s="1868"/>
      <c r="C95" s="1824"/>
      <c r="D95" s="1850"/>
      <c r="E95" s="1850"/>
      <c r="F95" s="1850"/>
      <c r="G95" s="1840"/>
      <c r="H95" s="1851"/>
      <c r="I95" s="1851"/>
      <c r="J95" s="1840"/>
      <c r="K95" s="1851"/>
    </row>
    <row r="96" spans="2:11" ht="11.1" customHeight="1">
      <c r="B96" s="1868"/>
      <c r="C96" s="1824"/>
      <c r="D96" s="1850"/>
      <c r="E96" s="1850"/>
      <c r="F96" s="1850"/>
      <c r="G96" s="1840"/>
      <c r="H96" s="1851"/>
      <c r="I96" s="1851"/>
      <c r="J96" s="1850"/>
      <c r="K96" s="1851"/>
    </row>
    <row r="97" spans="1:11" ht="10.5" customHeight="1">
      <c r="A97" s="1804"/>
      <c r="B97" s="1804"/>
      <c r="C97" s="1804"/>
      <c r="D97" s="1804"/>
      <c r="E97" s="1804"/>
      <c r="F97" s="1804"/>
      <c r="G97" s="1804"/>
      <c r="H97" s="1804"/>
      <c r="I97" s="1804"/>
      <c r="J97" s="1804"/>
      <c r="K97" s="1804"/>
    </row>
    <row r="98" spans="1:11" ht="9.75" customHeight="1">
      <c r="C98" s="1824"/>
      <c r="D98" s="1851"/>
      <c r="E98" s="1851"/>
      <c r="F98" s="1851"/>
      <c r="G98" s="1851"/>
      <c r="H98" s="1851"/>
      <c r="I98" s="1851"/>
      <c r="J98" s="1851"/>
      <c r="K98" s="1851"/>
    </row>
    <row r="99" spans="1:11" ht="11.1" customHeight="1">
      <c r="C99" s="1854"/>
      <c r="D99" s="1870"/>
      <c r="E99" s="1870"/>
      <c r="F99" s="1870"/>
      <c r="G99" s="1870"/>
      <c r="H99" s="1871"/>
      <c r="I99" s="1871"/>
      <c r="J99" s="1870"/>
      <c r="K99" s="1870"/>
    </row>
    <row r="100" spans="1:11" ht="9.75" customHeight="1">
      <c r="A100" s="1804"/>
      <c r="B100" s="1804"/>
      <c r="C100" s="1804"/>
      <c r="D100" s="1804"/>
      <c r="E100" s="1804"/>
      <c r="F100" s="1804"/>
      <c r="G100" s="1804"/>
      <c r="H100" s="1804"/>
      <c r="I100" s="1804"/>
      <c r="J100" s="1804"/>
      <c r="K100" s="1804"/>
    </row>
    <row r="101" spans="1:11" ht="9.75" customHeight="1"/>
    <row r="102" spans="1:11" ht="9.75" customHeight="1">
      <c r="B102" s="1872"/>
      <c r="C102" s="1853"/>
    </row>
    <row r="103" spans="1:11" ht="9.75" customHeight="1">
      <c r="B103" s="1873"/>
      <c r="C103" s="1849"/>
    </row>
    <row r="104" spans="1:11" ht="9.75" customHeight="1">
      <c r="B104" s="1873"/>
      <c r="C104" s="1849"/>
      <c r="D104" s="1874"/>
      <c r="E104" s="1874"/>
      <c r="F104" s="1874"/>
      <c r="G104" s="1874"/>
      <c r="H104" s="1874"/>
      <c r="I104" s="1874"/>
      <c r="J104" s="1874"/>
      <c r="K104" s="1874"/>
    </row>
    <row r="105" spans="1:11" ht="9.75" customHeight="1">
      <c r="B105" s="1874"/>
      <c r="D105" s="1874"/>
      <c r="E105" s="1874"/>
      <c r="F105" s="1874"/>
      <c r="G105" s="1874"/>
      <c r="H105" s="1874"/>
      <c r="I105" s="1874"/>
      <c r="J105" s="1874"/>
      <c r="K105" s="1874"/>
    </row>
    <row r="106" spans="1:11" ht="11.1" customHeight="1">
      <c r="C106" s="1853"/>
      <c r="D106" s="1874"/>
      <c r="E106" s="1874"/>
      <c r="F106" s="1874"/>
      <c r="G106" s="1874"/>
      <c r="H106" s="1874"/>
      <c r="I106" s="1874"/>
      <c r="J106" s="1874"/>
      <c r="K106" s="1874"/>
    </row>
    <row r="107" spans="1:11" ht="11.1" customHeight="1">
      <c r="C107" s="1853"/>
      <c r="D107" s="1874"/>
      <c r="E107" s="1874"/>
      <c r="F107" s="1874"/>
      <c r="G107" s="1874"/>
      <c r="H107" s="1874"/>
      <c r="I107" s="1874"/>
      <c r="J107" s="1874"/>
      <c r="K107" s="1874"/>
    </row>
    <row r="108" spans="1:11" ht="11.1" customHeight="1"/>
    <row r="109" spans="1:11" ht="11.1" customHeight="1"/>
    <row r="110" spans="1:11" ht="11.1" customHeight="1"/>
    <row r="111" spans="1:11" ht="11.1" customHeight="1"/>
  </sheetData>
  <mergeCells count="32">
    <mergeCell ref="O25:P25"/>
    <mergeCell ref="Q25:T25"/>
    <mergeCell ref="U25:X25"/>
    <mergeCell ref="T26:W26"/>
    <mergeCell ref="O23:P23"/>
    <mergeCell ref="Q23:T23"/>
    <mergeCell ref="U23:X23"/>
    <mergeCell ref="O24:P24"/>
    <mergeCell ref="Q24:T24"/>
    <mergeCell ref="U24:X24"/>
    <mergeCell ref="O21:P21"/>
    <mergeCell ref="Q21:T21"/>
    <mergeCell ref="U21:X21"/>
    <mergeCell ref="O22:P22"/>
    <mergeCell ref="Q22:T22"/>
    <mergeCell ref="U22:X22"/>
    <mergeCell ref="O20:P20"/>
    <mergeCell ref="Q20:T20"/>
    <mergeCell ref="U20:X20"/>
    <mergeCell ref="A2:M2"/>
    <mergeCell ref="A3:M3"/>
    <mergeCell ref="C6:C8"/>
    <mergeCell ref="G6:G8"/>
    <mergeCell ref="H6:J8"/>
    <mergeCell ref="H10:J10"/>
    <mergeCell ref="H11:J11"/>
    <mergeCell ref="H12:J12"/>
    <mergeCell ref="H13:J13"/>
    <mergeCell ref="H14:J14"/>
    <mergeCell ref="H15:J15"/>
    <mergeCell ref="H17:J17"/>
    <mergeCell ref="T19:W19"/>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6"/>
  <sheetViews>
    <sheetView workbookViewId="0">
      <selection activeCell="O20" sqref="O20"/>
    </sheetView>
  </sheetViews>
  <sheetFormatPr baseColWidth="10" defaultRowHeight="15"/>
  <cols>
    <col min="1" max="1" width="3.140625" customWidth="1"/>
    <col min="2" max="2" width="7.28515625" customWidth="1"/>
    <col min="3" max="5" width="3.28515625" customWidth="1"/>
    <col min="6" max="7" width="7.140625" customWidth="1"/>
    <col min="8" max="8" width="2" customWidth="1"/>
    <col min="9" max="10" width="7.140625" customWidth="1"/>
    <col min="11" max="12" width="5.5703125" customWidth="1"/>
    <col min="13" max="13" width="8.7109375" customWidth="1"/>
    <col min="15" max="15" width="15.7109375" bestFit="1" customWidth="1"/>
    <col min="16" max="16" width="14.28515625" bestFit="1" customWidth="1"/>
    <col min="22" max="22" width="15.7109375" bestFit="1" customWidth="1"/>
  </cols>
  <sheetData>
    <row r="2" spans="1:20" ht="15.75" thickBot="1">
      <c r="A2" s="1875"/>
      <c r="B2" s="1875"/>
      <c r="C2" s="1875"/>
      <c r="D2" s="1875"/>
      <c r="E2" s="1875"/>
      <c r="F2" s="1875"/>
      <c r="G2" s="1875"/>
      <c r="H2" s="1875"/>
      <c r="I2" s="1875"/>
      <c r="J2" s="1875"/>
      <c r="K2" s="1875"/>
      <c r="L2" s="1875"/>
      <c r="M2" s="1875"/>
    </row>
    <row r="3" spans="1:20">
      <c r="A3" s="2728" t="s">
        <v>1257</v>
      </c>
      <c r="B3" s="2728"/>
      <c r="C3" s="2728"/>
      <c r="D3" s="2728"/>
      <c r="E3" s="2728"/>
      <c r="F3" s="2728"/>
      <c r="G3" s="2728"/>
      <c r="H3" s="2728"/>
      <c r="I3" s="2728"/>
      <c r="J3" s="2728"/>
      <c r="K3" s="2728"/>
      <c r="L3" s="2728"/>
      <c r="M3" s="2728"/>
    </row>
    <row r="4" spans="1:20">
      <c r="A4" s="2728">
        <v>2018</v>
      </c>
      <c r="B4" s="2728"/>
      <c r="C4" s="2728"/>
      <c r="D4" s="2728"/>
      <c r="E4" s="2728"/>
      <c r="F4" s="2728"/>
      <c r="G4" s="2728"/>
      <c r="H4" s="2728"/>
      <c r="I4" s="2728"/>
      <c r="J4" s="2728"/>
      <c r="K4" s="2728"/>
      <c r="L4" s="2728"/>
      <c r="M4" s="2728"/>
    </row>
    <row r="5" spans="1:20">
      <c r="A5" s="1423"/>
      <c r="B5" s="1686"/>
      <c r="C5" s="1686"/>
      <c r="D5" s="1686"/>
      <c r="E5" s="1686"/>
      <c r="F5" s="1686"/>
      <c r="G5" s="1686"/>
      <c r="H5" s="1686"/>
      <c r="I5" s="1686"/>
      <c r="J5" s="1686"/>
      <c r="K5" s="1686"/>
      <c r="L5" s="1686"/>
      <c r="M5" s="1686"/>
    </row>
    <row r="6" spans="1:20">
      <c r="A6" s="1599"/>
      <c r="B6" s="1599"/>
      <c r="C6" s="1876"/>
      <c r="D6" s="1877"/>
      <c r="E6" s="1877"/>
      <c r="F6" s="1877"/>
      <c r="G6" s="1877"/>
      <c r="H6" s="1878"/>
      <c r="I6" s="1878"/>
      <c r="J6" s="1878"/>
      <c r="K6" s="1878"/>
      <c r="L6" s="1878"/>
      <c r="M6" s="1878"/>
      <c r="N6" s="1188"/>
    </row>
    <row r="7" spans="1:20">
      <c r="A7" s="947"/>
      <c r="B7" s="947" t="s">
        <v>1258</v>
      </c>
      <c r="C7" s="947"/>
      <c r="D7" s="947"/>
      <c r="E7" s="2742" t="s">
        <v>1259</v>
      </c>
      <c r="F7" s="2742"/>
      <c r="G7" s="2742"/>
      <c r="H7" s="2742" t="s">
        <v>1260</v>
      </c>
      <c r="I7" s="2742"/>
      <c r="J7" s="2742"/>
      <c r="K7" s="2742" t="s">
        <v>8</v>
      </c>
      <c r="L7" s="2742"/>
      <c r="M7" s="2742"/>
      <c r="N7" s="1188"/>
    </row>
    <row r="8" spans="1:20">
      <c r="A8" s="314"/>
      <c r="B8" s="314"/>
      <c r="C8" s="1693"/>
      <c r="D8" s="1693"/>
      <c r="E8" s="1693"/>
      <c r="F8" s="1693"/>
      <c r="G8" s="1693"/>
      <c r="H8" s="607"/>
      <c r="I8" s="1693"/>
      <c r="J8" s="1693"/>
      <c r="K8" s="1693"/>
      <c r="L8" s="1693"/>
      <c r="M8" s="1693"/>
      <c r="N8" s="1188"/>
    </row>
    <row r="9" spans="1:20">
      <c r="A9" s="92"/>
      <c r="B9" s="92"/>
      <c r="C9" s="653"/>
      <c r="D9" s="653"/>
      <c r="E9" s="653"/>
      <c r="F9" s="653"/>
      <c r="G9" s="653"/>
      <c r="H9" s="96"/>
      <c r="I9" s="653"/>
      <c r="J9" s="653"/>
      <c r="K9" s="653"/>
      <c r="L9" s="653"/>
      <c r="M9" s="653"/>
      <c r="N9" s="1188"/>
    </row>
    <row r="10" spans="1:20">
      <c r="A10" s="92"/>
      <c r="B10" s="92" t="s">
        <v>1261</v>
      </c>
      <c r="C10" s="653"/>
      <c r="D10" s="1707"/>
      <c r="E10" s="2743">
        <v>995515507</v>
      </c>
      <c r="F10" s="2743"/>
      <c r="G10" s="2743"/>
      <c r="H10" s="2743">
        <v>164683110.12</v>
      </c>
      <c r="I10" s="2743"/>
      <c r="J10" s="2743"/>
      <c r="K10" s="2671">
        <f>SUM(E10:J10)</f>
        <v>1160198617.1199999</v>
      </c>
      <c r="L10" s="2671"/>
      <c r="M10" s="2671"/>
      <c r="N10" s="1188"/>
      <c r="O10" s="947" t="s">
        <v>1259</v>
      </c>
      <c r="P10" s="947" t="s">
        <v>1260</v>
      </c>
      <c r="Q10" s="947"/>
      <c r="R10" s="947"/>
      <c r="S10" s="947"/>
      <c r="T10" s="947"/>
    </row>
    <row r="11" spans="1:20">
      <c r="A11" s="92"/>
      <c r="B11" s="92"/>
      <c r="C11" s="653"/>
      <c r="D11" s="1879"/>
      <c r="E11" s="1880"/>
      <c r="F11" s="1880"/>
      <c r="G11" s="1881"/>
      <c r="H11" s="1880"/>
      <c r="I11" s="1880"/>
      <c r="J11" s="1880"/>
      <c r="K11" s="2671"/>
      <c r="L11" s="2671"/>
      <c r="M11" s="2671"/>
      <c r="N11" s="1188"/>
      <c r="O11" s="1882">
        <f>+E14</f>
        <v>1299202038.1300001</v>
      </c>
      <c r="P11" s="1882">
        <f>+H14</f>
        <v>396359779.72000003</v>
      </c>
      <c r="Q11" s="1882"/>
    </row>
    <row r="12" spans="1:20">
      <c r="A12" s="92"/>
      <c r="B12" s="92" t="s">
        <v>1262</v>
      </c>
      <c r="C12" s="653"/>
      <c r="D12" s="1707"/>
      <c r="E12" s="2744">
        <v>303686531.13</v>
      </c>
      <c r="F12" s="2744"/>
      <c r="G12" s="2744"/>
      <c r="H12" s="2743">
        <v>231676669.59999999</v>
      </c>
      <c r="I12" s="2743"/>
      <c r="J12" s="2743"/>
      <c r="K12" s="2671">
        <f t="shared" ref="K12" si="0">SUM(E12:J12)</f>
        <v>535363200.73000002</v>
      </c>
      <c r="L12" s="2671"/>
      <c r="M12" s="2671"/>
      <c r="N12" s="1188"/>
    </row>
    <row r="13" spans="1:20">
      <c r="A13" s="92"/>
      <c r="B13" s="92"/>
      <c r="C13" s="653"/>
      <c r="D13" s="1879"/>
      <c r="E13" s="1883"/>
      <c r="F13" s="1883"/>
      <c r="G13" s="1884"/>
      <c r="H13" s="1883"/>
      <c r="I13" s="1883"/>
      <c r="J13" s="1883"/>
      <c r="K13" s="2664"/>
      <c r="L13" s="2664"/>
      <c r="M13" s="2664"/>
      <c r="N13" s="1188"/>
    </row>
    <row r="14" spans="1:20">
      <c r="A14" s="1400"/>
      <c r="B14" s="2644" t="s">
        <v>8</v>
      </c>
      <c r="C14" s="2644"/>
      <c r="D14" s="2644"/>
      <c r="E14" s="2740">
        <f>SUM(E10:G13)</f>
        <v>1299202038.1300001</v>
      </c>
      <c r="F14" s="2740"/>
      <c r="G14" s="2740"/>
      <c r="H14" s="2740">
        <f>SUM(H10:J12)</f>
        <v>396359779.72000003</v>
      </c>
      <c r="I14" s="2740"/>
      <c r="J14" s="2740"/>
      <c r="K14" s="2741">
        <f t="shared" ref="K14" si="1">SUM(E14:J14)</f>
        <v>1695561817.8500001</v>
      </c>
      <c r="L14" s="2741"/>
      <c r="M14" s="2741"/>
      <c r="N14" s="1188"/>
    </row>
    <row r="15" spans="1:20">
      <c r="A15" s="92"/>
      <c r="B15" s="1885"/>
      <c r="C15" s="1886"/>
      <c r="D15" s="1887"/>
      <c r="E15" s="1887"/>
      <c r="F15" s="1887"/>
      <c r="G15" s="1888"/>
      <c r="H15" s="1887"/>
      <c r="I15" s="1887"/>
      <c r="J15" s="1887"/>
      <c r="K15" s="1887"/>
      <c r="L15" s="1887"/>
      <c r="M15" s="1887"/>
    </row>
    <row r="16" spans="1:20">
      <c r="A16" s="79"/>
      <c r="B16" s="79"/>
      <c r="C16" s="79"/>
      <c r="D16" s="79"/>
      <c r="E16" s="79"/>
      <c r="F16" s="79"/>
      <c r="G16" s="79"/>
      <c r="H16" s="79"/>
      <c r="I16" s="79"/>
      <c r="J16" s="79"/>
      <c r="K16" s="79"/>
      <c r="L16" s="79"/>
      <c r="M16" s="79"/>
    </row>
    <row r="17" spans="1:22">
      <c r="A17" s="1886"/>
      <c r="B17" s="1885"/>
      <c r="C17" s="1889"/>
      <c r="D17" s="1889"/>
      <c r="E17" s="1889"/>
      <c r="F17" s="1889"/>
      <c r="G17" s="1889"/>
      <c r="H17" s="1889"/>
      <c r="I17" s="1889"/>
      <c r="J17" s="1889"/>
      <c r="K17" s="1889"/>
      <c r="L17" s="1889"/>
      <c r="M17" s="1889"/>
    </row>
    <row r="18" spans="1:22" ht="15.75">
      <c r="A18" s="1890"/>
      <c r="B18" s="1885"/>
      <c r="C18" s="1889"/>
      <c r="D18" s="1889"/>
      <c r="E18" s="1889"/>
      <c r="F18" s="1889"/>
      <c r="G18" s="1889"/>
      <c r="H18" s="1889"/>
      <c r="I18" s="1889"/>
      <c r="J18" s="1889"/>
      <c r="K18" s="1889"/>
      <c r="L18" s="1889"/>
      <c r="M18" s="1889"/>
    </row>
    <row r="19" spans="1:22" ht="15.75">
      <c r="A19" s="1890"/>
      <c r="B19" s="1885"/>
      <c r="C19" s="1886"/>
      <c r="D19" s="1888"/>
      <c r="E19" s="1888" t="s">
        <v>174</v>
      </c>
      <c r="F19" s="1888"/>
      <c r="G19" s="1888"/>
      <c r="H19" s="1888"/>
      <c r="I19" s="1888"/>
      <c r="J19" s="1888"/>
      <c r="K19" s="1888"/>
      <c r="L19" s="1888"/>
      <c r="M19" s="1888"/>
    </row>
    <row r="20" spans="1:22">
      <c r="A20" s="1886"/>
      <c r="B20" s="1885"/>
      <c r="C20" s="1888"/>
      <c r="D20" s="1888"/>
      <c r="E20" s="1888"/>
      <c r="F20" s="1888"/>
      <c r="G20" s="1888"/>
      <c r="H20" s="1888"/>
      <c r="I20" s="1888"/>
      <c r="J20" s="1888"/>
      <c r="K20" s="1888"/>
      <c r="L20" s="1888"/>
      <c r="M20" s="1888"/>
    </row>
    <row r="21" spans="1:22" ht="15.75">
      <c r="A21" s="1891"/>
      <c r="B21" s="1885"/>
      <c r="C21" s="1886"/>
      <c r="D21" s="1887"/>
      <c r="E21" s="1887"/>
      <c r="F21" s="1887"/>
      <c r="G21" s="1888"/>
      <c r="H21" s="1887"/>
      <c r="I21" s="1887"/>
      <c r="J21" s="1887"/>
      <c r="K21" s="1887"/>
      <c r="L21" s="1887"/>
      <c r="M21" s="1887"/>
      <c r="V21" s="1892"/>
    </row>
    <row r="22" spans="1:22" ht="15.75">
      <c r="A22" s="1890"/>
      <c r="B22" s="1885"/>
      <c r="C22" s="1886"/>
      <c r="D22" s="1887"/>
      <c r="E22" s="1887"/>
      <c r="F22" s="1887"/>
      <c r="G22" s="1888"/>
      <c r="H22" s="1887"/>
      <c r="I22" s="1887"/>
      <c r="J22" s="1887"/>
      <c r="K22" s="1887"/>
      <c r="L22" s="1887"/>
      <c r="M22" s="1887"/>
      <c r="V22" s="1892"/>
    </row>
    <row r="23" spans="1:22" ht="15.75">
      <c r="A23" s="1890"/>
      <c r="B23" s="1885"/>
      <c r="C23" s="1889"/>
      <c r="D23" s="1889"/>
      <c r="E23" s="1889"/>
      <c r="F23" s="1889"/>
      <c r="G23" s="1889"/>
      <c r="H23" s="1889"/>
      <c r="I23" s="1889"/>
      <c r="J23" s="1889"/>
      <c r="K23" s="1889"/>
      <c r="L23" s="1889"/>
      <c r="M23" s="1889"/>
    </row>
    <row r="24" spans="1:22" ht="15.75">
      <c r="A24" s="1890"/>
      <c r="B24" s="1885"/>
      <c r="C24" s="1886"/>
      <c r="D24" s="1887"/>
      <c r="E24" s="1887"/>
      <c r="F24" s="1887"/>
      <c r="G24" s="1888"/>
      <c r="H24" s="1887"/>
      <c r="I24" s="1887"/>
      <c r="J24" s="1887"/>
      <c r="K24" s="1887"/>
      <c r="L24" s="1887"/>
      <c r="M24" s="1887"/>
    </row>
    <row r="25" spans="1:22" ht="15.75">
      <c r="A25" s="1890"/>
      <c r="B25" s="1885"/>
      <c r="C25" s="1886"/>
      <c r="D25" s="1888"/>
      <c r="E25" s="1888"/>
      <c r="F25" s="1888"/>
      <c r="G25" s="1888"/>
      <c r="H25" s="1888"/>
      <c r="I25" s="1888"/>
      <c r="J25" s="1888"/>
      <c r="K25" s="1888"/>
      <c r="L25" s="1888"/>
      <c r="M25" s="1888"/>
    </row>
    <row r="26" spans="1:22">
      <c r="A26" s="1886"/>
      <c r="B26" s="1885"/>
      <c r="C26" s="1888"/>
      <c r="D26" s="1888"/>
      <c r="E26" s="1888"/>
      <c r="F26" s="1888"/>
      <c r="G26" s="1888"/>
      <c r="H26" s="1888"/>
      <c r="I26" s="1888"/>
      <c r="J26" s="1888"/>
      <c r="K26" s="1888"/>
      <c r="L26" s="1888"/>
      <c r="M26" s="1888"/>
    </row>
    <row r="27" spans="1:22" ht="15.75">
      <c r="A27" s="1890"/>
      <c r="B27" s="1885"/>
      <c r="C27" s="1886"/>
      <c r="D27" s="1888"/>
      <c r="E27" s="1888"/>
      <c r="F27" s="1888"/>
      <c r="G27" s="1888"/>
      <c r="H27" s="1888"/>
      <c r="I27" s="1888"/>
      <c r="J27" s="1888"/>
      <c r="K27" s="1888"/>
      <c r="L27" s="1888"/>
      <c r="M27" s="1888"/>
    </row>
    <row r="28" spans="1:22" ht="15.75">
      <c r="A28" s="1890"/>
      <c r="B28" s="1885"/>
      <c r="C28" s="1886"/>
      <c r="D28" s="1888"/>
      <c r="E28" s="1888"/>
      <c r="F28" s="1888"/>
      <c r="G28" s="1888"/>
      <c r="H28" s="1888"/>
      <c r="I28" s="1888"/>
      <c r="J28" s="1888"/>
      <c r="K28" s="1888"/>
      <c r="L28" s="1888"/>
      <c r="M28" s="1888"/>
    </row>
    <row r="29" spans="1:22">
      <c r="A29" s="1886"/>
      <c r="B29" s="1885"/>
      <c r="C29" s="1888"/>
      <c r="D29" s="1888"/>
      <c r="E29" s="1888"/>
      <c r="F29" s="1888"/>
      <c r="G29" s="1888"/>
      <c r="H29" s="1888"/>
      <c r="I29" s="1888"/>
      <c r="J29" s="1888"/>
      <c r="K29" s="1888"/>
      <c r="L29" s="1888"/>
      <c r="M29" s="1888"/>
    </row>
    <row r="30" spans="1:22" ht="15.75">
      <c r="A30" s="1890"/>
      <c r="B30" s="1885"/>
      <c r="C30" s="1886"/>
      <c r="D30" s="1887"/>
      <c r="E30" s="1887"/>
      <c r="F30" s="1887"/>
      <c r="G30" s="1888"/>
      <c r="H30" s="1887"/>
      <c r="I30" s="1887"/>
      <c r="J30" s="1887"/>
      <c r="K30" s="1887"/>
      <c r="L30" s="1887"/>
      <c r="M30" s="1887"/>
    </row>
    <row r="31" spans="1:22" ht="15.75">
      <c r="A31" s="1890"/>
      <c r="B31" s="1885"/>
      <c r="C31" s="1886"/>
      <c r="D31" s="1887"/>
      <c r="E31" s="1887"/>
      <c r="F31" s="1887"/>
      <c r="G31" s="1888"/>
      <c r="H31" s="1887"/>
      <c r="I31" s="1887"/>
      <c r="J31" s="1887"/>
      <c r="K31" s="1887"/>
      <c r="L31" s="1887"/>
      <c r="M31" s="1887"/>
    </row>
    <row r="32" spans="1:22">
      <c r="A32" s="92"/>
      <c r="B32" s="1885"/>
      <c r="C32" s="1886"/>
      <c r="D32" s="1887"/>
      <c r="E32" s="1887"/>
      <c r="F32" s="1887"/>
      <c r="G32" s="1888"/>
      <c r="H32" s="1887"/>
      <c r="I32" s="1887"/>
      <c r="J32" s="1887"/>
      <c r="K32" s="1887"/>
      <c r="L32" s="1887"/>
      <c r="M32" s="1887"/>
    </row>
    <row r="33" spans="1:13">
      <c r="B33" s="1565"/>
      <c r="C33" s="1886"/>
      <c r="D33" s="1887"/>
      <c r="E33" s="1887"/>
      <c r="F33" s="1887"/>
      <c r="G33" s="1888"/>
      <c r="H33" s="1887"/>
      <c r="I33" s="1887"/>
      <c r="J33" s="1887"/>
      <c r="K33" s="1887"/>
      <c r="L33" s="1887"/>
      <c r="M33" s="1887"/>
    </row>
    <row r="34" spans="1:13" ht="15.75">
      <c r="A34" s="1890"/>
      <c r="B34" s="1885"/>
      <c r="C34" s="1886"/>
      <c r="D34" s="1887"/>
      <c r="E34" s="1887"/>
      <c r="F34" s="1887"/>
      <c r="G34" s="1888"/>
      <c r="H34" s="1887"/>
      <c r="I34" s="1887"/>
      <c r="J34" s="1887"/>
      <c r="K34" s="1887"/>
      <c r="L34" s="1887"/>
      <c r="M34" s="1887"/>
    </row>
    <row r="35" spans="1:13" ht="15.75">
      <c r="A35" s="1890"/>
      <c r="B35" s="1885"/>
      <c r="C35" s="1886"/>
      <c r="D35" s="1887"/>
      <c r="E35" s="1887"/>
      <c r="F35" s="1887"/>
      <c r="G35" s="1888"/>
      <c r="H35" s="1887"/>
      <c r="I35" s="1887"/>
      <c r="J35" s="1887"/>
      <c r="K35" s="1887"/>
      <c r="L35" s="1887"/>
      <c r="M35" s="1887"/>
    </row>
    <row r="36" spans="1:13">
      <c r="A36" s="27" t="s">
        <v>1245</v>
      </c>
    </row>
  </sheetData>
  <mergeCells count="17">
    <mergeCell ref="K13:M13"/>
    <mergeCell ref="B14:D14"/>
    <mergeCell ref="E14:G14"/>
    <mergeCell ref="H14:J14"/>
    <mergeCell ref="K14:M14"/>
    <mergeCell ref="A3:M3"/>
    <mergeCell ref="A4:M4"/>
    <mergeCell ref="E7:G7"/>
    <mergeCell ref="H7:J7"/>
    <mergeCell ref="K7:M7"/>
    <mergeCell ref="E10:G10"/>
    <mergeCell ref="H10:J10"/>
    <mergeCell ref="K10:M10"/>
    <mergeCell ref="K11:M11"/>
    <mergeCell ref="E12:G12"/>
    <mergeCell ref="H12:J12"/>
    <mergeCell ref="K12:M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39"/>
  <sheetViews>
    <sheetView workbookViewId="0">
      <selection activeCell="G33" sqref="G33"/>
    </sheetView>
  </sheetViews>
  <sheetFormatPr baseColWidth="10" defaultRowHeight="12.75"/>
  <cols>
    <col min="1" max="1" width="8.28515625" style="79" customWidth="1"/>
    <col min="2" max="2" width="19.85546875" style="79" customWidth="1"/>
    <col min="3" max="3" width="8.7109375" style="79" customWidth="1"/>
    <col min="4" max="4" width="1.42578125" style="79" customWidth="1"/>
    <col min="5" max="5" width="7.7109375" style="79" customWidth="1"/>
    <col min="6" max="6" width="1.42578125" style="79" customWidth="1"/>
    <col min="7" max="8" width="5.85546875" style="79" customWidth="1"/>
    <col min="9" max="9" width="1.140625" style="79" customWidth="1"/>
    <col min="10" max="11" width="5.85546875" style="79" customWidth="1"/>
    <col min="12" max="12" width="6.7109375" style="79" customWidth="1"/>
    <col min="13" max="13" width="2.7109375" style="79" customWidth="1"/>
    <col min="14" max="256" width="11.42578125" style="79"/>
    <col min="257" max="257" width="8.28515625" style="79" customWidth="1"/>
    <col min="258" max="258" width="19.85546875" style="79" customWidth="1"/>
    <col min="259" max="259" width="8.7109375" style="79" customWidth="1"/>
    <col min="260" max="260" width="1.42578125" style="79" customWidth="1"/>
    <col min="261" max="261" width="7.7109375" style="79" customWidth="1"/>
    <col min="262" max="262" width="1.42578125" style="79" customWidth="1"/>
    <col min="263" max="264" width="5.85546875" style="79" customWidth="1"/>
    <col min="265" max="265" width="1.140625" style="79" customWidth="1"/>
    <col min="266" max="267" width="5.85546875" style="79" customWidth="1"/>
    <col min="268" max="268" width="6.7109375" style="79" customWidth="1"/>
    <col min="269" max="269" width="2.7109375" style="79" customWidth="1"/>
    <col min="270" max="512" width="11.42578125" style="79"/>
    <col min="513" max="513" width="8.28515625" style="79" customWidth="1"/>
    <col min="514" max="514" width="19.85546875" style="79" customWidth="1"/>
    <col min="515" max="515" width="8.7109375" style="79" customWidth="1"/>
    <col min="516" max="516" width="1.42578125" style="79" customWidth="1"/>
    <col min="517" max="517" width="7.7109375" style="79" customWidth="1"/>
    <col min="518" max="518" width="1.42578125" style="79" customWidth="1"/>
    <col min="519" max="520" width="5.85546875" style="79" customWidth="1"/>
    <col min="521" max="521" width="1.140625" style="79" customWidth="1"/>
    <col min="522" max="523" width="5.85546875" style="79" customWidth="1"/>
    <col min="524" max="524" width="6.7109375" style="79" customWidth="1"/>
    <col min="525" max="525" width="2.7109375" style="79" customWidth="1"/>
    <col min="526" max="768" width="11.42578125" style="79"/>
    <col min="769" max="769" width="8.28515625" style="79" customWidth="1"/>
    <col min="770" max="770" width="19.85546875" style="79" customWidth="1"/>
    <col min="771" max="771" width="8.7109375" style="79" customWidth="1"/>
    <col min="772" max="772" width="1.42578125" style="79" customWidth="1"/>
    <col min="773" max="773" width="7.7109375" style="79" customWidth="1"/>
    <col min="774" max="774" width="1.42578125" style="79" customWidth="1"/>
    <col min="775" max="776" width="5.85546875" style="79" customWidth="1"/>
    <col min="777" max="777" width="1.140625" style="79" customWidth="1"/>
    <col min="778" max="779" width="5.85546875" style="79" customWidth="1"/>
    <col min="780" max="780" width="6.7109375" style="79" customWidth="1"/>
    <col min="781" max="781" width="2.7109375" style="79" customWidth="1"/>
    <col min="782" max="1024" width="11.42578125" style="79"/>
    <col min="1025" max="1025" width="8.28515625" style="79" customWidth="1"/>
    <col min="1026" max="1026" width="19.85546875" style="79" customWidth="1"/>
    <col min="1027" max="1027" width="8.7109375" style="79" customWidth="1"/>
    <col min="1028" max="1028" width="1.42578125" style="79" customWidth="1"/>
    <col min="1029" max="1029" width="7.7109375" style="79" customWidth="1"/>
    <col min="1030" max="1030" width="1.42578125" style="79" customWidth="1"/>
    <col min="1031" max="1032" width="5.85546875" style="79" customWidth="1"/>
    <col min="1033" max="1033" width="1.140625" style="79" customWidth="1"/>
    <col min="1034" max="1035" width="5.85546875" style="79" customWidth="1"/>
    <col min="1036" max="1036" width="6.7109375" style="79" customWidth="1"/>
    <col min="1037" max="1037" width="2.7109375" style="79" customWidth="1"/>
    <col min="1038" max="1280" width="11.42578125" style="79"/>
    <col min="1281" max="1281" width="8.28515625" style="79" customWidth="1"/>
    <col min="1282" max="1282" width="19.85546875" style="79" customWidth="1"/>
    <col min="1283" max="1283" width="8.7109375" style="79" customWidth="1"/>
    <col min="1284" max="1284" width="1.42578125" style="79" customWidth="1"/>
    <col min="1285" max="1285" width="7.7109375" style="79" customWidth="1"/>
    <col min="1286" max="1286" width="1.42578125" style="79" customWidth="1"/>
    <col min="1287" max="1288" width="5.85546875" style="79" customWidth="1"/>
    <col min="1289" max="1289" width="1.140625" style="79" customWidth="1"/>
    <col min="1290" max="1291" width="5.85546875" style="79" customWidth="1"/>
    <col min="1292" max="1292" width="6.7109375" style="79" customWidth="1"/>
    <col min="1293" max="1293" width="2.7109375" style="79" customWidth="1"/>
    <col min="1294" max="1536" width="11.42578125" style="79"/>
    <col min="1537" max="1537" width="8.28515625" style="79" customWidth="1"/>
    <col min="1538" max="1538" width="19.85546875" style="79" customWidth="1"/>
    <col min="1539" max="1539" width="8.7109375" style="79" customWidth="1"/>
    <col min="1540" max="1540" width="1.42578125" style="79" customWidth="1"/>
    <col min="1541" max="1541" width="7.7109375" style="79" customWidth="1"/>
    <col min="1542" max="1542" width="1.42578125" style="79" customWidth="1"/>
    <col min="1543" max="1544" width="5.85546875" style="79" customWidth="1"/>
    <col min="1545" max="1545" width="1.140625" style="79" customWidth="1"/>
    <col min="1546" max="1547" width="5.85546875" style="79" customWidth="1"/>
    <col min="1548" max="1548" width="6.7109375" style="79" customWidth="1"/>
    <col min="1549" max="1549" width="2.7109375" style="79" customWidth="1"/>
    <col min="1550" max="1792" width="11.42578125" style="79"/>
    <col min="1793" max="1793" width="8.28515625" style="79" customWidth="1"/>
    <col min="1794" max="1794" width="19.85546875" style="79" customWidth="1"/>
    <col min="1795" max="1795" width="8.7109375" style="79" customWidth="1"/>
    <col min="1796" max="1796" width="1.42578125" style="79" customWidth="1"/>
    <col min="1797" max="1797" width="7.7109375" style="79" customWidth="1"/>
    <col min="1798" max="1798" width="1.42578125" style="79" customWidth="1"/>
    <col min="1799" max="1800" width="5.85546875" style="79" customWidth="1"/>
    <col min="1801" max="1801" width="1.140625" style="79" customWidth="1"/>
    <col min="1802" max="1803" width="5.85546875" style="79" customWidth="1"/>
    <col min="1804" max="1804" width="6.7109375" style="79" customWidth="1"/>
    <col min="1805" max="1805" width="2.7109375" style="79" customWidth="1"/>
    <col min="1806" max="2048" width="11.42578125" style="79"/>
    <col min="2049" max="2049" width="8.28515625" style="79" customWidth="1"/>
    <col min="2050" max="2050" width="19.85546875" style="79" customWidth="1"/>
    <col min="2051" max="2051" width="8.7109375" style="79" customWidth="1"/>
    <col min="2052" max="2052" width="1.42578125" style="79" customWidth="1"/>
    <col min="2053" max="2053" width="7.7109375" style="79" customWidth="1"/>
    <col min="2054" max="2054" width="1.42578125" style="79" customWidth="1"/>
    <col min="2055" max="2056" width="5.85546875" style="79" customWidth="1"/>
    <col min="2057" max="2057" width="1.140625" style="79" customWidth="1"/>
    <col min="2058" max="2059" width="5.85546875" style="79" customWidth="1"/>
    <col min="2060" max="2060" width="6.7109375" style="79" customWidth="1"/>
    <col min="2061" max="2061" width="2.7109375" style="79" customWidth="1"/>
    <col min="2062" max="2304" width="11.42578125" style="79"/>
    <col min="2305" max="2305" width="8.28515625" style="79" customWidth="1"/>
    <col min="2306" max="2306" width="19.85546875" style="79" customWidth="1"/>
    <col min="2307" max="2307" width="8.7109375" style="79" customWidth="1"/>
    <col min="2308" max="2308" width="1.42578125" style="79" customWidth="1"/>
    <col min="2309" max="2309" width="7.7109375" style="79" customWidth="1"/>
    <col min="2310" max="2310" width="1.42578125" style="79" customWidth="1"/>
    <col min="2311" max="2312" width="5.85546875" style="79" customWidth="1"/>
    <col min="2313" max="2313" width="1.140625" style="79" customWidth="1"/>
    <col min="2314" max="2315" width="5.85546875" style="79" customWidth="1"/>
    <col min="2316" max="2316" width="6.7109375" style="79" customWidth="1"/>
    <col min="2317" max="2317" width="2.7109375" style="79" customWidth="1"/>
    <col min="2318" max="2560" width="11.42578125" style="79"/>
    <col min="2561" max="2561" width="8.28515625" style="79" customWidth="1"/>
    <col min="2562" max="2562" width="19.85546875" style="79" customWidth="1"/>
    <col min="2563" max="2563" width="8.7109375" style="79" customWidth="1"/>
    <col min="2564" max="2564" width="1.42578125" style="79" customWidth="1"/>
    <col min="2565" max="2565" width="7.7109375" style="79" customWidth="1"/>
    <col min="2566" max="2566" width="1.42578125" style="79" customWidth="1"/>
    <col min="2567" max="2568" width="5.85546875" style="79" customWidth="1"/>
    <col min="2569" max="2569" width="1.140625" style="79" customWidth="1"/>
    <col min="2570" max="2571" width="5.85546875" style="79" customWidth="1"/>
    <col min="2572" max="2572" width="6.7109375" style="79" customWidth="1"/>
    <col min="2573" max="2573" width="2.7109375" style="79" customWidth="1"/>
    <col min="2574" max="2816" width="11.42578125" style="79"/>
    <col min="2817" max="2817" width="8.28515625" style="79" customWidth="1"/>
    <col min="2818" max="2818" width="19.85546875" style="79" customWidth="1"/>
    <col min="2819" max="2819" width="8.7109375" style="79" customWidth="1"/>
    <col min="2820" max="2820" width="1.42578125" style="79" customWidth="1"/>
    <col min="2821" max="2821" width="7.7109375" style="79" customWidth="1"/>
    <col min="2822" max="2822" width="1.42578125" style="79" customWidth="1"/>
    <col min="2823" max="2824" width="5.85546875" style="79" customWidth="1"/>
    <col min="2825" max="2825" width="1.140625" style="79" customWidth="1"/>
    <col min="2826" max="2827" width="5.85546875" style="79" customWidth="1"/>
    <col min="2828" max="2828" width="6.7109375" style="79" customWidth="1"/>
    <col min="2829" max="2829" width="2.7109375" style="79" customWidth="1"/>
    <col min="2830" max="3072" width="11.42578125" style="79"/>
    <col min="3073" max="3073" width="8.28515625" style="79" customWidth="1"/>
    <col min="3074" max="3074" width="19.85546875" style="79" customWidth="1"/>
    <col min="3075" max="3075" width="8.7109375" style="79" customWidth="1"/>
    <col min="3076" max="3076" width="1.42578125" style="79" customWidth="1"/>
    <col min="3077" max="3077" width="7.7109375" style="79" customWidth="1"/>
    <col min="3078" max="3078" width="1.42578125" style="79" customWidth="1"/>
    <col min="3079" max="3080" width="5.85546875" style="79" customWidth="1"/>
    <col min="3081" max="3081" width="1.140625" style="79" customWidth="1"/>
    <col min="3082" max="3083" width="5.85546875" style="79" customWidth="1"/>
    <col min="3084" max="3084" width="6.7109375" style="79" customWidth="1"/>
    <col min="3085" max="3085" width="2.7109375" style="79" customWidth="1"/>
    <col min="3086" max="3328" width="11.42578125" style="79"/>
    <col min="3329" max="3329" width="8.28515625" style="79" customWidth="1"/>
    <col min="3330" max="3330" width="19.85546875" style="79" customWidth="1"/>
    <col min="3331" max="3331" width="8.7109375" style="79" customWidth="1"/>
    <col min="3332" max="3332" width="1.42578125" style="79" customWidth="1"/>
    <col min="3333" max="3333" width="7.7109375" style="79" customWidth="1"/>
    <col min="3334" max="3334" width="1.42578125" style="79" customWidth="1"/>
    <col min="3335" max="3336" width="5.85546875" style="79" customWidth="1"/>
    <col min="3337" max="3337" width="1.140625" style="79" customWidth="1"/>
    <col min="3338" max="3339" width="5.85546875" style="79" customWidth="1"/>
    <col min="3340" max="3340" width="6.7109375" style="79" customWidth="1"/>
    <col min="3341" max="3341" width="2.7109375" style="79" customWidth="1"/>
    <col min="3342" max="3584" width="11.42578125" style="79"/>
    <col min="3585" max="3585" width="8.28515625" style="79" customWidth="1"/>
    <col min="3586" max="3586" width="19.85546875" style="79" customWidth="1"/>
    <col min="3587" max="3587" width="8.7109375" style="79" customWidth="1"/>
    <col min="3588" max="3588" width="1.42578125" style="79" customWidth="1"/>
    <col min="3589" max="3589" width="7.7109375" style="79" customWidth="1"/>
    <col min="3590" max="3590" width="1.42578125" style="79" customWidth="1"/>
    <col min="3591" max="3592" width="5.85546875" style="79" customWidth="1"/>
    <col min="3593" max="3593" width="1.140625" style="79" customWidth="1"/>
    <col min="3594" max="3595" width="5.85546875" style="79" customWidth="1"/>
    <col min="3596" max="3596" width="6.7109375" style="79" customWidth="1"/>
    <col min="3597" max="3597" width="2.7109375" style="79" customWidth="1"/>
    <col min="3598" max="3840" width="11.42578125" style="79"/>
    <col min="3841" max="3841" width="8.28515625" style="79" customWidth="1"/>
    <col min="3842" max="3842" width="19.85546875" style="79" customWidth="1"/>
    <col min="3843" max="3843" width="8.7109375" style="79" customWidth="1"/>
    <col min="3844" max="3844" width="1.42578125" style="79" customWidth="1"/>
    <col min="3845" max="3845" width="7.7109375" style="79" customWidth="1"/>
    <col min="3846" max="3846" width="1.42578125" style="79" customWidth="1"/>
    <col min="3847" max="3848" width="5.85546875" style="79" customWidth="1"/>
    <col min="3849" max="3849" width="1.140625" style="79" customWidth="1"/>
    <col min="3850" max="3851" width="5.85546875" style="79" customWidth="1"/>
    <col min="3852" max="3852" width="6.7109375" style="79" customWidth="1"/>
    <col min="3853" max="3853" width="2.7109375" style="79" customWidth="1"/>
    <col min="3854" max="4096" width="11.42578125" style="79"/>
    <col min="4097" max="4097" width="8.28515625" style="79" customWidth="1"/>
    <col min="4098" max="4098" width="19.85546875" style="79" customWidth="1"/>
    <col min="4099" max="4099" width="8.7109375" style="79" customWidth="1"/>
    <col min="4100" max="4100" width="1.42578125" style="79" customWidth="1"/>
    <col min="4101" max="4101" width="7.7109375" style="79" customWidth="1"/>
    <col min="4102" max="4102" width="1.42578125" style="79" customWidth="1"/>
    <col min="4103" max="4104" width="5.85546875" style="79" customWidth="1"/>
    <col min="4105" max="4105" width="1.140625" style="79" customWidth="1"/>
    <col min="4106" max="4107" width="5.85546875" style="79" customWidth="1"/>
    <col min="4108" max="4108" width="6.7109375" style="79" customWidth="1"/>
    <col min="4109" max="4109" width="2.7109375" style="79" customWidth="1"/>
    <col min="4110" max="4352" width="11.42578125" style="79"/>
    <col min="4353" max="4353" width="8.28515625" style="79" customWidth="1"/>
    <col min="4354" max="4354" width="19.85546875" style="79" customWidth="1"/>
    <col min="4355" max="4355" width="8.7109375" style="79" customWidth="1"/>
    <col min="4356" max="4356" width="1.42578125" style="79" customWidth="1"/>
    <col min="4357" max="4357" width="7.7109375" style="79" customWidth="1"/>
    <col min="4358" max="4358" width="1.42578125" style="79" customWidth="1"/>
    <col min="4359" max="4360" width="5.85546875" style="79" customWidth="1"/>
    <col min="4361" max="4361" width="1.140625" style="79" customWidth="1"/>
    <col min="4362" max="4363" width="5.85546875" style="79" customWidth="1"/>
    <col min="4364" max="4364" width="6.7109375" style="79" customWidth="1"/>
    <col min="4365" max="4365" width="2.7109375" style="79" customWidth="1"/>
    <col min="4366" max="4608" width="11.42578125" style="79"/>
    <col min="4609" max="4609" width="8.28515625" style="79" customWidth="1"/>
    <col min="4610" max="4610" width="19.85546875" style="79" customWidth="1"/>
    <col min="4611" max="4611" width="8.7109375" style="79" customWidth="1"/>
    <col min="4612" max="4612" width="1.42578125" style="79" customWidth="1"/>
    <col min="4613" max="4613" width="7.7109375" style="79" customWidth="1"/>
    <col min="4614" max="4614" width="1.42578125" style="79" customWidth="1"/>
    <col min="4615" max="4616" width="5.85546875" style="79" customWidth="1"/>
    <col min="4617" max="4617" width="1.140625" style="79" customWidth="1"/>
    <col min="4618" max="4619" width="5.85546875" style="79" customWidth="1"/>
    <col min="4620" max="4620" width="6.7109375" style="79" customWidth="1"/>
    <col min="4621" max="4621" width="2.7109375" style="79" customWidth="1"/>
    <col min="4622" max="4864" width="11.42578125" style="79"/>
    <col min="4865" max="4865" width="8.28515625" style="79" customWidth="1"/>
    <col min="4866" max="4866" width="19.85546875" style="79" customWidth="1"/>
    <col min="4867" max="4867" width="8.7109375" style="79" customWidth="1"/>
    <col min="4868" max="4868" width="1.42578125" style="79" customWidth="1"/>
    <col min="4869" max="4869" width="7.7109375" style="79" customWidth="1"/>
    <col min="4870" max="4870" width="1.42578125" style="79" customWidth="1"/>
    <col min="4871" max="4872" width="5.85546875" style="79" customWidth="1"/>
    <col min="4873" max="4873" width="1.140625" style="79" customWidth="1"/>
    <col min="4874" max="4875" width="5.85546875" style="79" customWidth="1"/>
    <col min="4876" max="4876" width="6.7109375" style="79" customWidth="1"/>
    <col min="4877" max="4877" width="2.7109375" style="79" customWidth="1"/>
    <col min="4878" max="5120" width="11.42578125" style="79"/>
    <col min="5121" max="5121" width="8.28515625" style="79" customWidth="1"/>
    <col min="5122" max="5122" width="19.85546875" style="79" customWidth="1"/>
    <col min="5123" max="5123" width="8.7109375" style="79" customWidth="1"/>
    <col min="5124" max="5124" width="1.42578125" style="79" customWidth="1"/>
    <col min="5125" max="5125" width="7.7109375" style="79" customWidth="1"/>
    <col min="5126" max="5126" width="1.42578125" style="79" customWidth="1"/>
    <col min="5127" max="5128" width="5.85546875" style="79" customWidth="1"/>
    <col min="5129" max="5129" width="1.140625" style="79" customWidth="1"/>
    <col min="5130" max="5131" width="5.85546875" style="79" customWidth="1"/>
    <col min="5132" max="5132" width="6.7109375" style="79" customWidth="1"/>
    <col min="5133" max="5133" width="2.7109375" style="79" customWidth="1"/>
    <col min="5134" max="5376" width="11.42578125" style="79"/>
    <col min="5377" max="5377" width="8.28515625" style="79" customWidth="1"/>
    <col min="5378" max="5378" width="19.85546875" style="79" customWidth="1"/>
    <col min="5379" max="5379" width="8.7109375" style="79" customWidth="1"/>
    <col min="5380" max="5380" width="1.42578125" style="79" customWidth="1"/>
    <col min="5381" max="5381" width="7.7109375" style="79" customWidth="1"/>
    <col min="5382" max="5382" width="1.42578125" style="79" customWidth="1"/>
    <col min="5383" max="5384" width="5.85546875" style="79" customWidth="1"/>
    <col min="5385" max="5385" width="1.140625" style="79" customWidth="1"/>
    <col min="5386" max="5387" width="5.85546875" style="79" customWidth="1"/>
    <col min="5388" max="5388" width="6.7109375" style="79" customWidth="1"/>
    <col min="5389" max="5389" width="2.7109375" style="79" customWidth="1"/>
    <col min="5390" max="5632" width="11.42578125" style="79"/>
    <col min="5633" max="5633" width="8.28515625" style="79" customWidth="1"/>
    <col min="5634" max="5634" width="19.85546875" style="79" customWidth="1"/>
    <col min="5635" max="5635" width="8.7109375" style="79" customWidth="1"/>
    <col min="5636" max="5636" width="1.42578125" style="79" customWidth="1"/>
    <col min="5637" max="5637" width="7.7109375" style="79" customWidth="1"/>
    <col min="5638" max="5638" width="1.42578125" style="79" customWidth="1"/>
    <col min="5639" max="5640" width="5.85546875" style="79" customWidth="1"/>
    <col min="5641" max="5641" width="1.140625" style="79" customWidth="1"/>
    <col min="5642" max="5643" width="5.85546875" style="79" customWidth="1"/>
    <col min="5644" max="5644" width="6.7109375" style="79" customWidth="1"/>
    <col min="5645" max="5645" width="2.7109375" style="79" customWidth="1"/>
    <col min="5646" max="5888" width="11.42578125" style="79"/>
    <col min="5889" max="5889" width="8.28515625" style="79" customWidth="1"/>
    <col min="5890" max="5890" width="19.85546875" style="79" customWidth="1"/>
    <col min="5891" max="5891" width="8.7109375" style="79" customWidth="1"/>
    <col min="5892" max="5892" width="1.42578125" style="79" customWidth="1"/>
    <col min="5893" max="5893" width="7.7109375" style="79" customWidth="1"/>
    <col min="5894" max="5894" width="1.42578125" style="79" customWidth="1"/>
    <col min="5895" max="5896" width="5.85546875" style="79" customWidth="1"/>
    <col min="5897" max="5897" width="1.140625" style="79" customWidth="1"/>
    <col min="5898" max="5899" width="5.85546875" style="79" customWidth="1"/>
    <col min="5900" max="5900" width="6.7109375" style="79" customWidth="1"/>
    <col min="5901" max="5901" width="2.7109375" style="79" customWidth="1"/>
    <col min="5902" max="6144" width="11.42578125" style="79"/>
    <col min="6145" max="6145" width="8.28515625" style="79" customWidth="1"/>
    <col min="6146" max="6146" width="19.85546875" style="79" customWidth="1"/>
    <col min="6147" max="6147" width="8.7109375" style="79" customWidth="1"/>
    <col min="6148" max="6148" width="1.42578125" style="79" customWidth="1"/>
    <col min="6149" max="6149" width="7.7109375" style="79" customWidth="1"/>
    <col min="6150" max="6150" width="1.42578125" style="79" customWidth="1"/>
    <col min="6151" max="6152" width="5.85546875" style="79" customWidth="1"/>
    <col min="6153" max="6153" width="1.140625" style="79" customWidth="1"/>
    <col min="6154" max="6155" width="5.85546875" style="79" customWidth="1"/>
    <col min="6156" max="6156" width="6.7109375" style="79" customWidth="1"/>
    <col min="6157" max="6157" width="2.7109375" style="79" customWidth="1"/>
    <col min="6158" max="6400" width="11.42578125" style="79"/>
    <col min="6401" max="6401" width="8.28515625" style="79" customWidth="1"/>
    <col min="6402" max="6402" width="19.85546875" style="79" customWidth="1"/>
    <col min="6403" max="6403" width="8.7109375" style="79" customWidth="1"/>
    <col min="6404" max="6404" width="1.42578125" style="79" customWidth="1"/>
    <col min="6405" max="6405" width="7.7109375" style="79" customWidth="1"/>
    <col min="6406" max="6406" width="1.42578125" style="79" customWidth="1"/>
    <col min="6407" max="6408" width="5.85546875" style="79" customWidth="1"/>
    <col min="6409" max="6409" width="1.140625" style="79" customWidth="1"/>
    <col min="6410" max="6411" width="5.85546875" style="79" customWidth="1"/>
    <col min="6412" max="6412" width="6.7109375" style="79" customWidth="1"/>
    <col min="6413" max="6413" width="2.7109375" style="79" customWidth="1"/>
    <col min="6414" max="6656" width="11.42578125" style="79"/>
    <col min="6657" max="6657" width="8.28515625" style="79" customWidth="1"/>
    <col min="6658" max="6658" width="19.85546875" style="79" customWidth="1"/>
    <col min="6659" max="6659" width="8.7109375" style="79" customWidth="1"/>
    <col min="6660" max="6660" width="1.42578125" style="79" customWidth="1"/>
    <col min="6661" max="6661" width="7.7109375" style="79" customWidth="1"/>
    <col min="6662" max="6662" width="1.42578125" style="79" customWidth="1"/>
    <col min="6663" max="6664" width="5.85546875" style="79" customWidth="1"/>
    <col min="6665" max="6665" width="1.140625" style="79" customWidth="1"/>
    <col min="6666" max="6667" width="5.85546875" style="79" customWidth="1"/>
    <col min="6668" max="6668" width="6.7109375" style="79" customWidth="1"/>
    <col min="6669" max="6669" width="2.7109375" style="79" customWidth="1"/>
    <col min="6670" max="6912" width="11.42578125" style="79"/>
    <col min="6913" max="6913" width="8.28515625" style="79" customWidth="1"/>
    <col min="6914" max="6914" width="19.85546875" style="79" customWidth="1"/>
    <col min="6915" max="6915" width="8.7109375" style="79" customWidth="1"/>
    <col min="6916" max="6916" width="1.42578125" style="79" customWidth="1"/>
    <col min="6917" max="6917" width="7.7109375" style="79" customWidth="1"/>
    <col min="6918" max="6918" width="1.42578125" style="79" customWidth="1"/>
    <col min="6919" max="6920" width="5.85546875" style="79" customWidth="1"/>
    <col min="6921" max="6921" width="1.140625" style="79" customWidth="1"/>
    <col min="6922" max="6923" width="5.85546875" style="79" customWidth="1"/>
    <col min="6924" max="6924" width="6.7109375" style="79" customWidth="1"/>
    <col min="6925" max="6925" width="2.7109375" style="79" customWidth="1"/>
    <col min="6926" max="7168" width="11.42578125" style="79"/>
    <col min="7169" max="7169" width="8.28515625" style="79" customWidth="1"/>
    <col min="7170" max="7170" width="19.85546875" style="79" customWidth="1"/>
    <col min="7171" max="7171" width="8.7109375" style="79" customWidth="1"/>
    <col min="7172" max="7172" width="1.42578125" style="79" customWidth="1"/>
    <col min="7173" max="7173" width="7.7109375" style="79" customWidth="1"/>
    <col min="7174" max="7174" width="1.42578125" style="79" customWidth="1"/>
    <col min="7175" max="7176" width="5.85546875" style="79" customWidth="1"/>
    <col min="7177" max="7177" width="1.140625" style="79" customWidth="1"/>
    <col min="7178" max="7179" width="5.85546875" style="79" customWidth="1"/>
    <col min="7180" max="7180" width="6.7109375" style="79" customWidth="1"/>
    <col min="7181" max="7181" width="2.7109375" style="79" customWidth="1"/>
    <col min="7182" max="7424" width="11.42578125" style="79"/>
    <col min="7425" max="7425" width="8.28515625" style="79" customWidth="1"/>
    <col min="7426" max="7426" width="19.85546875" style="79" customWidth="1"/>
    <col min="7427" max="7427" width="8.7109375" style="79" customWidth="1"/>
    <col min="7428" max="7428" width="1.42578125" style="79" customWidth="1"/>
    <col min="7429" max="7429" width="7.7109375" style="79" customWidth="1"/>
    <col min="7430" max="7430" width="1.42578125" style="79" customWidth="1"/>
    <col min="7431" max="7432" width="5.85546875" style="79" customWidth="1"/>
    <col min="7433" max="7433" width="1.140625" style="79" customWidth="1"/>
    <col min="7434" max="7435" width="5.85546875" style="79" customWidth="1"/>
    <col min="7436" max="7436" width="6.7109375" style="79" customWidth="1"/>
    <col min="7437" max="7437" width="2.7109375" style="79" customWidth="1"/>
    <col min="7438" max="7680" width="11.42578125" style="79"/>
    <col min="7681" max="7681" width="8.28515625" style="79" customWidth="1"/>
    <col min="7682" max="7682" width="19.85546875" style="79" customWidth="1"/>
    <col min="7683" max="7683" width="8.7109375" style="79" customWidth="1"/>
    <col min="7684" max="7684" width="1.42578125" style="79" customWidth="1"/>
    <col min="7685" max="7685" width="7.7109375" style="79" customWidth="1"/>
    <col min="7686" max="7686" width="1.42578125" style="79" customWidth="1"/>
    <col min="7687" max="7688" width="5.85546875" style="79" customWidth="1"/>
    <col min="7689" max="7689" width="1.140625" style="79" customWidth="1"/>
    <col min="7690" max="7691" width="5.85546875" style="79" customWidth="1"/>
    <col min="7692" max="7692" width="6.7109375" style="79" customWidth="1"/>
    <col min="7693" max="7693" width="2.7109375" style="79" customWidth="1"/>
    <col min="7694" max="7936" width="11.42578125" style="79"/>
    <col min="7937" max="7937" width="8.28515625" style="79" customWidth="1"/>
    <col min="7938" max="7938" width="19.85546875" style="79" customWidth="1"/>
    <col min="7939" max="7939" width="8.7109375" style="79" customWidth="1"/>
    <col min="7940" max="7940" width="1.42578125" style="79" customWidth="1"/>
    <col min="7941" max="7941" width="7.7109375" style="79" customWidth="1"/>
    <col min="7942" max="7942" width="1.42578125" style="79" customWidth="1"/>
    <col min="7943" max="7944" width="5.85546875" style="79" customWidth="1"/>
    <col min="7945" max="7945" width="1.140625" style="79" customWidth="1"/>
    <col min="7946" max="7947" width="5.85546875" style="79" customWidth="1"/>
    <col min="7948" max="7948" width="6.7109375" style="79" customWidth="1"/>
    <col min="7949" max="7949" width="2.7109375" style="79" customWidth="1"/>
    <col min="7950" max="8192" width="11.42578125" style="79"/>
    <col min="8193" max="8193" width="8.28515625" style="79" customWidth="1"/>
    <col min="8194" max="8194" width="19.85546875" style="79" customWidth="1"/>
    <col min="8195" max="8195" width="8.7109375" style="79" customWidth="1"/>
    <col min="8196" max="8196" width="1.42578125" style="79" customWidth="1"/>
    <col min="8197" max="8197" width="7.7109375" style="79" customWidth="1"/>
    <col min="8198" max="8198" width="1.42578125" style="79" customWidth="1"/>
    <col min="8199" max="8200" width="5.85546875" style="79" customWidth="1"/>
    <col min="8201" max="8201" width="1.140625" style="79" customWidth="1"/>
    <col min="8202" max="8203" width="5.85546875" style="79" customWidth="1"/>
    <col min="8204" max="8204" width="6.7109375" style="79" customWidth="1"/>
    <col min="8205" max="8205" width="2.7109375" style="79" customWidth="1"/>
    <col min="8206" max="8448" width="11.42578125" style="79"/>
    <col min="8449" max="8449" width="8.28515625" style="79" customWidth="1"/>
    <col min="8450" max="8450" width="19.85546875" style="79" customWidth="1"/>
    <col min="8451" max="8451" width="8.7109375" style="79" customWidth="1"/>
    <col min="8452" max="8452" width="1.42578125" style="79" customWidth="1"/>
    <col min="8453" max="8453" width="7.7109375" style="79" customWidth="1"/>
    <col min="8454" max="8454" width="1.42578125" style="79" customWidth="1"/>
    <col min="8455" max="8456" width="5.85546875" style="79" customWidth="1"/>
    <col min="8457" max="8457" width="1.140625" style="79" customWidth="1"/>
    <col min="8458" max="8459" width="5.85546875" style="79" customWidth="1"/>
    <col min="8460" max="8460" width="6.7109375" style="79" customWidth="1"/>
    <col min="8461" max="8461" width="2.7109375" style="79" customWidth="1"/>
    <col min="8462" max="8704" width="11.42578125" style="79"/>
    <col min="8705" max="8705" width="8.28515625" style="79" customWidth="1"/>
    <col min="8706" max="8706" width="19.85546875" style="79" customWidth="1"/>
    <col min="8707" max="8707" width="8.7109375" style="79" customWidth="1"/>
    <col min="8708" max="8708" width="1.42578125" style="79" customWidth="1"/>
    <col min="8709" max="8709" width="7.7109375" style="79" customWidth="1"/>
    <col min="8710" max="8710" width="1.42578125" style="79" customWidth="1"/>
    <col min="8711" max="8712" width="5.85546875" style="79" customWidth="1"/>
    <col min="8713" max="8713" width="1.140625" style="79" customWidth="1"/>
    <col min="8714" max="8715" width="5.85546875" style="79" customWidth="1"/>
    <col min="8716" max="8716" width="6.7109375" style="79" customWidth="1"/>
    <col min="8717" max="8717" width="2.7109375" style="79" customWidth="1"/>
    <col min="8718" max="8960" width="11.42578125" style="79"/>
    <col min="8961" max="8961" width="8.28515625" style="79" customWidth="1"/>
    <col min="8962" max="8962" width="19.85546875" style="79" customWidth="1"/>
    <col min="8963" max="8963" width="8.7109375" style="79" customWidth="1"/>
    <col min="8964" max="8964" width="1.42578125" style="79" customWidth="1"/>
    <col min="8965" max="8965" width="7.7109375" style="79" customWidth="1"/>
    <col min="8966" max="8966" width="1.42578125" style="79" customWidth="1"/>
    <col min="8967" max="8968" width="5.85546875" style="79" customWidth="1"/>
    <col min="8969" max="8969" width="1.140625" style="79" customWidth="1"/>
    <col min="8970" max="8971" width="5.85546875" style="79" customWidth="1"/>
    <col min="8972" max="8972" width="6.7109375" style="79" customWidth="1"/>
    <col min="8973" max="8973" width="2.7109375" style="79" customWidth="1"/>
    <col min="8974" max="9216" width="11.42578125" style="79"/>
    <col min="9217" max="9217" width="8.28515625" style="79" customWidth="1"/>
    <col min="9218" max="9218" width="19.85546875" style="79" customWidth="1"/>
    <col min="9219" max="9219" width="8.7109375" style="79" customWidth="1"/>
    <col min="9220" max="9220" width="1.42578125" style="79" customWidth="1"/>
    <col min="9221" max="9221" width="7.7109375" style="79" customWidth="1"/>
    <col min="9222" max="9222" width="1.42578125" style="79" customWidth="1"/>
    <col min="9223" max="9224" width="5.85546875" style="79" customWidth="1"/>
    <col min="9225" max="9225" width="1.140625" style="79" customWidth="1"/>
    <col min="9226" max="9227" width="5.85546875" style="79" customWidth="1"/>
    <col min="9228" max="9228" width="6.7109375" style="79" customWidth="1"/>
    <col min="9229" max="9229" width="2.7109375" style="79" customWidth="1"/>
    <col min="9230" max="9472" width="11.42578125" style="79"/>
    <col min="9473" max="9473" width="8.28515625" style="79" customWidth="1"/>
    <col min="9474" max="9474" width="19.85546875" style="79" customWidth="1"/>
    <col min="9475" max="9475" width="8.7109375" style="79" customWidth="1"/>
    <col min="9476" max="9476" width="1.42578125" style="79" customWidth="1"/>
    <col min="9477" max="9477" width="7.7109375" style="79" customWidth="1"/>
    <col min="9478" max="9478" width="1.42578125" style="79" customWidth="1"/>
    <col min="9479" max="9480" width="5.85546875" style="79" customWidth="1"/>
    <col min="9481" max="9481" width="1.140625" style="79" customWidth="1"/>
    <col min="9482" max="9483" width="5.85546875" style="79" customWidth="1"/>
    <col min="9484" max="9484" width="6.7109375" style="79" customWidth="1"/>
    <col min="9485" max="9485" width="2.7109375" style="79" customWidth="1"/>
    <col min="9486" max="9728" width="11.42578125" style="79"/>
    <col min="9729" max="9729" width="8.28515625" style="79" customWidth="1"/>
    <col min="9730" max="9730" width="19.85546875" style="79" customWidth="1"/>
    <col min="9731" max="9731" width="8.7109375" style="79" customWidth="1"/>
    <col min="9732" max="9732" width="1.42578125" style="79" customWidth="1"/>
    <col min="9733" max="9733" width="7.7109375" style="79" customWidth="1"/>
    <col min="9734" max="9734" width="1.42578125" style="79" customWidth="1"/>
    <col min="9735" max="9736" width="5.85546875" style="79" customWidth="1"/>
    <col min="9737" max="9737" width="1.140625" style="79" customWidth="1"/>
    <col min="9738" max="9739" width="5.85546875" style="79" customWidth="1"/>
    <col min="9740" max="9740" width="6.7109375" style="79" customWidth="1"/>
    <col min="9741" max="9741" width="2.7109375" style="79" customWidth="1"/>
    <col min="9742" max="9984" width="11.42578125" style="79"/>
    <col min="9985" max="9985" width="8.28515625" style="79" customWidth="1"/>
    <col min="9986" max="9986" width="19.85546875" style="79" customWidth="1"/>
    <col min="9987" max="9987" width="8.7109375" style="79" customWidth="1"/>
    <col min="9988" max="9988" width="1.42578125" style="79" customWidth="1"/>
    <col min="9989" max="9989" width="7.7109375" style="79" customWidth="1"/>
    <col min="9990" max="9990" width="1.42578125" style="79" customWidth="1"/>
    <col min="9991" max="9992" width="5.85546875" style="79" customWidth="1"/>
    <col min="9993" max="9993" width="1.140625" style="79" customWidth="1"/>
    <col min="9994" max="9995" width="5.85546875" style="79" customWidth="1"/>
    <col min="9996" max="9996" width="6.7109375" style="79" customWidth="1"/>
    <col min="9997" max="9997" width="2.7109375" style="79" customWidth="1"/>
    <col min="9998" max="10240" width="11.42578125" style="79"/>
    <col min="10241" max="10241" width="8.28515625" style="79" customWidth="1"/>
    <col min="10242" max="10242" width="19.85546875" style="79" customWidth="1"/>
    <col min="10243" max="10243" width="8.7109375" style="79" customWidth="1"/>
    <col min="10244" max="10244" width="1.42578125" style="79" customWidth="1"/>
    <col min="10245" max="10245" width="7.7109375" style="79" customWidth="1"/>
    <col min="10246" max="10246" width="1.42578125" style="79" customWidth="1"/>
    <col min="10247" max="10248" width="5.85546875" style="79" customWidth="1"/>
    <col min="10249" max="10249" width="1.140625" style="79" customWidth="1"/>
    <col min="10250" max="10251" width="5.85546875" style="79" customWidth="1"/>
    <col min="10252" max="10252" width="6.7109375" style="79" customWidth="1"/>
    <col min="10253" max="10253" width="2.7109375" style="79" customWidth="1"/>
    <col min="10254" max="10496" width="11.42578125" style="79"/>
    <col min="10497" max="10497" width="8.28515625" style="79" customWidth="1"/>
    <col min="10498" max="10498" width="19.85546875" style="79" customWidth="1"/>
    <col min="10499" max="10499" width="8.7109375" style="79" customWidth="1"/>
    <col min="10500" max="10500" width="1.42578125" style="79" customWidth="1"/>
    <col min="10501" max="10501" width="7.7109375" style="79" customWidth="1"/>
    <col min="10502" max="10502" width="1.42578125" style="79" customWidth="1"/>
    <col min="10503" max="10504" width="5.85546875" style="79" customWidth="1"/>
    <col min="10505" max="10505" width="1.140625" style="79" customWidth="1"/>
    <col min="10506" max="10507" width="5.85546875" style="79" customWidth="1"/>
    <col min="10508" max="10508" width="6.7109375" style="79" customWidth="1"/>
    <col min="10509" max="10509" width="2.7109375" style="79" customWidth="1"/>
    <col min="10510" max="10752" width="11.42578125" style="79"/>
    <col min="10753" max="10753" width="8.28515625" style="79" customWidth="1"/>
    <col min="10754" max="10754" width="19.85546875" style="79" customWidth="1"/>
    <col min="10755" max="10755" width="8.7109375" style="79" customWidth="1"/>
    <col min="10756" max="10756" width="1.42578125" style="79" customWidth="1"/>
    <col min="10757" max="10757" width="7.7109375" style="79" customWidth="1"/>
    <col min="10758" max="10758" width="1.42578125" style="79" customWidth="1"/>
    <col min="10759" max="10760" width="5.85546875" style="79" customWidth="1"/>
    <col min="10761" max="10761" width="1.140625" style="79" customWidth="1"/>
    <col min="10762" max="10763" width="5.85546875" style="79" customWidth="1"/>
    <col min="10764" max="10764" width="6.7109375" style="79" customWidth="1"/>
    <col min="10765" max="10765" width="2.7109375" style="79" customWidth="1"/>
    <col min="10766" max="11008" width="11.42578125" style="79"/>
    <col min="11009" max="11009" width="8.28515625" style="79" customWidth="1"/>
    <col min="11010" max="11010" width="19.85546875" style="79" customWidth="1"/>
    <col min="11011" max="11011" width="8.7109375" style="79" customWidth="1"/>
    <col min="11012" max="11012" width="1.42578125" style="79" customWidth="1"/>
    <col min="11013" max="11013" width="7.7109375" style="79" customWidth="1"/>
    <col min="11014" max="11014" width="1.42578125" style="79" customWidth="1"/>
    <col min="11015" max="11016" width="5.85546875" style="79" customWidth="1"/>
    <col min="11017" max="11017" width="1.140625" style="79" customWidth="1"/>
    <col min="11018" max="11019" width="5.85546875" style="79" customWidth="1"/>
    <col min="11020" max="11020" width="6.7109375" style="79" customWidth="1"/>
    <col min="11021" max="11021" width="2.7109375" style="79" customWidth="1"/>
    <col min="11022" max="11264" width="11.42578125" style="79"/>
    <col min="11265" max="11265" width="8.28515625" style="79" customWidth="1"/>
    <col min="11266" max="11266" width="19.85546875" style="79" customWidth="1"/>
    <col min="11267" max="11267" width="8.7109375" style="79" customWidth="1"/>
    <col min="11268" max="11268" width="1.42578125" style="79" customWidth="1"/>
    <col min="11269" max="11269" width="7.7109375" style="79" customWidth="1"/>
    <col min="11270" max="11270" width="1.42578125" style="79" customWidth="1"/>
    <col min="11271" max="11272" width="5.85546875" style="79" customWidth="1"/>
    <col min="11273" max="11273" width="1.140625" style="79" customWidth="1"/>
    <col min="11274" max="11275" width="5.85546875" style="79" customWidth="1"/>
    <col min="11276" max="11276" width="6.7109375" style="79" customWidth="1"/>
    <col min="11277" max="11277" width="2.7109375" style="79" customWidth="1"/>
    <col min="11278" max="11520" width="11.42578125" style="79"/>
    <col min="11521" max="11521" width="8.28515625" style="79" customWidth="1"/>
    <col min="11522" max="11522" width="19.85546875" style="79" customWidth="1"/>
    <col min="11523" max="11523" width="8.7109375" style="79" customWidth="1"/>
    <col min="11524" max="11524" width="1.42578125" style="79" customWidth="1"/>
    <col min="11525" max="11525" width="7.7109375" style="79" customWidth="1"/>
    <col min="11526" max="11526" width="1.42578125" style="79" customWidth="1"/>
    <col min="11527" max="11528" width="5.85546875" style="79" customWidth="1"/>
    <col min="11529" max="11529" width="1.140625" style="79" customWidth="1"/>
    <col min="11530" max="11531" width="5.85546875" style="79" customWidth="1"/>
    <col min="11532" max="11532" width="6.7109375" style="79" customWidth="1"/>
    <col min="11533" max="11533" width="2.7109375" style="79" customWidth="1"/>
    <col min="11534" max="11776" width="11.42578125" style="79"/>
    <col min="11777" max="11777" width="8.28515625" style="79" customWidth="1"/>
    <col min="11778" max="11778" width="19.85546875" style="79" customWidth="1"/>
    <col min="11779" max="11779" width="8.7109375" style="79" customWidth="1"/>
    <col min="11780" max="11780" width="1.42578125" style="79" customWidth="1"/>
    <col min="11781" max="11781" width="7.7109375" style="79" customWidth="1"/>
    <col min="11782" max="11782" width="1.42578125" style="79" customWidth="1"/>
    <col min="11783" max="11784" width="5.85546875" style="79" customWidth="1"/>
    <col min="11785" max="11785" width="1.140625" style="79" customWidth="1"/>
    <col min="11786" max="11787" width="5.85546875" style="79" customWidth="1"/>
    <col min="11788" max="11788" width="6.7109375" style="79" customWidth="1"/>
    <col min="11789" max="11789" width="2.7109375" style="79" customWidth="1"/>
    <col min="11790" max="12032" width="11.42578125" style="79"/>
    <col min="12033" max="12033" width="8.28515625" style="79" customWidth="1"/>
    <col min="12034" max="12034" width="19.85546875" style="79" customWidth="1"/>
    <col min="12035" max="12035" width="8.7109375" style="79" customWidth="1"/>
    <col min="12036" max="12036" width="1.42578125" style="79" customWidth="1"/>
    <col min="12037" max="12037" width="7.7109375" style="79" customWidth="1"/>
    <col min="12038" max="12038" width="1.42578125" style="79" customWidth="1"/>
    <col min="12039" max="12040" width="5.85546875" style="79" customWidth="1"/>
    <col min="12041" max="12041" width="1.140625" style="79" customWidth="1"/>
    <col min="12042" max="12043" width="5.85546875" style="79" customWidth="1"/>
    <col min="12044" max="12044" width="6.7109375" style="79" customWidth="1"/>
    <col min="12045" max="12045" width="2.7109375" style="79" customWidth="1"/>
    <col min="12046" max="12288" width="11.42578125" style="79"/>
    <col min="12289" max="12289" width="8.28515625" style="79" customWidth="1"/>
    <col min="12290" max="12290" width="19.85546875" style="79" customWidth="1"/>
    <col min="12291" max="12291" width="8.7109375" style="79" customWidth="1"/>
    <col min="12292" max="12292" width="1.42578125" style="79" customWidth="1"/>
    <col min="12293" max="12293" width="7.7109375" style="79" customWidth="1"/>
    <col min="12294" max="12294" width="1.42578125" style="79" customWidth="1"/>
    <col min="12295" max="12296" width="5.85546875" style="79" customWidth="1"/>
    <col min="12297" max="12297" width="1.140625" style="79" customWidth="1"/>
    <col min="12298" max="12299" width="5.85546875" style="79" customWidth="1"/>
    <col min="12300" max="12300" width="6.7109375" style="79" customWidth="1"/>
    <col min="12301" max="12301" width="2.7109375" style="79" customWidth="1"/>
    <col min="12302" max="12544" width="11.42578125" style="79"/>
    <col min="12545" max="12545" width="8.28515625" style="79" customWidth="1"/>
    <col min="12546" max="12546" width="19.85546875" style="79" customWidth="1"/>
    <col min="12547" max="12547" width="8.7109375" style="79" customWidth="1"/>
    <col min="12548" max="12548" width="1.42578125" style="79" customWidth="1"/>
    <col min="12549" max="12549" width="7.7109375" style="79" customWidth="1"/>
    <col min="12550" max="12550" width="1.42578125" style="79" customWidth="1"/>
    <col min="12551" max="12552" width="5.85546875" style="79" customWidth="1"/>
    <col min="12553" max="12553" width="1.140625" style="79" customWidth="1"/>
    <col min="12554" max="12555" width="5.85546875" style="79" customWidth="1"/>
    <col min="12556" max="12556" width="6.7109375" style="79" customWidth="1"/>
    <col min="12557" max="12557" width="2.7109375" style="79" customWidth="1"/>
    <col min="12558" max="12800" width="11.42578125" style="79"/>
    <col min="12801" max="12801" width="8.28515625" style="79" customWidth="1"/>
    <col min="12802" max="12802" width="19.85546875" style="79" customWidth="1"/>
    <col min="12803" max="12803" width="8.7109375" style="79" customWidth="1"/>
    <col min="12804" max="12804" width="1.42578125" style="79" customWidth="1"/>
    <col min="12805" max="12805" width="7.7109375" style="79" customWidth="1"/>
    <col min="12806" max="12806" width="1.42578125" style="79" customWidth="1"/>
    <col min="12807" max="12808" width="5.85546875" style="79" customWidth="1"/>
    <col min="12809" max="12809" width="1.140625" style="79" customWidth="1"/>
    <col min="12810" max="12811" width="5.85546875" style="79" customWidth="1"/>
    <col min="12812" max="12812" width="6.7109375" style="79" customWidth="1"/>
    <col min="12813" max="12813" width="2.7109375" style="79" customWidth="1"/>
    <col min="12814" max="13056" width="11.42578125" style="79"/>
    <col min="13057" max="13057" width="8.28515625" style="79" customWidth="1"/>
    <col min="13058" max="13058" width="19.85546875" style="79" customWidth="1"/>
    <col min="13059" max="13059" width="8.7109375" style="79" customWidth="1"/>
    <col min="13060" max="13060" width="1.42578125" style="79" customWidth="1"/>
    <col min="13061" max="13061" width="7.7109375" style="79" customWidth="1"/>
    <col min="13062" max="13062" width="1.42578125" style="79" customWidth="1"/>
    <col min="13063" max="13064" width="5.85546875" style="79" customWidth="1"/>
    <col min="13065" max="13065" width="1.140625" style="79" customWidth="1"/>
    <col min="13066" max="13067" width="5.85546875" style="79" customWidth="1"/>
    <col min="13068" max="13068" width="6.7109375" style="79" customWidth="1"/>
    <col min="13069" max="13069" width="2.7109375" style="79" customWidth="1"/>
    <col min="13070" max="13312" width="11.42578125" style="79"/>
    <col min="13313" max="13313" width="8.28515625" style="79" customWidth="1"/>
    <col min="13314" max="13314" width="19.85546875" style="79" customWidth="1"/>
    <col min="13315" max="13315" width="8.7109375" style="79" customWidth="1"/>
    <col min="13316" max="13316" width="1.42578125" style="79" customWidth="1"/>
    <col min="13317" max="13317" width="7.7109375" style="79" customWidth="1"/>
    <col min="13318" max="13318" width="1.42578125" style="79" customWidth="1"/>
    <col min="13319" max="13320" width="5.85546875" style="79" customWidth="1"/>
    <col min="13321" max="13321" width="1.140625" style="79" customWidth="1"/>
    <col min="13322" max="13323" width="5.85546875" style="79" customWidth="1"/>
    <col min="13324" max="13324" width="6.7109375" style="79" customWidth="1"/>
    <col min="13325" max="13325" width="2.7109375" style="79" customWidth="1"/>
    <col min="13326" max="13568" width="11.42578125" style="79"/>
    <col min="13569" max="13569" width="8.28515625" style="79" customWidth="1"/>
    <col min="13570" max="13570" width="19.85546875" style="79" customWidth="1"/>
    <col min="13571" max="13571" width="8.7109375" style="79" customWidth="1"/>
    <col min="13572" max="13572" width="1.42578125" style="79" customWidth="1"/>
    <col min="13573" max="13573" width="7.7109375" style="79" customWidth="1"/>
    <col min="13574" max="13574" width="1.42578125" style="79" customWidth="1"/>
    <col min="13575" max="13576" width="5.85546875" style="79" customWidth="1"/>
    <col min="13577" max="13577" width="1.140625" style="79" customWidth="1"/>
    <col min="13578" max="13579" width="5.85546875" style="79" customWidth="1"/>
    <col min="13580" max="13580" width="6.7109375" style="79" customWidth="1"/>
    <col min="13581" max="13581" width="2.7109375" style="79" customWidth="1"/>
    <col min="13582" max="13824" width="11.42578125" style="79"/>
    <col min="13825" max="13825" width="8.28515625" style="79" customWidth="1"/>
    <col min="13826" max="13826" width="19.85546875" style="79" customWidth="1"/>
    <col min="13827" max="13827" width="8.7109375" style="79" customWidth="1"/>
    <col min="13828" max="13828" width="1.42578125" style="79" customWidth="1"/>
    <col min="13829" max="13829" width="7.7109375" style="79" customWidth="1"/>
    <col min="13830" max="13830" width="1.42578125" style="79" customWidth="1"/>
    <col min="13831" max="13832" width="5.85546875" style="79" customWidth="1"/>
    <col min="13833" max="13833" width="1.140625" style="79" customWidth="1"/>
    <col min="13834" max="13835" width="5.85546875" style="79" customWidth="1"/>
    <col min="13836" max="13836" width="6.7109375" style="79" customWidth="1"/>
    <col min="13837" max="13837" width="2.7109375" style="79" customWidth="1"/>
    <col min="13838" max="14080" width="11.42578125" style="79"/>
    <col min="14081" max="14081" width="8.28515625" style="79" customWidth="1"/>
    <col min="14082" max="14082" width="19.85546875" style="79" customWidth="1"/>
    <col min="14083" max="14083" width="8.7109375" style="79" customWidth="1"/>
    <col min="14084" max="14084" width="1.42578125" style="79" customWidth="1"/>
    <col min="14085" max="14085" width="7.7109375" style="79" customWidth="1"/>
    <col min="14086" max="14086" width="1.42578125" style="79" customWidth="1"/>
    <col min="14087" max="14088" width="5.85546875" style="79" customWidth="1"/>
    <col min="14089" max="14089" width="1.140625" style="79" customWidth="1"/>
    <col min="14090" max="14091" width="5.85546875" style="79" customWidth="1"/>
    <col min="14092" max="14092" width="6.7109375" style="79" customWidth="1"/>
    <col min="14093" max="14093" width="2.7109375" style="79" customWidth="1"/>
    <col min="14094" max="14336" width="11.42578125" style="79"/>
    <col min="14337" max="14337" width="8.28515625" style="79" customWidth="1"/>
    <col min="14338" max="14338" width="19.85546875" style="79" customWidth="1"/>
    <col min="14339" max="14339" width="8.7109375" style="79" customWidth="1"/>
    <col min="14340" max="14340" width="1.42578125" style="79" customWidth="1"/>
    <col min="14341" max="14341" width="7.7109375" style="79" customWidth="1"/>
    <col min="14342" max="14342" width="1.42578125" style="79" customWidth="1"/>
    <col min="14343" max="14344" width="5.85546875" style="79" customWidth="1"/>
    <col min="14345" max="14345" width="1.140625" style="79" customWidth="1"/>
    <col min="14346" max="14347" width="5.85546875" style="79" customWidth="1"/>
    <col min="14348" max="14348" width="6.7109375" style="79" customWidth="1"/>
    <col min="14349" max="14349" width="2.7109375" style="79" customWidth="1"/>
    <col min="14350" max="14592" width="11.42578125" style="79"/>
    <col min="14593" max="14593" width="8.28515625" style="79" customWidth="1"/>
    <col min="14594" max="14594" width="19.85546875" style="79" customWidth="1"/>
    <col min="14595" max="14595" width="8.7109375" style="79" customWidth="1"/>
    <col min="14596" max="14596" width="1.42578125" style="79" customWidth="1"/>
    <col min="14597" max="14597" width="7.7109375" style="79" customWidth="1"/>
    <col min="14598" max="14598" width="1.42578125" style="79" customWidth="1"/>
    <col min="14599" max="14600" width="5.85546875" style="79" customWidth="1"/>
    <col min="14601" max="14601" width="1.140625" style="79" customWidth="1"/>
    <col min="14602" max="14603" width="5.85546875" style="79" customWidth="1"/>
    <col min="14604" max="14604" width="6.7109375" style="79" customWidth="1"/>
    <col min="14605" max="14605" width="2.7109375" style="79" customWidth="1"/>
    <col min="14606" max="14848" width="11.42578125" style="79"/>
    <col min="14849" max="14849" width="8.28515625" style="79" customWidth="1"/>
    <col min="14850" max="14850" width="19.85546875" style="79" customWidth="1"/>
    <col min="14851" max="14851" width="8.7109375" style="79" customWidth="1"/>
    <col min="14852" max="14852" width="1.42578125" style="79" customWidth="1"/>
    <col min="14853" max="14853" width="7.7109375" style="79" customWidth="1"/>
    <col min="14854" max="14854" width="1.42578125" style="79" customWidth="1"/>
    <col min="14855" max="14856" width="5.85546875" style="79" customWidth="1"/>
    <col min="14857" max="14857" width="1.140625" style="79" customWidth="1"/>
    <col min="14858" max="14859" width="5.85546875" style="79" customWidth="1"/>
    <col min="14860" max="14860" width="6.7109375" style="79" customWidth="1"/>
    <col min="14861" max="14861" width="2.7109375" style="79" customWidth="1"/>
    <col min="14862" max="15104" width="11.42578125" style="79"/>
    <col min="15105" max="15105" width="8.28515625" style="79" customWidth="1"/>
    <col min="15106" max="15106" width="19.85546875" style="79" customWidth="1"/>
    <col min="15107" max="15107" width="8.7109375" style="79" customWidth="1"/>
    <col min="15108" max="15108" width="1.42578125" style="79" customWidth="1"/>
    <col min="15109" max="15109" width="7.7109375" style="79" customWidth="1"/>
    <col min="15110" max="15110" width="1.42578125" style="79" customWidth="1"/>
    <col min="15111" max="15112" width="5.85546875" style="79" customWidth="1"/>
    <col min="15113" max="15113" width="1.140625" style="79" customWidth="1"/>
    <col min="15114" max="15115" width="5.85546875" style="79" customWidth="1"/>
    <col min="15116" max="15116" width="6.7109375" style="79" customWidth="1"/>
    <col min="15117" max="15117" width="2.7109375" style="79" customWidth="1"/>
    <col min="15118" max="15360" width="11.42578125" style="79"/>
    <col min="15361" max="15361" width="8.28515625" style="79" customWidth="1"/>
    <col min="15362" max="15362" width="19.85546875" style="79" customWidth="1"/>
    <col min="15363" max="15363" width="8.7109375" style="79" customWidth="1"/>
    <col min="15364" max="15364" width="1.42578125" style="79" customWidth="1"/>
    <col min="15365" max="15365" width="7.7109375" style="79" customWidth="1"/>
    <col min="15366" max="15366" width="1.42578125" style="79" customWidth="1"/>
    <col min="15367" max="15368" width="5.85546875" style="79" customWidth="1"/>
    <col min="15369" max="15369" width="1.140625" style="79" customWidth="1"/>
    <col min="15370" max="15371" width="5.85546875" style="79" customWidth="1"/>
    <col min="15372" max="15372" width="6.7109375" style="79" customWidth="1"/>
    <col min="15373" max="15373" width="2.7109375" style="79" customWidth="1"/>
    <col min="15374" max="15616" width="11.42578125" style="79"/>
    <col min="15617" max="15617" width="8.28515625" style="79" customWidth="1"/>
    <col min="15618" max="15618" width="19.85546875" style="79" customWidth="1"/>
    <col min="15619" max="15619" width="8.7109375" style="79" customWidth="1"/>
    <col min="15620" max="15620" width="1.42578125" style="79" customWidth="1"/>
    <col min="15621" max="15621" width="7.7109375" style="79" customWidth="1"/>
    <col min="15622" max="15622" width="1.42578125" style="79" customWidth="1"/>
    <col min="15623" max="15624" width="5.85546875" style="79" customWidth="1"/>
    <col min="15625" max="15625" width="1.140625" style="79" customWidth="1"/>
    <col min="15626" max="15627" width="5.85546875" style="79" customWidth="1"/>
    <col min="15628" max="15628" width="6.7109375" style="79" customWidth="1"/>
    <col min="15629" max="15629" width="2.7109375" style="79" customWidth="1"/>
    <col min="15630" max="15872" width="11.42578125" style="79"/>
    <col min="15873" max="15873" width="8.28515625" style="79" customWidth="1"/>
    <col min="15874" max="15874" width="19.85546875" style="79" customWidth="1"/>
    <col min="15875" max="15875" width="8.7109375" style="79" customWidth="1"/>
    <col min="15876" max="15876" width="1.42578125" style="79" customWidth="1"/>
    <col min="15877" max="15877" width="7.7109375" style="79" customWidth="1"/>
    <col min="15878" max="15878" width="1.42578125" style="79" customWidth="1"/>
    <col min="15879" max="15880" width="5.85546875" style="79" customWidth="1"/>
    <col min="15881" max="15881" width="1.140625" style="79" customWidth="1"/>
    <col min="15882" max="15883" width="5.85546875" style="79" customWidth="1"/>
    <col min="15884" max="15884" width="6.7109375" style="79" customWidth="1"/>
    <col min="15885" max="15885" width="2.7109375" style="79" customWidth="1"/>
    <col min="15886" max="16128" width="11.42578125" style="79"/>
    <col min="16129" max="16129" width="8.28515625" style="79" customWidth="1"/>
    <col min="16130" max="16130" width="19.85546875" style="79" customWidth="1"/>
    <col min="16131" max="16131" width="8.7109375" style="79" customWidth="1"/>
    <col min="16132" max="16132" width="1.42578125" style="79" customWidth="1"/>
    <col min="16133" max="16133" width="7.7109375" style="79" customWidth="1"/>
    <col min="16134" max="16134" width="1.42578125" style="79" customWidth="1"/>
    <col min="16135" max="16136" width="5.85546875" style="79" customWidth="1"/>
    <col min="16137" max="16137" width="1.140625" style="79" customWidth="1"/>
    <col min="16138" max="16139" width="5.85546875" style="79" customWidth="1"/>
    <col min="16140" max="16140" width="6.7109375" style="79" customWidth="1"/>
    <col min="16141" max="16141" width="2.7109375" style="79" customWidth="1"/>
    <col min="16142" max="16384" width="11.42578125" style="79"/>
  </cols>
  <sheetData>
    <row r="3" spans="1:14" ht="13.5" thickBot="1">
      <c r="A3" s="1384"/>
      <c r="B3" s="1384"/>
      <c r="C3" s="1384"/>
      <c r="D3" s="1384"/>
      <c r="E3" s="1384"/>
      <c r="F3" s="1384"/>
      <c r="G3" s="1384"/>
      <c r="H3" s="1384"/>
      <c r="I3" s="1384"/>
      <c r="J3" s="1384"/>
      <c r="K3" s="1384"/>
      <c r="L3" s="1384"/>
      <c r="M3" s="83"/>
    </row>
    <row r="4" spans="1:14">
      <c r="A4" s="2228" t="s">
        <v>971</v>
      </c>
      <c r="B4" s="2228"/>
      <c r="C4" s="2228"/>
      <c r="D4" s="2228"/>
      <c r="E4" s="2228"/>
      <c r="F4" s="2228"/>
      <c r="G4" s="2228"/>
      <c r="H4" s="2228"/>
      <c r="I4" s="2228"/>
      <c r="J4" s="2228"/>
      <c r="K4" s="2228"/>
      <c r="L4" s="2228"/>
      <c r="M4" s="714"/>
    </row>
    <row r="5" spans="1:14">
      <c r="A5" s="2228" t="s">
        <v>77</v>
      </c>
      <c r="B5" s="2228"/>
      <c r="C5" s="2228"/>
      <c r="D5" s="2228"/>
      <c r="E5" s="2228"/>
      <c r="F5" s="2228"/>
      <c r="G5" s="2228"/>
      <c r="H5" s="2228"/>
      <c r="I5" s="2228"/>
      <c r="J5" s="2228"/>
      <c r="K5" s="2228"/>
      <c r="L5" s="2228"/>
      <c r="M5" s="714"/>
    </row>
    <row r="6" spans="1:14">
      <c r="A6" s="1411"/>
      <c r="B6" s="1411"/>
      <c r="C6" s="1411"/>
      <c r="D6" s="1411"/>
      <c r="E6" s="1411"/>
      <c r="F6" s="1411"/>
      <c r="G6" s="1411"/>
      <c r="H6" s="1411"/>
      <c r="I6" s="1411"/>
      <c r="J6" s="1411"/>
      <c r="K6" s="1411"/>
      <c r="L6" s="1411"/>
      <c r="M6" s="714"/>
    </row>
    <row r="7" spans="1:14" ht="13.5" thickBot="1">
      <c r="A7" s="1390"/>
      <c r="B7" s="1390"/>
      <c r="C7" s="1390"/>
      <c r="D7" s="1390"/>
      <c r="E7" s="1390"/>
      <c r="F7" s="1390"/>
      <c r="G7" s="1390"/>
      <c r="H7" s="1390"/>
      <c r="I7" s="1390"/>
      <c r="J7" s="1390"/>
      <c r="K7" s="1390"/>
      <c r="L7" s="1390"/>
      <c r="M7" s="714"/>
    </row>
    <row r="8" spans="1:14">
      <c r="A8" s="2229" t="s">
        <v>954</v>
      </c>
      <c r="B8" s="226"/>
      <c r="C8" s="2229" t="s">
        <v>116</v>
      </c>
      <c r="D8" s="2229"/>
      <c r="E8" s="2229"/>
      <c r="F8" s="2229"/>
      <c r="G8" s="2229"/>
      <c r="H8" s="2229"/>
      <c r="I8" s="1452"/>
      <c r="J8" s="2231" t="s">
        <v>7</v>
      </c>
      <c r="K8" s="2231"/>
      <c r="L8" s="2231"/>
      <c r="M8" s="714"/>
    </row>
    <row r="9" spans="1:14">
      <c r="A9" s="2230"/>
      <c r="B9" s="314"/>
      <c r="C9" s="2232" t="s">
        <v>117</v>
      </c>
      <c r="D9" s="2232"/>
      <c r="E9" s="2232" t="s">
        <v>118</v>
      </c>
      <c r="F9" s="2232"/>
      <c r="G9" s="2232" t="s">
        <v>955</v>
      </c>
      <c r="H9" s="2232"/>
      <c r="I9" s="1453"/>
      <c r="J9" s="1453" t="s">
        <v>18</v>
      </c>
      <c r="K9" s="1453" t="s">
        <v>19</v>
      </c>
      <c r="L9" s="1453" t="s">
        <v>8</v>
      </c>
      <c r="M9" s="83"/>
    </row>
    <row r="10" spans="1:14">
      <c r="A10" s="92" t="s">
        <v>956</v>
      </c>
      <c r="B10" s="92"/>
      <c r="C10" s="2233">
        <v>0</v>
      </c>
      <c r="D10" s="2233"/>
      <c r="E10" s="2234">
        <v>0</v>
      </c>
      <c r="F10" s="2234"/>
      <c r="G10" s="2235">
        <v>928</v>
      </c>
      <c r="H10" s="2235"/>
      <c r="I10" s="1454"/>
      <c r="J10" s="1460">
        <v>533</v>
      </c>
      <c r="K10" s="96">
        <v>395</v>
      </c>
      <c r="L10" s="996">
        <f>SUM(J10:K10)</f>
        <v>928</v>
      </c>
      <c r="M10" s="83"/>
      <c r="N10" s="79" t="s">
        <v>972</v>
      </c>
    </row>
    <row r="11" spans="1:14">
      <c r="A11" s="92" t="s">
        <v>958</v>
      </c>
      <c r="B11" s="92"/>
      <c r="C11" s="2240">
        <v>0</v>
      </c>
      <c r="D11" s="2240"/>
      <c r="E11" s="2240">
        <v>0</v>
      </c>
      <c r="F11" s="2240"/>
      <c r="G11" s="2237">
        <v>259</v>
      </c>
      <c r="H11" s="2237"/>
      <c r="I11" s="1454"/>
      <c r="J11" s="180">
        <v>171</v>
      </c>
      <c r="K11" s="96">
        <v>88</v>
      </c>
      <c r="L11" s="996">
        <f t="shared" ref="L11:L23" si="0">SUM(J11:K11)</f>
        <v>259</v>
      </c>
      <c r="M11" s="83"/>
    </row>
    <row r="12" spans="1:14">
      <c r="A12" s="92" t="s">
        <v>959</v>
      </c>
      <c r="B12" s="92"/>
      <c r="C12" s="2240">
        <v>22</v>
      </c>
      <c r="D12" s="2240"/>
      <c r="E12" s="2240">
        <v>0</v>
      </c>
      <c r="F12" s="2240"/>
      <c r="G12" s="2237">
        <v>0</v>
      </c>
      <c r="H12" s="2237"/>
      <c r="I12" s="1454"/>
      <c r="J12" s="180">
        <v>13</v>
      </c>
      <c r="K12" s="96">
        <v>9</v>
      </c>
      <c r="L12" s="996">
        <f t="shared" si="0"/>
        <v>22</v>
      </c>
      <c r="M12" s="83"/>
    </row>
    <row r="13" spans="1:14">
      <c r="A13" s="92" t="s">
        <v>960</v>
      </c>
      <c r="B13" s="92"/>
      <c r="C13" s="2240">
        <v>24</v>
      </c>
      <c r="D13" s="2240"/>
      <c r="E13" s="2240">
        <v>0</v>
      </c>
      <c r="F13" s="2240"/>
      <c r="G13" s="2237">
        <v>0</v>
      </c>
      <c r="H13" s="2237"/>
      <c r="I13" s="1454"/>
      <c r="J13" s="180">
        <v>12</v>
      </c>
      <c r="K13" s="96">
        <v>12</v>
      </c>
      <c r="L13" s="996">
        <f t="shared" si="0"/>
        <v>24</v>
      </c>
      <c r="M13" s="83"/>
    </row>
    <row r="14" spans="1:14">
      <c r="A14" s="92" t="s">
        <v>961</v>
      </c>
      <c r="B14" s="92"/>
      <c r="C14" s="2240">
        <v>47</v>
      </c>
      <c r="D14" s="2240"/>
      <c r="E14" s="2240">
        <v>0</v>
      </c>
      <c r="F14" s="2240"/>
      <c r="G14" s="2237">
        <v>0</v>
      </c>
      <c r="H14" s="2237"/>
      <c r="I14" s="1454"/>
      <c r="J14" s="180">
        <v>28</v>
      </c>
      <c r="K14" s="96">
        <v>19</v>
      </c>
      <c r="L14" s="996">
        <f t="shared" si="0"/>
        <v>47</v>
      </c>
      <c r="M14" s="83"/>
    </row>
    <row r="15" spans="1:14">
      <c r="A15" s="92" t="s">
        <v>962</v>
      </c>
      <c r="B15" s="92"/>
      <c r="C15" s="2240">
        <v>57</v>
      </c>
      <c r="D15" s="2240"/>
      <c r="E15" s="2240">
        <v>0</v>
      </c>
      <c r="F15" s="2240"/>
      <c r="G15" s="2237">
        <v>0</v>
      </c>
      <c r="H15" s="2237"/>
      <c r="I15" s="1454"/>
      <c r="J15" s="180">
        <v>26</v>
      </c>
      <c r="K15" s="96">
        <v>31</v>
      </c>
      <c r="L15" s="996">
        <f t="shared" si="0"/>
        <v>57</v>
      </c>
      <c r="M15" s="83"/>
    </row>
    <row r="16" spans="1:14">
      <c r="A16" s="92" t="s">
        <v>963</v>
      </c>
      <c r="B16" s="92"/>
      <c r="C16" s="2240">
        <v>39</v>
      </c>
      <c r="D16" s="2240"/>
      <c r="E16" s="2240">
        <v>0</v>
      </c>
      <c r="F16" s="2240"/>
      <c r="G16" s="2237">
        <v>0</v>
      </c>
      <c r="H16" s="2237"/>
      <c r="I16" s="1454"/>
      <c r="J16" s="180">
        <v>21</v>
      </c>
      <c r="K16" s="96">
        <v>18</v>
      </c>
      <c r="L16" s="996">
        <f t="shared" si="0"/>
        <v>39</v>
      </c>
      <c r="M16" s="83"/>
    </row>
    <row r="17" spans="1:13">
      <c r="A17" s="92" t="s">
        <v>964</v>
      </c>
      <c r="B17" s="92"/>
      <c r="C17" s="2240">
        <v>53</v>
      </c>
      <c r="D17" s="2240"/>
      <c r="E17" s="2240">
        <v>0</v>
      </c>
      <c r="F17" s="2240"/>
      <c r="G17" s="2237">
        <v>0</v>
      </c>
      <c r="H17" s="2237"/>
      <c r="I17" s="1454"/>
      <c r="J17" s="180">
        <v>24</v>
      </c>
      <c r="K17" s="96">
        <v>29</v>
      </c>
      <c r="L17" s="996">
        <f t="shared" si="0"/>
        <v>53</v>
      </c>
      <c r="M17" s="83"/>
    </row>
    <row r="18" spans="1:13">
      <c r="A18" s="92" t="s">
        <v>965</v>
      </c>
      <c r="B18" s="92"/>
      <c r="C18" s="2240">
        <v>60</v>
      </c>
      <c r="D18" s="2240"/>
      <c r="E18" s="2240">
        <v>28</v>
      </c>
      <c r="F18" s="2240"/>
      <c r="G18" s="2237">
        <v>0</v>
      </c>
      <c r="H18" s="2237"/>
      <c r="I18" s="1454"/>
      <c r="J18" s="180">
        <v>59</v>
      </c>
      <c r="K18" s="96">
        <v>29</v>
      </c>
      <c r="L18" s="996">
        <f t="shared" si="0"/>
        <v>88</v>
      </c>
      <c r="M18" s="83"/>
    </row>
    <row r="19" spans="1:13">
      <c r="A19" s="92" t="s">
        <v>966</v>
      </c>
      <c r="B19" s="92"/>
      <c r="C19" s="2240">
        <v>49</v>
      </c>
      <c r="D19" s="2240"/>
      <c r="E19" s="2240">
        <v>31</v>
      </c>
      <c r="F19" s="2240"/>
      <c r="G19" s="2237">
        <v>0</v>
      </c>
      <c r="H19" s="2237"/>
      <c r="I19" s="1454"/>
      <c r="J19" s="180">
        <v>49</v>
      </c>
      <c r="K19" s="96">
        <v>31</v>
      </c>
      <c r="L19" s="996">
        <f t="shared" si="0"/>
        <v>80</v>
      </c>
      <c r="M19" s="83"/>
    </row>
    <row r="20" spans="1:13">
      <c r="A20" s="92" t="s">
        <v>967</v>
      </c>
      <c r="B20" s="92"/>
      <c r="C20" s="2240">
        <v>81</v>
      </c>
      <c r="D20" s="2240"/>
      <c r="E20" s="2240">
        <v>56</v>
      </c>
      <c r="F20" s="2240"/>
      <c r="G20" s="2237">
        <v>0</v>
      </c>
      <c r="H20" s="2237"/>
      <c r="I20" s="1454"/>
      <c r="J20" s="180">
        <v>97</v>
      </c>
      <c r="K20" s="96">
        <v>40</v>
      </c>
      <c r="L20" s="996">
        <f t="shared" si="0"/>
        <v>137</v>
      </c>
      <c r="M20" s="83"/>
    </row>
    <row r="21" spans="1:13">
      <c r="A21" s="92" t="s">
        <v>968</v>
      </c>
      <c r="B21" s="92"/>
      <c r="C21" s="2240">
        <v>209</v>
      </c>
      <c r="D21" s="2240"/>
      <c r="E21" s="2240">
        <v>68</v>
      </c>
      <c r="F21" s="2240"/>
      <c r="G21" s="2237">
        <v>0</v>
      </c>
      <c r="H21" s="2237"/>
      <c r="I21" s="1454"/>
      <c r="J21" s="180">
        <v>182</v>
      </c>
      <c r="K21" s="96">
        <v>95</v>
      </c>
      <c r="L21" s="996">
        <f t="shared" si="0"/>
        <v>277</v>
      </c>
      <c r="M21" s="83"/>
    </row>
    <row r="22" spans="1:13">
      <c r="A22" s="92" t="s">
        <v>969</v>
      </c>
      <c r="B22" s="92"/>
      <c r="C22" s="2240">
        <v>170</v>
      </c>
      <c r="D22" s="2240"/>
      <c r="E22" s="2240">
        <v>9</v>
      </c>
      <c r="F22" s="2240"/>
      <c r="G22" s="2237">
        <v>0</v>
      </c>
      <c r="H22" s="2237"/>
      <c r="I22" s="1454"/>
      <c r="J22" s="180">
        <v>108</v>
      </c>
      <c r="K22" s="96">
        <v>71</v>
      </c>
      <c r="L22" s="996">
        <f t="shared" si="0"/>
        <v>179</v>
      </c>
      <c r="M22" s="83"/>
    </row>
    <row r="23" spans="1:13">
      <c r="A23" s="92" t="s">
        <v>970</v>
      </c>
      <c r="B23" s="92"/>
      <c r="C23" s="2239">
        <v>257</v>
      </c>
      <c r="D23" s="2239"/>
      <c r="E23" s="2240">
        <v>5</v>
      </c>
      <c r="F23" s="2240"/>
      <c r="G23" s="2237">
        <v>0</v>
      </c>
      <c r="H23" s="2237"/>
      <c r="I23" s="1454"/>
      <c r="J23" s="1460">
        <v>192</v>
      </c>
      <c r="K23" s="96">
        <v>70</v>
      </c>
      <c r="L23" s="996">
        <f t="shared" si="0"/>
        <v>262</v>
      </c>
      <c r="M23" s="83"/>
    </row>
    <row r="24" spans="1:13">
      <c r="A24" s="2238" t="s">
        <v>8</v>
      </c>
      <c r="B24" s="2238"/>
      <c r="C24" s="2238">
        <f>SUM(C10:D23)</f>
        <v>1068</v>
      </c>
      <c r="D24" s="2238"/>
      <c r="E24" s="2238">
        <f>SUM(E10:F23)</f>
        <v>197</v>
      </c>
      <c r="F24" s="2238"/>
      <c r="G24" s="2238">
        <f>SUM(G10:H23)</f>
        <v>1187</v>
      </c>
      <c r="H24" s="2238"/>
      <c r="I24" s="1000"/>
      <c r="J24" s="1000">
        <f>SUM(J10:J23)</f>
        <v>1515</v>
      </c>
      <c r="K24" s="1000">
        <f>SUM(K10:K23)</f>
        <v>937</v>
      </c>
      <c r="L24" s="1000">
        <f>SUM(L10:L23)</f>
        <v>2452</v>
      </c>
      <c r="M24" s="83"/>
    </row>
    <row r="25" spans="1:13">
      <c r="A25" s="177" t="s">
        <v>74</v>
      </c>
      <c r="B25" s="1391"/>
      <c r="C25" s="1391"/>
      <c r="D25" s="1391"/>
      <c r="E25" s="1391"/>
      <c r="F25" s="1391"/>
      <c r="G25" s="1391"/>
      <c r="H25" s="1391"/>
      <c r="I25" s="1391"/>
      <c r="J25" s="1391"/>
      <c r="K25" s="1391"/>
      <c r="L25" s="1391"/>
      <c r="M25" s="83"/>
    </row>
    <row r="26" spans="1:13">
      <c r="B26" s="1403"/>
      <c r="C26" s="1403"/>
      <c r="D26" s="1391"/>
      <c r="E26" s="1391"/>
      <c r="F26" s="1391"/>
      <c r="G26" s="1391"/>
      <c r="H26" s="1391"/>
      <c r="I26" s="1391"/>
      <c r="J26" s="1391"/>
      <c r="K26" s="1391"/>
      <c r="L26" s="1391"/>
      <c r="M26" s="83"/>
    </row>
    <row r="27" spans="1:13">
      <c r="A27" s="1458"/>
      <c r="B27" s="83"/>
      <c r="C27" s="1459"/>
      <c r="D27" s="83"/>
      <c r="E27" s="83"/>
      <c r="F27" s="83"/>
      <c r="G27" s="83"/>
      <c r="H27" s="83"/>
      <c r="I27" s="83"/>
      <c r="J27" s="83"/>
      <c r="K27" s="83"/>
      <c r="L27" s="83"/>
      <c r="M27" s="83"/>
    </row>
    <row r="28" spans="1:13">
      <c r="A28" s="83"/>
      <c r="B28" s="83"/>
      <c r="C28" s="83"/>
      <c r="D28" s="83"/>
      <c r="E28" s="83"/>
      <c r="F28" s="83"/>
      <c r="G28" s="83"/>
      <c r="H28" s="83"/>
      <c r="I28" s="83"/>
      <c r="J28" s="83"/>
      <c r="K28" s="83"/>
      <c r="L28" s="83"/>
      <c r="M28" s="83"/>
    </row>
    <row r="29" spans="1:13">
      <c r="A29" s="83"/>
      <c r="B29" s="83"/>
      <c r="C29" s="83"/>
      <c r="D29" s="83"/>
      <c r="E29" s="83"/>
      <c r="F29" s="83"/>
      <c r="G29" s="83"/>
      <c r="H29" s="83"/>
      <c r="I29" s="83"/>
      <c r="J29" s="83"/>
      <c r="K29" s="83"/>
      <c r="L29" s="83"/>
      <c r="M29" s="83"/>
    </row>
    <row r="30" spans="1:13">
      <c r="A30" s="83"/>
      <c r="B30" s="83"/>
      <c r="C30" s="83"/>
      <c r="D30" s="83"/>
      <c r="E30" s="83"/>
      <c r="F30" s="83"/>
      <c r="G30" s="83"/>
      <c r="H30" s="83"/>
      <c r="I30" s="83"/>
      <c r="J30" s="83"/>
      <c r="K30" s="83"/>
      <c r="L30" s="83"/>
      <c r="M30" s="83"/>
    </row>
    <row r="31" spans="1:13">
      <c r="A31" s="83"/>
      <c r="B31" s="83"/>
      <c r="C31" s="83"/>
      <c r="D31" s="83"/>
      <c r="E31" s="83"/>
      <c r="F31" s="83"/>
      <c r="G31" s="83"/>
      <c r="H31" s="83"/>
      <c r="I31" s="83"/>
      <c r="J31" s="83"/>
      <c r="K31" s="83"/>
      <c r="L31" s="83"/>
      <c r="M31" s="83"/>
    </row>
    <row r="32" spans="1:13">
      <c r="A32" s="83"/>
      <c r="B32" s="83"/>
      <c r="C32" s="83"/>
      <c r="D32" s="83"/>
      <c r="E32" s="83"/>
      <c r="F32" s="83"/>
      <c r="G32" s="83"/>
      <c r="H32" s="83"/>
      <c r="I32" s="83"/>
      <c r="J32" s="83"/>
      <c r="K32" s="83"/>
      <c r="L32" s="83"/>
      <c r="M32" s="83"/>
    </row>
    <row r="33" spans="1:13">
      <c r="A33" s="83"/>
      <c r="B33" s="83"/>
      <c r="C33" s="83"/>
      <c r="D33" s="83"/>
      <c r="E33" s="83"/>
      <c r="F33" s="83"/>
      <c r="G33" s="83"/>
      <c r="H33" s="83"/>
      <c r="I33" s="83"/>
      <c r="J33" s="83"/>
      <c r="K33" s="83"/>
      <c r="L33" s="83"/>
      <c r="M33" s="83"/>
    </row>
    <row r="34" spans="1:13">
      <c r="A34" s="83"/>
      <c r="B34" s="83"/>
      <c r="C34" s="83"/>
      <c r="D34" s="83"/>
      <c r="E34" s="83"/>
      <c r="F34" s="83"/>
      <c r="G34" s="83"/>
      <c r="H34" s="83"/>
      <c r="I34" s="83"/>
      <c r="J34" s="83"/>
      <c r="K34" s="83"/>
      <c r="L34" s="83"/>
      <c r="M34" s="83"/>
    </row>
    <row r="35" spans="1:13">
      <c r="A35" s="83"/>
      <c r="B35" s="83"/>
      <c r="C35" s="83"/>
      <c r="D35" s="83"/>
      <c r="E35" s="83"/>
      <c r="F35" s="83"/>
      <c r="G35" s="83"/>
      <c r="H35" s="83"/>
      <c r="I35" s="83"/>
      <c r="J35" s="83"/>
      <c r="K35" s="83"/>
      <c r="L35" s="83"/>
      <c r="M35" s="83"/>
    </row>
    <row r="36" spans="1:13">
      <c r="A36" s="83"/>
      <c r="B36" s="83"/>
      <c r="C36" s="83"/>
      <c r="D36" s="83"/>
      <c r="E36" s="83"/>
      <c r="F36" s="83"/>
      <c r="G36" s="83"/>
      <c r="H36" s="83"/>
      <c r="I36" s="83"/>
      <c r="J36" s="83"/>
      <c r="K36" s="83"/>
      <c r="L36" s="83"/>
      <c r="M36" s="83"/>
    </row>
    <row r="37" spans="1:13">
      <c r="A37" s="83"/>
      <c r="B37" s="83"/>
      <c r="C37" s="83"/>
      <c r="D37" s="83"/>
      <c r="E37" s="83"/>
      <c r="F37" s="83"/>
      <c r="G37" s="83"/>
      <c r="H37" s="83"/>
      <c r="I37" s="83"/>
      <c r="J37" s="83"/>
      <c r="K37" s="83"/>
      <c r="L37" s="83"/>
      <c r="M37" s="83"/>
    </row>
    <row r="39" spans="1:13" ht="14.1" customHeight="1">
      <c r="A39" s="1281"/>
      <c r="M39" s="1410"/>
    </row>
  </sheetData>
  <mergeCells count="54">
    <mergeCell ref="A24:B24"/>
    <mergeCell ref="C24:D24"/>
    <mergeCell ref="E24:F24"/>
    <mergeCell ref="G24:H24"/>
    <mergeCell ref="C22:D22"/>
    <mergeCell ref="E22:F22"/>
    <mergeCell ref="G22:H22"/>
    <mergeCell ref="C23:D23"/>
    <mergeCell ref="E23:F23"/>
    <mergeCell ref="G23:H23"/>
    <mergeCell ref="C20:D20"/>
    <mergeCell ref="E20:F20"/>
    <mergeCell ref="G20:H20"/>
    <mergeCell ref="C21:D21"/>
    <mergeCell ref="E21:F21"/>
    <mergeCell ref="G21:H21"/>
    <mergeCell ref="C18:D18"/>
    <mergeCell ref="E18:F18"/>
    <mergeCell ref="G18:H18"/>
    <mergeCell ref="C19:D19"/>
    <mergeCell ref="E19:F19"/>
    <mergeCell ref="G19:H19"/>
    <mergeCell ref="C16:D16"/>
    <mergeCell ref="E16:F16"/>
    <mergeCell ref="G16:H16"/>
    <mergeCell ref="C17:D17"/>
    <mergeCell ref="E17:F17"/>
    <mergeCell ref="G17:H17"/>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A4:L4"/>
    <mergeCell ref="A5:L5"/>
    <mergeCell ref="A8:A9"/>
    <mergeCell ref="C8:H8"/>
    <mergeCell ref="J8:L8"/>
    <mergeCell ref="C9:D9"/>
    <mergeCell ref="E9:F9"/>
    <mergeCell ref="G9:H9"/>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26"/>
  <sheetViews>
    <sheetView topLeftCell="D1" workbookViewId="0">
      <selection activeCell="G25" sqref="G25"/>
    </sheetView>
  </sheetViews>
  <sheetFormatPr baseColWidth="10" defaultRowHeight="12.75"/>
  <cols>
    <col min="1" max="1" width="1.85546875" style="221" hidden="1" customWidth="1"/>
    <col min="2" max="2" width="1.7109375" style="221" hidden="1" customWidth="1"/>
    <col min="3" max="3" width="2.7109375" style="221" hidden="1" customWidth="1"/>
    <col min="4" max="4" width="1" style="1087" customWidth="1"/>
    <col min="5" max="5" width="6.140625" style="79" customWidth="1"/>
    <col min="6" max="6" width="1.5703125" style="79" customWidth="1"/>
    <col min="7" max="7" width="59.140625" style="2" customWidth="1"/>
    <col min="8" max="8" width="5.42578125" style="305" hidden="1" customWidth="1"/>
    <col min="9" max="9" width="5.42578125" style="209" hidden="1" customWidth="1"/>
    <col min="10" max="10" width="6.140625" style="305" hidden="1" customWidth="1"/>
    <col min="11" max="11" width="0.28515625" style="305" hidden="1" customWidth="1"/>
    <col min="12" max="13" width="5.42578125" style="305" hidden="1" customWidth="1"/>
    <col min="14" max="14" width="6.140625" style="305" hidden="1" customWidth="1"/>
    <col min="15" max="15" width="0.28515625" style="305" customWidth="1"/>
    <col min="16" max="17" width="3.42578125" style="305" customWidth="1"/>
    <col min="18" max="18" width="2.85546875" style="305" customWidth="1"/>
    <col min="19" max="19" width="3" style="305" customWidth="1"/>
    <col min="20" max="21" width="5.42578125" style="305" customWidth="1"/>
    <col min="22" max="22" width="7.5703125" style="305" bestFit="1" customWidth="1"/>
    <col min="23" max="23" width="11.42578125" style="79"/>
    <col min="24" max="24" width="5.5703125" style="79" customWidth="1"/>
    <col min="25" max="25" width="6" style="79" customWidth="1"/>
    <col min="26" max="26" width="6.85546875" style="79" customWidth="1"/>
    <col min="27" max="27" width="2.28515625" style="79" customWidth="1"/>
    <col min="28" max="28" width="6.42578125" style="79" customWidth="1"/>
    <col min="29" max="29" width="6" style="79" customWidth="1"/>
    <col min="30" max="30" width="7.28515625" style="79" customWidth="1"/>
    <col min="31" max="31" width="1.5703125" style="79" customWidth="1"/>
    <col min="32" max="33" width="6.7109375" style="79" customWidth="1"/>
    <col min="34" max="34" width="6.85546875" style="79" customWidth="1"/>
    <col min="35" max="35" width="6.7109375" style="79" customWidth="1"/>
    <col min="36" max="36" width="1" style="79" customWidth="1"/>
    <col min="37" max="37" width="6.7109375" style="79" customWidth="1"/>
    <col min="38" max="38" width="1" style="79" customWidth="1"/>
    <col min="39" max="39" width="6.7109375" style="79" customWidth="1"/>
    <col min="40" max="40" width="1" style="79" customWidth="1"/>
    <col min="41" max="42" width="6.7109375" style="79" customWidth="1"/>
    <col min="43" max="256" width="11.42578125" style="79"/>
    <col min="257" max="259" width="0" style="79" hidden="1" customWidth="1"/>
    <col min="260" max="260" width="1" style="79" customWidth="1"/>
    <col min="261" max="261" width="6.140625" style="79" customWidth="1"/>
    <col min="262" max="262" width="1.5703125" style="79" customWidth="1"/>
    <col min="263" max="263" width="59.140625" style="79" customWidth="1"/>
    <col min="264" max="270" width="0" style="79" hidden="1" customWidth="1"/>
    <col min="271" max="271" width="0.28515625" style="79" customWidth="1"/>
    <col min="272" max="273" width="3.42578125" style="79" customWidth="1"/>
    <col min="274" max="274" width="2.85546875" style="79" customWidth="1"/>
    <col min="275" max="275" width="3" style="79" customWidth="1"/>
    <col min="276" max="277" width="5.42578125" style="79" customWidth="1"/>
    <col min="278" max="278" width="7.5703125" style="79" bestFit="1" customWidth="1"/>
    <col min="279" max="279" width="11.42578125" style="79"/>
    <col min="280" max="280" width="5.5703125" style="79" customWidth="1"/>
    <col min="281" max="281" width="6" style="79" customWidth="1"/>
    <col min="282" max="282" width="6.85546875" style="79" customWidth="1"/>
    <col min="283" max="283" width="2.28515625" style="79" customWidth="1"/>
    <col min="284" max="284" width="6.42578125" style="79" customWidth="1"/>
    <col min="285" max="285" width="6" style="79" customWidth="1"/>
    <col min="286" max="286" width="7.28515625" style="79" customWidth="1"/>
    <col min="287" max="287" width="1.5703125" style="79" customWidth="1"/>
    <col min="288" max="289" width="6.7109375" style="79" customWidth="1"/>
    <col min="290" max="290" width="6.85546875" style="79" customWidth="1"/>
    <col min="291" max="291" width="6.7109375" style="79" customWidth="1"/>
    <col min="292" max="292" width="1" style="79" customWidth="1"/>
    <col min="293" max="293" width="6.7109375" style="79" customWidth="1"/>
    <col min="294" max="294" width="1" style="79" customWidth="1"/>
    <col min="295" max="295" width="6.7109375" style="79" customWidth="1"/>
    <col min="296" max="296" width="1" style="79" customWidth="1"/>
    <col min="297" max="298" width="6.7109375" style="79" customWidth="1"/>
    <col min="299" max="512" width="11.42578125" style="79"/>
    <col min="513" max="515" width="0" style="79" hidden="1" customWidth="1"/>
    <col min="516" max="516" width="1" style="79" customWidth="1"/>
    <col min="517" max="517" width="6.140625" style="79" customWidth="1"/>
    <col min="518" max="518" width="1.5703125" style="79" customWidth="1"/>
    <col min="519" max="519" width="59.140625" style="79" customWidth="1"/>
    <col min="520" max="526" width="0" style="79" hidden="1" customWidth="1"/>
    <col min="527" max="527" width="0.28515625" style="79" customWidth="1"/>
    <col min="528" max="529" width="3.42578125" style="79" customWidth="1"/>
    <col min="530" max="530" width="2.85546875" style="79" customWidth="1"/>
    <col min="531" max="531" width="3" style="79" customWidth="1"/>
    <col min="532" max="533" width="5.42578125" style="79" customWidth="1"/>
    <col min="534" max="534" width="7.5703125" style="79" bestFit="1" customWidth="1"/>
    <col min="535" max="535" width="11.42578125" style="79"/>
    <col min="536" max="536" width="5.5703125" style="79" customWidth="1"/>
    <col min="537" max="537" width="6" style="79" customWidth="1"/>
    <col min="538" max="538" width="6.85546875" style="79" customWidth="1"/>
    <col min="539" max="539" width="2.28515625" style="79" customWidth="1"/>
    <col min="540" max="540" width="6.42578125" style="79" customWidth="1"/>
    <col min="541" max="541" width="6" style="79" customWidth="1"/>
    <col min="542" max="542" width="7.28515625" style="79" customWidth="1"/>
    <col min="543" max="543" width="1.5703125" style="79" customWidth="1"/>
    <col min="544" max="545" width="6.7109375" style="79" customWidth="1"/>
    <col min="546" max="546" width="6.85546875" style="79" customWidth="1"/>
    <col min="547" max="547" width="6.7109375" style="79" customWidth="1"/>
    <col min="548" max="548" width="1" style="79" customWidth="1"/>
    <col min="549" max="549" width="6.7109375" style="79" customWidth="1"/>
    <col min="550" max="550" width="1" style="79" customWidth="1"/>
    <col min="551" max="551" width="6.7109375" style="79" customWidth="1"/>
    <col min="552" max="552" width="1" style="79" customWidth="1"/>
    <col min="553" max="554" width="6.7109375" style="79" customWidth="1"/>
    <col min="555" max="768" width="11.42578125" style="79"/>
    <col min="769" max="771" width="0" style="79" hidden="1" customWidth="1"/>
    <col min="772" max="772" width="1" style="79" customWidth="1"/>
    <col min="773" max="773" width="6.140625" style="79" customWidth="1"/>
    <col min="774" max="774" width="1.5703125" style="79" customWidth="1"/>
    <col min="775" max="775" width="59.140625" style="79" customWidth="1"/>
    <col min="776" max="782" width="0" style="79" hidden="1" customWidth="1"/>
    <col min="783" max="783" width="0.28515625" style="79" customWidth="1"/>
    <col min="784" max="785" width="3.42578125" style="79" customWidth="1"/>
    <col min="786" max="786" width="2.85546875" style="79" customWidth="1"/>
    <col min="787" max="787" width="3" style="79" customWidth="1"/>
    <col min="788" max="789" width="5.42578125" style="79" customWidth="1"/>
    <col min="790" max="790" width="7.5703125" style="79" bestFit="1" customWidth="1"/>
    <col min="791" max="791" width="11.42578125" style="79"/>
    <col min="792" max="792" width="5.5703125" style="79" customWidth="1"/>
    <col min="793" max="793" width="6" style="79" customWidth="1"/>
    <col min="794" max="794" width="6.85546875" style="79" customWidth="1"/>
    <col min="795" max="795" width="2.28515625" style="79" customWidth="1"/>
    <col min="796" max="796" width="6.42578125" style="79" customWidth="1"/>
    <col min="797" max="797" width="6" style="79" customWidth="1"/>
    <col min="798" max="798" width="7.28515625" style="79" customWidth="1"/>
    <col min="799" max="799" width="1.5703125" style="79" customWidth="1"/>
    <col min="800" max="801" width="6.7109375" style="79" customWidth="1"/>
    <col min="802" max="802" width="6.85546875" style="79" customWidth="1"/>
    <col min="803" max="803" width="6.7109375" style="79" customWidth="1"/>
    <col min="804" max="804" width="1" style="79" customWidth="1"/>
    <col min="805" max="805" width="6.7109375" style="79" customWidth="1"/>
    <col min="806" max="806" width="1" style="79" customWidth="1"/>
    <col min="807" max="807" width="6.7109375" style="79" customWidth="1"/>
    <col min="808" max="808" width="1" style="79" customWidth="1"/>
    <col min="809" max="810" width="6.7109375" style="79" customWidth="1"/>
    <col min="811" max="1024" width="11.42578125" style="79"/>
    <col min="1025" max="1027" width="0" style="79" hidden="1" customWidth="1"/>
    <col min="1028" max="1028" width="1" style="79" customWidth="1"/>
    <col min="1029" max="1029" width="6.140625" style="79" customWidth="1"/>
    <col min="1030" max="1030" width="1.5703125" style="79" customWidth="1"/>
    <col min="1031" max="1031" width="59.140625" style="79" customWidth="1"/>
    <col min="1032" max="1038" width="0" style="79" hidden="1" customWidth="1"/>
    <col min="1039" max="1039" width="0.28515625" style="79" customWidth="1"/>
    <col min="1040" max="1041" width="3.42578125" style="79" customWidth="1"/>
    <col min="1042" max="1042" width="2.85546875" style="79" customWidth="1"/>
    <col min="1043" max="1043" width="3" style="79" customWidth="1"/>
    <col min="1044" max="1045" width="5.42578125" style="79" customWidth="1"/>
    <col min="1046" max="1046" width="7.5703125" style="79" bestFit="1" customWidth="1"/>
    <col min="1047" max="1047" width="11.42578125" style="79"/>
    <col min="1048" max="1048" width="5.5703125" style="79" customWidth="1"/>
    <col min="1049" max="1049" width="6" style="79" customWidth="1"/>
    <col min="1050" max="1050" width="6.85546875" style="79" customWidth="1"/>
    <col min="1051" max="1051" width="2.28515625" style="79" customWidth="1"/>
    <col min="1052" max="1052" width="6.42578125" style="79" customWidth="1"/>
    <col min="1053" max="1053" width="6" style="79" customWidth="1"/>
    <col min="1054" max="1054" width="7.28515625" style="79" customWidth="1"/>
    <col min="1055" max="1055" width="1.5703125" style="79" customWidth="1"/>
    <col min="1056" max="1057" width="6.7109375" style="79" customWidth="1"/>
    <col min="1058" max="1058" width="6.85546875" style="79" customWidth="1"/>
    <col min="1059" max="1059" width="6.7109375" style="79" customWidth="1"/>
    <col min="1060" max="1060" width="1" style="79" customWidth="1"/>
    <col min="1061" max="1061" width="6.7109375" style="79" customWidth="1"/>
    <col min="1062" max="1062" width="1" style="79" customWidth="1"/>
    <col min="1063" max="1063" width="6.7109375" style="79" customWidth="1"/>
    <col min="1064" max="1064" width="1" style="79" customWidth="1"/>
    <col min="1065" max="1066" width="6.7109375" style="79" customWidth="1"/>
    <col min="1067" max="1280" width="11.42578125" style="79"/>
    <col min="1281" max="1283" width="0" style="79" hidden="1" customWidth="1"/>
    <col min="1284" max="1284" width="1" style="79" customWidth="1"/>
    <col min="1285" max="1285" width="6.140625" style="79" customWidth="1"/>
    <col min="1286" max="1286" width="1.5703125" style="79" customWidth="1"/>
    <col min="1287" max="1287" width="59.140625" style="79" customWidth="1"/>
    <col min="1288" max="1294" width="0" style="79" hidden="1" customWidth="1"/>
    <col min="1295" max="1295" width="0.28515625" style="79" customWidth="1"/>
    <col min="1296" max="1297" width="3.42578125" style="79" customWidth="1"/>
    <col min="1298" max="1298" width="2.85546875" style="79" customWidth="1"/>
    <col min="1299" max="1299" width="3" style="79" customWidth="1"/>
    <col min="1300" max="1301" width="5.42578125" style="79" customWidth="1"/>
    <col min="1302" max="1302" width="7.5703125" style="79" bestFit="1" customWidth="1"/>
    <col min="1303" max="1303" width="11.42578125" style="79"/>
    <col min="1304" max="1304" width="5.5703125" style="79" customWidth="1"/>
    <col min="1305" max="1305" width="6" style="79" customWidth="1"/>
    <col min="1306" max="1306" width="6.85546875" style="79" customWidth="1"/>
    <col min="1307" max="1307" width="2.28515625" style="79" customWidth="1"/>
    <col min="1308" max="1308" width="6.42578125" style="79" customWidth="1"/>
    <col min="1309" max="1309" width="6" style="79" customWidth="1"/>
    <col min="1310" max="1310" width="7.28515625" style="79" customWidth="1"/>
    <col min="1311" max="1311" width="1.5703125" style="79" customWidth="1"/>
    <col min="1312" max="1313" width="6.7109375" style="79" customWidth="1"/>
    <col min="1314" max="1314" width="6.85546875" style="79" customWidth="1"/>
    <col min="1315" max="1315" width="6.7109375" style="79" customWidth="1"/>
    <col min="1316" max="1316" width="1" style="79" customWidth="1"/>
    <col min="1317" max="1317" width="6.7109375" style="79" customWidth="1"/>
    <col min="1318" max="1318" width="1" style="79" customWidth="1"/>
    <col min="1319" max="1319" width="6.7109375" style="79" customWidth="1"/>
    <col min="1320" max="1320" width="1" style="79" customWidth="1"/>
    <col min="1321" max="1322" width="6.7109375" style="79" customWidth="1"/>
    <col min="1323" max="1536" width="11.42578125" style="79"/>
    <col min="1537" max="1539" width="0" style="79" hidden="1" customWidth="1"/>
    <col min="1540" max="1540" width="1" style="79" customWidth="1"/>
    <col min="1541" max="1541" width="6.140625" style="79" customWidth="1"/>
    <col min="1542" max="1542" width="1.5703125" style="79" customWidth="1"/>
    <col min="1543" max="1543" width="59.140625" style="79" customWidth="1"/>
    <col min="1544" max="1550" width="0" style="79" hidden="1" customWidth="1"/>
    <col min="1551" max="1551" width="0.28515625" style="79" customWidth="1"/>
    <col min="1552" max="1553" width="3.42578125" style="79" customWidth="1"/>
    <col min="1554" max="1554" width="2.85546875" style="79" customWidth="1"/>
    <col min="1555" max="1555" width="3" style="79" customWidth="1"/>
    <col min="1556" max="1557" width="5.42578125" style="79" customWidth="1"/>
    <col min="1558" max="1558" width="7.5703125" style="79" bestFit="1" customWidth="1"/>
    <col min="1559" max="1559" width="11.42578125" style="79"/>
    <col min="1560" max="1560" width="5.5703125" style="79" customWidth="1"/>
    <col min="1561" max="1561" width="6" style="79" customWidth="1"/>
    <col min="1562" max="1562" width="6.85546875" style="79" customWidth="1"/>
    <col min="1563" max="1563" width="2.28515625" style="79" customWidth="1"/>
    <col min="1564" max="1564" width="6.42578125" style="79" customWidth="1"/>
    <col min="1565" max="1565" width="6" style="79" customWidth="1"/>
    <col min="1566" max="1566" width="7.28515625" style="79" customWidth="1"/>
    <col min="1567" max="1567" width="1.5703125" style="79" customWidth="1"/>
    <col min="1568" max="1569" width="6.7109375" style="79" customWidth="1"/>
    <col min="1570" max="1570" width="6.85546875" style="79" customWidth="1"/>
    <col min="1571" max="1571" width="6.7109375" style="79" customWidth="1"/>
    <col min="1572" max="1572" width="1" style="79" customWidth="1"/>
    <col min="1573" max="1573" width="6.7109375" style="79" customWidth="1"/>
    <col min="1574" max="1574" width="1" style="79" customWidth="1"/>
    <col min="1575" max="1575" width="6.7109375" style="79" customWidth="1"/>
    <col min="1576" max="1576" width="1" style="79" customWidth="1"/>
    <col min="1577" max="1578" width="6.7109375" style="79" customWidth="1"/>
    <col min="1579" max="1792" width="11.42578125" style="79"/>
    <col min="1793" max="1795" width="0" style="79" hidden="1" customWidth="1"/>
    <col min="1796" max="1796" width="1" style="79" customWidth="1"/>
    <col min="1797" max="1797" width="6.140625" style="79" customWidth="1"/>
    <col min="1798" max="1798" width="1.5703125" style="79" customWidth="1"/>
    <col min="1799" max="1799" width="59.140625" style="79" customWidth="1"/>
    <col min="1800" max="1806" width="0" style="79" hidden="1" customWidth="1"/>
    <col min="1807" max="1807" width="0.28515625" style="79" customWidth="1"/>
    <col min="1808" max="1809" width="3.42578125" style="79" customWidth="1"/>
    <col min="1810" max="1810" width="2.85546875" style="79" customWidth="1"/>
    <col min="1811" max="1811" width="3" style="79" customWidth="1"/>
    <col min="1812" max="1813" width="5.42578125" style="79" customWidth="1"/>
    <col min="1814" max="1814" width="7.5703125" style="79" bestFit="1" customWidth="1"/>
    <col min="1815" max="1815" width="11.42578125" style="79"/>
    <col min="1816" max="1816" width="5.5703125" style="79" customWidth="1"/>
    <col min="1817" max="1817" width="6" style="79" customWidth="1"/>
    <col min="1818" max="1818" width="6.85546875" style="79" customWidth="1"/>
    <col min="1819" max="1819" width="2.28515625" style="79" customWidth="1"/>
    <col min="1820" max="1820" width="6.42578125" style="79" customWidth="1"/>
    <col min="1821" max="1821" width="6" style="79" customWidth="1"/>
    <col min="1822" max="1822" width="7.28515625" style="79" customWidth="1"/>
    <col min="1823" max="1823" width="1.5703125" style="79" customWidth="1"/>
    <col min="1824" max="1825" width="6.7109375" style="79" customWidth="1"/>
    <col min="1826" max="1826" width="6.85546875" style="79" customWidth="1"/>
    <col min="1827" max="1827" width="6.7109375" style="79" customWidth="1"/>
    <col min="1828" max="1828" width="1" style="79" customWidth="1"/>
    <col min="1829" max="1829" width="6.7109375" style="79" customWidth="1"/>
    <col min="1830" max="1830" width="1" style="79" customWidth="1"/>
    <col min="1831" max="1831" width="6.7109375" style="79" customWidth="1"/>
    <col min="1832" max="1832" width="1" style="79" customWidth="1"/>
    <col min="1833" max="1834" width="6.7109375" style="79" customWidth="1"/>
    <col min="1835" max="2048" width="11.42578125" style="79"/>
    <col min="2049" max="2051" width="0" style="79" hidden="1" customWidth="1"/>
    <col min="2052" max="2052" width="1" style="79" customWidth="1"/>
    <col min="2053" max="2053" width="6.140625" style="79" customWidth="1"/>
    <col min="2054" max="2054" width="1.5703125" style="79" customWidth="1"/>
    <col min="2055" max="2055" width="59.140625" style="79" customWidth="1"/>
    <col min="2056" max="2062" width="0" style="79" hidden="1" customWidth="1"/>
    <col min="2063" max="2063" width="0.28515625" style="79" customWidth="1"/>
    <col min="2064" max="2065" width="3.42578125" style="79" customWidth="1"/>
    <col min="2066" max="2066" width="2.85546875" style="79" customWidth="1"/>
    <col min="2067" max="2067" width="3" style="79" customWidth="1"/>
    <col min="2068" max="2069" width="5.42578125" style="79" customWidth="1"/>
    <col min="2070" max="2070" width="7.5703125" style="79" bestFit="1" customWidth="1"/>
    <col min="2071" max="2071" width="11.42578125" style="79"/>
    <col min="2072" max="2072" width="5.5703125" style="79" customWidth="1"/>
    <col min="2073" max="2073" width="6" style="79" customWidth="1"/>
    <col min="2074" max="2074" width="6.85546875" style="79" customWidth="1"/>
    <col min="2075" max="2075" width="2.28515625" style="79" customWidth="1"/>
    <col min="2076" max="2076" width="6.42578125" style="79" customWidth="1"/>
    <col min="2077" max="2077" width="6" style="79" customWidth="1"/>
    <col min="2078" max="2078" width="7.28515625" style="79" customWidth="1"/>
    <col min="2079" max="2079" width="1.5703125" style="79" customWidth="1"/>
    <col min="2080" max="2081" width="6.7109375" style="79" customWidth="1"/>
    <col min="2082" max="2082" width="6.85546875" style="79" customWidth="1"/>
    <col min="2083" max="2083" width="6.7109375" style="79" customWidth="1"/>
    <col min="2084" max="2084" width="1" style="79" customWidth="1"/>
    <col min="2085" max="2085" width="6.7109375" style="79" customWidth="1"/>
    <col min="2086" max="2086" width="1" style="79" customWidth="1"/>
    <col min="2087" max="2087" width="6.7109375" style="79" customWidth="1"/>
    <col min="2088" max="2088" width="1" style="79" customWidth="1"/>
    <col min="2089" max="2090" width="6.7109375" style="79" customWidth="1"/>
    <col min="2091" max="2304" width="11.42578125" style="79"/>
    <col min="2305" max="2307" width="0" style="79" hidden="1" customWidth="1"/>
    <col min="2308" max="2308" width="1" style="79" customWidth="1"/>
    <col min="2309" max="2309" width="6.140625" style="79" customWidth="1"/>
    <col min="2310" max="2310" width="1.5703125" style="79" customWidth="1"/>
    <col min="2311" max="2311" width="59.140625" style="79" customWidth="1"/>
    <col min="2312" max="2318" width="0" style="79" hidden="1" customWidth="1"/>
    <col min="2319" max="2319" width="0.28515625" style="79" customWidth="1"/>
    <col min="2320" max="2321" width="3.42578125" style="79" customWidth="1"/>
    <col min="2322" max="2322" width="2.85546875" style="79" customWidth="1"/>
    <col min="2323" max="2323" width="3" style="79" customWidth="1"/>
    <col min="2324" max="2325" width="5.42578125" style="79" customWidth="1"/>
    <col min="2326" max="2326" width="7.5703125" style="79" bestFit="1" customWidth="1"/>
    <col min="2327" max="2327" width="11.42578125" style="79"/>
    <col min="2328" max="2328" width="5.5703125" style="79" customWidth="1"/>
    <col min="2329" max="2329" width="6" style="79" customWidth="1"/>
    <col min="2330" max="2330" width="6.85546875" style="79" customWidth="1"/>
    <col min="2331" max="2331" width="2.28515625" style="79" customWidth="1"/>
    <col min="2332" max="2332" width="6.42578125" style="79" customWidth="1"/>
    <col min="2333" max="2333" width="6" style="79" customWidth="1"/>
    <col min="2334" max="2334" width="7.28515625" style="79" customWidth="1"/>
    <col min="2335" max="2335" width="1.5703125" style="79" customWidth="1"/>
    <col min="2336" max="2337" width="6.7109375" style="79" customWidth="1"/>
    <col min="2338" max="2338" width="6.85546875" style="79" customWidth="1"/>
    <col min="2339" max="2339" width="6.7109375" style="79" customWidth="1"/>
    <col min="2340" max="2340" width="1" style="79" customWidth="1"/>
    <col min="2341" max="2341" width="6.7109375" style="79" customWidth="1"/>
    <col min="2342" max="2342" width="1" style="79" customWidth="1"/>
    <col min="2343" max="2343" width="6.7109375" style="79" customWidth="1"/>
    <col min="2344" max="2344" width="1" style="79" customWidth="1"/>
    <col min="2345" max="2346" width="6.7109375" style="79" customWidth="1"/>
    <col min="2347" max="2560" width="11.42578125" style="79"/>
    <col min="2561" max="2563" width="0" style="79" hidden="1" customWidth="1"/>
    <col min="2564" max="2564" width="1" style="79" customWidth="1"/>
    <col min="2565" max="2565" width="6.140625" style="79" customWidth="1"/>
    <col min="2566" max="2566" width="1.5703125" style="79" customWidth="1"/>
    <col min="2567" max="2567" width="59.140625" style="79" customWidth="1"/>
    <col min="2568" max="2574" width="0" style="79" hidden="1" customWidth="1"/>
    <col min="2575" max="2575" width="0.28515625" style="79" customWidth="1"/>
    <col min="2576" max="2577" width="3.42578125" style="79" customWidth="1"/>
    <col min="2578" max="2578" width="2.85546875" style="79" customWidth="1"/>
    <col min="2579" max="2579" width="3" style="79" customWidth="1"/>
    <col min="2580" max="2581" width="5.42578125" style="79" customWidth="1"/>
    <col min="2582" max="2582" width="7.5703125" style="79" bestFit="1" customWidth="1"/>
    <col min="2583" max="2583" width="11.42578125" style="79"/>
    <col min="2584" max="2584" width="5.5703125" style="79" customWidth="1"/>
    <col min="2585" max="2585" width="6" style="79" customWidth="1"/>
    <col min="2586" max="2586" width="6.85546875" style="79" customWidth="1"/>
    <col min="2587" max="2587" width="2.28515625" style="79" customWidth="1"/>
    <col min="2588" max="2588" width="6.42578125" style="79" customWidth="1"/>
    <col min="2589" max="2589" width="6" style="79" customWidth="1"/>
    <col min="2590" max="2590" width="7.28515625" style="79" customWidth="1"/>
    <col min="2591" max="2591" width="1.5703125" style="79" customWidth="1"/>
    <col min="2592" max="2593" width="6.7109375" style="79" customWidth="1"/>
    <col min="2594" max="2594" width="6.85546875" style="79" customWidth="1"/>
    <col min="2595" max="2595" width="6.7109375" style="79" customWidth="1"/>
    <col min="2596" max="2596" width="1" style="79" customWidth="1"/>
    <col min="2597" max="2597" width="6.7109375" style="79" customWidth="1"/>
    <col min="2598" max="2598" width="1" style="79" customWidth="1"/>
    <col min="2599" max="2599" width="6.7109375" style="79" customWidth="1"/>
    <col min="2600" max="2600" width="1" style="79" customWidth="1"/>
    <col min="2601" max="2602" width="6.7109375" style="79" customWidth="1"/>
    <col min="2603" max="2816" width="11.42578125" style="79"/>
    <col min="2817" max="2819" width="0" style="79" hidden="1" customWidth="1"/>
    <col min="2820" max="2820" width="1" style="79" customWidth="1"/>
    <col min="2821" max="2821" width="6.140625" style="79" customWidth="1"/>
    <col min="2822" max="2822" width="1.5703125" style="79" customWidth="1"/>
    <col min="2823" max="2823" width="59.140625" style="79" customWidth="1"/>
    <col min="2824" max="2830" width="0" style="79" hidden="1" customWidth="1"/>
    <col min="2831" max="2831" width="0.28515625" style="79" customWidth="1"/>
    <col min="2832" max="2833" width="3.42578125" style="79" customWidth="1"/>
    <col min="2834" max="2834" width="2.85546875" style="79" customWidth="1"/>
    <col min="2835" max="2835" width="3" style="79" customWidth="1"/>
    <col min="2836" max="2837" width="5.42578125" style="79" customWidth="1"/>
    <col min="2838" max="2838" width="7.5703125" style="79" bestFit="1" customWidth="1"/>
    <col min="2839" max="2839" width="11.42578125" style="79"/>
    <col min="2840" max="2840" width="5.5703125" style="79" customWidth="1"/>
    <col min="2841" max="2841" width="6" style="79" customWidth="1"/>
    <col min="2842" max="2842" width="6.85546875" style="79" customWidth="1"/>
    <col min="2843" max="2843" width="2.28515625" style="79" customWidth="1"/>
    <col min="2844" max="2844" width="6.42578125" style="79" customWidth="1"/>
    <col min="2845" max="2845" width="6" style="79" customWidth="1"/>
    <col min="2846" max="2846" width="7.28515625" style="79" customWidth="1"/>
    <col min="2847" max="2847" width="1.5703125" style="79" customWidth="1"/>
    <col min="2848" max="2849" width="6.7109375" style="79" customWidth="1"/>
    <col min="2850" max="2850" width="6.85546875" style="79" customWidth="1"/>
    <col min="2851" max="2851" width="6.7109375" style="79" customWidth="1"/>
    <col min="2852" max="2852" width="1" style="79" customWidth="1"/>
    <col min="2853" max="2853" width="6.7109375" style="79" customWidth="1"/>
    <col min="2854" max="2854" width="1" style="79" customWidth="1"/>
    <col min="2855" max="2855" width="6.7109375" style="79" customWidth="1"/>
    <col min="2856" max="2856" width="1" style="79" customWidth="1"/>
    <col min="2857" max="2858" width="6.7109375" style="79" customWidth="1"/>
    <col min="2859" max="3072" width="11.42578125" style="79"/>
    <col min="3073" max="3075" width="0" style="79" hidden="1" customWidth="1"/>
    <col min="3076" max="3076" width="1" style="79" customWidth="1"/>
    <col min="3077" max="3077" width="6.140625" style="79" customWidth="1"/>
    <col min="3078" max="3078" width="1.5703125" style="79" customWidth="1"/>
    <col min="3079" max="3079" width="59.140625" style="79" customWidth="1"/>
    <col min="3080" max="3086" width="0" style="79" hidden="1" customWidth="1"/>
    <col min="3087" max="3087" width="0.28515625" style="79" customWidth="1"/>
    <col min="3088" max="3089" width="3.42578125" style="79" customWidth="1"/>
    <col min="3090" max="3090" width="2.85546875" style="79" customWidth="1"/>
    <col min="3091" max="3091" width="3" style="79" customWidth="1"/>
    <col min="3092" max="3093" width="5.42578125" style="79" customWidth="1"/>
    <col min="3094" max="3094" width="7.5703125" style="79" bestFit="1" customWidth="1"/>
    <col min="3095" max="3095" width="11.42578125" style="79"/>
    <col min="3096" max="3096" width="5.5703125" style="79" customWidth="1"/>
    <col min="3097" max="3097" width="6" style="79" customWidth="1"/>
    <col min="3098" max="3098" width="6.85546875" style="79" customWidth="1"/>
    <col min="3099" max="3099" width="2.28515625" style="79" customWidth="1"/>
    <col min="3100" max="3100" width="6.42578125" style="79" customWidth="1"/>
    <col min="3101" max="3101" width="6" style="79" customWidth="1"/>
    <col min="3102" max="3102" width="7.28515625" style="79" customWidth="1"/>
    <col min="3103" max="3103" width="1.5703125" style="79" customWidth="1"/>
    <col min="3104" max="3105" width="6.7109375" style="79" customWidth="1"/>
    <col min="3106" max="3106" width="6.85546875" style="79" customWidth="1"/>
    <col min="3107" max="3107" width="6.7109375" style="79" customWidth="1"/>
    <col min="3108" max="3108" width="1" style="79" customWidth="1"/>
    <col min="3109" max="3109" width="6.7109375" style="79" customWidth="1"/>
    <col min="3110" max="3110" width="1" style="79" customWidth="1"/>
    <col min="3111" max="3111" width="6.7109375" style="79" customWidth="1"/>
    <col min="3112" max="3112" width="1" style="79" customWidth="1"/>
    <col min="3113" max="3114" width="6.7109375" style="79" customWidth="1"/>
    <col min="3115" max="3328" width="11.42578125" style="79"/>
    <col min="3329" max="3331" width="0" style="79" hidden="1" customWidth="1"/>
    <col min="3332" max="3332" width="1" style="79" customWidth="1"/>
    <col min="3333" max="3333" width="6.140625" style="79" customWidth="1"/>
    <col min="3334" max="3334" width="1.5703125" style="79" customWidth="1"/>
    <col min="3335" max="3335" width="59.140625" style="79" customWidth="1"/>
    <col min="3336" max="3342" width="0" style="79" hidden="1" customWidth="1"/>
    <col min="3343" max="3343" width="0.28515625" style="79" customWidth="1"/>
    <col min="3344" max="3345" width="3.42578125" style="79" customWidth="1"/>
    <col min="3346" max="3346" width="2.85546875" style="79" customWidth="1"/>
    <col min="3347" max="3347" width="3" style="79" customWidth="1"/>
    <col min="3348" max="3349" width="5.42578125" style="79" customWidth="1"/>
    <col min="3350" max="3350" width="7.5703125" style="79" bestFit="1" customWidth="1"/>
    <col min="3351" max="3351" width="11.42578125" style="79"/>
    <col min="3352" max="3352" width="5.5703125" style="79" customWidth="1"/>
    <col min="3353" max="3353" width="6" style="79" customWidth="1"/>
    <col min="3354" max="3354" width="6.85546875" style="79" customWidth="1"/>
    <col min="3355" max="3355" width="2.28515625" style="79" customWidth="1"/>
    <col min="3356" max="3356" width="6.42578125" style="79" customWidth="1"/>
    <col min="3357" max="3357" width="6" style="79" customWidth="1"/>
    <col min="3358" max="3358" width="7.28515625" style="79" customWidth="1"/>
    <col min="3359" max="3359" width="1.5703125" style="79" customWidth="1"/>
    <col min="3360" max="3361" width="6.7109375" style="79" customWidth="1"/>
    <col min="3362" max="3362" width="6.85546875" style="79" customWidth="1"/>
    <col min="3363" max="3363" width="6.7109375" style="79" customWidth="1"/>
    <col min="3364" max="3364" width="1" style="79" customWidth="1"/>
    <col min="3365" max="3365" width="6.7109375" style="79" customWidth="1"/>
    <col min="3366" max="3366" width="1" style="79" customWidth="1"/>
    <col min="3367" max="3367" width="6.7109375" style="79" customWidth="1"/>
    <col min="3368" max="3368" width="1" style="79" customWidth="1"/>
    <col min="3369" max="3370" width="6.7109375" style="79" customWidth="1"/>
    <col min="3371" max="3584" width="11.42578125" style="79"/>
    <col min="3585" max="3587" width="0" style="79" hidden="1" customWidth="1"/>
    <col min="3588" max="3588" width="1" style="79" customWidth="1"/>
    <col min="3589" max="3589" width="6.140625" style="79" customWidth="1"/>
    <col min="3590" max="3590" width="1.5703125" style="79" customWidth="1"/>
    <col min="3591" max="3591" width="59.140625" style="79" customWidth="1"/>
    <col min="3592" max="3598" width="0" style="79" hidden="1" customWidth="1"/>
    <col min="3599" max="3599" width="0.28515625" style="79" customWidth="1"/>
    <col min="3600" max="3601" width="3.42578125" style="79" customWidth="1"/>
    <col min="3602" max="3602" width="2.85546875" style="79" customWidth="1"/>
    <col min="3603" max="3603" width="3" style="79" customWidth="1"/>
    <col min="3604" max="3605" width="5.42578125" style="79" customWidth="1"/>
    <col min="3606" max="3606" width="7.5703125" style="79" bestFit="1" customWidth="1"/>
    <col min="3607" max="3607" width="11.42578125" style="79"/>
    <col min="3608" max="3608" width="5.5703125" style="79" customWidth="1"/>
    <col min="3609" max="3609" width="6" style="79" customWidth="1"/>
    <col min="3610" max="3610" width="6.85546875" style="79" customWidth="1"/>
    <col min="3611" max="3611" width="2.28515625" style="79" customWidth="1"/>
    <col min="3612" max="3612" width="6.42578125" style="79" customWidth="1"/>
    <col min="3613" max="3613" width="6" style="79" customWidth="1"/>
    <col min="3614" max="3614" width="7.28515625" style="79" customWidth="1"/>
    <col min="3615" max="3615" width="1.5703125" style="79" customWidth="1"/>
    <col min="3616" max="3617" width="6.7109375" style="79" customWidth="1"/>
    <col min="3618" max="3618" width="6.85546875" style="79" customWidth="1"/>
    <col min="3619" max="3619" width="6.7109375" style="79" customWidth="1"/>
    <col min="3620" max="3620" width="1" style="79" customWidth="1"/>
    <col min="3621" max="3621" width="6.7109375" style="79" customWidth="1"/>
    <col min="3622" max="3622" width="1" style="79" customWidth="1"/>
    <col min="3623" max="3623" width="6.7109375" style="79" customWidth="1"/>
    <col min="3624" max="3624" width="1" style="79" customWidth="1"/>
    <col min="3625" max="3626" width="6.7109375" style="79" customWidth="1"/>
    <col min="3627" max="3840" width="11.42578125" style="79"/>
    <col min="3841" max="3843" width="0" style="79" hidden="1" customWidth="1"/>
    <col min="3844" max="3844" width="1" style="79" customWidth="1"/>
    <col min="3845" max="3845" width="6.140625" style="79" customWidth="1"/>
    <col min="3846" max="3846" width="1.5703125" style="79" customWidth="1"/>
    <col min="3847" max="3847" width="59.140625" style="79" customWidth="1"/>
    <col min="3848" max="3854" width="0" style="79" hidden="1" customWidth="1"/>
    <col min="3855" max="3855" width="0.28515625" style="79" customWidth="1"/>
    <col min="3856" max="3857" width="3.42578125" style="79" customWidth="1"/>
    <col min="3858" max="3858" width="2.85546875" style="79" customWidth="1"/>
    <col min="3859" max="3859" width="3" style="79" customWidth="1"/>
    <col min="3860" max="3861" width="5.42578125" style="79" customWidth="1"/>
    <col min="3862" max="3862" width="7.5703125" style="79" bestFit="1" customWidth="1"/>
    <col min="3863" max="3863" width="11.42578125" style="79"/>
    <col min="3864" max="3864" width="5.5703125" style="79" customWidth="1"/>
    <col min="3865" max="3865" width="6" style="79" customWidth="1"/>
    <col min="3866" max="3866" width="6.85546875" style="79" customWidth="1"/>
    <col min="3867" max="3867" width="2.28515625" style="79" customWidth="1"/>
    <col min="3868" max="3868" width="6.42578125" style="79" customWidth="1"/>
    <col min="3869" max="3869" width="6" style="79" customWidth="1"/>
    <col min="3870" max="3870" width="7.28515625" style="79" customWidth="1"/>
    <col min="3871" max="3871" width="1.5703125" style="79" customWidth="1"/>
    <col min="3872" max="3873" width="6.7109375" style="79" customWidth="1"/>
    <col min="3874" max="3874" width="6.85546875" style="79" customWidth="1"/>
    <col min="3875" max="3875" width="6.7109375" style="79" customWidth="1"/>
    <col min="3876" max="3876" width="1" style="79" customWidth="1"/>
    <col min="3877" max="3877" width="6.7109375" style="79" customWidth="1"/>
    <col min="3878" max="3878" width="1" style="79" customWidth="1"/>
    <col min="3879" max="3879" width="6.7109375" style="79" customWidth="1"/>
    <col min="3880" max="3880" width="1" style="79" customWidth="1"/>
    <col min="3881" max="3882" width="6.7109375" style="79" customWidth="1"/>
    <col min="3883" max="4096" width="11.42578125" style="79"/>
    <col min="4097" max="4099" width="0" style="79" hidden="1" customWidth="1"/>
    <col min="4100" max="4100" width="1" style="79" customWidth="1"/>
    <col min="4101" max="4101" width="6.140625" style="79" customWidth="1"/>
    <col min="4102" max="4102" width="1.5703125" style="79" customWidth="1"/>
    <col min="4103" max="4103" width="59.140625" style="79" customWidth="1"/>
    <col min="4104" max="4110" width="0" style="79" hidden="1" customWidth="1"/>
    <col min="4111" max="4111" width="0.28515625" style="79" customWidth="1"/>
    <col min="4112" max="4113" width="3.42578125" style="79" customWidth="1"/>
    <col min="4114" max="4114" width="2.85546875" style="79" customWidth="1"/>
    <col min="4115" max="4115" width="3" style="79" customWidth="1"/>
    <col min="4116" max="4117" width="5.42578125" style="79" customWidth="1"/>
    <col min="4118" max="4118" width="7.5703125" style="79" bestFit="1" customWidth="1"/>
    <col min="4119" max="4119" width="11.42578125" style="79"/>
    <col min="4120" max="4120" width="5.5703125" style="79" customWidth="1"/>
    <col min="4121" max="4121" width="6" style="79" customWidth="1"/>
    <col min="4122" max="4122" width="6.85546875" style="79" customWidth="1"/>
    <col min="4123" max="4123" width="2.28515625" style="79" customWidth="1"/>
    <col min="4124" max="4124" width="6.42578125" style="79" customWidth="1"/>
    <col min="4125" max="4125" width="6" style="79" customWidth="1"/>
    <col min="4126" max="4126" width="7.28515625" style="79" customWidth="1"/>
    <col min="4127" max="4127" width="1.5703125" style="79" customWidth="1"/>
    <col min="4128" max="4129" width="6.7109375" style="79" customWidth="1"/>
    <col min="4130" max="4130" width="6.85546875" style="79" customWidth="1"/>
    <col min="4131" max="4131" width="6.7109375" style="79" customWidth="1"/>
    <col min="4132" max="4132" width="1" style="79" customWidth="1"/>
    <col min="4133" max="4133" width="6.7109375" style="79" customWidth="1"/>
    <col min="4134" max="4134" width="1" style="79" customWidth="1"/>
    <col min="4135" max="4135" width="6.7109375" style="79" customWidth="1"/>
    <col min="4136" max="4136" width="1" style="79" customWidth="1"/>
    <col min="4137" max="4138" width="6.7109375" style="79" customWidth="1"/>
    <col min="4139" max="4352" width="11.42578125" style="79"/>
    <col min="4353" max="4355" width="0" style="79" hidden="1" customWidth="1"/>
    <col min="4356" max="4356" width="1" style="79" customWidth="1"/>
    <col min="4357" max="4357" width="6.140625" style="79" customWidth="1"/>
    <col min="4358" max="4358" width="1.5703125" style="79" customWidth="1"/>
    <col min="4359" max="4359" width="59.140625" style="79" customWidth="1"/>
    <col min="4360" max="4366" width="0" style="79" hidden="1" customWidth="1"/>
    <col min="4367" max="4367" width="0.28515625" style="79" customWidth="1"/>
    <col min="4368" max="4369" width="3.42578125" style="79" customWidth="1"/>
    <col min="4370" max="4370" width="2.85546875" style="79" customWidth="1"/>
    <col min="4371" max="4371" width="3" style="79" customWidth="1"/>
    <col min="4372" max="4373" width="5.42578125" style="79" customWidth="1"/>
    <col min="4374" max="4374" width="7.5703125" style="79" bestFit="1" customWidth="1"/>
    <col min="4375" max="4375" width="11.42578125" style="79"/>
    <col min="4376" max="4376" width="5.5703125" style="79" customWidth="1"/>
    <col min="4377" max="4377" width="6" style="79" customWidth="1"/>
    <col min="4378" max="4378" width="6.85546875" style="79" customWidth="1"/>
    <col min="4379" max="4379" width="2.28515625" style="79" customWidth="1"/>
    <col min="4380" max="4380" width="6.42578125" style="79" customWidth="1"/>
    <col min="4381" max="4381" width="6" style="79" customWidth="1"/>
    <col min="4382" max="4382" width="7.28515625" style="79" customWidth="1"/>
    <col min="4383" max="4383" width="1.5703125" style="79" customWidth="1"/>
    <col min="4384" max="4385" width="6.7109375" style="79" customWidth="1"/>
    <col min="4386" max="4386" width="6.85546875" style="79" customWidth="1"/>
    <col min="4387" max="4387" width="6.7109375" style="79" customWidth="1"/>
    <col min="4388" max="4388" width="1" style="79" customWidth="1"/>
    <col min="4389" max="4389" width="6.7109375" style="79" customWidth="1"/>
    <col min="4390" max="4390" width="1" style="79" customWidth="1"/>
    <col min="4391" max="4391" width="6.7109375" style="79" customWidth="1"/>
    <col min="4392" max="4392" width="1" style="79" customWidth="1"/>
    <col min="4393" max="4394" width="6.7109375" style="79" customWidth="1"/>
    <col min="4395" max="4608" width="11.42578125" style="79"/>
    <col min="4609" max="4611" width="0" style="79" hidden="1" customWidth="1"/>
    <col min="4612" max="4612" width="1" style="79" customWidth="1"/>
    <col min="4613" max="4613" width="6.140625" style="79" customWidth="1"/>
    <col min="4614" max="4614" width="1.5703125" style="79" customWidth="1"/>
    <col min="4615" max="4615" width="59.140625" style="79" customWidth="1"/>
    <col min="4616" max="4622" width="0" style="79" hidden="1" customWidth="1"/>
    <col min="4623" max="4623" width="0.28515625" style="79" customWidth="1"/>
    <col min="4624" max="4625" width="3.42578125" style="79" customWidth="1"/>
    <col min="4626" max="4626" width="2.85546875" style="79" customWidth="1"/>
    <col min="4627" max="4627" width="3" style="79" customWidth="1"/>
    <col min="4628" max="4629" width="5.42578125" style="79" customWidth="1"/>
    <col min="4630" max="4630" width="7.5703125" style="79" bestFit="1" customWidth="1"/>
    <col min="4631" max="4631" width="11.42578125" style="79"/>
    <col min="4632" max="4632" width="5.5703125" style="79" customWidth="1"/>
    <col min="4633" max="4633" width="6" style="79" customWidth="1"/>
    <col min="4634" max="4634" width="6.85546875" style="79" customWidth="1"/>
    <col min="4635" max="4635" width="2.28515625" style="79" customWidth="1"/>
    <col min="4636" max="4636" width="6.42578125" style="79" customWidth="1"/>
    <col min="4637" max="4637" width="6" style="79" customWidth="1"/>
    <col min="4638" max="4638" width="7.28515625" style="79" customWidth="1"/>
    <col min="4639" max="4639" width="1.5703125" style="79" customWidth="1"/>
    <col min="4640" max="4641" width="6.7109375" style="79" customWidth="1"/>
    <col min="4642" max="4642" width="6.85546875" style="79" customWidth="1"/>
    <col min="4643" max="4643" width="6.7109375" style="79" customWidth="1"/>
    <col min="4644" max="4644" width="1" style="79" customWidth="1"/>
    <col min="4645" max="4645" width="6.7109375" style="79" customWidth="1"/>
    <col min="4646" max="4646" width="1" style="79" customWidth="1"/>
    <col min="4647" max="4647" width="6.7109375" style="79" customWidth="1"/>
    <col min="4648" max="4648" width="1" style="79" customWidth="1"/>
    <col min="4649" max="4650" width="6.7109375" style="79" customWidth="1"/>
    <col min="4651" max="4864" width="11.42578125" style="79"/>
    <col min="4865" max="4867" width="0" style="79" hidden="1" customWidth="1"/>
    <col min="4868" max="4868" width="1" style="79" customWidth="1"/>
    <col min="4869" max="4869" width="6.140625" style="79" customWidth="1"/>
    <col min="4870" max="4870" width="1.5703125" style="79" customWidth="1"/>
    <col min="4871" max="4871" width="59.140625" style="79" customWidth="1"/>
    <col min="4872" max="4878" width="0" style="79" hidden="1" customWidth="1"/>
    <col min="4879" max="4879" width="0.28515625" style="79" customWidth="1"/>
    <col min="4880" max="4881" width="3.42578125" style="79" customWidth="1"/>
    <col min="4882" max="4882" width="2.85546875" style="79" customWidth="1"/>
    <col min="4883" max="4883" width="3" style="79" customWidth="1"/>
    <col min="4884" max="4885" width="5.42578125" style="79" customWidth="1"/>
    <col min="4886" max="4886" width="7.5703125" style="79" bestFit="1" customWidth="1"/>
    <col min="4887" max="4887" width="11.42578125" style="79"/>
    <col min="4888" max="4888" width="5.5703125" style="79" customWidth="1"/>
    <col min="4889" max="4889" width="6" style="79" customWidth="1"/>
    <col min="4890" max="4890" width="6.85546875" style="79" customWidth="1"/>
    <col min="4891" max="4891" width="2.28515625" style="79" customWidth="1"/>
    <col min="4892" max="4892" width="6.42578125" style="79" customWidth="1"/>
    <col min="4893" max="4893" width="6" style="79" customWidth="1"/>
    <col min="4894" max="4894" width="7.28515625" style="79" customWidth="1"/>
    <col min="4895" max="4895" width="1.5703125" style="79" customWidth="1"/>
    <col min="4896" max="4897" width="6.7109375" style="79" customWidth="1"/>
    <col min="4898" max="4898" width="6.85546875" style="79" customWidth="1"/>
    <col min="4899" max="4899" width="6.7109375" style="79" customWidth="1"/>
    <col min="4900" max="4900" width="1" style="79" customWidth="1"/>
    <col min="4901" max="4901" width="6.7109375" style="79" customWidth="1"/>
    <col min="4902" max="4902" width="1" style="79" customWidth="1"/>
    <col min="4903" max="4903" width="6.7109375" style="79" customWidth="1"/>
    <col min="4904" max="4904" width="1" style="79" customWidth="1"/>
    <col min="4905" max="4906" width="6.7109375" style="79" customWidth="1"/>
    <col min="4907" max="5120" width="11.42578125" style="79"/>
    <col min="5121" max="5123" width="0" style="79" hidden="1" customWidth="1"/>
    <col min="5124" max="5124" width="1" style="79" customWidth="1"/>
    <col min="5125" max="5125" width="6.140625" style="79" customWidth="1"/>
    <col min="5126" max="5126" width="1.5703125" style="79" customWidth="1"/>
    <col min="5127" max="5127" width="59.140625" style="79" customWidth="1"/>
    <col min="5128" max="5134" width="0" style="79" hidden="1" customWidth="1"/>
    <col min="5135" max="5135" width="0.28515625" style="79" customWidth="1"/>
    <col min="5136" max="5137" width="3.42578125" style="79" customWidth="1"/>
    <col min="5138" max="5138" width="2.85546875" style="79" customWidth="1"/>
    <col min="5139" max="5139" width="3" style="79" customWidth="1"/>
    <col min="5140" max="5141" width="5.42578125" style="79" customWidth="1"/>
    <col min="5142" max="5142" width="7.5703125" style="79" bestFit="1" customWidth="1"/>
    <col min="5143" max="5143" width="11.42578125" style="79"/>
    <col min="5144" max="5144" width="5.5703125" style="79" customWidth="1"/>
    <col min="5145" max="5145" width="6" style="79" customWidth="1"/>
    <col min="5146" max="5146" width="6.85546875" style="79" customWidth="1"/>
    <col min="5147" max="5147" width="2.28515625" style="79" customWidth="1"/>
    <col min="5148" max="5148" width="6.42578125" style="79" customWidth="1"/>
    <col min="5149" max="5149" width="6" style="79" customWidth="1"/>
    <col min="5150" max="5150" width="7.28515625" style="79" customWidth="1"/>
    <col min="5151" max="5151" width="1.5703125" style="79" customWidth="1"/>
    <col min="5152" max="5153" width="6.7109375" style="79" customWidth="1"/>
    <col min="5154" max="5154" width="6.85546875" style="79" customWidth="1"/>
    <col min="5155" max="5155" width="6.7109375" style="79" customWidth="1"/>
    <col min="5156" max="5156" width="1" style="79" customWidth="1"/>
    <col min="5157" max="5157" width="6.7109375" style="79" customWidth="1"/>
    <col min="5158" max="5158" width="1" style="79" customWidth="1"/>
    <col min="5159" max="5159" width="6.7109375" style="79" customWidth="1"/>
    <col min="5160" max="5160" width="1" style="79" customWidth="1"/>
    <col min="5161" max="5162" width="6.7109375" style="79" customWidth="1"/>
    <col min="5163" max="5376" width="11.42578125" style="79"/>
    <col min="5377" max="5379" width="0" style="79" hidden="1" customWidth="1"/>
    <col min="5380" max="5380" width="1" style="79" customWidth="1"/>
    <col min="5381" max="5381" width="6.140625" style="79" customWidth="1"/>
    <col min="5382" max="5382" width="1.5703125" style="79" customWidth="1"/>
    <col min="5383" max="5383" width="59.140625" style="79" customWidth="1"/>
    <col min="5384" max="5390" width="0" style="79" hidden="1" customWidth="1"/>
    <col min="5391" max="5391" width="0.28515625" style="79" customWidth="1"/>
    <col min="5392" max="5393" width="3.42578125" style="79" customWidth="1"/>
    <col min="5394" max="5394" width="2.85546875" style="79" customWidth="1"/>
    <col min="5395" max="5395" width="3" style="79" customWidth="1"/>
    <col min="5396" max="5397" width="5.42578125" style="79" customWidth="1"/>
    <col min="5398" max="5398" width="7.5703125" style="79" bestFit="1" customWidth="1"/>
    <col min="5399" max="5399" width="11.42578125" style="79"/>
    <col min="5400" max="5400" width="5.5703125" style="79" customWidth="1"/>
    <col min="5401" max="5401" width="6" style="79" customWidth="1"/>
    <col min="5402" max="5402" width="6.85546875" style="79" customWidth="1"/>
    <col min="5403" max="5403" width="2.28515625" style="79" customWidth="1"/>
    <col min="5404" max="5404" width="6.42578125" style="79" customWidth="1"/>
    <col min="5405" max="5405" width="6" style="79" customWidth="1"/>
    <col min="5406" max="5406" width="7.28515625" style="79" customWidth="1"/>
    <col min="5407" max="5407" width="1.5703125" style="79" customWidth="1"/>
    <col min="5408" max="5409" width="6.7109375" style="79" customWidth="1"/>
    <col min="5410" max="5410" width="6.85546875" style="79" customWidth="1"/>
    <col min="5411" max="5411" width="6.7109375" style="79" customWidth="1"/>
    <col min="5412" max="5412" width="1" style="79" customWidth="1"/>
    <col min="5413" max="5413" width="6.7109375" style="79" customWidth="1"/>
    <col min="5414" max="5414" width="1" style="79" customWidth="1"/>
    <col min="5415" max="5415" width="6.7109375" style="79" customWidth="1"/>
    <col min="5416" max="5416" width="1" style="79" customWidth="1"/>
    <col min="5417" max="5418" width="6.7109375" style="79" customWidth="1"/>
    <col min="5419" max="5632" width="11.42578125" style="79"/>
    <col min="5633" max="5635" width="0" style="79" hidden="1" customWidth="1"/>
    <col min="5636" max="5636" width="1" style="79" customWidth="1"/>
    <col min="5637" max="5637" width="6.140625" style="79" customWidth="1"/>
    <col min="5638" max="5638" width="1.5703125" style="79" customWidth="1"/>
    <col min="5639" max="5639" width="59.140625" style="79" customWidth="1"/>
    <col min="5640" max="5646" width="0" style="79" hidden="1" customWidth="1"/>
    <col min="5647" max="5647" width="0.28515625" style="79" customWidth="1"/>
    <col min="5648" max="5649" width="3.42578125" style="79" customWidth="1"/>
    <col min="5650" max="5650" width="2.85546875" style="79" customWidth="1"/>
    <col min="5651" max="5651" width="3" style="79" customWidth="1"/>
    <col min="5652" max="5653" width="5.42578125" style="79" customWidth="1"/>
    <col min="5654" max="5654" width="7.5703125" style="79" bestFit="1" customWidth="1"/>
    <col min="5655" max="5655" width="11.42578125" style="79"/>
    <col min="5656" max="5656" width="5.5703125" style="79" customWidth="1"/>
    <col min="5657" max="5657" width="6" style="79" customWidth="1"/>
    <col min="5658" max="5658" width="6.85546875" style="79" customWidth="1"/>
    <col min="5659" max="5659" width="2.28515625" style="79" customWidth="1"/>
    <col min="5660" max="5660" width="6.42578125" style="79" customWidth="1"/>
    <col min="5661" max="5661" width="6" style="79" customWidth="1"/>
    <col min="5662" max="5662" width="7.28515625" style="79" customWidth="1"/>
    <col min="5663" max="5663" width="1.5703125" style="79" customWidth="1"/>
    <col min="5664" max="5665" width="6.7109375" style="79" customWidth="1"/>
    <col min="5666" max="5666" width="6.85546875" style="79" customWidth="1"/>
    <col min="5667" max="5667" width="6.7109375" style="79" customWidth="1"/>
    <col min="5668" max="5668" width="1" style="79" customWidth="1"/>
    <col min="5669" max="5669" width="6.7109375" style="79" customWidth="1"/>
    <col min="5670" max="5670" width="1" style="79" customWidth="1"/>
    <col min="5671" max="5671" width="6.7109375" style="79" customWidth="1"/>
    <col min="5672" max="5672" width="1" style="79" customWidth="1"/>
    <col min="5673" max="5674" width="6.7109375" style="79" customWidth="1"/>
    <col min="5675" max="5888" width="11.42578125" style="79"/>
    <col min="5889" max="5891" width="0" style="79" hidden="1" customWidth="1"/>
    <col min="5892" max="5892" width="1" style="79" customWidth="1"/>
    <col min="5893" max="5893" width="6.140625" style="79" customWidth="1"/>
    <col min="5894" max="5894" width="1.5703125" style="79" customWidth="1"/>
    <col min="5895" max="5895" width="59.140625" style="79" customWidth="1"/>
    <col min="5896" max="5902" width="0" style="79" hidden="1" customWidth="1"/>
    <col min="5903" max="5903" width="0.28515625" style="79" customWidth="1"/>
    <col min="5904" max="5905" width="3.42578125" style="79" customWidth="1"/>
    <col min="5906" max="5906" width="2.85546875" style="79" customWidth="1"/>
    <col min="5907" max="5907" width="3" style="79" customWidth="1"/>
    <col min="5908" max="5909" width="5.42578125" style="79" customWidth="1"/>
    <col min="5910" max="5910" width="7.5703125" style="79" bestFit="1" customWidth="1"/>
    <col min="5911" max="5911" width="11.42578125" style="79"/>
    <col min="5912" max="5912" width="5.5703125" style="79" customWidth="1"/>
    <col min="5913" max="5913" width="6" style="79" customWidth="1"/>
    <col min="5914" max="5914" width="6.85546875" style="79" customWidth="1"/>
    <col min="5915" max="5915" width="2.28515625" style="79" customWidth="1"/>
    <col min="5916" max="5916" width="6.42578125" style="79" customWidth="1"/>
    <col min="5917" max="5917" width="6" style="79" customWidth="1"/>
    <col min="5918" max="5918" width="7.28515625" style="79" customWidth="1"/>
    <col min="5919" max="5919" width="1.5703125" style="79" customWidth="1"/>
    <col min="5920" max="5921" width="6.7109375" style="79" customWidth="1"/>
    <col min="5922" max="5922" width="6.85546875" style="79" customWidth="1"/>
    <col min="5923" max="5923" width="6.7109375" style="79" customWidth="1"/>
    <col min="5924" max="5924" width="1" style="79" customWidth="1"/>
    <col min="5925" max="5925" width="6.7109375" style="79" customWidth="1"/>
    <col min="5926" max="5926" width="1" style="79" customWidth="1"/>
    <col min="5927" max="5927" width="6.7109375" style="79" customWidth="1"/>
    <col min="5928" max="5928" width="1" style="79" customWidth="1"/>
    <col min="5929" max="5930" width="6.7109375" style="79" customWidth="1"/>
    <col min="5931" max="6144" width="11.42578125" style="79"/>
    <col min="6145" max="6147" width="0" style="79" hidden="1" customWidth="1"/>
    <col min="6148" max="6148" width="1" style="79" customWidth="1"/>
    <col min="6149" max="6149" width="6.140625" style="79" customWidth="1"/>
    <col min="6150" max="6150" width="1.5703125" style="79" customWidth="1"/>
    <col min="6151" max="6151" width="59.140625" style="79" customWidth="1"/>
    <col min="6152" max="6158" width="0" style="79" hidden="1" customWidth="1"/>
    <col min="6159" max="6159" width="0.28515625" style="79" customWidth="1"/>
    <col min="6160" max="6161" width="3.42578125" style="79" customWidth="1"/>
    <col min="6162" max="6162" width="2.85546875" style="79" customWidth="1"/>
    <col min="6163" max="6163" width="3" style="79" customWidth="1"/>
    <col min="6164" max="6165" width="5.42578125" style="79" customWidth="1"/>
    <col min="6166" max="6166" width="7.5703125" style="79" bestFit="1" customWidth="1"/>
    <col min="6167" max="6167" width="11.42578125" style="79"/>
    <col min="6168" max="6168" width="5.5703125" style="79" customWidth="1"/>
    <col min="6169" max="6169" width="6" style="79" customWidth="1"/>
    <col min="6170" max="6170" width="6.85546875" style="79" customWidth="1"/>
    <col min="6171" max="6171" width="2.28515625" style="79" customWidth="1"/>
    <col min="6172" max="6172" width="6.42578125" style="79" customWidth="1"/>
    <col min="6173" max="6173" width="6" style="79" customWidth="1"/>
    <col min="6174" max="6174" width="7.28515625" style="79" customWidth="1"/>
    <col min="6175" max="6175" width="1.5703125" style="79" customWidth="1"/>
    <col min="6176" max="6177" width="6.7109375" style="79" customWidth="1"/>
    <col min="6178" max="6178" width="6.85546875" style="79" customWidth="1"/>
    <col min="6179" max="6179" width="6.7109375" style="79" customWidth="1"/>
    <col min="6180" max="6180" width="1" style="79" customWidth="1"/>
    <col min="6181" max="6181" width="6.7109375" style="79" customWidth="1"/>
    <col min="6182" max="6182" width="1" style="79" customWidth="1"/>
    <col min="6183" max="6183" width="6.7109375" style="79" customWidth="1"/>
    <col min="6184" max="6184" width="1" style="79" customWidth="1"/>
    <col min="6185" max="6186" width="6.7109375" style="79" customWidth="1"/>
    <col min="6187" max="6400" width="11.42578125" style="79"/>
    <col min="6401" max="6403" width="0" style="79" hidden="1" customWidth="1"/>
    <col min="6404" max="6404" width="1" style="79" customWidth="1"/>
    <col min="6405" max="6405" width="6.140625" style="79" customWidth="1"/>
    <col min="6406" max="6406" width="1.5703125" style="79" customWidth="1"/>
    <col min="6407" max="6407" width="59.140625" style="79" customWidth="1"/>
    <col min="6408" max="6414" width="0" style="79" hidden="1" customWidth="1"/>
    <col min="6415" max="6415" width="0.28515625" style="79" customWidth="1"/>
    <col min="6416" max="6417" width="3.42578125" style="79" customWidth="1"/>
    <col min="6418" max="6418" width="2.85546875" style="79" customWidth="1"/>
    <col min="6419" max="6419" width="3" style="79" customWidth="1"/>
    <col min="6420" max="6421" width="5.42578125" style="79" customWidth="1"/>
    <col min="6422" max="6422" width="7.5703125" style="79" bestFit="1" customWidth="1"/>
    <col min="6423" max="6423" width="11.42578125" style="79"/>
    <col min="6424" max="6424" width="5.5703125" style="79" customWidth="1"/>
    <col min="6425" max="6425" width="6" style="79" customWidth="1"/>
    <col min="6426" max="6426" width="6.85546875" style="79" customWidth="1"/>
    <col min="6427" max="6427" width="2.28515625" style="79" customWidth="1"/>
    <col min="6428" max="6428" width="6.42578125" style="79" customWidth="1"/>
    <col min="6429" max="6429" width="6" style="79" customWidth="1"/>
    <col min="6430" max="6430" width="7.28515625" style="79" customWidth="1"/>
    <col min="6431" max="6431" width="1.5703125" style="79" customWidth="1"/>
    <col min="6432" max="6433" width="6.7109375" style="79" customWidth="1"/>
    <col min="6434" max="6434" width="6.85546875" style="79" customWidth="1"/>
    <col min="6435" max="6435" width="6.7109375" style="79" customWidth="1"/>
    <col min="6436" max="6436" width="1" style="79" customWidth="1"/>
    <col min="6437" max="6437" width="6.7109375" style="79" customWidth="1"/>
    <col min="6438" max="6438" width="1" style="79" customWidth="1"/>
    <col min="6439" max="6439" width="6.7109375" style="79" customWidth="1"/>
    <col min="6440" max="6440" width="1" style="79" customWidth="1"/>
    <col min="6441" max="6442" width="6.7109375" style="79" customWidth="1"/>
    <col min="6443" max="6656" width="11.42578125" style="79"/>
    <col min="6657" max="6659" width="0" style="79" hidden="1" customWidth="1"/>
    <col min="6660" max="6660" width="1" style="79" customWidth="1"/>
    <col min="6661" max="6661" width="6.140625" style="79" customWidth="1"/>
    <col min="6662" max="6662" width="1.5703125" style="79" customWidth="1"/>
    <col min="6663" max="6663" width="59.140625" style="79" customWidth="1"/>
    <col min="6664" max="6670" width="0" style="79" hidden="1" customWidth="1"/>
    <col min="6671" max="6671" width="0.28515625" style="79" customWidth="1"/>
    <col min="6672" max="6673" width="3.42578125" style="79" customWidth="1"/>
    <col min="6674" max="6674" width="2.85546875" style="79" customWidth="1"/>
    <col min="6675" max="6675" width="3" style="79" customWidth="1"/>
    <col min="6676" max="6677" width="5.42578125" style="79" customWidth="1"/>
    <col min="6678" max="6678" width="7.5703125" style="79" bestFit="1" customWidth="1"/>
    <col min="6679" max="6679" width="11.42578125" style="79"/>
    <col min="6680" max="6680" width="5.5703125" style="79" customWidth="1"/>
    <col min="6681" max="6681" width="6" style="79" customWidth="1"/>
    <col min="6682" max="6682" width="6.85546875" style="79" customWidth="1"/>
    <col min="6683" max="6683" width="2.28515625" style="79" customWidth="1"/>
    <col min="6684" max="6684" width="6.42578125" style="79" customWidth="1"/>
    <col min="6685" max="6685" width="6" style="79" customWidth="1"/>
    <col min="6686" max="6686" width="7.28515625" style="79" customWidth="1"/>
    <col min="6687" max="6687" width="1.5703125" style="79" customWidth="1"/>
    <col min="6688" max="6689" width="6.7109375" style="79" customWidth="1"/>
    <col min="6690" max="6690" width="6.85546875" style="79" customWidth="1"/>
    <col min="6691" max="6691" width="6.7109375" style="79" customWidth="1"/>
    <col min="6692" max="6692" width="1" style="79" customWidth="1"/>
    <col min="6693" max="6693" width="6.7109375" style="79" customWidth="1"/>
    <col min="6694" max="6694" width="1" style="79" customWidth="1"/>
    <col min="6695" max="6695" width="6.7109375" style="79" customWidth="1"/>
    <col min="6696" max="6696" width="1" style="79" customWidth="1"/>
    <col min="6697" max="6698" width="6.7109375" style="79" customWidth="1"/>
    <col min="6699" max="6912" width="11.42578125" style="79"/>
    <col min="6913" max="6915" width="0" style="79" hidden="1" customWidth="1"/>
    <col min="6916" max="6916" width="1" style="79" customWidth="1"/>
    <col min="6917" max="6917" width="6.140625" style="79" customWidth="1"/>
    <col min="6918" max="6918" width="1.5703125" style="79" customWidth="1"/>
    <col min="6919" max="6919" width="59.140625" style="79" customWidth="1"/>
    <col min="6920" max="6926" width="0" style="79" hidden="1" customWidth="1"/>
    <col min="6927" max="6927" width="0.28515625" style="79" customWidth="1"/>
    <col min="6928" max="6929" width="3.42578125" style="79" customWidth="1"/>
    <col min="6930" max="6930" width="2.85546875" style="79" customWidth="1"/>
    <col min="6931" max="6931" width="3" style="79" customWidth="1"/>
    <col min="6932" max="6933" width="5.42578125" style="79" customWidth="1"/>
    <col min="6934" max="6934" width="7.5703125" style="79" bestFit="1" customWidth="1"/>
    <col min="6935" max="6935" width="11.42578125" style="79"/>
    <col min="6936" max="6936" width="5.5703125" style="79" customWidth="1"/>
    <col min="6937" max="6937" width="6" style="79" customWidth="1"/>
    <col min="6938" max="6938" width="6.85546875" style="79" customWidth="1"/>
    <col min="6939" max="6939" width="2.28515625" style="79" customWidth="1"/>
    <col min="6940" max="6940" width="6.42578125" style="79" customWidth="1"/>
    <col min="6941" max="6941" width="6" style="79" customWidth="1"/>
    <col min="6942" max="6942" width="7.28515625" style="79" customWidth="1"/>
    <col min="6943" max="6943" width="1.5703125" style="79" customWidth="1"/>
    <col min="6944" max="6945" width="6.7109375" style="79" customWidth="1"/>
    <col min="6946" max="6946" width="6.85546875" style="79" customWidth="1"/>
    <col min="6947" max="6947" width="6.7109375" style="79" customWidth="1"/>
    <col min="6948" max="6948" width="1" style="79" customWidth="1"/>
    <col min="6949" max="6949" width="6.7109375" style="79" customWidth="1"/>
    <col min="6950" max="6950" width="1" style="79" customWidth="1"/>
    <col min="6951" max="6951" width="6.7109375" style="79" customWidth="1"/>
    <col min="6952" max="6952" width="1" style="79" customWidth="1"/>
    <col min="6953" max="6954" width="6.7109375" style="79" customWidth="1"/>
    <col min="6955" max="7168" width="11.42578125" style="79"/>
    <col min="7169" max="7171" width="0" style="79" hidden="1" customWidth="1"/>
    <col min="7172" max="7172" width="1" style="79" customWidth="1"/>
    <col min="7173" max="7173" width="6.140625" style="79" customWidth="1"/>
    <col min="7174" max="7174" width="1.5703125" style="79" customWidth="1"/>
    <col min="7175" max="7175" width="59.140625" style="79" customWidth="1"/>
    <col min="7176" max="7182" width="0" style="79" hidden="1" customWidth="1"/>
    <col min="7183" max="7183" width="0.28515625" style="79" customWidth="1"/>
    <col min="7184" max="7185" width="3.42578125" style="79" customWidth="1"/>
    <col min="7186" max="7186" width="2.85546875" style="79" customWidth="1"/>
    <col min="7187" max="7187" width="3" style="79" customWidth="1"/>
    <col min="7188" max="7189" width="5.42578125" style="79" customWidth="1"/>
    <col min="7190" max="7190" width="7.5703125" style="79" bestFit="1" customWidth="1"/>
    <col min="7191" max="7191" width="11.42578125" style="79"/>
    <col min="7192" max="7192" width="5.5703125" style="79" customWidth="1"/>
    <col min="7193" max="7193" width="6" style="79" customWidth="1"/>
    <col min="7194" max="7194" width="6.85546875" style="79" customWidth="1"/>
    <col min="7195" max="7195" width="2.28515625" style="79" customWidth="1"/>
    <col min="7196" max="7196" width="6.42578125" style="79" customWidth="1"/>
    <col min="7197" max="7197" width="6" style="79" customWidth="1"/>
    <col min="7198" max="7198" width="7.28515625" style="79" customWidth="1"/>
    <col min="7199" max="7199" width="1.5703125" style="79" customWidth="1"/>
    <col min="7200" max="7201" width="6.7109375" style="79" customWidth="1"/>
    <col min="7202" max="7202" width="6.85546875" style="79" customWidth="1"/>
    <col min="7203" max="7203" width="6.7109375" style="79" customWidth="1"/>
    <col min="7204" max="7204" width="1" style="79" customWidth="1"/>
    <col min="7205" max="7205" width="6.7109375" style="79" customWidth="1"/>
    <col min="7206" max="7206" width="1" style="79" customWidth="1"/>
    <col min="7207" max="7207" width="6.7109375" style="79" customWidth="1"/>
    <col min="7208" max="7208" width="1" style="79" customWidth="1"/>
    <col min="7209" max="7210" width="6.7109375" style="79" customWidth="1"/>
    <col min="7211" max="7424" width="11.42578125" style="79"/>
    <col min="7425" max="7427" width="0" style="79" hidden="1" customWidth="1"/>
    <col min="7428" max="7428" width="1" style="79" customWidth="1"/>
    <col min="7429" max="7429" width="6.140625" style="79" customWidth="1"/>
    <col min="7430" max="7430" width="1.5703125" style="79" customWidth="1"/>
    <col min="7431" max="7431" width="59.140625" style="79" customWidth="1"/>
    <col min="7432" max="7438" width="0" style="79" hidden="1" customWidth="1"/>
    <col min="7439" max="7439" width="0.28515625" style="79" customWidth="1"/>
    <col min="7440" max="7441" width="3.42578125" style="79" customWidth="1"/>
    <col min="7442" max="7442" width="2.85546875" style="79" customWidth="1"/>
    <col min="7443" max="7443" width="3" style="79" customWidth="1"/>
    <col min="7444" max="7445" width="5.42578125" style="79" customWidth="1"/>
    <col min="7446" max="7446" width="7.5703125" style="79" bestFit="1" customWidth="1"/>
    <col min="7447" max="7447" width="11.42578125" style="79"/>
    <col min="7448" max="7448" width="5.5703125" style="79" customWidth="1"/>
    <col min="7449" max="7449" width="6" style="79" customWidth="1"/>
    <col min="7450" max="7450" width="6.85546875" style="79" customWidth="1"/>
    <col min="7451" max="7451" width="2.28515625" style="79" customWidth="1"/>
    <col min="7452" max="7452" width="6.42578125" style="79" customWidth="1"/>
    <col min="7453" max="7453" width="6" style="79" customWidth="1"/>
    <col min="7454" max="7454" width="7.28515625" style="79" customWidth="1"/>
    <col min="7455" max="7455" width="1.5703125" style="79" customWidth="1"/>
    <col min="7456" max="7457" width="6.7109375" style="79" customWidth="1"/>
    <col min="7458" max="7458" width="6.85546875" style="79" customWidth="1"/>
    <col min="7459" max="7459" width="6.7109375" style="79" customWidth="1"/>
    <col min="7460" max="7460" width="1" style="79" customWidth="1"/>
    <col min="7461" max="7461" width="6.7109375" style="79" customWidth="1"/>
    <col min="7462" max="7462" width="1" style="79" customWidth="1"/>
    <col min="7463" max="7463" width="6.7109375" style="79" customWidth="1"/>
    <col min="7464" max="7464" width="1" style="79" customWidth="1"/>
    <col min="7465" max="7466" width="6.7109375" style="79" customWidth="1"/>
    <col min="7467" max="7680" width="11.42578125" style="79"/>
    <col min="7681" max="7683" width="0" style="79" hidden="1" customWidth="1"/>
    <col min="7684" max="7684" width="1" style="79" customWidth="1"/>
    <col min="7685" max="7685" width="6.140625" style="79" customWidth="1"/>
    <col min="7686" max="7686" width="1.5703125" style="79" customWidth="1"/>
    <col min="7687" max="7687" width="59.140625" style="79" customWidth="1"/>
    <col min="7688" max="7694" width="0" style="79" hidden="1" customWidth="1"/>
    <col min="7695" max="7695" width="0.28515625" style="79" customWidth="1"/>
    <col min="7696" max="7697" width="3.42578125" style="79" customWidth="1"/>
    <col min="7698" max="7698" width="2.85546875" style="79" customWidth="1"/>
    <col min="7699" max="7699" width="3" style="79" customWidth="1"/>
    <col min="7700" max="7701" width="5.42578125" style="79" customWidth="1"/>
    <col min="7702" max="7702" width="7.5703125" style="79" bestFit="1" customWidth="1"/>
    <col min="7703" max="7703" width="11.42578125" style="79"/>
    <col min="7704" max="7704" width="5.5703125" style="79" customWidth="1"/>
    <col min="7705" max="7705" width="6" style="79" customWidth="1"/>
    <col min="7706" max="7706" width="6.85546875" style="79" customWidth="1"/>
    <col min="7707" max="7707" width="2.28515625" style="79" customWidth="1"/>
    <col min="7708" max="7708" width="6.42578125" style="79" customWidth="1"/>
    <col min="7709" max="7709" width="6" style="79" customWidth="1"/>
    <col min="7710" max="7710" width="7.28515625" style="79" customWidth="1"/>
    <col min="7711" max="7711" width="1.5703125" style="79" customWidth="1"/>
    <col min="7712" max="7713" width="6.7109375" style="79" customWidth="1"/>
    <col min="7714" max="7714" width="6.85546875" style="79" customWidth="1"/>
    <col min="7715" max="7715" width="6.7109375" style="79" customWidth="1"/>
    <col min="7716" max="7716" width="1" style="79" customWidth="1"/>
    <col min="7717" max="7717" width="6.7109375" style="79" customWidth="1"/>
    <col min="7718" max="7718" width="1" style="79" customWidth="1"/>
    <col min="7719" max="7719" width="6.7109375" style="79" customWidth="1"/>
    <col min="7720" max="7720" width="1" style="79" customWidth="1"/>
    <col min="7721" max="7722" width="6.7109375" style="79" customWidth="1"/>
    <col min="7723" max="7936" width="11.42578125" style="79"/>
    <col min="7937" max="7939" width="0" style="79" hidden="1" customWidth="1"/>
    <col min="7940" max="7940" width="1" style="79" customWidth="1"/>
    <col min="7941" max="7941" width="6.140625" style="79" customWidth="1"/>
    <col min="7942" max="7942" width="1.5703125" style="79" customWidth="1"/>
    <col min="7943" max="7943" width="59.140625" style="79" customWidth="1"/>
    <col min="7944" max="7950" width="0" style="79" hidden="1" customWidth="1"/>
    <col min="7951" max="7951" width="0.28515625" style="79" customWidth="1"/>
    <col min="7952" max="7953" width="3.42578125" style="79" customWidth="1"/>
    <col min="7954" max="7954" width="2.85546875" style="79" customWidth="1"/>
    <col min="7955" max="7955" width="3" style="79" customWidth="1"/>
    <col min="7956" max="7957" width="5.42578125" style="79" customWidth="1"/>
    <col min="7958" max="7958" width="7.5703125" style="79" bestFit="1" customWidth="1"/>
    <col min="7959" max="7959" width="11.42578125" style="79"/>
    <col min="7960" max="7960" width="5.5703125" style="79" customWidth="1"/>
    <col min="7961" max="7961" width="6" style="79" customWidth="1"/>
    <col min="7962" max="7962" width="6.85546875" style="79" customWidth="1"/>
    <col min="7963" max="7963" width="2.28515625" style="79" customWidth="1"/>
    <col min="7964" max="7964" width="6.42578125" style="79" customWidth="1"/>
    <col min="7965" max="7965" width="6" style="79" customWidth="1"/>
    <col min="7966" max="7966" width="7.28515625" style="79" customWidth="1"/>
    <col min="7967" max="7967" width="1.5703125" style="79" customWidth="1"/>
    <col min="7968" max="7969" width="6.7109375" style="79" customWidth="1"/>
    <col min="7970" max="7970" width="6.85546875" style="79" customWidth="1"/>
    <col min="7971" max="7971" width="6.7109375" style="79" customWidth="1"/>
    <col min="7972" max="7972" width="1" style="79" customWidth="1"/>
    <col min="7973" max="7973" width="6.7109375" style="79" customWidth="1"/>
    <col min="7974" max="7974" width="1" style="79" customWidth="1"/>
    <col min="7975" max="7975" width="6.7109375" style="79" customWidth="1"/>
    <col min="7976" max="7976" width="1" style="79" customWidth="1"/>
    <col min="7977" max="7978" width="6.7109375" style="79" customWidth="1"/>
    <col min="7979" max="8192" width="11.42578125" style="79"/>
    <col min="8193" max="8195" width="0" style="79" hidden="1" customWidth="1"/>
    <col min="8196" max="8196" width="1" style="79" customWidth="1"/>
    <col min="8197" max="8197" width="6.140625" style="79" customWidth="1"/>
    <col min="8198" max="8198" width="1.5703125" style="79" customWidth="1"/>
    <col min="8199" max="8199" width="59.140625" style="79" customWidth="1"/>
    <col min="8200" max="8206" width="0" style="79" hidden="1" customWidth="1"/>
    <col min="8207" max="8207" width="0.28515625" style="79" customWidth="1"/>
    <col min="8208" max="8209" width="3.42578125" style="79" customWidth="1"/>
    <col min="8210" max="8210" width="2.85546875" style="79" customWidth="1"/>
    <col min="8211" max="8211" width="3" style="79" customWidth="1"/>
    <col min="8212" max="8213" width="5.42578125" style="79" customWidth="1"/>
    <col min="8214" max="8214" width="7.5703125" style="79" bestFit="1" customWidth="1"/>
    <col min="8215" max="8215" width="11.42578125" style="79"/>
    <col min="8216" max="8216" width="5.5703125" style="79" customWidth="1"/>
    <col min="8217" max="8217" width="6" style="79" customWidth="1"/>
    <col min="8218" max="8218" width="6.85546875" style="79" customWidth="1"/>
    <col min="8219" max="8219" width="2.28515625" style="79" customWidth="1"/>
    <col min="8220" max="8220" width="6.42578125" style="79" customWidth="1"/>
    <col min="8221" max="8221" width="6" style="79" customWidth="1"/>
    <col min="8222" max="8222" width="7.28515625" style="79" customWidth="1"/>
    <col min="8223" max="8223" width="1.5703125" style="79" customWidth="1"/>
    <col min="8224" max="8225" width="6.7109375" style="79" customWidth="1"/>
    <col min="8226" max="8226" width="6.85546875" style="79" customWidth="1"/>
    <col min="8227" max="8227" width="6.7109375" style="79" customWidth="1"/>
    <col min="8228" max="8228" width="1" style="79" customWidth="1"/>
    <col min="8229" max="8229" width="6.7109375" style="79" customWidth="1"/>
    <col min="8230" max="8230" width="1" style="79" customWidth="1"/>
    <col min="8231" max="8231" width="6.7109375" style="79" customWidth="1"/>
    <col min="8232" max="8232" width="1" style="79" customWidth="1"/>
    <col min="8233" max="8234" width="6.7109375" style="79" customWidth="1"/>
    <col min="8235" max="8448" width="11.42578125" style="79"/>
    <col min="8449" max="8451" width="0" style="79" hidden="1" customWidth="1"/>
    <col min="8452" max="8452" width="1" style="79" customWidth="1"/>
    <col min="8453" max="8453" width="6.140625" style="79" customWidth="1"/>
    <col min="8454" max="8454" width="1.5703125" style="79" customWidth="1"/>
    <col min="8455" max="8455" width="59.140625" style="79" customWidth="1"/>
    <col min="8456" max="8462" width="0" style="79" hidden="1" customWidth="1"/>
    <col min="8463" max="8463" width="0.28515625" style="79" customWidth="1"/>
    <col min="8464" max="8465" width="3.42578125" style="79" customWidth="1"/>
    <col min="8466" max="8466" width="2.85546875" style="79" customWidth="1"/>
    <col min="8467" max="8467" width="3" style="79" customWidth="1"/>
    <col min="8468" max="8469" width="5.42578125" style="79" customWidth="1"/>
    <col min="8470" max="8470" width="7.5703125" style="79" bestFit="1" customWidth="1"/>
    <col min="8471" max="8471" width="11.42578125" style="79"/>
    <col min="8472" max="8472" width="5.5703125" style="79" customWidth="1"/>
    <col min="8473" max="8473" width="6" style="79" customWidth="1"/>
    <col min="8474" max="8474" width="6.85546875" style="79" customWidth="1"/>
    <col min="8475" max="8475" width="2.28515625" style="79" customWidth="1"/>
    <col min="8476" max="8476" width="6.42578125" style="79" customWidth="1"/>
    <col min="8477" max="8477" width="6" style="79" customWidth="1"/>
    <col min="8478" max="8478" width="7.28515625" style="79" customWidth="1"/>
    <col min="8479" max="8479" width="1.5703125" style="79" customWidth="1"/>
    <col min="8480" max="8481" width="6.7109375" style="79" customWidth="1"/>
    <col min="8482" max="8482" width="6.85546875" style="79" customWidth="1"/>
    <col min="8483" max="8483" width="6.7109375" style="79" customWidth="1"/>
    <col min="8484" max="8484" width="1" style="79" customWidth="1"/>
    <col min="8485" max="8485" width="6.7109375" style="79" customWidth="1"/>
    <col min="8486" max="8486" width="1" style="79" customWidth="1"/>
    <col min="8487" max="8487" width="6.7109375" style="79" customWidth="1"/>
    <col min="8488" max="8488" width="1" style="79" customWidth="1"/>
    <col min="8489" max="8490" width="6.7109375" style="79" customWidth="1"/>
    <col min="8491" max="8704" width="11.42578125" style="79"/>
    <col min="8705" max="8707" width="0" style="79" hidden="1" customWidth="1"/>
    <col min="8708" max="8708" width="1" style="79" customWidth="1"/>
    <col min="8709" max="8709" width="6.140625" style="79" customWidth="1"/>
    <col min="8710" max="8710" width="1.5703125" style="79" customWidth="1"/>
    <col min="8711" max="8711" width="59.140625" style="79" customWidth="1"/>
    <col min="8712" max="8718" width="0" style="79" hidden="1" customWidth="1"/>
    <col min="8719" max="8719" width="0.28515625" style="79" customWidth="1"/>
    <col min="8720" max="8721" width="3.42578125" style="79" customWidth="1"/>
    <col min="8722" max="8722" width="2.85546875" style="79" customWidth="1"/>
    <col min="8723" max="8723" width="3" style="79" customWidth="1"/>
    <col min="8724" max="8725" width="5.42578125" style="79" customWidth="1"/>
    <col min="8726" max="8726" width="7.5703125" style="79" bestFit="1" customWidth="1"/>
    <col min="8727" max="8727" width="11.42578125" style="79"/>
    <col min="8728" max="8728" width="5.5703125" style="79" customWidth="1"/>
    <col min="8729" max="8729" width="6" style="79" customWidth="1"/>
    <col min="8730" max="8730" width="6.85546875" style="79" customWidth="1"/>
    <col min="8731" max="8731" width="2.28515625" style="79" customWidth="1"/>
    <col min="8732" max="8732" width="6.42578125" style="79" customWidth="1"/>
    <col min="8733" max="8733" width="6" style="79" customWidth="1"/>
    <col min="8734" max="8734" width="7.28515625" style="79" customWidth="1"/>
    <col min="8735" max="8735" width="1.5703125" style="79" customWidth="1"/>
    <col min="8736" max="8737" width="6.7109375" style="79" customWidth="1"/>
    <col min="8738" max="8738" width="6.85546875" style="79" customWidth="1"/>
    <col min="8739" max="8739" width="6.7109375" style="79" customWidth="1"/>
    <col min="8740" max="8740" width="1" style="79" customWidth="1"/>
    <col min="8741" max="8741" width="6.7109375" style="79" customWidth="1"/>
    <col min="8742" max="8742" width="1" style="79" customWidth="1"/>
    <col min="8743" max="8743" width="6.7109375" style="79" customWidth="1"/>
    <col min="8744" max="8744" width="1" style="79" customWidth="1"/>
    <col min="8745" max="8746" width="6.7109375" style="79" customWidth="1"/>
    <col min="8747" max="8960" width="11.42578125" style="79"/>
    <col min="8961" max="8963" width="0" style="79" hidden="1" customWidth="1"/>
    <col min="8964" max="8964" width="1" style="79" customWidth="1"/>
    <col min="8965" max="8965" width="6.140625" style="79" customWidth="1"/>
    <col min="8966" max="8966" width="1.5703125" style="79" customWidth="1"/>
    <col min="8967" max="8967" width="59.140625" style="79" customWidth="1"/>
    <col min="8968" max="8974" width="0" style="79" hidden="1" customWidth="1"/>
    <col min="8975" max="8975" width="0.28515625" style="79" customWidth="1"/>
    <col min="8976" max="8977" width="3.42578125" style="79" customWidth="1"/>
    <col min="8978" max="8978" width="2.85546875" style="79" customWidth="1"/>
    <col min="8979" max="8979" width="3" style="79" customWidth="1"/>
    <col min="8980" max="8981" width="5.42578125" style="79" customWidth="1"/>
    <col min="8982" max="8982" width="7.5703125" style="79" bestFit="1" customWidth="1"/>
    <col min="8983" max="8983" width="11.42578125" style="79"/>
    <col min="8984" max="8984" width="5.5703125" style="79" customWidth="1"/>
    <col min="8985" max="8985" width="6" style="79" customWidth="1"/>
    <col min="8986" max="8986" width="6.85546875" style="79" customWidth="1"/>
    <col min="8987" max="8987" width="2.28515625" style="79" customWidth="1"/>
    <col min="8988" max="8988" width="6.42578125" style="79" customWidth="1"/>
    <col min="8989" max="8989" width="6" style="79" customWidth="1"/>
    <col min="8990" max="8990" width="7.28515625" style="79" customWidth="1"/>
    <col min="8991" max="8991" width="1.5703125" style="79" customWidth="1"/>
    <col min="8992" max="8993" width="6.7109375" style="79" customWidth="1"/>
    <col min="8994" max="8994" width="6.85546875" style="79" customWidth="1"/>
    <col min="8995" max="8995" width="6.7109375" style="79" customWidth="1"/>
    <col min="8996" max="8996" width="1" style="79" customWidth="1"/>
    <col min="8997" max="8997" width="6.7109375" style="79" customWidth="1"/>
    <col min="8998" max="8998" width="1" style="79" customWidth="1"/>
    <col min="8999" max="8999" width="6.7109375" style="79" customWidth="1"/>
    <col min="9000" max="9000" width="1" style="79" customWidth="1"/>
    <col min="9001" max="9002" width="6.7109375" style="79" customWidth="1"/>
    <col min="9003" max="9216" width="11.42578125" style="79"/>
    <col min="9217" max="9219" width="0" style="79" hidden="1" customWidth="1"/>
    <col min="9220" max="9220" width="1" style="79" customWidth="1"/>
    <col min="9221" max="9221" width="6.140625" style="79" customWidth="1"/>
    <col min="9222" max="9222" width="1.5703125" style="79" customWidth="1"/>
    <col min="9223" max="9223" width="59.140625" style="79" customWidth="1"/>
    <col min="9224" max="9230" width="0" style="79" hidden="1" customWidth="1"/>
    <col min="9231" max="9231" width="0.28515625" style="79" customWidth="1"/>
    <col min="9232" max="9233" width="3.42578125" style="79" customWidth="1"/>
    <col min="9234" max="9234" width="2.85546875" style="79" customWidth="1"/>
    <col min="9235" max="9235" width="3" style="79" customWidth="1"/>
    <col min="9236" max="9237" width="5.42578125" style="79" customWidth="1"/>
    <col min="9238" max="9238" width="7.5703125" style="79" bestFit="1" customWidth="1"/>
    <col min="9239" max="9239" width="11.42578125" style="79"/>
    <col min="9240" max="9240" width="5.5703125" style="79" customWidth="1"/>
    <col min="9241" max="9241" width="6" style="79" customWidth="1"/>
    <col min="9242" max="9242" width="6.85546875" style="79" customWidth="1"/>
    <col min="9243" max="9243" width="2.28515625" style="79" customWidth="1"/>
    <col min="9244" max="9244" width="6.42578125" style="79" customWidth="1"/>
    <col min="9245" max="9245" width="6" style="79" customWidth="1"/>
    <col min="9246" max="9246" width="7.28515625" style="79" customWidth="1"/>
    <col min="9247" max="9247" width="1.5703125" style="79" customWidth="1"/>
    <col min="9248" max="9249" width="6.7109375" style="79" customWidth="1"/>
    <col min="9250" max="9250" width="6.85546875" style="79" customWidth="1"/>
    <col min="9251" max="9251" width="6.7109375" style="79" customWidth="1"/>
    <col min="9252" max="9252" width="1" style="79" customWidth="1"/>
    <col min="9253" max="9253" width="6.7109375" style="79" customWidth="1"/>
    <col min="9254" max="9254" width="1" style="79" customWidth="1"/>
    <col min="9255" max="9255" width="6.7109375" style="79" customWidth="1"/>
    <col min="9256" max="9256" width="1" style="79" customWidth="1"/>
    <col min="9257" max="9258" width="6.7109375" style="79" customWidth="1"/>
    <col min="9259" max="9472" width="11.42578125" style="79"/>
    <col min="9473" max="9475" width="0" style="79" hidden="1" customWidth="1"/>
    <col min="9476" max="9476" width="1" style="79" customWidth="1"/>
    <col min="9477" max="9477" width="6.140625" style="79" customWidth="1"/>
    <col min="9478" max="9478" width="1.5703125" style="79" customWidth="1"/>
    <col min="9479" max="9479" width="59.140625" style="79" customWidth="1"/>
    <col min="9480" max="9486" width="0" style="79" hidden="1" customWidth="1"/>
    <col min="9487" max="9487" width="0.28515625" style="79" customWidth="1"/>
    <col min="9488" max="9489" width="3.42578125" style="79" customWidth="1"/>
    <col min="9490" max="9490" width="2.85546875" style="79" customWidth="1"/>
    <col min="9491" max="9491" width="3" style="79" customWidth="1"/>
    <col min="9492" max="9493" width="5.42578125" style="79" customWidth="1"/>
    <col min="9494" max="9494" width="7.5703125" style="79" bestFit="1" customWidth="1"/>
    <col min="9495" max="9495" width="11.42578125" style="79"/>
    <col min="9496" max="9496" width="5.5703125" style="79" customWidth="1"/>
    <col min="9497" max="9497" width="6" style="79" customWidth="1"/>
    <col min="9498" max="9498" width="6.85546875" style="79" customWidth="1"/>
    <col min="9499" max="9499" width="2.28515625" style="79" customWidth="1"/>
    <col min="9500" max="9500" width="6.42578125" style="79" customWidth="1"/>
    <col min="9501" max="9501" width="6" style="79" customWidth="1"/>
    <col min="9502" max="9502" width="7.28515625" style="79" customWidth="1"/>
    <col min="9503" max="9503" width="1.5703125" style="79" customWidth="1"/>
    <col min="9504" max="9505" width="6.7109375" style="79" customWidth="1"/>
    <col min="9506" max="9506" width="6.85546875" style="79" customWidth="1"/>
    <col min="9507" max="9507" width="6.7109375" style="79" customWidth="1"/>
    <col min="9508" max="9508" width="1" style="79" customWidth="1"/>
    <col min="9509" max="9509" width="6.7109375" style="79" customWidth="1"/>
    <col min="9510" max="9510" width="1" style="79" customWidth="1"/>
    <col min="9511" max="9511" width="6.7109375" style="79" customWidth="1"/>
    <col min="9512" max="9512" width="1" style="79" customWidth="1"/>
    <col min="9513" max="9514" width="6.7109375" style="79" customWidth="1"/>
    <col min="9515" max="9728" width="11.42578125" style="79"/>
    <col min="9729" max="9731" width="0" style="79" hidden="1" customWidth="1"/>
    <col min="9732" max="9732" width="1" style="79" customWidth="1"/>
    <col min="9733" max="9733" width="6.140625" style="79" customWidth="1"/>
    <col min="9734" max="9734" width="1.5703125" style="79" customWidth="1"/>
    <col min="9735" max="9735" width="59.140625" style="79" customWidth="1"/>
    <col min="9736" max="9742" width="0" style="79" hidden="1" customWidth="1"/>
    <col min="9743" max="9743" width="0.28515625" style="79" customWidth="1"/>
    <col min="9744" max="9745" width="3.42578125" style="79" customWidth="1"/>
    <col min="9746" max="9746" width="2.85546875" style="79" customWidth="1"/>
    <col min="9747" max="9747" width="3" style="79" customWidth="1"/>
    <col min="9748" max="9749" width="5.42578125" style="79" customWidth="1"/>
    <col min="9750" max="9750" width="7.5703125" style="79" bestFit="1" customWidth="1"/>
    <col min="9751" max="9751" width="11.42578125" style="79"/>
    <col min="9752" max="9752" width="5.5703125" style="79" customWidth="1"/>
    <col min="9753" max="9753" width="6" style="79" customWidth="1"/>
    <col min="9754" max="9754" width="6.85546875" style="79" customWidth="1"/>
    <col min="9755" max="9755" width="2.28515625" style="79" customWidth="1"/>
    <col min="9756" max="9756" width="6.42578125" style="79" customWidth="1"/>
    <col min="9757" max="9757" width="6" style="79" customWidth="1"/>
    <col min="9758" max="9758" width="7.28515625" style="79" customWidth="1"/>
    <col min="9759" max="9759" width="1.5703125" style="79" customWidth="1"/>
    <col min="9760" max="9761" width="6.7109375" style="79" customWidth="1"/>
    <col min="9762" max="9762" width="6.85546875" style="79" customWidth="1"/>
    <col min="9763" max="9763" width="6.7109375" style="79" customWidth="1"/>
    <col min="9764" max="9764" width="1" style="79" customWidth="1"/>
    <col min="9765" max="9765" width="6.7109375" style="79" customWidth="1"/>
    <col min="9766" max="9766" width="1" style="79" customWidth="1"/>
    <col min="9767" max="9767" width="6.7109375" style="79" customWidth="1"/>
    <col min="9768" max="9768" width="1" style="79" customWidth="1"/>
    <col min="9769" max="9770" width="6.7109375" style="79" customWidth="1"/>
    <col min="9771" max="9984" width="11.42578125" style="79"/>
    <col min="9985" max="9987" width="0" style="79" hidden="1" customWidth="1"/>
    <col min="9988" max="9988" width="1" style="79" customWidth="1"/>
    <col min="9989" max="9989" width="6.140625" style="79" customWidth="1"/>
    <col min="9990" max="9990" width="1.5703125" style="79" customWidth="1"/>
    <col min="9991" max="9991" width="59.140625" style="79" customWidth="1"/>
    <col min="9992" max="9998" width="0" style="79" hidden="1" customWidth="1"/>
    <col min="9999" max="9999" width="0.28515625" style="79" customWidth="1"/>
    <col min="10000" max="10001" width="3.42578125" style="79" customWidth="1"/>
    <col min="10002" max="10002" width="2.85546875" style="79" customWidth="1"/>
    <col min="10003" max="10003" width="3" style="79" customWidth="1"/>
    <col min="10004" max="10005" width="5.42578125" style="79" customWidth="1"/>
    <col min="10006" max="10006" width="7.5703125" style="79" bestFit="1" customWidth="1"/>
    <col min="10007" max="10007" width="11.42578125" style="79"/>
    <col min="10008" max="10008" width="5.5703125" style="79" customWidth="1"/>
    <col min="10009" max="10009" width="6" style="79" customWidth="1"/>
    <col min="10010" max="10010" width="6.85546875" style="79" customWidth="1"/>
    <col min="10011" max="10011" width="2.28515625" style="79" customWidth="1"/>
    <col min="10012" max="10012" width="6.42578125" style="79" customWidth="1"/>
    <col min="10013" max="10013" width="6" style="79" customWidth="1"/>
    <col min="10014" max="10014" width="7.28515625" style="79" customWidth="1"/>
    <col min="10015" max="10015" width="1.5703125" style="79" customWidth="1"/>
    <col min="10016" max="10017" width="6.7109375" style="79" customWidth="1"/>
    <col min="10018" max="10018" width="6.85546875" style="79" customWidth="1"/>
    <col min="10019" max="10019" width="6.7109375" style="79" customWidth="1"/>
    <col min="10020" max="10020" width="1" style="79" customWidth="1"/>
    <col min="10021" max="10021" width="6.7109375" style="79" customWidth="1"/>
    <col min="10022" max="10022" width="1" style="79" customWidth="1"/>
    <col min="10023" max="10023" width="6.7109375" style="79" customWidth="1"/>
    <col min="10024" max="10024" width="1" style="79" customWidth="1"/>
    <col min="10025" max="10026" width="6.7109375" style="79" customWidth="1"/>
    <col min="10027" max="10240" width="11.42578125" style="79"/>
    <col min="10241" max="10243" width="0" style="79" hidden="1" customWidth="1"/>
    <col min="10244" max="10244" width="1" style="79" customWidth="1"/>
    <col min="10245" max="10245" width="6.140625" style="79" customWidth="1"/>
    <col min="10246" max="10246" width="1.5703125" style="79" customWidth="1"/>
    <col min="10247" max="10247" width="59.140625" style="79" customWidth="1"/>
    <col min="10248" max="10254" width="0" style="79" hidden="1" customWidth="1"/>
    <col min="10255" max="10255" width="0.28515625" style="79" customWidth="1"/>
    <col min="10256" max="10257" width="3.42578125" style="79" customWidth="1"/>
    <col min="10258" max="10258" width="2.85546875" style="79" customWidth="1"/>
    <col min="10259" max="10259" width="3" style="79" customWidth="1"/>
    <col min="10260" max="10261" width="5.42578125" style="79" customWidth="1"/>
    <col min="10262" max="10262" width="7.5703125" style="79" bestFit="1" customWidth="1"/>
    <col min="10263" max="10263" width="11.42578125" style="79"/>
    <col min="10264" max="10264" width="5.5703125" style="79" customWidth="1"/>
    <col min="10265" max="10265" width="6" style="79" customWidth="1"/>
    <col min="10266" max="10266" width="6.85546875" style="79" customWidth="1"/>
    <col min="10267" max="10267" width="2.28515625" style="79" customWidth="1"/>
    <col min="10268" max="10268" width="6.42578125" style="79" customWidth="1"/>
    <col min="10269" max="10269" width="6" style="79" customWidth="1"/>
    <col min="10270" max="10270" width="7.28515625" style="79" customWidth="1"/>
    <col min="10271" max="10271" width="1.5703125" style="79" customWidth="1"/>
    <col min="10272" max="10273" width="6.7109375" style="79" customWidth="1"/>
    <col min="10274" max="10274" width="6.85546875" style="79" customWidth="1"/>
    <col min="10275" max="10275" width="6.7109375" style="79" customWidth="1"/>
    <col min="10276" max="10276" width="1" style="79" customWidth="1"/>
    <col min="10277" max="10277" width="6.7109375" style="79" customWidth="1"/>
    <col min="10278" max="10278" width="1" style="79" customWidth="1"/>
    <col min="10279" max="10279" width="6.7109375" style="79" customWidth="1"/>
    <col min="10280" max="10280" width="1" style="79" customWidth="1"/>
    <col min="10281" max="10282" width="6.7109375" style="79" customWidth="1"/>
    <col min="10283" max="10496" width="11.42578125" style="79"/>
    <col min="10497" max="10499" width="0" style="79" hidden="1" customWidth="1"/>
    <col min="10500" max="10500" width="1" style="79" customWidth="1"/>
    <col min="10501" max="10501" width="6.140625" style="79" customWidth="1"/>
    <col min="10502" max="10502" width="1.5703125" style="79" customWidth="1"/>
    <col min="10503" max="10503" width="59.140625" style="79" customWidth="1"/>
    <col min="10504" max="10510" width="0" style="79" hidden="1" customWidth="1"/>
    <col min="10511" max="10511" width="0.28515625" style="79" customWidth="1"/>
    <col min="10512" max="10513" width="3.42578125" style="79" customWidth="1"/>
    <col min="10514" max="10514" width="2.85546875" style="79" customWidth="1"/>
    <col min="10515" max="10515" width="3" style="79" customWidth="1"/>
    <col min="10516" max="10517" width="5.42578125" style="79" customWidth="1"/>
    <col min="10518" max="10518" width="7.5703125" style="79" bestFit="1" customWidth="1"/>
    <col min="10519" max="10519" width="11.42578125" style="79"/>
    <col min="10520" max="10520" width="5.5703125" style="79" customWidth="1"/>
    <col min="10521" max="10521" width="6" style="79" customWidth="1"/>
    <col min="10522" max="10522" width="6.85546875" style="79" customWidth="1"/>
    <col min="10523" max="10523" width="2.28515625" style="79" customWidth="1"/>
    <col min="10524" max="10524" width="6.42578125" style="79" customWidth="1"/>
    <col min="10525" max="10525" width="6" style="79" customWidth="1"/>
    <col min="10526" max="10526" width="7.28515625" style="79" customWidth="1"/>
    <col min="10527" max="10527" width="1.5703125" style="79" customWidth="1"/>
    <col min="10528" max="10529" width="6.7109375" style="79" customWidth="1"/>
    <col min="10530" max="10530" width="6.85546875" style="79" customWidth="1"/>
    <col min="10531" max="10531" width="6.7109375" style="79" customWidth="1"/>
    <col min="10532" max="10532" width="1" style="79" customWidth="1"/>
    <col min="10533" max="10533" width="6.7109375" style="79" customWidth="1"/>
    <col min="10534" max="10534" width="1" style="79" customWidth="1"/>
    <col min="10535" max="10535" width="6.7109375" style="79" customWidth="1"/>
    <col min="10536" max="10536" width="1" style="79" customWidth="1"/>
    <col min="10537" max="10538" width="6.7109375" style="79" customWidth="1"/>
    <col min="10539" max="10752" width="11.42578125" style="79"/>
    <col min="10753" max="10755" width="0" style="79" hidden="1" customWidth="1"/>
    <col min="10756" max="10756" width="1" style="79" customWidth="1"/>
    <col min="10757" max="10757" width="6.140625" style="79" customWidth="1"/>
    <col min="10758" max="10758" width="1.5703125" style="79" customWidth="1"/>
    <col min="10759" max="10759" width="59.140625" style="79" customWidth="1"/>
    <col min="10760" max="10766" width="0" style="79" hidden="1" customWidth="1"/>
    <col min="10767" max="10767" width="0.28515625" style="79" customWidth="1"/>
    <col min="10768" max="10769" width="3.42578125" style="79" customWidth="1"/>
    <col min="10770" max="10770" width="2.85546875" style="79" customWidth="1"/>
    <col min="10771" max="10771" width="3" style="79" customWidth="1"/>
    <col min="10772" max="10773" width="5.42578125" style="79" customWidth="1"/>
    <col min="10774" max="10774" width="7.5703125" style="79" bestFit="1" customWidth="1"/>
    <col min="10775" max="10775" width="11.42578125" style="79"/>
    <col min="10776" max="10776" width="5.5703125" style="79" customWidth="1"/>
    <col min="10777" max="10777" width="6" style="79" customWidth="1"/>
    <col min="10778" max="10778" width="6.85546875" style="79" customWidth="1"/>
    <col min="10779" max="10779" width="2.28515625" style="79" customWidth="1"/>
    <col min="10780" max="10780" width="6.42578125" style="79" customWidth="1"/>
    <col min="10781" max="10781" width="6" style="79" customWidth="1"/>
    <col min="10782" max="10782" width="7.28515625" style="79" customWidth="1"/>
    <col min="10783" max="10783" width="1.5703125" style="79" customWidth="1"/>
    <col min="10784" max="10785" width="6.7109375" style="79" customWidth="1"/>
    <col min="10786" max="10786" width="6.85546875" style="79" customWidth="1"/>
    <col min="10787" max="10787" width="6.7109375" style="79" customWidth="1"/>
    <col min="10788" max="10788" width="1" style="79" customWidth="1"/>
    <col min="10789" max="10789" width="6.7109375" style="79" customWidth="1"/>
    <col min="10790" max="10790" width="1" style="79" customWidth="1"/>
    <col min="10791" max="10791" width="6.7109375" style="79" customWidth="1"/>
    <col min="10792" max="10792" width="1" style="79" customWidth="1"/>
    <col min="10793" max="10794" width="6.7109375" style="79" customWidth="1"/>
    <col min="10795" max="11008" width="11.42578125" style="79"/>
    <col min="11009" max="11011" width="0" style="79" hidden="1" customWidth="1"/>
    <col min="11012" max="11012" width="1" style="79" customWidth="1"/>
    <col min="11013" max="11013" width="6.140625" style="79" customWidth="1"/>
    <col min="11014" max="11014" width="1.5703125" style="79" customWidth="1"/>
    <col min="11015" max="11015" width="59.140625" style="79" customWidth="1"/>
    <col min="11016" max="11022" width="0" style="79" hidden="1" customWidth="1"/>
    <col min="11023" max="11023" width="0.28515625" style="79" customWidth="1"/>
    <col min="11024" max="11025" width="3.42578125" style="79" customWidth="1"/>
    <col min="11026" max="11026" width="2.85546875" style="79" customWidth="1"/>
    <col min="11027" max="11027" width="3" style="79" customWidth="1"/>
    <col min="11028" max="11029" width="5.42578125" style="79" customWidth="1"/>
    <col min="11030" max="11030" width="7.5703125" style="79" bestFit="1" customWidth="1"/>
    <col min="11031" max="11031" width="11.42578125" style="79"/>
    <col min="11032" max="11032" width="5.5703125" style="79" customWidth="1"/>
    <col min="11033" max="11033" width="6" style="79" customWidth="1"/>
    <col min="11034" max="11034" width="6.85546875" style="79" customWidth="1"/>
    <col min="11035" max="11035" width="2.28515625" style="79" customWidth="1"/>
    <col min="11036" max="11036" width="6.42578125" style="79" customWidth="1"/>
    <col min="11037" max="11037" width="6" style="79" customWidth="1"/>
    <col min="11038" max="11038" width="7.28515625" style="79" customWidth="1"/>
    <col min="11039" max="11039" width="1.5703125" style="79" customWidth="1"/>
    <col min="11040" max="11041" width="6.7109375" style="79" customWidth="1"/>
    <col min="11042" max="11042" width="6.85546875" style="79" customWidth="1"/>
    <col min="11043" max="11043" width="6.7109375" style="79" customWidth="1"/>
    <col min="11044" max="11044" width="1" style="79" customWidth="1"/>
    <col min="11045" max="11045" width="6.7109375" style="79" customWidth="1"/>
    <col min="11046" max="11046" width="1" style="79" customWidth="1"/>
    <col min="11047" max="11047" width="6.7109375" style="79" customWidth="1"/>
    <col min="11048" max="11048" width="1" style="79" customWidth="1"/>
    <col min="11049" max="11050" width="6.7109375" style="79" customWidth="1"/>
    <col min="11051" max="11264" width="11.42578125" style="79"/>
    <col min="11265" max="11267" width="0" style="79" hidden="1" customWidth="1"/>
    <col min="11268" max="11268" width="1" style="79" customWidth="1"/>
    <col min="11269" max="11269" width="6.140625" style="79" customWidth="1"/>
    <col min="11270" max="11270" width="1.5703125" style="79" customWidth="1"/>
    <col min="11271" max="11271" width="59.140625" style="79" customWidth="1"/>
    <col min="11272" max="11278" width="0" style="79" hidden="1" customWidth="1"/>
    <col min="11279" max="11279" width="0.28515625" style="79" customWidth="1"/>
    <col min="11280" max="11281" width="3.42578125" style="79" customWidth="1"/>
    <col min="11282" max="11282" width="2.85546875" style="79" customWidth="1"/>
    <col min="11283" max="11283" width="3" style="79" customWidth="1"/>
    <col min="11284" max="11285" width="5.42578125" style="79" customWidth="1"/>
    <col min="11286" max="11286" width="7.5703125" style="79" bestFit="1" customWidth="1"/>
    <col min="11287" max="11287" width="11.42578125" style="79"/>
    <col min="11288" max="11288" width="5.5703125" style="79" customWidth="1"/>
    <col min="11289" max="11289" width="6" style="79" customWidth="1"/>
    <col min="11290" max="11290" width="6.85546875" style="79" customWidth="1"/>
    <col min="11291" max="11291" width="2.28515625" style="79" customWidth="1"/>
    <col min="11292" max="11292" width="6.42578125" style="79" customWidth="1"/>
    <col min="11293" max="11293" width="6" style="79" customWidth="1"/>
    <col min="11294" max="11294" width="7.28515625" style="79" customWidth="1"/>
    <col min="11295" max="11295" width="1.5703125" style="79" customWidth="1"/>
    <col min="11296" max="11297" width="6.7109375" style="79" customWidth="1"/>
    <col min="11298" max="11298" width="6.85546875" style="79" customWidth="1"/>
    <col min="11299" max="11299" width="6.7109375" style="79" customWidth="1"/>
    <col min="11300" max="11300" width="1" style="79" customWidth="1"/>
    <col min="11301" max="11301" width="6.7109375" style="79" customWidth="1"/>
    <col min="11302" max="11302" width="1" style="79" customWidth="1"/>
    <col min="11303" max="11303" width="6.7109375" style="79" customWidth="1"/>
    <col min="11304" max="11304" width="1" style="79" customWidth="1"/>
    <col min="11305" max="11306" width="6.7109375" style="79" customWidth="1"/>
    <col min="11307" max="11520" width="11.42578125" style="79"/>
    <col min="11521" max="11523" width="0" style="79" hidden="1" customWidth="1"/>
    <col min="11524" max="11524" width="1" style="79" customWidth="1"/>
    <col min="11525" max="11525" width="6.140625" style="79" customWidth="1"/>
    <col min="11526" max="11526" width="1.5703125" style="79" customWidth="1"/>
    <col min="11527" max="11527" width="59.140625" style="79" customWidth="1"/>
    <col min="11528" max="11534" width="0" style="79" hidden="1" customWidth="1"/>
    <col min="11535" max="11535" width="0.28515625" style="79" customWidth="1"/>
    <col min="11536" max="11537" width="3.42578125" style="79" customWidth="1"/>
    <col min="11538" max="11538" width="2.85546875" style="79" customWidth="1"/>
    <col min="11539" max="11539" width="3" style="79" customWidth="1"/>
    <col min="11540" max="11541" width="5.42578125" style="79" customWidth="1"/>
    <col min="11542" max="11542" width="7.5703125" style="79" bestFit="1" customWidth="1"/>
    <col min="11543" max="11543" width="11.42578125" style="79"/>
    <col min="11544" max="11544" width="5.5703125" style="79" customWidth="1"/>
    <col min="11545" max="11545" width="6" style="79" customWidth="1"/>
    <col min="11546" max="11546" width="6.85546875" style="79" customWidth="1"/>
    <col min="11547" max="11547" width="2.28515625" style="79" customWidth="1"/>
    <col min="11548" max="11548" width="6.42578125" style="79" customWidth="1"/>
    <col min="11549" max="11549" width="6" style="79" customWidth="1"/>
    <col min="11550" max="11550" width="7.28515625" style="79" customWidth="1"/>
    <col min="11551" max="11551" width="1.5703125" style="79" customWidth="1"/>
    <col min="11552" max="11553" width="6.7109375" style="79" customWidth="1"/>
    <col min="11554" max="11554" width="6.85546875" style="79" customWidth="1"/>
    <col min="11555" max="11555" width="6.7109375" style="79" customWidth="1"/>
    <col min="11556" max="11556" width="1" style="79" customWidth="1"/>
    <col min="11557" max="11557" width="6.7109375" style="79" customWidth="1"/>
    <col min="11558" max="11558" width="1" style="79" customWidth="1"/>
    <col min="11559" max="11559" width="6.7109375" style="79" customWidth="1"/>
    <col min="11560" max="11560" width="1" style="79" customWidth="1"/>
    <col min="11561" max="11562" width="6.7109375" style="79" customWidth="1"/>
    <col min="11563" max="11776" width="11.42578125" style="79"/>
    <col min="11777" max="11779" width="0" style="79" hidden="1" customWidth="1"/>
    <col min="11780" max="11780" width="1" style="79" customWidth="1"/>
    <col min="11781" max="11781" width="6.140625" style="79" customWidth="1"/>
    <col min="11782" max="11782" width="1.5703125" style="79" customWidth="1"/>
    <col min="11783" max="11783" width="59.140625" style="79" customWidth="1"/>
    <col min="11784" max="11790" width="0" style="79" hidden="1" customWidth="1"/>
    <col min="11791" max="11791" width="0.28515625" style="79" customWidth="1"/>
    <col min="11792" max="11793" width="3.42578125" style="79" customWidth="1"/>
    <col min="11794" max="11794" width="2.85546875" style="79" customWidth="1"/>
    <col min="11795" max="11795" width="3" style="79" customWidth="1"/>
    <col min="11796" max="11797" width="5.42578125" style="79" customWidth="1"/>
    <col min="11798" max="11798" width="7.5703125" style="79" bestFit="1" customWidth="1"/>
    <col min="11799" max="11799" width="11.42578125" style="79"/>
    <col min="11800" max="11800" width="5.5703125" style="79" customWidth="1"/>
    <col min="11801" max="11801" width="6" style="79" customWidth="1"/>
    <col min="11802" max="11802" width="6.85546875" style="79" customWidth="1"/>
    <col min="11803" max="11803" width="2.28515625" style="79" customWidth="1"/>
    <col min="11804" max="11804" width="6.42578125" style="79" customWidth="1"/>
    <col min="11805" max="11805" width="6" style="79" customWidth="1"/>
    <col min="11806" max="11806" width="7.28515625" style="79" customWidth="1"/>
    <col min="11807" max="11807" width="1.5703125" style="79" customWidth="1"/>
    <col min="11808" max="11809" width="6.7109375" style="79" customWidth="1"/>
    <col min="11810" max="11810" width="6.85546875" style="79" customWidth="1"/>
    <col min="11811" max="11811" width="6.7109375" style="79" customWidth="1"/>
    <col min="11812" max="11812" width="1" style="79" customWidth="1"/>
    <col min="11813" max="11813" width="6.7109375" style="79" customWidth="1"/>
    <col min="11814" max="11814" width="1" style="79" customWidth="1"/>
    <col min="11815" max="11815" width="6.7109375" style="79" customWidth="1"/>
    <col min="11816" max="11816" width="1" style="79" customWidth="1"/>
    <col min="11817" max="11818" width="6.7109375" style="79" customWidth="1"/>
    <col min="11819" max="12032" width="11.42578125" style="79"/>
    <col min="12033" max="12035" width="0" style="79" hidden="1" customWidth="1"/>
    <col min="12036" max="12036" width="1" style="79" customWidth="1"/>
    <col min="12037" max="12037" width="6.140625" style="79" customWidth="1"/>
    <col min="12038" max="12038" width="1.5703125" style="79" customWidth="1"/>
    <col min="12039" max="12039" width="59.140625" style="79" customWidth="1"/>
    <col min="12040" max="12046" width="0" style="79" hidden="1" customWidth="1"/>
    <col min="12047" max="12047" width="0.28515625" style="79" customWidth="1"/>
    <col min="12048" max="12049" width="3.42578125" style="79" customWidth="1"/>
    <col min="12050" max="12050" width="2.85546875" style="79" customWidth="1"/>
    <col min="12051" max="12051" width="3" style="79" customWidth="1"/>
    <col min="12052" max="12053" width="5.42578125" style="79" customWidth="1"/>
    <col min="12054" max="12054" width="7.5703125" style="79" bestFit="1" customWidth="1"/>
    <col min="12055" max="12055" width="11.42578125" style="79"/>
    <col min="12056" max="12056" width="5.5703125" style="79" customWidth="1"/>
    <col min="12057" max="12057" width="6" style="79" customWidth="1"/>
    <col min="12058" max="12058" width="6.85546875" style="79" customWidth="1"/>
    <col min="12059" max="12059" width="2.28515625" style="79" customWidth="1"/>
    <col min="12060" max="12060" width="6.42578125" style="79" customWidth="1"/>
    <col min="12061" max="12061" width="6" style="79" customWidth="1"/>
    <col min="12062" max="12062" width="7.28515625" style="79" customWidth="1"/>
    <col min="12063" max="12063" width="1.5703125" style="79" customWidth="1"/>
    <col min="12064" max="12065" width="6.7109375" style="79" customWidth="1"/>
    <col min="12066" max="12066" width="6.85546875" style="79" customWidth="1"/>
    <col min="12067" max="12067" width="6.7109375" style="79" customWidth="1"/>
    <col min="12068" max="12068" width="1" style="79" customWidth="1"/>
    <col min="12069" max="12069" width="6.7109375" style="79" customWidth="1"/>
    <col min="12070" max="12070" width="1" style="79" customWidth="1"/>
    <col min="12071" max="12071" width="6.7109375" style="79" customWidth="1"/>
    <col min="12072" max="12072" width="1" style="79" customWidth="1"/>
    <col min="12073" max="12074" width="6.7109375" style="79" customWidth="1"/>
    <col min="12075" max="12288" width="11.42578125" style="79"/>
    <col min="12289" max="12291" width="0" style="79" hidden="1" customWidth="1"/>
    <col min="12292" max="12292" width="1" style="79" customWidth="1"/>
    <col min="12293" max="12293" width="6.140625" style="79" customWidth="1"/>
    <col min="12294" max="12294" width="1.5703125" style="79" customWidth="1"/>
    <col min="12295" max="12295" width="59.140625" style="79" customWidth="1"/>
    <col min="12296" max="12302" width="0" style="79" hidden="1" customWidth="1"/>
    <col min="12303" max="12303" width="0.28515625" style="79" customWidth="1"/>
    <col min="12304" max="12305" width="3.42578125" style="79" customWidth="1"/>
    <col min="12306" max="12306" width="2.85546875" style="79" customWidth="1"/>
    <col min="12307" max="12307" width="3" style="79" customWidth="1"/>
    <col min="12308" max="12309" width="5.42578125" style="79" customWidth="1"/>
    <col min="12310" max="12310" width="7.5703125" style="79" bestFit="1" customWidth="1"/>
    <col min="12311" max="12311" width="11.42578125" style="79"/>
    <col min="12312" max="12312" width="5.5703125" style="79" customWidth="1"/>
    <col min="12313" max="12313" width="6" style="79" customWidth="1"/>
    <col min="12314" max="12314" width="6.85546875" style="79" customWidth="1"/>
    <col min="12315" max="12315" width="2.28515625" style="79" customWidth="1"/>
    <col min="12316" max="12316" width="6.42578125" style="79" customWidth="1"/>
    <col min="12317" max="12317" width="6" style="79" customWidth="1"/>
    <col min="12318" max="12318" width="7.28515625" style="79" customWidth="1"/>
    <col min="12319" max="12319" width="1.5703125" style="79" customWidth="1"/>
    <col min="12320" max="12321" width="6.7109375" style="79" customWidth="1"/>
    <col min="12322" max="12322" width="6.85546875" style="79" customWidth="1"/>
    <col min="12323" max="12323" width="6.7109375" style="79" customWidth="1"/>
    <col min="12324" max="12324" width="1" style="79" customWidth="1"/>
    <col min="12325" max="12325" width="6.7109375" style="79" customWidth="1"/>
    <col min="12326" max="12326" width="1" style="79" customWidth="1"/>
    <col min="12327" max="12327" width="6.7109375" style="79" customWidth="1"/>
    <col min="12328" max="12328" width="1" style="79" customWidth="1"/>
    <col min="12329" max="12330" width="6.7109375" style="79" customWidth="1"/>
    <col min="12331" max="12544" width="11.42578125" style="79"/>
    <col min="12545" max="12547" width="0" style="79" hidden="1" customWidth="1"/>
    <col min="12548" max="12548" width="1" style="79" customWidth="1"/>
    <col min="12549" max="12549" width="6.140625" style="79" customWidth="1"/>
    <col min="12550" max="12550" width="1.5703125" style="79" customWidth="1"/>
    <col min="12551" max="12551" width="59.140625" style="79" customWidth="1"/>
    <col min="12552" max="12558" width="0" style="79" hidden="1" customWidth="1"/>
    <col min="12559" max="12559" width="0.28515625" style="79" customWidth="1"/>
    <col min="12560" max="12561" width="3.42578125" style="79" customWidth="1"/>
    <col min="12562" max="12562" width="2.85546875" style="79" customWidth="1"/>
    <col min="12563" max="12563" width="3" style="79" customWidth="1"/>
    <col min="12564" max="12565" width="5.42578125" style="79" customWidth="1"/>
    <col min="12566" max="12566" width="7.5703125" style="79" bestFit="1" customWidth="1"/>
    <col min="12567" max="12567" width="11.42578125" style="79"/>
    <col min="12568" max="12568" width="5.5703125" style="79" customWidth="1"/>
    <col min="12569" max="12569" width="6" style="79" customWidth="1"/>
    <col min="12570" max="12570" width="6.85546875" style="79" customWidth="1"/>
    <col min="12571" max="12571" width="2.28515625" style="79" customWidth="1"/>
    <col min="12572" max="12572" width="6.42578125" style="79" customWidth="1"/>
    <col min="12573" max="12573" width="6" style="79" customWidth="1"/>
    <col min="12574" max="12574" width="7.28515625" style="79" customWidth="1"/>
    <col min="12575" max="12575" width="1.5703125" style="79" customWidth="1"/>
    <col min="12576" max="12577" width="6.7109375" style="79" customWidth="1"/>
    <col min="12578" max="12578" width="6.85546875" style="79" customWidth="1"/>
    <col min="12579" max="12579" width="6.7109375" style="79" customWidth="1"/>
    <col min="12580" max="12580" width="1" style="79" customWidth="1"/>
    <col min="12581" max="12581" width="6.7109375" style="79" customWidth="1"/>
    <col min="12582" max="12582" width="1" style="79" customWidth="1"/>
    <col min="12583" max="12583" width="6.7109375" style="79" customWidth="1"/>
    <col min="12584" max="12584" width="1" style="79" customWidth="1"/>
    <col min="12585" max="12586" width="6.7109375" style="79" customWidth="1"/>
    <col min="12587" max="12800" width="11.42578125" style="79"/>
    <col min="12801" max="12803" width="0" style="79" hidden="1" customWidth="1"/>
    <col min="12804" max="12804" width="1" style="79" customWidth="1"/>
    <col min="12805" max="12805" width="6.140625" style="79" customWidth="1"/>
    <col min="12806" max="12806" width="1.5703125" style="79" customWidth="1"/>
    <col min="12807" max="12807" width="59.140625" style="79" customWidth="1"/>
    <col min="12808" max="12814" width="0" style="79" hidden="1" customWidth="1"/>
    <col min="12815" max="12815" width="0.28515625" style="79" customWidth="1"/>
    <col min="12816" max="12817" width="3.42578125" style="79" customWidth="1"/>
    <col min="12818" max="12818" width="2.85546875" style="79" customWidth="1"/>
    <col min="12819" max="12819" width="3" style="79" customWidth="1"/>
    <col min="12820" max="12821" width="5.42578125" style="79" customWidth="1"/>
    <col min="12822" max="12822" width="7.5703125" style="79" bestFit="1" customWidth="1"/>
    <col min="12823" max="12823" width="11.42578125" style="79"/>
    <col min="12824" max="12824" width="5.5703125" style="79" customWidth="1"/>
    <col min="12825" max="12825" width="6" style="79" customWidth="1"/>
    <col min="12826" max="12826" width="6.85546875" style="79" customWidth="1"/>
    <col min="12827" max="12827" width="2.28515625" style="79" customWidth="1"/>
    <col min="12828" max="12828" width="6.42578125" style="79" customWidth="1"/>
    <col min="12829" max="12829" width="6" style="79" customWidth="1"/>
    <col min="12830" max="12830" width="7.28515625" style="79" customWidth="1"/>
    <col min="12831" max="12831" width="1.5703125" style="79" customWidth="1"/>
    <col min="12832" max="12833" width="6.7109375" style="79" customWidth="1"/>
    <col min="12834" max="12834" width="6.85546875" style="79" customWidth="1"/>
    <col min="12835" max="12835" width="6.7109375" style="79" customWidth="1"/>
    <col min="12836" max="12836" width="1" style="79" customWidth="1"/>
    <col min="12837" max="12837" width="6.7109375" style="79" customWidth="1"/>
    <col min="12838" max="12838" width="1" style="79" customWidth="1"/>
    <col min="12839" max="12839" width="6.7109375" style="79" customWidth="1"/>
    <col min="12840" max="12840" width="1" style="79" customWidth="1"/>
    <col min="12841" max="12842" width="6.7109375" style="79" customWidth="1"/>
    <col min="12843" max="13056" width="11.42578125" style="79"/>
    <col min="13057" max="13059" width="0" style="79" hidden="1" customWidth="1"/>
    <col min="13060" max="13060" width="1" style="79" customWidth="1"/>
    <col min="13061" max="13061" width="6.140625" style="79" customWidth="1"/>
    <col min="13062" max="13062" width="1.5703125" style="79" customWidth="1"/>
    <col min="13063" max="13063" width="59.140625" style="79" customWidth="1"/>
    <col min="13064" max="13070" width="0" style="79" hidden="1" customWidth="1"/>
    <col min="13071" max="13071" width="0.28515625" style="79" customWidth="1"/>
    <col min="13072" max="13073" width="3.42578125" style="79" customWidth="1"/>
    <col min="13074" max="13074" width="2.85546875" style="79" customWidth="1"/>
    <col min="13075" max="13075" width="3" style="79" customWidth="1"/>
    <col min="13076" max="13077" width="5.42578125" style="79" customWidth="1"/>
    <col min="13078" max="13078" width="7.5703125" style="79" bestFit="1" customWidth="1"/>
    <col min="13079" max="13079" width="11.42578125" style="79"/>
    <col min="13080" max="13080" width="5.5703125" style="79" customWidth="1"/>
    <col min="13081" max="13081" width="6" style="79" customWidth="1"/>
    <col min="13082" max="13082" width="6.85546875" style="79" customWidth="1"/>
    <col min="13083" max="13083" width="2.28515625" style="79" customWidth="1"/>
    <col min="13084" max="13084" width="6.42578125" style="79" customWidth="1"/>
    <col min="13085" max="13085" width="6" style="79" customWidth="1"/>
    <col min="13086" max="13086" width="7.28515625" style="79" customWidth="1"/>
    <col min="13087" max="13087" width="1.5703125" style="79" customWidth="1"/>
    <col min="13088" max="13089" width="6.7109375" style="79" customWidth="1"/>
    <col min="13090" max="13090" width="6.85546875" style="79" customWidth="1"/>
    <col min="13091" max="13091" width="6.7109375" style="79" customWidth="1"/>
    <col min="13092" max="13092" width="1" style="79" customWidth="1"/>
    <col min="13093" max="13093" width="6.7109375" style="79" customWidth="1"/>
    <col min="13094" max="13094" width="1" style="79" customWidth="1"/>
    <col min="13095" max="13095" width="6.7109375" style="79" customWidth="1"/>
    <col min="13096" max="13096" width="1" style="79" customWidth="1"/>
    <col min="13097" max="13098" width="6.7109375" style="79" customWidth="1"/>
    <col min="13099" max="13312" width="11.42578125" style="79"/>
    <col min="13313" max="13315" width="0" style="79" hidden="1" customWidth="1"/>
    <col min="13316" max="13316" width="1" style="79" customWidth="1"/>
    <col min="13317" max="13317" width="6.140625" style="79" customWidth="1"/>
    <col min="13318" max="13318" width="1.5703125" style="79" customWidth="1"/>
    <col min="13319" max="13319" width="59.140625" style="79" customWidth="1"/>
    <col min="13320" max="13326" width="0" style="79" hidden="1" customWidth="1"/>
    <col min="13327" max="13327" width="0.28515625" style="79" customWidth="1"/>
    <col min="13328" max="13329" width="3.42578125" style="79" customWidth="1"/>
    <col min="13330" max="13330" width="2.85546875" style="79" customWidth="1"/>
    <col min="13331" max="13331" width="3" style="79" customWidth="1"/>
    <col min="13332" max="13333" width="5.42578125" style="79" customWidth="1"/>
    <col min="13334" max="13334" width="7.5703125" style="79" bestFit="1" customWidth="1"/>
    <col min="13335" max="13335" width="11.42578125" style="79"/>
    <col min="13336" max="13336" width="5.5703125" style="79" customWidth="1"/>
    <col min="13337" max="13337" width="6" style="79" customWidth="1"/>
    <col min="13338" max="13338" width="6.85546875" style="79" customWidth="1"/>
    <col min="13339" max="13339" width="2.28515625" style="79" customWidth="1"/>
    <col min="13340" max="13340" width="6.42578125" style="79" customWidth="1"/>
    <col min="13341" max="13341" width="6" style="79" customWidth="1"/>
    <col min="13342" max="13342" width="7.28515625" style="79" customWidth="1"/>
    <col min="13343" max="13343" width="1.5703125" style="79" customWidth="1"/>
    <col min="13344" max="13345" width="6.7109375" style="79" customWidth="1"/>
    <col min="13346" max="13346" width="6.85546875" style="79" customWidth="1"/>
    <col min="13347" max="13347" width="6.7109375" style="79" customWidth="1"/>
    <col min="13348" max="13348" width="1" style="79" customWidth="1"/>
    <col min="13349" max="13349" width="6.7109375" style="79" customWidth="1"/>
    <col min="13350" max="13350" width="1" style="79" customWidth="1"/>
    <col min="13351" max="13351" width="6.7109375" style="79" customWidth="1"/>
    <col min="13352" max="13352" width="1" style="79" customWidth="1"/>
    <col min="13353" max="13354" width="6.7109375" style="79" customWidth="1"/>
    <col min="13355" max="13568" width="11.42578125" style="79"/>
    <col min="13569" max="13571" width="0" style="79" hidden="1" customWidth="1"/>
    <col min="13572" max="13572" width="1" style="79" customWidth="1"/>
    <col min="13573" max="13573" width="6.140625" style="79" customWidth="1"/>
    <col min="13574" max="13574" width="1.5703125" style="79" customWidth="1"/>
    <col min="13575" max="13575" width="59.140625" style="79" customWidth="1"/>
    <col min="13576" max="13582" width="0" style="79" hidden="1" customWidth="1"/>
    <col min="13583" max="13583" width="0.28515625" style="79" customWidth="1"/>
    <col min="13584" max="13585" width="3.42578125" style="79" customWidth="1"/>
    <col min="13586" max="13586" width="2.85546875" style="79" customWidth="1"/>
    <col min="13587" max="13587" width="3" style="79" customWidth="1"/>
    <col min="13588" max="13589" width="5.42578125" style="79" customWidth="1"/>
    <col min="13590" max="13590" width="7.5703125" style="79" bestFit="1" customWidth="1"/>
    <col min="13591" max="13591" width="11.42578125" style="79"/>
    <col min="13592" max="13592" width="5.5703125" style="79" customWidth="1"/>
    <col min="13593" max="13593" width="6" style="79" customWidth="1"/>
    <col min="13594" max="13594" width="6.85546875" style="79" customWidth="1"/>
    <col min="13595" max="13595" width="2.28515625" style="79" customWidth="1"/>
    <col min="13596" max="13596" width="6.42578125" style="79" customWidth="1"/>
    <col min="13597" max="13597" width="6" style="79" customWidth="1"/>
    <col min="13598" max="13598" width="7.28515625" style="79" customWidth="1"/>
    <col min="13599" max="13599" width="1.5703125" style="79" customWidth="1"/>
    <col min="13600" max="13601" width="6.7109375" style="79" customWidth="1"/>
    <col min="13602" max="13602" width="6.85546875" style="79" customWidth="1"/>
    <col min="13603" max="13603" width="6.7109375" style="79" customWidth="1"/>
    <col min="13604" max="13604" width="1" style="79" customWidth="1"/>
    <col min="13605" max="13605" width="6.7109375" style="79" customWidth="1"/>
    <col min="13606" max="13606" width="1" style="79" customWidth="1"/>
    <col min="13607" max="13607" width="6.7109375" style="79" customWidth="1"/>
    <col min="13608" max="13608" width="1" style="79" customWidth="1"/>
    <col min="13609" max="13610" width="6.7109375" style="79" customWidth="1"/>
    <col min="13611" max="13824" width="11.42578125" style="79"/>
    <col min="13825" max="13827" width="0" style="79" hidden="1" customWidth="1"/>
    <col min="13828" max="13828" width="1" style="79" customWidth="1"/>
    <col min="13829" max="13829" width="6.140625" style="79" customWidth="1"/>
    <col min="13830" max="13830" width="1.5703125" style="79" customWidth="1"/>
    <col min="13831" max="13831" width="59.140625" style="79" customWidth="1"/>
    <col min="13832" max="13838" width="0" style="79" hidden="1" customWidth="1"/>
    <col min="13839" max="13839" width="0.28515625" style="79" customWidth="1"/>
    <col min="13840" max="13841" width="3.42578125" style="79" customWidth="1"/>
    <col min="13842" max="13842" width="2.85546875" style="79" customWidth="1"/>
    <col min="13843" max="13843" width="3" style="79" customWidth="1"/>
    <col min="13844" max="13845" width="5.42578125" style="79" customWidth="1"/>
    <col min="13846" max="13846" width="7.5703125" style="79" bestFit="1" customWidth="1"/>
    <col min="13847" max="13847" width="11.42578125" style="79"/>
    <col min="13848" max="13848" width="5.5703125" style="79" customWidth="1"/>
    <col min="13849" max="13849" width="6" style="79" customWidth="1"/>
    <col min="13850" max="13850" width="6.85546875" style="79" customWidth="1"/>
    <col min="13851" max="13851" width="2.28515625" style="79" customWidth="1"/>
    <col min="13852" max="13852" width="6.42578125" style="79" customWidth="1"/>
    <col min="13853" max="13853" width="6" style="79" customWidth="1"/>
    <col min="13854" max="13854" width="7.28515625" style="79" customWidth="1"/>
    <col min="13855" max="13855" width="1.5703125" style="79" customWidth="1"/>
    <col min="13856" max="13857" width="6.7109375" style="79" customWidth="1"/>
    <col min="13858" max="13858" width="6.85546875" style="79" customWidth="1"/>
    <col min="13859" max="13859" width="6.7109375" style="79" customWidth="1"/>
    <col min="13860" max="13860" width="1" style="79" customWidth="1"/>
    <col min="13861" max="13861" width="6.7109375" style="79" customWidth="1"/>
    <col min="13862" max="13862" width="1" style="79" customWidth="1"/>
    <col min="13863" max="13863" width="6.7109375" style="79" customWidth="1"/>
    <col min="13864" max="13864" width="1" style="79" customWidth="1"/>
    <col min="13865" max="13866" width="6.7109375" style="79" customWidth="1"/>
    <col min="13867" max="14080" width="11.42578125" style="79"/>
    <col min="14081" max="14083" width="0" style="79" hidden="1" customWidth="1"/>
    <col min="14084" max="14084" width="1" style="79" customWidth="1"/>
    <col min="14085" max="14085" width="6.140625" style="79" customWidth="1"/>
    <col min="14086" max="14086" width="1.5703125" style="79" customWidth="1"/>
    <col min="14087" max="14087" width="59.140625" style="79" customWidth="1"/>
    <col min="14088" max="14094" width="0" style="79" hidden="1" customWidth="1"/>
    <col min="14095" max="14095" width="0.28515625" style="79" customWidth="1"/>
    <col min="14096" max="14097" width="3.42578125" style="79" customWidth="1"/>
    <col min="14098" max="14098" width="2.85546875" style="79" customWidth="1"/>
    <col min="14099" max="14099" width="3" style="79" customWidth="1"/>
    <col min="14100" max="14101" width="5.42578125" style="79" customWidth="1"/>
    <col min="14102" max="14102" width="7.5703125" style="79" bestFit="1" customWidth="1"/>
    <col min="14103" max="14103" width="11.42578125" style="79"/>
    <col min="14104" max="14104" width="5.5703125" style="79" customWidth="1"/>
    <col min="14105" max="14105" width="6" style="79" customWidth="1"/>
    <col min="14106" max="14106" width="6.85546875" style="79" customWidth="1"/>
    <col min="14107" max="14107" width="2.28515625" style="79" customWidth="1"/>
    <col min="14108" max="14108" width="6.42578125" style="79" customWidth="1"/>
    <col min="14109" max="14109" width="6" style="79" customWidth="1"/>
    <col min="14110" max="14110" width="7.28515625" style="79" customWidth="1"/>
    <col min="14111" max="14111" width="1.5703125" style="79" customWidth="1"/>
    <col min="14112" max="14113" width="6.7109375" style="79" customWidth="1"/>
    <col min="14114" max="14114" width="6.85546875" style="79" customWidth="1"/>
    <col min="14115" max="14115" width="6.7109375" style="79" customWidth="1"/>
    <col min="14116" max="14116" width="1" style="79" customWidth="1"/>
    <col min="14117" max="14117" width="6.7109375" style="79" customWidth="1"/>
    <col min="14118" max="14118" width="1" style="79" customWidth="1"/>
    <col min="14119" max="14119" width="6.7109375" style="79" customWidth="1"/>
    <col min="14120" max="14120" width="1" style="79" customWidth="1"/>
    <col min="14121" max="14122" width="6.7109375" style="79" customWidth="1"/>
    <col min="14123" max="14336" width="11.42578125" style="79"/>
    <col min="14337" max="14339" width="0" style="79" hidden="1" customWidth="1"/>
    <col min="14340" max="14340" width="1" style="79" customWidth="1"/>
    <col min="14341" max="14341" width="6.140625" style="79" customWidth="1"/>
    <col min="14342" max="14342" width="1.5703125" style="79" customWidth="1"/>
    <col min="14343" max="14343" width="59.140625" style="79" customWidth="1"/>
    <col min="14344" max="14350" width="0" style="79" hidden="1" customWidth="1"/>
    <col min="14351" max="14351" width="0.28515625" style="79" customWidth="1"/>
    <col min="14352" max="14353" width="3.42578125" style="79" customWidth="1"/>
    <col min="14354" max="14354" width="2.85546875" style="79" customWidth="1"/>
    <col min="14355" max="14355" width="3" style="79" customWidth="1"/>
    <col min="14356" max="14357" width="5.42578125" style="79" customWidth="1"/>
    <col min="14358" max="14358" width="7.5703125" style="79" bestFit="1" customWidth="1"/>
    <col min="14359" max="14359" width="11.42578125" style="79"/>
    <col min="14360" max="14360" width="5.5703125" style="79" customWidth="1"/>
    <col min="14361" max="14361" width="6" style="79" customWidth="1"/>
    <col min="14362" max="14362" width="6.85546875" style="79" customWidth="1"/>
    <col min="14363" max="14363" width="2.28515625" style="79" customWidth="1"/>
    <col min="14364" max="14364" width="6.42578125" style="79" customWidth="1"/>
    <col min="14365" max="14365" width="6" style="79" customWidth="1"/>
    <col min="14366" max="14366" width="7.28515625" style="79" customWidth="1"/>
    <col min="14367" max="14367" width="1.5703125" style="79" customWidth="1"/>
    <col min="14368" max="14369" width="6.7109375" style="79" customWidth="1"/>
    <col min="14370" max="14370" width="6.85546875" style="79" customWidth="1"/>
    <col min="14371" max="14371" width="6.7109375" style="79" customWidth="1"/>
    <col min="14372" max="14372" width="1" style="79" customWidth="1"/>
    <col min="14373" max="14373" width="6.7109375" style="79" customWidth="1"/>
    <col min="14374" max="14374" width="1" style="79" customWidth="1"/>
    <col min="14375" max="14375" width="6.7109375" style="79" customWidth="1"/>
    <col min="14376" max="14376" width="1" style="79" customWidth="1"/>
    <col min="14377" max="14378" width="6.7109375" style="79" customWidth="1"/>
    <col min="14379" max="14592" width="11.42578125" style="79"/>
    <col min="14593" max="14595" width="0" style="79" hidden="1" customWidth="1"/>
    <col min="14596" max="14596" width="1" style="79" customWidth="1"/>
    <col min="14597" max="14597" width="6.140625" style="79" customWidth="1"/>
    <col min="14598" max="14598" width="1.5703125" style="79" customWidth="1"/>
    <col min="14599" max="14599" width="59.140625" style="79" customWidth="1"/>
    <col min="14600" max="14606" width="0" style="79" hidden="1" customWidth="1"/>
    <col min="14607" max="14607" width="0.28515625" style="79" customWidth="1"/>
    <col min="14608" max="14609" width="3.42578125" style="79" customWidth="1"/>
    <col min="14610" max="14610" width="2.85546875" style="79" customWidth="1"/>
    <col min="14611" max="14611" width="3" style="79" customWidth="1"/>
    <col min="14612" max="14613" width="5.42578125" style="79" customWidth="1"/>
    <col min="14614" max="14614" width="7.5703125" style="79" bestFit="1" customWidth="1"/>
    <col min="14615" max="14615" width="11.42578125" style="79"/>
    <col min="14616" max="14616" width="5.5703125" style="79" customWidth="1"/>
    <col min="14617" max="14617" width="6" style="79" customWidth="1"/>
    <col min="14618" max="14618" width="6.85546875" style="79" customWidth="1"/>
    <col min="14619" max="14619" width="2.28515625" style="79" customWidth="1"/>
    <col min="14620" max="14620" width="6.42578125" style="79" customWidth="1"/>
    <col min="14621" max="14621" width="6" style="79" customWidth="1"/>
    <col min="14622" max="14622" width="7.28515625" style="79" customWidth="1"/>
    <col min="14623" max="14623" width="1.5703125" style="79" customWidth="1"/>
    <col min="14624" max="14625" width="6.7109375" style="79" customWidth="1"/>
    <col min="14626" max="14626" width="6.85546875" style="79" customWidth="1"/>
    <col min="14627" max="14627" width="6.7109375" style="79" customWidth="1"/>
    <col min="14628" max="14628" width="1" style="79" customWidth="1"/>
    <col min="14629" max="14629" width="6.7109375" style="79" customWidth="1"/>
    <col min="14630" max="14630" width="1" style="79" customWidth="1"/>
    <col min="14631" max="14631" width="6.7109375" style="79" customWidth="1"/>
    <col min="14632" max="14632" width="1" style="79" customWidth="1"/>
    <col min="14633" max="14634" width="6.7109375" style="79" customWidth="1"/>
    <col min="14635" max="14848" width="11.42578125" style="79"/>
    <col min="14849" max="14851" width="0" style="79" hidden="1" customWidth="1"/>
    <col min="14852" max="14852" width="1" style="79" customWidth="1"/>
    <col min="14853" max="14853" width="6.140625" style="79" customWidth="1"/>
    <col min="14854" max="14854" width="1.5703125" style="79" customWidth="1"/>
    <col min="14855" max="14855" width="59.140625" style="79" customWidth="1"/>
    <col min="14856" max="14862" width="0" style="79" hidden="1" customWidth="1"/>
    <col min="14863" max="14863" width="0.28515625" style="79" customWidth="1"/>
    <col min="14864" max="14865" width="3.42578125" style="79" customWidth="1"/>
    <col min="14866" max="14866" width="2.85546875" style="79" customWidth="1"/>
    <col min="14867" max="14867" width="3" style="79" customWidth="1"/>
    <col min="14868" max="14869" width="5.42578125" style="79" customWidth="1"/>
    <col min="14870" max="14870" width="7.5703125" style="79" bestFit="1" customWidth="1"/>
    <col min="14871" max="14871" width="11.42578125" style="79"/>
    <col min="14872" max="14872" width="5.5703125" style="79" customWidth="1"/>
    <col min="14873" max="14873" width="6" style="79" customWidth="1"/>
    <col min="14874" max="14874" width="6.85546875" style="79" customWidth="1"/>
    <col min="14875" max="14875" width="2.28515625" style="79" customWidth="1"/>
    <col min="14876" max="14876" width="6.42578125" style="79" customWidth="1"/>
    <col min="14877" max="14877" width="6" style="79" customWidth="1"/>
    <col min="14878" max="14878" width="7.28515625" style="79" customWidth="1"/>
    <col min="14879" max="14879" width="1.5703125" style="79" customWidth="1"/>
    <col min="14880" max="14881" width="6.7109375" style="79" customWidth="1"/>
    <col min="14882" max="14882" width="6.85546875" style="79" customWidth="1"/>
    <col min="14883" max="14883" width="6.7109375" style="79" customWidth="1"/>
    <col min="14884" max="14884" width="1" style="79" customWidth="1"/>
    <col min="14885" max="14885" width="6.7109375" style="79" customWidth="1"/>
    <col min="14886" max="14886" width="1" style="79" customWidth="1"/>
    <col min="14887" max="14887" width="6.7109375" style="79" customWidth="1"/>
    <col min="14888" max="14888" width="1" style="79" customWidth="1"/>
    <col min="14889" max="14890" width="6.7109375" style="79" customWidth="1"/>
    <col min="14891" max="15104" width="11.42578125" style="79"/>
    <col min="15105" max="15107" width="0" style="79" hidden="1" customWidth="1"/>
    <col min="15108" max="15108" width="1" style="79" customWidth="1"/>
    <col min="15109" max="15109" width="6.140625" style="79" customWidth="1"/>
    <col min="15110" max="15110" width="1.5703125" style="79" customWidth="1"/>
    <col min="15111" max="15111" width="59.140625" style="79" customWidth="1"/>
    <col min="15112" max="15118" width="0" style="79" hidden="1" customWidth="1"/>
    <col min="15119" max="15119" width="0.28515625" style="79" customWidth="1"/>
    <col min="15120" max="15121" width="3.42578125" style="79" customWidth="1"/>
    <col min="15122" max="15122" width="2.85546875" style="79" customWidth="1"/>
    <col min="15123" max="15123" width="3" style="79" customWidth="1"/>
    <col min="15124" max="15125" width="5.42578125" style="79" customWidth="1"/>
    <col min="15126" max="15126" width="7.5703125" style="79" bestFit="1" customWidth="1"/>
    <col min="15127" max="15127" width="11.42578125" style="79"/>
    <col min="15128" max="15128" width="5.5703125" style="79" customWidth="1"/>
    <col min="15129" max="15129" width="6" style="79" customWidth="1"/>
    <col min="15130" max="15130" width="6.85546875" style="79" customWidth="1"/>
    <col min="15131" max="15131" width="2.28515625" style="79" customWidth="1"/>
    <col min="15132" max="15132" width="6.42578125" style="79" customWidth="1"/>
    <col min="15133" max="15133" width="6" style="79" customWidth="1"/>
    <col min="15134" max="15134" width="7.28515625" style="79" customWidth="1"/>
    <col min="15135" max="15135" width="1.5703125" style="79" customWidth="1"/>
    <col min="15136" max="15137" width="6.7109375" style="79" customWidth="1"/>
    <col min="15138" max="15138" width="6.85546875" style="79" customWidth="1"/>
    <col min="15139" max="15139" width="6.7109375" style="79" customWidth="1"/>
    <col min="15140" max="15140" width="1" style="79" customWidth="1"/>
    <col min="15141" max="15141" width="6.7109375" style="79" customWidth="1"/>
    <col min="15142" max="15142" width="1" style="79" customWidth="1"/>
    <col min="15143" max="15143" width="6.7109375" style="79" customWidth="1"/>
    <col min="15144" max="15144" width="1" style="79" customWidth="1"/>
    <col min="15145" max="15146" width="6.7109375" style="79" customWidth="1"/>
    <col min="15147" max="15360" width="11.42578125" style="79"/>
    <col min="15361" max="15363" width="0" style="79" hidden="1" customWidth="1"/>
    <col min="15364" max="15364" width="1" style="79" customWidth="1"/>
    <col min="15365" max="15365" width="6.140625" style="79" customWidth="1"/>
    <col min="15366" max="15366" width="1.5703125" style="79" customWidth="1"/>
    <col min="15367" max="15367" width="59.140625" style="79" customWidth="1"/>
    <col min="15368" max="15374" width="0" style="79" hidden="1" customWidth="1"/>
    <col min="15375" max="15375" width="0.28515625" style="79" customWidth="1"/>
    <col min="15376" max="15377" width="3.42578125" style="79" customWidth="1"/>
    <col min="15378" max="15378" width="2.85546875" style="79" customWidth="1"/>
    <col min="15379" max="15379" width="3" style="79" customWidth="1"/>
    <col min="15380" max="15381" width="5.42578125" style="79" customWidth="1"/>
    <col min="15382" max="15382" width="7.5703125" style="79" bestFit="1" customWidth="1"/>
    <col min="15383" max="15383" width="11.42578125" style="79"/>
    <col min="15384" max="15384" width="5.5703125" style="79" customWidth="1"/>
    <col min="15385" max="15385" width="6" style="79" customWidth="1"/>
    <col min="15386" max="15386" width="6.85546875" style="79" customWidth="1"/>
    <col min="15387" max="15387" width="2.28515625" style="79" customWidth="1"/>
    <col min="15388" max="15388" width="6.42578125" style="79" customWidth="1"/>
    <col min="15389" max="15389" width="6" style="79" customWidth="1"/>
    <col min="15390" max="15390" width="7.28515625" style="79" customWidth="1"/>
    <col min="15391" max="15391" width="1.5703125" style="79" customWidth="1"/>
    <col min="15392" max="15393" width="6.7109375" style="79" customWidth="1"/>
    <col min="15394" max="15394" width="6.85546875" style="79" customWidth="1"/>
    <col min="15395" max="15395" width="6.7109375" style="79" customWidth="1"/>
    <col min="15396" max="15396" width="1" style="79" customWidth="1"/>
    <col min="15397" max="15397" width="6.7109375" style="79" customWidth="1"/>
    <col min="15398" max="15398" width="1" style="79" customWidth="1"/>
    <col min="15399" max="15399" width="6.7109375" style="79" customWidth="1"/>
    <col min="15400" max="15400" width="1" style="79" customWidth="1"/>
    <col min="15401" max="15402" width="6.7109375" style="79" customWidth="1"/>
    <col min="15403" max="15616" width="11.42578125" style="79"/>
    <col min="15617" max="15619" width="0" style="79" hidden="1" customWidth="1"/>
    <col min="15620" max="15620" width="1" style="79" customWidth="1"/>
    <col min="15621" max="15621" width="6.140625" style="79" customWidth="1"/>
    <col min="15622" max="15622" width="1.5703125" style="79" customWidth="1"/>
    <col min="15623" max="15623" width="59.140625" style="79" customWidth="1"/>
    <col min="15624" max="15630" width="0" style="79" hidden="1" customWidth="1"/>
    <col min="15631" max="15631" width="0.28515625" style="79" customWidth="1"/>
    <col min="15632" max="15633" width="3.42578125" style="79" customWidth="1"/>
    <col min="15634" max="15634" width="2.85546875" style="79" customWidth="1"/>
    <col min="15635" max="15635" width="3" style="79" customWidth="1"/>
    <col min="15636" max="15637" width="5.42578125" style="79" customWidth="1"/>
    <col min="15638" max="15638" width="7.5703125" style="79" bestFit="1" customWidth="1"/>
    <col min="15639" max="15639" width="11.42578125" style="79"/>
    <col min="15640" max="15640" width="5.5703125" style="79" customWidth="1"/>
    <col min="15641" max="15641" width="6" style="79" customWidth="1"/>
    <col min="15642" max="15642" width="6.85546875" style="79" customWidth="1"/>
    <col min="15643" max="15643" width="2.28515625" style="79" customWidth="1"/>
    <col min="15644" max="15644" width="6.42578125" style="79" customWidth="1"/>
    <col min="15645" max="15645" width="6" style="79" customWidth="1"/>
    <col min="15646" max="15646" width="7.28515625" style="79" customWidth="1"/>
    <col min="15647" max="15647" width="1.5703125" style="79" customWidth="1"/>
    <col min="15648" max="15649" width="6.7109375" style="79" customWidth="1"/>
    <col min="15650" max="15650" width="6.85546875" style="79" customWidth="1"/>
    <col min="15651" max="15651" width="6.7109375" style="79" customWidth="1"/>
    <col min="15652" max="15652" width="1" style="79" customWidth="1"/>
    <col min="15653" max="15653" width="6.7109375" style="79" customWidth="1"/>
    <col min="15654" max="15654" width="1" style="79" customWidth="1"/>
    <col min="15655" max="15655" width="6.7109375" style="79" customWidth="1"/>
    <col min="15656" max="15656" width="1" style="79" customWidth="1"/>
    <col min="15657" max="15658" width="6.7109375" style="79" customWidth="1"/>
    <col min="15659" max="15872" width="11.42578125" style="79"/>
    <col min="15873" max="15875" width="0" style="79" hidden="1" customWidth="1"/>
    <col min="15876" max="15876" width="1" style="79" customWidth="1"/>
    <col min="15877" max="15877" width="6.140625" style="79" customWidth="1"/>
    <col min="15878" max="15878" width="1.5703125" style="79" customWidth="1"/>
    <col min="15879" max="15879" width="59.140625" style="79" customWidth="1"/>
    <col min="15880" max="15886" width="0" style="79" hidden="1" customWidth="1"/>
    <col min="15887" max="15887" width="0.28515625" style="79" customWidth="1"/>
    <col min="15888" max="15889" width="3.42578125" style="79" customWidth="1"/>
    <col min="15890" max="15890" width="2.85546875" style="79" customWidth="1"/>
    <col min="15891" max="15891" width="3" style="79" customWidth="1"/>
    <col min="15892" max="15893" width="5.42578125" style="79" customWidth="1"/>
    <col min="15894" max="15894" width="7.5703125" style="79" bestFit="1" customWidth="1"/>
    <col min="15895" max="15895" width="11.42578125" style="79"/>
    <col min="15896" max="15896" width="5.5703125" style="79" customWidth="1"/>
    <col min="15897" max="15897" width="6" style="79" customWidth="1"/>
    <col min="15898" max="15898" width="6.85546875" style="79" customWidth="1"/>
    <col min="15899" max="15899" width="2.28515625" style="79" customWidth="1"/>
    <col min="15900" max="15900" width="6.42578125" style="79" customWidth="1"/>
    <col min="15901" max="15901" width="6" style="79" customWidth="1"/>
    <col min="15902" max="15902" width="7.28515625" style="79" customWidth="1"/>
    <col min="15903" max="15903" width="1.5703125" style="79" customWidth="1"/>
    <col min="15904" max="15905" width="6.7109375" style="79" customWidth="1"/>
    <col min="15906" max="15906" width="6.85546875" style="79" customWidth="1"/>
    <col min="15907" max="15907" width="6.7109375" style="79" customWidth="1"/>
    <col min="15908" max="15908" width="1" style="79" customWidth="1"/>
    <col min="15909" max="15909" width="6.7109375" style="79" customWidth="1"/>
    <col min="15910" max="15910" width="1" style="79" customWidth="1"/>
    <col min="15911" max="15911" width="6.7109375" style="79" customWidth="1"/>
    <col min="15912" max="15912" width="1" style="79" customWidth="1"/>
    <col min="15913" max="15914" width="6.7109375" style="79" customWidth="1"/>
    <col min="15915" max="16128" width="11.42578125" style="79"/>
    <col min="16129" max="16131" width="0" style="79" hidden="1" customWidth="1"/>
    <col min="16132" max="16132" width="1" style="79" customWidth="1"/>
    <col min="16133" max="16133" width="6.140625" style="79" customWidth="1"/>
    <col min="16134" max="16134" width="1.5703125" style="79" customWidth="1"/>
    <col min="16135" max="16135" width="59.140625" style="79" customWidth="1"/>
    <col min="16136" max="16142" width="0" style="79" hidden="1" customWidth="1"/>
    <col min="16143" max="16143" width="0.28515625" style="79" customWidth="1"/>
    <col min="16144" max="16145" width="3.42578125" style="79" customWidth="1"/>
    <col min="16146" max="16146" width="2.85546875" style="79" customWidth="1"/>
    <col min="16147" max="16147" width="3" style="79" customWidth="1"/>
    <col min="16148" max="16149" width="5.42578125" style="79" customWidth="1"/>
    <col min="16150" max="16150" width="7.5703125" style="79" bestFit="1" customWidth="1"/>
    <col min="16151" max="16151" width="11.42578125" style="79"/>
    <col min="16152" max="16152" width="5.5703125" style="79" customWidth="1"/>
    <col min="16153" max="16153" width="6" style="79" customWidth="1"/>
    <col min="16154" max="16154" width="6.85546875" style="79" customWidth="1"/>
    <col min="16155" max="16155" width="2.28515625" style="79" customWidth="1"/>
    <col min="16156" max="16156" width="6.42578125" style="79" customWidth="1"/>
    <col min="16157" max="16157" width="6" style="79" customWidth="1"/>
    <col min="16158" max="16158" width="7.28515625" style="79" customWidth="1"/>
    <col min="16159" max="16159" width="1.5703125" style="79" customWidth="1"/>
    <col min="16160" max="16161" width="6.7109375" style="79" customWidth="1"/>
    <col min="16162" max="16162" width="6.85546875" style="79" customWidth="1"/>
    <col min="16163" max="16163" width="6.7109375" style="79" customWidth="1"/>
    <col min="16164" max="16164" width="1" style="79" customWidth="1"/>
    <col min="16165" max="16165" width="6.7109375" style="79" customWidth="1"/>
    <col min="16166" max="16166" width="1" style="79" customWidth="1"/>
    <col min="16167" max="16167" width="6.7109375" style="79" customWidth="1"/>
    <col min="16168" max="16168" width="1" style="79" customWidth="1"/>
    <col min="16169" max="16170" width="6.7109375" style="79" customWidth="1"/>
    <col min="16171" max="16384" width="11.42578125" style="79"/>
  </cols>
  <sheetData>
    <row r="1" spans="1:43" ht="3.75" customHeight="1">
      <c r="A1" s="96"/>
      <c r="B1" s="96"/>
      <c r="C1" s="96"/>
      <c r="D1" s="157"/>
      <c r="E1" s="83"/>
      <c r="F1" s="83"/>
      <c r="G1" s="59"/>
      <c r="H1" s="223"/>
      <c r="I1" s="1893"/>
      <c r="J1" s="223"/>
      <c r="K1" s="223"/>
      <c r="L1" s="223"/>
      <c r="M1" s="223"/>
      <c r="N1" s="223"/>
      <c r="O1" s="223"/>
      <c r="P1" s="223"/>
      <c r="Q1" s="223"/>
      <c r="R1" s="223"/>
      <c r="S1" s="223"/>
      <c r="T1" s="223"/>
      <c r="U1" s="223"/>
      <c r="V1" s="223"/>
      <c r="W1" s="78"/>
      <c r="X1" s="78"/>
    </row>
    <row r="2" spans="1:43" ht="12.75" customHeight="1">
      <c r="A2" s="96"/>
      <c r="B2" s="96"/>
      <c r="C2" s="96"/>
      <c r="D2" s="157"/>
      <c r="E2" s="2281" t="s">
        <v>1263</v>
      </c>
      <c r="F2" s="2281"/>
      <c r="G2" s="2281"/>
      <c r="H2" s="2281"/>
      <c r="I2" s="2281"/>
      <c r="J2" s="2281"/>
      <c r="K2" s="2281"/>
      <c r="L2" s="2281"/>
      <c r="M2" s="2281"/>
      <c r="N2" s="2281"/>
      <c r="O2" s="2281"/>
      <c r="P2" s="2281"/>
      <c r="Q2" s="2281"/>
      <c r="R2" s="2281"/>
      <c r="S2" s="2281"/>
      <c r="T2" s="2281"/>
      <c r="U2" s="2281"/>
      <c r="V2" s="2281"/>
      <c r="W2" s="78"/>
      <c r="X2" s="83"/>
      <c r="Y2" s="83"/>
      <c r="Z2" s="2281"/>
      <c r="AA2" s="2281"/>
      <c r="AB2" s="2281"/>
      <c r="AC2" s="2281"/>
      <c r="AD2" s="2281"/>
      <c r="AE2" s="2281"/>
      <c r="AF2" s="2281"/>
      <c r="AG2" s="2281"/>
      <c r="AH2" s="2281"/>
      <c r="AI2" s="2281"/>
      <c r="AJ2" s="2281"/>
      <c r="AK2" s="2281"/>
      <c r="AL2" s="2281"/>
      <c r="AM2" s="2281"/>
      <c r="AN2" s="2281"/>
    </row>
    <row r="3" spans="1:43" s="83" customFormat="1" ht="12.75" customHeight="1">
      <c r="A3" s="96"/>
      <c r="B3" s="946"/>
      <c r="C3" s="946"/>
      <c r="D3" s="953"/>
      <c r="E3" s="2281" t="s">
        <v>1</v>
      </c>
      <c r="F3" s="2281"/>
      <c r="G3" s="2281"/>
      <c r="H3" s="2281"/>
      <c r="I3" s="2281"/>
      <c r="J3" s="2281"/>
      <c r="K3" s="2281"/>
      <c r="L3" s="2281"/>
      <c r="M3" s="2281"/>
      <c r="N3" s="2281"/>
      <c r="O3" s="2281"/>
      <c r="P3" s="2281"/>
      <c r="Q3" s="2281"/>
      <c r="R3" s="2281"/>
      <c r="S3" s="2281"/>
      <c r="T3" s="2281"/>
      <c r="U3" s="2281"/>
      <c r="V3" s="2281"/>
      <c r="W3" s="278"/>
      <c r="X3" s="86"/>
      <c r="Y3" s="86"/>
      <c r="Z3" s="87"/>
      <c r="AP3" s="88"/>
      <c r="AQ3" s="88"/>
    </row>
    <row r="4" spans="1:43" s="83" customFormat="1" ht="3" customHeight="1">
      <c r="A4" s="96"/>
      <c r="B4" s="96"/>
      <c r="C4" s="96"/>
      <c r="D4" s="157"/>
      <c r="F4" s="314"/>
      <c r="G4" s="150"/>
      <c r="H4" s="607"/>
      <c r="I4" s="1894"/>
      <c r="J4" s="1328"/>
      <c r="K4" s="607"/>
      <c r="L4" s="607"/>
      <c r="M4" s="607"/>
      <c r="N4" s="607"/>
      <c r="O4" s="96"/>
      <c r="P4" s="96"/>
      <c r="Q4" s="96"/>
      <c r="R4" s="96"/>
      <c r="S4" s="96"/>
      <c r="T4" s="96"/>
      <c r="U4" s="96"/>
      <c r="V4" s="223"/>
      <c r="W4" s="278"/>
      <c r="Z4" s="92"/>
    </row>
    <row r="5" spans="1:43" s="83" customFormat="1" ht="12.75" customHeight="1">
      <c r="A5" s="96"/>
      <c r="B5" s="96"/>
      <c r="C5" s="96"/>
      <c r="D5" s="157"/>
      <c r="E5" s="2282" t="s">
        <v>2</v>
      </c>
      <c r="F5" s="954"/>
      <c r="G5" s="954"/>
      <c r="H5" s="2288" t="s">
        <v>1131</v>
      </c>
      <c r="I5" s="2288"/>
      <c r="J5" s="2288"/>
      <c r="K5" s="956"/>
      <c r="L5" s="2745" t="s">
        <v>1132</v>
      </c>
      <c r="M5" s="2745"/>
      <c r="N5" s="2745"/>
      <c r="O5" s="955"/>
      <c r="P5" s="955"/>
      <c r="Q5" s="955"/>
      <c r="R5" s="955"/>
      <c r="S5" s="955"/>
      <c r="T5" s="955"/>
      <c r="U5" s="955"/>
      <c r="V5" s="957"/>
      <c r="W5" s="278"/>
      <c r="Z5" s="92"/>
    </row>
    <row r="6" spans="1:43" ht="12.75" customHeight="1">
      <c r="A6" s="96" t="s">
        <v>9</v>
      </c>
      <c r="B6" s="96" t="s">
        <v>10</v>
      </c>
      <c r="C6" s="96" t="s">
        <v>11</v>
      </c>
      <c r="D6" s="157"/>
      <c r="E6" s="2357"/>
      <c r="F6" s="958"/>
      <c r="G6" s="959" t="s">
        <v>327</v>
      </c>
      <c r="H6" s="2289"/>
      <c r="I6" s="2289"/>
      <c r="J6" s="2289"/>
      <c r="K6" s="1896"/>
      <c r="L6" s="2746"/>
      <c r="M6" s="2746"/>
      <c r="N6" s="2746"/>
      <c r="O6" s="1896"/>
      <c r="P6" s="1896"/>
      <c r="Q6" s="1896"/>
      <c r="R6" s="1896"/>
      <c r="S6" s="1896"/>
      <c r="T6" s="963" t="s">
        <v>18</v>
      </c>
      <c r="U6" s="963" t="s">
        <v>19</v>
      </c>
      <c r="V6" s="948" t="s">
        <v>8</v>
      </c>
      <c r="W6" s="78"/>
      <c r="X6" s="96"/>
    </row>
    <row r="7" spans="1:43">
      <c r="A7" s="96"/>
      <c r="B7" s="96"/>
      <c r="C7" s="96"/>
      <c r="D7" s="157"/>
      <c r="E7" s="2358"/>
      <c r="F7" s="961"/>
      <c r="G7" s="962"/>
      <c r="H7" s="963" t="s">
        <v>18</v>
      </c>
      <c r="I7" s="963" t="s">
        <v>19</v>
      </c>
      <c r="J7" s="964" t="s">
        <v>8</v>
      </c>
      <c r="K7" s="963"/>
      <c r="L7" s="963" t="s">
        <v>18</v>
      </c>
      <c r="M7" s="963" t="s">
        <v>19</v>
      </c>
      <c r="N7" s="964" t="s">
        <v>8</v>
      </c>
      <c r="O7" s="963"/>
      <c r="P7" s="963"/>
      <c r="Q7" s="963"/>
      <c r="R7" s="963"/>
      <c r="S7" s="963"/>
      <c r="T7" s="963"/>
      <c r="U7" s="963"/>
      <c r="V7" s="1898"/>
      <c r="W7" s="78"/>
      <c r="X7" s="83"/>
    </row>
    <row r="8" spans="1:43" ht="12" customHeight="1">
      <c r="A8" s="96"/>
      <c r="B8" s="96"/>
      <c r="C8" s="96"/>
      <c r="D8" s="157"/>
      <c r="E8" s="2211">
        <v>1401</v>
      </c>
      <c r="F8" s="318" t="s">
        <v>20</v>
      </c>
      <c r="G8" s="492"/>
      <c r="H8" s="968">
        <f>SUM(H9+H13+H17+H22+H31+H35+H37)</f>
        <v>157</v>
      </c>
      <c r="I8" s="968">
        <f>SUM(I9+I13+I17+I22+I31+I35+I37)</f>
        <v>66</v>
      </c>
      <c r="J8" s="968">
        <f>SUM(H8:I8)</f>
        <v>223</v>
      </c>
      <c r="K8" s="968"/>
      <c r="L8" s="968">
        <f>SUM(L9+L13+L17+L22+L31+L35+L37)</f>
        <v>1776</v>
      </c>
      <c r="M8" s="968">
        <f>SUM(M9+M13+M17+M22+M31+M35+M37)</f>
        <v>650</v>
      </c>
      <c r="N8" s="968">
        <f>SUM(L8:M8)</f>
        <v>2426</v>
      </c>
      <c r="O8" s="968"/>
      <c r="P8" s="968"/>
      <c r="Q8" s="968"/>
      <c r="R8" s="968"/>
      <c r="S8" s="968"/>
      <c r="T8" s="968">
        <f>T9+T13+T17+T22+T31+T35+T37</f>
        <v>1043</v>
      </c>
      <c r="U8" s="968">
        <f>U9+U13+U17+U22+U31+U35+U37</f>
        <v>466</v>
      </c>
      <c r="V8" s="1028">
        <f>SUM(T8+U8)</f>
        <v>1509</v>
      </c>
      <c r="W8" s="78"/>
    </row>
    <row r="9" spans="1:43" ht="10.5" customHeight="1">
      <c r="A9" s="96"/>
      <c r="B9" s="96"/>
      <c r="C9" s="96"/>
      <c r="D9" s="157"/>
      <c r="E9" s="2212"/>
      <c r="F9" s="623" t="s">
        <v>21</v>
      </c>
      <c r="G9" s="971"/>
      <c r="H9" s="972">
        <f>SUM(H10:H12)</f>
        <v>81</v>
      </c>
      <c r="I9" s="1899">
        <f>SUM(I10:I12)</f>
        <v>50</v>
      </c>
      <c r="J9" s="972">
        <f>SUM(H9:I9)</f>
        <v>131</v>
      </c>
      <c r="K9" s="972"/>
      <c r="L9" s="972">
        <f>SUM(L10:L12)</f>
        <v>511</v>
      </c>
      <c r="M9" s="972">
        <f>SUM(M10:M12)</f>
        <v>247</v>
      </c>
      <c r="N9" s="972">
        <f>SUM(L9:M9)</f>
        <v>758</v>
      </c>
      <c r="O9" s="972"/>
      <c r="P9" s="972"/>
      <c r="Q9" s="972"/>
      <c r="R9" s="972"/>
      <c r="S9" s="972"/>
      <c r="T9" s="972">
        <f>T10+T11+T12</f>
        <v>410</v>
      </c>
      <c r="U9" s="972">
        <f>U10+U11+U12</f>
        <v>248</v>
      </c>
      <c r="V9" s="1900">
        <f>SUM(T9+U9)</f>
        <v>658</v>
      </c>
      <c r="W9" s="78"/>
      <c r="X9" s="78"/>
    </row>
    <row r="10" spans="1:43" ht="9.9499999999999993" customHeight="1">
      <c r="A10" s="96">
        <v>1</v>
      </c>
      <c r="B10" s="96">
        <v>1</v>
      </c>
      <c r="C10" s="96">
        <v>11</v>
      </c>
      <c r="D10" s="157"/>
      <c r="E10" s="2212"/>
      <c r="F10" s="631"/>
      <c r="G10" s="89" t="s">
        <v>330</v>
      </c>
      <c r="H10" s="655">
        <v>0</v>
      </c>
      <c r="I10" s="1901">
        <v>0</v>
      </c>
      <c r="J10" s="655">
        <f>SUM(H10:I10)</f>
        <v>0</v>
      </c>
      <c r="K10" s="655"/>
      <c r="L10" s="655">
        <v>36</v>
      </c>
      <c r="M10" s="655">
        <v>14</v>
      </c>
      <c r="N10" s="470">
        <f>SUM(L10:M10)</f>
        <v>50</v>
      </c>
      <c r="O10" s="470"/>
      <c r="P10" s="470"/>
      <c r="Q10" s="470"/>
      <c r="R10" s="470"/>
      <c r="S10" s="470"/>
      <c r="T10" s="397">
        <v>36</v>
      </c>
      <c r="U10" s="397">
        <v>14</v>
      </c>
      <c r="V10" s="462">
        <f>SUM(T10+U10)</f>
        <v>50</v>
      </c>
      <c r="W10" s="78"/>
      <c r="X10" s="78"/>
    </row>
    <row r="11" spans="1:43" ht="9.9499999999999993" customHeight="1">
      <c r="A11" s="96">
        <v>1</v>
      </c>
      <c r="B11" s="96">
        <v>1</v>
      </c>
      <c r="C11" s="96">
        <v>11</v>
      </c>
      <c r="D11" s="157"/>
      <c r="E11" s="2212"/>
      <c r="F11" s="631"/>
      <c r="G11" s="89" t="s">
        <v>193</v>
      </c>
      <c r="H11" s="655">
        <v>72</v>
      </c>
      <c r="I11" s="1901">
        <v>46</v>
      </c>
      <c r="J11" s="655">
        <f t="shared" ref="J11:J38" si="0">SUM(H11:I11)</f>
        <v>118</v>
      </c>
      <c r="K11" s="655"/>
      <c r="L11" s="655">
        <v>302</v>
      </c>
      <c r="M11" s="655">
        <v>188</v>
      </c>
      <c r="N11" s="470">
        <f t="shared" ref="N11:N38" si="1">SUM(L11:M11)</f>
        <v>490</v>
      </c>
      <c r="O11" s="470"/>
      <c r="P11" s="470"/>
      <c r="Q11" s="470"/>
      <c r="R11" s="470"/>
      <c r="S11" s="470"/>
      <c r="T11" s="397">
        <f>SUM(H11+L11)</f>
        <v>374</v>
      </c>
      <c r="U11" s="397">
        <f>SUM(I11+M11)</f>
        <v>234</v>
      </c>
      <c r="V11" s="462">
        <f>SUM(T11+U11)</f>
        <v>608</v>
      </c>
      <c r="W11" s="78"/>
      <c r="X11" s="78"/>
    </row>
    <row r="12" spans="1:43" ht="9.9499999999999993" customHeight="1">
      <c r="A12" s="96">
        <v>1</v>
      </c>
      <c r="B12" s="96">
        <v>1</v>
      </c>
      <c r="C12" s="96">
        <v>7</v>
      </c>
      <c r="D12" s="157"/>
      <c r="E12" s="2212"/>
      <c r="F12" s="631"/>
      <c r="G12" s="89" t="s">
        <v>331</v>
      </c>
      <c r="H12" s="655">
        <v>9</v>
      </c>
      <c r="I12" s="1901">
        <v>4</v>
      </c>
      <c r="J12" s="655">
        <f t="shared" si="0"/>
        <v>13</v>
      </c>
      <c r="K12" s="655"/>
      <c r="L12" s="655">
        <v>173</v>
      </c>
      <c r="M12" s="655">
        <v>45</v>
      </c>
      <c r="N12" s="470">
        <f t="shared" si="1"/>
        <v>218</v>
      </c>
      <c r="O12" s="470"/>
      <c r="P12" s="470"/>
      <c r="Q12" s="470"/>
      <c r="R12" s="470"/>
      <c r="S12" s="470"/>
      <c r="T12" s="397">
        <v>0</v>
      </c>
      <c r="U12" s="397">
        <v>0</v>
      </c>
      <c r="V12" s="462">
        <f>SUM(T12+U12)</f>
        <v>0</v>
      </c>
      <c r="W12" s="78"/>
      <c r="X12" s="78"/>
    </row>
    <row r="13" spans="1:43" ht="11.1" customHeight="1">
      <c r="A13" s="96"/>
      <c r="B13" s="96"/>
      <c r="C13" s="96"/>
      <c r="D13" s="157"/>
      <c r="E13" s="2212"/>
      <c r="F13" s="636" t="s">
        <v>22</v>
      </c>
      <c r="G13" s="36"/>
      <c r="H13" s="973">
        <f>SUM(H14:H16)</f>
        <v>27</v>
      </c>
      <c r="I13" s="973">
        <f>SUM(I14:I16)</f>
        <v>6</v>
      </c>
      <c r="J13" s="976">
        <f t="shared" si="0"/>
        <v>33</v>
      </c>
      <c r="K13" s="973"/>
      <c r="L13" s="973">
        <f>SUM(L14:L16)</f>
        <v>502</v>
      </c>
      <c r="M13" s="973">
        <f>SUM(M14:M16)</f>
        <v>128</v>
      </c>
      <c r="N13" s="976">
        <f t="shared" si="1"/>
        <v>630</v>
      </c>
      <c r="O13" s="973"/>
      <c r="P13" s="973"/>
      <c r="Q13" s="973"/>
      <c r="R13" s="973"/>
      <c r="S13" s="973"/>
      <c r="T13" s="475">
        <f>T14+T15+T16</f>
        <v>78</v>
      </c>
      <c r="U13" s="475">
        <f>U14+U15+U16</f>
        <v>28</v>
      </c>
      <c r="V13" s="1902">
        <f>SUM(T13:U13)</f>
        <v>106</v>
      </c>
      <c r="W13" s="78"/>
      <c r="X13" s="78"/>
    </row>
    <row r="14" spans="1:43" ht="11.1" customHeight="1">
      <c r="A14" s="96">
        <v>1</v>
      </c>
      <c r="B14" s="96">
        <v>1</v>
      </c>
      <c r="C14" s="96">
        <v>5</v>
      </c>
      <c r="D14" s="157"/>
      <c r="E14" s="2212"/>
      <c r="F14" s="636"/>
      <c r="G14" s="89" t="s">
        <v>195</v>
      </c>
      <c r="H14" s="470">
        <v>27</v>
      </c>
      <c r="I14" s="470">
        <v>6</v>
      </c>
      <c r="J14" s="470">
        <f t="shared" si="0"/>
        <v>33</v>
      </c>
      <c r="K14" s="470"/>
      <c r="L14" s="470">
        <v>0</v>
      </c>
      <c r="M14" s="470">
        <v>0</v>
      </c>
      <c r="N14" s="470">
        <f t="shared" si="1"/>
        <v>0</v>
      </c>
      <c r="O14" s="470"/>
      <c r="P14" s="470"/>
      <c r="Q14" s="470"/>
      <c r="R14" s="470"/>
      <c r="S14" s="470"/>
      <c r="T14" s="397">
        <v>0</v>
      </c>
      <c r="U14" s="397">
        <v>0</v>
      </c>
      <c r="V14" s="462">
        <f>SUM(T14:U14)</f>
        <v>0</v>
      </c>
      <c r="W14" s="78"/>
      <c r="X14" s="78"/>
    </row>
    <row r="15" spans="1:43" ht="9.75" customHeight="1">
      <c r="A15" s="96">
        <v>1</v>
      </c>
      <c r="B15" s="96">
        <v>1</v>
      </c>
      <c r="C15" s="96">
        <v>5</v>
      </c>
      <c r="D15" s="157"/>
      <c r="E15" s="2212"/>
      <c r="F15" s="631"/>
      <c r="G15" s="89" t="s">
        <v>196</v>
      </c>
      <c r="H15" s="470">
        <v>0</v>
      </c>
      <c r="I15" s="1903">
        <v>0</v>
      </c>
      <c r="J15" s="655">
        <f t="shared" si="0"/>
        <v>0</v>
      </c>
      <c r="K15" s="655"/>
      <c r="L15" s="655">
        <v>424</v>
      </c>
      <c r="M15" s="655">
        <v>100</v>
      </c>
      <c r="N15" s="470">
        <f t="shared" si="1"/>
        <v>524</v>
      </c>
      <c r="O15" s="470"/>
      <c r="P15" s="470"/>
      <c r="Q15" s="470"/>
      <c r="R15" s="470"/>
      <c r="S15" s="470"/>
      <c r="T15" s="397">
        <v>0</v>
      </c>
      <c r="U15" s="397">
        <v>0</v>
      </c>
      <c r="V15" s="462">
        <f t="shared" ref="V15:V36" si="2">SUM(T15:U15)</f>
        <v>0</v>
      </c>
      <c r="W15" s="78"/>
      <c r="X15" s="78"/>
    </row>
    <row r="16" spans="1:43" ht="9.9499999999999993" customHeight="1">
      <c r="A16" s="96">
        <v>1</v>
      </c>
      <c r="B16" s="96">
        <v>1</v>
      </c>
      <c r="C16" s="96">
        <v>5</v>
      </c>
      <c r="D16" s="157"/>
      <c r="E16" s="2212"/>
      <c r="F16" s="631"/>
      <c r="G16" s="89" t="s">
        <v>197</v>
      </c>
      <c r="H16" s="655">
        <v>0</v>
      </c>
      <c r="I16" s="1901">
        <v>0</v>
      </c>
      <c r="J16" s="655">
        <f t="shared" si="0"/>
        <v>0</v>
      </c>
      <c r="K16" s="655"/>
      <c r="L16" s="655">
        <v>78</v>
      </c>
      <c r="M16" s="655">
        <v>28</v>
      </c>
      <c r="N16" s="470">
        <f t="shared" si="1"/>
        <v>106</v>
      </c>
      <c r="O16" s="470"/>
      <c r="P16" s="470"/>
      <c r="Q16" s="470"/>
      <c r="R16" s="470"/>
      <c r="S16" s="470"/>
      <c r="T16" s="397">
        <f>SUM(H16+L16)</f>
        <v>78</v>
      </c>
      <c r="U16" s="397">
        <f>SUM(I16+M16)</f>
        <v>28</v>
      </c>
      <c r="V16" s="462">
        <f t="shared" si="2"/>
        <v>106</v>
      </c>
      <c r="W16" s="78"/>
      <c r="X16" s="78"/>
    </row>
    <row r="17" spans="1:24" ht="10.5" customHeight="1">
      <c r="A17" s="96"/>
      <c r="B17" s="96"/>
      <c r="C17" s="96"/>
      <c r="D17" s="157"/>
      <c r="E17" s="2212"/>
      <c r="F17" s="636" t="s">
        <v>23</v>
      </c>
      <c r="G17" s="36"/>
      <c r="H17" s="973">
        <f>SUM(H18:H21)</f>
        <v>17</v>
      </c>
      <c r="I17" s="973">
        <f t="shared" ref="I17:O17" si="3">SUM(I18:I21)</f>
        <v>1</v>
      </c>
      <c r="J17" s="973">
        <f>SUM(H17:I17)</f>
        <v>18</v>
      </c>
      <c r="K17" s="973">
        <f t="shared" si="3"/>
        <v>0</v>
      </c>
      <c r="L17" s="973">
        <f t="shared" si="3"/>
        <v>313</v>
      </c>
      <c r="M17" s="973">
        <f t="shared" si="3"/>
        <v>61</v>
      </c>
      <c r="N17" s="973">
        <f>SUM(L17:M17)</f>
        <v>374</v>
      </c>
      <c r="O17" s="973">
        <f t="shared" si="3"/>
        <v>0</v>
      </c>
      <c r="P17" s="973"/>
      <c r="Q17" s="973"/>
      <c r="R17" s="973"/>
      <c r="S17" s="973"/>
      <c r="T17" s="475">
        <f>T18+T19+T20+T21</f>
        <v>310</v>
      </c>
      <c r="U17" s="475">
        <f>U18+U19+U20+U21</f>
        <v>58</v>
      </c>
      <c r="V17" s="1902">
        <f>SUM(T17:U17)</f>
        <v>368</v>
      </c>
      <c r="W17" s="78"/>
      <c r="X17" s="78"/>
    </row>
    <row r="18" spans="1:24" ht="9.9499999999999993" customHeight="1">
      <c r="A18" s="96">
        <v>1</v>
      </c>
      <c r="B18" s="96">
        <v>1</v>
      </c>
      <c r="C18" s="96">
        <v>12</v>
      </c>
      <c r="D18" s="157"/>
      <c r="E18" s="2212"/>
      <c r="F18" s="638"/>
      <c r="G18" s="89" t="s">
        <v>332</v>
      </c>
      <c r="H18" s="655">
        <v>0</v>
      </c>
      <c r="I18" s="1901">
        <v>0</v>
      </c>
      <c r="J18" s="655">
        <f t="shared" si="0"/>
        <v>0</v>
      </c>
      <c r="K18" s="655"/>
      <c r="L18" s="655">
        <v>294</v>
      </c>
      <c r="M18" s="655">
        <v>57</v>
      </c>
      <c r="N18" s="470">
        <f t="shared" si="1"/>
        <v>351</v>
      </c>
      <c r="O18" s="470"/>
      <c r="P18" s="470"/>
      <c r="Q18" s="470"/>
      <c r="R18" s="470"/>
      <c r="S18" s="470"/>
      <c r="T18" s="397">
        <v>294</v>
      </c>
      <c r="U18" s="397">
        <v>57</v>
      </c>
      <c r="V18" s="462">
        <f>SUM(T18:U18)</f>
        <v>351</v>
      </c>
      <c r="W18" s="78"/>
      <c r="X18" s="78"/>
    </row>
    <row r="19" spans="1:24" ht="9.9499999999999993" customHeight="1">
      <c r="A19" s="96">
        <v>1</v>
      </c>
      <c r="B19" s="96">
        <v>1</v>
      </c>
      <c r="C19" s="96">
        <v>12</v>
      </c>
      <c r="D19" s="157"/>
      <c r="E19" s="2212"/>
      <c r="F19" s="638"/>
      <c r="G19" s="64" t="s">
        <v>195</v>
      </c>
      <c r="H19" s="655">
        <v>16</v>
      </c>
      <c r="I19" s="1901">
        <v>1</v>
      </c>
      <c r="J19" s="655">
        <f t="shared" si="0"/>
        <v>17</v>
      </c>
      <c r="K19" s="655"/>
      <c r="L19" s="655">
        <v>0</v>
      </c>
      <c r="M19" s="655">
        <v>0</v>
      </c>
      <c r="N19" s="470">
        <f>SUM(L19:M19)</f>
        <v>0</v>
      </c>
      <c r="O19" s="470"/>
      <c r="P19" s="470"/>
      <c r="Q19" s="470"/>
      <c r="R19" s="470"/>
      <c r="S19" s="470"/>
      <c r="T19" s="397">
        <f>H19+L19</f>
        <v>16</v>
      </c>
      <c r="U19" s="397">
        <f>I19+M19</f>
        <v>1</v>
      </c>
      <c r="V19" s="462">
        <f>SUM(T19:U19)</f>
        <v>17</v>
      </c>
      <c r="W19" s="78"/>
      <c r="X19" s="78"/>
    </row>
    <row r="20" spans="1:24" ht="9.9499999999999993" customHeight="1">
      <c r="A20" s="96">
        <v>1</v>
      </c>
      <c r="B20" s="96">
        <v>1</v>
      </c>
      <c r="C20" s="96">
        <v>12</v>
      </c>
      <c r="D20" s="157"/>
      <c r="E20" s="2212"/>
      <c r="F20" s="638"/>
      <c r="G20" s="64" t="s">
        <v>198</v>
      </c>
      <c r="H20" s="655">
        <v>1</v>
      </c>
      <c r="I20" s="1901">
        <v>0</v>
      </c>
      <c r="J20" s="655">
        <f t="shared" si="0"/>
        <v>1</v>
      </c>
      <c r="K20" s="655"/>
      <c r="L20" s="655">
        <v>15</v>
      </c>
      <c r="M20" s="655">
        <v>1</v>
      </c>
      <c r="N20" s="470">
        <f t="shared" si="1"/>
        <v>16</v>
      </c>
      <c r="O20" s="470"/>
      <c r="P20" s="470"/>
      <c r="Q20" s="470"/>
      <c r="R20" s="470"/>
      <c r="S20" s="470"/>
      <c r="T20" s="397">
        <v>0</v>
      </c>
      <c r="U20" s="397">
        <v>0</v>
      </c>
      <c r="V20" s="462">
        <f>SUM(T20:U20)</f>
        <v>0</v>
      </c>
      <c r="W20" s="78"/>
      <c r="X20" s="78"/>
    </row>
    <row r="21" spans="1:24" ht="9.9499999999999993" customHeight="1">
      <c r="A21" s="96">
        <v>1</v>
      </c>
      <c r="B21" s="96">
        <v>1</v>
      </c>
      <c r="C21" s="96">
        <v>12</v>
      </c>
      <c r="D21" s="157"/>
      <c r="E21" s="2212"/>
      <c r="F21" s="638"/>
      <c r="G21" s="64" t="s">
        <v>199</v>
      </c>
      <c r="H21" s="655">
        <v>0</v>
      </c>
      <c r="I21" s="1901">
        <v>0</v>
      </c>
      <c r="J21" s="655">
        <f t="shared" si="0"/>
        <v>0</v>
      </c>
      <c r="K21" s="655">
        <v>0</v>
      </c>
      <c r="L21" s="655">
        <v>4</v>
      </c>
      <c r="M21" s="655">
        <v>3</v>
      </c>
      <c r="N21" s="470">
        <f t="shared" si="1"/>
        <v>7</v>
      </c>
      <c r="O21" s="470"/>
      <c r="P21" s="470"/>
      <c r="Q21" s="470"/>
      <c r="R21" s="470"/>
      <c r="S21" s="470"/>
      <c r="T21" s="397">
        <v>0</v>
      </c>
      <c r="U21" s="397">
        <v>0</v>
      </c>
      <c r="V21" s="462">
        <f>SUM(T21:U21)</f>
        <v>0</v>
      </c>
      <c r="W21" s="78"/>
      <c r="X21" s="78"/>
    </row>
    <row r="22" spans="1:24" ht="11.1" customHeight="1">
      <c r="A22" s="96"/>
      <c r="B22" s="96"/>
      <c r="C22" s="96"/>
      <c r="D22" s="157"/>
      <c r="E22" s="2212"/>
      <c r="F22" s="639" t="s">
        <v>333</v>
      </c>
      <c r="G22" s="139"/>
      <c r="H22" s="973">
        <f>SUM(H23:H30)</f>
        <v>0</v>
      </c>
      <c r="I22" s="973">
        <f>SUM(I23:I30)</f>
        <v>0</v>
      </c>
      <c r="J22" s="976">
        <f t="shared" si="0"/>
        <v>0</v>
      </c>
      <c r="K22" s="973"/>
      <c r="L22" s="973">
        <f>SUM(L23:L30)</f>
        <v>256</v>
      </c>
      <c r="M22" s="973">
        <f>SUM(M23:M30)</f>
        <v>100</v>
      </c>
      <c r="N22" s="976">
        <f t="shared" si="1"/>
        <v>356</v>
      </c>
      <c r="O22" s="973"/>
      <c r="P22" s="973"/>
      <c r="Q22" s="973"/>
      <c r="R22" s="973"/>
      <c r="S22" s="973"/>
      <c r="T22" s="475">
        <f>T23+T24+T25+T26+T27+T28+T29+T30</f>
        <v>130</v>
      </c>
      <c r="U22" s="475">
        <f>U23+U24+U25+U26+U27+U28+U29+U30</f>
        <v>53</v>
      </c>
      <c r="V22" s="1902">
        <f t="shared" si="2"/>
        <v>183</v>
      </c>
      <c r="W22" s="78"/>
      <c r="X22" s="78"/>
    </row>
    <row r="23" spans="1:24" ht="9.9499999999999993" customHeight="1">
      <c r="A23" s="96">
        <v>1</v>
      </c>
      <c r="B23" s="96">
        <v>1</v>
      </c>
      <c r="C23" s="96">
        <v>2</v>
      </c>
      <c r="D23" s="157"/>
      <c r="E23" s="2212"/>
      <c r="F23" s="638"/>
      <c r="G23" s="64" t="s">
        <v>195</v>
      </c>
      <c r="H23" s="655">
        <v>0</v>
      </c>
      <c r="I23" s="1901">
        <v>0</v>
      </c>
      <c r="J23" s="655">
        <f t="shared" si="0"/>
        <v>0</v>
      </c>
      <c r="K23" s="655"/>
      <c r="L23" s="655">
        <v>0</v>
      </c>
      <c r="M23" s="655">
        <v>0</v>
      </c>
      <c r="N23" s="470">
        <f t="shared" si="1"/>
        <v>0</v>
      </c>
      <c r="O23" s="470"/>
      <c r="P23" s="470"/>
      <c r="Q23" s="470"/>
      <c r="R23" s="470"/>
      <c r="S23" s="470"/>
      <c r="T23" s="397">
        <f>SUM(H23+L23)</f>
        <v>0</v>
      </c>
      <c r="U23" s="397">
        <f>SUM(I23+M23)</f>
        <v>0</v>
      </c>
      <c r="V23" s="462">
        <f t="shared" si="2"/>
        <v>0</v>
      </c>
      <c r="W23" s="78"/>
      <c r="X23" s="78"/>
    </row>
    <row r="24" spans="1:24" ht="9.9499999999999993" customHeight="1">
      <c r="A24" s="96">
        <v>1</v>
      </c>
      <c r="B24" s="96">
        <v>1</v>
      </c>
      <c r="C24" s="96">
        <v>2</v>
      </c>
      <c r="D24" s="157"/>
      <c r="E24" s="2212"/>
      <c r="F24" s="638"/>
      <c r="G24" s="64" t="s">
        <v>200</v>
      </c>
      <c r="H24" s="655">
        <v>0</v>
      </c>
      <c r="I24" s="1901">
        <v>0</v>
      </c>
      <c r="J24" s="655">
        <f t="shared" si="0"/>
        <v>0</v>
      </c>
      <c r="K24" s="655"/>
      <c r="L24" s="655">
        <v>63</v>
      </c>
      <c r="M24" s="655">
        <v>15</v>
      </c>
      <c r="N24" s="470">
        <f>SUM(L24:M24)</f>
        <v>78</v>
      </c>
      <c r="O24" s="470"/>
      <c r="P24" s="470"/>
      <c r="Q24" s="470"/>
      <c r="R24" s="470"/>
      <c r="S24" s="470"/>
      <c r="T24" s="397">
        <v>63</v>
      </c>
      <c r="U24" s="397">
        <v>15</v>
      </c>
      <c r="V24" s="462">
        <f>SUM(T24:U24)</f>
        <v>78</v>
      </c>
      <c r="W24" s="78"/>
      <c r="X24" s="78"/>
    </row>
    <row r="25" spans="1:24" ht="9.9499999999999993" customHeight="1">
      <c r="A25" s="96">
        <v>1</v>
      </c>
      <c r="B25" s="96">
        <v>1</v>
      </c>
      <c r="C25" s="96">
        <v>2</v>
      </c>
      <c r="D25" s="157"/>
      <c r="E25" s="2212"/>
      <c r="F25" s="631"/>
      <c r="G25" s="64" t="s">
        <v>201</v>
      </c>
      <c r="H25" s="655">
        <v>0</v>
      </c>
      <c r="I25" s="1901">
        <v>0</v>
      </c>
      <c r="J25" s="655">
        <f t="shared" si="0"/>
        <v>0</v>
      </c>
      <c r="K25" s="655"/>
      <c r="L25" s="655">
        <v>14</v>
      </c>
      <c r="M25" s="655">
        <v>7</v>
      </c>
      <c r="N25" s="470">
        <f t="shared" si="1"/>
        <v>21</v>
      </c>
      <c r="O25" s="470"/>
      <c r="P25" s="470"/>
      <c r="Q25" s="470"/>
      <c r="R25" s="470"/>
      <c r="S25" s="470"/>
      <c r="T25" s="397">
        <v>14</v>
      </c>
      <c r="U25" s="397">
        <v>7</v>
      </c>
      <c r="V25" s="462">
        <f t="shared" si="2"/>
        <v>21</v>
      </c>
      <c r="W25" s="78"/>
      <c r="X25" s="78"/>
    </row>
    <row r="26" spans="1:24" ht="9.9499999999999993" customHeight="1">
      <c r="A26" s="96">
        <v>1</v>
      </c>
      <c r="B26" s="96">
        <v>1</v>
      </c>
      <c r="C26" s="96">
        <v>2</v>
      </c>
      <c r="D26" s="157"/>
      <c r="E26" s="2212"/>
      <c r="F26" s="638"/>
      <c r="G26" s="64" t="s">
        <v>202</v>
      </c>
      <c r="H26" s="655">
        <v>0</v>
      </c>
      <c r="I26" s="1901">
        <v>0</v>
      </c>
      <c r="J26" s="655">
        <f t="shared" si="0"/>
        <v>0</v>
      </c>
      <c r="K26" s="655"/>
      <c r="L26" s="655">
        <v>17</v>
      </c>
      <c r="M26" s="655">
        <v>18</v>
      </c>
      <c r="N26" s="470">
        <f t="shared" si="1"/>
        <v>35</v>
      </c>
      <c r="O26" s="470"/>
      <c r="P26" s="470"/>
      <c r="Q26" s="470"/>
      <c r="R26" s="470"/>
      <c r="S26" s="470"/>
      <c r="T26" s="397">
        <v>17</v>
      </c>
      <c r="U26" s="397">
        <v>18</v>
      </c>
      <c r="V26" s="462">
        <f t="shared" si="2"/>
        <v>35</v>
      </c>
      <c r="W26" s="78"/>
      <c r="X26" s="78"/>
    </row>
    <row r="27" spans="1:24" ht="9.9499999999999993" customHeight="1">
      <c r="A27" s="96">
        <v>1</v>
      </c>
      <c r="B27" s="96">
        <v>1</v>
      </c>
      <c r="C27" s="96">
        <v>2</v>
      </c>
      <c r="D27" s="157"/>
      <c r="E27" s="2212"/>
      <c r="F27" s="631"/>
      <c r="G27" s="64" t="s">
        <v>203</v>
      </c>
      <c r="H27" s="655">
        <v>0</v>
      </c>
      <c r="I27" s="1901">
        <v>0</v>
      </c>
      <c r="J27" s="655">
        <f t="shared" si="0"/>
        <v>0</v>
      </c>
      <c r="K27" s="655"/>
      <c r="L27" s="655">
        <v>36</v>
      </c>
      <c r="M27" s="655">
        <v>13</v>
      </c>
      <c r="N27" s="470">
        <f t="shared" si="1"/>
        <v>49</v>
      </c>
      <c r="O27" s="470"/>
      <c r="P27" s="470"/>
      <c r="Q27" s="470"/>
      <c r="R27" s="470"/>
      <c r="S27" s="470"/>
      <c r="T27" s="397">
        <v>36</v>
      </c>
      <c r="U27" s="397">
        <v>13</v>
      </c>
      <c r="V27" s="462">
        <f t="shared" si="2"/>
        <v>49</v>
      </c>
      <c r="W27" s="78"/>
      <c r="X27" s="78"/>
    </row>
    <row r="28" spans="1:24" ht="9.9499999999999993" customHeight="1">
      <c r="A28" s="96">
        <v>1</v>
      </c>
      <c r="B28" s="96">
        <v>1</v>
      </c>
      <c r="C28" s="96">
        <v>2</v>
      </c>
      <c r="D28" s="157"/>
      <c r="E28" s="2212"/>
      <c r="F28" s="631"/>
      <c r="G28" s="64" t="s">
        <v>197</v>
      </c>
      <c r="H28" s="655">
        <v>0</v>
      </c>
      <c r="I28" s="1901">
        <v>0</v>
      </c>
      <c r="J28" s="655">
        <f>SUM(H28:I28)</f>
        <v>0</v>
      </c>
      <c r="K28" s="655"/>
      <c r="L28" s="655">
        <v>0</v>
      </c>
      <c r="M28" s="655">
        <v>0</v>
      </c>
      <c r="N28" s="470">
        <f>SUM(L28:M28)</f>
        <v>0</v>
      </c>
      <c r="O28" s="470"/>
      <c r="P28" s="470"/>
      <c r="Q28" s="470"/>
      <c r="R28" s="470"/>
      <c r="S28" s="470"/>
      <c r="T28" s="397">
        <v>0</v>
      </c>
      <c r="U28" s="397">
        <v>0</v>
      </c>
      <c r="V28" s="462">
        <f>SUM(T28:U28)</f>
        <v>0</v>
      </c>
      <c r="W28" s="78"/>
      <c r="X28" s="78"/>
    </row>
    <row r="29" spans="1:24" ht="9.9499999999999993" customHeight="1">
      <c r="A29" s="96">
        <v>1</v>
      </c>
      <c r="B29" s="96">
        <v>1</v>
      </c>
      <c r="C29" s="96">
        <v>2</v>
      </c>
      <c r="D29" s="157"/>
      <c r="E29" s="2212"/>
      <c r="F29" s="631"/>
      <c r="G29" s="64" t="s">
        <v>204</v>
      </c>
      <c r="H29" s="655">
        <v>0</v>
      </c>
      <c r="I29" s="1901">
        <v>0</v>
      </c>
      <c r="J29" s="655">
        <f t="shared" si="0"/>
        <v>0</v>
      </c>
      <c r="K29" s="655"/>
      <c r="L29" s="655">
        <v>121</v>
      </c>
      <c r="M29" s="655">
        <v>39</v>
      </c>
      <c r="N29" s="470">
        <f t="shared" si="1"/>
        <v>160</v>
      </c>
      <c r="O29" s="470"/>
      <c r="P29" s="470"/>
      <c r="Q29" s="470"/>
      <c r="R29" s="470"/>
      <c r="S29" s="470"/>
      <c r="T29" s="397">
        <v>0</v>
      </c>
      <c r="U29" s="397">
        <v>0</v>
      </c>
      <c r="V29" s="462">
        <f t="shared" si="2"/>
        <v>0</v>
      </c>
      <c r="W29" s="78"/>
      <c r="X29" s="78"/>
    </row>
    <row r="30" spans="1:24" ht="9.9499999999999993" customHeight="1">
      <c r="A30" s="96">
        <v>1</v>
      </c>
      <c r="B30" s="96">
        <v>1</v>
      </c>
      <c r="C30" s="96">
        <v>2</v>
      </c>
      <c r="D30" s="157"/>
      <c r="E30" s="2212"/>
      <c r="F30" s="631"/>
      <c r="G30" s="64" t="s">
        <v>334</v>
      </c>
      <c r="H30" s="655">
        <v>0</v>
      </c>
      <c r="I30" s="1901">
        <v>0</v>
      </c>
      <c r="J30" s="655">
        <f t="shared" si="0"/>
        <v>0</v>
      </c>
      <c r="K30" s="655"/>
      <c r="L30" s="655">
        <v>5</v>
      </c>
      <c r="M30" s="655">
        <v>8</v>
      </c>
      <c r="N30" s="470">
        <f t="shared" si="1"/>
        <v>13</v>
      </c>
      <c r="O30" s="470"/>
      <c r="P30" s="470"/>
      <c r="Q30" s="470"/>
      <c r="R30" s="470"/>
      <c r="S30" s="470"/>
      <c r="T30" s="397">
        <v>0</v>
      </c>
      <c r="U30" s="397">
        <v>0</v>
      </c>
      <c r="V30" s="462">
        <f t="shared" si="2"/>
        <v>0</v>
      </c>
      <c r="W30" s="78"/>
      <c r="X30" s="78"/>
    </row>
    <row r="31" spans="1:24" ht="11.1" customHeight="1">
      <c r="A31" s="96"/>
      <c r="B31" s="96"/>
      <c r="C31" s="96"/>
      <c r="D31" s="157"/>
      <c r="E31" s="2212"/>
      <c r="F31" s="639" t="s">
        <v>25</v>
      </c>
      <c r="G31" s="64"/>
      <c r="H31" s="973">
        <f>SUM(H32:H34)</f>
        <v>0</v>
      </c>
      <c r="I31" s="973">
        <f>SUM(I32:I34)</f>
        <v>0</v>
      </c>
      <c r="J31" s="976">
        <f t="shared" si="0"/>
        <v>0</v>
      </c>
      <c r="K31" s="973"/>
      <c r="L31" s="973">
        <f>SUM(L32:L34)</f>
        <v>105</v>
      </c>
      <c r="M31" s="973">
        <f>SUM(M32:M34)</f>
        <v>59</v>
      </c>
      <c r="N31" s="976">
        <f t="shared" si="1"/>
        <v>164</v>
      </c>
      <c r="O31" s="973"/>
      <c r="P31" s="973"/>
      <c r="Q31" s="973"/>
      <c r="R31" s="973"/>
      <c r="S31" s="973"/>
      <c r="T31" s="475">
        <f>T32+T33+T34</f>
        <v>37</v>
      </c>
      <c r="U31" s="475">
        <f>U32+U33+U34</f>
        <v>29</v>
      </c>
      <c r="V31" s="1902">
        <f t="shared" si="2"/>
        <v>66</v>
      </c>
      <c r="W31" s="78"/>
      <c r="X31" s="78"/>
    </row>
    <row r="32" spans="1:24" ht="9.9499999999999993" customHeight="1">
      <c r="A32" s="96">
        <v>1</v>
      </c>
      <c r="B32" s="96">
        <v>1</v>
      </c>
      <c r="C32" s="96">
        <v>4</v>
      </c>
      <c r="D32" s="157"/>
      <c r="E32" s="2212"/>
      <c r="F32" s="631"/>
      <c r="G32" s="64" t="s">
        <v>195</v>
      </c>
      <c r="H32" s="655">
        <v>0</v>
      </c>
      <c r="I32" s="1901">
        <v>0</v>
      </c>
      <c r="J32" s="655">
        <f t="shared" si="0"/>
        <v>0</v>
      </c>
      <c r="K32" s="655"/>
      <c r="L32" s="655">
        <v>0</v>
      </c>
      <c r="M32" s="655">
        <v>0</v>
      </c>
      <c r="N32" s="470">
        <f t="shared" si="1"/>
        <v>0</v>
      </c>
      <c r="O32" s="470"/>
      <c r="P32" s="470"/>
      <c r="Q32" s="470"/>
      <c r="R32" s="470"/>
      <c r="S32" s="470"/>
      <c r="T32" s="397">
        <f>SUM(H32+L32)</f>
        <v>0</v>
      </c>
      <c r="U32" s="397">
        <f>SUM(I32+M32)</f>
        <v>0</v>
      </c>
      <c r="V32" s="462">
        <f t="shared" si="2"/>
        <v>0</v>
      </c>
      <c r="W32" s="78"/>
      <c r="X32" s="78"/>
    </row>
    <row r="33" spans="1:24" ht="9.9499999999999993" customHeight="1">
      <c r="A33" s="96">
        <v>1</v>
      </c>
      <c r="B33" s="96">
        <v>1</v>
      </c>
      <c r="C33" s="96">
        <v>4</v>
      </c>
      <c r="D33" s="157"/>
      <c r="E33" s="2212"/>
      <c r="F33" s="631"/>
      <c r="G33" s="64" t="s">
        <v>200</v>
      </c>
      <c r="H33" s="655">
        <v>0</v>
      </c>
      <c r="I33" s="1901">
        <v>0</v>
      </c>
      <c r="J33" s="655">
        <f t="shared" si="0"/>
        <v>0</v>
      </c>
      <c r="K33" s="655"/>
      <c r="L33" s="655">
        <v>37</v>
      </c>
      <c r="M33" s="655">
        <v>29</v>
      </c>
      <c r="N33" s="470">
        <f>SUM(L33:M33)</f>
        <v>66</v>
      </c>
      <c r="O33" s="470"/>
      <c r="P33" s="470"/>
      <c r="Q33" s="470"/>
      <c r="R33" s="470"/>
      <c r="S33" s="470"/>
      <c r="T33" s="397">
        <v>37</v>
      </c>
      <c r="U33" s="397">
        <v>29</v>
      </c>
      <c r="V33" s="462">
        <f>SUM(T33:U33)</f>
        <v>66</v>
      </c>
      <c r="W33" s="78"/>
      <c r="X33" s="78"/>
    </row>
    <row r="34" spans="1:24" ht="9.9499999999999993" customHeight="1">
      <c r="A34" s="96">
        <v>1</v>
      </c>
      <c r="B34" s="96">
        <v>1</v>
      </c>
      <c r="C34" s="96">
        <v>4</v>
      </c>
      <c r="D34" s="157"/>
      <c r="E34" s="2212"/>
      <c r="F34" s="631"/>
      <c r="G34" s="64" t="s">
        <v>193</v>
      </c>
      <c r="H34" s="655">
        <v>0</v>
      </c>
      <c r="I34" s="1901">
        <v>0</v>
      </c>
      <c r="J34" s="655">
        <f t="shared" si="0"/>
        <v>0</v>
      </c>
      <c r="K34" s="655"/>
      <c r="L34" s="655">
        <v>68</v>
      </c>
      <c r="M34" s="655">
        <v>30</v>
      </c>
      <c r="N34" s="470">
        <f t="shared" si="1"/>
        <v>98</v>
      </c>
      <c r="O34" s="470"/>
      <c r="P34" s="470"/>
      <c r="Q34" s="470"/>
      <c r="R34" s="470"/>
      <c r="S34" s="470"/>
      <c r="T34" s="397">
        <v>0</v>
      </c>
      <c r="U34" s="397">
        <v>0</v>
      </c>
      <c r="V34" s="462">
        <f t="shared" si="2"/>
        <v>0</v>
      </c>
      <c r="W34" s="78"/>
      <c r="X34" s="78"/>
    </row>
    <row r="35" spans="1:24" ht="11.1" customHeight="1">
      <c r="A35" s="96"/>
      <c r="B35" s="96"/>
      <c r="C35" s="96"/>
      <c r="D35" s="157"/>
      <c r="E35" s="2212"/>
      <c r="F35" s="640" t="s">
        <v>26</v>
      </c>
      <c r="G35" s="19"/>
      <c r="H35" s="973">
        <f>H36</f>
        <v>0</v>
      </c>
      <c r="I35" s="973">
        <f>I36</f>
        <v>0</v>
      </c>
      <c r="J35" s="976">
        <f t="shared" si="0"/>
        <v>0</v>
      </c>
      <c r="K35" s="973"/>
      <c r="L35" s="973">
        <f>L36</f>
        <v>78</v>
      </c>
      <c r="M35" s="973">
        <f>M36</f>
        <v>50</v>
      </c>
      <c r="N35" s="976">
        <f t="shared" si="1"/>
        <v>128</v>
      </c>
      <c r="O35" s="973"/>
      <c r="P35" s="973"/>
      <c r="Q35" s="973"/>
      <c r="R35" s="973"/>
      <c r="S35" s="973"/>
      <c r="T35" s="475">
        <f>T36</f>
        <v>78</v>
      </c>
      <c r="U35" s="475">
        <f>U36</f>
        <v>50</v>
      </c>
      <c r="V35" s="1902">
        <f t="shared" si="2"/>
        <v>128</v>
      </c>
      <c r="W35" s="78"/>
      <c r="X35" s="78"/>
    </row>
    <row r="36" spans="1:24" ht="11.1" customHeight="1">
      <c r="A36" s="96">
        <v>1</v>
      </c>
      <c r="B36" s="96">
        <v>1</v>
      </c>
      <c r="C36" s="96">
        <v>1</v>
      </c>
      <c r="D36" s="157"/>
      <c r="E36" s="2212"/>
      <c r="F36" s="638"/>
      <c r="G36" s="64" t="s">
        <v>206</v>
      </c>
      <c r="H36" s="655">
        <v>0</v>
      </c>
      <c r="I36" s="1901">
        <v>0</v>
      </c>
      <c r="J36" s="655">
        <f t="shared" si="0"/>
        <v>0</v>
      </c>
      <c r="K36" s="655"/>
      <c r="L36" s="655">
        <v>78</v>
      </c>
      <c r="M36" s="655">
        <v>50</v>
      </c>
      <c r="N36" s="470">
        <f t="shared" si="1"/>
        <v>128</v>
      </c>
      <c r="O36" s="470"/>
      <c r="P36" s="470"/>
      <c r="Q36" s="470"/>
      <c r="R36" s="470"/>
      <c r="S36" s="470"/>
      <c r="T36" s="397">
        <v>78</v>
      </c>
      <c r="U36" s="397">
        <v>50</v>
      </c>
      <c r="V36" s="462">
        <f t="shared" si="2"/>
        <v>128</v>
      </c>
      <c r="W36" s="78"/>
      <c r="X36" s="78"/>
    </row>
    <row r="37" spans="1:24" ht="11.1" customHeight="1">
      <c r="A37" s="96"/>
      <c r="B37" s="96"/>
      <c r="C37" s="96"/>
      <c r="D37" s="157"/>
      <c r="E37" s="2212"/>
      <c r="F37" s="640" t="s">
        <v>27</v>
      </c>
      <c r="G37" s="64"/>
      <c r="H37" s="976">
        <f>SUM(H38)</f>
        <v>32</v>
      </c>
      <c r="I37" s="976">
        <f>SUM(I38)</f>
        <v>9</v>
      </c>
      <c r="J37" s="976">
        <f t="shared" si="0"/>
        <v>41</v>
      </c>
      <c r="K37" s="976">
        <f>SUM(K38)</f>
        <v>0</v>
      </c>
      <c r="L37" s="976">
        <f>SUM(L38)</f>
        <v>11</v>
      </c>
      <c r="M37" s="976">
        <f>SUM(M38)</f>
        <v>5</v>
      </c>
      <c r="N37" s="976">
        <f t="shared" si="1"/>
        <v>16</v>
      </c>
      <c r="O37" s="976"/>
      <c r="P37" s="976"/>
      <c r="Q37" s="976"/>
      <c r="R37" s="976"/>
      <c r="S37" s="976"/>
      <c r="T37" s="475">
        <v>0</v>
      </c>
      <c r="U37" s="475">
        <v>0</v>
      </c>
      <c r="V37" s="1902">
        <f>SUM(T37:U37)</f>
        <v>0</v>
      </c>
      <c r="W37" s="78"/>
      <c r="X37" s="78"/>
    </row>
    <row r="38" spans="1:24" ht="11.1" customHeight="1">
      <c r="A38" s="96">
        <v>1</v>
      </c>
      <c r="B38" s="96">
        <v>1</v>
      </c>
      <c r="C38" s="96">
        <v>14</v>
      </c>
      <c r="D38" s="157"/>
      <c r="E38" s="2213"/>
      <c r="F38" s="638"/>
      <c r="G38" s="64" t="s">
        <v>207</v>
      </c>
      <c r="H38" s="655">
        <v>32</v>
      </c>
      <c r="I38" s="1901">
        <v>9</v>
      </c>
      <c r="J38" s="655">
        <f t="shared" si="0"/>
        <v>41</v>
      </c>
      <c r="K38" s="655"/>
      <c r="L38" s="655">
        <v>11</v>
      </c>
      <c r="M38" s="655">
        <v>5</v>
      </c>
      <c r="N38" s="470">
        <f t="shared" si="1"/>
        <v>16</v>
      </c>
      <c r="O38" s="470"/>
      <c r="P38" s="470"/>
      <c r="Q38" s="470"/>
      <c r="R38" s="470"/>
      <c r="S38" s="470"/>
      <c r="T38" s="470">
        <v>0</v>
      </c>
      <c r="U38" s="470">
        <v>0</v>
      </c>
      <c r="V38" s="975">
        <f>SUM(T38:U38)</f>
        <v>0</v>
      </c>
      <c r="W38" s="78"/>
      <c r="X38" s="78"/>
    </row>
    <row r="39" spans="1:24" ht="12" customHeight="1">
      <c r="A39" s="96"/>
      <c r="B39" s="96"/>
      <c r="C39" s="96"/>
      <c r="D39" s="157"/>
      <c r="E39" s="2211">
        <v>1402</v>
      </c>
      <c r="F39" s="29" t="s">
        <v>29</v>
      </c>
      <c r="G39" s="123"/>
      <c r="H39" s="969">
        <f>SUM(H40+H49+H54+H61+H66+H72+H77+H83)</f>
        <v>415</v>
      </c>
      <c r="I39" s="969">
        <f>SUM(I40+I49+I54+I61+I66+I72+I77+I83)</f>
        <v>371</v>
      </c>
      <c r="J39" s="969">
        <f>SUM(H39+I39)</f>
        <v>786</v>
      </c>
      <c r="K39" s="969"/>
      <c r="L39" s="969">
        <f>SUM(L40+L49+L54+L61+L66+L72+L77+L83)</f>
        <v>3128</v>
      </c>
      <c r="M39" s="969">
        <f>SUM(M40+M49+M54+M61+M66+M72+M77+M83)</f>
        <v>3356</v>
      </c>
      <c r="N39" s="969">
        <f>SUM(L39+M39)</f>
        <v>6484</v>
      </c>
      <c r="O39" s="969"/>
      <c r="P39" s="969"/>
      <c r="Q39" s="969"/>
      <c r="R39" s="969"/>
      <c r="S39" s="969"/>
      <c r="T39" s="405">
        <f>SUM(T40+T49+T54+T61+T66+T72+T77+T83)</f>
        <v>3195</v>
      </c>
      <c r="U39" s="405">
        <f>SUM(U40+U49+U54+U61+U66+U72+U77+U83)</f>
        <v>3437</v>
      </c>
      <c r="V39" s="468">
        <f>SUM(T39:U39)</f>
        <v>6632</v>
      </c>
      <c r="W39" s="78"/>
      <c r="X39" s="78"/>
    </row>
    <row r="40" spans="1:24">
      <c r="A40" s="96"/>
      <c r="B40" s="96"/>
      <c r="C40" s="96"/>
      <c r="D40" s="157"/>
      <c r="E40" s="2212"/>
      <c r="F40" s="636" t="s">
        <v>114</v>
      </c>
      <c r="G40" s="64"/>
      <c r="H40" s="973">
        <f>SUM(H41:H48)</f>
        <v>241</v>
      </c>
      <c r="I40" s="973">
        <f>SUM(I41:I48)</f>
        <v>212</v>
      </c>
      <c r="J40" s="973">
        <f>SUM(H40:I40)</f>
        <v>453</v>
      </c>
      <c r="K40" s="973"/>
      <c r="L40" s="973">
        <f>SUM(L41:L48)</f>
        <v>1491</v>
      </c>
      <c r="M40" s="973">
        <f>SUM(M41:M48)</f>
        <v>1494</v>
      </c>
      <c r="N40" s="973">
        <f>SUM(L40:M40)</f>
        <v>2985</v>
      </c>
      <c r="O40" s="973"/>
      <c r="P40" s="973"/>
      <c r="Q40" s="973"/>
      <c r="R40" s="973"/>
      <c r="S40" s="973"/>
      <c r="T40" s="973">
        <f>T41+T42+T43+T44+T45+T46+T47+T48</f>
        <v>1629</v>
      </c>
      <c r="U40" s="973">
        <f>U41+U42+U43+U44+U45+U46+U47+U48</f>
        <v>1686</v>
      </c>
      <c r="V40" s="985">
        <f t="shared" ref="V40:V48" si="4">SUM(T40+U40)</f>
        <v>3315</v>
      </c>
      <c r="W40" s="78"/>
      <c r="X40" s="78"/>
    </row>
    <row r="41" spans="1:24" ht="9.9499999999999993" customHeight="1">
      <c r="A41" s="96">
        <v>2</v>
      </c>
      <c r="B41" s="96">
        <v>4</v>
      </c>
      <c r="C41" s="96">
        <v>11</v>
      </c>
      <c r="D41" s="157"/>
      <c r="E41" s="2212"/>
      <c r="F41" s="631"/>
      <c r="G41" s="64" t="s">
        <v>335</v>
      </c>
      <c r="H41" s="655">
        <v>0</v>
      </c>
      <c r="I41" s="1901">
        <v>0</v>
      </c>
      <c r="J41" s="470">
        <f>SUM(H41:I41)</f>
        <v>0</v>
      </c>
      <c r="K41" s="655"/>
      <c r="L41" s="655">
        <v>374</v>
      </c>
      <c r="M41" s="655">
        <v>421</v>
      </c>
      <c r="N41" s="655">
        <f>SUM(L41:M41)</f>
        <v>795</v>
      </c>
      <c r="O41" s="470"/>
      <c r="P41" s="470"/>
      <c r="Q41" s="470"/>
      <c r="R41" s="470"/>
      <c r="S41" s="470"/>
      <c r="T41" s="397">
        <v>374</v>
      </c>
      <c r="U41" s="397">
        <v>421</v>
      </c>
      <c r="V41" s="462">
        <f t="shared" si="4"/>
        <v>795</v>
      </c>
      <c r="W41" s="78"/>
      <c r="X41" s="78"/>
    </row>
    <row r="42" spans="1:24" ht="9.9499999999999993" customHeight="1">
      <c r="A42" s="96">
        <v>2</v>
      </c>
      <c r="B42" s="96">
        <v>4</v>
      </c>
      <c r="C42" s="96">
        <v>11</v>
      </c>
      <c r="D42" s="157"/>
      <c r="E42" s="2212"/>
      <c r="F42" s="631"/>
      <c r="G42" s="64" t="s">
        <v>208</v>
      </c>
      <c r="H42" s="655">
        <v>82</v>
      </c>
      <c r="I42" s="1901">
        <v>62</v>
      </c>
      <c r="J42" s="470">
        <f>SUM(H42:I42)</f>
        <v>144</v>
      </c>
      <c r="K42" s="655"/>
      <c r="L42" s="655">
        <v>67</v>
      </c>
      <c r="M42" s="655">
        <v>60</v>
      </c>
      <c r="N42" s="655">
        <f>SUM(L42:M42)</f>
        <v>127</v>
      </c>
      <c r="O42" s="470"/>
      <c r="P42" s="470"/>
      <c r="Q42" s="470"/>
      <c r="R42" s="470"/>
      <c r="S42" s="470"/>
      <c r="T42" s="397">
        <f>H42+L42</f>
        <v>149</v>
      </c>
      <c r="U42" s="397">
        <f>I42+M42</f>
        <v>122</v>
      </c>
      <c r="V42" s="462">
        <f>SUM(T42+U42)</f>
        <v>271</v>
      </c>
      <c r="W42" s="78"/>
      <c r="X42" s="78"/>
    </row>
    <row r="43" spans="1:24" ht="9.9499999999999993" customHeight="1">
      <c r="A43" s="96">
        <v>2</v>
      </c>
      <c r="B43" s="96">
        <v>4</v>
      </c>
      <c r="C43" s="96">
        <v>11</v>
      </c>
      <c r="D43" s="157"/>
      <c r="E43" s="2212"/>
      <c r="F43" s="631"/>
      <c r="G43" s="64" t="s">
        <v>336</v>
      </c>
      <c r="H43" s="655">
        <v>0</v>
      </c>
      <c r="I43" s="1901">
        <v>0</v>
      </c>
      <c r="J43" s="470">
        <f>SUM(H43:I43)</f>
        <v>0</v>
      </c>
      <c r="K43" s="655"/>
      <c r="L43" s="655">
        <v>392</v>
      </c>
      <c r="M43" s="655">
        <v>407</v>
      </c>
      <c r="N43" s="655">
        <f>SUM(L43:M43)</f>
        <v>799</v>
      </c>
      <c r="O43" s="470"/>
      <c r="P43" s="470"/>
      <c r="Q43" s="470"/>
      <c r="R43" s="470"/>
      <c r="S43" s="470"/>
      <c r="T43" s="397">
        <v>392</v>
      </c>
      <c r="U43" s="397">
        <v>407</v>
      </c>
      <c r="V43" s="462">
        <f>SUM(T43+U43)</f>
        <v>799</v>
      </c>
      <c r="W43" s="78"/>
      <c r="X43" s="78"/>
    </row>
    <row r="44" spans="1:24" ht="9.9499999999999993" customHeight="1">
      <c r="A44" s="96">
        <v>2</v>
      </c>
      <c r="B44" s="96">
        <v>4</v>
      </c>
      <c r="C44" s="96">
        <v>11</v>
      </c>
      <c r="D44" s="157"/>
      <c r="E44" s="2212"/>
      <c r="F44" s="631"/>
      <c r="G44" s="89" t="s">
        <v>209</v>
      </c>
      <c r="H44" s="655">
        <v>83</v>
      </c>
      <c r="I44" s="1901">
        <v>70</v>
      </c>
      <c r="J44" s="470">
        <f>SUM(H44:I44)</f>
        <v>153</v>
      </c>
      <c r="K44" s="655"/>
      <c r="L44" s="655">
        <v>61</v>
      </c>
      <c r="M44" s="655">
        <v>67</v>
      </c>
      <c r="N44" s="655">
        <f>SUM(L44:M44)</f>
        <v>128</v>
      </c>
      <c r="O44" s="470"/>
      <c r="P44" s="470"/>
      <c r="Q44" s="470"/>
      <c r="R44" s="470"/>
      <c r="S44" s="470"/>
      <c r="T44" s="397">
        <f>H44+L44</f>
        <v>144</v>
      </c>
      <c r="U44" s="397">
        <f>I44+M44</f>
        <v>137</v>
      </c>
      <c r="V44" s="462">
        <f>SUM(T44+U44)</f>
        <v>281</v>
      </c>
      <c r="W44" s="78"/>
      <c r="X44" s="78"/>
    </row>
    <row r="45" spans="1:24" ht="9.9499999999999993" customHeight="1">
      <c r="A45" s="96">
        <v>2</v>
      </c>
      <c r="B45" s="96">
        <v>4</v>
      </c>
      <c r="C45" s="96">
        <v>11</v>
      </c>
      <c r="D45" s="157"/>
      <c r="E45" s="2212"/>
      <c r="F45" s="631"/>
      <c r="G45" s="89" t="s">
        <v>337</v>
      </c>
      <c r="H45" s="655">
        <v>0</v>
      </c>
      <c r="I45" s="1901">
        <v>0</v>
      </c>
      <c r="J45" s="470">
        <f t="shared" ref="J45:J84" si="5">H45+I45</f>
        <v>0</v>
      </c>
      <c r="K45" s="655"/>
      <c r="L45" s="655">
        <v>88</v>
      </c>
      <c r="M45" s="655">
        <v>218</v>
      </c>
      <c r="N45" s="655">
        <f t="shared" ref="N45:N84" si="6">SUM(L45:M45)</f>
        <v>306</v>
      </c>
      <c r="O45" s="470"/>
      <c r="P45" s="470"/>
      <c r="Q45" s="470"/>
      <c r="R45" s="470"/>
      <c r="S45" s="470"/>
      <c r="T45" s="397">
        <v>88</v>
      </c>
      <c r="U45" s="397">
        <v>218</v>
      </c>
      <c r="V45" s="462">
        <f t="shared" si="4"/>
        <v>306</v>
      </c>
      <c r="W45" s="78"/>
      <c r="X45" s="78"/>
    </row>
    <row r="46" spans="1:24" ht="9.9499999999999993" customHeight="1">
      <c r="A46" s="96">
        <v>2</v>
      </c>
      <c r="B46" s="96">
        <v>4</v>
      </c>
      <c r="C46" s="96">
        <v>11</v>
      </c>
      <c r="D46" s="157"/>
      <c r="E46" s="2212"/>
      <c r="F46" s="631"/>
      <c r="G46" s="89" t="s">
        <v>210</v>
      </c>
      <c r="H46" s="655">
        <v>34</v>
      </c>
      <c r="I46" s="1901">
        <v>72</v>
      </c>
      <c r="J46" s="470">
        <f t="shared" si="5"/>
        <v>106</v>
      </c>
      <c r="K46" s="655"/>
      <c r="L46" s="655">
        <v>128</v>
      </c>
      <c r="M46" s="655">
        <v>226</v>
      </c>
      <c r="N46" s="655">
        <f t="shared" si="6"/>
        <v>354</v>
      </c>
      <c r="O46" s="470"/>
      <c r="P46" s="470"/>
      <c r="Q46" s="470"/>
      <c r="R46" s="470"/>
      <c r="S46" s="470"/>
      <c r="T46" s="397">
        <f>SUM(H46+L46)</f>
        <v>162</v>
      </c>
      <c r="U46" s="397">
        <f>SUM(I46+M46)</f>
        <v>298</v>
      </c>
      <c r="V46" s="462">
        <f t="shared" si="4"/>
        <v>460</v>
      </c>
      <c r="W46" s="78"/>
      <c r="X46" s="78"/>
    </row>
    <row r="47" spans="1:24" ht="9.9499999999999993" customHeight="1">
      <c r="A47" s="96">
        <v>2</v>
      </c>
      <c r="B47" s="96">
        <v>6</v>
      </c>
      <c r="C47" s="96">
        <v>11</v>
      </c>
      <c r="D47" s="157"/>
      <c r="E47" s="2212"/>
      <c r="F47" s="631"/>
      <c r="G47" s="89" t="s">
        <v>211</v>
      </c>
      <c r="H47" s="655">
        <v>17</v>
      </c>
      <c r="I47" s="1901">
        <v>3</v>
      </c>
      <c r="J47" s="470">
        <f t="shared" si="5"/>
        <v>20</v>
      </c>
      <c r="K47" s="655"/>
      <c r="L47" s="655">
        <v>86</v>
      </c>
      <c r="M47" s="655">
        <v>17</v>
      </c>
      <c r="N47" s="655">
        <f t="shared" si="6"/>
        <v>103</v>
      </c>
      <c r="O47" s="470"/>
      <c r="P47" s="470"/>
      <c r="Q47" s="470"/>
      <c r="R47" s="470"/>
      <c r="S47" s="470"/>
      <c r="T47" s="397">
        <v>0</v>
      </c>
      <c r="U47" s="397">
        <v>0</v>
      </c>
      <c r="V47" s="462">
        <f>SUM(T47+U47)</f>
        <v>0</v>
      </c>
      <c r="W47" s="78"/>
      <c r="X47" s="78"/>
    </row>
    <row r="48" spans="1:24" ht="9.9499999999999993" customHeight="1">
      <c r="A48" s="96">
        <v>2</v>
      </c>
      <c r="B48" s="96">
        <v>6</v>
      </c>
      <c r="C48" s="96">
        <v>11</v>
      </c>
      <c r="D48" s="157"/>
      <c r="E48" s="2212"/>
      <c r="F48" s="638"/>
      <c r="G48" s="89" t="s">
        <v>212</v>
      </c>
      <c r="H48" s="655">
        <v>25</v>
      </c>
      <c r="I48" s="1901">
        <v>5</v>
      </c>
      <c r="J48" s="470">
        <f t="shared" si="5"/>
        <v>30</v>
      </c>
      <c r="K48" s="655"/>
      <c r="L48" s="655">
        <v>295</v>
      </c>
      <c r="M48" s="655">
        <v>78</v>
      </c>
      <c r="N48" s="655">
        <f t="shared" si="6"/>
        <v>373</v>
      </c>
      <c r="O48" s="470"/>
      <c r="P48" s="470"/>
      <c r="Q48" s="470"/>
      <c r="R48" s="470"/>
      <c r="S48" s="470"/>
      <c r="T48" s="397">
        <f>L48+H48</f>
        <v>320</v>
      </c>
      <c r="U48" s="397">
        <f>M48+I48</f>
        <v>83</v>
      </c>
      <c r="V48" s="462">
        <f t="shared" si="4"/>
        <v>403</v>
      </c>
      <c r="W48" s="78"/>
      <c r="X48" s="78"/>
    </row>
    <row r="49" spans="1:24" ht="11.1" customHeight="1">
      <c r="A49" s="96"/>
      <c r="B49" s="96"/>
      <c r="C49" s="96"/>
      <c r="D49" s="157"/>
      <c r="E49" s="2212"/>
      <c r="F49" s="636" t="s">
        <v>113</v>
      </c>
      <c r="G49" s="89"/>
      <c r="H49" s="973">
        <f>SUM(H50:H53)</f>
        <v>68</v>
      </c>
      <c r="I49" s="973">
        <f>SUM(I50:I53)</f>
        <v>49</v>
      </c>
      <c r="J49" s="976">
        <f t="shared" si="5"/>
        <v>117</v>
      </c>
      <c r="K49" s="973"/>
      <c r="L49" s="973">
        <f>SUM(L50:L53)</f>
        <v>439</v>
      </c>
      <c r="M49" s="973">
        <f>SUM(M50:M53)</f>
        <v>349</v>
      </c>
      <c r="N49" s="976">
        <f t="shared" si="6"/>
        <v>788</v>
      </c>
      <c r="O49" s="973"/>
      <c r="P49" s="973"/>
      <c r="Q49" s="973"/>
      <c r="R49" s="973"/>
      <c r="S49" s="973"/>
      <c r="T49" s="475">
        <f>T50+T51+T52+T53</f>
        <v>486</v>
      </c>
      <c r="U49" s="475">
        <f>U50+U51+U52+U53</f>
        <v>391</v>
      </c>
      <c r="V49" s="1902">
        <f t="shared" ref="V49:V84" si="7">SUM(T49:U49)</f>
        <v>877</v>
      </c>
      <c r="W49" s="977"/>
      <c r="X49" s="78"/>
    </row>
    <row r="50" spans="1:24" ht="9.9499999999999993" customHeight="1">
      <c r="A50" s="96">
        <v>2</v>
      </c>
      <c r="B50" s="96">
        <v>4</v>
      </c>
      <c r="C50" s="96">
        <v>10</v>
      </c>
      <c r="D50" s="157"/>
      <c r="E50" s="2212"/>
      <c r="F50" s="631"/>
      <c r="G50" s="89" t="s">
        <v>336</v>
      </c>
      <c r="H50" s="655">
        <v>0</v>
      </c>
      <c r="I50" s="1901">
        <v>0</v>
      </c>
      <c r="J50" s="470">
        <f t="shared" si="5"/>
        <v>0</v>
      </c>
      <c r="K50" s="655"/>
      <c r="L50" s="655">
        <v>234</v>
      </c>
      <c r="M50" s="655">
        <v>257</v>
      </c>
      <c r="N50" s="655">
        <f t="shared" si="6"/>
        <v>491</v>
      </c>
      <c r="O50" s="470"/>
      <c r="P50" s="470"/>
      <c r="Q50" s="470"/>
      <c r="R50" s="470"/>
      <c r="S50" s="470"/>
      <c r="T50" s="397">
        <v>234</v>
      </c>
      <c r="U50" s="397">
        <v>257</v>
      </c>
      <c r="V50" s="462">
        <f t="shared" si="7"/>
        <v>491</v>
      </c>
      <c r="W50" s="78"/>
      <c r="X50" s="78"/>
    </row>
    <row r="51" spans="1:24" ht="9.9499999999999993" customHeight="1">
      <c r="A51" s="96">
        <v>2</v>
      </c>
      <c r="B51" s="96">
        <v>4</v>
      </c>
      <c r="C51" s="96">
        <v>10</v>
      </c>
      <c r="D51" s="157"/>
      <c r="E51" s="2212"/>
      <c r="F51" s="631"/>
      <c r="G51" s="89" t="s">
        <v>209</v>
      </c>
      <c r="H51" s="655">
        <v>47</v>
      </c>
      <c r="I51" s="1901">
        <v>42</v>
      </c>
      <c r="J51" s="470">
        <f>H51+I51</f>
        <v>89</v>
      </c>
      <c r="K51" s="655"/>
      <c r="L51" s="655">
        <v>47</v>
      </c>
      <c r="M51" s="655">
        <v>52</v>
      </c>
      <c r="N51" s="655">
        <f>SUM(L51:M51)</f>
        <v>99</v>
      </c>
      <c r="O51" s="470"/>
      <c r="P51" s="470"/>
      <c r="Q51" s="470"/>
      <c r="R51" s="470"/>
      <c r="S51" s="470"/>
      <c r="T51" s="397">
        <f>H51+L51</f>
        <v>94</v>
      </c>
      <c r="U51" s="397">
        <f>I51+M51</f>
        <v>94</v>
      </c>
      <c r="V51" s="462">
        <f t="shared" si="7"/>
        <v>188</v>
      </c>
      <c r="W51" s="78"/>
      <c r="X51" s="78"/>
    </row>
    <row r="52" spans="1:24" ht="9.9499999999999993" customHeight="1">
      <c r="A52" s="96">
        <v>2</v>
      </c>
      <c r="B52" s="96">
        <v>6</v>
      </c>
      <c r="C52" s="96">
        <v>10</v>
      </c>
      <c r="D52" s="157"/>
      <c r="E52" s="2212"/>
      <c r="F52" s="631"/>
      <c r="G52" s="89" t="s">
        <v>211</v>
      </c>
      <c r="H52" s="655">
        <v>21</v>
      </c>
      <c r="I52" s="1901">
        <v>7</v>
      </c>
      <c r="J52" s="470">
        <f>H52+I52</f>
        <v>28</v>
      </c>
      <c r="K52" s="655"/>
      <c r="L52" s="655">
        <v>0</v>
      </c>
      <c r="M52" s="655">
        <v>0</v>
      </c>
      <c r="N52" s="655">
        <f>SUM(L52:M52)</f>
        <v>0</v>
      </c>
      <c r="O52" s="470"/>
      <c r="P52" s="470"/>
      <c r="Q52" s="470"/>
      <c r="R52" s="470"/>
      <c r="S52" s="470"/>
      <c r="T52" s="397">
        <v>0</v>
      </c>
      <c r="U52" s="397">
        <v>0</v>
      </c>
      <c r="V52" s="462">
        <f t="shared" si="7"/>
        <v>0</v>
      </c>
      <c r="W52" s="78"/>
      <c r="X52" s="78"/>
    </row>
    <row r="53" spans="1:24" ht="9.9499999999999993" customHeight="1">
      <c r="A53" s="96">
        <v>2</v>
      </c>
      <c r="B53" s="96">
        <v>6</v>
      </c>
      <c r="C53" s="96">
        <v>10</v>
      </c>
      <c r="D53" s="157"/>
      <c r="E53" s="2212"/>
      <c r="F53" s="631"/>
      <c r="G53" s="89" t="s">
        <v>212</v>
      </c>
      <c r="H53" s="655">
        <v>0</v>
      </c>
      <c r="I53" s="1901">
        <v>0</v>
      </c>
      <c r="J53" s="470">
        <f t="shared" si="5"/>
        <v>0</v>
      </c>
      <c r="K53" s="655"/>
      <c r="L53" s="655">
        <v>158</v>
      </c>
      <c r="M53" s="655">
        <v>40</v>
      </c>
      <c r="N53" s="655">
        <f t="shared" si="6"/>
        <v>198</v>
      </c>
      <c r="O53" s="470"/>
      <c r="P53" s="470"/>
      <c r="Q53" s="470"/>
      <c r="R53" s="470"/>
      <c r="S53" s="470"/>
      <c r="T53" s="397">
        <v>158</v>
      </c>
      <c r="U53" s="397">
        <v>40</v>
      </c>
      <c r="V53" s="462">
        <f t="shared" si="7"/>
        <v>198</v>
      </c>
      <c r="W53" s="78"/>
      <c r="X53" s="78"/>
    </row>
    <row r="54" spans="1:24" ht="11.1" customHeight="1">
      <c r="A54" s="96"/>
      <c r="B54" s="96"/>
      <c r="C54" s="96"/>
      <c r="D54" s="157"/>
      <c r="E54" s="2212"/>
      <c r="F54" s="636" t="s">
        <v>32</v>
      </c>
      <c r="G54" s="89"/>
      <c r="H54" s="973">
        <f>SUM(H55:H60)</f>
        <v>57</v>
      </c>
      <c r="I54" s="973">
        <f>SUM(I55:I60)</f>
        <v>71</v>
      </c>
      <c r="J54" s="976">
        <f t="shared" si="5"/>
        <v>128</v>
      </c>
      <c r="K54" s="973"/>
      <c r="L54" s="973">
        <f>SUM(L55:L60)</f>
        <v>399</v>
      </c>
      <c r="M54" s="973">
        <f>SUM(M55:M60)</f>
        <v>620</v>
      </c>
      <c r="N54" s="976">
        <f t="shared" si="6"/>
        <v>1019</v>
      </c>
      <c r="O54" s="973"/>
      <c r="P54" s="973"/>
      <c r="Q54" s="973"/>
      <c r="R54" s="973"/>
      <c r="S54" s="973"/>
      <c r="T54" s="475">
        <f>T55+T56+T57+T58+T59+T60</f>
        <v>376</v>
      </c>
      <c r="U54" s="475">
        <f>U55+U56+U57+U58+U59+U60</f>
        <v>576</v>
      </c>
      <c r="V54" s="1902">
        <f t="shared" si="7"/>
        <v>952</v>
      </c>
      <c r="W54" s="78"/>
      <c r="X54" s="78"/>
    </row>
    <row r="55" spans="1:24" ht="9.9499999999999993" customHeight="1">
      <c r="A55" s="96">
        <v>2</v>
      </c>
      <c r="B55" s="96">
        <v>4</v>
      </c>
      <c r="C55" s="96">
        <v>10</v>
      </c>
      <c r="D55" s="157"/>
      <c r="E55" s="2212"/>
      <c r="F55" s="631"/>
      <c r="G55" s="89" t="s">
        <v>335</v>
      </c>
      <c r="H55" s="655">
        <v>0</v>
      </c>
      <c r="I55" s="1901">
        <v>0</v>
      </c>
      <c r="J55" s="470">
        <f t="shared" si="5"/>
        <v>0</v>
      </c>
      <c r="K55" s="655"/>
      <c r="L55" s="655">
        <v>182</v>
      </c>
      <c r="M55" s="655">
        <v>210</v>
      </c>
      <c r="N55" s="655">
        <f t="shared" si="6"/>
        <v>392</v>
      </c>
      <c r="O55" s="973"/>
      <c r="P55" s="973"/>
      <c r="Q55" s="973"/>
      <c r="R55" s="973"/>
      <c r="S55" s="973"/>
      <c r="T55" s="397">
        <v>182</v>
      </c>
      <c r="U55" s="397">
        <v>210</v>
      </c>
      <c r="V55" s="462">
        <f t="shared" si="7"/>
        <v>392</v>
      </c>
      <c r="W55" s="78"/>
      <c r="X55" s="78"/>
    </row>
    <row r="56" spans="1:24" ht="9.9499999999999993" customHeight="1">
      <c r="A56" s="96">
        <v>2</v>
      </c>
      <c r="B56" s="96">
        <v>4</v>
      </c>
      <c r="C56" s="96">
        <v>10</v>
      </c>
      <c r="D56" s="157"/>
      <c r="E56" s="2212"/>
      <c r="F56" s="631"/>
      <c r="G56" s="89" t="s">
        <v>208</v>
      </c>
      <c r="H56" s="655">
        <v>39</v>
      </c>
      <c r="I56" s="1901">
        <v>25</v>
      </c>
      <c r="J56" s="470">
        <f>H56+I56</f>
        <v>64</v>
      </c>
      <c r="K56" s="655"/>
      <c r="L56" s="655">
        <v>33</v>
      </c>
      <c r="M56" s="655">
        <v>36</v>
      </c>
      <c r="N56" s="655">
        <f>SUM(L56:M56)</f>
        <v>69</v>
      </c>
      <c r="O56" s="973"/>
      <c r="P56" s="973"/>
      <c r="Q56" s="973"/>
      <c r="R56" s="973"/>
      <c r="S56" s="973"/>
      <c r="T56" s="397">
        <f>H56+L56</f>
        <v>72</v>
      </c>
      <c r="U56" s="397">
        <f>I56+M56</f>
        <v>61</v>
      </c>
      <c r="V56" s="462">
        <f>SUM(T56:U56)</f>
        <v>133</v>
      </c>
      <c r="W56" s="78"/>
      <c r="X56" s="78"/>
    </row>
    <row r="57" spans="1:24" ht="9.9499999999999993" customHeight="1">
      <c r="A57" s="96">
        <v>2</v>
      </c>
      <c r="B57" s="96">
        <v>4</v>
      </c>
      <c r="C57" s="96">
        <v>10</v>
      </c>
      <c r="D57" s="157"/>
      <c r="E57" s="2212"/>
      <c r="F57" s="631"/>
      <c r="G57" s="89" t="s">
        <v>213</v>
      </c>
      <c r="H57" s="655">
        <v>0</v>
      </c>
      <c r="I57" s="1901">
        <v>0</v>
      </c>
      <c r="J57" s="470">
        <f t="shared" si="5"/>
        <v>0</v>
      </c>
      <c r="K57" s="655"/>
      <c r="L57" s="655">
        <v>31</v>
      </c>
      <c r="M57" s="655">
        <v>42</v>
      </c>
      <c r="N57" s="655">
        <f t="shared" si="6"/>
        <v>73</v>
      </c>
      <c r="O57" s="973"/>
      <c r="P57" s="973"/>
      <c r="Q57" s="973"/>
      <c r="R57" s="973"/>
      <c r="S57" s="973"/>
      <c r="T57" s="397">
        <v>31</v>
      </c>
      <c r="U57" s="397">
        <v>42</v>
      </c>
      <c r="V57" s="462">
        <f t="shared" si="7"/>
        <v>73</v>
      </c>
      <c r="W57" s="78"/>
      <c r="X57" s="78"/>
    </row>
    <row r="58" spans="1:24" ht="9.9499999999999993" customHeight="1">
      <c r="A58" s="96">
        <v>2</v>
      </c>
      <c r="B58" s="96">
        <v>4</v>
      </c>
      <c r="C58" s="96">
        <v>10</v>
      </c>
      <c r="D58" s="157"/>
      <c r="E58" s="2212"/>
      <c r="F58" s="631"/>
      <c r="G58" s="89" t="s">
        <v>214</v>
      </c>
      <c r="H58" s="655">
        <v>11</v>
      </c>
      <c r="I58" s="1901">
        <v>19</v>
      </c>
      <c r="J58" s="470">
        <f t="shared" si="5"/>
        <v>30</v>
      </c>
      <c r="K58" s="655"/>
      <c r="L58" s="655">
        <v>69</v>
      </c>
      <c r="M58" s="655">
        <v>96</v>
      </c>
      <c r="N58" s="655">
        <f t="shared" si="6"/>
        <v>165</v>
      </c>
      <c r="O58" s="973"/>
      <c r="P58" s="973"/>
      <c r="Q58" s="973"/>
      <c r="R58" s="973"/>
      <c r="S58" s="973"/>
      <c r="T58" s="397">
        <v>0</v>
      </c>
      <c r="U58" s="397">
        <v>0</v>
      </c>
      <c r="V58" s="462">
        <f t="shared" si="7"/>
        <v>0</v>
      </c>
      <c r="W58" s="78"/>
      <c r="X58" s="78"/>
    </row>
    <row r="59" spans="1:24" ht="9.9499999999999993" customHeight="1">
      <c r="A59" s="96">
        <v>2</v>
      </c>
      <c r="B59" s="96">
        <v>4</v>
      </c>
      <c r="C59" s="96">
        <v>10</v>
      </c>
      <c r="D59" s="157"/>
      <c r="E59" s="2212"/>
      <c r="F59" s="631"/>
      <c r="G59" s="89" t="s">
        <v>337</v>
      </c>
      <c r="H59" s="655">
        <v>0</v>
      </c>
      <c r="I59" s="1901">
        <v>0</v>
      </c>
      <c r="J59" s="470">
        <f t="shared" si="5"/>
        <v>0</v>
      </c>
      <c r="K59" s="655"/>
      <c r="L59" s="655">
        <v>46</v>
      </c>
      <c r="M59" s="655">
        <v>94</v>
      </c>
      <c r="N59" s="655">
        <f t="shared" si="6"/>
        <v>140</v>
      </c>
      <c r="O59" s="973"/>
      <c r="P59" s="973"/>
      <c r="Q59" s="973"/>
      <c r="R59" s="973"/>
      <c r="S59" s="973"/>
      <c r="T59" s="397">
        <v>46</v>
      </c>
      <c r="U59" s="397">
        <v>94</v>
      </c>
      <c r="V59" s="462">
        <f t="shared" si="7"/>
        <v>140</v>
      </c>
      <c r="W59" s="78"/>
      <c r="X59" s="78"/>
    </row>
    <row r="60" spans="1:24" ht="9.9499999999999993" customHeight="1">
      <c r="A60" s="96">
        <v>2</v>
      </c>
      <c r="B60" s="96">
        <v>4</v>
      </c>
      <c r="C60" s="96">
        <v>10</v>
      </c>
      <c r="D60" s="157"/>
      <c r="E60" s="2212"/>
      <c r="F60" s="631"/>
      <c r="G60" s="89" t="s">
        <v>215</v>
      </c>
      <c r="H60" s="655">
        <v>7</v>
      </c>
      <c r="I60" s="1901">
        <v>27</v>
      </c>
      <c r="J60" s="470">
        <f t="shared" si="5"/>
        <v>34</v>
      </c>
      <c r="K60" s="655"/>
      <c r="L60" s="655">
        <v>38</v>
      </c>
      <c r="M60" s="655">
        <v>142</v>
      </c>
      <c r="N60" s="655">
        <f t="shared" si="6"/>
        <v>180</v>
      </c>
      <c r="O60" s="973"/>
      <c r="P60" s="973"/>
      <c r="Q60" s="973"/>
      <c r="R60" s="973"/>
      <c r="S60" s="973"/>
      <c r="T60" s="397">
        <f>SUM(H60+L60)</f>
        <v>45</v>
      </c>
      <c r="U60" s="397">
        <f>SUM(I60+M60)</f>
        <v>169</v>
      </c>
      <c r="V60" s="462">
        <f>SUM(T60:U60)</f>
        <v>214</v>
      </c>
      <c r="W60" s="78"/>
      <c r="X60" s="78"/>
    </row>
    <row r="61" spans="1:24" ht="11.1" customHeight="1">
      <c r="A61" s="96"/>
      <c r="B61" s="96"/>
      <c r="C61" s="96"/>
      <c r="D61" s="157"/>
      <c r="E61" s="2212"/>
      <c r="F61" s="636" t="s">
        <v>131</v>
      </c>
      <c r="G61" s="89"/>
      <c r="H61" s="973">
        <f>SUM(H62:H65)</f>
        <v>31</v>
      </c>
      <c r="I61" s="973">
        <f>SUM(I62:I65)</f>
        <v>26</v>
      </c>
      <c r="J61" s="976">
        <f t="shared" si="5"/>
        <v>57</v>
      </c>
      <c r="K61" s="973"/>
      <c r="L61" s="973">
        <f>SUM(L62:L65)</f>
        <v>340</v>
      </c>
      <c r="M61" s="973">
        <f>SUM(M62:M65)</f>
        <v>422</v>
      </c>
      <c r="N61" s="976">
        <f t="shared" si="6"/>
        <v>762</v>
      </c>
      <c r="O61" s="973"/>
      <c r="P61" s="973"/>
      <c r="Q61" s="973"/>
      <c r="R61" s="973"/>
      <c r="S61" s="973"/>
      <c r="T61" s="475">
        <f>T62+T63+T64+T65</f>
        <v>371</v>
      </c>
      <c r="U61" s="475">
        <f>U62+U63+U64+U65</f>
        <v>448</v>
      </c>
      <c r="V61" s="1902">
        <f t="shared" si="7"/>
        <v>819</v>
      </c>
      <c r="W61" s="78"/>
      <c r="X61" s="78"/>
    </row>
    <row r="62" spans="1:24" ht="9.9499999999999993" customHeight="1">
      <c r="A62" s="96">
        <v>2</v>
      </c>
      <c r="B62" s="96">
        <v>4</v>
      </c>
      <c r="C62" s="96">
        <v>3</v>
      </c>
      <c r="D62" s="157"/>
      <c r="E62" s="2212"/>
      <c r="F62" s="638"/>
      <c r="G62" s="89" t="s">
        <v>335</v>
      </c>
      <c r="H62" s="655">
        <v>0</v>
      </c>
      <c r="I62" s="1901">
        <v>0</v>
      </c>
      <c r="J62" s="470">
        <f t="shared" si="5"/>
        <v>0</v>
      </c>
      <c r="K62" s="655"/>
      <c r="L62" s="655">
        <v>99</v>
      </c>
      <c r="M62" s="655">
        <v>143</v>
      </c>
      <c r="N62" s="655">
        <f t="shared" si="6"/>
        <v>242</v>
      </c>
      <c r="O62" s="973"/>
      <c r="P62" s="973"/>
      <c r="Q62" s="973"/>
      <c r="R62" s="973"/>
      <c r="S62" s="973"/>
      <c r="T62" s="397">
        <v>99</v>
      </c>
      <c r="U62" s="397">
        <v>143</v>
      </c>
      <c r="V62" s="462">
        <f t="shared" si="7"/>
        <v>242</v>
      </c>
      <c r="W62" s="78"/>
      <c r="X62" s="78"/>
    </row>
    <row r="63" spans="1:24" ht="9.9499999999999993" customHeight="1">
      <c r="A63" s="96">
        <v>2</v>
      </c>
      <c r="B63" s="96">
        <v>4</v>
      </c>
      <c r="C63" s="96">
        <v>3</v>
      </c>
      <c r="D63" s="157"/>
      <c r="E63" s="2212"/>
      <c r="F63" s="638"/>
      <c r="G63" s="89" t="s">
        <v>208</v>
      </c>
      <c r="H63" s="655">
        <v>10</v>
      </c>
      <c r="I63" s="1901">
        <v>8</v>
      </c>
      <c r="J63" s="470">
        <f>H63+I63</f>
        <v>18</v>
      </c>
      <c r="K63" s="655"/>
      <c r="L63" s="655">
        <v>33</v>
      </c>
      <c r="M63" s="655">
        <v>38</v>
      </c>
      <c r="N63" s="655">
        <f>SUM(L63:M63)</f>
        <v>71</v>
      </c>
      <c r="O63" s="973"/>
      <c r="P63" s="973"/>
      <c r="Q63" s="973"/>
      <c r="R63" s="973"/>
      <c r="S63" s="973"/>
      <c r="T63" s="397">
        <f>H63+L63</f>
        <v>43</v>
      </c>
      <c r="U63" s="397">
        <f>I63+M63</f>
        <v>46</v>
      </c>
      <c r="V63" s="462">
        <f>SUM(T63:U63)</f>
        <v>89</v>
      </c>
      <c r="W63" s="78"/>
      <c r="X63" s="78"/>
    </row>
    <row r="64" spans="1:24" ht="9.9499999999999993" customHeight="1">
      <c r="A64" s="96">
        <v>2</v>
      </c>
      <c r="B64" s="96">
        <v>4</v>
      </c>
      <c r="C64" s="96">
        <v>3</v>
      </c>
      <c r="D64" s="157"/>
      <c r="E64" s="2212"/>
      <c r="F64" s="638"/>
      <c r="G64" s="89" t="s">
        <v>336</v>
      </c>
      <c r="H64" s="655">
        <v>0</v>
      </c>
      <c r="I64" s="1901">
        <v>0</v>
      </c>
      <c r="J64" s="470">
        <f>H64+I64</f>
        <v>0</v>
      </c>
      <c r="K64" s="655"/>
      <c r="L64" s="655">
        <v>177</v>
      </c>
      <c r="M64" s="655">
        <v>194</v>
      </c>
      <c r="N64" s="655">
        <f>SUM(L64:M64)</f>
        <v>371</v>
      </c>
      <c r="O64" s="973"/>
      <c r="P64" s="973"/>
      <c r="Q64" s="973"/>
      <c r="R64" s="973"/>
      <c r="S64" s="973"/>
      <c r="T64" s="397">
        <v>177</v>
      </c>
      <c r="U64" s="397">
        <v>194</v>
      </c>
      <c r="V64" s="462">
        <f>SUM(T64:U64)</f>
        <v>371</v>
      </c>
      <c r="W64" s="78"/>
      <c r="X64" s="78"/>
    </row>
    <row r="65" spans="1:24" ht="9.9499999999999993" customHeight="1">
      <c r="A65" s="96">
        <v>2</v>
      </c>
      <c r="B65" s="96">
        <v>4</v>
      </c>
      <c r="C65" s="96">
        <v>3</v>
      </c>
      <c r="D65" s="157"/>
      <c r="E65" s="2212"/>
      <c r="F65" s="638"/>
      <c r="G65" s="89" t="s">
        <v>209</v>
      </c>
      <c r="H65" s="655">
        <v>21</v>
      </c>
      <c r="I65" s="1901">
        <v>18</v>
      </c>
      <c r="J65" s="470">
        <f t="shared" si="5"/>
        <v>39</v>
      </c>
      <c r="K65" s="655"/>
      <c r="L65" s="655">
        <v>31</v>
      </c>
      <c r="M65" s="655">
        <v>47</v>
      </c>
      <c r="N65" s="655">
        <f t="shared" si="6"/>
        <v>78</v>
      </c>
      <c r="O65" s="973"/>
      <c r="P65" s="973"/>
      <c r="Q65" s="973"/>
      <c r="R65" s="973"/>
      <c r="S65" s="973"/>
      <c r="T65" s="397">
        <f>H65+L65</f>
        <v>52</v>
      </c>
      <c r="U65" s="397">
        <f>I65+M65</f>
        <v>65</v>
      </c>
      <c r="V65" s="462">
        <f t="shared" si="7"/>
        <v>117</v>
      </c>
      <c r="W65" s="78"/>
      <c r="X65" s="78"/>
    </row>
    <row r="66" spans="1:24" ht="11.1" customHeight="1">
      <c r="A66" s="96"/>
      <c r="B66" s="96"/>
      <c r="C66" s="96"/>
      <c r="D66" s="157"/>
      <c r="E66" s="2212"/>
      <c r="F66" s="636" t="s">
        <v>132</v>
      </c>
      <c r="G66" s="89"/>
      <c r="H66" s="973">
        <f>SUM(H67:H71)</f>
        <v>0</v>
      </c>
      <c r="I66" s="973">
        <f>SUM(I67:I71)</f>
        <v>0</v>
      </c>
      <c r="J66" s="976">
        <f t="shared" si="5"/>
        <v>0</v>
      </c>
      <c r="K66" s="973"/>
      <c r="L66" s="973">
        <f>SUM(L67:L71)</f>
        <v>146</v>
      </c>
      <c r="M66" s="973">
        <f>SUM(M67:M71)</f>
        <v>149</v>
      </c>
      <c r="N66" s="976">
        <f t="shared" si="6"/>
        <v>295</v>
      </c>
      <c r="O66" s="973"/>
      <c r="P66" s="973"/>
      <c r="Q66" s="973"/>
      <c r="R66" s="973"/>
      <c r="S66" s="973"/>
      <c r="T66" s="475">
        <f>T67+T68+T69+T70+T71</f>
        <v>57</v>
      </c>
      <c r="U66" s="475">
        <f>U67+U68+U69+U70+U71</f>
        <v>67</v>
      </c>
      <c r="V66" s="1902">
        <f t="shared" si="7"/>
        <v>124</v>
      </c>
      <c r="W66" s="78"/>
      <c r="X66" s="78"/>
    </row>
    <row r="67" spans="1:24" ht="9.9499999999999993" customHeight="1">
      <c r="A67" s="96">
        <v>2</v>
      </c>
      <c r="B67" s="96">
        <v>4</v>
      </c>
      <c r="C67" s="96">
        <v>7</v>
      </c>
      <c r="D67" s="157"/>
      <c r="E67" s="2212"/>
      <c r="F67" s="631"/>
      <c r="G67" s="89" t="s">
        <v>335</v>
      </c>
      <c r="H67" s="655">
        <v>0</v>
      </c>
      <c r="I67" s="1901">
        <v>0</v>
      </c>
      <c r="J67" s="470">
        <f t="shared" si="5"/>
        <v>0</v>
      </c>
      <c r="K67" s="655"/>
      <c r="L67" s="655">
        <v>42</v>
      </c>
      <c r="M67" s="655">
        <v>48</v>
      </c>
      <c r="N67" s="655">
        <f t="shared" si="6"/>
        <v>90</v>
      </c>
      <c r="O67" s="973"/>
      <c r="P67" s="973"/>
      <c r="Q67" s="973"/>
      <c r="R67" s="973"/>
      <c r="S67" s="973"/>
      <c r="T67" s="397">
        <f>SUM(H67+L67)</f>
        <v>42</v>
      </c>
      <c r="U67" s="397">
        <f>SUM(I67+M67)</f>
        <v>48</v>
      </c>
      <c r="V67" s="462">
        <f t="shared" si="7"/>
        <v>90</v>
      </c>
      <c r="W67" s="78"/>
      <c r="X67" s="78"/>
    </row>
    <row r="68" spans="1:24" ht="9.9499999999999993" customHeight="1">
      <c r="A68" s="96">
        <v>2</v>
      </c>
      <c r="B68" s="96">
        <v>4</v>
      </c>
      <c r="C68" s="96">
        <v>7</v>
      </c>
      <c r="D68" s="157"/>
      <c r="E68" s="2212"/>
      <c r="F68" s="631"/>
      <c r="G68" s="89" t="s">
        <v>208</v>
      </c>
      <c r="H68" s="655">
        <v>0</v>
      </c>
      <c r="I68" s="1901">
        <v>0</v>
      </c>
      <c r="J68" s="470">
        <f>H68+I68</f>
        <v>0</v>
      </c>
      <c r="K68" s="655"/>
      <c r="L68" s="655">
        <v>15</v>
      </c>
      <c r="M68" s="655">
        <v>19</v>
      </c>
      <c r="N68" s="655">
        <f>SUM(L68:M68)</f>
        <v>34</v>
      </c>
      <c r="O68" s="973"/>
      <c r="P68" s="973"/>
      <c r="Q68" s="973"/>
      <c r="R68" s="973"/>
      <c r="S68" s="973"/>
      <c r="T68" s="397">
        <v>15</v>
      </c>
      <c r="U68" s="397">
        <v>19</v>
      </c>
      <c r="V68" s="462">
        <f>SUM(T68:U68)</f>
        <v>34</v>
      </c>
      <c r="W68" s="78"/>
      <c r="X68" s="78"/>
    </row>
    <row r="69" spans="1:24" ht="9.9499999999999993" customHeight="1">
      <c r="A69" s="96">
        <v>2</v>
      </c>
      <c r="B69" s="96">
        <v>4</v>
      </c>
      <c r="C69" s="96">
        <v>7</v>
      </c>
      <c r="D69" s="157"/>
      <c r="E69" s="2212"/>
      <c r="F69" s="631"/>
      <c r="G69" s="64" t="s">
        <v>216</v>
      </c>
      <c r="H69" s="655">
        <v>0</v>
      </c>
      <c r="I69" s="1901">
        <v>0</v>
      </c>
      <c r="J69" s="470">
        <f>H69+I69</f>
        <v>0</v>
      </c>
      <c r="K69" s="655"/>
      <c r="L69" s="655">
        <v>3</v>
      </c>
      <c r="M69" s="655">
        <v>2</v>
      </c>
      <c r="N69" s="655">
        <f>SUM(L69:M69)</f>
        <v>5</v>
      </c>
      <c r="O69" s="973"/>
      <c r="P69" s="973"/>
      <c r="Q69" s="973"/>
      <c r="R69" s="973"/>
      <c r="S69" s="973"/>
      <c r="T69" s="397">
        <v>0</v>
      </c>
      <c r="U69" s="397">
        <v>0</v>
      </c>
      <c r="V69" s="462">
        <f>SUM(T69:U69)</f>
        <v>0</v>
      </c>
      <c r="W69" s="78"/>
      <c r="X69" s="78"/>
    </row>
    <row r="70" spans="1:24" ht="9.9499999999999993" customHeight="1">
      <c r="A70" s="96">
        <v>2</v>
      </c>
      <c r="B70" s="96">
        <v>4</v>
      </c>
      <c r="C70" s="96">
        <v>7</v>
      </c>
      <c r="D70" s="157"/>
      <c r="E70" s="2212"/>
      <c r="F70" s="631"/>
      <c r="G70" s="64" t="s">
        <v>336</v>
      </c>
      <c r="H70" s="655">
        <v>0</v>
      </c>
      <c r="I70" s="1901">
        <v>0</v>
      </c>
      <c r="J70" s="470">
        <f>H70+I70</f>
        <v>0</v>
      </c>
      <c r="K70" s="655"/>
      <c r="L70" s="655">
        <v>63</v>
      </c>
      <c r="M70" s="655">
        <v>63</v>
      </c>
      <c r="N70" s="655">
        <f>SUM(L70:M70)</f>
        <v>126</v>
      </c>
      <c r="O70" s="973"/>
      <c r="P70" s="973"/>
      <c r="Q70" s="973"/>
      <c r="R70" s="973"/>
      <c r="S70" s="973"/>
      <c r="T70" s="397">
        <v>0</v>
      </c>
      <c r="U70" s="397">
        <v>0</v>
      </c>
      <c r="V70" s="462">
        <f>SUM(T70:U70)</f>
        <v>0</v>
      </c>
      <c r="W70" s="78"/>
      <c r="X70" s="78"/>
    </row>
    <row r="71" spans="1:24" ht="9.9499999999999993" customHeight="1">
      <c r="A71" s="96">
        <v>2</v>
      </c>
      <c r="B71" s="96">
        <v>4</v>
      </c>
      <c r="C71" s="96">
        <v>7</v>
      </c>
      <c r="D71" s="157"/>
      <c r="E71" s="2212"/>
      <c r="F71" s="631"/>
      <c r="G71" s="64" t="s">
        <v>209</v>
      </c>
      <c r="H71" s="655">
        <v>0</v>
      </c>
      <c r="I71" s="1901">
        <v>0</v>
      </c>
      <c r="J71" s="470">
        <f t="shared" si="5"/>
        <v>0</v>
      </c>
      <c r="K71" s="655"/>
      <c r="L71" s="655">
        <v>23</v>
      </c>
      <c r="M71" s="655">
        <v>17</v>
      </c>
      <c r="N71" s="655">
        <f t="shared" si="6"/>
        <v>40</v>
      </c>
      <c r="O71" s="973"/>
      <c r="P71" s="973"/>
      <c r="Q71" s="973"/>
      <c r="R71" s="973"/>
      <c r="S71" s="973"/>
      <c r="T71" s="397">
        <v>0</v>
      </c>
      <c r="U71" s="397">
        <v>0</v>
      </c>
      <c r="V71" s="462">
        <f t="shared" si="7"/>
        <v>0</v>
      </c>
      <c r="W71" s="78"/>
      <c r="X71" s="78"/>
    </row>
    <row r="72" spans="1:24" ht="11.1" customHeight="1">
      <c r="A72" s="96"/>
      <c r="B72" s="96"/>
      <c r="C72" s="96"/>
      <c r="D72" s="157"/>
      <c r="E72" s="2212"/>
      <c r="F72" s="636" t="s">
        <v>35</v>
      </c>
      <c r="G72" s="64"/>
      <c r="H72" s="973">
        <f>SUM(H73:H76)</f>
        <v>0</v>
      </c>
      <c r="I72" s="973">
        <f>SUM(I73:I76)</f>
        <v>0</v>
      </c>
      <c r="J72" s="976">
        <f t="shared" si="5"/>
        <v>0</v>
      </c>
      <c r="K72" s="973"/>
      <c r="L72" s="973">
        <f>SUM(L73:L76)</f>
        <v>103</v>
      </c>
      <c r="M72" s="973">
        <f>SUM(M73:M76)</f>
        <v>121</v>
      </c>
      <c r="N72" s="976">
        <f t="shared" si="6"/>
        <v>224</v>
      </c>
      <c r="O72" s="973"/>
      <c r="P72" s="973"/>
      <c r="Q72" s="973"/>
      <c r="R72" s="973"/>
      <c r="S72" s="973"/>
      <c r="T72" s="475">
        <f>T73+T74+T75+T76</f>
        <v>103</v>
      </c>
      <c r="U72" s="475">
        <f>U73+U74+U75+U76</f>
        <v>121</v>
      </c>
      <c r="V72" s="1902">
        <f t="shared" si="7"/>
        <v>224</v>
      </c>
      <c r="W72" s="78"/>
      <c r="X72" s="78"/>
    </row>
    <row r="73" spans="1:24" ht="9.9499999999999993" customHeight="1">
      <c r="A73" s="96">
        <v>2</v>
      </c>
      <c r="B73" s="96">
        <v>4</v>
      </c>
      <c r="C73" s="96">
        <v>1</v>
      </c>
      <c r="D73" s="157"/>
      <c r="E73" s="2212"/>
      <c r="F73" s="638"/>
      <c r="G73" s="89" t="s">
        <v>335</v>
      </c>
      <c r="H73" s="655">
        <v>0</v>
      </c>
      <c r="I73" s="1901">
        <v>0</v>
      </c>
      <c r="J73" s="470">
        <f t="shared" si="5"/>
        <v>0</v>
      </c>
      <c r="K73" s="655"/>
      <c r="L73" s="655">
        <v>42</v>
      </c>
      <c r="M73" s="655">
        <v>51</v>
      </c>
      <c r="N73" s="655">
        <f t="shared" si="6"/>
        <v>93</v>
      </c>
      <c r="O73" s="973"/>
      <c r="P73" s="973"/>
      <c r="Q73" s="973"/>
      <c r="R73" s="973"/>
      <c r="S73" s="973"/>
      <c r="T73" s="397">
        <f>SUM(H73+L73)</f>
        <v>42</v>
      </c>
      <c r="U73" s="397">
        <f>SUM(I73+M73)</f>
        <v>51</v>
      </c>
      <c r="V73" s="462">
        <f t="shared" si="7"/>
        <v>93</v>
      </c>
      <c r="W73" s="78"/>
      <c r="X73" s="78"/>
    </row>
    <row r="74" spans="1:24" ht="9.9499999999999993" customHeight="1">
      <c r="A74" s="96">
        <v>2</v>
      </c>
      <c r="B74" s="96">
        <v>4</v>
      </c>
      <c r="C74" s="96">
        <v>1</v>
      </c>
      <c r="D74" s="157"/>
      <c r="E74" s="2212"/>
      <c r="F74" s="638"/>
      <c r="G74" s="89" t="s">
        <v>208</v>
      </c>
      <c r="H74" s="655">
        <v>0</v>
      </c>
      <c r="I74" s="1901">
        <v>0</v>
      </c>
      <c r="J74" s="470">
        <f>H74+I74</f>
        <v>0</v>
      </c>
      <c r="K74" s="655"/>
      <c r="L74" s="655">
        <v>18</v>
      </c>
      <c r="M74" s="655">
        <v>10</v>
      </c>
      <c r="N74" s="655">
        <f>SUM(L74:M74)</f>
        <v>28</v>
      </c>
      <c r="O74" s="973"/>
      <c r="P74" s="973"/>
      <c r="Q74" s="973"/>
      <c r="R74" s="973"/>
      <c r="S74" s="973"/>
      <c r="T74" s="397">
        <v>18</v>
      </c>
      <c r="U74" s="397">
        <v>10</v>
      </c>
      <c r="V74" s="462">
        <f>SUM(T74:U74)</f>
        <v>28</v>
      </c>
      <c r="W74" s="78"/>
      <c r="X74" s="78"/>
    </row>
    <row r="75" spans="1:24" ht="9.9499999999999993" customHeight="1">
      <c r="A75" s="96">
        <v>2</v>
      </c>
      <c r="B75" s="96">
        <v>4</v>
      </c>
      <c r="C75" s="96">
        <v>1</v>
      </c>
      <c r="D75" s="157"/>
      <c r="E75" s="2212"/>
      <c r="F75" s="638"/>
      <c r="G75" s="89" t="s">
        <v>336</v>
      </c>
      <c r="H75" s="655">
        <v>0</v>
      </c>
      <c r="I75" s="1901">
        <v>0</v>
      </c>
      <c r="J75" s="470">
        <f>H75+I75</f>
        <v>0</v>
      </c>
      <c r="K75" s="655"/>
      <c r="L75" s="655">
        <v>28</v>
      </c>
      <c r="M75" s="655">
        <v>41</v>
      </c>
      <c r="N75" s="655">
        <f>SUM(L75:M75)</f>
        <v>69</v>
      </c>
      <c r="O75" s="973"/>
      <c r="P75" s="973"/>
      <c r="Q75" s="973"/>
      <c r="R75" s="973"/>
      <c r="S75" s="973"/>
      <c r="T75" s="397">
        <f>SUM(H75+L75)</f>
        <v>28</v>
      </c>
      <c r="U75" s="397">
        <f>SUM(I75+M75)</f>
        <v>41</v>
      </c>
      <c r="V75" s="462">
        <f>SUM(T75:U75)</f>
        <v>69</v>
      </c>
      <c r="W75" s="78"/>
      <c r="X75" s="78"/>
    </row>
    <row r="76" spans="1:24" ht="9.9499999999999993" customHeight="1">
      <c r="A76" s="96">
        <v>2</v>
      </c>
      <c r="B76" s="96">
        <v>4</v>
      </c>
      <c r="C76" s="96">
        <v>1</v>
      </c>
      <c r="D76" s="157"/>
      <c r="E76" s="2212"/>
      <c r="F76" s="638"/>
      <c r="G76" s="89" t="s">
        <v>209</v>
      </c>
      <c r="H76" s="655">
        <v>0</v>
      </c>
      <c r="I76" s="1901">
        <v>0</v>
      </c>
      <c r="J76" s="470">
        <f t="shared" si="5"/>
        <v>0</v>
      </c>
      <c r="K76" s="655"/>
      <c r="L76" s="655">
        <v>15</v>
      </c>
      <c r="M76" s="655">
        <v>19</v>
      </c>
      <c r="N76" s="655">
        <f t="shared" si="6"/>
        <v>34</v>
      </c>
      <c r="O76" s="973"/>
      <c r="P76" s="973"/>
      <c r="Q76" s="973"/>
      <c r="R76" s="973"/>
      <c r="S76" s="973"/>
      <c r="T76" s="397">
        <v>15</v>
      </c>
      <c r="U76" s="397">
        <v>19</v>
      </c>
      <c r="V76" s="462">
        <f t="shared" si="7"/>
        <v>34</v>
      </c>
      <c r="W76" s="78"/>
      <c r="X76" s="78"/>
    </row>
    <row r="77" spans="1:24" ht="11.1" customHeight="1">
      <c r="A77" s="96"/>
      <c r="B77" s="96"/>
      <c r="C77" s="96"/>
      <c r="D77" s="157"/>
      <c r="E77" s="2212"/>
      <c r="F77" s="636" t="s">
        <v>133</v>
      </c>
      <c r="G77" s="64"/>
      <c r="H77" s="973">
        <f>SUM(H78:H82)</f>
        <v>0</v>
      </c>
      <c r="I77" s="973">
        <f>SUM(I78:I82)</f>
        <v>0</v>
      </c>
      <c r="J77" s="976">
        <f t="shared" si="5"/>
        <v>0</v>
      </c>
      <c r="K77" s="973"/>
      <c r="L77" s="973">
        <f>SUM(L78:L82)</f>
        <v>181</v>
      </c>
      <c r="M77" s="973">
        <f>SUM(M78:M82)</f>
        <v>159</v>
      </c>
      <c r="N77" s="976">
        <f t="shared" si="6"/>
        <v>340</v>
      </c>
      <c r="O77" s="973"/>
      <c r="P77" s="973"/>
      <c r="Q77" s="973"/>
      <c r="R77" s="973"/>
      <c r="S77" s="973"/>
      <c r="T77" s="475">
        <f>T78+T79+T80+T81+T82</f>
        <v>173</v>
      </c>
      <c r="U77" s="475">
        <f>U78+U79+U80+U81+U82</f>
        <v>148</v>
      </c>
      <c r="V77" s="1902">
        <f t="shared" si="7"/>
        <v>321</v>
      </c>
      <c r="W77" s="78"/>
      <c r="X77" s="78"/>
    </row>
    <row r="78" spans="1:24" ht="9.75" customHeight="1">
      <c r="A78" s="96">
        <v>2</v>
      </c>
      <c r="B78" s="96">
        <v>4</v>
      </c>
      <c r="C78" s="96">
        <v>9</v>
      </c>
      <c r="D78" s="157"/>
      <c r="E78" s="2212"/>
      <c r="F78" s="348"/>
      <c r="G78" s="64" t="s">
        <v>335</v>
      </c>
      <c r="H78" s="655">
        <v>0</v>
      </c>
      <c r="I78" s="1901">
        <v>0</v>
      </c>
      <c r="J78" s="470">
        <f t="shared" si="5"/>
        <v>0</v>
      </c>
      <c r="K78" s="655"/>
      <c r="L78" s="655">
        <v>58</v>
      </c>
      <c r="M78" s="655">
        <v>58</v>
      </c>
      <c r="N78" s="655">
        <f t="shared" si="6"/>
        <v>116</v>
      </c>
      <c r="O78" s="973"/>
      <c r="P78" s="973"/>
      <c r="Q78" s="973"/>
      <c r="R78" s="973"/>
      <c r="S78" s="1904"/>
      <c r="T78" s="397">
        <v>58</v>
      </c>
      <c r="U78" s="397">
        <v>58</v>
      </c>
      <c r="V78" s="462">
        <f t="shared" si="7"/>
        <v>116</v>
      </c>
      <c r="W78" s="78"/>
      <c r="X78" s="78"/>
    </row>
    <row r="79" spans="1:24" ht="9.75" customHeight="1">
      <c r="A79" s="96">
        <v>2</v>
      </c>
      <c r="B79" s="96">
        <v>4</v>
      </c>
      <c r="C79" s="96">
        <v>9</v>
      </c>
      <c r="D79" s="157"/>
      <c r="E79" s="2212"/>
      <c r="F79" s="348"/>
      <c r="G79" s="64" t="s">
        <v>208</v>
      </c>
      <c r="H79" s="655">
        <v>0</v>
      </c>
      <c r="I79" s="1901">
        <v>0</v>
      </c>
      <c r="J79" s="470">
        <f>H79+I79</f>
        <v>0</v>
      </c>
      <c r="K79" s="655"/>
      <c r="L79" s="655">
        <v>27</v>
      </c>
      <c r="M79" s="655">
        <v>35</v>
      </c>
      <c r="N79" s="655">
        <f>SUM(L79:M79)</f>
        <v>62</v>
      </c>
      <c r="O79" s="973"/>
      <c r="P79" s="973"/>
      <c r="Q79" s="973"/>
      <c r="R79" s="973"/>
      <c r="S79" s="1904"/>
      <c r="T79" s="397">
        <v>27</v>
      </c>
      <c r="U79" s="397">
        <v>35</v>
      </c>
      <c r="V79" s="462">
        <f>SUM(T79:U79)</f>
        <v>62</v>
      </c>
      <c r="W79" s="78"/>
      <c r="X79" s="78"/>
    </row>
    <row r="80" spans="1:24" ht="9.75" customHeight="1">
      <c r="A80" s="96">
        <v>2</v>
      </c>
      <c r="B80" s="96">
        <v>4</v>
      </c>
      <c r="C80" s="96">
        <v>9</v>
      </c>
      <c r="D80" s="157"/>
      <c r="E80" s="2212"/>
      <c r="F80" s="348"/>
      <c r="G80" s="64" t="s">
        <v>336</v>
      </c>
      <c r="H80" s="655">
        <v>0</v>
      </c>
      <c r="I80" s="1901">
        <v>0</v>
      </c>
      <c r="J80" s="470">
        <f>H80+I80</f>
        <v>0</v>
      </c>
      <c r="K80" s="655"/>
      <c r="L80" s="655">
        <v>61</v>
      </c>
      <c r="M80" s="655">
        <v>41</v>
      </c>
      <c r="N80" s="655">
        <f>SUM(L80:M80)</f>
        <v>102</v>
      </c>
      <c r="O80" s="973"/>
      <c r="P80" s="973"/>
      <c r="Q80" s="973"/>
      <c r="R80" s="973"/>
      <c r="S80" s="1904"/>
      <c r="T80" s="397">
        <v>61</v>
      </c>
      <c r="U80" s="397">
        <v>41</v>
      </c>
      <c r="V80" s="462">
        <f>SUM(T80:U80)</f>
        <v>102</v>
      </c>
      <c r="W80" s="78"/>
      <c r="X80" s="78"/>
    </row>
    <row r="81" spans="1:26" ht="9.9499999999999993" customHeight="1">
      <c r="A81" s="96">
        <v>2</v>
      </c>
      <c r="B81" s="96">
        <v>4</v>
      </c>
      <c r="C81" s="96">
        <v>9</v>
      </c>
      <c r="D81" s="157"/>
      <c r="E81" s="2212"/>
      <c r="F81" s="348"/>
      <c r="G81" s="64" t="s">
        <v>209</v>
      </c>
      <c r="H81" s="655">
        <v>0</v>
      </c>
      <c r="I81" s="1901">
        <v>0</v>
      </c>
      <c r="J81" s="470">
        <f>H81+I81</f>
        <v>0</v>
      </c>
      <c r="K81" s="655"/>
      <c r="L81" s="655">
        <v>27</v>
      </c>
      <c r="M81" s="655">
        <v>14</v>
      </c>
      <c r="N81" s="655">
        <f>SUM(L81:M81)</f>
        <v>41</v>
      </c>
      <c r="O81" s="973"/>
      <c r="P81" s="973"/>
      <c r="Q81" s="973"/>
      <c r="R81" s="973"/>
      <c r="S81" s="1904"/>
      <c r="T81" s="397">
        <v>27</v>
      </c>
      <c r="U81" s="397">
        <v>14</v>
      </c>
      <c r="V81" s="462">
        <f>SUM(T81:U81)</f>
        <v>41</v>
      </c>
      <c r="W81" s="78"/>
      <c r="X81" s="78"/>
    </row>
    <row r="82" spans="1:26" ht="9.9499999999999993" customHeight="1">
      <c r="A82" s="96">
        <v>2</v>
      </c>
      <c r="B82" s="96">
        <v>4</v>
      </c>
      <c r="C82" s="96">
        <v>9</v>
      </c>
      <c r="D82" s="157"/>
      <c r="E82" s="2212"/>
      <c r="F82" s="348"/>
      <c r="G82" s="64" t="s">
        <v>215</v>
      </c>
      <c r="H82" s="655">
        <v>0</v>
      </c>
      <c r="I82" s="1901">
        <v>0</v>
      </c>
      <c r="J82" s="470">
        <f t="shared" si="5"/>
        <v>0</v>
      </c>
      <c r="K82" s="655"/>
      <c r="L82" s="655">
        <v>8</v>
      </c>
      <c r="M82" s="655">
        <v>11</v>
      </c>
      <c r="N82" s="655">
        <f t="shared" si="6"/>
        <v>19</v>
      </c>
      <c r="O82" s="973"/>
      <c r="P82" s="973"/>
      <c r="Q82" s="973"/>
      <c r="R82" s="973"/>
      <c r="S82" s="973"/>
      <c r="T82" s="397">
        <v>0</v>
      </c>
      <c r="U82" s="397">
        <v>0</v>
      </c>
      <c r="V82" s="462">
        <f t="shared" si="7"/>
        <v>0</v>
      </c>
      <c r="W82" s="78"/>
      <c r="X82" s="78"/>
    </row>
    <row r="83" spans="1:26" ht="11.1" customHeight="1">
      <c r="A83" s="96"/>
      <c r="B83" s="96"/>
      <c r="C83" s="96"/>
      <c r="D83" s="157"/>
      <c r="E83" s="2212"/>
      <c r="F83" s="640" t="s">
        <v>37</v>
      </c>
      <c r="G83" s="19"/>
      <c r="H83" s="973">
        <f>SUM(H84)</f>
        <v>18</v>
      </c>
      <c r="I83" s="973">
        <f>SUM(I84)</f>
        <v>13</v>
      </c>
      <c r="J83" s="976">
        <f t="shared" si="5"/>
        <v>31</v>
      </c>
      <c r="K83" s="973"/>
      <c r="L83" s="973">
        <f>SUM(L84)</f>
        <v>29</v>
      </c>
      <c r="M83" s="973">
        <f>SUM(M84)</f>
        <v>42</v>
      </c>
      <c r="N83" s="976">
        <f t="shared" si="6"/>
        <v>71</v>
      </c>
      <c r="O83" s="973"/>
      <c r="P83" s="973"/>
      <c r="Q83" s="973"/>
      <c r="R83" s="973"/>
      <c r="S83" s="973"/>
      <c r="T83" s="976">
        <f>T84</f>
        <v>0</v>
      </c>
      <c r="U83" s="976">
        <f>U84</f>
        <v>0</v>
      </c>
      <c r="V83" s="974">
        <f t="shared" si="7"/>
        <v>0</v>
      </c>
      <c r="W83" s="78"/>
      <c r="X83" s="78"/>
    </row>
    <row r="84" spans="1:26" ht="9.9499999999999993" customHeight="1">
      <c r="A84" s="96">
        <v>2</v>
      </c>
      <c r="B84" s="96">
        <v>4</v>
      </c>
      <c r="C84" s="96">
        <v>11</v>
      </c>
      <c r="D84" s="157"/>
      <c r="E84" s="2212"/>
      <c r="F84" s="638"/>
      <c r="G84" s="64" t="s">
        <v>217</v>
      </c>
      <c r="H84" s="655">
        <v>18</v>
      </c>
      <c r="I84" s="1901">
        <v>13</v>
      </c>
      <c r="J84" s="470">
        <f t="shared" si="5"/>
        <v>31</v>
      </c>
      <c r="K84" s="655"/>
      <c r="L84" s="655">
        <v>29</v>
      </c>
      <c r="M84" s="655">
        <v>42</v>
      </c>
      <c r="N84" s="655">
        <f t="shared" si="6"/>
        <v>71</v>
      </c>
      <c r="O84" s="973"/>
      <c r="P84" s="973"/>
      <c r="Q84" s="973"/>
      <c r="R84" s="973"/>
      <c r="S84" s="973"/>
      <c r="T84" s="470">
        <v>0</v>
      </c>
      <c r="U84" s="470">
        <v>0</v>
      </c>
      <c r="V84" s="975">
        <f t="shared" si="7"/>
        <v>0</v>
      </c>
      <c r="W84" s="78"/>
      <c r="X84" s="78"/>
    </row>
    <row r="85" spans="1:26" ht="12" customHeight="1">
      <c r="A85" s="96"/>
      <c r="B85" s="96"/>
      <c r="C85" s="96"/>
      <c r="D85" s="157"/>
      <c r="E85" s="2211">
        <v>1403</v>
      </c>
      <c r="F85" s="29" t="s">
        <v>39</v>
      </c>
      <c r="G85" s="123"/>
      <c r="H85" s="969">
        <f>SUM(H86+H88+H90)</f>
        <v>32</v>
      </c>
      <c r="I85" s="969">
        <f>SUM(I86+I88+I90)</f>
        <v>56</v>
      </c>
      <c r="J85" s="969">
        <f>SUM(H85:I85)</f>
        <v>88</v>
      </c>
      <c r="K85" s="969"/>
      <c r="L85" s="969">
        <f>SUM(L86+L88+L90)</f>
        <v>286</v>
      </c>
      <c r="M85" s="969">
        <f>SUM(M86+M88+M90)</f>
        <v>433</v>
      </c>
      <c r="N85" s="969">
        <f>SUM(L85:M85)</f>
        <v>719</v>
      </c>
      <c r="O85" s="969"/>
      <c r="P85" s="969"/>
      <c r="Q85" s="969"/>
      <c r="R85" s="969"/>
      <c r="S85" s="969"/>
      <c r="T85" s="405">
        <f>T86+T88+T90</f>
        <v>291</v>
      </c>
      <c r="U85" s="405">
        <f>U86+U88+U90</f>
        <v>444</v>
      </c>
      <c r="V85" s="468">
        <f>SUM(T85:U85)</f>
        <v>735</v>
      </c>
      <c r="W85" s="78"/>
      <c r="X85" s="78"/>
    </row>
    <row r="86" spans="1:26" ht="11.1" customHeight="1">
      <c r="A86" s="96"/>
      <c r="B86" s="96"/>
      <c r="C86" s="96"/>
      <c r="D86" s="157"/>
      <c r="E86" s="2212"/>
      <c r="F86" s="640" t="s">
        <v>40</v>
      </c>
      <c r="G86" s="64"/>
      <c r="H86" s="973">
        <f>SUM(H87:H87)</f>
        <v>7</v>
      </c>
      <c r="I86" s="973">
        <f>SUM(I87:I87)</f>
        <v>14</v>
      </c>
      <c r="J86" s="973">
        <f>SUM(H86:I86)</f>
        <v>21</v>
      </c>
      <c r="K86" s="973"/>
      <c r="L86" s="973">
        <f>SUM(L87:L87)</f>
        <v>88</v>
      </c>
      <c r="M86" s="973">
        <f>SUM(M87:M87)</f>
        <v>151</v>
      </c>
      <c r="N86" s="973">
        <f>SUM(L86:M86)</f>
        <v>239</v>
      </c>
      <c r="O86" s="973"/>
      <c r="P86" s="973"/>
      <c r="Q86" s="973"/>
      <c r="R86" s="973"/>
      <c r="S86" s="973"/>
      <c r="T86" s="976">
        <f>T87</f>
        <v>95</v>
      </c>
      <c r="U86" s="976">
        <f>U87</f>
        <v>165</v>
      </c>
      <c r="V86" s="974">
        <f>SUM(T86:U86)</f>
        <v>260</v>
      </c>
      <c r="W86" s="78"/>
      <c r="X86" s="78"/>
    </row>
    <row r="87" spans="1:26" ht="9.9499999999999993" customHeight="1">
      <c r="A87" s="96">
        <v>3</v>
      </c>
      <c r="B87" s="96">
        <v>5</v>
      </c>
      <c r="C87" s="96">
        <v>11</v>
      </c>
      <c r="D87" s="157"/>
      <c r="E87" s="2212"/>
      <c r="F87" s="638"/>
      <c r="G87" s="89" t="s">
        <v>218</v>
      </c>
      <c r="H87" s="655">
        <v>7</v>
      </c>
      <c r="I87" s="1901">
        <v>14</v>
      </c>
      <c r="J87" s="470">
        <f t="shared" ref="J87:J92" si="8">SUM(H87:I87)</f>
        <v>21</v>
      </c>
      <c r="K87" s="655"/>
      <c r="L87" s="655">
        <v>88</v>
      </c>
      <c r="M87" s="655">
        <v>151</v>
      </c>
      <c r="N87" s="655">
        <f t="shared" ref="N87:N92" si="9">L87+M87</f>
        <v>239</v>
      </c>
      <c r="O87" s="470"/>
      <c r="P87" s="470"/>
      <c r="Q87" s="470"/>
      <c r="R87" s="470"/>
      <c r="S87" s="470"/>
      <c r="T87" s="397">
        <f>SUM(H87+L87)</f>
        <v>95</v>
      </c>
      <c r="U87" s="397">
        <f>SUM(I87+M87)</f>
        <v>165</v>
      </c>
      <c r="V87" s="462">
        <f t="shared" ref="V87:V92" si="10">SUM(T87:U87)</f>
        <v>260</v>
      </c>
      <c r="W87" s="78"/>
      <c r="X87" s="78"/>
    </row>
    <row r="88" spans="1:26" ht="11.1" customHeight="1">
      <c r="A88" s="96"/>
      <c r="B88" s="96"/>
      <c r="C88" s="96"/>
      <c r="D88" s="157"/>
      <c r="E88" s="2212"/>
      <c r="F88" s="640" t="s">
        <v>41</v>
      </c>
      <c r="G88" s="89"/>
      <c r="H88" s="973">
        <f>SUM(H89:H89)</f>
        <v>7</v>
      </c>
      <c r="I88" s="973">
        <f>SUM(I89:I89)</f>
        <v>11</v>
      </c>
      <c r="J88" s="976">
        <f t="shared" si="8"/>
        <v>18</v>
      </c>
      <c r="K88" s="973"/>
      <c r="L88" s="973">
        <f>SUM(L89:L89)</f>
        <v>71</v>
      </c>
      <c r="M88" s="973">
        <f>SUM(M89:M89)</f>
        <v>87</v>
      </c>
      <c r="N88" s="976">
        <f t="shared" si="9"/>
        <v>158</v>
      </c>
      <c r="O88" s="973"/>
      <c r="P88" s="973"/>
      <c r="Q88" s="973"/>
      <c r="R88" s="973"/>
      <c r="S88" s="973"/>
      <c r="T88" s="475">
        <f>T89</f>
        <v>78</v>
      </c>
      <c r="U88" s="475">
        <f>U89</f>
        <v>98</v>
      </c>
      <c r="V88" s="462">
        <f t="shared" si="10"/>
        <v>176</v>
      </c>
      <c r="W88" s="78"/>
      <c r="X88" s="78"/>
    </row>
    <row r="89" spans="1:26" ht="9.75" customHeight="1">
      <c r="A89" s="96">
        <v>3</v>
      </c>
      <c r="B89" s="96">
        <v>5</v>
      </c>
      <c r="C89" s="96">
        <v>8</v>
      </c>
      <c r="D89" s="157"/>
      <c r="E89" s="2212"/>
      <c r="F89" s="638"/>
      <c r="G89" s="89" t="s">
        <v>338</v>
      </c>
      <c r="H89" s="655">
        <v>7</v>
      </c>
      <c r="I89" s="1901">
        <v>11</v>
      </c>
      <c r="J89" s="470">
        <f t="shared" si="8"/>
        <v>18</v>
      </c>
      <c r="K89" s="655"/>
      <c r="L89" s="655">
        <v>71</v>
      </c>
      <c r="M89" s="655">
        <v>87</v>
      </c>
      <c r="N89" s="655">
        <f t="shared" si="9"/>
        <v>158</v>
      </c>
      <c r="O89" s="470"/>
      <c r="P89" s="470"/>
      <c r="Q89" s="470"/>
      <c r="R89" s="470"/>
      <c r="S89" s="470"/>
      <c r="T89" s="397">
        <f>SUM(H89+L89)</f>
        <v>78</v>
      </c>
      <c r="U89" s="397">
        <f>SUM(I89+M89)</f>
        <v>98</v>
      </c>
      <c r="V89" s="462">
        <f t="shared" si="10"/>
        <v>176</v>
      </c>
      <c r="W89" s="78"/>
      <c r="X89" s="78"/>
    </row>
    <row r="90" spans="1:26" ht="11.1" customHeight="1">
      <c r="A90" s="96"/>
      <c r="B90" s="96"/>
      <c r="C90" s="96"/>
      <c r="D90" s="157"/>
      <c r="E90" s="2212"/>
      <c r="F90" s="640" t="s">
        <v>42</v>
      </c>
      <c r="G90" s="89"/>
      <c r="H90" s="973">
        <f>SUM(H91:H92)</f>
        <v>18</v>
      </c>
      <c r="I90" s="973">
        <f>SUM(I91:I92)</f>
        <v>31</v>
      </c>
      <c r="J90" s="976">
        <f t="shared" si="8"/>
        <v>49</v>
      </c>
      <c r="K90" s="973"/>
      <c r="L90" s="973">
        <f>SUM(L91:L92)</f>
        <v>127</v>
      </c>
      <c r="M90" s="973">
        <f>SUM(M91:M92)</f>
        <v>195</v>
      </c>
      <c r="N90" s="976">
        <f t="shared" si="9"/>
        <v>322</v>
      </c>
      <c r="O90" s="973"/>
      <c r="P90" s="973"/>
      <c r="Q90" s="973"/>
      <c r="R90" s="973"/>
      <c r="S90" s="973"/>
      <c r="T90" s="475">
        <f>T91+T92</f>
        <v>118</v>
      </c>
      <c r="U90" s="475">
        <f>U91+U92</f>
        <v>181</v>
      </c>
      <c r="V90" s="1902">
        <f t="shared" si="10"/>
        <v>299</v>
      </c>
      <c r="W90" s="78"/>
      <c r="X90" s="78"/>
    </row>
    <row r="91" spans="1:26" ht="9.9499999999999993" customHeight="1">
      <c r="A91" s="96">
        <v>3</v>
      </c>
      <c r="B91" s="96">
        <v>5</v>
      </c>
      <c r="C91" s="96">
        <v>10</v>
      </c>
      <c r="D91" s="157"/>
      <c r="E91" s="2316"/>
      <c r="F91" s="638"/>
      <c r="G91" s="89" t="s">
        <v>218</v>
      </c>
      <c r="H91" s="655">
        <v>8</v>
      </c>
      <c r="I91" s="1901">
        <v>17</v>
      </c>
      <c r="J91" s="470">
        <f t="shared" si="8"/>
        <v>25</v>
      </c>
      <c r="K91" s="655"/>
      <c r="L91" s="655">
        <v>110</v>
      </c>
      <c r="M91" s="655">
        <v>164</v>
      </c>
      <c r="N91" s="655">
        <f t="shared" si="9"/>
        <v>274</v>
      </c>
      <c r="O91" s="470"/>
      <c r="P91" s="470"/>
      <c r="Q91" s="470"/>
      <c r="R91" s="470"/>
      <c r="S91" s="470"/>
      <c r="T91" s="397">
        <f>SUM(H91+L91)</f>
        <v>118</v>
      </c>
      <c r="U91" s="397">
        <f>SUM(I91+M91)</f>
        <v>181</v>
      </c>
      <c r="V91" s="462">
        <f t="shared" si="10"/>
        <v>299</v>
      </c>
      <c r="W91" s="78"/>
      <c r="X91" s="78"/>
    </row>
    <row r="92" spans="1:26" ht="9.9499999999999993" customHeight="1">
      <c r="A92" s="96">
        <v>3</v>
      </c>
      <c r="B92" s="96">
        <v>5</v>
      </c>
      <c r="C92" s="96">
        <v>10</v>
      </c>
      <c r="D92" s="157"/>
      <c r="E92" s="2274"/>
      <c r="F92" s="648"/>
      <c r="G92" s="516" t="s">
        <v>219</v>
      </c>
      <c r="H92" s="1905">
        <v>10</v>
      </c>
      <c r="I92" s="1906">
        <v>14</v>
      </c>
      <c r="J92" s="470">
        <f t="shared" si="8"/>
        <v>24</v>
      </c>
      <c r="K92" s="1905"/>
      <c r="L92" s="1905">
        <v>17</v>
      </c>
      <c r="M92" s="1905">
        <v>31</v>
      </c>
      <c r="N92" s="978">
        <f t="shared" si="9"/>
        <v>48</v>
      </c>
      <c r="O92" s="978"/>
      <c r="P92" s="978"/>
      <c r="Q92" s="978"/>
      <c r="R92" s="978"/>
      <c r="S92" s="978"/>
      <c r="T92" s="978">
        <v>0</v>
      </c>
      <c r="U92" s="978">
        <v>0</v>
      </c>
      <c r="V92" s="1044">
        <f t="shared" si="10"/>
        <v>0</v>
      </c>
      <c r="W92" s="78"/>
      <c r="X92" s="78"/>
    </row>
    <row r="93" spans="1:26" ht="9.9499999999999993" customHeight="1">
      <c r="A93" s="96"/>
      <c r="B93" s="96"/>
      <c r="C93" s="96"/>
      <c r="D93" s="157"/>
      <c r="E93" s="979"/>
      <c r="F93" s="653"/>
      <c r="G93" s="64"/>
      <c r="H93" s="96"/>
      <c r="I93" s="180"/>
      <c r="J93" s="1014"/>
      <c r="K93" s="1454"/>
      <c r="L93" s="96"/>
      <c r="M93" s="96"/>
      <c r="N93" s="980"/>
      <c r="O93" s="980"/>
      <c r="P93" s="980"/>
      <c r="Q93" s="980"/>
      <c r="R93" s="980"/>
      <c r="S93" s="980"/>
      <c r="T93" s="980"/>
      <c r="U93" s="980"/>
      <c r="V93" s="1735" t="s">
        <v>220</v>
      </c>
      <c r="W93" s="78"/>
      <c r="X93" s="78"/>
    </row>
    <row r="94" spans="1:26" ht="9.9499999999999993" customHeight="1">
      <c r="A94" s="96"/>
      <c r="B94" s="96"/>
      <c r="C94" s="96"/>
      <c r="D94" s="157"/>
      <c r="E94" s="979"/>
      <c r="F94" s="92"/>
      <c r="G94" s="64"/>
      <c r="H94" s="96"/>
      <c r="I94" s="228"/>
      <c r="J94" s="1907"/>
      <c r="K94" s="96"/>
      <c r="L94" s="96"/>
      <c r="M94" s="96"/>
      <c r="N94" s="694"/>
      <c r="O94" s="694"/>
      <c r="P94" s="694"/>
      <c r="Q94" s="694"/>
      <c r="R94" s="694"/>
      <c r="S94" s="694"/>
      <c r="T94" s="694"/>
      <c r="U94" s="694" t="s">
        <v>221</v>
      </c>
      <c r="V94" s="694"/>
    </row>
    <row r="95" spans="1:26" s="83" customFormat="1" ht="12.75" customHeight="1">
      <c r="A95" s="96"/>
      <c r="B95" s="96"/>
      <c r="C95" s="96"/>
      <c r="D95" s="157"/>
      <c r="E95" s="2282" t="s">
        <v>2</v>
      </c>
      <c r="F95" s="954"/>
      <c r="G95" s="954"/>
      <c r="H95" s="2288" t="s">
        <v>1131</v>
      </c>
      <c r="I95" s="2288"/>
      <c r="J95" s="2288"/>
      <c r="K95" s="956"/>
      <c r="L95" s="2745" t="s">
        <v>1132</v>
      </c>
      <c r="M95" s="2745"/>
      <c r="N95" s="2745"/>
      <c r="O95" s="955"/>
      <c r="P95" s="955"/>
      <c r="Q95" s="955"/>
      <c r="R95" s="955"/>
      <c r="S95" s="955"/>
      <c r="T95" s="955"/>
      <c r="U95" s="955"/>
      <c r="V95" s="957"/>
      <c r="W95" s="278"/>
      <c r="Z95" s="92"/>
    </row>
    <row r="96" spans="1:26" ht="12.75" customHeight="1">
      <c r="A96" s="96" t="s">
        <v>9</v>
      </c>
      <c r="B96" s="96" t="s">
        <v>10</v>
      </c>
      <c r="C96" s="96" t="s">
        <v>11</v>
      </c>
      <c r="D96" s="157"/>
      <c r="E96" s="2357"/>
      <c r="F96" s="958"/>
      <c r="G96" s="959" t="s">
        <v>327</v>
      </c>
      <c r="H96" s="2289"/>
      <c r="I96" s="2289"/>
      <c r="J96" s="2289"/>
      <c r="K96" s="1896"/>
      <c r="L96" s="2746"/>
      <c r="M96" s="2746"/>
      <c r="N96" s="2746"/>
      <c r="O96" s="1896"/>
      <c r="P96" s="1896"/>
      <c r="Q96" s="1896"/>
      <c r="R96" s="1896"/>
      <c r="S96" s="1896"/>
      <c r="T96" s="963" t="s">
        <v>18</v>
      </c>
      <c r="U96" s="963" t="s">
        <v>19</v>
      </c>
      <c r="V96" s="948" t="s">
        <v>8</v>
      </c>
      <c r="W96" s="78"/>
      <c r="X96" s="96"/>
    </row>
    <row r="97" spans="1:24">
      <c r="A97" s="96"/>
      <c r="B97" s="96"/>
      <c r="C97" s="96"/>
      <c r="D97" s="157"/>
      <c r="E97" s="2358"/>
      <c r="F97" s="961"/>
      <c r="G97" s="962"/>
      <c r="H97" s="963" t="s">
        <v>18</v>
      </c>
      <c r="I97" s="963" t="s">
        <v>19</v>
      </c>
      <c r="J97" s="964" t="s">
        <v>8</v>
      </c>
      <c r="K97" s="963"/>
      <c r="L97" s="963" t="s">
        <v>18</v>
      </c>
      <c r="M97" s="963" t="s">
        <v>19</v>
      </c>
      <c r="N97" s="964" t="s">
        <v>8</v>
      </c>
      <c r="O97" s="963"/>
      <c r="P97" s="963"/>
      <c r="Q97" s="963"/>
      <c r="R97" s="963"/>
      <c r="S97" s="963"/>
      <c r="T97" s="963"/>
      <c r="U97" s="963"/>
      <c r="V97" s="1898"/>
      <c r="W97" s="78"/>
      <c r="X97" s="83"/>
    </row>
    <row r="98" spans="1:24" ht="12" customHeight="1">
      <c r="A98" s="96"/>
      <c r="B98" s="96"/>
      <c r="C98" s="96"/>
      <c r="D98" s="157"/>
      <c r="E98" s="2204">
        <v>1404</v>
      </c>
      <c r="F98" s="29" t="s">
        <v>43</v>
      </c>
      <c r="G98" s="123"/>
      <c r="H98" s="968">
        <f>SUM(H99+H104)</f>
        <v>244</v>
      </c>
      <c r="I98" s="968">
        <f>SUM(I99+I104)</f>
        <v>109</v>
      </c>
      <c r="J98" s="968">
        <f>SUM(H98:I98)</f>
        <v>353</v>
      </c>
      <c r="K98" s="968"/>
      <c r="L98" s="968">
        <f>SUM(L99+L104)</f>
        <v>1497</v>
      </c>
      <c r="M98" s="968">
        <f>SUM(M99+M104)</f>
        <v>585</v>
      </c>
      <c r="N98" s="968">
        <f>SUM(L98:M98)</f>
        <v>2082</v>
      </c>
      <c r="O98" s="968"/>
      <c r="P98" s="969"/>
      <c r="Q98" s="969"/>
      <c r="R98" s="969"/>
      <c r="S98" s="969"/>
      <c r="T98" s="969">
        <f>T99+T104</f>
        <v>1741</v>
      </c>
      <c r="U98" s="969">
        <f>U99+U104</f>
        <v>694</v>
      </c>
      <c r="V98" s="969">
        <f>V99+V104</f>
        <v>2435</v>
      </c>
    </row>
    <row r="99" spans="1:24" ht="11.1" customHeight="1">
      <c r="A99" s="96"/>
      <c r="B99" s="96"/>
      <c r="C99" s="96"/>
      <c r="D99" s="157"/>
      <c r="E99" s="2205"/>
      <c r="F99" s="636" t="s">
        <v>128</v>
      </c>
      <c r="G99" s="64"/>
      <c r="H99" s="972">
        <f>SUM(H100:H103)</f>
        <v>159</v>
      </c>
      <c r="I99" s="972">
        <f>SUM(I100:I103)</f>
        <v>40</v>
      </c>
      <c r="J99" s="972">
        <f>SUM(H99:I99)</f>
        <v>199</v>
      </c>
      <c r="K99" s="972"/>
      <c r="L99" s="972">
        <f>SUM(L100:L103)</f>
        <v>969</v>
      </c>
      <c r="M99" s="972">
        <f>SUM(M100:M103)</f>
        <v>253</v>
      </c>
      <c r="N99" s="972">
        <f>SUM(L99:M99)</f>
        <v>1222</v>
      </c>
      <c r="O99" s="972"/>
      <c r="P99" s="973"/>
      <c r="Q99" s="973"/>
      <c r="R99" s="973"/>
      <c r="S99" s="973"/>
      <c r="T99" s="1904">
        <f>T100+T101+T102+T103</f>
        <v>1128</v>
      </c>
      <c r="U99" s="1904">
        <f>U100+U101+U102+U103</f>
        <v>293</v>
      </c>
      <c r="V99" s="1908">
        <f t="shared" ref="V99:V148" si="11">SUM(T99:U99)</f>
        <v>1421</v>
      </c>
    </row>
    <row r="100" spans="1:24" ht="11.1" customHeight="1">
      <c r="A100" s="96">
        <v>4</v>
      </c>
      <c r="B100" s="96">
        <v>6</v>
      </c>
      <c r="C100" s="96">
        <v>11</v>
      </c>
      <c r="D100" s="157"/>
      <c r="E100" s="2206"/>
      <c r="F100" s="636"/>
      <c r="G100" s="64" t="s">
        <v>339</v>
      </c>
      <c r="H100" s="470">
        <v>0</v>
      </c>
      <c r="I100" s="470">
        <v>0</v>
      </c>
      <c r="J100" s="470">
        <f>SUM(H100:I100)</f>
        <v>0</v>
      </c>
      <c r="K100" s="470"/>
      <c r="L100" s="470">
        <v>643</v>
      </c>
      <c r="M100" s="470">
        <v>175</v>
      </c>
      <c r="N100" s="470">
        <f>SUM(L100:M100)</f>
        <v>818</v>
      </c>
      <c r="O100" s="470"/>
      <c r="P100" s="470"/>
      <c r="Q100" s="470"/>
      <c r="R100" s="470"/>
      <c r="S100" s="470"/>
      <c r="T100" s="397">
        <v>643</v>
      </c>
      <c r="U100" s="397">
        <v>175</v>
      </c>
      <c r="V100" s="462">
        <f>SUM(T100:U100)</f>
        <v>818</v>
      </c>
    </row>
    <row r="101" spans="1:24" ht="9.9499999999999993" customHeight="1">
      <c r="A101" s="96">
        <v>4</v>
      </c>
      <c r="B101" s="96">
        <v>6</v>
      </c>
      <c r="C101" s="96">
        <v>11</v>
      </c>
      <c r="D101" s="157"/>
      <c r="E101" s="2206"/>
      <c r="F101" s="631"/>
      <c r="G101" s="64" t="s">
        <v>222</v>
      </c>
      <c r="H101" s="1909">
        <v>159</v>
      </c>
      <c r="I101" s="1910">
        <v>40</v>
      </c>
      <c r="J101" s="470">
        <f t="shared" ref="J101:J174" si="12">H101+I101</f>
        <v>199</v>
      </c>
      <c r="K101" s="1909"/>
      <c r="L101" s="1909">
        <v>326</v>
      </c>
      <c r="M101" s="1909">
        <v>78</v>
      </c>
      <c r="N101" s="655">
        <f t="shared" ref="N101:N174" si="13">L101+M101</f>
        <v>404</v>
      </c>
      <c r="O101" s="470"/>
      <c r="P101" s="470"/>
      <c r="Q101" s="470"/>
      <c r="R101" s="470"/>
      <c r="S101" s="470"/>
      <c r="T101" s="397">
        <f>H101+L101</f>
        <v>485</v>
      </c>
      <c r="U101" s="397">
        <f>I101+M101</f>
        <v>118</v>
      </c>
      <c r="V101" s="462">
        <f t="shared" si="11"/>
        <v>603</v>
      </c>
    </row>
    <row r="102" spans="1:24" ht="9.9499999999999993" customHeight="1">
      <c r="A102" s="96">
        <v>4</v>
      </c>
      <c r="B102" s="96">
        <v>6</v>
      </c>
      <c r="C102" s="96">
        <v>11</v>
      </c>
      <c r="D102" s="157"/>
      <c r="E102" s="2206"/>
      <c r="F102" s="631"/>
      <c r="G102" s="64" t="s">
        <v>340</v>
      </c>
      <c r="H102" s="1909">
        <v>0</v>
      </c>
      <c r="I102" s="1910">
        <v>0</v>
      </c>
      <c r="J102" s="470">
        <f t="shared" si="12"/>
        <v>0</v>
      </c>
      <c r="K102" s="1909"/>
      <c r="L102" s="1909">
        <v>0</v>
      </c>
      <c r="M102" s="1909">
        <v>0</v>
      </c>
      <c r="N102" s="655">
        <f t="shared" si="13"/>
        <v>0</v>
      </c>
      <c r="O102" s="470"/>
      <c r="P102" s="470"/>
      <c r="Q102" s="470"/>
      <c r="R102" s="470"/>
      <c r="S102" s="470"/>
      <c r="T102" s="397">
        <v>0</v>
      </c>
      <c r="U102" s="397">
        <v>0</v>
      </c>
      <c r="V102" s="462">
        <f>SUM(T102:U102)</f>
        <v>0</v>
      </c>
    </row>
    <row r="103" spans="1:24" ht="9.9499999999999993" customHeight="1">
      <c r="A103" s="96">
        <v>4</v>
      </c>
      <c r="B103" s="96">
        <v>6</v>
      </c>
      <c r="C103" s="96">
        <v>11</v>
      </c>
      <c r="D103" s="157"/>
      <c r="E103" s="2206"/>
      <c r="F103" s="631"/>
      <c r="G103" s="64" t="s">
        <v>341</v>
      </c>
      <c r="H103" s="1909">
        <v>0</v>
      </c>
      <c r="I103" s="1910">
        <v>0</v>
      </c>
      <c r="J103" s="470">
        <f t="shared" si="12"/>
        <v>0</v>
      </c>
      <c r="K103" s="1909"/>
      <c r="L103" s="1909">
        <v>0</v>
      </c>
      <c r="M103" s="1909">
        <v>0</v>
      </c>
      <c r="N103" s="655">
        <f t="shared" si="13"/>
        <v>0</v>
      </c>
      <c r="O103" s="470"/>
      <c r="P103" s="470"/>
      <c r="Q103" s="470"/>
      <c r="R103" s="470"/>
      <c r="S103" s="470"/>
      <c r="T103" s="397">
        <v>0</v>
      </c>
      <c r="U103" s="397">
        <v>0</v>
      </c>
      <c r="V103" s="462">
        <f>SUM(T103:U103)</f>
        <v>0</v>
      </c>
    </row>
    <row r="104" spans="1:24" ht="11.1" customHeight="1">
      <c r="A104" s="96"/>
      <c r="B104" s="96"/>
      <c r="C104" s="96"/>
      <c r="D104" s="157"/>
      <c r="E104" s="2205"/>
      <c r="F104" s="636" t="s">
        <v>45</v>
      </c>
      <c r="G104" s="64"/>
      <c r="H104" s="986">
        <f>SUM(H105:H106)</f>
        <v>85</v>
      </c>
      <c r="I104" s="986">
        <f>SUM(I105:I106)</f>
        <v>69</v>
      </c>
      <c r="J104" s="976">
        <f t="shared" si="12"/>
        <v>154</v>
      </c>
      <c r="K104" s="986"/>
      <c r="L104" s="986">
        <f>SUM(L105:L106)</f>
        <v>528</v>
      </c>
      <c r="M104" s="986">
        <f>SUM(M105:M106)</f>
        <v>332</v>
      </c>
      <c r="N104" s="976">
        <f t="shared" si="13"/>
        <v>860</v>
      </c>
      <c r="O104" s="986"/>
      <c r="P104" s="986"/>
      <c r="Q104" s="986"/>
      <c r="R104" s="986"/>
      <c r="S104" s="986"/>
      <c r="T104" s="1904">
        <f>T105+T106</f>
        <v>613</v>
      </c>
      <c r="U104" s="1904">
        <f>U105+U106</f>
        <v>401</v>
      </c>
      <c r="V104" s="1908">
        <f t="shared" si="11"/>
        <v>1014</v>
      </c>
    </row>
    <row r="105" spans="1:24" ht="9.9499999999999993" customHeight="1">
      <c r="A105" s="96">
        <v>4</v>
      </c>
      <c r="B105" s="96">
        <v>6</v>
      </c>
      <c r="C105" s="96">
        <v>11</v>
      </c>
      <c r="D105" s="157"/>
      <c r="E105" s="2206"/>
      <c r="F105" s="631"/>
      <c r="G105" s="64" t="s">
        <v>342</v>
      </c>
      <c r="H105" s="1909">
        <v>0</v>
      </c>
      <c r="I105" s="1910">
        <v>0</v>
      </c>
      <c r="J105" s="470">
        <f t="shared" si="12"/>
        <v>0</v>
      </c>
      <c r="K105" s="1909"/>
      <c r="L105" s="1909">
        <v>73</v>
      </c>
      <c r="M105" s="1909">
        <v>42</v>
      </c>
      <c r="N105" s="655">
        <f t="shared" si="13"/>
        <v>115</v>
      </c>
      <c r="O105" s="470"/>
      <c r="P105" s="470"/>
      <c r="Q105" s="470"/>
      <c r="R105" s="470"/>
      <c r="S105" s="470"/>
      <c r="T105" s="397">
        <v>73</v>
      </c>
      <c r="U105" s="397">
        <v>42</v>
      </c>
      <c r="V105" s="462">
        <f t="shared" si="11"/>
        <v>115</v>
      </c>
    </row>
    <row r="106" spans="1:24" ht="9.9499999999999993" customHeight="1">
      <c r="A106" s="96">
        <v>4</v>
      </c>
      <c r="B106" s="96">
        <v>6</v>
      </c>
      <c r="C106" s="96">
        <v>11</v>
      </c>
      <c r="D106" s="157"/>
      <c r="E106" s="942"/>
      <c r="F106" s="631"/>
      <c r="G106" s="64" t="s">
        <v>343</v>
      </c>
      <c r="H106" s="1909">
        <v>85</v>
      </c>
      <c r="I106" s="1910">
        <v>69</v>
      </c>
      <c r="J106" s="978">
        <f t="shared" si="12"/>
        <v>154</v>
      </c>
      <c r="K106" s="1909"/>
      <c r="L106" s="1909">
        <v>455</v>
      </c>
      <c r="M106" s="1909">
        <v>290</v>
      </c>
      <c r="N106" s="1905">
        <f t="shared" si="13"/>
        <v>745</v>
      </c>
      <c r="O106" s="470"/>
      <c r="P106" s="470"/>
      <c r="Q106" s="470"/>
      <c r="R106" s="470"/>
      <c r="S106" s="470"/>
      <c r="T106" s="397">
        <f>H106+L106</f>
        <v>540</v>
      </c>
      <c r="U106" s="397">
        <f>I106+M106</f>
        <v>359</v>
      </c>
      <c r="V106" s="462">
        <f t="shared" si="11"/>
        <v>899</v>
      </c>
    </row>
    <row r="107" spans="1:24" ht="12" customHeight="1">
      <c r="A107" s="96"/>
      <c r="B107" s="96"/>
      <c r="C107" s="96"/>
      <c r="D107" s="157"/>
      <c r="E107" s="2355">
        <v>1405</v>
      </c>
      <c r="F107" s="13" t="s">
        <v>46</v>
      </c>
      <c r="G107" s="14"/>
      <c r="H107" s="1042">
        <f>SUM(H108+H116+H129+H132)</f>
        <v>154</v>
      </c>
      <c r="I107" s="1042">
        <f>SUM(I108+I116+I129+I132)</f>
        <v>207</v>
      </c>
      <c r="J107" s="405">
        <f t="shared" si="12"/>
        <v>361</v>
      </c>
      <c r="K107" s="1042"/>
      <c r="L107" s="1042">
        <f>SUM(L108+L116+L129+L132)</f>
        <v>1100</v>
      </c>
      <c r="M107" s="1042">
        <f>SUM(M108+M116+M129+M132)</f>
        <v>1655</v>
      </c>
      <c r="N107" s="405">
        <f t="shared" si="13"/>
        <v>2755</v>
      </c>
      <c r="O107" s="1042"/>
      <c r="P107" s="1042"/>
      <c r="Q107" s="1042"/>
      <c r="R107" s="1042"/>
      <c r="S107" s="1042"/>
      <c r="T107" s="969">
        <f>T108+T116+T129+T132</f>
        <v>1014</v>
      </c>
      <c r="U107" s="969">
        <f>U108+U116+U129+U132</f>
        <v>1324</v>
      </c>
      <c r="V107" s="970">
        <f t="shared" si="11"/>
        <v>2338</v>
      </c>
    </row>
    <row r="108" spans="1:24" ht="11.1" customHeight="1">
      <c r="B108" s="96"/>
      <c r="C108" s="96"/>
      <c r="D108" s="157"/>
      <c r="E108" s="2316"/>
      <c r="F108" s="636" t="s">
        <v>47</v>
      </c>
      <c r="G108" s="64"/>
      <c r="H108" s="986">
        <f>SUM(H109:H115)</f>
        <v>30</v>
      </c>
      <c r="I108" s="986">
        <f>SUM(I109:I115)</f>
        <v>16</v>
      </c>
      <c r="J108" s="470">
        <f t="shared" si="12"/>
        <v>46</v>
      </c>
      <c r="K108" s="986"/>
      <c r="L108" s="986">
        <f>SUM(L109:L115)</f>
        <v>238</v>
      </c>
      <c r="M108" s="986">
        <f>SUM(M109:M115)</f>
        <v>214</v>
      </c>
      <c r="N108" s="976">
        <f t="shared" si="13"/>
        <v>452</v>
      </c>
      <c r="O108" s="986"/>
      <c r="P108" s="986"/>
      <c r="Q108" s="986"/>
      <c r="R108" s="986"/>
      <c r="S108" s="986"/>
      <c r="T108" s="986">
        <f>T109+T110+T111+T112+T113+T114+T115</f>
        <v>225</v>
      </c>
      <c r="U108" s="986">
        <f>U109+U110+U111+U112+U113+U114+U115</f>
        <v>196</v>
      </c>
      <c r="V108" s="987">
        <f t="shared" si="11"/>
        <v>421</v>
      </c>
    </row>
    <row r="109" spans="1:24" ht="9.9499999999999993" customHeight="1">
      <c r="A109" s="221">
        <v>5</v>
      </c>
      <c r="B109" s="96">
        <v>4</v>
      </c>
      <c r="C109" s="96">
        <v>8</v>
      </c>
      <c r="D109" s="157"/>
      <c r="E109" s="2316"/>
      <c r="F109" s="638"/>
      <c r="G109" s="64" t="s">
        <v>344</v>
      </c>
      <c r="H109" s="1909">
        <v>0</v>
      </c>
      <c r="I109" s="1910">
        <v>0</v>
      </c>
      <c r="J109" s="470">
        <f t="shared" si="12"/>
        <v>0</v>
      </c>
      <c r="K109" s="1909"/>
      <c r="L109" s="1909">
        <v>0</v>
      </c>
      <c r="M109" s="1909">
        <v>0</v>
      </c>
      <c r="N109" s="655">
        <f t="shared" si="13"/>
        <v>0</v>
      </c>
      <c r="O109" s="470"/>
      <c r="P109" s="470"/>
      <c r="Q109" s="470"/>
      <c r="R109" s="470"/>
      <c r="S109" s="470"/>
      <c r="T109" s="988">
        <v>0</v>
      </c>
      <c r="U109" s="988">
        <v>0</v>
      </c>
      <c r="V109" s="989">
        <f t="shared" si="11"/>
        <v>0</v>
      </c>
    </row>
    <row r="110" spans="1:24" ht="9.9499999999999993" customHeight="1">
      <c r="A110" s="221">
        <v>5</v>
      </c>
      <c r="B110" s="96">
        <v>4</v>
      </c>
      <c r="C110" s="96">
        <v>8</v>
      </c>
      <c r="D110" s="157"/>
      <c r="E110" s="2316"/>
      <c r="F110" s="638"/>
      <c r="G110" s="64" t="s">
        <v>226</v>
      </c>
      <c r="H110" s="1909">
        <v>10</v>
      </c>
      <c r="I110" s="1910">
        <v>4</v>
      </c>
      <c r="J110" s="470">
        <f t="shared" si="12"/>
        <v>14</v>
      </c>
      <c r="K110" s="1909"/>
      <c r="L110" s="1909">
        <v>33</v>
      </c>
      <c r="M110" s="1909">
        <v>30</v>
      </c>
      <c r="N110" s="655">
        <f t="shared" si="13"/>
        <v>63</v>
      </c>
      <c r="O110" s="470"/>
      <c r="P110" s="470"/>
      <c r="Q110" s="470"/>
      <c r="R110" s="470"/>
      <c r="S110" s="470"/>
      <c r="T110" s="988">
        <v>0</v>
      </c>
      <c r="U110" s="988">
        <v>0</v>
      </c>
      <c r="V110" s="989">
        <f>SUM(T110:U110)</f>
        <v>0</v>
      </c>
    </row>
    <row r="111" spans="1:24" ht="9.9499999999999993" customHeight="1">
      <c r="A111" s="221">
        <v>5</v>
      </c>
      <c r="B111" s="96">
        <v>4</v>
      </c>
      <c r="C111" s="96">
        <v>8</v>
      </c>
      <c r="D111" s="157"/>
      <c r="E111" s="2316"/>
      <c r="F111" s="638"/>
      <c r="G111" s="64" t="s">
        <v>345</v>
      </c>
      <c r="H111" s="1909">
        <v>0</v>
      </c>
      <c r="I111" s="1910">
        <v>0</v>
      </c>
      <c r="J111" s="470">
        <f t="shared" si="12"/>
        <v>0</v>
      </c>
      <c r="K111" s="1909"/>
      <c r="L111" s="1909">
        <v>0</v>
      </c>
      <c r="M111" s="1909">
        <v>0</v>
      </c>
      <c r="N111" s="655">
        <f t="shared" si="13"/>
        <v>0</v>
      </c>
      <c r="O111" s="470"/>
      <c r="P111" s="470"/>
      <c r="Q111" s="470"/>
      <c r="R111" s="470"/>
      <c r="S111" s="397"/>
      <c r="T111" s="1015">
        <v>0</v>
      </c>
      <c r="U111" s="1015">
        <v>0</v>
      </c>
      <c r="V111" s="1911">
        <f t="shared" si="11"/>
        <v>0</v>
      </c>
    </row>
    <row r="112" spans="1:24" s="83" customFormat="1" ht="9.9499999999999993" customHeight="1">
      <c r="A112" s="221">
        <v>5</v>
      </c>
      <c r="B112" s="96">
        <v>4</v>
      </c>
      <c r="C112" s="96">
        <v>8</v>
      </c>
      <c r="D112" s="157"/>
      <c r="E112" s="2316"/>
      <c r="F112" s="631"/>
      <c r="G112" s="64" t="s">
        <v>227</v>
      </c>
      <c r="H112" s="1909">
        <v>13</v>
      </c>
      <c r="I112" s="1910">
        <v>9</v>
      </c>
      <c r="J112" s="470">
        <f t="shared" si="12"/>
        <v>22</v>
      </c>
      <c r="K112" s="1909"/>
      <c r="L112" s="1909">
        <v>129</v>
      </c>
      <c r="M112" s="1909">
        <v>114</v>
      </c>
      <c r="N112" s="655">
        <f t="shared" si="13"/>
        <v>243</v>
      </c>
      <c r="O112" s="470"/>
      <c r="P112" s="470"/>
      <c r="Q112" s="470"/>
      <c r="R112" s="470"/>
      <c r="S112" s="397"/>
      <c r="T112" s="1015">
        <f>H112+L112</f>
        <v>142</v>
      </c>
      <c r="U112" s="1015">
        <f>I112+M112</f>
        <v>123</v>
      </c>
      <c r="V112" s="1911">
        <f t="shared" si="11"/>
        <v>265</v>
      </c>
    </row>
    <row r="113" spans="1:22" s="83" customFormat="1" ht="9.9499999999999993" customHeight="1">
      <c r="A113" s="221">
        <v>5</v>
      </c>
      <c r="B113" s="96">
        <v>4</v>
      </c>
      <c r="C113" s="96">
        <v>8</v>
      </c>
      <c r="D113" s="157"/>
      <c r="E113" s="2316"/>
      <c r="F113" s="631"/>
      <c r="G113" s="64" t="s">
        <v>228</v>
      </c>
      <c r="H113" s="1909">
        <v>0</v>
      </c>
      <c r="I113" s="1910">
        <v>0</v>
      </c>
      <c r="J113" s="470">
        <f t="shared" si="12"/>
        <v>0</v>
      </c>
      <c r="K113" s="1909"/>
      <c r="L113" s="1909">
        <v>34</v>
      </c>
      <c r="M113" s="1909">
        <v>15</v>
      </c>
      <c r="N113" s="655">
        <f t="shared" si="13"/>
        <v>49</v>
      </c>
      <c r="O113" s="470"/>
      <c r="P113" s="470"/>
      <c r="Q113" s="470"/>
      <c r="R113" s="470"/>
      <c r="S113" s="397"/>
      <c r="T113" s="1015">
        <v>34</v>
      </c>
      <c r="U113" s="1015">
        <v>15</v>
      </c>
      <c r="V113" s="1911">
        <f t="shared" si="11"/>
        <v>49</v>
      </c>
    </row>
    <row r="114" spans="1:22" s="83" customFormat="1" ht="9.9499999999999993" customHeight="1">
      <c r="A114" s="221">
        <v>5</v>
      </c>
      <c r="B114" s="96">
        <v>4</v>
      </c>
      <c r="C114" s="96">
        <v>8</v>
      </c>
      <c r="D114" s="157"/>
      <c r="E114" s="2316"/>
      <c r="F114" s="631"/>
      <c r="G114" s="64" t="s">
        <v>346</v>
      </c>
      <c r="H114" s="1909">
        <v>0</v>
      </c>
      <c r="I114" s="1910">
        <v>0</v>
      </c>
      <c r="J114" s="470">
        <f t="shared" si="12"/>
        <v>0</v>
      </c>
      <c r="K114" s="1909"/>
      <c r="L114" s="1909">
        <v>0</v>
      </c>
      <c r="M114" s="1909">
        <v>0</v>
      </c>
      <c r="N114" s="655">
        <f t="shared" si="13"/>
        <v>0</v>
      </c>
      <c r="O114" s="470"/>
      <c r="P114" s="470"/>
      <c r="Q114" s="470"/>
      <c r="R114" s="470"/>
      <c r="S114" s="397"/>
      <c r="T114" s="1015">
        <v>0</v>
      </c>
      <c r="U114" s="1015">
        <v>0</v>
      </c>
      <c r="V114" s="1911">
        <f t="shared" si="11"/>
        <v>0</v>
      </c>
    </row>
    <row r="115" spans="1:22" ht="9.9499999999999993" customHeight="1">
      <c r="A115" s="221">
        <v>5</v>
      </c>
      <c r="B115" s="96">
        <v>4</v>
      </c>
      <c r="C115" s="96">
        <v>8</v>
      </c>
      <c r="D115" s="157"/>
      <c r="E115" s="2316"/>
      <c r="F115" s="631"/>
      <c r="G115" s="64" t="s">
        <v>229</v>
      </c>
      <c r="H115" s="1909">
        <v>7</v>
      </c>
      <c r="I115" s="1910">
        <v>3</v>
      </c>
      <c r="J115" s="470">
        <f t="shared" si="12"/>
        <v>10</v>
      </c>
      <c r="K115" s="1909"/>
      <c r="L115" s="1909">
        <v>42</v>
      </c>
      <c r="M115" s="1909">
        <v>55</v>
      </c>
      <c r="N115" s="655">
        <f t="shared" si="13"/>
        <v>97</v>
      </c>
      <c r="O115" s="470"/>
      <c r="P115" s="470"/>
      <c r="Q115" s="470"/>
      <c r="R115" s="470"/>
      <c r="S115" s="397"/>
      <c r="T115" s="1015">
        <v>49</v>
      </c>
      <c r="U115" s="1015">
        <v>58</v>
      </c>
      <c r="V115" s="1911">
        <f t="shared" si="11"/>
        <v>107</v>
      </c>
    </row>
    <row r="116" spans="1:22" ht="11.1" customHeight="1">
      <c r="B116" s="96"/>
      <c r="C116" s="96"/>
      <c r="D116" s="157"/>
      <c r="E116" s="2316"/>
      <c r="F116" s="636" t="s">
        <v>48</v>
      </c>
      <c r="G116" s="19"/>
      <c r="H116" s="986">
        <f>SUM(H117:H128)</f>
        <v>112</v>
      </c>
      <c r="I116" s="986">
        <f>SUM(I117:I128)</f>
        <v>135</v>
      </c>
      <c r="J116" s="976">
        <f t="shared" si="12"/>
        <v>247</v>
      </c>
      <c r="K116" s="986"/>
      <c r="L116" s="986">
        <f>SUM(L117:L128)</f>
        <v>677</v>
      </c>
      <c r="M116" s="986">
        <f>SUM(M117:M128)</f>
        <v>993</v>
      </c>
      <c r="N116" s="976">
        <f t="shared" si="13"/>
        <v>1670</v>
      </c>
      <c r="O116" s="986"/>
      <c r="P116" s="986"/>
      <c r="Q116" s="986"/>
      <c r="R116" s="986"/>
      <c r="S116" s="1016"/>
      <c r="T116" s="1016">
        <f>T117+T118+T119+T120+T121+T122+T123+T124+T125+T126+T127+T128</f>
        <v>789</v>
      </c>
      <c r="U116" s="1016">
        <f>U117+U118+U119+U120+U121+U122+U123+U124+U125+U126+U127+U128</f>
        <v>1128</v>
      </c>
      <c r="V116" s="1912">
        <f>V117+V118+V119+V120+V121+V122+V123+V124+V125+V126+V127+V128</f>
        <v>1917</v>
      </c>
    </row>
    <row r="117" spans="1:22" ht="9.9499999999999993" customHeight="1">
      <c r="A117" s="221">
        <v>5</v>
      </c>
      <c r="B117" s="96">
        <v>5</v>
      </c>
      <c r="C117" s="96">
        <v>11</v>
      </c>
      <c r="D117" s="157"/>
      <c r="E117" s="2316"/>
      <c r="F117" s="636"/>
      <c r="G117" s="64" t="s">
        <v>347</v>
      </c>
      <c r="H117" s="1909">
        <v>0</v>
      </c>
      <c r="I117" s="1910">
        <v>0</v>
      </c>
      <c r="J117" s="470">
        <f t="shared" si="12"/>
        <v>0</v>
      </c>
      <c r="K117" s="1909"/>
      <c r="L117" s="1909">
        <v>0</v>
      </c>
      <c r="M117" s="1909">
        <v>0</v>
      </c>
      <c r="N117" s="655">
        <f t="shared" si="13"/>
        <v>0</v>
      </c>
      <c r="O117" s="470"/>
      <c r="P117" s="470"/>
      <c r="Q117" s="470"/>
      <c r="R117" s="470"/>
      <c r="S117" s="397"/>
      <c r="T117" s="1015">
        <v>0</v>
      </c>
      <c r="U117" s="1015">
        <v>0</v>
      </c>
      <c r="V117" s="1911">
        <f t="shared" si="11"/>
        <v>0</v>
      </c>
    </row>
    <row r="118" spans="1:22" ht="9.9499999999999993" customHeight="1">
      <c r="A118" s="221">
        <v>5</v>
      </c>
      <c r="B118" s="96">
        <v>5</v>
      </c>
      <c r="C118" s="96">
        <v>11</v>
      </c>
      <c r="D118" s="157"/>
      <c r="E118" s="2316"/>
      <c r="F118" s="638"/>
      <c r="G118" s="64" t="s">
        <v>230</v>
      </c>
      <c r="H118" s="1909">
        <v>0</v>
      </c>
      <c r="I118" s="1910">
        <v>0</v>
      </c>
      <c r="J118" s="470">
        <f t="shared" si="12"/>
        <v>0</v>
      </c>
      <c r="K118" s="1909"/>
      <c r="L118" s="1909">
        <v>14</v>
      </c>
      <c r="M118" s="1909">
        <v>28</v>
      </c>
      <c r="N118" s="655">
        <f t="shared" si="13"/>
        <v>42</v>
      </c>
      <c r="O118" s="470"/>
      <c r="P118" s="470"/>
      <c r="Q118" s="470"/>
      <c r="R118" s="470"/>
      <c r="S118" s="397"/>
      <c r="T118" s="1015">
        <v>14</v>
      </c>
      <c r="U118" s="1015">
        <v>28</v>
      </c>
      <c r="V118" s="1911">
        <f t="shared" si="11"/>
        <v>42</v>
      </c>
    </row>
    <row r="119" spans="1:22" ht="9.9499999999999993" customHeight="1">
      <c r="A119" s="221">
        <v>5</v>
      </c>
      <c r="B119" s="96">
        <v>5</v>
      </c>
      <c r="C119" s="96">
        <v>11</v>
      </c>
      <c r="D119" s="157"/>
      <c r="E119" s="2316"/>
      <c r="F119" s="638"/>
      <c r="G119" s="64" t="s">
        <v>348</v>
      </c>
      <c r="H119" s="1909">
        <v>0</v>
      </c>
      <c r="I119" s="1910">
        <v>0</v>
      </c>
      <c r="J119" s="470">
        <f t="shared" si="12"/>
        <v>0</v>
      </c>
      <c r="K119" s="1909"/>
      <c r="L119" s="1909">
        <v>241</v>
      </c>
      <c r="M119" s="1909">
        <v>228</v>
      </c>
      <c r="N119" s="655">
        <f t="shared" si="13"/>
        <v>469</v>
      </c>
      <c r="O119" s="470"/>
      <c r="P119" s="470"/>
      <c r="Q119" s="470"/>
      <c r="R119" s="470"/>
      <c r="S119" s="397"/>
      <c r="T119" s="1015">
        <f>L119</f>
        <v>241</v>
      </c>
      <c r="U119" s="1015">
        <f>M119</f>
        <v>228</v>
      </c>
      <c r="V119" s="1911">
        <f t="shared" si="11"/>
        <v>469</v>
      </c>
    </row>
    <row r="120" spans="1:22" ht="9.9499999999999993" customHeight="1">
      <c r="A120" s="221">
        <v>5</v>
      </c>
      <c r="B120" s="96">
        <v>5</v>
      </c>
      <c r="C120" s="96">
        <v>11</v>
      </c>
      <c r="D120" s="157"/>
      <c r="E120" s="2316"/>
      <c r="F120" s="638"/>
      <c r="G120" s="64" t="s">
        <v>231</v>
      </c>
      <c r="H120" s="1909">
        <v>58</v>
      </c>
      <c r="I120" s="1910">
        <v>42</v>
      </c>
      <c r="J120" s="470">
        <f t="shared" si="12"/>
        <v>100</v>
      </c>
      <c r="K120" s="1909"/>
      <c r="L120" s="1909">
        <v>80</v>
      </c>
      <c r="M120" s="1909">
        <v>91</v>
      </c>
      <c r="N120" s="655">
        <f t="shared" si="13"/>
        <v>171</v>
      </c>
      <c r="O120" s="470"/>
      <c r="P120" s="470"/>
      <c r="Q120" s="470"/>
      <c r="R120" s="470"/>
      <c r="S120" s="397"/>
      <c r="T120" s="1015">
        <f>H120+L120</f>
        <v>138</v>
      </c>
      <c r="U120" s="1015">
        <f>I120+M120</f>
        <v>133</v>
      </c>
      <c r="V120" s="1911">
        <f t="shared" si="11"/>
        <v>271</v>
      </c>
    </row>
    <row r="121" spans="1:22" ht="9.9499999999999993" customHeight="1">
      <c r="A121" s="221">
        <v>5</v>
      </c>
      <c r="B121" s="96">
        <v>5</v>
      </c>
      <c r="C121" s="96">
        <v>11</v>
      </c>
      <c r="D121" s="157"/>
      <c r="E121" s="2316"/>
      <c r="F121" s="638"/>
      <c r="G121" s="64" t="s">
        <v>349</v>
      </c>
      <c r="H121" s="1909">
        <v>0</v>
      </c>
      <c r="I121" s="1910">
        <v>0</v>
      </c>
      <c r="J121" s="470">
        <f t="shared" si="12"/>
        <v>0</v>
      </c>
      <c r="K121" s="1909"/>
      <c r="L121" s="1909">
        <v>0</v>
      </c>
      <c r="M121" s="1909">
        <v>0</v>
      </c>
      <c r="N121" s="655">
        <f t="shared" si="13"/>
        <v>0</v>
      </c>
      <c r="O121" s="470"/>
      <c r="P121" s="470"/>
      <c r="Q121" s="470"/>
      <c r="R121" s="470"/>
      <c r="S121" s="397"/>
      <c r="T121" s="1015">
        <v>0</v>
      </c>
      <c r="U121" s="1015">
        <v>0</v>
      </c>
      <c r="V121" s="1911">
        <f t="shared" si="11"/>
        <v>0</v>
      </c>
    </row>
    <row r="122" spans="1:22" ht="9.9499999999999993" customHeight="1">
      <c r="A122" s="221">
        <v>5</v>
      </c>
      <c r="B122" s="96">
        <v>5</v>
      </c>
      <c r="C122" s="96">
        <v>11</v>
      </c>
      <c r="D122" s="157"/>
      <c r="E122" s="2316"/>
      <c r="F122" s="638"/>
      <c r="G122" s="64" t="s">
        <v>232</v>
      </c>
      <c r="H122" s="1909">
        <v>2</v>
      </c>
      <c r="I122" s="1910">
        <v>1</v>
      </c>
      <c r="J122" s="470">
        <f t="shared" si="12"/>
        <v>3</v>
      </c>
      <c r="K122" s="1909"/>
      <c r="L122" s="1909">
        <v>29</v>
      </c>
      <c r="M122" s="1909">
        <v>9</v>
      </c>
      <c r="N122" s="655">
        <f t="shared" si="13"/>
        <v>38</v>
      </c>
      <c r="O122" s="470"/>
      <c r="P122" s="470"/>
      <c r="Q122" s="470"/>
      <c r="R122" s="470"/>
      <c r="S122" s="397"/>
      <c r="T122" s="1015">
        <f>L122+H122</f>
        <v>31</v>
      </c>
      <c r="U122" s="1015">
        <f>M122+I122</f>
        <v>10</v>
      </c>
      <c r="V122" s="1911">
        <f t="shared" si="11"/>
        <v>41</v>
      </c>
    </row>
    <row r="123" spans="1:22" ht="9.9499999999999993" customHeight="1">
      <c r="A123" s="221">
        <v>5</v>
      </c>
      <c r="B123" s="96">
        <v>5</v>
      </c>
      <c r="C123" s="96">
        <v>11</v>
      </c>
      <c r="D123" s="157"/>
      <c r="E123" s="2316"/>
      <c r="F123" s="638"/>
      <c r="G123" s="64" t="s">
        <v>350</v>
      </c>
      <c r="H123" s="1909">
        <v>0</v>
      </c>
      <c r="I123" s="1910">
        <v>0</v>
      </c>
      <c r="J123" s="470">
        <f t="shared" si="12"/>
        <v>0</v>
      </c>
      <c r="K123" s="1909"/>
      <c r="L123" s="1909">
        <v>2</v>
      </c>
      <c r="M123" s="1909">
        <v>3</v>
      </c>
      <c r="N123" s="655">
        <f t="shared" si="13"/>
        <v>5</v>
      </c>
      <c r="O123" s="470"/>
      <c r="P123" s="470"/>
      <c r="Q123" s="470"/>
      <c r="R123" s="470"/>
      <c r="S123" s="397"/>
      <c r="T123" s="1015">
        <v>2</v>
      </c>
      <c r="U123" s="1015">
        <v>3</v>
      </c>
      <c r="V123" s="1911">
        <f t="shared" si="11"/>
        <v>5</v>
      </c>
    </row>
    <row r="124" spans="1:22" ht="9.9499999999999993" customHeight="1">
      <c r="A124" s="221">
        <v>5</v>
      </c>
      <c r="B124" s="96">
        <v>5</v>
      </c>
      <c r="C124" s="96">
        <v>11</v>
      </c>
      <c r="D124" s="157"/>
      <c r="E124" s="2316"/>
      <c r="F124" s="638"/>
      <c r="G124" s="64" t="s">
        <v>350</v>
      </c>
      <c r="H124" s="1909">
        <v>0</v>
      </c>
      <c r="I124" s="1910">
        <v>0</v>
      </c>
      <c r="J124" s="470">
        <f>H124+I124</f>
        <v>0</v>
      </c>
      <c r="K124" s="1909"/>
      <c r="L124" s="1909">
        <v>31</v>
      </c>
      <c r="M124" s="1909">
        <v>58</v>
      </c>
      <c r="N124" s="655">
        <f>L124+M124</f>
        <v>89</v>
      </c>
      <c r="O124" s="470"/>
      <c r="P124" s="470"/>
      <c r="Q124" s="470"/>
      <c r="R124" s="470"/>
      <c r="S124" s="397"/>
      <c r="T124" s="1015">
        <v>31</v>
      </c>
      <c r="U124" s="1015">
        <v>58</v>
      </c>
      <c r="V124" s="1911">
        <f>SUM(T124:U124)</f>
        <v>89</v>
      </c>
    </row>
    <row r="125" spans="1:22" ht="9.9499999999999993" customHeight="1">
      <c r="A125" s="221">
        <v>5</v>
      </c>
      <c r="B125" s="96">
        <v>5</v>
      </c>
      <c r="C125" s="96">
        <v>11</v>
      </c>
      <c r="D125" s="157"/>
      <c r="E125" s="2316"/>
      <c r="F125" s="638"/>
      <c r="G125" s="64" t="s">
        <v>351</v>
      </c>
      <c r="H125" s="1909">
        <v>0</v>
      </c>
      <c r="I125" s="1910">
        <v>0</v>
      </c>
      <c r="J125" s="470">
        <f t="shared" si="12"/>
        <v>0</v>
      </c>
      <c r="K125" s="1909"/>
      <c r="L125" s="1909">
        <v>16</v>
      </c>
      <c r="M125" s="1909">
        <v>39</v>
      </c>
      <c r="N125" s="655">
        <f t="shared" si="13"/>
        <v>55</v>
      </c>
      <c r="O125" s="470"/>
      <c r="P125" s="470"/>
      <c r="Q125" s="470"/>
      <c r="R125" s="470"/>
      <c r="S125" s="397"/>
      <c r="T125" s="1015">
        <v>16</v>
      </c>
      <c r="U125" s="1015">
        <v>39</v>
      </c>
      <c r="V125" s="1911">
        <f t="shared" si="11"/>
        <v>55</v>
      </c>
    </row>
    <row r="126" spans="1:22" ht="9.9499999999999993" customHeight="1">
      <c r="A126" s="221">
        <v>5</v>
      </c>
      <c r="B126" s="96">
        <v>5</v>
      </c>
      <c r="C126" s="96">
        <v>11</v>
      </c>
      <c r="D126" s="157"/>
      <c r="E126" s="2316"/>
      <c r="F126" s="638"/>
      <c r="G126" s="64" t="s">
        <v>352</v>
      </c>
      <c r="H126" s="1909">
        <v>0</v>
      </c>
      <c r="I126" s="1910">
        <v>0</v>
      </c>
      <c r="J126" s="470">
        <f t="shared" si="12"/>
        <v>0</v>
      </c>
      <c r="K126" s="1909"/>
      <c r="L126" s="1909">
        <v>0</v>
      </c>
      <c r="M126" s="1909">
        <v>0</v>
      </c>
      <c r="N126" s="655">
        <f t="shared" si="13"/>
        <v>0</v>
      </c>
      <c r="O126" s="470"/>
      <c r="P126" s="470"/>
      <c r="Q126" s="470"/>
      <c r="R126" s="470"/>
      <c r="S126" s="397"/>
      <c r="T126" s="1015">
        <v>0</v>
      </c>
      <c r="U126" s="1015">
        <v>0</v>
      </c>
      <c r="V126" s="1911">
        <f t="shared" si="11"/>
        <v>0</v>
      </c>
    </row>
    <row r="127" spans="1:22" ht="9.9499999999999993" customHeight="1">
      <c r="A127" s="221">
        <v>5</v>
      </c>
      <c r="B127" s="96">
        <v>5</v>
      </c>
      <c r="C127" s="96">
        <v>11</v>
      </c>
      <c r="D127" s="157"/>
      <c r="E127" s="2316"/>
      <c r="F127" s="638"/>
      <c r="G127" s="64" t="s">
        <v>353</v>
      </c>
      <c r="H127" s="1909">
        <v>40</v>
      </c>
      <c r="I127" s="1910">
        <v>79</v>
      </c>
      <c r="J127" s="470">
        <f t="shared" si="12"/>
        <v>119</v>
      </c>
      <c r="K127" s="1909"/>
      <c r="L127" s="1909">
        <v>247</v>
      </c>
      <c r="M127" s="1909">
        <v>521</v>
      </c>
      <c r="N127" s="655">
        <f t="shared" si="13"/>
        <v>768</v>
      </c>
      <c r="O127" s="470"/>
      <c r="P127" s="470"/>
      <c r="Q127" s="470"/>
      <c r="R127" s="470"/>
      <c r="S127" s="397"/>
      <c r="T127" s="1015">
        <v>287</v>
      </c>
      <c r="U127" s="1015">
        <v>600</v>
      </c>
      <c r="V127" s="1911">
        <f t="shared" si="11"/>
        <v>887</v>
      </c>
    </row>
    <row r="128" spans="1:22" ht="9.75" customHeight="1">
      <c r="A128" s="221">
        <v>5</v>
      </c>
      <c r="B128" s="96">
        <v>5</v>
      </c>
      <c r="C128" s="96">
        <v>11</v>
      </c>
      <c r="D128" s="157"/>
      <c r="E128" s="2316"/>
      <c r="F128" s="638"/>
      <c r="G128" s="64" t="s">
        <v>235</v>
      </c>
      <c r="H128" s="1909">
        <v>12</v>
      </c>
      <c r="I128" s="1910">
        <v>13</v>
      </c>
      <c r="J128" s="470">
        <f t="shared" si="12"/>
        <v>25</v>
      </c>
      <c r="K128" s="1909"/>
      <c r="L128" s="1909">
        <v>17</v>
      </c>
      <c r="M128" s="1909">
        <v>16</v>
      </c>
      <c r="N128" s="655">
        <f t="shared" si="13"/>
        <v>33</v>
      </c>
      <c r="O128" s="470"/>
      <c r="P128" s="470"/>
      <c r="Q128" s="470"/>
      <c r="R128" s="470"/>
      <c r="S128" s="397"/>
      <c r="T128" s="1015">
        <v>29</v>
      </c>
      <c r="U128" s="1015">
        <v>29</v>
      </c>
      <c r="V128" s="1911">
        <f t="shared" si="11"/>
        <v>58</v>
      </c>
    </row>
    <row r="129" spans="1:22" ht="9.75" customHeight="1">
      <c r="B129" s="96"/>
      <c r="C129" s="96"/>
      <c r="D129" s="157"/>
      <c r="E129" s="2316"/>
      <c r="F129" s="990" t="s">
        <v>49</v>
      </c>
      <c r="G129" s="59"/>
      <c r="H129" s="986">
        <f>SUM(H130:H131)</f>
        <v>12</v>
      </c>
      <c r="I129" s="986">
        <f>SUM(I130:I131)</f>
        <v>56</v>
      </c>
      <c r="J129" s="976">
        <f t="shared" si="12"/>
        <v>68</v>
      </c>
      <c r="K129" s="986"/>
      <c r="L129" s="986">
        <f>SUM(L130:L131)</f>
        <v>137</v>
      </c>
      <c r="M129" s="986">
        <f>SUM(M130:M131)</f>
        <v>345</v>
      </c>
      <c r="N129" s="976">
        <f t="shared" si="13"/>
        <v>482</v>
      </c>
      <c r="O129" s="986"/>
      <c r="P129" s="986"/>
      <c r="Q129" s="986"/>
      <c r="R129" s="986"/>
      <c r="S129" s="1016"/>
      <c r="T129" s="475">
        <f>T130+T131</f>
        <v>0</v>
      </c>
      <c r="U129" s="475">
        <f>U130+U131</f>
        <v>0</v>
      </c>
      <c r="V129" s="1913">
        <f t="shared" si="11"/>
        <v>0</v>
      </c>
    </row>
    <row r="130" spans="1:22" ht="9.9499999999999993" customHeight="1">
      <c r="A130" s="221">
        <v>5</v>
      </c>
      <c r="B130" s="96">
        <v>5</v>
      </c>
      <c r="C130" s="96">
        <v>10</v>
      </c>
      <c r="D130" s="157"/>
      <c r="E130" s="2316"/>
      <c r="F130" s="638"/>
      <c r="G130" s="64" t="s">
        <v>352</v>
      </c>
      <c r="H130" s="1909">
        <v>0</v>
      </c>
      <c r="I130" s="1910">
        <v>0</v>
      </c>
      <c r="J130" s="470">
        <f t="shared" si="12"/>
        <v>0</v>
      </c>
      <c r="K130" s="1909"/>
      <c r="L130" s="1909">
        <v>1</v>
      </c>
      <c r="M130" s="1909">
        <v>0</v>
      </c>
      <c r="N130" s="655">
        <f t="shared" si="13"/>
        <v>1</v>
      </c>
      <c r="O130" s="470"/>
      <c r="P130" s="470"/>
      <c r="Q130" s="470"/>
      <c r="R130" s="470"/>
      <c r="S130" s="397"/>
      <c r="T130" s="397">
        <v>0</v>
      </c>
      <c r="U130" s="397">
        <v>0</v>
      </c>
      <c r="V130" s="1911">
        <f t="shared" si="11"/>
        <v>0</v>
      </c>
    </row>
    <row r="131" spans="1:22" ht="9.9499999999999993" customHeight="1">
      <c r="A131" s="221">
        <v>5</v>
      </c>
      <c r="B131" s="96">
        <v>5</v>
      </c>
      <c r="C131" s="96">
        <v>10</v>
      </c>
      <c r="D131" s="157"/>
      <c r="E131" s="2316"/>
      <c r="F131" s="638"/>
      <c r="G131" s="64" t="s">
        <v>317</v>
      </c>
      <c r="H131" s="1909">
        <v>12</v>
      </c>
      <c r="I131" s="1910">
        <v>56</v>
      </c>
      <c r="J131" s="470">
        <f t="shared" si="12"/>
        <v>68</v>
      </c>
      <c r="K131" s="1909"/>
      <c r="L131" s="1909">
        <v>136</v>
      </c>
      <c r="M131" s="1909">
        <v>345</v>
      </c>
      <c r="N131" s="655">
        <f t="shared" si="13"/>
        <v>481</v>
      </c>
      <c r="O131" s="470"/>
      <c r="P131" s="470"/>
      <c r="Q131" s="470"/>
      <c r="R131" s="470"/>
      <c r="S131" s="397"/>
      <c r="T131" s="397">
        <v>0</v>
      </c>
      <c r="U131" s="397">
        <v>0</v>
      </c>
      <c r="V131" s="1911">
        <f t="shared" si="11"/>
        <v>0</v>
      </c>
    </row>
    <row r="132" spans="1:22" ht="9.9499999999999993" customHeight="1">
      <c r="B132" s="96"/>
      <c r="C132" s="96"/>
      <c r="D132" s="157"/>
      <c r="E132" s="2316"/>
      <c r="F132" s="990" t="s">
        <v>50</v>
      </c>
      <c r="G132" s="59"/>
      <c r="H132" s="986">
        <f>SUM(H133:H135)</f>
        <v>0</v>
      </c>
      <c r="I132" s="986">
        <f>SUM(I133:I135)</f>
        <v>0</v>
      </c>
      <c r="J132" s="976">
        <f t="shared" si="12"/>
        <v>0</v>
      </c>
      <c r="K132" s="986"/>
      <c r="L132" s="986">
        <f>SUM(L133:L135)</f>
        <v>48</v>
      </c>
      <c r="M132" s="986">
        <f>SUM(M133:M135)</f>
        <v>103</v>
      </c>
      <c r="N132" s="976">
        <f t="shared" si="13"/>
        <v>151</v>
      </c>
      <c r="O132" s="986"/>
      <c r="P132" s="986"/>
      <c r="Q132" s="986"/>
      <c r="R132" s="986"/>
      <c r="S132" s="986"/>
      <c r="T132" s="976">
        <f>T133+T134+T135</f>
        <v>0</v>
      </c>
      <c r="U132" s="976">
        <f>U133+U134+U135</f>
        <v>0</v>
      </c>
      <c r="V132" s="992">
        <f t="shared" si="11"/>
        <v>0</v>
      </c>
    </row>
    <row r="133" spans="1:22" ht="9.9499999999999993" customHeight="1">
      <c r="A133" s="221">
        <v>5</v>
      </c>
      <c r="B133" s="96">
        <v>5</v>
      </c>
      <c r="C133" s="96">
        <v>13</v>
      </c>
      <c r="D133" s="157"/>
      <c r="E133" s="2316"/>
      <c r="F133" s="638"/>
      <c r="G133" s="64" t="s">
        <v>354</v>
      </c>
      <c r="H133" s="988">
        <v>0</v>
      </c>
      <c r="I133" s="1352">
        <v>0</v>
      </c>
      <c r="J133" s="470">
        <f t="shared" si="12"/>
        <v>0</v>
      </c>
      <c r="K133" s="988"/>
      <c r="L133" s="988">
        <v>0</v>
      </c>
      <c r="M133" s="988">
        <v>0</v>
      </c>
      <c r="N133" s="655">
        <f t="shared" si="13"/>
        <v>0</v>
      </c>
      <c r="O133" s="470"/>
      <c r="P133" s="470"/>
      <c r="Q133" s="470"/>
      <c r="R133" s="470"/>
      <c r="S133" s="470"/>
      <c r="T133" s="470">
        <v>0</v>
      </c>
      <c r="U133" s="470">
        <v>0</v>
      </c>
      <c r="V133" s="989">
        <f t="shared" si="11"/>
        <v>0</v>
      </c>
    </row>
    <row r="134" spans="1:22" ht="9.9499999999999993" customHeight="1">
      <c r="A134" s="221">
        <v>5</v>
      </c>
      <c r="B134" s="96">
        <v>5</v>
      </c>
      <c r="C134" s="96">
        <v>13</v>
      </c>
      <c r="D134" s="157"/>
      <c r="E134" s="2316"/>
      <c r="F134" s="638"/>
      <c r="G134" s="64" t="s">
        <v>353</v>
      </c>
      <c r="H134" s="988">
        <v>0</v>
      </c>
      <c r="I134" s="1352">
        <v>0</v>
      </c>
      <c r="J134" s="470">
        <f t="shared" si="12"/>
        <v>0</v>
      </c>
      <c r="K134" s="988"/>
      <c r="L134" s="988">
        <v>42</v>
      </c>
      <c r="M134" s="988">
        <v>60</v>
      </c>
      <c r="N134" s="655">
        <f t="shared" si="13"/>
        <v>102</v>
      </c>
      <c r="O134" s="470"/>
      <c r="P134" s="470"/>
      <c r="Q134" s="470"/>
      <c r="R134" s="470"/>
      <c r="S134" s="470"/>
      <c r="T134" s="470">
        <v>0</v>
      </c>
      <c r="U134" s="470">
        <v>0</v>
      </c>
      <c r="V134" s="989">
        <f t="shared" si="11"/>
        <v>0</v>
      </c>
    </row>
    <row r="135" spans="1:22" ht="9.9499999999999993" customHeight="1">
      <c r="A135" s="221">
        <v>5</v>
      </c>
      <c r="B135" s="96">
        <v>5</v>
      </c>
      <c r="C135" s="96">
        <v>13</v>
      </c>
      <c r="D135" s="157"/>
      <c r="E135" s="949"/>
      <c r="F135" s="648"/>
      <c r="G135" s="150" t="s">
        <v>236</v>
      </c>
      <c r="H135" s="1349">
        <v>0</v>
      </c>
      <c r="I135" s="1914">
        <v>0</v>
      </c>
      <c r="J135" s="470">
        <f t="shared" si="12"/>
        <v>0</v>
      </c>
      <c r="K135" s="1349"/>
      <c r="L135" s="1349">
        <v>6</v>
      </c>
      <c r="M135" s="1349">
        <v>43</v>
      </c>
      <c r="N135" s="655">
        <f t="shared" si="13"/>
        <v>49</v>
      </c>
      <c r="O135" s="978"/>
      <c r="P135" s="470"/>
      <c r="Q135" s="470"/>
      <c r="R135" s="470"/>
      <c r="S135" s="470"/>
      <c r="T135" s="470">
        <v>0</v>
      </c>
      <c r="U135" s="470">
        <v>0</v>
      </c>
      <c r="V135" s="989">
        <f>SUM(T135:U135)</f>
        <v>0</v>
      </c>
    </row>
    <row r="136" spans="1:22" ht="12" customHeight="1">
      <c r="B136" s="96"/>
      <c r="C136" s="96"/>
      <c r="D136" s="157"/>
      <c r="E136" s="2211">
        <v>1406</v>
      </c>
      <c r="F136" s="29" t="s">
        <v>51</v>
      </c>
      <c r="G136" s="123"/>
      <c r="H136" s="1042">
        <f>SUM(H137+H141+H145+H147+H143)</f>
        <v>153</v>
      </c>
      <c r="I136" s="1042">
        <f>SUM(I137+I141+I145+I147+I143)</f>
        <v>194</v>
      </c>
      <c r="J136" s="405">
        <f t="shared" si="12"/>
        <v>347</v>
      </c>
      <c r="K136" s="1042"/>
      <c r="L136" s="1042">
        <f>SUM(L137+L141+L145+L147+L143)</f>
        <v>1269</v>
      </c>
      <c r="M136" s="1042">
        <f>SUM(M137+M141+M145+M147+M143)</f>
        <v>1306</v>
      </c>
      <c r="N136" s="405">
        <f t="shared" si="13"/>
        <v>2575</v>
      </c>
      <c r="O136" s="1042"/>
      <c r="P136" s="1042"/>
      <c r="Q136" s="1042"/>
      <c r="R136" s="1042"/>
      <c r="S136" s="1042"/>
      <c r="T136" s="405">
        <f>T137+T141+T143+T145+T147</f>
        <v>906</v>
      </c>
      <c r="U136" s="405">
        <f>U137+U141+U143+U145+U147</f>
        <v>906</v>
      </c>
      <c r="V136" s="994">
        <f t="shared" si="11"/>
        <v>1812</v>
      </c>
    </row>
    <row r="137" spans="1:22" ht="11.1" customHeight="1">
      <c r="B137" s="96"/>
      <c r="C137" s="96"/>
      <c r="D137" s="157"/>
      <c r="E137" s="2212"/>
      <c r="F137" s="636" t="s">
        <v>52</v>
      </c>
      <c r="G137" s="64"/>
      <c r="H137" s="1915">
        <f>SUM(H138:H140)</f>
        <v>66</v>
      </c>
      <c r="I137" s="1915">
        <f>SUM(I138:I140)</f>
        <v>104</v>
      </c>
      <c r="J137" s="976">
        <f t="shared" si="12"/>
        <v>170</v>
      </c>
      <c r="K137" s="986"/>
      <c r="L137" s="986">
        <f>SUM(L138:L140)</f>
        <v>697</v>
      </c>
      <c r="M137" s="986">
        <f>SUM(M138:M140)</f>
        <v>749</v>
      </c>
      <c r="N137" s="976">
        <f t="shared" si="13"/>
        <v>1446</v>
      </c>
      <c r="O137" s="986"/>
      <c r="P137" s="986"/>
      <c r="Q137" s="986"/>
      <c r="R137" s="986"/>
      <c r="S137" s="986"/>
      <c r="T137" s="976">
        <f>T138+T139+T140</f>
        <v>684</v>
      </c>
      <c r="U137" s="976">
        <f>U138+U139+U140</f>
        <v>675</v>
      </c>
      <c r="V137" s="992">
        <f t="shared" si="11"/>
        <v>1359</v>
      </c>
    </row>
    <row r="138" spans="1:22" ht="9.9499999999999993" customHeight="1">
      <c r="A138" s="221">
        <v>6</v>
      </c>
      <c r="B138" s="96">
        <v>2</v>
      </c>
      <c r="C138" s="96">
        <v>11</v>
      </c>
      <c r="D138" s="157"/>
      <c r="E138" s="2212"/>
      <c r="F138" s="681"/>
      <c r="G138" s="64" t="s">
        <v>237</v>
      </c>
      <c r="H138" s="1909">
        <v>14</v>
      </c>
      <c r="I138" s="1910">
        <v>25</v>
      </c>
      <c r="J138" s="470">
        <f t="shared" si="12"/>
        <v>39</v>
      </c>
      <c r="K138" s="1909"/>
      <c r="L138" s="1909">
        <v>65</v>
      </c>
      <c r="M138" s="1909">
        <v>153</v>
      </c>
      <c r="N138" s="655">
        <f t="shared" si="13"/>
        <v>218</v>
      </c>
      <c r="O138" s="470"/>
      <c r="P138" s="470"/>
      <c r="Q138" s="470"/>
      <c r="R138" s="470"/>
      <c r="S138" s="470"/>
      <c r="T138" s="397">
        <v>0</v>
      </c>
      <c r="U138" s="397">
        <v>0</v>
      </c>
      <c r="V138" s="1911">
        <f t="shared" si="11"/>
        <v>0</v>
      </c>
    </row>
    <row r="139" spans="1:22" ht="9.9499999999999993" customHeight="1">
      <c r="A139" s="221">
        <v>6</v>
      </c>
      <c r="B139" s="96">
        <v>2</v>
      </c>
      <c r="C139" s="96">
        <v>11</v>
      </c>
      <c r="D139" s="157"/>
      <c r="E139" s="2212"/>
      <c r="F139" s="681"/>
      <c r="G139" s="64" t="s">
        <v>355</v>
      </c>
      <c r="H139" s="1909">
        <v>0</v>
      </c>
      <c r="I139" s="1910">
        <v>0</v>
      </c>
      <c r="J139" s="470">
        <f t="shared" si="12"/>
        <v>0</v>
      </c>
      <c r="K139" s="1909"/>
      <c r="L139" s="1909">
        <v>103</v>
      </c>
      <c r="M139" s="1909">
        <v>78</v>
      </c>
      <c r="N139" s="655">
        <f t="shared" si="13"/>
        <v>181</v>
      </c>
      <c r="O139" s="470"/>
      <c r="P139" s="470"/>
      <c r="Q139" s="470"/>
      <c r="R139" s="470"/>
      <c r="S139" s="470"/>
      <c r="T139" s="397">
        <v>103</v>
      </c>
      <c r="U139" s="397">
        <v>78</v>
      </c>
      <c r="V139" s="1911">
        <f t="shared" si="11"/>
        <v>181</v>
      </c>
    </row>
    <row r="140" spans="1:22" ht="9.9499999999999993" customHeight="1">
      <c r="A140" s="221">
        <v>6</v>
      </c>
      <c r="B140" s="96">
        <v>2</v>
      </c>
      <c r="C140" s="96">
        <v>11</v>
      </c>
      <c r="D140" s="157"/>
      <c r="E140" s="2212"/>
      <c r="F140" s="681"/>
      <c r="G140" s="64" t="s">
        <v>238</v>
      </c>
      <c r="H140" s="1909">
        <v>52</v>
      </c>
      <c r="I140" s="1910">
        <v>79</v>
      </c>
      <c r="J140" s="470">
        <f t="shared" si="12"/>
        <v>131</v>
      </c>
      <c r="K140" s="1909"/>
      <c r="L140" s="1909">
        <v>529</v>
      </c>
      <c r="M140" s="1909">
        <v>518</v>
      </c>
      <c r="N140" s="655">
        <f t="shared" si="13"/>
        <v>1047</v>
      </c>
      <c r="O140" s="470"/>
      <c r="P140" s="470"/>
      <c r="Q140" s="470"/>
      <c r="R140" s="470"/>
      <c r="S140" s="470"/>
      <c r="T140" s="397">
        <f>H140+L140</f>
        <v>581</v>
      </c>
      <c r="U140" s="397">
        <f>I140+M140</f>
        <v>597</v>
      </c>
      <c r="V140" s="1911">
        <f t="shared" si="11"/>
        <v>1178</v>
      </c>
    </row>
    <row r="141" spans="1:22" ht="11.1" customHeight="1">
      <c r="B141" s="96"/>
      <c r="C141" s="96"/>
      <c r="D141" s="157"/>
      <c r="E141" s="2212"/>
      <c r="F141" s="636" t="s">
        <v>53</v>
      </c>
      <c r="G141" s="64"/>
      <c r="H141" s="986">
        <f>SUM(H142)</f>
        <v>33</v>
      </c>
      <c r="I141" s="986">
        <f>SUM(I142)</f>
        <v>29</v>
      </c>
      <c r="J141" s="976">
        <f t="shared" si="12"/>
        <v>62</v>
      </c>
      <c r="K141" s="986"/>
      <c r="L141" s="986">
        <f>SUM(L142)</f>
        <v>189</v>
      </c>
      <c r="M141" s="986">
        <f>SUM(M142)</f>
        <v>202</v>
      </c>
      <c r="N141" s="976">
        <f t="shared" si="13"/>
        <v>391</v>
      </c>
      <c r="O141" s="986"/>
      <c r="P141" s="986"/>
      <c r="Q141" s="986"/>
      <c r="R141" s="986"/>
      <c r="S141" s="986"/>
      <c r="T141" s="475">
        <f>T142</f>
        <v>222</v>
      </c>
      <c r="U141" s="475">
        <f>U142</f>
        <v>231</v>
      </c>
      <c r="V141" s="1913">
        <f t="shared" si="11"/>
        <v>453</v>
      </c>
    </row>
    <row r="142" spans="1:22" ht="9.9499999999999993" customHeight="1">
      <c r="A142" s="221">
        <v>6</v>
      </c>
      <c r="B142" s="96">
        <v>2</v>
      </c>
      <c r="C142" s="96">
        <v>10</v>
      </c>
      <c r="D142" s="157"/>
      <c r="E142" s="2212"/>
      <c r="F142" s="631"/>
      <c r="G142" s="64" t="s">
        <v>239</v>
      </c>
      <c r="H142" s="1909">
        <v>33</v>
      </c>
      <c r="I142" s="1910">
        <v>29</v>
      </c>
      <c r="J142" s="470">
        <f t="shared" si="12"/>
        <v>62</v>
      </c>
      <c r="K142" s="1909"/>
      <c r="L142" s="1909">
        <v>189</v>
      </c>
      <c r="M142" s="1909">
        <v>202</v>
      </c>
      <c r="N142" s="655">
        <f t="shared" si="13"/>
        <v>391</v>
      </c>
      <c r="O142" s="470"/>
      <c r="P142" s="470"/>
      <c r="Q142" s="470"/>
      <c r="R142" s="470"/>
      <c r="S142" s="470"/>
      <c r="T142" s="397">
        <v>222</v>
      </c>
      <c r="U142" s="397">
        <v>231</v>
      </c>
      <c r="V142" s="1911">
        <f t="shared" si="11"/>
        <v>453</v>
      </c>
    </row>
    <row r="143" spans="1:22" ht="9.9499999999999993" customHeight="1">
      <c r="B143" s="96"/>
      <c r="C143" s="96"/>
      <c r="D143" s="157"/>
      <c r="E143" s="2212"/>
      <c r="F143" s="636" t="s">
        <v>96</v>
      </c>
      <c r="G143" s="64"/>
      <c r="H143" s="991">
        <f>SUM(H144)</f>
        <v>23</v>
      </c>
      <c r="I143" s="991">
        <f>SUM(I144)</f>
        <v>24</v>
      </c>
      <c r="J143" s="976">
        <f>H143+I143</f>
        <v>47</v>
      </c>
      <c r="K143" s="991"/>
      <c r="L143" s="991">
        <f>SUM(L144)</f>
        <v>129</v>
      </c>
      <c r="M143" s="991">
        <f>SUM(M144)</f>
        <v>125</v>
      </c>
      <c r="N143" s="976">
        <f>L143+M143</f>
        <v>254</v>
      </c>
      <c r="O143" s="976"/>
      <c r="P143" s="976"/>
      <c r="Q143" s="976"/>
      <c r="R143" s="976"/>
      <c r="S143" s="976"/>
      <c r="T143" s="475">
        <f>T144</f>
        <v>0</v>
      </c>
      <c r="U143" s="475">
        <f>U144</f>
        <v>0</v>
      </c>
      <c r="V143" s="1913">
        <f>SUM(T143:U143)</f>
        <v>0</v>
      </c>
    </row>
    <row r="144" spans="1:22" ht="9.9499999999999993" customHeight="1">
      <c r="A144" s="221">
        <v>6</v>
      </c>
      <c r="B144" s="96">
        <v>2</v>
      </c>
      <c r="C144" s="96">
        <v>6</v>
      </c>
      <c r="D144" s="157"/>
      <c r="E144" s="2212"/>
      <c r="F144" s="631"/>
      <c r="G144" s="64" t="s">
        <v>264</v>
      </c>
      <c r="H144" s="1909">
        <v>23</v>
      </c>
      <c r="I144" s="1910">
        <v>24</v>
      </c>
      <c r="J144" s="470">
        <f t="shared" si="12"/>
        <v>47</v>
      </c>
      <c r="K144" s="1909"/>
      <c r="L144" s="1909">
        <v>129</v>
      </c>
      <c r="M144" s="1909">
        <v>125</v>
      </c>
      <c r="N144" s="655">
        <f t="shared" si="13"/>
        <v>254</v>
      </c>
      <c r="O144" s="470"/>
      <c r="P144" s="470"/>
      <c r="Q144" s="470"/>
      <c r="R144" s="470"/>
      <c r="S144" s="470"/>
      <c r="T144" s="397">
        <v>0</v>
      </c>
      <c r="U144" s="397">
        <v>0</v>
      </c>
      <c r="V144" s="1911">
        <f t="shared" si="11"/>
        <v>0</v>
      </c>
    </row>
    <row r="145" spans="1:22" ht="11.1" customHeight="1">
      <c r="B145" s="96"/>
      <c r="C145" s="96"/>
      <c r="D145" s="157"/>
      <c r="E145" s="2212"/>
      <c r="F145" s="636" t="s">
        <v>55</v>
      </c>
      <c r="G145" s="64"/>
      <c r="H145" s="986">
        <f>SUM(H146:H146)</f>
        <v>31</v>
      </c>
      <c r="I145" s="986">
        <f>SUM(I146:I146)</f>
        <v>37</v>
      </c>
      <c r="J145" s="976">
        <f t="shared" si="12"/>
        <v>68</v>
      </c>
      <c r="K145" s="986"/>
      <c r="L145" s="986">
        <f>SUM(L146:L146)</f>
        <v>251</v>
      </c>
      <c r="M145" s="986">
        <f>SUM(M146:M146)</f>
        <v>229</v>
      </c>
      <c r="N145" s="976">
        <f t="shared" si="13"/>
        <v>480</v>
      </c>
      <c r="O145" s="986"/>
      <c r="P145" s="986"/>
      <c r="Q145" s="986"/>
      <c r="R145" s="986"/>
      <c r="S145" s="986"/>
      <c r="T145" s="976">
        <f>T146</f>
        <v>0</v>
      </c>
      <c r="U145" s="976">
        <f>U146</f>
        <v>0</v>
      </c>
      <c r="V145" s="992">
        <f t="shared" si="11"/>
        <v>0</v>
      </c>
    </row>
    <row r="146" spans="1:22" ht="9.9499999999999993" customHeight="1">
      <c r="A146" s="221">
        <v>6</v>
      </c>
      <c r="B146" s="96">
        <v>2</v>
      </c>
      <c r="C146" s="96">
        <v>10</v>
      </c>
      <c r="D146" s="157"/>
      <c r="E146" s="2212"/>
      <c r="F146" s="681"/>
      <c r="G146" s="64" t="s">
        <v>241</v>
      </c>
      <c r="H146" s="1909">
        <v>31</v>
      </c>
      <c r="I146" s="1910">
        <v>37</v>
      </c>
      <c r="J146" s="470">
        <f t="shared" si="12"/>
        <v>68</v>
      </c>
      <c r="K146" s="1909"/>
      <c r="L146" s="1909">
        <v>251</v>
      </c>
      <c r="M146" s="1909">
        <v>229</v>
      </c>
      <c r="N146" s="655">
        <f t="shared" si="13"/>
        <v>480</v>
      </c>
      <c r="O146" s="470"/>
      <c r="P146" s="470"/>
      <c r="Q146" s="470"/>
      <c r="R146" s="470"/>
      <c r="S146" s="470"/>
      <c r="T146" s="470">
        <v>0</v>
      </c>
      <c r="U146" s="470">
        <v>0</v>
      </c>
      <c r="V146" s="989">
        <f t="shared" si="11"/>
        <v>0</v>
      </c>
    </row>
    <row r="147" spans="1:22" ht="11.1" customHeight="1">
      <c r="B147" s="96"/>
      <c r="C147" s="96"/>
      <c r="D147" s="157"/>
      <c r="E147" s="2212"/>
      <c r="F147" s="636" t="s">
        <v>56</v>
      </c>
      <c r="G147" s="64"/>
      <c r="H147" s="986">
        <f>SUM(H148)</f>
        <v>0</v>
      </c>
      <c r="I147" s="986">
        <f>SUM(I148)</f>
        <v>0</v>
      </c>
      <c r="J147" s="976">
        <f t="shared" si="12"/>
        <v>0</v>
      </c>
      <c r="K147" s="986"/>
      <c r="L147" s="986">
        <f>SUM(L148)</f>
        <v>3</v>
      </c>
      <c r="M147" s="986">
        <f>SUM(M148)</f>
        <v>1</v>
      </c>
      <c r="N147" s="976">
        <f t="shared" si="13"/>
        <v>4</v>
      </c>
      <c r="O147" s="986"/>
      <c r="P147" s="986"/>
      <c r="Q147" s="986"/>
      <c r="R147" s="986"/>
      <c r="S147" s="986"/>
      <c r="T147" s="976">
        <f>T148</f>
        <v>0</v>
      </c>
      <c r="U147" s="976">
        <f>U148</f>
        <v>0</v>
      </c>
      <c r="V147" s="992">
        <f t="shared" si="11"/>
        <v>0</v>
      </c>
    </row>
    <row r="148" spans="1:22" ht="9.9499999999999993" customHeight="1">
      <c r="A148" s="221">
        <v>6</v>
      </c>
      <c r="B148" s="96">
        <v>4</v>
      </c>
      <c r="C148" s="96">
        <v>11</v>
      </c>
      <c r="D148" s="157"/>
      <c r="E148" s="2213"/>
      <c r="F148" s="631"/>
      <c r="G148" s="64" t="s">
        <v>242</v>
      </c>
      <c r="H148" s="1909">
        <v>0</v>
      </c>
      <c r="I148" s="1910">
        <v>0</v>
      </c>
      <c r="J148" s="978">
        <f t="shared" si="12"/>
        <v>0</v>
      </c>
      <c r="K148" s="1909"/>
      <c r="L148" s="1909">
        <v>3</v>
      </c>
      <c r="M148" s="1909">
        <v>1</v>
      </c>
      <c r="N148" s="1905">
        <f t="shared" si="13"/>
        <v>4</v>
      </c>
      <c r="O148" s="470"/>
      <c r="P148" s="470"/>
      <c r="Q148" s="470"/>
      <c r="R148" s="470"/>
      <c r="S148" s="470"/>
      <c r="T148" s="470">
        <v>0</v>
      </c>
      <c r="U148" s="470">
        <v>0</v>
      </c>
      <c r="V148" s="989">
        <f t="shared" si="11"/>
        <v>0</v>
      </c>
    </row>
    <row r="149" spans="1:22" ht="12" customHeight="1">
      <c r="B149" s="96"/>
      <c r="C149" s="96"/>
      <c r="D149" s="157"/>
      <c r="E149" s="2204">
        <v>1407</v>
      </c>
      <c r="F149" s="13" t="s">
        <v>58</v>
      </c>
      <c r="G149" s="123"/>
      <c r="H149" s="1042">
        <f>SUM(H150+H157+H159)</f>
        <v>5</v>
      </c>
      <c r="I149" s="1042">
        <f>SUM(I150+I157+I159)</f>
        <v>7</v>
      </c>
      <c r="J149" s="405">
        <f t="shared" si="12"/>
        <v>12</v>
      </c>
      <c r="K149" s="1042">
        <f>SUM(K150+K157)</f>
        <v>0</v>
      </c>
      <c r="L149" s="1042">
        <f>SUM(L150+L157+L159)</f>
        <v>194</v>
      </c>
      <c r="M149" s="1042">
        <f>SUM(M150+M157+M159)</f>
        <v>159</v>
      </c>
      <c r="N149" s="405">
        <f t="shared" si="13"/>
        <v>353</v>
      </c>
      <c r="O149" s="1042"/>
      <c r="P149" s="1042"/>
      <c r="Q149" s="1042"/>
      <c r="R149" s="1042"/>
      <c r="S149" s="1042"/>
      <c r="T149" s="405">
        <f>T150+T157+T159</f>
        <v>138</v>
      </c>
      <c r="U149" s="405">
        <f>U150+U157+U159</f>
        <v>122</v>
      </c>
      <c r="V149" s="994">
        <f>SUM(T149:U149)</f>
        <v>260</v>
      </c>
    </row>
    <row r="150" spans="1:22" ht="11.1" customHeight="1">
      <c r="B150" s="96"/>
      <c r="C150" s="96"/>
      <c r="D150" s="157"/>
      <c r="E150" s="2205"/>
      <c r="F150" s="636" t="s">
        <v>59</v>
      </c>
      <c r="G150" s="64"/>
      <c r="H150" s="986">
        <f>SUM(H151:H156)</f>
        <v>0</v>
      </c>
      <c r="I150" s="986">
        <f>SUM(I151:I156)</f>
        <v>0</v>
      </c>
      <c r="J150" s="976">
        <f t="shared" si="12"/>
        <v>0</v>
      </c>
      <c r="K150" s="986"/>
      <c r="L150" s="986">
        <f>SUM(L151:L156)</f>
        <v>86</v>
      </c>
      <c r="M150" s="986">
        <f>SUM(M151:M156)</f>
        <v>49</v>
      </c>
      <c r="N150" s="976">
        <f t="shared" si="13"/>
        <v>135</v>
      </c>
      <c r="O150" s="986"/>
      <c r="P150" s="986"/>
      <c r="Q150" s="986"/>
      <c r="R150" s="986"/>
      <c r="S150" s="986"/>
      <c r="T150" s="976">
        <f>T151+T152+T153+T154+T155+T156</f>
        <v>60</v>
      </c>
      <c r="U150" s="976">
        <f>U151+U152+U153+U154+U155+U156</f>
        <v>35</v>
      </c>
      <c r="V150" s="992">
        <f>SUM(T150:U150)</f>
        <v>95</v>
      </c>
    </row>
    <row r="151" spans="1:22" ht="11.1" customHeight="1">
      <c r="A151" s="221">
        <v>7</v>
      </c>
      <c r="B151" s="96">
        <v>3</v>
      </c>
      <c r="C151" s="96">
        <v>11</v>
      </c>
      <c r="D151" s="157"/>
      <c r="E151" s="2205"/>
      <c r="F151" s="636"/>
      <c r="G151" s="89" t="s">
        <v>356</v>
      </c>
      <c r="H151" s="988">
        <v>0</v>
      </c>
      <c r="I151" s="1352">
        <v>0</v>
      </c>
      <c r="J151" s="470">
        <f t="shared" si="12"/>
        <v>0</v>
      </c>
      <c r="K151" s="986"/>
      <c r="L151" s="988">
        <v>0</v>
      </c>
      <c r="M151" s="988">
        <v>0</v>
      </c>
      <c r="N151" s="655">
        <f t="shared" si="13"/>
        <v>0</v>
      </c>
      <c r="O151" s="986"/>
      <c r="P151" s="986"/>
      <c r="Q151" s="986"/>
      <c r="R151" s="986"/>
      <c r="S151" s="986"/>
      <c r="T151" s="470">
        <f t="shared" ref="T151:U158" si="14">SUM(H151+L151)</f>
        <v>0</v>
      </c>
      <c r="U151" s="470">
        <f t="shared" si="14"/>
        <v>0</v>
      </c>
      <c r="V151" s="989">
        <f t="shared" ref="V151:V178" si="15">SUM(T151:U151)</f>
        <v>0</v>
      </c>
    </row>
    <row r="152" spans="1:22" ht="9.9499999999999993" customHeight="1">
      <c r="A152" s="221">
        <v>7</v>
      </c>
      <c r="B152" s="96">
        <v>3</v>
      </c>
      <c r="C152" s="96">
        <v>11</v>
      </c>
      <c r="D152" s="157"/>
      <c r="E152" s="2205"/>
      <c r="F152" s="640"/>
      <c r="G152" s="89" t="s">
        <v>243</v>
      </c>
      <c r="H152" s="1909">
        <v>0</v>
      </c>
      <c r="I152" s="1910">
        <v>0</v>
      </c>
      <c r="J152" s="470">
        <f t="shared" si="12"/>
        <v>0</v>
      </c>
      <c r="K152" s="1909"/>
      <c r="L152" s="1909">
        <v>40</v>
      </c>
      <c r="M152" s="1909">
        <v>9</v>
      </c>
      <c r="N152" s="655">
        <f t="shared" si="13"/>
        <v>49</v>
      </c>
      <c r="O152" s="470"/>
      <c r="P152" s="470"/>
      <c r="Q152" s="470"/>
      <c r="R152" s="470"/>
      <c r="S152" s="397"/>
      <c r="T152" s="397">
        <f t="shared" si="14"/>
        <v>40</v>
      </c>
      <c r="U152" s="397">
        <f t="shared" si="14"/>
        <v>9</v>
      </c>
      <c r="V152" s="1911">
        <f t="shared" si="15"/>
        <v>49</v>
      </c>
    </row>
    <row r="153" spans="1:22" ht="9.9499999999999993" customHeight="1">
      <c r="A153" s="221">
        <v>7</v>
      </c>
      <c r="B153" s="96">
        <v>3</v>
      </c>
      <c r="C153" s="96">
        <v>11</v>
      </c>
      <c r="D153" s="157"/>
      <c r="E153" s="2205"/>
      <c r="F153" s="640"/>
      <c r="G153" s="89" t="s">
        <v>244</v>
      </c>
      <c r="H153" s="1909">
        <v>0</v>
      </c>
      <c r="I153" s="1910">
        <v>0</v>
      </c>
      <c r="J153" s="470">
        <f t="shared" si="12"/>
        <v>0</v>
      </c>
      <c r="K153" s="1909"/>
      <c r="L153" s="1909">
        <v>22</v>
      </c>
      <c r="M153" s="1909">
        <v>9</v>
      </c>
      <c r="N153" s="655">
        <f t="shared" si="13"/>
        <v>31</v>
      </c>
      <c r="O153" s="470"/>
      <c r="P153" s="470"/>
      <c r="Q153" s="470"/>
      <c r="R153" s="470"/>
      <c r="S153" s="397"/>
      <c r="T153" s="397">
        <v>0</v>
      </c>
      <c r="U153" s="397">
        <v>0</v>
      </c>
      <c r="V153" s="1911">
        <f>SUM(T153:U153)</f>
        <v>0</v>
      </c>
    </row>
    <row r="154" spans="1:22" ht="9.9499999999999993" customHeight="1">
      <c r="A154" s="221">
        <v>7</v>
      </c>
      <c r="B154" s="96">
        <v>3</v>
      </c>
      <c r="C154" s="96">
        <v>11</v>
      </c>
      <c r="D154" s="157"/>
      <c r="E154" s="2205"/>
      <c r="F154" s="640"/>
      <c r="G154" s="89" t="s">
        <v>357</v>
      </c>
      <c r="H154" s="1909">
        <v>0</v>
      </c>
      <c r="I154" s="1910">
        <v>0</v>
      </c>
      <c r="J154" s="470">
        <f t="shared" si="12"/>
        <v>0</v>
      </c>
      <c r="K154" s="1909"/>
      <c r="L154" s="1909">
        <v>2</v>
      </c>
      <c r="M154" s="1909">
        <v>2</v>
      </c>
      <c r="N154" s="655">
        <f t="shared" si="13"/>
        <v>4</v>
      </c>
      <c r="O154" s="470"/>
      <c r="P154" s="470"/>
      <c r="Q154" s="470"/>
      <c r="R154" s="470"/>
      <c r="S154" s="397"/>
      <c r="T154" s="397">
        <v>2</v>
      </c>
      <c r="U154" s="397">
        <v>2</v>
      </c>
      <c r="V154" s="1911">
        <f t="shared" si="15"/>
        <v>4</v>
      </c>
    </row>
    <row r="155" spans="1:22" ht="9.9499999999999993" customHeight="1">
      <c r="A155" s="221">
        <v>7</v>
      </c>
      <c r="B155" s="96">
        <v>3</v>
      </c>
      <c r="C155" s="96">
        <v>11</v>
      </c>
      <c r="D155" s="157"/>
      <c r="E155" s="2205"/>
      <c r="F155" s="631"/>
      <c r="G155" s="89" t="s">
        <v>273</v>
      </c>
      <c r="H155" s="1909">
        <v>0</v>
      </c>
      <c r="I155" s="1910">
        <v>0</v>
      </c>
      <c r="J155" s="470">
        <f t="shared" si="12"/>
        <v>0</v>
      </c>
      <c r="K155" s="1909"/>
      <c r="L155" s="1909">
        <v>18</v>
      </c>
      <c r="M155" s="1909">
        <v>24</v>
      </c>
      <c r="N155" s="655">
        <f t="shared" si="13"/>
        <v>42</v>
      </c>
      <c r="O155" s="470"/>
      <c r="P155" s="470"/>
      <c r="Q155" s="470"/>
      <c r="R155" s="470"/>
      <c r="S155" s="397"/>
      <c r="T155" s="397">
        <f t="shared" si="14"/>
        <v>18</v>
      </c>
      <c r="U155" s="397">
        <f t="shared" si="14"/>
        <v>24</v>
      </c>
      <c r="V155" s="1911">
        <f t="shared" si="15"/>
        <v>42</v>
      </c>
    </row>
    <row r="156" spans="1:22" ht="9.9499999999999993" customHeight="1">
      <c r="A156" s="221">
        <v>7</v>
      </c>
      <c r="B156" s="96">
        <v>3</v>
      </c>
      <c r="C156" s="96">
        <v>11</v>
      </c>
      <c r="D156" s="157"/>
      <c r="E156" s="2205"/>
      <c r="F156" s="631"/>
      <c r="G156" s="89" t="s">
        <v>246</v>
      </c>
      <c r="H156" s="1909">
        <v>0</v>
      </c>
      <c r="I156" s="1910">
        <v>0</v>
      </c>
      <c r="J156" s="470">
        <f t="shared" si="12"/>
        <v>0</v>
      </c>
      <c r="K156" s="1909"/>
      <c r="L156" s="1909">
        <v>4</v>
      </c>
      <c r="M156" s="1909">
        <v>5</v>
      </c>
      <c r="N156" s="655">
        <f>L156+M156</f>
        <v>9</v>
      </c>
      <c r="O156" s="470"/>
      <c r="P156" s="470"/>
      <c r="Q156" s="470"/>
      <c r="R156" s="470"/>
      <c r="S156" s="397"/>
      <c r="T156" s="397">
        <v>0</v>
      </c>
      <c r="U156" s="397">
        <v>0</v>
      </c>
      <c r="V156" s="1911">
        <f>SUM(T156:U156)</f>
        <v>0</v>
      </c>
    </row>
    <row r="157" spans="1:22" ht="11.1" customHeight="1">
      <c r="B157" s="96"/>
      <c r="C157" s="96"/>
      <c r="D157" s="157"/>
      <c r="E157" s="2205"/>
      <c r="F157" s="640" t="s">
        <v>60</v>
      </c>
      <c r="G157" s="36"/>
      <c r="H157" s="986">
        <f>SUM(H158)</f>
        <v>5</v>
      </c>
      <c r="I157" s="986">
        <f>SUM(I158)</f>
        <v>7</v>
      </c>
      <c r="J157" s="976">
        <f t="shared" si="12"/>
        <v>12</v>
      </c>
      <c r="K157" s="986"/>
      <c r="L157" s="986">
        <f>SUM(L158)</f>
        <v>73</v>
      </c>
      <c r="M157" s="986">
        <f>SUM(M158)</f>
        <v>80</v>
      </c>
      <c r="N157" s="976">
        <f t="shared" si="13"/>
        <v>153</v>
      </c>
      <c r="O157" s="986"/>
      <c r="P157" s="986"/>
      <c r="Q157" s="986"/>
      <c r="R157" s="986"/>
      <c r="S157" s="1016"/>
      <c r="T157" s="475">
        <f>T158</f>
        <v>78</v>
      </c>
      <c r="U157" s="475">
        <f>U158</f>
        <v>87</v>
      </c>
      <c r="V157" s="1913">
        <f t="shared" si="15"/>
        <v>165</v>
      </c>
    </row>
    <row r="158" spans="1:22" ht="9.9499999999999993" customHeight="1">
      <c r="A158" s="221">
        <v>7</v>
      </c>
      <c r="B158" s="96">
        <v>6</v>
      </c>
      <c r="C158" s="96">
        <v>10</v>
      </c>
      <c r="D158" s="157"/>
      <c r="E158" s="2205"/>
      <c r="F158" s="638"/>
      <c r="G158" s="89" t="s">
        <v>247</v>
      </c>
      <c r="H158" s="1909">
        <v>5</v>
      </c>
      <c r="I158" s="1910">
        <v>7</v>
      </c>
      <c r="J158" s="470">
        <f t="shared" si="12"/>
        <v>12</v>
      </c>
      <c r="K158" s="1909"/>
      <c r="L158" s="1909">
        <v>73</v>
      </c>
      <c r="M158" s="1909">
        <v>80</v>
      </c>
      <c r="N158" s="655">
        <f t="shared" si="13"/>
        <v>153</v>
      </c>
      <c r="O158" s="470"/>
      <c r="P158" s="470"/>
      <c r="Q158" s="470"/>
      <c r="R158" s="470"/>
      <c r="S158" s="470"/>
      <c r="T158" s="397">
        <f t="shared" si="14"/>
        <v>78</v>
      </c>
      <c r="U158" s="397">
        <f t="shared" si="14"/>
        <v>87</v>
      </c>
      <c r="V158" s="1911">
        <f t="shared" si="15"/>
        <v>165</v>
      </c>
    </row>
    <row r="159" spans="1:22" s="683" customFormat="1" ht="9.9499999999999993" customHeight="1">
      <c r="A159" s="995"/>
      <c r="B159" s="996"/>
      <c r="C159" s="996"/>
      <c r="D159" s="997"/>
      <c r="E159" s="2205"/>
      <c r="F159" s="640" t="s">
        <v>84</v>
      </c>
      <c r="G159" s="36"/>
      <c r="H159" s="991">
        <f>SUM(H160)</f>
        <v>0</v>
      </c>
      <c r="I159" s="991">
        <f>SUM(I160)</f>
        <v>0</v>
      </c>
      <c r="J159" s="976">
        <f>H159+I159</f>
        <v>0</v>
      </c>
      <c r="K159" s="991"/>
      <c r="L159" s="991">
        <f>SUM(L160)</f>
        <v>35</v>
      </c>
      <c r="M159" s="991">
        <f>SUM(M160)</f>
        <v>30</v>
      </c>
      <c r="N159" s="976">
        <f>L159+M159</f>
        <v>65</v>
      </c>
      <c r="O159" s="976"/>
      <c r="P159" s="976"/>
      <c r="Q159" s="976"/>
      <c r="R159" s="976"/>
      <c r="S159" s="976"/>
      <c r="T159" s="976">
        <f>T160</f>
        <v>0</v>
      </c>
      <c r="U159" s="976">
        <f>U160</f>
        <v>0</v>
      </c>
      <c r="V159" s="992">
        <f>SUM(T159:U159)</f>
        <v>0</v>
      </c>
    </row>
    <row r="160" spans="1:22" ht="9.9499999999999993" customHeight="1">
      <c r="A160" s="221">
        <v>7</v>
      </c>
      <c r="B160" s="96">
        <v>6</v>
      </c>
      <c r="C160" s="96">
        <v>10</v>
      </c>
      <c r="D160" s="157"/>
      <c r="E160" s="2205"/>
      <c r="F160" s="631"/>
      <c r="G160" s="64" t="s">
        <v>248</v>
      </c>
      <c r="H160" s="1909">
        <v>0</v>
      </c>
      <c r="I160" s="1910">
        <v>0</v>
      </c>
      <c r="J160" s="978">
        <f t="shared" si="12"/>
        <v>0</v>
      </c>
      <c r="K160" s="1909"/>
      <c r="L160" s="1909">
        <v>35</v>
      </c>
      <c r="M160" s="1909">
        <v>30</v>
      </c>
      <c r="N160" s="1905">
        <f t="shared" si="13"/>
        <v>65</v>
      </c>
      <c r="O160" s="470"/>
      <c r="P160" s="470"/>
      <c r="Q160" s="470"/>
      <c r="R160" s="470"/>
      <c r="S160" s="470"/>
      <c r="T160" s="470">
        <v>0</v>
      </c>
      <c r="U160" s="470">
        <v>0</v>
      </c>
      <c r="V160" s="989">
        <f t="shared" si="15"/>
        <v>0</v>
      </c>
    </row>
    <row r="161" spans="1:24" ht="12" customHeight="1">
      <c r="B161" s="96"/>
      <c r="C161" s="96"/>
      <c r="D161" s="157"/>
      <c r="E161" s="2204">
        <v>1408</v>
      </c>
      <c r="F161" s="13" t="s">
        <v>63</v>
      </c>
      <c r="G161" s="40"/>
      <c r="H161" s="1042">
        <f>SUM(H162+H165+H168+H172)</f>
        <v>155</v>
      </c>
      <c r="I161" s="1042">
        <f>SUM(I162+I165+I168+I172)</f>
        <v>151</v>
      </c>
      <c r="J161" s="405">
        <f t="shared" si="12"/>
        <v>306</v>
      </c>
      <c r="K161" s="1042"/>
      <c r="L161" s="1042">
        <f>SUM(L162+L165+L168+L172)</f>
        <v>614</v>
      </c>
      <c r="M161" s="1042">
        <f>SUM(M162+M165+M168+M172)</f>
        <v>673</v>
      </c>
      <c r="N161" s="405">
        <f t="shared" si="13"/>
        <v>1287</v>
      </c>
      <c r="O161" s="1042"/>
      <c r="P161" s="1042"/>
      <c r="Q161" s="1042"/>
      <c r="R161" s="1042"/>
      <c r="S161" s="1042"/>
      <c r="T161" s="405">
        <f>T162+T168+T172</f>
        <v>679</v>
      </c>
      <c r="U161" s="405">
        <f>U162+U168+U172</f>
        <v>760</v>
      </c>
      <c r="V161" s="994">
        <f t="shared" si="15"/>
        <v>1439</v>
      </c>
    </row>
    <row r="162" spans="1:24" ht="12" customHeight="1">
      <c r="B162" s="96"/>
      <c r="C162" s="96"/>
      <c r="D162" s="157"/>
      <c r="E162" s="2205"/>
      <c r="F162" s="636" t="s">
        <v>64</v>
      </c>
      <c r="G162" s="64"/>
      <c r="H162" s="986">
        <f>SUM(H163:H164)</f>
        <v>63</v>
      </c>
      <c r="I162" s="986">
        <f>SUM(I163:I164)</f>
        <v>90</v>
      </c>
      <c r="J162" s="976">
        <f t="shared" si="12"/>
        <v>153</v>
      </c>
      <c r="K162" s="986"/>
      <c r="L162" s="986">
        <f>SUM(L163:L164)</f>
        <v>498</v>
      </c>
      <c r="M162" s="986">
        <f>SUM(M163:M164)</f>
        <v>567</v>
      </c>
      <c r="N162" s="655">
        <f t="shared" si="13"/>
        <v>1065</v>
      </c>
      <c r="O162" s="986"/>
      <c r="P162" s="986"/>
      <c r="Q162" s="986"/>
      <c r="R162" s="986"/>
      <c r="S162" s="986"/>
      <c r="T162" s="986">
        <f>T163+T164</f>
        <v>561</v>
      </c>
      <c r="U162" s="986">
        <f>U163+U164</f>
        <v>657</v>
      </c>
      <c r="V162" s="987">
        <f t="shared" si="15"/>
        <v>1218</v>
      </c>
    </row>
    <row r="163" spans="1:24" ht="12" customHeight="1">
      <c r="A163" s="221">
        <v>8</v>
      </c>
      <c r="B163" s="96">
        <v>4</v>
      </c>
      <c r="C163" s="96">
        <v>8</v>
      </c>
      <c r="D163" s="157"/>
      <c r="E163" s="2205"/>
      <c r="F163" s="636"/>
      <c r="G163" s="64" t="s">
        <v>358</v>
      </c>
      <c r="H163" s="988">
        <v>0</v>
      </c>
      <c r="I163" s="988">
        <v>0</v>
      </c>
      <c r="J163" s="470">
        <f t="shared" si="12"/>
        <v>0</v>
      </c>
      <c r="K163" s="988"/>
      <c r="L163" s="988">
        <v>498</v>
      </c>
      <c r="M163" s="988">
        <v>567</v>
      </c>
      <c r="N163" s="470">
        <f>L163+M163</f>
        <v>1065</v>
      </c>
      <c r="O163" s="988"/>
      <c r="P163" s="988"/>
      <c r="Q163" s="988"/>
      <c r="R163" s="988"/>
      <c r="S163" s="988"/>
      <c r="T163" s="1015">
        <v>498</v>
      </c>
      <c r="U163" s="1015">
        <v>567</v>
      </c>
      <c r="V163" s="1911">
        <f>SUM(T163:U163)</f>
        <v>1065</v>
      </c>
    </row>
    <row r="164" spans="1:24" ht="10.5" customHeight="1">
      <c r="A164" s="221">
        <v>8</v>
      </c>
      <c r="B164" s="96">
        <v>4</v>
      </c>
      <c r="C164" s="96">
        <v>8</v>
      </c>
      <c r="D164" s="157"/>
      <c r="E164" s="2205"/>
      <c r="F164" s="631"/>
      <c r="G164" s="64" t="s">
        <v>250</v>
      </c>
      <c r="H164" s="1909">
        <v>63</v>
      </c>
      <c r="I164" s="1910">
        <v>90</v>
      </c>
      <c r="J164" s="470">
        <f t="shared" si="12"/>
        <v>153</v>
      </c>
      <c r="K164" s="1909"/>
      <c r="L164" s="1909">
        <v>0</v>
      </c>
      <c r="M164" s="1909">
        <v>0</v>
      </c>
      <c r="N164" s="655">
        <f t="shared" si="13"/>
        <v>0</v>
      </c>
      <c r="O164" s="470"/>
      <c r="P164" s="470"/>
      <c r="Q164" s="470"/>
      <c r="R164" s="470"/>
      <c r="S164" s="470"/>
      <c r="T164" s="1015">
        <f>H164</f>
        <v>63</v>
      </c>
      <c r="U164" s="1015">
        <f>I164</f>
        <v>90</v>
      </c>
      <c r="V164" s="1911">
        <f t="shared" si="15"/>
        <v>153</v>
      </c>
    </row>
    <row r="165" spans="1:24" ht="12" customHeight="1">
      <c r="B165" s="96"/>
      <c r="C165" s="96"/>
      <c r="D165" s="157"/>
      <c r="E165" s="2205"/>
      <c r="F165" s="998" t="s">
        <v>65</v>
      </c>
      <c r="G165" s="19"/>
      <c r="H165" s="976">
        <f>SUM(H166+H167)</f>
        <v>28</v>
      </c>
      <c r="I165" s="976">
        <f>SUM(I166+I167)</f>
        <v>19</v>
      </c>
      <c r="J165" s="976">
        <f t="shared" si="12"/>
        <v>47</v>
      </c>
      <c r="K165" s="996"/>
      <c r="L165" s="976">
        <f>SUM(L166+L167)</f>
        <v>21</v>
      </c>
      <c r="M165" s="976">
        <f>SUM(M166+M167)</f>
        <v>22</v>
      </c>
      <c r="N165" s="976">
        <f t="shared" si="13"/>
        <v>43</v>
      </c>
      <c r="O165" s="976"/>
      <c r="P165" s="976"/>
      <c r="Q165" s="976"/>
      <c r="R165" s="976"/>
      <c r="S165" s="976"/>
      <c r="T165" s="475">
        <f>T166+T167</f>
        <v>0</v>
      </c>
      <c r="U165" s="475">
        <f>U166+U167</f>
        <v>0</v>
      </c>
      <c r="V165" s="1913">
        <f t="shared" si="15"/>
        <v>0</v>
      </c>
    </row>
    <row r="166" spans="1:24" ht="12" customHeight="1">
      <c r="A166" s="221">
        <v>8</v>
      </c>
      <c r="B166" s="96">
        <v>4</v>
      </c>
      <c r="C166" s="96">
        <v>6</v>
      </c>
      <c r="D166" s="157"/>
      <c r="E166" s="2205"/>
      <c r="F166" s="998"/>
      <c r="G166" s="195" t="s">
        <v>251</v>
      </c>
      <c r="H166" s="323">
        <v>28</v>
      </c>
      <c r="I166" s="323">
        <v>19</v>
      </c>
      <c r="J166" s="470">
        <f t="shared" si="12"/>
        <v>47</v>
      </c>
      <c r="K166" s="323"/>
      <c r="L166" s="323">
        <v>21</v>
      </c>
      <c r="M166" s="323">
        <v>22</v>
      </c>
      <c r="N166" s="655">
        <f t="shared" si="13"/>
        <v>43</v>
      </c>
      <c r="O166" s="470"/>
      <c r="P166" s="470"/>
      <c r="Q166" s="470"/>
      <c r="R166" s="470"/>
      <c r="S166" s="470"/>
      <c r="T166" s="397">
        <v>0</v>
      </c>
      <c r="U166" s="397">
        <v>0</v>
      </c>
      <c r="V166" s="1911">
        <f>SUM(T166:U166)</f>
        <v>0</v>
      </c>
    </row>
    <row r="167" spans="1:24" ht="12" customHeight="1">
      <c r="A167" s="221">
        <v>8</v>
      </c>
      <c r="B167" s="96">
        <v>4</v>
      </c>
      <c r="C167" s="96">
        <v>6</v>
      </c>
      <c r="D167" s="157"/>
      <c r="E167" s="2205"/>
      <c r="F167" s="653"/>
      <c r="G167" s="64" t="s">
        <v>359</v>
      </c>
      <c r="H167" s="1909">
        <v>0</v>
      </c>
      <c r="I167" s="1910">
        <v>0</v>
      </c>
      <c r="J167" s="470">
        <f t="shared" si="12"/>
        <v>0</v>
      </c>
      <c r="K167" s="1909"/>
      <c r="L167" s="1909">
        <v>0</v>
      </c>
      <c r="M167" s="1909">
        <v>0</v>
      </c>
      <c r="N167" s="655">
        <f t="shared" si="13"/>
        <v>0</v>
      </c>
      <c r="O167" s="470"/>
      <c r="P167" s="470"/>
      <c r="Q167" s="470"/>
      <c r="R167" s="470"/>
      <c r="S167" s="470"/>
      <c r="T167" s="397">
        <f t="shared" ref="T167:U176" si="16">SUM(H167+L167)</f>
        <v>0</v>
      </c>
      <c r="U167" s="397">
        <f t="shared" si="16"/>
        <v>0</v>
      </c>
      <c r="V167" s="1911">
        <f t="shared" si="15"/>
        <v>0</v>
      </c>
    </row>
    <row r="168" spans="1:24" ht="11.1" customHeight="1">
      <c r="B168" s="96"/>
      <c r="C168" s="96"/>
      <c r="D168" s="157"/>
      <c r="E168" s="2205"/>
      <c r="F168" s="640" t="s">
        <v>66</v>
      </c>
      <c r="G168" s="64"/>
      <c r="H168" s="986">
        <f>SUM(H169:H171)</f>
        <v>37</v>
      </c>
      <c r="I168" s="986">
        <f>SUM(I169:I171)</f>
        <v>18</v>
      </c>
      <c r="J168" s="976">
        <f t="shared" si="12"/>
        <v>55</v>
      </c>
      <c r="K168" s="986"/>
      <c r="L168" s="986">
        <f>SUM(L169:L171)</f>
        <v>50</v>
      </c>
      <c r="M168" s="986">
        <f>SUM(M169:M171)</f>
        <v>36</v>
      </c>
      <c r="N168" s="655">
        <f t="shared" si="13"/>
        <v>86</v>
      </c>
      <c r="O168" s="986"/>
      <c r="P168" s="986"/>
      <c r="Q168" s="986"/>
      <c r="R168" s="986"/>
      <c r="S168" s="986"/>
      <c r="T168" s="475">
        <f>T169+T170+T171</f>
        <v>46</v>
      </c>
      <c r="U168" s="475">
        <f>U169+U170+U171</f>
        <v>31</v>
      </c>
      <c r="V168" s="1913">
        <f t="shared" si="15"/>
        <v>77</v>
      </c>
    </row>
    <row r="169" spans="1:24" ht="9.9499999999999993" customHeight="1">
      <c r="A169" s="221">
        <v>8</v>
      </c>
      <c r="B169" s="96">
        <v>4</v>
      </c>
      <c r="C169" s="96">
        <v>11</v>
      </c>
      <c r="D169" s="157"/>
      <c r="E169" s="2205"/>
      <c r="F169" s="640"/>
      <c r="G169" s="89" t="s">
        <v>253</v>
      </c>
      <c r="H169" s="1909">
        <v>13</v>
      </c>
      <c r="I169" s="1910">
        <v>8</v>
      </c>
      <c r="J169" s="470">
        <f t="shared" si="12"/>
        <v>21</v>
      </c>
      <c r="K169" s="1909"/>
      <c r="L169" s="1909">
        <v>21</v>
      </c>
      <c r="M169" s="1909">
        <v>14</v>
      </c>
      <c r="N169" s="655">
        <f t="shared" si="13"/>
        <v>35</v>
      </c>
      <c r="O169" s="470"/>
      <c r="P169" s="470"/>
      <c r="Q169" s="470"/>
      <c r="R169" s="470"/>
      <c r="S169" s="470"/>
      <c r="T169" s="397">
        <f t="shared" si="16"/>
        <v>34</v>
      </c>
      <c r="U169" s="397">
        <f t="shared" si="16"/>
        <v>22</v>
      </c>
      <c r="V169" s="1911">
        <f t="shared" si="15"/>
        <v>56</v>
      </c>
    </row>
    <row r="170" spans="1:24" ht="9.9499999999999993" customHeight="1">
      <c r="A170" s="221">
        <v>8</v>
      </c>
      <c r="B170" s="221">
        <v>3</v>
      </c>
      <c r="C170" s="221">
        <v>11</v>
      </c>
      <c r="E170" s="2205"/>
      <c r="F170" s="640"/>
      <c r="G170" s="89" t="s">
        <v>360</v>
      </c>
      <c r="H170" s="1909">
        <v>18</v>
      </c>
      <c r="I170" s="1910">
        <v>7</v>
      </c>
      <c r="J170" s="470">
        <f t="shared" si="12"/>
        <v>25</v>
      </c>
      <c r="K170" s="1909"/>
      <c r="L170" s="1909">
        <v>23</v>
      </c>
      <c r="M170" s="1909">
        <v>16</v>
      </c>
      <c r="N170" s="655">
        <f t="shared" si="13"/>
        <v>39</v>
      </c>
      <c r="O170" s="470"/>
      <c r="P170" s="470"/>
      <c r="Q170" s="470"/>
      <c r="R170" s="470"/>
      <c r="S170" s="470"/>
      <c r="T170" s="397">
        <v>0</v>
      </c>
      <c r="U170" s="397">
        <v>0</v>
      </c>
      <c r="V170" s="1911">
        <f t="shared" si="15"/>
        <v>0</v>
      </c>
    </row>
    <row r="171" spans="1:24" ht="9.9499999999999993" customHeight="1">
      <c r="A171" s="221">
        <v>8</v>
      </c>
      <c r="B171" s="221">
        <v>4</v>
      </c>
      <c r="C171" s="221">
        <v>11</v>
      </c>
      <c r="E171" s="2205"/>
      <c r="F171" s="640"/>
      <c r="G171" s="89" t="s">
        <v>361</v>
      </c>
      <c r="H171" s="1909">
        <v>6</v>
      </c>
      <c r="I171" s="1910">
        <v>3</v>
      </c>
      <c r="J171" s="470">
        <f t="shared" si="12"/>
        <v>9</v>
      </c>
      <c r="K171" s="1909"/>
      <c r="L171" s="1909">
        <v>6</v>
      </c>
      <c r="M171" s="1909">
        <v>6</v>
      </c>
      <c r="N171" s="655">
        <f t="shared" si="13"/>
        <v>12</v>
      </c>
      <c r="O171" s="470"/>
      <c r="P171" s="470"/>
      <c r="Q171" s="470"/>
      <c r="R171" s="470"/>
      <c r="S171" s="470"/>
      <c r="T171" s="397">
        <f t="shared" si="16"/>
        <v>12</v>
      </c>
      <c r="U171" s="397">
        <f t="shared" si="16"/>
        <v>9</v>
      </c>
      <c r="V171" s="1911">
        <f t="shared" si="15"/>
        <v>21</v>
      </c>
    </row>
    <row r="172" spans="1:24" ht="11.1" customHeight="1">
      <c r="E172" s="2205"/>
      <c r="F172" s="640" t="s">
        <v>67</v>
      </c>
      <c r="G172" s="36"/>
      <c r="H172" s="986">
        <f>SUM(H173)</f>
        <v>27</v>
      </c>
      <c r="I172" s="986">
        <f>SUM(I173)</f>
        <v>24</v>
      </c>
      <c r="J172" s="976">
        <f t="shared" si="12"/>
        <v>51</v>
      </c>
      <c r="K172" s="986"/>
      <c r="L172" s="986">
        <f>SUM(L173)</f>
        <v>45</v>
      </c>
      <c r="M172" s="986">
        <f>SUM(M173)</f>
        <v>48</v>
      </c>
      <c r="N172" s="655">
        <f t="shared" si="13"/>
        <v>93</v>
      </c>
      <c r="O172" s="986"/>
      <c r="P172" s="986"/>
      <c r="Q172" s="986"/>
      <c r="R172" s="986"/>
      <c r="S172" s="986"/>
      <c r="T172" s="475">
        <f>T173</f>
        <v>72</v>
      </c>
      <c r="U172" s="475">
        <f>U173</f>
        <v>72</v>
      </c>
      <c r="V172" s="1913">
        <f t="shared" si="15"/>
        <v>144</v>
      </c>
    </row>
    <row r="173" spans="1:24" ht="9.9499999999999993" customHeight="1">
      <c r="A173" s="221">
        <v>8</v>
      </c>
      <c r="B173" s="221">
        <v>4</v>
      </c>
      <c r="C173" s="221">
        <v>11</v>
      </c>
      <c r="E173" s="2205"/>
      <c r="F173" s="638"/>
      <c r="G173" s="89" t="s">
        <v>256</v>
      </c>
      <c r="H173" s="1909">
        <v>27</v>
      </c>
      <c r="I173" s="1910">
        <v>24</v>
      </c>
      <c r="J173" s="978">
        <f t="shared" si="12"/>
        <v>51</v>
      </c>
      <c r="K173" s="1909"/>
      <c r="L173" s="1909">
        <v>45</v>
      </c>
      <c r="M173" s="1909">
        <v>48</v>
      </c>
      <c r="N173" s="1905">
        <f t="shared" si="13"/>
        <v>93</v>
      </c>
      <c r="O173" s="470"/>
      <c r="P173" s="470"/>
      <c r="Q173" s="470"/>
      <c r="R173" s="470"/>
      <c r="S173" s="470"/>
      <c r="T173" s="397">
        <f t="shared" si="16"/>
        <v>72</v>
      </c>
      <c r="U173" s="397">
        <f t="shared" si="16"/>
        <v>72</v>
      </c>
      <c r="V173" s="1911">
        <f t="shared" si="15"/>
        <v>144</v>
      </c>
    </row>
    <row r="174" spans="1:24" ht="12" customHeight="1">
      <c r="E174" s="2211">
        <v>1624</v>
      </c>
      <c r="F174" s="40" t="s">
        <v>68</v>
      </c>
      <c r="G174" s="999"/>
      <c r="H174" s="993">
        <f>SUM(H175+H177)</f>
        <v>4</v>
      </c>
      <c r="I174" s="993">
        <f>SUM(I175+I177)</f>
        <v>14</v>
      </c>
      <c r="J174" s="405">
        <f t="shared" si="12"/>
        <v>18</v>
      </c>
      <c r="K174" s="993"/>
      <c r="L174" s="993">
        <f>SUM(L175+L177)</f>
        <v>25</v>
      </c>
      <c r="M174" s="993">
        <f>SUM(M175+M177)</f>
        <v>43</v>
      </c>
      <c r="N174" s="405">
        <f t="shared" si="13"/>
        <v>68</v>
      </c>
      <c r="O174" s="993"/>
      <c r="P174" s="993"/>
      <c r="Q174" s="993"/>
      <c r="R174" s="993"/>
      <c r="S174" s="993"/>
      <c r="T174" s="405">
        <f>T175+T177</f>
        <v>11</v>
      </c>
      <c r="U174" s="405">
        <f>U175+U177</f>
        <v>15</v>
      </c>
      <c r="V174" s="994">
        <f t="shared" si="15"/>
        <v>26</v>
      </c>
    </row>
    <row r="175" spans="1:24" ht="10.5" customHeight="1">
      <c r="E175" s="2212"/>
      <c r="F175" s="678" t="s">
        <v>69</v>
      </c>
      <c r="G175" s="64"/>
      <c r="H175" s="986">
        <f>SUM(H176)</f>
        <v>0</v>
      </c>
      <c r="I175" s="986">
        <f>SUM(I176)</f>
        <v>0</v>
      </c>
      <c r="J175" s="976">
        <f>H175+I175</f>
        <v>0</v>
      </c>
      <c r="K175" s="986"/>
      <c r="L175" s="986">
        <f>SUM(L176)</f>
        <v>11</v>
      </c>
      <c r="M175" s="986">
        <f>SUM(M176)</f>
        <v>15</v>
      </c>
      <c r="N175" s="976">
        <f>L175+M175</f>
        <v>26</v>
      </c>
      <c r="O175" s="986"/>
      <c r="P175" s="986"/>
      <c r="Q175" s="986"/>
      <c r="R175" s="986"/>
      <c r="S175" s="986"/>
      <c r="T175" s="976">
        <f>T176</f>
        <v>11</v>
      </c>
      <c r="U175" s="976">
        <f>U176</f>
        <v>15</v>
      </c>
      <c r="V175" s="992">
        <f t="shared" si="15"/>
        <v>26</v>
      </c>
    </row>
    <row r="176" spans="1:24" ht="10.5" customHeight="1">
      <c r="A176" s="221">
        <v>9</v>
      </c>
      <c r="B176" s="221">
        <v>4</v>
      </c>
      <c r="C176" s="221">
        <v>8</v>
      </c>
      <c r="E176" s="2212"/>
      <c r="F176" s="638"/>
      <c r="G176" s="89" t="s">
        <v>258</v>
      </c>
      <c r="H176" s="1909">
        <v>0</v>
      </c>
      <c r="I176" s="1910">
        <v>0</v>
      </c>
      <c r="J176" s="470">
        <f>H176+I176</f>
        <v>0</v>
      </c>
      <c r="K176" s="1909"/>
      <c r="L176" s="1909">
        <v>11</v>
      </c>
      <c r="M176" s="1909">
        <v>15</v>
      </c>
      <c r="N176" s="655">
        <f>L176+M176</f>
        <v>26</v>
      </c>
      <c r="O176" s="470"/>
      <c r="P176" s="470"/>
      <c r="Q176" s="470"/>
      <c r="R176" s="470"/>
      <c r="S176" s="470"/>
      <c r="T176" s="397">
        <f t="shared" si="16"/>
        <v>11</v>
      </c>
      <c r="U176" s="397">
        <f t="shared" si="16"/>
        <v>15</v>
      </c>
      <c r="V176" s="1911">
        <f t="shared" si="15"/>
        <v>26</v>
      </c>
      <c r="X176" s="469"/>
    </row>
    <row r="177" spans="1:35" ht="10.5" customHeight="1">
      <c r="E177" s="2212"/>
      <c r="F177" s="636" t="s">
        <v>71</v>
      </c>
      <c r="G177" s="64"/>
      <c r="H177" s="986">
        <f>SUM(H178)</f>
        <v>4</v>
      </c>
      <c r="I177" s="986">
        <f>SUM(I178)</f>
        <v>14</v>
      </c>
      <c r="J177" s="976">
        <f>H177+I177</f>
        <v>18</v>
      </c>
      <c r="K177" s="986"/>
      <c r="L177" s="986">
        <f>SUM(L178)</f>
        <v>14</v>
      </c>
      <c r="M177" s="986">
        <f>SUM(M178)</f>
        <v>28</v>
      </c>
      <c r="N177" s="976">
        <f>L177+M177</f>
        <v>42</v>
      </c>
      <c r="O177" s="986"/>
      <c r="P177" s="986"/>
      <c r="Q177" s="986"/>
      <c r="R177" s="986"/>
      <c r="S177" s="986"/>
      <c r="T177" s="976">
        <f>T178</f>
        <v>0</v>
      </c>
      <c r="U177" s="976">
        <f>U178</f>
        <v>0</v>
      </c>
      <c r="V177" s="992">
        <f t="shared" si="15"/>
        <v>0</v>
      </c>
    </row>
    <row r="178" spans="1:35" ht="10.5" customHeight="1">
      <c r="A178" s="221">
        <v>9</v>
      </c>
      <c r="B178" s="221">
        <v>5</v>
      </c>
      <c r="C178" s="221">
        <v>11</v>
      </c>
      <c r="E178" s="2213"/>
      <c r="F178" s="631"/>
      <c r="G178" s="64" t="s">
        <v>259</v>
      </c>
      <c r="H178" s="1909">
        <v>4</v>
      </c>
      <c r="I178" s="1910">
        <v>14</v>
      </c>
      <c r="J178" s="470">
        <f>H178+I178</f>
        <v>18</v>
      </c>
      <c r="K178" s="1909"/>
      <c r="L178" s="1909">
        <v>14</v>
      </c>
      <c r="M178" s="1909">
        <v>28</v>
      </c>
      <c r="N178" s="470">
        <f>L178+M178</f>
        <v>42</v>
      </c>
      <c r="O178" s="470"/>
      <c r="P178" s="470"/>
      <c r="Q178" s="470"/>
      <c r="R178" s="470"/>
      <c r="S178" s="470"/>
      <c r="T178" s="470">
        <v>0</v>
      </c>
      <c r="U178" s="470">
        <v>0</v>
      </c>
      <c r="V178" s="989">
        <f t="shared" si="15"/>
        <v>0</v>
      </c>
    </row>
    <row r="179" spans="1:35" ht="12" customHeight="1">
      <c r="A179" s="305"/>
      <c r="B179" s="305"/>
      <c r="C179" s="305"/>
      <c r="D179" s="79"/>
      <c r="F179" s="2256" t="s">
        <v>8</v>
      </c>
      <c r="G179" s="2257"/>
      <c r="H179" s="1000">
        <f>SUM(H8+H39+H85+H98+H107+H136+H149+H161+H174)</f>
        <v>1319</v>
      </c>
      <c r="I179" s="1000">
        <f>SUM(I8+I39+I85+I98+I107+I136+I149+I161+I174)</f>
        <v>1175</v>
      </c>
      <c r="J179" s="1000">
        <f>SUM(J8+J39+J85+J98+J107+J136+J149+J161+J174)</f>
        <v>2494</v>
      </c>
      <c r="K179" s="1000"/>
      <c r="L179" s="1000">
        <f>SUM(L8+L39+L85+L98+L107+L136+L149+L161+L174)</f>
        <v>9889</v>
      </c>
      <c r="M179" s="1000">
        <f>SUM(M8+M39+M85+M98+M107+M136+M149+M161+M174)</f>
        <v>8860</v>
      </c>
      <c r="N179" s="1000">
        <f>SUM(N8+N39+N85+N98+N107+N136+N149+N161+N174)</f>
        <v>18749</v>
      </c>
      <c r="O179" s="1000"/>
      <c r="P179" s="1000"/>
      <c r="Q179" s="1000"/>
      <c r="R179" s="1000"/>
      <c r="S179" s="1000"/>
      <c r="T179" s="1000">
        <f>SUM(T8+T39+T85+T98+T107+T136+T149+T161+T174)</f>
        <v>9018</v>
      </c>
      <c r="U179" s="1000">
        <f>SUM(U8+U39+U85+U98+U107+U136+U149+U161+U174)</f>
        <v>8168</v>
      </c>
      <c r="V179" s="1001">
        <f>SUM(V8+V39+V85+V98+V107+V136+V149+V161+V174)</f>
        <v>17186</v>
      </c>
      <c r="X179" s="1002"/>
      <c r="Y179" s="1002"/>
      <c r="Z179" s="1002"/>
      <c r="AA179" s="1002"/>
      <c r="AB179" s="1002"/>
      <c r="AC179" s="1002"/>
      <c r="AD179" s="1002"/>
      <c r="AE179" s="1002"/>
      <c r="AF179" s="1002"/>
      <c r="AG179" s="1002"/>
      <c r="AH179" s="1002"/>
      <c r="AI179" s="1002"/>
    </row>
    <row r="180" spans="1:35" ht="9.9499999999999993" customHeight="1">
      <c r="A180" s="305"/>
      <c r="B180" s="305"/>
      <c r="C180" s="305"/>
      <c r="D180" s="79"/>
      <c r="F180" s="92" t="s">
        <v>362</v>
      </c>
      <c r="G180" s="1003"/>
      <c r="H180" s="980"/>
      <c r="I180" s="1916"/>
      <c r="J180" s="980"/>
      <c r="K180" s="980"/>
      <c r="L180" s="980"/>
      <c r="M180" s="980"/>
      <c r="N180" s="980"/>
      <c r="O180" s="980"/>
      <c r="P180" s="980"/>
      <c r="Q180" s="980"/>
      <c r="R180" s="980"/>
      <c r="S180" s="980"/>
      <c r="T180" s="980"/>
      <c r="U180" s="980"/>
      <c r="V180" s="980"/>
    </row>
    <row r="181" spans="1:35" ht="9.9499999999999993" customHeight="1">
      <c r="A181" s="305"/>
      <c r="B181" s="305"/>
      <c r="C181" s="305"/>
      <c r="D181" s="79"/>
      <c r="F181" s="92" t="s">
        <v>363</v>
      </c>
      <c r="G181" s="1003"/>
      <c r="H181" s="980"/>
      <c r="I181" s="1916"/>
      <c r="J181" s="980"/>
      <c r="K181" s="980"/>
      <c r="L181" s="980"/>
      <c r="M181" s="980"/>
      <c r="N181" s="980"/>
      <c r="O181" s="980"/>
      <c r="P181" s="980"/>
      <c r="Q181" s="980"/>
      <c r="R181" s="980"/>
      <c r="S181" s="980"/>
      <c r="T181" s="980"/>
      <c r="U181" s="980"/>
      <c r="V181" s="980"/>
    </row>
    <row r="182" spans="1:35" ht="10.5" customHeight="1">
      <c r="A182" s="305"/>
      <c r="B182" s="305"/>
      <c r="C182" s="305"/>
      <c r="D182" s="79"/>
      <c r="F182" s="2354"/>
      <c r="G182" s="2354"/>
      <c r="H182" s="2354"/>
      <c r="I182" s="2354"/>
      <c r="J182" s="2354"/>
      <c r="K182" s="2354"/>
      <c r="L182" s="2354"/>
      <c r="M182" s="2354"/>
      <c r="N182" s="2354"/>
      <c r="O182" s="2354"/>
      <c r="P182" s="2354"/>
      <c r="Q182" s="2354"/>
      <c r="R182" s="2354"/>
      <c r="S182" s="2354"/>
      <c r="T182" s="2354"/>
      <c r="U182" s="2354"/>
      <c r="V182" s="2354"/>
    </row>
    <row r="183" spans="1:35" ht="9" customHeight="1">
      <c r="A183" s="305"/>
      <c r="B183" s="305"/>
      <c r="C183" s="305"/>
      <c r="D183" s="79"/>
    </row>
    <row r="184" spans="1:35" ht="9" customHeight="1">
      <c r="A184" s="305"/>
      <c r="B184" s="305"/>
      <c r="C184" s="305"/>
      <c r="D184" s="79"/>
    </row>
    <row r="185" spans="1:35" ht="9" customHeight="1">
      <c r="A185" s="305"/>
      <c r="B185" s="305"/>
      <c r="C185" s="305"/>
      <c r="D185" s="79"/>
    </row>
    <row r="186" spans="1:35" ht="9" customHeight="1">
      <c r="A186" s="305"/>
      <c r="B186" s="305"/>
      <c r="C186" s="305"/>
      <c r="D186" s="79"/>
    </row>
    <row r="187" spans="1:35" ht="9" customHeight="1">
      <c r="A187" s="305"/>
      <c r="B187" s="305"/>
      <c r="C187" s="305"/>
      <c r="D187" s="79"/>
    </row>
    <row r="188" spans="1:35" ht="9" customHeight="1">
      <c r="A188" s="305"/>
      <c r="B188" s="305"/>
      <c r="C188" s="305"/>
      <c r="D188" s="79"/>
    </row>
    <row r="189" spans="1:35" ht="9" customHeight="1">
      <c r="A189" s="305"/>
      <c r="B189" s="305"/>
      <c r="C189" s="305"/>
      <c r="D189" s="79"/>
    </row>
    <row r="190" spans="1:35" ht="9" customHeight="1">
      <c r="A190" s="305"/>
      <c r="B190" s="305"/>
      <c r="C190" s="305"/>
      <c r="D190" s="79"/>
    </row>
    <row r="191" spans="1:35" ht="9" customHeight="1">
      <c r="A191" s="305"/>
      <c r="B191" s="305"/>
      <c r="C191" s="305"/>
      <c r="D191" s="79"/>
    </row>
    <row r="192" spans="1:35" ht="9" customHeight="1">
      <c r="A192" s="305"/>
      <c r="B192" s="305"/>
      <c r="C192" s="305"/>
      <c r="D192" s="79"/>
    </row>
    <row r="193" spans="1:4" ht="9" customHeight="1">
      <c r="A193" s="305"/>
      <c r="B193" s="305"/>
      <c r="C193" s="305"/>
      <c r="D193" s="79"/>
    </row>
    <row r="194" spans="1:4" ht="9" customHeight="1">
      <c r="A194" s="305"/>
      <c r="B194" s="305"/>
      <c r="C194" s="305"/>
      <c r="D194" s="79"/>
    </row>
    <row r="195" spans="1:4" ht="9" customHeight="1">
      <c r="A195" s="305"/>
      <c r="B195" s="305"/>
      <c r="C195" s="305"/>
      <c r="D195" s="79"/>
    </row>
    <row r="196" spans="1:4" ht="9" customHeight="1">
      <c r="A196" s="305"/>
      <c r="B196" s="305"/>
      <c r="C196" s="305"/>
      <c r="D196" s="79"/>
    </row>
    <row r="197" spans="1:4" ht="9" customHeight="1">
      <c r="A197" s="305"/>
      <c r="B197" s="305"/>
      <c r="C197" s="305"/>
      <c r="D197" s="79"/>
    </row>
    <row r="198" spans="1:4" ht="9" customHeight="1">
      <c r="A198" s="305"/>
      <c r="B198" s="305"/>
      <c r="C198" s="305"/>
      <c r="D198" s="79"/>
    </row>
    <row r="199" spans="1:4" ht="9" customHeight="1">
      <c r="A199" s="305"/>
      <c r="B199" s="305"/>
      <c r="C199" s="305"/>
      <c r="D199" s="79"/>
    </row>
    <row r="200" spans="1:4" ht="9" customHeight="1">
      <c r="A200" s="305"/>
      <c r="B200" s="305"/>
      <c r="C200" s="305"/>
      <c r="D200" s="79"/>
    </row>
    <row r="201" spans="1:4" ht="9" customHeight="1">
      <c r="A201" s="305"/>
      <c r="B201" s="305"/>
      <c r="C201" s="305"/>
      <c r="D201" s="79"/>
    </row>
    <row r="202" spans="1:4" ht="9" customHeight="1">
      <c r="A202" s="305"/>
      <c r="B202" s="305"/>
      <c r="C202" s="305"/>
      <c r="D202" s="79"/>
    </row>
    <row r="203" spans="1:4" ht="9" customHeight="1">
      <c r="A203" s="305"/>
      <c r="B203" s="305"/>
      <c r="C203" s="305"/>
      <c r="D203" s="79"/>
    </row>
    <row r="204" spans="1:4" ht="9" customHeight="1">
      <c r="A204" s="305"/>
      <c r="B204" s="305"/>
      <c r="C204" s="305"/>
      <c r="D204" s="79"/>
    </row>
    <row r="205" spans="1:4" ht="9" customHeight="1">
      <c r="A205" s="305"/>
      <c r="B205" s="305"/>
      <c r="C205" s="305"/>
      <c r="D205" s="79"/>
    </row>
    <row r="206" spans="1:4" ht="9" customHeight="1">
      <c r="A206" s="305"/>
      <c r="B206" s="305"/>
      <c r="C206" s="305"/>
      <c r="D206" s="79"/>
    </row>
    <row r="207" spans="1:4" ht="9" customHeight="1">
      <c r="A207" s="305"/>
      <c r="B207" s="305"/>
      <c r="C207" s="305"/>
      <c r="D207" s="79"/>
    </row>
    <row r="208" spans="1:4" ht="9" customHeight="1">
      <c r="A208" s="305"/>
      <c r="B208" s="305"/>
      <c r="C208" s="305"/>
      <c r="D208" s="79"/>
    </row>
    <row r="209" spans="1:4" ht="9" customHeight="1">
      <c r="A209" s="305"/>
      <c r="B209" s="305"/>
      <c r="C209" s="305"/>
      <c r="D209" s="79"/>
    </row>
    <row r="210" spans="1:4" ht="9" customHeight="1">
      <c r="A210" s="305"/>
      <c r="B210" s="305"/>
      <c r="C210" s="305"/>
      <c r="D210" s="79"/>
    </row>
    <row r="211" spans="1:4" ht="9" customHeight="1">
      <c r="A211" s="305"/>
      <c r="B211" s="305"/>
      <c r="C211" s="305"/>
      <c r="D211" s="79"/>
    </row>
    <row r="212" spans="1:4" ht="9" customHeight="1">
      <c r="A212" s="305"/>
      <c r="B212" s="305"/>
      <c r="C212" s="305"/>
      <c r="D212" s="79"/>
    </row>
    <row r="213" spans="1:4" ht="9" customHeight="1">
      <c r="A213" s="305"/>
      <c r="B213" s="305"/>
      <c r="C213" s="305"/>
      <c r="D213" s="79"/>
    </row>
    <row r="214" spans="1:4" ht="9" customHeight="1">
      <c r="A214" s="305"/>
      <c r="B214" s="305"/>
      <c r="C214" s="305"/>
      <c r="D214" s="79"/>
    </row>
    <row r="215" spans="1:4" ht="9" customHeight="1">
      <c r="A215" s="305"/>
      <c r="B215" s="305"/>
      <c r="C215" s="305"/>
      <c r="D215" s="79"/>
    </row>
    <row r="216" spans="1:4" ht="9" customHeight="1">
      <c r="A216" s="305"/>
      <c r="B216" s="305"/>
      <c r="C216" s="305"/>
      <c r="D216" s="79"/>
    </row>
    <row r="217" spans="1:4" ht="9" customHeight="1">
      <c r="A217" s="305"/>
      <c r="B217" s="305"/>
      <c r="C217" s="305"/>
      <c r="D217" s="79"/>
    </row>
    <row r="218" spans="1:4" ht="9" customHeight="1">
      <c r="A218" s="305"/>
      <c r="B218" s="305"/>
      <c r="C218" s="305"/>
      <c r="D218" s="79"/>
    </row>
    <row r="219" spans="1:4" ht="9" customHeight="1">
      <c r="A219" s="305"/>
      <c r="B219" s="305"/>
      <c r="C219" s="305"/>
      <c r="D219" s="79"/>
    </row>
    <row r="220" spans="1:4" ht="9" customHeight="1">
      <c r="A220" s="305"/>
      <c r="B220" s="305"/>
      <c r="C220" s="305"/>
      <c r="D220" s="79"/>
    </row>
    <row r="221" spans="1:4" ht="9" customHeight="1">
      <c r="A221" s="305"/>
      <c r="B221" s="305"/>
      <c r="C221" s="305"/>
      <c r="D221" s="79"/>
    </row>
    <row r="222" spans="1:4" ht="9" customHeight="1">
      <c r="A222" s="305"/>
      <c r="B222" s="305"/>
      <c r="C222" s="305"/>
      <c r="D222" s="79"/>
    </row>
    <row r="223" spans="1:4" ht="9" customHeight="1">
      <c r="A223" s="305"/>
      <c r="B223" s="305"/>
      <c r="C223" s="305"/>
      <c r="D223" s="79"/>
    </row>
    <row r="224" spans="1:4" ht="9" customHeight="1">
      <c r="A224" s="305"/>
      <c r="B224" s="305"/>
      <c r="C224" s="305"/>
      <c r="D224" s="79"/>
    </row>
    <row r="225" spans="1:4" ht="9" customHeight="1">
      <c r="A225" s="305"/>
      <c r="B225" s="305"/>
      <c r="C225" s="305"/>
      <c r="D225" s="79"/>
    </row>
    <row r="226" spans="1:4" ht="9" customHeight="1">
      <c r="A226" s="305"/>
      <c r="B226" s="305"/>
      <c r="C226" s="305"/>
      <c r="D226" s="79"/>
    </row>
    <row r="227" spans="1:4" ht="9" customHeight="1">
      <c r="A227" s="305"/>
      <c r="B227" s="305"/>
      <c r="C227" s="305"/>
      <c r="D227" s="79"/>
    </row>
    <row r="228" spans="1:4" ht="9" customHeight="1">
      <c r="A228" s="305"/>
      <c r="B228" s="305"/>
      <c r="C228" s="305"/>
      <c r="D228" s="79"/>
    </row>
    <row r="229" spans="1:4" ht="9" customHeight="1">
      <c r="A229" s="305"/>
      <c r="B229" s="305"/>
      <c r="C229" s="305"/>
      <c r="D229" s="79"/>
    </row>
    <row r="230" spans="1:4" ht="9" customHeight="1">
      <c r="A230" s="305"/>
      <c r="B230" s="305"/>
      <c r="C230" s="305"/>
      <c r="D230" s="79"/>
    </row>
    <row r="231" spans="1:4" ht="9" customHeight="1">
      <c r="A231" s="305"/>
      <c r="B231" s="305"/>
      <c r="C231" s="305"/>
      <c r="D231" s="79"/>
    </row>
    <row r="232" spans="1:4" ht="9" customHeight="1">
      <c r="A232" s="305"/>
      <c r="B232" s="305"/>
      <c r="C232" s="305"/>
      <c r="D232" s="79"/>
    </row>
    <row r="233" spans="1:4" ht="9" customHeight="1">
      <c r="A233" s="305"/>
      <c r="B233" s="305"/>
      <c r="C233" s="305"/>
      <c r="D233" s="79"/>
    </row>
    <row r="234" spans="1:4" ht="9" customHeight="1">
      <c r="A234" s="305"/>
      <c r="B234" s="305"/>
      <c r="C234" s="305"/>
      <c r="D234" s="79"/>
    </row>
    <row r="235" spans="1:4" ht="9" customHeight="1">
      <c r="A235" s="305"/>
      <c r="B235" s="305"/>
      <c r="C235" s="305"/>
      <c r="D235" s="79"/>
    </row>
    <row r="236" spans="1:4" ht="9" customHeight="1">
      <c r="A236" s="305"/>
      <c r="B236" s="305"/>
      <c r="C236" s="305"/>
      <c r="D236" s="79"/>
    </row>
    <row r="237" spans="1:4" ht="9" customHeight="1">
      <c r="A237" s="305"/>
      <c r="B237" s="305"/>
      <c r="C237" s="305"/>
      <c r="D237" s="79"/>
    </row>
    <row r="238" spans="1:4" ht="9" customHeight="1">
      <c r="A238" s="305"/>
      <c r="B238" s="305"/>
      <c r="C238" s="305"/>
      <c r="D238" s="79"/>
    </row>
    <row r="239" spans="1:4" ht="9" customHeight="1">
      <c r="A239" s="305"/>
      <c r="B239" s="305"/>
      <c r="C239" s="305"/>
      <c r="D239" s="79"/>
    </row>
    <row r="240" spans="1:4" ht="9" customHeight="1">
      <c r="A240" s="305"/>
      <c r="B240" s="305"/>
      <c r="C240" s="305"/>
      <c r="D240" s="79"/>
    </row>
    <row r="241" spans="1:4" ht="9" customHeight="1">
      <c r="A241" s="305"/>
      <c r="B241" s="305"/>
      <c r="C241" s="305"/>
      <c r="D241" s="79"/>
    </row>
    <row r="242" spans="1:4" ht="9" customHeight="1">
      <c r="A242" s="305"/>
      <c r="B242" s="305"/>
      <c r="C242" s="305"/>
      <c r="D242" s="79"/>
    </row>
    <row r="243" spans="1:4" ht="9" customHeight="1">
      <c r="A243" s="305"/>
      <c r="B243" s="305"/>
      <c r="C243" s="305"/>
      <c r="D243" s="79"/>
    </row>
    <row r="244" spans="1:4" ht="9" customHeight="1">
      <c r="A244" s="305"/>
      <c r="B244" s="305"/>
      <c r="C244" s="305"/>
      <c r="D244" s="79"/>
    </row>
    <row r="245" spans="1:4" ht="9" customHeight="1">
      <c r="A245" s="305"/>
      <c r="B245" s="305"/>
      <c r="C245" s="305"/>
      <c r="D245" s="79"/>
    </row>
    <row r="246" spans="1:4" ht="9" customHeight="1">
      <c r="A246" s="305"/>
      <c r="B246" s="305"/>
      <c r="C246" s="305"/>
      <c r="D246" s="79"/>
    </row>
    <row r="247" spans="1:4" ht="9" customHeight="1">
      <c r="A247" s="305"/>
      <c r="B247" s="305"/>
      <c r="C247" s="305"/>
      <c r="D247" s="79"/>
    </row>
    <row r="248" spans="1:4" ht="9" customHeight="1">
      <c r="A248" s="305"/>
      <c r="B248" s="305"/>
      <c r="C248" s="305"/>
      <c r="D248" s="79"/>
    </row>
    <row r="249" spans="1:4" ht="9" customHeight="1">
      <c r="A249" s="305"/>
      <c r="B249" s="305"/>
      <c r="C249" s="305"/>
      <c r="D249" s="79"/>
    </row>
    <row r="250" spans="1:4" ht="9" customHeight="1">
      <c r="A250" s="305"/>
      <c r="B250" s="305"/>
      <c r="C250" s="305"/>
      <c r="D250" s="79"/>
    </row>
    <row r="251" spans="1:4" ht="9" customHeight="1">
      <c r="A251" s="305"/>
      <c r="B251" s="305"/>
      <c r="C251" s="305"/>
      <c r="D251" s="79"/>
    </row>
    <row r="252" spans="1:4" ht="9" customHeight="1">
      <c r="A252" s="305"/>
      <c r="B252" s="305"/>
      <c r="C252" s="305"/>
      <c r="D252" s="79"/>
    </row>
    <row r="253" spans="1:4" ht="9" customHeight="1">
      <c r="A253" s="305"/>
      <c r="B253" s="305"/>
      <c r="C253" s="305"/>
      <c r="D253" s="79"/>
    </row>
    <row r="254" spans="1:4" ht="9" customHeight="1">
      <c r="A254" s="305"/>
      <c r="B254" s="305"/>
      <c r="C254" s="305"/>
      <c r="D254" s="79"/>
    </row>
    <row r="255" spans="1:4" ht="9" customHeight="1">
      <c r="A255" s="305"/>
      <c r="B255" s="305"/>
      <c r="C255" s="305"/>
      <c r="D255" s="79"/>
    </row>
    <row r="256" spans="1:4" ht="9" customHeight="1">
      <c r="A256" s="305"/>
      <c r="B256" s="305"/>
      <c r="C256" s="305"/>
      <c r="D256" s="79"/>
    </row>
    <row r="257" spans="1:21" ht="9" customHeight="1">
      <c r="A257" s="305"/>
      <c r="B257" s="305"/>
      <c r="C257" s="305"/>
      <c r="D257" s="79"/>
    </row>
    <row r="258" spans="1:21" ht="9" customHeight="1">
      <c r="A258" s="305"/>
      <c r="B258" s="305"/>
      <c r="C258" s="305"/>
      <c r="D258" s="79"/>
    </row>
    <row r="259" spans="1:21" ht="9" customHeight="1">
      <c r="A259" s="305"/>
      <c r="B259" s="305"/>
      <c r="C259" s="305"/>
      <c r="D259" s="79"/>
    </row>
    <row r="260" spans="1:21" ht="9" customHeight="1">
      <c r="A260" s="305"/>
      <c r="B260" s="305"/>
      <c r="C260" s="305"/>
      <c r="D260" s="79"/>
    </row>
    <row r="261" spans="1:21" ht="9" customHeight="1">
      <c r="A261" s="305"/>
      <c r="B261" s="305"/>
      <c r="C261" s="305"/>
      <c r="D261" s="79"/>
      <c r="F261" s="92"/>
      <c r="G261" s="64"/>
      <c r="H261" s="307"/>
      <c r="I261" s="275"/>
      <c r="J261" s="308"/>
      <c r="K261" s="307"/>
      <c r="L261" s="307"/>
      <c r="M261" s="307"/>
      <c r="N261" s="308"/>
      <c r="O261" s="308"/>
      <c r="P261" s="308"/>
      <c r="Q261" s="308"/>
      <c r="R261" s="308"/>
      <c r="S261" s="308"/>
      <c r="T261" s="308"/>
      <c r="U261" s="308"/>
    </row>
    <row r="262" spans="1:21" ht="9" customHeight="1">
      <c r="A262" s="305"/>
      <c r="B262" s="305"/>
      <c r="C262" s="305"/>
      <c r="D262" s="79"/>
    </row>
    <row r="263" spans="1:21" ht="9" customHeight="1">
      <c r="A263" s="305"/>
      <c r="B263" s="305"/>
      <c r="C263" s="305"/>
      <c r="D263" s="79"/>
    </row>
    <row r="264" spans="1:21" ht="9" customHeight="1">
      <c r="A264" s="305"/>
      <c r="B264" s="305"/>
      <c r="C264" s="305"/>
      <c r="D264" s="79"/>
    </row>
    <row r="265" spans="1:21" ht="9" customHeight="1">
      <c r="A265" s="305"/>
      <c r="B265" s="305"/>
      <c r="C265" s="305"/>
      <c r="D265" s="79"/>
    </row>
    <row r="266" spans="1:21" ht="9" customHeight="1">
      <c r="A266" s="305"/>
      <c r="B266" s="305"/>
      <c r="C266" s="305"/>
      <c r="D266" s="79"/>
    </row>
    <row r="267" spans="1:21" ht="9" customHeight="1">
      <c r="A267" s="305"/>
      <c r="B267" s="305"/>
      <c r="C267" s="305"/>
      <c r="D267" s="79"/>
    </row>
    <row r="268" spans="1:21" ht="9" customHeight="1">
      <c r="A268" s="305"/>
      <c r="B268" s="305"/>
      <c r="C268" s="305"/>
      <c r="D268" s="79"/>
    </row>
    <row r="269" spans="1:21" ht="9" customHeight="1">
      <c r="A269" s="305"/>
      <c r="B269" s="305"/>
      <c r="C269" s="305"/>
      <c r="D269" s="79"/>
    </row>
    <row r="270" spans="1:21" ht="9" customHeight="1">
      <c r="A270" s="305"/>
      <c r="B270" s="305"/>
      <c r="C270" s="305"/>
      <c r="D270" s="79"/>
    </row>
    <row r="271" spans="1:21" ht="9" customHeight="1">
      <c r="A271" s="305"/>
      <c r="B271" s="305"/>
      <c r="C271" s="305"/>
      <c r="D271" s="79"/>
    </row>
    <row r="272" spans="1:21" ht="9" customHeight="1">
      <c r="A272" s="305"/>
      <c r="B272" s="305"/>
      <c r="C272" s="305"/>
      <c r="D272" s="79"/>
    </row>
    <row r="273" spans="1:4" ht="9" customHeight="1">
      <c r="A273" s="305"/>
      <c r="B273" s="305"/>
      <c r="C273" s="305"/>
      <c r="D273" s="79"/>
    </row>
    <row r="274" spans="1:4" ht="9" customHeight="1">
      <c r="A274" s="305"/>
      <c r="B274" s="305"/>
      <c r="C274" s="305"/>
      <c r="D274" s="79"/>
    </row>
    <row r="275" spans="1:4" ht="9" customHeight="1">
      <c r="A275" s="305"/>
      <c r="B275" s="305"/>
      <c r="C275" s="305"/>
      <c r="D275" s="79"/>
    </row>
    <row r="276" spans="1:4" ht="9" customHeight="1">
      <c r="A276" s="305"/>
      <c r="B276" s="305"/>
      <c r="C276" s="305"/>
      <c r="D276" s="79"/>
    </row>
    <row r="277" spans="1:4" ht="9" customHeight="1">
      <c r="A277" s="305"/>
      <c r="B277" s="305"/>
      <c r="C277" s="305"/>
      <c r="D277" s="79"/>
    </row>
    <row r="278" spans="1:4" ht="9" customHeight="1">
      <c r="A278" s="305"/>
      <c r="B278" s="305"/>
      <c r="C278" s="305"/>
      <c r="D278" s="79"/>
    </row>
    <row r="279" spans="1:4" ht="9" customHeight="1">
      <c r="A279" s="305"/>
      <c r="B279" s="305"/>
      <c r="C279" s="305"/>
      <c r="D279" s="79"/>
    </row>
    <row r="280" spans="1:4" ht="9" customHeight="1">
      <c r="A280" s="305"/>
      <c r="B280" s="305"/>
      <c r="C280" s="305"/>
      <c r="D280" s="79"/>
    </row>
    <row r="281" spans="1:4" ht="9" customHeight="1">
      <c r="A281" s="305"/>
      <c r="B281" s="305"/>
      <c r="C281" s="305"/>
      <c r="D281" s="79"/>
    </row>
    <row r="282" spans="1:4" ht="9" customHeight="1">
      <c r="A282" s="305"/>
      <c r="B282" s="305"/>
      <c r="C282" s="305"/>
      <c r="D282" s="79"/>
    </row>
    <row r="283" spans="1:4" ht="9" customHeight="1">
      <c r="A283" s="305"/>
      <c r="B283" s="305"/>
      <c r="C283" s="305"/>
      <c r="D283" s="79"/>
    </row>
    <row r="284" spans="1:4" ht="9" customHeight="1">
      <c r="A284" s="305"/>
      <c r="B284" s="305"/>
      <c r="C284" s="305"/>
      <c r="D284" s="79"/>
    </row>
    <row r="285" spans="1:4" ht="9" customHeight="1">
      <c r="A285" s="305"/>
      <c r="B285" s="305"/>
      <c r="C285" s="305"/>
      <c r="D285" s="79"/>
    </row>
    <row r="286" spans="1:4" ht="9" customHeight="1">
      <c r="A286" s="305"/>
      <c r="B286" s="305"/>
      <c r="C286" s="305"/>
      <c r="D286" s="79"/>
    </row>
    <row r="287" spans="1:4" ht="9" customHeight="1">
      <c r="A287" s="305"/>
      <c r="B287" s="305"/>
      <c r="C287" s="305"/>
      <c r="D287" s="79"/>
    </row>
    <row r="288" spans="1:4" ht="9" customHeight="1">
      <c r="A288" s="305"/>
      <c r="B288" s="305"/>
      <c r="C288" s="305"/>
      <c r="D288" s="79"/>
    </row>
    <row r="289" spans="1:4" ht="9" customHeight="1">
      <c r="A289" s="305"/>
      <c r="B289" s="305"/>
      <c r="C289" s="305"/>
      <c r="D289" s="79"/>
    </row>
    <row r="290" spans="1:4" ht="9" customHeight="1">
      <c r="A290" s="305"/>
      <c r="B290" s="305"/>
      <c r="C290" s="305"/>
      <c r="D290" s="79"/>
    </row>
    <row r="291" spans="1:4" ht="9" customHeight="1">
      <c r="A291" s="305"/>
      <c r="B291" s="305"/>
      <c r="C291" s="305"/>
      <c r="D291" s="79"/>
    </row>
    <row r="292" spans="1:4" ht="9" customHeight="1">
      <c r="A292" s="305"/>
      <c r="B292" s="305"/>
      <c r="C292" s="305"/>
      <c r="D292" s="79"/>
    </row>
    <row r="293" spans="1:4" ht="9" customHeight="1">
      <c r="A293" s="305"/>
      <c r="B293" s="305"/>
      <c r="C293" s="305"/>
      <c r="D293" s="79"/>
    </row>
    <row r="294" spans="1:4" ht="9" customHeight="1">
      <c r="A294" s="305"/>
      <c r="B294" s="305"/>
      <c r="C294" s="305"/>
      <c r="D294" s="79"/>
    </row>
    <row r="295" spans="1:4" ht="9" customHeight="1">
      <c r="A295" s="305"/>
      <c r="B295" s="305"/>
      <c r="C295" s="305"/>
      <c r="D295" s="79"/>
    </row>
    <row r="296" spans="1:4" ht="9" customHeight="1">
      <c r="A296" s="305"/>
      <c r="B296" s="305"/>
      <c r="C296" s="305"/>
      <c r="D296" s="79"/>
    </row>
    <row r="297" spans="1:4" ht="9" customHeight="1">
      <c r="A297" s="305"/>
      <c r="B297" s="305"/>
      <c r="C297" s="305"/>
      <c r="D297" s="79"/>
    </row>
    <row r="298" spans="1:4" ht="9" customHeight="1">
      <c r="A298" s="305"/>
      <c r="B298" s="305"/>
      <c r="C298" s="305"/>
      <c r="D298" s="79"/>
    </row>
    <row r="299" spans="1:4" ht="9" customHeight="1">
      <c r="A299" s="305"/>
      <c r="B299" s="305"/>
      <c r="C299" s="305"/>
      <c r="D299" s="79"/>
    </row>
    <row r="300" spans="1:4" ht="9" customHeight="1">
      <c r="A300" s="305"/>
      <c r="B300" s="305"/>
      <c r="C300" s="305"/>
      <c r="D300" s="79"/>
    </row>
    <row r="301" spans="1:4" ht="9" customHeight="1">
      <c r="A301" s="305"/>
      <c r="B301" s="305"/>
      <c r="C301" s="305"/>
      <c r="D301" s="79"/>
    </row>
    <row r="302" spans="1:4" ht="9" customHeight="1">
      <c r="A302" s="305"/>
      <c r="B302" s="305"/>
      <c r="C302" s="305"/>
      <c r="D302" s="79"/>
    </row>
    <row r="303" spans="1:4" ht="9" customHeight="1">
      <c r="A303" s="305"/>
      <c r="B303" s="305"/>
      <c r="C303" s="305"/>
      <c r="D303" s="79"/>
    </row>
    <row r="304" spans="1:4" ht="9" customHeight="1">
      <c r="A304" s="305"/>
      <c r="B304" s="305"/>
      <c r="C304" s="305"/>
      <c r="D304" s="79"/>
    </row>
    <row r="305" spans="1:4" ht="9" customHeight="1">
      <c r="A305" s="305"/>
      <c r="B305" s="305"/>
      <c r="C305" s="305"/>
      <c r="D305" s="79"/>
    </row>
    <row r="306" spans="1:4" ht="9" customHeight="1">
      <c r="A306" s="305"/>
      <c r="B306" s="305"/>
      <c r="C306" s="305"/>
      <c r="D306" s="79"/>
    </row>
    <row r="307" spans="1:4" ht="9" customHeight="1">
      <c r="A307" s="305"/>
      <c r="B307" s="305"/>
      <c r="C307" s="305"/>
      <c r="D307" s="79"/>
    </row>
    <row r="308" spans="1:4" ht="9" customHeight="1">
      <c r="A308" s="305"/>
      <c r="B308" s="305"/>
      <c r="C308" s="305"/>
      <c r="D308" s="79"/>
    </row>
    <row r="309" spans="1:4" ht="9" customHeight="1">
      <c r="A309" s="305"/>
      <c r="B309" s="305"/>
      <c r="C309" s="305"/>
      <c r="D309" s="79"/>
    </row>
    <row r="310" spans="1:4" ht="9" customHeight="1">
      <c r="A310" s="305"/>
      <c r="B310" s="305"/>
      <c r="C310" s="305"/>
      <c r="D310" s="79"/>
    </row>
    <row r="311" spans="1:4" ht="9" customHeight="1">
      <c r="A311" s="305"/>
      <c r="B311" s="305"/>
      <c r="C311" s="305"/>
      <c r="D311" s="79"/>
    </row>
    <row r="312" spans="1:4" ht="9" customHeight="1">
      <c r="A312" s="305"/>
      <c r="B312" s="305"/>
      <c r="C312" s="305"/>
      <c r="D312" s="79"/>
    </row>
    <row r="313" spans="1:4" ht="9" customHeight="1">
      <c r="A313" s="305"/>
      <c r="B313" s="305"/>
      <c r="C313" s="305"/>
      <c r="D313" s="79"/>
    </row>
    <row r="314" spans="1:4" ht="9" customHeight="1">
      <c r="A314" s="305"/>
      <c r="B314" s="305"/>
      <c r="C314" s="305"/>
      <c r="D314" s="79"/>
    </row>
    <row r="315" spans="1:4" ht="9" customHeight="1">
      <c r="A315" s="305"/>
      <c r="B315" s="305"/>
      <c r="C315" s="305"/>
      <c r="D315" s="79"/>
    </row>
    <row r="316" spans="1:4" ht="9" customHeight="1">
      <c r="A316" s="305"/>
      <c r="B316" s="305"/>
      <c r="C316" s="305"/>
      <c r="D316" s="79"/>
    </row>
    <row r="317" spans="1:4" ht="9" customHeight="1">
      <c r="A317" s="305"/>
      <c r="B317" s="305"/>
      <c r="C317" s="305"/>
      <c r="D317" s="79"/>
    </row>
    <row r="318" spans="1:4" ht="9" customHeight="1">
      <c r="A318" s="305"/>
      <c r="B318" s="305"/>
      <c r="C318" s="305"/>
      <c r="D318" s="79"/>
    </row>
    <row r="319" spans="1:4" ht="9" customHeight="1">
      <c r="A319" s="305"/>
      <c r="B319" s="305"/>
      <c r="C319" s="305"/>
      <c r="D319" s="79"/>
    </row>
    <row r="320" spans="1:4" ht="9" customHeight="1">
      <c r="A320" s="305"/>
      <c r="B320" s="305"/>
      <c r="C320" s="305"/>
      <c r="D320" s="79"/>
    </row>
    <row r="321" spans="1:4" ht="9" customHeight="1">
      <c r="A321" s="305"/>
      <c r="B321" s="305"/>
      <c r="C321" s="305"/>
      <c r="D321" s="79"/>
    </row>
    <row r="322" spans="1:4" ht="9" customHeight="1">
      <c r="A322" s="305"/>
      <c r="B322" s="305"/>
      <c r="C322" s="305"/>
      <c r="D322" s="79"/>
    </row>
    <row r="323" spans="1:4" ht="9" customHeight="1">
      <c r="A323" s="305"/>
      <c r="B323" s="305"/>
      <c r="C323" s="305"/>
      <c r="D323" s="79"/>
    </row>
    <row r="324" spans="1:4" ht="9" customHeight="1">
      <c r="A324" s="305"/>
      <c r="B324" s="305"/>
      <c r="C324" s="305"/>
      <c r="D324" s="79"/>
    </row>
    <row r="325" spans="1:4" ht="9" customHeight="1">
      <c r="A325" s="305"/>
      <c r="B325" s="305"/>
      <c r="C325" s="305"/>
      <c r="D325" s="79"/>
    </row>
    <row r="326" spans="1:4" ht="9" customHeight="1">
      <c r="A326" s="305"/>
      <c r="B326" s="305"/>
      <c r="C326" s="305"/>
      <c r="D326" s="79"/>
    </row>
    <row r="327" spans="1:4" ht="9" customHeight="1">
      <c r="A327" s="305"/>
      <c r="B327" s="305"/>
      <c r="C327" s="305"/>
      <c r="D327" s="79"/>
    </row>
    <row r="328" spans="1:4" ht="9" customHeight="1">
      <c r="A328" s="305"/>
      <c r="B328" s="305"/>
      <c r="C328" s="305"/>
      <c r="D328" s="79"/>
    </row>
    <row r="329" spans="1:4" ht="9" customHeight="1">
      <c r="A329" s="305"/>
      <c r="B329" s="305"/>
      <c r="C329" s="305"/>
      <c r="D329" s="79"/>
    </row>
    <row r="330" spans="1:4" ht="9" customHeight="1">
      <c r="A330" s="305"/>
      <c r="B330" s="305"/>
      <c r="C330" s="305"/>
      <c r="D330" s="79"/>
    </row>
    <row r="331" spans="1:4" ht="9" customHeight="1">
      <c r="A331" s="305"/>
      <c r="B331" s="305"/>
      <c r="C331" s="305"/>
      <c r="D331" s="79"/>
    </row>
    <row r="332" spans="1:4" ht="9" customHeight="1">
      <c r="A332" s="305"/>
      <c r="B332" s="305"/>
      <c r="C332" s="305"/>
      <c r="D332" s="79"/>
    </row>
    <row r="333" spans="1:4" ht="9" customHeight="1">
      <c r="A333" s="305"/>
      <c r="B333" s="305"/>
      <c r="C333" s="305"/>
      <c r="D333" s="79"/>
    </row>
    <row r="334" spans="1:4" ht="9" customHeight="1">
      <c r="A334" s="305"/>
      <c r="B334" s="305"/>
      <c r="C334" s="305"/>
      <c r="D334" s="79"/>
    </row>
    <row r="335" spans="1:4" ht="9" customHeight="1">
      <c r="A335" s="305"/>
      <c r="B335" s="305"/>
      <c r="C335" s="305"/>
      <c r="D335" s="79"/>
    </row>
    <row r="336" spans="1:4" ht="9" customHeight="1">
      <c r="A336" s="305"/>
      <c r="B336" s="305"/>
      <c r="C336" s="305"/>
      <c r="D336" s="79"/>
    </row>
    <row r="337" spans="1:4" ht="9" customHeight="1">
      <c r="A337" s="305"/>
      <c r="B337" s="305"/>
      <c r="C337" s="305"/>
      <c r="D337" s="79"/>
    </row>
    <row r="338" spans="1:4" ht="9" customHeight="1">
      <c r="A338" s="305"/>
      <c r="B338" s="305"/>
      <c r="C338" s="305"/>
      <c r="D338" s="79"/>
    </row>
    <row r="339" spans="1:4" ht="9" customHeight="1">
      <c r="A339" s="305"/>
      <c r="B339" s="305"/>
      <c r="C339" s="305"/>
      <c r="D339" s="79"/>
    </row>
    <row r="340" spans="1:4" ht="9" customHeight="1">
      <c r="A340" s="305"/>
      <c r="B340" s="305"/>
      <c r="C340" s="305"/>
      <c r="D340" s="79"/>
    </row>
    <row r="341" spans="1:4" ht="9" customHeight="1">
      <c r="A341" s="305"/>
      <c r="B341" s="305"/>
      <c r="C341" s="305"/>
      <c r="D341" s="79"/>
    </row>
    <row r="342" spans="1:4" ht="9" customHeight="1">
      <c r="A342" s="305"/>
      <c r="B342" s="305"/>
      <c r="C342" s="305"/>
      <c r="D342" s="79"/>
    </row>
    <row r="343" spans="1:4" ht="9" customHeight="1">
      <c r="A343" s="305"/>
      <c r="B343" s="305"/>
      <c r="C343" s="305"/>
      <c r="D343" s="79"/>
    </row>
    <row r="344" spans="1:4" ht="9" customHeight="1">
      <c r="A344" s="305"/>
      <c r="B344" s="305"/>
      <c r="C344" s="305"/>
      <c r="D344" s="79"/>
    </row>
    <row r="345" spans="1:4" ht="9" customHeight="1">
      <c r="A345" s="305"/>
      <c r="B345" s="305"/>
      <c r="C345" s="305"/>
      <c r="D345" s="79"/>
    </row>
    <row r="346" spans="1:4" ht="9" customHeight="1">
      <c r="A346" s="305"/>
      <c r="B346" s="305"/>
      <c r="C346" s="305"/>
      <c r="D346" s="79"/>
    </row>
    <row r="347" spans="1:4" ht="9" customHeight="1">
      <c r="A347" s="305"/>
      <c r="B347" s="305"/>
      <c r="C347" s="305"/>
      <c r="D347" s="79"/>
    </row>
    <row r="348" spans="1:4" ht="9" customHeight="1">
      <c r="A348" s="305"/>
      <c r="B348" s="305"/>
      <c r="C348" s="305"/>
      <c r="D348" s="79"/>
    </row>
    <row r="349" spans="1:4" ht="9" customHeight="1">
      <c r="A349" s="305"/>
      <c r="B349" s="305"/>
      <c r="C349" s="305"/>
      <c r="D349" s="79"/>
    </row>
    <row r="350" spans="1:4" ht="9" customHeight="1">
      <c r="A350" s="305"/>
      <c r="B350" s="305"/>
      <c r="C350" s="305"/>
      <c r="D350" s="79"/>
    </row>
    <row r="351" spans="1:4" ht="9" customHeight="1">
      <c r="A351" s="305"/>
      <c r="B351" s="305"/>
      <c r="C351" s="305"/>
      <c r="D351" s="79"/>
    </row>
    <row r="352" spans="1:4" ht="9" customHeight="1">
      <c r="A352" s="305"/>
      <c r="B352" s="305"/>
      <c r="C352" s="305"/>
      <c r="D352" s="79"/>
    </row>
    <row r="353" spans="1:4" ht="9" customHeight="1">
      <c r="A353" s="305"/>
      <c r="B353" s="305"/>
      <c r="C353" s="305"/>
      <c r="D353" s="79"/>
    </row>
    <row r="354" spans="1:4" ht="9" customHeight="1">
      <c r="A354" s="305"/>
      <c r="B354" s="305"/>
      <c r="C354" s="305"/>
      <c r="D354" s="79"/>
    </row>
    <row r="355" spans="1:4" ht="9" customHeight="1">
      <c r="A355" s="305"/>
      <c r="B355" s="305"/>
      <c r="C355" s="305"/>
      <c r="D355" s="79"/>
    </row>
    <row r="356" spans="1:4" ht="9" customHeight="1">
      <c r="A356" s="305"/>
      <c r="B356" s="305"/>
      <c r="C356" s="305"/>
      <c r="D356" s="79"/>
    </row>
    <row r="357" spans="1:4" ht="9" customHeight="1">
      <c r="A357" s="305"/>
      <c r="B357" s="305"/>
      <c r="C357" s="305"/>
      <c r="D357" s="79"/>
    </row>
    <row r="358" spans="1:4" ht="9" customHeight="1">
      <c r="A358" s="305"/>
      <c r="B358" s="305"/>
      <c r="C358" s="305"/>
      <c r="D358" s="79"/>
    </row>
    <row r="359" spans="1:4" ht="9" customHeight="1">
      <c r="A359" s="305"/>
      <c r="B359" s="305"/>
      <c r="C359" s="305"/>
      <c r="D359" s="79"/>
    </row>
    <row r="360" spans="1:4" ht="9" customHeight="1">
      <c r="A360" s="305"/>
      <c r="B360" s="305"/>
      <c r="C360" s="305"/>
      <c r="D360" s="79"/>
    </row>
    <row r="361" spans="1:4" ht="9" customHeight="1">
      <c r="A361" s="305"/>
      <c r="B361" s="305"/>
      <c r="C361" s="305"/>
      <c r="D361" s="79"/>
    </row>
    <row r="362" spans="1:4" ht="9" customHeight="1">
      <c r="A362" s="305"/>
      <c r="B362" s="305"/>
      <c r="C362" s="305"/>
      <c r="D362" s="79"/>
    </row>
    <row r="363" spans="1:4" ht="9" customHeight="1">
      <c r="A363" s="305"/>
      <c r="B363" s="305"/>
      <c r="C363" s="305"/>
      <c r="D363" s="79"/>
    </row>
    <row r="364" spans="1:4" ht="9" customHeight="1">
      <c r="A364" s="305"/>
      <c r="B364" s="305"/>
      <c r="C364" s="305"/>
      <c r="D364" s="79"/>
    </row>
    <row r="365" spans="1:4" ht="9" customHeight="1">
      <c r="A365" s="305"/>
      <c r="B365" s="305"/>
      <c r="C365" s="305"/>
      <c r="D365" s="79"/>
    </row>
    <row r="366" spans="1:4" ht="9" customHeight="1">
      <c r="A366" s="305"/>
      <c r="B366" s="305"/>
      <c r="C366" s="305"/>
      <c r="D366" s="79"/>
    </row>
    <row r="367" spans="1:4" ht="9" customHeight="1">
      <c r="A367" s="305"/>
      <c r="B367" s="305"/>
      <c r="C367" s="305"/>
      <c r="D367" s="79"/>
    </row>
    <row r="368" spans="1:4" ht="9" customHeight="1">
      <c r="A368" s="305"/>
      <c r="B368" s="305"/>
      <c r="C368" s="305"/>
      <c r="D368" s="79"/>
    </row>
    <row r="369" spans="1:4" ht="9" customHeight="1">
      <c r="A369" s="305"/>
      <c r="B369" s="305"/>
      <c r="C369" s="305"/>
      <c r="D369" s="79"/>
    </row>
    <row r="370" spans="1:4" ht="9" customHeight="1">
      <c r="A370" s="305"/>
      <c r="B370" s="305"/>
      <c r="C370" s="305"/>
      <c r="D370" s="79"/>
    </row>
    <row r="371" spans="1:4" ht="9" customHeight="1">
      <c r="A371" s="305"/>
      <c r="B371" s="305"/>
      <c r="C371" s="305"/>
      <c r="D371" s="79"/>
    </row>
    <row r="372" spans="1:4" ht="9" customHeight="1">
      <c r="A372" s="305"/>
      <c r="B372" s="305"/>
      <c r="C372" s="305"/>
      <c r="D372" s="79"/>
    </row>
    <row r="373" spans="1:4" ht="9" customHeight="1">
      <c r="A373" s="305"/>
      <c r="B373" s="305"/>
      <c r="C373" s="305"/>
      <c r="D373" s="79"/>
    </row>
    <row r="374" spans="1:4" ht="9" customHeight="1">
      <c r="A374" s="305"/>
      <c r="B374" s="305"/>
      <c r="C374" s="305"/>
      <c r="D374" s="79"/>
    </row>
    <row r="375" spans="1:4" ht="9" customHeight="1">
      <c r="A375" s="305"/>
      <c r="B375" s="305"/>
      <c r="C375" s="305"/>
      <c r="D375" s="79"/>
    </row>
    <row r="376" spans="1:4" ht="9" customHeight="1">
      <c r="A376" s="305"/>
      <c r="B376" s="305"/>
      <c r="C376" s="305"/>
      <c r="D376" s="79"/>
    </row>
    <row r="377" spans="1:4" ht="9" customHeight="1">
      <c r="A377" s="305"/>
      <c r="B377" s="305"/>
      <c r="C377" s="305"/>
      <c r="D377" s="79"/>
    </row>
    <row r="378" spans="1:4" ht="9" customHeight="1">
      <c r="A378" s="305"/>
      <c r="B378" s="305"/>
      <c r="C378" s="305"/>
      <c r="D378" s="79"/>
    </row>
    <row r="379" spans="1:4" ht="9" customHeight="1">
      <c r="A379" s="305"/>
      <c r="B379" s="305"/>
      <c r="C379" s="305"/>
      <c r="D379" s="79"/>
    </row>
    <row r="380" spans="1:4" ht="9" customHeight="1">
      <c r="A380" s="305"/>
      <c r="B380" s="305"/>
      <c r="C380" s="305"/>
      <c r="D380" s="79"/>
    </row>
    <row r="381" spans="1:4" ht="9" customHeight="1">
      <c r="A381" s="305"/>
      <c r="B381" s="305"/>
      <c r="C381" s="305"/>
      <c r="D381" s="79"/>
    </row>
    <row r="382" spans="1:4" ht="9" customHeight="1">
      <c r="A382" s="305"/>
      <c r="B382" s="305"/>
      <c r="C382" s="305"/>
      <c r="D382" s="79"/>
    </row>
    <row r="383" spans="1:4" ht="9" customHeight="1">
      <c r="A383" s="305"/>
      <c r="B383" s="305"/>
      <c r="C383" s="305"/>
      <c r="D383" s="79"/>
    </row>
    <row r="384" spans="1:4" ht="9" customHeight="1">
      <c r="A384" s="305"/>
      <c r="B384" s="305"/>
      <c r="C384" s="305"/>
      <c r="D384" s="79"/>
    </row>
    <row r="385" spans="1:4" ht="9" customHeight="1">
      <c r="A385" s="305"/>
      <c r="B385" s="305"/>
      <c r="C385" s="305"/>
      <c r="D385" s="79"/>
    </row>
    <row r="386" spans="1:4" ht="9" customHeight="1">
      <c r="A386" s="305"/>
      <c r="B386" s="305"/>
      <c r="C386" s="305"/>
      <c r="D386" s="79"/>
    </row>
    <row r="387" spans="1:4" ht="9" customHeight="1">
      <c r="A387" s="305"/>
      <c r="B387" s="305"/>
      <c r="C387" s="305"/>
      <c r="D387" s="79"/>
    </row>
    <row r="388" spans="1:4" ht="9" customHeight="1">
      <c r="A388" s="305"/>
      <c r="B388" s="305"/>
      <c r="C388" s="305"/>
      <c r="D388" s="79"/>
    </row>
    <row r="389" spans="1:4" ht="9" customHeight="1">
      <c r="A389" s="305"/>
      <c r="B389" s="305"/>
      <c r="C389" s="305"/>
      <c r="D389" s="79"/>
    </row>
    <row r="390" spans="1:4" ht="9" customHeight="1">
      <c r="A390" s="305"/>
      <c r="B390" s="305"/>
      <c r="C390" s="305"/>
      <c r="D390" s="79"/>
    </row>
    <row r="391" spans="1:4" ht="9" customHeight="1">
      <c r="A391" s="305"/>
      <c r="B391" s="305"/>
      <c r="C391" s="305"/>
      <c r="D391" s="79"/>
    </row>
    <row r="392" spans="1:4" ht="9" customHeight="1">
      <c r="A392" s="305"/>
      <c r="B392" s="305"/>
      <c r="C392" s="305"/>
      <c r="D392" s="79"/>
    </row>
    <row r="393" spans="1:4" ht="9" customHeight="1">
      <c r="A393" s="305"/>
      <c r="B393" s="305"/>
      <c r="C393" s="305"/>
      <c r="D393" s="79"/>
    </row>
    <row r="394" spans="1:4" ht="9" customHeight="1">
      <c r="A394" s="305"/>
      <c r="B394" s="305"/>
      <c r="C394" s="305"/>
      <c r="D394" s="79"/>
    </row>
    <row r="395" spans="1:4" ht="9" customHeight="1">
      <c r="A395" s="305"/>
      <c r="B395" s="305"/>
      <c r="C395" s="305"/>
      <c r="D395" s="79"/>
    </row>
    <row r="396" spans="1:4" ht="9" customHeight="1">
      <c r="A396" s="305"/>
      <c r="B396" s="305"/>
      <c r="C396" s="305"/>
      <c r="D396" s="79"/>
    </row>
    <row r="397" spans="1:4" ht="9" customHeight="1">
      <c r="A397" s="305"/>
      <c r="B397" s="305"/>
      <c r="C397" s="305"/>
      <c r="D397" s="79"/>
    </row>
    <row r="398" spans="1:4" ht="9" customHeight="1">
      <c r="A398" s="305"/>
      <c r="B398" s="305"/>
      <c r="C398" s="305"/>
      <c r="D398" s="79"/>
    </row>
    <row r="399" spans="1:4" ht="9" customHeight="1">
      <c r="A399" s="305"/>
      <c r="B399" s="305"/>
      <c r="C399" s="305"/>
      <c r="D399" s="79"/>
    </row>
    <row r="400" spans="1:4" ht="9" customHeight="1">
      <c r="A400" s="305"/>
      <c r="B400" s="305"/>
      <c r="C400" s="305"/>
      <c r="D400" s="79"/>
    </row>
    <row r="401" spans="1:4" ht="9" customHeight="1">
      <c r="A401" s="305"/>
      <c r="B401" s="305"/>
      <c r="C401" s="305"/>
      <c r="D401" s="79"/>
    </row>
    <row r="402" spans="1:4" ht="9" customHeight="1">
      <c r="A402" s="305"/>
      <c r="B402" s="305"/>
      <c r="C402" s="305"/>
      <c r="D402" s="79"/>
    </row>
    <row r="403" spans="1:4" ht="9" customHeight="1">
      <c r="A403" s="305"/>
      <c r="B403" s="305"/>
      <c r="C403" s="305"/>
      <c r="D403" s="79"/>
    </row>
    <row r="404" spans="1:4" ht="9" customHeight="1">
      <c r="A404" s="305"/>
      <c r="B404" s="305"/>
      <c r="C404" s="305"/>
      <c r="D404" s="79"/>
    </row>
    <row r="405" spans="1:4" ht="9" customHeight="1">
      <c r="A405" s="305"/>
      <c r="B405" s="305"/>
      <c r="C405" s="305"/>
      <c r="D405" s="79"/>
    </row>
    <row r="406" spans="1:4" ht="9" customHeight="1">
      <c r="A406" s="305"/>
      <c r="B406" s="305"/>
      <c r="C406" s="305"/>
      <c r="D406" s="79"/>
    </row>
    <row r="407" spans="1:4" ht="9" customHeight="1">
      <c r="A407" s="305"/>
      <c r="B407" s="305"/>
      <c r="C407" s="305"/>
      <c r="D407" s="79"/>
    </row>
    <row r="408" spans="1:4" ht="9" customHeight="1">
      <c r="A408" s="305"/>
      <c r="B408" s="305"/>
      <c r="C408" s="305"/>
      <c r="D408" s="79"/>
    </row>
    <row r="409" spans="1:4" ht="9" customHeight="1">
      <c r="A409" s="305"/>
      <c r="B409" s="305"/>
      <c r="C409" s="305"/>
      <c r="D409" s="79"/>
    </row>
    <row r="410" spans="1:4" ht="9" customHeight="1">
      <c r="A410" s="305"/>
      <c r="B410" s="305"/>
      <c r="C410" s="305"/>
      <c r="D410" s="79"/>
    </row>
    <row r="411" spans="1:4" ht="9" customHeight="1">
      <c r="A411" s="305"/>
      <c r="B411" s="305"/>
      <c r="C411" s="305"/>
      <c r="D411" s="79"/>
    </row>
    <row r="412" spans="1:4" ht="9" customHeight="1">
      <c r="A412" s="305"/>
      <c r="B412" s="305"/>
      <c r="C412" s="305"/>
      <c r="D412" s="79"/>
    </row>
    <row r="413" spans="1:4" ht="9" customHeight="1">
      <c r="A413" s="305"/>
      <c r="B413" s="305"/>
      <c r="C413" s="305"/>
      <c r="D413" s="79"/>
    </row>
    <row r="414" spans="1:4" ht="9" customHeight="1">
      <c r="A414" s="305"/>
      <c r="B414" s="305"/>
      <c r="C414" s="305"/>
      <c r="D414" s="79"/>
    </row>
    <row r="415" spans="1:4" ht="9" customHeight="1">
      <c r="A415" s="305"/>
      <c r="B415" s="305"/>
      <c r="C415" s="305"/>
      <c r="D415" s="79"/>
    </row>
    <row r="416" spans="1:4" ht="9" customHeight="1">
      <c r="A416" s="305"/>
      <c r="B416" s="305"/>
      <c r="C416" s="305"/>
      <c r="D416" s="79"/>
    </row>
    <row r="417" spans="1:4" ht="9" customHeight="1">
      <c r="A417" s="305"/>
      <c r="B417" s="305"/>
      <c r="C417" s="305"/>
      <c r="D417" s="79"/>
    </row>
    <row r="418" spans="1:4" ht="9" customHeight="1">
      <c r="A418" s="305"/>
      <c r="B418" s="305"/>
      <c r="C418" s="305"/>
      <c r="D418" s="79"/>
    </row>
    <row r="419" spans="1:4" ht="9" customHeight="1">
      <c r="A419" s="305"/>
      <c r="B419" s="305"/>
      <c r="C419" s="305"/>
      <c r="D419" s="79"/>
    </row>
    <row r="420" spans="1:4" ht="9" customHeight="1">
      <c r="A420" s="305"/>
      <c r="B420" s="305"/>
      <c r="C420" s="305"/>
      <c r="D420" s="79"/>
    </row>
    <row r="421" spans="1:4" ht="9" customHeight="1">
      <c r="A421" s="305"/>
      <c r="B421" s="305"/>
      <c r="C421" s="305"/>
      <c r="D421" s="79"/>
    </row>
    <row r="422" spans="1:4" ht="9" customHeight="1">
      <c r="A422" s="305"/>
      <c r="B422" s="305"/>
      <c r="C422" s="305"/>
      <c r="D422" s="79"/>
    </row>
    <row r="423" spans="1:4" ht="9" customHeight="1">
      <c r="A423" s="305"/>
      <c r="B423" s="305"/>
      <c r="C423" s="305"/>
      <c r="D423" s="79"/>
    </row>
    <row r="424" spans="1:4" ht="9" customHeight="1">
      <c r="A424" s="305"/>
      <c r="B424" s="305"/>
      <c r="C424" s="305"/>
      <c r="D424" s="79"/>
    </row>
    <row r="425" spans="1:4" ht="9" customHeight="1">
      <c r="A425" s="305"/>
      <c r="B425" s="305"/>
      <c r="C425" s="305"/>
      <c r="D425" s="79"/>
    </row>
    <row r="426" spans="1:4" ht="9" customHeight="1">
      <c r="A426" s="305"/>
      <c r="B426" s="305"/>
      <c r="C426" s="305"/>
      <c r="D426" s="79"/>
    </row>
    <row r="427" spans="1:4" ht="9" customHeight="1">
      <c r="A427" s="305"/>
      <c r="B427" s="305"/>
      <c r="C427" s="305"/>
      <c r="D427" s="79"/>
    </row>
    <row r="428" spans="1:4" ht="9" customHeight="1">
      <c r="A428" s="305"/>
      <c r="B428" s="305"/>
      <c r="C428" s="305"/>
      <c r="D428" s="79"/>
    </row>
    <row r="429" spans="1:4" ht="9" customHeight="1">
      <c r="A429" s="305"/>
      <c r="B429" s="305"/>
      <c r="C429" s="305"/>
      <c r="D429" s="79"/>
    </row>
    <row r="430" spans="1:4" ht="9" customHeight="1">
      <c r="A430" s="305"/>
      <c r="B430" s="305"/>
      <c r="C430" s="305"/>
      <c r="D430" s="79"/>
    </row>
    <row r="431" spans="1:4" ht="9" customHeight="1">
      <c r="A431" s="305"/>
      <c r="B431" s="305"/>
      <c r="C431" s="305"/>
      <c r="D431" s="79"/>
    </row>
    <row r="432" spans="1:4" ht="9" customHeight="1">
      <c r="A432" s="305"/>
      <c r="B432" s="305"/>
      <c r="C432" s="305"/>
      <c r="D432" s="79"/>
    </row>
    <row r="433" spans="1:4" ht="9" customHeight="1">
      <c r="A433" s="305"/>
      <c r="B433" s="305"/>
      <c r="C433" s="305"/>
      <c r="D433" s="79"/>
    </row>
    <row r="434" spans="1:4" ht="9" customHeight="1">
      <c r="A434" s="305"/>
      <c r="B434" s="305"/>
      <c r="C434" s="305"/>
      <c r="D434" s="79"/>
    </row>
    <row r="435" spans="1:4" ht="9" customHeight="1">
      <c r="A435" s="305"/>
      <c r="B435" s="305"/>
      <c r="C435" s="305"/>
      <c r="D435" s="79"/>
    </row>
    <row r="436" spans="1:4" ht="9" customHeight="1">
      <c r="A436" s="305"/>
      <c r="B436" s="305"/>
      <c r="C436" s="305"/>
      <c r="D436" s="79"/>
    </row>
    <row r="437" spans="1:4" ht="9" customHeight="1">
      <c r="A437" s="305"/>
      <c r="B437" s="305"/>
      <c r="C437" s="305"/>
      <c r="D437" s="79"/>
    </row>
    <row r="438" spans="1:4" ht="9" customHeight="1">
      <c r="A438" s="305"/>
      <c r="B438" s="305"/>
      <c r="C438" s="305"/>
      <c r="D438" s="79"/>
    </row>
    <row r="439" spans="1:4" ht="9" customHeight="1">
      <c r="A439" s="305"/>
      <c r="B439" s="305"/>
      <c r="C439" s="305"/>
      <c r="D439" s="79"/>
    </row>
    <row r="440" spans="1:4" ht="9" customHeight="1">
      <c r="A440" s="305"/>
      <c r="B440" s="305"/>
      <c r="C440" s="305"/>
      <c r="D440" s="79"/>
    </row>
    <row r="441" spans="1:4" ht="9" customHeight="1">
      <c r="A441" s="305"/>
      <c r="B441" s="305"/>
      <c r="C441" s="305"/>
      <c r="D441" s="79"/>
    </row>
    <row r="442" spans="1:4" ht="9" customHeight="1">
      <c r="A442" s="305"/>
      <c r="B442" s="305"/>
      <c r="C442" s="305"/>
      <c r="D442" s="79"/>
    </row>
    <row r="443" spans="1:4" ht="9" customHeight="1">
      <c r="A443" s="305"/>
      <c r="B443" s="305"/>
      <c r="C443" s="305"/>
      <c r="D443" s="79"/>
    </row>
    <row r="444" spans="1:4" ht="9" customHeight="1">
      <c r="A444" s="305"/>
      <c r="B444" s="305"/>
      <c r="C444" s="305"/>
      <c r="D444" s="79"/>
    </row>
    <row r="445" spans="1:4" ht="9" customHeight="1">
      <c r="A445" s="305"/>
      <c r="B445" s="305"/>
      <c r="C445" s="305"/>
      <c r="D445" s="79"/>
    </row>
    <row r="446" spans="1:4" ht="9" customHeight="1">
      <c r="A446" s="305"/>
      <c r="B446" s="305"/>
      <c r="C446" s="305"/>
      <c r="D446" s="79"/>
    </row>
    <row r="447" spans="1:4" ht="9" customHeight="1">
      <c r="A447" s="305"/>
      <c r="B447" s="305"/>
      <c r="C447" s="305"/>
      <c r="D447" s="79"/>
    </row>
    <row r="448" spans="1:4" ht="9" customHeight="1">
      <c r="A448" s="305"/>
      <c r="B448" s="305"/>
      <c r="C448" s="305"/>
      <c r="D448" s="79"/>
    </row>
    <row r="449" spans="1:4" ht="9" customHeight="1">
      <c r="A449" s="305"/>
      <c r="B449" s="305"/>
      <c r="C449" s="305"/>
      <c r="D449" s="79"/>
    </row>
    <row r="450" spans="1:4" ht="9" customHeight="1">
      <c r="A450" s="305"/>
      <c r="B450" s="305"/>
      <c r="C450" s="305"/>
      <c r="D450" s="79"/>
    </row>
    <row r="451" spans="1:4" ht="9" customHeight="1">
      <c r="A451" s="305"/>
      <c r="B451" s="305"/>
      <c r="C451" s="305"/>
      <c r="D451" s="79"/>
    </row>
    <row r="452" spans="1:4" ht="9" customHeight="1">
      <c r="A452" s="305"/>
      <c r="B452" s="305"/>
      <c r="C452" s="305"/>
      <c r="D452" s="79"/>
    </row>
    <row r="453" spans="1:4" ht="9" customHeight="1">
      <c r="A453" s="305"/>
      <c r="B453" s="305"/>
      <c r="C453" s="305"/>
      <c r="D453" s="79"/>
    </row>
    <row r="454" spans="1:4" ht="9" customHeight="1">
      <c r="A454" s="305"/>
      <c r="B454" s="305"/>
      <c r="C454" s="305"/>
      <c r="D454" s="79"/>
    </row>
    <row r="455" spans="1:4" ht="9" customHeight="1">
      <c r="A455" s="305"/>
      <c r="B455" s="305"/>
      <c r="C455" s="305"/>
      <c r="D455" s="79"/>
    </row>
    <row r="456" spans="1:4" ht="9" customHeight="1">
      <c r="A456" s="305"/>
      <c r="B456" s="305"/>
      <c r="C456" s="305"/>
      <c r="D456" s="79"/>
    </row>
    <row r="457" spans="1:4" ht="9" customHeight="1">
      <c r="A457" s="305"/>
      <c r="B457" s="305"/>
      <c r="C457" s="305"/>
      <c r="D457" s="79"/>
    </row>
    <row r="458" spans="1:4" ht="9" customHeight="1">
      <c r="A458" s="305"/>
      <c r="B458" s="305"/>
      <c r="C458" s="305"/>
      <c r="D458" s="79"/>
    </row>
    <row r="459" spans="1:4" ht="9" customHeight="1">
      <c r="A459" s="305"/>
      <c r="B459" s="305"/>
      <c r="C459" s="305"/>
      <c r="D459" s="79"/>
    </row>
    <row r="460" spans="1:4" ht="9" customHeight="1">
      <c r="A460" s="305"/>
      <c r="B460" s="305"/>
      <c r="C460" s="305"/>
      <c r="D460" s="79"/>
    </row>
    <row r="461" spans="1:4" ht="9" customHeight="1">
      <c r="A461" s="305"/>
      <c r="B461" s="305"/>
      <c r="C461" s="305"/>
      <c r="D461" s="79"/>
    </row>
    <row r="462" spans="1:4" ht="9" customHeight="1">
      <c r="A462" s="305"/>
      <c r="B462" s="305"/>
      <c r="C462" s="305"/>
      <c r="D462" s="79"/>
    </row>
    <row r="463" spans="1:4" ht="9" customHeight="1">
      <c r="A463" s="305"/>
      <c r="B463" s="305"/>
      <c r="C463" s="305"/>
      <c r="D463" s="79"/>
    </row>
    <row r="464" spans="1:4" ht="9" customHeight="1">
      <c r="A464" s="305"/>
      <c r="B464" s="305"/>
      <c r="C464" s="305"/>
      <c r="D464" s="79"/>
    </row>
    <row r="465" spans="1:4" ht="9" customHeight="1">
      <c r="A465" s="305"/>
      <c r="B465" s="305"/>
      <c r="C465" s="305"/>
      <c r="D465" s="79"/>
    </row>
    <row r="466" spans="1:4" ht="9" customHeight="1">
      <c r="A466" s="305"/>
      <c r="B466" s="305"/>
      <c r="C466" s="305"/>
      <c r="D466" s="79"/>
    </row>
    <row r="467" spans="1:4" ht="9" customHeight="1">
      <c r="A467" s="305"/>
      <c r="B467" s="305"/>
      <c r="C467" s="305"/>
      <c r="D467" s="79"/>
    </row>
    <row r="468" spans="1:4" ht="9" customHeight="1">
      <c r="A468" s="305"/>
      <c r="B468" s="305"/>
      <c r="C468" s="305"/>
      <c r="D468" s="79"/>
    </row>
    <row r="469" spans="1:4" ht="9" customHeight="1">
      <c r="A469" s="305"/>
      <c r="B469" s="305"/>
      <c r="C469" s="305"/>
      <c r="D469" s="79"/>
    </row>
    <row r="470" spans="1:4" ht="9" customHeight="1">
      <c r="A470" s="305"/>
      <c r="B470" s="305"/>
      <c r="C470" s="305"/>
      <c r="D470" s="79"/>
    </row>
    <row r="471" spans="1:4" ht="9" customHeight="1">
      <c r="A471" s="305"/>
      <c r="B471" s="305"/>
      <c r="C471" s="305"/>
      <c r="D471" s="79"/>
    </row>
    <row r="472" spans="1:4" ht="9" customHeight="1">
      <c r="A472" s="305"/>
      <c r="B472" s="305"/>
      <c r="C472" s="305"/>
      <c r="D472" s="79"/>
    </row>
    <row r="473" spans="1:4" ht="9" customHeight="1">
      <c r="A473" s="305"/>
      <c r="B473" s="305"/>
      <c r="C473" s="305"/>
      <c r="D473" s="79"/>
    </row>
    <row r="474" spans="1:4" ht="9" customHeight="1">
      <c r="A474" s="305"/>
      <c r="B474" s="305"/>
      <c r="C474" s="305"/>
      <c r="D474" s="79"/>
    </row>
    <row r="475" spans="1:4" ht="9" customHeight="1">
      <c r="A475" s="305"/>
      <c r="B475" s="305"/>
      <c r="C475" s="305"/>
      <c r="D475" s="79"/>
    </row>
    <row r="476" spans="1:4" ht="9" customHeight="1">
      <c r="A476" s="305"/>
      <c r="B476" s="305"/>
      <c r="C476" s="305"/>
      <c r="D476" s="79"/>
    </row>
    <row r="477" spans="1:4" ht="9" customHeight="1">
      <c r="A477" s="305"/>
      <c r="B477" s="305"/>
      <c r="C477" s="305"/>
      <c r="D477" s="79"/>
    </row>
    <row r="478" spans="1:4" ht="9" customHeight="1">
      <c r="A478" s="305"/>
      <c r="B478" s="305"/>
      <c r="C478" s="305"/>
      <c r="D478" s="79"/>
    </row>
    <row r="479" spans="1:4" ht="9" customHeight="1">
      <c r="A479" s="305"/>
      <c r="B479" s="305"/>
      <c r="C479" s="305"/>
      <c r="D479" s="79"/>
    </row>
    <row r="480" spans="1:4" ht="9" customHeight="1">
      <c r="A480" s="305"/>
      <c r="B480" s="305"/>
      <c r="C480" s="305"/>
      <c r="D480" s="79"/>
    </row>
    <row r="481" spans="1:4" ht="9" customHeight="1">
      <c r="A481" s="305"/>
      <c r="B481" s="305"/>
      <c r="C481" s="305"/>
      <c r="D481" s="79"/>
    </row>
    <row r="482" spans="1:4" ht="9" customHeight="1">
      <c r="A482" s="305"/>
      <c r="B482" s="305"/>
      <c r="C482" s="305"/>
      <c r="D482" s="79"/>
    </row>
    <row r="483" spans="1:4" ht="9" customHeight="1">
      <c r="A483" s="305"/>
      <c r="B483" s="305"/>
      <c r="C483" s="305"/>
      <c r="D483" s="79"/>
    </row>
    <row r="484" spans="1:4" ht="9" customHeight="1">
      <c r="A484" s="305"/>
      <c r="B484" s="305"/>
      <c r="C484" s="305"/>
      <c r="D484" s="79"/>
    </row>
    <row r="485" spans="1:4" ht="9" customHeight="1">
      <c r="A485" s="305"/>
      <c r="B485" s="305"/>
      <c r="C485" s="305"/>
      <c r="D485" s="79"/>
    </row>
    <row r="486" spans="1:4" ht="9" customHeight="1">
      <c r="A486" s="305"/>
      <c r="B486" s="305"/>
      <c r="C486" s="305"/>
      <c r="D486" s="79"/>
    </row>
    <row r="487" spans="1:4" ht="9" customHeight="1">
      <c r="A487" s="305"/>
      <c r="B487" s="305"/>
      <c r="C487" s="305"/>
      <c r="D487" s="79"/>
    </row>
    <row r="488" spans="1:4" ht="9" customHeight="1">
      <c r="A488" s="305"/>
      <c r="B488" s="305"/>
      <c r="C488" s="305"/>
      <c r="D488" s="79"/>
    </row>
    <row r="489" spans="1:4" ht="9" customHeight="1">
      <c r="A489" s="305"/>
      <c r="B489" s="305"/>
      <c r="C489" s="305"/>
      <c r="D489" s="79"/>
    </row>
    <row r="490" spans="1:4" ht="9" customHeight="1">
      <c r="A490" s="305"/>
      <c r="B490" s="305"/>
      <c r="C490" s="305"/>
      <c r="D490" s="79"/>
    </row>
    <row r="491" spans="1:4" ht="9" customHeight="1">
      <c r="A491" s="305"/>
      <c r="B491" s="305"/>
      <c r="C491" s="305"/>
      <c r="D491" s="79"/>
    </row>
    <row r="492" spans="1:4" ht="9" customHeight="1">
      <c r="A492" s="305"/>
      <c r="B492" s="305"/>
      <c r="C492" s="305"/>
      <c r="D492" s="79"/>
    </row>
    <row r="493" spans="1:4" ht="9" customHeight="1">
      <c r="A493" s="305"/>
      <c r="B493" s="305"/>
      <c r="C493" s="305"/>
      <c r="D493" s="79"/>
    </row>
    <row r="494" spans="1:4" ht="9" customHeight="1">
      <c r="A494" s="305"/>
      <c r="B494" s="305"/>
      <c r="C494" s="305"/>
      <c r="D494" s="79"/>
    </row>
    <row r="495" spans="1:4" ht="9" customHeight="1">
      <c r="A495" s="305"/>
      <c r="B495" s="305"/>
      <c r="C495" s="305"/>
      <c r="D495" s="79"/>
    </row>
    <row r="496" spans="1:4" ht="9" customHeight="1">
      <c r="A496" s="305"/>
      <c r="B496" s="305"/>
      <c r="C496" s="305"/>
      <c r="D496" s="79"/>
    </row>
    <row r="497" spans="1:4" ht="9" customHeight="1">
      <c r="A497" s="305"/>
      <c r="B497" s="305"/>
      <c r="C497" s="305"/>
      <c r="D497" s="79"/>
    </row>
    <row r="498" spans="1:4" ht="9" customHeight="1">
      <c r="A498" s="305"/>
      <c r="B498" s="305"/>
      <c r="C498" s="305"/>
      <c r="D498" s="79"/>
    </row>
    <row r="499" spans="1:4" ht="9" customHeight="1">
      <c r="A499" s="305"/>
      <c r="B499" s="305"/>
      <c r="C499" s="305"/>
      <c r="D499" s="79"/>
    </row>
    <row r="500" spans="1:4" ht="9" customHeight="1">
      <c r="A500" s="305"/>
      <c r="B500" s="305"/>
      <c r="C500" s="305"/>
      <c r="D500" s="79"/>
    </row>
    <row r="501" spans="1:4" ht="9" customHeight="1">
      <c r="A501" s="305"/>
      <c r="B501" s="305"/>
      <c r="C501" s="305"/>
      <c r="D501" s="79"/>
    </row>
    <row r="502" spans="1:4" ht="9" customHeight="1">
      <c r="A502" s="305"/>
      <c r="B502" s="305"/>
      <c r="C502" s="305"/>
      <c r="D502" s="79"/>
    </row>
    <row r="503" spans="1:4" ht="9" customHeight="1">
      <c r="A503" s="305"/>
      <c r="B503" s="305"/>
      <c r="C503" s="305"/>
      <c r="D503" s="79"/>
    </row>
    <row r="504" spans="1:4" ht="9" customHeight="1">
      <c r="A504" s="305"/>
      <c r="B504" s="305"/>
      <c r="C504" s="305"/>
      <c r="D504" s="79"/>
    </row>
    <row r="505" spans="1:4" ht="9" customHeight="1">
      <c r="A505" s="305"/>
      <c r="B505" s="305"/>
      <c r="C505" s="305"/>
      <c r="D505" s="79"/>
    </row>
    <row r="506" spans="1:4" ht="9" customHeight="1">
      <c r="A506" s="305"/>
      <c r="B506" s="305"/>
      <c r="C506" s="305"/>
      <c r="D506" s="79"/>
    </row>
    <row r="507" spans="1:4" ht="9" customHeight="1">
      <c r="A507" s="305"/>
      <c r="B507" s="305"/>
      <c r="C507" s="305"/>
      <c r="D507" s="79"/>
    </row>
    <row r="508" spans="1:4" ht="9" customHeight="1">
      <c r="A508" s="305"/>
      <c r="B508" s="305"/>
      <c r="C508" s="305"/>
      <c r="D508" s="79"/>
    </row>
    <row r="509" spans="1:4" ht="9" customHeight="1">
      <c r="A509" s="305"/>
      <c r="B509" s="305"/>
      <c r="C509" s="305"/>
      <c r="D509" s="79"/>
    </row>
    <row r="510" spans="1:4" ht="9" customHeight="1">
      <c r="A510" s="305"/>
      <c r="B510" s="305"/>
      <c r="C510" s="305"/>
      <c r="D510" s="79"/>
    </row>
    <row r="511" spans="1:4" ht="9" customHeight="1">
      <c r="A511" s="305"/>
      <c r="B511" s="305"/>
      <c r="C511" s="305"/>
      <c r="D511" s="79"/>
    </row>
    <row r="512" spans="1:4" ht="9" customHeight="1">
      <c r="A512" s="305"/>
      <c r="B512" s="305"/>
      <c r="C512" s="305"/>
      <c r="D512" s="79"/>
    </row>
    <row r="513" spans="1:4" ht="9" customHeight="1">
      <c r="A513" s="305"/>
      <c r="B513" s="305"/>
      <c r="C513" s="305"/>
      <c r="D513" s="79"/>
    </row>
    <row r="514" spans="1:4" ht="9" customHeight="1">
      <c r="A514" s="305"/>
      <c r="B514" s="305"/>
      <c r="C514" s="305"/>
      <c r="D514" s="79"/>
    </row>
    <row r="515" spans="1:4" ht="9" customHeight="1">
      <c r="A515" s="305"/>
      <c r="B515" s="305"/>
      <c r="C515" s="305"/>
      <c r="D515" s="79"/>
    </row>
    <row r="516" spans="1:4" ht="9" customHeight="1">
      <c r="A516" s="305"/>
      <c r="B516" s="305"/>
      <c r="C516" s="305"/>
      <c r="D516" s="79"/>
    </row>
    <row r="517" spans="1:4" ht="9" customHeight="1">
      <c r="A517" s="305"/>
      <c r="B517" s="305"/>
      <c r="C517" s="305"/>
      <c r="D517" s="79"/>
    </row>
    <row r="518" spans="1:4" ht="9" customHeight="1">
      <c r="A518" s="305"/>
      <c r="B518" s="305"/>
      <c r="C518" s="305"/>
      <c r="D518" s="79"/>
    </row>
    <row r="519" spans="1:4" ht="9" customHeight="1">
      <c r="A519" s="305"/>
      <c r="B519" s="305"/>
      <c r="C519" s="305"/>
      <c r="D519" s="79"/>
    </row>
    <row r="520" spans="1:4" ht="9" customHeight="1">
      <c r="A520" s="305"/>
      <c r="B520" s="305"/>
      <c r="C520" s="305"/>
      <c r="D520" s="79"/>
    </row>
    <row r="521" spans="1:4" ht="9" customHeight="1">
      <c r="A521" s="305"/>
      <c r="B521" s="305"/>
      <c r="C521" s="305"/>
      <c r="D521" s="79"/>
    </row>
    <row r="522" spans="1:4" ht="9" customHeight="1">
      <c r="A522" s="305"/>
      <c r="B522" s="305"/>
      <c r="C522" s="305"/>
      <c r="D522" s="79"/>
    </row>
    <row r="523" spans="1:4" ht="9" customHeight="1">
      <c r="A523" s="305"/>
      <c r="B523" s="305"/>
      <c r="C523" s="305"/>
      <c r="D523" s="79"/>
    </row>
    <row r="524" spans="1:4" ht="9" customHeight="1">
      <c r="A524" s="305"/>
      <c r="B524" s="305"/>
      <c r="C524" s="305"/>
      <c r="D524" s="79"/>
    </row>
    <row r="525" spans="1:4" ht="9" customHeight="1">
      <c r="A525" s="305"/>
      <c r="B525" s="305"/>
      <c r="C525" s="305"/>
      <c r="D525" s="79"/>
    </row>
    <row r="526" spans="1:4" ht="9" customHeight="1">
      <c r="A526" s="305"/>
      <c r="B526" s="305"/>
      <c r="C526" s="305"/>
      <c r="D526" s="79"/>
    </row>
  </sheetData>
  <mergeCells count="20">
    <mergeCell ref="F179:G179"/>
    <mergeCell ref="F182:V182"/>
    <mergeCell ref="E98:E105"/>
    <mergeCell ref="E107:E134"/>
    <mergeCell ref="E136:E148"/>
    <mergeCell ref="E149:E160"/>
    <mergeCell ref="E161:E173"/>
    <mergeCell ref="E174:E178"/>
    <mergeCell ref="L95:N96"/>
    <mergeCell ref="E2:V2"/>
    <mergeCell ref="Z2:AN2"/>
    <mergeCell ref="E3:V3"/>
    <mergeCell ref="E5:E7"/>
    <mergeCell ref="H5:J6"/>
    <mergeCell ref="L5:N6"/>
    <mergeCell ref="E8:E38"/>
    <mergeCell ref="E39:E84"/>
    <mergeCell ref="E85:E92"/>
    <mergeCell ref="E95:E97"/>
    <mergeCell ref="H95:J96"/>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30"/>
  <sheetViews>
    <sheetView topLeftCell="D1" workbookViewId="0">
      <selection activeCell="X40" sqref="X40"/>
    </sheetView>
  </sheetViews>
  <sheetFormatPr baseColWidth="10" defaultRowHeight="12.75"/>
  <cols>
    <col min="1" max="1" width="1.5703125" style="298" hidden="1" customWidth="1"/>
    <col min="2" max="2" width="2.28515625" style="298" hidden="1" customWidth="1"/>
    <col min="3" max="3" width="2.42578125" style="298" hidden="1" customWidth="1"/>
    <col min="4" max="4" width="1" style="1087" customWidth="1"/>
    <col min="5" max="5" width="6.140625" style="79" customWidth="1"/>
    <col min="6" max="6" width="1.5703125" style="79" customWidth="1"/>
    <col min="7" max="7" width="63.85546875" style="2" customWidth="1"/>
    <col min="8" max="8" width="5.42578125" style="305" hidden="1" customWidth="1"/>
    <col min="9" max="9" width="5.42578125" style="209" hidden="1" customWidth="1"/>
    <col min="10" max="10" width="6.140625" style="305" hidden="1" customWidth="1"/>
    <col min="11" max="11" width="0.28515625" style="305" hidden="1" customWidth="1"/>
    <col min="12" max="13" width="5.42578125" style="305" hidden="1" customWidth="1"/>
    <col min="14" max="14" width="6.140625" style="305" hidden="1" customWidth="1"/>
    <col min="15" max="15" width="0.28515625" style="305" customWidth="1"/>
    <col min="16" max="17" width="5.42578125" style="305" customWidth="1"/>
    <col min="18" max="18" width="7.5703125" style="305" bestFit="1" customWidth="1"/>
    <col min="19" max="20" width="11.42578125" style="79"/>
    <col min="21" max="21" width="4.7109375" style="79" customWidth="1"/>
    <col min="22" max="22" width="5" style="79" customWidth="1"/>
    <col min="23" max="23" width="2.28515625" style="79" customWidth="1"/>
    <col min="24" max="24" width="26" style="79" customWidth="1"/>
    <col min="25" max="25" width="8" style="79" customWidth="1"/>
    <col min="26" max="26" width="1" style="79" customWidth="1"/>
    <col min="27" max="27" width="6.7109375" style="79" customWidth="1"/>
    <col min="28" max="28" width="1" style="79" customWidth="1"/>
    <col min="29" max="29" width="6.7109375" style="79" customWidth="1"/>
    <col min="30" max="30" width="1" style="79" customWidth="1"/>
    <col min="31" max="31" width="6.7109375" style="79" customWidth="1"/>
    <col min="32" max="32" width="1" style="79" customWidth="1"/>
    <col min="33" max="33" width="6.7109375" style="79" customWidth="1"/>
    <col min="34" max="34" width="1" style="79" customWidth="1"/>
    <col min="35" max="35" width="6.7109375" style="79" customWidth="1"/>
    <col min="36" max="36" width="1" style="79" customWidth="1"/>
    <col min="37" max="38" width="6.7109375" style="79" customWidth="1"/>
    <col min="39" max="256" width="11.42578125" style="79"/>
    <col min="257" max="259" width="0" style="79" hidden="1" customWidth="1"/>
    <col min="260" max="260" width="1" style="79" customWidth="1"/>
    <col min="261" max="261" width="6.140625" style="79" customWidth="1"/>
    <col min="262" max="262" width="1.5703125" style="79" customWidth="1"/>
    <col min="263" max="263" width="63.85546875" style="79" customWidth="1"/>
    <col min="264" max="270" width="0" style="79" hidden="1" customWidth="1"/>
    <col min="271" max="271" width="0.28515625" style="79" customWidth="1"/>
    <col min="272" max="273" width="5.42578125" style="79" customWidth="1"/>
    <col min="274" max="274" width="7.5703125" style="79" bestFit="1" customWidth="1"/>
    <col min="275" max="276" width="11.42578125" style="79"/>
    <col min="277" max="277" width="4.7109375" style="79" customWidth="1"/>
    <col min="278" max="278" width="5" style="79" customWidth="1"/>
    <col min="279" max="279" width="2.28515625" style="79" customWidth="1"/>
    <col min="280" max="280" width="26" style="79" customWidth="1"/>
    <col min="281" max="281" width="8" style="79" customWidth="1"/>
    <col min="282" max="282" width="1" style="79" customWidth="1"/>
    <col min="283" max="283" width="6.7109375" style="79" customWidth="1"/>
    <col min="284" max="284" width="1" style="79" customWidth="1"/>
    <col min="285" max="285" width="6.7109375" style="79" customWidth="1"/>
    <col min="286" max="286" width="1" style="79" customWidth="1"/>
    <col min="287" max="287" width="6.7109375" style="79" customWidth="1"/>
    <col min="288" max="288" width="1" style="79" customWidth="1"/>
    <col min="289" max="289" width="6.7109375" style="79" customWidth="1"/>
    <col min="290" max="290" width="1" style="79" customWidth="1"/>
    <col min="291" max="291" width="6.7109375" style="79" customWidth="1"/>
    <col min="292" max="292" width="1" style="79" customWidth="1"/>
    <col min="293" max="294" width="6.7109375" style="79" customWidth="1"/>
    <col min="295" max="512" width="11.42578125" style="79"/>
    <col min="513" max="515" width="0" style="79" hidden="1" customWidth="1"/>
    <col min="516" max="516" width="1" style="79" customWidth="1"/>
    <col min="517" max="517" width="6.140625" style="79" customWidth="1"/>
    <col min="518" max="518" width="1.5703125" style="79" customWidth="1"/>
    <col min="519" max="519" width="63.85546875" style="79" customWidth="1"/>
    <col min="520" max="526" width="0" style="79" hidden="1" customWidth="1"/>
    <col min="527" max="527" width="0.28515625" style="79" customWidth="1"/>
    <col min="528" max="529" width="5.42578125" style="79" customWidth="1"/>
    <col min="530" max="530" width="7.5703125" style="79" bestFit="1" customWidth="1"/>
    <col min="531" max="532" width="11.42578125" style="79"/>
    <col min="533" max="533" width="4.7109375" style="79" customWidth="1"/>
    <col min="534" max="534" width="5" style="79" customWidth="1"/>
    <col min="535" max="535" width="2.28515625" style="79" customWidth="1"/>
    <col min="536" max="536" width="26" style="79" customWidth="1"/>
    <col min="537" max="537" width="8" style="79" customWidth="1"/>
    <col min="538" max="538" width="1" style="79" customWidth="1"/>
    <col min="539" max="539" width="6.7109375" style="79" customWidth="1"/>
    <col min="540" max="540" width="1" style="79" customWidth="1"/>
    <col min="541" max="541" width="6.7109375" style="79" customWidth="1"/>
    <col min="542" max="542" width="1" style="79" customWidth="1"/>
    <col min="543" max="543" width="6.7109375" style="79" customWidth="1"/>
    <col min="544" max="544" width="1" style="79" customWidth="1"/>
    <col min="545" max="545" width="6.7109375" style="79" customWidth="1"/>
    <col min="546" max="546" width="1" style="79" customWidth="1"/>
    <col min="547" max="547" width="6.7109375" style="79" customWidth="1"/>
    <col min="548" max="548" width="1" style="79" customWidth="1"/>
    <col min="549" max="550" width="6.7109375" style="79" customWidth="1"/>
    <col min="551" max="768" width="11.42578125" style="79"/>
    <col min="769" max="771" width="0" style="79" hidden="1" customWidth="1"/>
    <col min="772" max="772" width="1" style="79" customWidth="1"/>
    <col min="773" max="773" width="6.140625" style="79" customWidth="1"/>
    <col min="774" max="774" width="1.5703125" style="79" customWidth="1"/>
    <col min="775" max="775" width="63.85546875" style="79" customWidth="1"/>
    <col min="776" max="782" width="0" style="79" hidden="1" customWidth="1"/>
    <col min="783" max="783" width="0.28515625" style="79" customWidth="1"/>
    <col min="784" max="785" width="5.42578125" style="79" customWidth="1"/>
    <col min="786" max="786" width="7.5703125" style="79" bestFit="1" customWidth="1"/>
    <col min="787" max="788" width="11.42578125" style="79"/>
    <col min="789" max="789" width="4.7109375" style="79" customWidth="1"/>
    <col min="790" max="790" width="5" style="79" customWidth="1"/>
    <col min="791" max="791" width="2.28515625" style="79" customWidth="1"/>
    <col min="792" max="792" width="26" style="79" customWidth="1"/>
    <col min="793" max="793" width="8" style="79" customWidth="1"/>
    <col min="794" max="794" width="1" style="79" customWidth="1"/>
    <col min="795" max="795" width="6.7109375" style="79" customWidth="1"/>
    <col min="796" max="796" width="1" style="79" customWidth="1"/>
    <col min="797" max="797" width="6.7109375" style="79" customWidth="1"/>
    <col min="798" max="798" width="1" style="79" customWidth="1"/>
    <col min="799" max="799" width="6.7109375" style="79" customWidth="1"/>
    <col min="800" max="800" width="1" style="79" customWidth="1"/>
    <col min="801" max="801" width="6.7109375" style="79" customWidth="1"/>
    <col min="802" max="802" width="1" style="79" customWidth="1"/>
    <col min="803" max="803" width="6.7109375" style="79" customWidth="1"/>
    <col min="804" max="804" width="1" style="79" customWidth="1"/>
    <col min="805" max="806" width="6.7109375" style="79" customWidth="1"/>
    <col min="807" max="1024" width="11.42578125" style="79"/>
    <col min="1025" max="1027" width="0" style="79" hidden="1" customWidth="1"/>
    <col min="1028" max="1028" width="1" style="79" customWidth="1"/>
    <col min="1029" max="1029" width="6.140625" style="79" customWidth="1"/>
    <col min="1030" max="1030" width="1.5703125" style="79" customWidth="1"/>
    <col min="1031" max="1031" width="63.85546875" style="79" customWidth="1"/>
    <col min="1032" max="1038" width="0" style="79" hidden="1" customWidth="1"/>
    <col min="1039" max="1039" width="0.28515625" style="79" customWidth="1"/>
    <col min="1040" max="1041" width="5.42578125" style="79" customWidth="1"/>
    <col min="1042" max="1042" width="7.5703125" style="79" bestFit="1" customWidth="1"/>
    <col min="1043" max="1044" width="11.42578125" style="79"/>
    <col min="1045" max="1045" width="4.7109375" style="79" customWidth="1"/>
    <col min="1046" max="1046" width="5" style="79" customWidth="1"/>
    <col min="1047" max="1047" width="2.28515625" style="79" customWidth="1"/>
    <col min="1048" max="1048" width="26" style="79" customWidth="1"/>
    <col min="1049" max="1049" width="8" style="79" customWidth="1"/>
    <col min="1050" max="1050" width="1" style="79" customWidth="1"/>
    <col min="1051" max="1051" width="6.7109375" style="79" customWidth="1"/>
    <col min="1052" max="1052" width="1" style="79" customWidth="1"/>
    <col min="1053" max="1053" width="6.7109375" style="79" customWidth="1"/>
    <col min="1054" max="1054" width="1" style="79" customWidth="1"/>
    <col min="1055" max="1055" width="6.7109375" style="79" customWidth="1"/>
    <col min="1056" max="1056" width="1" style="79" customWidth="1"/>
    <col min="1057" max="1057" width="6.7109375" style="79" customWidth="1"/>
    <col min="1058" max="1058" width="1" style="79" customWidth="1"/>
    <col min="1059" max="1059" width="6.7109375" style="79" customWidth="1"/>
    <col min="1060" max="1060" width="1" style="79" customWidth="1"/>
    <col min="1061" max="1062" width="6.7109375" style="79" customWidth="1"/>
    <col min="1063" max="1280" width="11.42578125" style="79"/>
    <col min="1281" max="1283" width="0" style="79" hidden="1" customWidth="1"/>
    <col min="1284" max="1284" width="1" style="79" customWidth="1"/>
    <col min="1285" max="1285" width="6.140625" style="79" customWidth="1"/>
    <col min="1286" max="1286" width="1.5703125" style="79" customWidth="1"/>
    <col min="1287" max="1287" width="63.85546875" style="79" customWidth="1"/>
    <col min="1288" max="1294" width="0" style="79" hidden="1" customWidth="1"/>
    <col min="1295" max="1295" width="0.28515625" style="79" customWidth="1"/>
    <col min="1296" max="1297" width="5.42578125" style="79" customWidth="1"/>
    <col min="1298" max="1298" width="7.5703125" style="79" bestFit="1" customWidth="1"/>
    <col min="1299" max="1300" width="11.42578125" style="79"/>
    <col min="1301" max="1301" width="4.7109375" style="79" customWidth="1"/>
    <col min="1302" max="1302" width="5" style="79" customWidth="1"/>
    <col min="1303" max="1303" width="2.28515625" style="79" customWidth="1"/>
    <col min="1304" max="1304" width="26" style="79" customWidth="1"/>
    <col min="1305" max="1305" width="8" style="79" customWidth="1"/>
    <col min="1306" max="1306" width="1" style="79" customWidth="1"/>
    <col min="1307" max="1307" width="6.7109375" style="79" customWidth="1"/>
    <col min="1308" max="1308" width="1" style="79" customWidth="1"/>
    <col min="1309" max="1309" width="6.7109375" style="79" customWidth="1"/>
    <col min="1310" max="1310" width="1" style="79" customWidth="1"/>
    <col min="1311" max="1311" width="6.7109375" style="79" customWidth="1"/>
    <col min="1312" max="1312" width="1" style="79" customWidth="1"/>
    <col min="1313" max="1313" width="6.7109375" style="79" customWidth="1"/>
    <col min="1314" max="1314" width="1" style="79" customWidth="1"/>
    <col min="1315" max="1315" width="6.7109375" style="79" customWidth="1"/>
    <col min="1316" max="1316" width="1" style="79" customWidth="1"/>
    <col min="1317" max="1318" width="6.7109375" style="79" customWidth="1"/>
    <col min="1319" max="1536" width="11.42578125" style="79"/>
    <col min="1537" max="1539" width="0" style="79" hidden="1" customWidth="1"/>
    <col min="1540" max="1540" width="1" style="79" customWidth="1"/>
    <col min="1541" max="1541" width="6.140625" style="79" customWidth="1"/>
    <col min="1542" max="1542" width="1.5703125" style="79" customWidth="1"/>
    <col min="1543" max="1543" width="63.85546875" style="79" customWidth="1"/>
    <col min="1544" max="1550" width="0" style="79" hidden="1" customWidth="1"/>
    <col min="1551" max="1551" width="0.28515625" style="79" customWidth="1"/>
    <col min="1552" max="1553" width="5.42578125" style="79" customWidth="1"/>
    <col min="1554" max="1554" width="7.5703125" style="79" bestFit="1" customWidth="1"/>
    <col min="1555" max="1556" width="11.42578125" style="79"/>
    <col min="1557" max="1557" width="4.7109375" style="79" customWidth="1"/>
    <col min="1558" max="1558" width="5" style="79" customWidth="1"/>
    <col min="1559" max="1559" width="2.28515625" style="79" customWidth="1"/>
    <col min="1560" max="1560" width="26" style="79" customWidth="1"/>
    <col min="1561" max="1561" width="8" style="79" customWidth="1"/>
    <col min="1562" max="1562" width="1" style="79" customWidth="1"/>
    <col min="1563" max="1563" width="6.7109375" style="79" customWidth="1"/>
    <col min="1564" max="1564" width="1" style="79" customWidth="1"/>
    <col min="1565" max="1565" width="6.7109375" style="79" customWidth="1"/>
    <col min="1566" max="1566" width="1" style="79" customWidth="1"/>
    <col min="1567" max="1567" width="6.7109375" style="79" customWidth="1"/>
    <col min="1568" max="1568" width="1" style="79" customWidth="1"/>
    <col min="1569" max="1569" width="6.7109375" style="79" customWidth="1"/>
    <col min="1570" max="1570" width="1" style="79" customWidth="1"/>
    <col min="1571" max="1571" width="6.7109375" style="79" customWidth="1"/>
    <col min="1572" max="1572" width="1" style="79" customWidth="1"/>
    <col min="1573" max="1574" width="6.7109375" style="79" customWidth="1"/>
    <col min="1575" max="1792" width="11.42578125" style="79"/>
    <col min="1793" max="1795" width="0" style="79" hidden="1" customWidth="1"/>
    <col min="1796" max="1796" width="1" style="79" customWidth="1"/>
    <col min="1797" max="1797" width="6.140625" style="79" customWidth="1"/>
    <col min="1798" max="1798" width="1.5703125" style="79" customWidth="1"/>
    <col min="1799" max="1799" width="63.85546875" style="79" customWidth="1"/>
    <col min="1800" max="1806" width="0" style="79" hidden="1" customWidth="1"/>
    <col min="1807" max="1807" width="0.28515625" style="79" customWidth="1"/>
    <col min="1808" max="1809" width="5.42578125" style="79" customWidth="1"/>
    <col min="1810" max="1810" width="7.5703125" style="79" bestFit="1" customWidth="1"/>
    <col min="1811" max="1812" width="11.42578125" style="79"/>
    <col min="1813" max="1813" width="4.7109375" style="79" customWidth="1"/>
    <col min="1814" max="1814" width="5" style="79" customWidth="1"/>
    <col min="1815" max="1815" width="2.28515625" style="79" customWidth="1"/>
    <col min="1816" max="1816" width="26" style="79" customWidth="1"/>
    <col min="1817" max="1817" width="8" style="79" customWidth="1"/>
    <col min="1818" max="1818" width="1" style="79" customWidth="1"/>
    <col min="1819" max="1819" width="6.7109375" style="79" customWidth="1"/>
    <col min="1820" max="1820" width="1" style="79" customWidth="1"/>
    <col min="1821" max="1821" width="6.7109375" style="79" customWidth="1"/>
    <col min="1822" max="1822" width="1" style="79" customWidth="1"/>
    <col min="1823" max="1823" width="6.7109375" style="79" customWidth="1"/>
    <col min="1824" max="1824" width="1" style="79" customWidth="1"/>
    <col min="1825" max="1825" width="6.7109375" style="79" customWidth="1"/>
    <col min="1826" max="1826" width="1" style="79" customWidth="1"/>
    <col min="1827" max="1827" width="6.7109375" style="79" customWidth="1"/>
    <col min="1828" max="1828" width="1" style="79" customWidth="1"/>
    <col min="1829" max="1830" width="6.7109375" style="79" customWidth="1"/>
    <col min="1831" max="2048" width="11.42578125" style="79"/>
    <col min="2049" max="2051" width="0" style="79" hidden="1" customWidth="1"/>
    <col min="2052" max="2052" width="1" style="79" customWidth="1"/>
    <col min="2053" max="2053" width="6.140625" style="79" customWidth="1"/>
    <col min="2054" max="2054" width="1.5703125" style="79" customWidth="1"/>
    <col min="2055" max="2055" width="63.85546875" style="79" customWidth="1"/>
    <col min="2056" max="2062" width="0" style="79" hidden="1" customWidth="1"/>
    <col min="2063" max="2063" width="0.28515625" style="79" customWidth="1"/>
    <col min="2064" max="2065" width="5.42578125" style="79" customWidth="1"/>
    <col min="2066" max="2066" width="7.5703125" style="79" bestFit="1" customWidth="1"/>
    <col min="2067" max="2068" width="11.42578125" style="79"/>
    <col min="2069" max="2069" width="4.7109375" style="79" customWidth="1"/>
    <col min="2070" max="2070" width="5" style="79" customWidth="1"/>
    <col min="2071" max="2071" width="2.28515625" style="79" customWidth="1"/>
    <col min="2072" max="2072" width="26" style="79" customWidth="1"/>
    <col min="2073" max="2073" width="8" style="79" customWidth="1"/>
    <col min="2074" max="2074" width="1" style="79" customWidth="1"/>
    <col min="2075" max="2075" width="6.7109375" style="79" customWidth="1"/>
    <col min="2076" max="2076" width="1" style="79" customWidth="1"/>
    <col min="2077" max="2077" width="6.7109375" style="79" customWidth="1"/>
    <col min="2078" max="2078" width="1" style="79" customWidth="1"/>
    <col min="2079" max="2079" width="6.7109375" style="79" customWidth="1"/>
    <col min="2080" max="2080" width="1" style="79" customWidth="1"/>
    <col min="2081" max="2081" width="6.7109375" style="79" customWidth="1"/>
    <col min="2082" max="2082" width="1" style="79" customWidth="1"/>
    <col min="2083" max="2083" width="6.7109375" style="79" customWidth="1"/>
    <col min="2084" max="2084" width="1" style="79" customWidth="1"/>
    <col min="2085" max="2086" width="6.7109375" style="79" customWidth="1"/>
    <col min="2087" max="2304" width="11.42578125" style="79"/>
    <col min="2305" max="2307" width="0" style="79" hidden="1" customWidth="1"/>
    <col min="2308" max="2308" width="1" style="79" customWidth="1"/>
    <col min="2309" max="2309" width="6.140625" style="79" customWidth="1"/>
    <col min="2310" max="2310" width="1.5703125" style="79" customWidth="1"/>
    <col min="2311" max="2311" width="63.85546875" style="79" customWidth="1"/>
    <col min="2312" max="2318" width="0" style="79" hidden="1" customWidth="1"/>
    <col min="2319" max="2319" width="0.28515625" style="79" customWidth="1"/>
    <col min="2320" max="2321" width="5.42578125" style="79" customWidth="1"/>
    <col min="2322" max="2322" width="7.5703125" style="79" bestFit="1" customWidth="1"/>
    <col min="2323" max="2324" width="11.42578125" style="79"/>
    <col min="2325" max="2325" width="4.7109375" style="79" customWidth="1"/>
    <col min="2326" max="2326" width="5" style="79" customWidth="1"/>
    <col min="2327" max="2327" width="2.28515625" style="79" customWidth="1"/>
    <col min="2328" max="2328" width="26" style="79" customWidth="1"/>
    <col min="2329" max="2329" width="8" style="79" customWidth="1"/>
    <col min="2330" max="2330" width="1" style="79" customWidth="1"/>
    <col min="2331" max="2331" width="6.7109375" style="79" customWidth="1"/>
    <col min="2332" max="2332" width="1" style="79" customWidth="1"/>
    <col min="2333" max="2333" width="6.7109375" style="79" customWidth="1"/>
    <col min="2334" max="2334" width="1" style="79" customWidth="1"/>
    <col min="2335" max="2335" width="6.7109375" style="79" customWidth="1"/>
    <col min="2336" max="2336" width="1" style="79" customWidth="1"/>
    <col min="2337" max="2337" width="6.7109375" style="79" customWidth="1"/>
    <col min="2338" max="2338" width="1" style="79" customWidth="1"/>
    <col min="2339" max="2339" width="6.7109375" style="79" customWidth="1"/>
    <col min="2340" max="2340" width="1" style="79" customWidth="1"/>
    <col min="2341" max="2342" width="6.7109375" style="79" customWidth="1"/>
    <col min="2343" max="2560" width="11.42578125" style="79"/>
    <col min="2561" max="2563" width="0" style="79" hidden="1" customWidth="1"/>
    <col min="2564" max="2564" width="1" style="79" customWidth="1"/>
    <col min="2565" max="2565" width="6.140625" style="79" customWidth="1"/>
    <col min="2566" max="2566" width="1.5703125" style="79" customWidth="1"/>
    <col min="2567" max="2567" width="63.85546875" style="79" customWidth="1"/>
    <col min="2568" max="2574" width="0" style="79" hidden="1" customWidth="1"/>
    <col min="2575" max="2575" width="0.28515625" style="79" customWidth="1"/>
    <col min="2576" max="2577" width="5.42578125" style="79" customWidth="1"/>
    <col min="2578" max="2578" width="7.5703125" style="79" bestFit="1" customWidth="1"/>
    <col min="2579" max="2580" width="11.42578125" style="79"/>
    <col min="2581" max="2581" width="4.7109375" style="79" customWidth="1"/>
    <col min="2582" max="2582" width="5" style="79" customWidth="1"/>
    <col min="2583" max="2583" width="2.28515625" style="79" customWidth="1"/>
    <col min="2584" max="2584" width="26" style="79" customWidth="1"/>
    <col min="2585" max="2585" width="8" style="79" customWidth="1"/>
    <col min="2586" max="2586" width="1" style="79" customWidth="1"/>
    <col min="2587" max="2587" width="6.7109375" style="79" customWidth="1"/>
    <col min="2588" max="2588" width="1" style="79" customWidth="1"/>
    <col min="2589" max="2589" width="6.7109375" style="79" customWidth="1"/>
    <col min="2590" max="2590" width="1" style="79" customWidth="1"/>
    <col min="2591" max="2591" width="6.7109375" style="79" customWidth="1"/>
    <col min="2592" max="2592" width="1" style="79" customWidth="1"/>
    <col min="2593" max="2593" width="6.7109375" style="79" customWidth="1"/>
    <col min="2594" max="2594" width="1" style="79" customWidth="1"/>
    <col min="2595" max="2595" width="6.7109375" style="79" customWidth="1"/>
    <col min="2596" max="2596" width="1" style="79" customWidth="1"/>
    <col min="2597" max="2598" width="6.7109375" style="79" customWidth="1"/>
    <col min="2599" max="2816" width="11.42578125" style="79"/>
    <col min="2817" max="2819" width="0" style="79" hidden="1" customWidth="1"/>
    <col min="2820" max="2820" width="1" style="79" customWidth="1"/>
    <col min="2821" max="2821" width="6.140625" style="79" customWidth="1"/>
    <col min="2822" max="2822" width="1.5703125" style="79" customWidth="1"/>
    <col min="2823" max="2823" width="63.85546875" style="79" customWidth="1"/>
    <col min="2824" max="2830" width="0" style="79" hidden="1" customWidth="1"/>
    <col min="2831" max="2831" width="0.28515625" style="79" customWidth="1"/>
    <col min="2832" max="2833" width="5.42578125" style="79" customWidth="1"/>
    <col min="2834" max="2834" width="7.5703125" style="79" bestFit="1" customWidth="1"/>
    <col min="2835" max="2836" width="11.42578125" style="79"/>
    <col min="2837" max="2837" width="4.7109375" style="79" customWidth="1"/>
    <col min="2838" max="2838" width="5" style="79" customWidth="1"/>
    <col min="2839" max="2839" width="2.28515625" style="79" customWidth="1"/>
    <col min="2840" max="2840" width="26" style="79" customWidth="1"/>
    <col min="2841" max="2841" width="8" style="79" customWidth="1"/>
    <col min="2842" max="2842" width="1" style="79" customWidth="1"/>
    <col min="2843" max="2843" width="6.7109375" style="79" customWidth="1"/>
    <col min="2844" max="2844" width="1" style="79" customWidth="1"/>
    <col min="2845" max="2845" width="6.7109375" style="79" customWidth="1"/>
    <col min="2846" max="2846" width="1" style="79" customWidth="1"/>
    <col min="2847" max="2847" width="6.7109375" style="79" customWidth="1"/>
    <col min="2848" max="2848" width="1" style="79" customWidth="1"/>
    <col min="2849" max="2849" width="6.7109375" style="79" customWidth="1"/>
    <col min="2850" max="2850" width="1" style="79" customWidth="1"/>
    <col min="2851" max="2851" width="6.7109375" style="79" customWidth="1"/>
    <col min="2852" max="2852" width="1" style="79" customWidth="1"/>
    <col min="2853" max="2854" width="6.7109375" style="79" customWidth="1"/>
    <col min="2855" max="3072" width="11.42578125" style="79"/>
    <col min="3073" max="3075" width="0" style="79" hidden="1" customWidth="1"/>
    <col min="3076" max="3076" width="1" style="79" customWidth="1"/>
    <col min="3077" max="3077" width="6.140625" style="79" customWidth="1"/>
    <col min="3078" max="3078" width="1.5703125" style="79" customWidth="1"/>
    <col min="3079" max="3079" width="63.85546875" style="79" customWidth="1"/>
    <col min="3080" max="3086" width="0" style="79" hidden="1" customWidth="1"/>
    <col min="3087" max="3087" width="0.28515625" style="79" customWidth="1"/>
    <col min="3088" max="3089" width="5.42578125" style="79" customWidth="1"/>
    <col min="3090" max="3090" width="7.5703125" style="79" bestFit="1" customWidth="1"/>
    <col min="3091" max="3092" width="11.42578125" style="79"/>
    <col min="3093" max="3093" width="4.7109375" style="79" customWidth="1"/>
    <col min="3094" max="3094" width="5" style="79" customWidth="1"/>
    <col min="3095" max="3095" width="2.28515625" style="79" customWidth="1"/>
    <col min="3096" max="3096" width="26" style="79" customWidth="1"/>
    <col min="3097" max="3097" width="8" style="79" customWidth="1"/>
    <col min="3098" max="3098" width="1" style="79" customWidth="1"/>
    <col min="3099" max="3099" width="6.7109375" style="79" customWidth="1"/>
    <col min="3100" max="3100" width="1" style="79" customWidth="1"/>
    <col min="3101" max="3101" width="6.7109375" style="79" customWidth="1"/>
    <col min="3102" max="3102" width="1" style="79" customWidth="1"/>
    <col min="3103" max="3103" width="6.7109375" style="79" customWidth="1"/>
    <col min="3104" max="3104" width="1" style="79" customWidth="1"/>
    <col min="3105" max="3105" width="6.7109375" style="79" customWidth="1"/>
    <col min="3106" max="3106" width="1" style="79" customWidth="1"/>
    <col min="3107" max="3107" width="6.7109375" style="79" customWidth="1"/>
    <col min="3108" max="3108" width="1" style="79" customWidth="1"/>
    <col min="3109" max="3110" width="6.7109375" style="79" customWidth="1"/>
    <col min="3111" max="3328" width="11.42578125" style="79"/>
    <col min="3329" max="3331" width="0" style="79" hidden="1" customWidth="1"/>
    <col min="3332" max="3332" width="1" style="79" customWidth="1"/>
    <col min="3333" max="3333" width="6.140625" style="79" customWidth="1"/>
    <col min="3334" max="3334" width="1.5703125" style="79" customWidth="1"/>
    <col min="3335" max="3335" width="63.85546875" style="79" customWidth="1"/>
    <col min="3336" max="3342" width="0" style="79" hidden="1" customWidth="1"/>
    <col min="3343" max="3343" width="0.28515625" style="79" customWidth="1"/>
    <col min="3344" max="3345" width="5.42578125" style="79" customWidth="1"/>
    <col min="3346" max="3346" width="7.5703125" style="79" bestFit="1" customWidth="1"/>
    <col min="3347" max="3348" width="11.42578125" style="79"/>
    <col min="3349" max="3349" width="4.7109375" style="79" customWidth="1"/>
    <col min="3350" max="3350" width="5" style="79" customWidth="1"/>
    <col min="3351" max="3351" width="2.28515625" style="79" customWidth="1"/>
    <col min="3352" max="3352" width="26" style="79" customWidth="1"/>
    <col min="3353" max="3353" width="8" style="79" customWidth="1"/>
    <col min="3354" max="3354" width="1" style="79" customWidth="1"/>
    <col min="3355" max="3355" width="6.7109375" style="79" customWidth="1"/>
    <col min="3356" max="3356" width="1" style="79" customWidth="1"/>
    <col min="3357" max="3357" width="6.7109375" style="79" customWidth="1"/>
    <col min="3358" max="3358" width="1" style="79" customWidth="1"/>
    <col min="3359" max="3359" width="6.7109375" style="79" customWidth="1"/>
    <col min="3360" max="3360" width="1" style="79" customWidth="1"/>
    <col min="3361" max="3361" width="6.7109375" style="79" customWidth="1"/>
    <col min="3362" max="3362" width="1" style="79" customWidth="1"/>
    <col min="3363" max="3363" width="6.7109375" style="79" customWidth="1"/>
    <col min="3364" max="3364" width="1" style="79" customWidth="1"/>
    <col min="3365" max="3366" width="6.7109375" style="79" customWidth="1"/>
    <col min="3367" max="3584" width="11.42578125" style="79"/>
    <col min="3585" max="3587" width="0" style="79" hidden="1" customWidth="1"/>
    <col min="3588" max="3588" width="1" style="79" customWidth="1"/>
    <col min="3589" max="3589" width="6.140625" style="79" customWidth="1"/>
    <col min="3590" max="3590" width="1.5703125" style="79" customWidth="1"/>
    <col min="3591" max="3591" width="63.85546875" style="79" customWidth="1"/>
    <col min="3592" max="3598" width="0" style="79" hidden="1" customWidth="1"/>
    <col min="3599" max="3599" width="0.28515625" style="79" customWidth="1"/>
    <col min="3600" max="3601" width="5.42578125" style="79" customWidth="1"/>
    <col min="3602" max="3602" width="7.5703125" style="79" bestFit="1" customWidth="1"/>
    <col min="3603" max="3604" width="11.42578125" style="79"/>
    <col min="3605" max="3605" width="4.7109375" style="79" customWidth="1"/>
    <col min="3606" max="3606" width="5" style="79" customWidth="1"/>
    <col min="3607" max="3607" width="2.28515625" style="79" customWidth="1"/>
    <col min="3608" max="3608" width="26" style="79" customWidth="1"/>
    <col min="3609" max="3609" width="8" style="79" customWidth="1"/>
    <col min="3610" max="3610" width="1" style="79" customWidth="1"/>
    <col min="3611" max="3611" width="6.7109375" style="79" customWidth="1"/>
    <col min="3612" max="3612" width="1" style="79" customWidth="1"/>
    <col min="3613" max="3613" width="6.7109375" style="79" customWidth="1"/>
    <col min="3614" max="3614" width="1" style="79" customWidth="1"/>
    <col min="3615" max="3615" width="6.7109375" style="79" customWidth="1"/>
    <col min="3616" max="3616" width="1" style="79" customWidth="1"/>
    <col min="3617" max="3617" width="6.7109375" style="79" customWidth="1"/>
    <col min="3618" max="3618" width="1" style="79" customWidth="1"/>
    <col min="3619" max="3619" width="6.7109375" style="79" customWidth="1"/>
    <col min="3620" max="3620" width="1" style="79" customWidth="1"/>
    <col min="3621" max="3622" width="6.7109375" style="79" customWidth="1"/>
    <col min="3623" max="3840" width="11.42578125" style="79"/>
    <col min="3841" max="3843" width="0" style="79" hidden="1" customWidth="1"/>
    <col min="3844" max="3844" width="1" style="79" customWidth="1"/>
    <col min="3845" max="3845" width="6.140625" style="79" customWidth="1"/>
    <col min="3846" max="3846" width="1.5703125" style="79" customWidth="1"/>
    <col min="3847" max="3847" width="63.85546875" style="79" customWidth="1"/>
    <col min="3848" max="3854" width="0" style="79" hidden="1" customWidth="1"/>
    <col min="3855" max="3855" width="0.28515625" style="79" customWidth="1"/>
    <col min="3856" max="3857" width="5.42578125" style="79" customWidth="1"/>
    <col min="3858" max="3858" width="7.5703125" style="79" bestFit="1" customWidth="1"/>
    <col min="3859" max="3860" width="11.42578125" style="79"/>
    <col min="3861" max="3861" width="4.7109375" style="79" customWidth="1"/>
    <col min="3862" max="3862" width="5" style="79" customWidth="1"/>
    <col min="3863" max="3863" width="2.28515625" style="79" customWidth="1"/>
    <col min="3864" max="3864" width="26" style="79" customWidth="1"/>
    <col min="3865" max="3865" width="8" style="79" customWidth="1"/>
    <col min="3866" max="3866" width="1" style="79" customWidth="1"/>
    <col min="3867" max="3867" width="6.7109375" style="79" customWidth="1"/>
    <col min="3868" max="3868" width="1" style="79" customWidth="1"/>
    <col min="3869" max="3869" width="6.7109375" style="79" customWidth="1"/>
    <col min="3870" max="3870" width="1" style="79" customWidth="1"/>
    <col min="3871" max="3871" width="6.7109375" style="79" customWidth="1"/>
    <col min="3872" max="3872" width="1" style="79" customWidth="1"/>
    <col min="3873" max="3873" width="6.7109375" style="79" customWidth="1"/>
    <col min="3874" max="3874" width="1" style="79" customWidth="1"/>
    <col min="3875" max="3875" width="6.7109375" style="79" customWidth="1"/>
    <col min="3876" max="3876" width="1" style="79" customWidth="1"/>
    <col min="3877" max="3878" width="6.7109375" style="79" customWidth="1"/>
    <col min="3879" max="4096" width="11.42578125" style="79"/>
    <col min="4097" max="4099" width="0" style="79" hidden="1" customWidth="1"/>
    <col min="4100" max="4100" width="1" style="79" customWidth="1"/>
    <col min="4101" max="4101" width="6.140625" style="79" customWidth="1"/>
    <col min="4102" max="4102" width="1.5703125" style="79" customWidth="1"/>
    <col min="4103" max="4103" width="63.85546875" style="79" customWidth="1"/>
    <col min="4104" max="4110" width="0" style="79" hidden="1" customWidth="1"/>
    <col min="4111" max="4111" width="0.28515625" style="79" customWidth="1"/>
    <col min="4112" max="4113" width="5.42578125" style="79" customWidth="1"/>
    <col min="4114" max="4114" width="7.5703125" style="79" bestFit="1" customWidth="1"/>
    <col min="4115" max="4116" width="11.42578125" style="79"/>
    <col min="4117" max="4117" width="4.7109375" style="79" customWidth="1"/>
    <col min="4118" max="4118" width="5" style="79" customWidth="1"/>
    <col min="4119" max="4119" width="2.28515625" style="79" customWidth="1"/>
    <col min="4120" max="4120" width="26" style="79" customWidth="1"/>
    <col min="4121" max="4121" width="8" style="79" customWidth="1"/>
    <col min="4122" max="4122" width="1" style="79" customWidth="1"/>
    <col min="4123" max="4123" width="6.7109375" style="79" customWidth="1"/>
    <col min="4124" max="4124" width="1" style="79" customWidth="1"/>
    <col min="4125" max="4125" width="6.7109375" style="79" customWidth="1"/>
    <col min="4126" max="4126" width="1" style="79" customWidth="1"/>
    <col min="4127" max="4127" width="6.7109375" style="79" customWidth="1"/>
    <col min="4128" max="4128" width="1" style="79" customWidth="1"/>
    <col min="4129" max="4129" width="6.7109375" style="79" customWidth="1"/>
    <col min="4130" max="4130" width="1" style="79" customWidth="1"/>
    <col min="4131" max="4131" width="6.7109375" style="79" customWidth="1"/>
    <col min="4132" max="4132" width="1" style="79" customWidth="1"/>
    <col min="4133" max="4134" width="6.7109375" style="79" customWidth="1"/>
    <col min="4135" max="4352" width="11.42578125" style="79"/>
    <col min="4353" max="4355" width="0" style="79" hidden="1" customWidth="1"/>
    <col min="4356" max="4356" width="1" style="79" customWidth="1"/>
    <col min="4357" max="4357" width="6.140625" style="79" customWidth="1"/>
    <col min="4358" max="4358" width="1.5703125" style="79" customWidth="1"/>
    <col min="4359" max="4359" width="63.85546875" style="79" customWidth="1"/>
    <col min="4360" max="4366" width="0" style="79" hidden="1" customWidth="1"/>
    <col min="4367" max="4367" width="0.28515625" style="79" customWidth="1"/>
    <col min="4368" max="4369" width="5.42578125" style="79" customWidth="1"/>
    <col min="4370" max="4370" width="7.5703125" style="79" bestFit="1" customWidth="1"/>
    <col min="4371" max="4372" width="11.42578125" style="79"/>
    <col min="4373" max="4373" width="4.7109375" style="79" customWidth="1"/>
    <col min="4374" max="4374" width="5" style="79" customWidth="1"/>
    <col min="4375" max="4375" width="2.28515625" style="79" customWidth="1"/>
    <col min="4376" max="4376" width="26" style="79" customWidth="1"/>
    <col min="4377" max="4377" width="8" style="79" customWidth="1"/>
    <col min="4378" max="4378" width="1" style="79" customWidth="1"/>
    <col min="4379" max="4379" width="6.7109375" style="79" customWidth="1"/>
    <col min="4380" max="4380" width="1" style="79" customWidth="1"/>
    <col min="4381" max="4381" width="6.7109375" style="79" customWidth="1"/>
    <col min="4382" max="4382" width="1" style="79" customWidth="1"/>
    <col min="4383" max="4383" width="6.7109375" style="79" customWidth="1"/>
    <col min="4384" max="4384" width="1" style="79" customWidth="1"/>
    <col min="4385" max="4385" width="6.7109375" style="79" customWidth="1"/>
    <col min="4386" max="4386" width="1" style="79" customWidth="1"/>
    <col min="4387" max="4387" width="6.7109375" style="79" customWidth="1"/>
    <col min="4388" max="4388" width="1" style="79" customWidth="1"/>
    <col min="4389" max="4390" width="6.7109375" style="79" customWidth="1"/>
    <col min="4391" max="4608" width="11.42578125" style="79"/>
    <col min="4609" max="4611" width="0" style="79" hidden="1" customWidth="1"/>
    <col min="4612" max="4612" width="1" style="79" customWidth="1"/>
    <col min="4613" max="4613" width="6.140625" style="79" customWidth="1"/>
    <col min="4614" max="4614" width="1.5703125" style="79" customWidth="1"/>
    <col min="4615" max="4615" width="63.85546875" style="79" customWidth="1"/>
    <col min="4616" max="4622" width="0" style="79" hidden="1" customWidth="1"/>
    <col min="4623" max="4623" width="0.28515625" style="79" customWidth="1"/>
    <col min="4624" max="4625" width="5.42578125" style="79" customWidth="1"/>
    <col min="4626" max="4626" width="7.5703125" style="79" bestFit="1" customWidth="1"/>
    <col min="4627" max="4628" width="11.42578125" style="79"/>
    <col min="4629" max="4629" width="4.7109375" style="79" customWidth="1"/>
    <col min="4630" max="4630" width="5" style="79" customWidth="1"/>
    <col min="4631" max="4631" width="2.28515625" style="79" customWidth="1"/>
    <col min="4632" max="4632" width="26" style="79" customWidth="1"/>
    <col min="4633" max="4633" width="8" style="79" customWidth="1"/>
    <col min="4634" max="4634" width="1" style="79" customWidth="1"/>
    <col min="4635" max="4635" width="6.7109375" style="79" customWidth="1"/>
    <col min="4636" max="4636" width="1" style="79" customWidth="1"/>
    <col min="4637" max="4637" width="6.7109375" style="79" customWidth="1"/>
    <col min="4638" max="4638" width="1" style="79" customWidth="1"/>
    <col min="4639" max="4639" width="6.7109375" style="79" customWidth="1"/>
    <col min="4640" max="4640" width="1" style="79" customWidth="1"/>
    <col min="4641" max="4641" width="6.7109375" style="79" customWidth="1"/>
    <col min="4642" max="4642" width="1" style="79" customWidth="1"/>
    <col min="4643" max="4643" width="6.7109375" style="79" customWidth="1"/>
    <col min="4644" max="4644" width="1" style="79" customWidth="1"/>
    <col min="4645" max="4646" width="6.7109375" style="79" customWidth="1"/>
    <col min="4647" max="4864" width="11.42578125" style="79"/>
    <col min="4865" max="4867" width="0" style="79" hidden="1" customWidth="1"/>
    <col min="4868" max="4868" width="1" style="79" customWidth="1"/>
    <col min="4869" max="4869" width="6.140625" style="79" customWidth="1"/>
    <col min="4870" max="4870" width="1.5703125" style="79" customWidth="1"/>
    <col min="4871" max="4871" width="63.85546875" style="79" customWidth="1"/>
    <col min="4872" max="4878" width="0" style="79" hidden="1" customWidth="1"/>
    <col min="4879" max="4879" width="0.28515625" style="79" customWidth="1"/>
    <col min="4880" max="4881" width="5.42578125" style="79" customWidth="1"/>
    <col min="4882" max="4882" width="7.5703125" style="79" bestFit="1" customWidth="1"/>
    <col min="4883" max="4884" width="11.42578125" style="79"/>
    <col min="4885" max="4885" width="4.7109375" style="79" customWidth="1"/>
    <col min="4886" max="4886" width="5" style="79" customWidth="1"/>
    <col min="4887" max="4887" width="2.28515625" style="79" customWidth="1"/>
    <col min="4888" max="4888" width="26" style="79" customWidth="1"/>
    <col min="4889" max="4889" width="8" style="79" customWidth="1"/>
    <col min="4890" max="4890" width="1" style="79" customWidth="1"/>
    <col min="4891" max="4891" width="6.7109375" style="79" customWidth="1"/>
    <col min="4892" max="4892" width="1" style="79" customWidth="1"/>
    <col min="4893" max="4893" width="6.7109375" style="79" customWidth="1"/>
    <col min="4894" max="4894" width="1" style="79" customWidth="1"/>
    <col min="4895" max="4895" width="6.7109375" style="79" customWidth="1"/>
    <col min="4896" max="4896" width="1" style="79" customWidth="1"/>
    <col min="4897" max="4897" width="6.7109375" style="79" customWidth="1"/>
    <col min="4898" max="4898" width="1" style="79" customWidth="1"/>
    <col min="4899" max="4899" width="6.7109375" style="79" customWidth="1"/>
    <col min="4900" max="4900" width="1" style="79" customWidth="1"/>
    <col min="4901" max="4902" width="6.7109375" style="79" customWidth="1"/>
    <col min="4903" max="5120" width="11.42578125" style="79"/>
    <col min="5121" max="5123" width="0" style="79" hidden="1" customWidth="1"/>
    <col min="5124" max="5124" width="1" style="79" customWidth="1"/>
    <col min="5125" max="5125" width="6.140625" style="79" customWidth="1"/>
    <col min="5126" max="5126" width="1.5703125" style="79" customWidth="1"/>
    <col min="5127" max="5127" width="63.85546875" style="79" customWidth="1"/>
    <col min="5128" max="5134" width="0" style="79" hidden="1" customWidth="1"/>
    <col min="5135" max="5135" width="0.28515625" style="79" customWidth="1"/>
    <col min="5136" max="5137" width="5.42578125" style="79" customWidth="1"/>
    <col min="5138" max="5138" width="7.5703125" style="79" bestFit="1" customWidth="1"/>
    <col min="5139" max="5140" width="11.42578125" style="79"/>
    <col min="5141" max="5141" width="4.7109375" style="79" customWidth="1"/>
    <col min="5142" max="5142" width="5" style="79" customWidth="1"/>
    <col min="5143" max="5143" width="2.28515625" style="79" customWidth="1"/>
    <col min="5144" max="5144" width="26" style="79" customWidth="1"/>
    <col min="5145" max="5145" width="8" style="79" customWidth="1"/>
    <col min="5146" max="5146" width="1" style="79" customWidth="1"/>
    <col min="5147" max="5147" width="6.7109375" style="79" customWidth="1"/>
    <col min="5148" max="5148" width="1" style="79" customWidth="1"/>
    <col min="5149" max="5149" width="6.7109375" style="79" customWidth="1"/>
    <col min="5150" max="5150" width="1" style="79" customWidth="1"/>
    <col min="5151" max="5151" width="6.7109375" style="79" customWidth="1"/>
    <col min="5152" max="5152" width="1" style="79" customWidth="1"/>
    <col min="5153" max="5153" width="6.7109375" style="79" customWidth="1"/>
    <col min="5154" max="5154" width="1" style="79" customWidth="1"/>
    <col min="5155" max="5155" width="6.7109375" style="79" customWidth="1"/>
    <col min="5156" max="5156" width="1" style="79" customWidth="1"/>
    <col min="5157" max="5158" width="6.7109375" style="79" customWidth="1"/>
    <col min="5159" max="5376" width="11.42578125" style="79"/>
    <col min="5377" max="5379" width="0" style="79" hidden="1" customWidth="1"/>
    <col min="5380" max="5380" width="1" style="79" customWidth="1"/>
    <col min="5381" max="5381" width="6.140625" style="79" customWidth="1"/>
    <col min="5382" max="5382" width="1.5703125" style="79" customWidth="1"/>
    <col min="5383" max="5383" width="63.85546875" style="79" customWidth="1"/>
    <col min="5384" max="5390" width="0" style="79" hidden="1" customWidth="1"/>
    <col min="5391" max="5391" width="0.28515625" style="79" customWidth="1"/>
    <col min="5392" max="5393" width="5.42578125" style="79" customWidth="1"/>
    <col min="5394" max="5394" width="7.5703125" style="79" bestFit="1" customWidth="1"/>
    <col min="5395" max="5396" width="11.42578125" style="79"/>
    <col min="5397" max="5397" width="4.7109375" style="79" customWidth="1"/>
    <col min="5398" max="5398" width="5" style="79" customWidth="1"/>
    <col min="5399" max="5399" width="2.28515625" style="79" customWidth="1"/>
    <col min="5400" max="5400" width="26" style="79" customWidth="1"/>
    <col min="5401" max="5401" width="8" style="79" customWidth="1"/>
    <col min="5402" max="5402" width="1" style="79" customWidth="1"/>
    <col min="5403" max="5403" width="6.7109375" style="79" customWidth="1"/>
    <col min="5404" max="5404" width="1" style="79" customWidth="1"/>
    <col min="5405" max="5405" width="6.7109375" style="79" customWidth="1"/>
    <col min="5406" max="5406" width="1" style="79" customWidth="1"/>
    <col min="5407" max="5407" width="6.7109375" style="79" customWidth="1"/>
    <col min="5408" max="5408" width="1" style="79" customWidth="1"/>
    <col min="5409" max="5409" width="6.7109375" style="79" customWidth="1"/>
    <col min="5410" max="5410" width="1" style="79" customWidth="1"/>
    <col min="5411" max="5411" width="6.7109375" style="79" customWidth="1"/>
    <col min="5412" max="5412" width="1" style="79" customWidth="1"/>
    <col min="5413" max="5414" width="6.7109375" style="79" customWidth="1"/>
    <col min="5415" max="5632" width="11.42578125" style="79"/>
    <col min="5633" max="5635" width="0" style="79" hidden="1" customWidth="1"/>
    <col min="5636" max="5636" width="1" style="79" customWidth="1"/>
    <col min="5637" max="5637" width="6.140625" style="79" customWidth="1"/>
    <col min="5638" max="5638" width="1.5703125" style="79" customWidth="1"/>
    <col min="5639" max="5639" width="63.85546875" style="79" customWidth="1"/>
    <col min="5640" max="5646" width="0" style="79" hidden="1" customWidth="1"/>
    <col min="5647" max="5647" width="0.28515625" style="79" customWidth="1"/>
    <col min="5648" max="5649" width="5.42578125" style="79" customWidth="1"/>
    <col min="5650" max="5650" width="7.5703125" style="79" bestFit="1" customWidth="1"/>
    <col min="5651" max="5652" width="11.42578125" style="79"/>
    <col min="5653" max="5653" width="4.7109375" style="79" customWidth="1"/>
    <col min="5654" max="5654" width="5" style="79" customWidth="1"/>
    <col min="5655" max="5655" width="2.28515625" style="79" customWidth="1"/>
    <col min="5656" max="5656" width="26" style="79" customWidth="1"/>
    <col min="5657" max="5657" width="8" style="79" customWidth="1"/>
    <col min="5658" max="5658" width="1" style="79" customWidth="1"/>
    <col min="5659" max="5659" width="6.7109375" style="79" customWidth="1"/>
    <col min="5660" max="5660" width="1" style="79" customWidth="1"/>
    <col min="5661" max="5661" width="6.7109375" style="79" customWidth="1"/>
    <col min="5662" max="5662" width="1" style="79" customWidth="1"/>
    <col min="5663" max="5663" width="6.7109375" style="79" customWidth="1"/>
    <col min="5664" max="5664" width="1" style="79" customWidth="1"/>
    <col min="5665" max="5665" width="6.7109375" style="79" customWidth="1"/>
    <col min="5666" max="5666" width="1" style="79" customWidth="1"/>
    <col min="5667" max="5667" width="6.7109375" style="79" customWidth="1"/>
    <col min="5668" max="5668" width="1" style="79" customWidth="1"/>
    <col min="5669" max="5670" width="6.7109375" style="79" customWidth="1"/>
    <col min="5671" max="5888" width="11.42578125" style="79"/>
    <col min="5889" max="5891" width="0" style="79" hidden="1" customWidth="1"/>
    <col min="5892" max="5892" width="1" style="79" customWidth="1"/>
    <col min="5893" max="5893" width="6.140625" style="79" customWidth="1"/>
    <col min="5894" max="5894" width="1.5703125" style="79" customWidth="1"/>
    <col min="5895" max="5895" width="63.85546875" style="79" customWidth="1"/>
    <col min="5896" max="5902" width="0" style="79" hidden="1" customWidth="1"/>
    <col min="5903" max="5903" width="0.28515625" style="79" customWidth="1"/>
    <col min="5904" max="5905" width="5.42578125" style="79" customWidth="1"/>
    <col min="5906" max="5906" width="7.5703125" style="79" bestFit="1" customWidth="1"/>
    <col min="5907" max="5908" width="11.42578125" style="79"/>
    <col min="5909" max="5909" width="4.7109375" style="79" customWidth="1"/>
    <col min="5910" max="5910" width="5" style="79" customWidth="1"/>
    <col min="5911" max="5911" width="2.28515625" style="79" customWidth="1"/>
    <col min="5912" max="5912" width="26" style="79" customWidth="1"/>
    <col min="5913" max="5913" width="8" style="79" customWidth="1"/>
    <col min="5914" max="5914" width="1" style="79" customWidth="1"/>
    <col min="5915" max="5915" width="6.7109375" style="79" customWidth="1"/>
    <col min="5916" max="5916" width="1" style="79" customWidth="1"/>
    <col min="5917" max="5917" width="6.7109375" style="79" customWidth="1"/>
    <col min="5918" max="5918" width="1" style="79" customWidth="1"/>
    <col min="5919" max="5919" width="6.7109375" style="79" customWidth="1"/>
    <col min="5920" max="5920" width="1" style="79" customWidth="1"/>
    <col min="5921" max="5921" width="6.7109375" style="79" customWidth="1"/>
    <col min="5922" max="5922" width="1" style="79" customWidth="1"/>
    <col min="5923" max="5923" width="6.7109375" style="79" customWidth="1"/>
    <col min="5924" max="5924" width="1" style="79" customWidth="1"/>
    <col min="5925" max="5926" width="6.7109375" style="79" customWidth="1"/>
    <col min="5927" max="6144" width="11.42578125" style="79"/>
    <col min="6145" max="6147" width="0" style="79" hidden="1" customWidth="1"/>
    <col min="6148" max="6148" width="1" style="79" customWidth="1"/>
    <col min="6149" max="6149" width="6.140625" style="79" customWidth="1"/>
    <col min="6150" max="6150" width="1.5703125" style="79" customWidth="1"/>
    <col min="6151" max="6151" width="63.85546875" style="79" customWidth="1"/>
    <col min="6152" max="6158" width="0" style="79" hidden="1" customWidth="1"/>
    <col min="6159" max="6159" width="0.28515625" style="79" customWidth="1"/>
    <col min="6160" max="6161" width="5.42578125" style="79" customWidth="1"/>
    <col min="6162" max="6162" width="7.5703125" style="79" bestFit="1" customWidth="1"/>
    <col min="6163" max="6164" width="11.42578125" style="79"/>
    <col min="6165" max="6165" width="4.7109375" style="79" customWidth="1"/>
    <col min="6166" max="6166" width="5" style="79" customWidth="1"/>
    <col min="6167" max="6167" width="2.28515625" style="79" customWidth="1"/>
    <col min="6168" max="6168" width="26" style="79" customWidth="1"/>
    <col min="6169" max="6169" width="8" style="79" customWidth="1"/>
    <col min="6170" max="6170" width="1" style="79" customWidth="1"/>
    <col min="6171" max="6171" width="6.7109375" style="79" customWidth="1"/>
    <col min="6172" max="6172" width="1" style="79" customWidth="1"/>
    <col min="6173" max="6173" width="6.7109375" style="79" customWidth="1"/>
    <col min="6174" max="6174" width="1" style="79" customWidth="1"/>
    <col min="6175" max="6175" width="6.7109375" style="79" customWidth="1"/>
    <col min="6176" max="6176" width="1" style="79" customWidth="1"/>
    <col min="6177" max="6177" width="6.7109375" style="79" customWidth="1"/>
    <col min="6178" max="6178" width="1" style="79" customWidth="1"/>
    <col min="6179" max="6179" width="6.7109375" style="79" customWidth="1"/>
    <col min="6180" max="6180" width="1" style="79" customWidth="1"/>
    <col min="6181" max="6182" width="6.7109375" style="79" customWidth="1"/>
    <col min="6183" max="6400" width="11.42578125" style="79"/>
    <col min="6401" max="6403" width="0" style="79" hidden="1" customWidth="1"/>
    <col min="6404" max="6404" width="1" style="79" customWidth="1"/>
    <col min="6405" max="6405" width="6.140625" style="79" customWidth="1"/>
    <col min="6406" max="6406" width="1.5703125" style="79" customWidth="1"/>
    <col min="6407" max="6407" width="63.85546875" style="79" customWidth="1"/>
    <col min="6408" max="6414" width="0" style="79" hidden="1" customWidth="1"/>
    <col min="6415" max="6415" width="0.28515625" style="79" customWidth="1"/>
    <col min="6416" max="6417" width="5.42578125" style="79" customWidth="1"/>
    <col min="6418" max="6418" width="7.5703125" style="79" bestFit="1" customWidth="1"/>
    <col min="6419" max="6420" width="11.42578125" style="79"/>
    <col min="6421" max="6421" width="4.7109375" style="79" customWidth="1"/>
    <col min="6422" max="6422" width="5" style="79" customWidth="1"/>
    <col min="6423" max="6423" width="2.28515625" style="79" customWidth="1"/>
    <col min="6424" max="6424" width="26" style="79" customWidth="1"/>
    <col min="6425" max="6425" width="8" style="79" customWidth="1"/>
    <col min="6426" max="6426" width="1" style="79" customWidth="1"/>
    <col min="6427" max="6427" width="6.7109375" style="79" customWidth="1"/>
    <col min="6428" max="6428" width="1" style="79" customWidth="1"/>
    <col min="6429" max="6429" width="6.7109375" style="79" customWidth="1"/>
    <col min="6430" max="6430" width="1" style="79" customWidth="1"/>
    <col min="6431" max="6431" width="6.7109375" style="79" customWidth="1"/>
    <col min="6432" max="6432" width="1" style="79" customWidth="1"/>
    <col min="6433" max="6433" width="6.7109375" style="79" customWidth="1"/>
    <col min="6434" max="6434" width="1" style="79" customWidth="1"/>
    <col min="6435" max="6435" width="6.7109375" style="79" customWidth="1"/>
    <col min="6436" max="6436" width="1" style="79" customWidth="1"/>
    <col min="6437" max="6438" width="6.7109375" style="79" customWidth="1"/>
    <col min="6439" max="6656" width="11.42578125" style="79"/>
    <col min="6657" max="6659" width="0" style="79" hidden="1" customWidth="1"/>
    <col min="6660" max="6660" width="1" style="79" customWidth="1"/>
    <col min="6661" max="6661" width="6.140625" style="79" customWidth="1"/>
    <col min="6662" max="6662" width="1.5703125" style="79" customWidth="1"/>
    <col min="6663" max="6663" width="63.85546875" style="79" customWidth="1"/>
    <col min="6664" max="6670" width="0" style="79" hidden="1" customWidth="1"/>
    <col min="6671" max="6671" width="0.28515625" style="79" customWidth="1"/>
    <col min="6672" max="6673" width="5.42578125" style="79" customWidth="1"/>
    <col min="6674" max="6674" width="7.5703125" style="79" bestFit="1" customWidth="1"/>
    <col min="6675" max="6676" width="11.42578125" style="79"/>
    <col min="6677" max="6677" width="4.7109375" style="79" customWidth="1"/>
    <col min="6678" max="6678" width="5" style="79" customWidth="1"/>
    <col min="6679" max="6679" width="2.28515625" style="79" customWidth="1"/>
    <col min="6680" max="6680" width="26" style="79" customWidth="1"/>
    <col min="6681" max="6681" width="8" style="79" customWidth="1"/>
    <col min="6682" max="6682" width="1" style="79" customWidth="1"/>
    <col min="6683" max="6683" width="6.7109375" style="79" customWidth="1"/>
    <col min="6684" max="6684" width="1" style="79" customWidth="1"/>
    <col min="6685" max="6685" width="6.7109375" style="79" customWidth="1"/>
    <col min="6686" max="6686" width="1" style="79" customWidth="1"/>
    <col min="6687" max="6687" width="6.7109375" style="79" customWidth="1"/>
    <col min="6688" max="6688" width="1" style="79" customWidth="1"/>
    <col min="6689" max="6689" width="6.7109375" style="79" customWidth="1"/>
    <col min="6690" max="6690" width="1" style="79" customWidth="1"/>
    <col min="6691" max="6691" width="6.7109375" style="79" customWidth="1"/>
    <col min="6692" max="6692" width="1" style="79" customWidth="1"/>
    <col min="6693" max="6694" width="6.7109375" style="79" customWidth="1"/>
    <col min="6695" max="6912" width="11.42578125" style="79"/>
    <col min="6913" max="6915" width="0" style="79" hidden="1" customWidth="1"/>
    <col min="6916" max="6916" width="1" style="79" customWidth="1"/>
    <col min="6917" max="6917" width="6.140625" style="79" customWidth="1"/>
    <col min="6918" max="6918" width="1.5703125" style="79" customWidth="1"/>
    <col min="6919" max="6919" width="63.85546875" style="79" customWidth="1"/>
    <col min="6920" max="6926" width="0" style="79" hidden="1" customWidth="1"/>
    <col min="6927" max="6927" width="0.28515625" style="79" customWidth="1"/>
    <col min="6928" max="6929" width="5.42578125" style="79" customWidth="1"/>
    <col min="6930" max="6930" width="7.5703125" style="79" bestFit="1" customWidth="1"/>
    <col min="6931" max="6932" width="11.42578125" style="79"/>
    <col min="6933" max="6933" width="4.7109375" style="79" customWidth="1"/>
    <col min="6934" max="6934" width="5" style="79" customWidth="1"/>
    <col min="6935" max="6935" width="2.28515625" style="79" customWidth="1"/>
    <col min="6936" max="6936" width="26" style="79" customWidth="1"/>
    <col min="6937" max="6937" width="8" style="79" customWidth="1"/>
    <col min="6938" max="6938" width="1" style="79" customWidth="1"/>
    <col min="6939" max="6939" width="6.7109375" style="79" customWidth="1"/>
    <col min="6940" max="6940" width="1" style="79" customWidth="1"/>
    <col min="6941" max="6941" width="6.7109375" style="79" customWidth="1"/>
    <col min="6942" max="6942" width="1" style="79" customWidth="1"/>
    <col min="6943" max="6943" width="6.7109375" style="79" customWidth="1"/>
    <col min="6944" max="6944" width="1" style="79" customWidth="1"/>
    <col min="6945" max="6945" width="6.7109375" style="79" customWidth="1"/>
    <col min="6946" max="6946" width="1" style="79" customWidth="1"/>
    <col min="6947" max="6947" width="6.7109375" style="79" customWidth="1"/>
    <col min="6948" max="6948" width="1" style="79" customWidth="1"/>
    <col min="6949" max="6950" width="6.7109375" style="79" customWidth="1"/>
    <col min="6951" max="7168" width="11.42578125" style="79"/>
    <col min="7169" max="7171" width="0" style="79" hidden="1" customWidth="1"/>
    <col min="7172" max="7172" width="1" style="79" customWidth="1"/>
    <col min="7173" max="7173" width="6.140625" style="79" customWidth="1"/>
    <col min="7174" max="7174" width="1.5703125" style="79" customWidth="1"/>
    <col min="7175" max="7175" width="63.85546875" style="79" customWidth="1"/>
    <col min="7176" max="7182" width="0" style="79" hidden="1" customWidth="1"/>
    <col min="7183" max="7183" width="0.28515625" style="79" customWidth="1"/>
    <col min="7184" max="7185" width="5.42578125" style="79" customWidth="1"/>
    <col min="7186" max="7186" width="7.5703125" style="79" bestFit="1" customWidth="1"/>
    <col min="7187" max="7188" width="11.42578125" style="79"/>
    <col min="7189" max="7189" width="4.7109375" style="79" customWidth="1"/>
    <col min="7190" max="7190" width="5" style="79" customWidth="1"/>
    <col min="7191" max="7191" width="2.28515625" style="79" customWidth="1"/>
    <col min="7192" max="7192" width="26" style="79" customWidth="1"/>
    <col min="7193" max="7193" width="8" style="79" customWidth="1"/>
    <col min="7194" max="7194" width="1" style="79" customWidth="1"/>
    <col min="7195" max="7195" width="6.7109375" style="79" customWidth="1"/>
    <col min="7196" max="7196" width="1" style="79" customWidth="1"/>
    <col min="7197" max="7197" width="6.7109375" style="79" customWidth="1"/>
    <col min="7198" max="7198" width="1" style="79" customWidth="1"/>
    <col min="7199" max="7199" width="6.7109375" style="79" customWidth="1"/>
    <col min="7200" max="7200" width="1" style="79" customWidth="1"/>
    <col min="7201" max="7201" width="6.7109375" style="79" customWidth="1"/>
    <col min="7202" max="7202" width="1" style="79" customWidth="1"/>
    <col min="7203" max="7203" width="6.7109375" style="79" customWidth="1"/>
    <col min="7204" max="7204" width="1" style="79" customWidth="1"/>
    <col min="7205" max="7206" width="6.7109375" style="79" customWidth="1"/>
    <col min="7207" max="7424" width="11.42578125" style="79"/>
    <col min="7425" max="7427" width="0" style="79" hidden="1" customWidth="1"/>
    <col min="7428" max="7428" width="1" style="79" customWidth="1"/>
    <col min="7429" max="7429" width="6.140625" style="79" customWidth="1"/>
    <col min="7430" max="7430" width="1.5703125" style="79" customWidth="1"/>
    <col min="7431" max="7431" width="63.85546875" style="79" customWidth="1"/>
    <col min="7432" max="7438" width="0" style="79" hidden="1" customWidth="1"/>
    <col min="7439" max="7439" width="0.28515625" style="79" customWidth="1"/>
    <col min="7440" max="7441" width="5.42578125" style="79" customWidth="1"/>
    <col min="7442" max="7442" width="7.5703125" style="79" bestFit="1" customWidth="1"/>
    <col min="7443" max="7444" width="11.42578125" style="79"/>
    <col min="7445" max="7445" width="4.7109375" style="79" customWidth="1"/>
    <col min="7446" max="7446" width="5" style="79" customWidth="1"/>
    <col min="7447" max="7447" width="2.28515625" style="79" customWidth="1"/>
    <col min="7448" max="7448" width="26" style="79" customWidth="1"/>
    <col min="7449" max="7449" width="8" style="79" customWidth="1"/>
    <col min="7450" max="7450" width="1" style="79" customWidth="1"/>
    <col min="7451" max="7451" width="6.7109375" style="79" customWidth="1"/>
    <col min="7452" max="7452" width="1" style="79" customWidth="1"/>
    <col min="7453" max="7453" width="6.7109375" style="79" customWidth="1"/>
    <col min="7454" max="7454" width="1" style="79" customWidth="1"/>
    <col min="7455" max="7455" width="6.7109375" style="79" customWidth="1"/>
    <col min="7456" max="7456" width="1" style="79" customWidth="1"/>
    <col min="7457" max="7457" width="6.7109375" style="79" customWidth="1"/>
    <col min="7458" max="7458" width="1" style="79" customWidth="1"/>
    <col min="7459" max="7459" width="6.7109375" style="79" customWidth="1"/>
    <col min="7460" max="7460" width="1" style="79" customWidth="1"/>
    <col min="7461" max="7462" width="6.7109375" style="79" customWidth="1"/>
    <col min="7463" max="7680" width="11.42578125" style="79"/>
    <col min="7681" max="7683" width="0" style="79" hidden="1" customWidth="1"/>
    <col min="7684" max="7684" width="1" style="79" customWidth="1"/>
    <col min="7685" max="7685" width="6.140625" style="79" customWidth="1"/>
    <col min="7686" max="7686" width="1.5703125" style="79" customWidth="1"/>
    <col min="7687" max="7687" width="63.85546875" style="79" customWidth="1"/>
    <col min="7688" max="7694" width="0" style="79" hidden="1" customWidth="1"/>
    <col min="7695" max="7695" width="0.28515625" style="79" customWidth="1"/>
    <col min="7696" max="7697" width="5.42578125" style="79" customWidth="1"/>
    <col min="7698" max="7698" width="7.5703125" style="79" bestFit="1" customWidth="1"/>
    <col min="7699" max="7700" width="11.42578125" style="79"/>
    <col min="7701" max="7701" width="4.7109375" style="79" customWidth="1"/>
    <col min="7702" max="7702" width="5" style="79" customWidth="1"/>
    <col min="7703" max="7703" width="2.28515625" style="79" customWidth="1"/>
    <col min="7704" max="7704" width="26" style="79" customWidth="1"/>
    <col min="7705" max="7705" width="8" style="79" customWidth="1"/>
    <col min="7706" max="7706" width="1" style="79" customWidth="1"/>
    <col min="7707" max="7707" width="6.7109375" style="79" customWidth="1"/>
    <col min="7708" max="7708" width="1" style="79" customWidth="1"/>
    <col min="7709" max="7709" width="6.7109375" style="79" customWidth="1"/>
    <col min="7710" max="7710" width="1" style="79" customWidth="1"/>
    <col min="7711" max="7711" width="6.7109375" style="79" customWidth="1"/>
    <col min="7712" max="7712" width="1" style="79" customWidth="1"/>
    <col min="7713" max="7713" width="6.7109375" style="79" customWidth="1"/>
    <col min="7714" max="7714" width="1" style="79" customWidth="1"/>
    <col min="7715" max="7715" width="6.7109375" style="79" customWidth="1"/>
    <col min="7716" max="7716" width="1" style="79" customWidth="1"/>
    <col min="7717" max="7718" width="6.7109375" style="79" customWidth="1"/>
    <col min="7719" max="7936" width="11.42578125" style="79"/>
    <col min="7937" max="7939" width="0" style="79" hidden="1" customWidth="1"/>
    <col min="7940" max="7940" width="1" style="79" customWidth="1"/>
    <col min="7941" max="7941" width="6.140625" style="79" customWidth="1"/>
    <col min="7942" max="7942" width="1.5703125" style="79" customWidth="1"/>
    <col min="7943" max="7943" width="63.85546875" style="79" customWidth="1"/>
    <col min="7944" max="7950" width="0" style="79" hidden="1" customWidth="1"/>
    <col min="7951" max="7951" width="0.28515625" style="79" customWidth="1"/>
    <col min="7952" max="7953" width="5.42578125" style="79" customWidth="1"/>
    <col min="7954" max="7954" width="7.5703125" style="79" bestFit="1" customWidth="1"/>
    <col min="7955" max="7956" width="11.42578125" style="79"/>
    <col min="7957" max="7957" width="4.7109375" style="79" customWidth="1"/>
    <col min="7958" max="7958" width="5" style="79" customWidth="1"/>
    <col min="7959" max="7959" width="2.28515625" style="79" customWidth="1"/>
    <col min="7960" max="7960" width="26" style="79" customWidth="1"/>
    <col min="7961" max="7961" width="8" style="79" customWidth="1"/>
    <col min="7962" max="7962" width="1" style="79" customWidth="1"/>
    <col min="7963" max="7963" width="6.7109375" style="79" customWidth="1"/>
    <col min="7964" max="7964" width="1" style="79" customWidth="1"/>
    <col min="7965" max="7965" width="6.7109375" style="79" customWidth="1"/>
    <col min="7966" max="7966" width="1" style="79" customWidth="1"/>
    <col min="7967" max="7967" width="6.7109375" style="79" customWidth="1"/>
    <col min="7968" max="7968" width="1" style="79" customWidth="1"/>
    <col min="7969" max="7969" width="6.7109375" style="79" customWidth="1"/>
    <col min="7970" max="7970" width="1" style="79" customWidth="1"/>
    <col min="7971" max="7971" width="6.7109375" style="79" customWidth="1"/>
    <col min="7972" max="7972" width="1" style="79" customWidth="1"/>
    <col min="7973" max="7974" width="6.7109375" style="79" customWidth="1"/>
    <col min="7975" max="8192" width="11.42578125" style="79"/>
    <col min="8193" max="8195" width="0" style="79" hidden="1" customWidth="1"/>
    <col min="8196" max="8196" width="1" style="79" customWidth="1"/>
    <col min="8197" max="8197" width="6.140625" style="79" customWidth="1"/>
    <col min="8198" max="8198" width="1.5703125" style="79" customWidth="1"/>
    <col min="8199" max="8199" width="63.85546875" style="79" customWidth="1"/>
    <col min="8200" max="8206" width="0" style="79" hidden="1" customWidth="1"/>
    <col min="8207" max="8207" width="0.28515625" style="79" customWidth="1"/>
    <col min="8208" max="8209" width="5.42578125" style="79" customWidth="1"/>
    <col min="8210" max="8210" width="7.5703125" style="79" bestFit="1" customWidth="1"/>
    <col min="8211" max="8212" width="11.42578125" style="79"/>
    <col min="8213" max="8213" width="4.7109375" style="79" customWidth="1"/>
    <col min="8214" max="8214" width="5" style="79" customWidth="1"/>
    <col min="8215" max="8215" width="2.28515625" style="79" customWidth="1"/>
    <col min="8216" max="8216" width="26" style="79" customWidth="1"/>
    <col min="8217" max="8217" width="8" style="79" customWidth="1"/>
    <col min="8218" max="8218" width="1" style="79" customWidth="1"/>
    <col min="8219" max="8219" width="6.7109375" style="79" customWidth="1"/>
    <col min="8220" max="8220" width="1" style="79" customWidth="1"/>
    <col min="8221" max="8221" width="6.7109375" style="79" customWidth="1"/>
    <col min="8222" max="8222" width="1" style="79" customWidth="1"/>
    <col min="8223" max="8223" width="6.7109375" style="79" customWidth="1"/>
    <col min="8224" max="8224" width="1" style="79" customWidth="1"/>
    <col min="8225" max="8225" width="6.7109375" style="79" customWidth="1"/>
    <col min="8226" max="8226" width="1" style="79" customWidth="1"/>
    <col min="8227" max="8227" width="6.7109375" style="79" customWidth="1"/>
    <col min="8228" max="8228" width="1" style="79" customWidth="1"/>
    <col min="8229" max="8230" width="6.7109375" style="79" customWidth="1"/>
    <col min="8231" max="8448" width="11.42578125" style="79"/>
    <col min="8449" max="8451" width="0" style="79" hidden="1" customWidth="1"/>
    <col min="8452" max="8452" width="1" style="79" customWidth="1"/>
    <col min="8453" max="8453" width="6.140625" style="79" customWidth="1"/>
    <col min="8454" max="8454" width="1.5703125" style="79" customWidth="1"/>
    <col min="8455" max="8455" width="63.85546875" style="79" customWidth="1"/>
    <col min="8456" max="8462" width="0" style="79" hidden="1" customWidth="1"/>
    <col min="8463" max="8463" width="0.28515625" style="79" customWidth="1"/>
    <col min="8464" max="8465" width="5.42578125" style="79" customWidth="1"/>
    <col min="8466" max="8466" width="7.5703125" style="79" bestFit="1" customWidth="1"/>
    <col min="8467" max="8468" width="11.42578125" style="79"/>
    <col min="8469" max="8469" width="4.7109375" style="79" customWidth="1"/>
    <col min="8470" max="8470" width="5" style="79" customWidth="1"/>
    <col min="8471" max="8471" width="2.28515625" style="79" customWidth="1"/>
    <col min="8472" max="8472" width="26" style="79" customWidth="1"/>
    <col min="8473" max="8473" width="8" style="79" customWidth="1"/>
    <col min="8474" max="8474" width="1" style="79" customWidth="1"/>
    <col min="8475" max="8475" width="6.7109375" style="79" customWidth="1"/>
    <col min="8476" max="8476" width="1" style="79" customWidth="1"/>
    <col min="8477" max="8477" width="6.7109375" style="79" customWidth="1"/>
    <col min="8478" max="8478" width="1" style="79" customWidth="1"/>
    <col min="8479" max="8479" width="6.7109375" style="79" customWidth="1"/>
    <col min="8480" max="8480" width="1" style="79" customWidth="1"/>
    <col min="8481" max="8481" width="6.7109375" style="79" customWidth="1"/>
    <col min="8482" max="8482" width="1" style="79" customWidth="1"/>
    <col min="8483" max="8483" width="6.7109375" style="79" customWidth="1"/>
    <col min="8484" max="8484" width="1" style="79" customWidth="1"/>
    <col min="8485" max="8486" width="6.7109375" style="79" customWidth="1"/>
    <col min="8487" max="8704" width="11.42578125" style="79"/>
    <col min="8705" max="8707" width="0" style="79" hidden="1" customWidth="1"/>
    <col min="8708" max="8708" width="1" style="79" customWidth="1"/>
    <col min="8709" max="8709" width="6.140625" style="79" customWidth="1"/>
    <col min="8710" max="8710" width="1.5703125" style="79" customWidth="1"/>
    <col min="8711" max="8711" width="63.85546875" style="79" customWidth="1"/>
    <col min="8712" max="8718" width="0" style="79" hidden="1" customWidth="1"/>
    <col min="8719" max="8719" width="0.28515625" style="79" customWidth="1"/>
    <col min="8720" max="8721" width="5.42578125" style="79" customWidth="1"/>
    <col min="8722" max="8722" width="7.5703125" style="79" bestFit="1" customWidth="1"/>
    <col min="8723" max="8724" width="11.42578125" style="79"/>
    <col min="8725" max="8725" width="4.7109375" style="79" customWidth="1"/>
    <col min="8726" max="8726" width="5" style="79" customWidth="1"/>
    <col min="8727" max="8727" width="2.28515625" style="79" customWidth="1"/>
    <col min="8728" max="8728" width="26" style="79" customWidth="1"/>
    <col min="8729" max="8729" width="8" style="79" customWidth="1"/>
    <col min="8730" max="8730" width="1" style="79" customWidth="1"/>
    <col min="8731" max="8731" width="6.7109375" style="79" customWidth="1"/>
    <col min="8732" max="8732" width="1" style="79" customWidth="1"/>
    <col min="8733" max="8733" width="6.7109375" style="79" customWidth="1"/>
    <col min="8734" max="8734" width="1" style="79" customWidth="1"/>
    <col min="8735" max="8735" width="6.7109375" style="79" customWidth="1"/>
    <col min="8736" max="8736" width="1" style="79" customWidth="1"/>
    <col min="8737" max="8737" width="6.7109375" style="79" customWidth="1"/>
    <col min="8738" max="8738" width="1" style="79" customWidth="1"/>
    <col min="8739" max="8739" width="6.7109375" style="79" customWidth="1"/>
    <col min="8740" max="8740" width="1" style="79" customWidth="1"/>
    <col min="8741" max="8742" width="6.7109375" style="79" customWidth="1"/>
    <col min="8743" max="8960" width="11.42578125" style="79"/>
    <col min="8961" max="8963" width="0" style="79" hidden="1" customWidth="1"/>
    <col min="8964" max="8964" width="1" style="79" customWidth="1"/>
    <col min="8965" max="8965" width="6.140625" style="79" customWidth="1"/>
    <col min="8966" max="8966" width="1.5703125" style="79" customWidth="1"/>
    <col min="8967" max="8967" width="63.85546875" style="79" customWidth="1"/>
    <col min="8968" max="8974" width="0" style="79" hidden="1" customWidth="1"/>
    <col min="8975" max="8975" width="0.28515625" style="79" customWidth="1"/>
    <col min="8976" max="8977" width="5.42578125" style="79" customWidth="1"/>
    <col min="8978" max="8978" width="7.5703125" style="79" bestFit="1" customWidth="1"/>
    <col min="8979" max="8980" width="11.42578125" style="79"/>
    <col min="8981" max="8981" width="4.7109375" style="79" customWidth="1"/>
    <col min="8982" max="8982" width="5" style="79" customWidth="1"/>
    <col min="8983" max="8983" width="2.28515625" style="79" customWidth="1"/>
    <col min="8984" max="8984" width="26" style="79" customWidth="1"/>
    <col min="8985" max="8985" width="8" style="79" customWidth="1"/>
    <col min="8986" max="8986" width="1" style="79" customWidth="1"/>
    <col min="8987" max="8987" width="6.7109375" style="79" customWidth="1"/>
    <col min="8988" max="8988" width="1" style="79" customWidth="1"/>
    <col min="8989" max="8989" width="6.7109375" style="79" customWidth="1"/>
    <col min="8990" max="8990" width="1" style="79" customWidth="1"/>
    <col min="8991" max="8991" width="6.7109375" style="79" customWidth="1"/>
    <col min="8992" max="8992" width="1" style="79" customWidth="1"/>
    <col min="8993" max="8993" width="6.7109375" style="79" customWidth="1"/>
    <col min="8994" max="8994" width="1" style="79" customWidth="1"/>
    <col min="8995" max="8995" width="6.7109375" style="79" customWidth="1"/>
    <col min="8996" max="8996" width="1" style="79" customWidth="1"/>
    <col min="8997" max="8998" width="6.7109375" style="79" customWidth="1"/>
    <col min="8999" max="9216" width="11.42578125" style="79"/>
    <col min="9217" max="9219" width="0" style="79" hidden="1" customWidth="1"/>
    <col min="9220" max="9220" width="1" style="79" customWidth="1"/>
    <col min="9221" max="9221" width="6.140625" style="79" customWidth="1"/>
    <col min="9222" max="9222" width="1.5703125" style="79" customWidth="1"/>
    <col min="9223" max="9223" width="63.85546875" style="79" customWidth="1"/>
    <col min="9224" max="9230" width="0" style="79" hidden="1" customWidth="1"/>
    <col min="9231" max="9231" width="0.28515625" style="79" customWidth="1"/>
    <col min="9232" max="9233" width="5.42578125" style="79" customWidth="1"/>
    <col min="9234" max="9234" width="7.5703125" style="79" bestFit="1" customWidth="1"/>
    <col min="9235" max="9236" width="11.42578125" style="79"/>
    <col min="9237" max="9237" width="4.7109375" style="79" customWidth="1"/>
    <col min="9238" max="9238" width="5" style="79" customWidth="1"/>
    <col min="9239" max="9239" width="2.28515625" style="79" customWidth="1"/>
    <col min="9240" max="9240" width="26" style="79" customWidth="1"/>
    <col min="9241" max="9241" width="8" style="79" customWidth="1"/>
    <col min="9242" max="9242" width="1" style="79" customWidth="1"/>
    <col min="9243" max="9243" width="6.7109375" style="79" customWidth="1"/>
    <col min="9244" max="9244" width="1" style="79" customWidth="1"/>
    <col min="9245" max="9245" width="6.7109375" style="79" customWidth="1"/>
    <col min="9246" max="9246" width="1" style="79" customWidth="1"/>
    <col min="9247" max="9247" width="6.7109375" style="79" customWidth="1"/>
    <col min="9248" max="9248" width="1" style="79" customWidth="1"/>
    <col min="9249" max="9249" width="6.7109375" style="79" customWidth="1"/>
    <col min="9250" max="9250" width="1" style="79" customWidth="1"/>
    <col min="9251" max="9251" width="6.7109375" style="79" customWidth="1"/>
    <col min="9252" max="9252" width="1" style="79" customWidth="1"/>
    <col min="9253" max="9254" width="6.7109375" style="79" customWidth="1"/>
    <col min="9255" max="9472" width="11.42578125" style="79"/>
    <col min="9473" max="9475" width="0" style="79" hidden="1" customWidth="1"/>
    <col min="9476" max="9476" width="1" style="79" customWidth="1"/>
    <col min="9477" max="9477" width="6.140625" style="79" customWidth="1"/>
    <col min="9478" max="9478" width="1.5703125" style="79" customWidth="1"/>
    <col min="9479" max="9479" width="63.85546875" style="79" customWidth="1"/>
    <col min="9480" max="9486" width="0" style="79" hidden="1" customWidth="1"/>
    <col min="9487" max="9487" width="0.28515625" style="79" customWidth="1"/>
    <col min="9488" max="9489" width="5.42578125" style="79" customWidth="1"/>
    <col min="9490" max="9490" width="7.5703125" style="79" bestFit="1" customWidth="1"/>
    <col min="9491" max="9492" width="11.42578125" style="79"/>
    <col min="9493" max="9493" width="4.7109375" style="79" customWidth="1"/>
    <col min="9494" max="9494" width="5" style="79" customWidth="1"/>
    <col min="9495" max="9495" width="2.28515625" style="79" customWidth="1"/>
    <col min="9496" max="9496" width="26" style="79" customWidth="1"/>
    <col min="9497" max="9497" width="8" style="79" customWidth="1"/>
    <col min="9498" max="9498" width="1" style="79" customWidth="1"/>
    <col min="9499" max="9499" width="6.7109375" style="79" customWidth="1"/>
    <col min="9500" max="9500" width="1" style="79" customWidth="1"/>
    <col min="9501" max="9501" width="6.7109375" style="79" customWidth="1"/>
    <col min="9502" max="9502" width="1" style="79" customWidth="1"/>
    <col min="9503" max="9503" width="6.7109375" style="79" customWidth="1"/>
    <col min="9504" max="9504" width="1" style="79" customWidth="1"/>
    <col min="9505" max="9505" width="6.7109375" style="79" customWidth="1"/>
    <col min="9506" max="9506" width="1" style="79" customWidth="1"/>
    <col min="9507" max="9507" width="6.7109375" style="79" customWidth="1"/>
    <col min="9508" max="9508" width="1" style="79" customWidth="1"/>
    <col min="9509" max="9510" width="6.7109375" style="79" customWidth="1"/>
    <col min="9511" max="9728" width="11.42578125" style="79"/>
    <col min="9729" max="9731" width="0" style="79" hidden="1" customWidth="1"/>
    <col min="9732" max="9732" width="1" style="79" customWidth="1"/>
    <col min="9733" max="9733" width="6.140625" style="79" customWidth="1"/>
    <col min="9734" max="9734" width="1.5703125" style="79" customWidth="1"/>
    <col min="9735" max="9735" width="63.85546875" style="79" customWidth="1"/>
    <col min="9736" max="9742" width="0" style="79" hidden="1" customWidth="1"/>
    <col min="9743" max="9743" width="0.28515625" style="79" customWidth="1"/>
    <col min="9744" max="9745" width="5.42578125" style="79" customWidth="1"/>
    <col min="9746" max="9746" width="7.5703125" style="79" bestFit="1" customWidth="1"/>
    <col min="9747" max="9748" width="11.42578125" style="79"/>
    <col min="9749" max="9749" width="4.7109375" style="79" customWidth="1"/>
    <col min="9750" max="9750" width="5" style="79" customWidth="1"/>
    <col min="9751" max="9751" width="2.28515625" style="79" customWidth="1"/>
    <col min="9752" max="9752" width="26" style="79" customWidth="1"/>
    <col min="9753" max="9753" width="8" style="79" customWidth="1"/>
    <col min="9754" max="9754" width="1" style="79" customWidth="1"/>
    <col min="9755" max="9755" width="6.7109375" style="79" customWidth="1"/>
    <col min="9756" max="9756" width="1" style="79" customWidth="1"/>
    <col min="9757" max="9757" width="6.7109375" style="79" customWidth="1"/>
    <col min="9758" max="9758" width="1" style="79" customWidth="1"/>
    <col min="9759" max="9759" width="6.7109375" style="79" customWidth="1"/>
    <col min="9760" max="9760" width="1" style="79" customWidth="1"/>
    <col min="9761" max="9761" width="6.7109375" style="79" customWidth="1"/>
    <col min="9762" max="9762" width="1" style="79" customWidth="1"/>
    <col min="9763" max="9763" width="6.7109375" style="79" customWidth="1"/>
    <col min="9764" max="9764" width="1" style="79" customWidth="1"/>
    <col min="9765" max="9766" width="6.7109375" style="79" customWidth="1"/>
    <col min="9767" max="9984" width="11.42578125" style="79"/>
    <col min="9985" max="9987" width="0" style="79" hidden="1" customWidth="1"/>
    <col min="9988" max="9988" width="1" style="79" customWidth="1"/>
    <col min="9989" max="9989" width="6.140625" style="79" customWidth="1"/>
    <col min="9990" max="9990" width="1.5703125" style="79" customWidth="1"/>
    <col min="9991" max="9991" width="63.85546875" style="79" customWidth="1"/>
    <col min="9992" max="9998" width="0" style="79" hidden="1" customWidth="1"/>
    <col min="9999" max="9999" width="0.28515625" style="79" customWidth="1"/>
    <col min="10000" max="10001" width="5.42578125" style="79" customWidth="1"/>
    <col min="10002" max="10002" width="7.5703125" style="79" bestFit="1" customWidth="1"/>
    <col min="10003" max="10004" width="11.42578125" style="79"/>
    <col min="10005" max="10005" width="4.7109375" style="79" customWidth="1"/>
    <col min="10006" max="10006" width="5" style="79" customWidth="1"/>
    <col min="10007" max="10007" width="2.28515625" style="79" customWidth="1"/>
    <col min="10008" max="10008" width="26" style="79" customWidth="1"/>
    <col min="10009" max="10009" width="8" style="79" customWidth="1"/>
    <col min="10010" max="10010" width="1" style="79" customWidth="1"/>
    <col min="10011" max="10011" width="6.7109375" style="79" customWidth="1"/>
    <col min="10012" max="10012" width="1" style="79" customWidth="1"/>
    <col min="10013" max="10013" width="6.7109375" style="79" customWidth="1"/>
    <col min="10014" max="10014" width="1" style="79" customWidth="1"/>
    <col min="10015" max="10015" width="6.7109375" style="79" customWidth="1"/>
    <col min="10016" max="10016" width="1" style="79" customWidth="1"/>
    <col min="10017" max="10017" width="6.7109375" style="79" customWidth="1"/>
    <col min="10018" max="10018" width="1" style="79" customWidth="1"/>
    <col min="10019" max="10019" width="6.7109375" style="79" customWidth="1"/>
    <col min="10020" max="10020" width="1" style="79" customWidth="1"/>
    <col min="10021" max="10022" width="6.7109375" style="79" customWidth="1"/>
    <col min="10023" max="10240" width="11.42578125" style="79"/>
    <col min="10241" max="10243" width="0" style="79" hidden="1" customWidth="1"/>
    <col min="10244" max="10244" width="1" style="79" customWidth="1"/>
    <col min="10245" max="10245" width="6.140625" style="79" customWidth="1"/>
    <col min="10246" max="10246" width="1.5703125" style="79" customWidth="1"/>
    <col min="10247" max="10247" width="63.85546875" style="79" customWidth="1"/>
    <col min="10248" max="10254" width="0" style="79" hidden="1" customWidth="1"/>
    <col min="10255" max="10255" width="0.28515625" style="79" customWidth="1"/>
    <col min="10256" max="10257" width="5.42578125" style="79" customWidth="1"/>
    <col min="10258" max="10258" width="7.5703125" style="79" bestFit="1" customWidth="1"/>
    <col min="10259" max="10260" width="11.42578125" style="79"/>
    <col min="10261" max="10261" width="4.7109375" style="79" customWidth="1"/>
    <col min="10262" max="10262" width="5" style="79" customWidth="1"/>
    <col min="10263" max="10263" width="2.28515625" style="79" customWidth="1"/>
    <col min="10264" max="10264" width="26" style="79" customWidth="1"/>
    <col min="10265" max="10265" width="8" style="79" customWidth="1"/>
    <col min="10266" max="10266" width="1" style="79" customWidth="1"/>
    <col min="10267" max="10267" width="6.7109375" style="79" customWidth="1"/>
    <col min="10268" max="10268" width="1" style="79" customWidth="1"/>
    <col min="10269" max="10269" width="6.7109375" style="79" customWidth="1"/>
    <col min="10270" max="10270" width="1" style="79" customWidth="1"/>
    <col min="10271" max="10271" width="6.7109375" style="79" customWidth="1"/>
    <col min="10272" max="10272" width="1" style="79" customWidth="1"/>
    <col min="10273" max="10273" width="6.7109375" style="79" customWidth="1"/>
    <col min="10274" max="10274" width="1" style="79" customWidth="1"/>
    <col min="10275" max="10275" width="6.7109375" style="79" customWidth="1"/>
    <col min="10276" max="10276" width="1" style="79" customWidth="1"/>
    <col min="10277" max="10278" width="6.7109375" style="79" customWidth="1"/>
    <col min="10279" max="10496" width="11.42578125" style="79"/>
    <col min="10497" max="10499" width="0" style="79" hidden="1" customWidth="1"/>
    <col min="10500" max="10500" width="1" style="79" customWidth="1"/>
    <col min="10501" max="10501" width="6.140625" style="79" customWidth="1"/>
    <col min="10502" max="10502" width="1.5703125" style="79" customWidth="1"/>
    <col min="10503" max="10503" width="63.85546875" style="79" customWidth="1"/>
    <col min="10504" max="10510" width="0" style="79" hidden="1" customWidth="1"/>
    <col min="10511" max="10511" width="0.28515625" style="79" customWidth="1"/>
    <col min="10512" max="10513" width="5.42578125" style="79" customWidth="1"/>
    <col min="10514" max="10514" width="7.5703125" style="79" bestFit="1" customWidth="1"/>
    <col min="10515" max="10516" width="11.42578125" style="79"/>
    <col min="10517" max="10517" width="4.7109375" style="79" customWidth="1"/>
    <col min="10518" max="10518" width="5" style="79" customWidth="1"/>
    <col min="10519" max="10519" width="2.28515625" style="79" customWidth="1"/>
    <col min="10520" max="10520" width="26" style="79" customWidth="1"/>
    <col min="10521" max="10521" width="8" style="79" customWidth="1"/>
    <col min="10522" max="10522" width="1" style="79" customWidth="1"/>
    <col min="10523" max="10523" width="6.7109375" style="79" customWidth="1"/>
    <col min="10524" max="10524" width="1" style="79" customWidth="1"/>
    <col min="10525" max="10525" width="6.7109375" style="79" customWidth="1"/>
    <col min="10526" max="10526" width="1" style="79" customWidth="1"/>
    <col min="10527" max="10527" width="6.7109375" style="79" customWidth="1"/>
    <col min="10528" max="10528" width="1" style="79" customWidth="1"/>
    <col min="10529" max="10529" width="6.7109375" style="79" customWidth="1"/>
    <col min="10530" max="10530" width="1" style="79" customWidth="1"/>
    <col min="10531" max="10531" width="6.7109375" style="79" customWidth="1"/>
    <col min="10532" max="10532" width="1" style="79" customWidth="1"/>
    <col min="10533" max="10534" width="6.7109375" style="79" customWidth="1"/>
    <col min="10535" max="10752" width="11.42578125" style="79"/>
    <col min="10753" max="10755" width="0" style="79" hidden="1" customWidth="1"/>
    <col min="10756" max="10756" width="1" style="79" customWidth="1"/>
    <col min="10757" max="10757" width="6.140625" style="79" customWidth="1"/>
    <col min="10758" max="10758" width="1.5703125" style="79" customWidth="1"/>
    <col min="10759" max="10759" width="63.85546875" style="79" customWidth="1"/>
    <col min="10760" max="10766" width="0" style="79" hidden="1" customWidth="1"/>
    <col min="10767" max="10767" width="0.28515625" style="79" customWidth="1"/>
    <col min="10768" max="10769" width="5.42578125" style="79" customWidth="1"/>
    <col min="10770" max="10770" width="7.5703125" style="79" bestFit="1" customWidth="1"/>
    <col min="10771" max="10772" width="11.42578125" style="79"/>
    <col min="10773" max="10773" width="4.7109375" style="79" customWidth="1"/>
    <col min="10774" max="10774" width="5" style="79" customWidth="1"/>
    <col min="10775" max="10775" width="2.28515625" style="79" customWidth="1"/>
    <col min="10776" max="10776" width="26" style="79" customWidth="1"/>
    <col min="10777" max="10777" width="8" style="79" customWidth="1"/>
    <col min="10778" max="10778" width="1" style="79" customWidth="1"/>
    <col min="10779" max="10779" width="6.7109375" style="79" customWidth="1"/>
    <col min="10780" max="10780" width="1" style="79" customWidth="1"/>
    <col min="10781" max="10781" width="6.7109375" style="79" customWidth="1"/>
    <col min="10782" max="10782" width="1" style="79" customWidth="1"/>
    <col min="10783" max="10783" width="6.7109375" style="79" customWidth="1"/>
    <col min="10784" max="10784" width="1" style="79" customWidth="1"/>
    <col min="10785" max="10785" width="6.7109375" style="79" customWidth="1"/>
    <col min="10786" max="10786" width="1" style="79" customWidth="1"/>
    <col min="10787" max="10787" width="6.7109375" style="79" customWidth="1"/>
    <col min="10788" max="10788" width="1" style="79" customWidth="1"/>
    <col min="10789" max="10790" width="6.7109375" style="79" customWidth="1"/>
    <col min="10791" max="11008" width="11.42578125" style="79"/>
    <col min="11009" max="11011" width="0" style="79" hidden="1" customWidth="1"/>
    <col min="11012" max="11012" width="1" style="79" customWidth="1"/>
    <col min="11013" max="11013" width="6.140625" style="79" customWidth="1"/>
    <col min="11014" max="11014" width="1.5703125" style="79" customWidth="1"/>
    <col min="11015" max="11015" width="63.85546875" style="79" customWidth="1"/>
    <col min="11016" max="11022" width="0" style="79" hidden="1" customWidth="1"/>
    <col min="11023" max="11023" width="0.28515625" style="79" customWidth="1"/>
    <col min="11024" max="11025" width="5.42578125" style="79" customWidth="1"/>
    <col min="11026" max="11026" width="7.5703125" style="79" bestFit="1" customWidth="1"/>
    <col min="11027" max="11028" width="11.42578125" style="79"/>
    <col min="11029" max="11029" width="4.7109375" style="79" customWidth="1"/>
    <col min="11030" max="11030" width="5" style="79" customWidth="1"/>
    <col min="11031" max="11031" width="2.28515625" style="79" customWidth="1"/>
    <col min="11032" max="11032" width="26" style="79" customWidth="1"/>
    <col min="11033" max="11033" width="8" style="79" customWidth="1"/>
    <col min="11034" max="11034" width="1" style="79" customWidth="1"/>
    <col min="11035" max="11035" width="6.7109375" style="79" customWidth="1"/>
    <col min="11036" max="11036" width="1" style="79" customWidth="1"/>
    <col min="11037" max="11037" width="6.7109375" style="79" customWidth="1"/>
    <col min="11038" max="11038" width="1" style="79" customWidth="1"/>
    <col min="11039" max="11039" width="6.7109375" style="79" customWidth="1"/>
    <col min="11040" max="11040" width="1" style="79" customWidth="1"/>
    <col min="11041" max="11041" width="6.7109375" style="79" customWidth="1"/>
    <col min="11042" max="11042" width="1" style="79" customWidth="1"/>
    <col min="11043" max="11043" width="6.7109375" style="79" customWidth="1"/>
    <col min="11044" max="11044" width="1" style="79" customWidth="1"/>
    <col min="11045" max="11046" width="6.7109375" style="79" customWidth="1"/>
    <col min="11047" max="11264" width="11.42578125" style="79"/>
    <col min="11265" max="11267" width="0" style="79" hidden="1" customWidth="1"/>
    <col min="11268" max="11268" width="1" style="79" customWidth="1"/>
    <col min="11269" max="11269" width="6.140625" style="79" customWidth="1"/>
    <col min="11270" max="11270" width="1.5703125" style="79" customWidth="1"/>
    <col min="11271" max="11271" width="63.85546875" style="79" customWidth="1"/>
    <col min="11272" max="11278" width="0" style="79" hidden="1" customWidth="1"/>
    <col min="11279" max="11279" width="0.28515625" style="79" customWidth="1"/>
    <col min="11280" max="11281" width="5.42578125" style="79" customWidth="1"/>
    <col min="11282" max="11282" width="7.5703125" style="79" bestFit="1" customWidth="1"/>
    <col min="11283" max="11284" width="11.42578125" style="79"/>
    <col min="11285" max="11285" width="4.7109375" style="79" customWidth="1"/>
    <col min="11286" max="11286" width="5" style="79" customWidth="1"/>
    <col min="11287" max="11287" width="2.28515625" style="79" customWidth="1"/>
    <col min="11288" max="11288" width="26" style="79" customWidth="1"/>
    <col min="11289" max="11289" width="8" style="79" customWidth="1"/>
    <col min="11290" max="11290" width="1" style="79" customWidth="1"/>
    <col min="11291" max="11291" width="6.7109375" style="79" customWidth="1"/>
    <col min="11292" max="11292" width="1" style="79" customWidth="1"/>
    <col min="11293" max="11293" width="6.7109375" style="79" customWidth="1"/>
    <col min="11294" max="11294" width="1" style="79" customWidth="1"/>
    <col min="11295" max="11295" width="6.7109375" style="79" customWidth="1"/>
    <col min="11296" max="11296" width="1" style="79" customWidth="1"/>
    <col min="11297" max="11297" width="6.7109375" style="79" customWidth="1"/>
    <col min="11298" max="11298" width="1" style="79" customWidth="1"/>
    <col min="11299" max="11299" width="6.7109375" style="79" customWidth="1"/>
    <col min="11300" max="11300" width="1" style="79" customWidth="1"/>
    <col min="11301" max="11302" width="6.7109375" style="79" customWidth="1"/>
    <col min="11303" max="11520" width="11.42578125" style="79"/>
    <col min="11521" max="11523" width="0" style="79" hidden="1" customWidth="1"/>
    <col min="11524" max="11524" width="1" style="79" customWidth="1"/>
    <col min="11525" max="11525" width="6.140625" style="79" customWidth="1"/>
    <col min="11526" max="11526" width="1.5703125" style="79" customWidth="1"/>
    <col min="11527" max="11527" width="63.85546875" style="79" customWidth="1"/>
    <col min="11528" max="11534" width="0" style="79" hidden="1" customWidth="1"/>
    <col min="11535" max="11535" width="0.28515625" style="79" customWidth="1"/>
    <col min="11536" max="11537" width="5.42578125" style="79" customWidth="1"/>
    <col min="11538" max="11538" width="7.5703125" style="79" bestFit="1" customWidth="1"/>
    <col min="11539" max="11540" width="11.42578125" style="79"/>
    <col min="11541" max="11541" width="4.7109375" style="79" customWidth="1"/>
    <col min="11542" max="11542" width="5" style="79" customWidth="1"/>
    <col min="11543" max="11543" width="2.28515625" style="79" customWidth="1"/>
    <col min="11544" max="11544" width="26" style="79" customWidth="1"/>
    <col min="11545" max="11545" width="8" style="79" customWidth="1"/>
    <col min="11546" max="11546" width="1" style="79" customWidth="1"/>
    <col min="11547" max="11547" width="6.7109375" style="79" customWidth="1"/>
    <col min="11548" max="11548" width="1" style="79" customWidth="1"/>
    <col min="11549" max="11549" width="6.7109375" style="79" customWidth="1"/>
    <col min="11550" max="11550" width="1" style="79" customWidth="1"/>
    <col min="11551" max="11551" width="6.7109375" style="79" customWidth="1"/>
    <col min="11552" max="11552" width="1" style="79" customWidth="1"/>
    <col min="11553" max="11553" width="6.7109375" style="79" customWidth="1"/>
    <col min="11554" max="11554" width="1" style="79" customWidth="1"/>
    <col min="11555" max="11555" width="6.7109375" style="79" customWidth="1"/>
    <col min="11556" max="11556" width="1" style="79" customWidth="1"/>
    <col min="11557" max="11558" width="6.7109375" style="79" customWidth="1"/>
    <col min="11559" max="11776" width="11.42578125" style="79"/>
    <col min="11777" max="11779" width="0" style="79" hidden="1" customWidth="1"/>
    <col min="11780" max="11780" width="1" style="79" customWidth="1"/>
    <col min="11781" max="11781" width="6.140625" style="79" customWidth="1"/>
    <col min="11782" max="11782" width="1.5703125" style="79" customWidth="1"/>
    <col min="11783" max="11783" width="63.85546875" style="79" customWidth="1"/>
    <col min="11784" max="11790" width="0" style="79" hidden="1" customWidth="1"/>
    <col min="11791" max="11791" width="0.28515625" style="79" customWidth="1"/>
    <col min="11792" max="11793" width="5.42578125" style="79" customWidth="1"/>
    <col min="11794" max="11794" width="7.5703125" style="79" bestFit="1" customWidth="1"/>
    <col min="11795" max="11796" width="11.42578125" style="79"/>
    <col min="11797" max="11797" width="4.7109375" style="79" customWidth="1"/>
    <col min="11798" max="11798" width="5" style="79" customWidth="1"/>
    <col min="11799" max="11799" width="2.28515625" style="79" customWidth="1"/>
    <col min="11800" max="11800" width="26" style="79" customWidth="1"/>
    <col min="11801" max="11801" width="8" style="79" customWidth="1"/>
    <col min="11802" max="11802" width="1" style="79" customWidth="1"/>
    <col min="11803" max="11803" width="6.7109375" style="79" customWidth="1"/>
    <col min="11804" max="11804" width="1" style="79" customWidth="1"/>
    <col min="11805" max="11805" width="6.7109375" style="79" customWidth="1"/>
    <col min="11806" max="11806" width="1" style="79" customWidth="1"/>
    <col min="11807" max="11807" width="6.7109375" style="79" customWidth="1"/>
    <col min="11808" max="11808" width="1" style="79" customWidth="1"/>
    <col min="11809" max="11809" width="6.7109375" style="79" customWidth="1"/>
    <col min="11810" max="11810" width="1" style="79" customWidth="1"/>
    <col min="11811" max="11811" width="6.7109375" style="79" customWidth="1"/>
    <col min="11812" max="11812" width="1" style="79" customWidth="1"/>
    <col min="11813" max="11814" width="6.7109375" style="79" customWidth="1"/>
    <col min="11815" max="12032" width="11.42578125" style="79"/>
    <col min="12033" max="12035" width="0" style="79" hidden="1" customWidth="1"/>
    <col min="12036" max="12036" width="1" style="79" customWidth="1"/>
    <col min="12037" max="12037" width="6.140625" style="79" customWidth="1"/>
    <col min="12038" max="12038" width="1.5703125" style="79" customWidth="1"/>
    <col min="12039" max="12039" width="63.85546875" style="79" customWidth="1"/>
    <col min="12040" max="12046" width="0" style="79" hidden="1" customWidth="1"/>
    <col min="12047" max="12047" width="0.28515625" style="79" customWidth="1"/>
    <col min="12048" max="12049" width="5.42578125" style="79" customWidth="1"/>
    <col min="12050" max="12050" width="7.5703125" style="79" bestFit="1" customWidth="1"/>
    <col min="12051" max="12052" width="11.42578125" style="79"/>
    <col min="12053" max="12053" width="4.7109375" style="79" customWidth="1"/>
    <col min="12054" max="12054" width="5" style="79" customWidth="1"/>
    <col min="12055" max="12055" width="2.28515625" style="79" customWidth="1"/>
    <col min="12056" max="12056" width="26" style="79" customWidth="1"/>
    <col min="12057" max="12057" width="8" style="79" customWidth="1"/>
    <col min="12058" max="12058" width="1" style="79" customWidth="1"/>
    <col min="12059" max="12059" width="6.7109375" style="79" customWidth="1"/>
    <col min="12060" max="12060" width="1" style="79" customWidth="1"/>
    <col min="12061" max="12061" width="6.7109375" style="79" customWidth="1"/>
    <col min="12062" max="12062" width="1" style="79" customWidth="1"/>
    <col min="12063" max="12063" width="6.7109375" style="79" customWidth="1"/>
    <col min="12064" max="12064" width="1" style="79" customWidth="1"/>
    <col min="12065" max="12065" width="6.7109375" style="79" customWidth="1"/>
    <col min="12066" max="12066" width="1" style="79" customWidth="1"/>
    <col min="12067" max="12067" width="6.7109375" style="79" customWidth="1"/>
    <col min="12068" max="12068" width="1" style="79" customWidth="1"/>
    <col min="12069" max="12070" width="6.7109375" style="79" customWidth="1"/>
    <col min="12071" max="12288" width="11.42578125" style="79"/>
    <col min="12289" max="12291" width="0" style="79" hidden="1" customWidth="1"/>
    <col min="12292" max="12292" width="1" style="79" customWidth="1"/>
    <col min="12293" max="12293" width="6.140625" style="79" customWidth="1"/>
    <col min="12294" max="12294" width="1.5703125" style="79" customWidth="1"/>
    <col min="12295" max="12295" width="63.85546875" style="79" customWidth="1"/>
    <col min="12296" max="12302" width="0" style="79" hidden="1" customWidth="1"/>
    <col min="12303" max="12303" width="0.28515625" style="79" customWidth="1"/>
    <col min="12304" max="12305" width="5.42578125" style="79" customWidth="1"/>
    <col min="12306" max="12306" width="7.5703125" style="79" bestFit="1" customWidth="1"/>
    <col min="12307" max="12308" width="11.42578125" style="79"/>
    <col min="12309" max="12309" width="4.7109375" style="79" customWidth="1"/>
    <col min="12310" max="12310" width="5" style="79" customWidth="1"/>
    <col min="12311" max="12311" width="2.28515625" style="79" customWidth="1"/>
    <col min="12312" max="12312" width="26" style="79" customWidth="1"/>
    <col min="12313" max="12313" width="8" style="79" customWidth="1"/>
    <col min="12314" max="12314" width="1" style="79" customWidth="1"/>
    <col min="12315" max="12315" width="6.7109375" style="79" customWidth="1"/>
    <col min="12316" max="12316" width="1" style="79" customWidth="1"/>
    <col min="12317" max="12317" width="6.7109375" style="79" customWidth="1"/>
    <col min="12318" max="12318" width="1" style="79" customWidth="1"/>
    <col min="12319" max="12319" width="6.7109375" style="79" customWidth="1"/>
    <col min="12320" max="12320" width="1" style="79" customWidth="1"/>
    <col min="12321" max="12321" width="6.7109375" style="79" customWidth="1"/>
    <col min="12322" max="12322" width="1" style="79" customWidth="1"/>
    <col min="12323" max="12323" width="6.7109375" style="79" customWidth="1"/>
    <col min="12324" max="12324" width="1" style="79" customWidth="1"/>
    <col min="12325" max="12326" width="6.7109375" style="79" customWidth="1"/>
    <col min="12327" max="12544" width="11.42578125" style="79"/>
    <col min="12545" max="12547" width="0" style="79" hidden="1" customWidth="1"/>
    <col min="12548" max="12548" width="1" style="79" customWidth="1"/>
    <col min="12549" max="12549" width="6.140625" style="79" customWidth="1"/>
    <col min="12550" max="12550" width="1.5703125" style="79" customWidth="1"/>
    <col min="12551" max="12551" width="63.85546875" style="79" customWidth="1"/>
    <col min="12552" max="12558" width="0" style="79" hidden="1" customWidth="1"/>
    <col min="12559" max="12559" width="0.28515625" style="79" customWidth="1"/>
    <col min="12560" max="12561" width="5.42578125" style="79" customWidth="1"/>
    <col min="12562" max="12562" width="7.5703125" style="79" bestFit="1" customWidth="1"/>
    <col min="12563" max="12564" width="11.42578125" style="79"/>
    <col min="12565" max="12565" width="4.7109375" style="79" customWidth="1"/>
    <col min="12566" max="12566" width="5" style="79" customWidth="1"/>
    <col min="12567" max="12567" width="2.28515625" style="79" customWidth="1"/>
    <col min="12568" max="12568" width="26" style="79" customWidth="1"/>
    <col min="12569" max="12569" width="8" style="79" customWidth="1"/>
    <col min="12570" max="12570" width="1" style="79" customWidth="1"/>
    <col min="12571" max="12571" width="6.7109375" style="79" customWidth="1"/>
    <col min="12572" max="12572" width="1" style="79" customWidth="1"/>
    <col min="12573" max="12573" width="6.7109375" style="79" customWidth="1"/>
    <col min="12574" max="12574" width="1" style="79" customWidth="1"/>
    <col min="12575" max="12575" width="6.7109375" style="79" customWidth="1"/>
    <col min="12576" max="12576" width="1" style="79" customWidth="1"/>
    <col min="12577" max="12577" width="6.7109375" style="79" customWidth="1"/>
    <col min="12578" max="12578" width="1" style="79" customWidth="1"/>
    <col min="12579" max="12579" width="6.7109375" style="79" customWidth="1"/>
    <col min="12580" max="12580" width="1" style="79" customWidth="1"/>
    <col min="12581" max="12582" width="6.7109375" style="79" customWidth="1"/>
    <col min="12583" max="12800" width="11.42578125" style="79"/>
    <col min="12801" max="12803" width="0" style="79" hidden="1" customWidth="1"/>
    <col min="12804" max="12804" width="1" style="79" customWidth="1"/>
    <col min="12805" max="12805" width="6.140625" style="79" customWidth="1"/>
    <col min="12806" max="12806" width="1.5703125" style="79" customWidth="1"/>
    <col min="12807" max="12807" width="63.85546875" style="79" customWidth="1"/>
    <col min="12808" max="12814" width="0" style="79" hidden="1" customWidth="1"/>
    <col min="12815" max="12815" width="0.28515625" style="79" customWidth="1"/>
    <col min="12816" max="12817" width="5.42578125" style="79" customWidth="1"/>
    <col min="12818" max="12818" width="7.5703125" style="79" bestFit="1" customWidth="1"/>
    <col min="12819" max="12820" width="11.42578125" style="79"/>
    <col min="12821" max="12821" width="4.7109375" style="79" customWidth="1"/>
    <col min="12822" max="12822" width="5" style="79" customWidth="1"/>
    <col min="12823" max="12823" width="2.28515625" style="79" customWidth="1"/>
    <col min="12824" max="12824" width="26" style="79" customWidth="1"/>
    <col min="12825" max="12825" width="8" style="79" customWidth="1"/>
    <col min="12826" max="12826" width="1" style="79" customWidth="1"/>
    <col min="12827" max="12827" width="6.7109375" style="79" customWidth="1"/>
    <col min="12828" max="12828" width="1" style="79" customWidth="1"/>
    <col min="12829" max="12829" width="6.7109375" style="79" customWidth="1"/>
    <col min="12830" max="12830" width="1" style="79" customWidth="1"/>
    <col min="12831" max="12831" width="6.7109375" style="79" customWidth="1"/>
    <col min="12832" max="12832" width="1" style="79" customWidth="1"/>
    <col min="12833" max="12833" width="6.7109375" style="79" customWidth="1"/>
    <col min="12834" max="12834" width="1" style="79" customWidth="1"/>
    <col min="12835" max="12835" width="6.7109375" style="79" customWidth="1"/>
    <col min="12836" max="12836" width="1" style="79" customWidth="1"/>
    <col min="12837" max="12838" width="6.7109375" style="79" customWidth="1"/>
    <col min="12839" max="13056" width="11.42578125" style="79"/>
    <col min="13057" max="13059" width="0" style="79" hidden="1" customWidth="1"/>
    <col min="13060" max="13060" width="1" style="79" customWidth="1"/>
    <col min="13061" max="13061" width="6.140625" style="79" customWidth="1"/>
    <col min="13062" max="13062" width="1.5703125" style="79" customWidth="1"/>
    <col min="13063" max="13063" width="63.85546875" style="79" customWidth="1"/>
    <col min="13064" max="13070" width="0" style="79" hidden="1" customWidth="1"/>
    <col min="13071" max="13071" width="0.28515625" style="79" customWidth="1"/>
    <col min="13072" max="13073" width="5.42578125" style="79" customWidth="1"/>
    <col min="13074" max="13074" width="7.5703125" style="79" bestFit="1" customWidth="1"/>
    <col min="13075" max="13076" width="11.42578125" style="79"/>
    <col min="13077" max="13077" width="4.7109375" style="79" customWidth="1"/>
    <col min="13078" max="13078" width="5" style="79" customWidth="1"/>
    <col min="13079" max="13079" width="2.28515625" style="79" customWidth="1"/>
    <col min="13080" max="13080" width="26" style="79" customWidth="1"/>
    <col min="13081" max="13081" width="8" style="79" customWidth="1"/>
    <col min="13082" max="13082" width="1" style="79" customWidth="1"/>
    <col min="13083" max="13083" width="6.7109375" style="79" customWidth="1"/>
    <col min="13084" max="13084" width="1" style="79" customWidth="1"/>
    <col min="13085" max="13085" width="6.7109375" style="79" customWidth="1"/>
    <col min="13086" max="13086" width="1" style="79" customWidth="1"/>
    <col min="13087" max="13087" width="6.7109375" style="79" customWidth="1"/>
    <col min="13088" max="13088" width="1" style="79" customWidth="1"/>
    <col min="13089" max="13089" width="6.7109375" style="79" customWidth="1"/>
    <col min="13090" max="13090" width="1" style="79" customWidth="1"/>
    <col min="13091" max="13091" width="6.7109375" style="79" customWidth="1"/>
    <col min="13092" max="13092" width="1" style="79" customWidth="1"/>
    <col min="13093" max="13094" width="6.7109375" style="79" customWidth="1"/>
    <col min="13095" max="13312" width="11.42578125" style="79"/>
    <col min="13313" max="13315" width="0" style="79" hidden="1" customWidth="1"/>
    <col min="13316" max="13316" width="1" style="79" customWidth="1"/>
    <col min="13317" max="13317" width="6.140625" style="79" customWidth="1"/>
    <col min="13318" max="13318" width="1.5703125" style="79" customWidth="1"/>
    <col min="13319" max="13319" width="63.85546875" style="79" customWidth="1"/>
    <col min="13320" max="13326" width="0" style="79" hidden="1" customWidth="1"/>
    <col min="13327" max="13327" width="0.28515625" style="79" customWidth="1"/>
    <col min="13328" max="13329" width="5.42578125" style="79" customWidth="1"/>
    <col min="13330" max="13330" width="7.5703125" style="79" bestFit="1" customWidth="1"/>
    <col min="13331" max="13332" width="11.42578125" style="79"/>
    <col min="13333" max="13333" width="4.7109375" style="79" customWidth="1"/>
    <col min="13334" max="13334" width="5" style="79" customWidth="1"/>
    <col min="13335" max="13335" width="2.28515625" style="79" customWidth="1"/>
    <col min="13336" max="13336" width="26" style="79" customWidth="1"/>
    <col min="13337" max="13337" width="8" style="79" customWidth="1"/>
    <col min="13338" max="13338" width="1" style="79" customWidth="1"/>
    <col min="13339" max="13339" width="6.7109375" style="79" customWidth="1"/>
    <col min="13340" max="13340" width="1" style="79" customWidth="1"/>
    <col min="13341" max="13341" width="6.7109375" style="79" customWidth="1"/>
    <col min="13342" max="13342" width="1" style="79" customWidth="1"/>
    <col min="13343" max="13343" width="6.7109375" style="79" customWidth="1"/>
    <col min="13344" max="13344" width="1" style="79" customWidth="1"/>
    <col min="13345" max="13345" width="6.7109375" style="79" customWidth="1"/>
    <col min="13346" max="13346" width="1" style="79" customWidth="1"/>
    <col min="13347" max="13347" width="6.7109375" style="79" customWidth="1"/>
    <col min="13348" max="13348" width="1" style="79" customWidth="1"/>
    <col min="13349" max="13350" width="6.7109375" style="79" customWidth="1"/>
    <col min="13351" max="13568" width="11.42578125" style="79"/>
    <col min="13569" max="13571" width="0" style="79" hidden="1" customWidth="1"/>
    <col min="13572" max="13572" width="1" style="79" customWidth="1"/>
    <col min="13573" max="13573" width="6.140625" style="79" customWidth="1"/>
    <col min="13574" max="13574" width="1.5703125" style="79" customWidth="1"/>
    <col min="13575" max="13575" width="63.85546875" style="79" customWidth="1"/>
    <col min="13576" max="13582" width="0" style="79" hidden="1" customWidth="1"/>
    <col min="13583" max="13583" width="0.28515625" style="79" customWidth="1"/>
    <col min="13584" max="13585" width="5.42578125" style="79" customWidth="1"/>
    <col min="13586" max="13586" width="7.5703125" style="79" bestFit="1" customWidth="1"/>
    <col min="13587" max="13588" width="11.42578125" style="79"/>
    <col min="13589" max="13589" width="4.7109375" style="79" customWidth="1"/>
    <col min="13590" max="13590" width="5" style="79" customWidth="1"/>
    <col min="13591" max="13591" width="2.28515625" style="79" customWidth="1"/>
    <col min="13592" max="13592" width="26" style="79" customWidth="1"/>
    <col min="13593" max="13593" width="8" style="79" customWidth="1"/>
    <col min="13594" max="13594" width="1" style="79" customWidth="1"/>
    <col min="13595" max="13595" width="6.7109375" style="79" customWidth="1"/>
    <col min="13596" max="13596" width="1" style="79" customWidth="1"/>
    <col min="13597" max="13597" width="6.7109375" style="79" customWidth="1"/>
    <col min="13598" max="13598" width="1" style="79" customWidth="1"/>
    <col min="13599" max="13599" width="6.7109375" style="79" customWidth="1"/>
    <col min="13600" max="13600" width="1" style="79" customWidth="1"/>
    <col min="13601" max="13601" width="6.7109375" style="79" customWidth="1"/>
    <col min="13602" max="13602" width="1" style="79" customWidth="1"/>
    <col min="13603" max="13603" width="6.7109375" style="79" customWidth="1"/>
    <col min="13604" max="13604" width="1" style="79" customWidth="1"/>
    <col min="13605" max="13606" width="6.7109375" style="79" customWidth="1"/>
    <col min="13607" max="13824" width="11.42578125" style="79"/>
    <col min="13825" max="13827" width="0" style="79" hidden="1" customWidth="1"/>
    <col min="13828" max="13828" width="1" style="79" customWidth="1"/>
    <col min="13829" max="13829" width="6.140625" style="79" customWidth="1"/>
    <col min="13830" max="13830" width="1.5703125" style="79" customWidth="1"/>
    <col min="13831" max="13831" width="63.85546875" style="79" customWidth="1"/>
    <col min="13832" max="13838" width="0" style="79" hidden="1" customWidth="1"/>
    <col min="13839" max="13839" width="0.28515625" style="79" customWidth="1"/>
    <col min="13840" max="13841" width="5.42578125" style="79" customWidth="1"/>
    <col min="13842" max="13842" width="7.5703125" style="79" bestFit="1" customWidth="1"/>
    <col min="13843" max="13844" width="11.42578125" style="79"/>
    <col min="13845" max="13845" width="4.7109375" style="79" customWidth="1"/>
    <col min="13846" max="13846" width="5" style="79" customWidth="1"/>
    <col min="13847" max="13847" width="2.28515625" style="79" customWidth="1"/>
    <col min="13848" max="13848" width="26" style="79" customWidth="1"/>
    <col min="13849" max="13849" width="8" style="79" customWidth="1"/>
    <col min="13850" max="13850" width="1" style="79" customWidth="1"/>
    <col min="13851" max="13851" width="6.7109375" style="79" customWidth="1"/>
    <col min="13852" max="13852" width="1" style="79" customWidth="1"/>
    <col min="13853" max="13853" width="6.7109375" style="79" customWidth="1"/>
    <col min="13854" max="13854" width="1" style="79" customWidth="1"/>
    <col min="13855" max="13855" width="6.7109375" style="79" customWidth="1"/>
    <col min="13856" max="13856" width="1" style="79" customWidth="1"/>
    <col min="13857" max="13857" width="6.7109375" style="79" customWidth="1"/>
    <col min="13858" max="13858" width="1" style="79" customWidth="1"/>
    <col min="13859" max="13859" width="6.7109375" style="79" customWidth="1"/>
    <col min="13860" max="13860" width="1" style="79" customWidth="1"/>
    <col min="13861" max="13862" width="6.7109375" style="79" customWidth="1"/>
    <col min="13863" max="14080" width="11.42578125" style="79"/>
    <col min="14081" max="14083" width="0" style="79" hidden="1" customWidth="1"/>
    <col min="14084" max="14084" width="1" style="79" customWidth="1"/>
    <col min="14085" max="14085" width="6.140625" style="79" customWidth="1"/>
    <col min="14086" max="14086" width="1.5703125" style="79" customWidth="1"/>
    <col min="14087" max="14087" width="63.85546875" style="79" customWidth="1"/>
    <col min="14088" max="14094" width="0" style="79" hidden="1" customWidth="1"/>
    <col min="14095" max="14095" width="0.28515625" style="79" customWidth="1"/>
    <col min="14096" max="14097" width="5.42578125" style="79" customWidth="1"/>
    <col min="14098" max="14098" width="7.5703125" style="79" bestFit="1" customWidth="1"/>
    <col min="14099" max="14100" width="11.42578125" style="79"/>
    <col min="14101" max="14101" width="4.7109375" style="79" customWidth="1"/>
    <col min="14102" max="14102" width="5" style="79" customWidth="1"/>
    <col min="14103" max="14103" width="2.28515625" style="79" customWidth="1"/>
    <col min="14104" max="14104" width="26" style="79" customWidth="1"/>
    <col min="14105" max="14105" width="8" style="79" customWidth="1"/>
    <col min="14106" max="14106" width="1" style="79" customWidth="1"/>
    <col min="14107" max="14107" width="6.7109375" style="79" customWidth="1"/>
    <col min="14108" max="14108" width="1" style="79" customWidth="1"/>
    <col min="14109" max="14109" width="6.7109375" style="79" customWidth="1"/>
    <col min="14110" max="14110" width="1" style="79" customWidth="1"/>
    <col min="14111" max="14111" width="6.7109375" style="79" customWidth="1"/>
    <col min="14112" max="14112" width="1" style="79" customWidth="1"/>
    <col min="14113" max="14113" width="6.7109375" style="79" customWidth="1"/>
    <col min="14114" max="14114" width="1" style="79" customWidth="1"/>
    <col min="14115" max="14115" width="6.7109375" style="79" customWidth="1"/>
    <col min="14116" max="14116" width="1" style="79" customWidth="1"/>
    <col min="14117" max="14118" width="6.7109375" style="79" customWidth="1"/>
    <col min="14119" max="14336" width="11.42578125" style="79"/>
    <col min="14337" max="14339" width="0" style="79" hidden="1" customWidth="1"/>
    <col min="14340" max="14340" width="1" style="79" customWidth="1"/>
    <col min="14341" max="14341" width="6.140625" style="79" customWidth="1"/>
    <col min="14342" max="14342" width="1.5703125" style="79" customWidth="1"/>
    <col min="14343" max="14343" width="63.85546875" style="79" customWidth="1"/>
    <col min="14344" max="14350" width="0" style="79" hidden="1" customWidth="1"/>
    <col min="14351" max="14351" width="0.28515625" style="79" customWidth="1"/>
    <col min="14352" max="14353" width="5.42578125" style="79" customWidth="1"/>
    <col min="14354" max="14354" width="7.5703125" style="79" bestFit="1" customWidth="1"/>
    <col min="14355" max="14356" width="11.42578125" style="79"/>
    <col min="14357" max="14357" width="4.7109375" style="79" customWidth="1"/>
    <col min="14358" max="14358" width="5" style="79" customWidth="1"/>
    <col min="14359" max="14359" width="2.28515625" style="79" customWidth="1"/>
    <col min="14360" max="14360" width="26" style="79" customWidth="1"/>
    <col min="14361" max="14361" width="8" style="79" customWidth="1"/>
    <col min="14362" max="14362" width="1" style="79" customWidth="1"/>
    <col min="14363" max="14363" width="6.7109375" style="79" customWidth="1"/>
    <col min="14364" max="14364" width="1" style="79" customWidth="1"/>
    <col min="14365" max="14365" width="6.7109375" style="79" customWidth="1"/>
    <col min="14366" max="14366" width="1" style="79" customWidth="1"/>
    <col min="14367" max="14367" width="6.7109375" style="79" customWidth="1"/>
    <col min="14368" max="14368" width="1" style="79" customWidth="1"/>
    <col min="14369" max="14369" width="6.7109375" style="79" customWidth="1"/>
    <col min="14370" max="14370" width="1" style="79" customWidth="1"/>
    <col min="14371" max="14371" width="6.7109375" style="79" customWidth="1"/>
    <col min="14372" max="14372" width="1" style="79" customWidth="1"/>
    <col min="14373" max="14374" width="6.7109375" style="79" customWidth="1"/>
    <col min="14375" max="14592" width="11.42578125" style="79"/>
    <col min="14593" max="14595" width="0" style="79" hidden="1" customWidth="1"/>
    <col min="14596" max="14596" width="1" style="79" customWidth="1"/>
    <col min="14597" max="14597" width="6.140625" style="79" customWidth="1"/>
    <col min="14598" max="14598" width="1.5703125" style="79" customWidth="1"/>
    <col min="14599" max="14599" width="63.85546875" style="79" customWidth="1"/>
    <col min="14600" max="14606" width="0" style="79" hidden="1" customWidth="1"/>
    <col min="14607" max="14607" width="0.28515625" style="79" customWidth="1"/>
    <col min="14608" max="14609" width="5.42578125" style="79" customWidth="1"/>
    <col min="14610" max="14610" width="7.5703125" style="79" bestFit="1" customWidth="1"/>
    <col min="14611" max="14612" width="11.42578125" style="79"/>
    <col min="14613" max="14613" width="4.7109375" style="79" customWidth="1"/>
    <col min="14614" max="14614" width="5" style="79" customWidth="1"/>
    <col min="14615" max="14615" width="2.28515625" style="79" customWidth="1"/>
    <col min="14616" max="14616" width="26" style="79" customWidth="1"/>
    <col min="14617" max="14617" width="8" style="79" customWidth="1"/>
    <col min="14618" max="14618" width="1" style="79" customWidth="1"/>
    <col min="14619" max="14619" width="6.7109375" style="79" customWidth="1"/>
    <col min="14620" max="14620" width="1" style="79" customWidth="1"/>
    <col min="14621" max="14621" width="6.7109375" style="79" customWidth="1"/>
    <col min="14622" max="14622" width="1" style="79" customWidth="1"/>
    <col min="14623" max="14623" width="6.7109375" style="79" customWidth="1"/>
    <col min="14624" max="14624" width="1" style="79" customWidth="1"/>
    <col min="14625" max="14625" width="6.7109375" style="79" customWidth="1"/>
    <col min="14626" max="14626" width="1" style="79" customWidth="1"/>
    <col min="14627" max="14627" width="6.7109375" style="79" customWidth="1"/>
    <col min="14628" max="14628" width="1" style="79" customWidth="1"/>
    <col min="14629" max="14630" width="6.7109375" style="79" customWidth="1"/>
    <col min="14631" max="14848" width="11.42578125" style="79"/>
    <col min="14849" max="14851" width="0" style="79" hidden="1" customWidth="1"/>
    <col min="14852" max="14852" width="1" style="79" customWidth="1"/>
    <col min="14853" max="14853" width="6.140625" style="79" customWidth="1"/>
    <col min="14854" max="14854" width="1.5703125" style="79" customWidth="1"/>
    <col min="14855" max="14855" width="63.85546875" style="79" customWidth="1"/>
    <col min="14856" max="14862" width="0" style="79" hidden="1" customWidth="1"/>
    <col min="14863" max="14863" width="0.28515625" style="79" customWidth="1"/>
    <col min="14864" max="14865" width="5.42578125" style="79" customWidth="1"/>
    <col min="14866" max="14866" width="7.5703125" style="79" bestFit="1" customWidth="1"/>
    <col min="14867" max="14868" width="11.42578125" style="79"/>
    <col min="14869" max="14869" width="4.7109375" style="79" customWidth="1"/>
    <col min="14870" max="14870" width="5" style="79" customWidth="1"/>
    <col min="14871" max="14871" width="2.28515625" style="79" customWidth="1"/>
    <col min="14872" max="14872" width="26" style="79" customWidth="1"/>
    <col min="14873" max="14873" width="8" style="79" customWidth="1"/>
    <col min="14874" max="14874" width="1" style="79" customWidth="1"/>
    <col min="14875" max="14875" width="6.7109375" style="79" customWidth="1"/>
    <col min="14876" max="14876" width="1" style="79" customWidth="1"/>
    <col min="14877" max="14877" width="6.7109375" style="79" customWidth="1"/>
    <col min="14878" max="14878" width="1" style="79" customWidth="1"/>
    <col min="14879" max="14879" width="6.7109375" style="79" customWidth="1"/>
    <col min="14880" max="14880" width="1" style="79" customWidth="1"/>
    <col min="14881" max="14881" width="6.7109375" style="79" customWidth="1"/>
    <col min="14882" max="14882" width="1" style="79" customWidth="1"/>
    <col min="14883" max="14883" width="6.7109375" style="79" customWidth="1"/>
    <col min="14884" max="14884" width="1" style="79" customWidth="1"/>
    <col min="14885" max="14886" width="6.7109375" style="79" customWidth="1"/>
    <col min="14887" max="15104" width="11.42578125" style="79"/>
    <col min="15105" max="15107" width="0" style="79" hidden="1" customWidth="1"/>
    <col min="15108" max="15108" width="1" style="79" customWidth="1"/>
    <col min="15109" max="15109" width="6.140625" style="79" customWidth="1"/>
    <col min="15110" max="15110" width="1.5703125" style="79" customWidth="1"/>
    <col min="15111" max="15111" width="63.85546875" style="79" customWidth="1"/>
    <col min="15112" max="15118" width="0" style="79" hidden="1" customWidth="1"/>
    <col min="15119" max="15119" width="0.28515625" style="79" customWidth="1"/>
    <col min="15120" max="15121" width="5.42578125" style="79" customWidth="1"/>
    <col min="15122" max="15122" width="7.5703125" style="79" bestFit="1" customWidth="1"/>
    <col min="15123" max="15124" width="11.42578125" style="79"/>
    <col min="15125" max="15125" width="4.7109375" style="79" customWidth="1"/>
    <col min="15126" max="15126" width="5" style="79" customWidth="1"/>
    <col min="15127" max="15127" width="2.28515625" style="79" customWidth="1"/>
    <col min="15128" max="15128" width="26" style="79" customWidth="1"/>
    <col min="15129" max="15129" width="8" style="79" customWidth="1"/>
    <col min="15130" max="15130" width="1" style="79" customWidth="1"/>
    <col min="15131" max="15131" width="6.7109375" style="79" customWidth="1"/>
    <col min="15132" max="15132" width="1" style="79" customWidth="1"/>
    <col min="15133" max="15133" width="6.7109375" style="79" customWidth="1"/>
    <col min="15134" max="15134" width="1" style="79" customWidth="1"/>
    <col min="15135" max="15135" width="6.7109375" style="79" customWidth="1"/>
    <col min="15136" max="15136" width="1" style="79" customWidth="1"/>
    <col min="15137" max="15137" width="6.7109375" style="79" customWidth="1"/>
    <col min="15138" max="15138" width="1" style="79" customWidth="1"/>
    <col min="15139" max="15139" width="6.7109375" style="79" customWidth="1"/>
    <col min="15140" max="15140" width="1" style="79" customWidth="1"/>
    <col min="15141" max="15142" width="6.7109375" style="79" customWidth="1"/>
    <col min="15143" max="15360" width="11.42578125" style="79"/>
    <col min="15361" max="15363" width="0" style="79" hidden="1" customWidth="1"/>
    <col min="15364" max="15364" width="1" style="79" customWidth="1"/>
    <col min="15365" max="15365" width="6.140625" style="79" customWidth="1"/>
    <col min="15366" max="15366" width="1.5703125" style="79" customWidth="1"/>
    <col min="15367" max="15367" width="63.85546875" style="79" customWidth="1"/>
    <col min="15368" max="15374" width="0" style="79" hidden="1" customWidth="1"/>
    <col min="15375" max="15375" width="0.28515625" style="79" customWidth="1"/>
    <col min="15376" max="15377" width="5.42578125" style="79" customWidth="1"/>
    <col min="15378" max="15378" width="7.5703125" style="79" bestFit="1" customWidth="1"/>
    <col min="15379" max="15380" width="11.42578125" style="79"/>
    <col min="15381" max="15381" width="4.7109375" style="79" customWidth="1"/>
    <col min="15382" max="15382" width="5" style="79" customWidth="1"/>
    <col min="15383" max="15383" width="2.28515625" style="79" customWidth="1"/>
    <col min="15384" max="15384" width="26" style="79" customWidth="1"/>
    <col min="15385" max="15385" width="8" style="79" customWidth="1"/>
    <col min="15386" max="15386" width="1" style="79" customWidth="1"/>
    <col min="15387" max="15387" width="6.7109375" style="79" customWidth="1"/>
    <col min="15388" max="15388" width="1" style="79" customWidth="1"/>
    <col min="15389" max="15389" width="6.7109375" style="79" customWidth="1"/>
    <col min="15390" max="15390" width="1" style="79" customWidth="1"/>
    <col min="15391" max="15391" width="6.7109375" style="79" customWidth="1"/>
    <col min="15392" max="15392" width="1" style="79" customWidth="1"/>
    <col min="15393" max="15393" width="6.7109375" style="79" customWidth="1"/>
    <col min="15394" max="15394" width="1" style="79" customWidth="1"/>
    <col min="15395" max="15395" width="6.7109375" style="79" customWidth="1"/>
    <col min="15396" max="15396" width="1" style="79" customWidth="1"/>
    <col min="15397" max="15398" width="6.7109375" style="79" customWidth="1"/>
    <col min="15399" max="15616" width="11.42578125" style="79"/>
    <col min="15617" max="15619" width="0" style="79" hidden="1" customWidth="1"/>
    <col min="15620" max="15620" width="1" style="79" customWidth="1"/>
    <col min="15621" max="15621" width="6.140625" style="79" customWidth="1"/>
    <col min="15622" max="15622" width="1.5703125" style="79" customWidth="1"/>
    <col min="15623" max="15623" width="63.85546875" style="79" customWidth="1"/>
    <col min="15624" max="15630" width="0" style="79" hidden="1" customWidth="1"/>
    <col min="15631" max="15631" width="0.28515625" style="79" customWidth="1"/>
    <col min="15632" max="15633" width="5.42578125" style="79" customWidth="1"/>
    <col min="15634" max="15634" width="7.5703125" style="79" bestFit="1" customWidth="1"/>
    <col min="15635" max="15636" width="11.42578125" style="79"/>
    <col min="15637" max="15637" width="4.7109375" style="79" customWidth="1"/>
    <col min="15638" max="15638" width="5" style="79" customWidth="1"/>
    <col min="15639" max="15639" width="2.28515625" style="79" customWidth="1"/>
    <col min="15640" max="15640" width="26" style="79" customWidth="1"/>
    <col min="15641" max="15641" width="8" style="79" customWidth="1"/>
    <col min="15642" max="15642" width="1" style="79" customWidth="1"/>
    <col min="15643" max="15643" width="6.7109375" style="79" customWidth="1"/>
    <col min="15644" max="15644" width="1" style="79" customWidth="1"/>
    <col min="15645" max="15645" width="6.7109375" style="79" customWidth="1"/>
    <col min="15646" max="15646" width="1" style="79" customWidth="1"/>
    <col min="15647" max="15647" width="6.7109375" style="79" customWidth="1"/>
    <col min="15648" max="15648" width="1" style="79" customWidth="1"/>
    <col min="15649" max="15649" width="6.7109375" style="79" customWidth="1"/>
    <col min="15650" max="15650" width="1" style="79" customWidth="1"/>
    <col min="15651" max="15651" width="6.7109375" style="79" customWidth="1"/>
    <col min="15652" max="15652" width="1" style="79" customWidth="1"/>
    <col min="15653" max="15654" width="6.7109375" style="79" customWidth="1"/>
    <col min="15655" max="15872" width="11.42578125" style="79"/>
    <col min="15873" max="15875" width="0" style="79" hidden="1" customWidth="1"/>
    <col min="15876" max="15876" width="1" style="79" customWidth="1"/>
    <col min="15877" max="15877" width="6.140625" style="79" customWidth="1"/>
    <col min="15878" max="15878" width="1.5703125" style="79" customWidth="1"/>
    <col min="15879" max="15879" width="63.85546875" style="79" customWidth="1"/>
    <col min="15880" max="15886" width="0" style="79" hidden="1" customWidth="1"/>
    <col min="15887" max="15887" width="0.28515625" style="79" customWidth="1"/>
    <col min="15888" max="15889" width="5.42578125" style="79" customWidth="1"/>
    <col min="15890" max="15890" width="7.5703125" style="79" bestFit="1" customWidth="1"/>
    <col min="15891" max="15892" width="11.42578125" style="79"/>
    <col min="15893" max="15893" width="4.7109375" style="79" customWidth="1"/>
    <col min="15894" max="15894" width="5" style="79" customWidth="1"/>
    <col min="15895" max="15895" width="2.28515625" style="79" customWidth="1"/>
    <col min="15896" max="15896" width="26" style="79" customWidth="1"/>
    <col min="15897" max="15897" width="8" style="79" customWidth="1"/>
    <col min="15898" max="15898" width="1" style="79" customWidth="1"/>
    <col min="15899" max="15899" width="6.7109375" style="79" customWidth="1"/>
    <col min="15900" max="15900" width="1" style="79" customWidth="1"/>
    <col min="15901" max="15901" width="6.7109375" style="79" customWidth="1"/>
    <col min="15902" max="15902" width="1" style="79" customWidth="1"/>
    <col min="15903" max="15903" width="6.7109375" style="79" customWidth="1"/>
    <col min="15904" max="15904" width="1" style="79" customWidth="1"/>
    <col min="15905" max="15905" width="6.7109375" style="79" customWidth="1"/>
    <col min="15906" max="15906" width="1" style="79" customWidth="1"/>
    <col min="15907" max="15907" width="6.7109375" style="79" customWidth="1"/>
    <col min="15908" max="15908" width="1" style="79" customWidth="1"/>
    <col min="15909" max="15910" width="6.7109375" style="79" customWidth="1"/>
    <col min="15911" max="16128" width="11.42578125" style="79"/>
    <col min="16129" max="16131" width="0" style="79" hidden="1" customWidth="1"/>
    <col min="16132" max="16132" width="1" style="79" customWidth="1"/>
    <col min="16133" max="16133" width="6.140625" style="79" customWidth="1"/>
    <col min="16134" max="16134" width="1.5703125" style="79" customWidth="1"/>
    <col min="16135" max="16135" width="63.85546875" style="79" customWidth="1"/>
    <col min="16136" max="16142" width="0" style="79" hidden="1" customWidth="1"/>
    <col min="16143" max="16143" width="0.28515625" style="79" customWidth="1"/>
    <col min="16144" max="16145" width="5.42578125" style="79" customWidth="1"/>
    <col min="16146" max="16146" width="7.5703125" style="79" bestFit="1" customWidth="1"/>
    <col min="16147" max="16148" width="11.42578125" style="79"/>
    <col min="16149" max="16149" width="4.7109375" style="79" customWidth="1"/>
    <col min="16150" max="16150" width="5" style="79" customWidth="1"/>
    <col min="16151" max="16151" width="2.28515625" style="79" customWidth="1"/>
    <col min="16152" max="16152" width="26" style="79" customWidth="1"/>
    <col min="16153" max="16153" width="8" style="79" customWidth="1"/>
    <col min="16154" max="16154" width="1" style="79" customWidth="1"/>
    <col min="16155" max="16155" width="6.7109375" style="79" customWidth="1"/>
    <col min="16156" max="16156" width="1" style="79" customWidth="1"/>
    <col min="16157" max="16157" width="6.7109375" style="79" customWidth="1"/>
    <col min="16158" max="16158" width="1" style="79" customWidth="1"/>
    <col min="16159" max="16159" width="6.7109375" style="79" customWidth="1"/>
    <col min="16160" max="16160" width="1" style="79" customWidth="1"/>
    <col min="16161" max="16161" width="6.7109375" style="79" customWidth="1"/>
    <col min="16162" max="16162" width="1" style="79" customWidth="1"/>
    <col min="16163" max="16163" width="6.7109375" style="79" customWidth="1"/>
    <col min="16164" max="16164" width="1" style="79" customWidth="1"/>
    <col min="16165" max="16166" width="6.7109375" style="79" customWidth="1"/>
    <col min="16167" max="16384" width="11.42578125" style="79"/>
  </cols>
  <sheetData>
    <row r="1" spans="1:40" ht="3.75" customHeight="1">
      <c r="A1" s="96"/>
      <c r="B1" s="96"/>
      <c r="C1" s="96"/>
      <c r="D1" s="157"/>
      <c r="E1" s="83"/>
      <c r="F1" s="83"/>
      <c r="G1" s="59"/>
      <c r="H1" s="223"/>
      <c r="I1" s="1893"/>
      <c r="J1" s="223"/>
      <c r="K1" s="223"/>
      <c r="L1" s="223"/>
      <c r="M1" s="223"/>
      <c r="N1" s="223"/>
      <c r="O1" s="223"/>
      <c r="P1" s="223"/>
      <c r="Q1" s="223"/>
      <c r="R1" s="223"/>
      <c r="S1" s="78"/>
      <c r="T1" s="78"/>
    </row>
    <row r="2" spans="1:40" ht="12.75" customHeight="1">
      <c r="A2" s="230"/>
      <c r="B2" s="230"/>
      <c r="C2" s="96"/>
      <c r="D2" s="1009"/>
      <c r="E2" s="2293" t="s">
        <v>1263</v>
      </c>
      <c r="F2" s="2293"/>
      <c r="G2" s="2293"/>
      <c r="H2" s="2293"/>
      <c r="I2" s="2293"/>
      <c r="J2" s="2293"/>
      <c r="K2" s="2293"/>
      <c r="L2" s="2293"/>
      <c r="M2" s="2293"/>
      <c r="N2" s="2293"/>
      <c r="O2" s="2293"/>
      <c r="P2" s="2293"/>
      <c r="Q2" s="2293"/>
      <c r="R2" s="2293"/>
      <c r="S2" s="278"/>
      <c r="T2" s="78"/>
      <c r="U2" s="83"/>
      <c r="V2" s="83"/>
      <c r="W2" s="2281"/>
      <c r="X2" s="2281"/>
      <c r="Y2" s="2281"/>
      <c r="Z2" s="2281"/>
      <c r="AA2" s="2281"/>
      <c r="AB2" s="2281"/>
      <c r="AC2" s="2281"/>
      <c r="AD2" s="2281"/>
      <c r="AE2" s="2281"/>
      <c r="AF2" s="2281"/>
      <c r="AG2" s="2281"/>
      <c r="AH2" s="2281"/>
      <c r="AI2" s="2281"/>
      <c r="AJ2" s="2281"/>
      <c r="AK2" s="2281"/>
    </row>
    <row r="3" spans="1:40" s="83" customFormat="1" ht="12.75" customHeight="1">
      <c r="A3" s="230"/>
      <c r="B3" s="1010"/>
      <c r="C3" s="946"/>
      <c r="D3" s="1011"/>
      <c r="E3" s="2293" t="s">
        <v>77</v>
      </c>
      <c r="F3" s="2293"/>
      <c r="G3" s="2293"/>
      <c r="H3" s="2293"/>
      <c r="I3" s="2293"/>
      <c r="J3" s="2293"/>
      <c r="K3" s="2293"/>
      <c r="L3" s="2293"/>
      <c r="M3" s="2293"/>
      <c r="N3" s="2293"/>
      <c r="O3" s="2293"/>
      <c r="P3" s="2293"/>
      <c r="Q3" s="2293"/>
      <c r="R3" s="2293"/>
      <c r="S3" s="352"/>
      <c r="T3" s="278"/>
      <c r="U3" s="86"/>
      <c r="V3" s="86"/>
      <c r="W3" s="87"/>
      <c r="AM3" s="88"/>
      <c r="AN3" s="88"/>
    </row>
    <row r="4" spans="1:40" s="83" customFormat="1" ht="3" customHeight="1">
      <c r="A4" s="96"/>
      <c r="B4" s="96"/>
      <c r="C4" s="96"/>
      <c r="D4" s="157"/>
      <c r="F4" s="314"/>
      <c r="G4" s="150"/>
      <c r="H4" s="607"/>
      <c r="I4" s="1894"/>
      <c r="J4" s="1328"/>
      <c r="K4" s="607"/>
      <c r="L4" s="607"/>
      <c r="M4" s="607"/>
      <c r="N4" s="607"/>
      <c r="O4" s="96"/>
      <c r="P4" s="96"/>
      <c r="Q4" s="96"/>
      <c r="R4" s="223"/>
      <c r="S4" s="278"/>
      <c r="V4" s="92"/>
    </row>
    <row r="5" spans="1:40" s="83" customFormat="1" ht="12.75" customHeight="1">
      <c r="A5" s="96"/>
      <c r="B5" s="96"/>
      <c r="C5" s="96"/>
      <c r="D5" s="157"/>
      <c r="E5" s="2282" t="s">
        <v>2</v>
      </c>
      <c r="F5" s="954"/>
      <c r="G5" s="954"/>
      <c r="H5" s="2288" t="s">
        <v>1131</v>
      </c>
      <c r="I5" s="2288"/>
      <c r="J5" s="2288"/>
      <c r="K5" s="956"/>
      <c r="L5" s="2745" t="s">
        <v>1132</v>
      </c>
      <c r="M5" s="2745"/>
      <c r="N5" s="2745"/>
      <c r="O5" s="955"/>
      <c r="P5" s="955"/>
      <c r="Q5" s="955"/>
      <c r="R5" s="957"/>
      <c r="S5" s="278"/>
      <c r="V5" s="92"/>
    </row>
    <row r="6" spans="1:40" ht="12.75" customHeight="1">
      <c r="A6" s="96" t="s">
        <v>9</v>
      </c>
      <c r="B6" s="96" t="s">
        <v>10</v>
      </c>
      <c r="C6" s="96" t="s">
        <v>11</v>
      </c>
      <c r="D6" s="157"/>
      <c r="E6" s="2357"/>
      <c r="F6" s="958"/>
      <c r="G6" s="959" t="s">
        <v>327</v>
      </c>
      <c r="H6" s="2289"/>
      <c r="I6" s="2289"/>
      <c r="J6" s="2289"/>
      <c r="K6" s="1896"/>
      <c r="L6" s="2746"/>
      <c r="M6" s="2746"/>
      <c r="N6" s="2746"/>
      <c r="O6" s="1896"/>
      <c r="P6" s="2746" t="s">
        <v>1264</v>
      </c>
      <c r="Q6" s="2746"/>
      <c r="R6" s="948" t="s">
        <v>8</v>
      </c>
      <c r="S6" s="78"/>
      <c r="T6" s="96"/>
    </row>
    <row r="7" spans="1:40">
      <c r="A7" s="96"/>
      <c r="B7" s="96"/>
      <c r="C7" s="96"/>
      <c r="D7" s="157"/>
      <c r="E7" s="2358"/>
      <c r="F7" s="961"/>
      <c r="G7" s="962"/>
      <c r="H7" s="963" t="s">
        <v>18</v>
      </c>
      <c r="I7" s="963" t="s">
        <v>19</v>
      </c>
      <c r="J7" s="964" t="s">
        <v>8</v>
      </c>
      <c r="K7" s="963"/>
      <c r="L7" s="963" t="s">
        <v>18</v>
      </c>
      <c r="M7" s="963" t="s">
        <v>19</v>
      </c>
      <c r="N7" s="964" t="s">
        <v>8</v>
      </c>
      <c r="O7" s="963"/>
      <c r="P7" s="963"/>
      <c r="Q7" s="963" t="s">
        <v>174</v>
      </c>
      <c r="R7" s="1898"/>
      <c r="S7" s="78"/>
      <c r="T7" s="83"/>
    </row>
    <row r="8" spans="1:40" ht="12" customHeight="1">
      <c r="A8" s="96"/>
      <c r="B8" s="96"/>
      <c r="C8" s="96"/>
      <c r="D8" s="157"/>
      <c r="E8" s="2211">
        <v>1401</v>
      </c>
      <c r="F8" s="318" t="s">
        <v>20</v>
      </c>
      <c r="G8" s="492"/>
      <c r="H8" s="968">
        <f>SUM(H9+H13+H18+H23+H33+H37+H40)</f>
        <v>477</v>
      </c>
      <c r="I8" s="968">
        <f>SUM(I9+I13+I18+I23+I33+I37+I40)</f>
        <v>192</v>
      </c>
      <c r="J8" s="968">
        <f>SUM(H8:I8)</f>
        <v>669</v>
      </c>
      <c r="K8" s="968"/>
      <c r="L8" s="968">
        <f>SUM(L9+L13+L18+L23+L33+L37+L40)</f>
        <v>1636</v>
      </c>
      <c r="M8" s="968">
        <f>SUM(M9+M13+M18+M23+M33+M37+M40)</f>
        <v>634</v>
      </c>
      <c r="N8" s="968">
        <f>SUM(L8:M8)</f>
        <v>2270</v>
      </c>
      <c r="O8" s="968"/>
      <c r="P8" s="968">
        <f>P9+P13+P18+P23+P33+P37+P40</f>
        <v>644</v>
      </c>
      <c r="Q8" s="968">
        <f>Q9+Q13+Q18+Q23+Q33+Q37+Q40</f>
        <v>222</v>
      </c>
      <c r="R8" s="1028">
        <f>R9+R13+R18+R23+R33+R37</f>
        <v>866</v>
      </c>
      <c r="S8" s="78"/>
      <c r="T8" s="83"/>
    </row>
    <row r="9" spans="1:40" ht="10.5" customHeight="1">
      <c r="A9" s="96"/>
      <c r="B9" s="230"/>
      <c r="C9" s="96"/>
      <c r="D9" s="157"/>
      <c r="E9" s="2212"/>
      <c r="F9" s="623" t="s">
        <v>21</v>
      </c>
      <c r="G9" s="971"/>
      <c r="H9" s="972">
        <f>SUM(H10:H12)</f>
        <v>101</v>
      </c>
      <c r="I9" s="1899">
        <f>SUM(I10:I12)</f>
        <v>54</v>
      </c>
      <c r="J9" s="972">
        <f>SUM(H9:I9)</f>
        <v>155</v>
      </c>
      <c r="K9" s="972"/>
      <c r="L9" s="972">
        <f>SUM(L10:L12)</f>
        <v>532</v>
      </c>
      <c r="M9" s="972">
        <f>SUM(M10:M12)</f>
        <v>289</v>
      </c>
      <c r="N9" s="972">
        <f>SUM(L9:M9)</f>
        <v>821</v>
      </c>
      <c r="O9" s="972"/>
      <c r="P9" s="972">
        <f>P10+P11+P12</f>
        <v>12</v>
      </c>
      <c r="Q9" s="972">
        <f>Q10+Q11+Q12</f>
        <v>8</v>
      </c>
      <c r="R9" s="1900">
        <f>R10+R11+R12</f>
        <v>20</v>
      </c>
      <c r="S9" s="77"/>
      <c r="T9" s="78"/>
    </row>
    <row r="10" spans="1:40" ht="9.9499999999999993" customHeight="1">
      <c r="A10" s="96">
        <v>1</v>
      </c>
      <c r="B10" s="96">
        <v>1</v>
      </c>
      <c r="C10" s="96">
        <v>11</v>
      </c>
      <c r="D10" s="157"/>
      <c r="E10" s="2316"/>
      <c r="F10" s="631"/>
      <c r="G10" s="89" t="s">
        <v>330</v>
      </c>
      <c r="H10" s="655">
        <v>0</v>
      </c>
      <c r="I10" s="1901">
        <v>0</v>
      </c>
      <c r="J10" s="655">
        <f>SUM(H10:I10)</f>
        <v>0</v>
      </c>
      <c r="K10" s="655"/>
      <c r="L10" s="655">
        <v>12</v>
      </c>
      <c r="M10" s="655">
        <v>8</v>
      </c>
      <c r="N10" s="470">
        <f>SUM(L10:M10)</f>
        <v>20</v>
      </c>
      <c r="O10" s="470"/>
      <c r="P10" s="397">
        <v>0</v>
      </c>
      <c r="Q10" s="397">
        <v>0</v>
      </c>
      <c r="R10" s="462">
        <f>SUM(P10+Q10)</f>
        <v>0</v>
      </c>
      <c r="S10" s="77"/>
      <c r="T10" s="78"/>
    </row>
    <row r="11" spans="1:40" ht="9.9499999999999993" customHeight="1">
      <c r="A11" s="96">
        <v>1</v>
      </c>
      <c r="B11" s="96">
        <v>1</v>
      </c>
      <c r="C11" s="96">
        <v>11</v>
      </c>
      <c r="D11" s="157"/>
      <c r="E11" s="2316"/>
      <c r="F11" s="631"/>
      <c r="G11" s="89" t="s">
        <v>193</v>
      </c>
      <c r="H11" s="655">
        <v>50</v>
      </c>
      <c r="I11" s="1901">
        <v>37</v>
      </c>
      <c r="J11" s="655">
        <f t="shared" ref="J11:J38" si="0">SUM(H11:I11)</f>
        <v>87</v>
      </c>
      <c r="K11" s="655"/>
      <c r="L11" s="655">
        <v>358</v>
      </c>
      <c r="M11" s="655">
        <v>232</v>
      </c>
      <c r="N11" s="470">
        <f t="shared" ref="N11:N37" si="1">SUM(L11:M11)</f>
        <v>590</v>
      </c>
      <c r="O11" s="470"/>
      <c r="P11" s="397">
        <v>12</v>
      </c>
      <c r="Q11" s="397">
        <v>8</v>
      </c>
      <c r="R11" s="462">
        <f>SUM(P11+Q11)</f>
        <v>20</v>
      </c>
      <c r="S11" s="77"/>
      <c r="T11" s="78"/>
    </row>
    <row r="12" spans="1:40" ht="9.9499999999999993" customHeight="1">
      <c r="A12" s="96">
        <v>1</v>
      </c>
      <c r="B12" s="96">
        <v>1</v>
      </c>
      <c r="C12" s="96">
        <v>7</v>
      </c>
      <c r="D12" s="157"/>
      <c r="E12" s="2212"/>
      <c r="F12" s="631"/>
      <c r="G12" s="89" t="s">
        <v>331</v>
      </c>
      <c r="H12" s="655">
        <v>51</v>
      </c>
      <c r="I12" s="1901">
        <v>17</v>
      </c>
      <c r="J12" s="655">
        <f t="shared" si="0"/>
        <v>68</v>
      </c>
      <c r="K12" s="655"/>
      <c r="L12" s="655">
        <v>162</v>
      </c>
      <c r="M12" s="655">
        <v>49</v>
      </c>
      <c r="N12" s="470">
        <f t="shared" si="1"/>
        <v>211</v>
      </c>
      <c r="O12" s="470"/>
      <c r="P12" s="397">
        <v>0</v>
      </c>
      <c r="Q12" s="397">
        <v>0</v>
      </c>
      <c r="R12" s="462">
        <f>SUM(P12+Q12)</f>
        <v>0</v>
      </c>
      <c r="S12" s="77"/>
      <c r="T12" s="78"/>
    </row>
    <row r="13" spans="1:40" ht="11.1" customHeight="1">
      <c r="A13" s="96"/>
      <c r="B13" s="96"/>
      <c r="C13" s="96"/>
      <c r="D13" s="157"/>
      <c r="E13" s="2212"/>
      <c r="F13" s="636" t="s">
        <v>22</v>
      </c>
      <c r="G13" s="36"/>
      <c r="H13" s="973">
        <f>H14+H15+H17+H16</f>
        <v>137</v>
      </c>
      <c r="I13" s="973">
        <f>I14+I15+I17+I16</f>
        <v>54</v>
      </c>
      <c r="J13" s="976">
        <f t="shared" si="0"/>
        <v>191</v>
      </c>
      <c r="K13" s="973"/>
      <c r="L13" s="973">
        <f>L14+L15+L17+L16</f>
        <v>436</v>
      </c>
      <c r="M13" s="973">
        <f>M14+M15+M17+M16</f>
        <v>120</v>
      </c>
      <c r="N13" s="976">
        <f t="shared" si="1"/>
        <v>556</v>
      </c>
      <c r="O13" s="973"/>
      <c r="P13" s="475">
        <f>P14+P15+P16+P17</f>
        <v>73</v>
      </c>
      <c r="Q13" s="475">
        <f>Q14+Q15+Q16+Q17</f>
        <v>30</v>
      </c>
      <c r="R13" s="1902">
        <f>R14+R15+R16+R17</f>
        <v>103</v>
      </c>
      <c r="S13" s="77"/>
      <c r="T13" s="78"/>
    </row>
    <row r="14" spans="1:40" ht="9.75" customHeight="1">
      <c r="A14" s="96">
        <v>1</v>
      </c>
      <c r="B14" s="96">
        <v>1</v>
      </c>
      <c r="C14" s="96">
        <v>5</v>
      </c>
      <c r="D14" s="157"/>
      <c r="E14" s="2212"/>
      <c r="F14" s="631"/>
      <c r="G14" s="89" t="s">
        <v>195</v>
      </c>
      <c r="H14" s="655">
        <v>123</v>
      </c>
      <c r="I14" s="1901">
        <v>47</v>
      </c>
      <c r="J14" s="655">
        <f t="shared" si="0"/>
        <v>170</v>
      </c>
      <c r="K14" s="655"/>
      <c r="L14" s="655">
        <v>25</v>
      </c>
      <c r="M14" s="655">
        <v>4</v>
      </c>
      <c r="N14" s="470">
        <f t="shared" si="1"/>
        <v>29</v>
      </c>
      <c r="O14" s="470"/>
      <c r="P14" s="397">
        <v>0</v>
      </c>
      <c r="Q14" s="397">
        <v>0</v>
      </c>
      <c r="R14" s="462">
        <f t="shared" ref="R14:R36" si="2">SUM(P14:Q14)</f>
        <v>0</v>
      </c>
      <c r="S14" s="77"/>
      <c r="T14" s="78"/>
    </row>
    <row r="15" spans="1:40" ht="9.75" customHeight="1">
      <c r="A15" s="96">
        <v>1</v>
      </c>
      <c r="B15" s="96">
        <v>1</v>
      </c>
      <c r="C15" s="96">
        <v>5</v>
      </c>
      <c r="D15" s="157"/>
      <c r="E15" s="2212"/>
      <c r="F15" s="631"/>
      <c r="G15" s="89" t="s">
        <v>196</v>
      </c>
      <c r="H15" s="655">
        <v>0</v>
      </c>
      <c r="I15" s="1901">
        <v>0</v>
      </c>
      <c r="J15" s="655">
        <f>SUM(H15:I15)</f>
        <v>0</v>
      </c>
      <c r="K15" s="655"/>
      <c r="L15" s="655">
        <v>352</v>
      </c>
      <c r="M15" s="655">
        <v>93</v>
      </c>
      <c r="N15" s="470">
        <f>SUM(L15:M15)</f>
        <v>445</v>
      </c>
      <c r="O15" s="470"/>
      <c r="P15" s="397">
        <v>0</v>
      </c>
      <c r="Q15" s="397">
        <v>0</v>
      </c>
      <c r="R15" s="462">
        <f>SUM(P15:Q15)</f>
        <v>0</v>
      </c>
      <c r="S15" s="77"/>
      <c r="T15" s="78"/>
    </row>
    <row r="16" spans="1:40" ht="9.75" customHeight="1">
      <c r="A16" s="96">
        <v>1</v>
      </c>
      <c r="B16" s="96">
        <v>1</v>
      </c>
      <c r="C16" s="96">
        <v>5</v>
      </c>
      <c r="D16" s="157"/>
      <c r="E16" s="2212"/>
      <c r="F16" s="631"/>
      <c r="G16" s="89" t="s">
        <v>364</v>
      </c>
      <c r="H16" s="655">
        <v>0</v>
      </c>
      <c r="I16" s="1901">
        <v>0</v>
      </c>
      <c r="J16" s="655">
        <f>SUM(H16:I16)</f>
        <v>0</v>
      </c>
      <c r="K16" s="655"/>
      <c r="L16" s="655">
        <v>59</v>
      </c>
      <c r="M16" s="655">
        <v>23</v>
      </c>
      <c r="N16" s="470">
        <f>SUM(L16:M16)</f>
        <v>82</v>
      </c>
      <c r="O16" s="470"/>
      <c r="P16" s="397">
        <v>59</v>
      </c>
      <c r="Q16" s="397">
        <f>SUM(I16+M16)</f>
        <v>23</v>
      </c>
      <c r="R16" s="462">
        <f>SUM(P16:Q16)</f>
        <v>82</v>
      </c>
      <c r="S16" s="77"/>
      <c r="T16" s="78"/>
    </row>
    <row r="17" spans="1:24" ht="9.9499999999999993" customHeight="1">
      <c r="A17" s="96">
        <v>1</v>
      </c>
      <c r="B17" s="230">
        <v>1</v>
      </c>
      <c r="C17" s="96">
        <v>5</v>
      </c>
      <c r="D17" s="157"/>
      <c r="E17" s="2212"/>
      <c r="F17" s="631"/>
      <c r="G17" s="89" t="s">
        <v>197</v>
      </c>
      <c r="H17" s="655">
        <v>14</v>
      </c>
      <c r="I17" s="1901">
        <v>7</v>
      </c>
      <c r="J17" s="655">
        <f t="shared" si="0"/>
        <v>21</v>
      </c>
      <c r="K17" s="655"/>
      <c r="L17" s="655">
        <v>0</v>
      </c>
      <c r="M17" s="655">
        <v>0</v>
      </c>
      <c r="N17" s="470">
        <f t="shared" si="1"/>
        <v>0</v>
      </c>
      <c r="O17" s="470"/>
      <c r="P17" s="397">
        <f>SUM(H17+L17)</f>
        <v>14</v>
      </c>
      <c r="Q17" s="397">
        <f>SUM(I17+M17)</f>
        <v>7</v>
      </c>
      <c r="R17" s="462">
        <f t="shared" si="2"/>
        <v>21</v>
      </c>
      <c r="S17" s="77"/>
      <c r="T17" s="78"/>
    </row>
    <row r="18" spans="1:24" ht="9.75" customHeight="1">
      <c r="A18" s="96"/>
      <c r="B18" s="96"/>
      <c r="C18" s="96"/>
      <c r="D18" s="157"/>
      <c r="E18" s="2212"/>
      <c r="F18" s="636" t="s">
        <v>23</v>
      </c>
      <c r="G18" s="36"/>
      <c r="H18" s="973">
        <f>SUM(H19:H22)</f>
        <v>84</v>
      </c>
      <c r="I18" s="973">
        <f>SUM(I19:I22)</f>
        <v>20</v>
      </c>
      <c r="J18" s="976">
        <f t="shared" si="0"/>
        <v>104</v>
      </c>
      <c r="K18" s="973"/>
      <c r="L18" s="973">
        <f>SUM(L19:L22)</f>
        <v>309</v>
      </c>
      <c r="M18" s="973">
        <f>SUM(M19:M22)</f>
        <v>57</v>
      </c>
      <c r="N18" s="976">
        <f t="shared" si="1"/>
        <v>366</v>
      </c>
      <c r="O18" s="973"/>
      <c r="P18" s="475">
        <f>P19+P20+P21+P22</f>
        <v>352</v>
      </c>
      <c r="Q18" s="475">
        <f>Q19+Q20+Q21+Q22</f>
        <v>70</v>
      </c>
      <c r="R18" s="1902">
        <f>R19+R20+R21+R22</f>
        <v>422</v>
      </c>
      <c r="S18" s="77"/>
      <c r="T18" s="78"/>
    </row>
    <row r="19" spans="1:24" ht="9.9499999999999993" customHeight="1">
      <c r="A19" s="96">
        <v>1</v>
      </c>
      <c r="B19" s="96">
        <v>1</v>
      </c>
      <c r="C19" s="96">
        <v>12</v>
      </c>
      <c r="D19" s="157"/>
      <c r="E19" s="2212"/>
      <c r="F19" s="638"/>
      <c r="G19" s="89" t="s">
        <v>332</v>
      </c>
      <c r="H19" s="655">
        <v>0</v>
      </c>
      <c r="I19" s="1901">
        <v>0</v>
      </c>
      <c r="J19" s="655">
        <f t="shared" si="0"/>
        <v>0</v>
      </c>
      <c r="K19" s="655"/>
      <c r="L19" s="655">
        <v>278</v>
      </c>
      <c r="M19" s="655">
        <v>52</v>
      </c>
      <c r="N19" s="470">
        <f t="shared" si="1"/>
        <v>330</v>
      </c>
      <c r="O19" s="470"/>
      <c r="P19" s="397">
        <f>SUM(H19+L19)</f>
        <v>278</v>
      </c>
      <c r="Q19" s="397">
        <f>SUM(I19+M19)</f>
        <v>52</v>
      </c>
      <c r="R19" s="462">
        <f t="shared" si="2"/>
        <v>330</v>
      </c>
      <c r="S19" s="77"/>
      <c r="T19" s="78"/>
    </row>
    <row r="20" spans="1:24" ht="9.9499999999999993" customHeight="1">
      <c r="A20" s="96">
        <v>1</v>
      </c>
      <c r="B20" s="96">
        <v>1</v>
      </c>
      <c r="C20" s="96">
        <v>12</v>
      </c>
      <c r="D20" s="157"/>
      <c r="E20" s="2212"/>
      <c r="F20" s="638"/>
      <c r="G20" s="89" t="s">
        <v>195</v>
      </c>
      <c r="H20" s="655">
        <v>63</v>
      </c>
      <c r="I20" s="1901">
        <v>17</v>
      </c>
      <c r="J20" s="655">
        <f t="shared" si="0"/>
        <v>80</v>
      </c>
      <c r="K20" s="655"/>
      <c r="L20" s="655">
        <v>11</v>
      </c>
      <c r="M20" s="655">
        <v>1</v>
      </c>
      <c r="N20" s="470">
        <f>SUM(L20:M20)</f>
        <v>12</v>
      </c>
      <c r="O20" s="470"/>
      <c r="P20" s="397">
        <v>74</v>
      </c>
      <c r="Q20" s="397">
        <v>18</v>
      </c>
      <c r="R20" s="462">
        <f>SUM(P20:Q20)</f>
        <v>92</v>
      </c>
      <c r="S20" s="77"/>
      <c r="T20" s="78"/>
    </row>
    <row r="21" spans="1:24" ht="9.9499999999999993" customHeight="1">
      <c r="A21" s="96">
        <v>1</v>
      </c>
      <c r="B21" s="96">
        <v>1</v>
      </c>
      <c r="C21" s="96">
        <v>12</v>
      </c>
      <c r="D21" s="157"/>
      <c r="E21" s="2212"/>
      <c r="F21" s="638"/>
      <c r="G21" s="89" t="s">
        <v>198</v>
      </c>
      <c r="H21" s="655">
        <v>21</v>
      </c>
      <c r="I21" s="1901">
        <v>3</v>
      </c>
      <c r="J21" s="655">
        <f t="shared" si="0"/>
        <v>24</v>
      </c>
      <c r="K21" s="655"/>
      <c r="L21" s="655">
        <v>16</v>
      </c>
      <c r="M21" s="655">
        <v>1</v>
      </c>
      <c r="N21" s="470">
        <f t="shared" si="1"/>
        <v>17</v>
      </c>
      <c r="O21" s="470"/>
      <c r="P21" s="397">
        <v>0</v>
      </c>
      <c r="Q21" s="397">
        <v>0</v>
      </c>
      <c r="R21" s="462">
        <f>SUM(P21:Q21)</f>
        <v>0</v>
      </c>
      <c r="S21" s="77"/>
      <c r="T21" s="78"/>
      <c r="X21" s="79" t="s">
        <v>307</v>
      </c>
    </row>
    <row r="22" spans="1:24" ht="9.9499999999999993" customHeight="1">
      <c r="A22" s="96">
        <v>1</v>
      </c>
      <c r="B22" s="96">
        <v>1</v>
      </c>
      <c r="C22" s="96">
        <v>12</v>
      </c>
      <c r="D22" s="157"/>
      <c r="E22" s="2212"/>
      <c r="F22" s="638"/>
      <c r="G22" s="89" t="s">
        <v>270</v>
      </c>
      <c r="H22" s="655">
        <v>0</v>
      </c>
      <c r="I22" s="1901">
        <v>0</v>
      </c>
      <c r="J22" s="655">
        <f t="shared" si="0"/>
        <v>0</v>
      </c>
      <c r="K22" s="655"/>
      <c r="L22" s="655">
        <v>4</v>
      </c>
      <c r="M22" s="655">
        <v>3</v>
      </c>
      <c r="N22" s="470">
        <f t="shared" si="1"/>
        <v>7</v>
      </c>
      <c r="O22" s="470"/>
      <c r="P22" s="397">
        <v>0</v>
      </c>
      <c r="Q22" s="397">
        <v>0</v>
      </c>
      <c r="R22" s="462">
        <f>SUM(P22:Q22)</f>
        <v>0</v>
      </c>
      <c r="S22" s="77"/>
      <c r="T22" s="78"/>
    </row>
    <row r="23" spans="1:24" ht="11.1" customHeight="1">
      <c r="A23" s="96"/>
      <c r="B23" s="230"/>
      <c r="C23" s="96"/>
      <c r="D23" s="157"/>
      <c r="E23" s="2212"/>
      <c r="F23" s="639" t="s">
        <v>333</v>
      </c>
      <c r="G23" s="102"/>
      <c r="H23" s="973">
        <f>SUM(H24:H32)</f>
        <v>100</v>
      </c>
      <c r="I23" s="973">
        <f>SUM(I24:I32)</f>
        <v>33</v>
      </c>
      <c r="J23" s="976">
        <f t="shared" si="0"/>
        <v>133</v>
      </c>
      <c r="K23" s="973"/>
      <c r="L23" s="973">
        <f>SUM(L24:L32)</f>
        <v>194</v>
      </c>
      <c r="M23" s="973">
        <f>SUM(M24:M32)</f>
        <v>75</v>
      </c>
      <c r="N23" s="976">
        <f t="shared" si="1"/>
        <v>269</v>
      </c>
      <c r="O23" s="973"/>
      <c r="P23" s="475">
        <f>P24+P25+P26+P27+P28+P29+P30+P31+P32</f>
        <v>96</v>
      </c>
      <c r="Q23" s="475">
        <f>Q24+Q25+Q26+Q27+Q28+Q29+Q30+Q31+Q32</f>
        <v>33</v>
      </c>
      <c r="R23" s="1902">
        <f>R24+R25+R26+R27+R28+R29+R30+R31+R32</f>
        <v>129</v>
      </c>
      <c r="S23" s="77"/>
      <c r="T23" s="78"/>
    </row>
    <row r="24" spans="1:24" ht="9.9499999999999993" customHeight="1">
      <c r="A24" s="96">
        <v>1</v>
      </c>
      <c r="B24" s="96">
        <v>1</v>
      </c>
      <c r="C24" s="96">
        <v>2</v>
      </c>
      <c r="D24" s="157"/>
      <c r="E24" s="2212"/>
      <c r="F24" s="638"/>
      <c r="G24" s="89" t="s">
        <v>195</v>
      </c>
      <c r="H24" s="655">
        <v>24</v>
      </c>
      <c r="I24" s="1901">
        <v>4</v>
      </c>
      <c r="J24" s="655">
        <f t="shared" si="0"/>
        <v>28</v>
      </c>
      <c r="K24" s="655"/>
      <c r="L24" s="655">
        <v>0</v>
      </c>
      <c r="M24" s="655">
        <v>0</v>
      </c>
      <c r="N24" s="470">
        <f t="shared" si="1"/>
        <v>0</v>
      </c>
      <c r="O24" s="470"/>
      <c r="P24" s="397">
        <v>0</v>
      </c>
      <c r="Q24" s="397">
        <v>0</v>
      </c>
      <c r="R24" s="462">
        <f t="shared" si="2"/>
        <v>0</v>
      </c>
      <c r="S24" s="77"/>
      <c r="T24" s="78"/>
    </row>
    <row r="25" spans="1:24" ht="9.9499999999999993" customHeight="1">
      <c r="A25" s="96">
        <v>1</v>
      </c>
      <c r="B25" s="96">
        <v>1</v>
      </c>
      <c r="C25" s="96">
        <v>2</v>
      </c>
      <c r="D25" s="157"/>
      <c r="E25" s="2212"/>
      <c r="F25" s="638"/>
      <c r="G25" s="89" t="s">
        <v>365</v>
      </c>
      <c r="H25" s="655">
        <v>4</v>
      </c>
      <c r="I25" s="1901">
        <v>7</v>
      </c>
      <c r="J25" s="655">
        <f t="shared" si="0"/>
        <v>11</v>
      </c>
      <c r="K25" s="655"/>
      <c r="L25" s="655">
        <v>0</v>
      </c>
      <c r="M25" s="655">
        <v>0</v>
      </c>
      <c r="N25" s="470">
        <f>SUM(L25:M25)</f>
        <v>0</v>
      </c>
      <c r="O25" s="470"/>
      <c r="P25" s="397">
        <v>0</v>
      </c>
      <c r="Q25" s="397">
        <v>0</v>
      </c>
      <c r="R25" s="462">
        <f>SUM(P25:Q25)</f>
        <v>0</v>
      </c>
      <c r="S25" s="77"/>
      <c r="T25" s="78"/>
    </row>
    <row r="26" spans="1:24" ht="9.9499999999999993" customHeight="1">
      <c r="A26" s="96">
        <v>1</v>
      </c>
      <c r="B26" s="96">
        <v>1</v>
      </c>
      <c r="C26" s="96">
        <v>2</v>
      </c>
      <c r="D26" s="157"/>
      <c r="E26" s="2212"/>
      <c r="F26" s="638"/>
      <c r="G26" s="89" t="s">
        <v>200</v>
      </c>
      <c r="H26" s="655">
        <v>0</v>
      </c>
      <c r="I26" s="1901">
        <v>0</v>
      </c>
      <c r="J26" s="655">
        <f>SUM(H26:I26)</f>
        <v>0</v>
      </c>
      <c r="K26" s="655"/>
      <c r="L26" s="655">
        <v>45</v>
      </c>
      <c r="M26" s="655">
        <v>7</v>
      </c>
      <c r="N26" s="470">
        <f>SUM(L26:M26)</f>
        <v>52</v>
      </c>
      <c r="O26" s="470"/>
      <c r="P26" s="397">
        <f t="shared" ref="P26:Q29" si="3">SUM(H26+L26)</f>
        <v>45</v>
      </c>
      <c r="Q26" s="397">
        <f t="shared" si="3"/>
        <v>7</v>
      </c>
      <c r="R26" s="462">
        <f>SUM(P26:Q26)</f>
        <v>52</v>
      </c>
      <c r="S26" s="77"/>
      <c r="T26" s="78"/>
    </row>
    <row r="27" spans="1:24" ht="9.9499999999999993" customHeight="1">
      <c r="A27" s="96">
        <v>1</v>
      </c>
      <c r="B27" s="96">
        <v>1</v>
      </c>
      <c r="C27" s="96">
        <v>2</v>
      </c>
      <c r="D27" s="157"/>
      <c r="E27" s="2212"/>
      <c r="F27" s="631"/>
      <c r="G27" s="89" t="s">
        <v>201</v>
      </c>
      <c r="H27" s="655">
        <v>0</v>
      </c>
      <c r="I27" s="1901">
        <v>0</v>
      </c>
      <c r="J27" s="655">
        <f t="shared" si="0"/>
        <v>0</v>
      </c>
      <c r="K27" s="655"/>
      <c r="L27" s="655">
        <v>8</v>
      </c>
      <c r="M27" s="655">
        <v>3</v>
      </c>
      <c r="N27" s="470">
        <f t="shared" si="1"/>
        <v>11</v>
      </c>
      <c r="O27" s="470"/>
      <c r="P27" s="397">
        <f t="shared" si="3"/>
        <v>8</v>
      </c>
      <c r="Q27" s="397">
        <f t="shared" si="3"/>
        <v>3</v>
      </c>
      <c r="R27" s="462">
        <f t="shared" si="2"/>
        <v>11</v>
      </c>
      <c r="S27" s="77"/>
      <c r="T27" s="78"/>
    </row>
    <row r="28" spans="1:24" ht="9.9499999999999993" customHeight="1">
      <c r="A28" s="96">
        <v>1</v>
      </c>
      <c r="B28" s="96">
        <v>1</v>
      </c>
      <c r="C28" s="96">
        <v>2</v>
      </c>
      <c r="D28" s="157"/>
      <c r="E28" s="2212"/>
      <c r="F28" s="638"/>
      <c r="G28" s="89" t="s">
        <v>261</v>
      </c>
      <c r="H28" s="655">
        <v>0</v>
      </c>
      <c r="I28" s="1901">
        <v>0</v>
      </c>
      <c r="J28" s="655">
        <f t="shared" si="0"/>
        <v>0</v>
      </c>
      <c r="K28" s="655"/>
      <c r="L28" s="655">
        <v>14</v>
      </c>
      <c r="M28" s="655">
        <v>14</v>
      </c>
      <c r="N28" s="470">
        <f t="shared" si="1"/>
        <v>28</v>
      </c>
      <c r="O28" s="470"/>
      <c r="P28" s="397">
        <f t="shared" si="3"/>
        <v>14</v>
      </c>
      <c r="Q28" s="397">
        <f t="shared" si="3"/>
        <v>14</v>
      </c>
      <c r="R28" s="462">
        <f t="shared" si="2"/>
        <v>28</v>
      </c>
      <c r="S28" s="77"/>
      <c r="T28" s="78"/>
    </row>
    <row r="29" spans="1:24" ht="9.9499999999999993" customHeight="1">
      <c r="A29" s="96">
        <v>1</v>
      </c>
      <c r="B29" s="96">
        <v>1</v>
      </c>
      <c r="C29" s="96">
        <v>2</v>
      </c>
      <c r="D29" s="157"/>
      <c r="E29" s="2212"/>
      <c r="F29" s="631"/>
      <c r="G29" s="89" t="s">
        <v>203</v>
      </c>
      <c r="H29" s="655">
        <v>0</v>
      </c>
      <c r="I29" s="1901">
        <v>0</v>
      </c>
      <c r="J29" s="655">
        <f t="shared" si="0"/>
        <v>0</v>
      </c>
      <c r="K29" s="655"/>
      <c r="L29" s="655">
        <v>29</v>
      </c>
      <c r="M29" s="655">
        <v>9</v>
      </c>
      <c r="N29" s="470">
        <f t="shared" si="1"/>
        <v>38</v>
      </c>
      <c r="O29" s="470"/>
      <c r="P29" s="397">
        <f t="shared" si="3"/>
        <v>29</v>
      </c>
      <c r="Q29" s="397">
        <f t="shared" si="3"/>
        <v>9</v>
      </c>
      <c r="R29" s="462">
        <f t="shared" si="2"/>
        <v>38</v>
      </c>
      <c r="S29" s="77"/>
      <c r="T29" s="78"/>
    </row>
    <row r="30" spans="1:24" ht="9.9499999999999993" customHeight="1">
      <c r="A30" s="96">
        <v>1</v>
      </c>
      <c r="B30" s="96">
        <v>1</v>
      </c>
      <c r="C30" s="96">
        <v>2</v>
      </c>
      <c r="D30" s="157"/>
      <c r="E30" s="2212"/>
      <c r="F30" s="631"/>
      <c r="G30" s="89" t="s">
        <v>197</v>
      </c>
      <c r="H30" s="655">
        <v>17</v>
      </c>
      <c r="I30" s="1901">
        <v>5</v>
      </c>
      <c r="J30" s="655">
        <f>SUM(H30:I30)</f>
        <v>22</v>
      </c>
      <c r="K30" s="655"/>
      <c r="L30" s="655">
        <v>0</v>
      </c>
      <c r="M30" s="655">
        <v>0</v>
      </c>
      <c r="N30" s="470">
        <f>SUM(L30:M30)</f>
        <v>0</v>
      </c>
      <c r="O30" s="470"/>
      <c r="P30" s="397">
        <v>0</v>
      </c>
      <c r="Q30" s="397">
        <v>0</v>
      </c>
      <c r="R30" s="462">
        <f>SUM(P30:Q30)</f>
        <v>0</v>
      </c>
      <c r="S30" s="77"/>
      <c r="T30" s="78"/>
    </row>
    <row r="31" spans="1:24" ht="9.9499999999999993" customHeight="1">
      <c r="A31" s="96">
        <v>1</v>
      </c>
      <c r="B31" s="96">
        <v>1</v>
      </c>
      <c r="C31" s="96">
        <v>2</v>
      </c>
      <c r="D31" s="157"/>
      <c r="E31" s="2212"/>
      <c r="F31" s="631"/>
      <c r="G31" s="89" t="s">
        <v>204</v>
      </c>
      <c r="H31" s="655">
        <v>55</v>
      </c>
      <c r="I31" s="1901">
        <v>17</v>
      </c>
      <c r="J31" s="655">
        <f t="shared" si="0"/>
        <v>72</v>
      </c>
      <c r="K31" s="655"/>
      <c r="L31" s="655">
        <v>90</v>
      </c>
      <c r="M31" s="655">
        <v>32</v>
      </c>
      <c r="N31" s="470">
        <f t="shared" si="1"/>
        <v>122</v>
      </c>
      <c r="O31" s="470"/>
      <c r="P31" s="397">
        <v>0</v>
      </c>
      <c r="Q31" s="397">
        <v>0</v>
      </c>
      <c r="R31" s="462">
        <f t="shared" si="2"/>
        <v>0</v>
      </c>
      <c r="S31" s="77"/>
      <c r="T31" s="78"/>
    </row>
    <row r="32" spans="1:24" ht="9.9499999999999993" customHeight="1">
      <c r="A32" s="96">
        <v>1</v>
      </c>
      <c r="B32" s="96">
        <v>1</v>
      </c>
      <c r="C32" s="96">
        <v>2</v>
      </c>
      <c r="D32" s="157"/>
      <c r="E32" s="2212"/>
      <c r="F32" s="631"/>
      <c r="G32" s="89" t="s">
        <v>205</v>
      </c>
      <c r="H32" s="655">
        <v>0</v>
      </c>
      <c r="I32" s="1901">
        <v>0</v>
      </c>
      <c r="J32" s="655">
        <f t="shared" si="0"/>
        <v>0</v>
      </c>
      <c r="K32" s="655"/>
      <c r="L32" s="655">
        <v>8</v>
      </c>
      <c r="M32" s="655">
        <v>10</v>
      </c>
      <c r="N32" s="470">
        <f t="shared" si="1"/>
        <v>18</v>
      </c>
      <c r="O32" s="470"/>
      <c r="P32" s="397">
        <v>0</v>
      </c>
      <c r="Q32" s="397">
        <v>0</v>
      </c>
      <c r="R32" s="462">
        <f t="shared" si="2"/>
        <v>0</v>
      </c>
      <c r="S32" s="77"/>
      <c r="T32" s="78"/>
    </row>
    <row r="33" spans="1:20" ht="11.1" customHeight="1">
      <c r="A33" s="96"/>
      <c r="B33" s="96"/>
      <c r="C33" s="96"/>
      <c r="D33" s="157"/>
      <c r="E33" s="2212"/>
      <c r="F33" s="639" t="s">
        <v>25</v>
      </c>
      <c r="G33" s="89"/>
      <c r="H33" s="973">
        <f>SUM(H34:H36)</f>
        <v>39</v>
      </c>
      <c r="I33" s="973">
        <f>SUM(I34:I36)</f>
        <v>12</v>
      </c>
      <c r="J33" s="976">
        <f t="shared" si="0"/>
        <v>51</v>
      </c>
      <c r="K33" s="973"/>
      <c r="L33" s="973">
        <f>SUM(L34:L36)</f>
        <v>75</v>
      </c>
      <c r="M33" s="973">
        <f>SUM(M34:M36)</f>
        <v>45</v>
      </c>
      <c r="N33" s="976">
        <f t="shared" si="1"/>
        <v>120</v>
      </c>
      <c r="O33" s="973"/>
      <c r="P33" s="475">
        <f>P34+P35+P36</f>
        <v>40</v>
      </c>
      <c r="Q33" s="475">
        <f>Q34+Q35+Q36</f>
        <v>27</v>
      </c>
      <c r="R33" s="1902">
        <f>R34+R35+R36</f>
        <v>67</v>
      </c>
      <c r="S33" s="77"/>
      <c r="T33" s="78"/>
    </row>
    <row r="34" spans="1:20" ht="9.9499999999999993" customHeight="1">
      <c r="A34" s="96">
        <v>1</v>
      </c>
      <c r="B34" s="96">
        <v>1</v>
      </c>
      <c r="C34" s="96">
        <v>4</v>
      </c>
      <c r="D34" s="157"/>
      <c r="E34" s="2212"/>
      <c r="F34" s="631"/>
      <c r="G34" s="89" t="s">
        <v>195</v>
      </c>
      <c r="H34" s="655">
        <v>14</v>
      </c>
      <c r="I34" s="1901">
        <v>5</v>
      </c>
      <c r="J34" s="655">
        <f t="shared" si="0"/>
        <v>19</v>
      </c>
      <c r="K34" s="655"/>
      <c r="L34" s="655">
        <v>0</v>
      </c>
      <c r="M34" s="655">
        <v>0</v>
      </c>
      <c r="N34" s="470">
        <f t="shared" si="1"/>
        <v>0</v>
      </c>
      <c r="O34" s="470"/>
      <c r="P34" s="397">
        <v>14</v>
      </c>
      <c r="Q34" s="397">
        <v>5</v>
      </c>
      <c r="R34" s="462">
        <f t="shared" si="2"/>
        <v>19</v>
      </c>
      <c r="S34" s="77"/>
      <c r="T34" s="78"/>
    </row>
    <row r="35" spans="1:20" ht="9.9499999999999993" customHeight="1">
      <c r="A35" s="96">
        <v>1</v>
      </c>
      <c r="B35" s="96">
        <v>1</v>
      </c>
      <c r="C35" s="96">
        <v>4</v>
      </c>
      <c r="D35" s="157"/>
      <c r="E35" s="2212"/>
      <c r="F35" s="631"/>
      <c r="G35" s="89" t="s">
        <v>200</v>
      </c>
      <c r="H35" s="655">
        <v>0</v>
      </c>
      <c r="I35" s="1901">
        <v>0</v>
      </c>
      <c r="J35" s="655">
        <f>SUM(H35:I35)</f>
        <v>0</v>
      </c>
      <c r="K35" s="655"/>
      <c r="L35" s="655">
        <v>26</v>
      </c>
      <c r="M35" s="655">
        <v>22</v>
      </c>
      <c r="N35" s="470">
        <f>SUM(L35:M35)</f>
        <v>48</v>
      </c>
      <c r="O35" s="470"/>
      <c r="P35" s="397">
        <f>SUM(H35+L35)</f>
        <v>26</v>
      </c>
      <c r="Q35" s="397">
        <f>SUM(I35+M35)</f>
        <v>22</v>
      </c>
      <c r="R35" s="462">
        <f>SUM(P35:Q35)</f>
        <v>48</v>
      </c>
      <c r="S35" s="77"/>
      <c r="T35" s="78"/>
    </row>
    <row r="36" spans="1:20" ht="9.9499999999999993" customHeight="1">
      <c r="A36" s="96">
        <v>1</v>
      </c>
      <c r="B36" s="96">
        <v>1</v>
      </c>
      <c r="C36" s="96">
        <v>4</v>
      </c>
      <c r="D36" s="157"/>
      <c r="E36" s="2212"/>
      <c r="F36" s="631"/>
      <c r="G36" s="89" t="s">
        <v>193</v>
      </c>
      <c r="H36" s="655">
        <v>25</v>
      </c>
      <c r="I36" s="1901">
        <v>7</v>
      </c>
      <c r="J36" s="655">
        <f t="shared" si="0"/>
        <v>32</v>
      </c>
      <c r="K36" s="655"/>
      <c r="L36" s="655">
        <v>49</v>
      </c>
      <c r="M36" s="655">
        <v>23</v>
      </c>
      <c r="N36" s="470">
        <f t="shared" si="1"/>
        <v>72</v>
      </c>
      <c r="O36" s="470"/>
      <c r="P36" s="397">
        <v>0</v>
      </c>
      <c r="Q36" s="397">
        <v>0</v>
      </c>
      <c r="R36" s="462">
        <f t="shared" si="2"/>
        <v>0</v>
      </c>
      <c r="S36" s="77"/>
      <c r="T36" s="78"/>
    </row>
    <row r="37" spans="1:20" ht="11.1" customHeight="1">
      <c r="A37" s="96"/>
      <c r="B37" s="96"/>
      <c r="C37" s="96"/>
      <c r="D37" s="157"/>
      <c r="E37" s="2212"/>
      <c r="F37" s="640" t="s">
        <v>26</v>
      </c>
      <c r="G37" s="36"/>
      <c r="H37" s="973">
        <f>SUM(H38:H39)</f>
        <v>16</v>
      </c>
      <c r="I37" s="973">
        <f>SUM(I38:I39)</f>
        <v>19</v>
      </c>
      <c r="J37" s="976">
        <f t="shared" si="0"/>
        <v>35</v>
      </c>
      <c r="K37" s="973"/>
      <c r="L37" s="973">
        <f>SUM(L38:L39)</f>
        <v>55</v>
      </c>
      <c r="M37" s="973">
        <f>SUM(M38:M39)</f>
        <v>35</v>
      </c>
      <c r="N37" s="976">
        <f t="shared" si="1"/>
        <v>90</v>
      </c>
      <c r="O37" s="973"/>
      <c r="P37" s="475">
        <f>P38+P39</f>
        <v>71</v>
      </c>
      <c r="Q37" s="475">
        <f>Q38+Q39</f>
        <v>54</v>
      </c>
      <c r="R37" s="1902">
        <f>R38+R39</f>
        <v>125</v>
      </c>
      <c r="S37" s="77"/>
      <c r="T37" s="78"/>
    </row>
    <row r="38" spans="1:20" ht="11.1" customHeight="1">
      <c r="A38" s="96">
        <v>1</v>
      </c>
      <c r="B38" s="96">
        <v>1</v>
      </c>
      <c r="C38" s="96">
        <v>1</v>
      </c>
      <c r="D38" s="157"/>
      <c r="E38" s="2212"/>
      <c r="F38" s="640"/>
      <c r="G38" s="89" t="s">
        <v>366</v>
      </c>
      <c r="H38" s="470">
        <v>0</v>
      </c>
      <c r="I38" s="470">
        <v>0</v>
      </c>
      <c r="J38" s="470">
        <f t="shared" si="0"/>
        <v>0</v>
      </c>
      <c r="K38" s="470"/>
      <c r="L38" s="470">
        <v>55</v>
      </c>
      <c r="M38" s="470">
        <v>35</v>
      </c>
      <c r="N38" s="470">
        <f>SUM(L38:M38)</f>
        <v>90</v>
      </c>
      <c r="O38" s="470"/>
      <c r="P38" s="397">
        <f>SUM(H38+L38)</f>
        <v>55</v>
      </c>
      <c r="Q38" s="397">
        <f>SUM(I38+M38)</f>
        <v>35</v>
      </c>
      <c r="R38" s="462">
        <f>SUM(P38:Q38)</f>
        <v>90</v>
      </c>
      <c r="S38" s="77"/>
      <c r="T38" s="78"/>
    </row>
    <row r="39" spans="1:20" ht="11.1" customHeight="1">
      <c r="A39" s="96">
        <v>1</v>
      </c>
      <c r="B39" s="96">
        <v>1</v>
      </c>
      <c r="C39" s="96">
        <v>1</v>
      </c>
      <c r="D39" s="157"/>
      <c r="E39" s="2212"/>
      <c r="F39" s="638"/>
      <c r="G39" s="89" t="s">
        <v>206</v>
      </c>
      <c r="H39" s="655">
        <v>16</v>
      </c>
      <c r="I39" s="1901">
        <v>19</v>
      </c>
      <c r="J39" s="655">
        <f>SUM(H39:I39)</f>
        <v>35</v>
      </c>
      <c r="K39" s="655"/>
      <c r="L39" s="655">
        <v>0</v>
      </c>
      <c r="M39" s="655">
        <v>0</v>
      </c>
      <c r="N39" s="470">
        <f>SUM(L39:M39)</f>
        <v>0</v>
      </c>
      <c r="O39" s="470"/>
      <c r="P39" s="470">
        <v>16</v>
      </c>
      <c r="Q39" s="470">
        <v>19</v>
      </c>
      <c r="R39" s="462">
        <f>SUM(P39:Q39)</f>
        <v>35</v>
      </c>
      <c r="S39" s="77"/>
      <c r="T39" s="78"/>
    </row>
    <row r="40" spans="1:20" ht="11.1" customHeight="1">
      <c r="A40" s="96"/>
      <c r="B40" s="96"/>
      <c r="C40" s="96"/>
      <c r="D40" s="157"/>
      <c r="E40" s="2212"/>
      <c r="F40" s="640" t="s">
        <v>367</v>
      </c>
      <c r="G40" s="89"/>
      <c r="H40" s="973">
        <f>H41</f>
        <v>0</v>
      </c>
      <c r="I40" s="973">
        <f>I41</f>
        <v>0</v>
      </c>
      <c r="J40" s="976">
        <f>SUM(H40:I40)</f>
        <v>0</v>
      </c>
      <c r="K40" s="973"/>
      <c r="L40" s="973">
        <f>L41</f>
        <v>35</v>
      </c>
      <c r="M40" s="973">
        <f>M41</f>
        <v>13</v>
      </c>
      <c r="N40" s="976">
        <f>SUM(L40:M40)</f>
        <v>48</v>
      </c>
      <c r="O40" s="973"/>
      <c r="P40" s="976">
        <f>P41</f>
        <v>0</v>
      </c>
      <c r="Q40" s="976">
        <f>Q41</f>
        <v>0</v>
      </c>
      <c r="R40" s="974">
        <f>SUM(P40:Q40)</f>
        <v>0</v>
      </c>
      <c r="S40" s="77"/>
      <c r="T40" s="78"/>
    </row>
    <row r="41" spans="1:20" ht="11.1" customHeight="1">
      <c r="A41" s="96">
        <v>1</v>
      </c>
      <c r="B41" s="96">
        <v>1</v>
      </c>
      <c r="C41" s="96">
        <v>14</v>
      </c>
      <c r="D41" s="157"/>
      <c r="E41" s="2212"/>
      <c r="F41" s="638"/>
      <c r="G41" s="89" t="s">
        <v>368</v>
      </c>
      <c r="H41" s="655">
        <v>0</v>
      </c>
      <c r="I41" s="1901">
        <v>0</v>
      </c>
      <c r="J41" s="655">
        <f>SUM(H41:I41)</f>
        <v>0</v>
      </c>
      <c r="K41" s="655"/>
      <c r="L41" s="655">
        <v>35</v>
      </c>
      <c r="M41" s="655">
        <v>13</v>
      </c>
      <c r="N41" s="470">
        <f>SUM(L41:M41)</f>
        <v>48</v>
      </c>
      <c r="O41" s="470"/>
      <c r="P41" s="470">
        <v>0</v>
      </c>
      <c r="Q41" s="470">
        <v>0</v>
      </c>
      <c r="R41" s="975">
        <f>SUM(P41:Q41)</f>
        <v>0</v>
      </c>
      <c r="S41" s="77"/>
      <c r="T41" s="78"/>
    </row>
    <row r="42" spans="1:20" ht="12" customHeight="1">
      <c r="A42" s="96"/>
      <c r="B42" s="96"/>
      <c r="C42" s="96"/>
      <c r="D42" s="157"/>
      <c r="E42" s="2211">
        <v>1402</v>
      </c>
      <c r="F42" s="29" t="s">
        <v>29</v>
      </c>
      <c r="G42" s="123"/>
      <c r="H42" s="969">
        <f>SUM(H43+H52+H57+H64+H69+H75+H80+H86)</f>
        <v>777</v>
      </c>
      <c r="I42" s="969">
        <f>SUM(I43+I52+I57+I64+I69+I75+I80+I86)</f>
        <v>685</v>
      </c>
      <c r="J42" s="969">
        <f>SUM(H42+I42)</f>
        <v>1462</v>
      </c>
      <c r="K42" s="969"/>
      <c r="L42" s="969">
        <f>SUM(L43+L52+L57+L64+L69+L75+L80+L86)</f>
        <v>3134</v>
      </c>
      <c r="M42" s="969">
        <f>SUM(M43+M52+M57+M64+M69+M75+M80+M86)</f>
        <v>3267</v>
      </c>
      <c r="N42" s="969">
        <f>SUM(L42+M42)</f>
        <v>6401</v>
      </c>
      <c r="O42" s="969"/>
      <c r="P42" s="405">
        <f>P43+P52+P57+P64+P69+P75+P80+P86</f>
        <v>3417</v>
      </c>
      <c r="Q42" s="405">
        <f>Q43+Q52+Q57+Q64+Q69+Q75+Q80+Q86</f>
        <v>3606</v>
      </c>
      <c r="R42" s="468">
        <f>R43+R52+R57+R64+R69+R75+R80+R86</f>
        <v>7023</v>
      </c>
      <c r="S42" s="77"/>
      <c r="T42" s="64"/>
    </row>
    <row r="43" spans="1:20">
      <c r="A43" s="96"/>
      <c r="B43" s="96"/>
      <c r="C43" s="96"/>
      <c r="D43" s="157"/>
      <c r="E43" s="2212"/>
      <c r="F43" s="504" t="s">
        <v>114</v>
      </c>
      <c r="G43" s="89"/>
      <c r="H43" s="973">
        <f>SUM(H44:H51)</f>
        <v>340</v>
      </c>
      <c r="I43" s="973">
        <f>SUM(I44:I51)</f>
        <v>205</v>
      </c>
      <c r="J43" s="973">
        <f>SUM(H43:I43)</f>
        <v>545</v>
      </c>
      <c r="K43" s="973"/>
      <c r="L43" s="973">
        <f>SUM(L44:L51)</f>
        <v>1515</v>
      </c>
      <c r="M43" s="973">
        <f>SUM(M44:M51)</f>
        <v>1496</v>
      </c>
      <c r="N43" s="973">
        <f>SUM(L43:M43)</f>
        <v>3011</v>
      </c>
      <c r="O43" s="973"/>
      <c r="P43" s="973">
        <f>P44+P45+P46+P47+P48+P49+P50+P51</f>
        <v>1701</v>
      </c>
      <c r="Q43" s="973">
        <f>Q44+Q45+Q46+Q47+Q48+Q49+Q50+Q51</f>
        <v>1682</v>
      </c>
      <c r="R43" s="1917">
        <f>R44+R45+R46+R47+R48+R49+R50+R51</f>
        <v>3383</v>
      </c>
      <c r="S43" s="77"/>
      <c r="T43" s="78"/>
    </row>
    <row r="44" spans="1:20">
      <c r="A44" s="96">
        <v>2</v>
      </c>
      <c r="B44" s="96">
        <v>4</v>
      </c>
      <c r="C44" s="96">
        <v>11</v>
      </c>
      <c r="D44" s="157"/>
      <c r="E44" s="2212"/>
      <c r="F44" s="504"/>
      <c r="G44" s="89" t="s">
        <v>335</v>
      </c>
      <c r="H44" s="470">
        <v>0</v>
      </c>
      <c r="I44" s="470">
        <v>0</v>
      </c>
      <c r="J44" s="470">
        <f>SUM(H44:I44)</f>
        <v>0</v>
      </c>
      <c r="K44" s="973"/>
      <c r="L44" s="470">
        <v>306</v>
      </c>
      <c r="M44" s="470">
        <v>362</v>
      </c>
      <c r="N44" s="470">
        <f>SUM(L44:M44)</f>
        <v>668</v>
      </c>
      <c r="O44" s="1904"/>
      <c r="P44" s="397">
        <f>SUM(H44+L44)</f>
        <v>306</v>
      </c>
      <c r="Q44" s="397">
        <v>362</v>
      </c>
      <c r="R44" s="462">
        <f>SUM(P44+Q44)</f>
        <v>668</v>
      </c>
      <c r="S44" s="77"/>
      <c r="T44" s="78"/>
    </row>
    <row r="45" spans="1:20" ht="9.9499999999999993" customHeight="1">
      <c r="A45" s="96">
        <v>2</v>
      </c>
      <c r="B45" s="96">
        <v>4</v>
      </c>
      <c r="C45" s="96">
        <v>11</v>
      </c>
      <c r="D45" s="157"/>
      <c r="E45" s="2212"/>
      <c r="F45" s="289"/>
      <c r="G45" s="89" t="s">
        <v>208</v>
      </c>
      <c r="H45" s="655">
        <v>74</v>
      </c>
      <c r="I45" s="1901">
        <v>65</v>
      </c>
      <c r="J45" s="470">
        <f>SUM(H45:I45)</f>
        <v>139</v>
      </c>
      <c r="K45" s="655"/>
      <c r="L45" s="655">
        <v>139</v>
      </c>
      <c r="M45" s="655">
        <v>116</v>
      </c>
      <c r="N45" s="655">
        <f>SUM(L45:M45)</f>
        <v>255</v>
      </c>
      <c r="O45" s="397"/>
      <c r="P45" s="397">
        <v>213</v>
      </c>
      <c r="Q45" s="397">
        <v>181</v>
      </c>
      <c r="R45" s="462">
        <f t="shared" ref="R45:R50" si="4">SUM(P45+Q45)</f>
        <v>394</v>
      </c>
      <c r="S45" s="77"/>
      <c r="T45" s="78"/>
    </row>
    <row r="46" spans="1:20" ht="9.9499999999999993" customHeight="1">
      <c r="A46" s="96">
        <v>2</v>
      </c>
      <c r="B46" s="96">
        <v>4</v>
      </c>
      <c r="C46" s="96">
        <v>11</v>
      </c>
      <c r="D46" s="157"/>
      <c r="E46" s="2212"/>
      <c r="F46" s="289"/>
      <c r="G46" s="89" t="s">
        <v>336</v>
      </c>
      <c r="H46" s="655">
        <v>0</v>
      </c>
      <c r="I46" s="1901">
        <v>0</v>
      </c>
      <c r="J46" s="470">
        <f>SUM(H46:I46)</f>
        <v>0</v>
      </c>
      <c r="K46" s="655"/>
      <c r="L46" s="655">
        <v>347</v>
      </c>
      <c r="M46" s="655">
        <v>347</v>
      </c>
      <c r="N46" s="655">
        <f>SUM(L46:M46)</f>
        <v>694</v>
      </c>
      <c r="O46" s="397"/>
      <c r="P46" s="397">
        <v>347</v>
      </c>
      <c r="Q46" s="397">
        <v>347</v>
      </c>
      <c r="R46" s="462">
        <f>SUM(P46+Q46)</f>
        <v>694</v>
      </c>
      <c r="S46" s="77"/>
      <c r="T46" s="78"/>
    </row>
    <row r="47" spans="1:20" ht="9.9499999999999993" customHeight="1">
      <c r="A47" s="96">
        <v>2</v>
      </c>
      <c r="B47" s="96">
        <v>4</v>
      </c>
      <c r="C47" s="96">
        <v>11</v>
      </c>
      <c r="D47" s="157"/>
      <c r="E47" s="2212"/>
      <c r="F47" s="289"/>
      <c r="G47" s="89" t="s">
        <v>209</v>
      </c>
      <c r="H47" s="655">
        <v>93</v>
      </c>
      <c r="I47" s="1901">
        <v>49</v>
      </c>
      <c r="J47" s="470">
        <f t="shared" ref="J47:J87" si="5">H47+I47</f>
        <v>142</v>
      </c>
      <c r="K47" s="655"/>
      <c r="L47" s="655">
        <v>130</v>
      </c>
      <c r="M47" s="655">
        <v>133</v>
      </c>
      <c r="N47" s="655">
        <f t="shared" ref="N47:N87" si="6">SUM(L47:M47)</f>
        <v>263</v>
      </c>
      <c r="O47" s="397"/>
      <c r="P47" s="397">
        <v>223</v>
      </c>
      <c r="Q47" s="397">
        <v>182</v>
      </c>
      <c r="R47" s="462">
        <f t="shared" si="4"/>
        <v>405</v>
      </c>
      <c r="S47" s="77"/>
      <c r="T47" s="78"/>
    </row>
    <row r="48" spans="1:20" ht="9.9499999999999993" customHeight="1">
      <c r="A48" s="96">
        <v>2</v>
      </c>
      <c r="B48" s="96">
        <v>4</v>
      </c>
      <c r="C48" s="96">
        <v>11</v>
      </c>
      <c r="D48" s="157"/>
      <c r="E48" s="2212"/>
      <c r="F48" s="289"/>
      <c r="G48" s="1918" t="s">
        <v>337</v>
      </c>
      <c r="H48" s="1919">
        <v>0</v>
      </c>
      <c r="I48" s="1919">
        <v>0</v>
      </c>
      <c r="J48" s="1919">
        <f t="shared" si="5"/>
        <v>0</v>
      </c>
      <c r="K48" s="1919"/>
      <c r="L48" s="1919">
        <v>76</v>
      </c>
      <c r="M48" s="1919">
        <v>166</v>
      </c>
      <c r="N48" s="1919">
        <f t="shared" si="6"/>
        <v>242</v>
      </c>
      <c r="O48" s="1919"/>
      <c r="P48" s="1919">
        <v>76</v>
      </c>
      <c r="Q48" s="1919">
        <v>169</v>
      </c>
      <c r="R48" s="1920">
        <f>SUM(P48+Q48)</f>
        <v>245</v>
      </c>
      <c r="S48" s="77"/>
      <c r="T48" s="78"/>
    </row>
    <row r="49" spans="1:20" ht="9.9499999999999993" customHeight="1">
      <c r="A49" s="96">
        <v>2</v>
      </c>
      <c r="B49" s="96">
        <v>4</v>
      </c>
      <c r="C49" s="96">
        <v>11</v>
      </c>
      <c r="D49" s="157"/>
      <c r="E49" s="2212"/>
      <c r="F49" s="289"/>
      <c r="G49" s="89" t="s">
        <v>210</v>
      </c>
      <c r="H49" s="655">
        <v>33</v>
      </c>
      <c r="I49" s="1901">
        <v>70</v>
      </c>
      <c r="J49" s="470">
        <f t="shared" si="5"/>
        <v>103</v>
      </c>
      <c r="K49" s="655"/>
      <c r="L49" s="655">
        <v>161</v>
      </c>
      <c r="M49" s="655">
        <v>282</v>
      </c>
      <c r="N49" s="655">
        <f t="shared" si="6"/>
        <v>443</v>
      </c>
      <c r="O49" s="397"/>
      <c r="P49" s="397">
        <v>194</v>
      </c>
      <c r="Q49" s="397">
        <v>352</v>
      </c>
      <c r="R49" s="462">
        <f t="shared" si="4"/>
        <v>546</v>
      </c>
      <c r="S49" s="77"/>
      <c r="T49" s="78"/>
    </row>
    <row r="50" spans="1:20" ht="9.9499999999999993" customHeight="1">
      <c r="A50" s="96">
        <v>2</v>
      </c>
      <c r="B50" s="96">
        <v>6</v>
      </c>
      <c r="C50" s="96">
        <v>11</v>
      </c>
      <c r="D50" s="157"/>
      <c r="E50" s="2212"/>
      <c r="F50" s="287"/>
      <c r="G50" s="89" t="s">
        <v>211</v>
      </c>
      <c r="H50" s="655">
        <v>65</v>
      </c>
      <c r="I50" s="1901">
        <v>2</v>
      </c>
      <c r="J50" s="470">
        <f t="shared" si="5"/>
        <v>67</v>
      </c>
      <c r="K50" s="655"/>
      <c r="L50" s="655">
        <v>89</v>
      </c>
      <c r="M50" s="655">
        <v>20</v>
      </c>
      <c r="N50" s="655">
        <f t="shared" si="6"/>
        <v>109</v>
      </c>
      <c r="O50" s="397"/>
      <c r="P50" s="397">
        <v>0</v>
      </c>
      <c r="Q50" s="397">
        <v>0</v>
      </c>
      <c r="R50" s="462">
        <f t="shared" si="4"/>
        <v>0</v>
      </c>
      <c r="S50" s="77"/>
      <c r="T50" s="78"/>
    </row>
    <row r="51" spans="1:20" ht="9.9499999999999993" customHeight="1">
      <c r="A51" s="96">
        <v>2</v>
      </c>
      <c r="B51" s="96">
        <v>6</v>
      </c>
      <c r="C51" s="96">
        <v>11</v>
      </c>
      <c r="D51" s="157"/>
      <c r="E51" s="2212"/>
      <c r="F51" s="287"/>
      <c r="G51" s="89" t="s">
        <v>212</v>
      </c>
      <c r="H51" s="655">
        <v>75</v>
      </c>
      <c r="I51" s="1901">
        <v>19</v>
      </c>
      <c r="J51" s="470">
        <f t="shared" si="5"/>
        <v>94</v>
      </c>
      <c r="K51" s="655"/>
      <c r="L51" s="655">
        <v>267</v>
      </c>
      <c r="M51" s="655">
        <v>70</v>
      </c>
      <c r="N51" s="655">
        <f t="shared" si="6"/>
        <v>337</v>
      </c>
      <c r="O51" s="397"/>
      <c r="P51" s="397">
        <f>SUM(H51+L51)</f>
        <v>342</v>
      </c>
      <c r="Q51" s="397">
        <f>SUM(I51+M51)</f>
        <v>89</v>
      </c>
      <c r="R51" s="462">
        <f>SUM(P51+Q51)</f>
        <v>431</v>
      </c>
      <c r="S51" s="77"/>
      <c r="T51" s="78"/>
    </row>
    <row r="52" spans="1:20" ht="11.1" customHeight="1">
      <c r="A52" s="96"/>
      <c r="B52" s="96"/>
      <c r="C52" s="96"/>
      <c r="D52" s="157"/>
      <c r="E52" s="2212"/>
      <c r="F52" s="504" t="s">
        <v>31</v>
      </c>
      <c r="G52" s="89"/>
      <c r="H52" s="973">
        <f>SUM(H53:H56)</f>
        <v>100</v>
      </c>
      <c r="I52" s="973">
        <f>SUM(I53:I56)</f>
        <v>82</v>
      </c>
      <c r="J52" s="976">
        <f t="shared" si="5"/>
        <v>182</v>
      </c>
      <c r="K52" s="973"/>
      <c r="L52" s="973">
        <f>SUM(L53:L56)</f>
        <v>440</v>
      </c>
      <c r="M52" s="973">
        <f>SUM(M53:M56)</f>
        <v>353</v>
      </c>
      <c r="N52" s="976">
        <f t="shared" si="6"/>
        <v>793</v>
      </c>
      <c r="O52" s="1904"/>
      <c r="P52" s="475">
        <f>P53+P54+P55+P56</f>
        <v>482</v>
      </c>
      <c r="Q52" s="475">
        <f>Q53+Q54+Q55+Q56</f>
        <v>416</v>
      </c>
      <c r="R52" s="1902">
        <f>R53+R54+R55+R56</f>
        <v>898</v>
      </c>
      <c r="S52" s="1921"/>
      <c r="T52" s="78"/>
    </row>
    <row r="53" spans="1:20" ht="11.1" customHeight="1">
      <c r="A53" s="96">
        <v>2</v>
      </c>
      <c r="B53" s="96">
        <v>4</v>
      </c>
      <c r="C53" s="96">
        <v>10</v>
      </c>
      <c r="D53" s="157"/>
      <c r="E53" s="2212"/>
      <c r="F53" s="504"/>
      <c r="G53" s="89" t="s">
        <v>336</v>
      </c>
      <c r="H53" s="470">
        <v>0</v>
      </c>
      <c r="I53" s="470">
        <v>0</v>
      </c>
      <c r="J53" s="470">
        <f t="shared" si="5"/>
        <v>0</v>
      </c>
      <c r="K53" s="470"/>
      <c r="L53" s="470">
        <v>215</v>
      </c>
      <c r="M53" s="470">
        <v>225</v>
      </c>
      <c r="N53" s="470">
        <f t="shared" si="6"/>
        <v>440</v>
      </c>
      <c r="O53" s="397"/>
      <c r="P53" s="397">
        <v>215</v>
      </c>
      <c r="Q53" s="397">
        <v>225</v>
      </c>
      <c r="R53" s="462">
        <f t="shared" ref="R53:R58" si="7">SUM(P53:Q53)</f>
        <v>440</v>
      </c>
      <c r="S53" s="1921"/>
      <c r="T53" s="78"/>
    </row>
    <row r="54" spans="1:20" ht="9.9499999999999993" customHeight="1">
      <c r="A54" s="96">
        <v>2</v>
      </c>
      <c r="B54" s="96">
        <v>4</v>
      </c>
      <c r="C54" s="96">
        <v>10</v>
      </c>
      <c r="D54" s="157"/>
      <c r="E54" s="2212"/>
      <c r="F54" s="289"/>
      <c r="G54" s="89" t="s">
        <v>209</v>
      </c>
      <c r="H54" s="655">
        <v>56</v>
      </c>
      <c r="I54" s="1901">
        <v>70</v>
      </c>
      <c r="J54" s="470">
        <f t="shared" si="5"/>
        <v>126</v>
      </c>
      <c r="K54" s="655"/>
      <c r="L54" s="655">
        <v>79</v>
      </c>
      <c r="M54" s="655">
        <v>86</v>
      </c>
      <c r="N54" s="655">
        <f t="shared" si="6"/>
        <v>165</v>
      </c>
      <c r="O54" s="397"/>
      <c r="P54" s="397">
        <v>135</v>
      </c>
      <c r="Q54" s="397">
        <v>156</v>
      </c>
      <c r="R54" s="462">
        <f t="shared" si="7"/>
        <v>291</v>
      </c>
      <c r="S54" s="77"/>
      <c r="T54" s="78"/>
    </row>
    <row r="55" spans="1:20" ht="9.9499999999999993" customHeight="1">
      <c r="A55" s="96">
        <v>2</v>
      </c>
      <c r="B55" s="96">
        <v>6</v>
      </c>
      <c r="C55" s="96">
        <v>10</v>
      </c>
      <c r="D55" s="157"/>
      <c r="E55" s="2212"/>
      <c r="F55" s="289"/>
      <c r="G55" s="89" t="s">
        <v>211</v>
      </c>
      <c r="H55" s="655">
        <v>44</v>
      </c>
      <c r="I55" s="1901">
        <v>12</v>
      </c>
      <c r="J55" s="470">
        <f>H55+I55</f>
        <v>56</v>
      </c>
      <c r="K55" s="655"/>
      <c r="L55" s="655">
        <v>14</v>
      </c>
      <c r="M55" s="655">
        <v>7</v>
      </c>
      <c r="N55" s="655">
        <f>SUM(L55:M55)</f>
        <v>21</v>
      </c>
      <c r="O55" s="397"/>
      <c r="P55" s="397">
        <v>0</v>
      </c>
      <c r="Q55" s="397">
        <v>0</v>
      </c>
      <c r="R55" s="462">
        <f>SUM(P55:Q55)</f>
        <v>0</v>
      </c>
      <c r="S55" s="77"/>
      <c r="T55" s="78"/>
    </row>
    <row r="56" spans="1:20" ht="9.9499999999999993" customHeight="1">
      <c r="A56" s="96">
        <v>2</v>
      </c>
      <c r="B56" s="96">
        <v>6</v>
      </c>
      <c r="C56" s="96">
        <v>10</v>
      </c>
      <c r="D56" s="157"/>
      <c r="E56" s="2212"/>
      <c r="F56" s="289"/>
      <c r="G56" s="89" t="s">
        <v>212</v>
      </c>
      <c r="H56" s="655">
        <v>0</v>
      </c>
      <c r="I56" s="1901">
        <v>0</v>
      </c>
      <c r="J56" s="470">
        <f t="shared" si="5"/>
        <v>0</v>
      </c>
      <c r="K56" s="655"/>
      <c r="L56" s="655">
        <v>132</v>
      </c>
      <c r="M56" s="655">
        <v>35</v>
      </c>
      <c r="N56" s="655">
        <f t="shared" si="6"/>
        <v>167</v>
      </c>
      <c r="O56" s="397"/>
      <c r="P56" s="397">
        <f>SUM(H56+L56)</f>
        <v>132</v>
      </c>
      <c r="Q56" s="397">
        <f>SUM(I56+M56)</f>
        <v>35</v>
      </c>
      <c r="R56" s="462">
        <f t="shared" si="7"/>
        <v>167</v>
      </c>
      <c r="S56" s="77"/>
      <c r="T56" s="78"/>
    </row>
    <row r="57" spans="1:20" ht="11.1" customHeight="1">
      <c r="A57" s="96"/>
      <c r="B57" s="96"/>
      <c r="C57" s="96"/>
      <c r="D57" s="157"/>
      <c r="E57" s="2212"/>
      <c r="F57" s="504" t="s">
        <v>32</v>
      </c>
      <c r="G57" s="89"/>
      <c r="H57" s="973">
        <f>SUM(H58:H63)</f>
        <v>105</v>
      </c>
      <c r="I57" s="973">
        <f>SUM(I58:I63)</f>
        <v>135</v>
      </c>
      <c r="J57" s="976">
        <f t="shared" si="5"/>
        <v>240</v>
      </c>
      <c r="K57" s="973"/>
      <c r="L57" s="973">
        <f>SUM(L58:L63)</f>
        <v>416</v>
      </c>
      <c r="M57" s="973">
        <f>SUM(M58:M63)</f>
        <v>596</v>
      </c>
      <c r="N57" s="976">
        <f t="shared" si="6"/>
        <v>1012</v>
      </c>
      <c r="O57" s="1904"/>
      <c r="P57" s="475">
        <f>P58+P59+P60+P61+P62+P63</f>
        <v>434</v>
      </c>
      <c r="Q57" s="475">
        <f>Q58+Q59+Q60+Q61+Q62+Q63</f>
        <v>602</v>
      </c>
      <c r="R57" s="1902">
        <f>R58+R59+R60+R61+R62+R63</f>
        <v>1036</v>
      </c>
      <c r="S57" s="77"/>
      <c r="T57" s="78"/>
    </row>
    <row r="58" spans="1:20" ht="11.1" customHeight="1">
      <c r="A58" s="96">
        <v>2</v>
      </c>
      <c r="B58" s="96">
        <v>4</v>
      </c>
      <c r="C58" s="96">
        <v>10</v>
      </c>
      <c r="D58" s="157"/>
      <c r="E58" s="2212"/>
      <c r="F58" s="504"/>
      <c r="G58" s="89" t="s">
        <v>335</v>
      </c>
      <c r="H58" s="470">
        <v>0</v>
      </c>
      <c r="I58" s="470">
        <v>0</v>
      </c>
      <c r="J58" s="470">
        <f t="shared" si="5"/>
        <v>0</v>
      </c>
      <c r="K58" s="470"/>
      <c r="L58" s="470">
        <v>157</v>
      </c>
      <c r="M58" s="470">
        <v>162</v>
      </c>
      <c r="N58" s="470">
        <f t="shared" si="6"/>
        <v>319</v>
      </c>
      <c r="O58" s="397"/>
      <c r="P58" s="397">
        <f>SUM(H58+L58)</f>
        <v>157</v>
      </c>
      <c r="Q58" s="397">
        <f>SUM(I58+M58)</f>
        <v>162</v>
      </c>
      <c r="R58" s="462">
        <f t="shared" si="7"/>
        <v>319</v>
      </c>
      <c r="S58" s="77"/>
      <c r="T58" s="78"/>
    </row>
    <row r="59" spans="1:20" ht="9.9499999999999993" customHeight="1">
      <c r="A59" s="96">
        <v>2</v>
      </c>
      <c r="B59" s="96">
        <v>4</v>
      </c>
      <c r="C59" s="96">
        <v>10</v>
      </c>
      <c r="D59" s="157"/>
      <c r="E59" s="2212"/>
      <c r="F59" s="289"/>
      <c r="G59" s="89" t="s">
        <v>208</v>
      </c>
      <c r="H59" s="655">
        <v>46</v>
      </c>
      <c r="I59" s="1901">
        <v>37</v>
      </c>
      <c r="J59" s="470">
        <f t="shared" si="5"/>
        <v>83</v>
      </c>
      <c r="K59" s="655"/>
      <c r="L59" s="655">
        <v>65</v>
      </c>
      <c r="M59" s="655">
        <v>54</v>
      </c>
      <c r="N59" s="655">
        <f t="shared" si="6"/>
        <v>119</v>
      </c>
      <c r="O59" s="1904"/>
      <c r="P59" s="397">
        <v>111</v>
      </c>
      <c r="Q59" s="397">
        <v>91</v>
      </c>
      <c r="R59" s="462">
        <f>SUM(P59:Q59)</f>
        <v>202</v>
      </c>
      <c r="S59" s="77"/>
      <c r="T59" s="78"/>
    </row>
    <row r="60" spans="1:20" ht="9.9499999999999993" customHeight="1">
      <c r="A60" s="96">
        <v>2</v>
      </c>
      <c r="B60" s="96">
        <v>4</v>
      </c>
      <c r="C60" s="96">
        <v>10</v>
      </c>
      <c r="D60" s="157"/>
      <c r="E60" s="2212"/>
      <c r="F60" s="289"/>
      <c r="G60" s="89" t="s">
        <v>213</v>
      </c>
      <c r="H60" s="655">
        <v>20</v>
      </c>
      <c r="I60" s="1901">
        <v>14</v>
      </c>
      <c r="J60" s="470">
        <f t="shared" si="5"/>
        <v>34</v>
      </c>
      <c r="K60" s="655"/>
      <c r="L60" s="655">
        <v>33</v>
      </c>
      <c r="M60" s="655">
        <v>39</v>
      </c>
      <c r="N60" s="655">
        <f t="shared" si="6"/>
        <v>72</v>
      </c>
      <c r="O60" s="1904"/>
      <c r="P60" s="397">
        <f>SUM(H60+L60)</f>
        <v>53</v>
      </c>
      <c r="Q60" s="397">
        <f>SUM(I60+M60)</f>
        <v>53</v>
      </c>
      <c r="R60" s="462">
        <f>SUM(P60:Q60)</f>
        <v>106</v>
      </c>
      <c r="S60" s="77"/>
      <c r="T60" s="78"/>
    </row>
    <row r="61" spans="1:20" ht="9.9499999999999993" customHeight="1">
      <c r="A61" s="96">
        <v>2</v>
      </c>
      <c r="B61" s="96">
        <v>4</v>
      </c>
      <c r="C61" s="96">
        <v>10</v>
      </c>
      <c r="D61" s="157"/>
      <c r="E61" s="2212"/>
      <c r="F61" s="289"/>
      <c r="G61" s="89" t="s">
        <v>214</v>
      </c>
      <c r="H61" s="655">
        <v>13</v>
      </c>
      <c r="I61" s="1901">
        <v>23</v>
      </c>
      <c r="J61" s="470">
        <f t="shared" si="5"/>
        <v>36</v>
      </c>
      <c r="K61" s="655"/>
      <c r="L61" s="655">
        <v>74</v>
      </c>
      <c r="M61" s="655">
        <v>106</v>
      </c>
      <c r="N61" s="655">
        <f t="shared" si="6"/>
        <v>180</v>
      </c>
      <c r="O61" s="1904"/>
      <c r="P61" s="397">
        <v>0</v>
      </c>
      <c r="Q61" s="397">
        <v>0</v>
      </c>
      <c r="R61" s="462">
        <f>SUM(P61:Q61)</f>
        <v>0</v>
      </c>
      <c r="S61" s="77"/>
      <c r="T61" s="78"/>
    </row>
    <row r="62" spans="1:20" ht="9.9499999999999993" customHeight="1">
      <c r="A62" s="96">
        <v>2</v>
      </c>
      <c r="B62" s="96">
        <v>4</v>
      </c>
      <c r="C62" s="96">
        <v>10</v>
      </c>
      <c r="D62" s="157"/>
      <c r="E62" s="2212"/>
      <c r="F62" s="289"/>
      <c r="G62" s="89" t="s">
        <v>337</v>
      </c>
      <c r="H62" s="655">
        <v>0</v>
      </c>
      <c r="I62" s="1901">
        <v>0</v>
      </c>
      <c r="J62" s="470">
        <f t="shared" si="5"/>
        <v>0</v>
      </c>
      <c r="K62" s="655"/>
      <c r="L62" s="655">
        <v>40</v>
      </c>
      <c r="M62" s="655">
        <v>82</v>
      </c>
      <c r="N62" s="655">
        <f t="shared" si="6"/>
        <v>122</v>
      </c>
      <c r="O62" s="1904"/>
      <c r="P62" s="397">
        <v>40</v>
      </c>
      <c r="Q62" s="397">
        <v>82</v>
      </c>
      <c r="R62" s="462">
        <f>SUM(P62:Q62)</f>
        <v>122</v>
      </c>
      <c r="S62" s="77"/>
      <c r="T62" s="78"/>
    </row>
    <row r="63" spans="1:20" ht="9.9499999999999993" customHeight="1">
      <c r="A63" s="96">
        <v>2</v>
      </c>
      <c r="B63" s="96">
        <v>4</v>
      </c>
      <c r="C63" s="96">
        <v>10</v>
      </c>
      <c r="D63" s="157"/>
      <c r="E63" s="2212"/>
      <c r="F63" s="289"/>
      <c r="G63" s="89" t="s">
        <v>215</v>
      </c>
      <c r="H63" s="655">
        <v>26</v>
      </c>
      <c r="I63" s="1901">
        <v>61</v>
      </c>
      <c r="J63" s="470">
        <f t="shared" si="5"/>
        <v>87</v>
      </c>
      <c r="K63" s="655"/>
      <c r="L63" s="655">
        <v>47</v>
      </c>
      <c r="M63" s="655">
        <v>153</v>
      </c>
      <c r="N63" s="655">
        <f t="shared" si="6"/>
        <v>200</v>
      </c>
      <c r="O63" s="1904"/>
      <c r="P63" s="397">
        <f>SUM(H63+L63)</f>
        <v>73</v>
      </c>
      <c r="Q63" s="397">
        <f>SUM(I63+M63)</f>
        <v>214</v>
      </c>
      <c r="R63" s="462">
        <f>SUM(P63:Q63)</f>
        <v>287</v>
      </c>
      <c r="S63" s="77"/>
      <c r="T63" s="78"/>
    </row>
    <row r="64" spans="1:20" ht="11.1" customHeight="1">
      <c r="A64" s="96"/>
      <c r="B64" s="96"/>
      <c r="C64" s="96"/>
      <c r="D64" s="157"/>
      <c r="E64" s="2212"/>
      <c r="F64" s="504" t="s">
        <v>131</v>
      </c>
      <c r="G64" s="89"/>
      <c r="H64" s="973">
        <f>SUM(H65:H68)</f>
        <v>65</v>
      </c>
      <c r="I64" s="973">
        <f>SUM(I65:I68)</f>
        <v>82</v>
      </c>
      <c r="J64" s="976">
        <f t="shared" si="5"/>
        <v>147</v>
      </c>
      <c r="K64" s="973"/>
      <c r="L64" s="973">
        <f>SUM(L65:L68)</f>
        <v>343</v>
      </c>
      <c r="M64" s="973">
        <f>SUM(M65:M68)</f>
        <v>393</v>
      </c>
      <c r="N64" s="976">
        <f t="shared" si="6"/>
        <v>736</v>
      </c>
      <c r="O64" s="1904"/>
      <c r="P64" s="475">
        <f>P65+P66+P67+P68</f>
        <v>408</v>
      </c>
      <c r="Q64" s="475">
        <f>Q65+Q66+Q67+Q68</f>
        <v>475</v>
      </c>
      <c r="R64" s="1902">
        <f>R65+R66+R67+R68</f>
        <v>883</v>
      </c>
      <c r="S64" s="77"/>
      <c r="T64" s="78"/>
    </row>
    <row r="65" spans="1:20" ht="11.1" customHeight="1">
      <c r="A65" s="96">
        <v>2</v>
      </c>
      <c r="B65" s="96">
        <v>4</v>
      </c>
      <c r="C65" s="96">
        <v>3</v>
      </c>
      <c r="D65" s="157"/>
      <c r="E65" s="2212"/>
      <c r="F65" s="504"/>
      <c r="G65" s="89" t="s">
        <v>335</v>
      </c>
      <c r="H65" s="470">
        <v>0</v>
      </c>
      <c r="I65" s="470">
        <v>0</v>
      </c>
      <c r="J65" s="470">
        <f t="shared" si="5"/>
        <v>0</v>
      </c>
      <c r="K65" s="470"/>
      <c r="L65" s="470">
        <v>95</v>
      </c>
      <c r="M65" s="470">
        <v>126</v>
      </c>
      <c r="N65" s="470">
        <f t="shared" si="6"/>
        <v>221</v>
      </c>
      <c r="O65" s="397"/>
      <c r="P65" s="397">
        <v>95</v>
      </c>
      <c r="Q65" s="397">
        <v>126</v>
      </c>
      <c r="R65" s="462">
        <f>SUM(P65:Q65)</f>
        <v>221</v>
      </c>
      <c r="S65" s="77"/>
      <c r="T65" s="78"/>
    </row>
    <row r="66" spans="1:20" ht="9.9499999999999993" customHeight="1">
      <c r="A66" s="96">
        <v>2</v>
      </c>
      <c r="B66" s="96">
        <v>4</v>
      </c>
      <c r="C66" s="96">
        <v>3</v>
      </c>
      <c r="D66" s="157"/>
      <c r="E66" s="2212"/>
      <c r="F66" s="287"/>
      <c r="G66" s="89" t="s">
        <v>208</v>
      </c>
      <c r="H66" s="470">
        <v>32</v>
      </c>
      <c r="I66" s="1903">
        <v>37</v>
      </c>
      <c r="J66" s="470">
        <f t="shared" si="5"/>
        <v>69</v>
      </c>
      <c r="K66" s="470"/>
      <c r="L66" s="470">
        <v>41</v>
      </c>
      <c r="M66" s="470">
        <v>43</v>
      </c>
      <c r="N66" s="470">
        <f t="shared" si="6"/>
        <v>84</v>
      </c>
      <c r="O66" s="397"/>
      <c r="P66" s="397">
        <v>73</v>
      </c>
      <c r="Q66" s="397">
        <v>80</v>
      </c>
      <c r="R66" s="462">
        <f>SUM(P66:Q66)</f>
        <v>153</v>
      </c>
      <c r="S66" s="77"/>
      <c r="T66" s="78"/>
    </row>
    <row r="67" spans="1:20" ht="9.9499999999999993" customHeight="1">
      <c r="A67" s="96">
        <v>2</v>
      </c>
      <c r="B67" s="96">
        <v>4</v>
      </c>
      <c r="C67" s="96">
        <v>3</v>
      </c>
      <c r="D67" s="157"/>
      <c r="E67" s="2212"/>
      <c r="F67" s="287"/>
      <c r="G67" s="89" t="s">
        <v>336</v>
      </c>
      <c r="H67" s="470">
        <v>0</v>
      </c>
      <c r="I67" s="1903">
        <v>0</v>
      </c>
      <c r="J67" s="470">
        <f t="shared" si="5"/>
        <v>0</v>
      </c>
      <c r="K67" s="470"/>
      <c r="L67" s="470">
        <v>164</v>
      </c>
      <c r="M67" s="470">
        <v>167</v>
      </c>
      <c r="N67" s="470">
        <f t="shared" si="6"/>
        <v>331</v>
      </c>
      <c r="O67" s="397"/>
      <c r="P67" s="397">
        <f>SUM(H67+L67)</f>
        <v>164</v>
      </c>
      <c r="Q67" s="397">
        <f>SUM(I67+M67)</f>
        <v>167</v>
      </c>
      <c r="R67" s="462">
        <f>SUM(P67:Q67)</f>
        <v>331</v>
      </c>
      <c r="S67" s="77"/>
      <c r="T67" s="78"/>
    </row>
    <row r="68" spans="1:20" ht="9.9499999999999993" customHeight="1">
      <c r="A68" s="96">
        <v>2</v>
      </c>
      <c r="B68" s="96">
        <v>4</v>
      </c>
      <c r="C68" s="96">
        <v>3</v>
      </c>
      <c r="D68" s="157"/>
      <c r="E68" s="2212"/>
      <c r="F68" s="287"/>
      <c r="G68" s="89" t="s">
        <v>209</v>
      </c>
      <c r="H68" s="470">
        <v>33</v>
      </c>
      <c r="I68" s="1903">
        <v>45</v>
      </c>
      <c r="J68" s="470">
        <f t="shared" si="5"/>
        <v>78</v>
      </c>
      <c r="K68" s="470"/>
      <c r="L68" s="470">
        <v>43</v>
      </c>
      <c r="M68" s="470">
        <v>57</v>
      </c>
      <c r="N68" s="470">
        <f t="shared" si="6"/>
        <v>100</v>
      </c>
      <c r="O68" s="397"/>
      <c r="P68" s="397">
        <v>76</v>
      </c>
      <c r="Q68" s="397">
        <v>102</v>
      </c>
      <c r="R68" s="462">
        <f>SUM(P68:Q68)</f>
        <v>178</v>
      </c>
      <c r="S68" s="77"/>
      <c r="T68" s="78"/>
    </row>
    <row r="69" spans="1:20" ht="11.1" customHeight="1">
      <c r="A69" s="96"/>
      <c r="B69" s="96"/>
      <c r="C69" s="96"/>
      <c r="D69" s="157"/>
      <c r="E69" s="2212"/>
      <c r="F69" s="504" t="s">
        <v>132</v>
      </c>
      <c r="G69" s="89"/>
      <c r="H69" s="973">
        <f>SUM(H70:H74)</f>
        <v>51</v>
      </c>
      <c r="I69" s="973">
        <f>SUM(I70:I74)</f>
        <v>64</v>
      </c>
      <c r="J69" s="976">
        <f t="shared" si="5"/>
        <v>115</v>
      </c>
      <c r="K69" s="973"/>
      <c r="L69" s="973">
        <f>SUM(L70:L74)</f>
        <v>142</v>
      </c>
      <c r="M69" s="973">
        <f>SUM(M70:M74)</f>
        <v>142</v>
      </c>
      <c r="N69" s="976">
        <f t="shared" si="6"/>
        <v>284</v>
      </c>
      <c r="O69" s="1904"/>
      <c r="P69" s="475">
        <f>P70+P71+P72+P73+P74</f>
        <v>73</v>
      </c>
      <c r="Q69" s="475">
        <f>Q70+Q71+Q72+Q73+Q74</f>
        <v>96</v>
      </c>
      <c r="R69" s="1902">
        <f>R70+R71+R72+R73+R74</f>
        <v>169</v>
      </c>
      <c r="S69" s="77"/>
      <c r="T69" s="78"/>
    </row>
    <row r="70" spans="1:20" ht="11.1" customHeight="1">
      <c r="A70" s="96">
        <v>2</v>
      </c>
      <c r="B70" s="96">
        <v>4</v>
      </c>
      <c r="C70" s="96">
        <v>7</v>
      </c>
      <c r="D70" s="157"/>
      <c r="E70" s="2212"/>
      <c r="F70" s="504"/>
      <c r="G70" s="89" t="s">
        <v>335</v>
      </c>
      <c r="H70" s="470">
        <v>0</v>
      </c>
      <c r="I70" s="470">
        <v>0</v>
      </c>
      <c r="J70" s="470">
        <f t="shared" si="5"/>
        <v>0</v>
      </c>
      <c r="K70" s="470"/>
      <c r="L70" s="470">
        <v>42</v>
      </c>
      <c r="M70" s="470">
        <v>47</v>
      </c>
      <c r="N70" s="470">
        <f t="shared" si="6"/>
        <v>89</v>
      </c>
      <c r="O70" s="397"/>
      <c r="P70" s="397">
        <f>SUM(H70+L70)</f>
        <v>42</v>
      </c>
      <c r="Q70" s="397">
        <f>SUM(I70+M70)</f>
        <v>47</v>
      </c>
      <c r="R70" s="462">
        <f>SUM(P70:Q70)</f>
        <v>89</v>
      </c>
      <c r="S70" s="77"/>
      <c r="T70" s="78"/>
    </row>
    <row r="71" spans="1:20" ht="9.9499999999999993" customHeight="1">
      <c r="A71" s="96">
        <v>2</v>
      </c>
      <c r="B71" s="96">
        <v>4</v>
      </c>
      <c r="C71" s="96">
        <v>7</v>
      </c>
      <c r="D71" s="157"/>
      <c r="E71" s="2212"/>
      <c r="F71" s="289"/>
      <c r="G71" s="89" t="s">
        <v>208</v>
      </c>
      <c r="H71" s="655">
        <v>17</v>
      </c>
      <c r="I71" s="1901">
        <v>30</v>
      </c>
      <c r="J71" s="470">
        <f t="shared" si="5"/>
        <v>47</v>
      </c>
      <c r="K71" s="655"/>
      <c r="L71" s="655">
        <v>14</v>
      </c>
      <c r="M71" s="655">
        <v>19</v>
      </c>
      <c r="N71" s="655">
        <f t="shared" si="6"/>
        <v>33</v>
      </c>
      <c r="O71" s="1904"/>
      <c r="P71" s="397">
        <v>31</v>
      </c>
      <c r="Q71" s="397">
        <v>49</v>
      </c>
      <c r="R71" s="462">
        <f>SUM(P71:Q71)</f>
        <v>80</v>
      </c>
      <c r="S71" s="77"/>
      <c r="T71" s="78"/>
    </row>
    <row r="72" spans="1:20" ht="9.9499999999999993" customHeight="1">
      <c r="A72" s="96">
        <v>2</v>
      </c>
      <c r="B72" s="96">
        <v>4</v>
      </c>
      <c r="C72" s="96">
        <v>7</v>
      </c>
      <c r="D72" s="157"/>
      <c r="E72" s="2212"/>
      <c r="F72" s="289"/>
      <c r="G72" s="89" t="s">
        <v>216</v>
      </c>
      <c r="H72" s="655">
        <v>0</v>
      </c>
      <c r="I72" s="1901">
        <v>0</v>
      </c>
      <c r="J72" s="470">
        <f t="shared" si="5"/>
        <v>0</v>
      </c>
      <c r="K72" s="655"/>
      <c r="L72" s="655">
        <v>0</v>
      </c>
      <c r="M72" s="655">
        <v>0</v>
      </c>
      <c r="N72" s="655">
        <f t="shared" si="6"/>
        <v>0</v>
      </c>
      <c r="O72" s="1904"/>
      <c r="P72" s="397">
        <f>SUM(H72+L72)</f>
        <v>0</v>
      </c>
      <c r="Q72" s="397">
        <f>SUM(I72+M72)</f>
        <v>0</v>
      </c>
      <c r="R72" s="462">
        <f>SUM(P72:Q72)</f>
        <v>0</v>
      </c>
      <c r="S72" s="77"/>
      <c r="T72" s="78"/>
    </row>
    <row r="73" spans="1:20" ht="9.9499999999999993" customHeight="1">
      <c r="A73" s="96">
        <v>2</v>
      </c>
      <c r="B73" s="96">
        <v>4</v>
      </c>
      <c r="C73" s="96">
        <v>7</v>
      </c>
      <c r="D73" s="157"/>
      <c r="E73" s="2212"/>
      <c r="F73" s="289"/>
      <c r="G73" s="89" t="s">
        <v>336</v>
      </c>
      <c r="H73" s="655">
        <v>0</v>
      </c>
      <c r="I73" s="1901">
        <v>0</v>
      </c>
      <c r="J73" s="470">
        <f t="shared" si="5"/>
        <v>0</v>
      </c>
      <c r="K73" s="655"/>
      <c r="L73" s="655">
        <v>63</v>
      </c>
      <c r="M73" s="655">
        <v>61</v>
      </c>
      <c r="N73" s="655">
        <f t="shared" si="6"/>
        <v>124</v>
      </c>
      <c r="O73" s="1904"/>
      <c r="P73" s="397">
        <v>0</v>
      </c>
      <c r="Q73" s="397">
        <v>0</v>
      </c>
      <c r="R73" s="462">
        <f>SUM(P73:Q73)</f>
        <v>0</v>
      </c>
      <c r="S73" s="77"/>
      <c r="T73" s="78"/>
    </row>
    <row r="74" spans="1:20" ht="9.9499999999999993" customHeight="1">
      <c r="A74" s="96">
        <v>2</v>
      </c>
      <c r="B74" s="96">
        <v>4</v>
      </c>
      <c r="C74" s="96">
        <v>7</v>
      </c>
      <c r="D74" s="157"/>
      <c r="E74" s="2212"/>
      <c r="F74" s="289"/>
      <c r="G74" s="89" t="s">
        <v>209</v>
      </c>
      <c r="H74" s="655">
        <v>34</v>
      </c>
      <c r="I74" s="1901">
        <v>34</v>
      </c>
      <c r="J74" s="470">
        <f t="shared" si="5"/>
        <v>68</v>
      </c>
      <c r="K74" s="655"/>
      <c r="L74" s="655">
        <v>23</v>
      </c>
      <c r="M74" s="655">
        <v>15</v>
      </c>
      <c r="N74" s="655">
        <f t="shared" si="6"/>
        <v>38</v>
      </c>
      <c r="O74" s="1904"/>
      <c r="P74" s="397">
        <v>0</v>
      </c>
      <c r="Q74" s="397">
        <v>0</v>
      </c>
      <c r="R74" s="462">
        <f>SUM(P74:Q74)</f>
        <v>0</v>
      </c>
      <c r="S74" s="77"/>
      <c r="T74" s="78"/>
    </row>
    <row r="75" spans="1:20" ht="11.1" customHeight="1">
      <c r="A75" s="96"/>
      <c r="B75" s="96"/>
      <c r="C75" s="96"/>
      <c r="D75" s="157"/>
      <c r="E75" s="2212"/>
      <c r="F75" s="504" t="s">
        <v>35</v>
      </c>
      <c r="G75" s="89"/>
      <c r="H75" s="973">
        <f>SUM(H76:H79)</f>
        <v>25</v>
      </c>
      <c r="I75" s="973">
        <f>SUM(I76:I79)</f>
        <v>42</v>
      </c>
      <c r="J75" s="976">
        <f t="shared" si="5"/>
        <v>67</v>
      </c>
      <c r="K75" s="973"/>
      <c r="L75" s="973">
        <f>SUM(L76:L79)</f>
        <v>92</v>
      </c>
      <c r="M75" s="973">
        <f>SUM(M76:M79)</f>
        <v>117</v>
      </c>
      <c r="N75" s="976">
        <f t="shared" si="6"/>
        <v>209</v>
      </c>
      <c r="O75" s="1904"/>
      <c r="P75" s="475">
        <f>P76+P77+P78+P79</f>
        <v>117</v>
      </c>
      <c r="Q75" s="475">
        <f>Q76+Q77+Q78+Q79</f>
        <v>159</v>
      </c>
      <c r="R75" s="1902">
        <f>R76+R77+R78+R79</f>
        <v>276</v>
      </c>
      <c r="S75" s="77"/>
      <c r="T75" s="78"/>
    </row>
    <row r="76" spans="1:20" ht="11.1" customHeight="1">
      <c r="A76" s="96">
        <v>2</v>
      </c>
      <c r="B76" s="96">
        <v>4</v>
      </c>
      <c r="C76" s="96">
        <v>1</v>
      </c>
      <c r="D76" s="157"/>
      <c r="E76" s="2212"/>
      <c r="F76" s="504"/>
      <c r="G76" s="89" t="s">
        <v>335</v>
      </c>
      <c r="H76" s="470">
        <v>0</v>
      </c>
      <c r="I76" s="470">
        <v>0</v>
      </c>
      <c r="J76" s="470">
        <f t="shared" si="5"/>
        <v>0</v>
      </c>
      <c r="K76" s="470"/>
      <c r="L76" s="470">
        <v>40</v>
      </c>
      <c r="M76" s="470">
        <v>50</v>
      </c>
      <c r="N76" s="470">
        <f t="shared" si="6"/>
        <v>90</v>
      </c>
      <c r="O76" s="1904"/>
      <c r="P76" s="397">
        <f>SUM(H76+L76)</f>
        <v>40</v>
      </c>
      <c r="Q76" s="397">
        <f>SUM(I76+M76)</f>
        <v>50</v>
      </c>
      <c r="R76" s="462">
        <f>SUM(P76:Q76)</f>
        <v>90</v>
      </c>
      <c r="S76" s="77"/>
      <c r="T76" s="78"/>
    </row>
    <row r="77" spans="1:20" ht="9.9499999999999993" customHeight="1">
      <c r="A77" s="96">
        <v>2</v>
      </c>
      <c r="B77" s="96">
        <v>4</v>
      </c>
      <c r="C77" s="96">
        <v>1</v>
      </c>
      <c r="D77" s="157"/>
      <c r="E77" s="2212"/>
      <c r="F77" s="287"/>
      <c r="G77" s="89" t="s">
        <v>208</v>
      </c>
      <c r="H77" s="470">
        <v>12</v>
      </c>
      <c r="I77" s="1903">
        <v>25</v>
      </c>
      <c r="J77" s="470">
        <f t="shared" si="5"/>
        <v>37</v>
      </c>
      <c r="K77" s="470"/>
      <c r="L77" s="470">
        <v>14</v>
      </c>
      <c r="M77" s="470">
        <v>9</v>
      </c>
      <c r="N77" s="470">
        <f t="shared" si="6"/>
        <v>23</v>
      </c>
      <c r="O77" s="1904"/>
      <c r="P77" s="397">
        <v>26</v>
      </c>
      <c r="Q77" s="397">
        <v>34</v>
      </c>
      <c r="R77" s="462">
        <f>SUM(P77:Q77)</f>
        <v>60</v>
      </c>
      <c r="S77" s="77"/>
      <c r="T77" s="78"/>
    </row>
    <row r="78" spans="1:20" ht="9.9499999999999993" customHeight="1">
      <c r="A78" s="96">
        <v>2</v>
      </c>
      <c r="B78" s="96">
        <v>4</v>
      </c>
      <c r="C78" s="96">
        <v>1</v>
      </c>
      <c r="D78" s="157"/>
      <c r="E78" s="2212"/>
      <c r="F78" s="287"/>
      <c r="G78" s="89" t="s">
        <v>336</v>
      </c>
      <c r="H78" s="470">
        <v>0</v>
      </c>
      <c r="I78" s="1903">
        <v>0</v>
      </c>
      <c r="J78" s="470">
        <f t="shared" si="5"/>
        <v>0</v>
      </c>
      <c r="K78" s="470"/>
      <c r="L78" s="470">
        <v>26</v>
      </c>
      <c r="M78" s="470">
        <v>39</v>
      </c>
      <c r="N78" s="470">
        <f t="shared" si="6"/>
        <v>65</v>
      </c>
      <c r="O78" s="1904"/>
      <c r="P78" s="397">
        <v>26</v>
      </c>
      <c r="Q78" s="397">
        <v>39</v>
      </c>
      <c r="R78" s="462">
        <f>SUM(P78:Q78)</f>
        <v>65</v>
      </c>
      <c r="S78" s="77"/>
      <c r="T78" s="78"/>
    </row>
    <row r="79" spans="1:20" ht="9.9499999999999993" customHeight="1">
      <c r="A79" s="96">
        <v>2</v>
      </c>
      <c r="B79" s="96">
        <v>4</v>
      </c>
      <c r="C79" s="96">
        <v>1</v>
      </c>
      <c r="D79" s="157"/>
      <c r="E79" s="2212"/>
      <c r="F79" s="287"/>
      <c r="G79" s="89" t="s">
        <v>209</v>
      </c>
      <c r="H79" s="470">
        <v>13</v>
      </c>
      <c r="I79" s="1903">
        <v>17</v>
      </c>
      <c r="J79" s="470">
        <f t="shared" si="5"/>
        <v>30</v>
      </c>
      <c r="K79" s="470"/>
      <c r="L79" s="470">
        <v>12</v>
      </c>
      <c r="M79" s="470">
        <v>19</v>
      </c>
      <c r="N79" s="470">
        <f t="shared" si="6"/>
        <v>31</v>
      </c>
      <c r="O79" s="1904"/>
      <c r="P79" s="397">
        <v>25</v>
      </c>
      <c r="Q79" s="397">
        <v>36</v>
      </c>
      <c r="R79" s="462">
        <f>SUM(P79:Q79)</f>
        <v>61</v>
      </c>
      <c r="S79" s="77"/>
      <c r="T79" s="78"/>
    </row>
    <row r="80" spans="1:20" ht="11.1" customHeight="1">
      <c r="A80" s="96"/>
      <c r="B80" s="96"/>
      <c r="C80" s="96"/>
      <c r="D80" s="157"/>
      <c r="E80" s="2212"/>
      <c r="F80" s="504" t="s">
        <v>133</v>
      </c>
      <c r="G80" s="89"/>
      <c r="H80" s="973">
        <f>SUM(H81:H85)</f>
        <v>44</v>
      </c>
      <c r="I80" s="973">
        <f>SUM(I81:I85)</f>
        <v>50</v>
      </c>
      <c r="J80" s="976">
        <f t="shared" si="5"/>
        <v>94</v>
      </c>
      <c r="K80" s="973"/>
      <c r="L80" s="973">
        <f>SUM(L81:L85)</f>
        <v>164</v>
      </c>
      <c r="M80" s="973">
        <f>SUM(M81:M85)</f>
        <v>133</v>
      </c>
      <c r="N80" s="976">
        <f t="shared" si="6"/>
        <v>297</v>
      </c>
      <c r="O80" s="1904"/>
      <c r="P80" s="475">
        <f>P81+P82+P83+P84+P85</f>
        <v>202</v>
      </c>
      <c r="Q80" s="475">
        <f>Q81+Q82+Q83+Q84+Q85</f>
        <v>176</v>
      </c>
      <c r="R80" s="1902">
        <f>R81+R82+R83+R84+R85</f>
        <v>378</v>
      </c>
      <c r="S80" s="77"/>
      <c r="T80" s="78"/>
    </row>
    <row r="81" spans="1:20" ht="11.1" customHeight="1">
      <c r="A81" s="96">
        <v>2</v>
      </c>
      <c r="B81" s="96">
        <v>4</v>
      </c>
      <c r="C81" s="96">
        <v>9</v>
      </c>
      <c r="D81" s="157"/>
      <c r="E81" s="2212"/>
      <c r="F81" s="504"/>
      <c r="G81" s="89" t="s">
        <v>335</v>
      </c>
      <c r="H81" s="470">
        <v>0</v>
      </c>
      <c r="I81" s="470">
        <v>0</v>
      </c>
      <c r="J81" s="470">
        <f t="shared" si="5"/>
        <v>0</v>
      </c>
      <c r="K81" s="470"/>
      <c r="L81" s="470">
        <v>57</v>
      </c>
      <c r="M81" s="470">
        <v>56</v>
      </c>
      <c r="N81" s="470">
        <f t="shared" si="6"/>
        <v>113</v>
      </c>
      <c r="O81" s="1904"/>
      <c r="P81" s="397">
        <f>SUM(H81+L81)</f>
        <v>57</v>
      </c>
      <c r="Q81" s="397">
        <f>SUM(I81+M81)</f>
        <v>56</v>
      </c>
      <c r="R81" s="462">
        <f t="shared" ref="R81:R87" si="8">SUM(P81:Q81)</f>
        <v>113</v>
      </c>
      <c r="S81" s="77"/>
      <c r="T81" s="78"/>
    </row>
    <row r="82" spans="1:20" ht="9.75" customHeight="1">
      <c r="A82" s="96">
        <v>2</v>
      </c>
      <c r="B82" s="96">
        <v>4</v>
      </c>
      <c r="C82" s="96">
        <v>9</v>
      </c>
      <c r="D82" s="157"/>
      <c r="E82" s="2212"/>
      <c r="F82" s="514"/>
      <c r="G82" s="89" t="s">
        <v>208</v>
      </c>
      <c r="H82" s="470">
        <v>19</v>
      </c>
      <c r="I82" s="1903">
        <v>23</v>
      </c>
      <c r="J82" s="470">
        <f t="shared" si="5"/>
        <v>42</v>
      </c>
      <c r="K82" s="470"/>
      <c r="L82" s="470">
        <v>24</v>
      </c>
      <c r="M82" s="470">
        <v>29</v>
      </c>
      <c r="N82" s="470">
        <f t="shared" si="6"/>
        <v>53</v>
      </c>
      <c r="O82" s="1904"/>
      <c r="P82" s="397">
        <v>43</v>
      </c>
      <c r="Q82" s="397">
        <v>52</v>
      </c>
      <c r="R82" s="462">
        <f t="shared" si="8"/>
        <v>95</v>
      </c>
      <c r="S82" s="77"/>
      <c r="T82" s="78"/>
    </row>
    <row r="83" spans="1:20" ht="9.75" customHeight="1">
      <c r="A83" s="96">
        <v>2</v>
      </c>
      <c r="B83" s="96">
        <v>4</v>
      </c>
      <c r="C83" s="96">
        <v>9</v>
      </c>
      <c r="D83" s="157"/>
      <c r="E83" s="2212"/>
      <c r="F83" s="514"/>
      <c r="G83" s="89" t="s">
        <v>336</v>
      </c>
      <c r="H83" s="470">
        <v>0</v>
      </c>
      <c r="I83" s="1903">
        <v>0</v>
      </c>
      <c r="J83" s="470">
        <f t="shared" si="5"/>
        <v>0</v>
      </c>
      <c r="K83" s="470"/>
      <c r="L83" s="470">
        <v>59</v>
      </c>
      <c r="M83" s="470">
        <v>38</v>
      </c>
      <c r="N83" s="470">
        <f t="shared" si="6"/>
        <v>97</v>
      </c>
      <c r="O83" s="1904"/>
      <c r="P83" s="397">
        <f>SUM(H83+L83)</f>
        <v>59</v>
      </c>
      <c r="Q83" s="397">
        <f>SUM(I83+M83)</f>
        <v>38</v>
      </c>
      <c r="R83" s="462">
        <f t="shared" si="8"/>
        <v>97</v>
      </c>
      <c r="S83" s="77"/>
      <c r="T83" s="78"/>
    </row>
    <row r="84" spans="1:20" ht="9.9499999999999993" customHeight="1">
      <c r="A84" s="96">
        <v>2</v>
      </c>
      <c r="B84" s="96">
        <v>4</v>
      </c>
      <c r="C84" s="96">
        <v>9</v>
      </c>
      <c r="D84" s="157"/>
      <c r="E84" s="2212"/>
      <c r="F84" s="514"/>
      <c r="G84" s="89" t="s">
        <v>209</v>
      </c>
      <c r="H84" s="470">
        <v>19</v>
      </c>
      <c r="I84" s="1903">
        <v>20</v>
      </c>
      <c r="J84" s="470">
        <f t="shared" si="5"/>
        <v>39</v>
      </c>
      <c r="K84" s="470"/>
      <c r="L84" s="470">
        <v>24</v>
      </c>
      <c r="M84" s="470">
        <v>10</v>
      </c>
      <c r="N84" s="470">
        <f t="shared" si="6"/>
        <v>34</v>
      </c>
      <c r="O84" s="1904"/>
      <c r="P84" s="397">
        <v>43</v>
      </c>
      <c r="Q84" s="397">
        <v>30</v>
      </c>
      <c r="R84" s="462">
        <f t="shared" si="8"/>
        <v>73</v>
      </c>
      <c r="S84" s="77"/>
      <c r="T84" s="78"/>
    </row>
    <row r="85" spans="1:20" ht="9.9499999999999993" customHeight="1">
      <c r="A85" s="96">
        <v>2</v>
      </c>
      <c r="B85" s="96">
        <v>4</v>
      </c>
      <c r="C85" s="96">
        <v>9</v>
      </c>
      <c r="D85" s="157"/>
      <c r="E85" s="2212"/>
      <c r="F85" s="514"/>
      <c r="G85" s="89" t="s">
        <v>215</v>
      </c>
      <c r="H85" s="470">
        <v>6</v>
      </c>
      <c r="I85" s="1903">
        <v>7</v>
      </c>
      <c r="J85" s="470">
        <f t="shared" si="5"/>
        <v>13</v>
      </c>
      <c r="K85" s="470"/>
      <c r="L85" s="470">
        <v>0</v>
      </c>
      <c r="M85" s="470">
        <v>0</v>
      </c>
      <c r="N85" s="470">
        <f t="shared" si="6"/>
        <v>0</v>
      </c>
      <c r="O85" s="1904"/>
      <c r="P85" s="397">
        <v>0</v>
      </c>
      <c r="Q85" s="397">
        <v>0</v>
      </c>
      <c r="R85" s="462">
        <f t="shared" si="8"/>
        <v>0</v>
      </c>
      <c r="S85" s="77"/>
      <c r="T85" s="78"/>
    </row>
    <row r="86" spans="1:20" ht="11.1" customHeight="1">
      <c r="A86" s="96"/>
      <c r="B86" s="96"/>
      <c r="C86" s="96"/>
      <c r="D86" s="157"/>
      <c r="E86" s="2212"/>
      <c r="F86" s="509" t="s">
        <v>37</v>
      </c>
      <c r="G86" s="36"/>
      <c r="H86" s="973">
        <f>SUM(H87)</f>
        <v>47</v>
      </c>
      <c r="I86" s="973">
        <f>SUM(I87)</f>
        <v>25</v>
      </c>
      <c r="J86" s="976">
        <f t="shared" si="5"/>
        <v>72</v>
      </c>
      <c r="K86" s="973"/>
      <c r="L86" s="973">
        <f>SUM(L87)</f>
        <v>22</v>
      </c>
      <c r="M86" s="973">
        <f>SUM(M87)</f>
        <v>37</v>
      </c>
      <c r="N86" s="976">
        <f t="shared" si="6"/>
        <v>59</v>
      </c>
      <c r="O86" s="973"/>
      <c r="P86" s="976">
        <f>P87</f>
        <v>0</v>
      </c>
      <c r="Q86" s="976">
        <f>Q87</f>
        <v>0</v>
      </c>
      <c r="R86" s="974">
        <f t="shared" si="8"/>
        <v>0</v>
      </c>
      <c r="S86" s="77"/>
      <c r="T86" s="78"/>
    </row>
    <row r="87" spans="1:20" ht="9.9499999999999993" customHeight="1">
      <c r="A87" s="96">
        <v>2</v>
      </c>
      <c r="B87" s="96">
        <v>4</v>
      </c>
      <c r="C87" s="96">
        <v>11</v>
      </c>
      <c r="D87" s="157"/>
      <c r="E87" s="2212"/>
      <c r="F87" s="287"/>
      <c r="G87" s="89" t="s">
        <v>217</v>
      </c>
      <c r="H87" s="655">
        <v>47</v>
      </c>
      <c r="I87" s="1901">
        <v>25</v>
      </c>
      <c r="J87" s="470">
        <f t="shared" si="5"/>
        <v>72</v>
      </c>
      <c r="K87" s="655"/>
      <c r="L87" s="655">
        <v>22</v>
      </c>
      <c r="M87" s="655">
        <v>37</v>
      </c>
      <c r="N87" s="655">
        <f t="shared" si="6"/>
        <v>59</v>
      </c>
      <c r="O87" s="973"/>
      <c r="P87" s="397">
        <v>0</v>
      </c>
      <c r="Q87" s="397">
        <v>0</v>
      </c>
      <c r="R87" s="462">
        <f t="shared" si="8"/>
        <v>0</v>
      </c>
      <c r="S87" s="77"/>
      <c r="T87" s="78"/>
    </row>
    <row r="88" spans="1:20" ht="12" customHeight="1">
      <c r="A88" s="96"/>
      <c r="B88" s="96"/>
      <c r="C88" s="96"/>
      <c r="D88" s="157"/>
      <c r="E88" s="2211">
        <v>1403</v>
      </c>
      <c r="F88" s="29" t="s">
        <v>39</v>
      </c>
      <c r="G88" s="123"/>
      <c r="H88" s="969">
        <f>SUM(H89+H91+H93)</f>
        <v>79</v>
      </c>
      <c r="I88" s="969">
        <f>SUM(I89+I91+I93)</f>
        <v>98</v>
      </c>
      <c r="J88" s="969">
        <f>SUM(H88:I88)</f>
        <v>177</v>
      </c>
      <c r="K88" s="969"/>
      <c r="L88" s="969">
        <f>SUM(L89+L91+L93)</f>
        <v>272</v>
      </c>
      <c r="M88" s="969">
        <f>SUM(M89+M91+M93)</f>
        <v>432</v>
      </c>
      <c r="N88" s="969">
        <f>SUM(L88:M88)</f>
        <v>704</v>
      </c>
      <c r="O88" s="969"/>
      <c r="P88" s="405">
        <f>P89+P91+P93</f>
        <v>324</v>
      </c>
      <c r="Q88" s="405">
        <f>Q89+Q91+Q93</f>
        <v>486</v>
      </c>
      <c r="R88" s="468">
        <f>R89+R91+R93</f>
        <v>810</v>
      </c>
      <c r="S88" s="77"/>
      <c r="T88" s="78"/>
    </row>
    <row r="89" spans="1:20" ht="11.1" customHeight="1">
      <c r="A89" s="96"/>
      <c r="B89" s="96"/>
      <c r="C89" s="96"/>
      <c r="D89" s="157"/>
      <c r="E89" s="2212"/>
      <c r="F89" s="509" t="s">
        <v>40</v>
      </c>
      <c r="G89" s="89"/>
      <c r="H89" s="973">
        <f>SUM(H90:H90)</f>
        <v>10</v>
      </c>
      <c r="I89" s="973">
        <f>SUM(I90:I90)</f>
        <v>21</v>
      </c>
      <c r="J89" s="973">
        <f>SUM(H89:I89)</f>
        <v>31</v>
      </c>
      <c r="K89" s="973"/>
      <c r="L89" s="973">
        <f>SUM(L90:L90)</f>
        <v>83</v>
      </c>
      <c r="M89" s="973">
        <f>SUM(M90:M90)</f>
        <v>153</v>
      </c>
      <c r="N89" s="973">
        <f>SUM(L89:M89)</f>
        <v>236</v>
      </c>
      <c r="O89" s="973"/>
      <c r="P89" s="976">
        <f>P90</f>
        <v>93</v>
      </c>
      <c r="Q89" s="976">
        <f>Q90</f>
        <v>174</v>
      </c>
      <c r="R89" s="974">
        <f>SUM(P89:Q89)</f>
        <v>267</v>
      </c>
      <c r="S89" s="77"/>
      <c r="T89" s="78"/>
    </row>
    <row r="90" spans="1:20" ht="9.9499999999999993" customHeight="1">
      <c r="A90" s="96">
        <v>3</v>
      </c>
      <c r="B90" s="96">
        <v>5</v>
      </c>
      <c r="C90" s="96">
        <v>11</v>
      </c>
      <c r="D90" s="157"/>
      <c r="E90" s="2212"/>
      <c r="F90" s="287"/>
      <c r="G90" s="89" t="s">
        <v>218</v>
      </c>
      <c r="H90" s="655">
        <v>10</v>
      </c>
      <c r="I90" s="1901">
        <v>21</v>
      </c>
      <c r="J90" s="470">
        <f t="shared" ref="J90:J95" si="9">SUM(H90:I90)</f>
        <v>31</v>
      </c>
      <c r="K90" s="655"/>
      <c r="L90" s="655">
        <v>83</v>
      </c>
      <c r="M90" s="655">
        <v>153</v>
      </c>
      <c r="N90" s="655">
        <f t="shared" ref="N90:N95" si="10">L90+M90</f>
        <v>236</v>
      </c>
      <c r="O90" s="470"/>
      <c r="P90" s="397">
        <f>SUM(H90+L90)</f>
        <v>93</v>
      </c>
      <c r="Q90" s="397">
        <v>174</v>
      </c>
      <c r="R90" s="462">
        <f t="shared" ref="R90:R95" si="11">SUM(P90:Q90)</f>
        <v>267</v>
      </c>
      <c r="S90" s="77"/>
      <c r="T90" s="78"/>
    </row>
    <row r="91" spans="1:20" ht="11.1" customHeight="1">
      <c r="A91" s="96"/>
      <c r="B91" s="96"/>
      <c r="C91" s="96"/>
      <c r="D91" s="157"/>
      <c r="E91" s="2212"/>
      <c r="F91" s="509" t="s">
        <v>41</v>
      </c>
      <c r="G91" s="89"/>
      <c r="H91" s="973">
        <f>SUM(H92:H92)</f>
        <v>24</v>
      </c>
      <c r="I91" s="973">
        <f>SUM(I92:I92)</f>
        <v>10</v>
      </c>
      <c r="J91" s="976">
        <f t="shared" si="9"/>
        <v>34</v>
      </c>
      <c r="K91" s="973"/>
      <c r="L91" s="973">
        <f>SUM(L92:L92)</f>
        <v>70</v>
      </c>
      <c r="M91" s="973">
        <f>SUM(M92:M92)</f>
        <v>93</v>
      </c>
      <c r="N91" s="976">
        <f t="shared" si="10"/>
        <v>163</v>
      </c>
      <c r="O91" s="973"/>
      <c r="P91" s="475">
        <f>P92</f>
        <v>94</v>
      </c>
      <c r="Q91" s="475">
        <f>Q92</f>
        <v>103</v>
      </c>
      <c r="R91" s="1902">
        <f t="shared" si="11"/>
        <v>197</v>
      </c>
      <c r="S91" s="77"/>
      <c r="T91" s="78"/>
    </row>
    <row r="92" spans="1:20" ht="9.75" customHeight="1">
      <c r="A92" s="96">
        <v>3</v>
      </c>
      <c r="B92" s="96">
        <v>5</v>
      </c>
      <c r="C92" s="96">
        <v>8</v>
      </c>
      <c r="D92" s="157"/>
      <c r="E92" s="2212"/>
      <c r="F92" s="287"/>
      <c r="G92" s="89" t="s">
        <v>338</v>
      </c>
      <c r="H92" s="655">
        <v>24</v>
      </c>
      <c r="I92" s="1901">
        <v>10</v>
      </c>
      <c r="J92" s="470">
        <f t="shared" si="9"/>
        <v>34</v>
      </c>
      <c r="K92" s="655"/>
      <c r="L92" s="655">
        <v>70</v>
      </c>
      <c r="M92" s="655">
        <v>93</v>
      </c>
      <c r="N92" s="655">
        <f t="shared" si="10"/>
        <v>163</v>
      </c>
      <c r="O92" s="470"/>
      <c r="P92" s="397">
        <f>SUM(H92+L92)</f>
        <v>94</v>
      </c>
      <c r="Q92" s="397">
        <f>SUM(I92+M92)</f>
        <v>103</v>
      </c>
      <c r="R92" s="462">
        <f t="shared" si="11"/>
        <v>197</v>
      </c>
      <c r="S92" s="77"/>
      <c r="T92" s="78"/>
    </row>
    <row r="93" spans="1:20" ht="11.1" customHeight="1">
      <c r="A93" s="96"/>
      <c r="B93" s="96"/>
      <c r="C93" s="96"/>
      <c r="D93" s="157"/>
      <c r="E93" s="2212"/>
      <c r="F93" s="509" t="s">
        <v>42</v>
      </c>
      <c r="G93" s="89"/>
      <c r="H93" s="973">
        <f>SUM(H94:H95)</f>
        <v>45</v>
      </c>
      <c r="I93" s="973">
        <f>SUM(I94:I95)</f>
        <v>67</v>
      </c>
      <c r="J93" s="976">
        <f t="shared" si="9"/>
        <v>112</v>
      </c>
      <c r="K93" s="973"/>
      <c r="L93" s="973">
        <f>SUM(L94:L95)</f>
        <v>119</v>
      </c>
      <c r="M93" s="973">
        <f>SUM(M94:M95)</f>
        <v>186</v>
      </c>
      <c r="N93" s="976">
        <f t="shared" si="10"/>
        <v>305</v>
      </c>
      <c r="O93" s="973"/>
      <c r="P93" s="475">
        <f>P94+P95</f>
        <v>137</v>
      </c>
      <c r="Q93" s="475">
        <f>Q94+Q95</f>
        <v>209</v>
      </c>
      <c r="R93" s="1902">
        <f t="shared" si="11"/>
        <v>346</v>
      </c>
      <c r="S93" s="77"/>
      <c r="T93" s="78"/>
    </row>
    <row r="94" spans="1:20" ht="9.9499999999999993" customHeight="1">
      <c r="A94" s="96">
        <v>3</v>
      </c>
      <c r="B94" s="96">
        <v>5</v>
      </c>
      <c r="C94" s="96">
        <v>10</v>
      </c>
      <c r="D94" s="157"/>
      <c r="E94" s="2316"/>
      <c r="F94" s="287"/>
      <c r="G94" s="89" t="s">
        <v>218</v>
      </c>
      <c r="H94" s="655">
        <v>33</v>
      </c>
      <c r="I94" s="1901">
        <v>50</v>
      </c>
      <c r="J94" s="470">
        <f t="shared" si="9"/>
        <v>83</v>
      </c>
      <c r="K94" s="655"/>
      <c r="L94" s="655">
        <v>104</v>
      </c>
      <c r="M94" s="655">
        <v>159</v>
      </c>
      <c r="N94" s="655">
        <f t="shared" si="10"/>
        <v>263</v>
      </c>
      <c r="O94" s="470"/>
      <c r="P94" s="397">
        <v>137</v>
      </c>
      <c r="Q94" s="397">
        <v>209</v>
      </c>
      <c r="R94" s="462">
        <f t="shared" si="11"/>
        <v>346</v>
      </c>
      <c r="S94" s="77"/>
      <c r="T94" s="78"/>
    </row>
    <row r="95" spans="1:20" ht="9.9499999999999993" customHeight="1">
      <c r="A95" s="96">
        <v>3</v>
      </c>
      <c r="B95" s="96">
        <v>5</v>
      </c>
      <c r="C95" s="96">
        <v>10</v>
      </c>
      <c r="D95" s="157"/>
      <c r="E95" s="2274"/>
      <c r="F95" s="515"/>
      <c r="G95" s="516" t="s">
        <v>219</v>
      </c>
      <c r="H95" s="1905">
        <v>12</v>
      </c>
      <c r="I95" s="1906">
        <v>17</v>
      </c>
      <c r="J95" s="470">
        <f t="shared" si="9"/>
        <v>29</v>
      </c>
      <c r="K95" s="1905"/>
      <c r="L95" s="1905">
        <v>15</v>
      </c>
      <c r="M95" s="1905">
        <v>27</v>
      </c>
      <c r="N95" s="978">
        <f t="shared" si="10"/>
        <v>42</v>
      </c>
      <c r="O95" s="978"/>
      <c r="P95" s="978">
        <v>0</v>
      </c>
      <c r="Q95" s="978">
        <v>0</v>
      </c>
      <c r="R95" s="1044">
        <f t="shared" si="11"/>
        <v>0</v>
      </c>
      <c r="S95" s="77"/>
      <c r="T95" s="78"/>
    </row>
    <row r="96" spans="1:20" ht="9.9499999999999993" customHeight="1">
      <c r="A96" s="96"/>
      <c r="B96" s="96"/>
      <c r="C96" s="96"/>
      <c r="D96" s="157"/>
      <c r="E96" s="979"/>
      <c r="F96" s="653"/>
      <c r="G96" s="64"/>
      <c r="H96" s="96"/>
      <c r="I96" s="180"/>
      <c r="J96" s="1014"/>
      <c r="K96" s="1454"/>
      <c r="L96" s="96"/>
      <c r="M96" s="96"/>
      <c r="N96" s="980"/>
      <c r="O96" s="980"/>
      <c r="P96" s="980"/>
      <c r="Q96" s="980"/>
      <c r="R96" s="1735" t="s">
        <v>220</v>
      </c>
      <c r="S96" s="77"/>
      <c r="T96" s="78"/>
    </row>
    <row r="97" spans="1:252" ht="9.9499999999999993" customHeight="1">
      <c r="A97" s="96"/>
      <c r="B97" s="96"/>
      <c r="C97" s="96"/>
      <c r="D97" s="157"/>
      <c r="E97" s="979"/>
      <c r="F97" s="92"/>
      <c r="G97" s="64"/>
      <c r="H97" s="96"/>
      <c r="I97" s="228"/>
      <c r="J97" s="1907"/>
      <c r="K97" s="96"/>
      <c r="L97" s="96"/>
      <c r="M97" s="96"/>
      <c r="N97" s="694"/>
      <c r="O97" s="694"/>
      <c r="P97" s="694"/>
      <c r="Q97" s="694" t="s">
        <v>221</v>
      </c>
      <c r="R97" s="694"/>
      <c r="S97" s="75"/>
    </row>
    <row r="98" spans="1:252" s="83" customFormat="1" ht="12.75" customHeight="1">
      <c r="A98" s="96"/>
      <c r="B98" s="96"/>
      <c r="C98" s="96"/>
      <c r="D98" s="157"/>
      <c r="E98" s="2282" t="s">
        <v>2</v>
      </c>
      <c r="F98" s="954"/>
      <c r="G98" s="954"/>
      <c r="H98" s="2288" t="s">
        <v>1131</v>
      </c>
      <c r="I98" s="2288"/>
      <c r="J98" s="2288"/>
      <c r="K98" s="956"/>
      <c r="L98" s="2745" t="s">
        <v>1132</v>
      </c>
      <c r="M98" s="2745"/>
      <c r="N98" s="2745"/>
      <c r="O98" s="955"/>
      <c r="P98" s="955"/>
      <c r="Q98" s="955"/>
      <c r="R98" s="957"/>
      <c r="S98" s="82"/>
      <c r="V98" s="92"/>
    </row>
    <row r="99" spans="1:252" ht="12.75" customHeight="1">
      <c r="A99" s="96" t="s">
        <v>9</v>
      </c>
      <c r="B99" s="96" t="s">
        <v>10</v>
      </c>
      <c r="C99" s="96" t="s">
        <v>11</v>
      </c>
      <c r="D99" s="157"/>
      <c r="E99" s="2357"/>
      <c r="F99" s="958"/>
      <c r="G99" s="959" t="s">
        <v>327</v>
      </c>
      <c r="H99" s="2289"/>
      <c r="I99" s="2289"/>
      <c r="J99" s="2289"/>
      <c r="K99" s="1896"/>
      <c r="L99" s="2746"/>
      <c r="M99" s="2746"/>
      <c r="N99" s="2746"/>
      <c r="O99" s="1896"/>
      <c r="P99" s="2746" t="s">
        <v>1264</v>
      </c>
      <c r="Q99" s="2746"/>
      <c r="R99" s="948" t="s">
        <v>8</v>
      </c>
      <c r="S99" s="77"/>
      <c r="T99" s="96"/>
    </row>
    <row r="100" spans="1:252">
      <c r="A100" s="96"/>
      <c r="B100" s="96"/>
      <c r="C100" s="96"/>
      <c r="D100" s="157"/>
      <c r="E100" s="2358"/>
      <c r="F100" s="961"/>
      <c r="G100" s="962"/>
      <c r="H100" s="963" t="s">
        <v>18</v>
      </c>
      <c r="I100" s="963" t="s">
        <v>19</v>
      </c>
      <c r="J100" s="964" t="s">
        <v>8</v>
      </c>
      <c r="K100" s="963"/>
      <c r="L100" s="963" t="s">
        <v>18</v>
      </c>
      <c r="M100" s="963" t="s">
        <v>19</v>
      </c>
      <c r="N100" s="964" t="s">
        <v>8</v>
      </c>
      <c r="O100" s="963"/>
      <c r="P100" s="963"/>
      <c r="Q100" s="963"/>
      <c r="R100" s="1898"/>
      <c r="S100" s="77"/>
      <c r="T100" s="83"/>
    </row>
    <row r="101" spans="1:252" ht="12" customHeight="1">
      <c r="A101" s="96"/>
      <c r="B101" s="96"/>
      <c r="C101" s="96"/>
      <c r="D101" s="157"/>
      <c r="E101" s="2204">
        <v>1404</v>
      </c>
      <c r="F101" s="29" t="s">
        <v>43</v>
      </c>
      <c r="G101" s="123"/>
      <c r="H101" s="968">
        <f>SUM(H102+H107)</f>
        <v>208</v>
      </c>
      <c r="I101" s="968">
        <f>SUM(I102+I107)</f>
        <v>36</v>
      </c>
      <c r="J101" s="968">
        <f>SUM(H101:I101)</f>
        <v>244</v>
      </c>
      <c r="K101" s="968"/>
      <c r="L101" s="968">
        <f>SUM(L102+L107)</f>
        <v>1498</v>
      </c>
      <c r="M101" s="968">
        <f>SUM(M102+M107)</f>
        <v>607</v>
      </c>
      <c r="N101" s="968">
        <f>SUM(L101:M101)</f>
        <v>2105</v>
      </c>
      <c r="O101" s="968"/>
      <c r="P101" s="969">
        <f>P102+P107</f>
        <v>1706</v>
      </c>
      <c r="Q101" s="969">
        <f>Q102+Q107</f>
        <v>643</v>
      </c>
      <c r="R101" s="970">
        <f>R102+R107</f>
        <v>2349</v>
      </c>
      <c r="S101" s="75"/>
    </row>
    <row r="102" spans="1:252" ht="11.1" customHeight="1">
      <c r="A102" s="96"/>
      <c r="B102" s="96"/>
      <c r="C102" s="96"/>
      <c r="D102" s="157"/>
      <c r="E102" s="2205"/>
      <c r="F102" s="636" t="s">
        <v>128</v>
      </c>
      <c r="G102" s="64"/>
      <c r="H102" s="972">
        <f>SUM(H103:H106)</f>
        <v>98</v>
      </c>
      <c r="I102" s="972">
        <f>SUM(I103:I106)</f>
        <v>11</v>
      </c>
      <c r="J102" s="972">
        <f>SUM(H102:I102)</f>
        <v>109</v>
      </c>
      <c r="K102" s="972"/>
      <c r="L102" s="972">
        <f>SUM(L103:L106)</f>
        <v>977</v>
      </c>
      <c r="M102" s="972">
        <f>SUM(M103:M106)</f>
        <v>246</v>
      </c>
      <c r="N102" s="972">
        <f>SUM(L102:M102)</f>
        <v>1223</v>
      </c>
      <c r="O102" s="972"/>
      <c r="P102" s="973">
        <f>P103+P104+P105+P106</f>
        <v>1075</v>
      </c>
      <c r="Q102" s="973">
        <f>Q103+Q104+Q105+Q106</f>
        <v>257</v>
      </c>
      <c r="R102" s="1900">
        <f>R103+R104+R105+R106</f>
        <v>1332</v>
      </c>
      <c r="S102" s="75"/>
    </row>
    <row r="103" spans="1:252" ht="9.9499999999999993" customHeight="1">
      <c r="A103" s="96">
        <v>4</v>
      </c>
      <c r="B103" s="96">
        <v>6</v>
      </c>
      <c r="C103" s="96">
        <v>11</v>
      </c>
      <c r="D103" s="157"/>
      <c r="E103" s="2206"/>
      <c r="F103" s="631"/>
      <c r="G103" s="89" t="s">
        <v>339</v>
      </c>
      <c r="H103" s="1909">
        <v>0</v>
      </c>
      <c r="I103" s="1910">
        <v>0</v>
      </c>
      <c r="J103" s="470">
        <f t="shared" ref="J103:J179" si="12">H103+I103</f>
        <v>0</v>
      </c>
      <c r="K103" s="1909"/>
      <c r="L103" s="1909">
        <v>545</v>
      </c>
      <c r="M103" s="1909">
        <v>142</v>
      </c>
      <c r="N103" s="655">
        <f t="shared" ref="N103:N179" si="13">L103+M103</f>
        <v>687</v>
      </c>
      <c r="O103" s="470"/>
      <c r="P103" s="397">
        <f>SUM(H103+L103)</f>
        <v>545</v>
      </c>
      <c r="Q103" s="397">
        <v>142</v>
      </c>
      <c r="R103" s="462">
        <f t="shared" ref="R103:R152" si="14">SUM(P103:Q103)</f>
        <v>687</v>
      </c>
      <c r="S103" s="75"/>
    </row>
    <row r="104" spans="1:252" ht="9.9499999999999993" customHeight="1">
      <c r="A104" s="180">
        <v>4</v>
      </c>
      <c r="B104" s="180">
        <v>6</v>
      </c>
      <c r="C104" s="180">
        <v>11</v>
      </c>
      <c r="D104" s="64"/>
      <c r="E104" s="2206"/>
      <c r="F104" s="245"/>
      <c r="G104" s="89" t="s">
        <v>222</v>
      </c>
      <c r="H104" s="180">
        <v>98</v>
      </c>
      <c r="I104" s="180">
        <v>11</v>
      </c>
      <c r="J104" s="470">
        <f t="shared" si="12"/>
        <v>109</v>
      </c>
      <c r="K104" s="64"/>
      <c r="L104" s="180">
        <v>432</v>
      </c>
      <c r="M104" s="180">
        <v>104</v>
      </c>
      <c r="N104" s="655">
        <f t="shared" si="13"/>
        <v>536</v>
      </c>
      <c r="O104" s="64"/>
      <c r="P104" s="397">
        <v>530</v>
      </c>
      <c r="Q104" s="397">
        <v>115</v>
      </c>
      <c r="R104" s="462">
        <f>SUM(P104:Q104)</f>
        <v>645</v>
      </c>
      <c r="S104" s="89"/>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c r="DF104" s="64"/>
      <c r="DG104" s="64"/>
      <c r="DH104" s="64"/>
      <c r="DI104" s="64"/>
      <c r="DJ104" s="64"/>
      <c r="DK104" s="64"/>
      <c r="DL104" s="64"/>
      <c r="DM104" s="64"/>
      <c r="DN104" s="64"/>
      <c r="DO104" s="64"/>
      <c r="DP104" s="64"/>
      <c r="DQ104" s="64"/>
      <c r="DR104" s="64"/>
      <c r="DS104" s="64"/>
      <c r="DT104" s="64"/>
      <c r="DU104" s="64"/>
      <c r="DV104" s="64"/>
      <c r="DW104" s="64"/>
      <c r="DX104" s="64"/>
      <c r="DY104" s="64"/>
      <c r="DZ104" s="64"/>
      <c r="EA104" s="64"/>
      <c r="EB104" s="64"/>
      <c r="EC104" s="64"/>
      <c r="ED104" s="64"/>
      <c r="EE104" s="64"/>
      <c r="EF104" s="64"/>
      <c r="EG104" s="64"/>
      <c r="EH104" s="64"/>
      <c r="EI104" s="64"/>
      <c r="EJ104" s="64"/>
      <c r="EK104" s="64"/>
      <c r="EL104" s="64"/>
      <c r="EM104" s="64"/>
      <c r="EN104" s="64"/>
      <c r="EO104" s="64"/>
      <c r="EP104" s="64"/>
      <c r="EQ104" s="64"/>
      <c r="ER104" s="64"/>
      <c r="ES104" s="64"/>
      <c r="ET104" s="64"/>
      <c r="EU104" s="64"/>
      <c r="EV104" s="64"/>
      <c r="EW104" s="64"/>
      <c r="EX104" s="64"/>
      <c r="EY104" s="64"/>
      <c r="EZ104" s="64"/>
      <c r="FA104" s="64"/>
      <c r="FB104" s="64"/>
      <c r="FC104" s="64"/>
      <c r="FD104" s="64"/>
      <c r="FE104" s="64"/>
      <c r="FF104" s="64"/>
      <c r="FG104" s="64"/>
      <c r="FH104" s="64"/>
      <c r="FI104" s="64"/>
      <c r="FJ104" s="64"/>
      <c r="FK104" s="64"/>
      <c r="FL104" s="64"/>
      <c r="FM104" s="64"/>
      <c r="FN104" s="64"/>
      <c r="FO104" s="64"/>
      <c r="FP104" s="64"/>
      <c r="FQ104" s="64"/>
      <c r="FR104" s="64"/>
      <c r="FS104" s="64"/>
      <c r="FT104" s="64"/>
      <c r="FU104" s="64"/>
      <c r="FV104" s="64"/>
      <c r="FW104" s="64"/>
      <c r="FX104" s="64"/>
      <c r="FY104" s="64"/>
      <c r="FZ104" s="64"/>
      <c r="GA104" s="64"/>
      <c r="GB104" s="64"/>
      <c r="GC104" s="64"/>
      <c r="GD104" s="64"/>
      <c r="GE104" s="64"/>
      <c r="GF104" s="64"/>
      <c r="GG104" s="64"/>
      <c r="GH104" s="64"/>
      <c r="GI104" s="64"/>
      <c r="GJ104" s="64"/>
      <c r="GK104" s="64"/>
      <c r="GL104" s="64"/>
      <c r="GM104" s="64"/>
      <c r="GN104" s="64"/>
      <c r="GO104" s="64"/>
      <c r="GP104" s="64"/>
      <c r="GQ104" s="64"/>
      <c r="GR104" s="64"/>
      <c r="GS104" s="64"/>
      <c r="GT104" s="64"/>
      <c r="GU104" s="64"/>
      <c r="GV104" s="64"/>
      <c r="GW104" s="64"/>
      <c r="GX104" s="64"/>
      <c r="GY104" s="64"/>
      <c r="GZ104" s="64"/>
      <c r="HA104" s="64"/>
      <c r="HB104" s="64"/>
      <c r="HC104" s="64"/>
      <c r="HD104" s="64"/>
      <c r="HE104" s="64"/>
      <c r="HF104" s="64"/>
      <c r="HG104" s="64"/>
      <c r="HH104" s="64"/>
      <c r="HI104" s="64"/>
      <c r="HJ104" s="64"/>
      <c r="HK104" s="64"/>
      <c r="HL104" s="64"/>
      <c r="HM104" s="64"/>
      <c r="HN104" s="64"/>
      <c r="HO104" s="64"/>
      <c r="HP104" s="64"/>
      <c r="HQ104" s="64"/>
      <c r="HR104" s="64"/>
      <c r="HS104" s="64"/>
      <c r="HT104" s="64"/>
      <c r="HU104" s="64"/>
      <c r="HV104" s="64"/>
      <c r="HW104" s="64"/>
      <c r="HX104" s="64"/>
      <c r="HY104" s="64"/>
      <c r="HZ104" s="64"/>
      <c r="IA104" s="64"/>
      <c r="IB104" s="64"/>
      <c r="IC104" s="64"/>
      <c r="ID104" s="64"/>
      <c r="IE104" s="64"/>
      <c r="IF104" s="64"/>
      <c r="IG104" s="64"/>
      <c r="IH104" s="64"/>
      <c r="II104" s="64"/>
      <c r="IJ104" s="64"/>
      <c r="IK104" s="64"/>
      <c r="IL104" s="64"/>
      <c r="IM104" s="64"/>
      <c r="IN104" s="64"/>
      <c r="IO104" s="64"/>
      <c r="IP104" s="64"/>
      <c r="IQ104" s="64"/>
      <c r="IR104" s="64"/>
    </row>
    <row r="105" spans="1:252" ht="9.9499999999999993" customHeight="1">
      <c r="A105" s="180">
        <v>4</v>
      </c>
      <c r="B105" s="180">
        <v>6</v>
      </c>
      <c r="C105" s="180">
        <v>11</v>
      </c>
      <c r="D105" s="64"/>
      <c r="E105" s="2206"/>
      <c r="F105" s="245"/>
      <c r="G105" s="89" t="s">
        <v>340</v>
      </c>
      <c r="H105" s="180">
        <v>0</v>
      </c>
      <c r="I105" s="180">
        <v>0</v>
      </c>
      <c r="J105" s="470">
        <f t="shared" si="12"/>
        <v>0</v>
      </c>
      <c r="K105" s="64"/>
      <c r="L105" s="180">
        <v>0</v>
      </c>
      <c r="M105" s="180">
        <v>0</v>
      </c>
      <c r="N105" s="655">
        <f>L105+M105</f>
        <v>0</v>
      </c>
      <c r="O105" s="64"/>
      <c r="P105" s="397">
        <f t="shared" ref="P105:Q112" si="15">SUM(H105+L105)</f>
        <v>0</v>
      </c>
      <c r="Q105" s="397">
        <f t="shared" si="15"/>
        <v>0</v>
      </c>
      <c r="R105" s="462">
        <f>SUM(P105:Q105)</f>
        <v>0</v>
      </c>
      <c r="S105" s="89"/>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c r="GV105" s="64"/>
      <c r="GW105" s="64"/>
      <c r="GX105" s="64"/>
      <c r="GY105" s="64"/>
      <c r="GZ105" s="64"/>
      <c r="HA105" s="64"/>
      <c r="HB105" s="64"/>
      <c r="HC105" s="64"/>
      <c r="HD105" s="64"/>
      <c r="HE105" s="64"/>
      <c r="HF105" s="64"/>
      <c r="HG105" s="64"/>
      <c r="HH105" s="64"/>
      <c r="HI105" s="64"/>
      <c r="HJ105" s="64"/>
      <c r="HK105" s="64"/>
      <c r="HL105" s="64"/>
      <c r="HM105" s="64"/>
      <c r="HN105" s="64"/>
      <c r="HO105" s="64"/>
      <c r="HP105" s="64"/>
      <c r="HQ105" s="64"/>
      <c r="HR105" s="64"/>
      <c r="HS105" s="64"/>
      <c r="HT105" s="64"/>
      <c r="HU105" s="64"/>
      <c r="HV105" s="64"/>
      <c r="HW105" s="64"/>
      <c r="HX105" s="64"/>
      <c r="HY105" s="64"/>
      <c r="HZ105" s="64"/>
      <c r="IA105" s="64"/>
      <c r="IB105" s="64"/>
      <c r="IC105" s="64"/>
      <c r="ID105" s="64"/>
      <c r="IE105" s="64"/>
      <c r="IF105" s="64"/>
      <c r="IG105" s="64"/>
      <c r="IH105" s="64"/>
      <c r="II105" s="64"/>
      <c r="IJ105" s="64"/>
      <c r="IK105" s="64"/>
      <c r="IL105" s="64"/>
      <c r="IM105" s="64"/>
      <c r="IN105" s="64"/>
      <c r="IO105" s="64"/>
      <c r="IP105" s="64"/>
      <c r="IQ105" s="64"/>
      <c r="IR105" s="64"/>
    </row>
    <row r="106" spans="1:252" ht="9.9499999999999993" customHeight="1">
      <c r="A106" s="180">
        <v>4</v>
      </c>
      <c r="B106" s="180">
        <v>6</v>
      </c>
      <c r="C106" s="180">
        <v>11</v>
      </c>
      <c r="D106" s="64"/>
      <c r="E106" s="2206"/>
      <c r="F106" s="245"/>
      <c r="G106" s="89" t="s">
        <v>341</v>
      </c>
      <c r="H106" s="180">
        <v>0</v>
      </c>
      <c r="I106" s="180">
        <v>0</v>
      </c>
      <c r="J106" s="470">
        <f t="shared" si="12"/>
        <v>0</v>
      </c>
      <c r="K106" s="64"/>
      <c r="L106" s="180">
        <v>0</v>
      </c>
      <c r="M106" s="180">
        <v>0</v>
      </c>
      <c r="N106" s="655">
        <f>L106+M106</f>
        <v>0</v>
      </c>
      <c r="O106" s="64"/>
      <c r="P106" s="397">
        <f t="shared" si="15"/>
        <v>0</v>
      </c>
      <c r="Q106" s="397">
        <f t="shared" si="15"/>
        <v>0</v>
      </c>
      <c r="R106" s="462">
        <f>SUM(P106:Q106)</f>
        <v>0</v>
      </c>
      <c r="S106" s="89"/>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4"/>
      <c r="HT106" s="64"/>
      <c r="HU106" s="64"/>
      <c r="HV106" s="64"/>
      <c r="HW106" s="64"/>
      <c r="HX106" s="64"/>
      <c r="HY106" s="64"/>
      <c r="HZ106" s="64"/>
      <c r="IA106" s="64"/>
      <c r="IB106" s="64"/>
      <c r="IC106" s="64"/>
      <c r="ID106" s="64"/>
      <c r="IE106" s="64"/>
      <c r="IF106" s="64"/>
      <c r="IG106" s="64"/>
      <c r="IH106" s="64"/>
      <c r="II106" s="64"/>
      <c r="IJ106" s="64"/>
      <c r="IK106" s="64"/>
      <c r="IL106" s="64"/>
      <c r="IM106" s="64"/>
      <c r="IN106" s="64"/>
      <c r="IO106" s="64"/>
      <c r="IP106" s="64"/>
      <c r="IQ106" s="64"/>
      <c r="IR106" s="64"/>
    </row>
    <row r="107" spans="1:252" ht="11.1" customHeight="1">
      <c r="A107" s="96"/>
      <c r="B107" s="96"/>
      <c r="C107" s="96"/>
      <c r="D107" s="157"/>
      <c r="E107" s="2205"/>
      <c r="F107" s="636" t="s">
        <v>45</v>
      </c>
      <c r="G107" s="89"/>
      <c r="H107" s="986">
        <f>SUM(H108:H109)</f>
        <v>110</v>
      </c>
      <c r="I107" s="986">
        <f>SUM(I108:I109)</f>
        <v>25</v>
      </c>
      <c r="J107" s="976">
        <f t="shared" si="12"/>
        <v>135</v>
      </c>
      <c r="K107" s="986"/>
      <c r="L107" s="986">
        <f>SUM(L108:L109)</f>
        <v>521</v>
      </c>
      <c r="M107" s="986">
        <f>SUM(M108:M109)</f>
        <v>361</v>
      </c>
      <c r="N107" s="976">
        <f t="shared" si="13"/>
        <v>882</v>
      </c>
      <c r="O107" s="986"/>
      <c r="P107" s="1904">
        <f>P108+P109</f>
        <v>631</v>
      </c>
      <c r="Q107" s="1904">
        <f>Q108+Q109</f>
        <v>386</v>
      </c>
      <c r="R107" s="1908">
        <f>R108+R109</f>
        <v>1017</v>
      </c>
      <c r="S107" s="75"/>
    </row>
    <row r="108" spans="1:252" ht="9.9499999999999993" customHeight="1">
      <c r="A108" s="96">
        <v>4</v>
      </c>
      <c r="B108" s="96">
        <v>6</v>
      </c>
      <c r="C108" s="96">
        <v>11</v>
      </c>
      <c r="D108" s="157"/>
      <c r="E108" s="2206"/>
      <c r="F108" s="631"/>
      <c r="G108" s="89" t="s">
        <v>342</v>
      </c>
      <c r="H108" s="1909">
        <v>0</v>
      </c>
      <c r="I108" s="1910">
        <v>0</v>
      </c>
      <c r="J108" s="470">
        <f t="shared" si="12"/>
        <v>0</v>
      </c>
      <c r="K108" s="1909"/>
      <c r="L108" s="1909">
        <v>0</v>
      </c>
      <c r="M108" s="1909">
        <v>0</v>
      </c>
      <c r="N108" s="655">
        <f t="shared" si="13"/>
        <v>0</v>
      </c>
      <c r="O108" s="470"/>
      <c r="P108" s="397">
        <f t="shared" si="15"/>
        <v>0</v>
      </c>
      <c r="Q108" s="397">
        <f t="shared" si="15"/>
        <v>0</v>
      </c>
      <c r="R108" s="462">
        <f t="shared" si="14"/>
        <v>0</v>
      </c>
      <c r="S108" s="75"/>
    </row>
    <row r="109" spans="1:252" ht="9.9499999999999993" customHeight="1">
      <c r="A109" s="96">
        <v>4</v>
      </c>
      <c r="B109" s="96">
        <v>6</v>
      </c>
      <c r="C109" s="96">
        <v>11</v>
      </c>
      <c r="D109" s="157"/>
      <c r="E109" s="942"/>
      <c r="F109" s="631"/>
      <c r="G109" s="89" t="s">
        <v>343</v>
      </c>
      <c r="H109" s="1909">
        <v>110</v>
      </c>
      <c r="I109" s="1910">
        <v>25</v>
      </c>
      <c r="J109" s="978">
        <f t="shared" si="12"/>
        <v>135</v>
      </c>
      <c r="K109" s="1909"/>
      <c r="L109" s="1909">
        <v>521</v>
      </c>
      <c r="M109" s="1909">
        <v>361</v>
      </c>
      <c r="N109" s="1905">
        <f t="shared" si="13"/>
        <v>882</v>
      </c>
      <c r="O109" s="470"/>
      <c r="P109" s="397">
        <v>631</v>
      </c>
      <c r="Q109" s="397">
        <v>386</v>
      </c>
      <c r="R109" s="1922">
        <f t="shared" si="14"/>
        <v>1017</v>
      </c>
      <c r="S109" s="75"/>
    </row>
    <row r="110" spans="1:252" ht="12" customHeight="1">
      <c r="A110" s="96"/>
      <c r="B110" s="96"/>
      <c r="C110" s="96"/>
      <c r="D110" s="157"/>
      <c r="E110" s="2355">
        <v>1405</v>
      </c>
      <c r="F110" s="13" t="s">
        <v>46</v>
      </c>
      <c r="G110" s="14"/>
      <c r="H110" s="1042">
        <f>SUM(H111+H120+H133+H136)</f>
        <v>247</v>
      </c>
      <c r="I110" s="1042">
        <f>SUM(I111+I120+I133+I136)</f>
        <v>341</v>
      </c>
      <c r="J110" s="393">
        <f t="shared" si="12"/>
        <v>588</v>
      </c>
      <c r="K110" s="1042"/>
      <c r="L110" s="1042">
        <f>SUM(L111+L120+L133+L136)</f>
        <v>1072</v>
      </c>
      <c r="M110" s="1042">
        <f>SUM(M111+M120+M133+M136)</f>
        <v>1590</v>
      </c>
      <c r="N110" s="405">
        <f t="shared" si="13"/>
        <v>2662</v>
      </c>
      <c r="O110" s="1042"/>
      <c r="P110" s="969">
        <f>P111+P120+P133+P136</f>
        <v>1075</v>
      </c>
      <c r="Q110" s="969">
        <f>Q111+Q120+Q133+Q136</f>
        <v>1365</v>
      </c>
      <c r="R110" s="970">
        <f>R111+R120+R133+R136</f>
        <v>2440</v>
      </c>
      <c r="S110" s="75"/>
    </row>
    <row r="111" spans="1:252" ht="11.1" customHeight="1">
      <c r="B111" s="96"/>
      <c r="C111" s="96"/>
      <c r="D111" s="157"/>
      <c r="E111" s="2316"/>
      <c r="F111" s="636" t="s">
        <v>47</v>
      </c>
      <c r="G111" s="64"/>
      <c r="H111" s="986">
        <f>SUM(H112:H119)</f>
        <v>83</v>
      </c>
      <c r="I111" s="986">
        <f>SUM(I112:I119)</f>
        <v>71</v>
      </c>
      <c r="J111" s="976">
        <f t="shared" si="12"/>
        <v>154</v>
      </c>
      <c r="K111" s="986"/>
      <c r="L111" s="986">
        <f>SUM(L112:L119)</f>
        <v>221</v>
      </c>
      <c r="M111" s="986">
        <f>SUM(M112:M119)</f>
        <v>175</v>
      </c>
      <c r="N111" s="976">
        <f t="shared" si="13"/>
        <v>396</v>
      </c>
      <c r="O111" s="986"/>
      <c r="P111" s="986">
        <f>P112+P113+P114+P115+P116+P117+P118+P119</f>
        <v>261</v>
      </c>
      <c r="Q111" s="986">
        <f>Q112+Q113+Q114+Q115+Q116+Q117+Q118+Q119</f>
        <v>215</v>
      </c>
      <c r="R111" s="1923">
        <f>R112+R113+R114+R115+R116+R117+R118+R119</f>
        <v>476</v>
      </c>
      <c r="S111" s="75"/>
    </row>
    <row r="112" spans="1:252" ht="9.9499999999999993" customHeight="1">
      <c r="A112" s="298">
        <v>5</v>
      </c>
      <c r="B112" s="96">
        <v>4</v>
      </c>
      <c r="C112" s="96">
        <v>8</v>
      </c>
      <c r="D112" s="157"/>
      <c r="E112" s="2316"/>
      <c r="F112" s="638"/>
      <c r="G112" s="89" t="s">
        <v>344</v>
      </c>
      <c r="H112" s="1909">
        <v>0</v>
      </c>
      <c r="I112" s="1910">
        <v>0</v>
      </c>
      <c r="J112" s="470">
        <f t="shared" si="12"/>
        <v>0</v>
      </c>
      <c r="K112" s="1909"/>
      <c r="L112" s="1909">
        <v>0</v>
      </c>
      <c r="M112" s="1909">
        <v>0</v>
      </c>
      <c r="N112" s="655">
        <f t="shared" si="13"/>
        <v>0</v>
      </c>
      <c r="O112" s="470"/>
      <c r="P112" s="988">
        <f t="shared" si="15"/>
        <v>0</v>
      </c>
      <c r="Q112" s="988">
        <f t="shared" si="15"/>
        <v>0</v>
      </c>
      <c r="R112" s="989">
        <f t="shared" si="14"/>
        <v>0</v>
      </c>
      <c r="S112" s="75"/>
    </row>
    <row r="113" spans="1:19" ht="9.9499999999999993" customHeight="1">
      <c r="A113" s="298">
        <v>5</v>
      </c>
      <c r="B113" s="96">
        <v>4</v>
      </c>
      <c r="C113" s="96">
        <v>8</v>
      </c>
      <c r="D113" s="157"/>
      <c r="E113" s="2316"/>
      <c r="F113" s="638"/>
      <c r="G113" s="89" t="s">
        <v>226</v>
      </c>
      <c r="H113" s="1909">
        <v>5</v>
      </c>
      <c r="I113" s="1910">
        <v>8</v>
      </c>
      <c r="J113" s="470">
        <f t="shared" si="12"/>
        <v>13</v>
      </c>
      <c r="K113" s="1909"/>
      <c r="L113" s="1909">
        <v>38</v>
      </c>
      <c r="M113" s="1909">
        <v>23</v>
      </c>
      <c r="N113" s="655">
        <f t="shared" si="13"/>
        <v>61</v>
      </c>
      <c r="O113" s="470"/>
      <c r="P113" s="988">
        <v>0</v>
      </c>
      <c r="Q113" s="988">
        <v>0</v>
      </c>
      <c r="R113" s="989">
        <f>SUM(P113:Q113)</f>
        <v>0</v>
      </c>
      <c r="S113" s="75"/>
    </row>
    <row r="114" spans="1:19" ht="9.9499999999999993" customHeight="1">
      <c r="A114" s="298">
        <v>5</v>
      </c>
      <c r="B114" s="96">
        <v>4</v>
      </c>
      <c r="C114" s="96">
        <v>8</v>
      </c>
      <c r="D114" s="157"/>
      <c r="E114" s="2316"/>
      <c r="F114" s="638"/>
      <c r="G114" s="89" t="s">
        <v>345</v>
      </c>
      <c r="H114" s="1909">
        <v>0</v>
      </c>
      <c r="I114" s="1910">
        <v>0</v>
      </c>
      <c r="J114" s="470">
        <f t="shared" si="12"/>
        <v>0</v>
      </c>
      <c r="K114" s="1909"/>
      <c r="L114" s="1909">
        <v>0</v>
      </c>
      <c r="M114" s="1909">
        <v>0</v>
      </c>
      <c r="N114" s="655">
        <f t="shared" si="13"/>
        <v>0</v>
      </c>
      <c r="O114" s="470"/>
      <c r="P114" s="988">
        <f t="shared" ref="P114:Q118" si="16">SUM(H114+L114)</f>
        <v>0</v>
      </c>
      <c r="Q114" s="988">
        <f t="shared" si="16"/>
        <v>0</v>
      </c>
      <c r="R114" s="989">
        <f t="shared" si="14"/>
        <v>0</v>
      </c>
      <c r="S114" s="75"/>
    </row>
    <row r="115" spans="1:19" s="83" customFormat="1" ht="9.9499999999999993" customHeight="1">
      <c r="A115" s="298">
        <v>5</v>
      </c>
      <c r="B115" s="96">
        <v>4</v>
      </c>
      <c r="C115" s="96">
        <v>8</v>
      </c>
      <c r="D115" s="157"/>
      <c r="E115" s="2316"/>
      <c r="F115" s="631"/>
      <c r="G115" s="89" t="s">
        <v>227</v>
      </c>
      <c r="H115" s="1909">
        <v>58</v>
      </c>
      <c r="I115" s="1910">
        <v>44</v>
      </c>
      <c r="J115" s="470">
        <f t="shared" si="12"/>
        <v>102</v>
      </c>
      <c r="K115" s="1909"/>
      <c r="L115" s="1909">
        <v>111</v>
      </c>
      <c r="M115" s="1909">
        <v>91</v>
      </c>
      <c r="N115" s="655">
        <f t="shared" si="13"/>
        <v>202</v>
      </c>
      <c r="O115" s="397"/>
      <c r="P115" s="1015">
        <f t="shared" si="16"/>
        <v>169</v>
      </c>
      <c r="Q115" s="1015">
        <f t="shared" si="16"/>
        <v>135</v>
      </c>
      <c r="R115" s="1911">
        <f t="shared" si="14"/>
        <v>304</v>
      </c>
      <c r="S115" s="80"/>
    </row>
    <row r="116" spans="1:19" s="83" customFormat="1" ht="9.9499999999999993" customHeight="1">
      <c r="A116" s="298">
        <v>5</v>
      </c>
      <c r="B116" s="96">
        <v>4</v>
      </c>
      <c r="C116" s="96">
        <v>8</v>
      </c>
      <c r="D116" s="157"/>
      <c r="E116" s="2316"/>
      <c r="F116" s="631"/>
      <c r="G116" s="89" t="s">
        <v>369</v>
      </c>
      <c r="H116" s="1909">
        <v>0</v>
      </c>
      <c r="I116" s="1910">
        <v>0</v>
      </c>
      <c r="J116" s="470">
        <f t="shared" si="12"/>
        <v>0</v>
      </c>
      <c r="K116" s="1909"/>
      <c r="L116" s="1909">
        <v>0</v>
      </c>
      <c r="M116" s="1909">
        <v>0</v>
      </c>
      <c r="N116" s="655">
        <f t="shared" si="13"/>
        <v>0</v>
      </c>
      <c r="O116" s="397"/>
      <c r="P116" s="1015">
        <f t="shared" si="16"/>
        <v>0</v>
      </c>
      <c r="Q116" s="1015">
        <f t="shared" si="16"/>
        <v>0</v>
      </c>
      <c r="R116" s="1911">
        <f t="shared" si="14"/>
        <v>0</v>
      </c>
      <c r="S116" s="80"/>
    </row>
    <row r="117" spans="1:19" s="83" customFormat="1" ht="9.9499999999999993" customHeight="1">
      <c r="A117" s="298">
        <v>5</v>
      </c>
      <c r="B117" s="96">
        <v>4</v>
      </c>
      <c r="C117" s="96">
        <v>8</v>
      </c>
      <c r="D117" s="157"/>
      <c r="E117" s="2316"/>
      <c r="F117" s="631"/>
      <c r="G117" s="89" t="s">
        <v>228</v>
      </c>
      <c r="H117" s="1909">
        <v>10</v>
      </c>
      <c r="I117" s="1910">
        <v>7</v>
      </c>
      <c r="J117" s="470">
        <f t="shared" si="12"/>
        <v>17</v>
      </c>
      <c r="K117" s="1909"/>
      <c r="L117" s="1909">
        <v>31</v>
      </c>
      <c r="M117" s="1909">
        <v>11</v>
      </c>
      <c r="N117" s="655">
        <f t="shared" si="13"/>
        <v>42</v>
      </c>
      <c r="O117" s="397"/>
      <c r="P117" s="1015">
        <v>41</v>
      </c>
      <c r="Q117" s="1015">
        <v>18</v>
      </c>
      <c r="R117" s="1911">
        <f t="shared" si="14"/>
        <v>59</v>
      </c>
      <c r="S117" s="80"/>
    </row>
    <row r="118" spans="1:19" s="83" customFormat="1" ht="9.9499999999999993" customHeight="1">
      <c r="A118" s="298">
        <v>5</v>
      </c>
      <c r="B118" s="96">
        <v>4</v>
      </c>
      <c r="C118" s="96">
        <v>8</v>
      </c>
      <c r="D118" s="157"/>
      <c r="E118" s="2316"/>
      <c r="F118" s="631"/>
      <c r="G118" s="89" t="s">
        <v>346</v>
      </c>
      <c r="H118" s="1909">
        <v>0</v>
      </c>
      <c r="I118" s="1910">
        <v>0</v>
      </c>
      <c r="J118" s="470">
        <f t="shared" si="12"/>
        <v>0</v>
      </c>
      <c r="K118" s="1909"/>
      <c r="L118" s="1909">
        <v>0</v>
      </c>
      <c r="M118" s="1909">
        <v>0</v>
      </c>
      <c r="N118" s="655">
        <f t="shared" si="13"/>
        <v>0</v>
      </c>
      <c r="O118" s="397"/>
      <c r="P118" s="1015">
        <f t="shared" si="16"/>
        <v>0</v>
      </c>
      <c r="Q118" s="1015">
        <f t="shared" si="16"/>
        <v>0</v>
      </c>
      <c r="R118" s="1911">
        <f t="shared" si="14"/>
        <v>0</v>
      </c>
      <c r="S118" s="80"/>
    </row>
    <row r="119" spans="1:19" ht="9.9499999999999993" customHeight="1">
      <c r="A119" s="298">
        <v>5</v>
      </c>
      <c r="B119" s="96">
        <v>4</v>
      </c>
      <c r="C119" s="96">
        <v>8</v>
      </c>
      <c r="D119" s="157"/>
      <c r="E119" s="2316"/>
      <c r="F119" s="631"/>
      <c r="G119" s="89" t="s">
        <v>229</v>
      </c>
      <c r="H119" s="1909">
        <v>10</v>
      </c>
      <c r="I119" s="1910">
        <v>12</v>
      </c>
      <c r="J119" s="470">
        <f t="shared" si="12"/>
        <v>22</v>
      </c>
      <c r="K119" s="1909"/>
      <c r="L119" s="1909">
        <v>41</v>
      </c>
      <c r="M119" s="1909">
        <v>50</v>
      </c>
      <c r="N119" s="655">
        <f t="shared" si="13"/>
        <v>91</v>
      </c>
      <c r="O119" s="397"/>
      <c r="P119" s="1015">
        <v>51</v>
      </c>
      <c r="Q119" s="1015">
        <v>62</v>
      </c>
      <c r="R119" s="1911">
        <f t="shared" si="14"/>
        <v>113</v>
      </c>
      <c r="S119" s="75"/>
    </row>
    <row r="120" spans="1:19" ht="11.1" customHeight="1">
      <c r="B120" s="96"/>
      <c r="C120" s="96"/>
      <c r="D120" s="157"/>
      <c r="E120" s="2316"/>
      <c r="F120" s="636" t="s">
        <v>48</v>
      </c>
      <c r="G120" s="36"/>
      <c r="H120" s="986">
        <f>SUM(H121:H132)</f>
        <v>126</v>
      </c>
      <c r="I120" s="986">
        <f>SUM(I121:I132)</f>
        <v>164</v>
      </c>
      <c r="J120" s="976">
        <f t="shared" si="12"/>
        <v>290</v>
      </c>
      <c r="K120" s="986"/>
      <c r="L120" s="986">
        <f>SUM(L121:L132)</f>
        <v>688</v>
      </c>
      <c r="M120" s="986">
        <f>SUM(M121:M132)</f>
        <v>986</v>
      </c>
      <c r="N120" s="976">
        <f t="shared" si="13"/>
        <v>1674</v>
      </c>
      <c r="O120" s="1016"/>
      <c r="P120" s="1016">
        <f>P121+P122+P123+P124+P125+P126+P127+P128+P129+P130+P131+P132</f>
        <v>814</v>
      </c>
      <c r="Q120" s="1016">
        <f>Q121+Q122+Q123+Q124+Q125+Q126+Q127+Q128+Q129+Q130+Q131+Q132</f>
        <v>1150</v>
      </c>
      <c r="R120" s="1912">
        <f>R121+R122+R123+R124+R125+R126+R127+R128+R129+R130+R131+R132</f>
        <v>1964</v>
      </c>
      <c r="S120" s="75"/>
    </row>
    <row r="121" spans="1:19" ht="9.9499999999999993" customHeight="1">
      <c r="A121" s="298">
        <v>5</v>
      </c>
      <c r="B121" s="96">
        <v>5</v>
      </c>
      <c r="C121" s="96">
        <v>11</v>
      </c>
      <c r="D121" s="157"/>
      <c r="E121" s="2316"/>
      <c r="F121" s="636"/>
      <c r="G121" s="89" t="s">
        <v>370</v>
      </c>
      <c r="H121" s="1909">
        <v>0</v>
      </c>
      <c r="I121" s="1910">
        <v>0</v>
      </c>
      <c r="J121" s="470">
        <f t="shared" si="12"/>
        <v>0</v>
      </c>
      <c r="K121" s="1909"/>
      <c r="L121" s="1909">
        <v>0</v>
      </c>
      <c r="M121" s="1909">
        <v>0</v>
      </c>
      <c r="N121" s="655">
        <f t="shared" si="13"/>
        <v>0</v>
      </c>
      <c r="O121" s="397"/>
      <c r="P121" s="1015">
        <f t="shared" ref="P121:Q137" si="17">SUM(H121+L121)</f>
        <v>0</v>
      </c>
      <c r="Q121" s="1015">
        <f t="shared" si="17"/>
        <v>0</v>
      </c>
      <c r="R121" s="1911">
        <f t="shared" si="14"/>
        <v>0</v>
      </c>
      <c r="S121" s="75"/>
    </row>
    <row r="122" spans="1:19" ht="9.9499999999999993" customHeight="1">
      <c r="A122" s="298">
        <v>5</v>
      </c>
      <c r="B122" s="96">
        <v>5</v>
      </c>
      <c r="C122" s="96">
        <v>11</v>
      </c>
      <c r="D122" s="157"/>
      <c r="E122" s="2316"/>
      <c r="F122" s="638"/>
      <c r="G122" s="89" t="s">
        <v>230</v>
      </c>
      <c r="H122" s="1909">
        <v>4</v>
      </c>
      <c r="I122" s="1910">
        <v>3</v>
      </c>
      <c r="J122" s="470">
        <f t="shared" si="12"/>
        <v>7</v>
      </c>
      <c r="K122" s="1909"/>
      <c r="L122" s="1909">
        <v>12</v>
      </c>
      <c r="M122" s="1909">
        <v>28</v>
      </c>
      <c r="N122" s="655">
        <f t="shared" si="13"/>
        <v>40</v>
      </c>
      <c r="O122" s="397"/>
      <c r="P122" s="1015">
        <f t="shared" si="17"/>
        <v>16</v>
      </c>
      <c r="Q122" s="1015">
        <f t="shared" si="17"/>
        <v>31</v>
      </c>
      <c r="R122" s="1911">
        <f t="shared" si="14"/>
        <v>47</v>
      </c>
      <c r="S122" s="75"/>
    </row>
    <row r="123" spans="1:19" ht="9.9499999999999993" customHeight="1">
      <c r="A123" s="298">
        <v>5</v>
      </c>
      <c r="B123" s="96">
        <v>5</v>
      </c>
      <c r="C123" s="96">
        <v>11</v>
      </c>
      <c r="D123" s="157"/>
      <c r="E123" s="2316"/>
      <c r="F123" s="638"/>
      <c r="G123" s="89" t="s">
        <v>348</v>
      </c>
      <c r="H123" s="1909">
        <v>0</v>
      </c>
      <c r="I123" s="1910">
        <v>0</v>
      </c>
      <c r="J123" s="470">
        <f t="shared" si="12"/>
        <v>0</v>
      </c>
      <c r="K123" s="1909"/>
      <c r="L123" s="1909">
        <v>60</v>
      </c>
      <c r="M123" s="1909">
        <v>71</v>
      </c>
      <c r="N123" s="655">
        <f t="shared" si="13"/>
        <v>131</v>
      </c>
      <c r="O123" s="397"/>
      <c r="P123" s="1015">
        <f t="shared" si="17"/>
        <v>60</v>
      </c>
      <c r="Q123" s="1015">
        <f t="shared" si="17"/>
        <v>71</v>
      </c>
      <c r="R123" s="1911">
        <f t="shared" si="14"/>
        <v>131</v>
      </c>
      <c r="S123" s="75"/>
    </row>
    <row r="124" spans="1:19" ht="9.9499999999999993" customHeight="1">
      <c r="A124" s="298">
        <v>5</v>
      </c>
      <c r="B124" s="96">
        <v>5</v>
      </c>
      <c r="C124" s="96">
        <v>11</v>
      </c>
      <c r="D124" s="157"/>
      <c r="E124" s="2316"/>
      <c r="F124" s="638"/>
      <c r="G124" s="89" t="s">
        <v>231</v>
      </c>
      <c r="H124" s="1909">
        <v>43</v>
      </c>
      <c r="I124" s="1910">
        <v>28</v>
      </c>
      <c r="J124" s="470">
        <f t="shared" si="12"/>
        <v>71</v>
      </c>
      <c r="K124" s="1909"/>
      <c r="L124" s="1909">
        <v>279</v>
      </c>
      <c r="M124" s="1909">
        <v>255</v>
      </c>
      <c r="N124" s="655">
        <f t="shared" si="13"/>
        <v>534</v>
      </c>
      <c r="O124" s="397"/>
      <c r="P124" s="1015">
        <v>322</v>
      </c>
      <c r="Q124" s="1015">
        <v>283</v>
      </c>
      <c r="R124" s="1911">
        <f t="shared" si="14"/>
        <v>605</v>
      </c>
      <c r="S124" s="75"/>
    </row>
    <row r="125" spans="1:19" ht="9.9499999999999993" customHeight="1">
      <c r="A125" s="298">
        <v>5</v>
      </c>
      <c r="B125" s="96">
        <v>5</v>
      </c>
      <c r="C125" s="96">
        <v>11</v>
      </c>
      <c r="D125" s="157"/>
      <c r="E125" s="2316"/>
      <c r="F125" s="638"/>
      <c r="G125" s="89" t="s">
        <v>349</v>
      </c>
      <c r="H125" s="1909">
        <v>0</v>
      </c>
      <c r="I125" s="1910">
        <v>0</v>
      </c>
      <c r="J125" s="470">
        <f t="shared" si="12"/>
        <v>0</v>
      </c>
      <c r="K125" s="1909"/>
      <c r="L125" s="1909">
        <v>0</v>
      </c>
      <c r="M125" s="1909">
        <v>0</v>
      </c>
      <c r="N125" s="655">
        <f t="shared" si="13"/>
        <v>0</v>
      </c>
      <c r="O125" s="397"/>
      <c r="P125" s="1015">
        <f t="shared" si="17"/>
        <v>0</v>
      </c>
      <c r="Q125" s="1015">
        <f t="shared" si="17"/>
        <v>0</v>
      </c>
      <c r="R125" s="1911">
        <f t="shared" si="14"/>
        <v>0</v>
      </c>
      <c r="S125" s="75"/>
    </row>
    <row r="126" spans="1:19" ht="9.9499999999999993" customHeight="1">
      <c r="A126" s="298">
        <v>5</v>
      </c>
      <c r="B126" s="96">
        <v>5</v>
      </c>
      <c r="C126" s="96">
        <v>11</v>
      </c>
      <c r="D126" s="157"/>
      <c r="E126" s="2316"/>
      <c r="F126" s="638"/>
      <c r="G126" s="89" t="s">
        <v>232</v>
      </c>
      <c r="H126" s="1909">
        <v>6</v>
      </c>
      <c r="I126" s="1910">
        <v>2</v>
      </c>
      <c r="J126" s="470">
        <f t="shared" si="12"/>
        <v>8</v>
      </c>
      <c r="K126" s="1909"/>
      <c r="L126" s="1909">
        <v>19</v>
      </c>
      <c r="M126" s="1909">
        <v>6</v>
      </c>
      <c r="N126" s="655">
        <f t="shared" si="13"/>
        <v>25</v>
      </c>
      <c r="O126" s="397"/>
      <c r="P126" s="1015">
        <f t="shared" si="17"/>
        <v>25</v>
      </c>
      <c r="Q126" s="1015">
        <f t="shared" si="17"/>
        <v>8</v>
      </c>
      <c r="R126" s="1911">
        <f t="shared" si="14"/>
        <v>33</v>
      </c>
      <c r="S126" s="75"/>
    </row>
    <row r="127" spans="1:19" ht="9.9499999999999993" customHeight="1">
      <c r="A127" s="298">
        <v>5</v>
      </c>
      <c r="B127" s="96">
        <v>5</v>
      </c>
      <c r="C127" s="96">
        <v>11</v>
      </c>
      <c r="D127" s="157"/>
      <c r="E127" s="2316"/>
      <c r="F127" s="638"/>
      <c r="G127" s="89" t="s">
        <v>371</v>
      </c>
      <c r="H127" s="1909">
        <v>0</v>
      </c>
      <c r="I127" s="1910">
        <v>0</v>
      </c>
      <c r="J127" s="470">
        <f t="shared" si="12"/>
        <v>0</v>
      </c>
      <c r="K127" s="1909"/>
      <c r="L127" s="1909">
        <v>1</v>
      </c>
      <c r="M127" s="1909">
        <v>2</v>
      </c>
      <c r="N127" s="655">
        <f t="shared" si="13"/>
        <v>3</v>
      </c>
      <c r="O127" s="397"/>
      <c r="P127" s="1015">
        <f t="shared" si="17"/>
        <v>1</v>
      </c>
      <c r="Q127" s="1015">
        <f t="shared" si="17"/>
        <v>2</v>
      </c>
      <c r="R127" s="1911">
        <f>SUM(P127:Q127)</f>
        <v>3</v>
      </c>
      <c r="S127" s="75"/>
    </row>
    <row r="128" spans="1:19" ht="9.9499999999999993" customHeight="1">
      <c r="A128" s="298">
        <v>5</v>
      </c>
      <c r="B128" s="96">
        <v>5</v>
      </c>
      <c r="C128" s="96">
        <v>11</v>
      </c>
      <c r="D128" s="157"/>
      <c r="E128" s="2316"/>
      <c r="F128" s="638"/>
      <c r="G128" s="89" t="s">
        <v>350</v>
      </c>
      <c r="H128" s="1909">
        <v>0</v>
      </c>
      <c r="I128" s="1910">
        <v>0</v>
      </c>
      <c r="J128" s="470">
        <f t="shared" si="12"/>
        <v>0</v>
      </c>
      <c r="K128" s="1909"/>
      <c r="L128" s="1909">
        <v>29</v>
      </c>
      <c r="M128" s="1909">
        <v>44</v>
      </c>
      <c r="N128" s="655">
        <f t="shared" si="13"/>
        <v>73</v>
      </c>
      <c r="O128" s="397"/>
      <c r="P128" s="1015">
        <f t="shared" si="17"/>
        <v>29</v>
      </c>
      <c r="Q128" s="1015">
        <v>44</v>
      </c>
      <c r="R128" s="1911">
        <f>SUM(P128:Q128)</f>
        <v>73</v>
      </c>
      <c r="S128" s="75"/>
    </row>
    <row r="129" spans="1:20" ht="9.9499999999999993" customHeight="1">
      <c r="A129" s="298">
        <v>5</v>
      </c>
      <c r="B129" s="96">
        <v>5</v>
      </c>
      <c r="C129" s="96">
        <v>11</v>
      </c>
      <c r="D129" s="157"/>
      <c r="E129" s="2316"/>
      <c r="F129" s="638"/>
      <c r="G129" s="89" t="s">
        <v>351</v>
      </c>
      <c r="H129" s="1909">
        <v>10</v>
      </c>
      <c r="I129" s="1910">
        <v>22</v>
      </c>
      <c r="J129" s="470">
        <f t="shared" si="12"/>
        <v>32</v>
      </c>
      <c r="K129" s="1909"/>
      <c r="L129" s="1909">
        <v>13</v>
      </c>
      <c r="M129" s="1909">
        <v>37</v>
      </c>
      <c r="N129" s="655">
        <f t="shared" si="13"/>
        <v>50</v>
      </c>
      <c r="O129" s="397"/>
      <c r="P129" s="1015">
        <v>23</v>
      </c>
      <c r="Q129" s="1015">
        <v>59</v>
      </c>
      <c r="R129" s="1911">
        <f t="shared" si="14"/>
        <v>82</v>
      </c>
      <c r="S129" s="75"/>
    </row>
    <row r="130" spans="1:20" ht="9.9499999999999993" customHeight="1">
      <c r="A130" s="298">
        <v>5</v>
      </c>
      <c r="B130" s="96">
        <v>5</v>
      </c>
      <c r="C130" s="96">
        <v>11</v>
      </c>
      <c r="D130" s="157"/>
      <c r="E130" s="2316"/>
      <c r="F130" s="638"/>
      <c r="G130" s="89" t="s">
        <v>352</v>
      </c>
      <c r="H130" s="1909">
        <v>0</v>
      </c>
      <c r="I130" s="1910">
        <v>0</v>
      </c>
      <c r="J130" s="470">
        <f t="shared" si="12"/>
        <v>0</v>
      </c>
      <c r="K130" s="1909"/>
      <c r="L130" s="1909">
        <v>0</v>
      </c>
      <c r="M130" s="1909">
        <v>0</v>
      </c>
      <c r="N130" s="655">
        <f t="shared" si="13"/>
        <v>0</v>
      </c>
      <c r="O130" s="397"/>
      <c r="P130" s="1015">
        <f t="shared" si="17"/>
        <v>0</v>
      </c>
      <c r="Q130" s="1015">
        <f t="shared" si="17"/>
        <v>0</v>
      </c>
      <c r="R130" s="1911">
        <f t="shared" si="14"/>
        <v>0</v>
      </c>
      <c r="S130" s="75"/>
    </row>
    <row r="131" spans="1:20" ht="9.9499999999999993" customHeight="1">
      <c r="A131" s="298">
        <v>5</v>
      </c>
      <c r="B131" s="96">
        <v>5</v>
      </c>
      <c r="C131" s="96">
        <v>11</v>
      </c>
      <c r="D131" s="157"/>
      <c r="E131" s="2316"/>
      <c r="F131" s="638"/>
      <c r="G131" s="89" t="s">
        <v>353</v>
      </c>
      <c r="H131" s="1909">
        <v>42</v>
      </c>
      <c r="I131" s="1910">
        <v>98</v>
      </c>
      <c r="J131" s="470">
        <f t="shared" si="12"/>
        <v>140</v>
      </c>
      <c r="K131" s="1909"/>
      <c r="L131" s="1909">
        <v>257</v>
      </c>
      <c r="M131" s="1909">
        <v>523</v>
      </c>
      <c r="N131" s="655">
        <f t="shared" si="13"/>
        <v>780</v>
      </c>
      <c r="O131" s="397"/>
      <c r="P131" s="1015">
        <f t="shared" si="17"/>
        <v>299</v>
      </c>
      <c r="Q131" s="1015">
        <v>621</v>
      </c>
      <c r="R131" s="1911">
        <f t="shared" si="14"/>
        <v>920</v>
      </c>
      <c r="S131" s="75"/>
    </row>
    <row r="132" spans="1:20" ht="9.75" customHeight="1">
      <c r="A132" s="298">
        <v>5</v>
      </c>
      <c r="B132" s="96">
        <v>5</v>
      </c>
      <c r="C132" s="96">
        <v>11</v>
      </c>
      <c r="D132" s="157"/>
      <c r="E132" s="2316"/>
      <c r="F132" s="638"/>
      <c r="G132" s="89" t="s">
        <v>235</v>
      </c>
      <c r="H132" s="1909">
        <v>21</v>
      </c>
      <c r="I132" s="1910">
        <v>11</v>
      </c>
      <c r="J132" s="470">
        <f t="shared" si="12"/>
        <v>32</v>
      </c>
      <c r="K132" s="1909"/>
      <c r="L132" s="1909">
        <v>18</v>
      </c>
      <c r="M132" s="1909">
        <v>20</v>
      </c>
      <c r="N132" s="655">
        <f t="shared" si="13"/>
        <v>38</v>
      </c>
      <c r="O132" s="397"/>
      <c r="P132" s="1015">
        <v>39</v>
      </c>
      <c r="Q132" s="1015">
        <v>31</v>
      </c>
      <c r="R132" s="1911">
        <f t="shared" si="14"/>
        <v>70</v>
      </c>
      <c r="S132" s="75"/>
    </row>
    <row r="133" spans="1:20" ht="9.75" customHeight="1">
      <c r="B133" s="96"/>
      <c r="C133" s="96"/>
      <c r="D133" s="157"/>
      <c r="E133" s="2316"/>
      <c r="F133" s="990" t="s">
        <v>49</v>
      </c>
      <c r="G133" s="80"/>
      <c r="H133" s="986">
        <f>SUM(H134:H135)</f>
        <v>21</v>
      </c>
      <c r="I133" s="986">
        <f>SUM(I134:I135)</f>
        <v>47</v>
      </c>
      <c r="J133" s="976">
        <f t="shared" si="12"/>
        <v>68</v>
      </c>
      <c r="K133" s="986"/>
      <c r="L133" s="986">
        <f>SUM(L134:L135)</f>
        <v>123</v>
      </c>
      <c r="M133" s="986">
        <f>SUM(M134:M135)</f>
        <v>341</v>
      </c>
      <c r="N133" s="976">
        <f t="shared" si="13"/>
        <v>464</v>
      </c>
      <c r="O133" s="1016"/>
      <c r="P133" s="475">
        <f>P134+P135</f>
        <v>0</v>
      </c>
      <c r="Q133" s="475">
        <f>Q134+Q135</f>
        <v>0</v>
      </c>
      <c r="R133" s="1913">
        <f t="shared" si="14"/>
        <v>0</v>
      </c>
      <c r="S133" s="75"/>
    </row>
    <row r="134" spans="1:20" ht="9.9499999999999993" customHeight="1">
      <c r="A134" s="298">
        <v>5</v>
      </c>
      <c r="B134" s="96">
        <v>5</v>
      </c>
      <c r="C134" s="96">
        <v>10</v>
      </c>
      <c r="D134" s="157"/>
      <c r="E134" s="2316"/>
      <c r="F134" s="638"/>
      <c r="G134" s="89" t="s">
        <v>352</v>
      </c>
      <c r="H134" s="1909">
        <v>0</v>
      </c>
      <c r="I134" s="1910">
        <v>0</v>
      </c>
      <c r="J134" s="470">
        <f t="shared" si="12"/>
        <v>0</v>
      </c>
      <c r="K134" s="1909"/>
      <c r="L134" s="1909">
        <v>0</v>
      </c>
      <c r="M134" s="1909">
        <v>0</v>
      </c>
      <c r="N134" s="655">
        <f t="shared" si="13"/>
        <v>0</v>
      </c>
      <c r="O134" s="470"/>
      <c r="P134" s="470">
        <f t="shared" si="17"/>
        <v>0</v>
      </c>
      <c r="Q134" s="470">
        <f t="shared" si="17"/>
        <v>0</v>
      </c>
      <c r="R134" s="989">
        <f t="shared" si="14"/>
        <v>0</v>
      </c>
      <c r="S134" s="75"/>
    </row>
    <row r="135" spans="1:20" ht="9.9499999999999993" customHeight="1">
      <c r="A135" s="298">
        <v>5</v>
      </c>
      <c r="B135" s="96">
        <v>5</v>
      </c>
      <c r="C135" s="96">
        <v>10</v>
      </c>
      <c r="D135" s="157"/>
      <c r="E135" s="2316"/>
      <c r="F135" s="638"/>
      <c r="G135" s="89" t="s">
        <v>317</v>
      </c>
      <c r="H135" s="1909">
        <v>21</v>
      </c>
      <c r="I135" s="1910">
        <v>47</v>
      </c>
      <c r="J135" s="470">
        <f t="shared" si="12"/>
        <v>68</v>
      </c>
      <c r="K135" s="1909"/>
      <c r="L135" s="1909">
        <v>123</v>
      </c>
      <c r="M135" s="1909">
        <v>341</v>
      </c>
      <c r="N135" s="655">
        <f t="shared" si="13"/>
        <v>464</v>
      </c>
      <c r="O135" s="470"/>
      <c r="P135" s="470">
        <v>0</v>
      </c>
      <c r="Q135" s="470">
        <v>0</v>
      </c>
      <c r="R135" s="989">
        <f t="shared" si="14"/>
        <v>0</v>
      </c>
      <c r="S135" s="75"/>
    </row>
    <row r="136" spans="1:20" ht="9.9499999999999993" customHeight="1">
      <c r="B136" s="96"/>
      <c r="C136" s="96"/>
      <c r="D136" s="157"/>
      <c r="E136" s="2316"/>
      <c r="F136" s="990" t="s">
        <v>50</v>
      </c>
      <c r="G136" s="80"/>
      <c r="H136" s="986">
        <f>SUM(H137:H139)</f>
        <v>17</v>
      </c>
      <c r="I136" s="986">
        <f>SUM(I137:I139)</f>
        <v>59</v>
      </c>
      <c r="J136" s="976">
        <f t="shared" si="12"/>
        <v>76</v>
      </c>
      <c r="K136" s="986"/>
      <c r="L136" s="986">
        <f>SUM(L137:L139)</f>
        <v>40</v>
      </c>
      <c r="M136" s="986">
        <f>SUM(M137:M139)</f>
        <v>88</v>
      </c>
      <c r="N136" s="976">
        <f t="shared" si="13"/>
        <v>128</v>
      </c>
      <c r="O136" s="986"/>
      <c r="P136" s="976">
        <f>P137+P138+P139</f>
        <v>0</v>
      </c>
      <c r="Q136" s="976">
        <f>Q137+Q138+Q139</f>
        <v>0</v>
      </c>
      <c r="R136" s="992">
        <f t="shared" si="14"/>
        <v>0</v>
      </c>
      <c r="S136" s="75"/>
    </row>
    <row r="137" spans="1:20" ht="9.9499999999999993" customHeight="1">
      <c r="A137" s="298">
        <v>5</v>
      </c>
      <c r="B137" s="96">
        <v>5</v>
      </c>
      <c r="C137" s="96">
        <v>13</v>
      </c>
      <c r="D137" s="157"/>
      <c r="E137" s="2316"/>
      <c r="F137" s="638"/>
      <c r="G137" s="89" t="s">
        <v>352</v>
      </c>
      <c r="H137" s="988">
        <v>0</v>
      </c>
      <c r="I137" s="1352">
        <v>0</v>
      </c>
      <c r="J137" s="470">
        <f t="shared" si="12"/>
        <v>0</v>
      </c>
      <c r="K137" s="988"/>
      <c r="L137" s="988">
        <v>0</v>
      </c>
      <c r="M137" s="988">
        <v>0</v>
      </c>
      <c r="N137" s="655">
        <f t="shared" si="13"/>
        <v>0</v>
      </c>
      <c r="O137" s="470"/>
      <c r="P137" s="470">
        <f t="shared" si="17"/>
        <v>0</v>
      </c>
      <c r="Q137" s="470">
        <f t="shared" si="17"/>
        <v>0</v>
      </c>
      <c r="R137" s="989">
        <f t="shared" si="14"/>
        <v>0</v>
      </c>
      <c r="S137" s="75"/>
    </row>
    <row r="138" spans="1:20" ht="9.9499999999999993" customHeight="1">
      <c r="A138" s="298">
        <v>5</v>
      </c>
      <c r="B138" s="96">
        <v>5</v>
      </c>
      <c r="C138" s="96">
        <v>13</v>
      </c>
      <c r="D138" s="157"/>
      <c r="E138" s="2316"/>
      <c r="F138" s="638"/>
      <c r="G138" s="89" t="s">
        <v>353</v>
      </c>
      <c r="H138" s="988">
        <v>15</v>
      </c>
      <c r="I138" s="1352">
        <v>28</v>
      </c>
      <c r="J138" s="470">
        <f t="shared" si="12"/>
        <v>43</v>
      </c>
      <c r="K138" s="988"/>
      <c r="L138" s="988">
        <v>35</v>
      </c>
      <c r="M138" s="988">
        <v>44</v>
      </c>
      <c r="N138" s="655">
        <f t="shared" si="13"/>
        <v>79</v>
      </c>
      <c r="O138" s="470"/>
      <c r="P138" s="470">
        <v>0</v>
      </c>
      <c r="Q138" s="470">
        <v>0</v>
      </c>
      <c r="R138" s="989">
        <f t="shared" si="14"/>
        <v>0</v>
      </c>
      <c r="S138" s="75"/>
    </row>
    <row r="139" spans="1:20" ht="9.9499999999999993" customHeight="1">
      <c r="A139" s="298">
        <v>5</v>
      </c>
      <c r="B139" s="96">
        <v>5</v>
      </c>
      <c r="C139" s="96">
        <v>13</v>
      </c>
      <c r="D139" s="157"/>
      <c r="E139" s="949"/>
      <c r="F139" s="648"/>
      <c r="G139" s="516" t="s">
        <v>236</v>
      </c>
      <c r="H139" s="1349">
        <v>2</v>
      </c>
      <c r="I139" s="1914">
        <v>31</v>
      </c>
      <c r="J139" s="470">
        <f t="shared" si="12"/>
        <v>33</v>
      </c>
      <c r="K139" s="1349"/>
      <c r="L139" s="1349">
        <v>5</v>
      </c>
      <c r="M139" s="1349">
        <v>44</v>
      </c>
      <c r="N139" s="655">
        <f t="shared" si="13"/>
        <v>49</v>
      </c>
      <c r="O139" s="978"/>
      <c r="P139" s="470">
        <v>0</v>
      </c>
      <c r="Q139" s="470">
        <v>0</v>
      </c>
      <c r="R139" s="989">
        <f>SUM(P139:Q139)</f>
        <v>0</v>
      </c>
      <c r="S139" s="75"/>
    </row>
    <row r="140" spans="1:20" ht="12" customHeight="1">
      <c r="B140" s="96"/>
      <c r="C140" s="96"/>
      <c r="D140" s="157"/>
      <c r="E140" s="2211">
        <v>1406</v>
      </c>
      <c r="F140" s="29" t="s">
        <v>51</v>
      </c>
      <c r="G140" s="123"/>
      <c r="H140" s="1042">
        <f>SUM(H141+H147+H145+H151+H149)</f>
        <v>139</v>
      </c>
      <c r="I140" s="1042">
        <f>SUM(I141+I147+I145+I151+I149)</f>
        <v>167</v>
      </c>
      <c r="J140" s="405">
        <f t="shared" si="12"/>
        <v>306</v>
      </c>
      <c r="K140" s="1042"/>
      <c r="L140" s="1042">
        <f>SUM(L141+L147+L145+L151+L149)</f>
        <v>1160</v>
      </c>
      <c r="M140" s="1042">
        <f>SUM(M141+M147+M145+M151+M149)</f>
        <v>1259</v>
      </c>
      <c r="N140" s="405">
        <f t="shared" si="13"/>
        <v>2419</v>
      </c>
      <c r="O140" s="1042"/>
      <c r="P140" s="405">
        <f>P141+P147+P149+P145+P151</f>
        <v>747</v>
      </c>
      <c r="Q140" s="405">
        <f>Q141+Q147+Q149+Q145+Q151</f>
        <v>807</v>
      </c>
      <c r="R140" s="994">
        <f>R141+R147+R149+R145+R151</f>
        <v>1554</v>
      </c>
      <c r="S140" s="75"/>
    </row>
    <row r="141" spans="1:20" ht="11.1" customHeight="1">
      <c r="B141" s="96"/>
      <c r="C141" s="96"/>
      <c r="D141" s="157"/>
      <c r="E141" s="2212"/>
      <c r="F141" s="636" t="s">
        <v>52</v>
      </c>
      <c r="G141" s="64"/>
      <c r="H141" s="1915">
        <f>SUM(H142:H144)</f>
        <v>65</v>
      </c>
      <c r="I141" s="1915">
        <f>SUM(I142:I144)</f>
        <v>101</v>
      </c>
      <c r="J141" s="976">
        <f t="shared" si="12"/>
        <v>166</v>
      </c>
      <c r="K141" s="986"/>
      <c r="L141" s="986">
        <f>SUM(L142:L144)</f>
        <v>564</v>
      </c>
      <c r="M141" s="986">
        <f>SUM(M142:M144)</f>
        <v>665</v>
      </c>
      <c r="N141" s="976">
        <f t="shared" si="13"/>
        <v>1229</v>
      </c>
      <c r="O141" s="986"/>
      <c r="P141" s="976">
        <f>P142+P143+P144</f>
        <v>551</v>
      </c>
      <c r="Q141" s="976">
        <f>Q142+Q143+Q144</f>
        <v>589</v>
      </c>
      <c r="R141" s="974">
        <f>R142+R143+R144</f>
        <v>1140</v>
      </c>
      <c r="S141" s="75"/>
    </row>
    <row r="142" spans="1:20" ht="9.9499999999999993" customHeight="1">
      <c r="A142" s="298">
        <v>6</v>
      </c>
      <c r="B142" s="96">
        <v>2</v>
      </c>
      <c r="C142" s="96">
        <v>11</v>
      </c>
      <c r="D142" s="157"/>
      <c r="E142" s="2212"/>
      <c r="F142" s="681"/>
      <c r="G142" s="89" t="s">
        <v>237</v>
      </c>
      <c r="H142" s="1909">
        <v>10</v>
      </c>
      <c r="I142" s="1910">
        <v>24</v>
      </c>
      <c r="J142" s="470">
        <f t="shared" si="12"/>
        <v>34</v>
      </c>
      <c r="K142" s="1909"/>
      <c r="L142" s="1909">
        <v>68</v>
      </c>
      <c r="M142" s="1909">
        <v>153</v>
      </c>
      <c r="N142" s="655">
        <f t="shared" si="13"/>
        <v>221</v>
      </c>
      <c r="O142" s="470"/>
      <c r="P142" s="470">
        <v>0</v>
      </c>
      <c r="Q142" s="470">
        <v>0</v>
      </c>
      <c r="R142" s="1911">
        <f t="shared" si="14"/>
        <v>0</v>
      </c>
      <c r="S142" s="75"/>
    </row>
    <row r="143" spans="1:20" ht="9.9499999999999993" customHeight="1">
      <c r="A143" s="298">
        <v>6</v>
      </c>
      <c r="B143" s="96">
        <v>2</v>
      </c>
      <c r="C143" s="96">
        <v>11</v>
      </c>
      <c r="D143" s="157"/>
      <c r="E143" s="2212"/>
      <c r="F143" s="681"/>
      <c r="G143" s="89" t="s">
        <v>355</v>
      </c>
      <c r="H143" s="1924">
        <v>0</v>
      </c>
      <c r="I143" s="1924">
        <v>0</v>
      </c>
      <c r="J143" s="397">
        <f t="shared" si="12"/>
        <v>0</v>
      </c>
      <c r="K143" s="1924"/>
      <c r="L143" s="1924">
        <v>11</v>
      </c>
      <c r="M143" s="1924">
        <v>6</v>
      </c>
      <c r="N143" s="656">
        <f t="shared" si="13"/>
        <v>17</v>
      </c>
      <c r="O143" s="397"/>
      <c r="P143" s="397">
        <f>SUM(H143+L143)</f>
        <v>11</v>
      </c>
      <c r="Q143" s="397">
        <f>SUM(I143+M143)</f>
        <v>6</v>
      </c>
      <c r="R143" s="1911">
        <f t="shared" si="14"/>
        <v>17</v>
      </c>
      <c r="S143" s="75"/>
      <c r="T143" s="469"/>
    </row>
    <row r="144" spans="1:20" ht="9.9499999999999993" customHeight="1">
      <c r="A144" s="298">
        <v>6</v>
      </c>
      <c r="B144" s="96">
        <v>2</v>
      </c>
      <c r="C144" s="96">
        <v>11</v>
      </c>
      <c r="D144" s="157"/>
      <c r="E144" s="2212"/>
      <c r="F144" s="681"/>
      <c r="G144" s="89" t="s">
        <v>238</v>
      </c>
      <c r="H144" s="1924">
        <v>55</v>
      </c>
      <c r="I144" s="1924">
        <v>77</v>
      </c>
      <c r="J144" s="397">
        <f t="shared" si="12"/>
        <v>132</v>
      </c>
      <c r="K144" s="1924"/>
      <c r="L144" s="1924">
        <v>485</v>
      </c>
      <c r="M144" s="1924">
        <v>506</v>
      </c>
      <c r="N144" s="656">
        <f t="shared" si="13"/>
        <v>991</v>
      </c>
      <c r="O144" s="397"/>
      <c r="P144" s="397">
        <v>540</v>
      </c>
      <c r="Q144" s="397">
        <v>583</v>
      </c>
      <c r="R144" s="1911">
        <f t="shared" si="14"/>
        <v>1123</v>
      </c>
      <c r="S144" s="75"/>
    </row>
    <row r="145" spans="1:19" ht="9.9499999999999993" customHeight="1">
      <c r="B145" s="96"/>
      <c r="C145" s="96"/>
      <c r="D145" s="157"/>
      <c r="E145" s="2212"/>
      <c r="F145" s="636" t="s">
        <v>95</v>
      </c>
      <c r="G145" s="89"/>
      <c r="H145" s="986">
        <f>SUM(H146:H146)</f>
        <v>25</v>
      </c>
      <c r="I145" s="986">
        <f>SUM(I146:I146)</f>
        <v>26</v>
      </c>
      <c r="J145" s="976">
        <f>H145+I145</f>
        <v>51</v>
      </c>
      <c r="K145" s="986"/>
      <c r="L145" s="986">
        <f>SUM(L146:L146)</f>
        <v>282</v>
      </c>
      <c r="M145" s="986">
        <f>SUM(M146:M146)</f>
        <v>262</v>
      </c>
      <c r="N145" s="976">
        <f>L145+M145</f>
        <v>544</v>
      </c>
      <c r="O145" s="986"/>
      <c r="P145" s="976">
        <f>P146</f>
        <v>0</v>
      </c>
      <c r="Q145" s="976">
        <f>Q146</f>
        <v>0</v>
      </c>
      <c r="R145" s="992">
        <f>SUM(P145:Q145)</f>
        <v>0</v>
      </c>
      <c r="S145" s="75"/>
    </row>
    <row r="146" spans="1:19" ht="9.9499999999999993" customHeight="1">
      <c r="B146" s="96"/>
      <c r="C146" s="96"/>
      <c r="D146" s="157"/>
      <c r="E146" s="2212"/>
      <c r="F146" s="681"/>
      <c r="G146" s="89" t="s">
        <v>241</v>
      </c>
      <c r="H146" s="1909">
        <v>25</v>
      </c>
      <c r="I146" s="1910">
        <v>26</v>
      </c>
      <c r="J146" s="470">
        <f>H146+I146</f>
        <v>51</v>
      </c>
      <c r="K146" s="1909"/>
      <c r="L146" s="1909">
        <v>282</v>
      </c>
      <c r="M146" s="1909">
        <v>262</v>
      </c>
      <c r="N146" s="655">
        <f>L146+M146</f>
        <v>544</v>
      </c>
      <c r="O146" s="470"/>
      <c r="P146" s="470">
        <v>0</v>
      </c>
      <c r="Q146" s="470">
        <v>0</v>
      </c>
      <c r="R146" s="989">
        <f>SUM(P146:Q146)</f>
        <v>0</v>
      </c>
      <c r="S146" s="75"/>
    </row>
    <row r="147" spans="1:19" ht="11.1" customHeight="1">
      <c r="B147" s="96"/>
      <c r="C147" s="96"/>
      <c r="D147" s="157"/>
      <c r="E147" s="2212"/>
      <c r="F147" s="636" t="s">
        <v>53</v>
      </c>
      <c r="G147" s="89"/>
      <c r="H147" s="1016">
        <f>SUM(H148)</f>
        <v>18</v>
      </c>
      <c r="I147" s="1016">
        <f>SUM(I148)</f>
        <v>15</v>
      </c>
      <c r="J147" s="475">
        <f t="shared" si="12"/>
        <v>33</v>
      </c>
      <c r="K147" s="1016"/>
      <c r="L147" s="1016">
        <f>SUM(L148)</f>
        <v>178</v>
      </c>
      <c r="M147" s="1016">
        <f>SUM(M148)</f>
        <v>203</v>
      </c>
      <c r="N147" s="475">
        <f t="shared" si="13"/>
        <v>381</v>
      </c>
      <c r="O147" s="1016"/>
      <c r="P147" s="475">
        <f>P148</f>
        <v>196</v>
      </c>
      <c r="Q147" s="475">
        <f>Q148</f>
        <v>218</v>
      </c>
      <c r="R147" s="1902">
        <f>R148</f>
        <v>414</v>
      </c>
      <c r="S147" s="75"/>
    </row>
    <row r="148" spans="1:19" ht="9.9499999999999993" customHeight="1">
      <c r="A148" s="298">
        <v>6</v>
      </c>
      <c r="B148" s="96">
        <v>2</v>
      </c>
      <c r="C148" s="96">
        <v>10</v>
      </c>
      <c r="D148" s="157"/>
      <c r="E148" s="2212"/>
      <c r="F148" s="631"/>
      <c r="G148" s="89" t="s">
        <v>239</v>
      </c>
      <c r="H148" s="1924">
        <v>18</v>
      </c>
      <c r="I148" s="1924">
        <v>15</v>
      </c>
      <c r="J148" s="397">
        <f t="shared" si="12"/>
        <v>33</v>
      </c>
      <c r="K148" s="1924"/>
      <c r="L148" s="1924">
        <v>178</v>
      </c>
      <c r="M148" s="1924">
        <v>203</v>
      </c>
      <c r="N148" s="656">
        <f t="shared" si="13"/>
        <v>381</v>
      </c>
      <c r="O148" s="397"/>
      <c r="P148" s="397">
        <f>SUM(H148+L148)</f>
        <v>196</v>
      </c>
      <c r="Q148" s="397">
        <v>218</v>
      </c>
      <c r="R148" s="1911">
        <f t="shared" si="14"/>
        <v>414</v>
      </c>
      <c r="S148" s="75"/>
    </row>
    <row r="149" spans="1:19" ht="9.9499999999999993" customHeight="1">
      <c r="B149" s="96"/>
      <c r="C149" s="96"/>
      <c r="D149" s="157"/>
      <c r="E149" s="2212"/>
      <c r="F149" s="636" t="s">
        <v>96</v>
      </c>
      <c r="G149" s="89"/>
      <c r="H149" s="1017">
        <f>SUM(H150)</f>
        <v>31</v>
      </c>
      <c r="I149" s="1017">
        <f>SUM(I150)</f>
        <v>25</v>
      </c>
      <c r="J149" s="475">
        <f>H149+I149</f>
        <v>56</v>
      </c>
      <c r="K149" s="1017"/>
      <c r="L149" s="1017">
        <f>SUM(L150)</f>
        <v>136</v>
      </c>
      <c r="M149" s="1017">
        <f>SUM(M150)</f>
        <v>129</v>
      </c>
      <c r="N149" s="475">
        <f>L149+M149</f>
        <v>265</v>
      </c>
      <c r="O149" s="475"/>
      <c r="P149" s="475">
        <f>P150</f>
        <v>0</v>
      </c>
      <c r="Q149" s="475">
        <f>Q150</f>
        <v>0</v>
      </c>
      <c r="R149" s="1913">
        <f>SUM(P149:Q149)</f>
        <v>0</v>
      </c>
      <c r="S149" s="75"/>
    </row>
    <row r="150" spans="1:19" ht="9.9499999999999993" customHeight="1">
      <c r="A150" s="298">
        <v>6</v>
      </c>
      <c r="B150" s="96">
        <v>2</v>
      </c>
      <c r="C150" s="96">
        <v>6</v>
      </c>
      <c r="D150" s="157"/>
      <c r="E150" s="2212"/>
      <c r="F150" s="631"/>
      <c r="G150" s="89" t="s">
        <v>264</v>
      </c>
      <c r="H150" s="1909">
        <v>31</v>
      </c>
      <c r="I150" s="1910">
        <v>25</v>
      </c>
      <c r="J150" s="470">
        <f t="shared" si="12"/>
        <v>56</v>
      </c>
      <c r="K150" s="1909"/>
      <c r="L150" s="1909">
        <v>136</v>
      </c>
      <c r="M150" s="1909">
        <v>129</v>
      </c>
      <c r="N150" s="655">
        <f t="shared" si="13"/>
        <v>265</v>
      </c>
      <c r="O150" s="470"/>
      <c r="P150" s="470">
        <v>0</v>
      </c>
      <c r="Q150" s="470">
        <v>0</v>
      </c>
      <c r="R150" s="989">
        <f t="shared" si="14"/>
        <v>0</v>
      </c>
      <c r="S150" s="75"/>
    </row>
    <row r="151" spans="1:19" ht="11.1" customHeight="1">
      <c r="B151" s="96"/>
      <c r="C151" s="96"/>
      <c r="D151" s="157"/>
      <c r="E151" s="2212"/>
      <c r="F151" s="636" t="s">
        <v>56</v>
      </c>
      <c r="G151" s="89"/>
      <c r="H151" s="986">
        <f>SUM(H152)</f>
        <v>0</v>
      </c>
      <c r="I151" s="986">
        <f>SUM(I152)</f>
        <v>0</v>
      </c>
      <c r="J151" s="976">
        <f t="shared" si="12"/>
        <v>0</v>
      </c>
      <c r="K151" s="986"/>
      <c r="L151" s="986">
        <f>SUM(L152)</f>
        <v>0</v>
      </c>
      <c r="M151" s="986">
        <f>SUM(M152)</f>
        <v>0</v>
      </c>
      <c r="N151" s="976">
        <f t="shared" si="13"/>
        <v>0</v>
      </c>
      <c r="O151" s="986"/>
      <c r="P151" s="976">
        <f>P152</f>
        <v>0</v>
      </c>
      <c r="Q151" s="976">
        <f>Q152</f>
        <v>0</v>
      </c>
      <c r="R151" s="992">
        <f t="shared" si="14"/>
        <v>0</v>
      </c>
      <c r="S151" s="75"/>
    </row>
    <row r="152" spans="1:19" ht="9.9499999999999993" customHeight="1">
      <c r="A152" s="298">
        <v>6</v>
      </c>
      <c r="B152" s="96">
        <v>4</v>
      </c>
      <c r="C152" s="96">
        <v>11</v>
      </c>
      <c r="D152" s="157"/>
      <c r="E152" s="2213"/>
      <c r="F152" s="631"/>
      <c r="G152" s="89" t="s">
        <v>242</v>
      </c>
      <c r="H152" s="1909">
        <v>0</v>
      </c>
      <c r="I152" s="1910">
        <v>0</v>
      </c>
      <c r="J152" s="978">
        <f t="shared" si="12"/>
        <v>0</v>
      </c>
      <c r="K152" s="1909"/>
      <c r="L152" s="1909">
        <v>0</v>
      </c>
      <c r="M152" s="1909">
        <v>0</v>
      </c>
      <c r="N152" s="1905">
        <f t="shared" si="13"/>
        <v>0</v>
      </c>
      <c r="O152" s="470"/>
      <c r="P152" s="470">
        <f>SUM(H152+L152)</f>
        <v>0</v>
      </c>
      <c r="Q152" s="470">
        <f>SUM(I152+M152)</f>
        <v>0</v>
      </c>
      <c r="R152" s="989">
        <f t="shared" si="14"/>
        <v>0</v>
      </c>
      <c r="S152" s="75"/>
    </row>
    <row r="153" spans="1:19" ht="12" customHeight="1">
      <c r="B153" s="96"/>
      <c r="C153" s="96"/>
      <c r="D153" s="157"/>
      <c r="E153" s="2204">
        <v>1407</v>
      </c>
      <c r="F153" s="13" t="s">
        <v>58</v>
      </c>
      <c r="G153" s="123"/>
      <c r="H153" s="1042">
        <f>SUM(H154+H161+H164)</f>
        <v>111</v>
      </c>
      <c r="I153" s="1042">
        <f>SUM(I154+I161+I164)</f>
        <v>69</v>
      </c>
      <c r="J153" s="405">
        <f t="shared" si="12"/>
        <v>180</v>
      </c>
      <c r="K153" s="1042">
        <f>SUM(K154+K161)</f>
        <v>0</v>
      </c>
      <c r="L153" s="1042">
        <f>SUM(L154+L161+L164)</f>
        <v>167</v>
      </c>
      <c r="M153" s="1042">
        <f>SUM(M154+M161+M164)</f>
        <v>141</v>
      </c>
      <c r="N153" s="405">
        <f t="shared" si="13"/>
        <v>308</v>
      </c>
      <c r="O153" s="1042"/>
      <c r="P153" s="405">
        <f>P154+P161+P164</f>
        <v>175</v>
      </c>
      <c r="Q153" s="405">
        <f>Q154+Q161+Q164</f>
        <v>143</v>
      </c>
      <c r="R153" s="994">
        <f>R154+R161+R164</f>
        <v>318</v>
      </c>
      <c r="S153" s="75"/>
    </row>
    <row r="154" spans="1:19" ht="11.1" customHeight="1">
      <c r="B154" s="96"/>
      <c r="C154" s="96"/>
      <c r="D154" s="157"/>
      <c r="E154" s="2205"/>
      <c r="F154" s="636" t="s">
        <v>59</v>
      </c>
      <c r="G154" s="64"/>
      <c r="H154" s="986">
        <f>SUM(H155:H160)</f>
        <v>81</v>
      </c>
      <c r="I154" s="986">
        <f>SUM(I155:I160)</f>
        <v>34</v>
      </c>
      <c r="J154" s="976">
        <f t="shared" si="12"/>
        <v>115</v>
      </c>
      <c r="K154" s="986"/>
      <c r="L154" s="986">
        <f>SUM(L155:L160)</f>
        <v>61</v>
      </c>
      <c r="M154" s="986">
        <f>SUM(M155:M160)</f>
        <v>39</v>
      </c>
      <c r="N154" s="976">
        <f t="shared" si="13"/>
        <v>100</v>
      </c>
      <c r="O154" s="986"/>
      <c r="P154" s="976">
        <f>P155+P156+P157+P158+P159+P160</f>
        <v>81</v>
      </c>
      <c r="Q154" s="976">
        <f>Q155+Q156+Q157+Q158+Q159+Q160</f>
        <v>45</v>
      </c>
      <c r="R154" s="1925">
        <f>R155+R156+R157+R158+R159+R160</f>
        <v>126</v>
      </c>
      <c r="S154" s="75"/>
    </row>
    <row r="155" spans="1:19" ht="11.1" customHeight="1">
      <c r="A155" s="298">
        <v>7</v>
      </c>
      <c r="B155" s="96">
        <v>3</v>
      </c>
      <c r="C155" s="96">
        <v>11</v>
      </c>
      <c r="D155" s="157"/>
      <c r="E155" s="2205"/>
      <c r="F155" s="636"/>
      <c r="G155" s="89" t="s">
        <v>356</v>
      </c>
      <c r="H155" s="988">
        <v>0</v>
      </c>
      <c r="I155" s="1352">
        <v>0</v>
      </c>
      <c r="J155" s="470">
        <f t="shared" si="12"/>
        <v>0</v>
      </c>
      <c r="K155" s="986"/>
      <c r="L155" s="988">
        <v>0</v>
      </c>
      <c r="M155" s="988">
        <v>0</v>
      </c>
      <c r="N155" s="655">
        <f t="shared" si="13"/>
        <v>0</v>
      </c>
      <c r="O155" s="986"/>
      <c r="P155" s="470">
        <f>SUM(H155+L155)</f>
        <v>0</v>
      </c>
      <c r="Q155" s="470">
        <f>SUM(I155+M155)</f>
        <v>0</v>
      </c>
      <c r="R155" s="989">
        <f t="shared" ref="R155:R160" si="18">SUM(P155:Q155)</f>
        <v>0</v>
      </c>
      <c r="S155" s="75"/>
    </row>
    <row r="156" spans="1:19" ht="9.9499999999999993" customHeight="1">
      <c r="A156" s="298">
        <v>7</v>
      </c>
      <c r="B156" s="96">
        <v>3</v>
      </c>
      <c r="C156" s="96">
        <v>11</v>
      </c>
      <c r="D156" s="157"/>
      <c r="E156" s="2205"/>
      <c r="F156" s="640"/>
      <c r="G156" s="89" t="s">
        <v>243</v>
      </c>
      <c r="H156" s="1909">
        <v>30</v>
      </c>
      <c r="I156" s="1910">
        <v>7</v>
      </c>
      <c r="J156" s="470">
        <f t="shared" si="12"/>
        <v>37</v>
      </c>
      <c r="K156" s="1909"/>
      <c r="L156" s="1909">
        <v>21</v>
      </c>
      <c r="M156" s="1909">
        <v>5</v>
      </c>
      <c r="N156" s="655">
        <f t="shared" si="13"/>
        <v>26</v>
      </c>
      <c r="O156" s="470"/>
      <c r="P156" s="397">
        <v>51</v>
      </c>
      <c r="Q156" s="397">
        <v>12</v>
      </c>
      <c r="R156" s="1911">
        <f t="shared" si="18"/>
        <v>63</v>
      </c>
      <c r="S156" s="75"/>
    </row>
    <row r="157" spans="1:19" ht="9.9499999999999993" customHeight="1">
      <c r="A157" s="298">
        <v>7</v>
      </c>
      <c r="B157" s="96">
        <v>3</v>
      </c>
      <c r="C157" s="96">
        <v>11</v>
      </c>
      <c r="D157" s="157"/>
      <c r="E157" s="2205"/>
      <c r="F157" s="640"/>
      <c r="G157" s="89" t="s">
        <v>244</v>
      </c>
      <c r="H157" s="1909">
        <v>23</v>
      </c>
      <c r="I157" s="1910">
        <v>6</v>
      </c>
      <c r="J157" s="470">
        <f t="shared" si="12"/>
        <v>29</v>
      </c>
      <c r="K157" s="1909"/>
      <c r="L157" s="1909">
        <v>22</v>
      </c>
      <c r="M157" s="1909">
        <v>8</v>
      </c>
      <c r="N157" s="655">
        <f t="shared" si="13"/>
        <v>30</v>
      </c>
      <c r="O157" s="470"/>
      <c r="P157" s="397">
        <v>0</v>
      </c>
      <c r="Q157" s="397">
        <v>0</v>
      </c>
      <c r="R157" s="1911">
        <f t="shared" si="18"/>
        <v>0</v>
      </c>
      <c r="S157" s="75"/>
    </row>
    <row r="158" spans="1:19" ht="9.9499999999999993" customHeight="1">
      <c r="A158" s="298">
        <v>7</v>
      </c>
      <c r="B158" s="96">
        <v>3</v>
      </c>
      <c r="C158" s="96">
        <v>11</v>
      </c>
      <c r="D158" s="157"/>
      <c r="E158" s="2205"/>
      <c r="F158" s="640"/>
      <c r="G158" s="89" t="s">
        <v>357</v>
      </c>
      <c r="H158" s="1909">
        <v>0</v>
      </c>
      <c r="I158" s="1910">
        <v>0</v>
      </c>
      <c r="J158" s="470">
        <f t="shared" si="12"/>
        <v>0</v>
      </c>
      <c r="K158" s="1909"/>
      <c r="L158" s="1909">
        <v>1</v>
      </c>
      <c r="M158" s="1909">
        <v>0</v>
      </c>
      <c r="N158" s="655">
        <f t="shared" si="13"/>
        <v>1</v>
      </c>
      <c r="O158" s="470"/>
      <c r="P158" s="397">
        <f>SUM(H158+L158)</f>
        <v>1</v>
      </c>
      <c r="Q158" s="397">
        <f>SUM(I158+M158)</f>
        <v>0</v>
      </c>
      <c r="R158" s="1911">
        <f t="shared" si="18"/>
        <v>1</v>
      </c>
      <c r="S158" s="75"/>
    </row>
    <row r="159" spans="1:19" ht="9.9499999999999993" customHeight="1">
      <c r="A159" s="298">
        <v>7</v>
      </c>
      <c r="B159" s="96">
        <v>3</v>
      </c>
      <c r="C159" s="96">
        <v>11</v>
      </c>
      <c r="D159" s="157"/>
      <c r="E159" s="2205"/>
      <c r="F159" s="631"/>
      <c r="G159" s="89" t="s">
        <v>273</v>
      </c>
      <c r="H159" s="1909">
        <v>15</v>
      </c>
      <c r="I159" s="1910">
        <v>10</v>
      </c>
      <c r="J159" s="470">
        <f t="shared" si="12"/>
        <v>25</v>
      </c>
      <c r="K159" s="1909"/>
      <c r="L159" s="1909">
        <v>14</v>
      </c>
      <c r="M159" s="1909">
        <v>23</v>
      </c>
      <c r="N159" s="655">
        <f t="shared" si="13"/>
        <v>37</v>
      </c>
      <c r="O159" s="470"/>
      <c r="P159" s="397">
        <f>SUM(H159+L159)</f>
        <v>29</v>
      </c>
      <c r="Q159" s="397">
        <v>33</v>
      </c>
      <c r="R159" s="1911">
        <f t="shared" si="18"/>
        <v>62</v>
      </c>
      <c r="S159" s="75"/>
    </row>
    <row r="160" spans="1:19" ht="9.9499999999999993" customHeight="1">
      <c r="A160" s="298">
        <v>7</v>
      </c>
      <c r="B160" s="96">
        <v>3</v>
      </c>
      <c r="C160" s="96">
        <v>11</v>
      </c>
      <c r="D160" s="157"/>
      <c r="E160" s="2205"/>
      <c r="F160" s="631"/>
      <c r="G160" s="89" t="s">
        <v>246</v>
      </c>
      <c r="H160" s="1909">
        <v>13</v>
      </c>
      <c r="I160" s="1910">
        <v>11</v>
      </c>
      <c r="J160" s="470">
        <f t="shared" si="12"/>
        <v>24</v>
      </c>
      <c r="K160" s="1909"/>
      <c r="L160" s="1909">
        <v>3</v>
      </c>
      <c r="M160" s="1909">
        <v>3</v>
      </c>
      <c r="N160" s="655">
        <f t="shared" si="13"/>
        <v>6</v>
      </c>
      <c r="O160" s="470"/>
      <c r="P160" s="397">
        <v>0</v>
      </c>
      <c r="Q160" s="397">
        <v>0</v>
      </c>
      <c r="R160" s="1911">
        <f t="shared" si="18"/>
        <v>0</v>
      </c>
      <c r="S160" s="75"/>
    </row>
    <row r="161" spans="1:19" ht="11.1" customHeight="1">
      <c r="B161" s="96"/>
      <c r="C161" s="96"/>
      <c r="D161" s="157"/>
      <c r="E161" s="2205"/>
      <c r="F161" s="640" t="s">
        <v>60</v>
      </c>
      <c r="G161" s="36"/>
      <c r="H161" s="986">
        <f>SUM(H162+H163)</f>
        <v>20</v>
      </c>
      <c r="I161" s="986">
        <f>SUM(I162+I163)</f>
        <v>22</v>
      </c>
      <c r="J161" s="976">
        <f t="shared" si="12"/>
        <v>42</v>
      </c>
      <c r="K161" s="986"/>
      <c r="L161" s="986">
        <f>SUM(L162+L163)</f>
        <v>74</v>
      </c>
      <c r="M161" s="986">
        <f>SUM(M162+M163)</f>
        <v>76</v>
      </c>
      <c r="N161" s="976">
        <f t="shared" si="13"/>
        <v>150</v>
      </c>
      <c r="O161" s="986"/>
      <c r="P161" s="475">
        <f>P162+P163</f>
        <v>94</v>
      </c>
      <c r="Q161" s="475">
        <f>Q162+Q163</f>
        <v>98</v>
      </c>
      <c r="R161" s="1902">
        <f>R162+R163</f>
        <v>192</v>
      </c>
      <c r="S161" s="75"/>
    </row>
    <row r="162" spans="1:19" ht="9.9499999999999993" customHeight="1">
      <c r="A162" s="298">
        <v>7</v>
      </c>
      <c r="B162" s="96">
        <v>6</v>
      </c>
      <c r="C162" s="96">
        <v>10</v>
      </c>
      <c r="D162" s="157"/>
      <c r="E162" s="2205"/>
      <c r="F162" s="638"/>
      <c r="G162" s="89" t="s">
        <v>372</v>
      </c>
      <c r="H162" s="1909">
        <v>0</v>
      </c>
      <c r="I162" s="1910">
        <v>0</v>
      </c>
      <c r="J162" s="470">
        <f t="shared" si="12"/>
        <v>0</v>
      </c>
      <c r="K162" s="1909"/>
      <c r="L162" s="1909">
        <v>74</v>
      </c>
      <c r="M162" s="1909">
        <v>76</v>
      </c>
      <c r="N162" s="655">
        <f t="shared" si="13"/>
        <v>150</v>
      </c>
      <c r="O162" s="470"/>
      <c r="P162" s="397">
        <f>SUM(H162+L162)</f>
        <v>74</v>
      </c>
      <c r="Q162" s="397">
        <f>SUM(I162+M162)</f>
        <v>76</v>
      </c>
      <c r="R162" s="1911">
        <f>SUM(P162:Q162)</f>
        <v>150</v>
      </c>
      <c r="S162" s="75"/>
    </row>
    <row r="163" spans="1:19" ht="9.9499999999999993" customHeight="1">
      <c r="A163" s="298">
        <v>7</v>
      </c>
      <c r="B163" s="96">
        <v>6</v>
      </c>
      <c r="C163" s="96">
        <v>10</v>
      </c>
      <c r="D163" s="157"/>
      <c r="E163" s="2205"/>
      <c r="F163" s="638"/>
      <c r="G163" s="89" t="s">
        <v>247</v>
      </c>
      <c r="H163" s="1909">
        <v>20</v>
      </c>
      <c r="I163" s="1910">
        <v>22</v>
      </c>
      <c r="J163" s="470">
        <f t="shared" si="12"/>
        <v>42</v>
      </c>
      <c r="K163" s="1909"/>
      <c r="L163" s="1909">
        <v>0</v>
      </c>
      <c r="M163" s="1909">
        <v>0</v>
      </c>
      <c r="N163" s="655">
        <f>L163+M163</f>
        <v>0</v>
      </c>
      <c r="O163" s="470"/>
      <c r="P163" s="397">
        <v>20</v>
      </c>
      <c r="Q163" s="397">
        <v>22</v>
      </c>
      <c r="R163" s="1911">
        <f>SUM(P163:Q163)</f>
        <v>42</v>
      </c>
      <c r="S163" s="75"/>
    </row>
    <row r="164" spans="1:19" s="683" customFormat="1" ht="9.9499999999999993" customHeight="1">
      <c r="A164" s="550"/>
      <c r="B164" s="996"/>
      <c r="C164" s="996"/>
      <c r="D164" s="997"/>
      <c r="E164" s="2205"/>
      <c r="F164" s="640" t="s">
        <v>84</v>
      </c>
      <c r="G164" s="36"/>
      <c r="H164" s="991">
        <f>SUM(H165)</f>
        <v>10</v>
      </c>
      <c r="I164" s="991">
        <f>SUM(I165)</f>
        <v>13</v>
      </c>
      <c r="J164" s="976">
        <f>H164+I164</f>
        <v>23</v>
      </c>
      <c r="K164" s="991"/>
      <c r="L164" s="991">
        <f>SUM(L165)</f>
        <v>32</v>
      </c>
      <c r="M164" s="991">
        <f>SUM(M165)</f>
        <v>26</v>
      </c>
      <c r="N164" s="976">
        <f>L164+M164</f>
        <v>58</v>
      </c>
      <c r="O164" s="976"/>
      <c r="P164" s="976">
        <f>P165</f>
        <v>0</v>
      </c>
      <c r="Q164" s="976">
        <f>Q165</f>
        <v>0</v>
      </c>
      <c r="R164" s="1913">
        <f>SUM(P164:Q164)</f>
        <v>0</v>
      </c>
      <c r="S164" s="427"/>
    </row>
    <row r="165" spans="1:19" ht="9.9499999999999993" customHeight="1">
      <c r="A165" s="298">
        <v>7</v>
      </c>
      <c r="B165" s="96">
        <v>6</v>
      </c>
      <c r="C165" s="96">
        <v>10</v>
      </c>
      <c r="D165" s="157"/>
      <c r="E165" s="2205"/>
      <c r="F165" s="631"/>
      <c r="G165" s="89" t="s">
        <v>248</v>
      </c>
      <c r="H165" s="1909">
        <v>10</v>
      </c>
      <c r="I165" s="1910">
        <v>13</v>
      </c>
      <c r="J165" s="978">
        <f t="shared" si="12"/>
        <v>23</v>
      </c>
      <c r="K165" s="1909"/>
      <c r="L165" s="1909">
        <v>32</v>
      </c>
      <c r="M165" s="1909">
        <v>26</v>
      </c>
      <c r="N165" s="1905">
        <f t="shared" si="13"/>
        <v>58</v>
      </c>
      <c r="O165" s="470"/>
      <c r="P165" s="470">
        <v>0</v>
      </c>
      <c r="Q165" s="470">
        <v>0</v>
      </c>
      <c r="R165" s="989">
        <f>SUM(P165:Q165)</f>
        <v>0</v>
      </c>
      <c r="S165" s="75"/>
    </row>
    <row r="166" spans="1:19" ht="12" customHeight="1">
      <c r="B166" s="96"/>
      <c r="C166" s="96"/>
      <c r="D166" s="157"/>
      <c r="E166" s="2204">
        <v>1408</v>
      </c>
      <c r="F166" s="13" t="s">
        <v>63</v>
      </c>
      <c r="G166" s="40"/>
      <c r="H166" s="1042">
        <f>SUM(H167+H170+H173+H177)</f>
        <v>134</v>
      </c>
      <c r="I166" s="1042">
        <f>SUM(I167+I170+I173+I177)</f>
        <v>102</v>
      </c>
      <c r="J166" s="405">
        <f t="shared" si="12"/>
        <v>236</v>
      </c>
      <c r="K166" s="1042"/>
      <c r="L166" s="1042">
        <f>SUM(L167+L170+L173+L177)</f>
        <v>631</v>
      </c>
      <c r="M166" s="1042">
        <f>SUM(M167+M170+M173+M177)</f>
        <v>682</v>
      </c>
      <c r="N166" s="405">
        <f t="shared" si="13"/>
        <v>1313</v>
      </c>
      <c r="O166" s="1042"/>
      <c r="P166" s="405">
        <f>P167+P173+P170+P177</f>
        <v>705</v>
      </c>
      <c r="Q166" s="405">
        <f>Q167+Q173+Q170+Q177</f>
        <v>739</v>
      </c>
      <c r="R166" s="994">
        <f>R167+R170+R173+R177</f>
        <v>1444</v>
      </c>
      <c r="S166" s="75"/>
    </row>
    <row r="167" spans="1:19" ht="12" customHeight="1">
      <c r="B167" s="96"/>
      <c r="C167" s="96"/>
      <c r="D167" s="157"/>
      <c r="E167" s="2205"/>
      <c r="F167" s="636" t="s">
        <v>64</v>
      </c>
      <c r="G167" s="64"/>
      <c r="H167" s="986">
        <f>SUM(H168:H169)</f>
        <v>70</v>
      </c>
      <c r="I167" s="986">
        <f>SUM(I168:I169)</f>
        <v>63</v>
      </c>
      <c r="J167" s="976">
        <f t="shared" si="12"/>
        <v>133</v>
      </c>
      <c r="K167" s="986"/>
      <c r="L167" s="986">
        <f>SUM(L168:L169)</f>
        <v>509</v>
      </c>
      <c r="M167" s="986">
        <f>SUM(M168:M169)</f>
        <v>575</v>
      </c>
      <c r="N167" s="976">
        <f t="shared" si="13"/>
        <v>1084</v>
      </c>
      <c r="O167" s="986"/>
      <c r="P167" s="986">
        <f>P168+P169</f>
        <v>579</v>
      </c>
      <c r="Q167" s="986">
        <f>Q168+Q169</f>
        <v>638</v>
      </c>
      <c r="R167" s="987">
        <f>R168+R169</f>
        <v>1217</v>
      </c>
      <c r="S167" s="75"/>
    </row>
    <row r="168" spans="1:19" ht="12" customHeight="1">
      <c r="A168" s="298">
        <v>8</v>
      </c>
      <c r="B168" s="96">
        <v>4</v>
      </c>
      <c r="C168" s="96">
        <v>8</v>
      </c>
      <c r="D168" s="157"/>
      <c r="E168" s="2205"/>
      <c r="F168" s="636"/>
      <c r="G168" s="89" t="s">
        <v>358</v>
      </c>
      <c r="H168" s="1015">
        <v>0</v>
      </c>
      <c r="I168" s="1015">
        <v>0</v>
      </c>
      <c r="J168" s="397">
        <f t="shared" si="12"/>
        <v>0</v>
      </c>
      <c r="K168" s="1015"/>
      <c r="L168" s="1015">
        <v>447</v>
      </c>
      <c r="M168" s="1015">
        <v>490</v>
      </c>
      <c r="N168" s="397">
        <f>L168+M168</f>
        <v>937</v>
      </c>
      <c r="O168" s="1015"/>
      <c r="P168" s="1015">
        <v>447</v>
      </c>
      <c r="Q168" s="1015">
        <v>490</v>
      </c>
      <c r="R168" s="1911">
        <f>SUM(P168:Q168)</f>
        <v>937</v>
      </c>
      <c r="S168" s="75"/>
    </row>
    <row r="169" spans="1:19" ht="12" customHeight="1">
      <c r="A169" s="298">
        <v>8</v>
      </c>
      <c r="B169" s="96">
        <v>4</v>
      </c>
      <c r="C169" s="96">
        <v>8</v>
      </c>
      <c r="D169" s="157"/>
      <c r="E169" s="2205"/>
      <c r="F169" s="631"/>
      <c r="G169" s="89" t="s">
        <v>250</v>
      </c>
      <c r="H169" s="1924">
        <v>70</v>
      </c>
      <c r="I169" s="1924">
        <v>63</v>
      </c>
      <c r="J169" s="397">
        <f t="shared" si="12"/>
        <v>133</v>
      </c>
      <c r="K169" s="1924"/>
      <c r="L169" s="1924">
        <v>62</v>
      </c>
      <c r="M169" s="1924">
        <v>85</v>
      </c>
      <c r="N169" s="656">
        <f t="shared" si="13"/>
        <v>147</v>
      </c>
      <c r="O169" s="397"/>
      <c r="P169" s="1015">
        <v>132</v>
      </c>
      <c r="Q169" s="1015">
        <v>148</v>
      </c>
      <c r="R169" s="1911">
        <f>SUM(P169:Q169)</f>
        <v>280</v>
      </c>
      <c r="S169" s="75"/>
    </row>
    <row r="170" spans="1:19" ht="12" customHeight="1">
      <c r="B170" s="96"/>
      <c r="C170" s="96"/>
      <c r="D170" s="157"/>
      <c r="E170" s="2205"/>
      <c r="F170" s="998" t="s">
        <v>65</v>
      </c>
      <c r="G170" s="36"/>
      <c r="H170" s="589">
        <f>SUM(H171:H172)</f>
        <v>0</v>
      </c>
      <c r="I170" s="589">
        <f>SUM(I171:I172)</f>
        <v>0</v>
      </c>
      <c r="J170" s="475">
        <f t="shared" si="12"/>
        <v>0</v>
      </c>
      <c r="K170" s="589"/>
      <c r="L170" s="589">
        <f>SUM(L171:L172)</f>
        <v>19</v>
      </c>
      <c r="M170" s="589">
        <f>SUM(M171:M172)</f>
        <v>23</v>
      </c>
      <c r="N170" s="475">
        <f t="shared" si="13"/>
        <v>42</v>
      </c>
      <c r="O170" s="475"/>
      <c r="P170" s="475">
        <f>P171+P172</f>
        <v>0</v>
      </c>
      <c r="Q170" s="475">
        <f>Q171+Q172</f>
        <v>0</v>
      </c>
      <c r="R170" s="1913">
        <f>SUM(P170:Q170)</f>
        <v>0</v>
      </c>
      <c r="S170" s="75"/>
    </row>
    <row r="171" spans="1:19" ht="12" customHeight="1">
      <c r="A171" s="298">
        <v>8</v>
      </c>
      <c r="B171" s="96">
        <v>4</v>
      </c>
      <c r="C171" s="96">
        <v>6</v>
      </c>
      <c r="D171" s="157"/>
      <c r="E171" s="2205"/>
      <c r="F171" s="998"/>
      <c r="G171" s="356" t="s">
        <v>251</v>
      </c>
      <c r="H171" s="396">
        <v>0</v>
      </c>
      <c r="I171" s="396">
        <v>0</v>
      </c>
      <c r="J171" s="397">
        <f t="shared" si="12"/>
        <v>0</v>
      </c>
      <c r="K171" s="396"/>
      <c r="L171" s="396">
        <v>19</v>
      </c>
      <c r="M171" s="396">
        <v>23</v>
      </c>
      <c r="N171" s="397">
        <f t="shared" si="13"/>
        <v>42</v>
      </c>
      <c r="O171" s="475"/>
      <c r="P171" s="397">
        <v>0</v>
      </c>
      <c r="Q171" s="397">
        <v>0</v>
      </c>
      <c r="R171" s="1911">
        <f>SUM(P171:Q171)</f>
        <v>0</v>
      </c>
    </row>
    <row r="172" spans="1:19" ht="12" customHeight="1">
      <c r="A172" s="298">
        <v>8</v>
      </c>
      <c r="B172" s="96">
        <v>4</v>
      </c>
      <c r="C172" s="96">
        <v>6</v>
      </c>
      <c r="D172" s="157"/>
      <c r="E172" s="2205"/>
      <c r="F172" s="998"/>
      <c r="G172" s="356" t="s">
        <v>373</v>
      </c>
      <c r="H172" s="396">
        <v>0</v>
      </c>
      <c r="I172" s="396">
        <v>0</v>
      </c>
      <c r="J172" s="397">
        <f t="shared" si="12"/>
        <v>0</v>
      </c>
      <c r="K172" s="396"/>
      <c r="L172" s="396">
        <v>0</v>
      </c>
      <c r="M172" s="396">
        <v>0</v>
      </c>
      <c r="N172" s="397">
        <f>L172+M172</f>
        <v>0</v>
      </c>
      <c r="O172" s="475"/>
      <c r="P172" s="397">
        <f t="shared" ref="P172:Q181" si="19">SUM(H172+L172)</f>
        <v>0</v>
      </c>
      <c r="Q172" s="397">
        <f t="shared" si="19"/>
        <v>0</v>
      </c>
      <c r="R172" s="1911">
        <f>SUM(P172:Q172)</f>
        <v>0</v>
      </c>
    </row>
    <row r="173" spans="1:19" ht="11.1" customHeight="1">
      <c r="B173" s="96"/>
      <c r="C173" s="96"/>
      <c r="D173" s="157"/>
      <c r="E173" s="2205"/>
      <c r="F173" s="640" t="s">
        <v>66</v>
      </c>
      <c r="G173" s="89"/>
      <c r="H173" s="1016">
        <f>SUM(H174:H176)</f>
        <v>33</v>
      </c>
      <c r="I173" s="1016">
        <f>SUM(I174:I176)</f>
        <v>19</v>
      </c>
      <c r="J173" s="475">
        <f t="shared" si="12"/>
        <v>52</v>
      </c>
      <c r="K173" s="1016"/>
      <c r="L173" s="1016">
        <f>SUM(L174:L176)</f>
        <v>51</v>
      </c>
      <c r="M173" s="1016">
        <f>SUM(M174:M176)</f>
        <v>35</v>
      </c>
      <c r="N173" s="475">
        <f t="shared" si="13"/>
        <v>86</v>
      </c>
      <c r="O173" s="1016"/>
      <c r="P173" s="475">
        <f>P174+P175+P176</f>
        <v>43</v>
      </c>
      <c r="Q173" s="475">
        <f>Q174+Q175+Q176</f>
        <v>32</v>
      </c>
      <c r="R173" s="1913">
        <f>R174+R175+R176</f>
        <v>75</v>
      </c>
    </row>
    <row r="174" spans="1:19" ht="9.9499999999999993" customHeight="1">
      <c r="A174" s="298">
        <v>8</v>
      </c>
      <c r="B174" s="96">
        <v>4</v>
      </c>
      <c r="C174" s="96">
        <v>11</v>
      </c>
      <c r="D174" s="157"/>
      <c r="E174" s="2205"/>
      <c r="F174" s="640"/>
      <c r="G174" s="89" t="s">
        <v>253</v>
      </c>
      <c r="H174" s="1924">
        <v>6</v>
      </c>
      <c r="I174" s="1924">
        <v>8</v>
      </c>
      <c r="J174" s="397">
        <f t="shared" si="12"/>
        <v>14</v>
      </c>
      <c r="K174" s="1924"/>
      <c r="L174" s="1924">
        <v>22</v>
      </c>
      <c r="M174" s="1924">
        <v>12</v>
      </c>
      <c r="N174" s="656">
        <f t="shared" si="13"/>
        <v>34</v>
      </c>
      <c r="O174" s="397"/>
      <c r="P174" s="397">
        <f t="shared" si="19"/>
        <v>28</v>
      </c>
      <c r="Q174" s="397">
        <f t="shared" si="19"/>
        <v>20</v>
      </c>
      <c r="R174" s="1911">
        <f>SUM(P174:Q174)</f>
        <v>48</v>
      </c>
    </row>
    <row r="175" spans="1:19" ht="9.9499999999999993" customHeight="1">
      <c r="A175" s="298">
        <v>8</v>
      </c>
      <c r="B175" s="298">
        <v>3</v>
      </c>
      <c r="C175" s="298">
        <v>11</v>
      </c>
      <c r="E175" s="2205"/>
      <c r="F175" s="640"/>
      <c r="G175" s="89" t="s">
        <v>360</v>
      </c>
      <c r="H175" s="1924">
        <v>17</v>
      </c>
      <c r="I175" s="1924">
        <v>6</v>
      </c>
      <c r="J175" s="397">
        <f t="shared" si="12"/>
        <v>23</v>
      </c>
      <c r="K175" s="1924"/>
      <c r="L175" s="1924">
        <v>24</v>
      </c>
      <c r="M175" s="1924">
        <v>16</v>
      </c>
      <c r="N175" s="656">
        <f t="shared" si="13"/>
        <v>40</v>
      </c>
      <c r="O175" s="397"/>
      <c r="P175" s="397">
        <v>0</v>
      </c>
      <c r="Q175" s="397">
        <v>0</v>
      </c>
      <c r="R175" s="1911">
        <f>SUM(P175:Q175)</f>
        <v>0</v>
      </c>
    </row>
    <row r="176" spans="1:19" ht="9.9499999999999993" customHeight="1">
      <c r="A176" s="298">
        <v>8</v>
      </c>
      <c r="B176" s="298">
        <v>4</v>
      </c>
      <c r="C176" s="298">
        <v>11</v>
      </c>
      <c r="E176" s="2205"/>
      <c r="F176" s="640"/>
      <c r="G176" s="89" t="s">
        <v>361</v>
      </c>
      <c r="H176" s="1924">
        <v>10</v>
      </c>
      <c r="I176" s="1924">
        <v>5</v>
      </c>
      <c r="J176" s="397">
        <f t="shared" si="12"/>
        <v>15</v>
      </c>
      <c r="K176" s="1924"/>
      <c r="L176" s="1924">
        <v>5</v>
      </c>
      <c r="M176" s="1924">
        <v>7</v>
      </c>
      <c r="N176" s="656">
        <f t="shared" si="13"/>
        <v>12</v>
      </c>
      <c r="O176" s="397"/>
      <c r="P176" s="397">
        <f t="shared" si="19"/>
        <v>15</v>
      </c>
      <c r="Q176" s="397">
        <f t="shared" si="19"/>
        <v>12</v>
      </c>
      <c r="R176" s="1911">
        <f>SUM(P176:Q176)</f>
        <v>27</v>
      </c>
    </row>
    <row r="177" spans="1:20" ht="11.1" customHeight="1">
      <c r="E177" s="2205"/>
      <c r="F177" s="640" t="s">
        <v>67</v>
      </c>
      <c r="G177" s="36"/>
      <c r="H177" s="1016">
        <f>SUM(H178)</f>
        <v>31</v>
      </c>
      <c r="I177" s="1016">
        <f>SUM(I178)</f>
        <v>20</v>
      </c>
      <c r="J177" s="475">
        <f t="shared" si="12"/>
        <v>51</v>
      </c>
      <c r="K177" s="1016"/>
      <c r="L177" s="1016">
        <f>SUM(L178)</f>
        <v>52</v>
      </c>
      <c r="M177" s="1016">
        <f>SUM(M178)</f>
        <v>49</v>
      </c>
      <c r="N177" s="475">
        <f t="shared" si="13"/>
        <v>101</v>
      </c>
      <c r="O177" s="1016"/>
      <c r="P177" s="475">
        <f>P178</f>
        <v>83</v>
      </c>
      <c r="Q177" s="475">
        <f>Q178</f>
        <v>69</v>
      </c>
      <c r="R177" s="1913">
        <f>SUM(P177:Q177)</f>
        <v>152</v>
      </c>
    </row>
    <row r="178" spans="1:20" ht="9.9499999999999993" customHeight="1">
      <c r="A178" s="298">
        <v>8</v>
      </c>
      <c r="B178" s="298">
        <v>4</v>
      </c>
      <c r="C178" s="298">
        <v>11</v>
      </c>
      <c r="E178" s="2205"/>
      <c r="F178" s="638"/>
      <c r="G178" s="89" t="s">
        <v>256</v>
      </c>
      <c r="H178" s="1924">
        <v>31</v>
      </c>
      <c r="I178" s="1924">
        <v>20</v>
      </c>
      <c r="J178" s="403">
        <f t="shared" si="12"/>
        <v>51</v>
      </c>
      <c r="K178" s="1924"/>
      <c r="L178" s="1924">
        <v>52</v>
      </c>
      <c r="M178" s="1924">
        <v>49</v>
      </c>
      <c r="N178" s="1926">
        <f t="shared" si="13"/>
        <v>101</v>
      </c>
      <c r="O178" s="397"/>
      <c r="P178" s="397">
        <f t="shared" si="19"/>
        <v>83</v>
      </c>
      <c r="Q178" s="397">
        <f t="shared" si="19"/>
        <v>69</v>
      </c>
      <c r="R178" s="1911">
        <f>SUM(P178:Q178)</f>
        <v>152</v>
      </c>
    </row>
    <row r="179" spans="1:20" ht="12" customHeight="1">
      <c r="E179" s="2204">
        <v>1624</v>
      </c>
      <c r="F179" s="40" t="s">
        <v>68</v>
      </c>
      <c r="G179" s="999"/>
      <c r="H179" s="993">
        <f>SUM(H180+H182)</f>
        <v>8</v>
      </c>
      <c r="I179" s="993">
        <f>SUM(I180+I182)</f>
        <v>16</v>
      </c>
      <c r="J179" s="405">
        <f t="shared" si="12"/>
        <v>24</v>
      </c>
      <c r="K179" s="993"/>
      <c r="L179" s="993">
        <f>SUM(L180+L182)</f>
        <v>29</v>
      </c>
      <c r="M179" s="993">
        <f>SUM(M180+M182)</f>
        <v>52</v>
      </c>
      <c r="N179" s="405">
        <f t="shared" si="13"/>
        <v>81</v>
      </c>
      <c r="O179" s="993"/>
      <c r="P179" s="405">
        <f>P180+P182</f>
        <v>13</v>
      </c>
      <c r="Q179" s="405">
        <f>Q180+Q182</f>
        <v>20</v>
      </c>
      <c r="R179" s="468">
        <f>R180+R182</f>
        <v>33</v>
      </c>
    </row>
    <row r="180" spans="1:20" ht="10.5" customHeight="1">
      <c r="E180" s="2205"/>
      <c r="F180" s="678" t="s">
        <v>69</v>
      </c>
      <c r="G180" s="64"/>
      <c r="H180" s="986">
        <f>SUM(H181)</f>
        <v>2</v>
      </c>
      <c r="I180" s="986">
        <f>SUM(I181)</f>
        <v>5</v>
      </c>
      <c r="J180" s="976">
        <f>H180+I180</f>
        <v>7</v>
      </c>
      <c r="K180" s="986"/>
      <c r="L180" s="986">
        <f>SUM(L181)</f>
        <v>11</v>
      </c>
      <c r="M180" s="986">
        <f>SUM(M181)</f>
        <v>15</v>
      </c>
      <c r="N180" s="976">
        <f>L180+M180</f>
        <v>26</v>
      </c>
      <c r="O180" s="986"/>
      <c r="P180" s="976">
        <f>P181</f>
        <v>13</v>
      </c>
      <c r="Q180" s="976">
        <f>Q181</f>
        <v>20</v>
      </c>
      <c r="R180" s="992">
        <f>SUM(P180:Q180)</f>
        <v>33</v>
      </c>
    </row>
    <row r="181" spans="1:20" ht="10.5" customHeight="1">
      <c r="A181" s="298">
        <v>9</v>
      </c>
      <c r="B181" s="298">
        <v>4</v>
      </c>
      <c r="C181" s="298">
        <v>8</v>
      </c>
      <c r="E181" s="2205"/>
      <c r="F181" s="638"/>
      <c r="G181" s="89" t="s">
        <v>258</v>
      </c>
      <c r="H181" s="1909">
        <v>2</v>
      </c>
      <c r="I181" s="1910">
        <v>5</v>
      </c>
      <c r="J181" s="470">
        <f>H181+I181</f>
        <v>7</v>
      </c>
      <c r="K181" s="1909"/>
      <c r="L181" s="1909">
        <v>11</v>
      </c>
      <c r="M181" s="1909">
        <v>15</v>
      </c>
      <c r="N181" s="655">
        <f>L181+M181</f>
        <v>26</v>
      </c>
      <c r="O181" s="470"/>
      <c r="P181" s="397">
        <f t="shared" si="19"/>
        <v>13</v>
      </c>
      <c r="Q181" s="397">
        <f t="shared" si="19"/>
        <v>20</v>
      </c>
      <c r="R181" s="1911">
        <f>SUM(P181:Q181)</f>
        <v>33</v>
      </c>
      <c r="T181" s="469"/>
    </row>
    <row r="182" spans="1:20" ht="10.5" customHeight="1">
      <c r="E182" s="2205"/>
      <c r="F182" s="636" t="s">
        <v>71</v>
      </c>
      <c r="G182" s="89"/>
      <c r="H182" s="986">
        <f>SUM(H183)</f>
        <v>6</v>
      </c>
      <c r="I182" s="986">
        <f>SUM(I183)</f>
        <v>11</v>
      </c>
      <c r="J182" s="976">
        <f>H182+I182</f>
        <v>17</v>
      </c>
      <c r="K182" s="986"/>
      <c r="L182" s="986">
        <f>SUM(L183)</f>
        <v>18</v>
      </c>
      <c r="M182" s="986">
        <f>SUM(M183)</f>
        <v>37</v>
      </c>
      <c r="N182" s="976">
        <f>L182+M182</f>
        <v>55</v>
      </c>
      <c r="O182" s="986"/>
      <c r="P182" s="976">
        <f>P183</f>
        <v>0</v>
      </c>
      <c r="Q182" s="976">
        <f>Q183</f>
        <v>0</v>
      </c>
      <c r="R182" s="992">
        <f>SUM(P182:Q182)</f>
        <v>0</v>
      </c>
    </row>
    <row r="183" spans="1:20" ht="10.5" customHeight="1">
      <c r="A183" s="298">
        <v>9</v>
      </c>
      <c r="B183" s="298">
        <v>5</v>
      </c>
      <c r="C183" s="298">
        <v>11</v>
      </c>
      <c r="E183" s="2207"/>
      <c r="F183" s="631"/>
      <c r="G183" s="89" t="s">
        <v>259</v>
      </c>
      <c r="H183" s="1909">
        <v>6</v>
      </c>
      <c r="I183" s="1910">
        <v>11</v>
      </c>
      <c r="J183" s="470">
        <f>H183+I183</f>
        <v>17</v>
      </c>
      <c r="K183" s="1909"/>
      <c r="L183" s="1909">
        <v>18</v>
      </c>
      <c r="M183" s="1909">
        <v>37</v>
      </c>
      <c r="N183" s="470">
        <f>L183+M183</f>
        <v>55</v>
      </c>
      <c r="O183" s="470"/>
      <c r="P183" s="470">
        <v>0</v>
      </c>
      <c r="Q183" s="470">
        <v>0</v>
      </c>
      <c r="R183" s="989">
        <f>SUM(P183:Q183)</f>
        <v>0</v>
      </c>
    </row>
    <row r="184" spans="1:20" ht="12" customHeight="1">
      <c r="A184" s="305"/>
      <c r="B184" s="305"/>
      <c r="C184" s="305"/>
      <c r="D184" s="79"/>
      <c r="F184" s="2256" t="s">
        <v>8</v>
      </c>
      <c r="G184" s="2257"/>
      <c r="H184" s="1000">
        <f>SUM(H8+H42+H88+H101+H110+H140+H153+H166+H179)</f>
        <v>2180</v>
      </c>
      <c r="I184" s="1000">
        <f>SUM(I8+I42+I88+I101+I110+I140+I153+I166+I179)</f>
        <v>1706</v>
      </c>
      <c r="J184" s="1000">
        <f>SUM(J8+J42+J88+J101+J110+J140+J153+J166+J179)</f>
        <v>3886</v>
      </c>
      <c r="K184" s="1000"/>
      <c r="L184" s="1000">
        <f>SUM(L8+L42+L88+L101+L110+L140+L153+L166+L179)</f>
        <v>9599</v>
      </c>
      <c r="M184" s="1000">
        <f>SUM(M8+M42+M88+M101+M110+M140+M153+M166+M179)</f>
        <v>8664</v>
      </c>
      <c r="N184" s="1000">
        <f>SUM(N8+N42+N88+N101+N110+N140+N153+N166+N179)</f>
        <v>18263</v>
      </c>
      <c r="O184" s="1000"/>
      <c r="P184" s="1000">
        <f>SUM(P8+P42+P88+P101+P110+P140+P153+P166+P179)</f>
        <v>8806</v>
      </c>
      <c r="Q184" s="1000">
        <f>SUM(Q8+Q42+Q88+Q101+Q110+Q140+Q153+Q166+Q179)</f>
        <v>8031</v>
      </c>
      <c r="R184" s="1001">
        <f>SUM(R8+R42+R88+R101+R110+R140+R153+R166+R179)</f>
        <v>16837</v>
      </c>
    </row>
    <row r="185" spans="1:20" ht="9.9499999999999993" customHeight="1">
      <c r="A185" s="305"/>
      <c r="B185" s="305"/>
      <c r="C185" s="305"/>
      <c r="D185" s="79"/>
      <c r="F185" s="92" t="s">
        <v>362</v>
      </c>
      <c r="G185" s="1003"/>
      <c r="H185" s="980"/>
      <c r="I185" s="1916"/>
      <c r="J185" s="980"/>
      <c r="K185" s="980"/>
      <c r="L185" s="980"/>
      <c r="M185" s="980"/>
      <c r="N185" s="980"/>
      <c r="O185" s="980"/>
      <c r="P185" s="980"/>
      <c r="Q185" s="980"/>
      <c r="R185" s="980"/>
    </row>
    <row r="186" spans="1:20" ht="9.9499999999999993" customHeight="1">
      <c r="A186" s="305"/>
      <c r="B186" s="305"/>
      <c r="C186" s="305"/>
      <c r="D186" s="79"/>
      <c r="F186" s="92" t="s">
        <v>374</v>
      </c>
      <c r="G186" s="1003"/>
      <c r="H186" s="980"/>
      <c r="I186" s="1916"/>
      <c r="J186" s="980"/>
      <c r="K186" s="980"/>
      <c r="L186" s="980"/>
      <c r="M186" s="980"/>
      <c r="N186" s="980"/>
      <c r="O186" s="980"/>
      <c r="P186" s="980"/>
      <c r="Q186" s="980"/>
      <c r="R186" s="980"/>
    </row>
    <row r="187" spans="1:20" ht="15.75" customHeight="1">
      <c r="A187" s="305"/>
      <c r="B187" s="305"/>
      <c r="C187" s="305"/>
      <c r="D187" s="79"/>
      <c r="R187" s="477"/>
    </row>
    <row r="188" spans="1:20" ht="9" customHeight="1">
      <c r="A188" s="305"/>
      <c r="B188" s="305"/>
      <c r="C188" s="305"/>
      <c r="D188" s="79"/>
    </row>
    <row r="189" spans="1:20" ht="9" customHeight="1">
      <c r="A189" s="305"/>
      <c r="B189" s="305"/>
      <c r="C189" s="305"/>
      <c r="D189" s="79"/>
    </row>
    <row r="190" spans="1:20" ht="9" customHeight="1">
      <c r="A190" s="305"/>
      <c r="B190" s="305"/>
      <c r="C190" s="305"/>
      <c r="D190" s="79"/>
    </row>
    <row r="191" spans="1:20" ht="9" customHeight="1">
      <c r="A191" s="305"/>
      <c r="B191" s="305"/>
      <c r="C191" s="305"/>
      <c r="D191" s="79"/>
    </row>
    <row r="192" spans="1:20" ht="9" customHeight="1">
      <c r="A192" s="305"/>
      <c r="B192" s="305"/>
      <c r="C192" s="305"/>
      <c r="D192" s="79"/>
    </row>
    <row r="193" spans="1:4" ht="9" customHeight="1">
      <c r="A193" s="305"/>
      <c r="B193" s="305"/>
      <c r="C193" s="305"/>
      <c r="D193" s="79"/>
    </row>
    <row r="194" spans="1:4" ht="9" customHeight="1">
      <c r="A194" s="305"/>
      <c r="B194" s="305"/>
      <c r="C194" s="305"/>
      <c r="D194" s="79"/>
    </row>
    <row r="195" spans="1:4" ht="9" customHeight="1">
      <c r="A195" s="305"/>
      <c r="B195" s="305"/>
      <c r="C195" s="305"/>
      <c r="D195" s="79"/>
    </row>
    <row r="196" spans="1:4" ht="9" customHeight="1">
      <c r="A196" s="305"/>
      <c r="B196" s="305"/>
      <c r="C196" s="305"/>
      <c r="D196" s="79"/>
    </row>
    <row r="197" spans="1:4" ht="9" customHeight="1">
      <c r="A197" s="305"/>
      <c r="B197" s="305"/>
      <c r="C197" s="305"/>
      <c r="D197" s="79"/>
    </row>
    <row r="198" spans="1:4" ht="9" customHeight="1">
      <c r="A198" s="305"/>
      <c r="B198" s="305"/>
      <c r="C198" s="305"/>
      <c r="D198" s="79"/>
    </row>
    <row r="199" spans="1:4" ht="9" customHeight="1">
      <c r="A199" s="305"/>
      <c r="B199" s="305"/>
      <c r="C199" s="305"/>
      <c r="D199" s="79"/>
    </row>
    <row r="200" spans="1:4" ht="9" customHeight="1">
      <c r="A200" s="305"/>
      <c r="B200" s="305"/>
      <c r="C200" s="305"/>
      <c r="D200" s="79"/>
    </row>
    <row r="201" spans="1:4" ht="9" customHeight="1">
      <c r="A201" s="305"/>
      <c r="B201" s="305"/>
      <c r="C201" s="305"/>
      <c r="D201" s="79"/>
    </row>
    <row r="202" spans="1:4" ht="9" customHeight="1">
      <c r="A202" s="305"/>
      <c r="B202" s="305"/>
      <c r="C202" s="305"/>
      <c r="D202" s="79"/>
    </row>
    <row r="203" spans="1:4" ht="9" customHeight="1">
      <c r="A203" s="305"/>
      <c r="B203" s="305"/>
      <c r="C203" s="305"/>
      <c r="D203" s="79"/>
    </row>
    <row r="204" spans="1:4" ht="9" customHeight="1">
      <c r="A204" s="305"/>
      <c r="B204" s="305"/>
      <c r="C204" s="305"/>
      <c r="D204" s="79"/>
    </row>
    <row r="205" spans="1:4" ht="9" customHeight="1">
      <c r="A205" s="305"/>
      <c r="B205" s="305"/>
      <c r="C205" s="305"/>
      <c r="D205" s="79"/>
    </row>
    <row r="206" spans="1:4" ht="9" customHeight="1">
      <c r="A206" s="305"/>
      <c r="B206" s="305"/>
      <c r="C206" s="305"/>
      <c r="D206" s="79"/>
    </row>
    <row r="207" spans="1:4" ht="9" customHeight="1">
      <c r="A207" s="305"/>
      <c r="B207" s="305"/>
      <c r="C207" s="305"/>
      <c r="D207" s="79"/>
    </row>
    <row r="208" spans="1:4" ht="9" customHeight="1">
      <c r="A208" s="305"/>
      <c r="B208" s="305"/>
      <c r="C208" s="305"/>
      <c r="D208" s="79"/>
    </row>
    <row r="209" spans="1:4" ht="9" customHeight="1">
      <c r="A209" s="305"/>
      <c r="B209" s="305"/>
      <c r="C209" s="305"/>
      <c r="D209" s="79"/>
    </row>
    <row r="210" spans="1:4" ht="9" customHeight="1">
      <c r="A210" s="305"/>
      <c r="B210" s="305"/>
      <c r="C210" s="305"/>
      <c r="D210" s="79"/>
    </row>
    <row r="211" spans="1:4" ht="9" customHeight="1">
      <c r="A211" s="305"/>
      <c r="B211" s="305"/>
      <c r="C211" s="305"/>
      <c r="D211" s="79"/>
    </row>
    <row r="212" spans="1:4" ht="9" customHeight="1">
      <c r="A212" s="305"/>
      <c r="B212" s="305"/>
      <c r="C212" s="305"/>
      <c r="D212" s="79"/>
    </row>
    <row r="213" spans="1:4" ht="9" customHeight="1">
      <c r="A213" s="305"/>
      <c r="B213" s="305"/>
      <c r="C213" s="305"/>
      <c r="D213" s="79"/>
    </row>
    <row r="214" spans="1:4" ht="9" customHeight="1">
      <c r="A214" s="305"/>
      <c r="B214" s="305"/>
      <c r="C214" s="305"/>
      <c r="D214" s="79"/>
    </row>
    <row r="215" spans="1:4" ht="9" customHeight="1">
      <c r="A215" s="305"/>
      <c r="B215" s="305"/>
      <c r="C215" s="305"/>
      <c r="D215" s="79"/>
    </row>
    <row r="216" spans="1:4" ht="9" customHeight="1">
      <c r="A216" s="305"/>
      <c r="B216" s="305"/>
      <c r="C216" s="305"/>
      <c r="D216" s="79"/>
    </row>
    <row r="217" spans="1:4" ht="9" customHeight="1">
      <c r="A217" s="305"/>
      <c r="B217" s="305"/>
      <c r="C217" s="305"/>
      <c r="D217" s="79"/>
    </row>
    <row r="218" spans="1:4" ht="9" customHeight="1">
      <c r="A218" s="305"/>
      <c r="B218" s="305"/>
      <c r="C218" s="305"/>
      <c r="D218" s="79"/>
    </row>
    <row r="219" spans="1:4" ht="9" customHeight="1">
      <c r="A219" s="305"/>
      <c r="B219" s="305"/>
      <c r="C219" s="305"/>
      <c r="D219" s="79"/>
    </row>
    <row r="220" spans="1:4" ht="9" customHeight="1">
      <c r="A220" s="305"/>
      <c r="B220" s="305"/>
      <c r="C220" s="305"/>
      <c r="D220" s="79"/>
    </row>
    <row r="221" spans="1:4" ht="9" customHeight="1">
      <c r="A221" s="305"/>
      <c r="B221" s="305"/>
      <c r="C221" s="305"/>
      <c r="D221" s="79"/>
    </row>
    <row r="222" spans="1:4" ht="9" customHeight="1">
      <c r="A222" s="305"/>
      <c r="B222" s="305"/>
      <c r="C222" s="305"/>
      <c r="D222" s="79"/>
    </row>
    <row r="223" spans="1:4" ht="9" customHeight="1">
      <c r="A223" s="305"/>
      <c r="B223" s="305"/>
      <c r="C223" s="305"/>
      <c r="D223" s="79"/>
    </row>
    <row r="224" spans="1:4" ht="9" customHeight="1">
      <c r="A224" s="305"/>
      <c r="B224" s="305"/>
      <c r="C224" s="305"/>
      <c r="D224" s="79"/>
    </row>
    <row r="225" spans="1:4" ht="9" customHeight="1">
      <c r="A225" s="305"/>
      <c r="B225" s="305"/>
      <c r="C225" s="305"/>
      <c r="D225" s="79"/>
    </row>
    <row r="226" spans="1:4" ht="9" customHeight="1">
      <c r="A226" s="305"/>
      <c r="B226" s="305"/>
      <c r="C226" s="305"/>
      <c r="D226" s="79"/>
    </row>
    <row r="227" spans="1:4" ht="9" customHeight="1">
      <c r="A227" s="305"/>
      <c r="B227" s="305"/>
      <c r="C227" s="305"/>
      <c r="D227" s="79"/>
    </row>
    <row r="228" spans="1:4" ht="9" customHeight="1">
      <c r="A228" s="305"/>
      <c r="B228" s="305"/>
      <c r="C228" s="305"/>
      <c r="D228" s="79"/>
    </row>
    <row r="229" spans="1:4" ht="9" customHeight="1">
      <c r="A229" s="305"/>
      <c r="B229" s="305"/>
      <c r="C229" s="305"/>
      <c r="D229" s="79"/>
    </row>
    <row r="230" spans="1:4" ht="9" customHeight="1">
      <c r="A230" s="305"/>
      <c r="B230" s="305"/>
      <c r="C230" s="305"/>
      <c r="D230" s="79"/>
    </row>
    <row r="231" spans="1:4" ht="9" customHeight="1">
      <c r="A231" s="305"/>
      <c r="B231" s="305"/>
      <c r="C231" s="305"/>
      <c r="D231" s="79"/>
    </row>
    <row r="232" spans="1:4" ht="9" customHeight="1">
      <c r="A232" s="305"/>
      <c r="B232" s="305"/>
      <c r="C232" s="305"/>
      <c r="D232" s="79"/>
    </row>
    <row r="233" spans="1:4" ht="9" customHeight="1">
      <c r="A233" s="305"/>
      <c r="B233" s="305"/>
      <c r="C233" s="305"/>
      <c r="D233" s="79"/>
    </row>
    <row r="234" spans="1:4" ht="9" customHeight="1">
      <c r="A234" s="305"/>
      <c r="B234" s="305"/>
      <c r="C234" s="305"/>
      <c r="D234" s="79"/>
    </row>
    <row r="235" spans="1:4" ht="9" customHeight="1">
      <c r="A235" s="305"/>
      <c r="B235" s="305"/>
      <c r="C235" s="305"/>
      <c r="D235" s="79"/>
    </row>
    <row r="236" spans="1:4" ht="9" customHeight="1">
      <c r="A236" s="305"/>
      <c r="B236" s="305"/>
      <c r="C236" s="305"/>
      <c r="D236" s="79"/>
    </row>
    <row r="237" spans="1:4" ht="9" customHeight="1">
      <c r="A237" s="305"/>
      <c r="B237" s="305"/>
      <c r="C237" s="305"/>
      <c r="D237" s="79"/>
    </row>
    <row r="238" spans="1:4" ht="9" customHeight="1">
      <c r="A238" s="305"/>
      <c r="B238" s="305"/>
      <c r="C238" s="305"/>
      <c r="D238" s="79"/>
    </row>
    <row r="239" spans="1:4" ht="9" customHeight="1">
      <c r="A239" s="305"/>
      <c r="B239" s="305"/>
      <c r="C239" s="305"/>
      <c r="D239" s="79"/>
    </row>
    <row r="240" spans="1:4" ht="9" customHeight="1">
      <c r="A240" s="305"/>
      <c r="B240" s="305"/>
      <c r="C240" s="305"/>
      <c r="D240" s="79"/>
    </row>
    <row r="241" spans="1:4" ht="9" customHeight="1">
      <c r="A241" s="305"/>
      <c r="B241" s="305"/>
      <c r="C241" s="305"/>
      <c r="D241" s="79"/>
    </row>
    <row r="242" spans="1:4" ht="9" customHeight="1">
      <c r="A242" s="305"/>
      <c r="B242" s="305"/>
      <c r="C242" s="305"/>
      <c r="D242" s="79"/>
    </row>
    <row r="243" spans="1:4" ht="9" customHeight="1">
      <c r="A243" s="305"/>
      <c r="B243" s="305"/>
      <c r="C243" s="305"/>
      <c r="D243" s="79"/>
    </row>
    <row r="244" spans="1:4" ht="9" customHeight="1">
      <c r="A244" s="305"/>
      <c r="B244" s="305"/>
      <c r="C244" s="305"/>
      <c r="D244" s="79"/>
    </row>
    <row r="245" spans="1:4" ht="9" customHeight="1">
      <c r="A245" s="305"/>
      <c r="B245" s="305"/>
      <c r="C245" s="305"/>
      <c r="D245" s="79"/>
    </row>
    <row r="246" spans="1:4" ht="9" customHeight="1">
      <c r="A246" s="305"/>
      <c r="B246" s="305"/>
      <c r="C246" s="305"/>
      <c r="D246" s="79"/>
    </row>
    <row r="247" spans="1:4" ht="9" customHeight="1">
      <c r="A247" s="305"/>
      <c r="B247" s="305"/>
      <c r="C247" s="305"/>
      <c r="D247" s="79"/>
    </row>
    <row r="248" spans="1:4" ht="9" customHeight="1">
      <c r="A248" s="305"/>
      <c r="B248" s="305"/>
      <c r="C248" s="305"/>
      <c r="D248" s="79"/>
    </row>
    <row r="249" spans="1:4" ht="9" customHeight="1">
      <c r="A249" s="305"/>
      <c r="B249" s="305"/>
      <c r="C249" s="305"/>
      <c r="D249" s="79"/>
    </row>
    <row r="250" spans="1:4" ht="9" customHeight="1">
      <c r="A250" s="305"/>
      <c r="B250" s="305"/>
      <c r="C250" s="305"/>
      <c r="D250" s="79"/>
    </row>
    <row r="251" spans="1:4" ht="9" customHeight="1">
      <c r="A251" s="305"/>
      <c r="B251" s="305"/>
      <c r="C251" s="305"/>
      <c r="D251" s="79"/>
    </row>
    <row r="252" spans="1:4" ht="9" customHeight="1">
      <c r="A252" s="305"/>
      <c r="B252" s="305"/>
      <c r="C252" s="305"/>
      <c r="D252" s="79"/>
    </row>
    <row r="253" spans="1:4" ht="9" customHeight="1">
      <c r="A253" s="305"/>
      <c r="B253" s="305"/>
      <c r="C253" s="305"/>
      <c r="D253" s="79"/>
    </row>
    <row r="254" spans="1:4" ht="9" customHeight="1">
      <c r="A254" s="305"/>
      <c r="B254" s="305"/>
      <c r="C254" s="305"/>
      <c r="D254" s="79"/>
    </row>
    <row r="255" spans="1:4" ht="9" customHeight="1">
      <c r="A255" s="305"/>
      <c r="B255" s="305"/>
      <c r="C255" s="305"/>
      <c r="D255" s="79"/>
    </row>
    <row r="256" spans="1:4" ht="9" customHeight="1">
      <c r="A256" s="305"/>
      <c r="B256" s="305"/>
      <c r="C256" s="305"/>
      <c r="D256" s="79"/>
    </row>
    <row r="257" spans="1:17" ht="9" customHeight="1">
      <c r="A257" s="305"/>
      <c r="B257" s="305"/>
      <c r="C257" s="305"/>
      <c r="D257" s="79"/>
    </row>
    <row r="258" spans="1:17" ht="9" customHeight="1">
      <c r="A258" s="305"/>
      <c r="B258" s="305"/>
      <c r="C258" s="305"/>
      <c r="D258" s="79"/>
    </row>
    <row r="259" spans="1:17" ht="9" customHeight="1">
      <c r="A259" s="305"/>
      <c r="B259" s="305"/>
      <c r="C259" s="305"/>
      <c r="D259" s="79"/>
    </row>
    <row r="260" spans="1:17" ht="9" customHeight="1">
      <c r="A260" s="305"/>
      <c r="B260" s="305"/>
      <c r="C260" s="305"/>
      <c r="D260" s="79"/>
    </row>
    <row r="261" spans="1:17" ht="9" customHeight="1">
      <c r="A261" s="305"/>
      <c r="B261" s="305"/>
      <c r="C261" s="305"/>
      <c r="D261" s="79"/>
    </row>
    <row r="262" spans="1:17" ht="9" customHeight="1">
      <c r="A262" s="305"/>
      <c r="B262" s="305"/>
      <c r="C262" s="305"/>
      <c r="D262" s="79"/>
    </row>
    <row r="263" spans="1:17" ht="9" customHeight="1">
      <c r="A263" s="305"/>
      <c r="B263" s="305"/>
      <c r="C263" s="305"/>
      <c r="D263" s="79"/>
    </row>
    <row r="264" spans="1:17" ht="9" customHeight="1">
      <c r="A264" s="305"/>
      <c r="B264" s="305"/>
      <c r="C264" s="305"/>
      <c r="D264" s="79"/>
    </row>
    <row r="265" spans="1:17" ht="9" customHeight="1">
      <c r="A265" s="305"/>
      <c r="B265" s="305"/>
      <c r="C265" s="305"/>
      <c r="D265" s="79"/>
      <c r="F265" s="92"/>
      <c r="G265" s="64"/>
      <c r="H265" s="307"/>
      <c r="I265" s="275"/>
      <c r="J265" s="308"/>
      <c r="K265" s="307"/>
      <c r="L265" s="307"/>
      <c r="M265" s="307"/>
      <c r="N265" s="308"/>
      <c r="O265" s="308"/>
      <c r="P265" s="308"/>
      <c r="Q265" s="308"/>
    </row>
    <row r="266" spans="1:17" ht="9" customHeight="1">
      <c r="A266" s="305"/>
      <c r="B266" s="305"/>
      <c r="C266" s="305"/>
      <c r="D266" s="79"/>
    </row>
    <row r="267" spans="1:17" ht="9" customHeight="1">
      <c r="A267" s="305"/>
      <c r="B267" s="305"/>
      <c r="C267" s="305"/>
      <c r="D267" s="79"/>
    </row>
    <row r="268" spans="1:17" ht="9" customHeight="1">
      <c r="A268" s="305"/>
      <c r="B268" s="305"/>
      <c r="C268" s="305"/>
      <c r="D268" s="79"/>
    </row>
    <row r="269" spans="1:17" ht="9" customHeight="1">
      <c r="A269" s="305"/>
      <c r="B269" s="305"/>
      <c r="C269" s="305"/>
      <c r="D269" s="79"/>
    </row>
    <row r="270" spans="1:17" ht="9" customHeight="1">
      <c r="A270" s="305"/>
      <c r="B270" s="305"/>
      <c r="C270" s="305"/>
      <c r="D270" s="79"/>
    </row>
    <row r="271" spans="1:17" ht="9" customHeight="1">
      <c r="A271" s="305"/>
      <c r="B271" s="305"/>
      <c r="C271" s="305"/>
      <c r="D271" s="79"/>
    </row>
    <row r="272" spans="1:17" ht="9" customHeight="1">
      <c r="A272" s="305"/>
      <c r="B272" s="305"/>
      <c r="C272" s="305"/>
      <c r="D272" s="79"/>
    </row>
    <row r="273" spans="1:4" ht="9" customHeight="1">
      <c r="A273" s="305"/>
      <c r="B273" s="305"/>
      <c r="C273" s="305"/>
      <c r="D273" s="79"/>
    </row>
    <row r="274" spans="1:4" ht="9" customHeight="1">
      <c r="A274" s="305"/>
      <c r="B274" s="305"/>
      <c r="C274" s="305"/>
      <c r="D274" s="79"/>
    </row>
    <row r="275" spans="1:4" ht="9" customHeight="1">
      <c r="A275" s="305"/>
      <c r="B275" s="305"/>
      <c r="C275" s="305"/>
      <c r="D275" s="79"/>
    </row>
    <row r="276" spans="1:4" ht="9" customHeight="1">
      <c r="A276" s="305"/>
      <c r="B276" s="305"/>
      <c r="C276" s="305"/>
      <c r="D276" s="79"/>
    </row>
    <row r="277" spans="1:4" ht="9" customHeight="1">
      <c r="A277" s="305"/>
      <c r="B277" s="305"/>
      <c r="C277" s="305"/>
      <c r="D277" s="79"/>
    </row>
    <row r="278" spans="1:4" ht="9" customHeight="1">
      <c r="A278" s="305"/>
      <c r="B278" s="305"/>
      <c r="C278" s="305"/>
      <c r="D278" s="79"/>
    </row>
    <row r="279" spans="1:4" ht="9" customHeight="1">
      <c r="A279" s="305"/>
      <c r="B279" s="305"/>
      <c r="C279" s="305"/>
      <c r="D279" s="79"/>
    </row>
    <row r="280" spans="1:4" ht="9" customHeight="1">
      <c r="A280" s="305"/>
      <c r="B280" s="305"/>
      <c r="C280" s="305"/>
      <c r="D280" s="79"/>
    </row>
    <row r="281" spans="1:4" ht="9" customHeight="1">
      <c r="A281" s="305"/>
      <c r="B281" s="305"/>
      <c r="C281" s="305"/>
      <c r="D281" s="79"/>
    </row>
    <row r="282" spans="1:4" ht="9" customHeight="1">
      <c r="A282" s="305"/>
      <c r="B282" s="305"/>
      <c r="C282" s="305"/>
      <c r="D282" s="79"/>
    </row>
    <row r="283" spans="1:4" ht="9" customHeight="1">
      <c r="A283" s="305"/>
      <c r="B283" s="305"/>
      <c r="C283" s="305"/>
      <c r="D283" s="79"/>
    </row>
    <row r="284" spans="1:4" ht="9" customHeight="1">
      <c r="A284" s="305"/>
      <c r="B284" s="305"/>
      <c r="C284" s="305"/>
      <c r="D284" s="79"/>
    </row>
    <row r="285" spans="1:4" ht="9" customHeight="1">
      <c r="A285" s="305"/>
      <c r="B285" s="305"/>
      <c r="C285" s="305"/>
      <c r="D285" s="79"/>
    </row>
    <row r="286" spans="1:4" ht="9" customHeight="1">
      <c r="A286" s="305"/>
      <c r="B286" s="305"/>
      <c r="C286" s="305"/>
      <c r="D286" s="79"/>
    </row>
    <row r="287" spans="1:4" ht="9" customHeight="1">
      <c r="A287" s="305"/>
      <c r="B287" s="305"/>
      <c r="C287" s="305"/>
      <c r="D287" s="79"/>
    </row>
    <row r="288" spans="1:4" ht="9" customHeight="1">
      <c r="A288" s="305"/>
      <c r="B288" s="305"/>
      <c r="C288" s="305"/>
      <c r="D288" s="79"/>
    </row>
    <row r="289" spans="1:4" ht="9" customHeight="1">
      <c r="A289" s="305"/>
      <c r="B289" s="305"/>
      <c r="C289" s="305"/>
      <c r="D289" s="79"/>
    </row>
    <row r="290" spans="1:4" ht="9" customHeight="1">
      <c r="A290" s="305"/>
      <c r="B290" s="305"/>
      <c r="C290" s="305"/>
      <c r="D290" s="79"/>
    </row>
    <row r="291" spans="1:4" ht="9" customHeight="1">
      <c r="A291" s="305"/>
      <c r="B291" s="305"/>
      <c r="C291" s="305"/>
      <c r="D291" s="79"/>
    </row>
    <row r="292" spans="1:4" ht="9" customHeight="1">
      <c r="A292" s="305"/>
      <c r="B292" s="305"/>
      <c r="C292" s="305"/>
      <c r="D292" s="79"/>
    </row>
    <row r="293" spans="1:4" ht="9" customHeight="1">
      <c r="A293" s="305"/>
      <c r="B293" s="305"/>
      <c r="C293" s="305"/>
      <c r="D293" s="79"/>
    </row>
    <row r="294" spans="1:4" ht="9" customHeight="1">
      <c r="A294" s="305"/>
      <c r="B294" s="305"/>
      <c r="C294" s="305"/>
      <c r="D294" s="79"/>
    </row>
    <row r="295" spans="1:4" ht="9" customHeight="1">
      <c r="A295" s="305"/>
      <c r="B295" s="305"/>
      <c r="C295" s="305"/>
      <c r="D295" s="79"/>
    </row>
    <row r="296" spans="1:4" ht="9" customHeight="1">
      <c r="A296" s="305"/>
      <c r="B296" s="305"/>
      <c r="C296" s="305"/>
      <c r="D296" s="79"/>
    </row>
    <row r="297" spans="1:4" ht="9" customHeight="1">
      <c r="A297" s="305"/>
      <c r="B297" s="305"/>
      <c r="C297" s="305"/>
      <c r="D297" s="79"/>
    </row>
    <row r="298" spans="1:4" ht="9" customHeight="1">
      <c r="A298" s="305"/>
      <c r="B298" s="305"/>
      <c r="C298" s="305"/>
      <c r="D298" s="79"/>
    </row>
    <row r="299" spans="1:4" ht="9" customHeight="1">
      <c r="A299" s="305"/>
      <c r="B299" s="305"/>
      <c r="C299" s="305"/>
      <c r="D299" s="79"/>
    </row>
    <row r="300" spans="1:4" ht="9" customHeight="1">
      <c r="A300" s="305"/>
      <c r="B300" s="305"/>
      <c r="C300" s="305"/>
      <c r="D300" s="79"/>
    </row>
    <row r="301" spans="1:4" ht="9" customHeight="1">
      <c r="A301" s="305"/>
      <c r="B301" s="305"/>
      <c r="C301" s="305"/>
      <c r="D301" s="79"/>
    </row>
    <row r="302" spans="1:4" ht="9" customHeight="1">
      <c r="A302" s="305"/>
      <c r="B302" s="305"/>
      <c r="C302" s="305"/>
      <c r="D302" s="79"/>
    </row>
    <row r="303" spans="1:4" ht="9" customHeight="1">
      <c r="A303" s="305"/>
      <c r="B303" s="305"/>
      <c r="C303" s="305"/>
      <c r="D303" s="79"/>
    </row>
    <row r="304" spans="1:4" ht="9" customHeight="1">
      <c r="A304" s="305"/>
      <c r="B304" s="305"/>
      <c r="C304" s="305"/>
      <c r="D304" s="79"/>
    </row>
    <row r="305" spans="1:4" ht="9" customHeight="1">
      <c r="A305" s="305"/>
      <c r="B305" s="305"/>
      <c r="C305" s="305"/>
      <c r="D305" s="79"/>
    </row>
    <row r="306" spans="1:4" ht="9" customHeight="1">
      <c r="A306" s="305"/>
      <c r="B306" s="305"/>
      <c r="C306" s="305"/>
      <c r="D306" s="79"/>
    </row>
    <row r="307" spans="1:4" ht="9" customHeight="1">
      <c r="A307" s="305"/>
      <c r="B307" s="305"/>
      <c r="C307" s="305"/>
      <c r="D307" s="79"/>
    </row>
    <row r="308" spans="1:4" ht="9" customHeight="1">
      <c r="A308" s="305"/>
      <c r="B308" s="305"/>
      <c r="C308" s="305"/>
      <c r="D308" s="79"/>
    </row>
    <row r="309" spans="1:4" ht="9" customHeight="1">
      <c r="A309" s="305"/>
      <c r="B309" s="305"/>
      <c r="C309" s="305"/>
      <c r="D309" s="79"/>
    </row>
    <row r="310" spans="1:4" ht="9" customHeight="1">
      <c r="A310" s="305"/>
      <c r="B310" s="305"/>
      <c r="C310" s="305"/>
      <c r="D310" s="79"/>
    </row>
    <row r="311" spans="1:4" ht="9" customHeight="1">
      <c r="A311" s="305"/>
      <c r="B311" s="305"/>
      <c r="C311" s="305"/>
      <c r="D311" s="79"/>
    </row>
    <row r="312" spans="1:4" ht="9" customHeight="1">
      <c r="A312" s="305"/>
      <c r="B312" s="305"/>
      <c r="C312" s="305"/>
      <c r="D312" s="79"/>
    </row>
    <row r="313" spans="1:4" ht="9" customHeight="1">
      <c r="A313" s="305"/>
      <c r="B313" s="305"/>
      <c r="C313" s="305"/>
      <c r="D313" s="79"/>
    </row>
    <row r="314" spans="1:4" ht="9" customHeight="1">
      <c r="A314" s="305"/>
      <c r="B314" s="305"/>
      <c r="C314" s="305"/>
      <c r="D314" s="79"/>
    </row>
    <row r="315" spans="1:4" ht="9" customHeight="1">
      <c r="A315" s="305"/>
      <c r="B315" s="305"/>
      <c r="C315" s="305"/>
      <c r="D315" s="79"/>
    </row>
    <row r="316" spans="1:4" ht="9" customHeight="1">
      <c r="A316" s="305"/>
      <c r="B316" s="305"/>
      <c r="C316" s="305"/>
      <c r="D316" s="79"/>
    </row>
    <row r="317" spans="1:4" ht="9" customHeight="1">
      <c r="A317" s="305"/>
      <c r="B317" s="305"/>
      <c r="C317" s="305"/>
      <c r="D317" s="79"/>
    </row>
    <row r="318" spans="1:4" ht="9" customHeight="1">
      <c r="A318" s="305"/>
      <c r="B318" s="305"/>
      <c r="C318" s="305"/>
      <c r="D318" s="79"/>
    </row>
    <row r="319" spans="1:4" ht="9" customHeight="1">
      <c r="A319" s="305"/>
      <c r="B319" s="305"/>
      <c r="C319" s="305"/>
      <c r="D319" s="79"/>
    </row>
    <row r="320" spans="1:4" ht="9" customHeight="1">
      <c r="A320" s="305"/>
      <c r="B320" s="305"/>
      <c r="C320" s="305"/>
      <c r="D320" s="79"/>
    </row>
    <row r="321" spans="1:4" ht="9" customHeight="1">
      <c r="A321" s="305"/>
      <c r="B321" s="305"/>
      <c r="C321" s="305"/>
      <c r="D321" s="79"/>
    </row>
    <row r="322" spans="1:4" ht="9" customHeight="1">
      <c r="A322" s="305"/>
      <c r="B322" s="305"/>
      <c r="C322" s="305"/>
      <c r="D322" s="79"/>
    </row>
    <row r="323" spans="1:4" ht="9" customHeight="1">
      <c r="A323" s="305"/>
      <c r="B323" s="305"/>
      <c r="C323" s="305"/>
      <c r="D323" s="79"/>
    </row>
    <row r="324" spans="1:4" ht="9" customHeight="1">
      <c r="A324" s="305"/>
      <c r="B324" s="305"/>
      <c r="C324" s="305"/>
      <c r="D324" s="79"/>
    </row>
    <row r="325" spans="1:4" ht="9" customHeight="1">
      <c r="A325" s="305"/>
      <c r="B325" s="305"/>
      <c r="C325" s="305"/>
      <c r="D325" s="79"/>
    </row>
    <row r="326" spans="1:4" ht="9" customHeight="1">
      <c r="A326" s="305"/>
      <c r="B326" s="305"/>
      <c r="C326" s="305"/>
      <c r="D326" s="79"/>
    </row>
    <row r="327" spans="1:4" ht="9" customHeight="1">
      <c r="A327" s="305"/>
      <c r="B327" s="305"/>
      <c r="C327" s="305"/>
      <c r="D327" s="79"/>
    </row>
    <row r="328" spans="1:4" ht="9" customHeight="1">
      <c r="A328" s="305"/>
      <c r="B328" s="305"/>
      <c r="C328" s="305"/>
      <c r="D328" s="79"/>
    </row>
    <row r="329" spans="1:4" ht="9" customHeight="1">
      <c r="A329" s="305"/>
      <c r="B329" s="305"/>
      <c r="C329" s="305"/>
      <c r="D329" s="79"/>
    </row>
    <row r="330" spans="1:4" ht="9" customHeight="1">
      <c r="A330" s="305"/>
      <c r="B330" s="305"/>
      <c r="C330" s="305"/>
      <c r="D330" s="79"/>
    </row>
    <row r="331" spans="1:4" ht="9" customHeight="1">
      <c r="A331" s="305"/>
      <c r="B331" s="305"/>
      <c r="C331" s="305"/>
      <c r="D331" s="79"/>
    </row>
    <row r="332" spans="1:4" ht="9" customHeight="1">
      <c r="A332" s="305"/>
      <c r="B332" s="305"/>
      <c r="C332" s="305"/>
      <c r="D332" s="79"/>
    </row>
    <row r="333" spans="1:4" ht="9" customHeight="1">
      <c r="A333" s="305"/>
      <c r="B333" s="305"/>
      <c r="C333" s="305"/>
      <c r="D333" s="79"/>
    </row>
    <row r="334" spans="1:4" ht="9" customHeight="1">
      <c r="A334" s="305"/>
      <c r="B334" s="305"/>
      <c r="C334" s="305"/>
      <c r="D334" s="79"/>
    </row>
    <row r="335" spans="1:4" ht="9" customHeight="1">
      <c r="A335" s="305"/>
      <c r="B335" s="305"/>
      <c r="C335" s="305"/>
      <c r="D335" s="79"/>
    </row>
    <row r="336" spans="1:4" ht="9" customHeight="1">
      <c r="A336" s="305"/>
      <c r="B336" s="305"/>
      <c r="C336" s="305"/>
      <c r="D336" s="79"/>
    </row>
    <row r="337" spans="1:4" ht="9" customHeight="1">
      <c r="A337" s="305"/>
      <c r="B337" s="305"/>
      <c r="C337" s="305"/>
      <c r="D337" s="79"/>
    </row>
    <row r="338" spans="1:4" ht="9" customHeight="1">
      <c r="A338" s="305"/>
      <c r="B338" s="305"/>
      <c r="C338" s="305"/>
      <c r="D338" s="79"/>
    </row>
    <row r="339" spans="1:4" ht="9" customHeight="1">
      <c r="A339" s="305"/>
      <c r="B339" s="305"/>
      <c r="C339" s="305"/>
      <c r="D339" s="79"/>
    </row>
    <row r="340" spans="1:4" ht="9" customHeight="1">
      <c r="A340" s="305"/>
      <c r="B340" s="305"/>
      <c r="C340" s="305"/>
      <c r="D340" s="79"/>
    </row>
    <row r="341" spans="1:4" ht="9" customHeight="1">
      <c r="A341" s="305"/>
      <c r="B341" s="305"/>
      <c r="C341" s="305"/>
      <c r="D341" s="79"/>
    </row>
    <row r="342" spans="1:4" ht="9" customHeight="1">
      <c r="A342" s="305"/>
      <c r="B342" s="305"/>
      <c r="C342" s="305"/>
      <c r="D342" s="79"/>
    </row>
    <row r="343" spans="1:4" ht="9" customHeight="1">
      <c r="A343" s="305"/>
      <c r="B343" s="305"/>
      <c r="C343" s="305"/>
      <c r="D343" s="79"/>
    </row>
    <row r="344" spans="1:4" ht="9" customHeight="1">
      <c r="A344" s="305"/>
      <c r="B344" s="305"/>
      <c r="C344" s="305"/>
      <c r="D344" s="79"/>
    </row>
    <row r="345" spans="1:4" ht="9" customHeight="1">
      <c r="A345" s="305"/>
      <c r="B345" s="305"/>
      <c r="C345" s="305"/>
      <c r="D345" s="79"/>
    </row>
    <row r="346" spans="1:4" ht="9" customHeight="1">
      <c r="A346" s="305"/>
      <c r="B346" s="305"/>
      <c r="C346" s="305"/>
      <c r="D346" s="79"/>
    </row>
    <row r="347" spans="1:4" ht="9" customHeight="1">
      <c r="A347" s="305"/>
      <c r="B347" s="305"/>
      <c r="C347" s="305"/>
      <c r="D347" s="79"/>
    </row>
    <row r="348" spans="1:4" ht="9" customHeight="1">
      <c r="A348" s="305"/>
      <c r="B348" s="305"/>
      <c r="C348" s="305"/>
      <c r="D348" s="79"/>
    </row>
    <row r="349" spans="1:4" ht="9" customHeight="1">
      <c r="A349" s="305"/>
      <c r="B349" s="305"/>
      <c r="C349" s="305"/>
      <c r="D349" s="79"/>
    </row>
    <row r="350" spans="1:4" ht="9" customHeight="1">
      <c r="A350" s="305"/>
      <c r="B350" s="305"/>
      <c r="C350" s="305"/>
      <c r="D350" s="79"/>
    </row>
    <row r="351" spans="1:4" ht="9" customHeight="1">
      <c r="A351" s="305"/>
      <c r="B351" s="305"/>
      <c r="C351" s="305"/>
      <c r="D351" s="79"/>
    </row>
    <row r="352" spans="1:4" ht="9" customHeight="1">
      <c r="A352" s="305"/>
      <c r="B352" s="305"/>
      <c r="C352" s="305"/>
      <c r="D352" s="79"/>
    </row>
    <row r="353" spans="1:4" ht="9" customHeight="1">
      <c r="A353" s="305"/>
      <c r="B353" s="305"/>
      <c r="C353" s="305"/>
      <c r="D353" s="79"/>
    </row>
    <row r="354" spans="1:4" ht="9" customHeight="1">
      <c r="A354" s="305"/>
      <c r="B354" s="305"/>
      <c r="C354" s="305"/>
      <c r="D354" s="79"/>
    </row>
    <row r="355" spans="1:4" ht="9" customHeight="1">
      <c r="A355" s="305"/>
      <c r="B355" s="305"/>
      <c r="C355" s="305"/>
      <c r="D355" s="79"/>
    </row>
    <row r="356" spans="1:4" ht="9" customHeight="1">
      <c r="A356" s="305"/>
      <c r="B356" s="305"/>
      <c r="C356" s="305"/>
      <c r="D356" s="79"/>
    </row>
    <row r="357" spans="1:4" ht="9" customHeight="1">
      <c r="A357" s="305"/>
      <c r="B357" s="305"/>
      <c r="C357" s="305"/>
      <c r="D357" s="79"/>
    </row>
    <row r="358" spans="1:4" ht="9" customHeight="1">
      <c r="A358" s="305"/>
      <c r="B358" s="305"/>
      <c r="C358" s="305"/>
      <c r="D358" s="79"/>
    </row>
    <row r="359" spans="1:4" ht="9" customHeight="1">
      <c r="A359" s="305"/>
      <c r="B359" s="305"/>
      <c r="C359" s="305"/>
      <c r="D359" s="79"/>
    </row>
    <row r="360" spans="1:4" ht="9" customHeight="1">
      <c r="A360" s="305"/>
      <c r="B360" s="305"/>
      <c r="C360" s="305"/>
      <c r="D360" s="79"/>
    </row>
    <row r="361" spans="1:4" ht="9" customHeight="1">
      <c r="A361" s="305"/>
      <c r="B361" s="305"/>
      <c r="C361" s="305"/>
      <c r="D361" s="79"/>
    </row>
    <row r="362" spans="1:4" ht="9" customHeight="1">
      <c r="A362" s="305"/>
      <c r="B362" s="305"/>
      <c r="C362" s="305"/>
      <c r="D362" s="79"/>
    </row>
    <row r="363" spans="1:4" ht="9" customHeight="1">
      <c r="A363" s="305"/>
      <c r="B363" s="305"/>
      <c r="C363" s="305"/>
      <c r="D363" s="79"/>
    </row>
    <row r="364" spans="1:4" ht="9" customHeight="1">
      <c r="A364" s="305"/>
      <c r="B364" s="305"/>
      <c r="C364" s="305"/>
      <c r="D364" s="79"/>
    </row>
    <row r="365" spans="1:4" ht="9" customHeight="1">
      <c r="A365" s="305"/>
      <c r="B365" s="305"/>
      <c r="C365" s="305"/>
      <c r="D365" s="79"/>
    </row>
    <row r="366" spans="1:4" ht="9" customHeight="1">
      <c r="A366" s="305"/>
      <c r="B366" s="305"/>
      <c r="C366" s="305"/>
      <c r="D366" s="79"/>
    </row>
    <row r="367" spans="1:4" ht="9" customHeight="1">
      <c r="A367" s="305"/>
      <c r="B367" s="305"/>
      <c r="C367" s="305"/>
      <c r="D367" s="79"/>
    </row>
    <row r="368" spans="1:4" ht="9" customHeight="1">
      <c r="A368" s="305"/>
      <c r="B368" s="305"/>
      <c r="C368" s="305"/>
      <c r="D368" s="79"/>
    </row>
    <row r="369" spans="1:4" ht="9" customHeight="1">
      <c r="A369" s="305"/>
      <c r="B369" s="305"/>
      <c r="C369" s="305"/>
      <c r="D369" s="79"/>
    </row>
    <row r="370" spans="1:4" ht="9" customHeight="1">
      <c r="A370" s="305"/>
      <c r="B370" s="305"/>
      <c r="C370" s="305"/>
      <c r="D370" s="79"/>
    </row>
    <row r="371" spans="1:4" ht="9" customHeight="1">
      <c r="A371" s="305"/>
      <c r="B371" s="305"/>
      <c r="C371" s="305"/>
      <c r="D371" s="79"/>
    </row>
    <row r="372" spans="1:4" ht="9" customHeight="1">
      <c r="A372" s="305"/>
      <c r="B372" s="305"/>
      <c r="C372" s="305"/>
      <c r="D372" s="79"/>
    </row>
    <row r="373" spans="1:4" ht="9" customHeight="1">
      <c r="A373" s="305"/>
      <c r="B373" s="305"/>
      <c r="C373" s="305"/>
      <c r="D373" s="79"/>
    </row>
    <row r="374" spans="1:4" ht="9" customHeight="1">
      <c r="A374" s="305"/>
      <c r="B374" s="305"/>
      <c r="C374" s="305"/>
      <c r="D374" s="79"/>
    </row>
    <row r="375" spans="1:4" ht="9" customHeight="1">
      <c r="A375" s="305"/>
      <c r="B375" s="305"/>
      <c r="C375" s="305"/>
      <c r="D375" s="79"/>
    </row>
    <row r="376" spans="1:4" ht="9" customHeight="1">
      <c r="A376" s="305"/>
      <c r="B376" s="305"/>
      <c r="C376" s="305"/>
      <c r="D376" s="79"/>
    </row>
    <row r="377" spans="1:4" ht="9" customHeight="1">
      <c r="A377" s="305"/>
      <c r="B377" s="305"/>
      <c r="C377" s="305"/>
      <c r="D377" s="79"/>
    </row>
    <row r="378" spans="1:4" ht="9" customHeight="1">
      <c r="A378" s="305"/>
      <c r="B378" s="305"/>
      <c r="C378" s="305"/>
      <c r="D378" s="79"/>
    </row>
    <row r="379" spans="1:4" ht="9" customHeight="1">
      <c r="A379" s="305"/>
      <c r="B379" s="305"/>
      <c r="C379" s="305"/>
      <c r="D379" s="79"/>
    </row>
    <row r="380" spans="1:4" ht="9" customHeight="1">
      <c r="A380" s="305"/>
      <c r="B380" s="305"/>
      <c r="C380" s="305"/>
      <c r="D380" s="79"/>
    </row>
    <row r="381" spans="1:4" ht="9" customHeight="1">
      <c r="A381" s="305"/>
      <c r="B381" s="305"/>
      <c r="C381" s="305"/>
      <c r="D381" s="79"/>
    </row>
    <row r="382" spans="1:4" ht="9" customHeight="1">
      <c r="A382" s="305"/>
      <c r="B382" s="305"/>
      <c r="C382" s="305"/>
      <c r="D382" s="79"/>
    </row>
    <row r="383" spans="1:4" ht="9" customHeight="1">
      <c r="A383" s="305"/>
      <c r="B383" s="305"/>
      <c r="C383" s="305"/>
      <c r="D383" s="79"/>
    </row>
    <row r="384" spans="1:4" ht="9" customHeight="1">
      <c r="A384" s="305"/>
      <c r="B384" s="305"/>
      <c r="C384" s="305"/>
      <c r="D384" s="79"/>
    </row>
    <row r="385" spans="1:4" ht="9" customHeight="1">
      <c r="A385" s="305"/>
      <c r="B385" s="305"/>
      <c r="C385" s="305"/>
      <c r="D385" s="79"/>
    </row>
    <row r="386" spans="1:4" ht="9" customHeight="1">
      <c r="A386" s="305"/>
      <c r="B386" s="305"/>
      <c r="C386" s="305"/>
      <c r="D386" s="79"/>
    </row>
    <row r="387" spans="1:4" ht="9" customHeight="1">
      <c r="A387" s="305"/>
      <c r="B387" s="305"/>
      <c r="C387" s="305"/>
      <c r="D387" s="79"/>
    </row>
    <row r="388" spans="1:4" ht="9" customHeight="1">
      <c r="A388" s="305"/>
      <c r="B388" s="305"/>
      <c r="C388" s="305"/>
      <c r="D388" s="79"/>
    </row>
    <row r="389" spans="1:4" ht="9" customHeight="1">
      <c r="A389" s="305"/>
      <c r="B389" s="305"/>
      <c r="C389" s="305"/>
      <c r="D389" s="79"/>
    </row>
    <row r="390" spans="1:4" ht="9" customHeight="1">
      <c r="A390" s="305"/>
      <c r="B390" s="305"/>
      <c r="C390" s="305"/>
      <c r="D390" s="79"/>
    </row>
    <row r="391" spans="1:4" ht="9" customHeight="1">
      <c r="A391" s="305"/>
      <c r="B391" s="305"/>
      <c r="C391" s="305"/>
      <c r="D391" s="79"/>
    </row>
    <row r="392" spans="1:4" ht="9" customHeight="1">
      <c r="A392" s="305"/>
      <c r="B392" s="305"/>
      <c r="C392" s="305"/>
      <c r="D392" s="79"/>
    </row>
    <row r="393" spans="1:4" ht="9" customHeight="1">
      <c r="A393" s="305"/>
      <c r="B393" s="305"/>
      <c r="C393" s="305"/>
      <c r="D393" s="79"/>
    </row>
    <row r="394" spans="1:4" ht="9" customHeight="1">
      <c r="A394" s="305"/>
      <c r="B394" s="305"/>
      <c r="C394" s="305"/>
      <c r="D394" s="79"/>
    </row>
    <row r="395" spans="1:4" ht="9" customHeight="1">
      <c r="A395" s="305"/>
      <c r="B395" s="305"/>
      <c r="C395" s="305"/>
      <c r="D395" s="79"/>
    </row>
    <row r="396" spans="1:4" ht="9" customHeight="1">
      <c r="A396" s="305"/>
      <c r="B396" s="305"/>
      <c r="C396" s="305"/>
      <c r="D396" s="79"/>
    </row>
    <row r="397" spans="1:4" ht="9" customHeight="1">
      <c r="A397" s="305"/>
      <c r="B397" s="305"/>
      <c r="C397" s="305"/>
      <c r="D397" s="79"/>
    </row>
    <row r="398" spans="1:4" ht="9" customHeight="1">
      <c r="A398" s="305"/>
      <c r="B398" s="305"/>
      <c r="C398" s="305"/>
      <c r="D398" s="79"/>
    </row>
    <row r="399" spans="1:4" ht="9" customHeight="1">
      <c r="A399" s="305"/>
      <c r="B399" s="305"/>
      <c r="C399" s="305"/>
      <c r="D399" s="79"/>
    </row>
    <row r="400" spans="1:4" ht="9" customHeight="1">
      <c r="A400" s="305"/>
      <c r="B400" s="305"/>
      <c r="C400" s="305"/>
      <c r="D400" s="79"/>
    </row>
    <row r="401" spans="1:4" ht="9" customHeight="1">
      <c r="A401" s="305"/>
      <c r="B401" s="305"/>
      <c r="C401" s="305"/>
      <c r="D401" s="79"/>
    </row>
    <row r="402" spans="1:4" ht="9" customHeight="1">
      <c r="A402" s="305"/>
      <c r="B402" s="305"/>
      <c r="C402" s="305"/>
      <c r="D402" s="79"/>
    </row>
    <row r="403" spans="1:4" ht="9" customHeight="1">
      <c r="A403" s="305"/>
      <c r="B403" s="305"/>
      <c r="C403" s="305"/>
      <c r="D403" s="79"/>
    </row>
    <row r="404" spans="1:4" ht="9" customHeight="1">
      <c r="A404" s="305"/>
      <c r="B404" s="305"/>
      <c r="C404" s="305"/>
      <c r="D404" s="79"/>
    </row>
    <row r="405" spans="1:4" ht="9" customHeight="1">
      <c r="A405" s="305"/>
      <c r="B405" s="305"/>
      <c r="C405" s="305"/>
      <c r="D405" s="79"/>
    </row>
    <row r="406" spans="1:4" ht="9" customHeight="1">
      <c r="A406" s="305"/>
      <c r="B406" s="305"/>
      <c r="C406" s="305"/>
      <c r="D406" s="79"/>
    </row>
    <row r="407" spans="1:4" ht="9" customHeight="1">
      <c r="A407" s="305"/>
      <c r="B407" s="305"/>
      <c r="C407" s="305"/>
      <c r="D407" s="79"/>
    </row>
    <row r="408" spans="1:4" ht="9" customHeight="1">
      <c r="A408" s="305"/>
      <c r="B408" s="305"/>
      <c r="C408" s="305"/>
      <c r="D408" s="79"/>
    </row>
    <row r="409" spans="1:4" ht="9" customHeight="1">
      <c r="A409" s="305"/>
      <c r="B409" s="305"/>
      <c r="C409" s="305"/>
      <c r="D409" s="79"/>
    </row>
    <row r="410" spans="1:4" ht="9" customHeight="1">
      <c r="A410" s="305"/>
      <c r="B410" s="305"/>
      <c r="C410" s="305"/>
      <c r="D410" s="79"/>
    </row>
    <row r="411" spans="1:4" ht="9" customHeight="1">
      <c r="A411" s="305"/>
      <c r="B411" s="305"/>
      <c r="C411" s="305"/>
      <c r="D411" s="79"/>
    </row>
    <row r="412" spans="1:4" ht="9" customHeight="1">
      <c r="A412" s="305"/>
      <c r="B412" s="305"/>
      <c r="C412" s="305"/>
      <c r="D412" s="79"/>
    </row>
    <row r="413" spans="1:4" ht="9" customHeight="1">
      <c r="A413" s="305"/>
      <c r="B413" s="305"/>
      <c r="C413" s="305"/>
      <c r="D413" s="79"/>
    </row>
    <row r="414" spans="1:4" ht="9" customHeight="1">
      <c r="A414" s="305"/>
      <c r="B414" s="305"/>
      <c r="C414" s="305"/>
      <c r="D414" s="79"/>
    </row>
    <row r="415" spans="1:4" ht="9" customHeight="1">
      <c r="A415" s="305"/>
      <c r="B415" s="305"/>
      <c r="C415" s="305"/>
      <c r="D415" s="79"/>
    </row>
    <row r="416" spans="1:4" ht="9" customHeight="1">
      <c r="A416" s="305"/>
      <c r="B416" s="305"/>
      <c r="C416" s="305"/>
      <c r="D416" s="79"/>
    </row>
    <row r="417" spans="1:4" ht="9" customHeight="1">
      <c r="A417" s="305"/>
      <c r="B417" s="305"/>
      <c r="C417" s="305"/>
      <c r="D417" s="79"/>
    </row>
    <row r="418" spans="1:4" ht="9" customHeight="1">
      <c r="A418" s="305"/>
      <c r="B418" s="305"/>
      <c r="C418" s="305"/>
      <c r="D418" s="79"/>
    </row>
    <row r="419" spans="1:4" ht="9" customHeight="1">
      <c r="A419" s="305"/>
      <c r="B419" s="305"/>
      <c r="C419" s="305"/>
      <c r="D419" s="79"/>
    </row>
    <row r="420" spans="1:4" ht="9" customHeight="1">
      <c r="A420" s="305"/>
      <c r="B420" s="305"/>
      <c r="C420" s="305"/>
      <c r="D420" s="79"/>
    </row>
    <row r="421" spans="1:4" ht="9" customHeight="1">
      <c r="A421" s="305"/>
      <c r="B421" s="305"/>
      <c r="C421" s="305"/>
      <c r="D421" s="79"/>
    </row>
    <row r="422" spans="1:4" ht="9" customHeight="1">
      <c r="A422" s="305"/>
      <c r="B422" s="305"/>
      <c r="C422" s="305"/>
      <c r="D422" s="79"/>
    </row>
    <row r="423" spans="1:4" ht="9" customHeight="1">
      <c r="A423" s="305"/>
      <c r="B423" s="305"/>
      <c r="C423" s="305"/>
      <c r="D423" s="79"/>
    </row>
    <row r="424" spans="1:4" ht="9" customHeight="1">
      <c r="A424" s="305"/>
      <c r="B424" s="305"/>
      <c r="C424" s="305"/>
      <c r="D424" s="79"/>
    </row>
    <row r="425" spans="1:4" ht="9" customHeight="1">
      <c r="A425" s="305"/>
      <c r="B425" s="305"/>
      <c r="C425" s="305"/>
      <c r="D425" s="79"/>
    </row>
    <row r="426" spans="1:4" ht="9" customHeight="1">
      <c r="A426" s="305"/>
      <c r="B426" s="305"/>
      <c r="C426" s="305"/>
      <c r="D426" s="79"/>
    </row>
    <row r="427" spans="1:4" ht="9" customHeight="1">
      <c r="A427" s="305"/>
      <c r="B427" s="305"/>
      <c r="C427" s="305"/>
      <c r="D427" s="79"/>
    </row>
    <row r="428" spans="1:4" ht="9" customHeight="1">
      <c r="A428" s="305"/>
      <c r="B428" s="305"/>
      <c r="C428" s="305"/>
      <c r="D428" s="79"/>
    </row>
    <row r="429" spans="1:4" ht="9" customHeight="1">
      <c r="A429" s="305"/>
      <c r="B429" s="305"/>
      <c r="C429" s="305"/>
      <c r="D429" s="79"/>
    </row>
    <row r="430" spans="1:4" ht="9" customHeight="1">
      <c r="A430" s="305"/>
      <c r="B430" s="305"/>
      <c r="C430" s="305"/>
      <c r="D430" s="79"/>
    </row>
    <row r="431" spans="1:4" ht="9" customHeight="1">
      <c r="A431" s="305"/>
      <c r="B431" s="305"/>
      <c r="C431" s="305"/>
      <c r="D431" s="79"/>
    </row>
    <row r="432" spans="1:4" ht="9" customHeight="1">
      <c r="A432" s="305"/>
      <c r="B432" s="305"/>
      <c r="C432" s="305"/>
      <c r="D432" s="79"/>
    </row>
    <row r="433" spans="1:4" ht="9" customHeight="1">
      <c r="A433" s="305"/>
      <c r="B433" s="305"/>
      <c r="C433" s="305"/>
      <c r="D433" s="79"/>
    </row>
    <row r="434" spans="1:4" ht="9" customHeight="1">
      <c r="A434" s="305"/>
      <c r="B434" s="305"/>
      <c r="C434" s="305"/>
      <c r="D434" s="79"/>
    </row>
    <row r="435" spans="1:4" ht="9" customHeight="1">
      <c r="A435" s="305"/>
      <c r="B435" s="305"/>
      <c r="C435" s="305"/>
      <c r="D435" s="79"/>
    </row>
    <row r="436" spans="1:4" ht="9" customHeight="1">
      <c r="A436" s="305"/>
      <c r="B436" s="305"/>
      <c r="C436" s="305"/>
      <c r="D436" s="79"/>
    </row>
    <row r="437" spans="1:4" ht="9" customHeight="1">
      <c r="A437" s="305"/>
      <c r="B437" s="305"/>
      <c r="C437" s="305"/>
      <c r="D437" s="79"/>
    </row>
    <row r="438" spans="1:4" ht="9" customHeight="1">
      <c r="A438" s="305"/>
      <c r="B438" s="305"/>
      <c r="C438" s="305"/>
      <c r="D438" s="79"/>
    </row>
    <row r="439" spans="1:4" ht="9" customHeight="1">
      <c r="A439" s="305"/>
      <c r="B439" s="305"/>
      <c r="C439" s="305"/>
      <c r="D439" s="79"/>
    </row>
    <row r="440" spans="1:4" ht="9" customHeight="1">
      <c r="A440" s="305"/>
      <c r="B440" s="305"/>
      <c r="C440" s="305"/>
      <c r="D440" s="79"/>
    </row>
    <row r="441" spans="1:4" ht="9" customHeight="1">
      <c r="A441" s="305"/>
      <c r="B441" s="305"/>
      <c r="C441" s="305"/>
      <c r="D441" s="79"/>
    </row>
    <row r="442" spans="1:4" ht="9" customHeight="1">
      <c r="A442" s="305"/>
      <c r="B442" s="305"/>
      <c r="C442" s="305"/>
      <c r="D442" s="79"/>
    </row>
    <row r="443" spans="1:4" ht="9" customHeight="1">
      <c r="A443" s="305"/>
      <c r="B443" s="305"/>
      <c r="C443" s="305"/>
      <c r="D443" s="79"/>
    </row>
    <row r="444" spans="1:4" ht="9" customHeight="1">
      <c r="A444" s="305"/>
      <c r="B444" s="305"/>
      <c r="C444" s="305"/>
      <c r="D444" s="79"/>
    </row>
    <row r="445" spans="1:4" ht="9" customHeight="1">
      <c r="A445" s="305"/>
      <c r="B445" s="305"/>
      <c r="C445" s="305"/>
      <c r="D445" s="79"/>
    </row>
    <row r="446" spans="1:4" ht="9" customHeight="1">
      <c r="A446" s="305"/>
      <c r="B446" s="305"/>
      <c r="C446" s="305"/>
      <c r="D446" s="79"/>
    </row>
    <row r="447" spans="1:4" ht="9" customHeight="1">
      <c r="A447" s="305"/>
      <c r="B447" s="305"/>
      <c r="C447" s="305"/>
      <c r="D447" s="79"/>
    </row>
    <row r="448" spans="1:4" ht="9" customHeight="1">
      <c r="A448" s="305"/>
      <c r="B448" s="305"/>
      <c r="C448" s="305"/>
      <c r="D448" s="79"/>
    </row>
    <row r="449" spans="1:4" ht="9" customHeight="1">
      <c r="A449" s="305"/>
      <c r="B449" s="305"/>
      <c r="C449" s="305"/>
      <c r="D449" s="79"/>
    </row>
    <row r="450" spans="1:4" ht="9" customHeight="1">
      <c r="A450" s="305"/>
      <c r="B450" s="305"/>
      <c r="C450" s="305"/>
      <c r="D450" s="79"/>
    </row>
    <row r="451" spans="1:4" ht="9" customHeight="1">
      <c r="A451" s="305"/>
      <c r="B451" s="305"/>
      <c r="C451" s="305"/>
      <c r="D451" s="79"/>
    </row>
    <row r="452" spans="1:4" ht="9" customHeight="1">
      <c r="A452" s="305"/>
      <c r="B452" s="305"/>
      <c r="C452" s="305"/>
      <c r="D452" s="79"/>
    </row>
    <row r="453" spans="1:4" ht="9" customHeight="1">
      <c r="A453" s="305"/>
      <c r="B453" s="305"/>
      <c r="C453" s="305"/>
      <c r="D453" s="79"/>
    </row>
    <row r="454" spans="1:4" ht="9" customHeight="1">
      <c r="A454" s="305"/>
      <c r="B454" s="305"/>
      <c r="C454" s="305"/>
      <c r="D454" s="79"/>
    </row>
    <row r="455" spans="1:4" ht="9" customHeight="1">
      <c r="A455" s="305"/>
      <c r="B455" s="305"/>
      <c r="C455" s="305"/>
      <c r="D455" s="79"/>
    </row>
    <row r="456" spans="1:4" ht="9" customHeight="1">
      <c r="A456" s="305"/>
      <c r="B456" s="305"/>
      <c r="C456" s="305"/>
      <c r="D456" s="79"/>
    </row>
    <row r="457" spans="1:4" ht="9" customHeight="1">
      <c r="A457" s="305"/>
      <c r="B457" s="305"/>
      <c r="C457" s="305"/>
      <c r="D457" s="79"/>
    </row>
    <row r="458" spans="1:4" ht="9" customHeight="1">
      <c r="A458" s="305"/>
      <c r="B458" s="305"/>
      <c r="C458" s="305"/>
      <c r="D458" s="79"/>
    </row>
    <row r="459" spans="1:4" ht="9" customHeight="1">
      <c r="A459" s="305"/>
      <c r="B459" s="305"/>
      <c r="C459" s="305"/>
      <c r="D459" s="79"/>
    </row>
    <row r="460" spans="1:4" ht="9" customHeight="1">
      <c r="A460" s="305"/>
      <c r="B460" s="305"/>
      <c r="C460" s="305"/>
      <c r="D460" s="79"/>
    </row>
    <row r="461" spans="1:4" ht="9" customHeight="1">
      <c r="A461" s="305"/>
      <c r="B461" s="305"/>
      <c r="C461" s="305"/>
      <c r="D461" s="79"/>
    </row>
    <row r="462" spans="1:4" ht="9" customHeight="1">
      <c r="A462" s="305"/>
      <c r="B462" s="305"/>
      <c r="C462" s="305"/>
      <c r="D462" s="79"/>
    </row>
    <row r="463" spans="1:4" ht="9" customHeight="1">
      <c r="A463" s="305"/>
      <c r="B463" s="305"/>
      <c r="C463" s="305"/>
      <c r="D463" s="79"/>
    </row>
    <row r="464" spans="1:4" ht="9" customHeight="1">
      <c r="A464" s="305"/>
      <c r="B464" s="305"/>
      <c r="C464" s="305"/>
      <c r="D464" s="79"/>
    </row>
    <row r="465" spans="1:4" ht="9" customHeight="1">
      <c r="A465" s="305"/>
      <c r="B465" s="305"/>
      <c r="C465" s="305"/>
      <c r="D465" s="79"/>
    </row>
    <row r="466" spans="1:4" ht="9" customHeight="1">
      <c r="A466" s="305"/>
      <c r="B466" s="305"/>
      <c r="C466" s="305"/>
      <c r="D466" s="79"/>
    </row>
    <row r="467" spans="1:4" ht="9" customHeight="1">
      <c r="A467" s="305"/>
      <c r="B467" s="305"/>
      <c r="C467" s="305"/>
      <c r="D467" s="79"/>
    </row>
    <row r="468" spans="1:4" ht="9" customHeight="1">
      <c r="A468" s="305"/>
      <c r="B468" s="305"/>
      <c r="C468" s="305"/>
      <c r="D468" s="79"/>
    </row>
    <row r="469" spans="1:4" ht="9" customHeight="1">
      <c r="A469" s="305"/>
      <c r="B469" s="305"/>
      <c r="C469" s="305"/>
      <c r="D469" s="79"/>
    </row>
    <row r="470" spans="1:4" ht="9" customHeight="1">
      <c r="A470" s="305"/>
      <c r="B470" s="305"/>
      <c r="C470" s="305"/>
      <c r="D470" s="79"/>
    </row>
    <row r="471" spans="1:4" ht="9" customHeight="1">
      <c r="A471" s="305"/>
      <c r="B471" s="305"/>
      <c r="C471" s="305"/>
      <c r="D471" s="79"/>
    </row>
    <row r="472" spans="1:4" ht="9" customHeight="1">
      <c r="A472" s="305"/>
      <c r="B472" s="305"/>
      <c r="C472" s="305"/>
      <c r="D472" s="79"/>
    </row>
    <row r="473" spans="1:4" ht="9" customHeight="1">
      <c r="A473" s="305"/>
      <c r="B473" s="305"/>
      <c r="C473" s="305"/>
      <c r="D473" s="79"/>
    </row>
    <row r="474" spans="1:4" ht="9" customHeight="1">
      <c r="A474" s="305"/>
      <c r="B474" s="305"/>
      <c r="C474" s="305"/>
      <c r="D474" s="79"/>
    </row>
    <row r="475" spans="1:4" ht="9" customHeight="1">
      <c r="A475" s="305"/>
      <c r="B475" s="305"/>
      <c r="C475" s="305"/>
      <c r="D475" s="79"/>
    </row>
    <row r="476" spans="1:4" ht="9" customHeight="1">
      <c r="A476" s="305"/>
      <c r="B476" s="305"/>
      <c r="C476" s="305"/>
      <c r="D476" s="79"/>
    </row>
    <row r="477" spans="1:4" ht="9" customHeight="1">
      <c r="A477" s="305"/>
      <c r="B477" s="305"/>
      <c r="C477" s="305"/>
      <c r="D477" s="79"/>
    </row>
    <row r="478" spans="1:4" ht="9" customHeight="1">
      <c r="A478" s="305"/>
      <c r="B478" s="305"/>
      <c r="C478" s="305"/>
      <c r="D478" s="79"/>
    </row>
    <row r="479" spans="1:4" ht="9" customHeight="1">
      <c r="A479" s="305"/>
      <c r="B479" s="305"/>
      <c r="C479" s="305"/>
      <c r="D479" s="79"/>
    </row>
    <row r="480" spans="1:4" ht="9" customHeight="1">
      <c r="A480" s="305"/>
      <c r="B480" s="305"/>
      <c r="C480" s="305"/>
      <c r="D480" s="79"/>
    </row>
    <row r="481" spans="1:4" ht="9" customHeight="1">
      <c r="A481" s="305"/>
      <c r="B481" s="305"/>
      <c r="C481" s="305"/>
      <c r="D481" s="79"/>
    </row>
    <row r="482" spans="1:4" ht="9" customHeight="1">
      <c r="A482" s="305"/>
      <c r="B482" s="305"/>
      <c r="C482" s="305"/>
      <c r="D482" s="79"/>
    </row>
    <row r="483" spans="1:4" ht="9" customHeight="1">
      <c r="A483" s="305"/>
      <c r="B483" s="305"/>
      <c r="C483" s="305"/>
      <c r="D483" s="79"/>
    </row>
    <row r="484" spans="1:4" ht="9" customHeight="1">
      <c r="A484" s="305"/>
      <c r="B484" s="305"/>
      <c r="C484" s="305"/>
      <c r="D484" s="79"/>
    </row>
    <row r="485" spans="1:4" ht="9" customHeight="1">
      <c r="A485" s="305"/>
      <c r="B485" s="305"/>
      <c r="C485" s="305"/>
      <c r="D485" s="79"/>
    </row>
    <row r="486" spans="1:4" ht="9" customHeight="1">
      <c r="A486" s="305"/>
      <c r="B486" s="305"/>
      <c r="C486" s="305"/>
      <c r="D486" s="79"/>
    </row>
    <row r="487" spans="1:4" ht="9" customHeight="1">
      <c r="A487" s="305"/>
      <c r="B487" s="305"/>
      <c r="C487" s="305"/>
      <c r="D487" s="79"/>
    </row>
    <row r="488" spans="1:4" ht="9" customHeight="1">
      <c r="A488" s="305"/>
      <c r="B488" s="305"/>
      <c r="C488" s="305"/>
      <c r="D488" s="79"/>
    </row>
    <row r="489" spans="1:4" ht="9" customHeight="1">
      <c r="A489" s="305"/>
      <c r="B489" s="305"/>
      <c r="C489" s="305"/>
      <c r="D489" s="79"/>
    </row>
    <row r="490" spans="1:4" ht="9" customHeight="1">
      <c r="A490" s="305"/>
      <c r="B490" s="305"/>
      <c r="C490" s="305"/>
      <c r="D490" s="79"/>
    </row>
    <row r="491" spans="1:4" ht="9" customHeight="1">
      <c r="A491" s="305"/>
      <c r="B491" s="305"/>
      <c r="C491" s="305"/>
      <c r="D491" s="79"/>
    </row>
    <row r="492" spans="1:4" ht="9" customHeight="1">
      <c r="A492" s="305"/>
      <c r="B492" s="305"/>
      <c r="C492" s="305"/>
      <c r="D492" s="79"/>
    </row>
    <row r="493" spans="1:4" ht="9" customHeight="1">
      <c r="A493" s="305"/>
      <c r="B493" s="305"/>
      <c r="C493" s="305"/>
      <c r="D493" s="79"/>
    </row>
    <row r="494" spans="1:4" ht="9" customHeight="1">
      <c r="A494" s="305"/>
      <c r="B494" s="305"/>
      <c r="C494" s="305"/>
      <c r="D494" s="79"/>
    </row>
    <row r="495" spans="1:4" ht="9" customHeight="1">
      <c r="A495" s="305"/>
      <c r="B495" s="305"/>
      <c r="C495" s="305"/>
      <c r="D495" s="79"/>
    </row>
    <row r="496" spans="1:4" ht="9" customHeight="1">
      <c r="A496" s="305"/>
      <c r="B496" s="305"/>
      <c r="C496" s="305"/>
      <c r="D496" s="79"/>
    </row>
    <row r="497" spans="1:4" ht="9" customHeight="1">
      <c r="A497" s="305"/>
      <c r="B497" s="305"/>
      <c r="C497" s="305"/>
      <c r="D497" s="79"/>
    </row>
    <row r="498" spans="1:4" ht="9" customHeight="1">
      <c r="A498" s="305"/>
      <c r="B498" s="305"/>
      <c r="C498" s="305"/>
      <c r="D498" s="79"/>
    </row>
    <row r="499" spans="1:4" ht="9" customHeight="1">
      <c r="A499" s="305"/>
      <c r="B499" s="305"/>
      <c r="C499" s="305"/>
      <c r="D499" s="79"/>
    </row>
    <row r="500" spans="1:4" ht="9" customHeight="1">
      <c r="A500" s="305"/>
      <c r="B500" s="305"/>
      <c r="C500" s="305"/>
      <c r="D500" s="79"/>
    </row>
    <row r="501" spans="1:4" ht="9" customHeight="1">
      <c r="A501" s="305"/>
      <c r="B501" s="305"/>
      <c r="C501" s="305"/>
      <c r="D501" s="79"/>
    </row>
    <row r="502" spans="1:4" ht="9" customHeight="1">
      <c r="A502" s="305"/>
      <c r="B502" s="305"/>
      <c r="C502" s="305"/>
      <c r="D502" s="79"/>
    </row>
    <row r="503" spans="1:4" ht="9" customHeight="1">
      <c r="A503" s="305"/>
      <c r="B503" s="305"/>
      <c r="C503" s="305"/>
      <c r="D503" s="79"/>
    </row>
    <row r="504" spans="1:4" ht="9" customHeight="1">
      <c r="A504" s="305"/>
      <c r="B504" s="305"/>
      <c r="C504" s="305"/>
      <c r="D504" s="79"/>
    </row>
    <row r="505" spans="1:4" ht="9" customHeight="1">
      <c r="A505" s="305"/>
      <c r="B505" s="305"/>
      <c r="C505" s="305"/>
      <c r="D505" s="79"/>
    </row>
    <row r="506" spans="1:4" ht="9" customHeight="1">
      <c r="A506" s="305"/>
      <c r="B506" s="305"/>
      <c r="C506" s="305"/>
      <c r="D506" s="79"/>
    </row>
    <row r="507" spans="1:4" ht="9" customHeight="1">
      <c r="A507" s="305"/>
      <c r="B507" s="305"/>
      <c r="C507" s="305"/>
      <c r="D507" s="79"/>
    </row>
    <row r="508" spans="1:4" ht="9" customHeight="1">
      <c r="A508" s="305"/>
      <c r="B508" s="305"/>
      <c r="C508" s="305"/>
      <c r="D508" s="79"/>
    </row>
    <row r="509" spans="1:4" ht="9" customHeight="1">
      <c r="A509" s="305"/>
      <c r="B509" s="305"/>
      <c r="C509" s="305"/>
      <c r="D509" s="79"/>
    </row>
    <row r="510" spans="1:4" ht="9" customHeight="1">
      <c r="A510" s="305"/>
      <c r="B510" s="305"/>
      <c r="C510" s="305"/>
      <c r="D510" s="79"/>
    </row>
    <row r="511" spans="1:4" ht="9" customHeight="1">
      <c r="A511" s="305"/>
      <c r="B511" s="305"/>
      <c r="C511" s="305"/>
      <c r="D511" s="79"/>
    </row>
    <row r="512" spans="1:4" ht="9" customHeight="1">
      <c r="A512" s="305"/>
      <c r="B512" s="305"/>
      <c r="C512" s="305"/>
      <c r="D512" s="79"/>
    </row>
    <row r="513" spans="1:4" ht="9" customHeight="1">
      <c r="A513" s="305"/>
      <c r="B513" s="305"/>
      <c r="C513" s="305"/>
      <c r="D513" s="79"/>
    </row>
    <row r="514" spans="1:4" ht="9" customHeight="1">
      <c r="A514" s="305"/>
      <c r="B514" s="305"/>
      <c r="C514" s="305"/>
      <c r="D514" s="79"/>
    </row>
    <row r="515" spans="1:4" ht="9" customHeight="1">
      <c r="A515" s="305"/>
      <c r="B515" s="305"/>
      <c r="C515" s="305"/>
      <c r="D515" s="79"/>
    </row>
    <row r="516" spans="1:4" ht="9" customHeight="1">
      <c r="A516" s="305"/>
      <c r="B516" s="305"/>
      <c r="C516" s="305"/>
      <c r="D516" s="79"/>
    </row>
    <row r="517" spans="1:4" ht="9" customHeight="1">
      <c r="A517" s="305"/>
      <c r="B517" s="305"/>
      <c r="C517" s="305"/>
      <c r="D517" s="79"/>
    </row>
    <row r="518" spans="1:4" ht="9" customHeight="1">
      <c r="A518" s="305"/>
      <c r="B518" s="305"/>
      <c r="C518" s="305"/>
      <c r="D518" s="79"/>
    </row>
    <row r="519" spans="1:4" ht="9" customHeight="1">
      <c r="A519" s="305"/>
      <c r="B519" s="305"/>
      <c r="C519" s="305"/>
      <c r="D519" s="79"/>
    </row>
    <row r="520" spans="1:4" ht="9" customHeight="1">
      <c r="A520" s="305"/>
      <c r="B520" s="305"/>
      <c r="C520" s="305"/>
      <c r="D520" s="79"/>
    </row>
    <row r="521" spans="1:4" ht="9" customHeight="1">
      <c r="A521" s="305"/>
      <c r="B521" s="305"/>
      <c r="C521" s="305"/>
      <c r="D521" s="79"/>
    </row>
    <row r="522" spans="1:4" ht="9" customHeight="1">
      <c r="A522" s="305"/>
      <c r="B522" s="305"/>
      <c r="C522" s="305"/>
      <c r="D522" s="79"/>
    </row>
    <row r="523" spans="1:4" ht="9" customHeight="1">
      <c r="A523" s="305"/>
      <c r="B523" s="305"/>
      <c r="C523" s="305"/>
      <c r="D523" s="79"/>
    </row>
    <row r="524" spans="1:4" ht="9" customHeight="1">
      <c r="A524" s="305"/>
      <c r="B524" s="305"/>
      <c r="C524" s="305"/>
      <c r="D524" s="79"/>
    </row>
    <row r="525" spans="1:4" ht="9" customHeight="1">
      <c r="A525" s="305"/>
      <c r="B525" s="305"/>
      <c r="C525" s="305"/>
      <c r="D525" s="79"/>
    </row>
    <row r="526" spans="1:4" ht="9" customHeight="1">
      <c r="A526" s="305"/>
      <c r="B526" s="305"/>
      <c r="C526" s="305"/>
      <c r="D526" s="79"/>
    </row>
    <row r="527" spans="1:4" ht="9" customHeight="1">
      <c r="A527" s="305"/>
      <c r="B527" s="305"/>
      <c r="C527" s="305"/>
      <c r="D527" s="79"/>
    </row>
    <row r="528" spans="1:4" ht="9" customHeight="1">
      <c r="A528" s="305"/>
      <c r="B528" s="305"/>
      <c r="C528" s="305"/>
      <c r="D528" s="79"/>
    </row>
    <row r="529" spans="1:4" ht="9" customHeight="1">
      <c r="A529" s="305"/>
      <c r="B529" s="305"/>
      <c r="C529" s="305"/>
      <c r="D529" s="79"/>
    </row>
    <row r="530" spans="1:4" ht="9" customHeight="1">
      <c r="A530" s="305"/>
      <c r="B530" s="305"/>
      <c r="C530" s="305"/>
      <c r="D530" s="79"/>
    </row>
  </sheetData>
  <mergeCells count="21">
    <mergeCell ref="E179:E183"/>
    <mergeCell ref="F184:G184"/>
    <mergeCell ref="P99:Q99"/>
    <mergeCell ref="E101:E108"/>
    <mergeCell ref="E110:E138"/>
    <mergeCell ref="E140:E152"/>
    <mergeCell ref="E153:E165"/>
    <mergeCell ref="E166:E178"/>
    <mergeCell ref="L98:N99"/>
    <mergeCell ref="E8:E41"/>
    <mergeCell ref="E42:E87"/>
    <mergeCell ref="E88:E95"/>
    <mergeCell ref="E98:E100"/>
    <mergeCell ref="H98:J99"/>
    <mergeCell ref="E2:R2"/>
    <mergeCell ref="W2:AK2"/>
    <mergeCell ref="E3:R3"/>
    <mergeCell ref="E5:E7"/>
    <mergeCell ref="H5:J6"/>
    <mergeCell ref="L5:N6"/>
    <mergeCell ref="P6:Q6"/>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G20" sqref="G20"/>
    </sheetView>
  </sheetViews>
  <sheetFormatPr baseColWidth="10" defaultRowHeight="15"/>
  <cols>
    <col min="1" max="1" width="4.7109375" customWidth="1"/>
    <col min="2" max="2" width="28.85546875" customWidth="1"/>
    <col min="3" max="4" width="9.85546875" style="1951" customWidth="1"/>
    <col min="5" max="5" width="10.7109375" style="1951" customWidth="1"/>
    <col min="6" max="6" width="0.5703125" customWidth="1"/>
    <col min="7" max="8" width="9.85546875" customWidth="1"/>
    <col min="9" max="9" width="10.7109375" style="1951" customWidth="1"/>
    <col min="10" max="10" width="4.7109375" customWidth="1"/>
  </cols>
  <sheetData>
    <row r="1" spans="1:14">
      <c r="B1" s="1188"/>
      <c r="C1" s="1927"/>
      <c r="D1" s="1927"/>
      <c r="E1" s="1927"/>
      <c r="F1" s="1188"/>
      <c r="G1" s="1188"/>
      <c r="H1" s="1188"/>
      <c r="I1" s="1927"/>
    </row>
    <row r="2" spans="1:14">
      <c r="A2" s="1011"/>
      <c r="B2" s="2253" t="s">
        <v>1265</v>
      </c>
      <c r="C2" s="2253"/>
      <c r="D2" s="2253"/>
      <c r="E2" s="2253"/>
      <c r="F2" s="2253"/>
      <c r="G2" s="2253"/>
      <c r="H2" s="2253"/>
      <c r="I2" s="2253"/>
      <c r="J2" s="1011"/>
    </row>
    <row r="3" spans="1:14">
      <c r="B3" s="2253" t="s">
        <v>1</v>
      </c>
      <c r="C3" s="2253"/>
      <c r="D3" s="2253"/>
      <c r="E3" s="2253"/>
      <c r="F3" s="2253"/>
      <c r="G3" s="2253"/>
      <c r="H3" s="2253"/>
      <c r="I3" s="2253"/>
    </row>
    <row r="4" spans="1:14">
      <c r="B4" s="1928"/>
      <c r="C4" s="210"/>
      <c r="D4" s="210"/>
      <c r="E4" s="210"/>
      <c r="F4" s="1928"/>
      <c r="G4" s="1928"/>
      <c r="H4" s="1928"/>
      <c r="I4" s="210"/>
    </row>
    <row r="5" spans="1:14" s="1929" customFormat="1" ht="11.25">
      <c r="B5" s="2747" t="s">
        <v>1266</v>
      </c>
      <c r="C5" s="2750" t="s">
        <v>430</v>
      </c>
      <c r="D5" s="2750"/>
      <c r="E5" s="2750"/>
      <c r="F5" s="2750"/>
      <c r="G5" s="2750"/>
      <c r="H5" s="2750"/>
      <c r="I5" s="1417"/>
    </row>
    <row r="6" spans="1:14" s="1929" customFormat="1" ht="11.25">
      <c r="B6" s="2748"/>
      <c r="C6" s="2751" t="s">
        <v>1267</v>
      </c>
      <c r="D6" s="2751"/>
      <c r="E6" s="1930"/>
      <c r="F6" s="1931"/>
      <c r="G6" s="2751" t="s">
        <v>1268</v>
      </c>
      <c r="H6" s="2751"/>
      <c r="I6" s="1932"/>
    </row>
    <row r="7" spans="1:14" s="1929" customFormat="1" ht="11.25">
      <c r="B7" s="2749"/>
      <c r="C7" s="458" t="s">
        <v>18</v>
      </c>
      <c r="D7" s="458" t="s">
        <v>19</v>
      </c>
      <c r="E7" s="458" t="s">
        <v>8</v>
      </c>
      <c r="F7" s="1933"/>
      <c r="G7" s="458" t="s">
        <v>18</v>
      </c>
      <c r="H7" s="458" t="s">
        <v>19</v>
      </c>
      <c r="I7" s="1934" t="s">
        <v>8</v>
      </c>
    </row>
    <row r="8" spans="1:14" s="1929" customFormat="1" ht="11.25">
      <c r="B8" s="1935"/>
      <c r="C8" s="1936"/>
      <c r="D8" s="1936"/>
      <c r="E8" s="1936"/>
      <c r="F8" s="1937"/>
      <c r="G8" s="1936"/>
      <c r="H8" s="1936"/>
      <c r="I8" s="1938"/>
    </row>
    <row r="9" spans="1:14">
      <c r="B9" s="1939" t="s">
        <v>1269</v>
      </c>
      <c r="C9" s="1940">
        <v>22</v>
      </c>
      <c r="D9" s="1940">
        <v>27</v>
      </c>
      <c r="E9" s="1940">
        <f>SUM(C9:D9)</f>
        <v>49</v>
      </c>
      <c r="F9" s="1941"/>
      <c r="G9" s="1940">
        <v>8</v>
      </c>
      <c r="H9" s="1940">
        <v>5</v>
      </c>
      <c r="I9" s="1942">
        <f>SUM(G9:H9)</f>
        <v>13</v>
      </c>
      <c r="M9" s="1943"/>
    </row>
    <row r="10" spans="1:14">
      <c r="B10" s="1939" t="s">
        <v>1270</v>
      </c>
      <c r="C10" s="1940">
        <v>0</v>
      </c>
      <c r="D10" s="1940">
        <v>0</v>
      </c>
      <c r="E10" s="1940">
        <f>SUM(C10:D10)</f>
        <v>0</v>
      </c>
      <c r="F10" s="1941"/>
      <c r="G10" s="1940">
        <v>37</v>
      </c>
      <c r="H10" s="1940">
        <v>44</v>
      </c>
      <c r="I10" s="1942">
        <f>SUM(G10:H10)</f>
        <v>81</v>
      </c>
      <c r="M10" s="1943"/>
    </row>
    <row r="11" spans="1:14">
      <c r="B11" s="1939" t="s">
        <v>1271</v>
      </c>
      <c r="C11" s="1940">
        <v>4</v>
      </c>
      <c r="D11" s="1940">
        <v>7</v>
      </c>
      <c r="E11" s="1940">
        <f>SUM(C11:D11)</f>
        <v>11</v>
      </c>
      <c r="F11" s="1941"/>
      <c r="G11" s="1940">
        <v>2</v>
      </c>
      <c r="H11" s="1940">
        <v>2</v>
      </c>
      <c r="I11" s="1942">
        <f>SUM(G11:H11)</f>
        <v>4</v>
      </c>
    </row>
    <row r="12" spans="1:14">
      <c r="B12" s="1944" t="s">
        <v>8</v>
      </c>
      <c r="C12" s="1945">
        <f>SUM(C9:C11)</f>
        <v>26</v>
      </c>
      <c r="D12" s="1945">
        <f>SUM(D9:D11)</f>
        <v>34</v>
      </c>
      <c r="E12" s="1945">
        <f>SUM(E9:E11)</f>
        <v>60</v>
      </c>
      <c r="F12" s="1945"/>
      <c r="G12" s="1945">
        <f t="shared" ref="G12:I12" si="0">SUM(G9:G11)</f>
        <v>47</v>
      </c>
      <c r="H12" s="1945">
        <f t="shared" si="0"/>
        <v>51</v>
      </c>
      <c r="I12" s="1946">
        <f t="shared" si="0"/>
        <v>98</v>
      </c>
      <c r="L12" s="1943"/>
      <c r="M12" s="1943"/>
      <c r="N12" s="1943"/>
    </row>
    <row r="13" spans="1:14">
      <c r="B13" s="1391" t="s">
        <v>1272</v>
      </c>
      <c r="C13" s="165"/>
      <c r="D13" s="165"/>
      <c r="E13" s="165"/>
      <c r="F13" s="1947"/>
      <c r="G13" s="1947"/>
      <c r="H13" s="1947"/>
      <c r="I13" s="165"/>
    </row>
    <row r="14" spans="1:14">
      <c r="B14" s="79"/>
      <c r="C14" s="305"/>
      <c r="D14" s="305"/>
      <c r="E14" s="305"/>
      <c r="F14" s="79"/>
      <c r="G14" s="79"/>
      <c r="H14" s="79"/>
      <c r="I14" s="305"/>
    </row>
    <row r="15" spans="1:14">
      <c r="B15" s="1885"/>
      <c r="C15" s="1948"/>
      <c r="D15" s="1948"/>
      <c r="E15" s="1948"/>
      <c r="F15" s="1889"/>
      <c r="G15" s="1889"/>
      <c r="H15" s="1889"/>
      <c r="I15" s="1948"/>
    </row>
    <row r="16" spans="1:14">
      <c r="B16" s="1885"/>
      <c r="C16" s="1948"/>
      <c r="D16" s="1948"/>
      <c r="E16" s="1948"/>
      <c r="F16" s="1889"/>
      <c r="G16" s="1889"/>
      <c r="H16" s="1889"/>
      <c r="I16" s="1948"/>
    </row>
    <row r="17" spans="2:9">
      <c r="B17" s="1885"/>
      <c r="C17" s="1949"/>
      <c r="D17" s="1949"/>
      <c r="E17" s="1949"/>
      <c r="F17" s="1888"/>
      <c r="G17" s="1888"/>
      <c r="H17" s="1888"/>
      <c r="I17" s="1949"/>
    </row>
    <row r="18" spans="2:9">
      <c r="B18" s="1885"/>
      <c r="C18" s="1949"/>
      <c r="D18" s="1949"/>
      <c r="E18" s="1949"/>
      <c r="F18" s="1888"/>
      <c r="G18" s="1888"/>
      <c r="H18" s="1888"/>
      <c r="I18" s="1949"/>
    </row>
    <row r="19" spans="2:9">
      <c r="B19" s="1885"/>
      <c r="C19" s="1950"/>
      <c r="D19" s="1950"/>
      <c r="E19" s="1950"/>
      <c r="F19" s="1887"/>
      <c r="G19" s="1887"/>
      <c r="H19" s="1887"/>
      <c r="I19" s="1950"/>
    </row>
    <row r="20" spans="2:9">
      <c r="B20" s="1885"/>
      <c r="C20" s="1950"/>
      <c r="D20" s="1950"/>
      <c r="E20" s="1950"/>
      <c r="F20" s="1887"/>
      <c r="G20" s="1887"/>
      <c r="H20" s="1887"/>
      <c r="I20" s="1950"/>
    </row>
    <row r="21" spans="2:9">
      <c r="B21" s="1885"/>
      <c r="C21" s="1948"/>
      <c r="D21" s="1948"/>
      <c r="E21" s="1948"/>
      <c r="F21" s="1889"/>
      <c r="G21" s="1889"/>
      <c r="H21" s="1889"/>
      <c r="I21" s="1948"/>
    </row>
    <row r="22" spans="2:9">
      <c r="B22" s="1885"/>
      <c r="C22" s="1950"/>
      <c r="D22" s="1950"/>
      <c r="E22" s="1950"/>
      <c r="F22" s="1887"/>
      <c r="G22" s="1887"/>
      <c r="H22" s="1887"/>
      <c r="I22" s="1950"/>
    </row>
    <row r="23" spans="2:9">
      <c r="B23" s="1885"/>
      <c r="C23" s="1949"/>
      <c r="D23" s="1949"/>
      <c r="E23" s="1949"/>
      <c r="F23" s="1888"/>
      <c r="G23" s="1888"/>
      <c r="H23" s="1888"/>
      <c r="I23" s="1949"/>
    </row>
    <row r="24" spans="2:9">
      <c r="B24" s="1885"/>
      <c r="C24" s="1949"/>
      <c r="D24" s="1949"/>
      <c r="E24" s="1949"/>
      <c r="F24" s="1888"/>
      <c r="G24" s="1888"/>
      <c r="H24" s="1888"/>
      <c r="I24" s="1949"/>
    </row>
    <row r="25" spans="2:9">
      <c r="B25" s="1885"/>
      <c r="C25" s="1949"/>
      <c r="D25" s="1949"/>
      <c r="E25" s="1949"/>
      <c r="F25" s="1888"/>
      <c r="G25" s="1888"/>
      <c r="H25" s="1888"/>
      <c r="I25" s="1949"/>
    </row>
    <row r="26" spans="2:9">
      <c r="B26" s="1885"/>
      <c r="C26" s="1949"/>
      <c r="D26" s="1949"/>
      <c r="E26" s="1949"/>
      <c r="F26" s="1888"/>
      <c r="G26" s="1888"/>
      <c r="H26" s="1888"/>
      <c r="I26" s="1949"/>
    </row>
    <row r="27" spans="2:9">
      <c r="B27" s="1885"/>
      <c r="C27" s="1949"/>
      <c r="D27" s="1949"/>
      <c r="E27" s="1949"/>
      <c r="F27" s="1888"/>
      <c r="G27" s="1888"/>
      <c r="H27" s="1888"/>
      <c r="I27" s="1949"/>
    </row>
    <row r="28" spans="2:9">
      <c r="B28" s="1885"/>
      <c r="C28" s="1950"/>
      <c r="D28" s="1950"/>
      <c r="E28" s="1950"/>
      <c r="F28" s="1887"/>
      <c r="G28" s="1887"/>
      <c r="H28" s="1887"/>
      <c r="I28" s="1950"/>
    </row>
    <row r="29" spans="2:9">
      <c r="B29" s="1885"/>
      <c r="C29" s="1950"/>
      <c r="D29" s="1950"/>
      <c r="E29" s="1950"/>
      <c r="F29" s="1887"/>
      <c r="G29" s="1887"/>
      <c r="H29" s="1887"/>
      <c r="I29" s="1950"/>
    </row>
    <row r="30" spans="2:9">
      <c r="B30" s="1885"/>
      <c r="C30" s="1950"/>
      <c r="D30" s="1950"/>
      <c r="E30" s="1950"/>
      <c r="F30" s="1887"/>
      <c r="G30" s="1887"/>
      <c r="H30" s="1887"/>
      <c r="I30" s="1950"/>
    </row>
    <row r="31" spans="2:9">
      <c r="B31" s="1565"/>
      <c r="C31" s="1950"/>
      <c r="D31" s="1950"/>
      <c r="E31" s="1950"/>
      <c r="F31" s="1887"/>
      <c r="G31" s="1887"/>
      <c r="H31" s="1887"/>
      <c r="I31" s="1950"/>
    </row>
    <row r="32" spans="2:9">
      <c r="B32" s="1885"/>
      <c r="C32" s="1950"/>
      <c r="D32" s="1950"/>
      <c r="E32" s="1950"/>
      <c r="F32" s="1887"/>
      <c r="G32" s="1887"/>
      <c r="H32" s="1887"/>
      <c r="I32" s="1950"/>
    </row>
    <row r="33" spans="2:9">
      <c r="B33" s="1885"/>
      <c r="C33" s="1950"/>
      <c r="D33" s="1950"/>
      <c r="E33" s="1950"/>
      <c r="F33" s="1887"/>
      <c r="G33" s="1887"/>
      <c r="H33" s="1887"/>
      <c r="I33" s="1950"/>
    </row>
  </sheetData>
  <mergeCells count="6">
    <mergeCell ref="B2:I2"/>
    <mergeCell ref="B3:I3"/>
    <mergeCell ref="B5:B7"/>
    <mergeCell ref="C5:H5"/>
    <mergeCell ref="C6:D6"/>
    <mergeCell ref="G6:H6"/>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B31" sqref="B31"/>
    </sheetView>
  </sheetViews>
  <sheetFormatPr baseColWidth="10" defaultRowHeight="15"/>
  <cols>
    <col min="1" max="1" width="4.7109375" customWidth="1"/>
    <col min="2" max="2" width="28.85546875" customWidth="1"/>
    <col min="3" max="4" width="9.85546875" style="1951" customWidth="1"/>
    <col min="5" max="5" width="10.7109375" style="1951" customWidth="1"/>
    <col min="6" max="6" width="0.5703125" customWidth="1"/>
    <col min="7" max="8" width="9.85546875" customWidth="1"/>
    <col min="9" max="9" width="10.7109375" style="1951" customWidth="1"/>
    <col min="10" max="10" width="4.7109375" customWidth="1"/>
  </cols>
  <sheetData>
    <row r="1" spans="1:14">
      <c r="B1" s="1188"/>
      <c r="C1" s="1927"/>
      <c r="D1" s="1927"/>
      <c r="E1" s="1927"/>
      <c r="F1" s="1188"/>
      <c r="G1" s="1188"/>
      <c r="H1" s="1188"/>
      <c r="I1" s="1927"/>
    </row>
    <row r="2" spans="1:14">
      <c r="A2" s="1011"/>
      <c r="B2" s="2253" t="s">
        <v>1265</v>
      </c>
      <c r="C2" s="2253"/>
      <c r="D2" s="2253"/>
      <c r="E2" s="2253"/>
      <c r="F2" s="2253"/>
      <c r="G2" s="2253"/>
      <c r="H2" s="2253"/>
      <c r="I2" s="2253"/>
      <c r="J2" s="1011"/>
    </row>
    <row r="3" spans="1:14">
      <c r="B3" s="2253" t="s">
        <v>77</v>
      </c>
      <c r="C3" s="2253"/>
      <c r="D3" s="2253"/>
      <c r="E3" s="2253"/>
      <c r="F3" s="2253"/>
      <c r="G3" s="2253"/>
      <c r="H3" s="2253"/>
      <c r="I3" s="2253"/>
    </row>
    <row r="4" spans="1:14">
      <c r="B4" s="1928"/>
      <c r="C4" s="210"/>
      <c r="D4" s="210"/>
      <c r="E4" s="210"/>
      <c r="F4" s="1928"/>
      <c r="G4" s="1928"/>
      <c r="H4" s="1928"/>
      <c r="I4" s="210"/>
    </row>
    <row r="5" spans="1:14" s="1929" customFormat="1" ht="11.25">
      <c r="B5" s="2747" t="s">
        <v>1266</v>
      </c>
      <c r="C5" s="2750" t="s">
        <v>430</v>
      </c>
      <c r="D5" s="2750"/>
      <c r="E5" s="2750"/>
      <c r="F5" s="2750"/>
      <c r="G5" s="2750"/>
      <c r="H5" s="2750"/>
      <c r="I5" s="1417"/>
    </row>
    <row r="6" spans="1:14" s="1929" customFormat="1" ht="11.25">
      <c r="B6" s="2748"/>
      <c r="C6" s="2751" t="s">
        <v>1267</v>
      </c>
      <c r="D6" s="2751"/>
      <c r="E6" s="1930"/>
      <c r="F6" s="1931"/>
      <c r="G6" s="2751" t="s">
        <v>1268</v>
      </c>
      <c r="H6" s="2751"/>
      <c r="I6" s="1932"/>
    </row>
    <row r="7" spans="1:14" s="1929" customFormat="1" ht="11.25">
      <c r="B7" s="2749"/>
      <c r="C7" s="458" t="s">
        <v>18</v>
      </c>
      <c r="D7" s="458" t="s">
        <v>19</v>
      </c>
      <c r="E7" s="458" t="s">
        <v>8</v>
      </c>
      <c r="F7" s="1933"/>
      <c r="G7" s="458" t="s">
        <v>18</v>
      </c>
      <c r="H7" s="458" t="s">
        <v>19</v>
      </c>
      <c r="I7" s="1934" t="s">
        <v>8</v>
      </c>
    </row>
    <row r="8" spans="1:14" s="1929" customFormat="1" ht="11.25">
      <c r="B8" s="1935"/>
      <c r="C8" s="1936"/>
      <c r="D8" s="1936"/>
      <c r="E8" s="1936"/>
      <c r="F8" s="1937"/>
      <c r="G8" s="1936"/>
      <c r="H8" s="1936"/>
      <c r="I8" s="1938"/>
    </row>
    <row r="9" spans="1:14">
      <c r="B9" s="631" t="s">
        <v>1269</v>
      </c>
      <c r="C9" s="1952">
        <v>22</v>
      </c>
      <c r="D9" s="1952">
        <v>32</v>
      </c>
      <c r="E9" s="1952">
        <f>SUM(C9:D9)</f>
        <v>54</v>
      </c>
      <c r="F9" s="1953"/>
      <c r="G9" s="1952">
        <v>13</v>
      </c>
      <c r="H9" s="1952">
        <v>10</v>
      </c>
      <c r="I9" s="1954">
        <f>SUM(G9:H9)</f>
        <v>23</v>
      </c>
      <c r="M9" s="1943"/>
    </row>
    <row r="10" spans="1:14">
      <c r="B10" s="631" t="s">
        <v>1270</v>
      </c>
      <c r="C10" s="1952">
        <v>0</v>
      </c>
      <c r="D10" s="1952">
        <v>0</v>
      </c>
      <c r="E10" s="1952">
        <f>SUM(C10:D10)</f>
        <v>0</v>
      </c>
      <c r="F10" s="1953"/>
      <c r="G10" s="1952">
        <v>35</v>
      </c>
      <c r="H10" s="1952">
        <v>38</v>
      </c>
      <c r="I10" s="1954">
        <f>SUM(G10:H10)</f>
        <v>73</v>
      </c>
      <c r="M10" s="1943"/>
    </row>
    <row r="11" spans="1:14">
      <c r="B11" s="631" t="s">
        <v>1271</v>
      </c>
      <c r="C11" s="1952">
        <v>7</v>
      </c>
      <c r="D11" s="1952">
        <v>13</v>
      </c>
      <c r="E11" s="1952">
        <f>SUM(C11:D11)</f>
        <v>20</v>
      </c>
      <c r="F11" s="1953"/>
      <c r="G11" s="1952">
        <v>0</v>
      </c>
      <c r="H11" s="1952">
        <v>0</v>
      </c>
      <c r="I11" s="1954">
        <f>SUM(G11:H11)</f>
        <v>0</v>
      </c>
    </row>
    <row r="12" spans="1:14">
      <c r="B12" s="1944" t="s">
        <v>8</v>
      </c>
      <c r="C12" s="1945">
        <f>SUM(C9:C11)</f>
        <v>29</v>
      </c>
      <c r="D12" s="1945">
        <f>SUM(D9:D11)</f>
        <v>45</v>
      </c>
      <c r="E12" s="1945">
        <f>SUM(E9:E11)</f>
        <v>74</v>
      </c>
      <c r="F12" s="1945"/>
      <c r="G12" s="1945">
        <f t="shared" ref="G12:I12" si="0">SUM(G9:G11)</f>
        <v>48</v>
      </c>
      <c r="H12" s="1945">
        <f t="shared" si="0"/>
        <v>48</v>
      </c>
      <c r="I12" s="1946">
        <f t="shared" si="0"/>
        <v>96</v>
      </c>
      <c r="L12" s="1943"/>
      <c r="M12" s="1943"/>
      <c r="N12" s="1943"/>
    </row>
    <row r="13" spans="1:14">
      <c r="B13" s="1391" t="s">
        <v>1272</v>
      </c>
      <c r="C13" s="165"/>
      <c r="D13" s="165"/>
      <c r="E13" s="165"/>
      <c r="F13" s="1947"/>
      <c r="G13" s="1947"/>
      <c r="H13" s="1947"/>
      <c r="I13" s="165"/>
    </row>
    <row r="14" spans="1:14">
      <c r="B14" s="79"/>
      <c r="C14" s="305"/>
      <c r="D14" s="305"/>
      <c r="E14" s="305"/>
      <c r="F14" s="79"/>
      <c r="G14" s="79"/>
      <c r="H14" s="79"/>
      <c r="I14" s="305"/>
    </row>
    <row r="15" spans="1:14">
      <c r="B15" s="1885"/>
      <c r="C15" s="1948"/>
      <c r="D15" s="1948"/>
      <c r="E15" s="1948"/>
      <c r="F15" s="1889"/>
      <c r="G15" s="1889"/>
      <c r="H15" s="1889"/>
      <c r="I15" s="1948"/>
    </row>
    <row r="16" spans="1:14">
      <c r="B16" s="1885"/>
      <c r="C16" s="1948"/>
      <c r="D16" s="1948"/>
      <c r="E16" s="1948"/>
      <c r="F16" s="1889"/>
      <c r="G16" s="1889"/>
      <c r="H16" s="1889"/>
      <c r="I16" s="1948"/>
    </row>
    <row r="17" spans="2:9">
      <c r="B17" s="1885"/>
      <c r="C17" s="1949"/>
      <c r="D17" s="1949"/>
      <c r="E17" s="1949"/>
      <c r="F17" s="1888"/>
      <c r="G17" s="1888"/>
      <c r="H17" s="1888"/>
      <c r="I17" s="1949"/>
    </row>
    <row r="18" spans="2:9">
      <c r="B18" s="1885"/>
      <c r="C18" s="1949"/>
      <c r="D18" s="1949"/>
      <c r="E18" s="1949"/>
      <c r="F18" s="1888"/>
      <c r="G18" s="1888"/>
      <c r="H18" s="1888"/>
      <c r="I18" s="1949"/>
    </row>
    <row r="19" spans="2:9">
      <c r="B19" s="1885"/>
      <c r="C19" s="1950"/>
      <c r="D19" s="1950"/>
      <c r="E19" s="1950"/>
      <c r="F19" s="1887"/>
      <c r="G19" s="1887"/>
      <c r="H19" s="1887"/>
      <c r="I19" s="1950"/>
    </row>
    <row r="20" spans="2:9">
      <c r="B20" s="1885"/>
      <c r="C20" s="1950"/>
      <c r="D20" s="1950"/>
      <c r="E20" s="1950"/>
      <c r="F20" s="1887"/>
      <c r="G20" s="1887"/>
      <c r="H20" s="1887"/>
      <c r="I20" s="1950"/>
    </row>
    <row r="21" spans="2:9">
      <c r="B21" s="1885"/>
      <c r="C21" s="1948"/>
      <c r="D21" s="1948"/>
      <c r="E21" s="1948"/>
      <c r="F21" s="1889"/>
      <c r="G21" s="1889"/>
      <c r="H21" s="1889"/>
      <c r="I21" s="1948"/>
    </row>
    <row r="22" spans="2:9">
      <c r="B22" s="1885"/>
      <c r="C22" s="1950"/>
      <c r="D22" s="1950"/>
      <c r="E22" s="1950"/>
      <c r="F22" s="1887"/>
      <c r="G22" s="1887"/>
      <c r="H22" s="1887"/>
      <c r="I22" s="1950"/>
    </row>
    <row r="23" spans="2:9">
      <c r="B23" s="1885"/>
      <c r="C23" s="1949"/>
      <c r="D23" s="1949"/>
      <c r="E23" s="1949"/>
      <c r="F23" s="1888"/>
      <c r="G23" s="1888"/>
      <c r="H23" s="1888"/>
      <c r="I23" s="1949"/>
    </row>
    <row r="24" spans="2:9">
      <c r="B24" s="1885"/>
      <c r="C24" s="1949"/>
      <c r="D24" s="1949"/>
      <c r="E24" s="1949"/>
      <c r="F24" s="1888"/>
      <c r="G24" s="1888"/>
      <c r="H24" s="1888"/>
      <c r="I24" s="1949"/>
    </row>
    <row r="25" spans="2:9">
      <c r="B25" s="1885"/>
      <c r="C25" s="1949"/>
      <c r="D25" s="1949"/>
      <c r="E25" s="1949"/>
      <c r="F25" s="1888"/>
      <c r="G25" s="1888"/>
      <c r="H25" s="1888"/>
      <c r="I25" s="1949"/>
    </row>
    <row r="26" spans="2:9">
      <c r="B26" s="1885"/>
      <c r="C26" s="1949"/>
      <c r="D26" s="1949"/>
      <c r="E26" s="1949"/>
      <c r="F26" s="1888"/>
      <c r="G26" s="1888"/>
      <c r="H26" s="1888"/>
      <c r="I26" s="1949"/>
    </row>
    <row r="27" spans="2:9">
      <c r="B27" s="1885"/>
      <c r="C27" s="1949"/>
      <c r="D27" s="1949"/>
      <c r="E27" s="1949"/>
      <c r="F27" s="1888"/>
      <c r="G27" s="1888"/>
      <c r="H27" s="1888"/>
      <c r="I27" s="1949"/>
    </row>
    <row r="28" spans="2:9">
      <c r="B28" s="1885"/>
      <c r="C28" s="1950"/>
      <c r="D28" s="1950"/>
      <c r="E28" s="1950"/>
      <c r="F28" s="1887"/>
      <c r="G28" s="1887"/>
      <c r="H28" s="1887"/>
      <c r="I28" s="1950"/>
    </row>
    <row r="29" spans="2:9">
      <c r="B29" s="1885"/>
      <c r="C29" s="1950"/>
      <c r="D29" s="1950"/>
      <c r="E29" s="1950"/>
      <c r="F29" s="1887"/>
      <c r="G29" s="1887"/>
      <c r="H29" s="1887"/>
      <c r="I29" s="1950"/>
    </row>
    <row r="30" spans="2:9">
      <c r="B30" s="1885"/>
      <c r="C30" s="1950"/>
      <c r="D30" s="1950"/>
      <c r="E30" s="1950"/>
      <c r="F30" s="1887"/>
      <c r="G30" s="1887"/>
      <c r="H30" s="1887"/>
      <c r="I30" s="1950"/>
    </row>
    <row r="31" spans="2:9">
      <c r="B31" s="1565"/>
      <c r="C31" s="1950"/>
      <c r="D31" s="1950"/>
      <c r="E31" s="1950"/>
      <c r="F31" s="1887"/>
      <c r="G31" s="1887"/>
      <c r="H31" s="1887"/>
      <c r="I31" s="1950"/>
    </row>
    <row r="32" spans="2:9">
      <c r="B32" s="1885"/>
      <c r="C32" s="1950"/>
      <c r="D32" s="1950"/>
      <c r="E32" s="1950"/>
      <c r="F32" s="1887"/>
      <c r="G32" s="1887"/>
      <c r="H32" s="1887"/>
      <c r="I32" s="1950"/>
    </row>
    <row r="33" spans="2:9">
      <c r="B33" s="1885"/>
      <c r="C33" s="1950"/>
      <c r="D33" s="1950"/>
      <c r="E33" s="1950"/>
      <c r="F33" s="1887"/>
      <c r="G33" s="1887"/>
      <c r="H33" s="1887"/>
      <c r="I33" s="1950"/>
    </row>
  </sheetData>
  <mergeCells count="6">
    <mergeCell ref="B2:I2"/>
    <mergeCell ref="B3:I3"/>
    <mergeCell ref="B5:B7"/>
    <mergeCell ref="C5:H5"/>
    <mergeCell ref="C6:D6"/>
    <mergeCell ref="G6:H6"/>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workbookViewId="0">
      <selection activeCell="H29" sqref="H29"/>
    </sheetView>
  </sheetViews>
  <sheetFormatPr baseColWidth="10" defaultRowHeight="15"/>
  <cols>
    <col min="1" max="1" width="2.140625" customWidth="1"/>
    <col min="2" max="2" width="20.42578125" customWidth="1"/>
    <col min="3" max="5" width="3.28515625" customWidth="1"/>
    <col min="6" max="6" width="7.140625" customWidth="1"/>
    <col min="7" max="8" width="6.85546875" customWidth="1"/>
    <col min="9" max="10" width="14" style="1951" customWidth="1"/>
    <col min="11" max="11" width="0.5703125" customWidth="1"/>
    <col min="12" max="12" width="14" style="1951" customWidth="1"/>
    <col min="13" max="13" width="4.7109375" customWidth="1"/>
  </cols>
  <sheetData>
    <row r="1" spans="1:17">
      <c r="B1" s="1188"/>
      <c r="C1" s="1188"/>
      <c r="D1" s="1188"/>
      <c r="E1" s="1188"/>
      <c r="F1" s="1188"/>
      <c r="G1" s="1188"/>
      <c r="H1" s="1188"/>
      <c r="I1" s="1927"/>
      <c r="J1" s="1927"/>
      <c r="K1" s="1188"/>
      <c r="L1" s="1927"/>
    </row>
    <row r="2" spans="1:17">
      <c r="A2" s="1011"/>
      <c r="B2" s="2253" t="s">
        <v>1273</v>
      </c>
      <c r="C2" s="2253"/>
      <c r="D2" s="2253"/>
      <c r="E2" s="2253"/>
      <c r="F2" s="2253"/>
      <c r="G2" s="2253"/>
      <c r="H2" s="2253"/>
      <c r="I2" s="2253"/>
      <c r="J2" s="2253"/>
      <c r="K2" s="2253"/>
      <c r="L2" s="2253"/>
      <c r="M2" s="1011"/>
    </row>
    <row r="3" spans="1:17">
      <c r="B3" s="2253" t="s">
        <v>1</v>
      </c>
      <c r="C3" s="2253"/>
      <c r="D3" s="2253"/>
      <c r="E3" s="2253"/>
      <c r="F3" s="2253"/>
      <c r="G3" s="2253"/>
      <c r="H3" s="2253"/>
      <c r="I3" s="2253"/>
      <c r="J3" s="2253"/>
      <c r="K3" s="2253"/>
      <c r="L3" s="2253"/>
    </row>
    <row r="4" spans="1:17" s="1955" customFormat="1">
      <c r="B4" s="1928"/>
      <c r="C4" s="1928"/>
      <c r="D4" s="1928"/>
      <c r="E4" s="1928"/>
      <c r="F4" s="1928"/>
      <c r="G4" s="1928"/>
      <c r="H4" s="1928"/>
      <c r="I4" s="210"/>
      <c r="J4" s="210"/>
      <c r="K4" s="1928"/>
      <c r="L4" s="210"/>
    </row>
    <row r="5" spans="1:17" s="1929" customFormat="1" ht="11.25">
      <c r="B5" s="2747" t="s">
        <v>1274</v>
      </c>
      <c r="C5" s="2752"/>
      <c r="D5" s="2752"/>
      <c r="E5" s="2752"/>
      <c r="F5" s="2752"/>
      <c r="G5" s="2752"/>
      <c r="H5" s="1956"/>
      <c r="I5" s="2754" t="s">
        <v>430</v>
      </c>
      <c r="J5" s="2754"/>
      <c r="K5" s="1957"/>
      <c r="L5" s="1417"/>
    </row>
    <row r="6" spans="1:17" s="1929" customFormat="1" ht="11.25">
      <c r="B6" s="2748"/>
      <c r="C6" s="2753"/>
      <c r="D6" s="2753"/>
      <c r="E6" s="2753"/>
      <c r="F6" s="2753"/>
      <c r="G6" s="2753"/>
      <c r="H6" s="1958"/>
      <c r="I6" s="458" t="s">
        <v>18</v>
      </c>
      <c r="J6" s="458" t="s">
        <v>19</v>
      </c>
      <c r="K6" s="1933"/>
      <c r="L6" s="1934" t="s">
        <v>8</v>
      </c>
    </row>
    <row r="7" spans="1:17">
      <c r="B7" s="1959" t="s">
        <v>1275</v>
      </c>
      <c r="C7" s="1960"/>
      <c r="D7" s="1960"/>
      <c r="E7" s="1960"/>
      <c r="F7" s="1961"/>
      <c r="G7" s="1961"/>
      <c r="H7" s="1961"/>
      <c r="I7" s="1962">
        <f>SUM(I8:I13)</f>
        <v>26</v>
      </c>
      <c r="J7" s="1962">
        <f>SUM(J8:J13)</f>
        <v>34</v>
      </c>
      <c r="K7" s="1963"/>
      <c r="L7" s="1964">
        <f>SUM(I7:J7)</f>
        <v>60</v>
      </c>
      <c r="O7" s="1943"/>
      <c r="P7" s="1943"/>
      <c r="Q7" s="1943"/>
    </row>
    <row r="8" spans="1:17">
      <c r="B8" s="631" t="s">
        <v>1276</v>
      </c>
      <c r="C8" s="653"/>
      <c r="D8" s="1879"/>
      <c r="E8" s="1883"/>
      <c r="F8" s="1883"/>
      <c r="G8" s="1884"/>
      <c r="H8" s="1884"/>
      <c r="I8" s="1952">
        <v>0</v>
      </c>
      <c r="J8" s="1952">
        <v>2</v>
      </c>
      <c r="K8" s="1953"/>
      <c r="L8" s="1954">
        <f t="shared" ref="L8:L13" si="0">SUM(I8:J8)</f>
        <v>2</v>
      </c>
      <c r="P8" s="1943"/>
    </row>
    <row r="9" spans="1:17">
      <c r="B9" s="631" t="s">
        <v>1277</v>
      </c>
      <c r="C9" s="653"/>
      <c r="D9" s="1707"/>
      <c r="E9" s="1883"/>
      <c r="F9" s="1883"/>
      <c r="G9" s="1883"/>
      <c r="H9" s="1883"/>
      <c r="I9" s="1952">
        <v>4</v>
      </c>
      <c r="J9" s="1952">
        <v>2</v>
      </c>
      <c r="K9" s="1953"/>
      <c r="L9" s="1954">
        <f t="shared" si="0"/>
        <v>6</v>
      </c>
    </row>
    <row r="10" spans="1:17">
      <c r="B10" s="631" t="s">
        <v>1278</v>
      </c>
      <c r="C10" s="653"/>
      <c r="D10" s="1707"/>
      <c r="E10" s="1883"/>
      <c r="F10" s="1883"/>
      <c r="G10" s="1883"/>
      <c r="H10" s="1883"/>
      <c r="I10" s="1952">
        <v>16</v>
      </c>
      <c r="J10" s="1952">
        <v>17</v>
      </c>
      <c r="K10" s="1953"/>
      <c r="L10" s="1954">
        <f t="shared" si="0"/>
        <v>33</v>
      </c>
    </row>
    <row r="11" spans="1:17">
      <c r="B11" s="631" t="s">
        <v>1279</v>
      </c>
      <c r="C11" s="653"/>
      <c r="D11" s="1707"/>
      <c r="E11" s="1883"/>
      <c r="F11" s="1883"/>
      <c r="G11" s="1883"/>
      <c r="H11" s="1883"/>
      <c r="I11" s="1952">
        <v>2</v>
      </c>
      <c r="J11" s="1952">
        <v>4</v>
      </c>
      <c r="K11" s="1953"/>
      <c r="L11" s="1954">
        <f t="shared" si="0"/>
        <v>6</v>
      </c>
    </row>
    <row r="12" spans="1:17">
      <c r="B12" s="631" t="s">
        <v>1280</v>
      </c>
      <c r="C12" s="653"/>
      <c r="D12" s="1707"/>
      <c r="E12" s="1883"/>
      <c r="F12" s="1883"/>
      <c r="G12" s="1883"/>
      <c r="H12" s="1883"/>
      <c r="I12" s="1952">
        <v>0</v>
      </c>
      <c r="J12" s="1952">
        <v>2</v>
      </c>
      <c r="K12" s="1953"/>
      <c r="L12" s="1954">
        <f t="shared" si="0"/>
        <v>2</v>
      </c>
    </row>
    <row r="13" spans="1:17">
      <c r="B13" s="631" t="s">
        <v>1281</v>
      </c>
      <c r="C13" s="653"/>
      <c r="D13" s="1707"/>
      <c r="E13" s="1883"/>
      <c r="F13" s="1883"/>
      <c r="G13" s="1883"/>
      <c r="H13" s="1883"/>
      <c r="I13" s="1965">
        <v>4</v>
      </c>
      <c r="J13" s="1965">
        <v>7</v>
      </c>
      <c r="K13" s="1966"/>
      <c r="L13" s="1954">
        <f t="shared" si="0"/>
        <v>11</v>
      </c>
    </row>
    <row r="14" spans="1:17">
      <c r="B14" s="1959" t="s">
        <v>1282</v>
      </c>
      <c r="C14" s="1967"/>
      <c r="D14" s="1967"/>
      <c r="E14" s="1967"/>
      <c r="F14" s="1968"/>
      <c r="G14" s="1968"/>
      <c r="H14" s="1968"/>
      <c r="I14" s="1969">
        <f>SUM(I15:I21)</f>
        <v>47</v>
      </c>
      <c r="J14" s="1969">
        <f>SUM(J15:J21)</f>
        <v>51</v>
      </c>
      <c r="K14" s="1970"/>
      <c r="L14" s="1971">
        <f>SUM(I14:J14)</f>
        <v>98</v>
      </c>
      <c r="O14" s="1943"/>
      <c r="P14" s="1943"/>
      <c r="Q14" s="1943"/>
    </row>
    <row r="15" spans="1:17">
      <c r="B15" s="631" t="s">
        <v>1283</v>
      </c>
      <c r="C15" s="653"/>
      <c r="D15" s="1707"/>
      <c r="E15" s="1883"/>
      <c r="F15" s="1883"/>
      <c r="G15" s="1883"/>
      <c r="H15" s="1883"/>
      <c r="I15" s="1972">
        <v>8</v>
      </c>
      <c r="J15" s="1972">
        <v>5</v>
      </c>
      <c r="K15" s="1973"/>
      <c r="L15" s="1974">
        <f>SUM(I15:J15)</f>
        <v>13</v>
      </c>
    </row>
    <row r="16" spans="1:17">
      <c r="B16" s="631" t="s">
        <v>1276</v>
      </c>
      <c r="C16" s="653"/>
      <c r="D16" s="1707"/>
      <c r="E16" s="1883"/>
      <c r="F16" s="1883"/>
      <c r="G16" s="1883"/>
      <c r="H16" s="1883"/>
      <c r="I16" s="1975">
        <v>2</v>
      </c>
      <c r="J16" s="1975">
        <v>2</v>
      </c>
      <c r="K16" s="1976"/>
      <c r="L16" s="1954">
        <f t="shared" ref="L16:L21" si="1">SUM(I16:J16)</f>
        <v>4</v>
      </c>
    </row>
    <row r="17" spans="2:17">
      <c r="B17" s="631" t="s">
        <v>1284</v>
      </c>
      <c r="C17" s="653"/>
      <c r="D17" s="1707"/>
      <c r="E17" s="1883"/>
      <c r="F17" s="1883"/>
      <c r="G17" s="1883"/>
      <c r="H17" s="1883"/>
      <c r="I17" s="1975">
        <v>0</v>
      </c>
      <c r="J17" s="1975">
        <v>0</v>
      </c>
      <c r="K17" s="1976"/>
      <c r="L17" s="1954">
        <f t="shared" si="1"/>
        <v>0</v>
      </c>
    </row>
    <row r="18" spans="2:17">
      <c r="B18" s="631" t="s">
        <v>1280</v>
      </c>
      <c r="C18" s="653"/>
      <c r="D18" s="1707"/>
      <c r="E18" s="1883"/>
      <c r="F18" s="1883"/>
      <c r="G18" s="1883"/>
      <c r="H18" s="1883"/>
      <c r="I18" s="1975">
        <v>6</v>
      </c>
      <c r="J18" s="1975">
        <v>7</v>
      </c>
      <c r="K18" s="1976"/>
      <c r="L18" s="1954">
        <f>SUM(I18:J18)</f>
        <v>13</v>
      </c>
    </row>
    <row r="19" spans="2:17">
      <c r="B19" s="631" t="s">
        <v>1285</v>
      </c>
      <c r="C19" s="653"/>
      <c r="D19" s="1707"/>
      <c r="E19" s="1883"/>
      <c r="F19" s="1883"/>
      <c r="G19" s="1883"/>
      <c r="H19" s="1883"/>
      <c r="I19" s="1975">
        <v>3</v>
      </c>
      <c r="J19" s="1975">
        <v>2</v>
      </c>
      <c r="K19" s="1976"/>
      <c r="L19" s="1954">
        <f t="shared" si="1"/>
        <v>5</v>
      </c>
    </row>
    <row r="20" spans="2:17">
      <c r="B20" s="631" t="s">
        <v>1278</v>
      </c>
      <c r="C20" s="1188"/>
      <c r="D20" s="1188"/>
      <c r="E20" s="1188"/>
      <c r="F20" s="1188"/>
      <c r="G20" s="1188"/>
      <c r="H20" s="1188"/>
      <c r="I20" s="1977">
        <v>26</v>
      </c>
      <c r="J20" s="1977">
        <v>33</v>
      </c>
      <c r="K20" s="1978"/>
      <c r="L20" s="1979">
        <f t="shared" si="1"/>
        <v>59</v>
      </c>
    </row>
    <row r="21" spans="2:17">
      <c r="B21" s="631" t="s">
        <v>1281</v>
      </c>
      <c r="C21" s="653"/>
      <c r="D21" s="1707"/>
      <c r="E21" s="1883"/>
      <c r="F21" s="1883"/>
      <c r="G21" s="1883"/>
      <c r="H21" s="1883"/>
      <c r="I21" s="1980">
        <v>2</v>
      </c>
      <c r="J21" s="1980">
        <v>2</v>
      </c>
      <c r="K21" s="1981"/>
      <c r="L21" s="1954">
        <f t="shared" si="1"/>
        <v>4</v>
      </c>
    </row>
    <row r="22" spans="2:17">
      <c r="B22" s="2755" t="s">
        <v>8</v>
      </c>
      <c r="C22" s="2644"/>
      <c r="D22" s="2644"/>
      <c r="E22" s="2644"/>
      <c r="F22" s="2644"/>
      <c r="G22" s="2644"/>
      <c r="H22" s="1400"/>
      <c r="I22" s="1945">
        <f>SUM(I7+I14)</f>
        <v>73</v>
      </c>
      <c r="J22" s="1945">
        <f>SUM(J7+J14)</f>
        <v>85</v>
      </c>
      <c r="K22" s="1945">
        <f t="shared" ref="K22:L22" si="2">SUM(K7+K14)</f>
        <v>0</v>
      </c>
      <c r="L22" s="1946">
        <f t="shared" si="2"/>
        <v>158</v>
      </c>
      <c r="O22" s="1943"/>
      <c r="P22" s="1943"/>
      <c r="Q22" s="1943"/>
    </row>
    <row r="23" spans="2:17">
      <c r="B23" s="1391" t="s">
        <v>1272</v>
      </c>
      <c r="C23" s="1947"/>
      <c r="D23" s="1947"/>
      <c r="E23" s="1947"/>
      <c r="F23" s="1947"/>
      <c r="G23" s="1947"/>
      <c r="H23" s="1947"/>
      <c r="I23" s="165"/>
      <c r="J23" s="165"/>
      <c r="K23" s="1947"/>
      <c r="L23" s="165"/>
    </row>
    <row r="24" spans="2:17">
      <c r="B24" s="79"/>
      <c r="C24" s="79"/>
      <c r="D24" s="79"/>
      <c r="E24" s="79"/>
      <c r="F24" s="79"/>
      <c r="G24" s="79"/>
      <c r="H24" s="79"/>
      <c r="I24" s="305"/>
      <c r="J24" s="305"/>
      <c r="K24" s="79"/>
      <c r="L24" s="305"/>
    </row>
    <row r="25" spans="2:17">
      <c r="B25" s="1885"/>
      <c r="C25" s="1889"/>
      <c r="D25" s="1889"/>
      <c r="E25" s="1889"/>
      <c r="F25" s="1889"/>
      <c r="G25" s="1889"/>
      <c r="H25" s="1889"/>
      <c r="I25" s="1948"/>
      <c r="J25" s="1948"/>
      <c r="K25" s="1889"/>
      <c r="L25" s="1948"/>
    </row>
    <row r="26" spans="2:17">
      <c r="B26" s="1885"/>
      <c r="C26" s="1889"/>
      <c r="D26" s="1889"/>
      <c r="E26" s="1889"/>
      <c r="F26" s="1889"/>
      <c r="G26" s="1889"/>
      <c r="H26" s="1889"/>
      <c r="I26" s="1948"/>
      <c r="J26" s="1948"/>
      <c r="K26" s="1889"/>
      <c r="L26" s="1948"/>
    </row>
    <row r="27" spans="2:17">
      <c r="B27" s="1885"/>
      <c r="C27" s="1886"/>
      <c r="D27" s="1888"/>
      <c r="E27" s="1888" t="s">
        <v>174</v>
      </c>
      <c r="F27" s="1888"/>
      <c r="G27" s="1888"/>
      <c r="H27" s="1888"/>
      <c r="I27" s="1949"/>
      <c r="J27" s="1949"/>
      <c r="K27" s="1888"/>
      <c r="L27" s="1949"/>
    </row>
    <row r="28" spans="2:17">
      <c r="B28" s="1885"/>
      <c r="C28" s="1888"/>
      <c r="D28" s="1888"/>
      <c r="E28" s="1888"/>
      <c r="F28" s="1888"/>
      <c r="G28" s="1888"/>
      <c r="H28" s="1888"/>
      <c r="I28" s="1949"/>
      <c r="J28" s="1949"/>
      <c r="K28" s="1888"/>
      <c r="L28" s="1949"/>
    </row>
    <row r="29" spans="2:17">
      <c r="B29" s="1885"/>
      <c r="C29" s="1886"/>
      <c r="D29" s="1887"/>
      <c r="E29" s="1887"/>
      <c r="F29" s="1887"/>
      <c r="G29" s="1888"/>
      <c r="H29" s="1888"/>
      <c r="I29" s="1950"/>
      <c r="J29" s="1950"/>
      <c r="K29" s="1887"/>
      <c r="L29" s="1950"/>
    </row>
    <row r="30" spans="2:17">
      <c r="B30" s="1885"/>
      <c r="C30" s="1886"/>
      <c r="D30" s="1887"/>
      <c r="E30" s="1887"/>
      <c r="F30" s="1887"/>
      <c r="G30" s="1888"/>
      <c r="H30" s="1888"/>
      <c r="I30" s="1950"/>
      <c r="J30" s="1950"/>
      <c r="K30" s="1887"/>
      <c r="L30" s="1950"/>
    </row>
    <row r="31" spans="2:17">
      <c r="B31" s="1885"/>
      <c r="C31" s="1889"/>
      <c r="D31" s="1889"/>
      <c r="E31" s="1889"/>
      <c r="F31" s="1889"/>
      <c r="G31" s="1889"/>
      <c r="H31" s="1889"/>
      <c r="I31" s="1948"/>
      <c r="J31" s="1948"/>
      <c r="K31" s="1889"/>
      <c r="L31" s="1948"/>
    </row>
    <row r="32" spans="2:17">
      <c r="B32" s="1885"/>
      <c r="C32" s="1886"/>
      <c r="D32" s="1887"/>
      <c r="E32" s="1887"/>
      <c r="F32" s="1887"/>
      <c r="G32" s="1888"/>
      <c r="H32" s="1888"/>
      <c r="I32" s="1950"/>
      <c r="J32" s="1950"/>
      <c r="K32" s="1887"/>
      <c r="L32" s="1950"/>
    </row>
    <row r="33" spans="2:12">
      <c r="B33" s="1885"/>
      <c r="C33" s="1886"/>
      <c r="D33" s="1888"/>
      <c r="E33" s="1888"/>
      <c r="F33" s="1888"/>
      <c r="G33" s="1888"/>
      <c r="H33" s="1888"/>
      <c r="I33" s="1949"/>
      <c r="J33" s="1949"/>
      <c r="K33" s="1888"/>
      <c r="L33" s="1949"/>
    </row>
    <row r="34" spans="2:12">
      <c r="B34" s="1885"/>
      <c r="C34" s="1888"/>
      <c r="D34" s="1888"/>
      <c r="E34" s="1888"/>
      <c r="F34" s="1888"/>
      <c r="G34" s="1888"/>
      <c r="H34" s="1888"/>
      <c r="I34" s="1949"/>
      <c r="J34" s="1949"/>
      <c r="K34" s="1888"/>
      <c r="L34" s="1949"/>
    </row>
    <row r="35" spans="2:12">
      <c r="B35" s="1885"/>
      <c r="C35" s="1886"/>
      <c r="D35" s="1888"/>
      <c r="E35" s="1888"/>
      <c r="F35" s="1888"/>
      <c r="G35" s="1888"/>
      <c r="H35" s="1888"/>
      <c r="I35" s="1949"/>
      <c r="J35" s="1949"/>
      <c r="K35" s="1888"/>
      <c r="L35" s="1949"/>
    </row>
    <row r="36" spans="2:12">
      <c r="B36" s="1885"/>
      <c r="C36" s="1886"/>
      <c r="D36" s="1888"/>
      <c r="E36" s="1888"/>
      <c r="F36" s="1888"/>
      <c r="G36" s="1888"/>
      <c r="H36" s="1888"/>
      <c r="I36" s="1949"/>
      <c r="J36" s="1949"/>
      <c r="K36" s="1888"/>
      <c r="L36" s="1949"/>
    </row>
    <row r="37" spans="2:12">
      <c r="B37" s="1885"/>
      <c r="C37" s="1888"/>
      <c r="D37" s="1888"/>
      <c r="E37" s="1888"/>
      <c r="F37" s="1888"/>
      <c r="G37" s="1888"/>
      <c r="H37" s="1888"/>
      <c r="I37" s="1949"/>
      <c r="J37" s="1949"/>
      <c r="K37" s="1888"/>
      <c r="L37" s="1949"/>
    </row>
    <row r="38" spans="2:12">
      <c r="B38" s="1885"/>
      <c r="C38" s="1886"/>
      <c r="D38" s="1887"/>
      <c r="E38" s="1887"/>
      <c r="F38" s="1887"/>
      <c r="G38" s="1888"/>
      <c r="H38" s="1888"/>
      <c r="I38" s="1950"/>
      <c r="J38" s="1950"/>
      <c r="K38" s="1887"/>
      <c r="L38" s="1950"/>
    </row>
    <row r="39" spans="2:12">
      <c r="B39" s="1885"/>
      <c r="C39" s="1886"/>
      <c r="D39" s="1887"/>
      <c r="E39" s="1887"/>
      <c r="F39" s="1887"/>
      <c r="G39" s="1888"/>
      <c r="H39" s="1888"/>
      <c r="I39" s="1950"/>
      <c r="J39" s="1950"/>
      <c r="K39" s="1887"/>
      <c r="L39" s="1950"/>
    </row>
    <row r="40" spans="2:12">
      <c r="B40" s="1885"/>
      <c r="C40" s="1886"/>
      <c r="D40" s="1887"/>
      <c r="E40" s="1887"/>
      <c r="F40" s="1887"/>
      <c r="G40" s="1888"/>
      <c r="H40" s="1888"/>
      <c r="I40" s="1950"/>
      <c r="J40" s="1950"/>
      <c r="K40" s="1887"/>
      <c r="L40" s="1950"/>
    </row>
    <row r="41" spans="2:12">
      <c r="B41" s="1565"/>
      <c r="C41" s="1886"/>
      <c r="D41" s="1887"/>
      <c r="E41" s="1887"/>
      <c r="F41" s="1887"/>
      <c r="G41" s="1888"/>
      <c r="H41" s="1888"/>
      <c r="I41" s="1950"/>
      <c r="J41" s="1950"/>
      <c r="K41" s="1887"/>
      <c r="L41" s="1950"/>
    </row>
    <row r="42" spans="2:12">
      <c r="B42" s="1885"/>
      <c r="C42" s="1886"/>
      <c r="D42" s="1887"/>
      <c r="E42" s="1887"/>
      <c r="F42" s="1887"/>
      <c r="G42" s="1888"/>
      <c r="H42" s="1888"/>
      <c r="I42" s="1950"/>
      <c r="J42" s="1950"/>
      <c r="K42" s="1887"/>
      <c r="L42" s="1950"/>
    </row>
    <row r="43" spans="2:12">
      <c r="B43" s="1885"/>
      <c r="C43" s="1886"/>
      <c r="D43" s="1887"/>
      <c r="E43" s="1887"/>
      <c r="F43" s="1887"/>
      <c r="G43" s="1888"/>
      <c r="H43" s="1888"/>
      <c r="I43" s="1950"/>
      <c r="J43" s="1950"/>
      <c r="K43" s="1887"/>
      <c r="L43" s="1950"/>
    </row>
  </sheetData>
  <mergeCells count="5">
    <mergeCell ref="B2:L2"/>
    <mergeCell ref="B3:L3"/>
    <mergeCell ref="B5:G6"/>
    <mergeCell ref="I5:J5"/>
    <mergeCell ref="B22:G22"/>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workbookViewId="0">
      <selection activeCell="I28" sqref="I28"/>
    </sheetView>
  </sheetViews>
  <sheetFormatPr baseColWidth="10" defaultRowHeight="15"/>
  <cols>
    <col min="1" max="1" width="2.140625" customWidth="1"/>
    <col min="2" max="2" width="20.42578125" customWidth="1"/>
    <col min="3" max="5" width="3.28515625" customWidth="1"/>
    <col min="6" max="6" width="7.140625" customWidth="1"/>
    <col min="7" max="8" width="6.85546875" customWidth="1"/>
    <col min="9" max="10" width="14" style="1951" customWidth="1"/>
    <col min="11" max="11" width="0.5703125" customWidth="1"/>
    <col min="12" max="12" width="14" style="1951" customWidth="1"/>
    <col min="13" max="13" width="4.7109375" customWidth="1"/>
  </cols>
  <sheetData>
    <row r="1" spans="1:17">
      <c r="B1" s="1188"/>
      <c r="C1" s="1188"/>
      <c r="D1" s="1188"/>
      <c r="E1" s="1188"/>
      <c r="F1" s="1188"/>
      <c r="G1" s="1188"/>
      <c r="H1" s="1188"/>
      <c r="I1" s="1927"/>
      <c r="J1" s="1927"/>
      <c r="K1" s="1188"/>
      <c r="L1" s="1927"/>
    </row>
    <row r="2" spans="1:17">
      <c r="A2" s="1011"/>
      <c r="B2" s="2253" t="s">
        <v>1286</v>
      </c>
      <c r="C2" s="2253"/>
      <c r="D2" s="2253"/>
      <c r="E2" s="2253"/>
      <c r="F2" s="2253"/>
      <c r="G2" s="2253"/>
      <c r="H2" s="2253"/>
      <c r="I2" s="2253"/>
      <c r="J2" s="2253"/>
      <c r="K2" s="2253"/>
      <c r="L2" s="2253"/>
      <c r="M2" s="1011"/>
    </row>
    <row r="3" spans="1:17">
      <c r="B3" s="2253" t="s">
        <v>77</v>
      </c>
      <c r="C3" s="2253"/>
      <c r="D3" s="2253"/>
      <c r="E3" s="2253"/>
      <c r="F3" s="2253"/>
      <c r="G3" s="2253"/>
      <c r="H3" s="2253"/>
      <c r="I3" s="2253"/>
      <c r="J3" s="2253"/>
      <c r="K3" s="2253"/>
      <c r="L3" s="2253"/>
    </row>
    <row r="4" spans="1:17" s="1955" customFormat="1">
      <c r="B4" s="1928"/>
      <c r="C4" s="1928"/>
      <c r="D4" s="1928"/>
      <c r="E4" s="1928"/>
      <c r="F4" s="1928"/>
      <c r="G4" s="1928"/>
      <c r="H4" s="1928"/>
      <c r="I4" s="210"/>
      <c r="J4" s="210"/>
      <c r="K4" s="1928"/>
      <c r="L4" s="210"/>
    </row>
    <row r="5" spans="1:17" s="1929" customFormat="1" ht="11.25">
      <c r="B5" s="2747" t="s">
        <v>1274</v>
      </c>
      <c r="C5" s="2752"/>
      <c r="D5" s="2752"/>
      <c r="E5" s="2752"/>
      <c r="F5" s="2752"/>
      <c r="G5" s="2752"/>
      <c r="H5" s="1956"/>
      <c r="I5" s="2754" t="s">
        <v>430</v>
      </c>
      <c r="J5" s="2754"/>
      <c r="K5" s="1957"/>
      <c r="L5" s="1417"/>
    </row>
    <row r="6" spans="1:17" s="1929" customFormat="1" ht="11.25">
      <c r="B6" s="2748"/>
      <c r="C6" s="2753"/>
      <c r="D6" s="2753"/>
      <c r="E6" s="2753"/>
      <c r="F6" s="2753"/>
      <c r="G6" s="2753"/>
      <c r="H6" s="1958"/>
      <c r="I6" s="458" t="s">
        <v>18</v>
      </c>
      <c r="J6" s="458" t="s">
        <v>19</v>
      </c>
      <c r="K6" s="1933"/>
      <c r="L6" s="1934" t="s">
        <v>8</v>
      </c>
    </row>
    <row r="7" spans="1:17">
      <c r="B7" s="1959" t="s">
        <v>1275</v>
      </c>
      <c r="C7" s="1960"/>
      <c r="D7" s="1960"/>
      <c r="E7" s="1960"/>
      <c r="F7" s="1961"/>
      <c r="G7" s="1961"/>
      <c r="H7" s="1961"/>
      <c r="I7" s="1962">
        <f>SUM(I8:I13)</f>
        <v>29</v>
      </c>
      <c r="J7" s="1962">
        <f>SUM(J8:J13)</f>
        <v>45</v>
      </c>
      <c r="K7" s="1963"/>
      <c r="L7" s="1964">
        <f>SUM(I7:J7)</f>
        <v>74</v>
      </c>
      <c r="O7" s="1943"/>
      <c r="P7" s="1943"/>
      <c r="Q7" s="1943"/>
    </row>
    <row r="8" spans="1:17">
      <c r="B8" s="631" t="s">
        <v>1276</v>
      </c>
      <c r="C8" s="653"/>
      <c r="D8" s="1879"/>
      <c r="E8" s="1883"/>
      <c r="F8" s="1883"/>
      <c r="G8" s="1884"/>
      <c r="H8" s="1884"/>
      <c r="I8" s="1952">
        <v>0</v>
      </c>
      <c r="J8" s="1952">
        <v>0</v>
      </c>
      <c r="K8" s="1953"/>
      <c r="L8" s="1954">
        <f t="shared" ref="L8:L13" si="0">SUM(I8:J8)</f>
        <v>0</v>
      </c>
      <c r="P8" s="1943"/>
    </row>
    <row r="9" spans="1:17">
      <c r="B9" s="631" t="s">
        <v>1277</v>
      </c>
      <c r="C9" s="653"/>
      <c r="D9" s="1707"/>
      <c r="E9" s="1883"/>
      <c r="F9" s="1883"/>
      <c r="G9" s="1883"/>
      <c r="H9" s="1883"/>
      <c r="I9" s="1952">
        <v>4</v>
      </c>
      <c r="J9" s="1952">
        <v>6</v>
      </c>
      <c r="K9" s="1953"/>
      <c r="L9" s="1954">
        <f t="shared" si="0"/>
        <v>10</v>
      </c>
    </row>
    <row r="10" spans="1:17">
      <c r="B10" s="631" t="s">
        <v>1278</v>
      </c>
      <c r="C10" s="653"/>
      <c r="D10" s="1707"/>
      <c r="E10" s="1883"/>
      <c r="F10" s="1883"/>
      <c r="G10" s="1883"/>
      <c r="H10" s="1883"/>
      <c r="I10" s="1952">
        <v>8</v>
      </c>
      <c r="J10" s="1952">
        <v>10</v>
      </c>
      <c r="K10" s="1953"/>
      <c r="L10" s="1954">
        <f t="shared" si="0"/>
        <v>18</v>
      </c>
    </row>
    <row r="11" spans="1:17">
      <c r="B11" s="631" t="s">
        <v>1279</v>
      </c>
      <c r="C11" s="653"/>
      <c r="D11" s="1707"/>
      <c r="E11" s="1883"/>
      <c r="F11" s="1883"/>
      <c r="G11" s="1883"/>
      <c r="H11" s="1883"/>
      <c r="I11" s="1952">
        <v>3</v>
      </c>
      <c r="J11" s="1952">
        <v>3</v>
      </c>
      <c r="K11" s="1953"/>
      <c r="L11" s="1954">
        <f t="shared" si="0"/>
        <v>6</v>
      </c>
    </row>
    <row r="12" spans="1:17">
      <c r="B12" s="631" t="s">
        <v>1280</v>
      </c>
      <c r="C12" s="653"/>
      <c r="D12" s="1707"/>
      <c r="E12" s="1883"/>
      <c r="F12" s="1883"/>
      <c r="G12" s="1883"/>
      <c r="H12" s="1883"/>
      <c r="I12" s="1952">
        <v>7</v>
      </c>
      <c r="J12" s="1952">
        <v>13</v>
      </c>
      <c r="K12" s="1953"/>
      <c r="L12" s="1954">
        <f t="shared" si="0"/>
        <v>20</v>
      </c>
    </row>
    <row r="13" spans="1:17">
      <c r="B13" s="631" t="s">
        <v>1281</v>
      </c>
      <c r="C13" s="653"/>
      <c r="D13" s="1707"/>
      <c r="E13" s="1883"/>
      <c r="F13" s="1883"/>
      <c r="G13" s="1883"/>
      <c r="H13" s="1883"/>
      <c r="I13" s="1965">
        <v>7</v>
      </c>
      <c r="J13" s="1965">
        <v>13</v>
      </c>
      <c r="K13" s="1966"/>
      <c r="L13" s="1954">
        <f t="shared" si="0"/>
        <v>20</v>
      </c>
    </row>
    <row r="14" spans="1:17">
      <c r="B14" s="1959" t="s">
        <v>1282</v>
      </c>
      <c r="C14" s="1967"/>
      <c r="D14" s="1967"/>
      <c r="E14" s="1967"/>
      <c r="F14" s="1968"/>
      <c r="G14" s="1968"/>
      <c r="H14" s="1968"/>
      <c r="I14" s="1969">
        <f>SUM(I15:I21)</f>
        <v>48</v>
      </c>
      <c r="J14" s="1969">
        <f>SUM(J15:J21)</f>
        <v>48</v>
      </c>
      <c r="K14" s="1970"/>
      <c r="L14" s="1971">
        <f>SUM(I14:J14)</f>
        <v>96</v>
      </c>
      <c r="O14" s="1943"/>
      <c r="P14" s="1943"/>
      <c r="Q14" s="1943"/>
    </row>
    <row r="15" spans="1:17">
      <c r="B15" s="631" t="s">
        <v>1283</v>
      </c>
      <c r="C15" s="653"/>
      <c r="D15" s="1707"/>
      <c r="E15" s="1883"/>
      <c r="F15" s="1883"/>
      <c r="G15" s="1883"/>
      <c r="H15" s="1883"/>
      <c r="I15" s="1972">
        <v>13</v>
      </c>
      <c r="J15" s="1972">
        <v>10</v>
      </c>
      <c r="K15" s="1973"/>
      <c r="L15" s="1974">
        <f>SUM(I15:J15)</f>
        <v>23</v>
      </c>
    </row>
    <row r="16" spans="1:17">
      <c r="B16" s="631" t="s">
        <v>1276</v>
      </c>
      <c r="C16" s="653"/>
      <c r="D16" s="1707"/>
      <c r="E16" s="1883"/>
      <c r="F16" s="1883"/>
      <c r="G16" s="1883"/>
      <c r="H16" s="1883"/>
      <c r="I16" s="1975">
        <v>0</v>
      </c>
      <c r="J16" s="1975">
        <v>0</v>
      </c>
      <c r="K16" s="1976"/>
      <c r="L16" s="1954">
        <f t="shared" ref="L16:L21" si="1">SUM(I16:J16)</f>
        <v>0</v>
      </c>
    </row>
    <row r="17" spans="2:17">
      <c r="B17" s="631" t="s">
        <v>1284</v>
      </c>
      <c r="C17" s="653"/>
      <c r="D17" s="1707"/>
      <c r="E17" s="1883"/>
      <c r="F17" s="1883"/>
      <c r="G17" s="1883"/>
      <c r="H17" s="1883"/>
      <c r="I17" s="1975">
        <v>3</v>
      </c>
      <c r="J17" s="1975">
        <v>2</v>
      </c>
      <c r="K17" s="1976"/>
      <c r="L17" s="1954">
        <f t="shared" si="1"/>
        <v>5</v>
      </c>
    </row>
    <row r="18" spans="2:17">
      <c r="B18" s="631" t="s">
        <v>1280</v>
      </c>
      <c r="C18" s="653"/>
      <c r="D18" s="1707"/>
      <c r="E18" s="1883"/>
      <c r="F18" s="1883"/>
      <c r="G18" s="1883"/>
      <c r="H18" s="1883"/>
      <c r="I18" s="1975">
        <v>23</v>
      </c>
      <c r="J18" s="1975">
        <v>24</v>
      </c>
      <c r="K18" s="1976"/>
      <c r="L18" s="1954">
        <f>SUM(I18:J18)</f>
        <v>47</v>
      </c>
    </row>
    <row r="19" spans="2:17">
      <c r="B19" s="631" t="s">
        <v>1285</v>
      </c>
      <c r="C19" s="653"/>
      <c r="D19" s="1707"/>
      <c r="E19" s="1883"/>
      <c r="F19" s="1883"/>
      <c r="G19" s="1883"/>
      <c r="H19" s="1883"/>
      <c r="I19" s="1975">
        <v>5</v>
      </c>
      <c r="J19" s="1975">
        <v>3</v>
      </c>
      <c r="K19" s="1976"/>
      <c r="L19" s="1954">
        <f t="shared" si="1"/>
        <v>8</v>
      </c>
    </row>
    <row r="20" spans="2:17">
      <c r="B20" s="631" t="s">
        <v>1278</v>
      </c>
      <c r="C20" s="1188"/>
      <c r="D20" s="1188"/>
      <c r="E20" s="1188"/>
      <c r="F20" s="1188"/>
      <c r="G20" s="1188"/>
      <c r="H20" s="1188"/>
      <c r="I20" s="1977">
        <v>4</v>
      </c>
      <c r="J20" s="1977">
        <v>9</v>
      </c>
      <c r="K20" s="1978"/>
      <c r="L20" s="1979">
        <f t="shared" si="1"/>
        <v>13</v>
      </c>
    </row>
    <row r="21" spans="2:17">
      <c r="B21" s="631" t="s">
        <v>1281</v>
      </c>
      <c r="C21" s="653"/>
      <c r="D21" s="1707"/>
      <c r="E21" s="1883"/>
      <c r="F21" s="1883"/>
      <c r="G21" s="1883"/>
      <c r="H21" s="1883"/>
      <c r="I21" s="1980">
        <v>0</v>
      </c>
      <c r="J21" s="1980">
        <v>0</v>
      </c>
      <c r="K21" s="1981"/>
      <c r="L21" s="1954">
        <f t="shared" si="1"/>
        <v>0</v>
      </c>
    </row>
    <row r="22" spans="2:17">
      <c r="B22" s="2755" t="s">
        <v>8</v>
      </c>
      <c r="C22" s="2644"/>
      <c r="D22" s="2644"/>
      <c r="E22" s="2644"/>
      <c r="F22" s="2644"/>
      <c r="G22" s="2644"/>
      <c r="H22" s="1400"/>
      <c r="I22" s="1945">
        <f>SUM(I7+I14)</f>
        <v>77</v>
      </c>
      <c r="J22" s="1945">
        <f>SUM(J7+J14)</f>
        <v>93</v>
      </c>
      <c r="K22" s="1945">
        <f t="shared" ref="K22:L22" si="2">SUM(K7+K14)</f>
        <v>0</v>
      </c>
      <c r="L22" s="1946">
        <f t="shared" si="2"/>
        <v>170</v>
      </c>
      <c r="O22" s="1943"/>
      <c r="P22" s="1943"/>
      <c r="Q22" s="1943"/>
    </row>
    <row r="23" spans="2:17">
      <c r="B23" s="1391" t="s">
        <v>1272</v>
      </c>
      <c r="C23" s="1947"/>
      <c r="D23" s="1947"/>
      <c r="E23" s="1947"/>
      <c r="F23" s="1947"/>
      <c r="G23" s="1947"/>
      <c r="H23" s="1947"/>
      <c r="I23" s="165"/>
      <c r="J23" s="165"/>
      <c r="K23" s="1947"/>
      <c r="L23" s="165"/>
    </row>
    <row r="24" spans="2:17">
      <c r="B24" s="79"/>
      <c r="C24" s="79"/>
      <c r="D24" s="79"/>
      <c r="E24" s="79"/>
      <c r="F24" s="79"/>
      <c r="G24" s="79"/>
      <c r="H24" s="79"/>
      <c r="I24" s="305"/>
      <c r="J24" s="305"/>
      <c r="K24" s="79"/>
      <c r="L24" s="305"/>
    </row>
    <row r="25" spans="2:17">
      <c r="B25" s="1885"/>
      <c r="C25" s="1889"/>
      <c r="D25" s="1889"/>
      <c r="E25" s="1889"/>
      <c r="F25" s="1889"/>
      <c r="G25" s="1889"/>
      <c r="H25" s="1889"/>
      <c r="I25" s="1948"/>
      <c r="J25" s="1948"/>
      <c r="K25" s="1889"/>
      <c r="L25" s="1948"/>
    </row>
    <row r="26" spans="2:17">
      <c r="B26" s="1885"/>
      <c r="C26" s="1889"/>
      <c r="D26" s="1889"/>
      <c r="E26" s="1889"/>
      <c r="F26" s="1889"/>
      <c r="G26" s="1889"/>
      <c r="H26" s="1889"/>
      <c r="I26" s="1948"/>
      <c r="J26" s="1948"/>
      <c r="K26" s="1889"/>
      <c r="L26" s="1948"/>
    </row>
    <row r="27" spans="2:17">
      <c r="B27" s="1885"/>
      <c r="C27" s="1886"/>
      <c r="D27" s="1888"/>
      <c r="E27" s="1888" t="s">
        <v>174</v>
      </c>
      <c r="F27" s="1888"/>
      <c r="G27" s="1888"/>
      <c r="H27" s="1888"/>
      <c r="I27" s="1949"/>
      <c r="J27" s="1949"/>
      <c r="K27" s="1888"/>
      <c r="L27" s="1949"/>
    </row>
    <row r="28" spans="2:17">
      <c r="B28" s="1885"/>
      <c r="C28" s="1888"/>
      <c r="D28" s="1888"/>
      <c r="E28" s="1888"/>
      <c r="F28" s="1888"/>
      <c r="G28" s="1888"/>
      <c r="H28" s="1888"/>
      <c r="I28" s="1949"/>
      <c r="J28" s="1949"/>
      <c r="K28" s="1888"/>
      <c r="L28" s="1949"/>
    </row>
    <row r="29" spans="2:17">
      <c r="B29" s="1885"/>
      <c r="C29" s="1886"/>
      <c r="D29" s="1887"/>
      <c r="E29" s="1887"/>
      <c r="F29" s="1887"/>
      <c r="G29" s="1888"/>
      <c r="H29" s="1888"/>
      <c r="I29" s="1950"/>
      <c r="J29" s="1950"/>
      <c r="K29" s="1887"/>
      <c r="L29" s="1950"/>
    </row>
    <row r="30" spans="2:17">
      <c r="B30" s="1885"/>
      <c r="C30" s="1886"/>
      <c r="D30" s="1887"/>
      <c r="E30" s="1887"/>
      <c r="F30" s="1887"/>
      <c r="G30" s="1888"/>
      <c r="H30" s="1888"/>
      <c r="I30" s="1950"/>
      <c r="J30" s="1950"/>
      <c r="K30" s="1887"/>
      <c r="L30" s="1950"/>
    </row>
    <row r="31" spans="2:17">
      <c r="B31" s="1885"/>
      <c r="C31" s="1889"/>
      <c r="D31" s="1889"/>
      <c r="E31" s="1889"/>
      <c r="F31" s="1889"/>
      <c r="G31" s="1889"/>
      <c r="H31" s="1889"/>
      <c r="I31" s="1948"/>
      <c r="J31" s="1948"/>
      <c r="K31" s="1889"/>
      <c r="L31" s="1948"/>
    </row>
    <row r="32" spans="2:17">
      <c r="B32" s="1885"/>
      <c r="C32" s="1886"/>
      <c r="D32" s="1887"/>
      <c r="E32" s="1887"/>
      <c r="F32" s="1887"/>
      <c r="G32" s="1888"/>
      <c r="H32" s="1888"/>
      <c r="I32" s="1950"/>
      <c r="J32" s="1950"/>
      <c r="K32" s="1887"/>
      <c r="L32" s="1950"/>
    </row>
    <row r="33" spans="2:12">
      <c r="B33" s="1885"/>
      <c r="C33" s="1886"/>
      <c r="D33" s="1888"/>
      <c r="E33" s="1888"/>
      <c r="F33" s="1888"/>
      <c r="G33" s="1888"/>
      <c r="H33" s="1888"/>
      <c r="I33" s="1949"/>
      <c r="J33" s="1949"/>
      <c r="K33" s="1888"/>
      <c r="L33" s="1949"/>
    </row>
    <row r="34" spans="2:12">
      <c r="B34" s="1885"/>
      <c r="C34" s="1888"/>
      <c r="D34" s="1888"/>
      <c r="E34" s="1888"/>
      <c r="F34" s="1888"/>
      <c r="G34" s="1888"/>
      <c r="H34" s="1888"/>
      <c r="I34" s="1949"/>
      <c r="J34" s="1949"/>
      <c r="K34" s="1888"/>
      <c r="L34" s="1949"/>
    </row>
    <row r="35" spans="2:12">
      <c r="B35" s="1885"/>
      <c r="C35" s="1886"/>
      <c r="D35" s="1888"/>
      <c r="E35" s="1888"/>
      <c r="F35" s="1888"/>
      <c r="G35" s="1888"/>
      <c r="H35" s="1888"/>
      <c r="I35" s="1949"/>
      <c r="J35" s="1949"/>
      <c r="K35" s="1888"/>
      <c r="L35" s="1949"/>
    </row>
    <row r="36" spans="2:12">
      <c r="B36" s="1885"/>
      <c r="C36" s="1886"/>
      <c r="D36" s="1888"/>
      <c r="E36" s="1888"/>
      <c r="F36" s="1888"/>
      <c r="G36" s="1888"/>
      <c r="H36" s="1888"/>
      <c r="I36" s="1949"/>
      <c r="J36" s="1949"/>
      <c r="K36" s="1888"/>
      <c r="L36" s="1949"/>
    </row>
    <row r="37" spans="2:12">
      <c r="B37" s="1885"/>
      <c r="C37" s="1888"/>
      <c r="D37" s="1888"/>
      <c r="E37" s="1888"/>
      <c r="F37" s="1888"/>
      <c r="G37" s="1888"/>
      <c r="H37" s="1888"/>
      <c r="I37" s="1949"/>
      <c r="J37" s="1949"/>
      <c r="K37" s="1888"/>
      <c r="L37" s="1949"/>
    </row>
    <row r="38" spans="2:12">
      <c r="B38" s="1885"/>
      <c r="C38" s="1886"/>
      <c r="D38" s="1887"/>
      <c r="E38" s="1887"/>
      <c r="F38" s="1887"/>
      <c r="G38" s="1888"/>
      <c r="H38" s="1888"/>
      <c r="I38" s="1950"/>
      <c r="J38" s="1950"/>
      <c r="K38" s="1887"/>
      <c r="L38" s="1950"/>
    </row>
    <row r="39" spans="2:12">
      <c r="B39" s="1885"/>
      <c r="C39" s="1886"/>
      <c r="D39" s="1887"/>
      <c r="E39" s="1887"/>
      <c r="F39" s="1887"/>
      <c r="G39" s="1888"/>
      <c r="H39" s="1888"/>
      <c r="I39" s="1950"/>
      <c r="J39" s="1950"/>
      <c r="K39" s="1887"/>
      <c r="L39" s="1950"/>
    </row>
    <row r="40" spans="2:12">
      <c r="B40" s="1885"/>
      <c r="C40" s="1886"/>
      <c r="D40" s="1887"/>
      <c r="E40" s="1887"/>
      <c r="F40" s="1887"/>
      <c r="G40" s="1888"/>
      <c r="H40" s="1888"/>
      <c r="I40" s="1950"/>
      <c r="J40" s="1950"/>
      <c r="K40" s="1887"/>
      <c r="L40" s="1950"/>
    </row>
    <row r="41" spans="2:12">
      <c r="B41" s="1565"/>
      <c r="C41" s="1886"/>
      <c r="D41" s="1887"/>
      <c r="E41" s="1887"/>
      <c r="F41" s="1887"/>
      <c r="G41" s="1888"/>
      <c r="H41" s="1888"/>
      <c r="I41" s="1950"/>
      <c r="J41" s="1950"/>
      <c r="K41" s="1887"/>
      <c r="L41" s="1950"/>
    </row>
    <row r="42" spans="2:12">
      <c r="B42" s="1885"/>
      <c r="C42" s="1886"/>
      <c r="D42" s="1887"/>
      <c r="E42" s="1887"/>
      <c r="F42" s="1887"/>
      <c r="G42" s="1888"/>
      <c r="H42" s="1888"/>
      <c r="I42" s="1950"/>
      <c r="J42" s="1950"/>
      <c r="K42" s="1887"/>
      <c r="L42" s="1950"/>
    </row>
    <row r="43" spans="2:12">
      <c r="B43" s="1885"/>
      <c r="C43" s="1886"/>
      <c r="D43" s="1887"/>
      <c r="E43" s="1887"/>
      <c r="F43" s="1887"/>
      <c r="G43" s="1888"/>
      <c r="H43" s="1888"/>
      <c r="I43" s="1950"/>
      <c r="J43" s="1950"/>
      <c r="K43" s="1887"/>
      <c r="L43" s="1950"/>
    </row>
  </sheetData>
  <mergeCells count="5">
    <mergeCell ref="B2:L2"/>
    <mergeCell ref="B3:L3"/>
    <mergeCell ref="B5:G6"/>
    <mergeCell ref="I5:J5"/>
    <mergeCell ref="B22:G22"/>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selection activeCell="E63" sqref="E63"/>
    </sheetView>
  </sheetViews>
  <sheetFormatPr baseColWidth="10" defaultRowHeight="15"/>
  <cols>
    <col min="1" max="1" width="3" style="1463" customWidth="1"/>
    <col min="2" max="2" width="13.28515625" style="2011" customWidth="1"/>
    <col min="3" max="3" width="11.5703125" style="2012" customWidth="1"/>
    <col min="4" max="4" width="11.42578125" style="2013"/>
    <col min="5" max="5" width="15.85546875" style="2012" customWidth="1"/>
    <col min="6" max="6" width="14.28515625" style="2013" customWidth="1"/>
    <col min="7" max="7" width="29.85546875" style="2008" customWidth="1"/>
    <col min="8" max="8" width="23.140625" style="2012" customWidth="1"/>
    <col min="9" max="9" width="10.7109375" style="2011" customWidth="1"/>
    <col min="10" max="10" width="10.85546875" style="2011" customWidth="1"/>
    <col min="11" max="16384" width="11.42578125" style="1982"/>
  </cols>
  <sheetData>
    <row r="1" spans="1:10" ht="15.75">
      <c r="A1" s="2756" t="s">
        <v>1287</v>
      </c>
      <c r="B1" s="2756"/>
      <c r="C1" s="2756"/>
      <c r="D1" s="2756"/>
      <c r="E1" s="2756"/>
      <c r="F1" s="2756"/>
      <c r="G1" s="2756"/>
      <c r="H1" s="2756"/>
      <c r="I1" s="2756"/>
      <c r="J1" s="2756"/>
    </row>
    <row r="2" spans="1:10" ht="18">
      <c r="B2" s="1983"/>
      <c r="C2" s="1984"/>
      <c r="D2" s="1984"/>
      <c r="E2" s="1984"/>
      <c r="F2" s="1984"/>
      <c r="G2" s="1984"/>
      <c r="H2" s="1984"/>
      <c r="I2" s="1985"/>
      <c r="J2" s="1985"/>
    </row>
    <row r="3" spans="1:10" s="1986" customFormat="1" ht="17.25" customHeight="1">
      <c r="A3" s="2757"/>
      <c r="B3" s="2758" t="s">
        <v>1288</v>
      </c>
      <c r="C3" s="2758" t="s">
        <v>977</v>
      </c>
      <c r="D3" s="2758" t="s">
        <v>1289</v>
      </c>
      <c r="E3" s="2759" t="s">
        <v>978</v>
      </c>
      <c r="F3" s="2758" t="s">
        <v>974</v>
      </c>
      <c r="G3" s="2758" t="s">
        <v>1290</v>
      </c>
      <c r="H3" s="2758" t="s">
        <v>1291</v>
      </c>
      <c r="I3" s="2760" t="s">
        <v>1292</v>
      </c>
      <c r="J3" s="2760"/>
    </row>
    <row r="4" spans="1:10" s="1986" customFormat="1" ht="17.25" customHeight="1">
      <c r="A4" s="2757"/>
      <c r="B4" s="2758"/>
      <c r="C4" s="2758"/>
      <c r="D4" s="2758"/>
      <c r="E4" s="2759"/>
      <c r="F4" s="2758"/>
      <c r="G4" s="2758"/>
      <c r="H4" s="2758"/>
      <c r="I4" s="1987" t="s">
        <v>1293</v>
      </c>
      <c r="J4" s="1987" t="s">
        <v>1294</v>
      </c>
    </row>
    <row r="5" spans="1:10" s="1986" customFormat="1" ht="2.25" customHeight="1">
      <c r="A5" s="2761"/>
      <c r="B5" s="2762"/>
      <c r="C5" s="2762"/>
      <c r="D5" s="2762"/>
      <c r="E5" s="2762"/>
      <c r="F5" s="2762"/>
      <c r="G5" s="2762"/>
      <c r="H5" s="2762"/>
      <c r="I5" s="2762"/>
      <c r="J5" s="2762"/>
    </row>
    <row r="6" spans="1:10" s="1198" customFormat="1" ht="91.5" customHeight="1">
      <c r="A6" s="1988">
        <v>1</v>
      </c>
      <c r="B6" s="1989" t="s">
        <v>1295</v>
      </c>
      <c r="C6" s="1990" t="s">
        <v>1296</v>
      </c>
      <c r="D6" s="1990" t="s">
        <v>1297</v>
      </c>
      <c r="E6" s="1991" t="s">
        <v>1298</v>
      </c>
      <c r="F6" s="1992" t="s">
        <v>979</v>
      </c>
      <c r="G6" s="1992" t="s">
        <v>1299</v>
      </c>
      <c r="H6" s="1992" t="s">
        <v>1300</v>
      </c>
      <c r="I6" s="1993"/>
      <c r="J6" s="1994" t="s">
        <v>1301</v>
      </c>
    </row>
    <row r="7" spans="1:10" s="1198" customFormat="1" ht="117" customHeight="1">
      <c r="A7" s="1988">
        <v>2</v>
      </c>
      <c r="B7" s="1995" t="s">
        <v>1295</v>
      </c>
      <c r="C7" s="1996" t="s">
        <v>1296</v>
      </c>
      <c r="D7" s="1990" t="s">
        <v>1297</v>
      </c>
      <c r="E7" s="1997" t="s">
        <v>1302</v>
      </c>
      <c r="F7" s="1998" t="s">
        <v>982</v>
      </c>
      <c r="G7" s="1998" t="s">
        <v>1303</v>
      </c>
      <c r="H7" s="1998" t="s">
        <v>1304</v>
      </c>
      <c r="I7" s="1999"/>
      <c r="J7" s="2000" t="s">
        <v>1301</v>
      </c>
    </row>
    <row r="8" spans="1:10" s="1198" customFormat="1" ht="106.5" customHeight="1">
      <c r="A8" s="1988">
        <v>3</v>
      </c>
      <c r="B8" s="1995" t="s">
        <v>1305</v>
      </c>
      <c r="C8" s="1996" t="s">
        <v>1306</v>
      </c>
      <c r="D8" s="1990" t="s">
        <v>1297</v>
      </c>
      <c r="E8" s="1997" t="s">
        <v>1302</v>
      </c>
      <c r="F8" s="1998" t="s">
        <v>1307</v>
      </c>
      <c r="G8" s="1998" t="s">
        <v>1308</v>
      </c>
      <c r="H8" s="1998" t="s">
        <v>1309</v>
      </c>
      <c r="I8" s="1999"/>
      <c r="J8" s="2000" t="s">
        <v>1301</v>
      </c>
    </row>
    <row r="9" spans="1:10" s="1198" customFormat="1" ht="117" customHeight="1">
      <c r="A9" s="1988">
        <v>4</v>
      </c>
      <c r="B9" s="1995" t="s">
        <v>1310</v>
      </c>
      <c r="C9" s="1996" t="s">
        <v>1311</v>
      </c>
      <c r="D9" s="1990" t="s">
        <v>1297</v>
      </c>
      <c r="E9" s="1997" t="s">
        <v>1302</v>
      </c>
      <c r="F9" s="1998" t="s">
        <v>1017</v>
      </c>
      <c r="G9" s="1998" t="s">
        <v>1312</v>
      </c>
      <c r="H9" s="1998" t="s">
        <v>1304</v>
      </c>
      <c r="I9" s="1999"/>
      <c r="J9" s="2000" t="s">
        <v>1301</v>
      </c>
    </row>
    <row r="10" spans="1:10" s="1198" customFormat="1" ht="93" customHeight="1">
      <c r="A10" s="1988">
        <v>5</v>
      </c>
      <c r="B10" s="1995" t="s">
        <v>1310</v>
      </c>
      <c r="C10" s="1996" t="s">
        <v>1313</v>
      </c>
      <c r="D10" s="1990" t="s">
        <v>1297</v>
      </c>
      <c r="E10" s="1997" t="s">
        <v>1302</v>
      </c>
      <c r="F10" s="1998" t="s">
        <v>1314</v>
      </c>
      <c r="G10" s="1998" t="s">
        <v>1315</v>
      </c>
      <c r="H10" s="1998" t="s">
        <v>1304</v>
      </c>
      <c r="I10" s="1999"/>
      <c r="J10" s="2000" t="s">
        <v>1301</v>
      </c>
    </row>
    <row r="11" spans="1:10" s="1198" customFormat="1" ht="129" customHeight="1">
      <c r="A11" s="1988">
        <v>6</v>
      </c>
      <c r="B11" s="1995" t="s">
        <v>1316</v>
      </c>
      <c r="C11" s="1996" t="s">
        <v>1317</v>
      </c>
      <c r="D11" s="1990" t="s">
        <v>1297</v>
      </c>
      <c r="E11" s="1997" t="s">
        <v>1318</v>
      </c>
      <c r="F11" s="1998" t="s">
        <v>984</v>
      </c>
      <c r="G11" s="1998" t="s">
        <v>1319</v>
      </c>
      <c r="H11" s="1998" t="s">
        <v>1320</v>
      </c>
      <c r="I11" s="1999"/>
      <c r="J11" s="2000" t="s">
        <v>1301</v>
      </c>
    </row>
    <row r="12" spans="1:10" s="1198" customFormat="1" ht="59.25" customHeight="1">
      <c r="A12" s="1988">
        <v>7</v>
      </c>
      <c r="B12" s="1995" t="s">
        <v>1321</v>
      </c>
      <c r="C12" s="1996" t="s">
        <v>1322</v>
      </c>
      <c r="D12" s="1990" t="s">
        <v>1297</v>
      </c>
      <c r="E12" s="1997" t="s">
        <v>1302</v>
      </c>
      <c r="F12" s="1998" t="s">
        <v>1323</v>
      </c>
      <c r="G12" s="1998" t="s">
        <v>1324</v>
      </c>
      <c r="H12" s="1998" t="s">
        <v>1325</v>
      </c>
      <c r="I12" s="1999"/>
      <c r="J12" s="2000" t="s">
        <v>1301</v>
      </c>
    </row>
    <row r="13" spans="1:10" s="1198" customFormat="1" ht="102.75" customHeight="1">
      <c r="A13" s="1988">
        <v>8</v>
      </c>
      <c r="B13" s="1995" t="s">
        <v>1326</v>
      </c>
      <c r="C13" s="1996" t="s">
        <v>1327</v>
      </c>
      <c r="D13" s="1990" t="s">
        <v>1297</v>
      </c>
      <c r="E13" s="1997" t="s">
        <v>1302</v>
      </c>
      <c r="F13" s="1998" t="s">
        <v>1328</v>
      </c>
      <c r="G13" s="1995" t="s">
        <v>1329</v>
      </c>
      <c r="H13" s="1998" t="s">
        <v>1330</v>
      </c>
      <c r="I13" s="1999"/>
      <c r="J13" s="2000" t="s">
        <v>1301</v>
      </c>
    </row>
    <row r="14" spans="1:10" s="1198" customFormat="1" ht="48" customHeight="1">
      <c r="A14" s="1988">
        <v>9</v>
      </c>
      <c r="B14" s="1995" t="s">
        <v>1331</v>
      </c>
      <c r="C14" s="1996" t="s">
        <v>1332</v>
      </c>
      <c r="D14" s="1990" t="s">
        <v>1297</v>
      </c>
      <c r="E14" s="1997" t="s">
        <v>1333</v>
      </c>
      <c r="F14" s="1998" t="s">
        <v>1334</v>
      </c>
      <c r="G14" s="1998" t="s">
        <v>1335</v>
      </c>
      <c r="H14" s="1998" t="s">
        <v>1304</v>
      </c>
      <c r="I14" s="1999"/>
      <c r="J14" s="2000" t="s">
        <v>1301</v>
      </c>
    </row>
    <row r="15" spans="1:10" s="1198" customFormat="1" ht="48" customHeight="1">
      <c r="A15" s="1988">
        <v>10</v>
      </c>
      <c r="B15" s="1995" t="s">
        <v>1331</v>
      </c>
      <c r="C15" s="1996" t="s">
        <v>1332</v>
      </c>
      <c r="D15" s="1990" t="s">
        <v>1297</v>
      </c>
      <c r="E15" s="1997" t="s">
        <v>1333</v>
      </c>
      <c r="F15" s="1998" t="s">
        <v>1336</v>
      </c>
      <c r="G15" s="1998" t="s">
        <v>1337</v>
      </c>
      <c r="H15" s="1998" t="s">
        <v>1338</v>
      </c>
      <c r="I15" s="1999"/>
      <c r="J15" s="2000" t="s">
        <v>1301</v>
      </c>
    </row>
    <row r="16" spans="1:10" s="1198" customFormat="1" ht="52.5" customHeight="1">
      <c r="A16" s="1988">
        <v>11</v>
      </c>
      <c r="B16" s="1995" t="s">
        <v>1331</v>
      </c>
      <c r="C16" s="1996" t="s">
        <v>1332</v>
      </c>
      <c r="D16" s="1996" t="s">
        <v>1297</v>
      </c>
      <c r="E16" s="1997" t="s">
        <v>1333</v>
      </c>
      <c r="F16" s="1998" t="s">
        <v>1339</v>
      </c>
      <c r="G16" s="1998" t="s">
        <v>1340</v>
      </c>
      <c r="H16" s="1998" t="s">
        <v>1304</v>
      </c>
      <c r="I16" s="1999"/>
      <c r="J16" s="2000" t="s">
        <v>1301</v>
      </c>
    </row>
    <row r="17" spans="1:10" s="1198" customFormat="1" ht="11.25">
      <c r="A17" s="1477"/>
      <c r="B17" s="1488"/>
      <c r="C17" s="2001"/>
      <c r="D17" s="2001"/>
      <c r="E17" s="2002"/>
      <c r="F17" s="2003"/>
      <c r="G17" s="2003"/>
      <c r="H17" s="2003"/>
      <c r="I17" s="2004"/>
      <c r="J17" s="1469"/>
    </row>
    <row r="18" spans="1:10" s="1198" customFormat="1" ht="11.25">
      <c r="A18" s="1477"/>
      <c r="B18" s="1488"/>
      <c r="C18" s="2001"/>
      <c r="D18" s="2001"/>
      <c r="E18" s="2002"/>
      <c r="F18" s="2003"/>
      <c r="G18" s="2003"/>
      <c r="H18" s="2003"/>
      <c r="I18" s="2004"/>
      <c r="J18" s="1469"/>
    </row>
    <row r="19" spans="1:10" s="1198" customFormat="1" ht="11.25">
      <c r="A19" s="1477"/>
      <c r="B19" s="1488"/>
      <c r="C19" s="2001"/>
      <c r="D19" s="2001"/>
      <c r="E19" s="2002"/>
      <c r="F19" s="2003"/>
      <c r="G19" s="2003"/>
      <c r="H19" s="2003"/>
      <c r="I19" s="2004"/>
      <c r="J19" s="1469"/>
    </row>
    <row r="20" spans="1:10" s="1986" customFormat="1" ht="17.25" customHeight="1">
      <c r="A20" s="2757"/>
      <c r="B20" s="2758" t="s">
        <v>1288</v>
      </c>
      <c r="C20" s="2758" t="s">
        <v>977</v>
      </c>
      <c r="D20" s="2758" t="s">
        <v>1289</v>
      </c>
      <c r="E20" s="2759" t="s">
        <v>978</v>
      </c>
      <c r="F20" s="2758" t="s">
        <v>974</v>
      </c>
      <c r="G20" s="2758" t="s">
        <v>1290</v>
      </c>
      <c r="H20" s="2758" t="s">
        <v>1291</v>
      </c>
      <c r="I20" s="2760" t="s">
        <v>1292</v>
      </c>
      <c r="J20" s="2760"/>
    </row>
    <row r="21" spans="1:10" s="1986" customFormat="1" ht="18" customHeight="1">
      <c r="A21" s="2757"/>
      <c r="B21" s="2758"/>
      <c r="C21" s="2758"/>
      <c r="D21" s="2758"/>
      <c r="E21" s="2759"/>
      <c r="F21" s="2758"/>
      <c r="G21" s="2758"/>
      <c r="H21" s="2758"/>
      <c r="I21" s="1987" t="s">
        <v>1293</v>
      </c>
      <c r="J21" s="1987" t="s">
        <v>1294</v>
      </c>
    </row>
    <row r="22" spans="1:10" s="1986" customFormat="1" ht="2.25" customHeight="1">
      <c r="A22" s="2761"/>
      <c r="B22" s="2762"/>
      <c r="C22" s="2762"/>
      <c r="D22" s="2762"/>
      <c r="E22" s="2762"/>
      <c r="F22" s="2762"/>
      <c r="G22" s="2762"/>
      <c r="H22" s="2762"/>
      <c r="I22" s="2762"/>
      <c r="J22" s="2762"/>
    </row>
    <row r="23" spans="1:10" s="1198" customFormat="1" ht="127.5" customHeight="1">
      <c r="A23" s="1988">
        <v>12</v>
      </c>
      <c r="B23" s="1995" t="s">
        <v>1341</v>
      </c>
      <c r="C23" s="1996" t="s">
        <v>1342</v>
      </c>
      <c r="D23" s="1990" t="s">
        <v>1297</v>
      </c>
      <c r="E23" s="1997" t="s">
        <v>1318</v>
      </c>
      <c r="F23" s="1998" t="s">
        <v>1343</v>
      </c>
      <c r="G23" s="1998" t="s">
        <v>1344</v>
      </c>
      <c r="H23" s="1998" t="s">
        <v>1304</v>
      </c>
      <c r="I23" s="1999"/>
      <c r="J23" s="2000" t="s">
        <v>1301</v>
      </c>
    </row>
    <row r="24" spans="1:10" s="1198" customFormat="1" ht="60.75" customHeight="1">
      <c r="A24" s="1988">
        <v>13</v>
      </c>
      <c r="B24" s="1995" t="s">
        <v>1345</v>
      </c>
      <c r="C24" s="1996" t="s">
        <v>1346</v>
      </c>
      <c r="D24" s="1990" t="s">
        <v>1297</v>
      </c>
      <c r="E24" s="1997" t="s">
        <v>1302</v>
      </c>
      <c r="F24" s="1998" t="s">
        <v>1041</v>
      </c>
      <c r="G24" s="1998" t="s">
        <v>1347</v>
      </c>
      <c r="H24" s="1998" t="s">
        <v>1348</v>
      </c>
      <c r="I24" s="1999"/>
      <c r="J24" s="2000" t="s">
        <v>1301</v>
      </c>
    </row>
    <row r="25" spans="1:10" s="1198" customFormat="1" ht="115.5" customHeight="1">
      <c r="A25" s="1988">
        <v>14</v>
      </c>
      <c r="B25" s="2005" t="s">
        <v>1349</v>
      </c>
      <c r="C25" s="1996" t="s">
        <v>1350</v>
      </c>
      <c r="D25" s="1990" t="s">
        <v>1297</v>
      </c>
      <c r="E25" s="1997" t="s">
        <v>1302</v>
      </c>
      <c r="F25" s="1998" t="s">
        <v>1351</v>
      </c>
      <c r="G25" s="1998" t="s">
        <v>1352</v>
      </c>
      <c r="H25" s="1998" t="s">
        <v>1353</v>
      </c>
      <c r="I25" s="1999"/>
      <c r="J25" s="2000" t="s">
        <v>1301</v>
      </c>
    </row>
    <row r="26" spans="1:10" s="1198" customFormat="1" ht="170.25" customHeight="1">
      <c r="A26" s="1988">
        <v>15</v>
      </c>
      <c r="B26" s="1995" t="s">
        <v>1354</v>
      </c>
      <c r="C26" s="1996" t="s">
        <v>1355</v>
      </c>
      <c r="D26" s="1990" t="s">
        <v>1297</v>
      </c>
      <c r="E26" s="1996" t="s">
        <v>1356</v>
      </c>
      <c r="F26" s="1998" t="s">
        <v>1357</v>
      </c>
      <c r="G26" s="1998" t="s">
        <v>1358</v>
      </c>
      <c r="H26" s="1998" t="s">
        <v>1304</v>
      </c>
      <c r="I26" s="1999"/>
      <c r="J26" s="2000" t="s">
        <v>1359</v>
      </c>
    </row>
    <row r="27" spans="1:10" s="1198" customFormat="1" ht="48.75" customHeight="1">
      <c r="A27" s="1988">
        <v>16</v>
      </c>
      <c r="B27" s="1995" t="s">
        <v>1360</v>
      </c>
      <c r="C27" s="1996" t="s">
        <v>1361</v>
      </c>
      <c r="D27" s="1990" t="s">
        <v>1297</v>
      </c>
      <c r="E27" s="1997" t="s">
        <v>1302</v>
      </c>
      <c r="F27" s="1998" t="s">
        <v>1362</v>
      </c>
      <c r="G27" s="1998" t="s">
        <v>1363</v>
      </c>
      <c r="H27" s="1998" t="s">
        <v>1304</v>
      </c>
      <c r="I27" s="1999"/>
      <c r="J27" s="2000" t="s">
        <v>1301</v>
      </c>
    </row>
    <row r="28" spans="1:10" s="1198" customFormat="1" ht="93.75" customHeight="1">
      <c r="A28" s="1988">
        <v>17</v>
      </c>
      <c r="B28" s="1995" t="s">
        <v>1364</v>
      </c>
      <c r="C28" s="1996" t="s">
        <v>1365</v>
      </c>
      <c r="D28" s="1990" t="s">
        <v>1297</v>
      </c>
      <c r="E28" s="1998" t="s">
        <v>1366</v>
      </c>
      <c r="F28" s="1998" t="s">
        <v>1367</v>
      </c>
      <c r="G28" s="1998" t="s">
        <v>1368</v>
      </c>
      <c r="H28" s="1998" t="s">
        <v>1369</v>
      </c>
      <c r="I28" s="1999"/>
      <c r="J28" s="2000" t="s">
        <v>1301</v>
      </c>
    </row>
    <row r="29" spans="1:10" s="1198" customFormat="1" ht="81.75" customHeight="1">
      <c r="A29" s="1988">
        <v>18</v>
      </c>
      <c r="B29" s="1995" t="s">
        <v>1370</v>
      </c>
      <c r="C29" s="1996" t="s">
        <v>1371</v>
      </c>
      <c r="D29" s="1996" t="s">
        <v>1297</v>
      </c>
      <c r="E29" s="1997" t="s">
        <v>1302</v>
      </c>
      <c r="F29" s="1998" t="s">
        <v>1372</v>
      </c>
      <c r="G29" s="1998" t="s">
        <v>1373</v>
      </c>
      <c r="H29" s="1998" t="s">
        <v>1374</v>
      </c>
      <c r="I29" s="1999"/>
      <c r="J29" s="2000" t="s">
        <v>1301</v>
      </c>
    </row>
    <row r="30" spans="1:10" s="1198" customFormat="1" ht="83.25" customHeight="1">
      <c r="A30" s="1988">
        <v>19</v>
      </c>
      <c r="B30" s="1995" t="s">
        <v>1375</v>
      </c>
      <c r="C30" s="1996" t="s">
        <v>1376</v>
      </c>
      <c r="D30" s="1990" t="s">
        <v>1297</v>
      </c>
      <c r="E30" s="1997" t="s">
        <v>1302</v>
      </c>
      <c r="F30" s="1998" t="s">
        <v>1377</v>
      </c>
      <c r="G30" s="1998" t="s">
        <v>1378</v>
      </c>
      <c r="H30" s="1998" t="s">
        <v>1379</v>
      </c>
      <c r="I30" s="1999"/>
      <c r="J30" s="2000" t="s">
        <v>1301</v>
      </c>
    </row>
    <row r="31" spans="1:10" s="1198" customFormat="1" ht="72" customHeight="1">
      <c r="A31" s="1988">
        <v>20</v>
      </c>
      <c r="B31" s="1995" t="s">
        <v>1380</v>
      </c>
      <c r="C31" s="1996" t="s">
        <v>1381</v>
      </c>
      <c r="D31" s="1990" t="s">
        <v>1297</v>
      </c>
      <c r="E31" s="1997" t="s">
        <v>1382</v>
      </c>
      <c r="F31" s="1998" t="s">
        <v>982</v>
      </c>
      <c r="G31" s="1998" t="s">
        <v>1383</v>
      </c>
      <c r="H31" s="1998" t="s">
        <v>1384</v>
      </c>
      <c r="I31" s="1999"/>
      <c r="J31" s="2000" t="s">
        <v>1301</v>
      </c>
    </row>
    <row r="32" spans="1:10" s="1198" customFormat="1" ht="81" customHeight="1">
      <c r="A32" s="1988">
        <v>21</v>
      </c>
      <c r="B32" s="1995" t="s">
        <v>1385</v>
      </c>
      <c r="C32" s="1996" t="s">
        <v>1386</v>
      </c>
      <c r="D32" s="1990" t="s">
        <v>1297</v>
      </c>
      <c r="E32" s="1997" t="s">
        <v>1302</v>
      </c>
      <c r="F32" s="1998" t="s">
        <v>1387</v>
      </c>
      <c r="G32" s="1998" t="s">
        <v>1388</v>
      </c>
      <c r="H32" s="1998" t="s">
        <v>1325</v>
      </c>
      <c r="I32" s="1999"/>
      <c r="J32" s="2000" t="s">
        <v>1301</v>
      </c>
    </row>
    <row r="33" spans="1:10" s="1198" customFormat="1" ht="93" customHeight="1">
      <c r="A33" s="1988">
        <v>22</v>
      </c>
      <c r="B33" s="1995" t="s">
        <v>1389</v>
      </c>
      <c r="C33" s="1996" t="s">
        <v>1390</v>
      </c>
      <c r="D33" s="1990" t="s">
        <v>1297</v>
      </c>
      <c r="E33" s="1997" t="s">
        <v>1302</v>
      </c>
      <c r="F33" s="1998" t="s">
        <v>982</v>
      </c>
      <c r="G33" s="1998" t="s">
        <v>1391</v>
      </c>
      <c r="H33" s="1998" t="s">
        <v>1392</v>
      </c>
      <c r="I33" s="1999"/>
      <c r="J33" s="2000" t="s">
        <v>1301</v>
      </c>
    </row>
    <row r="34" spans="1:10" s="1198" customFormat="1" ht="11.25">
      <c r="A34" s="1477"/>
      <c r="B34" s="1488"/>
      <c r="C34" s="2001"/>
      <c r="D34" s="2001"/>
      <c r="E34" s="2002"/>
      <c r="F34" s="2003"/>
      <c r="G34" s="2003"/>
      <c r="H34" s="2003"/>
      <c r="I34" s="2004"/>
      <c r="J34" s="1469"/>
    </row>
    <row r="35" spans="1:10" s="1198" customFormat="1" ht="11.25">
      <c r="A35" s="1477"/>
      <c r="B35" s="1488"/>
      <c r="C35" s="2001"/>
      <c r="D35" s="2001"/>
      <c r="E35" s="2002"/>
      <c r="F35" s="2003"/>
      <c r="G35" s="2003"/>
      <c r="H35" s="2003"/>
      <c r="I35" s="2004"/>
      <c r="J35" s="1469"/>
    </row>
    <row r="36" spans="1:10" s="1198" customFormat="1" ht="11.25">
      <c r="A36" s="1477"/>
      <c r="B36" s="1488"/>
      <c r="C36" s="2001"/>
      <c r="D36" s="2001"/>
      <c r="E36" s="2002"/>
      <c r="F36" s="2003"/>
      <c r="G36" s="2003"/>
      <c r="H36" s="2003"/>
      <c r="I36" s="2004"/>
      <c r="J36" s="1469"/>
    </row>
    <row r="37" spans="1:10" s="1986" customFormat="1" ht="17.25" customHeight="1">
      <c r="A37" s="2757"/>
      <c r="B37" s="2758" t="s">
        <v>1288</v>
      </c>
      <c r="C37" s="2758" t="s">
        <v>977</v>
      </c>
      <c r="D37" s="2758" t="s">
        <v>1289</v>
      </c>
      <c r="E37" s="2759" t="s">
        <v>978</v>
      </c>
      <c r="F37" s="2758" t="s">
        <v>974</v>
      </c>
      <c r="G37" s="2758" t="s">
        <v>1290</v>
      </c>
      <c r="H37" s="2758" t="s">
        <v>1291</v>
      </c>
      <c r="I37" s="2760" t="s">
        <v>1292</v>
      </c>
      <c r="J37" s="2760"/>
    </row>
    <row r="38" spans="1:10" s="1986" customFormat="1" ht="18" customHeight="1">
      <c r="A38" s="2757"/>
      <c r="B38" s="2758"/>
      <c r="C38" s="2758"/>
      <c r="D38" s="2758"/>
      <c r="E38" s="2759"/>
      <c r="F38" s="2758"/>
      <c r="G38" s="2758"/>
      <c r="H38" s="2758"/>
      <c r="I38" s="1987" t="s">
        <v>1293</v>
      </c>
      <c r="J38" s="1987" t="s">
        <v>1294</v>
      </c>
    </row>
    <row r="39" spans="1:10" s="1986" customFormat="1" ht="2.25" customHeight="1">
      <c r="A39" s="2761"/>
      <c r="B39" s="2762"/>
      <c r="C39" s="2762"/>
      <c r="D39" s="2762"/>
      <c r="E39" s="2762"/>
      <c r="F39" s="2762"/>
      <c r="G39" s="2762"/>
      <c r="H39" s="2762"/>
      <c r="I39" s="2762"/>
      <c r="J39" s="2762"/>
    </row>
    <row r="40" spans="1:10" s="1198" customFormat="1" ht="60.75" customHeight="1">
      <c r="A40" s="1988">
        <v>23</v>
      </c>
      <c r="B40" s="1995" t="s">
        <v>1393</v>
      </c>
      <c r="C40" s="1996" t="s">
        <v>1394</v>
      </c>
      <c r="D40" s="1990" t="s">
        <v>1297</v>
      </c>
      <c r="E40" s="1997" t="s">
        <v>1302</v>
      </c>
      <c r="F40" s="1998" t="s">
        <v>1395</v>
      </c>
      <c r="G40" s="1998" t="s">
        <v>1396</v>
      </c>
      <c r="H40" s="1998" t="s">
        <v>1397</v>
      </c>
      <c r="I40" s="1999"/>
      <c r="J40" s="2000" t="s">
        <v>1301</v>
      </c>
    </row>
    <row r="41" spans="1:10" s="1198" customFormat="1" ht="49.5" customHeight="1">
      <c r="A41" s="1988">
        <v>24</v>
      </c>
      <c r="B41" s="1995" t="s">
        <v>1398</v>
      </c>
      <c r="C41" s="1996" t="s">
        <v>1399</v>
      </c>
      <c r="D41" s="1990" t="s">
        <v>1297</v>
      </c>
      <c r="E41" s="1997" t="s">
        <v>1400</v>
      </c>
      <c r="F41" s="1998" t="s">
        <v>1401</v>
      </c>
      <c r="G41" s="1998" t="s">
        <v>1402</v>
      </c>
      <c r="H41" s="1998" t="s">
        <v>1304</v>
      </c>
      <c r="I41" s="1999"/>
      <c r="J41" s="2000" t="s">
        <v>1301</v>
      </c>
    </row>
    <row r="42" spans="1:10" s="1198" customFormat="1" ht="80.25" customHeight="1">
      <c r="A42" s="1988">
        <v>25</v>
      </c>
      <c r="B42" s="1995" t="s">
        <v>1403</v>
      </c>
      <c r="C42" s="1996" t="s">
        <v>1404</v>
      </c>
      <c r="D42" s="1990" t="s">
        <v>1297</v>
      </c>
      <c r="E42" s="1996" t="s">
        <v>1298</v>
      </c>
      <c r="F42" s="1998" t="s">
        <v>1405</v>
      </c>
      <c r="G42" s="1998" t="s">
        <v>1406</v>
      </c>
      <c r="H42" s="1998" t="s">
        <v>1304</v>
      </c>
      <c r="I42" s="1999"/>
      <c r="J42" s="2000" t="s">
        <v>1301</v>
      </c>
    </row>
    <row r="43" spans="1:10" s="1198" customFormat="1" ht="58.5" customHeight="1">
      <c r="A43" s="1988">
        <v>26</v>
      </c>
      <c r="B43" s="1995" t="s">
        <v>1345</v>
      </c>
      <c r="C43" s="1996" t="s">
        <v>1407</v>
      </c>
      <c r="D43" s="1990" t="s">
        <v>1297</v>
      </c>
      <c r="E43" s="1997" t="s">
        <v>1302</v>
      </c>
      <c r="F43" s="1998" t="s">
        <v>1041</v>
      </c>
      <c r="G43" s="1998" t="s">
        <v>1408</v>
      </c>
      <c r="H43" s="1998" t="s">
        <v>1409</v>
      </c>
      <c r="I43" s="1999"/>
      <c r="J43" s="2000" t="s">
        <v>1301</v>
      </c>
    </row>
    <row r="44" spans="1:10" s="1198" customFormat="1" ht="72.75" customHeight="1">
      <c r="A44" s="1988">
        <v>27</v>
      </c>
      <c r="B44" s="1995" t="s">
        <v>1410</v>
      </c>
      <c r="C44" s="1996" t="s">
        <v>1411</v>
      </c>
      <c r="D44" s="1990" t="s">
        <v>1297</v>
      </c>
      <c r="E44" s="1996" t="s">
        <v>1412</v>
      </c>
      <c r="F44" s="1998" t="s">
        <v>1413</v>
      </c>
      <c r="G44" s="1998" t="s">
        <v>1414</v>
      </c>
      <c r="H44" s="1998" t="s">
        <v>1415</v>
      </c>
      <c r="I44" s="1999"/>
      <c r="J44" s="2000" t="s">
        <v>1301</v>
      </c>
    </row>
    <row r="45" spans="1:10" s="1198" customFormat="1" ht="81.75" customHeight="1">
      <c r="A45" s="1988">
        <v>28</v>
      </c>
      <c r="B45" s="1995" t="s">
        <v>1416</v>
      </c>
      <c r="C45" s="1996" t="s">
        <v>1417</v>
      </c>
      <c r="D45" s="1990" t="s">
        <v>1297</v>
      </c>
      <c r="E45" s="1997" t="s">
        <v>1302</v>
      </c>
      <c r="F45" s="1998" t="s">
        <v>982</v>
      </c>
      <c r="G45" s="1998" t="s">
        <v>1418</v>
      </c>
      <c r="H45" s="1998" t="s">
        <v>1304</v>
      </c>
      <c r="I45" s="1999"/>
      <c r="J45" s="2000" t="s">
        <v>1301</v>
      </c>
    </row>
    <row r="46" spans="1:10" s="1198" customFormat="1" ht="81.75" customHeight="1">
      <c r="A46" s="1988">
        <v>29</v>
      </c>
      <c r="B46" s="1995" t="s">
        <v>1419</v>
      </c>
      <c r="C46" s="1996" t="s">
        <v>1417</v>
      </c>
      <c r="D46" s="1990" t="s">
        <v>1297</v>
      </c>
      <c r="E46" s="1997" t="s">
        <v>1302</v>
      </c>
      <c r="F46" s="1998" t="s">
        <v>1420</v>
      </c>
      <c r="G46" s="1998" t="s">
        <v>1418</v>
      </c>
      <c r="H46" s="1998" t="s">
        <v>1421</v>
      </c>
      <c r="I46" s="1999"/>
      <c r="J46" s="2000" t="s">
        <v>1301</v>
      </c>
    </row>
    <row r="47" spans="1:10" s="1198" customFormat="1" ht="82.5" customHeight="1">
      <c r="A47" s="1988">
        <v>30</v>
      </c>
      <c r="B47" s="1995" t="s">
        <v>1422</v>
      </c>
      <c r="C47" s="1996" t="s">
        <v>1417</v>
      </c>
      <c r="D47" s="1990" t="s">
        <v>1297</v>
      </c>
      <c r="E47" s="1997" t="s">
        <v>1302</v>
      </c>
      <c r="F47" s="1998" t="s">
        <v>1307</v>
      </c>
      <c r="G47" s="1998" t="s">
        <v>1423</v>
      </c>
      <c r="H47" s="1998" t="s">
        <v>1424</v>
      </c>
      <c r="I47" s="1999"/>
      <c r="J47" s="2000" t="s">
        <v>1301</v>
      </c>
    </row>
    <row r="48" spans="1:10" s="1198" customFormat="1" ht="70.5" customHeight="1">
      <c r="A48" s="1988">
        <v>31</v>
      </c>
      <c r="B48" s="1995" t="s">
        <v>1425</v>
      </c>
      <c r="C48" s="1996" t="s">
        <v>1426</v>
      </c>
      <c r="D48" s="1990" t="s">
        <v>1297</v>
      </c>
      <c r="E48" s="1997" t="s">
        <v>1302</v>
      </c>
      <c r="F48" s="1998" t="s">
        <v>1405</v>
      </c>
      <c r="G48" s="1998" t="s">
        <v>1427</v>
      </c>
      <c r="H48" s="1998" t="s">
        <v>1428</v>
      </c>
      <c r="I48" s="1999"/>
      <c r="J48" s="2000" t="s">
        <v>1301</v>
      </c>
    </row>
    <row r="49" spans="1:10" s="1198" customFormat="1" ht="71.25" customHeight="1">
      <c r="A49" s="1988">
        <v>32</v>
      </c>
      <c r="B49" s="1995" t="s">
        <v>1429</v>
      </c>
      <c r="C49" s="1996" t="s">
        <v>1430</v>
      </c>
      <c r="D49" s="1990" t="s">
        <v>1297</v>
      </c>
      <c r="E49" s="1997" t="s">
        <v>1431</v>
      </c>
      <c r="F49" s="1998" t="s">
        <v>1432</v>
      </c>
      <c r="G49" s="1998" t="s">
        <v>1433</v>
      </c>
      <c r="H49" s="2006" t="s">
        <v>1431</v>
      </c>
      <c r="I49" s="1999"/>
      <c r="J49" s="2000" t="s">
        <v>1301</v>
      </c>
    </row>
    <row r="50" spans="1:10" s="1198" customFormat="1" ht="71.25" customHeight="1">
      <c r="A50" s="1988">
        <v>33</v>
      </c>
      <c r="B50" s="1995" t="s">
        <v>1434</v>
      </c>
      <c r="C50" s="1996" t="s">
        <v>1435</v>
      </c>
      <c r="D50" s="1990" t="s">
        <v>1297</v>
      </c>
      <c r="E50" s="1996" t="s">
        <v>1436</v>
      </c>
      <c r="F50" s="1998" t="s">
        <v>1437</v>
      </c>
      <c r="G50" s="1998" t="s">
        <v>1438</v>
      </c>
      <c r="H50" s="1998" t="s">
        <v>1439</v>
      </c>
      <c r="I50" s="1999"/>
      <c r="J50" s="2000" t="s">
        <v>1301</v>
      </c>
    </row>
    <row r="51" spans="1:10" s="1198" customFormat="1" ht="51.75" customHeight="1">
      <c r="A51" s="1988">
        <v>34</v>
      </c>
      <c r="B51" s="1995" t="s">
        <v>1360</v>
      </c>
      <c r="C51" s="1996" t="s">
        <v>1361</v>
      </c>
      <c r="D51" s="1990" t="s">
        <v>1297</v>
      </c>
      <c r="E51" s="1997" t="s">
        <v>1302</v>
      </c>
      <c r="F51" s="1998" t="s">
        <v>1362</v>
      </c>
      <c r="G51" s="1998" t="s">
        <v>1440</v>
      </c>
      <c r="H51" s="1998"/>
      <c r="I51" s="1999"/>
      <c r="J51" s="2000" t="s">
        <v>1301</v>
      </c>
    </row>
    <row r="52" spans="1:10" s="1198" customFormat="1" ht="51" customHeight="1">
      <c r="A52" s="1988">
        <v>35</v>
      </c>
      <c r="B52" s="1995" t="s">
        <v>1441</v>
      </c>
      <c r="C52" s="1996"/>
      <c r="D52" s="1990" t="s">
        <v>1297</v>
      </c>
      <c r="E52" s="1997"/>
      <c r="F52" s="1998"/>
      <c r="G52" s="1998"/>
      <c r="H52" s="1998"/>
      <c r="I52" s="1999"/>
      <c r="J52" s="2000"/>
    </row>
    <row r="53" spans="1:10" s="1198" customFormat="1" ht="129.75" customHeight="1">
      <c r="A53" s="1988">
        <v>36</v>
      </c>
      <c r="B53" s="1995" t="s">
        <v>1442</v>
      </c>
      <c r="C53" s="1996" t="s">
        <v>1443</v>
      </c>
      <c r="D53" s="1990" t="s">
        <v>1297</v>
      </c>
      <c r="E53" s="1997" t="s">
        <v>1302</v>
      </c>
      <c r="F53" s="1998" t="s">
        <v>982</v>
      </c>
      <c r="G53" s="1998" t="s">
        <v>1444</v>
      </c>
      <c r="H53" s="1998" t="s">
        <v>1445</v>
      </c>
      <c r="I53" s="1999"/>
      <c r="J53" s="2000" t="s">
        <v>1301</v>
      </c>
    </row>
    <row r="54" spans="1:10" s="1198" customFormat="1" ht="11.25">
      <c r="A54" s="1477"/>
      <c r="B54" s="1488"/>
      <c r="C54" s="2001"/>
      <c r="D54" s="2001"/>
      <c r="E54" s="2002"/>
      <c r="F54" s="2003"/>
      <c r="G54" s="2003"/>
      <c r="H54" s="2003"/>
      <c r="I54" s="2004"/>
      <c r="J54" s="1469"/>
    </row>
    <row r="55" spans="1:10" s="1198" customFormat="1" ht="11.25">
      <c r="A55" s="1477"/>
      <c r="B55" s="1488"/>
      <c r="C55" s="2001"/>
      <c r="D55" s="2001"/>
      <c r="E55" s="2002"/>
      <c r="F55" s="2003"/>
      <c r="G55" s="2003"/>
      <c r="H55" s="2003"/>
      <c r="I55" s="2004"/>
      <c r="J55" s="1469"/>
    </row>
    <row r="56" spans="1:10" s="1198" customFormat="1" ht="11.25">
      <c r="A56" s="1477"/>
      <c r="B56" s="1488"/>
      <c r="C56" s="2001"/>
      <c r="D56" s="2001"/>
      <c r="E56" s="2002"/>
      <c r="F56" s="2003"/>
      <c r="G56" s="2003"/>
      <c r="H56" s="2003"/>
      <c r="I56" s="2004"/>
      <c r="J56" s="1469"/>
    </row>
    <row r="57" spans="1:10" s="1986" customFormat="1" ht="17.25" customHeight="1">
      <c r="A57" s="2757"/>
      <c r="B57" s="2758" t="s">
        <v>1288</v>
      </c>
      <c r="C57" s="2758" t="s">
        <v>977</v>
      </c>
      <c r="D57" s="2758" t="s">
        <v>1289</v>
      </c>
      <c r="E57" s="2759" t="s">
        <v>978</v>
      </c>
      <c r="F57" s="2758" t="s">
        <v>974</v>
      </c>
      <c r="G57" s="2758" t="s">
        <v>1290</v>
      </c>
      <c r="H57" s="2758" t="s">
        <v>1291</v>
      </c>
      <c r="I57" s="2760" t="s">
        <v>1292</v>
      </c>
      <c r="J57" s="2760"/>
    </row>
    <row r="58" spans="1:10" s="1986" customFormat="1" ht="18" customHeight="1">
      <c r="A58" s="2757"/>
      <c r="B58" s="2758"/>
      <c r="C58" s="2758"/>
      <c r="D58" s="2758"/>
      <c r="E58" s="2759"/>
      <c r="F58" s="2758"/>
      <c r="G58" s="2758"/>
      <c r="H58" s="2758"/>
      <c r="I58" s="1987" t="s">
        <v>1293</v>
      </c>
      <c r="J58" s="1987" t="s">
        <v>1294</v>
      </c>
    </row>
    <row r="59" spans="1:10" s="1986" customFormat="1" ht="2.25" customHeight="1">
      <c r="A59" s="2761"/>
      <c r="B59" s="2762"/>
      <c r="C59" s="2762"/>
      <c r="D59" s="2762"/>
      <c r="E59" s="2762"/>
      <c r="F59" s="2762"/>
      <c r="G59" s="2762"/>
      <c r="H59" s="2762"/>
      <c r="I59" s="2762"/>
      <c r="J59" s="2762"/>
    </row>
    <row r="60" spans="1:10" s="1198" customFormat="1" ht="126" customHeight="1">
      <c r="A60" s="1988">
        <v>37</v>
      </c>
      <c r="B60" s="1995" t="s">
        <v>1446</v>
      </c>
      <c r="C60" s="1996" t="s">
        <v>1443</v>
      </c>
      <c r="D60" s="1990" t="s">
        <v>1297</v>
      </c>
      <c r="E60" s="1997" t="s">
        <v>1302</v>
      </c>
      <c r="F60" s="1998" t="s">
        <v>982</v>
      </c>
      <c r="G60" s="1998" t="s">
        <v>1444</v>
      </c>
      <c r="H60" s="1998" t="s">
        <v>1445</v>
      </c>
      <c r="I60" s="1999"/>
      <c r="J60" s="2000" t="s">
        <v>1301</v>
      </c>
    </row>
    <row r="61" spans="1:10" s="1198" customFormat="1" ht="117" customHeight="1">
      <c r="A61" s="1988">
        <v>38</v>
      </c>
      <c r="B61" s="1995" t="s">
        <v>1447</v>
      </c>
      <c r="C61" s="1996" t="s">
        <v>1443</v>
      </c>
      <c r="D61" s="1990" t="s">
        <v>1297</v>
      </c>
      <c r="E61" s="1997" t="s">
        <v>1302</v>
      </c>
      <c r="F61" s="1998" t="s">
        <v>982</v>
      </c>
      <c r="G61" s="1998" t="s">
        <v>1448</v>
      </c>
      <c r="H61" s="1998" t="s">
        <v>1445</v>
      </c>
      <c r="I61" s="1999"/>
      <c r="J61" s="2000" t="s">
        <v>1301</v>
      </c>
    </row>
    <row r="62" spans="1:10" s="1198" customFormat="1" ht="105.75" customHeight="1">
      <c r="A62" s="1988">
        <v>39</v>
      </c>
      <c r="B62" s="1995" t="s">
        <v>1449</v>
      </c>
      <c r="C62" s="1996" t="s">
        <v>1450</v>
      </c>
      <c r="D62" s="1990" t="s">
        <v>1297</v>
      </c>
      <c r="E62" s="1997" t="s">
        <v>1451</v>
      </c>
      <c r="F62" s="1998" t="s">
        <v>1452</v>
      </c>
      <c r="G62" s="1998" t="s">
        <v>1453</v>
      </c>
      <c r="H62" s="1998" t="s">
        <v>1454</v>
      </c>
      <c r="I62" s="1999"/>
      <c r="J62" s="2000" t="s">
        <v>1301</v>
      </c>
    </row>
    <row r="63" spans="1:10" s="1198" customFormat="1" ht="73.5" customHeight="1">
      <c r="A63" s="1988">
        <v>40</v>
      </c>
      <c r="B63" s="1995" t="s">
        <v>1455</v>
      </c>
      <c r="C63" s="1996" t="s">
        <v>1456</v>
      </c>
      <c r="D63" s="1990" t="s">
        <v>1297</v>
      </c>
      <c r="E63" s="1997" t="s">
        <v>1302</v>
      </c>
      <c r="F63" s="1998" t="s">
        <v>1405</v>
      </c>
      <c r="G63" s="1998" t="s">
        <v>1457</v>
      </c>
      <c r="H63" s="1998" t="s">
        <v>1458</v>
      </c>
      <c r="I63" s="1999"/>
      <c r="J63" s="2000" t="s">
        <v>1301</v>
      </c>
    </row>
    <row r="64" spans="1:10" s="1198" customFormat="1" ht="138" customHeight="1">
      <c r="A64" s="1988">
        <v>41</v>
      </c>
      <c r="B64" s="1995" t="s">
        <v>1459</v>
      </c>
      <c r="C64" s="1996" t="s">
        <v>1460</v>
      </c>
      <c r="D64" s="1990" t="s">
        <v>1297</v>
      </c>
      <c r="E64" s="1997" t="s">
        <v>1318</v>
      </c>
      <c r="F64" s="1998" t="s">
        <v>1461</v>
      </c>
      <c r="G64" s="1998" t="s">
        <v>1462</v>
      </c>
      <c r="H64" s="1998" t="s">
        <v>1458</v>
      </c>
      <c r="I64" s="1999"/>
      <c r="J64" s="2000" t="s">
        <v>1301</v>
      </c>
    </row>
    <row r="65" spans="1:12" s="2010" customFormat="1" ht="11.25">
      <c r="A65" s="1463"/>
      <c r="B65" s="2007" t="s">
        <v>1272</v>
      </c>
      <c r="C65" s="1463"/>
      <c r="D65" s="2008"/>
      <c r="E65" s="1463"/>
      <c r="F65" s="2008"/>
      <c r="G65" s="2008"/>
      <c r="H65" s="1463"/>
      <c r="I65" s="2009"/>
      <c r="J65" s="2009"/>
      <c r="L65" s="1198"/>
    </row>
    <row r="66" spans="1:12" s="2010" customFormat="1" ht="11.25">
      <c r="A66" s="1463"/>
      <c r="B66" s="2009"/>
      <c r="C66" s="1463"/>
      <c r="D66" s="2008"/>
      <c r="E66" s="1463"/>
      <c r="F66" s="2008"/>
      <c r="G66" s="2008"/>
      <c r="H66" s="1463"/>
      <c r="I66" s="2009"/>
      <c r="J66" s="2009"/>
    </row>
    <row r="67" spans="1:12" s="2010" customFormat="1" ht="11.25">
      <c r="A67" s="1463"/>
      <c r="B67" s="2009"/>
      <c r="C67" s="1463"/>
      <c r="D67" s="2008"/>
      <c r="E67" s="1463"/>
      <c r="F67" s="2008"/>
      <c r="G67" s="2008"/>
      <c r="H67" s="1463"/>
      <c r="I67" s="2009"/>
      <c r="J67" s="2009"/>
    </row>
  </sheetData>
  <mergeCells count="41">
    <mergeCell ref="A59:J59"/>
    <mergeCell ref="A39:J39"/>
    <mergeCell ref="A57:A58"/>
    <mergeCell ref="B57:B58"/>
    <mergeCell ref="C57:C58"/>
    <mergeCell ref="D57:D58"/>
    <mergeCell ref="E57:E58"/>
    <mergeCell ref="F57:F58"/>
    <mergeCell ref="G57:G58"/>
    <mergeCell ref="H57:H58"/>
    <mergeCell ref="I57:J57"/>
    <mergeCell ref="A22:J22"/>
    <mergeCell ref="A37:A38"/>
    <mergeCell ref="B37:B38"/>
    <mergeCell ref="C37:C38"/>
    <mergeCell ref="D37:D38"/>
    <mergeCell ref="E37:E38"/>
    <mergeCell ref="F37:F38"/>
    <mergeCell ref="G37:G38"/>
    <mergeCell ref="H37:H38"/>
    <mergeCell ref="I37:J37"/>
    <mergeCell ref="A5:J5"/>
    <mergeCell ref="A20:A21"/>
    <mergeCell ref="B20:B21"/>
    <mergeCell ref="C20:C21"/>
    <mergeCell ref="D20:D21"/>
    <mergeCell ref="E20:E21"/>
    <mergeCell ref="F20:F21"/>
    <mergeCell ref="G20:G21"/>
    <mergeCell ref="H20:H21"/>
    <mergeCell ref="I20:J20"/>
    <mergeCell ref="A1:J1"/>
    <mergeCell ref="A3:A4"/>
    <mergeCell ref="B3:B4"/>
    <mergeCell ref="C3:C4"/>
    <mergeCell ref="D3:D4"/>
    <mergeCell ref="E3:E4"/>
    <mergeCell ref="F3:F4"/>
    <mergeCell ref="G3:G4"/>
    <mergeCell ref="H3:H4"/>
    <mergeCell ref="I3:J3"/>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406"/>
  <sheetViews>
    <sheetView workbookViewId="0">
      <selection activeCell="P19" sqref="P19:T25"/>
    </sheetView>
  </sheetViews>
  <sheetFormatPr baseColWidth="10" defaultRowHeight="12.75"/>
  <cols>
    <col min="1" max="1" width="2" style="2063" customWidth="1"/>
    <col min="2" max="2" width="2.28515625" style="2063" customWidth="1"/>
    <col min="3" max="3" width="1.7109375" style="2063" customWidth="1"/>
    <col min="4" max="4" width="2.140625" style="2069" customWidth="1"/>
    <col min="5" max="5" width="6.7109375" style="2018" customWidth="1"/>
    <col min="6" max="6" width="1.5703125" style="2018" customWidth="1"/>
    <col min="7" max="7" width="58.28515625" style="2018" customWidth="1"/>
    <col min="8" max="10" width="4.7109375" style="2080" customWidth="1"/>
    <col min="11" max="11" width="1" style="2081" customWidth="1"/>
    <col min="12" max="14" width="4.7109375" style="2080" customWidth="1"/>
    <col min="15" max="16" width="11.42578125" style="2018"/>
    <col min="17" max="17" width="4.7109375" style="2018" customWidth="1"/>
    <col min="18" max="18" width="5" style="2018" customWidth="1"/>
    <col min="19" max="19" width="2.28515625" style="2018" customWidth="1"/>
    <col min="20" max="20" width="26" style="2018" customWidth="1"/>
    <col min="21" max="21" width="8" style="2018" customWidth="1"/>
    <col min="22" max="22" width="1" style="2018" customWidth="1"/>
    <col min="23" max="23" width="6.7109375" style="2018" customWidth="1"/>
    <col min="24" max="24" width="1" style="2018" customWidth="1"/>
    <col min="25" max="25" width="6.7109375" style="2018" customWidth="1"/>
    <col min="26" max="26" width="1" style="2018" customWidth="1"/>
    <col min="27" max="27" width="6.7109375" style="2018" customWidth="1"/>
    <col min="28" max="28" width="1" style="2018" customWidth="1"/>
    <col min="29" max="29" width="6.7109375" style="2018" customWidth="1"/>
    <col min="30" max="30" width="1" style="2018" customWidth="1"/>
    <col min="31" max="31" width="6.7109375" style="2018" customWidth="1"/>
    <col min="32" max="32" width="1" style="2018" customWidth="1"/>
    <col min="33" max="34" width="6.7109375" style="2018" customWidth="1"/>
    <col min="35" max="256" width="11.42578125" style="2018"/>
    <col min="257" max="257" width="2" style="2018" customWidth="1"/>
    <col min="258" max="258" width="2.28515625" style="2018" customWidth="1"/>
    <col min="259" max="259" width="1.7109375" style="2018" customWidth="1"/>
    <col min="260" max="260" width="2.140625" style="2018" customWidth="1"/>
    <col min="261" max="261" width="6.7109375" style="2018" customWidth="1"/>
    <col min="262" max="262" width="1.5703125" style="2018" customWidth="1"/>
    <col min="263" max="263" width="58.28515625" style="2018" customWidth="1"/>
    <col min="264" max="266" width="4.7109375" style="2018" customWidth="1"/>
    <col min="267" max="267" width="1" style="2018" customWidth="1"/>
    <col min="268" max="270" width="4.7109375" style="2018" customWidth="1"/>
    <col min="271" max="272" width="11.42578125" style="2018"/>
    <col min="273" max="273" width="4.7109375" style="2018" customWidth="1"/>
    <col min="274" max="274" width="5" style="2018" customWidth="1"/>
    <col min="275" max="275" width="2.28515625" style="2018" customWidth="1"/>
    <col min="276" max="276" width="26" style="2018" customWidth="1"/>
    <col min="277" max="277" width="8" style="2018" customWidth="1"/>
    <col min="278" max="278" width="1" style="2018" customWidth="1"/>
    <col min="279" max="279" width="6.7109375" style="2018" customWidth="1"/>
    <col min="280" max="280" width="1" style="2018" customWidth="1"/>
    <col min="281" max="281" width="6.7109375" style="2018" customWidth="1"/>
    <col min="282" max="282" width="1" style="2018" customWidth="1"/>
    <col min="283" max="283" width="6.7109375" style="2018" customWidth="1"/>
    <col min="284" max="284" width="1" style="2018" customWidth="1"/>
    <col min="285" max="285" width="6.7109375" style="2018" customWidth="1"/>
    <col min="286" max="286" width="1" style="2018" customWidth="1"/>
    <col min="287" max="287" width="6.7109375" style="2018" customWidth="1"/>
    <col min="288" max="288" width="1" style="2018" customWidth="1"/>
    <col min="289" max="290" width="6.7109375" style="2018" customWidth="1"/>
    <col min="291" max="512" width="11.42578125" style="2018"/>
    <col min="513" max="513" width="2" style="2018" customWidth="1"/>
    <col min="514" max="514" width="2.28515625" style="2018" customWidth="1"/>
    <col min="515" max="515" width="1.7109375" style="2018" customWidth="1"/>
    <col min="516" max="516" width="2.140625" style="2018" customWidth="1"/>
    <col min="517" max="517" width="6.7109375" style="2018" customWidth="1"/>
    <col min="518" max="518" width="1.5703125" style="2018" customWidth="1"/>
    <col min="519" max="519" width="58.28515625" style="2018" customWidth="1"/>
    <col min="520" max="522" width="4.7109375" style="2018" customWidth="1"/>
    <col min="523" max="523" width="1" style="2018" customWidth="1"/>
    <col min="524" max="526" width="4.7109375" style="2018" customWidth="1"/>
    <col min="527" max="528" width="11.42578125" style="2018"/>
    <col min="529" max="529" width="4.7109375" style="2018" customWidth="1"/>
    <col min="530" max="530" width="5" style="2018" customWidth="1"/>
    <col min="531" max="531" width="2.28515625" style="2018" customWidth="1"/>
    <col min="532" max="532" width="26" style="2018" customWidth="1"/>
    <col min="533" max="533" width="8" style="2018" customWidth="1"/>
    <col min="534" max="534" width="1" style="2018" customWidth="1"/>
    <col min="535" max="535" width="6.7109375" style="2018" customWidth="1"/>
    <col min="536" max="536" width="1" style="2018" customWidth="1"/>
    <col min="537" max="537" width="6.7109375" style="2018" customWidth="1"/>
    <col min="538" max="538" width="1" style="2018" customWidth="1"/>
    <col min="539" max="539" width="6.7109375" style="2018" customWidth="1"/>
    <col min="540" max="540" width="1" style="2018" customWidth="1"/>
    <col min="541" max="541" width="6.7109375" style="2018" customWidth="1"/>
    <col min="542" max="542" width="1" style="2018" customWidth="1"/>
    <col min="543" max="543" width="6.7109375" style="2018" customWidth="1"/>
    <col min="544" max="544" width="1" style="2018" customWidth="1"/>
    <col min="545" max="546" width="6.7109375" style="2018" customWidth="1"/>
    <col min="547" max="768" width="11.42578125" style="2018"/>
    <col min="769" max="769" width="2" style="2018" customWidth="1"/>
    <col min="770" max="770" width="2.28515625" style="2018" customWidth="1"/>
    <col min="771" max="771" width="1.7109375" style="2018" customWidth="1"/>
    <col min="772" max="772" width="2.140625" style="2018" customWidth="1"/>
    <col min="773" max="773" width="6.7109375" style="2018" customWidth="1"/>
    <col min="774" max="774" width="1.5703125" style="2018" customWidth="1"/>
    <col min="775" max="775" width="58.28515625" style="2018" customWidth="1"/>
    <col min="776" max="778" width="4.7109375" style="2018" customWidth="1"/>
    <col min="779" max="779" width="1" style="2018" customWidth="1"/>
    <col min="780" max="782" width="4.7109375" style="2018" customWidth="1"/>
    <col min="783" max="784" width="11.42578125" style="2018"/>
    <col min="785" max="785" width="4.7109375" style="2018" customWidth="1"/>
    <col min="786" max="786" width="5" style="2018" customWidth="1"/>
    <col min="787" max="787" width="2.28515625" style="2018" customWidth="1"/>
    <col min="788" max="788" width="26" style="2018" customWidth="1"/>
    <col min="789" max="789" width="8" style="2018" customWidth="1"/>
    <col min="790" max="790" width="1" style="2018" customWidth="1"/>
    <col min="791" max="791" width="6.7109375" style="2018" customWidth="1"/>
    <col min="792" max="792" width="1" style="2018" customWidth="1"/>
    <col min="793" max="793" width="6.7109375" style="2018" customWidth="1"/>
    <col min="794" max="794" width="1" style="2018" customWidth="1"/>
    <col min="795" max="795" width="6.7109375" style="2018" customWidth="1"/>
    <col min="796" max="796" width="1" style="2018" customWidth="1"/>
    <col min="797" max="797" width="6.7109375" style="2018" customWidth="1"/>
    <col min="798" max="798" width="1" style="2018" customWidth="1"/>
    <col min="799" max="799" width="6.7109375" style="2018" customWidth="1"/>
    <col min="800" max="800" width="1" style="2018" customWidth="1"/>
    <col min="801" max="802" width="6.7109375" style="2018" customWidth="1"/>
    <col min="803" max="1024" width="11.42578125" style="2018"/>
    <col min="1025" max="1025" width="2" style="2018" customWidth="1"/>
    <col min="1026" max="1026" width="2.28515625" style="2018" customWidth="1"/>
    <col min="1027" max="1027" width="1.7109375" style="2018" customWidth="1"/>
    <col min="1028" max="1028" width="2.140625" style="2018" customWidth="1"/>
    <col min="1029" max="1029" width="6.7109375" style="2018" customWidth="1"/>
    <col min="1030" max="1030" width="1.5703125" style="2018" customWidth="1"/>
    <col min="1031" max="1031" width="58.28515625" style="2018" customWidth="1"/>
    <col min="1032" max="1034" width="4.7109375" style="2018" customWidth="1"/>
    <col min="1035" max="1035" width="1" style="2018" customWidth="1"/>
    <col min="1036" max="1038" width="4.7109375" style="2018" customWidth="1"/>
    <col min="1039" max="1040" width="11.42578125" style="2018"/>
    <col min="1041" max="1041" width="4.7109375" style="2018" customWidth="1"/>
    <col min="1042" max="1042" width="5" style="2018" customWidth="1"/>
    <col min="1043" max="1043" width="2.28515625" style="2018" customWidth="1"/>
    <col min="1044" max="1044" width="26" style="2018" customWidth="1"/>
    <col min="1045" max="1045" width="8" style="2018" customWidth="1"/>
    <col min="1046" max="1046" width="1" style="2018" customWidth="1"/>
    <col min="1047" max="1047" width="6.7109375" style="2018" customWidth="1"/>
    <col min="1048" max="1048" width="1" style="2018" customWidth="1"/>
    <col min="1049" max="1049" width="6.7109375" style="2018" customWidth="1"/>
    <col min="1050" max="1050" width="1" style="2018" customWidth="1"/>
    <col min="1051" max="1051" width="6.7109375" style="2018" customWidth="1"/>
    <col min="1052" max="1052" width="1" style="2018" customWidth="1"/>
    <col min="1053" max="1053" width="6.7109375" style="2018" customWidth="1"/>
    <col min="1054" max="1054" width="1" style="2018" customWidth="1"/>
    <col min="1055" max="1055" width="6.7109375" style="2018" customWidth="1"/>
    <col min="1056" max="1056" width="1" style="2018" customWidth="1"/>
    <col min="1057" max="1058" width="6.7109375" style="2018" customWidth="1"/>
    <col min="1059" max="1280" width="11.42578125" style="2018"/>
    <col min="1281" max="1281" width="2" style="2018" customWidth="1"/>
    <col min="1282" max="1282" width="2.28515625" style="2018" customWidth="1"/>
    <col min="1283" max="1283" width="1.7109375" style="2018" customWidth="1"/>
    <col min="1284" max="1284" width="2.140625" style="2018" customWidth="1"/>
    <col min="1285" max="1285" width="6.7109375" style="2018" customWidth="1"/>
    <col min="1286" max="1286" width="1.5703125" style="2018" customWidth="1"/>
    <col min="1287" max="1287" width="58.28515625" style="2018" customWidth="1"/>
    <col min="1288" max="1290" width="4.7109375" style="2018" customWidth="1"/>
    <col min="1291" max="1291" width="1" style="2018" customWidth="1"/>
    <col min="1292" max="1294" width="4.7109375" style="2018" customWidth="1"/>
    <col min="1295" max="1296" width="11.42578125" style="2018"/>
    <col min="1297" max="1297" width="4.7109375" style="2018" customWidth="1"/>
    <col min="1298" max="1298" width="5" style="2018" customWidth="1"/>
    <col min="1299" max="1299" width="2.28515625" style="2018" customWidth="1"/>
    <col min="1300" max="1300" width="26" style="2018" customWidth="1"/>
    <col min="1301" max="1301" width="8" style="2018" customWidth="1"/>
    <col min="1302" max="1302" width="1" style="2018" customWidth="1"/>
    <col min="1303" max="1303" width="6.7109375" style="2018" customWidth="1"/>
    <col min="1304" max="1304" width="1" style="2018" customWidth="1"/>
    <col min="1305" max="1305" width="6.7109375" style="2018" customWidth="1"/>
    <col min="1306" max="1306" width="1" style="2018" customWidth="1"/>
    <col min="1307" max="1307" width="6.7109375" style="2018" customWidth="1"/>
    <col min="1308" max="1308" width="1" style="2018" customWidth="1"/>
    <col min="1309" max="1309" width="6.7109375" style="2018" customWidth="1"/>
    <col min="1310" max="1310" width="1" style="2018" customWidth="1"/>
    <col min="1311" max="1311" width="6.7109375" style="2018" customWidth="1"/>
    <col min="1312" max="1312" width="1" style="2018" customWidth="1"/>
    <col min="1313" max="1314" width="6.7109375" style="2018" customWidth="1"/>
    <col min="1315" max="1536" width="11.42578125" style="2018"/>
    <col min="1537" max="1537" width="2" style="2018" customWidth="1"/>
    <col min="1538" max="1538" width="2.28515625" style="2018" customWidth="1"/>
    <col min="1539" max="1539" width="1.7109375" style="2018" customWidth="1"/>
    <col min="1540" max="1540" width="2.140625" style="2018" customWidth="1"/>
    <col min="1541" max="1541" width="6.7109375" style="2018" customWidth="1"/>
    <col min="1542" max="1542" width="1.5703125" style="2018" customWidth="1"/>
    <col min="1543" max="1543" width="58.28515625" style="2018" customWidth="1"/>
    <col min="1544" max="1546" width="4.7109375" style="2018" customWidth="1"/>
    <col min="1547" max="1547" width="1" style="2018" customWidth="1"/>
    <col min="1548" max="1550" width="4.7109375" style="2018" customWidth="1"/>
    <col min="1551" max="1552" width="11.42578125" style="2018"/>
    <col min="1553" max="1553" width="4.7109375" style="2018" customWidth="1"/>
    <col min="1554" max="1554" width="5" style="2018" customWidth="1"/>
    <col min="1555" max="1555" width="2.28515625" style="2018" customWidth="1"/>
    <col min="1556" max="1556" width="26" style="2018" customWidth="1"/>
    <col min="1557" max="1557" width="8" style="2018" customWidth="1"/>
    <col min="1558" max="1558" width="1" style="2018" customWidth="1"/>
    <col min="1559" max="1559" width="6.7109375" style="2018" customWidth="1"/>
    <col min="1560" max="1560" width="1" style="2018" customWidth="1"/>
    <col min="1561" max="1561" width="6.7109375" style="2018" customWidth="1"/>
    <col min="1562" max="1562" width="1" style="2018" customWidth="1"/>
    <col min="1563" max="1563" width="6.7109375" style="2018" customWidth="1"/>
    <col min="1564" max="1564" width="1" style="2018" customWidth="1"/>
    <col min="1565" max="1565" width="6.7109375" style="2018" customWidth="1"/>
    <col min="1566" max="1566" width="1" style="2018" customWidth="1"/>
    <col min="1567" max="1567" width="6.7109375" style="2018" customWidth="1"/>
    <col min="1568" max="1568" width="1" style="2018" customWidth="1"/>
    <col min="1569" max="1570" width="6.7109375" style="2018" customWidth="1"/>
    <col min="1571" max="1792" width="11.42578125" style="2018"/>
    <col min="1793" max="1793" width="2" style="2018" customWidth="1"/>
    <col min="1794" max="1794" width="2.28515625" style="2018" customWidth="1"/>
    <col min="1795" max="1795" width="1.7109375" style="2018" customWidth="1"/>
    <col min="1796" max="1796" width="2.140625" style="2018" customWidth="1"/>
    <col min="1797" max="1797" width="6.7109375" style="2018" customWidth="1"/>
    <col min="1798" max="1798" width="1.5703125" style="2018" customWidth="1"/>
    <col min="1799" max="1799" width="58.28515625" style="2018" customWidth="1"/>
    <col min="1800" max="1802" width="4.7109375" style="2018" customWidth="1"/>
    <col min="1803" max="1803" width="1" style="2018" customWidth="1"/>
    <col min="1804" max="1806" width="4.7109375" style="2018" customWidth="1"/>
    <col min="1807" max="1808" width="11.42578125" style="2018"/>
    <col min="1809" max="1809" width="4.7109375" style="2018" customWidth="1"/>
    <col min="1810" max="1810" width="5" style="2018" customWidth="1"/>
    <col min="1811" max="1811" width="2.28515625" style="2018" customWidth="1"/>
    <col min="1812" max="1812" width="26" style="2018" customWidth="1"/>
    <col min="1813" max="1813" width="8" style="2018" customWidth="1"/>
    <col min="1814" max="1814" width="1" style="2018" customWidth="1"/>
    <col min="1815" max="1815" width="6.7109375" style="2018" customWidth="1"/>
    <col min="1816" max="1816" width="1" style="2018" customWidth="1"/>
    <col min="1817" max="1817" width="6.7109375" style="2018" customWidth="1"/>
    <col min="1818" max="1818" width="1" style="2018" customWidth="1"/>
    <col min="1819" max="1819" width="6.7109375" style="2018" customWidth="1"/>
    <col min="1820" max="1820" width="1" style="2018" customWidth="1"/>
    <col min="1821" max="1821" width="6.7109375" style="2018" customWidth="1"/>
    <col min="1822" max="1822" width="1" style="2018" customWidth="1"/>
    <col min="1823" max="1823" width="6.7109375" style="2018" customWidth="1"/>
    <col min="1824" max="1824" width="1" style="2018" customWidth="1"/>
    <col min="1825" max="1826" width="6.7109375" style="2018" customWidth="1"/>
    <col min="1827" max="2048" width="11.42578125" style="2018"/>
    <col min="2049" max="2049" width="2" style="2018" customWidth="1"/>
    <col min="2050" max="2050" width="2.28515625" style="2018" customWidth="1"/>
    <col min="2051" max="2051" width="1.7109375" style="2018" customWidth="1"/>
    <col min="2052" max="2052" width="2.140625" style="2018" customWidth="1"/>
    <col min="2053" max="2053" width="6.7109375" style="2018" customWidth="1"/>
    <col min="2054" max="2054" width="1.5703125" style="2018" customWidth="1"/>
    <col min="2055" max="2055" width="58.28515625" style="2018" customWidth="1"/>
    <col min="2056" max="2058" width="4.7109375" style="2018" customWidth="1"/>
    <col min="2059" max="2059" width="1" style="2018" customWidth="1"/>
    <col min="2060" max="2062" width="4.7109375" style="2018" customWidth="1"/>
    <col min="2063" max="2064" width="11.42578125" style="2018"/>
    <col min="2065" max="2065" width="4.7109375" style="2018" customWidth="1"/>
    <col min="2066" max="2066" width="5" style="2018" customWidth="1"/>
    <col min="2067" max="2067" width="2.28515625" style="2018" customWidth="1"/>
    <col min="2068" max="2068" width="26" style="2018" customWidth="1"/>
    <col min="2069" max="2069" width="8" style="2018" customWidth="1"/>
    <col min="2070" max="2070" width="1" style="2018" customWidth="1"/>
    <col min="2071" max="2071" width="6.7109375" style="2018" customWidth="1"/>
    <col min="2072" max="2072" width="1" style="2018" customWidth="1"/>
    <col min="2073" max="2073" width="6.7109375" style="2018" customWidth="1"/>
    <col min="2074" max="2074" width="1" style="2018" customWidth="1"/>
    <col min="2075" max="2075" width="6.7109375" style="2018" customWidth="1"/>
    <col min="2076" max="2076" width="1" style="2018" customWidth="1"/>
    <col min="2077" max="2077" width="6.7109375" style="2018" customWidth="1"/>
    <col min="2078" max="2078" width="1" style="2018" customWidth="1"/>
    <col min="2079" max="2079" width="6.7109375" style="2018" customWidth="1"/>
    <col min="2080" max="2080" width="1" style="2018" customWidth="1"/>
    <col min="2081" max="2082" width="6.7109375" style="2018" customWidth="1"/>
    <col min="2083" max="2304" width="11.42578125" style="2018"/>
    <col min="2305" max="2305" width="2" style="2018" customWidth="1"/>
    <col min="2306" max="2306" width="2.28515625" style="2018" customWidth="1"/>
    <col min="2307" max="2307" width="1.7109375" style="2018" customWidth="1"/>
    <col min="2308" max="2308" width="2.140625" style="2018" customWidth="1"/>
    <col min="2309" max="2309" width="6.7109375" style="2018" customWidth="1"/>
    <col min="2310" max="2310" width="1.5703125" style="2018" customWidth="1"/>
    <col min="2311" max="2311" width="58.28515625" style="2018" customWidth="1"/>
    <col min="2312" max="2314" width="4.7109375" style="2018" customWidth="1"/>
    <col min="2315" max="2315" width="1" style="2018" customWidth="1"/>
    <col min="2316" max="2318" width="4.7109375" style="2018" customWidth="1"/>
    <col min="2319" max="2320" width="11.42578125" style="2018"/>
    <col min="2321" max="2321" width="4.7109375" style="2018" customWidth="1"/>
    <col min="2322" max="2322" width="5" style="2018" customWidth="1"/>
    <col min="2323" max="2323" width="2.28515625" style="2018" customWidth="1"/>
    <col min="2324" max="2324" width="26" style="2018" customWidth="1"/>
    <col min="2325" max="2325" width="8" style="2018" customWidth="1"/>
    <col min="2326" max="2326" width="1" style="2018" customWidth="1"/>
    <col min="2327" max="2327" width="6.7109375" style="2018" customWidth="1"/>
    <col min="2328" max="2328" width="1" style="2018" customWidth="1"/>
    <col min="2329" max="2329" width="6.7109375" style="2018" customWidth="1"/>
    <col min="2330" max="2330" width="1" style="2018" customWidth="1"/>
    <col min="2331" max="2331" width="6.7109375" style="2018" customWidth="1"/>
    <col min="2332" max="2332" width="1" style="2018" customWidth="1"/>
    <col min="2333" max="2333" width="6.7109375" style="2018" customWidth="1"/>
    <col min="2334" max="2334" width="1" style="2018" customWidth="1"/>
    <col min="2335" max="2335" width="6.7109375" style="2018" customWidth="1"/>
    <col min="2336" max="2336" width="1" style="2018" customWidth="1"/>
    <col min="2337" max="2338" width="6.7109375" style="2018" customWidth="1"/>
    <col min="2339" max="2560" width="11.42578125" style="2018"/>
    <col min="2561" max="2561" width="2" style="2018" customWidth="1"/>
    <col min="2562" max="2562" width="2.28515625" style="2018" customWidth="1"/>
    <col min="2563" max="2563" width="1.7109375" style="2018" customWidth="1"/>
    <col min="2564" max="2564" width="2.140625" style="2018" customWidth="1"/>
    <col min="2565" max="2565" width="6.7109375" style="2018" customWidth="1"/>
    <col min="2566" max="2566" width="1.5703125" style="2018" customWidth="1"/>
    <col min="2567" max="2567" width="58.28515625" style="2018" customWidth="1"/>
    <col min="2568" max="2570" width="4.7109375" style="2018" customWidth="1"/>
    <col min="2571" max="2571" width="1" style="2018" customWidth="1"/>
    <col min="2572" max="2574" width="4.7109375" style="2018" customWidth="1"/>
    <col min="2575" max="2576" width="11.42578125" style="2018"/>
    <col min="2577" max="2577" width="4.7109375" style="2018" customWidth="1"/>
    <col min="2578" max="2578" width="5" style="2018" customWidth="1"/>
    <col min="2579" max="2579" width="2.28515625" style="2018" customWidth="1"/>
    <col min="2580" max="2580" width="26" style="2018" customWidth="1"/>
    <col min="2581" max="2581" width="8" style="2018" customWidth="1"/>
    <col min="2582" max="2582" width="1" style="2018" customWidth="1"/>
    <col min="2583" max="2583" width="6.7109375" style="2018" customWidth="1"/>
    <col min="2584" max="2584" width="1" style="2018" customWidth="1"/>
    <col min="2585" max="2585" width="6.7109375" style="2018" customWidth="1"/>
    <col min="2586" max="2586" width="1" style="2018" customWidth="1"/>
    <col min="2587" max="2587" width="6.7109375" style="2018" customWidth="1"/>
    <col min="2588" max="2588" width="1" style="2018" customWidth="1"/>
    <col min="2589" max="2589" width="6.7109375" style="2018" customWidth="1"/>
    <col min="2590" max="2590" width="1" style="2018" customWidth="1"/>
    <col min="2591" max="2591" width="6.7109375" style="2018" customWidth="1"/>
    <col min="2592" max="2592" width="1" style="2018" customWidth="1"/>
    <col min="2593" max="2594" width="6.7109375" style="2018" customWidth="1"/>
    <col min="2595" max="2816" width="11.42578125" style="2018"/>
    <col min="2817" max="2817" width="2" style="2018" customWidth="1"/>
    <col min="2818" max="2818" width="2.28515625" style="2018" customWidth="1"/>
    <col min="2819" max="2819" width="1.7109375" style="2018" customWidth="1"/>
    <col min="2820" max="2820" width="2.140625" style="2018" customWidth="1"/>
    <col min="2821" max="2821" width="6.7109375" style="2018" customWidth="1"/>
    <col min="2822" max="2822" width="1.5703125" style="2018" customWidth="1"/>
    <col min="2823" max="2823" width="58.28515625" style="2018" customWidth="1"/>
    <col min="2824" max="2826" width="4.7109375" style="2018" customWidth="1"/>
    <col min="2827" max="2827" width="1" style="2018" customWidth="1"/>
    <col min="2828" max="2830" width="4.7109375" style="2018" customWidth="1"/>
    <col min="2831" max="2832" width="11.42578125" style="2018"/>
    <col min="2833" max="2833" width="4.7109375" style="2018" customWidth="1"/>
    <col min="2834" max="2834" width="5" style="2018" customWidth="1"/>
    <col min="2835" max="2835" width="2.28515625" style="2018" customWidth="1"/>
    <col min="2836" max="2836" width="26" style="2018" customWidth="1"/>
    <col min="2837" max="2837" width="8" style="2018" customWidth="1"/>
    <col min="2838" max="2838" width="1" style="2018" customWidth="1"/>
    <col min="2839" max="2839" width="6.7109375" style="2018" customWidth="1"/>
    <col min="2840" max="2840" width="1" style="2018" customWidth="1"/>
    <col min="2841" max="2841" width="6.7109375" style="2018" customWidth="1"/>
    <col min="2842" max="2842" width="1" style="2018" customWidth="1"/>
    <col min="2843" max="2843" width="6.7109375" style="2018" customWidth="1"/>
    <col min="2844" max="2844" width="1" style="2018" customWidth="1"/>
    <col min="2845" max="2845" width="6.7109375" style="2018" customWidth="1"/>
    <col min="2846" max="2846" width="1" style="2018" customWidth="1"/>
    <col min="2847" max="2847" width="6.7109375" style="2018" customWidth="1"/>
    <col min="2848" max="2848" width="1" style="2018" customWidth="1"/>
    <col min="2849" max="2850" width="6.7109375" style="2018" customWidth="1"/>
    <col min="2851" max="3072" width="11.42578125" style="2018"/>
    <col min="3073" max="3073" width="2" style="2018" customWidth="1"/>
    <col min="3074" max="3074" width="2.28515625" style="2018" customWidth="1"/>
    <col min="3075" max="3075" width="1.7109375" style="2018" customWidth="1"/>
    <col min="3076" max="3076" width="2.140625" style="2018" customWidth="1"/>
    <col min="3077" max="3077" width="6.7109375" style="2018" customWidth="1"/>
    <col min="3078" max="3078" width="1.5703125" style="2018" customWidth="1"/>
    <col min="3079" max="3079" width="58.28515625" style="2018" customWidth="1"/>
    <col min="3080" max="3082" width="4.7109375" style="2018" customWidth="1"/>
    <col min="3083" max="3083" width="1" style="2018" customWidth="1"/>
    <col min="3084" max="3086" width="4.7109375" style="2018" customWidth="1"/>
    <col min="3087" max="3088" width="11.42578125" style="2018"/>
    <col min="3089" max="3089" width="4.7109375" style="2018" customWidth="1"/>
    <col min="3090" max="3090" width="5" style="2018" customWidth="1"/>
    <col min="3091" max="3091" width="2.28515625" style="2018" customWidth="1"/>
    <col min="3092" max="3092" width="26" style="2018" customWidth="1"/>
    <col min="3093" max="3093" width="8" style="2018" customWidth="1"/>
    <col min="3094" max="3094" width="1" style="2018" customWidth="1"/>
    <col min="3095" max="3095" width="6.7109375" style="2018" customWidth="1"/>
    <col min="3096" max="3096" width="1" style="2018" customWidth="1"/>
    <col min="3097" max="3097" width="6.7109375" style="2018" customWidth="1"/>
    <col min="3098" max="3098" width="1" style="2018" customWidth="1"/>
    <col min="3099" max="3099" width="6.7109375" style="2018" customWidth="1"/>
    <col min="3100" max="3100" width="1" style="2018" customWidth="1"/>
    <col min="3101" max="3101" width="6.7109375" style="2018" customWidth="1"/>
    <col min="3102" max="3102" width="1" style="2018" customWidth="1"/>
    <col min="3103" max="3103" width="6.7109375" style="2018" customWidth="1"/>
    <col min="3104" max="3104" width="1" style="2018" customWidth="1"/>
    <col min="3105" max="3106" width="6.7109375" style="2018" customWidth="1"/>
    <col min="3107" max="3328" width="11.42578125" style="2018"/>
    <col min="3329" max="3329" width="2" style="2018" customWidth="1"/>
    <col min="3330" max="3330" width="2.28515625" style="2018" customWidth="1"/>
    <col min="3331" max="3331" width="1.7109375" style="2018" customWidth="1"/>
    <col min="3332" max="3332" width="2.140625" style="2018" customWidth="1"/>
    <col min="3333" max="3333" width="6.7109375" style="2018" customWidth="1"/>
    <col min="3334" max="3334" width="1.5703125" style="2018" customWidth="1"/>
    <col min="3335" max="3335" width="58.28515625" style="2018" customWidth="1"/>
    <col min="3336" max="3338" width="4.7109375" style="2018" customWidth="1"/>
    <col min="3339" max="3339" width="1" style="2018" customWidth="1"/>
    <col min="3340" max="3342" width="4.7109375" style="2018" customWidth="1"/>
    <col min="3343" max="3344" width="11.42578125" style="2018"/>
    <col min="3345" max="3345" width="4.7109375" style="2018" customWidth="1"/>
    <col min="3346" max="3346" width="5" style="2018" customWidth="1"/>
    <col min="3347" max="3347" width="2.28515625" style="2018" customWidth="1"/>
    <col min="3348" max="3348" width="26" style="2018" customWidth="1"/>
    <col min="3349" max="3349" width="8" style="2018" customWidth="1"/>
    <col min="3350" max="3350" width="1" style="2018" customWidth="1"/>
    <col min="3351" max="3351" width="6.7109375" style="2018" customWidth="1"/>
    <col min="3352" max="3352" width="1" style="2018" customWidth="1"/>
    <col min="3353" max="3353" width="6.7109375" style="2018" customWidth="1"/>
    <col min="3354" max="3354" width="1" style="2018" customWidth="1"/>
    <col min="3355" max="3355" width="6.7109375" style="2018" customWidth="1"/>
    <col min="3356" max="3356" width="1" style="2018" customWidth="1"/>
    <col min="3357" max="3357" width="6.7109375" style="2018" customWidth="1"/>
    <col min="3358" max="3358" width="1" style="2018" customWidth="1"/>
    <col min="3359" max="3359" width="6.7109375" style="2018" customWidth="1"/>
    <col min="3360" max="3360" width="1" style="2018" customWidth="1"/>
    <col min="3361" max="3362" width="6.7109375" style="2018" customWidth="1"/>
    <col min="3363" max="3584" width="11.42578125" style="2018"/>
    <col min="3585" max="3585" width="2" style="2018" customWidth="1"/>
    <col min="3586" max="3586" width="2.28515625" style="2018" customWidth="1"/>
    <col min="3587" max="3587" width="1.7109375" style="2018" customWidth="1"/>
    <col min="3588" max="3588" width="2.140625" style="2018" customWidth="1"/>
    <col min="3589" max="3589" width="6.7109375" style="2018" customWidth="1"/>
    <col min="3590" max="3590" width="1.5703125" style="2018" customWidth="1"/>
    <col min="3591" max="3591" width="58.28515625" style="2018" customWidth="1"/>
    <col min="3592" max="3594" width="4.7109375" style="2018" customWidth="1"/>
    <col min="3595" max="3595" width="1" style="2018" customWidth="1"/>
    <col min="3596" max="3598" width="4.7109375" style="2018" customWidth="1"/>
    <col min="3599" max="3600" width="11.42578125" style="2018"/>
    <col min="3601" max="3601" width="4.7109375" style="2018" customWidth="1"/>
    <col min="3602" max="3602" width="5" style="2018" customWidth="1"/>
    <col min="3603" max="3603" width="2.28515625" style="2018" customWidth="1"/>
    <col min="3604" max="3604" width="26" style="2018" customWidth="1"/>
    <col min="3605" max="3605" width="8" style="2018" customWidth="1"/>
    <col min="3606" max="3606" width="1" style="2018" customWidth="1"/>
    <col min="3607" max="3607" width="6.7109375" style="2018" customWidth="1"/>
    <col min="3608" max="3608" width="1" style="2018" customWidth="1"/>
    <col min="3609" max="3609" width="6.7109375" style="2018" customWidth="1"/>
    <col min="3610" max="3610" width="1" style="2018" customWidth="1"/>
    <col min="3611" max="3611" width="6.7109375" style="2018" customWidth="1"/>
    <col min="3612" max="3612" width="1" style="2018" customWidth="1"/>
    <col min="3613" max="3613" width="6.7109375" style="2018" customWidth="1"/>
    <col min="3614" max="3614" width="1" style="2018" customWidth="1"/>
    <col min="3615" max="3615" width="6.7109375" style="2018" customWidth="1"/>
    <col min="3616" max="3616" width="1" style="2018" customWidth="1"/>
    <col min="3617" max="3618" width="6.7109375" style="2018" customWidth="1"/>
    <col min="3619" max="3840" width="11.42578125" style="2018"/>
    <col min="3841" max="3841" width="2" style="2018" customWidth="1"/>
    <col min="3842" max="3842" width="2.28515625" style="2018" customWidth="1"/>
    <col min="3843" max="3843" width="1.7109375" style="2018" customWidth="1"/>
    <col min="3844" max="3844" width="2.140625" style="2018" customWidth="1"/>
    <col min="3845" max="3845" width="6.7109375" style="2018" customWidth="1"/>
    <col min="3846" max="3846" width="1.5703125" style="2018" customWidth="1"/>
    <col min="3847" max="3847" width="58.28515625" style="2018" customWidth="1"/>
    <col min="3848" max="3850" width="4.7109375" style="2018" customWidth="1"/>
    <col min="3851" max="3851" width="1" style="2018" customWidth="1"/>
    <col min="3852" max="3854" width="4.7109375" style="2018" customWidth="1"/>
    <col min="3855" max="3856" width="11.42578125" style="2018"/>
    <col min="3857" max="3857" width="4.7109375" style="2018" customWidth="1"/>
    <col min="3858" max="3858" width="5" style="2018" customWidth="1"/>
    <col min="3859" max="3859" width="2.28515625" style="2018" customWidth="1"/>
    <col min="3860" max="3860" width="26" style="2018" customWidth="1"/>
    <col min="3861" max="3861" width="8" style="2018" customWidth="1"/>
    <col min="3862" max="3862" width="1" style="2018" customWidth="1"/>
    <col min="3863" max="3863" width="6.7109375" style="2018" customWidth="1"/>
    <col min="3864" max="3864" width="1" style="2018" customWidth="1"/>
    <col min="3865" max="3865" width="6.7109375" style="2018" customWidth="1"/>
    <col min="3866" max="3866" width="1" style="2018" customWidth="1"/>
    <col min="3867" max="3867" width="6.7109375" style="2018" customWidth="1"/>
    <col min="3868" max="3868" width="1" style="2018" customWidth="1"/>
    <col min="3869" max="3869" width="6.7109375" style="2018" customWidth="1"/>
    <col min="3870" max="3870" width="1" style="2018" customWidth="1"/>
    <col min="3871" max="3871" width="6.7109375" style="2018" customWidth="1"/>
    <col min="3872" max="3872" width="1" style="2018" customWidth="1"/>
    <col min="3873" max="3874" width="6.7109375" style="2018" customWidth="1"/>
    <col min="3875" max="4096" width="11.42578125" style="2018"/>
    <col min="4097" max="4097" width="2" style="2018" customWidth="1"/>
    <col min="4098" max="4098" width="2.28515625" style="2018" customWidth="1"/>
    <col min="4099" max="4099" width="1.7109375" style="2018" customWidth="1"/>
    <col min="4100" max="4100" width="2.140625" style="2018" customWidth="1"/>
    <col min="4101" max="4101" width="6.7109375" style="2018" customWidth="1"/>
    <col min="4102" max="4102" width="1.5703125" style="2018" customWidth="1"/>
    <col min="4103" max="4103" width="58.28515625" style="2018" customWidth="1"/>
    <col min="4104" max="4106" width="4.7109375" style="2018" customWidth="1"/>
    <col min="4107" max="4107" width="1" style="2018" customWidth="1"/>
    <col min="4108" max="4110" width="4.7109375" style="2018" customWidth="1"/>
    <col min="4111" max="4112" width="11.42578125" style="2018"/>
    <col min="4113" max="4113" width="4.7109375" style="2018" customWidth="1"/>
    <col min="4114" max="4114" width="5" style="2018" customWidth="1"/>
    <col min="4115" max="4115" width="2.28515625" style="2018" customWidth="1"/>
    <col min="4116" max="4116" width="26" style="2018" customWidth="1"/>
    <col min="4117" max="4117" width="8" style="2018" customWidth="1"/>
    <col min="4118" max="4118" width="1" style="2018" customWidth="1"/>
    <col min="4119" max="4119" width="6.7109375" style="2018" customWidth="1"/>
    <col min="4120" max="4120" width="1" style="2018" customWidth="1"/>
    <col min="4121" max="4121" width="6.7109375" style="2018" customWidth="1"/>
    <col min="4122" max="4122" width="1" style="2018" customWidth="1"/>
    <col min="4123" max="4123" width="6.7109375" style="2018" customWidth="1"/>
    <col min="4124" max="4124" width="1" style="2018" customWidth="1"/>
    <col min="4125" max="4125" width="6.7109375" style="2018" customWidth="1"/>
    <col min="4126" max="4126" width="1" style="2018" customWidth="1"/>
    <col min="4127" max="4127" width="6.7109375" style="2018" customWidth="1"/>
    <col min="4128" max="4128" width="1" style="2018" customWidth="1"/>
    <col min="4129" max="4130" width="6.7109375" style="2018" customWidth="1"/>
    <col min="4131" max="4352" width="11.42578125" style="2018"/>
    <col min="4353" max="4353" width="2" style="2018" customWidth="1"/>
    <col min="4354" max="4354" width="2.28515625" style="2018" customWidth="1"/>
    <col min="4355" max="4355" width="1.7109375" style="2018" customWidth="1"/>
    <col min="4356" max="4356" width="2.140625" style="2018" customWidth="1"/>
    <col min="4357" max="4357" width="6.7109375" style="2018" customWidth="1"/>
    <col min="4358" max="4358" width="1.5703125" style="2018" customWidth="1"/>
    <col min="4359" max="4359" width="58.28515625" style="2018" customWidth="1"/>
    <col min="4360" max="4362" width="4.7109375" style="2018" customWidth="1"/>
    <col min="4363" max="4363" width="1" style="2018" customWidth="1"/>
    <col min="4364" max="4366" width="4.7109375" style="2018" customWidth="1"/>
    <col min="4367" max="4368" width="11.42578125" style="2018"/>
    <col min="4369" max="4369" width="4.7109375" style="2018" customWidth="1"/>
    <col min="4370" max="4370" width="5" style="2018" customWidth="1"/>
    <col min="4371" max="4371" width="2.28515625" style="2018" customWidth="1"/>
    <col min="4372" max="4372" width="26" style="2018" customWidth="1"/>
    <col min="4373" max="4373" width="8" style="2018" customWidth="1"/>
    <col min="4374" max="4374" width="1" style="2018" customWidth="1"/>
    <col min="4375" max="4375" width="6.7109375" style="2018" customWidth="1"/>
    <col min="4376" max="4376" width="1" style="2018" customWidth="1"/>
    <col min="4377" max="4377" width="6.7109375" style="2018" customWidth="1"/>
    <col min="4378" max="4378" width="1" style="2018" customWidth="1"/>
    <col min="4379" max="4379" width="6.7109375" style="2018" customWidth="1"/>
    <col min="4380" max="4380" width="1" style="2018" customWidth="1"/>
    <col min="4381" max="4381" width="6.7109375" style="2018" customWidth="1"/>
    <col min="4382" max="4382" width="1" style="2018" customWidth="1"/>
    <col min="4383" max="4383" width="6.7109375" style="2018" customWidth="1"/>
    <col min="4384" max="4384" width="1" style="2018" customWidth="1"/>
    <col min="4385" max="4386" width="6.7109375" style="2018" customWidth="1"/>
    <col min="4387" max="4608" width="11.42578125" style="2018"/>
    <col min="4609" max="4609" width="2" style="2018" customWidth="1"/>
    <col min="4610" max="4610" width="2.28515625" style="2018" customWidth="1"/>
    <col min="4611" max="4611" width="1.7109375" style="2018" customWidth="1"/>
    <col min="4612" max="4612" width="2.140625" style="2018" customWidth="1"/>
    <col min="4613" max="4613" width="6.7109375" style="2018" customWidth="1"/>
    <col min="4614" max="4614" width="1.5703125" style="2018" customWidth="1"/>
    <col min="4615" max="4615" width="58.28515625" style="2018" customWidth="1"/>
    <col min="4616" max="4618" width="4.7109375" style="2018" customWidth="1"/>
    <col min="4619" max="4619" width="1" style="2018" customWidth="1"/>
    <col min="4620" max="4622" width="4.7109375" style="2018" customWidth="1"/>
    <col min="4623" max="4624" width="11.42578125" style="2018"/>
    <col min="4625" max="4625" width="4.7109375" style="2018" customWidth="1"/>
    <col min="4626" max="4626" width="5" style="2018" customWidth="1"/>
    <col min="4627" max="4627" width="2.28515625" style="2018" customWidth="1"/>
    <col min="4628" max="4628" width="26" style="2018" customWidth="1"/>
    <col min="4629" max="4629" width="8" style="2018" customWidth="1"/>
    <col min="4630" max="4630" width="1" style="2018" customWidth="1"/>
    <col min="4631" max="4631" width="6.7109375" style="2018" customWidth="1"/>
    <col min="4632" max="4632" width="1" style="2018" customWidth="1"/>
    <col min="4633" max="4633" width="6.7109375" style="2018" customWidth="1"/>
    <col min="4634" max="4634" width="1" style="2018" customWidth="1"/>
    <col min="4635" max="4635" width="6.7109375" style="2018" customWidth="1"/>
    <col min="4636" max="4636" width="1" style="2018" customWidth="1"/>
    <col min="4637" max="4637" width="6.7109375" style="2018" customWidth="1"/>
    <col min="4638" max="4638" width="1" style="2018" customWidth="1"/>
    <col min="4639" max="4639" width="6.7109375" style="2018" customWidth="1"/>
    <col min="4640" max="4640" width="1" style="2018" customWidth="1"/>
    <col min="4641" max="4642" width="6.7109375" style="2018" customWidth="1"/>
    <col min="4643" max="4864" width="11.42578125" style="2018"/>
    <col min="4865" max="4865" width="2" style="2018" customWidth="1"/>
    <col min="4866" max="4866" width="2.28515625" style="2018" customWidth="1"/>
    <col min="4867" max="4867" width="1.7109375" style="2018" customWidth="1"/>
    <col min="4868" max="4868" width="2.140625" style="2018" customWidth="1"/>
    <col min="4869" max="4869" width="6.7109375" style="2018" customWidth="1"/>
    <col min="4870" max="4870" width="1.5703125" style="2018" customWidth="1"/>
    <col min="4871" max="4871" width="58.28515625" style="2018" customWidth="1"/>
    <col min="4872" max="4874" width="4.7109375" style="2018" customWidth="1"/>
    <col min="4875" max="4875" width="1" style="2018" customWidth="1"/>
    <col min="4876" max="4878" width="4.7109375" style="2018" customWidth="1"/>
    <col min="4879" max="4880" width="11.42578125" style="2018"/>
    <col min="4881" max="4881" width="4.7109375" style="2018" customWidth="1"/>
    <col min="4882" max="4882" width="5" style="2018" customWidth="1"/>
    <col min="4883" max="4883" width="2.28515625" style="2018" customWidth="1"/>
    <col min="4884" max="4884" width="26" style="2018" customWidth="1"/>
    <col min="4885" max="4885" width="8" style="2018" customWidth="1"/>
    <col min="4886" max="4886" width="1" style="2018" customWidth="1"/>
    <col min="4887" max="4887" width="6.7109375" style="2018" customWidth="1"/>
    <col min="4888" max="4888" width="1" style="2018" customWidth="1"/>
    <col min="4889" max="4889" width="6.7109375" style="2018" customWidth="1"/>
    <col min="4890" max="4890" width="1" style="2018" customWidth="1"/>
    <col min="4891" max="4891" width="6.7109375" style="2018" customWidth="1"/>
    <col min="4892" max="4892" width="1" style="2018" customWidth="1"/>
    <col min="4893" max="4893" width="6.7109375" style="2018" customWidth="1"/>
    <col min="4894" max="4894" width="1" style="2018" customWidth="1"/>
    <col min="4895" max="4895" width="6.7109375" style="2018" customWidth="1"/>
    <col min="4896" max="4896" width="1" style="2018" customWidth="1"/>
    <col min="4897" max="4898" width="6.7109375" style="2018" customWidth="1"/>
    <col min="4899" max="5120" width="11.42578125" style="2018"/>
    <col min="5121" max="5121" width="2" style="2018" customWidth="1"/>
    <col min="5122" max="5122" width="2.28515625" style="2018" customWidth="1"/>
    <col min="5123" max="5123" width="1.7109375" style="2018" customWidth="1"/>
    <col min="5124" max="5124" width="2.140625" style="2018" customWidth="1"/>
    <col min="5125" max="5125" width="6.7109375" style="2018" customWidth="1"/>
    <col min="5126" max="5126" width="1.5703125" style="2018" customWidth="1"/>
    <col min="5127" max="5127" width="58.28515625" style="2018" customWidth="1"/>
    <col min="5128" max="5130" width="4.7109375" style="2018" customWidth="1"/>
    <col min="5131" max="5131" width="1" style="2018" customWidth="1"/>
    <col min="5132" max="5134" width="4.7109375" style="2018" customWidth="1"/>
    <col min="5135" max="5136" width="11.42578125" style="2018"/>
    <col min="5137" max="5137" width="4.7109375" style="2018" customWidth="1"/>
    <col min="5138" max="5138" width="5" style="2018" customWidth="1"/>
    <col min="5139" max="5139" width="2.28515625" style="2018" customWidth="1"/>
    <col min="5140" max="5140" width="26" style="2018" customWidth="1"/>
    <col min="5141" max="5141" width="8" style="2018" customWidth="1"/>
    <col min="5142" max="5142" width="1" style="2018" customWidth="1"/>
    <col min="5143" max="5143" width="6.7109375" style="2018" customWidth="1"/>
    <col min="5144" max="5144" width="1" style="2018" customWidth="1"/>
    <col min="5145" max="5145" width="6.7109375" style="2018" customWidth="1"/>
    <col min="5146" max="5146" width="1" style="2018" customWidth="1"/>
    <col min="5147" max="5147" width="6.7109375" style="2018" customWidth="1"/>
    <col min="5148" max="5148" width="1" style="2018" customWidth="1"/>
    <col min="5149" max="5149" width="6.7109375" style="2018" customWidth="1"/>
    <col min="5150" max="5150" width="1" style="2018" customWidth="1"/>
    <col min="5151" max="5151" width="6.7109375" style="2018" customWidth="1"/>
    <col min="5152" max="5152" width="1" style="2018" customWidth="1"/>
    <col min="5153" max="5154" width="6.7109375" style="2018" customWidth="1"/>
    <col min="5155" max="5376" width="11.42578125" style="2018"/>
    <col min="5377" max="5377" width="2" style="2018" customWidth="1"/>
    <col min="5378" max="5378" width="2.28515625" style="2018" customWidth="1"/>
    <col min="5379" max="5379" width="1.7109375" style="2018" customWidth="1"/>
    <col min="5380" max="5380" width="2.140625" style="2018" customWidth="1"/>
    <col min="5381" max="5381" width="6.7109375" style="2018" customWidth="1"/>
    <col min="5382" max="5382" width="1.5703125" style="2018" customWidth="1"/>
    <col min="5383" max="5383" width="58.28515625" style="2018" customWidth="1"/>
    <col min="5384" max="5386" width="4.7109375" style="2018" customWidth="1"/>
    <col min="5387" max="5387" width="1" style="2018" customWidth="1"/>
    <col min="5388" max="5390" width="4.7109375" style="2018" customWidth="1"/>
    <col min="5391" max="5392" width="11.42578125" style="2018"/>
    <col min="5393" max="5393" width="4.7109375" style="2018" customWidth="1"/>
    <col min="5394" max="5394" width="5" style="2018" customWidth="1"/>
    <col min="5395" max="5395" width="2.28515625" style="2018" customWidth="1"/>
    <col min="5396" max="5396" width="26" style="2018" customWidth="1"/>
    <col min="5397" max="5397" width="8" style="2018" customWidth="1"/>
    <col min="5398" max="5398" width="1" style="2018" customWidth="1"/>
    <col min="5399" max="5399" width="6.7109375" style="2018" customWidth="1"/>
    <col min="5400" max="5400" width="1" style="2018" customWidth="1"/>
    <col min="5401" max="5401" width="6.7109375" style="2018" customWidth="1"/>
    <col min="5402" max="5402" width="1" style="2018" customWidth="1"/>
    <col min="5403" max="5403" width="6.7109375" style="2018" customWidth="1"/>
    <col min="5404" max="5404" width="1" style="2018" customWidth="1"/>
    <col min="5405" max="5405" width="6.7109375" style="2018" customWidth="1"/>
    <col min="5406" max="5406" width="1" style="2018" customWidth="1"/>
    <col min="5407" max="5407" width="6.7109375" style="2018" customWidth="1"/>
    <col min="5408" max="5408" width="1" style="2018" customWidth="1"/>
    <col min="5409" max="5410" width="6.7109375" style="2018" customWidth="1"/>
    <col min="5411" max="5632" width="11.42578125" style="2018"/>
    <col min="5633" max="5633" width="2" style="2018" customWidth="1"/>
    <col min="5634" max="5634" width="2.28515625" style="2018" customWidth="1"/>
    <col min="5635" max="5635" width="1.7109375" style="2018" customWidth="1"/>
    <col min="5636" max="5636" width="2.140625" style="2018" customWidth="1"/>
    <col min="5637" max="5637" width="6.7109375" style="2018" customWidth="1"/>
    <col min="5638" max="5638" width="1.5703125" style="2018" customWidth="1"/>
    <col min="5639" max="5639" width="58.28515625" style="2018" customWidth="1"/>
    <col min="5640" max="5642" width="4.7109375" style="2018" customWidth="1"/>
    <col min="5643" max="5643" width="1" style="2018" customWidth="1"/>
    <col min="5644" max="5646" width="4.7109375" style="2018" customWidth="1"/>
    <col min="5647" max="5648" width="11.42578125" style="2018"/>
    <col min="5649" max="5649" width="4.7109375" style="2018" customWidth="1"/>
    <col min="5650" max="5650" width="5" style="2018" customWidth="1"/>
    <col min="5651" max="5651" width="2.28515625" style="2018" customWidth="1"/>
    <col min="5652" max="5652" width="26" style="2018" customWidth="1"/>
    <col min="5653" max="5653" width="8" style="2018" customWidth="1"/>
    <col min="5654" max="5654" width="1" style="2018" customWidth="1"/>
    <col min="5655" max="5655" width="6.7109375" style="2018" customWidth="1"/>
    <col min="5656" max="5656" width="1" style="2018" customWidth="1"/>
    <col min="5657" max="5657" width="6.7109375" style="2018" customWidth="1"/>
    <col min="5658" max="5658" width="1" style="2018" customWidth="1"/>
    <col min="5659" max="5659" width="6.7109375" style="2018" customWidth="1"/>
    <col min="5660" max="5660" width="1" style="2018" customWidth="1"/>
    <col min="5661" max="5661" width="6.7109375" style="2018" customWidth="1"/>
    <col min="5662" max="5662" width="1" style="2018" customWidth="1"/>
    <col min="5663" max="5663" width="6.7109375" style="2018" customWidth="1"/>
    <col min="5664" max="5664" width="1" style="2018" customWidth="1"/>
    <col min="5665" max="5666" width="6.7109375" style="2018" customWidth="1"/>
    <col min="5667" max="5888" width="11.42578125" style="2018"/>
    <col min="5889" max="5889" width="2" style="2018" customWidth="1"/>
    <col min="5890" max="5890" width="2.28515625" style="2018" customWidth="1"/>
    <col min="5891" max="5891" width="1.7109375" style="2018" customWidth="1"/>
    <col min="5892" max="5892" width="2.140625" style="2018" customWidth="1"/>
    <col min="5893" max="5893" width="6.7109375" style="2018" customWidth="1"/>
    <col min="5894" max="5894" width="1.5703125" style="2018" customWidth="1"/>
    <col min="5895" max="5895" width="58.28515625" style="2018" customWidth="1"/>
    <col min="5896" max="5898" width="4.7109375" style="2018" customWidth="1"/>
    <col min="5899" max="5899" width="1" style="2018" customWidth="1"/>
    <col min="5900" max="5902" width="4.7109375" style="2018" customWidth="1"/>
    <col min="5903" max="5904" width="11.42578125" style="2018"/>
    <col min="5905" max="5905" width="4.7109375" style="2018" customWidth="1"/>
    <col min="5906" max="5906" width="5" style="2018" customWidth="1"/>
    <col min="5907" max="5907" width="2.28515625" style="2018" customWidth="1"/>
    <col min="5908" max="5908" width="26" style="2018" customWidth="1"/>
    <col min="5909" max="5909" width="8" style="2018" customWidth="1"/>
    <col min="5910" max="5910" width="1" style="2018" customWidth="1"/>
    <col min="5911" max="5911" width="6.7109375" style="2018" customWidth="1"/>
    <col min="5912" max="5912" width="1" style="2018" customWidth="1"/>
    <col min="5913" max="5913" width="6.7109375" style="2018" customWidth="1"/>
    <col min="5914" max="5914" width="1" style="2018" customWidth="1"/>
    <col min="5915" max="5915" width="6.7109375" style="2018" customWidth="1"/>
    <col min="5916" max="5916" width="1" style="2018" customWidth="1"/>
    <col min="5917" max="5917" width="6.7109375" style="2018" customWidth="1"/>
    <col min="5918" max="5918" width="1" style="2018" customWidth="1"/>
    <col min="5919" max="5919" width="6.7109375" style="2018" customWidth="1"/>
    <col min="5920" max="5920" width="1" style="2018" customWidth="1"/>
    <col min="5921" max="5922" width="6.7109375" style="2018" customWidth="1"/>
    <col min="5923" max="6144" width="11.42578125" style="2018"/>
    <col min="6145" max="6145" width="2" style="2018" customWidth="1"/>
    <col min="6146" max="6146" width="2.28515625" style="2018" customWidth="1"/>
    <col min="6147" max="6147" width="1.7109375" style="2018" customWidth="1"/>
    <col min="6148" max="6148" width="2.140625" style="2018" customWidth="1"/>
    <col min="6149" max="6149" width="6.7109375" style="2018" customWidth="1"/>
    <col min="6150" max="6150" width="1.5703125" style="2018" customWidth="1"/>
    <col min="6151" max="6151" width="58.28515625" style="2018" customWidth="1"/>
    <col min="6152" max="6154" width="4.7109375" style="2018" customWidth="1"/>
    <col min="6155" max="6155" width="1" style="2018" customWidth="1"/>
    <col min="6156" max="6158" width="4.7109375" style="2018" customWidth="1"/>
    <col min="6159" max="6160" width="11.42578125" style="2018"/>
    <col min="6161" max="6161" width="4.7109375" style="2018" customWidth="1"/>
    <col min="6162" max="6162" width="5" style="2018" customWidth="1"/>
    <col min="6163" max="6163" width="2.28515625" style="2018" customWidth="1"/>
    <col min="6164" max="6164" width="26" style="2018" customWidth="1"/>
    <col min="6165" max="6165" width="8" style="2018" customWidth="1"/>
    <col min="6166" max="6166" width="1" style="2018" customWidth="1"/>
    <col min="6167" max="6167" width="6.7109375" style="2018" customWidth="1"/>
    <col min="6168" max="6168" width="1" style="2018" customWidth="1"/>
    <col min="6169" max="6169" width="6.7109375" style="2018" customWidth="1"/>
    <col min="6170" max="6170" width="1" style="2018" customWidth="1"/>
    <col min="6171" max="6171" width="6.7109375" style="2018" customWidth="1"/>
    <col min="6172" max="6172" width="1" style="2018" customWidth="1"/>
    <col min="6173" max="6173" width="6.7109375" style="2018" customWidth="1"/>
    <col min="6174" max="6174" width="1" style="2018" customWidth="1"/>
    <col min="6175" max="6175" width="6.7109375" style="2018" customWidth="1"/>
    <col min="6176" max="6176" width="1" style="2018" customWidth="1"/>
    <col min="6177" max="6178" width="6.7109375" style="2018" customWidth="1"/>
    <col min="6179" max="6400" width="11.42578125" style="2018"/>
    <col min="6401" max="6401" width="2" style="2018" customWidth="1"/>
    <col min="6402" max="6402" width="2.28515625" style="2018" customWidth="1"/>
    <col min="6403" max="6403" width="1.7109375" style="2018" customWidth="1"/>
    <col min="6404" max="6404" width="2.140625" style="2018" customWidth="1"/>
    <col min="6405" max="6405" width="6.7109375" style="2018" customWidth="1"/>
    <col min="6406" max="6406" width="1.5703125" style="2018" customWidth="1"/>
    <col min="6407" max="6407" width="58.28515625" style="2018" customWidth="1"/>
    <col min="6408" max="6410" width="4.7109375" style="2018" customWidth="1"/>
    <col min="6411" max="6411" width="1" style="2018" customWidth="1"/>
    <col min="6412" max="6414" width="4.7109375" style="2018" customWidth="1"/>
    <col min="6415" max="6416" width="11.42578125" style="2018"/>
    <col min="6417" max="6417" width="4.7109375" style="2018" customWidth="1"/>
    <col min="6418" max="6418" width="5" style="2018" customWidth="1"/>
    <col min="6419" max="6419" width="2.28515625" style="2018" customWidth="1"/>
    <col min="6420" max="6420" width="26" style="2018" customWidth="1"/>
    <col min="6421" max="6421" width="8" style="2018" customWidth="1"/>
    <col min="6422" max="6422" width="1" style="2018" customWidth="1"/>
    <col min="6423" max="6423" width="6.7109375" style="2018" customWidth="1"/>
    <col min="6424" max="6424" width="1" style="2018" customWidth="1"/>
    <col min="6425" max="6425" width="6.7109375" style="2018" customWidth="1"/>
    <col min="6426" max="6426" width="1" style="2018" customWidth="1"/>
    <col min="6427" max="6427" width="6.7109375" style="2018" customWidth="1"/>
    <col min="6428" max="6428" width="1" style="2018" customWidth="1"/>
    <col min="6429" max="6429" width="6.7109375" style="2018" customWidth="1"/>
    <col min="6430" max="6430" width="1" style="2018" customWidth="1"/>
    <col min="6431" max="6431" width="6.7109375" style="2018" customWidth="1"/>
    <col min="6432" max="6432" width="1" style="2018" customWidth="1"/>
    <col min="6433" max="6434" width="6.7109375" style="2018" customWidth="1"/>
    <col min="6435" max="6656" width="11.42578125" style="2018"/>
    <col min="6657" max="6657" width="2" style="2018" customWidth="1"/>
    <col min="6658" max="6658" width="2.28515625" style="2018" customWidth="1"/>
    <col min="6659" max="6659" width="1.7109375" style="2018" customWidth="1"/>
    <col min="6660" max="6660" width="2.140625" style="2018" customWidth="1"/>
    <col min="6661" max="6661" width="6.7109375" style="2018" customWidth="1"/>
    <col min="6662" max="6662" width="1.5703125" style="2018" customWidth="1"/>
    <col min="6663" max="6663" width="58.28515625" style="2018" customWidth="1"/>
    <col min="6664" max="6666" width="4.7109375" style="2018" customWidth="1"/>
    <col min="6667" max="6667" width="1" style="2018" customWidth="1"/>
    <col min="6668" max="6670" width="4.7109375" style="2018" customWidth="1"/>
    <col min="6671" max="6672" width="11.42578125" style="2018"/>
    <col min="6673" max="6673" width="4.7109375" style="2018" customWidth="1"/>
    <col min="6674" max="6674" width="5" style="2018" customWidth="1"/>
    <col min="6675" max="6675" width="2.28515625" style="2018" customWidth="1"/>
    <col min="6676" max="6676" width="26" style="2018" customWidth="1"/>
    <col min="6677" max="6677" width="8" style="2018" customWidth="1"/>
    <col min="6678" max="6678" width="1" style="2018" customWidth="1"/>
    <col min="6679" max="6679" width="6.7109375" style="2018" customWidth="1"/>
    <col min="6680" max="6680" width="1" style="2018" customWidth="1"/>
    <col min="6681" max="6681" width="6.7109375" style="2018" customWidth="1"/>
    <col min="6682" max="6682" width="1" style="2018" customWidth="1"/>
    <col min="6683" max="6683" width="6.7109375" style="2018" customWidth="1"/>
    <col min="6684" max="6684" width="1" style="2018" customWidth="1"/>
    <col min="6685" max="6685" width="6.7109375" style="2018" customWidth="1"/>
    <col min="6686" max="6686" width="1" style="2018" customWidth="1"/>
    <col min="6687" max="6687" width="6.7109375" style="2018" customWidth="1"/>
    <col min="6688" max="6688" width="1" style="2018" customWidth="1"/>
    <col min="6689" max="6690" width="6.7109375" style="2018" customWidth="1"/>
    <col min="6691" max="6912" width="11.42578125" style="2018"/>
    <col min="6913" max="6913" width="2" style="2018" customWidth="1"/>
    <col min="6914" max="6914" width="2.28515625" style="2018" customWidth="1"/>
    <col min="6915" max="6915" width="1.7109375" style="2018" customWidth="1"/>
    <col min="6916" max="6916" width="2.140625" style="2018" customWidth="1"/>
    <col min="6917" max="6917" width="6.7109375" style="2018" customWidth="1"/>
    <col min="6918" max="6918" width="1.5703125" style="2018" customWidth="1"/>
    <col min="6919" max="6919" width="58.28515625" style="2018" customWidth="1"/>
    <col min="6920" max="6922" width="4.7109375" style="2018" customWidth="1"/>
    <col min="6923" max="6923" width="1" style="2018" customWidth="1"/>
    <col min="6924" max="6926" width="4.7109375" style="2018" customWidth="1"/>
    <col min="6927" max="6928" width="11.42578125" style="2018"/>
    <col min="6929" max="6929" width="4.7109375" style="2018" customWidth="1"/>
    <col min="6930" max="6930" width="5" style="2018" customWidth="1"/>
    <col min="6931" max="6931" width="2.28515625" style="2018" customWidth="1"/>
    <col min="6932" max="6932" width="26" style="2018" customWidth="1"/>
    <col min="6933" max="6933" width="8" style="2018" customWidth="1"/>
    <col min="6934" max="6934" width="1" style="2018" customWidth="1"/>
    <col min="6935" max="6935" width="6.7109375" style="2018" customWidth="1"/>
    <col min="6936" max="6936" width="1" style="2018" customWidth="1"/>
    <col min="6937" max="6937" width="6.7109375" style="2018" customWidth="1"/>
    <col min="6938" max="6938" width="1" style="2018" customWidth="1"/>
    <col min="6939" max="6939" width="6.7109375" style="2018" customWidth="1"/>
    <col min="6940" max="6940" width="1" style="2018" customWidth="1"/>
    <col min="6941" max="6941" width="6.7109375" style="2018" customWidth="1"/>
    <col min="6942" max="6942" width="1" style="2018" customWidth="1"/>
    <col min="6943" max="6943" width="6.7109375" style="2018" customWidth="1"/>
    <col min="6944" max="6944" width="1" style="2018" customWidth="1"/>
    <col min="6945" max="6946" width="6.7109375" style="2018" customWidth="1"/>
    <col min="6947" max="7168" width="11.42578125" style="2018"/>
    <col min="7169" max="7169" width="2" style="2018" customWidth="1"/>
    <col min="7170" max="7170" width="2.28515625" style="2018" customWidth="1"/>
    <col min="7171" max="7171" width="1.7109375" style="2018" customWidth="1"/>
    <col min="7172" max="7172" width="2.140625" style="2018" customWidth="1"/>
    <col min="7173" max="7173" width="6.7109375" style="2018" customWidth="1"/>
    <col min="7174" max="7174" width="1.5703125" style="2018" customWidth="1"/>
    <col min="7175" max="7175" width="58.28515625" style="2018" customWidth="1"/>
    <col min="7176" max="7178" width="4.7109375" style="2018" customWidth="1"/>
    <col min="7179" max="7179" width="1" style="2018" customWidth="1"/>
    <col min="7180" max="7182" width="4.7109375" style="2018" customWidth="1"/>
    <col min="7183" max="7184" width="11.42578125" style="2018"/>
    <col min="7185" max="7185" width="4.7109375" style="2018" customWidth="1"/>
    <col min="7186" max="7186" width="5" style="2018" customWidth="1"/>
    <col min="7187" max="7187" width="2.28515625" style="2018" customWidth="1"/>
    <col min="7188" max="7188" width="26" style="2018" customWidth="1"/>
    <col min="7189" max="7189" width="8" style="2018" customWidth="1"/>
    <col min="7190" max="7190" width="1" style="2018" customWidth="1"/>
    <col min="7191" max="7191" width="6.7109375" style="2018" customWidth="1"/>
    <col min="7192" max="7192" width="1" style="2018" customWidth="1"/>
    <col min="7193" max="7193" width="6.7109375" style="2018" customWidth="1"/>
    <col min="7194" max="7194" width="1" style="2018" customWidth="1"/>
    <col min="7195" max="7195" width="6.7109375" style="2018" customWidth="1"/>
    <col min="7196" max="7196" width="1" style="2018" customWidth="1"/>
    <col min="7197" max="7197" width="6.7109375" style="2018" customWidth="1"/>
    <col min="7198" max="7198" width="1" style="2018" customWidth="1"/>
    <col min="7199" max="7199" width="6.7109375" style="2018" customWidth="1"/>
    <col min="7200" max="7200" width="1" style="2018" customWidth="1"/>
    <col min="7201" max="7202" width="6.7109375" style="2018" customWidth="1"/>
    <col min="7203" max="7424" width="11.42578125" style="2018"/>
    <col min="7425" max="7425" width="2" style="2018" customWidth="1"/>
    <col min="7426" max="7426" width="2.28515625" style="2018" customWidth="1"/>
    <col min="7427" max="7427" width="1.7109375" style="2018" customWidth="1"/>
    <col min="7428" max="7428" width="2.140625" style="2018" customWidth="1"/>
    <col min="7429" max="7429" width="6.7109375" style="2018" customWidth="1"/>
    <col min="7430" max="7430" width="1.5703125" style="2018" customWidth="1"/>
    <col min="7431" max="7431" width="58.28515625" style="2018" customWidth="1"/>
    <col min="7432" max="7434" width="4.7109375" style="2018" customWidth="1"/>
    <col min="7435" max="7435" width="1" style="2018" customWidth="1"/>
    <col min="7436" max="7438" width="4.7109375" style="2018" customWidth="1"/>
    <col min="7439" max="7440" width="11.42578125" style="2018"/>
    <col min="7441" max="7441" width="4.7109375" style="2018" customWidth="1"/>
    <col min="7442" max="7442" width="5" style="2018" customWidth="1"/>
    <col min="7443" max="7443" width="2.28515625" style="2018" customWidth="1"/>
    <col min="7444" max="7444" width="26" style="2018" customWidth="1"/>
    <col min="7445" max="7445" width="8" style="2018" customWidth="1"/>
    <col min="7446" max="7446" width="1" style="2018" customWidth="1"/>
    <col min="7447" max="7447" width="6.7109375" style="2018" customWidth="1"/>
    <col min="7448" max="7448" width="1" style="2018" customWidth="1"/>
    <col min="7449" max="7449" width="6.7109375" style="2018" customWidth="1"/>
    <col min="7450" max="7450" width="1" style="2018" customWidth="1"/>
    <col min="7451" max="7451" width="6.7109375" style="2018" customWidth="1"/>
    <col min="7452" max="7452" width="1" style="2018" customWidth="1"/>
    <col min="7453" max="7453" width="6.7109375" style="2018" customWidth="1"/>
    <col min="7454" max="7454" width="1" style="2018" customWidth="1"/>
    <col min="7455" max="7455" width="6.7109375" style="2018" customWidth="1"/>
    <col min="7456" max="7456" width="1" style="2018" customWidth="1"/>
    <col min="7457" max="7458" width="6.7109375" style="2018" customWidth="1"/>
    <col min="7459" max="7680" width="11.42578125" style="2018"/>
    <col min="7681" max="7681" width="2" style="2018" customWidth="1"/>
    <col min="7682" max="7682" width="2.28515625" style="2018" customWidth="1"/>
    <col min="7683" max="7683" width="1.7109375" style="2018" customWidth="1"/>
    <col min="7684" max="7684" width="2.140625" style="2018" customWidth="1"/>
    <col min="7685" max="7685" width="6.7109375" style="2018" customWidth="1"/>
    <col min="7686" max="7686" width="1.5703125" style="2018" customWidth="1"/>
    <col min="7687" max="7687" width="58.28515625" style="2018" customWidth="1"/>
    <col min="7688" max="7690" width="4.7109375" style="2018" customWidth="1"/>
    <col min="7691" max="7691" width="1" style="2018" customWidth="1"/>
    <col min="7692" max="7694" width="4.7109375" style="2018" customWidth="1"/>
    <col min="7695" max="7696" width="11.42578125" style="2018"/>
    <col min="7697" max="7697" width="4.7109375" style="2018" customWidth="1"/>
    <col min="7698" max="7698" width="5" style="2018" customWidth="1"/>
    <col min="7699" max="7699" width="2.28515625" style="2018" customWidth="1"/>
    <col min="7700" max="7700" width="26" style="2018" customWidth="1"/>
    <col min="7701" max="7701" width="8" style="2018" customWidth="1"/>
    <col min="7702" max="7702" width="1" style="2018" customWidth="1"/>
    <col min="7703" max="7703" width="6.7109375" style="2018" customWidth="1"/>
    <col min="7704" max="7704" width="1" style="2018" customWidth="1"/>
    <col min="7705" max="7705" width="6.7109375" style="2018" customWidth="1"/>
    <col min="7706" max="7706" width="1" style="2018" customWidth="1"/>
    <col min="7707" max="7707" width="6.7109375" style="2018" customWidth="1"/>
    <col min="7708" max="7708" width="1" style="2018" customWidth="1"/>
    <col min="7709" max="7709" width="6.7109375" style="2018" customWidth="1"/>
    <col min="7710" max="7710" width="1" style="2018" customWidth="1"/>
    <col min="7711" max="7711" width="6.7109375" style="2018" customWidth="1"/>
    <col min="7712" max="7712" width="1" style="2018" customWidth="1"/>
    <col min="7713" max="7714" width="6.7109375" style="2018" customWidth="1"/>
    <col min="7715" max="7936" width="11.42578125" style="2018"/>
    <col min="7937" max="7937" width="2" style="2018" customWidth="1"/>
    <col min="7938" max="7938" width="2.28515625" style="2018" customWidth="1"/>
    <col min="7939" max="7939" width="1.7109375" style="2018" customWidth="1"/>
    <col min="7940" max="7940" width="2.140625" style="2018" customWidth="1"/>
    <col min="7941" max="7941" width="6.7109375" style="2018" customWidth="1"/>
    <col min="7942" max="7942" width="1.5703125" style="2018" customWidth="1"/>
    <col min="7943" max="7943" width="58.28515625" style="2018" customWidth="1"/>
    <col min="7944" max="7946" width="4.7109375" style="2018" customWidth="1"/>
    <col min="7947" max="7947" width="1" style="2018" customWidth="1"/>
    <col min="7948" max="7950" width="4.7109375" style="2018" customWidth="1"/>
    <col min="7951" max="7952" width="11.42578125" style="2018"/>
    <col min="7953" max="7953" width="4.7109375" style="2018" customWidth="1"/>
    <col min="7954" max="7954" width="5" style="2018" customWidth="1"/>
    <col min="7955" max="7955" width="2.28515625" style="2018" customWidth="1"/>
    <col min="7956" max="7956" width="26" style="2018" customWidth="1"/>
    <col min="7957" max="7957" width="8" style="2018" customWidth="1"/>
    <col min="7958" max="7958" width="1" style="2018" customWidth="1"/>
    <col min="7959" max="7959" width="6.7109375" style="2018" customWidth="1"/>
    <col min="7960" max="7960" width="1" style="2018" customWidth="1"/>
    <col min="7961" max="7961" width="6.7109375" style="2018" customWidth="1"/>
    <col min="7962" max="7962" width="1" style="2018" customWidth="1"/>
    <col min="7963" max="7963" width="6.7109375" style="2018" customWidth="1"/>
    <col min="7964" max="7964" width="1" style="2018" customWidth="1"/>
    <col min="7965" max="7965" width="6.7109375" style="2018" customWidth="1"/>
    <col min="7966" max="7966" width="1" style="2018" customWidth="1"/>
    <col min="7967" max="7967" width="6.7109375" style="2018" customWidth="1"/>
    <col min="7968" max="7968" width="1" style="2018" customWidth="1"/>
    <col min="7969" max="7970" width="6.7109375" style="2018" customWidth="1"/>
    <col min="7971" max="8192" width="11.42578125" style="2018"/>
    <col min="8193" max="8193" width="2" style="2018" customWidth="1"/>
    <col min="8194" max="8194" width="2.28515625" style="2018" customWidth="1"/>
    <col min="8195" max="8195" width="1.7109375" style="2018" customWidth="1"/>
    <col min="8196" max="8196" width="2.140625" style="2018" customWidth="1"/>
    <col min="8197" max="8197" width="6.7109375" style="2018" customWidth="1"/>
    <col min="8198" max="8198" width="1.5703125" style="2018" customWidth="1"/>
    <col min="8199" max="8199" width="58.28515625" style="2018" customWidth="1"/>
    <col min="8200" max="8202" width="4.7109375" style="2018" customWidth="1"/>
    <col min="8203" max="8203" width="1" style="2018" customWidth="1"/>
    <col min="8204" max="8206" width="4.7109375" style="2018" customWidth="1"/>
    <col min="8207" max="8208" width="11.42578125" style="2018"/>
    <col min="8209" max="8209" width="4.7109375" style="2018" customWidth="1"/>
    <col min="8210" max="8210" width="5" style="2018" customWidth="1"/>
    <col min="8211" max="8211" width="2.28515625" style="2018" customWidth="1"/>
    <col min="8212" max="8212" width="26" style="2018" customWidth="1"/>
    <col min="8213" max="8213" width="8" style="2018" customWidth="1"/>
    <col min="8214" max="8214" width="1" style="2018" customWidth="1"/>
    <col min="8215" max="8215" width="6.7109375" style="2018" customWidth="1"/>
    <col min="8216" max="8216" width="1" style="2018" customWidth="1"/>
    <col min="8217" max="8217" width="6.7109375" style="2018" customWidth="1"/>
    <col min="8218" max="8218" width="1" style="2018" customWidth="1"/>
    <col min="8219" max="8219" width="6.7109375" style="2018" customWidth="1"/>
    <col min="8220" max="8220" width="1" style="2018" customWidth="1"/>
    <col min="8221" max="8221" width="6.7109375" style="2018" customWidth="1"/>
    <col min="8222" max="8222" width="1" style="2018" customWidth="1"/>
    <col min="8223" max="8223" width="6.7109375" style="2018" customWidth="1"/>
    <col min="8224" max="8224" width="1" style="2018" customWidth="1"/>
    <col min="8225" max="8226" width="6.7109375" style="2018" customWidth="1"/>
    <col min="8227" max="8448" width="11.42578125" style="2018"/>
    <col min="8449" max="8449" width="2" style="2018" customWidth="1"/>
    <col min="8450" max="8450" width="2.28515625" style="2018" customWidth="1"/>
    <col min="8451" max="8451" width="1.7109375" style="2018" customWidth="1"/>
    <col min="8452" max="8452" width="2.140625" style="2018" customWidth="1"/>
    <col min="8453" max="8453" width="6.7109375" style="2018" customWidth="1"/>
    <col min="8454" max="8454" width="1.5703125" style="2018" customWidth="1"/>
    <col min="8455" max="8455" width="58.28515625" style="2018" customWidth="1"/>
    <col min="8456" max="8458" width="4.7109375" style="2018" customWidth="1"/>
    <col min="8459" max="8459" width="1" style="2018" customWidth="1"/>
    <col min="8460" max="8462" width="4.7109375" style="2018" customWidth="1"/>
    <col min="8463" max="8464" width="11.42578125" style="2018"/>
    <col min="8465" max="8465" width="4.7109375" style="2018" customWidth="1"/>
    <col min="8466" max="8466" width="5" style="2018" customWidth="1"/>
    <col min="8467" max="8467" width="2.28515625" style="2018" customWidth="1"/>
    <col min="8468" max="8468" width="26" style="2018" customWidth="1"/>
    <col min="8469" max="8469" width="8" style="2018" customWidth="1"/>
    <col min="8470" max="8470" width="1" style="2018" customWidth="1"/>
    <col min="8471" max="8471" width="6.7109375" style="2018" customWidth="1"/>
    <col min="8472" max="8472" width="1" style="2018" customWidth="1"/>
    <col min="8473" max="8473" width="6.7109375" style="2018" customWidth="1"/>
    <col min="8474" max="8474" width="1" style="2018" customWidth="1"/>
    <col min="8475" max="8475" width="6.7109375" style="2018" customWidth="1"/>
    <col min="8476" max="8476" width="1" style="2018" customWidth="1"/>
    <col min="8477" max="8477" width="6.7109375" style="2018" customWidth="1"/>
    <col min="8478" max="8478" width="1" style="2018" customWidth="1"/>
    <col min="8479" max="8479" width="6.7109375" style="2018" customWidth="1"/>
    <col min="8480" max="8480" width="1" style="2018" customWidth="1"/>
    <col min="8481" max="8482" width="6.7109375" style="2018" customWidth="1"/>
    <col min="8483" max="8704" width="11.42578125" style="2018"/>
    <col min="8705" max="8705" width="2" style="2018" customWidth="1"/>
    <col min="8706" max="8706" width="2.28515625" style="2018" customWidth="1"/>
    <col min="8707" max="8707" width="1.7109375" style="2018" customWidth="1"/>
    <col min="8708" max="8708" width="2.140625" style="2018" customWidth="1"/>
    <col min="8709" max="8709" width="6.7109375" style="2018" customWidth="1"/>
    <col min="8710" max="8710" width="1.5703125" style="2018" customWidth="1"/>
    <col min="8711" max="8711" width="58.28515625" style="2018" customWidth="1"/>
    <col min="8712" max="8714" width="4.7109375" style="2018" customWidth="1"/>
    <col min="8715" max="8715" width="1" style="2018" customWidth="1"/>
    <col min="8716" max="8718" width="4.7109375" style="2018" customWidth="1"/>
    <col min="8719" max="8720" width="11.42578125" style="2018"/>
    <col min="8721" max="8721" width="4.7109375" style="2018" customWidth="1"/>
    <col min="8722" max="8722" width="5" style="2018" customWidth="1"/>
    <col min="8723" max="8723" width="2.28515625" style="2018" customWidth="1"/>
    <col min="8724" max="8724" width="26" style="2018" customWidth="1"/>
    <col min="8725" max="8725" width="8" style="2018" customWidth="1"/>
    <col min="8726" max="8726" width="1" style="2018" customWidth="1"/>
    <col min="8727" max="8727" width="6.7109375" style="2018" customWidth="1"/>
    <col min="8728" max="8728" width="1" style="2018" customWidth="1"/>
    <col min="8729" max="8729" width="6.7109375" style="2018" customWidth="1"/>
    <col min="8730" max="8730" width="1" style="2018" customWidth="1"/>
    <col min="8731" max="8731" width="6.7109375" style="2018" customWidth="1"/>
    <col min="8732" max="8732" width="1" style="2018" customWidth="1"/>
    <col min="8733" max="8733" width="6.7109375" style="2018" customWidth="1"/>
    <col min="8734" max="8734" width="1" style="2018" customWidth="1"/>
    <col min="8735" max="8735" width="6.7109375" style="2018" customWidth="1"/>
    <col min="8736" max="8736" width="1" style="2018" customWidth="1"/>
    <col min="8737" max="8738" width="6.7109375" style="2018" customWidth="1"/>
    <col min="8739" max="8960" width="11.42578125" style="2018"/>
    <col min="8961" max="8961" width="2" style="2018" customWidth="1"/>
    <col min="8962" max="8962" width="2.28515625" style="2018" customWidth="1"/>
    <col min="8963" max="8963" width="1.7109375" style="2018" customWidth="1"/>
    <col min="8964" max="8964" width="2.140625" style="2018" customWidth="1"/>
    <col min="8965" max="8965" width="6.7109375" style="2018" customWidth="1"/>
    <col min="8966" max="8966" width="1.5703125" style="2018" customWidth="1"/>
    <col min="8967" max="8967" width="58.28515625" style="2018" customWidth="1"/>
    <col min="8968" max="8970" width="4.7109375" style="2018" customWidth="1"/>
    <col min="8971" max="8971" width="1" style="2018" customWidth="1"/>
    <col min="8972" max="8974" width="4.7109375" style="2018" customWidth="1"/>
    <col min="8975" max="8976" width="11.42578125" style="2018"/>
    <col min="8977" max="8977" width="4.7109375" style="2018" customWidth="1"/>
    <col min="8978" max="8978" width="5" style="2018" customWidth="1"/>
    <col min="8979" max="8979" width="2.28515625" style="2018" customWidth="1"/>
    <col min="8980" max="8980" width="26" style="2018" customWidth="1"/>
    <col min="8981" max="8981" width="8" style="2018" customWidth="1"/>
    <col min="8982" max="8982" width="1" style="2018" customWidth="1"/>
    <col min="8983" max="8983" width="6.7109375" style="2018" customWidth="1"/>
    <col min="8984" max="8984" width="1" style="2018" customWidth="1"/>
    <col min="8985" max="8985" width="6.7109375" style="2018" customWidth="1"/>
    <col min="8986" max="8986" width="1" style="2018" customWidth="1"/>
    <col min="8987" max="8987" width="6.7109375" style="2018" customWidth="1"/>
    <col min="8988" max="8988" width="1" style="2018" customWidth="1"/>
    <col min="8989" max="8989" width="6.7109375" style="2018" customWidth="1"/>
    <col min="8990" max="8990" width="1" style="2018" customWidth="1"/>
    <col min="8991" max="8991" width="6.7109375" style="2018" customWidth="1"/>
    <col min="8992" max="8992" width="1" style="2018" customWidth="1"/>
    <col min="8993" max="8994" width="6.7109375" style="2018" customWidth="1"/>
    <col min="8995" max="9216" width="11.42578125" style="2018"/>
    <col min="9217" max="9217" width="2" style="2018" customWidth="1"/>
    <col min="9218" max="9218" width="2.28515625" style="2018" customWidth="1"/>
    <col min="9219" max="9219" width="1.7109375" style="2018" customWidth="1"/>
    <col min="9220" max="9220" width="2.140625" style="2018" customWidth="1"/>
    <col min="9221" max="9221" width="6.7109375" style="2018" customWidth="1"/>
    <col min="9222" max="9222" width="1.5703125" style="2018" customWidth="1"/>
    <col min="9223" max="9223" width="58.28515625" style="2018" customWidth="1"/>
    <col min="9224" max="9226" width="4.7109375" style="2018" customWidth="1"/>
    <col min="9227" max="9227" width="1" style="2018" customWidth="1"/>
    <col min="9228" max="9230" width="4.7109375" style="2018" customWidth="1"/>
    <col min="9231" max="9232" width="11.42578125" style="2018"/>
    <col min="9233" max="9233" width="4.7109375" style="2018" customWidth="1"/>
    <col min="9234" max="9234" width="5" style="2018" customWidth="1"/>
    <col min="9235" max="9235" width="2.28515625" style="2018" customWidth="1"/>
    <col min="9236" max="9236" width="26" style="2018" customWidth="1"/>
    <col min="9237" max="9237" width="8" style="2018" customWidth="1"/>
    <col min="9238" max="9238" width="1" style="2018" customWidth="1"/>
    <col min="9239" max="9239" width="6.7109375" style="2018" customWidth="1"/>
    <col min="9240" max="9240" width="1" style="2018" customWidth="1"/>
    <col min="9241" max="9241" width="6.7109375" style="2018" customWidth="1"/>
    <col min="9242" max="9242" width="1" style="2018" customWidth="1"/>
    <col min="9243" max="9243" width="6.7109375" style="2018" customWidth="1"/>
    <col min="9244" max="9244" width="1" style="2018" customWidth="1"/>
    <col min="9245" max="9245" width="6.7109375" style="2018" customWidth="1"/>
    <col min="9246" max="9246" width="1" style="2018" customWidth="1"/>
    <col min="9247" max="9247" width="6.7109375" style="2018" customWidth="1"/>
    <col min="9248" max="9248" width="1" style="2018" customWidth="1"/>
    <col min="9249" max="9250" width="6.7109375" style="2018" customWidth="1"/>
    <col min="9251" max="9472" width="11.42578125" style="2018"/>
    <col min="9473" max="9473" width="2" style="2018" customWidth="1"/>
    <col min="9474" max="9474" width="2.28515625" style="2018" customWidth="1"/>
    <col min="9475" max="9475" width="1.7109375" style="2018" customWidth="1"/>
    <col min="9476" max="9476" width="2.140625" style="2018" customWidth="1"/>
    <col min="9477" max="9477" width="6.7109375" style="2018" customWidth="1"/>
    <col min="9478" max="9478" width="1.5703125" style="2018" customWidth="1"/>
    <col min="9479" max="9479" width="58.28515625" style="2018" customWidth="1"/>
    <col min="9480" max="9482" width="4.7109375" style="2018" customWidth="1"/>
    <col min="9483" max="9483" width="1" style="2018" customWidth="1"/>
    <col min="9484" max="9486" width="4.7109375" style="2018" customWidth="1"/>
    <col min="9487" max="9488" width="11.42578125" style="2018"/>
    <col min="9489" max="9489" width="4.7109375" style="2018" customWidth="1"/>
    <col min="9490" max="9490" width="5" style="2018" customWidth="1"/>
    <col min="9491" max="9491" width="2.28515625" style="2018" customWidth="1"/>
    <col min="9492" max="9492" width="26" style="2018" customWidth="1"/>
    <col min="9493" max="9493" width="8" style="2018" customWidth="1"/>
    <col min="9494" max="9494" width="1" style="2018" customWidth="1"/>
    <col min="9495" max="9495" width="6.7109375" style="2018" customWidth="1"/>
    <col min="9496" max="9496" width="1" style="2018" customWidth="1"/>
    <col min="9497" max="9497" width="6.7109375" style="2018" customWidth="1"/>
    <col min="9498" max="9498" width="1" style="2018" customWidth="1"/>
    <col min="9499" max="9499" width="6.7109375" style="2018" customWidth="1"/>
    <col min="9500" max="9500" width="1" style="2018" customWidth="1"/>
    <col min="9501" max="9501" width="6.7109375" style="2018" customWidth="1"/>
    <col min="9502" max="9502" width="1" style="2018" customWidth="1"/>
    <col min="9503" max="9503" width="6.7109375" style="2018" customWidth="1"/>
    <col min="9504" max="9504" width="1" style="2018" customWidth="1"/>
    <col min="9505" max="9506" width="6.7109375" style="2018" customWidth="1"/>
    <col min="9507" max="9728" width="11.42578125" style="2018"/>
    <col min="9729" max="9729" width="2" style="2018" customWidth="1"/>
    <col min="9730" max="9730" width="2.28515625" style="2018" customWidth="1"/>
    <col min="9731" max="9731" width="1.7109375" style="2018" customWidth="1"/>
    <col min="9732" max="9732" width="2.140625" style="2018" customWidth="1"/>
    <col min="9733" max="9733" width="6.7109375" style="2018" customWidth="1"/>
    <col min="9734" max="9734" width="1.5703125" style="2018" customWidth="1"/>
    <col min="9735" max="9735" width="58.28515625" style="2018" customWidth="1"/>
    <col min="9736" max="9738" width="4.7109375" style="2018" customWidth="1"/>
    <col min="9739" max="9739" width="1" style="2018" customWidth="1"/>
    <col min="9740" max="9742" width="4.7109375" style="2018" customWidth="1"/>
    <col min="9743" max="9744" width="11.42578125" style="2018"/>
    <col min="9745" max="9745" width="4.7109375" style="2018" customWidth="1"/>
    <col min="9746" max="9746" width="5" style="2018" customWidth="1"/>
    <col min="9747" max="9747" width="2.28515625" style="2018" customWidth="1"/>
    <col min="9748" max="9748" width="26" style="2018" customWidth="1"/>
    <col min="9749" max="9749" width="8" style="2018" customWidth="1"/>
    <col min="9750" max="9750" width="1" style="2018" customWidth="1"/>
    <col min="9751" max="9751" width="6.7109375" style="2018" customWidth="1"/>
    <col min="9752" max="9752" width="1" style="2018" customWidth="1"/>
    <col min="9753" max="9753" width="6.7109375" style="2018" customWidth="1"/>
    <col min="9754" max="9754" width="1" style="2018" customWidth="1"/>
    <col min="9755" max="9755" width="6.7109375" style="2018" customWidth="1"/>
    <col min="9756" max="9756" width="1" style="2018" customWidth="1"/>
    <col min="9757" max="9757" width="6.7109375" style="2018" customWidth="1"/>
    <col min="9758" max="9758" width="1" style="2018" customWidth="1"/>
    <col min="9759" max="9759" width="6.7109375" style="2018" customWidth="1"/>
    <col min="9760" max="9760" width="1" style="2018" customWidth="1"/>
    <col min="9761" max="9762" width="6.7109375" style="2018" customWidth="1"/>
    <col min="9763" max="9984" width="11.42578125" style="2018"/>
    <col min="9985" max="9985" width="2" style="2018" customWidth="1"/>
    <col min="9986" max="9986" width="2.28515625" style="2018" customWidth="1"/>
    <col min="9987" max="9987" width="1.7109375" style="2018" customWidth="1"/>
    <col min="9988" max="9988" width="2.140625" style="2018" customWidth="1"/>
    <col min="9989" max="9989" width="6.7109375" style="2018" customWidth="1"/>
    <col min="9990" max="9990" width="1.5703125" style="2018" customWidth="1"/>
    <col min="9991" max="9991" width="58.28515625" style="2018" customWidth="1"/>
    <col min="9992" max="9994" width="4.7109375" style="2018" customWidth="1"/>
    <col min="9995" max="9995" width="1" style="2018" customWidth="1"/>
    <col min="9996" max="9998" width="4.7109375" style="2018" customWidth="1"/>
    <col min="9999" max="10000" width="11.42578125" style="2018"/>
    <col min="10001" max="10001" width="4.7109375" style="2018" customWidth="1"/>
    <col min="10002" max="10002" width="5" style="2018" customWidth="1"/>
    <col min="10003" max="10003" width="2.28515625" style="2018" customWidth="1"/>
    <col min="10004" max="10004" width="26" style="2018" customWidth="1"/>
    <col min="10005" max="10005" width="8" style="2018" customWidth="1"/>
    <col min="10006" max="10006" width="1" style="2018" customWidth="1"/>
    <col min="10007" max="10007" width="6.7109375" style="2018" customWidth="1"/>
    <col min="10008" max="10008" width="1" style="2018" customWidth="1"/>
    <col min="10009" max="10009" width="6.7109375" style="2018" customWidth="1"/>
    <col min="10010" max="10010" width="1" style="2018" customWidth="1"/>
    <col min="10011" max="10011" width="6.7109375" style="2018" customWidth="1"/>
    <col min="10012" max="10012" width="1" style="2018" customWidth="1"/>
    <col min="10013" max="10013" width="6.7109375" style="2018" customWidth="1"/>
    <col min="10014" max="10014" width="1" style="2018" customWidth="1"/>
    <col min="10015" max="10015" width="6.7109375" style="2018" customWidth="1"/>
    <col min="10016" max="10016" width="1" style="2018" customWidth="1"/>
    <col min="10017" max="10018" width="6.7109375" style="2018" customWidth="1"/>
    <col min="10019" max="10240" width="11.42578125" style="2018"/>
    <col min="10241" max="10241" width="2" style="2018" customWidth="1"/>
    <col min="10242" max="10242" width="2.28515625" style="2018" customWidth="1"/>
    <col min="10243" max="10243" width="1.7109375" style="2018" customWidth="1"/>
    <col min="10244" max="10244" width="2.140625" style="2018" customWidth="1"/>
    <col min="10245" max="10245" width="6.7109375" style="2018" customWidth="1"/>
    <col min="10246" max="10246" width="1.5703125" style="2018" customWidth="1"/>
    <col min="10247" max="10247" width="58.28515625" style="2018" customWidth="1"/>
    <col min="10248" max="10250" width="4.7109375" style="2018" customWidth="1"/>
    <col min="10251" max="10251" width="1" style="2018" customWidth="1"/>
    <col min="10252" max="10254" width="4.7109375" style="2018" customWidth="1"/>
    <col min="10255" max="10256" width="11.42578125" style="2018"/>
    <col min="10257" max="10257" width="4.7109375" style="2018" customWidth="1"/>
    <col min="10258" max="10258" width="5" style="2018" customWidth="1"/>
    <col min="10259" max="10259" width="2.28515625" style="2018" customWidth="1"/>
    <col min="10260" max="10260" width="26" style="2018" customWidth="1"/>
    <col min="10261" max="10261" width="8" style="2018" customWidth="1"/>
    <col min="10262" max="10262" width="1" style="2018" customWidth="1"/>
    <col min="10263" max="10263" width="6.7109375" style="2018" customWidth="1"/>
    <col min="10264" max="10264" width="1" style="2018" customWidth="1"/>
    <col min="10265" max="10265" width="6.7109375" style="2018" customWidth="1"/>
    <col min="10266" max="10266" width="1" style="2018" customWidth="1"/>
    <col min="10267" max="10267" width="6.7109375" style="2018" customWidth="1"/>
    <col min="10268" max="10268" width="1" style="2018" customWidth="1"/>
    <col min="10269" max="10269" width="6.7109375" style="2018" customWidth="1"/>
    <col min="10270" max="10270" width="1" style="2018" customWidth="1"/>
    <col min="10271" max="10271" width="6.7109375" style="2018" customWidth="1"/>
    <col min="10272" max="10272" width="1" style="2018" customWidth="1"/>
    <col min="10273" max="10274" width="6.7109375" style="2018" customWidth="1"/>
    <col min="10275" max="10496" width="11.42578125" style="2018"/>
    <col min="10497" max="10497" width="2" style="2018" customWidth="1"/>
    <col min="10498" max="10498" width="2.28515625" style="2018" customWidth="1"/>
    <col min="10499" max="10499" width="1.7109375" style="2018" customWidth="1"/>
    <col min="10500" max="10500" width="2.140625" style="2018" customWidth="1"/>
    <col min="10501" max="10501" width="6.7109375" style="2018" customWidth="1"/>
    <col min="10502" max="10502" width="1.5703125" style="2018" customWidth="1"/>
    <col min="10503" max="10503" width="58.28515625" style="2018" customWidth="1"/>
    <col min="10504" max="10506" width="4.7109375" style="2018" customWidth="1"/>
    <col min="10507" max="10507" width="1" style="2018" customWidth="1"/>
    <col min="10508" max="10510" width="4.7109375" style="2018" customWidth="1"/>
    <col min="10511" max="10512" width="11.42578125" style="2018"/>
    <col min="10513" max="10513" width="4.7109375" style="2018" customWidth="1"/>
    <col min="10514" max="10514" width="5" style="2018" customWidth="1"/>
    <col min="10515" max="10515" width="2.28515625" style="2018" customWidth="1"/>
    <col min="10516" max="10516" width="26" style="2018" customWidth="1"/>
    <col min="10517" max="10517" width="8" style="2018" customWidth="1"/>
    <col min="10518" max="10518" width="1" style="2018" customWidth="1"/>
    <col min="10519" max="10519" width="6.7109375" style="2018" customWidth="1"/>
    <col min="10520" max="10520" width="1" style="2018" customWidth="1"/>
    <col min="10521" max="10521" width="6.7109375" style="2018" customWidth="1"/>
    <col min="10522" max="10522" width="1" style="2018" customWidth="1"/>
    <col min="10523" max="10523" width="6.7109375" style="2018" customWidth="1"/>
    <col min="10524" max="10524" width="1" style="2018" customWidth="1"/>
    <col min="10525" max="10525" width="6.7109375" style="2018" customWidth="1"/>
    <col min="10526" max="10526" width="1" style="2018" customWidth="1"/>
    <col min="10527" max="10527" width="6.7109375" style="2018" customWidth="1"/>
    <col min="10528" max="10528" width="1" style="2018" customWidth="1"/>
    <col min="10529" max="10530" width="6.7109375" style="2018" customWidth="1"/>
    <col min="10531" max="10752" width="11.42578125" style="2018"/>
    <col min="10753" max="10753" width="2" style="2018" customWidth="1"/>
    <col min="10754" max="10754" width="2.28515625" style="2018" customWidth="1"/>
    <col min="10755" max="10755" width="1.7109375" style="2018" customWidth="1"/>
    <col min="10756" max="10756" width="2.140625" style="2018" customWidth="1"/>
    <col min="10757" max="10757" width="6.7109375" style="2018" customWidth="1"/>
    <col min="10758" max="10758" width="1.5703125" style="2018" customWidth="1"/>
    <col min="10759" max="10759" width="58.28515625" style="2018" customWidth="1"/>
    <col min="10760" max="10762" width="4.7109375" style="2018" customWidth="1"/>
    <col min="10763" max="10763" width="1" style="2018" customWidth="1"/>
    <col min="10764" max="10766" width="4.7109375" style="2018" customWidth="1"/>
    <col min="10767" max="10768" width="11.42578125" style="2018"/>
    <col min="10769" max="10769" width="4.7109375" style="2018" customWidth="1"/>
    <col min="10770" max="10770" width="5" style="2018" customWidth="1"/>
    <col min="10771" max="10771" width="2.28515625" style="2018" customWidth="1"/>
    <col min="10772" max="10772" width="26" style="2018" customWidth="1"/>
    <col min="10773" max="10773" width="8" style="2018" customWidth="1"/>
    <col min="10774" max="10774" width="1" style="2018" customWidth="1"/>
    <col min="10775" max="10775" width="6.7109375" style="2018" customWidth="1"/>
    <col min="10776" max="10776" width="1" style="2018" customWidth="1"/>
    <col min="10777" max="10777" width="6.7109375" style="2018" customWidth="1"/>
    <col min="10778" max="10778" width="1" style="2018" customWidth="1"/>
    <col min="10779" max="10779" width="6.7109375" style="2018" customWidth="1"/>
    <col min="10780" max="10780" width="1" style="2018" customWidth="1"/>
    <col min="10781" max="10781" width="6.7109375" style="2018" customWidth="1"/>
    <col min="10782" max="10782" width="1" style="2018" customWidth="1"/>
    <col min="10783" max="10783" width="6.7109375" style="2018" customWidth="1"/>
    <col min="10784" max="10784" width="1" style="2018" customWidth="1"/>
    <col min="10785" max="10786" width="6.7109375" style="2018" customWidth="1"/>
    <col min="10787" max="11008" width="11.42578125" style="2018"/>
    <col min="11009" max="11009" width="2" style="2018" customWidth="1"/>
    <col min="11010" max="11010" width="2.28515625" style="2018" customWidth="1"/>
    <col min="11011" max="11011" width="1.7109375" style="2018" customWidth="1"/>
    <col min="11012" max="11012" width="2.140625" style="2018" customWidth="1"/>
    <col min="11013" max="11013" width="6.7109375" style="2018" customWidth="1"/>
    <col min="11014" max="11014" width="1.5703125" style="2018" customWidth="1"/>
    <col min="11015" max="11015" width="58.28515625" style="2018" customWidth="1"/>
    <col min="11016" max="11018" width="4.7109375" style="2018" customWidth="1"/>
    <col min="11019" max="11019" width="1" style="2018" customWidth="1"/>
    <col min="11020" max="11022" width="4.7109375" style="2018" customWidth="1"/>
    <col min="11023" max="11024" width="11.42578125" style="2018"/>
    <col min="11025" max="11025" width="4.7109375" style="2018" customWidth="1"/>
    <col min="11026" max="11026" width="5" style="2018" customWidth="1"/>
    <col min="11027" max="11027" width="2.28515625" style="2018" customWidth="1"/>
    <col min="11028" max="11028" width="26" style="2018" customWidth="1"/>
    <col min="11029" max="11029" width="8" style="2018" customWidth="1"/>
    <col min="11030" max="11030" width="1" style="2018" customWidth="1"/>
    <col min="11031" max="11031" width="6.7109375" style="2018" customWidth="1"/>
    <col min="11032" max="11032" width="1" style="2018" customWidth="1"/>
    <col min="11033" max="11033" width="6.7109375" style="2018" customWidth="1"/>
    <col min="11034" max="11034" width="1" style="2018" customWidth="1"/>
    <col min="11035" max="11035" width="6.7109375" style="2018" customWidth="1"/>
    <col min="11036" max="11036" width="1" style="2018" customWidth="1"/>
    <col min="11037" max="11037" width="6.7109375" style="2018" customWidth="1"/>
    <col min="11038" max="11038" width="1" style="2018" customWidth="1"/>
    <col min="11039" max="11039" width="6.7109375" style="2018" customWidth="1"/>
    <col min="11040" max="11040" width="1" style="2018" customWidth="1"/>
    <col min="11041" max="11042" width="6.7109375" style="2018" customWidth="1"/>
    <col min="11043" max="11264" width="11.42578125" style="2018"/>
    <col min="11265" max="11265" width="2" style="2018" customWidth="1"/>
    <col min="11266" max="11266" width="2.28515625" style="2018" customWidth="1"/>
    <col min="11267" max="11267" width="1.7109375" style="2018" customWidth="1"/>
    <col min="11268" max="11268" width="2.140625" style="2018" customWidth="1"/>
    <col min="11269" max="11269" width="6.7109375" style="2018" customWidth="1"/>
    <col min="11270" max="11270" width="1.5703125" style="2018" customWidth="1"/>
    <col min="11271" max="11271" width="58.28515625" style="2018" customWidth="1"/>
    <col min="11272" max="11274" width="4.7109375" style="2018" customWidth="1"/>
    <col min="11275" max="11275" width="1" style="2018" customWidth="1"/>
    <col min="11276" max="11278" width="4.7109375" style="2018" customWidth="1"/>
    <col min="11279" max="11280" width="11.42578125" style="2018"/>
    <col min="11281" max="11281" width="4.7109375" style="2018" customWidth="1"/>
    <col min="11282" max="11282" width="5" style="2018" customWidth="1"/>
    <col min="11283" max="11283" width="2.28515625" style="2018" customWidth="1"/>
    <col min="11284" max="11284" width="26" style="2018" customWidth="1"/>
    <col min="11285" max="11285" width="8" style="2018" customWidth="1"/>
    <col min="11286" max="11286" width="1" style="2018" customWidth="1"/>
    <col min="11287" max="11287" width="6.7109375" style="2018" customWidth="1"/>
    <col min="11288" max="11288" width="1" style="2018" customWidth="1"/>
    <col min="11289" max="11289" width="6.7109375" style="2018" customWidth="1"/>
    <col min="11290" max="11290" width="1" style="2018" customWidth="1"/>
    <col min="11291" max="11291" width="6.7109375" style="2018" customWidth="1"/>
    <col min="11292" max="11292" width="1" style="2018" customWidth="1"/>
    <col min="11293" max="11293" width="6.7109375" style="2018" customWidth="1"/>
    <col min="11294" max="11294" width="1" style="2018" customWidth="1"/>
    <col min="11295" max="11295" width="6.7109375" style="2018" customWidth="1"/>
    <col min="11296" max="11296" width="1" style="2018" customWidth="1"/>
    <col min="11297" max="11298" width="6.7109375" style="2018" customWidth="1"/>
    <col min="11299" max="11520" width="11.42578125" style="2018"/>
    <col min="11521" max="11521" width="2" style="2018" customWidth="1"/>
    <col min="11522" max="11522" width="2.28515625" style="2018" customWidth="1"/>
    <col min="11523" max="11523" width="1.7109375" style="2018" customWidth="1"/>
    <col min="11524" max="11524" width="2.140625" style="2018" customWidth="1"/>
    <col min="11525" max="11525" width="6.7109375" style="2018" customWidth="1"/>
    <col min="11526" max="11526" width="1.5703125" style="2018" customWidth="1"/>
    <col min="11527" max="11527" width="58.28515625" style="2018" customWidth="1"/>
    <col min="11528" max="11530" width="4.7109375" style="2018" customWidth="1"/>
    <col min="11531" max="11531" width="1" style="2018" customWidth="1"/>
    <col min="11532" max="11534" width="4.7109375" style="2018" customWidth="1"/>
    <col min="11535" max="11536" width="11.42578125" style="2018"/>
    <col min="11537" max="11537" width="4.7109375" style="2018" customWidth="1"/>
    <col min="11538" max="11538" width="5" style="2018" customWidth="1"/>
    <col min="11539" max="11539" width="2.28515625" style="2018" customWidth="1"/>
    <col min="11540" max="11540" width="26" style="2018" customWidth="1"/>
    <col min="11541" max="11541" width="8" style="2018" customWidth="1"/>
    <col min="11542" max="11542" width="1" style="2018" customWidth="1"/>
    <col min="11543" max="11543" width="6.7109375" style="2018" customWidth="1"/>
    <col min="11544" max="11544" width="1" style="2018" customWidth="1"/>
    <col min="11545" max="11545" width="6.7109375" style="2018" customWidth="1"/>
    <col min="11546" max="11546" width="1" style="2018" customWidth="1"/>
    <col min="11547" max="11547" width="6.7109375" style="2018" customWidth="1"/>
    <col min="11548" max="11548" width="1" style="2018" customWidth="1"/>
    <col min="11549" max="11549" width="6.7109375" style="2018" customWidth="1"/>
    <col min="11550" max="11550" width="1" style="2018" customWidth="1"/>
    <col min="11551" max="11551" width="6.7109375" style="2018" customWidth="1"/>
    <col min="11552" max="11552" width="1" style="2018" customWidth="1"/>
    <col min="11553" max="11554" width="6.7109375" style="2018" customWidth="1"/>
    <col min="11555" max="11776" width="11.42578125" style="2018"/>
    <col min="11777" max="11777" width="2" style="2018" customWidth="1"/>
    <col min="11778" max="11778" width="2.28515625" style="2018" customWidth="1"/>
    <col min="11779" max="11779" width="1.7109375" style="2018" customWidth="1"/>
    <col min="11780" max="11780" width="2.140625" style="2018" customWidth="1"/>
    <col min="11781" max="11781" width="6.7109375" style="2018" customWidth="1"/>
    <col min="11782" max="11782" width="1.5703125" style="2018" customWidth="1"/>
    <col min="11783" max="11783" width="58.28515625" style="2018" customWidth="1"/>
    <col min="11784" max="11786" width="4.7109375" style="2018" customWidth="1"/>
    <col min="11787" max="11787" width="1" style="2018" customWidth="1"/>
    <col min="11788" max="11790" width="4.7109375" style="2018" customWidth="1"/>
    <col min="11791" max="11792" width="11.42578125" style="2018"/>
    <col min="11793" max="11793" width="4.7109375" style="2018" customWidth="1"/>
    <col min="11794" max="11794" width="5" style="2018" customWidth="1"/>
    <col min="11795" max="11795" width="2.28515625" style="2018" customWidth="1"/>
    <col min="11796" max="11796" width="26" style="2018" customWidth="1"/>
    <col min="11797" max="11797" width="8" style="2018" customWidth="1"/>
    <col min="11798" max="11798" width="1" style="2018" customWidth="1"/>
    <col min="11799" max="11799" width="6.7109375" style="2018" customWidth="1"/>
    <col min="11800" max="11800" width="1" style="2018" customWidth="1"/>
    <col min="11801" max="11801" width="6.7109375" style="2018" customWidth="1"/>
    <col min="11802" max="11802" width="1" style="2018" customWidth="1"/>
    <col min="11803" max="11803" width="6.7109375" style="2018" customWidth="1"/>
    <col min="11804" max="11804" width="1" style="2018" customWidth="1"/>
    <col min="11805" max="11805" width="6.7109375" style="2018" customWidth="1"/>
    <col min="11806" max="11806" width="1" style="2018" customWidth="1"/>
    <col min="11807" max="11807" width="6.7109375" style="2018" customWidth="1"/>
    <col min="11808" max="11808" width="1" style="2018" customWidth="1"/>
    <col min="11809" max="11810" width="6.7109375" style="2018" customWidth="1"/>
    <col min="11811" max="12032" width="11.42578125" style="2018"/>
    <col min="12033" max="12033" width="2" style="2018" customWidth="1"/>
    <col min="12034" max="12034" width="2.28515625" style="2018" customWidth="1"/>
    <col min="12035" max="12035" width="1.7109375" style="2018" customWidth="1"/>
    <col min="12036" max="12036" width="2.140625" style="2018" customWidth="1"/>
    <col min="12037" max="12037" width="6.7109375" style="2018" customWidth="1"/>
    <col min="12038" max="12038" width="1.5703125" style="2018" customWidth="1"/>
    <col min="12039" max="12039" width="58.28515625" style="2018" customWidth="1"/>
    <col min="12040" max="12042" width="4.7109375" style="2018" customWidth="1"/>
    <col min="12043" max="12043" width="1" style="2018" customWidth="1"/>
    <col min="12044" max="12046" width="4.7109375" style="2018" customWidth="1"/>
    <col min="12047" max="12048" width="11.42578125" style="2018"/>
    <col min="12049" max="12049" width="4.7109375" style="2018" customWidth="1"/>
    <col min="12050" max="12050" width="5" style="2018" customWidth="1"/>
    <col min="12051" max="12051" width="2.28515625" style="2018" customWidth="1"/>
    <col min="12052" max="12052" width="26" style="2018" customWidth="1"/>
    <col min="12053" max="12053" width="8" style="2018" customWidth="1"/>
    <col min="12054" max="12054" width="1" style="2018" customWidth="1"/>
    <col min="12055" max="12055" width="6.7109375" style="2018" customWidth="1"/>
    <col min="12056" max="12056" width="1" style="2018" customWidth="1"/>
    <col min="12057" max="12057" width="6.7109375" style="2018" customWidth="1"/>
    <col min="12058" max="12058" width="1" style="2018" customWidth="1"/>
    <col min="12059" max="12059" width="6.7109375" style="2018" customWidth="1"/>
    <col min="12060" max="12060" width="1" style="2018" customWidth="1"/>
    <col min="12061" max="12061" width="6.7109375" style="2018" customWidth="1"/>
    <col min="12062" max="12062" width="1" style="2018" customWidth="1"/>
    <col min="12063" max="12063" width="6.7109375" style="2018" customWidth="1"/>
    <col min="12064" max="12064" width="1" style="2018" customWidth="1"/>
    <col min="12065" max="12066" width="6.7109375" style="2018" customWidth="1"/>
    <col min="12067" max="12288" width="11.42578125" style="2018"/>
    <col min="12289" max="12289" width="2" style="2018" customWidth="1"/>
    <col min="12290" max="12290" width="2.28515625" style="2018" customWidth="1"/>
    <col min="12291" max="12291" width="1.7109375" style="2018" customWidth="1"/>
    <col min="12292" max="12292" width="2.140625" style="2018" customWidth="1"/>
    <col min="12293" max="12293" width="6.7109375" style="2018" customWidth="1"/>
    <col min="12294" max="12294" width="1.5703125" style="2018" customWidth="1"/>
    <col min="12295" max="12295" width="58.28515625" style="2018" customWidth="1"/>
    <col min="12296" max="12298" width="4.7109375" style="2018" customWidth="1"/>
    <col min="12299" max="12299" width="1" style="2018" customWidth="1"/>
    <col min="12300" max="12302" width="4.7109375" style="2018" customWidth="1"/>
    <col min="12303" max="12304" width="11.42578125" style="2018"/>
    <col min="12305" max="12305" width="4.7109375" style="2018" customWidth="1"/>
    <col min="12306" max="12306" width="5" style="2018" customWidth="1"/>
    <col min="12307" max="12307" width="2.28515625" style="2018" customWidth="1"/>
    <col min="12308" max="12308" width="26" style="2018" customWidth="1"/>
    <col min="12309" max="12309" width="8" style="2018" customWidth="1"/>
    <col min="12310" max="12310" width="1" style="2018" customWidth="1"/>
    <col min="12311" max="12311" width="6.7109375" style="2018" customWidth="1"/>
    <col min="12312" max="12312" width="1" style="2018" customWidth="1"/>
    <col min="12313" max="12313" width="6.7109375" style="2018" customWidth="1"/>
    <col min="12314" max="12314" width="1" style="2018" customWidth="1"/>
    <col min="12315" max="12315" width="6.7109375" style="2018" customWidth="1"/>
    <col min="12316" max="12316" width="1" style="2018" customWidth="1"/>
    <col min="12317" max="12317" width="6.7109375" style="2018" customWidth="1"/>
    <col min="12318" max="12318" width="1" style="2018" customWidth="1"/>
    <col min="12319" max="12319" width="6.7109375" style="2018" customWidth="1"/>
    <col min="12320" max="12320" width="1" style="2018" customWidth="1"/>
    <col min="12321" max="12322" width="6.7109375" style="2018" customWidth="1"/>
    <col min="12323" max="12544" width="11.42578125" style="2018"/>
    <col min="12545" max="12545" width="2" style="2018" customWidth="1"/>
    <col min="12546" max="12546" width="2.28515625" style="2018" customWidth="1"/>
    <col min="12547" max="12547" width="1.7109375" style="2018" customWidth="1"/>
    <col min="12548" max="12548" width="2.140625" style="2018" customWidth="1"/>
    <col min="12549" max="12549" width="6.7109375" style="2018" customWidth="1"/>
    <col min="12550" max="12550" width="1.5703125" style="2018" customWidth="1"/>
    <col min="12551" max="12551" width="58.28515625" style="2018" customWidth="1"/>
    <col min="12552" max="12554" width="4.7109375" style="2018" customWidth="1"/>
    <col min="12555" max="12555" width="1" style="2018" customWidth="1"/>
    <col min="12556" max="12558" width="4.7109375" style="2018" customWidth="1"/>
    <col min="12559" max="12560" width="11.42578125" style="2018"/>
    <col min="12561" max="12561" width="4.7109375" style="2018" customWidth="1"/>
    <col min="12562" max="12562" width="5" style="2018" customWidth="1"/>
    <col min="12563" max="12563" width="2.28515625" style="2018" customWidth="1"/>
    <col min="12564" max="12564" width="26" style="2018" customWidth="1"/>
    <col min="12565" max="12565" width="8" style="2018" customWidth="1"/>
    <col min="12566" max="12566" width="1" style="2018" customWidth="1"/>
    <col min="12567" max="12567" width="6.7109375" style="2018" customWidth="1"/>
    <col min="12568" max="12568" width="1" style="2018" customWidth="1"/>
    <col min="12569" max="12569" width="6.7109375" style="2018" customWidth="1"/>
    <col min="12570" max="12570" width="1" style="2018" customWidth="1"/>
    <col min="12571" max="12571" width="6.7109375" style="2018" customWidth="1"/>
    <col min="12572" max="12572" width="1" style="2018" customWidth="1"/>
    <col min="12573" max="12573" width="6.7109375" style="2018" customWidth="1"/>
    <col min="12574" max="12574" width="1" style="2018" customWidth="1"/>
    <col min="12575" max="12575" width="6.7109375" style="2018" customWidth="1"/>
    <col min="12576" max="12576" width="1" style="2018" customWidth="1"/>
    <col min="12577" max="12578" width="6.7109375" style="2018" customWidth="1"/>
    <col min="12579" max="12800" width="11.42578125" style="2018"/>
    <col min="12801" max="12801" width="2" style="2018" customWidth="1"/>
    <col min="12802" max="12802" width="2.28515625" style="2018" customWidth="1"/>
    <col min="12803" max="12803" width="1.7109375" style="2018" customWidth="1"/>
    <col min="12804" max="12804" width="2.140625" style="2018" customWidth="1"/>
    <col min="12805" max="12805" width="6.7109375" style="2018" customWidth="1"/>
    <col min="12806" max="12806" width="1.5703125" style="2018" customWidth="1"/>
    <col min="12807" max="12807" width="58.28515625" style="2018" customWidth="1"/>
    <col min="12808" max="12810" width="4.7109375" style="2018" customWidth="1"/>
    <col min="12811" max="12811" width="1" style="2018" customWidth="1"/>
    <col min="12812" max="12814" width="4.7109375" style="2018" customWidth="1"/>
    <col min="12815" max="12816" width="11.42578125" style="2018"/>
    <col min="12817" max="12817" width="4.7109375" style="2018" customWidth="1"/>
    <col min="12818" max="12818" width="5" style="2018" customWidth="1"/>
    <col min="12819" max="12819" width="2.28515625" style="2018" customWidth="1"/>
    <col min="12820" max="12820" width="26" style="2018" customWidth="1"/>
    <col min="12821" max="12821" width="8" style="2018" customWidth="1"/>
    <col min="12822" max="12822" width="1" style="2018" customWidth="1"/>
    <col min="12823" max="12823" width="6.7109375" style="2018" customWidth="1"/>
    <col min="12824" max="12824" width="1" style="2018" customWidth="1"/>
    <col min="12825" max="12825" width="6.7109375" style="2018" customWidth="1"/>
    <col min="12826" max="12826" width="1" style="2018" customWidth="1"/>
    <col min="12827" max="12827" width="6.7109375" style="2018" customWidth="1"/>
    <col min="12828" max="12828" width="1" style="2018" customWidth="1"/>
    <col min="12829" max="12829" width="6.7109375" style="2018" customWidth="1"/>
    <col min="12830" max="12830" width="1" style="2018" customWidth="1"/>
    <col min="12831" max="12831" width="6.7109375" style="2018" customWidth="1"/>
    <col min="12832" max="12832" width="1" style="2018" customWidth="1"/>
    <col min="12833" max="12834" width="6.7109375" style="2018" customWidth="1"/>
    <col min="12835" max="13056" width="11.42578125" style="2018"/>
    <col min="13057" max="13057" width="2" style="2018" customWidth="1"/>
    <col min="13058" max="13058" width="2.28515625" style="2018" customWidth="1"/>
    <col min="13059" max="13059" width="1.7109375" style="2018" customWidth="1"/>
    <col min="13060" max="13060" width="2.140625" style="2018" customWidth="1"/>
    <col min="13061" max="13061" width="6.7109375" style="2018" customWidth="1"/>
    <col min="13062" max="13062" width="1.5703125" style="2018" customWidth="1"/>
    <col min="13063" max="13063" width="58.28515625" style="2018" customWidth="1"/>
    <col min="13064" max="13066" width="4.7109375" style="2018" customWidth="1"/>
    <col min="13067" max="13067" width="1" style="2018" customWidth="1"/>
    <col min="13068" max="13070" width="4.7109375" style="2018" customWidth="1"/>
    <col min="13071" max="13072" width="11.42578125" style="2018"/>
    <col min="13073" max="13073" width="4.7109375" style="2018" customWidth="1"/>
    <col min="13074" max="13074" width="5" style="2018" customWidth="1"/>
    <col min="13075" max="13075" width="2.28515625" style="2018" customWidth="1"/>
    <col min="13076" max="13076" width="26" style="2018" customWidth="1"/>
    <col min="13077" max="13077" width="8" style="2018" customWidth="1"/>
    <col min="13078" max="13078" width="1" style="2018" customWidth="1"/>
    <col min="13079" max="13079" width="6.7109375" style="2018" customWidth="1"/>
    <col min="13080" max="13080" width="1" style="2018" customWidth="1"/>
    <col min="13081" max="13081" width="6.7109375" style="2018" customWidth="1"/>
    <col min="13082" max="13082" width="1" style="2018" customWidth="1"/>
    <col min="13083" max="13083" width="6.7109375" style="2018" customWidth="1"/>
    <col min="13084" max="13084" width="1" style="2018" customWidth="1"/>
    <col min="13085" max="13085" width="6.7109375" style="2018" customWidth="1"/>
    <col min="13086" max="13086" width="1" style="2018" customWidth="1"/>
    <col min="13087" max="13087" width="6.7109375" style="2018" customWidth="1"/>
    <col min="13088" max="13088" width="1" style="2018" customWidth="1"/>
    <col min="13089" max="13090" width="6.7109375" style="2018" customWidth="1"/>
    <col min="13091" max="13312" width="11.42578125" style="2018"/>
    <col min="13313" max="13313" width="2" style="2018" customWidth="1"/>
    <col min="13314" max="13314" width="2.28515625" style="2018" customWidth="1"/>
    <col min="13315" max="13315" width="1.7109375" style="2018" customWidth="1"/>
    <col min="13316" max="13316" width="2.140625" style="2018" customWidth="1"/>
    <col min="13317" max="13317" width="6.7109375" style="2018" customWidth="1"/>
    <col min="13318" max="13318" width="1.5703125" style="2018" customWidth="1"/>
    <col min="13319" max="13319" width="58.28515625" style="2018" customWidth="1"/>
    <col min="13320" max="13322" width="4.7109375" style="2018" customWidth="1"/>
    <col min="13323" max="13323" width="1" style="2018" customWidth="1"/>
    <col min="13324" max="13326" width="4.7109375" style="2018" customWidth="1"/>
    <col min="13327" max="13328" width="11.42578125" style="2018"/>
    <col min="13329" max="13329" width="4.7109375" style="2018" customWidth="1"/>
    <col min="13330" max="13330" width="5" style="2018" customWidth="1"/>
    <col min="13331" max="13331" width="2.28515625" style="2018" customWidth="1"/>
    <col min="13332" max="13332" width="26" style="2018" customWidth="1"/>
    <col min="13333" max="13333" width="8" style="2018" customWidth="1"/>
    <col min="13334" max="13334" width="1" style="2018" customWidth="1"/>
    <col min="13335" max="13335" width="6.7109375" style="2018" customWidth="1"/>
    <col min="13336" max="13336" width="1" style="2018" customWidth="1"/>
    <col min="13337" max="13337" width="6.7109375" style="2018" customWidth="1"/>
    <col min="13338" max="13338" width="1" style="2018" customWidth="1"/>
    <col min="13339" max="13339" width="6.7109375" style="2018" customWidth="1"/>
    <col min="13340" max="13340" width="1" style="2018" customWidth="1"/>
    <col min="13341" max="13341" width="6.7109375" style="2018" customWidth="1"/>
    <col min="13342" max="13342" width="1" style="2018" customWidth="1"/>
    <col min="13343" max="13343" width="6.7109375" style="2018" customWidth="1"/>
    <col min="13344" max="13344" width="1" style="2018" customWidth="1"/>
    <col min="13345" max="13346" width="6.7109375" style="2018" customWidth="1"/>
    <col min="13347" max="13568" width="11.42578125" style="2018"/>
    <col min="13569" max="13569" width="2" style="2018" customWidth="1"/>
    <col min="13570" max="13570" width="2.28515625" style="2018" customWidth="1"/>
    <col min="13571" max="13571" width="1.7109375" style="2018" customWidth="1"/>
    <col min="13572" max="13572" width="2.140625" style="2018" customWidth="1"/>
    <col min="13573" max="13573" width="6.7109375" style="2018" customWidth="1"/>
    <col min="13574" max="13574" width="1.5703125" style="2018" customWidth="1"/>
    <col min="13575" max="13575" width="58.28515625" style="2018" customWidth="1"/>
    <col min="13576" max="13578" width="4.7109375" style="2018" customWidth="1"/>
    <col min="13579" max="13579" width="1" style="2018" customWidth="1"/>
    <col min="13580" max="13582" width="4.7109375" style="2018" customWidth="1"/>
    <col min="13583" max="13584" width="11.42578125" style="2018"/>
    <col min="13585" max="13585" width="4.7109375" style="2018" customWidth="1"/>
    <col min="13586" max="13586" width="5" style="2018" customWidth="1"/>
    <col min="13587" max="13587" width="2.28515625" style="2018" customWidth="1"/>
    <col min="13588" max="13588" width="26" style="2018" customWidth="1"/>
    <col min="13589" max="13589" width="8" style="2018" customWidth="1"/>
    <col min="13590" max="13590" width="1" style="2018" customWidth="1"/>
    <col min="13591" max="13591" width="6.7109375" style="2018" customWidth="1"/>
    <col min="13592" max="13592" width="1" style="2018" customWidth="1"/>
    <col min="13593" max="13593" width="6.7109375" style="2018" customWidth="1"/>
    <col min="13594" max="13594" width="1" style="2018" customWidth="1"/>
    <col min="13595" max="13595" width="6.7109375" style="2018" customWidth="1"/>
    <col min="13596" max="13596" width="1" style="2018" customWidth="1"/>
    <col min="13597" max="13597" width="6.7109375" style="2018" customWidth="1"/>
    <col min="13598" max="13598" width="1" style="2018" customWidth="1"/>
    <col min="13599" max="13599" width="6.7109375" style="2018" customWidth="1"/>
    <col min="13600" max="13600" width="1" style="2018" customWidth="1"/>
    <col min="13601" max="13602" width="6.7109375" style="2018" customWidth="1"/>
    <col min="13603" max="13824" width="11.42578125" style="2018"/>
    <col min="13825" max="13825" width="2" style="2018" customWidth="1"/>
    <col min="13826" max="13826" width="2.28515625" style="2018" customWidth="1"/>
    <col min="13827" max="13827" width="1.7109375" style="2018" customWidth="1"/>
    <col min="13828" max="13828" width="2.140625" style="2018" customWidth="1"/>
    <col min="13829" max="13829" width="6.7109375" style="2018" customWidth="1"/>
    <col min="13830" max="13830" width="1.5703125" style="2018" customWidth="1"/>
    <col min="13831" max="13831" width="58.28515625" style="2018" customWidth="1"/>
    <col min="13832" max="13834" width="4.7109375" style="2018" customWidth="1"/>
    <col min="13835" max="13835" width="1" style="2018" customWidth="1"/>
    <col min="13836" max="13838" width="4.7109375" style="2018" customWidth="1"/>
    <col min="13839" max="13840" width="11.42578125" style="2018"/>
    <col min="13841" max="13841" width="4.7109375" style="2018" customWidth="1"/>
    <col min="13842" max="13842" width="5" style="2018" customWidth="1"/>
    <col min="13843" max="13843" width="2.28515625" style="2018" customWidth="1"/>
    <col min="13844" max="13844" width="26" style="2018" customWidth="1"/>
    <col min="13845" max="13845" width="8" style="2018" customWidth="1"/>
    <col min="13846" max="13846" width="1" style="2018" customWidth="1"/>
    <col min="13847" max="13847" width="6.7109375" style="2018" customWidth="1"/>
    <col min="13848" max="13848" width="1" style="2018" customWidth="1"/>
    <col min="13849" max="13849" width="6.7109375" style="2018" customWidth="1"/>
    <col min="13850" max="13850" width="1" style="2018" customWidth="1"/>
    <col min="13851" max="13851" width="6.7109375" style="2018" customWidth="1"/>
    <col min="13852" max="13852" width="1" style="2018" customWidth="1"/>
    <col min="13853" max="13853" width="6.7109375" style="2018" customWidth="1"/>
    <col min="13854" max="13854" width="1" style="2018" customWidth="1"/>
    <col min="13855" max="13855" width="6.7109375" style="2018" customWidth="1"/>
    <col min="13856" max="13856" width="1" style="2018" customWidth="1"/>
    <col min="13857" max="13858" width="6.7109375" style="2018" customWidth="1"/>
    <col min="13859" max="14080" width="11.42578125" style="2018"/>
    <col min="14081" max="14081" width="2" style="2018" customWidth="1"/>
    <col min="14082" max="14082" width="2.28515625" style="2018" customWidth="1"/>
    <col min="14083" max="14083" width="1.7109375" style="2018" customWidth="1"/>
    <col min="14084" max="14084" width="2.140625" style="2018" customWidth="1"/>
    <col min="14085" max="14085" width="6.7109375" style="2018" customWidth="1"/>
    <col min="14086" max="14086" width="1.5703125" style="2018" customWidth="1"/>
    <col min="14087" max="14087" width="58.28515625" style="2018" customWidth="1"/>
    <col min="14088" max="14090" width="4.7109375" style="2018" customWidth="1"/>
    <col min="14091" max="14091" width="1" style="2018" customWidth="1"/>
    <col min="14092" max="14094" width="4.7109375" style="2018" customWidth="1"/>
    <col min="14095" max="14096" width="11.42578125" style="2018"/>
    <col min="14097" max="14097" width="4.7109375" style="2018" customWidth="1"/>
    <col min="14098" max="14098" width="5" style="2018" customWidth="1"/>
    <col min="14099" max="14099" width="2.28515625" style="2018" customWidth="1"/>
    <col min="14100" max="14100" width="26" style="2018" customWidth="1"/>
    <col min="14101" max="14101" width="8" style="2018" customWidth="1"/>
    <col min="14102" max="14102" width="1" style="2018" customWidth="1"/>
    <col min="14103" max="14103" width="6.7109375" style="2018" customWidth="1"/>
    <col min="14104" max="14104" width="1" style="2018" customWidth="1"/>
    <col min="14105" max="14105" width="6.7109375" style="2018" customWidth="1"/>
    <col min="14106" max="14106" width="1" style="2018" customWidth="1"/>
    <col min="14107" max="14107" width="6.7109375" style="2018" customWidth="1"/>
    <col min="14108" max="14108" width="1" style="2018" customWidth="1"/>
    <col min="14109" max="14109" width="6.7109375" style="2018" customWidth="1"/>
    <col min="14110" max="14110" width="1" style="2018" customWidth="1"/>
    <col min="14111" max="14111" width="6.7109375" style="2018" customWidth="1"/>
    <col min="14112" max="14112" width="1" style="2018" customWidth="1"/>
    <col min="14113" max="14114" width="6.7109375" style="2018" customWidth="1"/>
    <col min="14115" max="14336" width="11.42578125" style="2018"/>
    <col min="14337" max="14337" width="2" style="2018" customWidth="1"/>
    <col min="14338" max="14338" width="2.28515625" style="2018" customWidth="1"/>
    <col min="14339" max="14339" width="1.7109375" style="2018" customWidth="1"/>
    <col min="14340" max="14340" width="2.140625" style="2018" customWidth="1"/>
    <col min="14341" max="14341" width="6.7109375" style="2018" customWidth="1"/>
    <col min="14342" max="14342" width="1.5703125" style="2018" customWidth="1"/>
    <col min="14343" max="14343" width="58.28515625" style="2018" customWidth="1"/>
    <col min="14344" max="14346" width="4.7109375" style="2018" customWidth="1"/>
    <col min="14347" max="14347" width="1" style="2018" customWidth="1"/>
    <col min="14348" max="14350" width="4.7109375" style="2018" customWidth="1"/>
    <col min="14351" max="14352" width="11.42578125" style="2018"/>
    <col min="14353" max="14353" width="4.7109375" style="2018" customWidth="1"/>
    <col min="14354" max="14354" width="5" style="2018" customWidth="1"/>
    <col min="14355" max="14355" width="2.28515625" style="2018" customWidth="1"/>
    <col min="14356" max="14356" width="26" style="2018" customWidth="1"/>
    <col min="14357" max="14357" width="8" style="2018" customWidth="1"/>
    <col min="14358" max="14358" width="1" style="2018" customWidth="1"/>
    <col min="14359" max="14359" width="6.7109375" style="2018" customWidth="1"/>
    <col min="14360" max="14360" width="1" style="2018" customWidth="1"/>
    <col min="14361" max="14361" width="6.7109375" style="2018" customWidth="1"/>
    <col min="14362" max="14362" width="1" style="2018" customWidth="1"/>
    <col min="14363" max="14363" width="6.7109375" style="2018" customWidth="1"/>
    <col min="14364" max="14364" width="1" style="2018" customWidth="1"/>
    <col min="14365" max="14365" width="6.7109375" style="2018" customWidth="1"/>
    <col min="14366" max="14366" width="1" style="2018" customWidth="1"/>
    <col min="14367" max="14367" width="6.7109375" style="2018" customWidth="1"/>
    <col min="14368" max="14368" width="1" style="2018" customWidth="1"/>
    <col min="14369" max="14370" width="6.7109375" style="2018" customWidth="1"/>
    <col min="14371" max="14592" width="11.42578125" style="2018"/>
    <col min="14593" max="14593" width="2" style="2018" customWidth="1"/>
    <col min="14594" max="14594" width="2.28515625" style="2018" customWidth="1"/>
    <col min="14595" max="14595" width="1.7109375" style="2018" customWidth="1"/>
    <col min="14596" max="14596" width="2.140625" style="2018" customWidth="1"/>
    <col min="14597" max="14597" width="6.7109375" style="2018" customWidth="1"/>
    <col min="14598" max="14598" width="1.5703125" style="2018" customWidth="1"/>
    <col min="14599" max="14599" width="58.28515625" style="2018" customWidth="1"/>
    <col min="14600" max="14602" width="4.7109375" style="2018" customWidth="1"/>
    <col min="14603" max="14603" width="1" style="2018" customWidth="1"/>
    <col min="14604" max="14606" width="4.7109375" style="2018" customWidth="1"/>
    <col min="14607" max="14608" width="11.42578125" style="2018"/>
    <col min="14609" max="14609" width="4.7109375" style="2018" customWidth="1"/>
    <col min="14610" max="14610" width="5" style="2018" customWidth="1"/>
    <col min="14611" max="14611" width="2.28515625" style="2018" customWidth="1"/>
    <col min="14612" max="14612" width="26" style="2018" customWidth="1"/>
    <col min="14613" max="14613" width="8" style="2018" customWidth="1"/>
    <col min="14614" max="14614" width="1" style="2018" customWidth="1"/>
    <col min="14615" max="14615" width="6.7109375" style="2018" customWidth="1"/>
    <col min="14616" max="14616" width="1" style="2018" customWidth="1"/>
    <col min="14617" max="14617" width="6.7109375" style="2018" customWidth="1"/>
    <col min="14618" max="14618" width="1" style="2018" customWidth="1"/>
    <col min="14619" max="14619" width="6.7109375" style="2018" customWidth="1"/>
    <col min="14620" max="14620" width="1" style="2018" customWidth="1"/>
    <col min="14621" max="14621" width="6.7109375" style="2018" customWidth="1"/>
    <col min="14622" max="14622" width="1" style="2018" customWidth="1"/>
    <col min="14623" max="14623" width="6.7109375" style="2018" customWidth="1"/>
    <col min="14624" max="14624" width="1" style="2018" customWidth="1"/>
    <col min="14625" max="14626" width="6.7109375" style="2018" customWidth="1"/>
    <col min="14627" max="14848" width="11.42578125" style="2018"/>
    <col min="14849" max="14849" width="2" style="2018" customWidth="1"/>
    <col min="14850" max="14850" width="2.28515625" style="2018" customWidth="1"/>
    <col min="14851" max="14851" width="1.7109375" style="2018" customWidth="1"/>
    <col min="14852" max="14852" width="2.140625" style="2018" customWidth="1"/>
    <col min="14853" max="14853" width="6.7109375" style="2018" customWidth="1"/>
    <col min="14854" max="14854" width="1.5703125" style="2018" customWidth="1"/>
    <col min="14855" max="14855" width="58.28515625" style="2018" customWidth="1"/>
    <col min="14856" max="14858" width="4.7109375" style="2018" customWidth="1"/>
    <col min="14859" max="14859" width="1" style="2018" customWidth="1"/>
    <col min="14860" max="14862" width="4.7109375" style="2018" customWidth="1"/>
    <col min="14863" max="14864" width="11.42578125" style="2018"/>
    <col min="14865" max="14865" width="4.7109375" style="2018" customWidth="1"/>
    <col min="14866" max="14866" width="5" style="2018" customWidth="1"/>
    <col min="14867" max="14867" width="2.28515625" style="2018" customWidth="1"/>
    <col min="14868" max="14868" width="26" style="2018" customWidth="1"/>
    <col min="14869" max="14869" width="8" style="2018" customWidth="1"/>
    <col min="14870" max="14870" width="1" style="2018" customWidth="1"/>
    <col min="14871" max="14871" width="6.7109375" style="2018" customWidth="1"/>
    <col min="14872" max="14872" width="1" style="2018" customWidth="1"/>
    <col min="14873" max="14873" width="6.7109375" style="2018" customWidth="1"/>
    <col min="14874" max="14874" width="1" style="2018" customWidth="1"/>
    <col min="14875" max="14875" width="6.7109375" style="2018" customWidth="1"/>
    <col min="14876" max="14876" width="1" style="2018" customWidth="1"/>
    <col min="14877" max="14877" width="6.7109375" style="2018" customWidth="1"/>
    <col min="14878" max="14878" width="1" style="2018" customWidth="1"/>
    <col min="14879" max="14879" width="6.7109375" style="2018" customWidth="1"/>
    <col min="14880" max="14880" width="1" style="2018" customWidth="1"/>
    <col min="14881" max="14882" width="6.7109375" style="2018" customWidth="1"/>
    <col min="14883" max="15104" width="11.42578125" style="2018"/>
    <col min="15105" max="15105" width="2" style="2018" customWidth="1"/>
    <col min="15106" max="15106" width="2.28515625" style="2018" customWidth="1"/>
    <col min="15107" max="15107" width="1.7109375" style="2018" customWidth="1"/>
    <col min="15108" max="15108" width="2.140625" style="2018" customWidth="1"/>
    <col min="15109" max="15109" width="6.7109375" style="2018" customWidth="1"/>
    <col min="15110" max="15110" width="1.5703125" style="2018" customWidth="1"/>
    <col min="15111" max="15111" width="58.28515625" style="2018" customWidth="1"/>
    <col min="15112" max="15114" width="4.7109375" style="2018" customWidth="1"/>
    <col min="15115" max="15115" width="1" style="2018" customWidth="1"/>
    <col min="15116" max="15118" width="4.7109375" style="2018" customWidth="1"/>
    <col min="15119" max="15120" width="11.42578125" style="2018"/>
    <col min="15121" max="15121" width="4.7109375" style="2018" customWidth="1"/>
    <col min="15122" max="15122" width="5" style="2018" customWidth="1"/>
    <col min="15123" max="15123" width="2.28515625" style="2018" customWidth="1"/>
    <col min="15124" max="15124" width="26" style="2018" customWidth="1"/>
    <col min="15125" max="15125" width="8" style="2018" customWidth="1"/>
    <col min="15126" max="15126" width="1" style="2018" customWidth="1"/>
    <col min="15127" max="15127" width="6.7109375" style="2018" customWidth="1"/>
    <col min="15128" max="15128" width="1" style="2018" customWidth="1"/>
    <col min="15129" max="15129" width="6.7109375" style="2018" customWidth="1"/>
    <col min="15130" max="15130" width="1" style="2018" customWidth="1"/>
    <col min="15131" max="15131" width="6.7109375" style="2018" customWidth="1"/>
    <col min="15132" max="15132" width="1" style="2018" customWidth="1"/>
    <col min="15133" max="15133" width="6.7109375" style="2018" customWidth="1"/>
    <col min="15134" max="15134" width="1" style="2018" customWidth="1"/>
    <col min="15135" max="15135" width="6.7109375" style="2018" customWidth="1"/>
    <col min="15136" max="15136" width="1" style="2018" customWidth="1"/>
    <col min="15137" max="15138" width="6.7109375" style="2018" customWidth="1"/>
    <col min="15139" max="15360" width="11.42578125" style="2018"/>
    <col min="15361" max="15361" width="2" style="2018" customWidth="1"/>
    <col min="15362" max="15362" width="2.28515625" style="2018" customWidth="1"/>
    <col min="15363" max="15363" width="1.7109375" style="2018" customWidth="1"/>
    <col min="15364" max="15364" width="2.140625" style="2018" customWidth="1"/>
    <col min="15365" max="15365" width="6.7109375" style="2018" customWidth="1"/>
    <col min="15366" max="15366" width="1.5703125" style="2018" customWidth="1"/>
    <col min="15367" max="15367" width="58.28515625" style="2018" customWidth="1"/>
    <col min="15368" max="15370" width="4.7109375" style="2018" customWidth="1"/>
    <col min="15371" max="15371" width="1" style="2018" customWidth="1"/>
    <col min="15372" max="15374" width="4.7109375" style="2018" customWidth="1"/>
    <col min="15375" max="15376" width="11.42578125" style="2018"/>
    <col min="15377" max="15377" width="4.7109375" style="2018" customWidth="1"/>
    <col min="15378" max="15378" width="5" style="2018" customWidth="1"/>
    <col min="15379" max="15379" width="2.28515625" style="2018" customWidth="1"/>
    <col min="15380" max="15380" width="26" style="2018" customWidth="1"/>
    <col min="15381" max="15381" width="8" style="2018" customWidth="1"/>
    <col min="15382" max="15382" width="1" style="2018" customWidth="1"/>
    <col min="15383" max="15383" width="6.7109375" style="2018" customWidth="1"/>
    <col min="15384" max="15384" width="1" style="2018" customWidth="1"/>
    <col min="15385" max="15385" width="6.7109375" style="2018" customWidth="1"/>
    <col min="15386" max="15386" width="1" style="2018" customWidth="1"/>
    <col min="15387" max="15387" width="6.7109375" style="2018" customWidth="1"/>
    <col min="15388" max="15388" width="1" style="2018" customWidth="1"/>
    <col min="15389" max="15389" width="6.7109375" style="2018" customWidth="1"/>
    <col min="15390" max="15390" width="1" style="2018" customWidth="1"/>
    <col min="15391" max="15391" width="6.7109375" style="2018" customWidth="1"/>
    <col min="15392" max="15392" width="1" style="2018" customWidth="1"/>
    <col min="15393" max="15394" width="6.7109375" style="2018" customWidth="1"/>
    <col min="15395" max="15616" width="11.42578125" style="2018"/>
    <col min="15617" max="15617" width="2" style="2018" customWidth="1"/>
    <col min="15618" max="15618" width="2.28515625" style="2018" customWidth="1"/>
    <col min="15619" max="15619" width="1.7109375" style="2018" customWidth="1"/>
    <col min="15620" max="15620" width="2.140625" style="2018" customWidth="1"/>
    <col min="15621" max="15621" width="6.7109375" style="2018" customWidth="1"/>
    <col min="15622" max="15622" width="1.5703125" style="2018" customWidth="1"/>
    <col min="15623" max="15623" width="58.28515625" style="2018" customWidth="1"/>
    <col min="15624" max="15626" width="4.7109375" style="2018" customWidth="1"/>
    <col min="15627" max="15627" width="1" style="2018" customWidth="1"/>
    <col min="15628" max="15630" width="4.7109375" style="2018" customWidth="1"/>
    <col min="15631" max="15632" width="11.42578125" style="2018"/>
    <col min="15633" max="15633" width="4.7109375" style="2018" customWidth="1"/>
    <col min="15634" max="15634" width="5" style="2018" customWidth="1"/>
    <col min="15635" max="15635" width="2.28515625" style="2018" customWidth="1"/>
    <col min="15636" max="15636" width="26" style="2018" customWidth="1"/>
    <col min="15637" max="15637" width="8" style="2018" customWidth="1"/>
    <col min="15638" max="15638" width="1" style="2018" customWidth="1"/>
    <col min="15639" max="15639" width="6.7109375" style="2018" customWidth="1"/>
    <col min="15640" max="15640" width="1" style="2018" customWidth="1"/>
    <col min="15641" max="15641" width="6.7109375" style="2018" customWidth="1"/>
    <col min="15642" max="15642" width="1" style="2018" customWidth="1"/>
    <col min="15643" max="15643" width="6.7109375" style="2018" customWidth="1"/>
    <col min="15644" max="15644" width="1" style="2018" customWidth="1"/>
    <col min="15645" max="15645" width="6.7109375" style="2018" customWidth="1"/>
    <col min="15646" max="15646" width="1" style="2018" customWidth="1"/>
    <col min="15647" max="15647" width="6.7109375" style="2018" customWidth="1"/>
    <col min="15648" max="15648" width="1" style="2018" customWidth="1"/>
    <col min="15649" max="15650" width="6.7109375" style="2018" customWidth="1"/>
    <col min="15651" max="15872" width="11.42578125" style="2018"/>
    <col min="15873" max="15873" width="2" style="2018" customWidth="1"/>
    <col min="15874" max="15874" width="2.28515625" style="2018" customWidth="1"/>
    <col min="15875" max="15875" width="1.7109375" style="2018" customWidth="1"/>
    <col min="15876" max="15876" width="2.140625" style="2018" customWidth="1"/>
    <col min="15877" max="15877" width="6.7109375" style="2018" customWidth="1"/>
    <col min="15878" max="15878" width="1.5703125" style="2018" customWidth="1"/>
    <col min="15879" max="15879" width="58.28515625" style="2018" customWidth="1"/>
    <col min="15880" max="15882" width="4.7109375" style="2018" customWidth="1"/>
    <col min="15883" max="15883" width="1" style="2018" customWidth="1"/>
    <col min="15884" max="15886" width="4.7109375" style="2018" customWidth="1"/>
    <col min="15887" max="15888" width="11.42578125" style="2018"/>
    <col min="15889" max="15889" width="4.7109375" style="2018" customWidth="1"/>
    <col min="15890" max="15890" width="5" style="2018" customWidth="1"/>
    <col min="15891" max="15891" width="2.28515625" style="2018" customWidth="1"/>
    <col min="15892" max="15892" width="26" style="2018" customWidth="1"/>
    <col min="15893" max="15893" width="8" style="2018" customWidth="1"/>
    <col min="15894" max="15894" width="1" style="2018" customWidth="1"/>
    <col min="15895" max="15895" width="6.7109375" style="2018" customWidth="1"/>
    <col min="15896" max="15896" width="1" style="2018" customWidth="1"/>
    <col min="15897" max="15897" width="6.7109375" style="2018" customWidth="1"/>
    <col min="15898" max="15898" width="1" style="2018" customWidth="1"/>
    <col min="15899" max="15899" width="6.7109375" style="2018" customWidth="1"/>
    <col min="15900" max="15900" width="1" style="2018" customWidth="1"/>
    <col min="15901" max="15901" width="6.7109375" style="2018" customWidth="1"/>
    <col min="15902" max="15902" width="1" style="2018" customWidth="1"/>
    <col min="15903" max="15903" width="6.7109375" style="2018" customWidth="1"/>
    <col min="15904" max="15904" width="1" style="2018" customWidth="1"/>
    <col min="15905" max="15906" width="6.7109375" style="2018" customWidth="1"/>
    <col min="15907" max="16128" width="11.42578125" style="2018"/>
    <col min="16129" max="16129" width="2" style="2018" customWidth="1"/>
    <col min="16130" max="16130" width="2.28515625" style="2018" customWidth="1"/>
    <col min="16131" max="16131" width="1.7109375" style="2018" customWidth="1"/>
    <col min="16132" max="16132" width="2.140625" style="2018" customWidth="1"/>
    <col min="16133" max="16133" width="6.7109375" style="2018" customWidth="1"/>
    <col min="16134" max="16134" width="1.5703125" style="2018" customWidth="1"/>
    <col min="16135" max="16135" width="58.28515625" style="2018" customWidth="1"/>
    <col min="16136" max="16138" width="4.7109375" style="2018" customWidth="1"/>
    <col min="16139" max="16139" width="1" style="2018" customWidth="1"/>
    <col min="16140" max="16142" width="4.7109375" style="2018" customWidth="1"/>
    <col min="16143" max="16144" width="11.42578125" style="2018"/>
    <col min="16145" max="16145" width="4.7109375" style="2018" customWidth="1"/>
    <col min="16146" max="16146" width="5" style="2018" customWidth="1"/>
    <col min="16147" max="16147" width="2.28515625" style="2018" customWidth="1"/>
    <col min="16148" max="16148" width="26" style="2018" customWidth="1"/>
    <col min="16149" max="16149" width="8" style="2018" customWidth="1"/>
    <col min="16150" max="16150" width="1" style="2018" customWidth="1"/>
    <col min="16151" max="16151" width="6.7109375" style="2018" customWidth="1"/>
    <col min="16152" max="16152" width="1" style="2018" customWidth="1"/>
    <col min="16153" max="16153" width="6.7109375" style="2018" customWidth="1"/>
    <col min="16154" max="16154" width="1" style="2018" customWidth="1"/>
    <col min="16155" max="16155" width="6.7109375" style="2018" customWidth="1"/>
    <col min="16156" max="16156" width="1" style="2018" customWidth="1"/>
    <col min="16157" max="16157" width="6.7109375" style="2018" customWidth="1"/>
    <col min="16158" max="16158" width="1" style="2018" customWidth="1"/>
    <col min="16159" max="16159" width="6.7109375" style="2018" customWidth="1"/>
    <col min="16160" max="16160" width="1" style="2018" customWidth="1"/>
    <col min="16161" max="16162" width="6.7109375" style="2018" customWidth="1"/>
    <col min="16163" max="16384" width="11.42578125" style="2018"/>
  </cols>
  <sheetData>
    <row r="2" spans="1:35" ht="12.75" customHeight="1">
      <c r="A2" s="2014"/>
      <c r="B2" s="2014"/>
      <c r="C2" s="2014"/>
      <c r="D2" s="2015"/>
      <c r="E2" s="2763" t="s">
        <v>1463</v>
      </c>
      <c r="F2" s="2763"/>
      <c r="G2" s="2763"/>
      <c r="H2" s="2763"/>
      <c r="I2" s="2763"/>
      <c r="J2" s="2763"/>
      <c r="K2" s="2763"/>
      <c r="L2" s="2763"/>
      <c r="M2" s="2763"/>
      <c r="N2" s="2763"/>
      <c r="O2" s="2016"/>
      <c r="P2" s="2017"/>
      <c r="Q2" s="2017"/>
      <c r="R2" s="2763"/>
      <c r="S2" s="2763"/>
      <c r="T2" s="2763"/>
      <c r="U2" s="2763"/>
      <c r="V2" s="2763"/>
      <c r="W2" s="2763"/>
      <c r="X2" s="2763"/>
      <c r="Y2" s="2763"/>
      <c r="Z2" s="2763"/>
      <c r="AA2" s="2763"/>
      <c r="AB2" s="2763"/>
      <c r="AC2" s="2763"/>
      <c r="AD2" s="2763"/>
      <c r="AE2" s="2763"/>
      <c r="AF2" s="2763"/>
    </row>
    <row r="3" spans="1:35" s="2017" customFormat="1" ht="12.75" customHeight="1">
      <c r="A3" s="2014"/>
      <c r="B3" s="2019"/>
      <c r="C3" s="2019"/>
      <c r="D3" s="2020"/>
      <c r="E3" s="2763" t="s">
        <v>1</v>
      </c>
      <c r="F3" s="2763"/>
      <c r="G3" s="2763"/>
      <c r="H3" s="2763"/>
      <c r="I3" s="2763"/>
      <c r="J3" s="2763"/>
      <c r="K3" s="2763"/>
      <c r="L3" s="2763"/>
      <c r="M3" s="2763"/>
      <c r="N3" s="2763"/>
      <c r="O3" s="2021"/>
      <c r="P3" s="2019"/>
      <c r="Q3" s="2019"/>
      <c r="R3" s="2022"/>
      <c r="AH3" s="2023"/>
      <c r="AI3" s="2023"/>
    </row>
    <row r="4" spans="1:35" s="2017" customFormat="1" ht="3" customHeight="1">
      <c r="A4" s="2014"/>
      <c r="B4" s="2014"/>
      <c r="C4" s="2014"/>
      <c r="D4" s="2015"/>
      <c r="F4" s="2024"/>
      <c r="G4" s="2024"/>
      <c r="H4" s="2025"/>
      <c r="I4" s="2025"/>
      <c r="J4" s="2025"/>
      <c r="K4" s="2026"/>
      <c r="L4" s="2027"/>
      <c r="M4" s="2027"/>
      <c r="N4" s="2027"/>
      <c r="O4" s="2021"/>
      <c r="R4" s="2024"/>
    </row>
    <row r="5" spans="1:35" s="2017" customFormat="1" ht="12" customHeight="1">
      <c r="A5" s="2014"/>
      <c r="B5" s="2014"/>
      <c r="C5" s="2014"/>
      <c r="D5" s="2015"/>
      <c r="E5" s="2028"/>
      <c r="F5" s="2024"/>
      <c r="G5" s="2029"/>
      <c r="H5" s="2030"/>
      <c r="I5" s="2030"/>
      <c r="J5" s="2030"/>
      <c r="K5" s="2031"/>
      <c r="L5" s="2032"/>
      <c r="M5" s="2032"/>
      <c r="N5" s="2032"/>
      <c r="O5" s="2021"/>
      <c r="R5" s="2024"/>
    </row>
    <row r="6" spans="1:35" ht="12" customHeight="1">
      <c r="A6" s="2014"/>
      <c r="B6" s="2033"/>
      <c r="C6" s="2033"/>
      <c r="D6" s="2034"/>
      <c r="E6" s="2764" t="s">
        <v>2</v>
      </c>
      <c r="F6" s="2219" t="s">
        <v>1464</v>
      </c>
      <c r="G6" s="2219"/>
      <c r="H6" s="2767" t="s">
        <v>1465</v>
      </c>
      <c r="I6" s="2767"/>
      <c r="J6" s="2767"/>
      <c r="K6" s="2767"/>
      <c r="L6" s="2767"/>
      <c r="M6" s="2767"/>
      <c r="N6" s="2768"/>
      <c r="O6" s="2035"/>
      <c r="P6" s="2033"/>
    </row>
    <row r="7" spans="1:35" ht="12" customHeight="1">
      <c r="A7" s="2014"/>
      <c r="B7" s="2033"/>
      <c r="C7" s="2033"/>
      <c r="D7" s="2034"/>
      <c r="E7" s="2765"/>
      <c r="F7" s="2220"/>
      <c r="G7" s="2220"/>
      <c r="H7" s="2769" t="s">
        <v>1267</v>
      </c>
      <c r="I7" s="2769"/>
      <c r="J7" s="2769"/>
      <c r="K7" s="2036"/>
      <c r="L7" s="2770" t="s">
        <v>1268</v>
      </c>
      <c r="M7" s="2770"/>
      <c r="N7" s="2771"/>
      <c r="O7" s="2035"/>
      <c r="P7" s="2033"/>
    </row>
    <row r="8" spans="1:35" ht="12" customHeight="1">
      <c r="A8" s="2014"/>
      <c r="B8" s="2014"/>
      <c r="C8" s="2014"/>
      <c r="D8" s="2015"/>
      <c r="E8" s="2766"/>
      <c r="F8" s="2221"/>
      <c r="G8" s="2221"/>
      <c r="H8" s="2037" t="s">
        <v>18</v>
      </c>
      <c r="I8" s="2037" t="s">
        <v>19</v>
      </c>
      <c r="J8" s="2037" t="s">
        <v>8</v>
      </c>
      <c r="K8" s="2038"/>
      <c r="L8" s="2037" t="s">
        <v>18</v>
      </c>
      <c r="M8" s="2037" t="s">
        <v>19</v>
      </c>
      <c r="N8" s="2039" t="s">
        <v>8</v>
      </c>
      <c r="O8" s="2016"/>
      <c r="P8" s="2017"/>
    </row>
    <row r="9" spans="1:35">
      <c r="A9" s="2014"/>
      <c r="B9" s="2014"/>
      <c r="C9" s="2014"/>
      <c r="D9" s="2015"/>
      <c r="E9" s="2211">
        <v>1401</v>
      </c>
      <c r="F9" s="727" t="s">
        <v>20</v>
      </c>
      <c r="G9" s="2040"/>
      <c r="H9" s="2041">
        <f>SUM(H10:H17)</f>
        <v>1</v>
      </c>
      <c r="I9" s="2041">
        <f>SUM(I10:I17)</f>
        <v>0</v>
      </c>
      <c r="J9" s="2041">
        <f t="shared" ref="J9:J56" si="0">SUM(H9:I9)</f>
        <v>1</v>
      </c>
      <c r="K9" s="2042"/>
      <c r="L9" s="2043">
        <f>SUM(L10:L17)</f>
        <v>1</v>
      </c>
      <c r="M9" s="2043">
        <f>SUM(M10:M17)</f>
        <v>2</v>
      </c>
      <c r="N9" s="2044">
        <f t="shared" ref="N9:N56" si="1">SUM(L9:M9)</f>
        <v>3</v>
      </c>
      <c r="O9" s="2016"/>
      <c r="P9" s="2017"/>
    </row>
    <row r="10" spans="1:35" ht="12" customHeight="1">
      <c r="A10" s="2014"/>
      <c r="B10" s="2014"/>
      <c r="C10" s="2014"/>
      <c r="D10" s="2015"/>
      <c r="E10" s="2212"/>
      <c r="F10" s="282" t="s">
        <v>21</v>
      </c>
      <c r="G10" s="2045"/>
      <c r="H10" s="2046">
        <v>0</v>
      </c>
      <c r="I10" s="2046">
        <v>0</v>
      </c>
      <c r="J10" s="2046">
        <f t="shared" si="0"/>
        <v>0</v>
      </c>
      <c r="K10" s="2046"/>
      <c r="L10" s="2047">
        <v>0</v>
      </c>
      <c r="M10" s="2047">
        <v>0</v>
      </c>
      <c r="N10" s="2048">
        <f t="shared" si="1"/>
        <v>0</v>
      </c>
      <c r="O10" s="2016"/>
      <c r="P10" s="2016"/>
    </row>
    <row r="11" spans="1:35" ht="12" customHeight="1">
      <c r="A11" s="2014"/>
      <c r="B11" s="2014"/>
      <c r="C11" s="2014"/>
      <c r="D11" s="2015"/>
      <c r="E11" s="2212"/>
      <c r="F11" s="289" t="s">
        <v>22</v>
      </c>
      <c r="G11" s="2049"/>
      <c r="H11" s="2047">
        <v>1</v>
      </c>
      <c r="I11" s="2047">
        <v>0</v>
      </c>
      <c r="J11" s="2047">
        <f t="shared" si="0"/>
        <v>1</v>
      </c>
      <c r="K11" s="2047"/>
      <c r="L11" s="2047">
        <v>0</v>
      </c>
      <c r="M11" s="2047">
        <v>0</v>
      </c>
      <c r="N11" s="2050">
        <f t="shared" si="1"/>
        <v>0</v>
      </c>
      <c r="O11" s="2016"/>
      <c r="P11" s="2016"/>
    </row>
    <row r="12" spans="1:35" ht="12" customHeight="1">
      <c r="A12" s="2014"/>
      <c r="B12" s="2014"/>
      <c r="C12" s="2014"/>
      <c r="D12" s="2015"/>
      <c r="E12" s="2212"/>
      <c r="F12" s="289" t="s">
        <v>23</v>
      </c>
      <c r="G12" s="2049"/>
      <c r="H12" s="2047">
        <v>0</v>
      </c>
      <c r="I12" s="2047">
        <v>0</v>
      </c>
      <c r="J12" s="2047">
        <f t="shared" si="0"/>
        <v>0</v>
      </c>
      <c r="K12" s="2047"/>
      <c r="L12" s="2047">
        <v>0</v>
      </c>
      <c r="M12" s="2047">
        <v>2</v>
      </c>
      <c r="N12" s="2050">
        <f t="shared" si="1"/>
        <v>2</v>
      </c>
      <c r="O12" s="2016"/>
      <c r="P12" s="2016"/>
    </row>
    <row r="13" spans="1:35" ht="12" customHeight="1">
      <c r="A13" s="2014"/>
      <c r="B13" s="2014"/>
      <c r="C13" s="2014"/>
      <c r="D13" s="2015"/>
      <c r="E13" s="2212"/>
      <c r="F13" s="287" t="s">
        <v>24</v>
      </c>
      <c r="G13" s="2049"/>
      <c r="H13" s="2047">
        <v>0</v>
      </c>
      <c r="I13" s="2047">
        <v>0</v>
      </c>
      <c r="J13" s="2047">
        <f t="shared" si="0"/>
        <v>0</v>
      </c>
      <c r="K13" s="2047"/>
      <c r="L13" s="2047">
        <v>0</v>
      </c>
      <c r="M13" s="2047">
        <v>0</v>
      </c>
      <c r="N13" s="2050">
        <f t="shared" si="1"/>
        <v>0</v>
      </c>
      <c r="O13" s="2016"/>
      <c r="P13" s="2016"/>
    </row>
    <row r="14" spans="1:35" ht="12" customHeight="1">
      <c r="A14" s="2014"/>
      <c r="B14" s="2014"/>
      <c r="C14" s="2014"/>
      <c r="D14" s="2015"/>
      <c r="E14" s="2212"/>
      <c r="F14" s="287" t="s">
        <v>25</v>
      </c>
      <c r="G14" s="2049"/>
      <c r="H14" s="2047">
        <v>0</v>
      </c>
      <c r="I14" s="2047">
        <v>0</v>
      </c>
      <c r="J14" s="2047">
        <f t="shared" si="0"/>
        <v>0</v>
      </c>
      <c r="K14" s="2047"/>
      <c r="L14" s="2047">
        <v>0</v>
      </c>
      <c r="M14" s="2047">
        <v>0</v>
      </c>
      <c r="N14" s="2050">
        <f t="shared" si="1"/>
        <v>0</v>
      </c>
      <c r="O14" s="2016"/>
      <c r="P14" s="2016"/>
    </row>
    <row r="15" spans="1:35" ht="12" customHeight="1">
      <c r="A15" s="2014"/>
      <c r="B15" s="2014"/>
      <c r="C15" s="2014"/>
      <c r="D15" s="2015"/>
      <c r="E15" s="2212"/>
      <c r="F15" s="287" t="s">
        <v>26</v>
      </c>
      <c r="G15" s="2049"/>
      <c r="H15" s="2047">
        <v>0</v>
      </c>
      <c r="I15" s="2047">
        <v>0</v>
      </c>
      <c r="J15" s="2047">
        <f t="shared" si="0"/>
        <v>0</v>
      </c>
      <c r="K15" s="2047"/>
      <c r="L15" s="2047">
        <v>0</v>
      </c>
      <c r="M15" s="2047">
        <v>0</v>
      </c>
      <c r="N15" s="2050">
        <f t="shared" si="1"/>
        <v>0</v>
      </c>
      <c r="O15" s="2016"/>
      <c r="P15" s="2016"/>
    </row>
    <row r="16" spans="1:35" ht="12" customHeight="1">
      <c r="A16" s="2014"/>
      <c r="B16" s="2014"/>
      <c r="C16" s="2014"/>
      <c r="D16" s="2015"/>
      <c r="E16" s="2212"/>
      <c r="F16" s="287" t="s">
        <v>28</v>
      </c>
      <c r="G16" s="2049"/>
      <c r="H16" s="2047">
        <v>0</v>
      </c>
      <c r="I16" s="2047">
        <v>0</v>
      </c>
      <c r="J16" s="2047">
        <f t="shared" si="0"/>
        <v>0</v>
      </c>
      <c r="K16" s="2047"/>
      <c r="L16" s="2047">
        <v>1</v>
      </c>
      <c r="M16" s="2047">
        <v>0</v>
      </c>
      <c r="N16" s="2050">
        <f t="shared" si="1"/>
        <v>1</v>
      </c>
      <c r="O16" s="2016"/>
      <c r="P16" s="2016"/>
    </row>
    <row r="17" spans="1:20" ht="12" customHeight="1">
      <c r="A17" s="2014"/>
      <c r="B17" s="2014"/>
      <c r="C17" s="2014"/>
      <c r="D17" s="2015"/>
      <c r="E17" s="2213"/>
      <c r="F17" s="287" t="s">
        <v>27</v>
      </c>
      <c r="G17" s="2049"/>
      <c r="H17" s="2047">
        <v>0</v>
      </c>
      <c r="I17" s="2047">
        <v>0</v>
      </c>
      <c r="J17" s="2047">
        <f t="shared" si="0"/>
        <v>0</v>
      </c>
      <c r="K17" s="2047"/>
      <c r="L17" s="2047">
        <v>0</v>
      </c>
      <c r="M17" s="2047">
        <v>0</v>
      </c>
      <c r="N17" s="2050">
        <f t="shared" si="1"/>
        <v>0</v>
      </c>
      <c r="O17" s="2016"/>
      <c r="P17" s="2016"/>
    </row>
    <row r="18" spans="1:20">
      <c r="A18" s="2014"/>
      <c r="B18" s="2014"/>
      <c r="C18" s="2014"/>
      <c r="D18" s="2015"/>
      <c r="E18" s="2211">
        <v>1402</v>
      </c>
      <c r="F18" s="122" t="s">
        <v>29</v>
      </c>
      <c r="G18" s="2051"/>
      <c r="H18" s="2052">
        <f>SUM(H19:H26)</f>
        <v>2</v>
      </c>
      <c r="I18" s="2052">
        <f>SUM(I19:I26)</f>
        <v>4</v>
      </c>
      <c r="J18" s="2053">
        <f t="shared" si="0"/>
        <v>6</v>
      </c>
      <c r="K18" s="2052"/>
      <c r="L18" s="2052">
        <f>SUM(L19:L26)</f>
        <v>1</v>
      </c>
      <c r="M18" s="2052">
        <f>SUM(M19:M26)</f>
        <v>4</v>
      </c>
      <c r="N18" s="2054">
        <f t="shared" si="1"/>
        <v>5</v>
      </c>
      <c r="O18" s="2016"/>
      <c r="P18" s="2016"/>
    </row>
    <row r="19" spans="1:20" ht="12" customHeight="1">
      <c r="A19" s="2014"/>
      <c r="B19" s="2014"/>
      <c r="C19" s="2014"/>
      <c r="D19" s="2015"/>
      <c r="E19" s="2212"/>
      <c r="F19" s="289" t="s">
        <v>114</v>
      </c>
      <c r="G19" s="2049"/>
      <c r="H19" s="2047">
        <v>2</v>
      </c>
      <c r="I19" s="2047">
        <v>0</v>
      </c>
      <c r="J19" s="2046">
        <f t="shared" si="0"/>
        <v>2</v>
      </c>
      <c r="K19" s="2047"/>
      <c r="L19" s="2047">
        <v>0</v>
      </c>
      <c r="M19" s="2047">
        <v>3</v>
      </c>
      <c r="N19" s="2050">
        <f t="shared" si="1"/>
        <v>3</v>
      </c>
      <c r="O19" s="2016"/>
      <c r="P19" s="2772"/>
      <c r="Q19" s="2772"/>
      <c r="R19" s="2772"/>
      <c r="S19" s="2772"/>
      <c r="T19" s="2772"/>
    </row>
    <row r="20" spans="1:20" ht="12" customHeight="1">
      <c r="A20" s="2014"/>
      <c r="B20" s="2014"/>
      <c r="C20" s="2014"/>
      <c r="D20" s="2015"/>
      <c r="E20" s="2212"/>
      <c r="F20" s="289" t="s">
        <v>31</v>
      </c>
      <c r="G20" s="2049"/>
      <c r="H20" s="2047">
        <v>0</v>
      </c>
      <c r="I20" s="2047">
        <v>0</v>
      </c>
      <c r="J20" s="2047">
        <f t="shared" si="0"/>
        <v>0</v>
      </c>
      <c r="K20" s="2047"/>
      <c r="L20" s="2047">
        <v>0</v>
      </c>
      <c r="M20" s="2047">
        <v>0</v>
      </c>
      <c r="N20" s="2050">
        <f t="shared" si="1"/>
        <v>0</v>
      </c>
      <c r="O20" s="2016"/>
      <c r="P20" s="2772"/>
      <c r="Q20" s="2772"/>
      <c r="R20" s="2772"/>
      <c r="S20" s="2772"/>
      <c r="T20" s="2772"/>
    </row>
    <row r="21" spans="1:20" ht="12" customHeight="1">
      <c r="A21" s="2014"/>
      <c r="B21" s="2014"/>
      <c r="C21" s="2014"/>
      <c r="D21" s="2015"/>
      <c r="E21" s="2212"/>
      <c r="F21" s="289" t="s">
        <v>32</v>
      </c>
      <c r="G21" s="2049"/>
      <c r="H21" s="2047">
        <v>0</v>
      </c>
      <c r="I21" s="2047">
        <v>4</v>
      </c>
      <c r="J21" s="2047">
        <f t="shared" si="0"/>
        <v>4</v>
      </c>
      <c r="K21" s="2047"/>
      <c r="L21" s="2047">
        <v>0</v>
      </c>
      <c r="M21" s="2047">
        <v>0</v>
      </c>
      <c r="N21" s="2050">
        <f t="shared" si="1"/>
        <v>0</v>
      </c>
      <c r="O21" s="2016"/>
      <c r="P21" s="2772"/>
      <c r="Q21" s="2772"/>
      <c r="R21" s="2772"/>
      <c r="S21" s="2772"/>
      <c r="T21" s="2772"/>
    </row>
    <row r="22" spans="1:20" ht="12" customHeight="1">
      <c r="A22" s="2014"/>
      <c r="B22" s="2014"/>
      <c r="C22" s="2014"/>
      <c r="D22" s="2015"/>
      <c r="E22" s="2212"/>
      <c r="F22" s="289" t="s">
        <v>131</v>
      </c>
      <c r="G22" s="2049"/>
      <c r="H22" s="2047">
        <v>0</v>
      </c>
      <c r="I22" s="2047">
        <v>0</v>
      </c>
      <c r="J22" s="2047">
        <f t="shared" si="0"/>
        <v>0</v>
      </c>
      <c r="K22" s="2047"/>
      <c r="L22" s="2047">
        <v>0</v>
      </c>
      <c r="M22" s="2047">
        <v>1</v>
      </c>
      <c r="N22" s="2050">
        <f t="shared" si="1"/>
        <v>1</v>
      </c>
      <c r="O22" s="2016"/>
      <c r="P22" s="2772"/>
      <c r="Q22" s="2772"/>
      <c r="R22" s="2772"/>
      <c r="S22" s="2772"/>
      <c r="T22" s="2772"/>
    </row>
    <row r="23" spans="1:20" ht="12" customHeight="1">
      <c r="A23" s="2014"/>
      <c r="B23" s="2014"/>
      <c r="C23" s="2014"/>
      <c r="D23" s="2015"/>
      <c r="E23" s="2212"/>
      <c r="F23" s="289" t="s">
        <v>132</v>
      </c>
      <c r="G23" s="2049"/>
      <c r="H23" s="2047">
        <v>0</v>
      </c>
      <c r="I23" s="2047">
        <v>0</v>
      </c>
      <c r="J23" s="2047">
        <f t="shared" si="0"/>
        <v>0</v>
      </c>
      <c r="K23" s="2047"/>
      <c r="L23" s="2047">
        <v>1</v>
      </c>
      <c r="M23" s="2047">
        <v>0</v>
      </c>
      <c r="N23" s="2050">
        <f t="shared" si="1"/>
        <v>1</v>
      </c>
      <c r="O23" s="2016"/>
      <c r="P23" s="2772"/>
      <c r="Q23" s="2772"/>
      <c r="R23" s="2772"/>
      <c r="S23" s="2772"/>
      <c r="T23" s="2772"/>
    </row>
    <row r="24" spans="1:20" ht="12" customHeight="1">
      <c r="A24" s="2014"/>
      <c r="B24" s="2014"/>
      <c r="C24" s="2014"/>
      <c r="D24" s="2015"/>
      <c r="E24" s="2212"/>
      <c r="F24" s="289" t="s">
        <v>35</v>
      </c>
      <c r="G24" s="2049"/>
      <c r="H24" s="2047">
        <v>0</v>
      </c>
      <c r="I24" s="2047">
        <v>0</v>
      </c>
      <c r="J24" s="2047">
        <f t="shared" si="0"/>
        <v>0</v>
      </c>
      <c r="K24" s="2047"/>
      <c r="L24" s="2047">
        <v>0</v>
      </c>
      <c r="M24" s="2047">
        <v>0</v>
      </c>
      <c r="N24" s="2050">
        <f t="shared" si="1"/>
        <v>0</v>
      </c>
      <c r="O24" s="2016"/>
      <c r="P24" s="2772"/>
      <c r="Q24" s="2772"/>
      <c r="R24" s="2772"/>
      <c r="S24" s="2772"/>
      <c r="T24" s="2772"/>
    </row>
    <row r="25" spans="1:20" ht="12" customHeight="1">
      <c r="A25" s="2014"/>
      <c r="B25" s="2014"/>
      <c r="C25" s="2014"/>
      <c r="D25" s="2015"/>
      <c r="E25" s="2212"/>
      <c r="F25" s="289" t="s">
        <v>133</v>
      </c>
      <c r="G25" s="2049"/>
      <c r="H25" s="2047">
        <v>0</v>
      </c>
      <c r="I25" s="2047">
        <v>0</v>
      </c>
      <c r="J25" s="2047">
        <f t="shared" si="0"/>
        <v>0</v>
      </c>
      <c r="K25" s="2047"/>
      <c r="L25" s="2047">
        <v>0</v>
      </c>
      <c r="M25" s="2047">
        <v>0</v>
      </c>
      <c r="N25" s="2050">
        <f t="shared" si="1"/>
        <v>0</v>
      </c>
      <c r="O25" s="2016"/>
      <c r="P25" s="2772"/>
      <c r="Q25" s="2772"/>
      <c r="R25" s="2772"/>
      <c r="S25" s="2772"/>
      <c r="T25" s="2772"/>
    </row>
    <row r="26" spans="1:20" ht="12" customHeight="1">
      <c r="A26" s="2014"/>
      <c r="B26" s="2014"/>
      <c r="C26" s="2014"/>
      <c r="D26" s="2015"/>
      <c r="E26" s="2213"/>
      <c r="F26" s="287" t="s">
        <v>37</v>
      </c>
      <c r="G26" s="2049"/>
      <c r="H26" s="2047">
        <v>0</v>
      </c>
      <c r="I26" s="2047">
        <v>0</v>
      </c>
      <c r="J26" s="2047">
        <f t="shared" si="0"/>
        <v>0</v>
      </c>
      <c r="K26" s="2047"/>
      <c r="L26" s="2047">
        <v>0</v>
      </c>
      <c r="M26" s="2047">
        <v>0</v>
      </c>
      <c r="N26" s="2050">
        <f t="shared" si="1"/>
        <v>0</v>
      </c>
      <c r="O26" s="2016"/>
      <c r="P26" s="2016"/>
    </row>
    <row r="27" spans="1:20">
      <c r="A27" s="2014"/>
      <c r="B27" s="2014"/>
      <c r="C27" s="2014"/>
      <c r="D27" s="2015"/>
      <c r="E27" s="2211">
        <v>1403</v>
      </c>
      <c r="F27" s="122" t="s">
        <v>39</v>
      </c>
      <c r="G27" s="2051"/>
      <c r="H27" s="2052">
        <f>SUM(H28:H30)</f>
        <v>0</v>
      </c>
      <c r="I27" s="2052">
        <f>SUM(I28:I30)</f>
        <v>5</v>
      </c>
      <c r="J27" s="2053">
        <f t="shared" si="0"/>
        <v>5</v>
      </c>
      <c r="K27" s="2052"/>
      <c r="L27" s="2052">
        <f>SUM(L28:L30)</f>
        <v>0</v>
      </c>
      <c r="M27" s="2052">
        <f>SUM(M28:M30)</f>
        <v>0</v>
      </c>
      <c r="N27" s="2054">
        <f t="shared" si="1"/>
        <v>0</v>
      </c>
      <c r="O27" s="2016"/>
      <c r="P27" s="2016"/>
    </row>
    <row r="28" spans="1:20" ht="12" customHeight="1">
      <c r="A28" s="2014"/>
      <c r="B28" s="2014"/>
      <c r="C28" s="2014"/>
      <c r="D28" s="2015"/>
      <c r="E28" s="2212"/>
      <c r="F28" s="287" t="s">
        <v>40</v>
      </c>
      <c r="G28" s="2049"/>
      <c r="H28" s="2047">
        <v>0</v>
      </c>
      <c r="I28" s="2047">
        <v>2</v>
      </c>
      <c r="J28" s="2046">
        <f t="shared" si="0"/>
        <v>2</v>
      </c>
      <c r="K28" s="2047"/>
      <c r="L28" s="2047">
        <v>0</v>
      </c>
      <c r="M28" s="2047">
        <v>0</v>
      </c>
      <c r="N28" s="2050">
        <f t="shared" si="1"/>
        <v>0</v>
      </c>
      <c r="O28" s="2016"/>
      <c r="P28" s="2016"/>
    </row>
    <row r="29" spans="1:20" ht="12" customHeight="1">
      <c r="A29" s="2014"/>
      <c r="B29" s="2014"/>
      <c r="C29" s="2014"/>
      <c r="D29" s="2015"/>
      <c r="E29" s="2212"/>
      <c r="F29" s="287" t="s">
        <v>41</v>
      </c>
      <c r="G29" s="2049"/>
      <c r="H29" s="2047">
        <v>0</v>
      </c>
      <c r="I29" s="2047">
        <v>3</v>
      </c>
      <c r="J29" s="2047">
        <f t="shared" si="0"/>
        <v>3</v>
      </c>
      <c r="K29" s="2047"/>
      <c r="L29" s="2047">
        <v>0</v>
      </c>
      <c r="M29" s="2047">
        <v>0</v>
      </c>
      <c r="N29" s="2050">
        <f t="shared" si="1"/>
        <v>0</v>
      </c>
      <c r="O29" s="2016"/>
      <c r="P29" s="2016"/>
    </row>
    <row r="30" spans="1:20" ht="12" customHeight="1">
      <c r="A30" s="2014"/>
      <c r="B30" s="2014"/>
      <c r="C30" s="2014"/>
      <c r="D30" s="2015"/>
      <c r="E30" s="2212"/>
      <c r="F30" s="287" t="s">
        <v>42</v>
      </c>
      <c r="G30" s="2049"/>
      <c r="H30" s="2047">
        <v>0</v>
      </c>
      <c r="I30" s="2047">
        <v>0</v>
      </c>
      <c r="J30" s="2047">
        <f t="shared" si="0"/>
        <v>0</v>
      </c>
      <c r="K30" s="2047"/>
      <c r="L30" s="2047">
        <v>0</v>
      </c>
      <c r="M30" s="2047">
        <v>0</v>
      </c>
      <c r="N30" s="2050">
        <f t="shared" si="1"/>
        <v>0</v>
      </c>
      <c r="O30" s="2016"/>
      <c r="P30" s="2016"/>
    </row>
    <row r="31" spans="1:20">
      <c r="A31" s="2014"/>
      <c r="B31" s="2014"/>
      <c r="C31" s="2014"/>
      <c r="D31" s="2015"/>
      <c r="E31" s="2204">
        <v>1404</v>
      </c>
      <c r="F31" s="122" t="s">
        <v>43</v>
      </c>
      <c r="G31" s="2051"/>
      <c r="H31" s="2052">
        <f>SUM(H32:H33)</f>
        <v>0</v>
      </c>
      <c r="I31" s="2052">
        <f>SUM(I32:I33)</f>
        <v>0</v>
      </c>
      <c r="J31" s="2053">
        <f t="shared" si="0"/>
        <v>0</v>
      </c>
      <c r="K31" s="2052"/>
      <c r="L31" s="2052">
        <f>SUM(L32:L33)</f>
        <v>3</v>
      </c>
      <c r="M31" s="2052">
        <f>SUM(M32:M33)</f>
        <v>0</v>
      </c>
      <c r="N31" s="2054">
        <f t="shared" si="1"/>
        <v>3</v>
      </c>
    </row>
    <row r="32" spans="1:20">
      <c r="A32" s="2014"/>
      <c r="B32" s="2014"/>
      <c r="C32" s="2014"/>
      <c r="D32" s="2015"/>
      <c r="E32" s="2205"/>
      <c r="F32" s="289" t="s">
        <v>128</v>
      </c>
      <c r="G32" s="2049"/>
      <c r="H32" s="2047">
        <v>0</v>
      </c>
      <c r="I32" s="2047">
        <v>0</v>
      </c>
      <c r="J32" s="2046">
        <f t="shared" si="0"/>
        <v>0</v>
      </c>
      <c r="K32" s="2047"/>
      <c r="L32" s="2055">
        <v>3</v>
      </c>
      <c r="M32" s="2055">
        <v>0</v>
      </c>
      <c r="N32" s="2056">
        <f t="shared" si="1"/>
        <v>3</v>
      </c>
    </row>
    <row r="33" spans="1:14" ht="12.75" customHeight="1">
      <c r="A33" s="2014"/>
      <c r="B33" s="2014"/>
      <c r="C33" s="2014"/>
      <c r="D33" s="2015"/>
      <c r="E33" s="2205"/>
      <c r="F33" s="289" t="s">
        <v>45</v>
      </c>
      <c r="G33" s="2049"/>
      <c r="H33" s="2047">
        <v>0</v>
      </c>
      <c r="I33" s="2047">
        <v>0</v>
      </c>
      <c r="J33" s="2057">
        <f t="shared" si="0"/>
        <v>0</v>
      </c>
      <c r="K33" s="2047"/>
      <c r="L33" s="2055">
        <v>0</v>
      </c>
      <c r="M33" s="2055">
        <v>0</v>
      </c>
      <c r="N33" s="2058">
        <f t="shared" si="1"/>
        <v>0</v>
      </c>
    </row>
    <row r="34" spans="1:14" ht="12.75" customHeight="1">
      <c r="A34" s="2014"/>
      <c r="B34" s="2014"/>
      <c r="C34" s="2014"/>
      <c r="D34" s="2015"/>
      <c r="E34" s="2211">
        <v>1405</v>
      </c>
      <c r="F34" s="98" t="s">
        <v>46</v>
      </c>
      <c r="G34" s="2059"/>
      <c r="H34" s="2052">
        <f>SUM(H35:H38)</f>
        <v>2</v>
      </c>
      <c r="I34" s="2052">
        <f>SUM(I35:I38)</f>
        <v>1</v>
      </c>
      <c r="J34" s="2060">
        <f t="shared" si="0"/>
        <v>3</v>
      </c>
      <c r="K34" s="2061"/>
      <c r="L34" s="2052">
        <f>SUM(L35:L38)</f>
        <v>3</v>
      </c>
      <c r="M34" s="2052">
        <f>SUM(M35:M38)</f>
        <v>7</v>
      </c>
      <c r="N34" s="2062">
        <f t="shared" si="1"/>
        <v>10</v>
      </c>
    </row>
    <row r="35" spans="1:14" ht="12.75" customHeight="1">
      <c r="A35" s="2014"/>
      <c r="B35" s="2014"/>
      <c r="C35" s="2014"/>
      <c r="D35" s="2015"/>
      <c r="E35" s="2212"/>
      <c r="F35" s="289" t="s">
        <v>47</v>
      </c>
      <c r="G35" s="2049"/>
      <c r="H35" s="2047">
        <v>1</v>
      </c>
      <c r="I35" s="2047">
        <v>0</v>
      </c>
      <c r="J35" s="2046">
        <f t="shared" si="0"/>
        <v>1</v>
      </c>
      <c r="K35" s="2047"/>
      <c r="L35" s="2047">
        <v>1</v>
      </c>
      <c r="M35" s="2047">
        <v>4</v>
      </c>
      <c r="N35" s="2050">
        <f t="shared" si="1"/>
        <v>5</v>
      </c>
    </row>
    <row r="36" spans="1:14" ht="12.75" customHeight="1">
      <c r="B36" s="2014"/>
      <c r="C36" s="2014"/>
      <c r="D36" s="2015"/>
      <c r="E36" s="2212"/>
      <c r="F36" s="289" t="s">
        <v>1466</v>
      </c>
      <c r="G36" s="2049"/>
      <c r="H36" s="2047">
        <v>1</v>
      </c>
      <c r="I36" s="2047">
        <v>1</v>
      </c>
      <c r="J36" s="2047">
        <f t="shared" si="0"/>
        <v>2</v>
      </c>
      <c r="K36" s="2047"/>
      <c r="L36" s="2047">
        <v>2</v>
      </c>
      <c r="M36" s="2047">
        <v>3</v>
      </c>
      <c r="N36" s="2050">
        <f t="shared" si="1"/>
        <v>5</v>
      </c>
    </row>
    <row r="37" spans="1:14" ht="12.75" customHeight="1">
      <c r="B37" s="2014"/>
      <c r="C37" s="2014"/>
      <c r="D37" s="2015"/>
      <c r="E37" s="2212"/>
      <c r="F37" s="289" t="s">
        <v>49</v>
      </c>
      <c r="G37" s="2049"/>
      <c r="H37" s="2047">
        <v>0</v>
      </c>
      <c r="I37" s="2047">
        <v>0</v>
      </c>
      <c r="J37" s="2047">
        <f t="shared" si="0"/>
        <v>0</v>
      </c>
      <c r="K37" s="2047"/>
      <c r="L37" s="2047">
        <v>0</v>
      </c>
      <c r="M37" s="2047">
        <v>0</v>
      </c>
      <c r="N37" s="2050">
        <f t="shared" si="1"/>
        <v>0</v>
      </c>
    </row>
    <row r="38" spans="1:14" ht="12.75" customHeight="1">
      <c r="B38" s="2014"/>
      <c r="C38" s="2014"/>
      <c r="D38" s="2015"/>
      <c r="E38" s="2212"/>
      <c r="F38" s="289" t="s">
        <v>50</v>
      </c>
      <c r="G38" s="2064"/>
      <c r="H38" s="2065">
        <v>0</v>
      </c>
      <c r="I38" s="2065">
        <v>0</v>
      </c>
      <c r="J38" s="2047">
        <f t="shared" si="0"/>
        <v>0</v>
      </c>
      <c r="K38" s="2065"/>
      <c r="L38" s="2047">
        <v>0</v>
      </c>
      <c r="M38" s="2047">
        <v>0</v>
      </c>
      <c r="N38" s="2050">
        <f t="shared" si="1"/>
        <v>0</v>
      </c>
    </row>
    <row r="39" spans="1:14" ht="12.75" customHeight="1">
      <c r="B39" s="2014"/>
      <c r="C39" s="2014"/>
      <c r="D39" s="2015"/>
      <c r="E39" s="2211">
        <v>1406</v>
      </c>
      <c r="F39" s="122" t="s">
        <v>51</v>
      </c>
      <c r="G39" s="2051"/>
      <c r="H39" s="2052">
        <f>SUM(H40:H44)</f>
        <v>0</v>
      </c>
      <c r="I39" s="2052">
        <f>SUM(I40:I44)</f>
        <v>0</v>
      </c>
      <c r="J39" s="2053">
        <f t="shared" si="0"/>
        <v>0</v>
      </c>
      <c r="K39" s="2052"/>
      <c r="L39" s="2052">
        <f>SUM(L40:L44)</f>
        <v>1</v>
      </c>
      <c r="M39" s="2052">
        <f>SUM(M40:M44)</f>
        <v>4</v>
      </c>
      <c r="N39" s="2054">
        <f t="shared" si="1"/>
        <v>5</v>
      </c>
    </row>
    <row r="40" spans="1:14" ht="12.75" customHeight="1">
      <c r="B40" s="2014"/>
      <c r="C40" s="2014"/>
      <c r="D40" s="2015"/>
      <c r="E40" s="2212"/>
      <c r="F40" s="289" t="s">
        <v>52</v>
      </c>
      <c r="G40" s="2049"/>
      <c r="H40" s="2047">
        <v>0</v>
      </c>
      <c r="I40" s="2047">
        <v>0</v>
      </c>
      <c r="J40" s="2046">
        <f t="shared" si="0"/>
        <v>0</v>
      </c>
      <c r="K40" s="2047"/>
      <c r="L40" s="2047">
        <v>1</v>
      </c>
      <c r="M40" s="2047">
        <v>2</v>
      </c>
      <c r="N40" s="2050">
        <f t="shared" si="1"/>
        <v>3</v>
      </c>
    </row>
    <row r="41" spans="1:14" ht="12.75" customHeight="1">
      <c r="B41" s="2014"/>
      <c r="C41" s="2014"/>
      <c r="D41" s="2015"/>
      <c r="E41" s="2212"/>
      <c r="F41" s="289" t="s">
        <v>1117</v>
      </c>
      <c r="G41" s="2049"/>
      <c r="H41" s="2047">
        <v>0</v>
      </c>
      <c r="I41" s="2047">
        <v>0</v>
      </c>
      <c r="J41" s="2047">
        <f t="shared" si="0"/>
        <v>0</v>
      </c>
      <c r="K41" s="2047"/>
      <c r="L41" s="2047">
        <v>0</v>
      </c>
      <c r="M41" s="2047">
        <v>2</v>
      </c>
      <c r="N41" s="2050">
        <f t="shared" si="1"/>
        <v>2</v>
      </c>
    </row>
    <row r="42" spans="1:14" ht="12.75" customHeight="1">
      <c r="B42" s="2014"/>
      <c r="C42" s="2014"/>
      <c r="D42" s="2015"/>
      <c r="E42" s="2212"/>
      <c r="F42" s="289" t="s">
        <v>83</v>
      </c>
      <c r="G42" s="2049"/>
      <c r="H42" s="2047">
        <v>0</v>
      </c>
      <c r="I42" s="2047">
        <v>0</v>
      </c>
      <c r="J42" s="2047">
        <f>SUM(H42:I42)</f>
        <v>0</v>
      </c>
      <c r="K42" s="2047"/>
      <c r="L42" s="2047">
        <v>0</v>
      </c>
      <c r="M42" s="2047">
        <v>0</v>
      </c>
      <c r="N42" s="2050">
        <f>SUM(L42:M42)</f>
        <v>0</v>
      </c>
    </row>
    <row r="43" spans="1:14" ht="12.75" customHeight="1">
      <c r="B43" s="2014"/>
      <c r="C43" s="2014"/>
      <c r="D43" s="2015"/>
      <c r="E43" s="2212"/>
      <c r="F43" s="289" t="s">
        <v>55</v>
      </c>
      <c r="G43" s="2049"/>
      <c r="H43" s="2047">
        <v>0</v>
      </c>
      <c r="I43" s="2047">
        <v>0</v>
      </c>
      <c r="J43" s="2047">
        <f t="shared" si="0"/>
        <v>0</v>
      </c>
      <c r="K43" s="2047"/>
      <c r="L43" s="2047">
        <v>0</v>
      </c>
      <c r="M43" s="2047">
        <v>0</v>
      </c>
      <c r="N43" s="2050">
        <f t="shared" si="1"/>
        <v>0</v>
      </c>
    </row>
    <row r="44" spans="1:14" ht="12.75" customHeight="1">
      <c r="B44" s="2014"/>
      <c r="C44" s="2014"/>
      <c r="D44" s="2015"/>
      <c r="E44" s="2212"/>
      <c r="F44" s="289" t="s">
        <v>56</v>
      </c>
      <c r="G44" s="2049"/>
      <c r="H44" s="2047">
        <v>0</v>
      </c>
      <c r="I44" s="2047">
        <v>0</v>
      </c>
      <c r="J44" s="2047">
        <f t="shared" si="0"/>
        <v>0</v>
      </c>
      <c r="K44" s="2047"/>
      <c r="L44" s="2047">
        <v>0</v>
      </c>
      <c r="M44" s="2047">
        <v>0</v>
      </c>
      <c r="N44" s="2050">
        <f t="shared" si="1"/>
        <v>0</v>
      </c>
    </row>
    <row r="45" spans="1:14" ht="12.75" customHeight="1">
      <c r="B45" s="2014"/>
      <c r="C45" s="2014"/>
      <c r="D45" s="2015"/>
      <c r="E45" s="2204">
        <v>1407</v>
      </c>
      <c r="F45" s="113" t="s">
        <v>58</v>
      </c>
      <c r="G45" s="2051"/>
      <c r="H45" s="2052">
        <f>SUM(H46:H48)</f>
        <v>0</v>
      </c>
      <c r="I45" s="2052">
        <f>SUM(I46:I48)</f>
        <v>0</v>
      </c>
      <c r="J45" s="2053">
        <f t="shared" si="0"/>
        <v>0</v>
      </c>
      <c r="K45" s="2052"/>
      <c r="L45" s="2052">
        <f>SUM(L46:L48)</f>
        <v>0</v>
      </c>
      <c r="M45" s="2052">
        <f>SUM(M46:M48)</f>
        <v>0</v>
      </c>
      <c r="N45" s="2054">
        <f t="shared" si="1"/>
        <v>0</v>
      </c>
    </row>
    <row r="46" spans="1:14" ht="12.75" customHeight="1">
      <c r="B46" s="2014"/>
      <c r="C46" s="2014"/>
      <c r="D46" s="2015"/>
      <c r="E46" s="2205"/>
      <c r="F46" s="89" t="s">
        <v>59</v>
      </c>
      <c r="G46" s="2049"/>
      <c r="H46" s="2047">
        <v>0</v>
      </c>
      <c r="I46" s="2047">
        <v>0</v>
      </c>
      <c r="J46" s="2046">
        <f t="shared" si="0"/>
        <v>0</v>
      </c>
      <c r="K46" s="2047"/>
      <c r="L46" s="2047">
        <v>0</v>
      </c>
      <c r="M46" s="2047">
        <v>0</v>
      </c>
      <c r="N46" s="2050">
        <f t="shared" si="1"/>
        <v>0</v>
      </c>
    </row>
    <row r="47" spans="1:14" ht="12.75" customHeight="1">
      <c r="B47" s="2014"/>
      <c r="C47" s="2014"/>
      <c r="D47" s="2015"/>
      <c r="E47" s="2205"/>
      <c r="F47" s="294" t="s">
        <v>60</v>
      </c>
      <c r="G47" s="2049"/>
      <c r="H47" s="2047">
        <v>0</v>
      </c>
      <c r="I47" s="2047">
        <v>0</v>
      </c>
      <c r="J47" s="2047">
        <f>SUM(H47:I47)</f>
        <v>0</v>
      </c>
      <c r="K47" s="2047"/>
      <c r="L47" s="2047">
        <v>0</v>
      </c>
      <c r="M47" s="2047">
        <v>0</v>
      </c>
      <c r="N47" s="2050">
        <f>SUM(L47:M47)</f>
        <v>0</v>
      </c>
    </row>
    <row r="48" spans="1:14" ht="12.75" customHeight="1">
      <c r="B48" s="2014"/>
      <c r="C48" s="2014"/>
      <c r="D48" s="2015"/>
      <c r="E48" s="2205"/>
      <c r="F48" s="294" t="s">
        <v>84</v>
      </c>
      <c r="G48" s="2049"/>
      <c r="H48" s="2047">
        <v>0</v>
      </c>
      <c r="I48" s="2047">
        <v>0</v>
      </c>
      <c r="J48" s="2057">
        <f t="shared" si="0"/>
        <v>0</v>
      </c>
      <c r="K48" s="2047"/>
      <c r="L48" s="2047">
        <v>0</v>
      </c>
      <c r="M48" s="2047">
        <v>0</v>
      </c>
      <c r="N48" s="2066">
        <f t="shared" si="1"/>
        <v>0</v>
      </c>
    </row>
    <row r="49" spans="1:14" ht="12.75" customHeight="1">
      <c r="B49" s="2014"/>
      <c r="C49" s="2014"/>
      <c r="D49" s="2015"/>
      <c r="E49" s="2204">
        <v>1408</v>
      </c>
      <c r="F49" s="98" t="s">
        <v>63</v>
      </c>
      <c r="G49" s="2067"/>
      <c r="H49" s="2052">
        <f>SUM(H50:H53)</f>
        <v>0</v>
      </c>
      <c r="I49" s="2052">
        <f>SUM(I50:I53)</f>
        <v>3</v>
      </c>
      <c r="J49" s="2060">
        <f t="shared" si="0"/>
        <v>3</v>
      </c>
      <c r="K49" s="2068"/>
      <c r="L49" s="2052">
        <f>SUM(L50:L53)</f>
        <v>0</v>
      </c>
      <c r="M49" s="2052">
        <f>SUM(M50:M53)</f>
        <v>3</v>
      </c>
      <c r="N49" s="2062">
        <f t="shared" si="1"/>
        <v>3</v>
      </c>
    </row>
    <row r="50" spans="1:14" ht="12.75" customHeight="1">
      <c r="B50" s="2014"/>
      <c r="C50" s="2014"/>
      <c r="D50" s="2015"/>
      <c r="E50" s="2205"/>
      <c r="F50" s="89" t="s">
        <v>64</v>
      </c>
      <c r="G50" s="2049"/>
      <c r="H50" s="2047">
        <v>0</v>
      </c>
      <c r="I50" s="2047">
        <v>3</v>
      </c>
      <c r="J50" s="2046">
        <f t="shared" si="0"/>
        <v>3</v>
      </c>
      <c r="K50" s="2047"/>
      <c r="L50" s="2047">
        <v>0</v>
      </c>
      <c r="M50" s="2047">
        <v>3</v>
      </c>
      <c r="N50" s="2050">
        <f t="shared" si="1"/>
        <v>3</v>
      </c>
    </row>
    <row r="51" spans="1:14" ht="12" customHeight="1">
      <c r="E51" s="2205"/>
      <c r="F51" s="89" t="s">
        <v>65</v>
      </c>
      <c r="G51" s="2049"/>
      <c r="H51" s="2047">
        <v>0</v>
      </c>
      <c r="I51" s="2047">
        <v>0</v>
      </c>
      <c r="J51" s="2047">
        <f t="shared" si="0"/>
        <v>0</v>
      </c>
      <c r="K51" s="2047"/>
      <c r="L51" s="2047">
        <v>0</v>
      </c>
      <c r="M51" s="2047">
        <v>0</v>
      </c>
      <c r="N51" s="2050">
        <f t="shared" si="1"/>
        <v>0</v>
      </c>
    </row>
    <row r="52" spans="1:14">
      <c r="E52" s="2205"/>
      <c r="F52" s="89" t="s">
        <v>66</v>
      </c>
      <c r="G52" s="2049"/>
      <c r="H52" s="2047">
        <v>0</v>
      </c>
      <c r="I52" s="2047">
        <v>0</v>
      </c>
      <c r="J52" s="2047">
        <f t="shared" si="0"/>
        <v>0</v>
      </c>
      <c r="K52" s="2047"/>
      <c r="L52" s="2047">
        <v>0</v>
      </c>
      <c r="M52" s="2047">
        <v>0</v>
      </c>
      <c r="N52" s="2050">
        <f t="shared" si="1"/>
        <v>0</v>
      </c>
    </row>
    <row r="53" spans="1:14">
      <c r="E53" s="2207"/>
      <c r="F53" s="89" t="s">
        <v>136</v>
      </c>
      <c r="G53" s="2049"/>
      <c r="H53" s="2047">
        <v>0</v>
      </c>
      <c r="I53" s="2047">
        <v>0</v>
      </c>
      <c r="J53" s="2047">
        <f t="shared" si="0"/>
        <v>0</v>
      </c>
      <c r="K53" s="2047"/>
      <c r="L53" s="2047">
        <v>0</v>
      </c>
      <c r="M53" s="2047">
        <v>0</v>
      </c>
      <c r="N53" s="2050">
        <f t="shared" si="1"/>
        <v>0</v>
      </c>
    </row>
    <row r="54" spans="1:14">
      <c r="E54" s="2204">
        <v>1624</v>
      </c>
      <c r="F54" s="113" t="s">
        <v>68</v>
      </c>
      <c r="G54" s="2051"/>
      <c r="H54" s="2052">
        <f>SUM(H55:H56)</f>
        <v>0</v>
      </c>
      <c r="I54" s="2052">
        <f>SUM(I55:I56)</f>
        <v>1</v>
      </c>
      <c r="J54" s="2053">
        <f t="shared" si="0"/>
        <v>1</v>
      </c>
      <c r="K54" s="2052"/>
      <c r="L54" s="2052">
        <f>SUM(L55:L56)</f>
        <v>0</v>
      </c>
      <c r="M54" s="2052">
        <f>SUM(M55:M56)</f>
        <v>0</v>
      </c>
      <c r="N54" s="2054">
        <f t="shared" si="1"/>
        <v>0</v>
      </c>
    </row>
    <row r="55" spans="1:14" ht="12.75" customHeight="1">
      <c r="E55" s="2205"/>
      <c r="F55" s="89" t="s">
        <v>137</v>
      </c>
      <c r="G55" s="2070"/>
      <c r="H55" s="2071">
        <v>0</v>
      </c>
      <c r="I55" s="2071">
        <v>1</v>
      </c>
      <c r="J55" s="2046">
        <f t="shared" si="0"/>
        <v>1</v>
      </c>
      <c r="K55" s="2072"/>
      <c r="L55" s="2047">
        <v>0</v>
      </c>
      <c r="M55" s="2047">
        <v>0</v>
      </c>
      <c r="N55" s="2050">
        <f t="shared" si="1"/>
        <v>0</v>
      </c>
    </row>
    <row r="56" spans="1:14">
      <c r="E56" s="2207"/>
      <c r="F56" s="89" t="s">
        <v>71</v>
      </c>
      <c r="G56" s="2073"/>
      <c r="H56" s="2057">
        <v>0</v>
      </c>
      <c r="I56" s="2057">
        <v>0</v>
      </c>
      <c r="J56" s="2057">
        <f t="shared" si="0"/>
        <v>0</v>
      </c>
      <c r="K56" s="2057"/>
      <c r="L56" s="2047">
        <v>0</v>
      </c>
      <c r="M56" s="2047">
        <v>0</v>
      </c>
      <c r="N56" s="2066">
        <f t="shared" si="1"/>
        <v>0</v>
      </c>
    </row>
    <row r="57" spans="1:14" ht="12" customHeight="1">
      <c r="F57" s="2773" t="s">
        <v>8</v>
      </c>
      <c r="G57" s="2773"/>
      <c r="H57" s="2074">
        <f>SUM(H9+H18+H27+H31+H34+H39+H45+H49+H54)</f>
        <v>5</v>
      </c>
      <c r="I57" s="2074">
        <f>SUM(I9+I18+I27+I31+I34+I39+I45+I49+I54)</f>
        <v>14</v>
      </c>
      <c r="J57" s="2074">
        <f>SUM(J9+J18+J27+J31+J34+J39+J45+J49+J54)</f>
        <v>19</v>
      </c>
      <c r="K57" s="2074"/>
      <c r="L57" s="2074">
        <f>SUM(L9+L18+L27+L31+L34+L39+L45+L49+L54)</f>
        <v>9</v>
      </c>
      <c r="M57" s="2074">
        <f>SUM(M9+M18+M27+M31+M34+M39+M45+M49+M54)</f>
        <v>20</v>
      </c>
      <c r="N57" s="2075">
        <f>SUM(N9+N18+N27+N31+N34+N39+N45+N49+N54)</f>
        <v>29</v>
      </c>
    </row>
    <row r="58" spans="1:14" s="2078" customFormat="1" ht="12" customHeight="1">
      <c r="A58" s="2076"/>
      <c r="B58" s="2076"/>
      <c r="C58" s="2076"/>
      <c r="D58" s="2077"/>
      <c r="F58" s="2078" t="s">
        <v>1272</v>
      </c>
      <c r="H58" s="2079"/>
      <c r="I58" s="2079"/>
      <c r="J58" s="2079"/>
      <c r="K58" s="2079"/>
      <c r="L58" s="2079"/>
      <c r="M58" s="2079"/>
      <c r="N58" s="2079"/>
    </row>
    <row r="59" spans="1:14" s="2078" customFormat="1" ht="12" customHeight="1">
      <c r="A59" s="2076"/>
      <c r="B59" s="2076"/>
      <c r="C59" s="2076"/>
      <c r="D59" s="2077"/>
      <c r="H59" s="2079"/>
      <c r="I59" s="2079"/>
      <c r="J59" s="2079"/>
      <c r="K59" s="2079"/>
      <c r="L59" s="2079"/>
      <c r="M59" s="2079"/>
      <c r="N59" s="2079"/>
    </row>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sheetData>
  <mergeCells count="19">
    <mergeCell ref="E39:E44"/>
    <mergeCell ref="E45:E48"/>
    <mergeCell ref="E49:E53"/>
    <mergeCell ref="E54:E56"/>
    <mergeCell ref="F57:G57"/>
    <mergeCell ref="E34:E38"/>
    <mergeCell ref="E2:N2"/>
    <mergeCell ref="R2:AF2"/>
    <mergeCell ref="E3:N3"/>
    <mergeCell ref="E6:E8"/>
    <mergeCell ref="F6:G8"/>
    <mergeCell ref="H6:N6"/>
    <mergeCell ref="H7:J7"/>
    <mergeCell ref="L7:N7"/>
    <mergeCell ref="E9:E17"/>
    <mergeCell ref="E18:E26"/>
    <mergeCell ref="P19:T25"/>
    <mergeCell ref="E27:E30"/>
    <mergeCell ref="E31:E33"/>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405"/>
  <sheetViews>
    <sheetView workbookViewId="0">
      <selection activeCell="Q35" sqref="Q35"/>
    </sheetView>
  </sheetViews>
  <sheetFormatPr baseColWidth="10" defaultRowHeight="12.75"/>
  <cols>
    <col min="1" max="1" width="2" style="2063" customWidth="1"/>
    <col min="2" max="2" width="2.28515625" style="2063" customWidth="1"/>
    <col min="3" max="3" width="1.7109375" style="2063" customWidth="1"/>
    <col min="4" max="4" width="2.140625" style="2069" customWidth="1"/>
    <col min="5" max="5" width="6.7109375" style="2018" customWidth="1"/>
    <col min="6" max="6" width="1.5703125" style="2018" customWidth="1"/>
    <col min="7" max="7" width="58.28515625" style="2018" customWidth="1"/>
    <col min="8" max="10" width="4.7109375" style="2080" customWidth="1"/>
    <col min="11" max="11" width="1" style="2081" customWidth="1"/>
    <col min="12" max="14" width="4.7109375" style="2080" customWidth="1"/>
    <col min="15" max="16" width="11.42578125" style="2018"/>
    <col min="17" max="17" width="4.7109375" style="2018" customWidth="1"/>
    <col min="18" max="18" width="5" style="2018" customWidth="1"/>
    <col min="19" max="19" width="2.28515625" style="2018" customWidth="1"/>
    <col min="20" max="20" width="26" style="2018" customWidth="1"/>
    <col min="21" max="21" width="8" style="2018" customWidth="1"/>
    <col min="22" max="22" width="1" style="2018" customWidth="1"/>
    <col min="23" max="23" width="6.7109375" style="2018" customWidth="1"/>
    <col min="24" max="24" width="1" style="2018" customWidth="1"/>
    <col min="25" max="25" width="6.7109375" style="2018" customWidth="1"/>
    <col min="26" max="26" width="1" style="2018" customWidth="1"/>
    <col min="27" max="27" width="6.7109375" style="2018" customWidth="1"/>
    <col min="28" max="28" width="1" style="2018" customWidth="1"/>
    <col min="29" max="29" width="6.7109375" style="2018" customWidth="1"/>
    <col min="30" max="30" width="1" style="2018" customWidth="1"/>
    <col min="31" max="31" width="6.7109375" style="2018" customWidth="1"/>
    <col min="32" max="32" width="1" style="2018" customWidth="1"/>
    <col min="33" max="34" width="6.7109375" style="2018" customWidth="1"/>
    <col min="35" max="256" width="11.42578125" style="2018"/>
    <col min="257" max="257" width="2" style="2018" customWidth="1"/>
    <col min="258" max="258" width="2.28515625" style="2018" customWidth="1"/>
    <col min="259" max="259" width="1.7109375" style="2018" customWidth="1"/>
    <col min="260" max="260" width="2.140625" style="2018" customWidth="1"/>
    <col min="261" max="261" width="6.7109375" style="2018" customWidth="1"/>
    <col min="262" max="262" width="1.5703125" style="2018" customWidth="1"/>
    <col min="263" max="263" width="58.28515625" style="2018" customWidth="1"/>
    <col min="264" max="266" width="4.7109375" style="2018" customWidth="1"/>
    <col min="267" max="267" width="1" style="2018" customWidth="1"/>
    <col min="268" max="270" width="4.7109375" style="2018" customWidth="1"/>
    <col min="271" max="272" width="11.42578125" style="2018"/>
    <col min="273" max="273" width="4.7109375" style="2018" customWidth="1"/>
    <col min="274" max="274" width="5" style="2018" customWidth="1"/>
    <col min="275" max="275" width="2.28515625" style="2018" customWidth="1"/>
    <col min="276" max="276" width="26" style="2018" customWidth="1"/>
    <col min="277" max="277" width="8" style="2018" customWidth="1"/>
    <col min="278" max="278" width="1" style="2018" customWidth="1"/>
    <col min="279" max="279" width="6.7109375" style="2018" customWidth="1"/>
    <col min="280" max="280" width="1" style="2018" customWidth="1"/>
    <col min="281" max="281" width="6.7109375" style="2018" customWidth="1"/>
    <col min="282" max="282" width="1" style="2018" customWidth="1"/>
    <col min="283" max="283" width="6.7109375" style="2018" customWidth="1"/>
    <col min="284" max="284" width="1" style="2018" customWidth="1"/>
    <col min="285" max="285" width="6.7109375" style="2018" customWidth="1"/>
    <col min="286" max="286" width="1" style="2018" customWidth="1"/>
    <col min="287" max="287" width="6.7109375" style="2018" customWidth="1"/>
    <col min="288" max="288" width="1" style="2018" customWidth="1"/>
    <col min="289" max="290" width="6.7109375" style="2018" customWidth="1"/>
    <col min="291" max="512" width="11.42578125" style="2018"/>
    <col min="513" max="513" width="2" style="2018" customWidth="1"/>
    <col min="514" max="514" width="2.28515625" style="2018" customWidth="1"/>
    <col min="515" max="515" width="1.7109375" style="2018" customWidth="1"/>
    <col min="516" max="516" width="2.140625" style="2018" customWidth="1"/>
    <col min="517" max="517" width="6.7109375" style="2018" customWidth="1"/>
    <col min="518" max="518" width="1.5703125" style="2018" customWidth="1"/>
    <col min="519" max="519" width="58.28515625" style="2018" customWidth="1"/>
    <col min="520" max="522" width="4.7109375" style="2018" customWidth="1"/>
    <col min="523" max="523" width="1" style="2018" customWidth="1"/>
    <col min="524" max="526" width="4.7109375" style="2018" customWidth="1"/>
    <col min="527" max="528" width="11.42578125" style="2018"/>
    <col min="529" max="529" width="4.7109375" style="2018" customWidth="1"/>
    <col min="530" max="530" width="5" style="2018" customWidth="1"/>
    <col min="531" max="531" width="2.28515625" style="2018" customWidth="1"/>
    <col min="532" max="532" width="26" style="2018" customWidth="1"/>
    <col min="533" max="533" width="8" style="2018" customWidth="1"/>
    <col min="534" max="534" width="1" style="2018" customWidth="1"/>
    <col min="535" max="535" width="6.7109375" style="2018" customWidth="1"/>
    <col min="536" max="536" width="1" style="2018" customWidth="1"/>
    <col min="537" max="537" width="6.7109375" style="2018" customWidth="1"/>
    <col min="538" max="538" width="1" style="2018" customWidth="1"/>
    <col min="539" max="539" width="6.7109375" style="2018" customWidth="1"/>
    <col min="540" max="540" width="1" style="2018" customWidth="1"/>
    <col min="541" max="541" width="6.7109375" style="2018" customWidth="1"/>
    <col min="542" max="542" width="1" style="2018" customWidth="1"/>
    <col min="543" max="543" width="6.7109375" style="2018" customWidth="1"/>
    <col min="544" max="544" width="1" style="2018" customWidth="1"/>
    <col min="545" max="546" width="6.7109375" style="2018" customWidth="1"/>
    <col min="547" max="768" width="11.42578125" style="2018"/>
    <col min="769" max="769" width="2" style="2018" customWidth="1"/>
    <col min="770" max="770" width="2.28515625" style="2018" customWidth="1"/>
    <col min="771" max="771" width="1.7109375" style="2018" customWidth="1"/>
    <col min="772" max="772" width="2.140625" style="2018" customWidth="1"/>
    <col min="773" max="773" width="6.7109375" style="2018" customWidth="1"/>
    <col min="774" max="774" width="1.5703125" style="2018" customWidth="1"/>
    <col min="775" max="775" width="58.28515625" style="2018" customWidth="1"/>
    <col min="776" max="778" width="4.7109375" style="2018" customWidth="1"/>
    <col min="779" max="779" width="1" style="2018" customWidth="1"/>
    <col min="780" max="782" width="4.7109375" style="2018" customWidth="1"/>
    <col min="783" max="784" width="11.42578125" style="2018"/>
    <col min="785" max="785" width="4.7109375" style="2018" customWidth="1"/>
    <col min="786" max="786" width="5" style="2018" customWidth="1"/>
    <col min="787" max="787" width="2.28515625" style="2018" customWidth="1"/>
    <col min="788" max="788" width="26" style="2018" customWidth="1"/>
    <col min="789" max="789" width="8" style="2018" customWidth="1"/>
    <col min="790" max="790" width="1" style="2018" customWidth="1"/>
    <col min="791" max="791" width="6.7109375" style="2018" customWidth="1"/>
    <col min="792" max="792" width="1" style="2018" customWidth="1"/>
    <col min="793" max="793" width="6.7109375" style="2018" customWidth="1"/>
    <col min="794" max="794" width="1" style="2018" customWidth="1"/>
    <col min="795" max="795" width="6.7109375" style="2018" customWidth="1"/>
    <col min="796" max="796" width="1" style="2018" customWidth="1"/>
    <col min="797" max="797" width="6.7109375" style="2018" customWidth="1"/>
    <col min="798" max="798" width="1" style="2018" customWidth="1"/>
    <col min="799" max="799" width="6.7109375" style="2018" customWidth="1"/>
    <col min="800" max="800" width="1" style="2018" customWidth="1"/>
    <col min="801" max="802" width="6.7109375" style="2018" customWidth="1"/>
    <col min="803" max="1024" width="11.42578125" style="2018"/>
    <col min="1025" max="1025" width="2" style="2018" customWidth="1"/>
    <col min="1026" max="1026" width="2.28515625" style="2018" customWidth="1"/>
    <col min="1027" max="1027" width="1.7109375" style="2018" customWidth="1"/>
    <col min="1028" max="1028" width="2.140625" style="2018" customWidth="1"/>
    <col min="1029" max="1029" width="6.7109375" style="2018" customWidth="1"/>
    <col min="1030" max="1030" width="1.5703125" style="2018" customWidth="1"/>
    <col min="1031" max="1031" width="58.28515625" style="2018" customWidth="1"/>
    <col min="1032" max="1034" width="4.7109375" style="2018" customWidth="1"/>
    <col min="1035" max="1035" width="1" style="2018" customWidth="1"/>
    <col min="1036" max="1038" width="4.7109375" style="2018" customWidth="1"/>
    <col min="1039" max="1040" width="11.42578125" style="2018"/>
    <col min="1041" max="1041" width="4.7109375" style="2018" customWidth="1"/>
    <col min="1042" max="1042" width="5" style="2018" customWidth="1"/>
    <col min="1043" max="1043" width="2.28515625" style="2018" customWidth="1"/>
    <col min="1044" max="1044" width="26" style="2018" customWidth="1"/>
    <col min="1045" max="1045" width="8" style="2018" customWidth="1"/>
    <col min="1046" max="1046" width="1" style="2018" customWidth="1"/>
    <col min="1047" max="1047" width="6.7109375" style="2018" customWidth="1"/>
    <col min="1048" max="1048" width="1" style="2018" customWidth="1"/>
    <col min="1049" max="1049" width="6.7109375" style="2018" customWidth="1"/>
    <col min="1050" max="1050" width="1" style="2018" customWidth="1"/>
    <col min="1051" max="1051" width="6.7109375" style="2018" customWidth="1"/>
    <col min="1052" max="1052" width="1" style="2018" customWidth="1"/>
    <col min="1053" max="1053" width="6.7109375" style="2018" customWidth="1"/>
    <col min="1054" max="1054" width="1" style="2018" customWidth="1"/>
    <col min="1055" max="1055" width="6.7109375" style="2018" customWidth="1"/>
    <col min="1056" max="1056" width="1" style="2018" customWidth="1"/>
    <col min="1057" max="1058" width="6.7109375" style="2018" customWidth="1"/>
    <col min="1059" max="1280" width="11.42578125" style="2018"/>
    <col min="1281" max="1281" width="2" style="2018" customWidth="1"/>
    <col min="1282" max="1282" width="2.28515625" style="2018" customWidth="1"/>
    <col min="1283" max="1283" width="1.7109375" style="2018" customWidth="1"/>
    <col min="1284" max="1284" width="2.140625" style="2018" customWidth="1"/>
    <col min="1285" max="1285" width="6.7109375" style="2018" customWidth="1"/>
    <col min="1286" max="1286" width="1.5703125" style="2018" customWidth="1"/>
    <col min="1287" max="1287" width="58.28515625" style="2018" customWidth="1"/>
    <col min="1288" max="1290" width="4.7109375" style="2018" customWidth="1"/>
    <col min="1291" max="1291" width="1" style="2018" customWidth="1"/>
    <col min="1292" max="1294" width="4.7109375" style="2018" customWidth="1"/>
    <col min="1295" max="1296" width="11.42578125" style="2018"/>
    <col min="1297" max="1297" width="4.7109375" style="2018" customWidth="1"/>
    <col min="1298" max="1298" width="5" style="2018" customWidth="1"/>
    <col min="1299" max="1299" width="2.28515625" style="2018" customWidth="1"/>
    <col min="1300" max="1300" width="26" style="2018" customWidth="1"/>
    <col min="1301" max="1301" width="8" style="2018" customWidth="1"/>
    <col min="1302" max="1302" width="1" style="2018" customWidth="1"/>
    <col min="1303" max="1303" width="6.7109375" style="2018" customWidth="1"/>
    <col min="1304" max="1304" width="1" style="2018" customWidth="1"/>
    <col min="1305" max="1305" width="6.7109375" style="2018" customWidth="1"/>
    <col min="1306" max="1306" width="1" style="2018" customWidth="1"/>
    <col min="1307" max="1307" width="6.7109375" style="2018" customWidth="1"/>
    <col min="1308" max="1308" width="1" style="2018" customWidth="1"/>
    <col min="1309" max="1309" width="6.7109375" style="2018" customWidth="1"/>
    <col min="1310" max="1310" width="1" style="2018" customWidth="1"/>
    <col min="1311" max="1311" width="6.7109375" style="2018" customWidth="1"/>
    <col min="1312" max="1312" width="1" style="2018" customWidth="1"/>
    <col min="1313" max="1314" width="6.7109375" style="2018" customWidth="1"/>
    <col min="1315" max="1536" width="11.42578125" style="2018"/>
    <col min="1537" max="1537" width="2" style="2018" customWidth="1"/>
    <col min="1538" max="1538" width="2.28515625" style="2018" customWidth="1"/>
    <col min="1539" max="1539" width="1.7109375" style="2018" customWidth="1"/>
    <col min="1540" max="1540" width="2.140625" style="2018" customWidth="1"/>
    <col min="1541" max="1541" width="6.7109375" style="2018" customWidth="1"/>
    <col min="1542" max="1542" width="1.5703125" style="2018" customWidth="1"/>
    <col min="1543" max="1543" width="58.28515625" style="2018" customWidth="1"/>
    <col min="1544" max="1546" width="4.7109375" style="2018" customWidth="1"/>
    <col min="1547" max="1547" width="1" style="2018" customWidth="1"/>
    <col min="1548" max="1550" width="4.7109375" style="2018" customWidth="1"/>
    <col min="1551" max="1552" width="11.42578125" style="2018"/>
    <col min="1553" max="1553" width="4.7109375" style="2018" customWidth="1"/>
    <col min="1554" max="1554" width="5" style="2018" customWidth="1"/>
    <col min="1555" max="1555" width="2.28515625" style="2018" customWidth="1"/>
    <col min="1556" max="1556" width="26" style="2018" customWidth="1"/>
    <col min="1557" max="1557" width="8" style="2018" customWidth="1"/>
    <col min="1558" max="1558" width="1" style="2018" customWidth="1"/>
    <col min="1559" max="1559" width="6.7109375" style="2018" customWidth="1"/>
    <col min="1560" max="1560" width="1" style="2018" customWidth="1"/>
    <col min="1561" max="1561" width="6.7109375" style="2018" customWidth="1"/>
    <col min="1562" max="1562" width="1" style="2018" customWidth="1"/>
    <col min="1563" max="1563" width="6.7109375" style="2018" customWidth="1"/>
    <col min="1564" max="1564" width="1" style="2018" customWidth="1"/>
    <col min="1565" max="1565" width="6.7109375" style="2018" customWidth="1"/>
    <col min="1566" max="1566" width="1" style="2018" customWidth="1"/>
    <col min="1567" max="1567" width="6.7109375" style="2018" customWidth="1"/>
    <col min="1568" max="1568" width="1" style="2018" customWidth="1"/>
    <col min="1569" max="1570" width="6.7109375" style="2018" customWidth="1"/>
    <col min="1571" max="1792" width="11.42578125" style="2018"/>
    <col min="1793" max="1793" width="2" style="2018" customWidth="1"/>
    <col min="1794" max="1794" width="2.28515625" style="2018" customWidth="1"/>
    <col min="1795" max="1795" width="1.7109375" style="2018" customWidth="1"/>
    <col min="1796" max="1796" width="2.140625" style="2018" customWidth="1"/>
    <col min="1797" max="1797" width="6.7109375" style="2018" customWidth="1"/>
    <col min="1798" max="1798" width="1.5703125" style="2018" customWidth="1"/>
    <col min="1799" max="1799" width="58.28515625" style="2018" customWidth="1"/>
    <col min="1800" max="1802" width="4.7109375" style="2018" customWidth="1"/>
    <col min="1803" max="1803" width="1" style="2018" customWidth="1"/>
    <col min="1804" max="1806" width="4.7109375" style="2018" customWidth="1"/>
    <col min="1807" max="1808" width="11.42578125" style="2018"/>
    <col min="1809" max="1809" width="4.7109375" style="2018" customWidth="1"/>
    <col min="1810" max="1810" width="5" style="2018" customWidth="1"/>
    <col min="1811" max="1811" width="2.28515625" style="2018" customWidth="1"/>
    <col min="1812" max="1812" width="26" style="2018" customWidth="1"/>
    <col min="1813" max="1813" width="8" style="2018" customWidth="1"/>
    <col min="1814" max="1814" width="1" style="2018" customWidth="1"/>
    <col min="1815" max="1815" width="6.7109375" style="2018" customWidth="1"/>
    <col min="1816" max="1816" width="1" style="2018" customWidth="1"/>
    <col min="1817" max="1817" width="6.7109375" style="2018" customWidth="1"/>
    <col min="1818" max="1818" width="1" style="2018" customWidth="1"/>
    <col min="1819" max="1819" width="6.7109375" style="2018" customWidth="1"/>
    <col min="1820" max="1820" width="1" style="2018" customWidth="1"/>
    <col min="1821" max="1821" width="6.7109375" style="2018" customWidth="1"/>
    <col min="1822" max="1822" width="1" style="2018" customWidth="1"/>
    <col min="1823" max="1823" width="6.7109375" style="2018" customWidth="1"/>
    <col min="1824" max="1824" width="1" style="2018" customWidth="1"/>
    <col min="1825" max="1826" width="6.7109375" style="2018" customWidth="1"/>
    <col min="1827" max="2048" width="11.42578125" style="2018"/>
    <col min="2049" max="2049" width="2" style="2018" customWidth="1"/>
    <col min="2050" max="2050" width="2.28515625" style="2018" customWidth="1"/>
    <col min="2051" max="2051" width="1.7109375" style="2018" customWidth="1"/>
    <col min="2052" max="2052" width="2.140625" style="2018" customWidth="1"/>
    <col min="2053" max="2053" width="6.7109375" style="2018" customWidth="1"/>
    <col min="2054" max="2054" width="1.5703125" style="2018" customWidth="1"/>
    <col min="2055" max="2055" width="58.28515625" style="2018" customWidth="1"/>
    <col min="2056" max="2058" width="4.7109375" style="2018" customWidth="1"/>
    <col min="2059" max="2059" width="1" style="2018" customWidth="1"/>
    <col min="2060" max="2062" width="4.7109375" style="2018" customWidth="1"/>
    <col min="2063" max="2064" width="11.42578125" style="2018"/>
    <col min="2065" max="2065" width="4.7109375" style="2018" customWidth="1"/>
    <col min="2066" max="2066" width="5" style="2018" customWidth="1"/>
    <col min="2067" max="2067" width="2.28515625" style="2018" customWidth="1"/>
    <col min="2068" max="2068" width="26" style="2018" customWidth="1"/>
    <col min="2069" max="2069" width="8" style="2018" customWidth="1"/>
    <col min="2070" max="2070" width="1" style="2018" customWidth="1"/>
    <col min="2071" max="2071" width="6.7109375" style="2018" customWidth="1"/>
    <col min="2072" max="2072" width="1" style="2018" customWidth="1"/>
    <col min="2073" max="2073" width="6.7109375" style="2018" customWidth="1"/>
    <col min="2074" max="2074" width="1" style="2018" customWidth="1"/>
    <col min="2075" max="2075" width="6.7109375" style="2018" customWidth="1"/>
    <col min="2076" max="2076" width="1" style="2018" customWidth="1"/>
    <col min="2077" max="2077" width="6.7109375" style="2018" customWidth="1"/>
    <col min="2078" max="2078" width="1" style="2018" customWidth="1"/>
    <col min="2079" max="2079" width="6.7109375" style="2018" customWidth="1"/>
    <col min="2080" max="2080" width="1" style="2018" customWidth="1"/>
    <col min="2081" max="2082" width="6.7109375" style="2018" customWidth="1"/>
    <col min="2083" max="2304" width="11.42578125" style="2018"/>
    <col min="2305" max="2305" width="2" style="2018" customWidth="1"/>
    <col min="2306" max="2306" width="2.28515625" style="2018" customWidth="1"/>
    <col min="2307" max="2307" width="1.7109375" style="2018" customWidth="1"/>
    <col min="2308" max="2308" width="2.140625" style="2018" customWidth="1"/>
    <col min="2309" max="2309" width="6.7109375" style="2018" customWidth="1"/>
    <col min="2310" max="2310" width="1.5703125" style="2018" customWidth="1"/>
    <col min="2311" max="2311" width="58.28515625" style="2018" customWidth="1"/>
    <col min="2312" max="2314" width="4.7109375" style="2018" customWidth="1"/>
    <col min="2315" max="2315" width="1" style="2018" customWidth="1"/>
    <col min="2316" max="2318" width="4.7109375" style="2018" customWidth="1"/>
    <col min="2319" max="2320" width="11.42578125" style="2018"/>
    <col min="2321" max="2321" width="4.7109375" style="2018" customWidth="1"/>
    <col min="2322" max="2322" width="5" style="2018" customWidth="1"/>
    <col min="2323" max="2323" width="2.28515625" style="2018" customWidth="1"/>
    <col min="2324" max="2324" width="26" style="2018" customWidth="1"/>
    <col min="2325" max="2325" width="8" style="2018" customWidth="1"/>
    <col min="2326" max="2326" width="1" style="2018" customWidth="1"/>
    <col min="2327" max="2327" width="6.7109375" style="2018" customWidth="1"/>
    <col min="2328" max="2328" width="1" style="2018" customWidth="1"/>
    <col min="2329" max="2329" width="6.7109375" style="2018" customWidth="1"/>
    <col min="2330" max="2330" width="1" style="2018" customWidth="1"/>
    <col min="2331" max="2331" width="6.7109375" style="2018" customWidth="1"/>
    <col min="2332" max="2332" width="1" style="2018" customWidth="1"/>
    <col min="2333" max="2333" width="6.7109375" style="2018" customWidth="1"/>
    <col min="2334" max="2334" width="1" style="2018" customWidth="1"/>
    <col min="2335" max="2335" width="6.7109375" style="2018" customWidth="1"/>
    <col min="2336" max="2336" width="1" style="2018" customWidth="1"/>
    <col min="2337" max="2338" width="6.7109375" style="2018" customWidth="1"/>
    <col min="2339" max="2560" width="11.42578125" style="2018"/>
    <col min="2561" max="2561" width="2" style="2018" customWidth="1"/>
    <col min="2562" max="2562" width="2.28515625" style="2018" customWidth="1"/>
    <col min="2563" max="2563" width="1.7109375" style="2018" customWidth="1"/>
    <col min="2564" max="2564" width="2.140625" style="2018" customWidth="1"/>
    <col min="2565" max="2565" width="6.7109375" style="2018" customWidth="1"/>
    <col min="2566" max="2566" width="1.5703125" style="2018" customWidth="1"/>
    <col min="2567" max="2567" width="58.28515625" style="2018" customWidth="1"/>
    <col min="2568" max="2570" width="4.7109375" style="2018" customWidth="1"/>
    <col min="2571" max="2571" width="1" style="2018" customWidth="1"/>
    <col min="2572" max="2574" width="4.7109375" style="2018" customWidth="1"/>
    <col min="2575" max="2576" width="11.42578125" style="2018"/>
    <col min="2577" max="2577" width="4.7109375" style="2018" customWidth="1"/>
    <col min="2578" max="2578" width="5" style="2018" customWidth="1"/>
    <col min="2579" max="2579" width="2.28515625" style="2018" customWidth="1"/>
    <col min="2580" max="2580" width="26" style="2018" customWidth="1"/>
    <col min="2581" max="2581" width="8" style="2018" customWidth="1"/>
    <col min="2582" max="2582" width="1" style="2018" customWidth="1"/>
    <col min="2583" max="2583" width="6.7109375" style="2018" customWidth="1"/>
    <col min="2584" max="2584" width="1" style="2018" customWidth="1"/>
    <col min="2585" max="2585" width="6.7109375" style="2018" customWidth="1"/>
    <col min="2586" max="2586" width="1" style="2018" customWidth="1"/>
    <col min="2587" max="2587" width="6.7109375" style="2018" customWidth="1"/>
    <col min="2588" max="2588" width="1" style="2018" customWidth="1"/>
    <col min="2589" max="2589" width="6.7109375" style="2018" customWidth="1"/>
    <col min="2590" max="2590" width="1" style="2018" customWidth="1"/>
    <col min="2591" max="2591" width="6.7109375" style="2018" customWidth="1"/>
    <col min="2592" max="2592" width="1" style="2018" customWidth="1"/>
    <col min="2593" max="2594" width="6.7109375" style="2018" customWidth="1"/>
    <col min="2595" max="2816" width="11.42578125" style="2018"/>
    <col min="2817" max="2817" width="2" style="2018" customWidth="1"/>
    <col min="2818" max="2818" width="2.28515625" style="2018" customWidth="1"/>
    <col min="2819" max="2819" width="1.7109375" style="2018" customWidth="1"/>
    <col min="2820" max="2820" width="2.140625" style="2018" customWidth="1"/>
    <col min="2821" max="2821" width="6.7109375" style="2018" customWidth="1"/>
    <col min="2822" max="2822" width="1.5703125" style="2018" customWidth="1"/>
    <col min="2823" max="2823" width="58.28515625" style="2018" customWidth="1"/>
    <col min="2824" max="2826" width="4.7109375" style="2018" customWidth="1"/>
    <col min="2827" max="2827" width="1" style="2018" customWidth="1"/>
    <col min="2828" max="2830" width="4.7109375" style="2018" customWidth="1"/>
    <col min="2831" max="2832" width="11.42578125" style="2018"/>
    <col min="2833" max="2833" width="4.7109375" style="2018" customWidth="1"/>
    <col min="2834" max="2834" width="5" style="2018" customWidth="1"/>
    <col min="2835" max="2835" width="2.28515625" style="2018" customWidth="1"/>
    <col min="2836" max="2836" width="26" style="2018" customWidth="1"/>
    <col min="2837" max="2837" width="8" style="2018" customWidth="1"/>
    <col min="2838" max="2838" width="1" style="2018" customWidth="1"/>
    <col min="2839" max="2839" width="6.7109375" style="2018" customWidth="1"/>
    <col min="2840" max="2840" width="1" style="2018" customWidth="1"/>
    <col min="2841" max="2841" width="6.7109375" style="2018" customWidth="1"/>
    <col min="2842" max="2842" width="1" style="2018" customWidth="1"/>
    <col min="2843" max="2843" width="6.7109375" style="2018" customWidth="1"/>
    <col min="2844" max="2844" width="1" style="2018" customWidth="1"/>
    <col min="2845" max="2845" width="6.7109375" style="2018" customWidth="1"/>
    <col min="2846" max="2846" width="1" style="2018" customWidth="1"/>
    <col min="2847" max="2847" width="6.7109375" style="2018" customWidth="1"/>
    <col min="2848" max="2848" width="1" style="2018" customWidth="1"/>
    <col min="2849" max="2850" width="6.7109375" style="2018" customWidth="1"/>
    <col min="2851" max="3072" width="11.42578125" style="2018"/>
    <col min="3073" max="3073" width="2" style="2018" customWidth="1"/>
    <col min="3074" max="3074" width="2.28515625" style="2018" customWidth="1"/>
    <col min="3075" max="3075" width="1.7109375" style="2018" customWidth="1"/>
    <col min="3076" max="3076" width="2.140625" style="2018" customWidth="1"/>
    <col min="3077" max="3077" width="6.7109375" style="2018" customWidth="1"/>
    <col min="3078" max="3078" width="1.5703125" style="2018" customWidth="1"/>
    <col min="3079" max="3079" width="58.28515625" style="2018" customWidth="1"/>
    <col min="3080" max="3082" width="4.7109375" style="2018" customWidth="1"/>
    <col min="3083" max="3083" width="1" style="2018" customWidth="1"/>
    <col min="3084" max="3086" width="4.7109375" style="2018" customWidth="1"/>
    <col min="3087" max="3088" width="11.42578125" style="2018"/>
    <col min="3089" max="3089" width="4.7109375" style="2018" customWidth="1"/>
    <col min="3090" max="3090" width="5" style="2018" customWidth="1"/>
    <col min="3091" max="3091" width="2.28515625" style="2018" customWidth="1"/>
    <col min="3092" max="3092" width="26" style="2018" customWidth="1"/>
    <col min="3093" max="3093" width="8" style="2018" customWidth="1"/>
    <col min="3094" max="3094" width="1" style="2018" customWidth="1"/>
    <col min="3095" max="3095" width="6.7109375" style="2018" customWidth="1"/>
    <col min="3096" max="3096" width="1" style="2018" customWidth="1"/>
    <col min="3097" max="3097" width="6.7109375" style="2018" customWidth="1"/>
    <col min="3098" max="3098" width="1" style="2018" customWidth="1"/>
    <col min="3099" max="3099" width="6.7109375" style="2018" customWidth="1"/>
    <col min="3100" max="3100" width="1" style="2018" customWidth="1"/>
    <col min="3101" max="3101" width="6.7109375" style="2018" customWidth="1"/>
    <col min="3102" max="3102" width="1" style="2018" customWidth="1"/>
    <col min="3103" max="3103" width="6.7109375" style="2018" customWidth="1"/>
    <col min="3104" max="3104" width="1" style="2018" customWidth="1"/>
    <col min="3105" max="3106" width="6.7109375" style="2018" customWidth="1"/>
    <col min="3107" max="3328" width="11.42578125" style="2018"/>
    <col min="3329" max="3329" width="2" style="2018" customWidth="1"/>
    <col min="3330" max="3330" width="2.28515625" style="2018" customWidth="1"/>
    <col min="3331" max="3331" width="1.7109375" style="2018" customWidth="1"/>
    <col min="3332" max="3332" width="2.140625" style="2018" customWidth="1"/>
    <col min="3333" max="3333" width="6.7109375" style="2018" customWidth="1"/>
    <col min="3334" max="3334" width="1.5703125" style="2018" customWidth="1"/>
    <col min="3335" max="3335" width="58.28515625" style="2018" customWidth="1"/>
    <col min="3336" max="3338" width="4.7109375" style="2018" customWidth="1"/>
    <col min="3339" max="3339" width="1" style="2018" customWidth="1"/>
    <col min="3340" max="3342" width="4.7109375" style="2018" customWidth="1"/>
    <col min="3343" max="3344" width="11.42578125" style="2018"/>
    <col min="3345" max="3345" width="4.7109375" style="2018" customWidth="1"/>
    <col min="3346" max="3346" width="5" style="2018" customWidth="1"/>
    <col min="3347" max="3347" width="2.28515625" style="2018" customWidth="1"/>
    <col min="3348" max="3348" width="26" style="2018" customWidth="1"/>
    <col min="3349" max="3349" width="8" style="2018" customWidth="1"/>
    <col min="3350" max="3350" width="1" style="2018" customWidth="1"/>
    <col min="3351" max="3351" width="6.7109375" style="2018" customWidth="1"/>
    <col min="3352" max="3352" width="1" style="2018" customWidth="1"/>
    <col min="3353" max="3353" width="6.7109375" style="2018" customWidth="1"/>
    <col min="3354" max="3354" width="1" style="2018" customWidth="1"/>
    <col min="3355" max="3355" width="6.7109375" style="2018" customWidth="1"/>
    <col min="3356" max="3356" width="1" style="2018" customWidth="1"/>
    <col min="3357" max="3357" width="6.7109375" style="2018" customWidth="1"/>
    <col min="3358" max="3358" width="1" style="2018" customWidth="1"/>
    <col min="3359" max="3359" width="6.7109375" style="2018" customWidth="1"/>
    <col min="3360" max="3360" width="1" style="2018" customWidth="1"/>
    <col min="3361" max="3362" width="6.7109375" style="2018" customWidth="1"/>
    <col min="3363" max="3584" width="11.42578125" style="2018"/>
    <col min="3585" max="3585" width="2" style="2018" customWidth="1"/>
    <col min="3586" max="3586" width="2.28515625" style="2018" customWidth="1"/>
    <col min="3587" max="3587" width="1.7109375" style="2018" customWidth="1"/>
    <col min="3588" max="3588" width="2.140625" style="2018" customWidth="1"/>
    <col min="3589" max="3589" width="6.7109375" style="2018" customWidth="1"/>
    <col min="3590" max="3590" width="1.5703125" style="2018" customWidth="1"/>
    <col min="3591" max="3591" width="58.28515625" style="2018" customWidth="1"/>
    <col min="3592" max="3594" width="4.7109375" style="2018" customWidth="1"/>
    <col min="3595" max="3595" width="1" style="2018" customWidth="1"/>
    <col min="3596" max="3598" width="4.7109375" style="2018" customWidth="1"/>
    <col min="3599" max="3600" width="11.42578125" style="2018"/>
    <col min="3601" max="3601" width="4.7109375" style="2018" customWidth="1"/>
    <col min="3602" max="3602" width="5" style="2018" customWidth="1"/>
    <col min="3603" max="3603" width="2.28515625" style="2018" customWidth="1"/>
    <col min="3604" max="3604" width="26" style="2018" customWidth="1"/>
    <col min="3605" max="3605" width="8" style="2018" customWidth="1"/>
    <col min="3606" max="3606" width="1" style="2018" customWidth="1"/>
    <col min="3607" max="3607" width="6.7109375" style="2018" customWidth="1"/>
    <col min="3608" max="3608" width="1" style="2018" customWidth="1"/>
    <col min="3609" max="3609" width="6.7109375" style="2018" customWidth="1"/>
    <col min="3610" max="3610" width="1" style="2018" customWidth="1"/>
    <col min="3611" max="3611" width="6.7109375" style="2018" customWidth="1"/>
    <col min="3612" max="3612" width="1" style="2018" customWidth="1"/>
    <col min="3613" max="3613" width="6.7109375" style="2018" customWidth="1"/>
    <col min="3614" max="3614" width="1" style="2018" customWidth="1"/>
    <col min="3615" max="3615" width="6.7109375" style="2018" customWidth="1"/>
    <col min="3616" max="3616" width="1" style="2018" customWidth="1"/>
    <col min="3617" max="3618" width="6.7109375" style="2018" customWidth="1"/>
    <col min="3619" max="3840" width="11.42578125" style="2018"/>
    <col min="3841" max="3841" width="2" style="2018" customWidth="1"/>
    <col min="3842" max="3842" width="2.28515625" style="2018" customWidth="1"/>
    <col min="3843" max="3843" width="1.7109375" style="2018" customWidth="1"/>
    <col min="3844" max="3844" width="2.140625" style="2018" customWidth="1"/>
    <col min="3845" max="3845" width="6.7109375" style="2018" customWidth="1"/>
    <col min="3846" max="3846" width="1.5703125" style="2018" customWidth="1"/>
    <col min="3847" max="3847" width="58.28515625" style="2018" customWidth="1"/>
    <col min="3848" max="3850" width="4.7109375" style="2018" customWidth="1"/>
    <col min="3851" max="3851" width="1" style="2018" customWidth="1"/>
    <col min="3852" max="3854" width="4.7109375" style="2018" customWidth="1"/>
    <col min="3855" max="3856" width="11.42578125" style="2018"/>
    <col min="3857" max="3857" width="4.7109375" style="2018" customWidth="1"/>
    <col min="3858" max="3858" width="5" style="2018" customWidth="1"/>
    <col min="3859" max="3859" width="2.28515625" style="2018" customWidth="1"/>
    <col min="3860" max="3860" width="26" style="2018" customWidth="1"/>
    <col min="3861" max="3861" width="8" style="2018" customWidth="1"/>
    <col min="3862" max="3862" width="1" style="2018" customWidth="1"/>
    <col min="3863" max="3863" width="6.7109375" style="2018" customWidth="1"/>
    <col min="3864" max="3864" width="1" style="2018" customWidth="1"/>
    <col min="3865" max="3865" width="6.7109375" style="2018" customWidth="1"/>
    <col min="3866" max="3866" width="1" style="2018" customWidth="1"/>
    <col min="3867" max="3867" width="6.7109375" style="2018" customWidth="1"/>
    <col min="3868" max="3868" width="1" style="2018" customWidth="1"/>
    <col min="3869" max="3869" width="6.7109375" style="2018" customWidth="1"/>
    <col min="3870" max="3870" width="1" style="2018" customWidth="1"/>
    <col min="3871" max="3871" width="6.7109375" style="2018" customWidth="1"/>
    <col min="3872" max="3872" width="1" style="2018" customWidth="1"/>
    <col min="3873" max="3874" width="6.7109375" style="2018" customWidth="1"/>
    <col min="3875" max="4096" width="11.42578125" style="2018"/>
    <col min="4097" max="4097" width="2" style="2018" customWidth="1"/>
    <col min="4098" max="4098" width="2.28515625" style="2018" customWidth="1"/>
    <col min="4099" max="4099" width="1.7109375" style="2018" customWidth="1"/>
    <col min="4100" max="4100" width="2.140625" style="2018" customWidth="1"/>
    <col min="4101" max="4101" width="6.7109375" style="2018" customWidth="1"/>
    <col min="4102" max="4102" width="1.5703125" style="2018" customWidth="1"/>
    <col min="4103" max="4103" width="58.28515625" style="2018" customWidth="1"/>
    <col min="4104" max="4106" width="4.7109375" style="2018" customWidth="1"/>
    <col min="4107" max="4107" width="1" style="2018" customWidth="1"/>
    <col min="4108" max="4110" width="4.7109375" style="2018" customWidth="1"/>
    <col min="4111" max="4112" width="11.42578125" style="2018"/>
    <col min="4113" max="4113" width="4.7109375" style="2018" customWidth="1"/>
    <col min="4114" max="4114" width="5" style="2018" customWidth="1"/>
    <col min="4115" max="4115" width="2.28515625" style="2018" customWidth="1"/>
    <col min="4116" max="4116" width="26" style="2018" customWidth="1"/>
    <col min="4117" max="4117" width="8" style="2018" customWidth="1"/>
    <col min="4118" max="4118" width="1" style="2018" customWidth="1"/>
    <col min="4119" max="4119" width="6.7109375" style="2018" customWidth="1"/>
    <col min="4120" max="4120" width="1" style="2018" customWidth="1"/>
    <col min="4121" max="4121" width="6.7109375" style="2018" customWidth="1"/>
    <col min="4122" max="4122" width="1" style="2018" customWidth="1"/>
    <col min="4123" max="4123" width="6.7109375" style="2018" customWidth="1"/>
    <col min="4124" max="4124" width="1" style="2018" customWidth="1"/>
    <col min="4125" max="4125" width="6.7109375" style="2018" customWidth="1"/>
    <col min="4126" max="4126" width="1" style="2018" customWidth="1"/>
    <col min="4127" max="4127" width="6.7109375" style="2018" customWidth="1"/>
    <col min="4128" max="4128" width="1" style="2018" customWidth="1"/>
    <col min="4129" max="4130" width="6.7109375" style="2018" customWidth="1"/>
    <col min="4131" max="4352" width="11.42578125" style="2018"/>
    <col min="4353" max="4353" width="2" style="2018" customWidth="1"/>
    <col min="4354" max="4354" width="2.28515625" style="2018" customWidth="1"/>
    <col min="4355" max="4355" width="1.7109375" style="2018" customWidth="1"/>
    <col min="4356" max="4356" width="2.140625" style="2018" customWidth="1"/>
    <col min="4357" max="4357" width="6.7109375" style="2018" customWidth="1"/>
    <col min="4358" max="4358" width="1.5703125" style="2018" customWidth="1"/>
    <col min="4359" max="4359" width="58.28515625" style="2018" customWidth="1"/>
    <col min="4360" max="4362" width="4.7109375" style="2018" customWidth="1"/>
    <col min="4363" max="4363" width="1" style="2018" customWidth="1"/>
    <col min="4364" max="4366" width="4.7109375" style="2018" customWidth="1"/>
    <col min="4367" max="4368" width="11.42578125" style="2018"/>
    <col min="4369" max="4369" width="4.7109375" style="2018" customWidth="1"/>
    <col min="4370" max="4370" width="5" style="2018" customWidth="1"/>
    <col min="4371" max="4371" width="2.28515625" style="2018" customWidth="1"/>
    <col min="4372" max="4372" width="26" style="2018" customWidth="1"/>
    <col min="4373" max="4373" width="8" style="2018" customWidth="1"/>
    <col min="4374" max="4374" width="1" style="2018" customWidth="1"/>
    <col min="4375" max="4375" width="6.7109375" style="2018" customWidth="1"/>
    <col min="4376" max="4376" width="1" style="2018" customWidth="1"/>
    <col min="4377" max="4377" width="6.7109375" style="2018" customWidth="1"/>
    <col min="4378" max="4378" width="1" style="2018" customWidth="1"/>
    <col min="4379" max="4379" width="6.7109375" style="2018" customWidth="1"/>
    <col min="4380" max="4380" width="1" style="2018" customWidth="1"/>
    <col min="4381" max="4381" width="6.7109375" style="2018" customWidth="1"/>
    <col min="4382" max="4382" width="1" style="2018" customWidth="1"/>
    <col min="4383" max="4383" width="6.7109375" style="2018" customWidth="1"/>
    <col min="4384" max="4384" width="1" style="2018" customWidth="1"/>
    <col min="4385" max="4386" width="6.7109375" style="2018" customWidth="1"/>
    <col min="4387" max="4608" width="11.42578125" style="2018"/>
    <col min="4609" max="4609" width="2" style="2018" customWidth="1"/>
    <col min="4610" max="4610" width="2.28515625" style="2018" customWidth="1"/>
    <col min="4611" max="4611" width="1.7109375" style="2018" customWidth="1"/>
    <col min="4612" max="4612" width="2.140625" style="2018" customWidth="1"/>
    <col min="4613" max="4613" width="6.7109375" style="2018" customWidth="1"/>
    <col min="4614" max="4614" width="1.5703125" style="2018" customWidth="1"/>
    <col min="4615" max="4615" width="58.28515625" style="2018" customWidth="1"/>
    <col min="4616" max="4618" width="4.7109375" style="2018" customWidth="1"/>
    <col min="4619" max="4619" width="1" style="2018" customWidth="1"/>
    <col min="4620" max="4622" width="4.7109375" style="2018" customWidth="1"/>
    <col min="4623" max="4624" width="11.42578125" style="2018"/>
    <col min="4625" max="4625" width="4.7109375" style="2018" customWidth="1"/>
    <col min="4626" max="4626" width="5" style="2018" customWidth="1"/>
    <col min="4627" max="4627" width="2.28515625" style="2018" customWidth="1"/>
    <col min="4628" max="4628" width="26" style="2018" customWidth="1"/>
    <col min="4629" max="4629" width="8" style="2018" customWidth="1"/>
    <col min="4630" max="4630" width="1" style="2018" customWidth="1"/>
    <col min="4631" max="4631" width="6.7109375" style="2018" customWidth="1"/>
    <col min="4632" max="4632" width="1" style="2018" customWidth="1"/>
    <col min="4633" max="4633" width="6.7109375" style="2018" customWidth="1"/>
    <col min="4634" max="4634" width="1" style="2018" customWidth="1"/>
    <col min="4635" max="4635" width="6.7109375" style="2018" customWidth="1"/>
    <col min="4636" max="4636" width="1" style="2018" customWidth="1"/>
    <col min="4637" max="4637" width="6.7109375" style="2018" customWidth="1"/>
    <col min="4638" max="4638" width="1" style="2018" customWidth="1"/>
    <col min="4639" max="4639" width="6.7109375" style="2018" customWidth="1"/>
    <col min="4640" max="4640" width="1" style="2018" customWidth="1"/>
    <col min="4641" max="4642" width="6.7109375" style="2018" customWidth="1"/>
    <col min="4643" max="4864" width="11.42578125" style="2018"/>
    <col min="4865" max="4865" width="2" style="2018" customWidth="1"/>
    <col min="4866" max="4866" width="2.28515625" style="2018" customWidth="1"/>
    <col min="4867" max="4867" width="1.7109375" style="2018" customWidth="1"/>
    <col min="4868" max="4868" width="2.140625" style="2018" customWidth="1"/>
    <col min="4869" max="4869" width="6.7109375" style="2018" customWidth="1"/>
    <col min="4870" max="4870" width="1.5703125" style="2018" customWidth="1"/>
    <col min="4871" max="4871" width="58.28515625" style="2018" customWidth="1"/>
    <col min="4872" max="4874" width="4.7109375" style="2018" customWidth="1"/>
    <col min="4875" max="4875" width="1" style="2018" customWidth="1"/>
    <col min="4876" max="4878" width="4.7109375" style="2018" customWidth="1"/>
    <col min="4879" max="4880" width="11.42578125" style="2018"/>
    <col min="4881" max="4881" width="4.7109375" style="2018" customWidth="1"/>
    <col min="4882" max="4882" width="5" style="2018" customWidth="1"/>
    <col min="4883" max="4883" width="2.28515625" style="2018" customWidth="1"/>
    <col min="4884" max="4884" width="26" style="2018" customWidth="1"/>
    <col min="4885" max="4885" width="8" style="2018" customWidth="1"/>
    <col min="4886" max="4886" width="1" style="2018" customWidth="1"/>
    <col min="4887" max="4887" width="6.7109375" style="2018" customWidth="1"/>
    <col min="4888" max="4888" width="1" style="2018" customWidth="1"/>
    <col min="4889" max="4889" width="6.7109375" style="2018" customWidth="1"/>
    <col min="4890" max="4890" width="1" style="2018" customWidth="1"/>
    <col min="4891" max="4891" width="6.7109375" style="2018" customWidth="1"/>
    <col min="4892" max="4892" width="1" style="2018" customWidth="1"/>
    <col min="4893" max="4893" width="6.7109375" style="2018" customWidth="1"/>
    <col min="4894" max="4894" width="1" style="2018" customWidth="1"/>
    <col min="4895" max="4895" width="6.7109375" style="2018" customWidth="1"/>
    <col min="4896" max="4896" width="1" style="2018" customWidth="1"/>
    <col min="4897" max="4898" width="6.7109375" style="2018" customWidth="1"/>
    <col min="4899" max="5120" width="11.42578125" style="2018"/>
    <col min="5121" max="5121" width="2" style="2018" customWidth="1"/>
    <col min="5122" max="5122" width="2.28515625" style="2018" customWidth="1"/>
    <col min="5123" max="5123" width="1.7109375" style="2018" customWidth="1"/>
    <col min="5124" max="5124" width="2.140625" style="2018" customWidth="1"/>
    <col min="5125" max="5125" width="6.7109375" style="2018" customWidth="1"/>
    <col min="5126" max="5126" width="1.5703125" style="2018" customWidth="1"/>
    <col min="5127" max="5127" width="58.28515625" style="2018" customWidth="1"/>
    <col min="5128" max="5130" width="4.7109375" style="2018" customWidth="1"/>
    <col min="5131" max="5131" width="1" style="2018" customWidth="1"/>
    <col min="5132" max="5134" width="4.7109375" style="2018" customWidth="1"/>
    <col min="5135" max="5136" width="11.42578125" style="2018"/>
    <col min="5137" max="5137" width="4.7109375" style="2018" customWidth="1"/>
    <col min="5138" max="5138" width="5" style="2018" customWidth="1"/>
    <col min="5139" max="5139" width="2.28515625" style="2018" customWidth="1"/>
    <col min="5140" max="5140" width="26" style="2018" customWidth="1"/>
    <col min="5141" max="5141" width="8" style="2018" customWidth="1"/>
    <col min="5142" max="5142" width="1" style="2018" customWidth="1"/>
    <col min="5143" max="5143" width="6.7109375" style="2018" customWidth="1"/>
    <col min="5144" max="5144" width="1" style="2018" customWidth="1"/>
    <col min="5145" max="5145" width="6.7109375" style="2018" customWidth="1"/>
    <col min="5146" max="5146" width="1" style="2018" customWidth="1"/>
    <col min="5147" max="5147" width="6.7109375" style="2018" customWidth="1"/>
    <col min="5148" max="5148" width="1" style="2018" customWidth="1"/>
    <col min="5149" max="5149" width="6.7109375" style="2018" customWidth="1"/>
    <col min="5150" max="5150" width="1" style="2018" customWidth="1"/>
    <col min="5151" max="5151" width="6.7109375" style="2018" customWidth="1"/>
    <col min="5152" max="5152" width="1" style="2018" customWidth="1"/>
    <col min="5153" max="5154" width="6.7109375" style="2018" customWidth="1"/>
    <col min="5155" max="5376" width="11.42578125" style="2018"/>
    <col min="5377" max="5377" width="2" style="2018" customWidth="1"/>
    <col min="5378" max="5378" width="2.28515625" style="2018" customWidth="1"/>
    <col min="5379" max="5379" width="1.7109375" style="2018" customWidth="1"/>
    <col min="5380" max="5380" width="2.140625" style="2018" customWidth="1"/>
    <col min="5381" max="5381" width="6.7109375" style="2018" customWidth="1"/>
    <col min="5382" max="5382" width="1.5703125" style="2018" customWidth="1"/>
    <col min="5383" max="5383" width="58.28515625" style="2018" customWidth="1"/>
    <col min="5384" max="5386" width="4.7109375" style="2018" customWidth="1"/>
    <col min="5387" max="5387" width="1" style="2018" customWidth="1"/>
    <col min="5388" max="5390" width="4.7109375" style="2018" customWidth="1"/>
    <col min="5391" max="5392" width="11.42578125" style="2018"/>
    <col min="5393" max="5393" width="4.7109375" style="2018" customWidth="1"/>
    <col min="5394" max="5394" width="5" style="2018" customWidth="1"/>
    <col min="5395" max="5395" width="2.28515625" style="2018" customWidth="1"/>
    <col min="5396" max="5396" width="26" style="2018" customWidth="1"/>
    <col min="5397" max="5397" width="8" style="2018" customWidth="1"/>
    <col min="5398" max="5398" width="1" style="2018" customWidth="1"/>
    <col min="5399" max="5399" width="6.7109375" style="2018" customWidth="1"/>
    <col min="5400" max="5400" width="1" style="2018" customWidth="1"/>
    <col min="5401" max="5401" width="6.7109375" style="2018" customWidth="1"/>
    <col min="5402" max="5402" width="1" style="2018" customWidth="1"/>
    <col min="5403" max="5403" width="6.7109375" style="2018" customWidth="1"/>
    <col min="5404" max="5404" width="1" style="2018" customWidth="1"/>
    <col min="5405" max="5405" width="6.7109375" style="2018" customWidth="1"/>
    <col min="5406" max="5406" width="1" style="2018" customWidth="1"/>
    <col min="5407" max="5407" width="6.7109375" style="2018" customWidth="1"/>
    <col min="5408" max="5408" width="1" style="2018" customWidth="1"/>
    <col min="5409" max="5410" width="6.7109375" style="2018" customWidth="1"/>
    <col min="5411" max="5632" width="11.42578125" style="2018"/>
    <col min="5633" max="5633" width="2" style="2018" customWidth="1"/>
    <col min="5634" max="5634" width="2.28515625" style="2018" customWidth="1"/>
    <col min="5635" max="5635" width="1.7109375" style="2018" customWidth="1"/>
    <col min="5636" max="5636" width="2.140625" style="2018" customWidth="1"/>
    <col min="5637" max="5637" width="6.7109375" style="2018" customWidth="1"/>
    <col min="5638" max="5638" width="1.5703125" style="2018" customWidth="1"/>
    <col min="5639" max="5639" width="58.28515625" style="2018" customWidth="1"/>
    <col min="5640" max="5642" width="4.7109375" style="2018" customWidth="1"/>
    <col min="5643" max="5643" width="1" style="2018" customWidth="1"/>
    <col min="5644" max="5646" width="4.7109375" style="2018" customWidth="1"/>
    <col min="5647" max="5648" width="11.42578125" style="2018"/>
    <col min="5649" max="5649" width="4.7109375" style="2018" customWidth="1"/>
    <col min="5650" max="5650" width="5" style="2018" customWidth="1"/>
    <col min="5651" max="5651" width="2.28515625" style="2018" customWidth="1"/>
    <col min="5652" max="5652" width="26" style="2018" customWidth="1"/>
    <col min="5653" max="5653" width="8" style="2018" customWidth="1"/>
    <col min="5654" max="5654" width="1" style="2018" customWidth="1"/>
    <col min="5655" max="5655" width="6.7109375" style="2018" customWidth="1"/>
    <col min="5656" max="5656" width="1" style="2018" customWidth="1"/>
    <col min="5657" max="5657" width="6.7109375" style="2018" customWidth="1"/>
    <col min="5658" max="5658" width="1" style="2018" customWidth="1"/>
    <col min="5659" max="5659" width="6.7109375" style="2018" customWidth="1"/>
    <col min="5660" max="5660" width="1" style="2018" customWidth="1"/>
    <col min="5661" max="5661" width="6.7109375" style="2018" customWidth="1"/>
    <col min="5662" max="5662" width="1" style="2018" customWidth="1"/>
    <col min="5663" max="5663" width="6.7109375" style="2018" customWidth="1"/>
    <col min="5664" max="5664" width="1" style="2018" customWidth="1"/>
    <col min="5665" max="5666" width="6.7109375" style="2018" customWidth="1"/>
    <col min="5667" max="5888" width="11.42578125" style="2018"/>
    <col min="5889" max="5889" width="2" style="2018" customWidth="1"/>
    <col min="5890" max="5890" width="2.28515625" style="2018" customWidth="1"/>
    <col min="5891" max="5891" width="1.7109375" style="2018" customWidth="1"/>
    <col min="5892" max="5892" width="2.140625" style="2018" customWidth="1"/>
    <col min="5893" max="5893" width="6.7109375" style="2018" customWidth="1"/>
    <col min="5894" max="5894" width="1.5703125" style="2018" customWidth="1"/>
    <col min="5895" max="5895" width="58.28515625" style="2018" customWidth="1"/>
    <col min="5896" max="5898" width="4.7109375" style="2018" customWidth="1"/>
    <col min="5899" max="5899" width="1" style="2018" customWidth="1"/>
    <col min="5900" max="5902" width="4.7109375" style="2018" customWidth="1"/>
    <col min="5903" max="5904" width="11.42578125" style="2018"/>
    <col min="5905" max="5905" width="4.7109375" style="2018" customWidth="1"/>
    <col min="5906" max="5906" width="5" style="2018" customWidth="1"/>
    <col min="5907" max="5907" width="2.28515625" style="2018" customWidth="1"/>
    <col min="5908" max="5908" width="26" style="2018" customWidth="1"/>
    <col min="5909" max="5909" width="8" style="2018" customWidth="1"/>
    <col min="5910" max="5910" width="1" style="2018" customWidth="1"/>
    <col min="5911" max="5911" width="6.7109375" style="2018" customWidth="1"/>
    <col min="5912" max="5912" width="1" style="2018" customWidth="1"/>
    <col min="5913" max="5913" width="6.7109375" style="2018" customWidth="1"/>
    <col min="5914" max="5914" width="1" style="2018" customWidth="1"/>
    <col min="5915" max="5915" width="6.7109375" style="2018" customWidth="1"/>
    <col min="5916" max="5916" width="1" style="2018" customWidth="1"/>
    <col min="5917" max="5917" width="6.7109375" style="2018" customWidth="1"/>
    <col min="5918" max="5918" width="1" style="2018" customWidth="1"/>
    <col min="5919" max="5919" width="6.7109375" style="2018" customWidth="1"/>
    <col min="5920" max="5920" width="1" style="2018" customWidth="1"/>
    <col min="5921" max="5922" width="6.7109375" style="2018" customWidth="1"/>
    <col min="5923" max="6144" width="11.42578125" style="2018"/>
    <col min="6145" max="6145" width="2" style="2018" customWidth="1"/>
    <col min="6146" max="6146" width="2.28515625" style="2018" customWidth="1"/>
    <col min="6147" max="6147" width="1.7109375" style="2018" customWidth="1"/>
    <col min="6148" max="6148" width="2.140625" style="2018" customWidth="1"/>
    <col min="6149" max="6149" width="6.7109375" style="2018" customWidth="1"/>
    <col min="6150" max="6150" width="1.5703125" style="2018" customWidth="1"/>
    <col min="6151" max="6151" width="58.28515625" style="2018" customWidth="1"/>
    <col min="6152" max="6154" width="4.7109375" style="2018" customWidth="1"/>
    <col min="6155" max="6155" width="1" style="2018" customWidth="1"/>
    <col min="6156" max="6158" width="4.7109375" style="2018" customWidth="1"/>
    <col min="6159" max="6160" width="11.42578125" style="2018"/>
    <col min="6161" max="6161" width="4.7109375" style="2018" customWidth="1"/>
    <col min="6162" max="6162" width="5" style="2018" customWidth="1"/>
    <col min="6163" max="6163" width="2.28515625" style="2018" customWidth="1"/>
    <col min="6164" max="6164" width="26" style="2018" customWidth="1"/>
    <col min="6165" max="6165" width="8" style="2018" customWidth="1"/>
    <col min="6166" max="6166" width="1" style="2018" customWidth="1"/>
    <col min="6167" max="6167" width="6.7109375" style="2018" customWidth="1"/>
    <col min="6168" max="6168" width="1" style="2018" customWidth="1"/>
    <col min="6169" max="6169" width="6.7109375" style="2018" customWidth="1"/>
    <col min="6170" max="6170" width="1" style="2018" customWidth="1"/>
    <col min="6171" max="6171" width="6.7109375" style="2018" customWidth="1"/>
    <col min="6172" max="6172" width="1" style="2018" customWidth="1"/>
    <col min="6173" max="6173" width="6.7109375" style="2018" customWidth="1"/>
    <col min="6174" max="6174" width="1" style="2018" customWidth="1"/>
    <col min="6175" max="6175" width="6.7109375" style="2018" customWidth="1"/>
    <col min="6176" max="6176" width="1" style="2018" customWidth="1"/>
    <col min="6177" max="6178" width="6.7109375" style="2018" customWidth="1"/>
    <col min="6179" max="6400" width="11.42578125" style="2018"/>
    <col min="6401" max="6401" width="2" style="2018" customWidth="1"/>
    <col min="6402" max="6402" width="2.28515625" style="2018" customWidth="1"/>
    <col min="6403" max="6403" width="1.7109375" style="2018" customWidth="1"/>
    <col min="6404" max="6404" width="2.140625" style="2018" customWidth="1"/>
    <col min="6405" max="6405" width="6.7109375" style="2018" customWidth="1"/>
    <col min="6406" max="6406" width="1.5703125" style="2018" customWidth="1"/>
    <col min="6407" max="6407" width="58.28515625" style="2018" customWidth="1"/>
    <col min="6408" max="6410" width="4.7109375" style="2018" customWidth="1"/>
    <col min="6411" max="6411" width="1" style="2018" customWidth="1"/>
    <col min="6412" max="6414" width="4.7109375" style="2018" customWidth="1"/>
    <col min="6415" max="6416" width="11.42578125" style="2018"/>
    <col min="6417" max="6417" width="4.7109375" style="2018" customWidth="1"/>
    <col min="6418" max="6418" width="5" style="2018" customWidth="1"/>
    <col min="6419" max="6419" width="2.28515625" style="2018" customWidth="1"/>
    <col min="6420" max="6420" width="26" style="2018" customWidth="1"/>
    <col min="6421" max="6421" width="8" style="2018" customWidth="1"/>
    <col min="6422" max="6422" width="1" style="2018" customWidth="1"/>
    <col min="6423" max="6423" width="6.7109375" style="2018" customWidth="1"/>
    <col min="6424" max="6424" width="1" style="2018" customWidth="1"/>
    <col min="6425" max="6425" width="6.7109375" style="2018" customWidth="1"/>
    <col min="6426" max="6426" width="1" style="2018" customWidth="1"/>
    <col min="6427" max="6427" width="6.7109375" style="2018" customWidth="1"/>
    <col min="6428" max="6428" width="1" style="2018" customWidth="1"/>
    <col min="6429" max="6429" width="6.7109375" style="2018" customWidth="1"/>
    <col min="6430" max="6430" width="1" style="2018" customWidth="1"/>
    <col min="6431" max="6431" width="6.7109375" style="2018" customWidth="1"/>
    <col min="6432" max="6432" width="1" style="2018" customWidth="1"/>
    <col min="6433" max="6434" width="6.7109375" style="2018" customWidth="1"/>
    <col min="6435" max="6656" width="11.42578125" style="2018"/>
    <col min="6657" max="6657" width="2" style="2018" customWidth="1"/>
    <col min="6658" max="6658" width="2.28515625" style="2018" customWidth="1"/>
    <col min="6659" max="6659" width="1.7109375" style="2018" customWidth="1"/>
    <col min="6660" max="6660" width="2.140625" style="2018" customWidth="1"/>
    <col min="6661" max="6661" width="6.7109375" style="2018" customWidth="1"/>
    <col min="6662" max="6662" width="1.5703125" style="2018" customWidth="1"/>
    <col min="6663" max="6663" width="58.28515625" style="2018" customWidth="1"/>
    <col min="6664" max="6666" width="4.7109375" style="2018" customWidth="1"/>
    <col min="6667" max="6667" width="1" style="2018" customWidth="1"/>
    <col min="6668" max="6670" width="4.7109375" style="2018" customWidth="1"/>
    <col min="6671" max="6672" width="11.42578125" style="2018"/>
    <col min="6673" max="6673" width="4.7109375" style="2018" customWidth="1"/>
    <col min="6674" max="6674" width="5" style="2018" customWidth="1"/>
    <col min="6675" max="6675" width="2.28515625" style="2018" customWidth="1"/>
    <col min="6676" max="6676" width="26" style="2018" customWidth="1"/>
    <col min="6677" max="6677" width="8" style="2018" customWidth="1"/>
    <col min="6678" max="6678" width="1" style="2018" customWidth="1"/>
    <col min="6679" max="6679" width="6.7109375" style="2018" customWidth="1"/>
    <col min="6680" max="6680" width="1" style="2018" customWidth="1"/>
    <col min="6681" max="6681" width="6.7109375" style="2018" customWidth="1"/>
    <col min="6682" max="6682" width="1" style="2018" customWidth="1"/>
    <col min="6683" max="6683" width="6.7109375" style="2018" customWidth="1"/>
    <col min="6684" max="6684" width="1" style="2018" customWidth="1"/>
    <col min="6685" max="6685" width="6.7109375" style="2018" customWidth="1"/>
    <col min="6686" max="6686" width="1" style="2018" customWidth="1"/>
    <col min="6687" max="6687" width="6.7109375" style="2018" customWidth="1"/>
    <col min="6688" max="6688" width="1" style="2018" customWidth="1"/>
    <col min="6689" max="6690" width="6.7109375" style="2018" customWidth="1"/>
    <col min="6691" max="6912" width="11.42578125" style="2018"/>
    <col min="6913" max="6913" width="2" style="2018" customWidth="1"/>
    <col min="6914" max="6914" width="2.28515625" style="2018" customWidth="1"/>
    <col min="6915" max="6915" width="1.7109375" style="2018" customWidth="1"/>
    <col min="6916" max="6916" width="2.140625" style="2018" customWidth="1"/>
    <col min="6917" max="6917" width="6.7109375" style="2018" customWidth="1"/>
    <col min="6918" max="6918" width="1.5703125" style="2018" customWidth="1"/>
    <col min="6919" max="6919" width="58.28515625" style="2018" customWidth="1"/>
    <col min="6920" max="6922" width="4.7109375" style="2018" customWidth="1"/>
    <col min="6923" max="6923" width="1" style="2018" customWidth="1"/>
    <col min="6924" max="6926" width="4.7109375" style="2018" customWidth="1"/>
    <col min="6927" max="6928" width="11.42578125" style="2018"/>
    <col min="6929" max="6929" width="4.7109375" style="2018" customWidth="1"/>
    <col min="6930" max="6930" width="5" style="2018" customWidth="1"/>
    <col min="6931" max="6931" width="2.28515625" style="2018" customWidth="1"/>
    <col min="6932" max="6932" width="26" style="2018" customWidth="1"/>
    <col min="6933" max="6933" width="8" style="2018" customWidth="1"/>
    <col min="6934" max="6934" width="1" style="2018" customWidth="1"/>
    <col min="6935" max="6935" width="6.7109375" style="2018" customWidth="1"/>
    <col min="6936" max="6936" width="1" style="2018" customWidth="1"/>
    <col min="6937" max="6937" width="6.7109375" style="2018" customWidth="1"/>
    <col min="6938" max="6938" width="1" style="2018" customWidth="1"/>
    <col min="6939" max="6939" width="6.7109375" style="2018" customWidth="1"/>
    <col min="6940" max="6940" width="1" style="2018" customWidth="1"/>
    <col min="6941" max="6941" width="6.7109375" style="2018" customWidth="1"/>
    <col min="6942" max="6942" width="1" style="2018" customWidth="1"/>
    <col min="6943" max="6943" width="6.7109375" style="2018" customWidth="1"/>
    <col min="6944" max="6944" width="1" style="2018" customWidth="1"/>
    <col min="6945" max="6946" width="6.7109375" style="2018" customWidth="1"/>
    <col min="6947" max="7168" width="11.42578125" style="2018"/>
    <col min="7169" max="7169" width="2" style="2018" customWidth="1"/>
    <col min="7170" max="7170" width="2.28515625" style="2018" customWidth="1"/>
    <col min="7171" max="7171" width="1.7109375" style="2018" customWidth="1"/>
    <col min="7172" max="7172" width="2.140625" style="2018" customWidth="1"/>
    <col min="7173" max="7173" width="6.7109375" style="2018" customWidth="1"/>
    <col min="7174" max="7174" width="1.5703125" style="2018" customWidth="1"/>
    <col min="7175" max="7175" width="58.28515625" style="2018" customWidth="1"/>
    <col min="7176" max="7178" width="4.7109375" style="2018" customWidth="1"/>
    <col min="7179" max="7179" width="1" style="2018" customWidth="1"/>
    <col min="7180" max="7182" width="4.7109375" style="2018" customWidth="1"/>
    <col min="7183" max="7184" width="11.42578125" style="2018"/>
    <col min="7185" max="7185" width="4.7109375" style="2018" customWidth="1"/>
    <col min="7186" max="7186" width="5" style="2018" customWidth="1"/>
    <col min="7187" max="7187" width="2.28515625" style="2018" customWidth="1"/>
    <col min="7188" max="7188" width="26" style="2018" customWidth="1"/>
    <col min="7189" max="7189" width="8" style="2018" customWidth="1"/>
    <col min="7190" max="7190" width="1" style="2018" customWidth="1"/>
    <col min="7191" max="7191" width="6.7109375" style="2018" customWidth="1"/>
    <col min="7192" max="7192" width="1" style="2018" customWidth="1"/>
    <col min="7193" max="7193" width="6.7109375" style="2018" customWidth="1"/>
    <col min="7194" max="7194" width="1" style="2018" customWidth="1"/>
    <col min="7195" max="7195" width="6.7109375" style="2018" customWidth="1"/>
    <col min="7196" max="7196" width="1" style="2018" customWidth="1"/>
    <col min="7197" max="7197" width="6.7109375" style="2018" customWidth="1"/>
    <col min="7198" max="7198" width="1" style="2018" customWidth="1"/>
    <col min="7199" max="7199" width="6.7109375" style="2018" customWidth="1"/>
    <col min="7200" max="7200" width="1" style="2018" customWidth="1"/>
    <col min="7201" max="7202" width="6.7109375" style="2018" customWidth="1"/>
    <col min="7203" max="7424" width="11.42578125" style="2018"/>
    <col min="7425" max="7425" width="2" style="2018" customWidth="1"/>
    <col min="7426" max="7426" width="2.28515625" style="2018" customWidth="1"/>
    <col min="7427" max="7427" width="1.7109375" style="2018" customWidth="1"/>
    <col min="7428" max="7428" width="2.140625" style="2018" customWidth="1"/>
    <col min="7429" max="7429" width="6.7109375" style="2018" customWidth="1"/>
    <col min="7430" max="7430" width="1.5703125" style="2018" customWidth="1"/>
    <col min="7431" max="7431" width="58.28515625" style="2018" customWidth="1"/>
    <col min="7432" max="7434" width="4.7109375" style="2018" customWidth="1"/>
    <col min="7435" max="7435" width="1" style="2018" customWidth="1"/>
    <col min="7436" max="7438" width="4.7109375" style="2018" customWidth="1"/>
    <col min="7439" max="7440" width="11.42578125" style="2018"/>
    <col min="7441" max="7441" width="4.7109375" style="2018" customWidth="1"/>
    <col min="7442" max="7442" width="5" style="2018" customWidth="1"/>
    <col min="7443" max="7443" width="2.28515625" style="2018" customWidth="1"/>
    <col min="7444" max="7444" width="26" style="2018" customWidth="1"/>
    <col min="7445" max="7445" width="8" style="2018" customWidth="1"/>
    <col min="7446" max="7446" width="1" style="2018" customWidth="1"/>
    <col min="7447" max="7447" width="6.7109375" style="2018" customWidth="1"/>
    <col min="7448" max="7448" width="1" style="2018" customWidth="1"/>
    <col min="7449" max="7449" width="6.7109375" style="2018" customWidth="1"/>
    <col min="7450" max="7450" width="1" style="2018" customWidth="1"/>
    <col min="7451" max="7451" width="6.7109375" style="2018" customWidth="1"/>
    <col min="7452" max="7452" width="1" style="2018" customWidth="1"/>
    <col min="7453" max="7453" width="6.7109375" style="2018" customWidth="1"/>
    <col min="7454" max="7454" width="1" style="2018" customWidth="1"/>
    <col min="7455" max="7455" width="6.7109375" style="2018" customWidth="1"/>
    <col min="7456" max="7456" width="1" style="2018" customWidth="1"/>
    <col min="7457" max="7458" width="6.7109375" style="2018" customWidth="1"/>
    <col min="7459" max="7680" width="11.42578125" style="2018"/>
    <col min="7681" max="7681" width="2" style="2018" customWidth="1"/>
    <col min="7682" max="7682" width="2.28515625" style="2018" customWidth="1"/>
    <col min="7683" max="7683" width="1.7109375" style="2018" customWidth="1"/>
    <col min="7684" max="7684" width="2.140625" style="2018" customWidth="1"/>
    <col min="7685" max="7685" width="6.7109375" style="2018" customWidth="1"/>
    <col min="7686" max="7686" width="1.5703125" style="2018" customWidth="1"/>
    <col min="7687" max="7687" width="58.28515625" style="2018" customWidth="1"/>
    <col min="7688" max="7690" width="4.7109375" style="2018" customWidth="1"/>
    <col min="7691" max="7691" width="1" style="2018" customWidth="1"/>
    <col min="7692" max="7694" width="4.7109375" style="2018" customWidth="1"/>
    <col min="7695" max="7696" width="11.42578125" style="2018"/>
    <col min="7697" max="7697" width="4.7109375" style="2018" customWidth="1"/>
    <col min="7698" max="7698" width="5" style="2018" customWidth="1"/>
    <col min="7699" max="7699" width="2.28515625" style="2018" customWidth="1"/>
    <col min="7700" max="7700" width="26" style="2018" customWidth="1"/>
    <col min="7701" max="7701" width="8" style="2018" customWidth="1"/>
    <col min="7702" max="7702" width="1" style="2018" customWidth="1"/>
    <col min="7703" max="7703" width="6.7109375" style="2018" customWidth="1"/>
    <col min="7704" max="7704" width="1" style="2018" customWidth="1"/>
    <col min="7705" max="7705" width="6.7109375" style="2018" customWidth="1"/>
    <col min="7706" max="7706" width="1" style="2018" customWidth="1"/>
    <col min="7707" max="7707" width="6.7109375" style="2018" customWidth="1"/>
    <col min="7708" max="7708" width="1" style="2018" customWidth="1"/>
    <col min="7709" max="7709" width="6.7109375" style="2018" customWidth="1"/>
    <col min="7710" max="7710" width="1" style="2018" customWidth="1"/>
    <col min="7711" max="7711" width="6.7109375" style="2018" customWidth="1"/>
    <col min="7712" max="7712" width="1" style="2018" customWidth="1"/>
    <col min="7713" max="7714" width="6.7109375" style="2018" customWidth="1"/>
    <col min="7715" max="7936" width="11.42578125" style="2018"/>
    <col min="7937" max="7937" width="2" style="2018" customWidth="1"/>
    <col min="7938" max="7938" width="2.28515625" style="2018" customWidth="1"/>
    <col min="7939" max="7939" width="1.7109375" style="2018" customWidth="1"/>
    <col min="7940" max="7940" width="2.140625" style="2018" customWidth="1"/>
    <col min="7941" max="7941" width="6.7109375" style="2018" customWidth="1"/>
    <col min="7942" max="7942" width="1.5703125" style="2018" customWidth="1"/>
    <col min="7943" max="7943" width="58.28515625" style="2018" customWidth="1"/>
    <col min="7944" max="7946" width="4.7109375" style="2018" customWidth="1"/>
    <col min="7947" max="7947" width="1" style="2018" customWidth="1"/>
    <col min="7948" max="7950" width="4.7109375" style="2018" customWidth="1"/>
    <col min="7951" max="7952" width="11.42578125" style="2018"/>
    <col min="7953" max="7953" width="4.7109375" style="2018" customWidth="1"/>
    <col min="7954" max="7954" width="5" style="2018" customWidth="1"/>
    <col min="7955" max="7955" width="2.28515625" style="2018" customWidth="1"/>
    <col min="7956" max="7956" width="26" style="2018" customWidth="1"/>
    <col min="7957" max="7957" width="8" style="2018" customWidth="1"/>
    <col min="7958" max="7958" width="1" style="2018" customWidth="1"/>
    <col min="7959" max="7959" width="6.7109375" style="2018" customWidth="1"/>
    <col min="7960" max="7960" width="1" style="2018" customWidth="1"/>
    <col min="7961" max="7961" width="6.7109375" style="2018" customWidth="1"/>
    <col min="7962" max="7962" width="1" style="2018" customWidth="1"/>
    <col min="7963" max="7963" width="6.7109375" style="2018" customWidth="1"/>
    <col min="7964" max="7964" width="1" style="2018" customWidth="1"/>
    <col min="7965" max="7965" width="6.7109375" style="2018" customWidth="1"/>
    <col min="7966" max="7966" width="1" style="2018" customWidth="1"/>
    <col min="7967" max="7967" width="6.7109375" style="2018" customWidth="1"/>
    <col min="7968" max="7968" width="1" style="2018" customWidth="1"/>
    <col min="7969" max="7970" width="6.7109375" style="2018" customWidth="1"/>
    <col min="7971" max="8192" width="11.42578125" style="2018"/>
    <col min="8193" max="8193" width="2" style="2018" customWidth="1"/>
    <col min="8194" max="8194" width="2.28515625" style="2018" customWidth="1"/>
    <col min="8195" max="8195" width="1.7109375" style="2018" customWidth="1"/>
    <col min="8196" max="8196" width="2.140625" style="2018" customWidth="1"/>
    <col min="8197" max="8197" width="6.7109375" style="2018" customWidth="1"/>
    <col min="8198" max="8198" width="1.5703125" style="2018" customWidth="1"/>
    <col min="8199" max="8199" width="58.28515625" style="2018" customWidth="1"/>
    <col min="8200" max="8202" width="4.7109375" style="2018" customWidth="1"/>
    <col min="8203" max="8203" width="1" style="2018" customWidth="1"/>
    <col min="8204" max="8206" width="4.7109375" style="2018" customWidth="1"/>
    <col min="8207" max="8208" width="11.42578125" style="2018"/>
    <col min="8209" max="8209" width="4.7109375" style="2018" customWidth="1"/>
    <col min="8210" max="8210" width="5" style="2018" customWidth="1"/>
    <col min="8211" max="8211" width="2.28515625" style="2018" customWidth="1"/>
    <col min="8212" max="8212" width="26" style="2018" customWidth="1"/>
    <col min="8213" max="8213" width="8" style="2018" customWidth="1"/>
    <col min="8214" max="8214" width="1" style="2018" customWidth="1"/>
    <col min="8215" max="8215" width="6.7109375" style="2018" customWidth="1"/>
    <col min="8216" max="8216" width="1" style="2018" customWidth="1"/>
    <col min="8217" max="8217" width="6.7109375" style="2018" customWidth="1"/>
    <col min="8218" max="8218" width="1" style="2018" customWidth="1"/>
    <col min="8219" max="8219" width="6.7109375" style="2018" customWidth="1"/>
    <col min="8220" max="8220" width="1" style="2018" customWidth="1"/>
    <col min="8221" max="8221" width="6.7109375" style="2018" customWidth="1"/>
    <col min="8222" max="8222" width="1" style="2018" customWidth="1"/>
    <col min="8223" max="8223" width="6.7109375" style="2018" customWidth="1"/>
    <col min="8224" max="8224" width="1" style="2018" customWidth="1"/>
    <col min="8225" max="8226" width="6.7109375" style="2018" customWidth="1"/>
    <col min="8227" max="8448" width="11.42578125" style="2018"/>
    <col min="8449" max="8449" width="2" style="2018" customWidth="1"/>
    <col min="8450" max="8450" width="2.28515625" style="2018" customWidth="1"/>
    <col min="8451" max="8451" width="1.7109375" style="2018" customWidth="1"/>
    <col min="8452" max="8452" width="2.140625" style="2018" customWidth="1"/>
    <col min="8453" max="8453" width="6.7109375" style="2018" customWidth="1"/>
    <col min="8454" max="8454" width="1.5703125" style="2018" customWidth="1"/>
    <col min="8455" max="8455" width="58.28515625" style="2018" customWidth="1"/>
    <col min="8456" max="8458" width="4.7109375" style="2018" customWidth="1"/>
    <col min="8459" max="8459" width="1" style="2018" customWidth="1"/>
    <col min="8460" max="8462" width="4.7109375" style="2018" customWidth="1"/>
    <col min="8463" max="8464" width="11.42578125" style="2018"/>
    <col min="8465" max="8465" width="4.7109375" style="2018" customWidth="1"/>
    <col min="8466" max="8466" width="5" style="2018" customWidth="1"/>
    <col min="8467" max="8467" width="2.28515625" style="2018" customWidth="1"/>
    <col min="8468" max="8468" width="26" style="2018" customWidth="1"/>
    <col min="8469" max="8469" width="8" style="2018" customWidth="1"/>
    <col min="8470" max="8470" width="1" style="2018" customWidth="1"/>
    <col min="8471" max="8471" width="6.7109375" style="2018" customWidth="1"/>
    <col min="8472" max="8472" width="1" style="2018" customWidth="1"/>
    <col min="8473" max="8473" width="6.7109375" style="2018" customWidth="1"/>
    <col min="8474" max="8474" width="1" style="2018" customWidth="1"/>
    <col min="8475" max="8475" width="6.7109375" style="2018" customWidth="1"/>
    <col min="8476" max="8476" width="1" style="2018" customWidth="1"/>
    <col min="8477" max="8477" width="6.7109375" style="2018" customWidth="1"/>
    <col min="8478" max="8478" width="1" style="2018" customWidth="1"/>
    <col min="8479" max="8479" width="6.7109375" style="2018" customWidth="1"/>
    <col min="8480" max="8480" width="1" style="2018" customWidth="1"/>
    <col min="8481" max="8482" width="6.7109375" style="2018" customWidth="1"/>
    <col min="8483" max="8704" width="11.42578125" style="2018"/>
    <col min="8705" max="8705" width="2" style="2018" customWidth="1"/>
    <col min="8706" max="8706" width="2.28515625" style="2018" customWidth="1"/>
    <col min="8707" max="8707" width="1.7109375" style="2018" customWidth="1"/>
    <col min="8708" max="8708" width="2.140625" style="2018" customWidth="1"/>
    <col min="8709" max="8709" width="6.7109375" style="2018" customWidth="1"/>
    <col min="8710" max="8710" width="1.5703125" style="2018" customWidth="1"/>
    <col min="8711" max="8711" width="58.28515625" style="2018" customWidth="1"/>
    <col min="8712" max="8714" width="4.7109375" style="2018" customWidth="1"/>
    <col min="8715" max="8715" width="1" style="2018" customWidth="1"/>
    <col min="8716" max="8718" width="4.7109375" style="2018" customWidth="1"/>
    <col min="8719" max="8720" width="11.42578125" style="2018"/>
    <col min="8721" max="8721" width="4.7109375" style="2018" customWidth="1"/>
    <col min="8722" max="8722" width="5" style="2018" customWidth="1"/>
    <col min="8723" max="8723" width="2.28515625" style="2018" customWidth="1"/>
    <col min="8724" max="8724" width="26" style="2018" customWidth="1"/>
    <col min="8725" max="8725" width="8" style="2018" customWidth="1"/>
    <col min="8726" max="8726" width="1" style="2018" customWidth="1"/>
    <col min="8727" max="8727" width="6.7109375" style="2018" customWidth="1"/>
    <col min="8728" max="8728" width="1" style="2018" customWidth="1"/>
    <col min="8729" max="8729" width="6.7109375" style="2018" customWidth="1"/>
    <col min="8730" max="8730" width="1" style="2018" customWidth="1"/>
    <col min="8731" max="8731" width="6.7109375" style="2018" customWidth="1"/>
    <col min="8732" max="8732" width="1" style="2018" customWidth="1"/>
    <col min="8733" max="8733" width="6.7109375" style="2018" customWidth="1"/>
    <col min="8734" max="8734" width="1" style="2018" customWidth="1"/>
    <col min="8735" max="8735" width="6.7109375" style="2018" customWidth="1"/>
    <col min="8736" max="8736" width="1" style="2018" customWidth="1"/>
    <col min="8737" max="8738" width="6.7109375" style="2018" customWidth="1"/>
    <col min="8739" max="8960" width="11.42578125" style="2018"/>
    <col min="8961" max="8961" width="2" style="2018" customWidth="1"/>
    <col min="8962" max="8962" width="2.28515625" style="2018" customWidth="1"/>
    <col min="8963" max="8963" width="1.7109375" style="2018" customWidth="1"/>
    <col min="8964" max="8964" width="2.140625" style="2018" customWidth="1"/>
    <col min="8965" max="8965" width="6.7109375" style="2018" customWidth="1"/>
    <col min="8966" max="8966" width="1.5703125" style="2018" customWidth="1"/>
    <col min="8967" max="8967" width="58.28515625" style="2018" customWidth="1"/>
    <col min="8968" max="8970" width="4.7109375" style="2018" customWidth="1"/>
    <col min="8971" max="8971" width="1" style="2018" customWidth="1"/>
    <col min="8972" max="8974" width="4.7109375" style="2018" customWidth="1"/>
    <col min="8975" max="8976" width="11.42578125" style="2018"/>
    <col min="8977" max="8977" width="4.7109375" style="2018" customWidth="1"/>
    <col min="8978" max="8978" width="5" style="2018" customWidth="1"/>
    <col min="8979" max="8979" width="2.28515625" style="2018" customWidth="1"/>
    <col min="8980" max="8980" width="26" style="2018" customWidth="1"/>
    <col min="8981" max="8981" width="8" style="2018" customWidth="1"/>
    <col min="8982" max="8982" width="1" style="2018" customWidth="1"/>
    <col min="8983" max="8983" width="6.7109375" style="2018" customWidth="1"/>
    <col min="8984" max="8984" width="1" style="2018" customWidth="1"/>
    <col min="8985" max="8985" width="6.7109375" style="2018" customWidth="1"/>
    <col min="8986" max="8986" width="1" style="2018" customWidth="1"/>
    <col min="8987" max="8987" width="6.7109375" style="2018" customWidth="1"/>
    <col min="8988" max="8988" width="1" style="2018" customWidth="1"/>
    <col min="8989" max="8989" width="6.7109375" style="2018" customWidth="1"/>
    <col min="8990" max="8990" width="1" style="2018" customWidth="1"/>
    <col min="8991" max="8991" width="6.7109375" style="2018" customWidth="1"/>
    <col min="8992" max="8992" width="1" style="2018" customWidth="1"/>
    <col min="8993" max="8994" width="6.7109375" style="2018" customWidth="1"/>
    <col min="8995" max="9216" width="11.42578125" style="2018"/>
    <col min="9217" max="9217" width="2" style="2018" customWidth="1"/>
    <col min="9218" max="9218" width="2.28515625" style="2018" customWidth="1"/>
    <col min="9219" max="9219" width="1.7109375" style="2018" customWidth="1"/>
    <col min="9220" max="9220" width="2.140625" style="2018" customWidth="1"/>
    <col min="9221" max="9221" width="6.7109375" style="2018" customWidth="1"/>
    <col min="9222" max="9222" width="1.5703125" style="2018" customWidth="1"/>
    <col min="9223" max="9223" width="58.28515625" style="2018" customWidth="1"/>
    <col min="9224" max="9226" width="4.7109375" style="2018" customWidth="1"/>
    <col min="9227" max="9227" width="1" style="2018" customWidth="1"/>
    <col min="9228" max="9230" width="4.7109375" style="2018" customWidth="1"/>
    <col min="9231" max="9232" width="11.42578125" style="2018"/>
    <col min="9233" max="9233" width="4.7109375" style="2018" customWidth="1"/>
    <col min="9234" max="9234" width="5" style="2018" customWidth="1"/>
    <col min="9235" max="9235" width="2.28515625" style="2018" customWidth="1"/>
    <col min="9236" max="9236" width="26" style="2018" customWidth="1"/>
    <col min="9237" max="9237" width="8" style="2018" customWidth="1"/>
    <col min="9238" max="9238" width="1" style="2018" customWidth="1"/>
    <col min="9239" max="9239" width="6.7109375" style="2018" customWidth="1"/>
    <col min="9240" max="9240" width="1" style="2018" customWidth="1"/>
    <col min="9241" max="9241" width="6.7109375" style="2018" customWidth="1"/>
    <col min="9242" max="9242" width="1" style="2018" customWidth="1"/>
    <col min="9243" max="9243" width="6.7109375" style="2018" customWidth="1"/>
    <col min="9244" max="9244" width="1" style="2018" customWidth="1"/>
    <col min="9245" max="9245" width="6.7109375" style="2018" customWidth="1"/>
    <col min="9246" max="9246" width="1" style="2018" customWidth="1"/>
    <col min="9247" max="9247" width="6.7109375" style="2018" customWidth="1"/>
    <col min="9248" max="9248" width="1" style="2018" customWidth="1"/>
    <col min="9249" max="9250" width="6.7109375" style="2018" customWidth="1"/>
    <col min="9251" max="9472" width="11.42578125" style="2018"/>
    <col min="9473" max="9473" width="2" style="2018" customWidth="1"/>
    <col min="9474" max="9474" width="2.28515625" style="2018" customWidth="1"/>
    <col min="9475" max="9475" width="1.7109375" style="2018" customWidth="1"/>
    <col min="9476" max="9476" width="2.140625" style="2018" customWidth="1"/>
    <col min="9477" max="9477" width="6.7109375" style="2018" customWidth="1"/>
    <col min="9478" max="9478" width="1.5703125" style="2018" customWidth="1"/>
    <col min="9479" max="9479" width="58.28515625" style="2018" customWidth="1"/>
    <col min="9480" max="9482" width="4.7109375" style="2018" customWidth="1"/>
    <col min="9483" max="9483" width="1" style="2018" customWidth="1"/>
    <col min="9484" max="9486" width="4.7109375" style="2018" customWidth="1"/>
    <col min="9487" max="9488" width="11.42578125" style="2018"/>
    <col min="9489" max="9489" width="4.7109375" style="2018" customWidth="1"/>
    <col min="9490" max="9490" width="5" style="2018" customWidth="1"/>
    <col min="9491" max="9491" width="2.28515625" style="2018" customWidth="1"/>
    <col min="9492" max="9492" width="26" style="2018" customWidth="1"/>
    <col min="9493" max="9493" width="8" style="2018" customWidth="1"/>
    <col min="9494" max="9494" width="1" style="2018" customWidth="1"/>
    <col min="9495" max="9495" width="6.7109375" style="2018" customWidth="1"/>
    <col min="9496" max="9496" width="1" style="2018" customWidth="1"/>
    <col min="9497" max="9497" width="6.7109375" style="2018" customWidth="1"/>
    <col min="9498" max="9498" width="1" style="2018" customWidth="1"/>
    <col min="9499" max="9499" width="6.7109375" style="2018" customWidth="1"/>
    <col min="9500" max="9500" width="1" style="2018" customWidth="1"/>
    <col min="9501" max="9501" width="6.7109375" style="2018" customWidth="1"/>
    <col min="9502" max="9502" width="1" style="2018" customWidth="1"/>
    <col min="9503" max="9503" width="6.7109375" style="2018" customWidth="1"/>
    <col min="9504" max="9504" width="1" style="2018" customWidth="1"/>
    <col min="9505" max="9506" width="6.7109375" style="2018" customWidth="1"/>
    <col min="9507" max="9728" width="11.42578125" style="2018"/>
    <col min="9729" max="9729" width="2" style="2018" customWidth="1"/>
    <col min="9730" max="9730" width="2.28515625" style="2018" customWidth="1"/>
    <col min="9731" max="9731" width="1.7109375" style="2018" customWidth="1"/>
    <col min="9732" max="9732" width="2.140625" style="2018" customWidth="1"/>
    <col min="9733" max="9733" width="6.7109375" style="2018" customWidth="1"/>
    <col min="9734" max="9734" width="1.5703125" style="2018" customWidth="1"/>
    <col min="9735" max="9735" width="58.28515625" style="2018" customWidth="1"/>
    <col min="9736" max="9738" width="4.7109375" style="2018" customWidth="1"/>
    <col min="9739" max="9739" width="1" style="2018" customWidth="1"/>
    <col min="9740" max="9742" width="4.7109375" style="2018" customWidth="1"/>
    <col min="9743" max="9744" width="11.42578125" style="2018"/>
    <col min="9745" max="9745" width="4.7109375" style="2018" customWidth="1"/>
    <col min="9746" max="9746" width="5" style="2018" customWidth="1"/>
    <col min="9747" max="9747" width="2.28515625" style="2018" customWidth="1"/>
    <col min="9748" max="9748" width="26" style="2018" customWidth="1"/>
    <col min="9749" max="9749" width="8" style="2018" customWidth="1"/>
    <col min="9750" max="9750" width="1" style="2018" customWidth="1"/>
    <col min="9751" max="9751" width="6.7109375" style="2018" customWidth="1"/>
    <col min="9752" max="9752" width="1" style="2018" customWidth="1"/>
    <col min="9753" max="9753" width="6.7109375" style="2018" customWidth="1"/>
    <col min="9754" max="9754" width="1" style="2018" customWidth="1"/>
    <col min="9755" max="9755" width="6.7109375" style="2018" customWidth="1"/>
    <col min="9756" max="9756" width="1" style="2018" customWidth="1"/>
    <col min="9757" max="9757" width="6.7109375" style="2018" customWidth="1"/>
    <col min="9758" max="9758" width="1" style="2018" customWidth="1"/>
    <col min="9759" max="9759" width="6.7109375" style="2018" customWidth="1"/>
    <col min="9760" max="9760" width="1" style="2018" customWidth="1"/>
    <col min="9761" max="9762" width="6.7109375" style="2018" customWidth="1"/>
    <col min="9763" max="9984" width="11.42578125" style="2018"/>
    <col min="9985" max="9985" width="2" style="2018" customWidth="1"/>
    <col min="9986" max="9986" width="2.28515625" style="2018" customWidth="1"/>
    <col min="9987" max="9987" width="1.7109375" style="2018" customWidth="1"/>
    <col min="9988" max="9988" width="2.140625" style="2018" customWidth="1"/>
    <col min="9989" max="9989" width="6.7109375" style="2018" customWidth="1"/>
    <col min="9990" max="9990" width="1.5703125" style="2018" customWidth="1"/>
    <col min="9991" max="9991" width="58.28515625" style="2018" customWidth="1"/>
    <col min="9992" max="9994" width="4.7109375" style="2018" customWidth="1"/>
    <col min="9995" max="9995" width="1" style="2018" customWidth="1"/>
    <col min="9996" max="9998" width="4.7109375" style="2018" customWidth="1"/>
    <col min="9999" max="10000" width="11.42578125" style="2018"/>
    <col min="10001" max="10001" width="4.7109375" style="2018" customWidth="1"/>
    <col min="10002" max="10002" width="5" style="2018" customWidth="1"/>
    <col min="10003" max="10003" width="2.28515625" style="2018" customWidth="1"/>
    <col min="10004" max="10004" width="26" style="2018" customWidth="1"/>
    <col min="10005" max="10005" width="8" style="2018" customWidth="1"/>
    <col min="10006" max="10006" width="1" style="2018" customWidth="1"/>
    <col min="10007" max="10007" width="6.7109375" style="2018" customWidth="1"/>
    <col min="10008" max="10008" width="1" style="2018" customWidth="1"/>
    <col min="10009" max="10009" width="6.7109375" style="2018" customWidth="1"/>
    <col min="10010" max="10010" width="1" style="2018" customWidth="1"/>
    <col min="10011" max="10011" width="6.7109375" style="2018" customWidth="1"/>
    <col min="10012" max="10012" width="1" style="2018" customWidth="1"/>
    <col min="10013" max="10013" width="6.7109375" style="2018" customWidth="1"/>
    <col min="10014" max="10014" width="1" style="2018" customWidth="1"/>
    <col min="10015" max="10015" width="6.7109375" style="2018" customWidth="1"/>
    <col min="10016" max="10016" width="1" style="2018" customWidth="1"/>
    <col min="10017" max="10018" width="6.7109375" style="2018" customWidth="1"/>
    <col min="10019" max="10240" width="11.42578125" style="2018"/>
    <col min="10241" max="10241" width="2" style="2018" customWidth="1"/>
    <col min="10242" max="10242" width="2.28515625" style="2018" customWidth="1"/>
    <col min="10243" max="10243" width="1.7109375" style="2018" customWidth="1"/>
    <col min="10244" max="10244" width="2.140625" style="2018" customWidth="1"/>
    <col min="10245" max="10245" width="6.7109375" style="2018" customWidth="1"/>
    <col min="10246" max="10246" width="1.5703125" style="2018" customWidth="1"/>
    <col min="10247" max="10247" width="58.28515625" style="2018" customWidth="1"/>
    <col min="10248" max="10250" width="4.7109375" style="2018" customWidth="1"/>
    <col min="10251" max="10251" width="1" style="2018" customWidth="1"/>
    <col min="10252" max="10254" width="4.7109375" style="2018" customWidth="1"/>
    <col min="10255" max="10256" width="11.42578125" style="2018"/>
    <col min="10257" max="10257" width="4.7109375" style="2018" customWidth="1"/>
    <col min="10258" max="10258" width="5" style="2018" customWidth="1"/>
    <col min="10259" max="10259" width="2.28515625" style="2018" customWidth="1"/>
    <col min="10260" max="10260" width="26" style="2018" customWidth="1"/>
    <col min="10261" max="10261" width="8" style="2018" customWidth="1"/>
    <col min="10262" max="10262" width="1" style="2018" customWidth="1"/>
    <col min="10263" max="10263" width="6.7109375" style="2018" customWidth="1"/>
    <col min="10264" max="10264" width="1" style="2018" customWidth="1"/>
    <col min="10265" max="10265" width="6.7109375" style="2018" customWidth="1"/>
    <col min="10266" max="10266" width="1" style="2018" customWidth="1"/>
    <col min="10267" max="10267" width="6.7109375" style="2018" customWidth="1"/>
    <col min="10268" max="10268" width="1" style="2018" customWidth="1"/>
    <col min="10269" max="10269" width="6.7109375" style="2018" customWidth="1"/>
    <col min="10270" max="10270" width="1" style="2018" customWidth="1"/>
    <col min="10271" max="10271" width="6.7109375" style="2018" customWidth="1"/>
    <col min="10272" max="10272" width="1" style="2018" customWidth="1"/>
    <col min="10273" max="10274" width="6.7109375" style="2018" customWidth="1"/>
    <col min="10275" max="10496" width="11.42578125" style="2018"/>
    <col min="10497" max="10497" width="2" style="2018" customWidth="1"/>
    <col min="10498" max="10498" width="2.28515625" style="2018" customWidth="1"/>
    <col min="10499" max="10499" width="1.7109375" style="2018" customWidth="1"/>
    <col min="10500" max="10500" width="2.140625" style="2018" customWidth="1"/>
    <col min="10501" max="10501" width="6.7109375" style="2018" customWidth="1"/>
    <col min="10502" max="10502" width="1.5703125" style="2018" customWidth="1"/>
    <col min="10503" max="10503" width="58.28515625" style="2018" customWidth="1"/>
    <col min="10504" max="10506" width="4.7109375" style="2018" customWidth="1"/>
    <col min="10507" max="10507" width="1" style="2018" customWidth="1"/>
    <col min="10508" max="10510" width="4.7109375" style="2018" customWidth="1"/>
    <col min="10511" max="10512" width="11.42578125" style="2018"/>
    <col min="10513" max="10513" width="4.7109375" style="2018" customWidth="1"/>
    <col min="10514" max="10514" width="5" style="2018" customWidth="1"/>
    <col min="10515" max="10515" width="2.28515625" style="2018" customWidth="1"/>
    <col min="10516" max="10516" width="26" style="2018" customWidth="1"/>
    <col min="10517" max="10517" width="8" style="2018" customWidth="1"/>
    <col min="10518" max="10518" width="1" style="2018" customWidth="1"/>
    <col min="10519" max="10519" width="6.7109375" style="2018" customWidth="1"/>
    <col min="10520" max="10520" width="1" style="2018" customWidth="1"/>
    <col min="10521" max="10521" width="6.7109375" style="2018" customWidth="1"/>
    <col min="10522" max="10522" width="1" style="2018" customWidth="1"/>
    <col min="10523" max="10523" width="6.7109375" style="2018" customWidth="1"/>
    <col min="10524" max="10524" width="1" style="2018" customWidth="1"/>
    <col min="10525" max="10525" width="6.7109375" style="2018" customWidth="1"/>
    <col min="10526" max="10526" width="1" style="2018" customWidth="1"/>
    <col min="10527" max="10527" width="6.7109375" style="2018" customWidth="1"/>
    <col min="10528" max="10528" width="1" style="2018" customWidth="1"/>
    <col min="10529" max="10530" width="6.7109375" style="2018" customWidth="1"/>
    <col min="10531" max="10752" width="11.42578125" style="2018"/>
    <col min="10753" max="10753" width="2" style="2018" customWidth="1"/>
    <col min="10754" max="10754" width="2.28515625" style="2018" customWidth="1"/>
    <col min="10755" max="10755" width="1.7109375" style="2018" customWidth="1"/>
    <col min="10756" max="10756" width="2.140625" style="2018" customWidth="1"/>
    <col min="10757" max="10757" width="6.7109375" style="2018" customWidth="1"/>
    <col min="10758" max="10758" width="1.5703125" style="2018" customWidth="1"/>
    <col min="10759" max="10759" width="58.28515625" style="2018" customWidth="1"/>
    <col min="10760" max="10762" width="4.7109375" style="2018" customWidth="1"/>
    <col min="10763" max="10763" width="1" style="2018" customWidth="1"/>
    <col min="10764" max="10766" width="4.7109375" style="2018" customWidth="1"/>
    <col min="10767" max="10768" width="11.42578125" style="2018"/>
    <col min="10769" max="10769" width="4.7109375" style="2018" customWidth="1"/>
    <col min="10770" max="10770" width="5" style="2018" customWidth="1"/>
    <col min="10771" max="10771" width="2.28515625" style="2018" customWidth="1"/>
    <col min="10772" max="10772" width="26" style="2018" customWidth="1"/>
    <col min="10773" max="10773" width="8" style="2018" customWidth="1"/>
    <col min="10774" max="10774" width="1" style="2018" customWidth="1"/>
    <col min="10775" max="10775" width="6.7109375" style="2018" customWidth="1"/>
    <col min="10776" max="10776" width="1" style="2018" customWidth="1"/>
    <col min="10777" max="10777" width="6.7109375" style="2018" customWidth="1"/>
    <col min="10778" max="10778" width="1" style="2018" customWidth="1"/>
    <col min="10779" max="10779" width="6.7109375" style="2018" customWidth="1"/>
    <col min="10780" max="10780" width="1" style="2018" customWidth="1"/>
    <col min="10781" max="10781" width="6.7109375" style="2018" customWidth="1"/>
    <col min="10782" max="10782" width="1" style="2018" customWidth="1"/>
    <col min="10783" max="10783" width="6.7109375" style="2018" customWidth="1"/>
    <col min="10784" max="10784" width="1" style="2018" customWidth="1"/>
    <col min="10785" max="10786" width="6.7109375" style="2018" customWidth="1"/>
    <col min="10787" max="11008" width="11.42578125" style="2018"/>
    <col min="11009" max="11009" width="2" style="2018" customWidth="1"/>
    <col min="11010" max="11010" width="2.28515625" style="2018" customWidth="1"/>
    <col min="11011" max="11011" width="1.7109375" style="2018" customWidth="1"/>
    <col min="11012" max="11012" width="2.140625" style="2018" customWidth="1"/>
    <col min="11013" max="11013" width="6.7109375" style="2018" customWidth="1"/>
    <col min="11014" max="11014" width="1.5703125" style="2018" customWidth="1"/>
    <col min="11015" max="11015" width="58.28515625" style="2018" customWidth="1"/>
    <col min="11016" max="11018" width="4.7109375" style="2018" customWidth="1"/>
    <col min="11019" max="11019" width="1" style="2018" customWidth="1"/>
    <col min="11020" max="11022" width="4.7109375" style="2018" customWidth="1"/>
    <col min="11023" max="11024" width="11.42578125" style="2018"/>
    <col min="11025" max="11025" width="4.7109375" style="2018" customWidth="1"/>
    <col min="11026" max="11026" width="5" style="2018" customWidth="1"/>
    <col min="11027" max="11027" width="2.28515625" style="2018" customWidth="1"/>
    <col min="11028" max="11028" width="26" style="2018" customWidth="1"/>
    <col min="11029" max="11029" width="8" style="2018" customWidth="1"/>
    <col min="11030" max="11030" width="1" style="2018" customWidth="1"/>
    <col min="11031" max="11031" width="6.7109375" style="2018" customWidth="1"/>
    <col min="11032" max="11032" width="1" style="2018" customWidth="1"/>
    <col min="11033" max="11033" width="6.7109375" style="2018" customWidth="1"/>
    <col min="11034" max="11034" width="1" style="2018" customWidth="1"/>
    <col min="11035" max="11035" width="6.7109375" style="2018" customWidth="1"/>
    <col min="11036" max="11036" width="1" style="2018" customWidth="1"/>
    <col min="11037" max="11037" width="6.7109375" style="2018" customWidth="1"/>
    <col min="11038" max="11038" width="1" style="2018" customWidth="1"/>
    <col min="11039" max="11039" width="6.7109375" style="2018" customWidth="1"/>
    <col min="11040" max="11040" width="1" style="2018" customWidth="1"/>
    <col min="11041" max="11042" width="6.7109375" style="2018" customWidth="1"/>
    <col min="11043" max="11264" width="11.42578125" style="2018"/>
    <col min="11265" max="11265" width="2" style="2018" customWidth="1"/>
    <col min="11266" max="11266" width="2.28515625" style="2018" customWidth="1"/>
    <col min="11267" max="11267" width="1.7109375" style="2018" customWidth="1"/>
    <col min="11268" max="11268" width="2.140625" style="2018" customWidth="1"/>
    <col min="11269" max="11269" width="6.7109375" style="2018" customWidth="1"/>
    <col min="11270" max="11270" width="1.5703125" style="2018" customWidth="1"/>
    <col min="11271" max="11271" width="58.28515625" style="2018" customWidth="1"/>
    <col min="11272" max="11274" width="4.7109375" style="2018" customWidth="1"/>
    <col min="11275" max="11275" width="1" style="2018" customWidth="1"/>
    <col min="11276" max="11278" width="4.7109375" style="2018" customWidth="1"/>
    <col min="11279" max="11280" width="11.42578125" style="2018"/>
    <col min="11281" max="11281" width="4.7109375" style="2018" customWidth="1"/>
    <col min="11282" max="11282" width="5" style="2018" customWidth="1"/>
    <col min="11283" max="11283" width="2.28515625" style="2018" customWidth="1"/>
    <col min="11284" max="11284" width="26" style="2018" customWidth="1"/>
    <col min="11285" max="11285" width="8" style="2018" customWidth="1"/>
    <col min="11286" max="11286" width="1" style="2018" customWidth="1"/>
    <col min="11287" max="11287" width="6.7109375" style="2018" customWidth="1"/>
    <col min="11288" max="11288" width="1" style="2018" customWidth="1"/>
    <col min="11289" max="11289" width="6.7109375" style="2018" customWidth="1"/>
    <col min="11290" max="11290" width="1" style="2018" customWidth="1"/>
    <col min="11291" max="11291" width="6.7109375" style="2018" customWidth="1"/>
    <col min="11292" max="11292" width="1" style="2018" customWidth="1"/>
    <col min="11293" max="11293" width="6.7109375" style="2018" customWidth="1"/>
    <col min="11294" max="11294" width="1" style="2018" customWidth="1"/>
    <col min="11295" max="11295" width="6.7109375" style="2018" customWidth="1"/>
    <col min="11296" max="11296" width="1" style="2018" customWidth="1"/>
    <col min="11297" max="11298" width="6.7109375" style="2018" customWidth="1"/>
    <col min="11299" max="11520" width="11.42578125" style="2018"/>
    <col min="11521" max="11521" width="2" style="2018" customWidth="1"/>
    <col min="11522" max="11522" width="2.28515625" style="2018" customWidth="1"/>
    <col min="11523" max="11523" width="1.7109375" style="2018" customWidth="1"/>
    <col min="11524" max="11524" width="2.140625" style="2018" customWidth="1"/>
    <col min="11525" max="11525" width="6.7109375" style="2018" customWidth="1"/>
    <col min="11526" max="11526" width="1.5703125" style="2018" customWidth="1"/>
    <col min="11527" max="11527" width="58.28515625" style="2018" customWidth="1"/>
    <col min="11528" max="11530" width="4.7109375" style="2018" customWidth="1"/>
    <col min="11531" max="11531" width="1" style="2018" customWidth="1"/>
    <col min="11532" max="11534" width="4.7109375" style="2018" customWidth="1"/>
    <col min="11535" max="11536" width="11.42578125" style="2018"/>
    <col min="11537" max="11537" width="4.7109375" style="2018" customWidth="1"/>
    <col min="11538" max="11538" width="5" style="2018" customWidth="1"/>
    <col min="11539" max="11539" width="2.28515625" style="2018" customWidth="1"/>
    <col min="11540" max="11540" width="26" style="2018" customWidth="1"/>
    <col min="11541" max="11541" width="8" style="2018" customWidth="1"/>
    <col min="11542" max="11542" width="1" style="2018" customWidth="1"/>
    <col min="11543" max="11543" width="6.7109375" style="2018" customWidth="1"/>
    <col min="11544" max="11544" width="1" style="2018" customWidth="1"/>
    <col min="11545" max="11545" width="6.7109375" style="2018" customWidth="1"/>
    <col min="11546" max="11546" width="1" style="2018" customWidth="1"/>
    <col min="11547" max="11547" width="6.7109375" style="2018" customWidth="1"/>
    <col min="11548" max="11548" width="1" style="2018" customWidth="1"/>
    <col min="11549" max="11549" width="6.7109375" style="2018" customWidth="1"/>
    <col min="11550" max="11550" width="1" style="2018" customWidth="1"/>
    <col min="11551" max="11551" width="6.7109375" style="2018" customWidth="1"/>
    <col min="11552" max="11552" width="1" style="2018" customWidth="1"/>
    <col min="11553" max="11554" width="6.7109375" style="2018" customWidth="1"/>
    <col min="11555" max="11776" width="11.42578125" style="2018"/>
    <col min="11777" max="11777" width="2" style="2018" customWidth="1"/>
    <col min="11778" max="11778" width="2.28515625" style="2018" customWidth="1"/>
    <col min="11779" max="11779" width="1.7109375" style="2018" customWidth="1"/>
    <col min="11780" max="11780" width="2.140625" style="2018" customWidth="1"/>
    <col min="11781" max="11781" width="6.7109375" style="2018" customWidth="1"/>
    <col min="11782" max="11782" width="1.5703125" style="2018" customWidth="1"/>
    <col min="11783" max="11783" width="58.28515625" style="2018" customWidth="1"/>
    <col min="11784" max="11786" width="4.7109375" style="2018" customWidth="1"/>
    <col min="11787" max="11787" width="1" style="2018" customWidth="1"/>
    <col min="11788" max="11790" width="4.7109375" style="2018" customWidth="1"/>
    <col min="11791" max="11792" width="11.42578125" style="2018"/>
    <col min="11793" max="11793" width="4.7109375" style="2018" customWidth="1"/>
    <col min="11794" max="11794" width="5" style="2018" customWidth="1"/>
    <col min="11795" max="11795" width="2.28515625" style="2018" customWidth="1"/>
    <col min="11796" max="11796" width="26" style="2018" customWidth="1"/>
    <col min="11797" max="11797" width="8" style="2018" customWidth="1"/>
    <col min="11798" max="11798" width="1" style="2018" customWidth="1"/>
    <col min="11799" max="11799" width="6.7109375" style="2018" customWidth="1"/>
    <col min="11800" max="11800" width="1" style="2018" customWidth="1"/>
    <col min="11801" max="11801" width="6.7109375" style="2018" customWidth="1"/>
    <col min="11802" max="11802" width="1" style="2018" customWidth="1"/>
    <col min="11803" max="11803" width="6.7109375" style="2018" customWidth="1"/>
    <col min="11804" max="11804" width="1" style="2018" customWidth="1"/>
    <col min="11805" max="11805" width="6.7109375" style="2018" customWidth="1"/>
    <col min="11806" max="11806" width="1" style="2018" customWidth="1"/>
    <col min="11807" max="11807" width="6.7109375" style="2018" customWidth="1"/>
    <col min="11808" max="11808" width="1" style="2018" customWidth="1"/>
    <col min="11809" max="11810" width="6.7109375" style="2018" customWidth="1"/>
    <col min="11811" max="12032" width="11.42578125" style="2018"/>
    <col min="12033" max="12033" width="2" style="2018" customWidth="1"/>
    <col min="12034" max="12034" width="2.28515625" style="2018" customWidth="1"/>
    <col min="12035" max="12035" width="1.7109375" style="2018" customWidth="1"/>
    <col min="12036" max="12036" width="2.140625" style="2018" customWidth="1"/>
    <col min="12037" max="12037" width="6.7109375" style="2018" customWidth="1"/>
    <col min="12038" max="12038" width="1.5703125" style="2018" customWidth="1"/>
    <col min="12039" max="12039" width="58.28515625" style="2018" customWidth="1"/>
    <col min="12040" max="12042" width="4.7109375" style="2018" customWidth="1"/>
    <col min="12043" max="12043" width="1" style="2018" customWidth="1"/>
    <col min="12044" max="12046" width="4.7109375" style="2018" customWidth="1"/>
    <col min="12047" max="12048" width="11.42578125" style="2018"/>
    <col min="12049" max="12049" width="4.7109375" style="2018" customWidth="1"/>
    <col min="12050" max="12050" width="5" style="2018" customWidth="1"/>
    <col min="12051" max="12051" width="2.28515625" style="2018" customWidth="1"/>
    <col min="12052" max="12052" width="26" style="2018" customWidth="1"/>
    <col min="12053" max="12053" width="8" style="2018" customWidth="1"/>
    <col min="12054" max="12054" width="1" style="2018" customWidth="1"/>
    <col min="12055" max="12055" width="6.7109375" style="2018" customWidth="1"/>
    <col min="12056" max="12056" width="1" style="2018" customWidth="1"/>
    <col min="12057" max="12057" width="6.7109375" style="2018" customWidth="1"/>
    <col min="12058" max="12058" width="1" style="2018" customWidth="1"/>
    <col min="12059" max="12059" width="6.7109375" style="2018" customWidth="1"/>
    <col min="12060" max="12060" width="1" style="2018" customWidth="1"/>
    <col min="12061" max="12061" width="6.7109375" style="2018" customWidth="1"/>
    <col min="12062" max="12062" width="1" style="2018" customWidth="1"/>
    <col min="12063" max="12063" width="6.7109375" style="2018" customWidth="1"/>
    <col min="12064" max="12064" width="1" style="2018" customWidth="1"/>
    <col min="12065" max="12066" width="6.7109375" style="2018" customWidth="1"/>
    <col min="12067" max="12288" width="11.42578125" style="2018"/>
    <col min="12289" max="12289" width="2" style="2018" customWidth="1"/>
    <col min="12290" max="12290" width="2.28515625" style="2018" customWidth="1"/>
    <col min="12291" max="12291" width="1.7109375" style="2018" customWidth="1"/>
    <col min="12292" max="12292" width="2.140625" style="2018" customWidth="1"/>
    <col min="12293" max="12293" width="6.7109375" style="2018" customWidth="1"/>
    <col min="12294" max="12294" width="1.5703125" style="2018" customWidth="1"/>
    <col min="12295" max="12295" width="58.28515625" style="2018" customWidth="1"/>
    <col min="12296" max="12298" width="4.7109375" style="2018" customWidth="1"/>
    <col min="12299" max="12299" width="1" style="2018" customWidth="1"/>
    <col min="12300" max="12302" width="4.7109375" style="2018" customWidth="1"/>
    <col min="12303" max="12304" width="11.42578125" style="2018"/>
    <col min="12305" max="12305" width="4.7109375" style="2018" customWidth="1"/>
    <col min="12306" max="12306" width="5" style="2018" customWidth="1"/>
    <col min="12307" max="12307" width="2.28515625" style="2018" customWidth="1"/>
    <col min="12308" max="12308" width="26" style="2018" customWidth="1"/>
    <col min="12309" max="12309" width="8" style="2018" customWidth="1"/>
    <col min="12310" max="12310" width="1" style="2018" customWidth="1"/>
    <col min="12311" max="12311" width="6.7109375" style="2018" customWidth="1"/>
    <col min="12312" max="12312" width="1" style="2018" customWidth="1"/>
    <col min="12313" max="12313" width="6.7109375" style="2018" customWidth="1"/>
    <col min="12314" max="12314" width="1" style="2018" customWidth="1"/>
    <col min="12315" max="12315" width="6.7109375" style="2018" customWidth="1"/>
    <col min="12316" max="12316" width="1" style="2018" customWidth="1"/>
    <col min="12317" max="12317" width="6.7109375" style="2018" customWidth="1"/>
    <col min="12318" max="12318" width="1" style="2018" customWidth="1"/>
    <col min="12319" max="12319" width="6.7109375" style="2018" customWidth="1"/>
    <col min="12320" max="12320" width="1" style="2018" customWidth="1"/>
    <col min="12321" max="12322" width="6.7109375" style="2018" customWidth="1"/>
    <col min="12323" max="12544" width="11.42578125" style="2018"/>
    <col min="12545" max="12545" width="2" style="2018" customWidth="1"/>
    <col min="12546" max="12546" width="2.28515625" style="2018" customWidth="1"/>
    <col min="12547" max="12547" width="1.7109375" style="2018" customWidth="1"/>
    <col min="12548" max="12548" width="2.140625" style="2018" customWidth="1"/>
    <col min="12549" max="12549" width="6.7109375" style="2018" customWidth="1"/>
    <col min="12550" max="12550" width="1.5703125" style="2018" customWidth="1"/>
    <col min="12551" max="12551" width="58.28515625" style="2018" customWidth="1"/>
    <col min="12552" max="12554" width="4.7109375" style="2018" customWidth="1"/>
    <col min="12555" max="12555" width="1" style="2018" customWidth="1"/>
    <col min="12556" max="12558" width="4.7109375" style="2018" customWidth="1"/>
    <col min="12559" max="12560" width="11.42578125" style="2018"/>
    <col min="12561" max="12561" width="4.7109375" style="2018" customWidth="1"/>
    <col min="12562" max="12562" width="5" style="2018" customWidth="1"/>
    <col min="12563" max="12563" width="2.28515625" style="2018" customWidth="1"/>
    <col min="12564" max="12564" width="26" style="2018" customWidth="1"/>
    <col min="12565" max="12565" width="8" style="2018" customWidth="1"/>
    <col min="12566" max="12566" width="1" style="2018" customWidth="1"/>
    <col min="12567" max="12567" width="6.7109375" style="2018" customWidth="1"/>
    <col min="12568" max="12568" width="1" style="2018" customWidth="1"/>
    <col min="12569" max="12569" width="6.7109375" style="2018" customWidth="1"/>
    <col min="12570" max="12570" width="1" style="2018" customWidth="1"/>
    <col min="12571" max="12571" width="6.7109375" style="2018" customWidth="1"/>
    <col min="12572" max="12572" width="1" style="2018" customWidth="1"/>
    <col min="12573" max="12573" width="6.7109375" style="2018" customWidth="1"/>
    <col min="12574" max="12574" width="1" style="2018" customWidth="1"/>
    <col min="12575" max="12575" width="6.7109375" style="2018" customWidth="1"/>
    <col min="12576" max="12576" width="1" style="2018" customWidth="1"/>
    <col min="12577" max="12578" width="6.7109375" style="2018" customWidth="1"/>
    <col min="12579" max="12800" width="11.42578125" style="2018"/>
    <col min="12801" max="12801" width="2" style="2018" customWidth="1"/>
    <col min="12802" max="12802" width="2.28515625" style="2018" customWidth="1"/>
    <col min="12803" max="12803" width="1.7109375" style="2018" customWidth="1"/>
    <col min="12804" max="12804" width="2.140625" style="2018" customWidth="1"/>
    <col min="12805" max="12805" width="6.7109375" style="2018" customWidth="1"/>
    <col min="12806" max="12806" width="1.5703125" style="2018" customWidth="1"/>
    <col min="12807" max="12807" width="58.28515625" style="2018" customWidth="1"/>
    <col min="12808" max="12810" width="4.7109375" style="2018" customWidth="1"/>
    <col min="12811" max="12811" width="1" style="2018" customWidth="1"/>
    <col min="12812" max="12814" width="4.7109375" style="2018" customWidth="1"/>
    <col min="12815" max="12816" width="11.42578125" style="2018"/>
    <col min="12817" max="12817" width="4.7109375" style="2018" customWidth="1"/>
    <col min="12818" max="12818" width="5" style="2018" customWidth="1"/>
    <col min="12819" max="12819" width="2.28515625" style="2018" customWidth="1"/>
    <col min="12820" max="12820" width="26" style="2018" customWidth="1"/>
    <col min="12821" max="12821" width="8" style="2018" customWidth="1"/>
    <col min="12822" max="12822" width="1" style="2018" customWidth="1"/>
    <col min="12823" max="12823" width="6.7109375" style="2018" customWidth="1"/>
    <col min="12824" max="12824" width="1" style="2018" customWidth="1"/>
    <col min="12825" max="12825" width="6.7109375" style="2018" customWidth="1"/>
    <col min="12826" max="12826" width="1" style="2018" customWidth="1"/>
    <col min="12827" max="12827" width="6.7109375" style="2018" customWidth="1"/>
    <col min="12828" max="12828" width="1" style="2018" customWidth="1"/>
    <col min="12829" max="12829" width="6.7109375" style="2018" customWidth="1"/>
    <col min="12830" max="12830" width="1" style="2018" customWidth="1"/>
    <col min="12831" max="12831" width="6.7109375" style="2018" customWidth="1"/>
    <col min="12832" max="12832" width="1" style="2018" customWidth="1"/>
    <col min="12833" max="12834" width="6.7109375" style="2018" customWidth="1"/>
    <col min="12835" max="13056" width="11.42578125" style="2018"/>
    <col min="13057" max="13057" width="2" style="2018" customWidth="1"/>
    <col min="13058" max="13058" width="2.28515625" style="2018" customWidth="1"/>
    <col min="13059" max="13059" width="1.7109375" style="2018" customWidth="1"/>
    <col min="13060" max="13060" width="2.140625" style="2018" customWidth="1"/>
    <col min="13061" max="13061" width="6.7109375" style="2018" customWidth="1"/>
    <col min="13062" max="13062" width="1.5703125" style="2018" customWidth="1"/>
    <col min="13063" max="13063" width="58.28515625" style="2018" customWidth="1"/>
    <col min="13064" max="13066" width="4.7109375" style="2018" customWidth="1"/>
    <col min="13067" max="13067" width="1" style="2018" customWidth="1"/>
    <col min="13068" max="13070" width="4.7109375" style="2018" customWidth="1"/>
    <col min="13071" max="13072" width="11.42578125" style="2018"/>
    <col min="13073" max="13073" width="4.7109375" style="2018" customWidth="1"/>
    <col min="13074" max="13074" width="5" style="2018" customWidth="1"/>
    <col min="13075" max="13075" width="2.28515625" style="2018" customWidth="1"/>
    <col min="13076" max="13076" width="26" style="2018" customWidth="1"/>
    <col min="13077" max="13077" width="8" style="2018" customWidth="1"/>
    <col min="13078" max="13078" width="1" style="2018" customWidth="1"/>
    <col min="13079" max="13079" width="6.7109375" style="2018" customWidth="1"/>
    <col min="13080" max="13080" width="1" style="2018" customWidth="1"/>
    <col min="13081" max="13081" width="6.7109375" style="2018" customWidth="1"/>
    <col min="13082" max="13082" width="1" style="2018" customWidth="1"/>
    <col min="13083" max="13083" width="6.7109375" style="2018" customWidth="1"/>
    <col min="13084" max="13084" width="1" style="2018" customWidth="1"/>
    <col min="13085" max="13085" width="6.7109375" style="2018" customWidth="1"/>
    <col min="13086" max="13086" width="1" style="2018" customWidth="1"/>
    <col min="13087" max="13087" width="6.7109375" style="2018" customWidth="1"/>
    <col min="13088" max="13088" width="1" style="2018" customWidth="1"/>
    <col min="13089" max="13090" width="6.7109375" style="2018" customWidth="1"/>
    <col min="13091" max="13312" width="11.42578125" style="2018"/>
    <col min="13313" max="13313" width="2" style="2018" customWidth="1"/>
    <col min="13314" max="13314" width="2.28515625" style="2018" customWidth="1"/>
    <col min="13315" max="13315" width="1.7109375" style="2018" customWidth="1"/>
    <col min="13316" max="13316" width="2.140625" style="2018" customWidth="1"/>
    <col min="13317" max="13317" width="6.7109375" style="2018" customWidth="1"/>
    <col min="13318" max="13318" width="1.5703125" style="2018" customWidth="1"/>
    <col min="13319" max="13319" width="58.28515625" style="2018" customWidth="1"/>
    <col min="13320" max="13322" width="4.7109375" style="2018" customWidth="1"/>
    <col min="13323" max="13323" width="1" style="2018" customWidth="1"/>
    <col min="13324" max="13326" width="4.7109375" style="2018" customWidth="1"/>
    <col min="13327" max="13328" width="11.42578125" style="2018"/>
    <col min="13329" max="13329" width="4.7109375" style="2018" customWidth="1"/>
    <col min="13330" max="13330" width="5" style="2018" customWidth="1"/>
    <col min="13331" max="13331" width="2.28515625" style="2018" customWidth="1"/>
    <col min="13332" max="13332" width="26" style="2018" customWidth="1"/>
    <col min="13333" max="13333" width="8" style="2018" customWidth="1"/>
    <col min="13334" max="13334" width="1" style="2018" customWidth="1"/>
    <col min="13335" max="13335" width="6.7109375" style="2018" customWidth="1"/>
    <col min="13336" max="13336" width="1" style="2018" customWidth="1"/>
    <col min="13337" max="13337" width="6.7109375" style="2018" customWidth="1"/>
    <col min="13338" max="13338" width="1" style="2018" customWidth="1"/>
    <col min="13339" max="13339" width="6.7109375" style="2018" customWidth="1"/>
    <col min="13340" max="13340" width="1" style="2018" customWidth="1"/>
    <col min="13341" max="13341" width="6.7109375" style="2018" customWidth="1"/>
    <col min="13342" max="13342" width="1" style="2018" customWidth="1"/>
    <col min="13343" max="13343" width="6.7109375" style="2018" customWidth="1"/>
    <col min="13344" max="13344" width="1" style="2018" customWidth="1"/>
    <col min="13345" max="13346" width="6.7109375" style="2018" customWidth="1"/>
    <col min="13347" max="13568" width="11.42578125" style="2018"/>
    <col min="13569" max="13569" width="2" style="2018" customWidth="1"/>
    <col min="13570" max="13570" width="2.28515625" style="2018" customWidth="1"/>
    <col min="13571" max="13571" width="1.7109375" style="2018" customWidth="1"/>
    <col min="13572" max="13572" width="2.140625" style="2018" customWidth="1"/>
    <col min="13573" max="13573" width="6.7109375" style="2018" customWidth="1"/>
    <col min="13574" max="13574" width="1.5703125" style="2018" customWidth="1"/>
    <col min="13575" max="13575" width="58.28515625" style="2018" customWidth="1"/>
    <col min="13576" max="13578" width="4.7109375" style="2018" customWidth="1"/>
    <col min="13579" max="13579" width="1" style="2018" customWidth="1"/>
    <col min="13580" max="13582" width="4.7109375" style="2018" customWidth="1"/>
    <col min="13583" max="13584" width="11.42578125" style="2018"/>
    <col min="13585" max="13585" width="4.7109375" style="2018" customWidth="1"/>
    <col min="13586" max="13586" width="5" style="2018" customWidth="1"/>
    <col min="13587" max="13587" width="2.28515625" style="2018" customWidth="1"/>
    <col min="13588" max="13588" width="26" style="2018" customWidth="1"/>
    <col min="13589" max="13589" width="8" style="2018" customWidth="1"/>
    <col min="13590" max="13590" width="1" style="2018" customWidth="1"/>
    <col min="13591" max="13591" width="6.7109375" style="2018" customWidth="1"/>
    <col min="13592" max="13592" width="1" style="2018" customWidth="1"/>
    <col min="13593" max="13593" width="6.7109375" style="2018" customWidth="1"/>
    <col min="13594" max="13594" width="1" style="2018" customWidth="1"/>
    <col min="13595" max="13595" width="6.7109375" style="2018" customWidth="1"/>
    <col min="13596" max="13596" width="1" style="2018" customWidth="1"/>
    <col min="13597" max="13597" width="6.7109375" style="2018" customWidth="1"/>
    <col min="13598" max="13598" width="1" style="2018" customWidth="1"/>
    <col min="13599" max="13599" width="6.7109375" style="2018" customWidth="1"/>
    <col min="13600" max="13600" width="1" style="2018" customWidth="1"/>
    <col min="13601" max="13602" width="6.7109375" style="2018" customWidth="1"/>
    <col min="13603" max="13824" width="11.42578125" style="2018"/>
    <col min="13825" max="13825" width="2" style="2018" customWidth="1"/>
    <col min="13826" max="13826" width="2.28515625" style="2018" customWidth="1"/>
    <col min="13827" max="13827" width="1.7109375" style="2018" customWidth="1"/>
    <col min="13828" max="13828" width="2.140625" style="2018" customWidth="1"/>
    <col min="13829" max="13829" width="6.7109375" style="2018" customWidth="1"/>
    <col min="13830" max="13830" width="1.5703125" style="2018" customWidth="1"/>
    <col min="13831" max="13831" width="58.28515625" style="2018" customWidth="1"/>
    <col min="13832" max="13834" width="4.7109375" style="2018" customWidth="1"/>
    <col min="13835" max="13835" width="1" style="2018" customWidth="1"/>
    <col min="13836" max="13838" width="4.7109375" style="2018" customWidth="1"/>
    <col min="13839" max="13840" width="11.42578125" style="2018"/>
    <col min="13841" max="13841" width="4.7109375" style="2018" customWidth="1"/>
    <col min="13842" max="13842" width="5" style="2018" customWidth="1"/>
    <col min="13843" max="13843" width="2.28515625" style="2018" customWidth="1"/>
    <col min="13844" max="13844" width="26" style="2018" customWidth="1"/>
    <col min="13845" max="13845" width="8" style="2018" customWidth="1"/>
    <col min="13846" max="13846" width="1" style="2018" customWidth="1"/>
    <col min="13847" max="13847" width="6.7109375" style="2018" customWidth="1"/>
    <col min="13848" max="13848" width="1" style="2018" customWidth="1"/>
    <col min="13849" max="13849" width="6.7109375" style="2018" customWidth="1"/>
    <col min="13850" max="13850" width="1" style="2018" customWidth="1"/>
    <col min="13851" max="13851" width="6.7109375" style="2018" customWidth="1"/>
    <col min="13852" max="13852" width="1" style="2018" customWidth="1"/>
    <col min="13853" max="13853" width="6.7109375" style="2018" customWidth="1"/>
    <col min="13854" max="13854" width="1" style="2018" customWidth="1"/>
    <col min="13855" max="13855" width="6.7109375" style="2018" customWidth="1"/>
    <col min="13856" max="13856" width="1" style="2018" customWidth="1"/>
    <col min="13857" max="13858" width="6.7109375" style="2018" customWidth="1"/>
    <col min="13859" max="14080" width="11.42578125" style="2018"/>
    <col min="14081" max="14081" width="2" style="2018" customWidth="1"/>
    <col min="14082" max="14082" width="2.28515625" style="2018" customWidth="1"/>
    <col min="14083" max="14083" width="1.7109375" style="2018" customWidth="1"/>
    <col min="14084" max="14084" width="2.140625" style="2018" customWidth="1"/>
    <col min="14085" max="14085" width="6.7109375" style="2018" customWidth="1"/>
    <col min="14086" max="14086" width="1.5703125" style="2018" customWidth="1"/>
    <col min="14087" max="14087" width="58.28515625" style="2018" customWidth="1"/>
    <col min="14088" max="14090" width="4.7109375" style="2018" customWidth="1"/>
    <col min="14091" max="14091" width="1" style="2018" customWidth="1"/>
    <col min="14092" max="14094" width="4.7109375" style="2018" customWidth="1"/>
    <col min="14095" max="14096" width="11.42578125" style="2018"/>
    <col min="14097" max="14097" width="4.7109375" style="2018" customWidth="1"/>
    <col min="14098" max="14098" width="5" style="2018" customWidth="1"/>
    <col min="14099" max="14099" width="2.28515625" style="2018" customWidth="1"/>
    <col min="14100" max="14100" width="26" style="2018" customWidth="1"/>
    <col min="14101" max="14101" width="8" style="2018" customWidth="1"/>
    <col min="14102" max="14102" width="1" style="2018" customWidth="1"/>
    <col min="14103" max="14103" width="6.7109375" style="2018" customWidth="1"/>
    <col min="14104" max="14104" width="1" style="2018" customWidth="1"/>
    <col min="14105" max="14105" width="6.7109375" style="2018" customWidth="1"/>
    <col min="14106" max="14106" width="1" style="2018" customWidth="1"/>
    <col min="14107" max="14107" width="6.7109375" style="2018" customWidth="1"/>
    <col min="14108" max="14108" width="1" style="2018" customWidth="1"/>
    <col min="14109" max="14109" width="6.7109375" style="2018" customWidth="1"/>
    <col min="14110" max="14110" width="1" style="2018" customWidth="1"/>
    <col min="14111" max="14111" width="6.7109375" style="2018" customWidth="1"/>
    <col min="14112" max="14112" width="1" style="2018" customWidth="1"/>
    <col min="14113" max="14114" width="6.7109375" style="2018" customWidth="1"/>
    <col min="14115" max="14336" width="11.42578125" style="2018"/>
    <col min="14337" max="14337" width="2" style="2018" customWidth="1"/>
    <col min="14338" max="14338" width="2.28515625" style="2018" customWidth="1"/>
    <col min="14339" max="14339" width="1.7109375" style="2018" customWidth="1"/>
    <col min="14340" max="14340" width="2.140625" style="2018" customWidth="1"/>
    <col min="14341" max="14341" width="6.7109375" style="2018" customWidth="1"/>
    <col min="14342" max="14342" width="1.5703125" style="2018" customWidth="1"/>
    <col min="14343" max="14343" width="58.28515625" style="2018" customWidth="1"/>
    <col min="14344" max="14346" width="4.7109375" style="2018" customWidth="1"/>
    <col min="14347" max="14347" width="1" style="2018" customWidth="1"/>
    <col min="14348" max="14350" width="4.7109375" style="2018" customWidth="1"/>
    <col min="14351" max="14352" width="11.42578125" style="2018"/>
    <col min="14353" max="14353" width="4.7109375" style="2018" customWidth="1"/>
    <col min="14354" max="14354" width="5" style="2018" customWidth="1"/>
    <col min="14355" max="14355" width="2.28515625" style="2018" customWidth="1"/>
    <col min="14356" max="14356" width="26" style="2018" customWidth="1"/>
    <col min="14357" max="14357" width="8" style="2018" customWidth="1"/>
    <col min="14358" max="14358" width="1" style="2018" customWidth="1"/>
    <col min="14359" max="14359" width="6.7109375" style="2018" customWidth="1"/>
    <col min="14360" max="14360" width="1" style="2018" customWidth="1"/>
    <col min="14361" max="14361" width="6.7109375" style="2018" customWidth="1"/>
    <col min="14362" max="14362" width="1" style="2018" customWidth="1"/>
    <col min="14363" max="14363" width="6.7109375" style="2018" customWidth="1"/>
    <col min="14364" max="14364" width="1" style="2018" customWidth="1"/>
    <col min="14365" max="14365" width="6.7109375" style="2018" customWidth="1"/>
    <col min="14366" max="14366" width="1" style="2018" customWidth="1"/>
    <col min="14367" max="14367" width="6.7109375" style="2018" customWidth="1"/>
    <col min="14368" max="14368" width="1" style="2018" customWidth="1"/>
    <col min="14369" max="14370" width="6.7109375" style="2018" customWidth="1"/>
    <col min="14371" max="14592" width="11.42578125" style="2018"/>
    <col min="14593" max="14593" width="2" style="2018" customWidth="1"/>
    <col min="14594" max="14594" width="2.28515625" style="2018" customWidth="1"/>
    <col min="14595" max="14595" width="1.7109375" style="2018" customWidth="1"/>
    <col min="14596" max="14596" width="2.140625" style="2018" customWidth="1"/>
    <col min="14597" max="14597" width="6.7109375" style="2018" customWidth="1"/>
    <col min="14598" max="14598" width="1.5703125" style="2018" customWidth="1"/>
    <col min="14599" max="14599" width="58.28515625" style="2018" customWidth="1"/>
    <col min="14600" max="14602" width="4.7109375" style="2018" customWidth="1"/>
    <col min="14603" max="14603" width="1" style="2018" customWidth="1"/>
    <col min="14604" max="14606" width="4.7109375" style="2018" customWidth="1"/>
    <col min="14607" max="14608" width="11.42578125" style="2018"/>
    <col min="14609" max="14609" width="4.7109375" style="2018" customWidth="1"/>
    <col min="14610" max="14610" width="5" style="2018" customWidth="1"/>
    <col min="14611" max="14611" width="2.28515625" style="2018" customWidth="1"/>
    <col min="14612" max="14612" width="26" style="2018" customWidth="1"/>
    <col min="14613" max="14613" width="8" style="2018" customWidth="1"/>
    <col min="14614" max="14614" width="1" style="2018" customWidth="1"/>
    <col min="14615" max="14615" width="6.7109375" style="2018" customWidth="1"/>
    <col min="14616" max="14616" width="1" style="2018" customWidth="1"/>
    <col min="14617" max="14617" width="6.7109375" style="2018" customWidth="1"/>
    <col min="14618" max="14618" width="1" style="2018" customWidth="1"/>
    <col min="14619" max="14619" width="6.7109375" style="2018" customWidth="1"/>
    <col min="14620" max="14620" width="1" style="2018" customWidth="1"/>
    <col min="14621" max="14621" width="6.7109375" style="2018" customWidth="1"/>
    <col min="14622" max="14622" width="1" style="2018" customWidth="1"/>
    <col min="14623" max="14623" width="6.7109375" style="2018" customWidth="1"/>
    <col min="14624" max="14624" width="1" style="2018" customWidth="1"/>
    <col min="14625" max="14626" width="6.7109375" style="2018" customWidth="1"/>
    <col min="14627" max="14848" width="11.42578125" style="2018"/>
    <col min="14849" max="14849" width="2" style="2018" customWidth="1"/>
    <col min="14850" max="14850" width="2.28515625" style="2018" customWidth="1"/>
    <col min="14851" max="14851" width="1.7109375" style="2018" customWidth="1"/>
    <col min="14852" max="14852" width="2.140625" style="2018" customWidth="1"/>
    <col min="14853" max="14853" width="6.7109375" style="2018" customWidth="1"/>
    <col min="14854" max="14854" width="1.5703125" style="2018" customWidth="1"/>
    <col min="14855" max="14855" width="58.28515625" style="2018" customWidth="1"/>
    <col min="14856" max="14858" width="4.7109375" style="2018" customWidth="1"/>
    <col min="14859" max="14859" width="1" style="2018" customWidth="1"/>
    <col min="14860" max="14862" width="4.7109375" style="2018" customWidth="1"/>
    <col min="14863" max="14864" width="11.42578125" style="2018"/>
    <col min="14865" max="14865" width="4.7109375" style="2018" customWidth="1"/>
    <col min="14866" max="14866" width="5" style="2018" customWidth="1"/>
    <col min="14867" max="14867" width="2.28515625" style="2018" customWidth="1"/>
    <col min="14868" max="14868" width="26" style="2018" customWidth="1"/>
    <col min="14869" max="14869" width="8" style="2018" customWidth="1"/>
    <col min="14870" max="14870" width="1" style="2018" customWidth="1"/>
    <col min="14871" max="14871" width="6.7109375" style="2018" customWidth="1"/>
    <col min="14872" max="14872" width="1" style="2018" customWidth="1"/>
    <col min="14873" max="14873" width="6.7109375" style="2018" customWidth="1"/>
    <col min="14874" max="14874" width="1" style="2018" customWidth="1"/>
    <col min="14875" max="14875" width="6.7109375" style="2018" customWidth="1"/>
    <col min="14876" max="14876" width="1" style="2018" customWidth="1"/>
    <col min="14877" max="14877" width="6.7109375" style="2018" customWidth="1"/>
    <col min="14878" max="14878" width="1" style="2018" customWidth="1"/>
    <col min="14879" max="14879" width="6.7109375" style="2018" customWidth="1"/>
    <col min="14880" max="14880" width="1" style="2018" customWidth="1"/>
    <col min="14881" max="14882" width="6.7109375" style="2018" customWidth="1"/>
    <col min="14883" max="15104" width="11.42578125" style="2018"/>
    <col min="15105" max="15105" width="2" style="2018" customWidth="1"/>
    <col min="15106" max="15106" width="2.28515625" style="2018" customWidth="1"/>
    <col min="15107" max="15107" width="1.7109375" style="2018" customWidth="1"/>
    <col min="15108" max="15108" width="2.140625" style="2018" customWidth="1"/>
    <col min="15109" max="15109" width="6.7109375" style="2018" customWidth="1"/>
    <col min="15110" max="15110" width="1.5703125" style="2018" customWidth="1"/>
    <col min="15111" max="15111" width="58.28515625" style="2018" customWidth="1"/>
    <col min="15112" max="15114" width="4.7109375" style="2018" customWidth="1"/>
    <col min="15115" max="15115" width="1" style="2018" customWidth="1"/>
    <col min="15116" max="15118" width="4.7109375" style="2018" customWidth="1"/>
    <col min="15119" max="15120" width="11.42578125" style="2018"/>
    <col min="15121" max="15121" width="4.7109375" style="2018" customWidth="1"/>
    <col min="15122" max="15122" width="5" style="2018" customWidth="1"/>
    <col min="15123" max="15123" width="2.28515625" style="2018" customWidth="1"/>
    <col min="15124" max="15124" width="26" style="2018" customWidth="1"/>
    <col min="15125" max="15125" width="8" style="2018" customWidth="1"/>
    <col min="15126" max="15126" width="1" style="2018" customWidth="1"/>
    <col min="15127" max="15127" width="6.7109375" style="2018" customWidth="1"/>
    <col min="15128" max="15128" width="1" style="2018" customWidth="1"/>
    <col min="15129" max="15129" width="6.7109375" style="2018" customWidth="1"/>
    <col min="15130" max="15130" width="1" style="2018" customWidth="1"/>
    <col min="15131" max="15131" width="6.7109375" style="2018" customWidth="1"/>
    <col min="15132" max="15132" width="1" style="2018" customWidth="1"/>
    <col min="15133" max="15133" width="6.7109375" style="2018" customWidth="1"/>
    <col min="15134" max="15134" width="1" style="2018" customWidth="1"/>
    <col min="15135" max="15135" width="6.7109375" style="2018" customWidth="1"/>
    <col min="15136" max="15136" width="1" style="2018" customWidth="1"/>
    <col min="15137" max="15138" width="6.7109375" style="2018" customWidth="1"/>
    <col min="15139" max="15360" width="11.42578125" style="2018"/>
    <col min="15361" max="15361" width="2" style="2018" customWidth="1"/>
    <col min="15362" max="15362" width="2.28515625" style="2018" customWidth="1"/>
    <col min="15363" max="15363" width="1.7109375" style="2018" customWidth="1"/>
    <col min="15364" max="15364" width="2.140625" style="2018" customWidth="1"/>
    <col min="15365" max="15365" width="6.7109375" style="2018" customWidth="1"/>
    <col min="15366" max="15366" width="1.5703125" style="2018" customWidth="1"/>
    <col min="15367" max="15367" width="58.28515625" style="2018" customWidth="1"/>
    <col min="15368" max="15370" width="4.7109375" style="2018" customWidth="1"/>
    <col min="15371" max="15371" width="1" style="2018" customWidth="1"/>
    <col min="15372" max="15374" width="4.7109375" style="2018" customWidth="1"/>
    <col min="15375" max="15376" width="11.42578125" style="2018"/>
    <col min="15377" max="15377" width="4.7109375" style="2018" customWidth="1"/>
    <col min="15378" max="15378" width="5" style="2018" customWidth="1"/>
    <col min="15379" max="15379" width="2.28515625" style="2018" customWidth="1"/>
    <col min="15380" max="15380" width="26" style="2018" customWidth="1"/>
    <col min="15381" max="15381" width="8" style="2018" customWidth="1"/>
    <col min="15382" max="15382" width="1" style="2018" customWidth="1"/>
    <col min="15383" max="15383" width="6.7109375" style="2018" customWidth="1"/>
    <col min="15384" max="15384" width="1" style="2018" customWidth="1"/>
    <col min="15385" max="15385" width="6.7109375" style="2018" customWidth="1"/>
    <col min="15386" max="15386" width="1" style="2018" customWidth="1"/>
    <col min="15387" max="15387" width="6.7109375" style="2018" customWidth="1"/>
    <col min="15388" max="15388" width="1" style="2018" customWidth="1"/>
    <col min="15389" max="15389" width="6.7109375" style="2018" customWidth="1"/>
    <col min="15390" max="15390" width="1" style="2018" customWidth="1"/>
    <col min="15391" max="15391" width="6.7109375" style="2018" customWidth="1"/>
    <col min="15392" max="15392" width="1" style="2018" customWidth="1"/>
    <col min="15393" max="15394" width="6.7109375" style="2018" customWidth="1"/>
    <col min="15395" max="15616" width="11.42578125" style="2018"/>
    <col min="15617" max="15617" width="2" style="2018" customWidth="1"/>
    <col min="15618" max="15618" width="2.28515625" style="2018" customWidth="1"/>
    <col min="15619" max="15619" width="1.7109375" style="2018" customWidth="1"/>
    <col min="15620" max="15620" width="2.140625" style="2018" customWidth="1"/>
    <col min="15621" max="15621" width="6.7109375" style="2018" customWidth="1"/>
    <col min="15622" max="15622" width="1.5703125" style="2018" customWidth="1"/>
    <col min="15623" max="15623" width="58.28515625" style="2018" customWidth="1"/>
    <col min="15624" max="15626" width="4.7109375" style="2018" customWidth="1"/>
    <col min="15627" max="15627" width="1" style="2018" customWidth="1"/>
    <col min="15628" max="15630" width="4.7109375" style="2018" customWidth="1"/>
    <col min="15631" max="15632" width="11.42578125" style="2018"/>
    <col min="15633" max="15633" width="4.7109375" style="2018" customWidth="1"/>
    <col min="15634" max="15634" width="5" style="2018" customWidth="1"/>
    <col min="15635" max="15635" width="2.28515625" style="2018" customWidth="1"/>
    <col min="15636" max="15636" width="26" style="2018" customWidth="1"/>
    <col min="15637" max="15637" width="8" style="2018" customWidth="1"/>
    <col min="15638" max="15638" width="1" style="2018" customWidth="1"/>
    <col min="15639" max="15639" width="6.7109375" style="2018" customWidth="1"/>
    <col min="15640" max="15640" width="1" style="2018" customWidth="1"/>
    <col min="15641" max="15641" width="6.7109375" style="2018" customWidth="1"/>
    <col min="15642" max="15642" width="1" style="2018" customWidth="1"/>
    <col min="15643" max="15643" width="6.7109375" style="2018" customWidth="1"/>
    <col min="15644" max="15644" width="1" style="2018" customWidth="1"/>
    <col min="15645" max="15645" width="6.7109375" style="2018" customWidth="1"/>
    <col min="15646" max="15646" width="1" style="2018" customWidth="1"/>
    <col min="15647" max="15647" width="6.7109375" style="2018" customWidth="1"/>
    <col min="15648" max="15648" width="1" style="2018" customWidth="1"/>
    <col min="15649" max="15650" width="6.7109375" style="2018" customWidth="1"/>
    <col min="15651" max="15872" width="11.42578125" style="2018"/>
    <col min="15873" max="15873" width="2" style="2018" customWidth="1"/>
    <col min="15874" max="15874" width="2.28515625" style="2018" customWidth="1"/>
    <col min="15875" max="15875" width="1.7109375" style="2018" customWidth="1"/>
    <col min="15876" max="15876" width="2.140625" style="2018" customWidth="1"/>
    <col min="15877" max="15877" width="6.7109375" style="2018" customWidth="1"/>
    <col min="15878" max="15878" width="1.5703125" style="2018" customWidth="1"/>
    <col min="15879" max="15879" width="58.28515625" style="2018" customWidth="1"/>
    <col min="15880" max="15882" width="4.7109375" style="2018" customWidth="1"/>
    <col min="15883" max="15883" width="1" style="2018" customWidth="1"/>
    <col min="15884" max="15886" width="4.7109375" style="2018" customWidth="1"/>
    <col min="15887" max="15888" width="11.42578125" style="2018"/>
    <col min="15889" max="15889" width="4.7109375" style="2018" customWidth="1"/>
    <col min="15890" max="15890" width="5" style="2018" customWidth="1"/>
    <col min="15891" max="15891" width="2.28515625" style="2018" customWidth="1"/>
    <col min="15892" max="15892" width="26" style="2018" customWidth="1"/>
    <col min="15893" max="15893" width="8" style="2018" customWidth="1"/>
    <col min="15894" max="15894" width="1" style="2018" customWidth="1"/>
    <col min="15895" max="15895" width="6.7109375" style="2018" customWidth="1"/>
    <col min="15896" max="15896" width="1" style="2018" customWidth="1"/>
    <col min="15897" max="15897" width="6.7109375" style="2018" customWidth="1"/>
    <col min="15898" max="15898" width="1" style="2018" customWidth="1"/>
    <col min="15899" max="15899" width="6.7109375" style="2018" customWidth="1"/>
    <col min="15900" max="15900" width="1" style="2018" customWidth="1"/>
    <col min="15901" max="15901" width="6.7109375" style="2018" customWidth="1"/>
    <col min="15902" max="15902" width="1" style="2018" customWidth="1"/>
    <col min="15903" max="15903" width="6.7109375" style="2018" customWidth="1"/>
    <col min="15904" max="15904" width="1" style="2018" customWidth="1"/>
    <col min="15905" max="15906" width="6.7109375" style="2018" customWidth="1"/>
    <col min="15907" max="16128" width="11.42578125" style="2018"/>
    <col min="16129" max="16129" width="2" style="2018" customWidth="1"/>
    <col min="16130" max="16130" width="2.28515625" style="2018" customWidth="1"/>
    <col min="16131" max="16131" width="1.7109375" style="2018" customWidth="1"/>
    <col min="16132" max="16132" width="2.140625" style="2018" customWidth="1"/>
    <col min="16133" max="16133" width="6.7109375" style="2018" customWidth="1"/>
    <col min="16134" max="16134" width="1.5703125" style="2018" customWidth="1"/>
    <col min="16135" max="16135" width="58.28515625" style="2018" customWidth="1"/>
    <col min="16136" max="16138" width="4.7109375" style="2018" customWidth="1"/>
    <col min="16139" max="16139" width="1" style="2018" customWidth="1"/>
    <col min="16140" max="16142" width="4.7109375" style="2018" customWidth="1"/>
    <col min="16143" max="16144" width="11.42578125" style="2018"/>
    <col min="16145" max="16145" width="4.7109375" style="2018" customWidth="1"/>
    <col min="16146" max="16146" width="5" style="2018" customWidth="1"/>
    <col min="16147" max="16147" width="2.28515625" style="2018" customWidth="1"/>
    <col min="16148" max="16148" width="26" style="2018" customWidth="1"/>
    <col min="16149" max="16149" width="8" style="2018" customWidth="1"/>
    <col min="16150" max="16150" width="1" style="2018" customWidth="1"/>
    <col min="16151" max="16151" width="6.7109375" style="2018" customWidth="1"/>
    <col min="16152" max="16152" width="1" style="2018" customWidth="1"/>
    <col min="16153" max="16153" width="6.7109375" style="2018" customWidth="1"/>
    <col min="16154" max="16154" width="1" style="2018" customWidth="1"/>
    <col min="16155" max="16155" width="6.7109375" style="2018" customWidth="1"/>
    <col min="16156" max="16156" width="1" style="2018" customWidth="1"/>
    <col min="16157" max="16157" width="6.7109375" style="2018" customWidth="1"/>
    <col min="16158" max="16158" width="1" style="2018" customWidth="1"/>
    <col min="16159" max="16159" width="6.7109375" style="2018" customWidth="1"/>
    <col min="16160" max="16160" width="1" style="2018" customWidth="1"/>
    <col min="16161" max="16162" width="6.7109375" style="2018" customWidth="1"/>
    <col min="16163" max="16384" width="11.42578125" style="2018"/>
  </cols>
  <sheetData>
    <row r="2" spans="1:35" ht="12.75" customHeight="1">
      <c r="A2" s="2014"/>
      <c r="B2" s="2014"/>
      <c r="C2" s="2014"/>
      <c r="D2" s="2015"/>
      <c r="E2" s="2763" t="s">
        <v>1467</v>
      </c>
      <c r="F2" s="2763"/>
      <c r="G2" s="2763"/>
      <c r="H2" s="2763"/>
      <c r="I2" s="2763"/>
      <c r="J2" s="2763"/>
      <c r="K2" s="2763"/>
      <c r="L2" s="2763"/>
      <c r="M2" s="2763"/>
      <c r="N2" s="2763"/>
      <c r="O2" s="2016"/>
      <c r="P2" s="2017"/>
      <c r="Q2" s="2017"/>
      <c r="R2" s="2763"/>
      <c r="S2" s="2763"/>
      <c r="T2" s="2763"/>
      <c r="U2" s="2763"/>
      <c r="V2" s="2763"/>
      <c r="W2" s="2763"/>
      <c r="X2" s="2763"/>
      <c r="Y2" s="2763"/>
      <c r="Z2" s="2763"/>
      <c r="AA2" s="2763"/>
      <c r="AB2" s="2763"/>
      <c r="AC2" s="2763"/>
      <c r="AD2" s="2763"/>
      <c r="AE2" s="2763"/>
      <c r="AF2" s="2763"/>
    </row>
    <row r="3" spans="1:35" s="2017" customFormat="1" ht="12.75" customHeight="1">
      <c r="A3" s="2014"/>
      <c r="B3" s="2019"/>
      <c r="C3" s="2019"/>
      <c r="D3" s="2020"/>
      <c r="E3" s="2763" t="s">
        <v>77</v>
      </c>
      <c r="F3" s="2763"/>
      <c r="G3" s="2763"/>
      <c r="H3" s="2763"/>
      <c r="I3" s="2763"/>
      <c r="J3" s="2763"/>
      <c r="K3" s="2763"/>
      <c r="L3" s="2763"/>
      <c r="M3" s="2763"/>
      <c r="N3" s="2763"/>
      <c r="O3" s="2021"/>
      <c r="P3" s="2019"/>
      <c r="Q3" s="2019"/>
      <c r="R3" s="2022"/>
      <c r="AH3" s="2023"/>
      <c r="AI3" s="2023"/>
    </row>
    <row r="4" spans="1:35" s="2017" customFormat="1" ht="3" customHeight="1">
      <c r="A4" s="2014"/>
      <c r="B4" s="2014"/>
      <c r="C4" s="2014"/>
      <c r="D4" s="2015"/>
      <c r="F4" s="2024"/>
      <c r="G4" s="2024"/>
      <c r="H4" s="2025"/>
      <c r="I4" s="2025"/>
      <c r="J4" s="2025"/>
      <c r="K4" s="2026"/>
      <c r="L4" s="2027"/>
      <c r="M4" s="2027"/>
      <c r="N4" s="2027"/>
      <c r="O4" s="2021"/>
      <c r="R4" s="2024"/>
    </row>
    <row r="5" spans="1:35" s="2017" customFormat="1" ht="12" customHeight="1">
      <c r="A5" s="2014"/>
      <c r="B5" s="2014"/>
      <c r="C5" s="2014"/>
      <c r="D5" s="2015"/>
      <c r="E5" s="2028"/>
      <c r="F5" s="2024"/>
      <c r="G5" s="2029"/>
      <c r="H5" s="2030"/>
      <c r="I5" s="2030"/>
      <c r="J5" s="2030"/>
      <c r="K5" s="2031"/>
      <c r="L5" s="2032"/>
      <c r="M5" s="2032"/>
      <c r="N5" s="2032"/>
      <c r="O5" s="2021"/>
      <c r="R5" s="2024"/>
    </row>
    <row r="6" spans="1:35" ht="12" customHeight="1">
      <c r="A6" s="2014"/>
      <c r="B6" s="2033"/>
      <c r="C6" s="2033"/>
      <c r="D6" s="2034"/>
      <c r="E6" s="2764" t="s">
        <v>2</v>
      </c>
      <c r="F6" s="2219" t="s">
        <v>1464</v>
      </c>
      <c r="G6" s="2219"/>
      <c r="H6" s="2767" t="s">
        <v>1465</v>
      </c>
      <c r="I6" s="2767"/>
      <c r="J6" s="2767"/>
      <c r="K6" s="2767"/>
      <c r="L6" s="2767"/>
      <c r="M6" s="2767"/>
      <c r="N6" s="2768"/>
      <c r="O6" s="2035"/>
      <c r="P6" s="2033"/>
    </row>
    <row r="7" spans="1:35" ht="12" customHeight="1">
      <c r="A7" s="2014"/>
      <c r="B7" s="2033"/>
      <c r="C7" s="2033"/>
      <c r="D7" s="2034"/>
      <c r="E7" s="2765"/>
      <c r="F7" s="2220"/>
      <c r="G7" s="2220"/>
      <c r="H7" s="2769" t="s">
        <v>1267</v>
      </c>
      <c r="I7" s="2769"/>
      <c r="J7" s="2769"/>
      <c r="K7" s="2036"/>
      <c r="L7" s="2770" t="s">
        <v>1268</v>
      </c>
      <c r="M7" s="2770"/>
      <c r="N7" s="2771"/>
      <c r="O7" s="2035"/>
      <c r="P7" s="2033"/>
    </row>
    <row r="8" spans="1:35" ht="12" customHeight="1">
      <c r="A8" s="2014"/>
      <c r="B8" s="2014"/>
      <c r="C8" s="2014"/>
      <c r="D8" s="2015"/>
      <c r="E8" s="2766"/>
      <c r="F8" s="2221"/>
      <c r="G8" s="2221"/>
      <c r="H8" s="2037" t="s">
        <v>18</v>
      </c>
      <c r="I8" s="2037" t="s">
        <v>19</v>
      </c>
      <c r="J8" s="2037" t="s">
        <v>8</v>
      </c>
      <c r="K8" s="2038"/>
      <c r="L8" s="2037" t="s">
        <v>18</v>
      </c>
      <c r="M8" s="2037" t="s">
        <v>19</v>
      </c>
      <c r="N8" s="2039" t="s">
        <v>8</v>
      </c>
      <c r="O8" s="2016"/>
      <c r="P8" s="2017"/>
    </row>
    <row r="9" spans="1:35">
      <c r="A9" s="2014"/>
      <c r="B9" s="2014"/>
      <c r="C9" s="2014"/>
      <c r="D9" s="2015"/>
      <c r="E9" s="2211">
        <v>1401</v>
      </c>
      <c r="F9" s="727" t="s">
        <v>20</v>
      </c>
      <c r="G9" s="2040"/>
      <c r="H9" s="2041">
        <f>SUM(H10:H16)</f>
        <v>0</v>
      </c>
      <c r="I9" s="2041">
        <f>SUM(I10:I16)</f>
        <v>1</v>
      </c>
      <c r="J9" s="2041">
        <f t="shared" ref="J9:J55" si="0">SUM(H9:I9)</f>
        <v>1</v>
      </c>
      <c r="K9" s="2042"/>
      <c r="L9" s="2043">
        <f>SUM(L10:L16)</f>
        <v>2</v>
      </c>
      <c r="M9" s="2043">
        <f>SUM(M10:M16)</f>
        <v>2</v>
      </c>
      <c r="N9" s="2044">
        <f t="shared" ref="N9:N55" si="1">SUM(L9:M9)</f>
        <v>4</v>
      </c>
      <c r="O9" s="2016"/>
      <c r="P9" s="2017"/>
    </row>
    <row r="10" spans="1:35" ht="12" customHeight="1">
      <c r="A10" s="2014"/>
      <c r="B10" s="2014"/>
      <c r="C10" s="2014"/>
      <c r="D10" s="2015"/>
      <c r="E10" s="2212"/>
      <c r="F10" s="282" t="s">
        <v>21</v>
      </c>
      <c r="G10" s="2045"/>
      <c r="H10" s="2046">
        <v>0</v>
      </c>
      <c r="I10" s="2046">
        <v>1</v>
      </c>
      <c r="J10" s="2046">
        <f t="shared" si="0"/>
        <v>1</v>
      </c>
      <c r="K10" s="2046"/>
      <c r="L10" s="2047">
        <v>1</v>
      </c>
      <c r="M10" s="2047">
        <v>1</v>
      </c>
      <c r="N10" s="2048">
        <f t="shared" si="1"/>
        <v>2</v>
      </c>
      <c r="O10" s="2016"/>
      <c r="P10" s="2016"/>
    </row>
    <row r="11" spans="1:35" ht="12" customHeight="1">
      <c r="A11" s="2014"/>
      <c r="B11" s="2014"/>
      <c r="C11" s="2014"/>
      <c r="D11" s="2015"/>
      <c r="E11" s="2212"/>
      <c r="F11" s="289" t="s">
        <v>22</v>
      </c>
      <c r="G11" s="2049"/>
      <c r="H11" s="2047">
        <v>0</v>
      </c>
      <c r="I11" s="2047">
        <v>0</v>
      </c>
      <c r="J11" s="2047">
        <f t="shared" si="0"/>
        <v>0</v>
      </c>
      <c r="K11" s="2047"/>
      <c r="L11" s="2047">
        <v>1</v>
      </c>
      <c r="M11" s="2047">
        <v>1</v>
      </c>
      <c r="N11" s="2050">
        <f t="shared" si="1"/>
        <v>2</v>
      </c>
      <c r="O11" s="2016"/>
      <c r="P11" s="2016"/>
    </row>
    <row r="12" spans="1:35" ht="12" customHeight="1">
      <c r="A12" s="2014"/>
      <c r="B12" s="2014"/>
      <c r="C12" s="2014"/>
      <c r="D12" s="2015"/>
      <c r="E12" s="2212"/>
      <c r="F12" s="289" t="s">
        <v>23</v>
      </c>
      <c r="G12" s="2049"/>
      <c r="H12" s="2047">
        <v>0</v>
      </c>
      <c r="I12" s="2047">
        <v>0</v>
      </c>
      <c r="J12" s="2047">
        <f t="shared" si="0"/>
        <v>0</v>
      </c>
      <c r="K12" s="2047"/>
      <c r="L12" s="2047">
        <v>0</v>
      </c>
      <c r="M12" s="2047">
        <v>0</v>
      </c>
      <c r="N12" s="2050">
        <f t="shared" si="1"/>
        <v>0</v>
      </c>
      <c r="O12" s="2016"/>
      <c r="P12" s="2016"/>
    </row>
    <row r="13" spans="1:35" ht="12" customHeight="1">
      <c r="A13" s="2014"/>
      <c r="B13" s="2014"/>
      <c r="C13" s="2014"/>
      <c r="D13" s="2015"/>
      <c r="E13" s="2212"/>
      <c r="F13" s="287" t="s">
        <v>24</v>
      </c>
      <c r="G13" s="2049"/>
      <c r="H13" s="2047">
        <v>0</v>
      </c>
      <c r="I13" s="2047">
        <v>0</v>
      </c>
      <c r="J13" s="2047">
        <f t="shared" si="0"/>
        <v>0</v>
      </c>
      <c r="K13" s="2047"/>
      <c r="L13" s="2047">
        <v>0</v>
      </c>
      <c r="M13" s="2047">
        <v>0</v>
      </c>
      <c r="N13" s="2050">
        <f t="shared" si="1"/>
        <v>0</v>
      </c>
      <c r="O13" s="2016"/>
      <c r="P13" s="2016"/>
    </row>
    <row r="14" spans="1:35" ht="12" customHeight="1">
      <c r="A14" s="2014"/>
      <c r="B14" s="2014"/>
      <c r="C14" s="2014"/>
      <c r="D14" s="2015"/>
      <c r="E14" s="2212"/>
      <c r="F14" s="287" t="s">
        <v>25</v>
      </c>
      <c r="G14" s="2049"/>
      <c r="H14" s="2047">
        <v>0</v>
      </c>
      <c r="I14" s="2047">
        <v>0</v>
      </c>
      <c r="J14" s="2047">
        <f t="shared" si="0"/>
        <v>0</v>
      </c>
      <c r="K14" s="2047"/>
      <c r="L14" s="2047">
        <v>0</v>
      </c>
      <c r="M14" s="2047">
        <v>0</v>
      </c>
      <c r="N14" s="2050">
        <f t="shared" si="1"/>
        <v>0</v>
      </c>
      <c r="O14" s="2016"/>
      <c r="P14" s="2016"/>
    </row>
    <row r="15" spans="1:35" ht="12" customHeight="1">
      <c r="A15" s="2014"/>
      <c r="B15" s="2014"/>
      <c r="C15" s="2014"/>
      <c r="D15" s="2015"/>
      <c r="E15" s="2212"/>
      <c r="F15" s="287" t="s">
        <v>26</v>
      </c>
      <c r="G15" s="2049"/>
      <c r="H15" s="2047">
        <v>0</v>
      </c>
      <c r="I15" s="2047">
        <v>0</v>
      </c>
      <c r="J15" s="2047">
        <f t="shared" si="0"/>
        <v>0</v>
      </c>
      <c r="K15" s="2047"/>
      <c r="L15" s="2047">
        <v>0</v>
      </c>
      <c r="M15" s="2047">
        <v>0</v>
      </c>
      <c r="N15" s="2050">
        <f t="shared" si="1"/>
        <v>0</v>
      </c>
      <c r="O15" s="2016"/>
      <c r="P15" s="2016"/>
    </row>
    <row r="16" spans="1:35" ht="12" customHeight="1">
      <c r="A16" s="2014"/>
      <c r="B16" s="2014"/>
      <c r="C16" s="2014"/>
      <c r="D16" s="2015"/>
      <c r="E16" s="941"/>
      <c r="F16" s="287" t="s">
        <v>27</v>
      </c>
      <c r="G16" s="2049"/>
      <c r="H16" s="2047">
        <v>0</v>
      </c>
      <c r="I16" s="2047">
        <v>0</v>
      </c>
      <c r="J16" s="2047">
        <f t="shared" si="0"/>
        <v>0</v>
      </c>
      <c r="K16" s="2047"/>
      <c r="L16" s="2047">
        <v>0</v>
      </c>
      <c r="M16" s="2047">
        <v>0</v>
      </c>
      <c r="N16" s="2050">
        <f t="shared" si="1"/>
        <v>0</v>
      </c>
      <c r="O16" s="2016"/>
      <c r="P16" s="2016"/>
    </row>
    <row r="17" spans="1:20">
      <c r="A17" s="2014"/>
      <c r="B17" s="2014"/>
      <c r="C17" s="2014"/>
      <c r="D17" s="2015"/>
      <c r="E17" s="2211">
        <v>1402</v>
      </c>
      <c r="F17" s="122" t="s">
        <v>29</v>
      </c>
      <c r="G17" s="2051"/>
      <c r="H17" s="2052">
        <f>SUM(H18:H25)</f>
        <v>0</v>
      </c>
      <c r="I17" s="2052">
        <f>SUM(I18:I25)</f>
        <v>3</v>
      </c>
      <c r="J17" s="2053">
        <f t="shared" si="0"/>
        <v>3</v>
      </c>
      <c r="K17" s="2052"/>
      <c r="L17" s="2052">
        <f>SUM(L18:L25)</f>
        <v>5</v>
      </c>
      <c r="M17" s="2052">
        <f>SUM(M18:M25)</f>
        <v>9</v>
      </c>
      <c r="N17" s="2054">
        <f t="shared" si="1"/>
        <v>14</v>
      </c>
      <c r="O17" s="2016"/>
      <c r="P17" s="2016"/>
    </row>
    <row r="18" spans="1:20" ht="12" customHeight="1">
      <c r="A18" s="2014"/>
      <c r="B18" s="2014"/>
      <c r="C18" s="2014"/>
      <c r="D18" s="2015"/>
      <c r="E18" s="2212"/>
      <c r="F18" s="289" t="s">
        <v>114</v>
      </c>
      <c r="G18" s="2049"/>
      <c r="H18" s="2047">
        <v>0</v>
      </c>
      <c r="I18" s="2047">
        <v>3</v>
      </c>
      <c r="J18" s="2046">
        <f t="shared" si="0"/>
        <v>3</v>
      </c>
      <c r="K18" s="2047"/>
      <c r="L18" s="2047">
        <v>2</v>
      </c>
      <c r="M18" s="2047">
        <v>5</v>
      </c>
      <c r="N18" s="2050">
        <f t="shared" si="1"/>
        <v>7</v>
      </c>
      <c r="O18" s="2016"/>
      <c r="P18" s="2772"/>
      <c r="Q18" s="2772"/>
      <c r="R18" s="2772"/>
      <c r="S18" s="2772"/>
      <c r="T18" s="2772"/>
    </row>
    <row r="19" spans="1:20" ht="12" customHeight="1">
      <c r="A19" s="2014"/>
      <c r="B19" s="2014"/>
      <c r="C19" s="2014"/>
      <c r="D19" s="2015"/>
      <c r="E19" s="2212"/>
      <c r="F19" s="289" t="s">
        <v>31</v>
      </c>
      <c r="G19" s="2049"/>
      <c r="H19" s="2047">
        <v>0</v>
      </c>
      <c r="I19" s="2047">
        <v>0</v>
      </c>
      <c r="J19" s="2047">
        <f t="shared" si="0"/>
        <v>0</v>
      </c>
      <c r="K19" s="2047"/>
      <c r="L19" s="2047">
        <v>1</v>
      </c>
      <c r="M19" s="2047">
        <v>0</v>
      </c>
      <c r="N19" s="2050">
        <f t="shared" si="1"/>
        <v>1</v>
      </c>
      <c r="O19" s="2016"/>
      <c r="P19" s="2772"/>
      <c r="Q19" s="2772"/>
      <c r="R19" s="2772"/>
      <c r="S19" s="2772"/>
      <c r="T19" s="2772"/>
    </row>
    <row r="20" spans="1:20" ht="12" customHeight="1">
      <c r="A20" s="2014"/>
      <c r="B20" s="2014"/>
      <c r="C20" s="2014"/>
      <c r="D20" s="2015"/>
      <c r="E20" s="2212"/>
      <c r="F20" s="289" t="s">
        <v>32</v>
      </c>
      <c r="G20" s="2049"/>
      <c r="H20" s="2047">
        <v>0</v>
      </c>
      <c r="I20" s="2047">
        <v>0</v>
      </c>
      <c r="J20" s="2047">
        <f t="shared" si="0"/>
        <v>0</v>
      </c>
      <c r="K20" s="2047"/>
      <c r="L20" s="2047">
        <v>1</v>
      </c>
      <c r="M20" s="2047">
        <v>1</v>
      </c>
      <c r="N20" s="2050">
        <f t="shared" si="1"/>
        <v>2</v>
      </c>
      <c r="O20" s="2016"/>
      <c r="P20" s="2772"/>
      <c r="Q20" s="2772"/>
      <c r="R20" s="2772"/>
      <c r="S20" s="2772"/>
      <c r="T20" s="2772"/>
    </row>
    <row r="21" spans="1:20" ht="12" customHeight="1">
      <c r="A21" s="2014"/>
      <c r="B21" s="2014"/>
      <c r="C21" s="2014"/>
      <c r="D21" s="2015"/>
      <c r="E21" s="2212"/>
      <c r="F21" s="289" t="s">
        <v>131</v>
      </c>
      <c r="G21" s="2049"/>
      <c r="H21" s="2047">
        <v>0</v>
      </c>
      <c r="I21" s="2047">
        <v>0</v>
      </c>
      <c r="J21" s="2047">
        <f t="shared" si="0"/>
        <v>0</v>
      </c>
      <c r="K21" s="2047"/>
      <c r="L21" s="2047">
        <v>1</v>
      </c>
      <c r="M21" s="2047">
        <v>2</v>
      </c>
      <c r="N21" s="2050">
        <f t="shared" si="1"/>
        <v>3</v>
      </c>
      <c r="O21" s="2016"/>
      <c r="P21" s="2772"/>
      <c r="Q21" s="2772"/>
      <c r="R21" s="2772"/>
      <c r="S21" s="2772"/>
      <c r="T21" s="2772"/>
    </row>
    <row r="22" spans="1:20" ht="12" customHeight="1">
      <c r="A22" s="2014"/>
      <c r="B22" s="2014"/>
      <c r="C22" s="2014"/>
      <c r="D22" s="2015"/>
      <c r="E22" s="2212"/>
      <c r="F22" s="289" t="s">
        <v>132</v>
      </c>
      <c r="G22" s="2049"/>
      <c r="H22" s="2047">
        <v>0</v>
      </c>
      <c r="I22" s="2047">
        <v>0</v>
      </c>
      <c r="J22" s="2047">
        <f t="shared" si="0"/>
        <v>0</v>
      </c>
      <c r="K22" s="2047"/>
      <c r="L22" s="2047">
        <v>0</v>
      </c>
      <c r="M22" s="2047">
        <v>0</v>
      </c>
      <c r="N22" s="2050">
        <f t="shared" si="1"/>
        <v>0</v>
      </c>
      <c r="O22" s="2016"/>
      <c r="P22" s="2772"/>
      <c r="Q22" s="2772"/>
      <c r="R22" s="2772"/>
      <c r="S22" s="2772"/>
      <c r="T22" s="2772"/>
    </row>
    <row r="23" spans="1:20" ht="12" customHeight="1">
      <c r="A23" s="2014"/>
      <c r="B23" s="2014"/>
      <c r="C23" s="2014"/>
      <c r="D23" s="2015"/>
      <c r="E23" s="2212"/>
      <c r="F23" s="289" t="s">
        <v>35</v>
      </c>
      <c r="G23" s="2049"/>
      <c r="H23" s="2047">
        <v>0</v>
      </c>
      <c r="I23" s="2047">
        <v>0</v>
      </c>
      <c r="J23" s="2047">
        <f t="shared" si="0"/>
        <v>0</v>
      </c>
      <c r="K23" s="2047"/>
      <c r="L23" s="2047">
        <v>0</v>
      </c>
      <c r="M23" s="2047">
        <v>0</v>
      </c>
      <c r="N23" s="2050">
        <f t="shared" si="1"/>
        <v>0</v>
      </c>
      <c r="O23" s="2016"/>
      <c r="P23" s="2772"/>
      <c r="Q23" s="2772"/>
      <c r="R23" s="2772"/>
      <c r="S23" s="2772"/>
      <c r="T23" s="2772"/>
    </row>
    <row r="24" spans="1:20" ht="12" customHeight="1">
      <c r="A24" s="2014"/>
      <c r="B24" s="2014"/>
      <c r="C24" s="2014"/>
      <c r="D24" s="2015"/>
      <c r="E24" s="2212"/>
      <c r="F24" s="289" t="s">
        <v>133</v>
      </c>
      <c r="G24" s="2049"/>
      <c r="H24" s="2047">
        <v>0</v>
      </c>
      <c r="I24" s="2047">
        <v>0</v>
      </c>
      <c r="J24" s="2047">
        <f t="shared" si="0"/>
        <v>0</v>
      </c>
      <c r="K24" s="2047"/>
      <c r="L24" s="2047">
        <v>0</v>
      </c>
      <c r="M24" s="2047">
        <v>0</v>
      </c>
      <c r="N24" s="2050">
        <f t="shared" si="1"/>
        <v>0</v>
      </c>
      <c r="O24" s="2016"/>
      <c r="P24" s="2772"/>
      <c r="Q24" s="2772"/>
      <c r="R24" s="2772"/>
      <c r="S24" s="2772"/>
      <c r="T24" s="2772"/>
    </row>
    <row r="25" spans="1:20" ht="12" customHeight="1">
      <c r="A25" s="2014"/>
      <c r="B25" s="2014"/>
      <c r="C25" s="2014"/>
      <c r="D25" s="2015"/>
      <c r="E25" s="2213"/>
      <c r="F25" s="287" t="s">
        <v>37</v>
      </c>
      <c r="G25" s="2049"/>
      <c r="H25" s="2047">
        <v>0</v>
      </c>
      <c r="I25" s="2047">
        <v>0</v>
      </c>
      <c r="J25" s="2047">
        <f t="shared" si="0"/>
        <v>0</v>
      </c>
      <c r="K25" s="2047"/>
      <c r="L25" s="2047">
        <v>0</v>
      </c>
      <c r="M25" s="2047">
        <v>1</v>
      </c>
      <c r="N25" s="2050">
        <f t="shared" si="1"/>
        <v>1</v>
      </c>
      <c r="O25" s="2016"/>
      <c r="P25" s="2016"/>
    </row>
    <row r="26" spans="1:20">
      <c r="A26" s="2014"/>
      <c r="B26" s="2014"/>
      <c r="C26" s="2014"/>
      <c r="D26" s="2015"/>
      <c r="E26" s="2211">
        <v>1403</v>
      </c>
      <c r="F26" s="122" t="s">
        <v>39</v>
      </c>
      <c r="G26" s="2051"/>
      <c r="H26" s="2052">
        <f>SUM(H27:H29)</f>
        <v>1</v>
      </c>
      <c r="I26" s="2052">
        <f>SUM(I27:I29)</f>
        <v>3</v>
      </c>
      <c r="J26" s="2053">
        <f t="shared" si="0"/>
        <v>4</v>
      </c>
      <c r="K26" s="2052"/>
      <c r="L26" s="2052">
        <f>SUM(L27:L29)</f>
        <v>0</v>
      </c>
      <c r="M26" s="2052">
        <f>SUM(M27:M29)</f>
        <v>0</v>
      </c>
      <c r="N26" s="2054">
        <f t="shared" si="1"/>
        <v>0</v>
      </c>
      <c r="O26" s="2016"/>
      <c r="P26" s="2016"/>
    </row>
    <row r="27" spans="1:20" ht="12" customHeight="1">
      <c r="A27" s="2014"/>
      <c r="B27" s="2014"/>
      <c r="C27" s="2014"/>
      <c r="D27" s="2015"/>
      <c r="E27" s="2212"/>
      <c r="F27" s="287" t="s">
        <v>40</v>
      </c>
      <c r="G27" s="2049"/>
      <c r="H27" s="2047">
        <v>0</v>
      </c>
      <c r="I27" s="2047">
        <v>1</v>
      </c>
      <c r="J27" s="2046">
        <f t="shared" si="0"/>
        <v>1</v>
      </c>
      <c r="K27" s="2047"/>
      <c r="L27" s="2047">
        <v>0</v>
      </c>
      <c r="M27" s="2047">
        <v>0</v>
      </c>
      <c r="N27" s="2050">
        <f t="shared" si="1"/>
        <v>0</v>
      </c>
      <c r="O27" s="2016"/>
      <c r="P27" s="2016"/>
    </row>
    <row r="28" spans="1:20" ht="12" customHeight="1">
      <c r="A28" s="2014"/>
      <c r="B28" s="2014"/>
      <c r="C28" s="2014"/>
      <c r="D28" s="2015"/>
      <c r="E28" s="2212"/>
      <c r="F28" s="287" t="s">
        <v>41</v>
      </c>
      <c r="G28" s="2049"/>
      <c r="H28" s="2047">
        <v>1</v>
      </c>
      <c r="I28" s="2047">
        <v>2</v>
      </c>
      <c r="J28" s="2047">
        <f t="shared" si="0"/>
        <v>3</v>
      </c>
      <c r="K28" s="2047"/>
      <c r="L28" s="2047">
        <v>0</v>
      </c>
      <c r="M28" s="2047">
        <v>0</v>
      </c>
      <c r="N28" s="2050">
        <f t="shared" si="1"/>
        <v>0</v>
      </c>
      <c r="O28" s="2016"/>
      <c r="P28" s="2016"/>
    </row>
    <row r="29" spans="1:20" ht="12" customHeight="1">
      <c r="A29" s="2014"/>
      <c r="B29" s="2014"/>
      <c r="C29" s="2014"/>
      <c r="D29" s="2015"/>
      <c r="E29" s="2212"/>
      <c r="F29" s="287" t="s">
        <v>42</v>
      </c>
      <c r="G29" s="2049"/>
      <c r="H29" s="2047">
        <v>0</v>
      </c>
      <c r="I29" s="2047">
        <v>0</v>
      </c>
      <c r="J29" s="2047">
        <f t="shared" si="0"/>
        <v>0</v>
      </c>
      <c r="K29" s="2047"/>
      <c r="L29" s="2047">
        <v>0</v>
      </c>
      <c r="M29" s="2047">
        <v>0</v>
      </c>
      <c r="N29" s="2050">
        <f t="shared" si="1"/>
        <v>0</v>
      </c>
      <c r="O29" s="2016"/>
      <c r="P29" s="2016"/>
    </row>
    <row r="30" spans="1:20">
      <c r="A30" s="2014"/>
      <c r="B30" s="2014"/>
      <c r="C30" s="2014"/>
      <c r="D30" s="2015"/>
      <c r="E30" s="2204">
        <v>1404</v>
      </c>
      <c r="F30" s="122" t="s">
        <v>43</v>
      </c>
      <c r="G30" s="2051"/>
      <c r="H30" s="2052">
        <f>SUM(H31:H32)</f>
        <v>0</v>
      </c>
      <c r="I30" s="2052">
        <f>SUM(I31:I32)</f>
        <v>0</v>
      </c>
      <c r="J30" s="2053">
        <f t="shared" si="0"/>
        <v>0</v>
      </c>
      <c r="K30" s="2052"/>
      <c r="L30" s="2052">
        <f>SUM(L31:L32)</f>
        <v>1</v>
      </c>
      <c r="M30" s="2052">
        <f>SUM(M31:M32)</f>
        <v>1</v>
      </c>
      <c r="N30" s="2054">
        <f t="shared" si="1"/>
        <v>2</v>
      </c>
    </row>
    <row r="31" spans="1:20">
      <c r="A31" s="2014"/>
      <c r="B31" s="2014"/>
      <c r="C31" s="2014"/>
      <c r="D31" s="2015"/>
      <c r="E31" s="2205"/>
      <c r="F31" s="289" t="s">
        <v>128</v>
      </c>
      <c r="G31" s="2049"/>
      <c r="H31" s="2047">
        <v>0</v>
      </c>
      <c r="I31" s="2047">
        <v>0</v>
      </c>
      <c r="J31" s="2046">
        <f t="shared" si="0"/>
        <v>0</v>
      </c>
      <c r="K31" s="2047"/>
      <c r="L31" s="2055">
        <v>0</v>
      </c>
      <c r="M31" s="2055">
        <v>1</v>
      </c>
      <c r="N31" s="2056">
        <f t="shared" si="1"/>
        <v>1</v>
      </c>
    </row>
    <row r="32" spans="1:20" ht="12.75" customHeight="1">
      <c r="A32" s="2014"/>
      <c r="B32" s="2014"/>
      <c r="C32" s="2014"/>
      <c r="D32" s="2015"/>
      <c r="E32" s="2205"/>
      <c r="F32" s="289" t="s">
        <v>45</v>
      </c>
      <c r="G32" s="2049"/>
      <c r="H32" s="2047">
        <v>0</v>
      </c>
      <c r="I32" s="2047">
        <v>0</v>
      </c>
      <c r="J32" s="2057">
        <f t="shared" si="0"/>
        <v>0</v>
      </c>
      <c r="K32" s="2047"/>
      <c r="L32" s="2055">
        <v>1</v>
      </c>
      <c r="M32" s="2055">
        <v>0</v>
      </c>
      <c r="N32" s="2058">
        <f t="shared" si="1"/>
        <v>1</v>
      </c>
    </row>
    <row r="33" spans="1:14" ht="12.75" customHeight="1">
      <c r="A33" s="2014"/>
      <c r="B33" s="2014"/>
      <c r="C33" s="2014"/>
      <c r="D33" s="2015"/>
      <c r="E33" s="2211">
        <v>1405</v>
      </c>
      <c r="F33" s="98" t="s">
        <v>46</v>
      </c>
      <c r="G33" s="2059"/>
      <c r="H33" s="2052">
        <f>SUM(H34:H37)</f>
        <v>0</v>
      </c>
      <c r="I33" s="2052">
        <f>SUM(I34:I37)</f>
        <v>4</v>
      </c>
      <c r="J33" s="2060">
        <f t="shared" si="0"/>
        <v>4</v>
      </c>
      <c r="K33" s="2061"/>
      <c r="L33" s="2052">
        <f>SUM(L34:L37)</f>
        <v>2</v>
      </c>
      <c r="M33" s="2052">
        <f>SUM(M34:M37)</f>
        <v>10</v>
      </c>
      <c r="N33" s="2062">
        <f t="shared" si="1"/>
        <v>12</v>
      </c>
    </row>
    <row r="34" spans="1:14" ht="12.75" customHeight="1">
      <c r="A34" s="2014"/>
      <c r="B34" s="2014"/>
      <c r="C34" s="2014"/>
      <c r="D34" s="2015"/>
      <c r="E34" s="2212"/>
      <c r="F34" s="289" t="s">
        <v>47</v>
      </c>
      <c r="G34" s="2049"/>
      <c r="H34" s="2047">
        <v>0</v>
      </c>
      <c r="I34" s="2047">
        <v>2</v>
      </c>
      <c r="J34" s="2046">
        <f t="shared" si="0"/>
        <v>2</v>
      </c>
      <c r="K34" s="2047"/>
      <c r="L34" s="2047">
        <v>1</v>
      </c>
      <c r="M34" s="2047">
        <v>3</v>
      </c>
      <c r="N34" s="2050">
        <f t="shared" si="1"/>
        <v>4</v>
      </c>
    </row>
    <row r="35" spans="1:14" ht="12.75" customHeight="1">
      <c r="B35" s="2014"/>
      <c r="C35" s="2014"/>
      <c r="D35" s="2015"/>
      <c r="E35" s="2212"/>
      <c r="F35" s="289" t="s">
        <v>1466</v>
      </c>
      <c r="G35" s="2049"/>
      <c r="H35" s="2047">
        <v>0</v>
      </c>
      <c r="I35" s="2047">
        <v>2</v>
      </c>
      <c r="J35" s="2047">
        <f t="shared" si="0"/>
        <v>2</v>
      </c>
      <c r="K35" s="2047"/>
      <c r="L35" s="2047">
        <v>1</v>
      </c>
      <c r="M35" s="2047">
        <v>7</v>
      </c>
      <c r="N35" s="2050">
        <f t="shared" si="1"/>
        <v>8</v>
      </c>
    </row>
    <row r="36" spans="1:14" ht="12.75" customHeight="1">
      <c r="B36" s="2014"/>
      <c r="C36" s="2014"/>
      <c r="D36" s="2015"/>
      <c r="E36" s="2212"/>
      <c r="F36" s="289" t="s">
        <v>49</v>
      </c>
      <c r="G36" s="2049"/>
      <c r="H36" s="2047">
        <v>0</v>
      </c>
      <c r="I36" s="2047">
        <v>0</v>
      </c>
      <c r="J36" s="2047">
        <f t="shared" si="0"/>
        <v>0</v>
      </c>
      <c r="K36" s="2047"/>
      <c r="L36" s="2047">
        <v>0</v>
      </c>
      <c r="M36" s="2047">
        <v>0</v>
      </c>
      <c r="N36" s="2050">
        <f t="shared" si="1"/>
        <v>0</v>
      </c>
    </row>
    <row r="37" spans="1:14" ht="12.75" customHeight="1">
      <c r="B37" s="2014"/>
      <c r="C37" s="2014"/>
      <c r="D37" s="2015"/>
      <c r="E37" s="2212"/>
      <c r="F37" s="289" t="s">
        <v>50</v>
      </c>
      <c r="G37" s="2064"/>
      <c r="H37" s="2047">
        <v>0</v>
      </c>
      <c r="I37" s="2047">
        <v>0</v>
      </c>
      <c r="J37" s="2047">
        <f t="shared" si="0"/>
        <v>0</v>
      </c>
      <c r="K37" s="2065"/>
      <c r="L37" s="2047">
        <v>0</v>
      </c>
      <c r="M37" s="2047">
        <v>0</v>
      </c>
      <c r="N37" s="2050">
        <f t="shared" si="1"/>
        <v>0</v>
      </c>
    </row>
    <row r="38" spans="1:14" ht="12.75" customHeight="1">
      <c r="B38" s="2014"/>
      <c r="C38" s="2014"/>
      <c r="D38" s="2015"/>
      <c r="E38" s="2211">
        <v>1406</v>
      </c>
      <c r="F38" s="122" t="s">
        <v>51</v>
      </c>
      <c r="G38" s="2051"/>
      <c r="H38" s="2052">
        <f>SUM(H39:H43)</f>
        <v>0</v>
      </c>
      <c r="I38" s="2052">
        <f>SUM(I39:I43)</f>
        <v>0</v>
      </c>
      <c r="J38" s="2053">
        <f t="shared" si="0"/>
        <v>0</v>
      </c>
      <c r="K38" s="2052"/>
      <c r="L38" s="2052">
        <f>SUM(L39:L43)</f>
        <v>1</v>
      </c>
      <c r="M38" s="2052">
        <f>SUM(M39:M43)</f>
        <v>5</v>
      </c>
      <c r="N38" s="2054">
        <f t="shared" si="1"/>
        <v>6</v>
      </c>
    </row>
    <row r="39" spans="1:14" ht="12.75" customHeight="1">
      <c r="B39" s="2014"/>
      <c r="C39" s="2014"/>
      <c r="D39" s="2015"/>
      <c r="E39" s="2212"/>
      <c r="F39" s="289" t="s">
        <v>52</v>
      </c>
      <c r="G39" s="2049"/>
      <c r="H39" s="2047">
        <v>0</v>
      </c>
      <c r="I39" s="2047">
        <v>0</v>
      </c>
      <c r="J39" s="2046">
        <f t="shared" si="0"/>
        <v>0</v>
      </c>
      <c r="K39" s="2047"/>
      <c r="L39" s="2047">
        <v>1</v>
      </c>
      <c r="M39" s="2047">
        <v>4</v>
      </c>
      <c r="N39" s="2050">
        <f t="shared" si="1"/>
        <v>5</v>
      </c>
    </row>
    <row r="40" spans="1:14" ht="12.75" customHeight="1">
      <c r="B40" s="2014"/>
      <c r="C40" s="2014"/>
      <c r="D40" s="2015"/>
      <c r="E40" s="2212"/>
      <c r="F40" s="289" t="s">
        <v>95</v>
      </c>
      <c r="G40" s="2049"/>
      <c r="H40" s="2047">
        <v>0</v>
      </c>
      <c r="I40" s="2047">
        <v>0</v>
      </c>
      <c r="J40" s="2047">
        <f>SUM(H40:I40)</f>
        <v>0</v>
      </c>
      <c r="K40" s="2047"/>
      <c r="L40" s="2047">
        <v>0</v>
      </c>
      <c r="M40" s="2047">
        <v>0</v>
      </c>
      <c r="N40" s="2050">
        <f>SUM(L40:M40)</f>
        <v>0</v>
      </c>
    </row>
    <row r="41" spans="1:14" ht="12.75" customHeight="1">
      <c r="B41" s="2014"/>
      <c r="C41" s="2014"/>
      <c r="D41" s="2015"/>
      <c r="E41" s="2212"/>
      <c r="F41" s="289" t="s">
        <v>1117</v>
      </c>
      <c r="G41" s="2049"/>
      <c r="H41" s="2047">
        <v>0</v>
      </c>
      <c r="I41" s="2047">
        <v>0</v>
      </c>
      <c r="J41" s="2047">
        <f t="shared" si="0"/>
        <v>0</v>
      </c>
      <c r="K41" s="2047"/>
      <c r="L41" s="2047">
        <v>0</v>
      </c>
      <c r="M41" s="2047">
        <v>1</v>
      </c>
      <c r="N41" s="2050">
        <f t="shared" si="1"/>
        <v>1</v>
      </c>
    </row>
    <row r="42" spans="1:14" ht="12.75" customHeight="1">
      <c r="B42" s="2014"/>
      <c r="C42" s="2014"/>
      <c r="D42" s="2015"/>
      <c r="E42" s="2212"/>
      <c r="F42" s="289" t="s">
        <v>83</v>
      </c>
      <c r="G42" s="2049"/>
      <c r="H42" s="2047">
        <v>0</v>
      </c>
      <c r="I42" s="2047">
        <v>0</v>
      </c>
      <c r="J42" s="2047">
        <f t="shared" si="0"/>
        <v>0</v>
      </c>
      <c r="K42" s="2047"/>
      <c r="L42" s="2047">
        <v>0</v>
      </c>
      <c r="M42" s="2047">
        <v>0</v>
      </c>
      <c r="N42" s="2050">
        <f t="shared" si="1"/>
        <v>0</v>
      </c>
    </row>
    <row r="43" spans="1:14" ht="12.75" customHeight="1">
      <c r="B43" s="2014"/>
      <c r="C43" s="2014"/>
      <c r="D43" s="2015"/>
      <c r="E43" s="2212"/>
      <c r="F43" s="289" t="s">
        <v>56</v>
      </c>
      <c r="G43" s="2049"/>
      <c r="H43" s="2047">
        <v>0</v>
      </c>
      <c r="I43" s="2047">
        <v>0</v>
      </c>
      <c r="J43" s="2047">
        <f t="shared" si="0"/>
        <v>0</v>
      </c>
      <c r="K43" s="2047"/>
      <c r="L43" s="2047">
        <v>0</v>
      </c>
      <c r="M43" s="2047">
        <v>0</v>
      </c>
      <c r="N43" s="2050">
        <f t="shared" si="1"/>
        <v>0</v>
      </c>
    </row>
    <row r="44" spans="1:14" ht="12.75" customHeight="1">
      <c r="B44" s="2014"/>
      <c r="C44" s="2014"/>
      <c r="D44" s="2015"/>
      <c r="E44" s="2204">
        <v>1407</v>
      </c>
      <c r="F44" s="113" t="s">
        <v>58</v>
      </c>
      <c r="G44" s="2051"/>
      <c r="H44" s="2052">
        <f>SUM(H45:H47)</f>
        <v>0</v>
      </c>
      <c r="I44" s="2052">
        <f>SUM(I45:I47)</f>
        <v>0</v>
      </c>
      <c r="J44" s="2053">
        <f t="shared" si="0"/>
        <v>0</v>
      </c>
      <c r="K44" s="2052"/>
      <c r="L44" s="2052">
        <f>SUM(L45:L47)</f>
        <v>0</v>
      </c>
      <c r="M44" s="2052">
        <f>SUM(M45:M47)</f>
        <v>1</v>
      </c>
      <c r="N44" s="2054">
        <f t="shared" si="1"/>
        <v>1</v>
      </c>
    </row>
    <row r="45" spans="1:14" ht="12.75" customHeight="1">
      <c r="B45" s="2014"/>
      <c r="C45" s="2014"/>
      <c r="D45" s="2015"/>
      <c r="E45" s="2205"/>
      <c r="F45" s="89" t="s">
        <v>59</v>
      </c>
      <c r="G45" s="2049"/>
      <c r="H45" s="2047">
        <v>0</v>
      </c>
      <c r="I45" s="2047">
        <v>0</v>
      </c>
      <c r="J45" s="2046">
        <f t="shared" si="0"/>
        <v>0</v>
      </c>
      <c r="K45" s="2047"/>
      <c r="L45" s="2047">
        <v>0</v>
      </c>
      <c r="M45" s="2047">
        <v>1</v>
      </c>
      <c r="N45" s="2050">
        <f t="shared" si="1"/>
        <v>1</v>
      </c>
    </row>
    <row r="46" spans="1:14" ht="12.75" customHeight="1">
      <c r="B46" s="2014"/>
      <c r="C46" s="2014"/>
      <c r="D46" s="2015"/>
      <c r="E46" s="2205"/>
      <c r="F46" s="294" t="s">
        <v>60</v>
      </c>
      <c r="G46" s="2049"/>
      <c r="H46" s="2047">
        <v>0</v>
      </c>
      <c r="I46" s="2047">
        <v>0</v>
      </c>
      <c r="J46" s="2047">
        <f t="shared" si="0"/>
        <v>0</v>
      </c>
      <c r="K46" s="2047"/>
      <c r="L46" s="2047">
        <v>0</v>
      </c>
      <c r="M46" s="2047">
        <v>0</v>
      </c>
      <c r="N46" s="2050">
        <f t="shared" si="1"/>
        <v>0</v>
      </c>
    </row>
    <row r="47" spans="1:14" ht="12.75" customHeight="1">
      <c r="B47" s="2014"/>
      <c r="C47" s="2014"/>
      <c r="D47" s="2015"/>
      <c r="E47" s="2205"/>
      <c r="F47" s="294" t="s">
        <v>84</v>
      </c>
      <c r="G47" s="2049"/>
      <c r="H47" s="2047">
        <v>0</v>
      </c>
      <c r="I47" s="2047">
        <v>0</v>
      </c>
      <c r="J47" s="2057">
        <f t="shared" si="0"/>
        <v>0</v>
      </c>
      <c r="K47" s="2047"/>
      <c r="L47" s="2047">
        <v>0</v>
      </c>
      <c r="M47" s="2047">
        <v>0</v>
      </c>
      <c r="N47" s="2066">
        <f t="shared" si="1"/>
        <v>0</v>
      </c>
    </row>
    <row r="48" spans="1:14" ht="12.75" customHeight="1">
      <c r="B48" s="2014"/>
      <c r="C48" s="2014"/>
      <c r="D48" s="2015"/>
      <c r="E48" s="2204">
        <v>1408</v>
      </c>
      <c r="F48" s="98" t="s">
        <v>63</v>
      </c>
      <c r="G48" s="2067"/>
      <c r="H48" s="2052">
        <f>SUM(H49:H52)</f>
        <v>0</v>
      </c>
      <c r="I48" s="2052">
        <f>SUM(I49:I52)</f>
        <v>0</v>
      </c>
      <c r="J48" s="2060">
        <f t="shared" si="0"/>
        <v>0</v>
      </c>
      <c r="K48" s="2068"/>
      <c r="L48" s="2052">
        <f>SUM(L49:L52)</f>
        <v>0</v>
      </c>
      <c r="M48" s="2052">
        <f>SUM(M49:M52)</f>
        <v>2</v>
      </c>
      <c r="N48" s="2062">
        <f t="shared" si="1"/>
        <v>2</v>
      </c>
    </row>
    <row r="49" spans="1:14" ht="12.75" customHeight="1">
      <c r="B49" s="2014"/>
      <c r="C49" s="2014"/>
      <c r="D49" s="2015"/>
      <c r="E49" s="2205"/>
      <c r="F49" s="89" t="s">
        <v>64</v>
      </c>
      <c r="G49" s="2049"/>
      <c r="H49" s="2047">
        <v>0</v>
      </c>
      <c r="I49" s="2047">
        <v>0</v>
      </c>
      <c r="J49" s="2046">
        <f t="shared" si="0"/>
        <v>0</v>
      </c>
      <c r="K49" s="2047"/>
      <c r="L49" s="2047">
        <v>0</v>
      </c>
      <c r="M49" s="2047">
        <v>2</v>
      </c>
      <c r="N49" s="2050">
        <f t="shared" si="1"/>
        <v>2</v>
      </c>
    </row>
    <row r="50" spans="1:14" ht="12" customHeight="1">
      <c r="E50" s="2205"/>
      <c r="F50" s="89" t="s">
        <v>65</v>
      </c>
      <c r="G50" s="2049"/>
      <c r="H50" s="2047">
        <v>0</v>
      </c>
      <c r="I50" s="2047">
        <v>0</v>
      </c>
      <c r="J50" s="2047">
        <f t="shared" si="0"/>
        <v>0</v>
      </c>
      <c r="K50" s="2047"/>
      <c r="L50" s="2047">
        <v>0</v>
      </c>
      <c r="M50" s="2047">
        <v>0</v>
      </c>
      <c r="N50" s="2050">
        <f t="shared" si="1"/>
        <v>0</v>
      </c>
    </row>
    <row r="51" spans="1:14">
      <c r="E51" s="2205"/>
      <c r="F51" s="89" t="s">
        <v>66</v>
      </c>
      <c r="G51" s="2049"/>
      <c r="H51" s="2047">
        <v>0</v>
      </c>
      <c r="I51" s="2047">
        <v>0</v>
      </c>
      <c r="J51" s="2047">
        <f t="shared" si="0"/>
        <v>0</v>
      </c>
      <c r="K51" s="2047"/>
      <c r="L51" s="2047">
        <v>0</v>
      </c>
      <c r="M51" s="2047">
        <v>0</v>
      </c>
      <c r="N51" s="2050">
        <f t="shared" si="1"/>
        <v>0</v>
      </c>
    </row>
    <row r="52" spans="1:14">
      <c r="E52" s="2207"/>
      <c r="F52" s="89" t="s">
        <v>136</v>
      </c>
      <c r="G52" s="2049"/>
      <c r="H52" s="2047">
        <v>0</v>
      </c>
      <c r="I52" s="2047">
        <v>0</v>
      </c>
      <c r="J52" s="2047">
        <f t="shared" si="0"/>
        <v>0</v>
      </c>
      <c r="K52" s="2047"/>
      <c r="L52" s="2047">
        <v>0</v>
      </c>
      <c r="M52" s="2047">
        <v>0</v>
      </c>
      <c r="N52" s="2050">
        <f t="shared" si="1"/>
        <v>0</v>
      </c>
    </row>
    <row r="53" spans="1:14">
      <c r="E53" s="2204">
        <v>1624</v>
      </c>
      <c r="F53" s="113" t="s">
        <v>68</v>
      </c>
      <c r="G53" s="2051"/>
      <c r="H53" s="2052">
        <f>SUM(H54:H55)</f>
        <v>0</v>
      </c>
      <c r="I53" s="2052">
        <f>SUM(I54:I55)</f>
        <v>0</v>
      </c>
      <c r="J53" s="2053">
        <f t="shared" si="0"/>
        <v>0</v>
      </c>
      <c r="K53" s="2052"/>
      <c r="L53" s="2052">
        <f>SUM(L54:L55)</f>
        <v>0</v>
      </c>
      <c r="M53" s="2052">
        <f>SUM(M54:M55)</f>
        <v>0</v>
      </c>
      <c r="N53" s="2054">
        <f t="shared" si="1"/>
        <v>0</v>
      </c>
    </row>
    <row r="54" spans="1:14" ht="12.75" customHeight="1">
      <c r="E54" s="2205"/>
      <c r="F54" s="89" t="s">
        <v>137</v>
      </c>
      <c r="G54" s="2070"/>
      <c r="H54" s="2047">
        <v>0</v>
      </c>
      <c r="I54" s="2047">
        <v>0</v>
      </c>
      <c r="J54" s="2046">
        <f t="shared" si="0"/>
        <v>0</v>
      </c>
      <c r="K54" s="2072"/>
      <c r="L54" s="2047">
        <v>0</v>
      </c>
      <c r="M54" s="2047">
        <v>0</v>
      </c>
      <c r="N54" s="2050">
        <f t="shared" si="1"/>
        <v>0</v>
      </c>
    </row>
    <row r="55" spans="1:14">
      <c r="E55" s="2207"/>
      <c r="F55" s="89" t="s">
        <v>71</v>
      </c>
      <c r="G55" s="2073"/>
      <c r="H55" s="2047">
        <v>0</v>
      </c>
      <c r="I55" s="2047">
        <v>0</v>
      </c>
      <c r="J55" s="2057">
        <f t="shared" si="0"/>
        <v>0</v>
      </c>
      <c r="K55" s="2057"/>
      <c r="L55" s="2047">
        <v>0</v>
      </c>
      <c r="M55" s="2047">
        <v>0</v>
      </c>
      <c r="N55" s="2066">
        <f t="shared" si="1"/>
        <v>0</v>
      </c>
    </row>
    <row r="56" spans="1:14" ht="12" customHeight="1">
      <c r="F56" s="2773" t="s">
        <v>8</v>
      </c>
      <c r="G56" s="2773"/>
      <c r="H56" s="2074">
        <f>SUM(H9+H17+H26+H30+H33+H38+H44+H48+H53)</f>
        <v>1</v>
      </c>
      <c r="I56" s="2074">
        <f>SUM(I9+I17+I26+I30+I33+I38+I44+I48+I53)</f>
        <v>11</v>
      </c>
      <c r="J56" s="2074">
        <f>SUM(J9+J17+J26+J30+J33+J38+J44+J48+J53)</f>
        <v>12</v>
      </c>
      <c r="K56" s="2074"/>
      <c r="L56" s="2074">
        <f>SUM(L9+L17+L26+L30+L33+L38+L44+L48+L53)</f>
        <v>11</v>
      </c>
      <c r="M56" s="2074">
        <f>SUM(M9+M17+M26+M30+M33+M38+M44+M48+M53)</f>
        <v>30</v>
      </c>
      <c r="N56" s="2075">
        <f>SUM(N9+N17+N26+N30+N33+N38+N44+N48+N53)</f>
        <v>41</v>
      </c>
    </row>
    <row r="57" spans="1:14" s="2078" customFormat="1" ht="12" customHeight="1">
      <c r="A57" s="2076"/>
      <c r="B57" s="2076"/>
      <c r="C57" s="2076"/>
      <c r="D57" s="2077"/>
      <c r="F57" s="2078" t="s">
        <v>1272</v>
      </c>
      <c r="H57" s="2079"/>
      <c r="I57" s="2079"/>
      <c r="J57" s="2079"/>
      <c r="K57" s="2079"/>
      <c r="L57" s="2079"/>
      <c r="M57" s="2079"/>
      <c r="N57" s="2079"/>
    </row>
    <row r="58" spans="1:14" s="2078" customFormat="1" ht="12" customHeight="1">
      <c r="A58" s="2076"/>
      <c r="B58" s="2076"/>
      <c r="C58" s="2076"/>
      <c r="D58" s="2077"/>
      <c r="H58" s="2079"/>
      <c r="I58" s="2079"/>
      <c r="J58" s="2079"/>
      <c r="K58" s="2079"/>
      <c r="L58" s="2079"/>
      <c r="M58" s="2079"/>
      <c r="N58" s="2079"/>
    </row>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mergeCells count="19">
    <mergeCell ref="E38:E43"/>
    <mergeCell ref="E44:E47"/>
    <mergeCell ref="E48:E52"/>
    <mergeCell ref="E53:E55"/>
    <mergeCell ref="F56:G56"/>
    <mergeCell ref="E33:E37"/>
    <mergeCell ref="E2:N2"/>
    <mergeCell ref="R2:AF2"/>
    <mergeCell ref="E3:N3"/>
    <mergeCell ref="E6:E8"/>
    <mergeCell ref="F6:G8"/>
    <mergeCell ref="H6:N6"/>
    <mergeCell ref="H7:J7"/>
    <mergeCell ref="L7:N7"/>
    <mergeCell ref="E9:E15"/>
    <mergeCell ref="E17:E25"/>
    <mergeCell ref="P18:T24"/>
    <mergeCell ref="E26:E29"/>
    <mergeCell ref="E30:E32"/>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4"/>
  <sheetViews>
    <sheetView topLeftCell="D1" workbookViewId="0">
      <selection activeCell="D34" sqref="D34"/>
    </sheetView>
  </sheetViews>
  <sheetFormatPr baseColWidth="10" defaultRowHeight="12.75"/>
  <cols>
    <col min="1" max="2" width="4.42578125" style="79" hidden="1" customWidth="1"/>
    <col min="3" max="3" width="4.42578125" style="309" hidden="1" customWidth="1"/>
    <col min="4" max="4" width="73.5703125" style="79" customWidth="1"/>
    <col min="5" max="5" width="17" style="79" customWidth="1"/>
    <col min="6" max="7" width="11.42578125" style="79"/>
    <col min="8" max="8" width="4.7109375" style="79" customWidth="1"/>
    <col min="9" max="9" width="5" style="79" customWidth="1"/>
    <col min="10" max="10" width="2.28515625" style="79" customWidth="1"/>
    <col min="11" max="11" width="26" style="79" customWidth="1"/>
    <col min="12" max="12" width="8" style="79" customWidth="1"/>
    <col min="13" max="13" width="1" style="79" customWidth="1"/>
    <col min="14" max="14" width="6.7109375" style="79" customWidth="1"/>
    <col min="15" max="15" width="1" style="79" customWidth="1"/>
    <col min="16" max="16" width="6.7109375" style="79" customWidth="1"/>
    <col min="17" max="17" width="1" style="79" customWidth="1"/>
    <col min="18" max="18" width="6.7109375" style="79" customWidth="1"/>
    <col min="19" max="19" width="1" style="79" customWidth="1"/>
    <col min="20" max="20" width="6.7109375" style="79" customWidth="1"/>
    <col min="21" max="21" width="1" style="79" customWidth="1"/>
    <col min="22" max="22" width="6.7109375" style="79" customWidth="1"/>
    <col min="23" max="23" width="1" style="79" customWidth="1"/>
    <col min="24" max="25" width="6.7109375" style="79" customWidth="1"/>
    <col min="26" max="16384" width="11.42578125" style="79"/>
  </cols>
  <sheetData>
    <row r="1" spans="1:26" ht="13.5" customHeight="1">
      <c r="D1" s="83"/>
      <c r="E1" s="278"/>
      <c r="F1" s="78"/>
      <c r="G1" s="78"/>
    </row>
    <row r="2" spans="1:26" ht="3.75" customHeight="1" thickBot="1">
      <c r="A2" s="83"/>
      <c r="B2" s="83"/>
      <c r="C2" s="310"/>
      <c r="D2" s="1384"/>
      <c r="E2" s="1435"/>
      <c r="F2" s="78"/>
      <c r="G2" s="78"/>
    </row>
    <row r="3" spans="1:26" ht="15" customHeight="1">
      <c r="A3" s="83"/>
      <c r="B3" s="83"/>
      <c r="C3" s="310"/>
      <c r="D3" s="2637" t="s">
        <v>1468</v>
      </c>
      <c r="E3" s="2637"/>
      <c r="F3" s="78"/>
      <c r="G3" s="83"/>
      <c r="H3" s="83"/>
      <c r="I3" s="2281"/>
      <c r="J3" s="2281"/>
      <c r="K3" s="2281"/>
      <c r="L3" s="2281"/>
      <c r="M3" s="2281"/>
      <c r="N3" s="2281"/>
      <c r="O3" s="2281"/>
      <c r="P3" s="2281"/>
      <c r="Q3" s="2281"/>
      <c r="R3" s="2281"/>
      <c r="S3" s="2281"/>
      <c r="T3" s="2281"/>
      <c r="U3" s="2281"/>
      <c r="V3" s="2281"/>
      <c r="W3" s="2281"/>
    </row>
    <row r="4" spans="1:26" s="83" customFormat="1" ht="15" customHeight="1">
      <c r="B4" s="86"/>
      <c r="C4" s="312"/>
      <c r="D4" s="2637">
        <v>2018</v>
      </c>
      <c r="E4" s="2637"/>
      <c r="F4" s="278"/>
      <c r="G4" s="86"/>
      <c r="H4" s="86"/>
      <c r="I4" s="87"/>
      <c r="Y4" s="88"/>
      <c r="Z4" s="88"/>
    </row>
    <row r="5" spans="1:26" s="83" customFormat="1" ht="6" customHeight="1">
      <c r="B5" s="86"/>
      <c r="C5" s="312"/>
      <c r="D5" s="2082"/>
      <c r="E5" s="2082"/>
      <c r="F5" s="278"/>
      <c r="G5" s="86"/>
      <c r="H5" s="86"/>
      <c r="I5" s="87"/>
      <c r="Y5" s="88"/>
      <c r="Z5" s="88"/>
    </row>
    <row r="6" spans="1:26" s="83" customFormat="1" ht="3" customHeight="1">
      <c r="C6" s="310"/>
      <c r="D6" s="388"/>
      <c r="E6" s="388"/>
      <c r="F6" s="278"/>
      <c r="I6" s="92"/>
    </row>
    <row r="7" spans="1:26" ht="12.75" customHeight="1">
      <c r="A7" s="83"/>
      <c r="B7" s="96"/>
      <c r="C7" s="157"/>
      <c r="D7" s="2645" t="s">
        <v>1469</v>
      </c>
      <c r="E7" s="2651" t="s">
        <v>936</v>
      </c>
      <c r="F7" s="278"/>
      <c r="G7" s="96"/>
    </row>
    <row r="8" spans="1:26" ht="12.75" customHeight="1">
      <c r="A8" s="83"/>
      <c r="B8" s="96"/>
      <c r="C8" s="157"/>
      <c r="D8" s="2646"/>
      <c r="E8" s="2652"/>
      <c r="F8" s="278"/>
      <c r="G8" s="96"/>
    </row>
    <row r="9" spans="1:26" ht="12.75" customHeight="1">
      <c r="A9" s="83"/>
      <c r="B9" s="83"/>
      <c r="C9" s="310"/>
      <c r="D9" s="2647"/>
      <c r="E9" s="2653"/>
      <c r="F9" s="278"/>
      <c r="G9" s="83"/>
    </row>
    <row r="10" spans="1:26" ht="6" customHeight="1">
      <c r="A10" s="83"/>
      <c r="B10" s="83"/>
      <c r="C10" s="310"/>
      <c r="D10" s="1437"/>
      <c r="E10" s="1439"/>
      <c r="F10" s="278"/>
      <c r="G10" s="83"/>
    </row>
    <row r="11" spans="1:26" ht="14.1" customHeight="1">
      <c r="A11" s="83"/>
      <c r="B11" s="83"/>
      <c r="C11" s="310"/>
      <c r="D11" s="92" t="s">
        <v>1470</v>
      </c>
      <c r="E11" s="1440">
        <v>2141822</v>
      </c>
      <c r="G11" s="83"/>
    </row>
    <row r="12" spans="1:26" ht="14.1" customHeight="1">
      <c r="A12" s="83"/>
      <c r="B12" s="83"/>
      <c r="C12" s="310"/>
      <c r="D12" s="92" t="s">
        <v>1471</v>
      </c>
      <c r="E12" s="1444">
        <v>1677759</v>
      </c>
      <c r="G12" s="83"/>
      <c r="I12" s="83"/>
      <c r="J12" s="83"/>
      <c r="K12" s="83"/>
    </row>
    <row r="13" spans="1:26" ht="14.1" customHeight="1">
      <c r="A13" s="83"/>
      <c r="B13" s="83"/>
      <c r="C13" s="310"/>
      <c r="D13" s="92" t="s">
        <v>1472</v>
      </c>
      <c r="E13" s="1444">
        <v>2320305</v>
      </c>
      <c r="G13" s="83"/>
      <c r="I13" s="83"/>
      <c r="J13" s="83"/>
      <c r="K13" s="83"/>
    </row>
    <row r="14" spans="1:26" ht="14.1" customHeight="1">
      <c r="A14" s="83"/>
      <c r="B14" s="83"/>
      <c r="C14" s="310"/>
      <c r="D14" s="1441" t="s">
        <v>1473</v>
      </c>
      <c r="E14" s="1516">
        <v>1624212</v>
      </c>
      <c r="G14" s="83"/>
      <c r="I14" s="83"/>
      <c r="J14" s="83"/>
      <c r="K14" s="83"/>
    </row>
    <row r="15" spans="1:26" ht="14.1" customHeight="1">
      <c r="A15" s="83"/>
      <c r="B15" s="83"/>
      <c r="C15" s="310"/>
      <c r="D15" s="1441" t="s">
        <v>1474</v>
      </c>
      <c r="E15" s="1443">
        <v>2070425</v>
      </c>
      <c r="G15" s="83"/>
      <c r="I15" s="2774"/>
      <c r="J15" s="83"/>
      <c r="K15" s="83"/>
    </row>
    <row r="16" spans="1:26" ht="14.1" customHeight="1">
      <c r="A16" s="83"/>
      <c r="B16" s="83"/>
      <c r="C16" s="310"/>
      <c r="D16" s="92" t="s">
        <v>1475</v>
      </c>
      <c r="E16" s="1444">
        <v>1552819</v>
      </c>
      <c r="G16" s="83"/>
      <c r="I16" s="2774"/>
      <c r="J16" s="83"/>
      <c r="K16" s="83"/>
    </row>
    <row r="17" spans="1:11" ht="14.1" customHeight="1">
      <c r="A17" s="83"/>
      <c r="B17" s="83"/>
      <c r="C17" s="310"/>
      <c r="D17" s="92" t="s">
        <v>1476</v>
      </c>
      <c r="E17" s="1444">
        <v>2516638</v>
      </c>
      <c r="G17" s="83"/>
      <c r="I17" s="83"/>
      <c r="J17" s="83"/>
      <c r="K17" s="83"/>
    </row>
    <row r="18" spans="1:11" ht="14.1" customHeight="1">
      <c r="A18" s="83"/>
      <c r="B18" s="83"/>
      <c r="C18" s="310"/>
      <c r="D18" s="92" t="s">
        <v>1477</v>
      </c>
      <c r="E18" s="1444">
        <v>933000</v>
      </c>
      <c r="G18" s="83"/>
      <c r="I18" s="83"/>
      <c r="J18" s="83"/>
      <c r="K18" s="83"/>
    </row>
    <row r="19" spans="1:11" ht="14.1" customHeight="1">
      <c r="A19" s="83"/>
      <c r="B19" s="83"/>
      <c r="C19" s="310"/>
      <c r="D19" s="92" t="s">
        <v>1478</v>
      </c>
      <c r="E19" s="1444">
        <v>1695607</v>
      </c>
      <c r="G19" s="83"/>
      <c r="I19" s="83"/>
      <c r="J19" s="83"/>
      <c r="K19" s="83"/>
    </row>
    <row r="20" spans="1:11" ht="14.1" customHeight="1">
      <c r="A20" s="83"/>
      <c r="B20" s="83"/>
      <c r="C20" s="310"/>
      <c r="D20" s="92" t="s">
        <v>1479</v>
      </c>
      <c r="E20" s="1444">
        <v>4854567.9800000004</v>
      </c>
      <c r="G20" s="83"/>
    </row>
    <row r="21" spans="1:11" ht="14.1" customHeight="1">
      <c r="A21" s="83"/>
      <c r="B21" s="83"/>
      <c r="C21" s="310"/>
      <c r="D21" s="92" t="s">
        <v>1480</v>
      </c>
      <c r="E21" s="1444">
        <v>2957868</v>
      </c>
      <c r="G21" s="83"/>
    </row>
    <row r="22" spans="1:11" ht="14.1" customHeight="1">
      <c r="A22" s="83"/>
      <c r="B22" s="83"/>
      <c r="C22" s="310"/>
      <c r="D22" s="92" t="s">
        <v>1481</v>
      </c>
      <c r="E22" s="1444">
        <v>1505860</v>
      </c>
      <c r="G22" s="83"/>
    </row>
    <row r="23" spans="1:11" ht="14.1" customHeight="1">
      <c r="A23" s="83"/>
      <c r="B23" s="83"/>
      <c r="C23" s="310"/>
      <c r="D23" s="92" t="s">
        <v>1482</v>
      </c>
      <c r="E23" s="1444">
        <v>1505859</v>
      </c>
      <c r="G23" s="83"/>
    </row>
    <row r="24" spans="1:11" ht="6" customHeight="1">
      <c r="A24" s="83"/>
      <c r="B24" s="83"/>
      <c r="C24" s="310"/>
      <c r="D24" s="92"/>
      <c r="E24" s="1444"/>
      <c r="G24" s="83"/>
    </row>
    <row r="25" spans="1:11" ht="12.95" customHeight="1">
      <c r="A25" s="306"/>
      <c r="B25" s="306"/>
      <c r="C25" s="310"/>
      <c r="D25" s="1400" t="s">
        <v>8</v>
      </c>
      <c r="E25" s="1449">
        <f>SUM(E11:E24)</f>
        <v>27356741.98</v>
      </c>
      <c r="F25" s="278"/>
      <c r="G25" s="78"/>
    </row>
    <row r="26" spans="1:11" ht="11.25" customHeight="1">
      <c r="A26" s="83"/>
      <c r="B26" s="83"/>
      <c r="C26" s="310"/>
      <c r="D26" s="2083" t="s">
        <v>1483</v>
      </c>
      <c r="E26" s="1450"/>
      <c r="F26" s="78"/>
      <c r="G26" s="78"/>
    </row>
    <row r="27" spans="1:11" ht="11.25" customHeight="1">
      <c r="A27" s="83"/>
      <c r="B27" s="83"/>
      <c r="C27" s="310"/>
      <c r="D27" s="92"/>
      <c r="E27" s="1451"/>
    </row>
    <row r="28" spans="1:11" ht="9" customHeight="1"/>
    <row r="29" spans="1:11" ht="9" customHeight="1"/>
    <row r="30" spans="1:11" ht="9" customHeight="1"/>
    <row r="31" spans="1:11" ht="9" customHeight="1"/>
    <row r="32" spans="1:11" ht="9" customHeight="1"/>
    <row r="33" ht="9" customHeight="1"/>
    <row r="34" ht="9" customHeight="1"/>
    <row r="35" ht="9" customHeight="1"/>
    <row r="36" ht="9" customHeight="1"/>
    <row r="37" ht="9" customHeight="1"/>
    <row r="38" ht="9" customHeight="1"/>
    <row r="39" ht="9" customHeight="1"/>
    <row r="40" ht="9" customHeight="1"/>
    <row r="41" ht="9" customHeight="1"/>
    <row r="42" ht="9" customHeight="1"/>
    <row r="43" ht="9" customHeight="1"/>
    <row r="44" ht="9" customHeight="1"/>
    <row r="45" ht="9" customHeight="1"/>
    <row r="46" ht="9" customHeight="1"/>
    <row r="47" ht="9" customHeight="1"/>
    <row r="48" ht="9" customHeight="1"/>
    <row r="49" spans="4:5" ht="9" customHeight="1"/>
    <row r="50" spans="4:5" ht="9" customHeight="1"/>
    <row r="51" spans="4:5" ht="9" customHeight="1"/>
    <row r="52" spans="4:5" ht="9" customHeight="1"/>
    <row r="53" spans="4:5" ht="9" customHeight="1"/>
    <row r="54" spans="4:5" ht="9" customHeight="1"/>
    <row r="55" spans="4:5" ht="9" customHeight="1"/>
    <row r="56" spans="4:5" ht="9" customHeight="1"/>
    <row r="57" spans="4:5" ht="9" customHeight="1"/>
    <row r="58" spans="4:5" ht="9" customHeight="1"/>
    <row r="59" spans="4:5" ht="9" customHeight="1">
      <c r="D59" s="92"/>
      <c r="E59" s="1047"/>
    </row>
    <row r="60" spans="4:5" ht="9" customHeight="1"/>
    <row r="61" spans="4:5" ht="9" customHeight="1"/>
    <row r="62" spans="4:5" ht="9" customHeight="1"/>
    <row r="63" spans="4:5" ht="9" customHeight="1"/>
    <row r="64" spans="4:5"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sheetData>
  <mergeCells count="6">
    <mergeCell ref="I15:I16"/>
    <mergeCell ref="D3:E3"/>
    <mergeCell ref="I3:W3"/>
    <mergeCell ref="D4:E4"/>
    <mergeCell ref="D7:D9"/>
    <mergeCell ref="E7:E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17"/>
  <sheetViews>
    <sheetView workbookViewId="0">
      <selection activeCell="AN36" sqref="AN36"/>
    </sheetView>
  </sheetViews>
  <sheetFormatPr baseColWidth="10" defaultRowHeight="12.75"/>
  <cols>
    <col min="1" max="1" width="2" style="75" customWidth="1"/>
    <col min="2" max="2" width="2.140625" style="75" customWidth="1"/>
    <col min="3" max="3" width="3.140625" style="76" customWidth="1"/>
    <col min="4" max="4" width="6.7109375" style="75" customWidth="1"/>
    <col min="5" max="5" width="1.5703125" style="75" customWidth="1"/>
    <col min="6" max="6" width="60" style="75" customWidth="1"/>
    <col min="7" max="30" width="5.7109375" style="75" customWidth="1"/>
    <col min="31" max="31" width="5.85546875" style="75" customWidth="1"/>
    <col min="32" max="32" width="11.42578125" style="75"/>
    <col min="33" max="33" width="11.42578125" style="79"/>
    <col min="34" max="34" width="4.7109375" style="79" customWidth="1"/>
    <col min="35" max="35" width="5" style="79" customWidth="1"/>
    <col min="36" max="36" width="2.28515625" style="79" customWidth="1"/>
    <col min="37" max="37" width="9" style="79" customWidth="1"/>
    <col min="38" max="38" width="8" style="79" customWidth="1"/>
    <col min="39" max="39" width="1" style="79" customWidth="1"/>
    <col min="40" max="40" width="6.7109375" style="79" customWidth="1"/>
    <col min="41" max="41" width="1" style="79" customWidth="1"/>
    <col min="42" max="42" width="6.7109375" style="79" customWidth="1"/>
    <col min="43" max="43" width="1" style="79" customWidth="1"/>
    <col min="44" max="44" width="6.7109375" style="79" customWidth="1"/>
    <col min="45" max="45" width="1" style="79" customWidth="1"/>
    <col min="46" max="46" width="6.7109375" style="79" customWidth="1"/>
    <col min="47" max="47" width="1" style="79" customWidth="1"/>
    <col min="48" max="48" width="6.7109375" style="79" customWidth="1"/>
    <col min="49" max="49" width="1" style="79" customWidth="1"/>
    <col min="50" max="51" width="6.7109375" style="79" customWidth="1"/>
    <col min="52" max="256" width="11.42578125" style="79"/>
    <col min="257" max="257" width="2" style="79" customWidth="1"/>
    <col min="258" max="258" width="2.140625" style="79" customWidth="1"/>
    <col min="259" max="259" width="3.140625" style="79" customWidth="1"/>
    <col min="260" max="260" width="6.7109375" style="79" customWidth="1"/>
    <col min="261" max="261" width="1.5703125" style="79" customWidth="1"/>
    <col min="262" max="262" width="60" style="79" customWidth="1"/>
    <col min="263" max="286" width="5.7109375" style="79" customWidth="1"/>
    <col min="287" max="287" width="5.85546875" style="79" customWidth="1"/>
    <col min="288" max="289" width="11.42578125" style="79"/>
    <col min="290" max="290" width="4.7109375" style="79" customWidth="1"/>
    <col min="291" max="291" width="5" style="79" customWidth="1"/>
    <col min="292" max="292" width="2.28515625" style="79" customWidth="1"/>
    <col min="293" max="293" width="9" style="79" customWidth="1"/>
    <col min="294" max="294" width="8" style="79" customWidth="1"/>
    <col min="295" max="295" width="1" style="79" customWidth="1"/>
    <col min="296" max="296" width="6.7109375" style="79" customWidth="1"/>
    <col min="297" max="297" width="1" style="79" customWidth="1"/>
    <col min="298" max="298" width="6.7109375" style="79" customWidth="1"/>
    <col min="299" max="299" width="1" style="79" customWidth="1"/>
    <col min="300" max="300" width="6.7109375" style="79" customWidth="1"/>
    <col min="301" max="301" width="1" style="79" customWidth="1"/>
    <col min="302" max="302" width="6.7109375" style="79" customWidth="1"/>
    <col min="303" max="303" width="1" style="79" customWidth="1"/>
    <col min="304" max="304" width="6.7109375" style="79" customWidth="1"/>
    <col min="305" max="305" width="1" style="79" customWidth="1"/>
    <col min="306" max="307" width="6.7109375" style="79" customWidth="1"/>
    <col min="308" max="512" width="11.42578125" style="79"/>
    <col min="513" max="513" width="2" style="79" customWidth="1"/>
    <col min="514" max="514" width="2.140625" style="79" customWidth="1"/>
    <col min="515" max="515" width="3.140625" style="79" customWidth="1"/>
    <col min="516" max="516" width="6.7109375" style="79" customWidth="1"/>
    <col min="517" max="517" width="1.5703125" style="79" customWidth="1"/>
    <col min="518" max="518" width="60" style="79" customWidth="1"/>
    <col min="519" max="542" width="5.7109375" style="79" customWidth="1"/>
    <col min="543" max="543" width="5.85546875" style="79" customWidth="1"/>
    <col min="544" max="545" width="11.42578125" style="79"/>
    <col min="546" max="546" width="4.7109375" style="79" customWidth="1"/>
    <col min="547" max="547" width="5" style="79" customWidth="1"/>
    <col min="548" max="548" width="2.28515625" style="79" customWidth="1"/>
    <col min="549" max="549" width="9" style="79" customWidth="1"/>
    <col min="550" max="550" width="8" style="79" customWidth="1"/>
    <col min="551" max="551" width="1" style="79" customWidth="1"/>
    <col min="552" max="552" width="6.7109375" style="79" customWidth="1"/>
    <col min="553" max="553" width="1" style="79" customWidth="1"/>
    <col min="554" max="554" width="6.7109375" style="79" customWidth="1"/>
    <col min="555" max="555" width="1" style="79" customWidth="1"/>
    <col min="556" max="556" width="6.7109375" style="79" customWidth="1"/>
    <col min="557" max="557" width="1" style="79" customWidth="1"/>
    <col min="558" max="558" width="6.7109375" style="79" customWidth="1"/>
    <col min="559" max="559" width="1" style="79" customWidth="1"/>
    <col min="560" max="560" width="6.7109375" style="79" customWidth="1"/>
    <col min="561" max="561" width="1" style="79" customWidth="1"/>
    <col min="562" max="563" width="6.7109375" style="79" customWidth="1"/>
    <col min="564" max="768" width="11.42578125" style="79"/>
    <col min="769" max="769" width="2" style="79" customWidth="1"/>
    <col min="770" max="770" width="2.140625" style="79" customWidth="1"/>
    <col min="771" max="771" width="3.140625" style="79" customWidth="1"/>
    <col min="772" max="772" width="6.7109375" style="79" customWidth="1"/>
    <col min="773" max="773" width="1.5703125" style="79" customWidth="1"/>
    <col min="774" max="774" width="60" style="79" customWidth="1"/>
    <col min="775" max="798" width="5.7109375" style="79" customWidth="1"/>
    <col min="799" max="799" width="5.85546875" style="79" customWidth="1"/>
    <col min="800" max="801" width="11.42578125" style="79"/>
    <col min="802" max="802" width="4.7109375" style="79" customWidth="1"/>
    <col min="803" max="803" width="5" style="79" customWidth="1"/>
    <col min="804" max="804" width="2.28515625" style="79" customWidth="1"/>
    <col min="805" max="805" width="9" style="79" customWidth="1"/>
    <col min="806" max="806" width="8" style="79" customWidth="1"/>
    <col min="807" max="807" width="1" style="79" customWidth="1"/>
    <col min="808" max="808" width="6.7109375" style="79" customWidth="1"/>
    <col min="809" max="809" width="1" style="79" customWidth="1"/>
    <col min="810" max="810" width="6.7109375" style="79" customWidth="1"/>
    <col min="811" max="811" width="1" style="79" customWidth="1"/>
    <col min="812" max="812" width="6.7109375" style="79" customWidth="1"/>
    <col min="813" max="813" width="1" style="79" customWidth="1"/>
    <col min="814" max="814" width="6.7109375" style="79" customWidth="1"/>
    <col min="815" max="815" width="1" style="79" customWidth="1"/>
    <col min="816" max="816" width="6.7109375" style="79" customWidth="1"/>
    <col min="817" max="817" width="1" style="79" customWidth="1"/>
    <col min="818" max="819" width="6.7109375" style="79" customWidth="1"/>
    <col min="820" max="1024" width="11.42578125" style="79"/>
    <col min="1025" max="1025" width="2" style="79" customWidth="1"/>
    <col min="1026" max="1026" width="2.140625" style="79" customWidth="1"/>
    <col min="1027" max="1027" width="3.140625" style="79" customWidth="1"/>
    <col min="1028" max="1028" width="6.7109375" style="79" customWidth="1"/>
    <col min="1029" max="1029" width="1.5703125" style="79" customWidth="1"/>
    <col min="1030" max="1030" width="60" style="79" customWidth="1"/>
    <col min="1031" max="1054" width="5.7109375" style="79" customWidth="1"/>
    <col min="1055" max="1055" width="5.85546875" style="79" customWidth="1"/>
    <col min="1056" max="1057" width="11.42578125" style="79"/>
    <col min="1058" max="1058" width="4.7109375" style="79" customWidth="1"/>
    <col min="1059" max="1059" width="5" style="79" customWidth="1"/>
    <col min="1060" max="1060" width="2.28515625" style="79" customWidth="1"/>
    <col min="1061" max="1061" width="9" style="79" customWidth="1"/>
    <col min="1062" max="1062" width="8" style="79" customWidth="1"/>
    <col min="1063" max="1063" width="1" style="79" customWidth="1"/>
    <col min="1064" max="1064" width="6.7109375" style="79" customWidth="1"/>
    <col min="1065" max="1065" width="1" style="79" customWidth="1"/>
    <col min="1066" max="1066" width="6.7109375" style="79" customWidth="1"/>
    <col min="1067" max="1067" width="1" style="79" customWidth="1"/>
    <col min="1068" max="1068" width="6.7109375" style="79" customWidth="1"/>
    <col min="1069" max="1069" width="1" style="79" customWidth="1"/>
    <col min="1070" max="1070" width="6.7109375" style="79" customWidth="1"/>
    <col min="1071" max="1071" width="1" style="79" customWidth="1"/>
    <col min="1072" max="1072" width="6.7109375" style="79" customWidth="1"/>
    <col min="1073" max="1073" width="1" style="79" customWidth="1"/>
    <col min="1074" max="1075" width="6.7109375" style="79" customWidth="1"/>
    <col min="1076" max="1280" width="11.42578125" style="79"/>
    <col min="1281" max="1281" width="2" style="79" customWidth="1"/>
    <col min="1282" max="1282" width="2.140625" style="79" customWidth="1"/>
    <col min="1283" max="1283" width="3.140625" style="79" customWidth="1"/>
    <col min="1284" max="1284" width="6.7109375" style="79" customWidth="1"/>
    <col min="1285" max="1285" width="1.5703125" style="79" customWidth="1"/>
    <col min="1286" max="1286" width="60" style="79" customWidth="1"/>
    <col min="1287" max="1310" width="5.7109375" style="79" customWidth="1"/>
    <col min="1311" max="1311" width="5.85546875" style="79" customWidth="1"/>
    <col min="1312" max="1313" width="11.42578125" style="79"/>
    <col min="1314" max="1314" width="4.7109375" style="79" customWidth="1"/>
    <col min="1315" max="1315" width="5" style="79" customWidth="1"/>
    <col min="1316" max="1316" width="2.28515625" style="79" customWidth="1"/>
    <col min="1317" max="1317" width="9" style="79" customWidth="1"/>
    <col min="1318" max="1318" width="8" style="79" customWidth="1"/>
    <col min="1319" max="1319" width="1" style="79" customWidth="1"/>
    <col min="1320" max="1320" width="6.7109375" style="79" customWidth="1"/>
    <col min="1321" max="1321" width="1" style="79" customWidth="1"/>
    <col min="1322" max="1322" width="6.7109375" style="79" customWidth="1"/>
    <col min="1323" max="1323" width="1" style="79" customWidth="1"/>
    <col min="1324" max="1324" width="6.7109375" style="79" customWidth="1"/>
    <col min="1325" max="1325" width="1" style="79" customWidth="1"/>
    <col min="1326" max="1326" width="6.7109375" style="79" customWidth="1"/>
    <col min="1327" max="1327" width="1" style="79" customWidth="1"/>
    <col min="1328" max="1328" width="6.7109375" style="79" customWidth="1"/>
    <col min="1329" max="1329" width="1" style="79" customWidth="1"/>
    <col min="1330" max="1331" width="6.7109375" style="79" customWidth="1"/>
    <col min="1332" max="1536" width="11.42578125" style="79"/>
    <col min="1537" max="1537" width="2" style="79" customWidth="1"/>
    <col min="1538" max="1538" width="2.140625" style="79" customWidth="1"/>
    <col min="1539" max="1539" width="3.140625" style="79" customWidth="1"/>
    <col min="1540" max="1540" width="6.7109375" style="79" customWidth="1"/>
    <col min="1541" max="1541" width="1.5703125" style="79" customWidth="1"/>
    <col min="1542" max="1542" width="60" style="79" customWidth="1"/>
    <col min="1543" max="1566" width="5.7109375" style="79" customWidth="1"/>
    <col min="1567" max="1567" width="5.85546875" style="79" customWidth="1"/>
    <col min="1568" max="1569" width="11.42578125" style="79"/>
    <col min="1570" max="1570" width="4.7109375" style="79" customWidth="1"/>
    <col min="1571" max="1571" width="5" style="79" customWidth="1"/>
    <col min="1572" max="1572" width="2.28515625" style="79" customWidth="1"/>
    <col min="1573" max="1573" width="9" style="79" customWidth="1"/>
    <col min="1574" max="1574" width="8" style="79" customWidth="1"/>
    <col min="1575" max="1575" width="1" style="79" customWidth="1"/>
    <col min="1576" max="1576" width="6.7109375" style="79" customWidth="1"/>
    <col min="1577" max="1577" width="1" style="79" customWidth="1"/>
    <col min="1578" max="1578" width="6.7109375" style="79" customWidth="1"/>
    <col min="1579" max="1579" width="1" style="79" customWidth="1"/>
    <col min="1580" max="1580" width="6.7109375" style="79" customWidth="1"/>
    <col min="1581" max="1581" width="1" style="79" customWidth="1"/>
    <col min="1582" max="1582" width="6.7109375" style="79" customWidth="1"/>
    <col min="1583" max="1583" width="1" style="79" customWidth="1"/>
    <col min="1584" max="1584" width="6.7109375" style="79" customWidth="1"/>
    <col min="1585" max="1585" width="1" style="79" customWidth="1"/>
    <col min="1586" max="1587" width="6.7109375" style="79" customWidth="1"/>
    <col min="1588" max="1792" width="11.42578125" style="79"/>
    <col min="1793" max="1793" width="2" style="79" customWidth="1"/>
    <col min="1794" max="1794" width="2.140625" style="79" customWidth="1"/>
    <col min="1795" max="1795" width="3.140625" style="79" customWidth="1"/>
    <col min="1796" max="1796" width="6.7109375" style="79" customWidth="1"/>
    <col min="1797" max="1797" width="1.5703125" style="79" customWidth="1"/>
    <col min="1798" max="1798" width="60" style="79" customWidth="1"/>
    <col min="1799" max="1822" width="5.7109375" style="79" customWidth="1"/>
    <col min="1823" max="1823" width="5.85546875" style="79" customWidth="1"/>
    <col min="1824" max="1825" width="11.42578125" style="79"/>
    <col min="1826" max="1826" width="4.7109375" style="79" customWidth="1"/>
    <col min="1827" max="1827" width="5" style="79" customWidth="1"/>
    <col min="1828" max="1828" width="2.28515625" style="79" customWidth="1"/>
    <col min="1829" max="1829" width="9" style="79" customWidth="1"/>
    <col min="1830" max="1830" width="8" style="79" customWidth="1"/>
    <col min="1831" max="1831" width="1" style="79" customWidth="1"/>
    <col min="1832" max="1832" width="6.7109375" style="79" customWidth="1"/>
    <col min="1833" max="1833" width="1" style="79" customWidth="1"/>
    <col min="1834" max="1834" width="6.7109375" style="79" customWidth="1"/>
    <col min="1835" max="1835" width="1" style="79" customWidth="1"/>
    <col min="1836" max="1836" width="6.7109375" style="79" customWidth="1"/>
    <col min="1837" max="1837" width="1" style="79" customWidth="1"/>
    <col min="1838" max="1838" width="6.7109375" style="79" customWidth="1"/>
    <col min="1839" max="1839" width="1" style="79" customWidth="1"/>
    <col min="1840" max="1840" width="6.7109375" style="79" customWidth="1"/>
    <col min="1841" max="1841" width="1" style="79" customWidth="1"/>
    <col min="1842" max="1843" width="6.7109375" style="79" customWidth="1"/>
    <col min="1844" max="2048" width="11.42578125" style="79"/>
    <col min="2049" max="2049" width="2" style="79" customWidth="1"/>
    <col min="2050" max="2050" width="2.140625" style="79" customWidth="1"/>
    <col min="2051" max="2051" width="3.140625" style="79" customWidth="1"/>
    <col min="2052" max="2052" width="6.7109375" style="79" customWidth="1"/>
    <col min="2053" max="2053" width="1.5703125" style="79" customWidth="1"/>
    <col min="2054" max="2054" width="60" style="79" customWidth="1"/>
    <col min="2055" max="2078" width="5.7109375" style="79" customWidth="1"/>
    <col min="2079" max="2079" width="5.85546875" style="79" customWidth="1"/>
    <col min="2080" max="2081" width="11.42578125" style="79"/>
    <col min="2082" max="2082" width="4.7109375" style="79" customWidth="1"/>
    <col min="2083" max="2083" width="5" style="79" customWidth="1"/>
    <col min="2084" max="2084" width="2.28515625" style="79" customWidth="1"/>
    <col min="2085" max="2085" width="9" style="79" customWidth="1"/>
    <col min="2086" max="2086" width="8" style="79" customWidth="1"/>
    <col min="2087" max="2087" width="1" style="79" customWidth="1"/>
    <col min="2088" max="2088" width="6.7109375" style="79" customWidth="1"/>
    <col min="2089" max="2089" width="1" style="79" customWidth="1"/>
    <col min="2090" max="2090" width="6.7109375" style="79" customWidth="1"/>
    <col min="2091" max="2091" width="1" style="79" customWidth="1"/>
    <col min="2092" max="2092" width="6.7109375" style="79" customWidth="1"/>
    <col min="2093" max="2093" width="1" style="79" customWidth="1"/>
    <col min="2094" max="2094" width="6.7109375" style="79" customWidth="1"/>
    <col min="2095" max="2095" width="1" style="79" customWidth="1"/>
    <col min="2096" max="2096" width="6.7109375" style="79" customWidth="1"/>
    <col min="2097" max="2097" width="1" style="79" customWidth="1"/>
    <col min="2098" max="2099" width="6.7109375" style="79" customWidth="1"/>
    <col min="2100" max="2304" width="11.42578125" style="79"/>
    <col min="2305" max="2305" width="2" style="79" customWidth="1"/>
    <col min="2306" max="2306" width="2.140625" style="79" customWidth="1"/>
    <col min="2307" max="2307" width="3.140625" style="79" customWidth="1"/>
    <col min="2308" max="2308" width="6.7109375" style="79" customWidth="1"/>
    <col min="2309" max="2309" width="1.5703125" style="79" customWidth="1"/>
    <col min="2310" max="2310" width="60" style="79" customWidth="1"/>
    <col min="2311" max="2334" width="5.7109375" style="79" customWidth="1"/>
    <col min="2335" max="2335" width="5.85546875" style="79" customWidth="1"/>
    <col min="2336" max="2337" width="11.42578125" style="79"/>
    <col min="2338" max="2338" width="4.7109375" style="79" customWidth="1"/>
    <col min="2339" max="2339" width="5" style="79" customWidth="1"/>
    <col min="2340" max="2340" width="2.28515625" style="79" customWidth="1"/>
    <col min="2341" max="2341" width="9" style="79" customWidth="1"/>
    <col min="2342" max="2342" width="8" style="79" customWidth="1"/>
    <col min="2343" max="2343" width="1" style="79" customWidth="1"/>
    <col min="2344" max="2344" width="6.7109375" style="79" customWidth="1"/>
    <col min="2345" max="2345" width="1" style="79" customWidth="1"/>
    <col min="2346" max="2346" width="6.7109375" style="79" customWidth="1"/>
    <col min="2347" max="2347" width="1" style="79" customWidth="1"/>
    <col min="2348" max="2348" width="6.7109375" style="79" customWidth="1"/>
    <col min="2349" max="2349" width="1" style="79" customWidth="1"/>
    <col min="2350" max="2350" width="6.7109375" style="79" customWidth="1"/>
    <col min="2351" max="2351" width="1" style="79" customWidth="1"/>
    <col min="2352" max="2352" width="6.7109375" style="79" customWidth="1"/>
    <col min="2353" max="2353" width="1" style="79" customWidth="1"/>
    <col min="2354" max="2355" width="6.7109375" style="79" customWidth="1"/>
    <col min="2356" max="2560" width="11.42578125" style="79"/>
    <col min="2561" max="2561" width="2" style="79" customWidth="1"/>
    <col min="2562" max="2562" width="2.140625" style="79" customWidth="1"/>
    <col min="2563" max="2563" width="3.140625" style="79" customWidth="1"/>
    <col min="2564" max="2564" width="6.7109375" style="79" customWidth="1"/>
    <col min="2565" max="2565" width="1.5703125" style="79" customWidth="1"/>
    <col min="2566" max="2566" width="60" style="79" customWidth="1"/>
    <col min="2567" max="2590" width="5.7109375" style="79" customWidth="1"/>
    <col min="2591" max="2591" width="5.85546875" style="79" customWidth="1"/>
    <col min="2592" max="2593" width="11.42578125" style="79"/>
    <col min="2594" max="2594" width="4.7109375" style="79" customWidth="1"/>
    <col min="2595" max="2595" width="5" style="79" customWidth="1"/>
    <col min="2596" max="2596" width="2.28515625" style="79" customWidth="1"/>
    <col min="2597" max="2597" width="9" style="79" customWidth="1"/>
    <col min="2598" max="2598" width="8" style="79" customWidth="1"/>
    <col min="2599" max="2599" width="1" style="79" customWidth="1"/>
    <col min="2600" max="2600" width="6.7109375" style="79" customWidth="1"/>
    <col min="2601" max="2601" width="1" style="79" customWidth="1"/>
    <col min="2602" max="2602" width="6.7109375" style="79" customWidth="1"/>
    <col min="2603" max="2603" width="1" style="79" customWidth="1"/>
    <col min="2604" max="2604" width="6.7109375" style="79" customWidth="1"/>
    <col min="2605" max="2605" width="1" style="79" customWidth="1"/>
    <col min="2606" max="2606" width="6.7109375" style="79" customWidth="1"/>
    <col min="2607" max="2607" width="1" style="79" customWidth="1"/>
    <col min="2608" max="2608" width="6.7109375" style="79" customWidth="1"/>
    <col min="2609" max="2609" width="1" style="79" customWidth="1"/>
    <col min="2610" max="2611" width="6.7109375" style="79" customWidth="1"/>
    <col min="2612" max="2816" width="11.42578125" style="79"/>
    <col min="2817" max="2817" width="2" style="79" customWidth="1"/>
    <col min="2818" max="2818" width="2.140625" style="79" customWidth="1"/>
    <col min="2819" max="2819" width="3.140625" style="79" customWidth="1"/>
    <col min="2820" max="2820" width="6.7109375" style="79" customWidth="1"/>
    <col min="2821" max="2821" width="1.5703125" style="79" customWidth="1"/>
    <col min="2822" max="2822" width="60" style="79" customWidth="1"/>
    <col min="2823" max="2846" width="5.7109375" style="79" customWidth="1"/>
    <col min="2847" max="2847" width="5.85546875" style="79" customWidth="1"/>
    <col min="2848" max="2849" width="11.42578125" style="79"/>
    <col min="2850" max="2850" width="4.7109375" style="79" customWidth="1"/>
    <col min="2851" max="2851" width="5" style="79" customWidth="1"/>
    <col min="2852" max="2852" width="2.28515625" style="79" customWidth="1"/>
    <col min="2853" max="2853" width="9" style="79" customWidth="1"/>
    <col min="2854" max="2854" width="8" style="79" customWidth="1"/>
    <col min="2855" max="2855" width="1" style="79" customWidth="1"/>
    <col min="2856" max="2856" width="6.7109375" style="79" customWidth="1"/>
    <col min="2857" max="2857" width="1" style="79" customWidth="1"/>
    <col min="2858" max="2858" width="6.7109375" style="79" customWidth="1"/>
    <col min="2859" max="2859" width="1" style="79" customWidth="1"/>
    <col min="2860" max="2860" width="6.7109375" style="79" customWidth="1"/>
    <col min="2861" max="2861" width="1" style="79" customWidth="1"/>
    <col min="2862" max="2862" width="6.7109375" style="79" customWidth="1"/>
    <col min="2863" max="2863" width="1" style="79" customWidth="1"/>
    <col min="2864" max="2864" width="6.7109375" style="79" customWidth="1"/>
    <col min="2865" max="2865" width="1" style="79" customWidth="1"/>
    <col min="2866" max="2867" width="6.7109375" style="79" customWidth="1"/>
    <col min="2868" max="3072" width="11.42578125" style="79"/>
    <col min="3073" max="3073" width="2" style="79" customWidth="1"/>
    <col min="3074" max="3074" width="2.140625" style="79" customWidth="1"/>
    <col min="3075" max="3075" width="3.140625" style="79" customWidth="1"/>
    <col min="3076" max="3076" width="6.7109375" style="79" customWidth="1"/>
    <col min="3077" max="3077" width="1.5703125" style="79" customWidth="1"/>
    <col min="3078" max="3078" width="60" style="79" customWidth="1"/>
    <col min="3079" max="3102" width="5.7109375" style="79" customWidth="1"/>
    <col min="3103" max="3103" width="5.85546875" style="79" customWidth="1"/>
    <col min="3104" max="3105" width="11.42578125" style="79"/>
    <col min="3106" max="3106" width="4.7109375" style="79" customWidth="1"/>
    <col min="3107" max="3107" width="5" style="79" customWidth="1"/>
    <col min="3108" max="3108" width="2.28515625" style="79" customWidth="1"/>
    <col min="3109" max="3109" width="9" style="79" customWidth="1"/>
    <col min="3110" max="3110" width="8" style="79" customWidth="1"/>
    <col min="3111" max="3111" width="1" style="79" customWidth="1"/>
    <col min="3112" max="3112" width="6.7109375" style="79" customWidth="1"/>
    <col min="3113" max="3113" width="1" style="79" customWidth="1"/>
    <col min="3114" max="3114" width="6.7109375" style="79" customWidth="1"/>
    <col min="3115" max="3115" width="1" style="79" customWidth="1"/>
    <col min="3116" max="3116" width="6.7109375" style="79" customWidth="1"/>
    <col min="3117" max="3117" width="1" style="79" customWidth="1"/>
    <col min="3118" max="3118" width="6.7109375" style="79" customWidth="1"/>
    <col min="3119" max="3119" width="1" style="79" customWidth="1"/>
    <col min="3120" max="3120" width="6.7109375" style="79" customWidth="1"/>
    <col min="3121" max="3121" width="1" style="79" customWidth="1"/>
    <col min="3122" max="3123" width="6.7109375" style="79" customWidth="1"/>
    <col min="3124" max="3328" width="11.42578125" style="79"/>
    <col min="3329" max="3329" width="2" style="79" customWidth="1"/>
    <col min="3330" max="3330" width="2.140625" style="79" customWidth="1"/>
    <col min="3331" max="3331" width="3.140625" style="79" customWidth="1"/>
    <col min="3332" max="3332" width="6.7109375" style="79" customWidth="1"/>
    <col min="3333" max="3333" width="1.5703125" style="79" customWidth="1"/>
    <col min="3334" max="3334" width="60" style="79" customWidth="1"/>
    <col min="3335" max="3358" width="5.7109375" style="79" customWidth="1"/>
    <col min="3359" max="3359" width="5.85546875" style="79" customWidth="1"/>
    <col min="3360" max="3361" width="11.42578125" style="79"/>
    <col min="3362" max="3362" width="4.7109375" style="79" customWidth="1"/>
    <col min="3363" max="3363" width="5" style="79" customWidth="1"/>
    <col min="3364" max="3364" width="2.28515625" style="79" customWidth="1"/>
    <col min="3365" max="3365" width="9" style="79" customWidth="1"/>
    <col min="3366" max="3366" width="8" style="79" customWidth="1"/>
    <col min="3367" max="3367" width="1" style="79" customWidth="1"/>
    <col min="3368" max="3368" width="6.7109375" style="79" customWidth="1"/>
    <col min="3369" max="3369" width="1" style="79" customWidth="1"/>
    <col min="3370" max="3370" width="6.7109375" style="79" customWidth="1"/>
    <col min="3371" max="3371" width="1" style="79" customWidth="1"/>
    <col min="3372" max="3372" width="6.7109375" style="79" customWidth="1"/>
    <col min="3373" max="3373" width="1" style="79" customWidth="1"/>
    <col min="3374" max="3374" width="6.7109375" style="79" customWidth="1"/>
    <col min="3375" max="3375" width="1" style="79" customWidth="1"/>
    <col min="3376" max="3376" width="6.7109375" style="79" customWidth="1"/>
    <col min="3377" max="3377" width="1" style="79" customWidth="1"/>
    <col min="3378" max="3379" width="6.7109375" style="79" customWidth="1"/>
    <col min="3380" max="3584" width="11.42578125" style="79"/>
    <col min="3585" max="3585" width="2" style="79" customWidth="1"/>
    <col min="3586" max="3586" width="2.140625" style="79" customWidth="1"/>
    <col min="3587" max="3587" width="3.140625" style="79" customWidth="1"/>
    <col min="3588" max="3588" width="6.7109375" style="79" customWidth="1"/>
    <col min="3589" max="3589" width="1.5703125" style="79" customWidth="1"/>
    <col min="3590" max="3590" width="60" style="79" customWidth="1"/>
    <col min="3591" max="3614" width="5.7109375" style="79" customWidth="1"/>
    <col min="3615" max="3615" width="5.85546875" style="79" customWidth="1"/>
    <col min="3616" max="3617" width="11.42578125" style="79"/>
    <col min="3618" max="3618" width="4.7109375" style="79" customWidth="1"/>
    <col min="3619" max="3619" width="5" style="79" customWidth="1"/>
    <col min="3620" max="3620" width="2.28515625" style="79" customWidth="1"/>
    <col min="3621" max="3621" width="9" style="79" customWidth="1"/>
    <col min="3622" max="3622" width="8" style="79" customWidth="1"/>
    <col min="3623" max="3623" width="1" style="79" customWidth="1"/>
    <col min="3624" max="3624" width="6.7109375" style="79" customWidth="1"/>
    <col min="3625" max="3625" width="1" style="79" customWidth="1"/>
    <col min="3626" max="3626" width="6.7109375" style="79" customWidth="1"/>
    <col min="3627" max="3627" width="1" style="79" customWidth="1"/>
    <col min="3628" max="3628" width="6.7109375" style="79" customWidth="1"/>
    <col min="3629" max="3629" width="1" style="79" customWidth="1"/>
    <col min="3630" max="3630" width="6.7109375" style="79" customWidth="1"/>
    <col min="3631" max="3631" width="1" style="79" customWidth="1"/>
    <col min="3632" max="3632" width="6.7109375" style="79" customWidth="1"/>
    <col min="3633" max="3633" width="1" style="79" customWidth="1"/>
    <col min="3634" max="3635" width="6.7109375" style="79" customWidth="1"/>
    <col min="3636" max="3840" width="11.42578125" style="79"/>
    <col min="3841" max="3841" width="2" style="79" customWidth="1"/>
    <col min="3842" max="3842" width="2.140625" style="79" customWidth="1"/>
    <col min="3843" max="3843" width="3.140625" style="79" customWidth="1"/>
    <col min="3844" max="3844" width="6.7109375" style="79" customWidth="1"/>
    <col min="3845" max="3845" width="1.5703125" style="79" customWidth="1"/>
    <col min="3846" max="3846" width="60" style="79" customWidth="1"/>
    <col min="3847" max="3870" width="5.7109375" style="79" customWidth="1"/>
    <col min="3871" max="3871" width="5.85546875" style="79" customWidth="1"/>
    <col min="3872" max="3873" width="11.42578125" style="79"/>
    <col min="3874" max="3874" width="4.7109375" style="79" customWidth="1"/>
    <col min="3875" max="3875" width="5" style="79" customWidth="1"/>
    <col min="3876" max="3876" width="2.28515625" style="79" customWidth="1"/>
    <col min="3877" max="3877" width="9" style="79" customWidth="1"/>
    <col min="3878" max="3878" width="8" style="79" customWidth="1"/>
    <col min="3879" max="3879" width="1" style="79" customWidth="1"/>
    <col min="3880" max="3880" width="6.7109375" style="79" customWidth="1"/>
    <col min="3881" max="3881" width="1" style="79" customWidth="1"/>
    <col min="3882" max="3882" width="6.7109375" style="79" customWidth="1"/>
    <col min="3883" max="3883" width="1" style="79" customWidth="1"/>
    <col min="3884" max="3884" width="6.7109375" style="79" customWidth="1"/>
    <col min="3885" max="3885" width="1" style="79" customWidth="1"/>
    <col min="3886" max="3886" width="6.7109375" style="79" customWidth="1"/>
    <col min="3887" max="3887" width="1" style="79" customWidth="1"/>
    <col min="3888" max="3888" width="6.7109375" style="79" customWidth="1"/>
    <col min="3889" max="3889" width="1" style="79" customWidth="1"/>
    <col min="3890" max="3891" width="6.7109375" style="79" customWidth="1"/>
    <col min="3892" max="4096" width="11.42578125" style="79"/>
    <col min="4097" max="4097" width="2" style="79" customWidth="1"/>
    <col min="4098" max="4098" width="2.140625" style="79" customWidth="1"/>
    <col min="4099" max="4099" width="3.140625" style="79" customWidth="1"/>
    <col min="4100" max="4100" width="6.7109375" style="79" customWidth="1"/>
    <col min="4101" max="4101" width="1.5703125" style="79" customWidth="1"/>
    <col min="4102" max="4102" width="60" style="79" customWidth="1"/>
    <col min="4103" max="4126" width="5.7109375" style="79" customWidth="1"/>
    <col min="4127" max="4127" width="5.85546875" style="79" customWidth="1"/>
    <col min="4128" max="4129" width="11.42578125" style="79"/>
    <col min="4130" max="4130" width="4.7109375" style="79" customWidth="1"/>
    <col min="4131" max="4131" width="5" style="79" customWidth="1"/>
    <col min="4132" max="4132" width="2.28515625" style="79" customWidth="1"/>
    <col min="4133" max="4133" width="9" style="79" customWidth="1"/>
    <col min="4134" max="4134" width="8" style="79" customWidth="1"/>
    <col min="4135" max="4135" width="1" style="79" customWidth="1"/>
    <col min="4136" max="4136" width="6.7109375" style="79" customWidth="1"/>
    <col min="4137" max="4137" width="1" style="79" customWidth="1"/>
    <col min="4138" max="4138" width="6.7109375" style="79" customWidth="1"/>
    <col min="4139" max="4139" width="1" style="79" customWidth="1"/>
    <col min="4140" max="4140" width="6.7109375" style="79" customWidth="1"/>
    <col min="4141" max="4141" width="1" style="79" customWidth="1"/>
    <col min="4142" max="4142" width="6.7109375" style="79" customWidth="1"/>
    <col min="4143" max="4143" width="1" style="79" customWidth="1"/>
    <col min="4144" max="4144" width="6.7109375" style="79" customWidth="1"/>
    <col min="4145" max="4145" width="1" style="79" customWidth="1"/>
    <col min="4146" max="4147" width="6.7109375" style="79" customWidth="1"/>
    <col min="4148" max="4352" width="11.42578125" style="79"/>
    <col min="4353" max="4353" width="2" style="79" customWidth="1"/>
    <col min="4354" max="4354" width="2.140625" style="79" customWidth="1"/>
    <col min="4355" max="4355" width="3.140625" style="79" customWidth="1"/>
    <col min="4356" max="4356" width="6.7109375" style="79" customWidth="1"/>
    <col min="4357" max="4357" width="1.5703125" style="79" customWidth="1"/>
    <col min="4358" max="4358" width="60" style="79" customWidth="1"/>
    <col min="4359" max="4382" width="5.7109375" style="79" customWidth="1"/>
    <col min="4383" max="4383" width="5.85546875" style="79" customWidth="1"/>
    <col min="4384" max="4385" width="11.42578125" style="79"/>
    <col min="4386" max="4386" width="4.7109375" style="79" customWidth="1"/>
    <col min="4387" max="4387" width="5" style="79" customWidth="1"/>
    <col min="4388" max="4388" width="2.28515625" style="79" customWidth="1"/>
    <col min="4389" max="4389" width="9" style="79" customWidth="1"/>
    <col min="4390" max="4390" width="8" style="79" customWidth="1"/>
    <col min="4391" max="4391" width="1" style="79" customWidth="1"/>
    <col min="4392" max="4392" width="6.7109375" style="79" customWidth="1"/>
    <col min="4393" max="4393" width="1" style="79" customWidth="1"/>
    <col min="4394" max="4394" width="6.7109375" style="79" customWidth="1"/>
    <col min="4395" max="4395" width="1" style="79" customWidth="1"/>
    <col min="4396" max="4396" width="6.7109375" style="79" customWidth="1"/>
    <col min="4397" max="4397" width="1" style="79" customWidth="1"/>
    <col min="4398" max="4398" width="6.7109375" style="79" customWidth="1"/>
    <col min="4399" max="4399" width="1" style="79" customWidth="1"/>
    <col min="4400" max="4400" width="6.7109375" style="79" customWidth="1"/>
    <col min="4401" max="4401" width="1" style="79" customWidth="1"/>
    <col min="4402" max="4403" width="6.7109375" style="79" customWidth="1"/>
    <col min="4404" max="4608" width="11.42578125" style="79"/>
    <col min="4609" max="4609" width="2" style="79" customWidth="1"/>
    <col min="4610" max="4610" width="2.140625" style="79" customWidth="1"/>
    <col min="4611" max="4611" width="3.140625" style="79" customWidth="1"/>
    <col min="4612" max="4612" width="6.7109375" style="79" customWidth="1"/>
    <col min="4613" max="4613" width="1.5703125" style="79" customWidth="1"/>
    <col min="4614" max="4614" width="60" style="79" customWidth="1"/>
    <col min="4615" max="4638" width="5.7109375" style="79" customWidth="1"/>
    <col min="4639" max="4639" width="5.85546875" style="79" customWidth="1"/>
    <col min="4640" max="4641" width="11.42578125" style="79"/>
    <col min="4642" max="4642" width="4.7109375" style="79" customWidth="1"/>
    <col min="4643" max="4643" width="5" style="79" customWidth="1"/>
    <col min="4644" max="4644" width="2.28515625" style="79" customWidth="1"/>
    <col min="4645" max="4645" width="9" style="79" customWidth="1"/>
    <col min="4646" max="4646" width="8" style="79" customWidth="1"/>
    <col min="4647" max="4647" width="1" style="79" customWidth="1"/>
    <col min="4648" max="4648" width="6.7109375" style="79" customWidth="1"/>
    <col min="4649" max="4649" width="1" style="79" customWidth="1"/>
    <col min="4650" max="4650" width="6.7109375" style="79" customWidth="1"/>
    <col min="4651" max="4651" width="1" style="79" customWidth="1"/>
    <col min="4652" max="4652" width="6.7109375" style="79" customWidth="1"/>
    <col min="4653" max="4653" width="1" style="79" customWidth="1"/>
    <col min="4654" max="4654" width="6.7109375" style="79" customWidth="1"/>
    <col min="4655" max="4655" width="1" style="79" customWidth="1"/>
    <col min="4656" max="4656" width="6.7109375" style="79" customWidth="1"/>
    <col min="4657" max="4657" width="1" style="79" customWidth="1"/>
    <col min="4658" max="4659" width="6.7109375" style="79" customWidth="1"/>
    <col min="4660" max="4864" width="11.42578125" style="79"/>
    <col min="4865" max="4865" width="2" style="79" customWidth="1"/>
    <col min="4866" max="4866" width="2.140625" style="79" customWidth="1"/>
    <col min="4867" max="4867" width="3.140625" style="79" customWidth="1"/>
    <col min="4868" max="4868" width="6.7109375" style="79" customWidth="1"/>
    <col min="4869" max="4869" width="1.5703125" style="79" customWidth="1"/>
    <col min="4870" max="4870" width="60" style="79" customWidth="1"/>
    <col min="4871" max="4894" width="5.7109375" style="79" customWidth="1"/>
    <col min="4895" max="4895" width="5.85546875" style="79" customWidth="1"/>
    <col min="4896" max="4897" width="11.42578125" style="79"/>
    <col min="4898" max="4898" width="4.7109375" style="79" customWidth="1"/>
    <col min="4899" max="4899" width="5" style="79" customWidth="1"/>
    <col min="4900" max="4900" width="2.28515625" style="79" customWidth="1"/>
    <col min="4901" max="4901" width="9" style="79" customWidth="1"/>
    <col min="4902" max="4902" width="8" style="79" customWidth="1"/>
    <col min="4903" max="4903" width="1" style="79" customWidth="1"/>
    <col min="4904" max="4904" width="6.7109375" style="79" customWidth="1"/>
    <col min="4905" max="4905" width="1" style="79" customWidth="1"/>
    <col min="4906" max="4906" width="6.7109375" style="79" customWidth="1"/>
    <col min="4907" max="4907" width="1" style="79" customWidth="1"/>
    <col min="4908" max="4908" width="6.7109375" style="79" customWidth="1"/>
    <col min="4909" max="4909" width="1" style="79" customWidth="1"/>
    <col min="4910" max="4910" width="6.7109375" style="79" customWidth="1"/>
    <col min="4911" max="4911" width="1" style="79" customWidth="1"/>
    <col min="4912" max="4912" width="6.7109375" style="79" customWidth="1"/>
    <col min="4913" max="4913" width="1" style="79" customWidth="1"/>
    <col min="4914" max="4915" width="6.7109375" style="79" customWidth="1"/>
    <col min="4916" max="5120" width="11.42578125" style="79"/>
    <col min="5121" max="5121" width="2" style="79" customWidth="1"/>
    <col min="5122" max="5122" width="2.140625" style="79" customWidth="1"/>
    <col min="5123" max="5123" width="3.140625" style="79" customWidth="1"/>
    <col min="5124" max="5124" width="6.7109375" style="79" customWidth="1"/>
    <col min="5125" max="5125" width="1.5703125" style="79" customWidth="1"/>
    <col min="5126" max="5126" width="60" style="79" customWidth="1"/>
    <col min="5127" max="5150" width="5.7109375" style="79" customWidth="1"/>
    <col min="5151" max="5151" width="5.85546875" style="79" customWidth="1"/>
    <col min="5152" max="5153" width="11.42578125" style="79"/>
    <col min="5154" max="5154" width="4.7109375" style="79" customWidth="1"/>
    <col min="5155" max="5155" width="5" style="79" customWidth="1"/>
    <col min="5156" max="5156" width="2.28515625" style="79" customWidth="1"/>
    <col min="5157" max="5157" width="9" style="79" customWidth="1"/>
    <col min="5158" max="5158" width="8" style="79" customWidth="1"/>
    <col min="5159" max="5159" width="1" style="79" customWidth="1"/>
    <col min="5160" max="5160" width="6.7109375" style="79" customWidth="1"/>
    <col min="5161" max="5161" width="1" style="79" customWidth="1"/>
    <col min="5162" max="5162" width="6.7109375" style="79" customWidth="1"/>
    <col min="5163" max="5163" width="1" style="79" customWidth="1"/>
    <col min="5164" max="5164" width="6.7109375" style="79" customWidth="1"/>
    <col min="5165" max="5165" width="1" style="79" customWidth="1"/>
    <col min="5166" max="5166" width="6.7109375" style="79" customWidth="1"/>
    <col min="5167" max="5167" width="1" style="79" customWidth="1"/>
    <col min="5168" max="5168" width="6.7109375" style="79" customWidth="1"/>
    <col min="5169" max="5169" width="1" style="79" customWidth="1"/>
    <col min="5170" max="5171" width="6.7109375" style="79" customWidth="1"/>
    <col min="5172" max="5376" width="11.42578125" style="79"/>
    <col min="5377" max="5377" width="2" style="79" customWidth="1"/>
    <col min="5378" max="5378" width="2.140625" style="79" customWidth="1"/>
    <col min="5379" max="5379" width="3.140625" style="79" customWidth="1"/>
    <col min="5380" max="5380" width="6.7109375" style="79" customWidth="1"/>
    <col min="5381" max="5381" width="1.5703125" style="79" customWidth="1"/>
    <col min="5382" max="5382" width="60" style="79" customWidth="1"/>
    <col min="5383" max="5406" width="5.7109375" style="79" customWidth="1"/>
    <col min="5407" max="5407" width="5.85546875" style="79" customWidth="1"/>
    <col min="5408" max="5409" width="11.42578125" style="79"/>
    <col min="5410" max="5410" width="4.7109375" style="79" customWidth="1"/>
    <col min="5411" max="5411" width="5" style="79" customWidth="1"/>
    <col min="5412" max="5412" width="2.28515625" style="79" customWidth="1"/>
    <col min="5413" max="5413" width="9" style="79" customWidth="1"/>
    <col min="5414" max="5414" width="8" style="79" customWidth="1"/>
    <col min="5415" max="5415" width="1" style="79" customWidth="1"/>
    <col min="5416" max="5416" width="6.7109375" style="79" customWidth="1"/>
    <col min="5417" max="5417" width="1" style="79" customWidth="1"/>
    <col min="5418" max="5418" width="6.7109375" style="79" customWidth="1"/>
    <col min="5419" max="5419" width="1" style="79" customWidth="1"/>
    <col min="5420" max="5420" width="6.7109375" style="79" customWidth="1"/>
    <col min="5421" max="5421" width="1" style="79" customWidth="1"/>
    <col min="5422" max="5422" width="6.7109375" style="79" customWidth="1"/>
    <col min="5423" max="5423" width="1" style="79" customWidth="1"/>
    <col min="5424" max="5424" width="6.7109375" style="79" customWidth="1"/>
    <col min="5425" max="5425" width="1" style="79" customWidth="1"/>
    <col min="5426" max="5427" width="6.7109375" style="79" customWidth="1"/>
    <col min="5428" max="5632" width="11.42578125" style="79"/>
    <col min="5633" max="5633" width="2" style="79" customWidth="1"/>
    <col min="5634" max="5634" width="2.140625" style="79" customWidth="1"/>
    <col min="5635" max="5635" width="3.140625" style="79" customWidth="1"/>
    <col min="5636" max="5636" width="6.7109375" style="79" customWidth="1"/>
    <col min="5637" max="5637" width="1.5703125" style="79" customWidth="1"/>
    <col min="5638" max="5638" width="60" style="79" customWidth="1"/>
    <col min="5639" max="5662" width="5.7109375" style="79" customWidth="1"/>
    <col min="5663" max="5663" width="5.85546875" style="79" customWidth="1"/>
    <col min="5664" max="5665" width="11.42578125" style="79"/>
    <col min="5666" max="5666" width="4.7109375" style="79" customWidth="1"/>
    <col min="5667" max="5667" width="5" style="79" customWidth="1"/>
    <col min="5668" max="5668" width="2.28515625" style="79" customWidth="1"/>
    <col min="5669" max="5669" width="9" style="79" customWidth="1"/>
    <col min="5670" max="5670" width="8" style="79" customWidth="1"/>
    <col min="5671" max="5671" width="1" style="79" customWidth="1"/>
    <col min="5672" max="5672" width="6.7109375" style="79" customWidth="1"/>
    <col min="5673" max="5673" width="1" style="79" customWidth="1"/>
    <col min="5674" max="5674" width="6.7109375" style="79" customWidth="1"/>
    <col min="5675" max="5675" width="1" style="79" customWidth="1"/>
    <col min="5676" max="5676" width="6.7109375" style="79" customWidth="1"/>
    <col min="5677" max="5677" width="1" style="79" customWidth="1"/>
    <col min="5678" max="5678" width="6.7109375" style="79" customWidth="1"/>
    <col min="5679" max="5679" width="1" style="79" customWidth="1"/>
    <col min="5680" max="5680" width="6.7109375" style="79" customWidth="1"/>
    <col min="5681" max="5681" width="1" style="79" customWidth="1"/>
    <col min="5682" max="5683" width="6.7109375" style="79" customWidth="1"/>
    <col min="5684" max="5888" width="11.42578125" style="79"/>
    <col min="5889" max="5889" width="2" style="79" customWidth="1"/>
    <col min="5890" max="5890" width="2.140625" style="79" customWidth="1"/>
    <col min="5891" max="5891" width="3.140625" style="79" customWidth="1"/>
    <col min="5892" max="5892" width="6.7109375" style="79" customWidth="1"/>
    <col min="5893" max="5893" width="1.5703125" style="79" customWidth="1"/>
    <col min="5894" max="5894" width="60" style="79" customWidth="1"/>
    <col min="5895" max="5918" width="5.7109375" style="79" customWidth="1"/>
    <col min="5919" max="5919" width="5.85546875" style="79" customWidth="1"/>
    <col min="5920" max="5921" width="11.42578125" style="79"/>
    <col min="5922" max="5922" width="4.7109375" style="79" customWidth="1"/>
    <col min="5923" max="5923" width="5" style="79" customWidth="1"/>
    <col min="5924" max="5924" width="2.28515625" style="79" customWidth="1"/>
    <col min="5925" max="5925" width="9" style="79" customWidth="1"/>
    <col min="5926" max="5926" width="8" style="79" customWidth="1"/>
    <col min="5927" max="5927" width="1" style="79" customWidth="1"/>
    <col min="5928" max="5928" width="6.7109375" style="79" customWidth="1"/>
    <col min="5929" max="5929" width="1" style="79" customWidth="1"/>
    <col min="5930" max="5930" width="6.7109375" style="79" customWidth="1"/>
    <col min="5931" max="5931" width="1" style="79" customWidth="1"/>
    <col min="5932" max="5932" width="6.7109375" style="79" customWidth="1"/>
    <col min="5933" max="5933" width="1" style="79" customWidth="1"/>
    <col min="5934" max="5934" width="6.7109375" style="79" customWidth="1"/>
    <col min="5935" max="5935" width="1" style="79" customWidth="1"/>
    <col min="5936" max="5936" width="6.7109375" style="79" customWidth="1"/>
    <col min="5937" max="5937" width="1" style="79" customWidth="1"/>
    <col min="5938" max="5939" width="6.7109375" style="79" customWidth="1"/>
    <col min="5940" max="6144" width="11.42578125" style="79"/>
    <col min="6145" max="6145" width="2" style="79" customWidth="1"/>
    <col min="6146" max="6146" width="2.140625" style="79" customWidth="1"/>
    <col min="6147" max="6147" width="3.140625" style="79" customWidth="1"/>
    <col min="6148" max="6148" width="6.7109375" style="79" customWidth="1"/>
    <col min="6149" max="6149" width="1.5703125" style="79" customWidth="1"/>
    <col min="6150" max="6150" width="60" style="79" customWidth="1"/>
    <col min="6151" max="6174" width="5.7109375" style="79" customWidth="1"/>
    <col min="6175" max="6175" width="5.85546875" style="79" customWidth="1"/>
    <col min="6176" max="6177" width="11.42578125" style="79"/>
    <col min="6178" max="6178" width="4.7109375" style="79" customWidth="1"/>
    <col min="6179" max="6179" width="5" style="79" customWidth="1"/>
    <col min="6180" max="6180" width="2.28515625" style="79" customWidth="1"/>
    <col min="6181" max="6181" width="9" style="79" customWidth="1"/>
    <col min="6182" max="6182" width="8" style="79" customWidth="1"/>
    <col min="6183" max="6183" width="1" style="79" customWidth="1"/>
    <col min="6184" max="6184" width="6.7109375" style="79" customWidth="1"/>
    <col min="6185" max="6185" width="1" style="79" customWidth="1"/>
    <col min="6186" max="6186" width="6.7109375" style="79" customWidth="1"/>
    <col min="6187" max="6187" width="1" style="79" customWidth="1"/>
    <col min="6188" max="6188" width="6.7109375" style="79" customWidth="1"/>
    <col min="6189" max="6189" width="1" style="79" customWidth="1"/>
    <col min="6190" max="6190" width="6.7109375" style="79" customWidth="1"/>
    <col min="6191" max="6191" width="1" style="79" customWidth="1"/>
    <col min="6192" max="6192" width="6.7109375" style="79" customWidth="1"/>
    <col min="6193" max="6193" width="1" style="79" customWidth="1"/>
    <col min="6194" max="6195" width="6.7109375" style="79" customWidth="1"/>
    <col min="6196" max="6400" width="11.42578125" style="79"/>
    <col min="6401" max="6401" width="2" style="79" customWidth="1"/>
    <col min="6402" max="6402" width="2.140625" style="79" customWidth="1"/>
    <col min="6403" max="6403" width="3.140625" style="79" customWidth="1"/>
    <col min="6404" max="6404" width="6.7109375" style="79" customWidth="1"/>
    <col min="6405" max="6405" width="1.5703125" style="79" customWidth="1"/>
    <col min="6406" max="6406" width="60" style="79" customWidth="1"/>
    <col min="6407" max="6430" width="5.7109375" style="79" customWidth="1"/>
    <col min="6431" max="6431" width="5.85546875" style="79" customWidth="1"/>
    <col min="6432" max="6433" width="11.42578125" style="79"/>
    <col min="6434" max="6434" width="4.7109375" style="79" customWidth="1"/>
    <col min="6435" max="6435" width="5" style="79" customWidth="1"/>
    <col min="6436" max="6436" width="2.28515625" style="79" customWidth="1"/>
    <col min="6437" max="6437" width="9" style="79" customWidth="1"/>
    <col min="6438" max="6438" width="8" style="79" customWidth="1"/>
    <col min="6439" max="6439" width="1" style="79" customWidth="1"/>
    <col min="6440" max="6440" width="6.7109375" style="79" customWidth="1"/>
    <col min="6441" max="6441" width="1" style="79" customWidth="1"/>
    <col min="6442" max="6442" width="6.7109375" style="79" customWidth="1"/>
    <col min="6443" max="6443" width="1" style="79" customWidth="1"/>
    <col min="6444" max="6444" width="6.7109375" style="79" customWidth="1"/>
    <col min="6445" max="6445" width="1" style="79" customWidth="1"/>
    <col min="6446" max="6446" width="6.7109375" style="79" customWidth="1"/>
    <col min="6447" max="6447" width="1" style="79" customWidth="1"/>
    <col min="6448" max="6448" width="6.7109375" style="79" customWidth="1"/>
    <col min="6449" max="6449" width="1" style="79" customWidth="1"/>
    <col min="6450" max="6451" width="6.7109375" style="79" customWidth="1"/>
    <col min="6452" max="6656" width="11.42578125" style="79"/>
    <col min="6657" max="6657" width="2" style="79" customWidth="1"/>
    <col min="6658" max="6658" width="2.140625" style="79" customWidth="1"/>
    <col min="6659" max="6659" width="3.140625" style="79" customWidth="1"/>
    <col min="6660" max="6660" width="6.7109375" style="79" customWidth="1"/>
    <col min="6661" max="6661" width="1.5703125" style="79" customWidth="1"/>
    <col min="6662" max="6662" width="60" style="79" customWidth="1"/>
    <col min="6663" max="6686" width="5.7109375" style="79" customWidth="1"/>
    <col min="6687" max="6687" width="5.85546875" style="79" customWidth="1"/>
    <col min="6688" max="6689" width="11.42578125" style="79"/>
    <col min="6690" max="6690" width="4.7109375" style="79" customWidth="1"/>
    <col min="6691" max="6691" width="5" style="79" customWidth="1"/>
    <col min="6692" max="6692" width="2.28515625" style="79" customWidth="1"/>
    <col min="6693" max="6693" width="9" style="79" customWidth="1"/>
    <col min="6694" max="6694" width="8" style="79" customWidth="1"/>
    <col min="6695" max="6695" width="1" style="79" customWidth="1"/>
    <col min="6696" max="6696" width="6.7109375" style="79" customWidth="1"/>
    <col min="6697" max="6697" width="1" style="79" customWidth="1"/>
    <col min="6698" max="6698" width="6.7109375" style="79" customWidth="1"/>
    <col min="6699" max="6699" width="1" style="79" customWidth="1"/>
    <col min="6700" max="6700" width="6.7109375" style="79" customWidth="1"/>
    <col min="6701" max="6701" width="1" style="79" customWidth="1"/>
    <col min="6702" max="6702" width="6.7109375" style="79" customWidth="1"/>
    <col min="6703" max="6703" width="1" style="79" customWidth="1"/>
    <col min="6704" max="6704" width="6.7109375" style="79" customWidth="1"/>
    <col min="6705" max="6705" width="1" style="79" customWidth="1"/>
    <col min="6706" max="6707" width="6.7109375" style="79" customWidth="1"/>
    <col min="6708" max="6912" width="11.42578125" style="79"/>
    <col min="6913" max="6913" width="2" style="79" customWidth="1"/>
    <col min="6914" max="6914" width="2.140625" style="79" customWidth="1"/>
    <col min="6915" max="6915" width="3.140625" style="79" customWidth="1"/>
    <col min="6916" max="6916" width="6.7109375" style="79" customWidth="1"/>
    <col min="6917" max="6917" width="1.5703125" style="79" customWidth="1"/>
    <col min="6918" max="6918" width="60" style="79" customWidth="1"/>
    <col min="6919" max="6942" width="5.7109375" style="79" customWidth="1"/>
    <col min="6943" max="6943" width="5.85546875" style="79" customWidth="1"/>
    <col min="6944" max="6945" width="11.42578125" style="79"/>
    <col min="6946" max="6946" width="4.7109375" style="79" customWidth="1"/>
    <col min="6947" max="6947" width="5" style="79" customWidth="1"/>
    <col min="6948" max="6948" width="2.28515625" style="79" customWidth="1"/>
    <col min="6949" max="6949" width="9" style="79" customWidth="1"/>
    <col min="6950" max="6950" width="8" style="79" customWidth="1"/>
    <col min="6951" max="6951" width="1" style="79" customWidth="1"/>
    <col min="6952" max="6952" width="6.7109375" style="79" customWidth="1"/>
    <col min="6953" max="6953" width="1" style="79" customWidth="1"/>
    <col min="6954" max="6954" width="6.7109375" style="79" customWidth="1"/>
    <col min="6955" max="6955" width="1" style="79" customWidth="1"/>
    <col min="6956" max="6956" width="6.7109375" style="79" customWidth="1"/>
    <col min="6957" max="6957" width="1" style="79" customWidth="1"/>
    <col min="6958" max="6958" width="6.7109375" style="79" customWidth="1"/>
    <col min="6959" max="6959" width="1" style="79" customWidth="1"/>
    <col min="6960" max="6960" width="6.7109375" style="79" customWidth="1"/>
    <col min="6961" max="6961" width="1" style="79" customWidth="1"/>
    <col min="6962" max="6963" width="6.7109375" style="79" customWidth="1"/>
    <col min="6964" max="7168" width="11.42578125" style="79"/>
    <col min="7169" max="7169" width="2" style="79" customWidth="1"/>
    <col min="7170" max="7170" width="2.140625" style="79" customWidth="1"/>
    <col min="7171" max="7171" width="3.140625" style="79" customWidth="1"/>
    <col min="7172" max="7172" width="6.7109375" style="79" customWidth="1"/>
    <col min="7173" max="7173" width="1.5703125" style="79" customWidth="1"/>
    <col min="7174" max="7174" width="60" style="79" customWidth="1"/>
    <col min="7175" max="7198" width="5.7109375" style="79" customWidth="1"/>
    <col min="7199" max="7199" width="5.85546875" style="79" customWidth="1"/>
    <col min="7200" max="7201" width="11.42578125" style="79"/>
    <col min="7202" max="7202" width="4.7109375" style="79" customWidth="1"/>
    <col min="7203" max="7203" width="5" style="79" customWidth="1"/>
    <col min="7204" max="7204" width="2.28515625" style="79" customWidth="1"/>
    <col min="7205" max="7205" width="9" style="79" customWidth="1"/>
    <col min="7206" max="7206" width="8" style="79" customWidth="1"/>
    <col min="7207" max="7207" width="1" style="79" customWidth="1"/>
    <col min="7208" max="7208" width="6.7109375" style="79" customWidth="1"/>
    <col min="7209" max="7209" width="1" style="79" customWidth="1"/>
    <col min="7210" max="7210" width="6.7109375" style="79" customWidth="1"/>
    <col min="7211" max="7211" width="1" style="79" customWidth="1"/>
    <col min="7212" max="7212" width="6.7109375" style="79" customWidth="1"/>
    <col min="7213" max="7213" width="1" style="79" customWidth="1"/>
    <col min="7214" max="7214" width="6.7109375" style="79" customWidth="1"/>
    <col min="7215" max="7215" width="1" style="79" customWidth="1"/>
    <col min="7216" max="7216" width="6.7109375" style="79" customWidth="1"/>
    <col min="7217" max="7217" width="1" style="79" customWidth="1"/>
    <col min="7218" max="7219" width="6.7109375" style="79" customWidth="1"/>
    <col min="7220" max="7424" width="11.42578125" style="79"/>
    <col min="7425" max="7425" width="2" style="79" customWidth="1"/>
    <col min="7426" max="7426" width="2.140625" style="79" customWidth="1"/>
    <col min="7427" max="7427" width="3.140625" style="79" customWidth="1"/>
    <col min="7428" max="7428" width="6.7109375" style="79" customWidth="1"/>
    <col min="7429" max="7429" width="1.5703125" style="79" customWidth="1"/>
    <col min="7430" max="7430" width="60" style="79" customWidth="1"/>
    <col min="7431" max="7454" width="5.7109375" style="79" customWidth="1"/>
    <col min="7455" max="7455" width="5.85546875" style="79" customWidth="1"/>
    <col min="7456" max="7457" width="11.42578125" style="79"/>
    <col min="7458" max="7458" width="4.7109375" style="79" customWidth="1"/>
    <col min="7459" max="7459" width="5" style="79" customWidth="1"/>
    <col min="7460" max="7460" width="2.28515625" style="79" customWidth="1"/>
    <col min="7461" max="7461" width="9" style="79" customWidth="1"/>
    <col min="7462" max="7462" width="8" style="79" customWidth="1"/>
    <col min="7463" max="7463" width="1" style="79" customWidth="1"/>
    <col min="7464" max="7464" width="6.7109375" style="79" customWidth="1"/>
    <col min="7465" max="7465" width="1" style="79" customWidth="1"/>
    <col min="7466" max="7466" width="6.7109375" style="79" customWidth="1"/>
    <col min="7467" max="7467" width="1" style="79" customWidth="1"/>
    <col min="7468" max="7468" width="6.7109375" style="79" customWidth="1"/>
    <col min="7469" max="7469" width="1" style="79" customWidth="1"/>
    <col min="7470" max="7470" width="6.7109375" style="79" customWidth="1"/>
    <col min="7471" max="7471" width="1" style="79" customWidth="1"/>
    <col min="7472" max="7472" width="6.7109375" style="79" customWidth="1"/>
    <col min="7473" max="7473" width="1" style="79" customWidth="1"/>
    <col min="7474" max="7475" width="6.7109375" style="79" customWidth="1"/>
    <col min="7476" max="7680" width="11.42578125" style="79"/>
    <col min="7681" max="7681" width="2" style="79" customWidth="1"/>
    <col min="7682" max="7682" width="2.140625" style="79" customWidth="1"/>
    <col min="7683" max="7683" width="3.140625" style="79" customWidth="1"/>
    <col min="7684" max="7684" width="6.7109375" style="79" customWidth="1"/>
    <col min="7685" max="7685" width="1.5703125" style="79" customWidth="1"/>
    <col min="7686" max="7686" width="60" style="79" customWidth="1"/>
    <col min="7687" max="7710" width="5.7109375" style="79" customWidth="1"/>
    <col min="7711" max="7711" width="5.85546875" style="79" customWidth="1"/>
    <col min="7712" max="7713" width="11.42578125" style="79"/>
    <col min="7714" max="7714" width="4.7109375" style="79" customWidth="1"/>
    <col min="7715" max="7715" width="5" style="79" customWidth="1"/>
    <col min="7716" max="7716" width="2.28515625" style="79" customWidth="1"/>
    <col min="7717" max="7717" width="9" style="79" customWidth="1"/>
    <col min="7718" max="7718" width="8" style="79" customWidth="1"/>
    <col min="7719" max="7719" width="1" style="79" customWidth="1"/>
    <col min="7720" max="7720" width="6.7109375" style="79" customWidth="1"/>
    <col min="7721" max="7721" width="1" style="79" customWidth="1"/>
    <col min="7722" max="7722" width="6.7109375" style="79" customWidth="1"/>
    <col min="7723" max="7723" width="1" style="79" customWidth="1"/>
    <col min="7724" max="7724" width="6.7109375" style="79" customWidth="1"/>
    <col min="7725" max="7725" width="1" style="79" customWidth="1"/>
    <col min="7726" max="7726" width="6.7109375" style="79" customWidth="1"/>
    <col min="7727" max="7727" width="1" style="79" customWidth="1"/>
    <col min="7728" max="7728" width="6.7109375" style="79" customWidth="1"/>
    <col min="7729" max="7729" width="1" style="79" customWidth="1"/>
    <col min="7730" max="7731" width="6.7109375" style="79" customWidth="1"/>
    <col min="7732" max="7936" width="11.42578125" style="79"/>
    <col min="7937" max="7937" width="2" style="79" customWidth="1"/>
    <col min="7938" max="7938" width="2.140625" style="79" customWidth="1"/>
    <col min="7939" max="7939" width="3.140625" style="79" customWidth="1"/>
    <col min="7940" max="7940" width="6.7109375" style="79" customWidth="1"/>
    <col min="7941" max="7941" width="1.5703125" style="79" customWidth="1"/>
    <col min="7942" max="7942" width="60" style="79" customWidth="1"/>
    <col min="7943" max="7966" width="5.7109375" style="79" customWidth="1"/>
    <col min="7967" max="7967" width="5.85546875" style="79" customWidth="1"/>
    <col min="7968" max="7969" width="11.42578125" style="79"/>
    <col min="7970" max="7970" width="4.7109375" style="79" customWidth="1"/>
    <col min="7971" max="7971" width="5" style="79" customWidth="1"/>
    <col min="7972" max="7972" width="2.28515625" style="79" customWidth="1"/>
    <col min="7973" max="7973" width="9" style="79" customWidth="1"/>
    <col min="7974" max="7974" width="8" style="79" customWidth="1"/>
    <col min="7975" max="7975" width="1" style="79" customWidth="1"/>
    <col min="7976" max="7976" width="6.7109375" style="79" customWidth="1"/>
    <col min="7977" max="7977" width="1" style="79" customWidth="1"/>
    <col min="7978" max="7978" width="6.7109375" style="79" customWidth="1"/>
    <col min="7979" max="7979" width="1" style="79" customWidth="1"/>
    <col min="7980" max="7980" width="6.7109375" style="79" customWidth="1"/>
    <col min="7981" max="7981" width="1" style="79" customWidth="1"/>
    <col min="7982" max="7982" width="6.7109375" style="79" customWidth="1"/>
    <col min="7983" max="7983" width="1" style="79" customWidth="1"/>
    <col min="7984" max="7984" width="6.7109375" style="79" customWidth="1"/>
    <col min="7985" max="7985" width="1" style="79" customWidth="1"/>
    <col min="7986" max="7987" width="6.7109375" style="79" customWidth="1"/>
    <col min="7988" max="8192" width="11.42578125" style="79"/>
    <col min="8193" max="8193" width="2" style="79" customWidth="1"/>
    <col min="8194" max="8194" width="2.140625" style="79" customWidth="1"/>
    <col min="8195" max="8195" width="3.140625" style="79" customWidth="1"/>
    <col min="8196" max="8196" width="6.7109375" style="79" customWidth="1"/>
    <col min="8197" max="8197" width="1.5703125" style="79" customWidth="1"/>
    <col min="8198" max="8198" width="60" style="79" customWidth="1"/>
    <col min="8199" max="8222" width="5.7109375" style="79" customWidth="1"/>
    <col min="8223" max="8223" width="5.85546875" style="79" customWidth="1"/>
    <col min="8224" max="8225" width="11.42578125" style="79"/>
    <col min="8226" max="8226" width="4.7109375" style="79" customWidth="1"/>
    <col min="8227" max="8227" width="5" style="79" customWidth="1"/>
    <col min="8228" max="8228" width="2.28515625" style="79" customWidth="1"/>
    <col min="8229" max="8229" width="9" style="79" customWidth="1"/>
    <col min="8230" max="8230" width="8" style="79" customWidth="1"/>
    <col min="8231" max="8231" width="1" style="79" customWidth="1"/>
    <col min="8232" max="8232" width="6.7109375" style="79" customWidth="1"/>
    <col min="8233" max="8233" width="1" style="79" customWidth="1"/>
    <col min="8234" max="8234" width="6.7109375" style="79" customWidth="1"/>
    <col min="8235" max="8235" width="1" style="79" customWidth="1"/>
    <col min="8236" max="8236" width="6.7109375" style="79" customWidth="1"/>
    <col min="8237" max="8237" width="1" style="79" customWidth="1"/>
    <col min="8238" max="8238" width="6.7109375" style="79" customWidth="1"/>
    <col min="8239" max="8239" width="1" style="79" customWidth="1"/>
    <col min="8240" max="8240" width="6.7109375" style="79" customWidth="1"/>
    <col min="8241" max="8241" width="1" style="79" customWidth="1"/>
    <col min="8242" max="8243" width="6.7109375" style="79" customWidth="1"/>
    <col min="8244" max="8448" width="11.42578125" style="79"/>
    <col min="8449" max="8449" width="2" style="79" customWidth="1"/>
    <col min="8450" max="8450" width="2.140625" style="79" customWidth="1"/>
    <col min="8451" max="8451" width="3.140625" style="79" customWidth="1"/>
    <col min="8452" max="8452" width="6.7109375" style="79" customWidth="1"/>
    <col min="8453" max="8453" width="1.5703125" style="79" customWidth="1"/>
    <col min="8454" max="8454" width="60" style="79" customWidth="1"/>
    <col min="8455" max="8478" width="5.7109375" style="79" customWidth="1"/>
    <col min="8479" max="8479" width="5.85546875" style="79" customWidth="1"/>
    <col min="8480" max="8481" width="11.42578125" style="79"/>
    <col min="8482" max="8482" width="4.7109375" style="79" customWidth="1"/>
    <col min="8483" max="8483" width="5" style="79" customWidth="1"/>
    <col min="8484" max="8484" width="2.28515625" style="79" customWidth="1"/>
    <col min="8485" max="8485" width="9" style="79" customWidth="1"/>
    <col min="8486" max="8486" width="8" style="79" customWidth="1"/>
    <col min="8487" max="8487" width="1" style="79" customWidth="1"/>
    <col min="8488" max="8488" width="6.7109375" style="79" customWidth="1"/>
    <col min="8489" max="8489" width="1" style="79" customWidth="1"/>
    <col min="8490" max="8490" width="6.7109375" style="79" customWidth="1"/>
    <col min="8491" max="8491" width="1" style="79" customWidth="1"/>
    <col min="8492" max="8492" width="6.7109375" style="79" customWidth="1"/>
    <col min="8493" max="8493" width="1" style="79" customWidth="1"/>
    <col min="8494" max="8494" width="6.7109375" style="79" customWidth="1"/>
    <col min="8495" max="8495" width="1" style="79" customWidth="1"/>
    <col min="8496" max="8496" width="6.7109375" style="79" customWidth="1"/>
    <col min="8497" max="8497" width="1" style="79" customWidth="1"/>
    <col min="8498" max="8499" width="6.7109375" style="79" customWidth="1"/>
    <col min="8500" max="8704" width="11.42578125" style="79"/>
    <col min="8705" max="8705" width="2" style="79" customWidth="1"/>
    <col min="8706" max="8706" width="2.140625" style="79" customWidth="1"/>
    <col min="8707" max="8707" width="3.140625" style="79" customWidth="1"/>
    <col min="8708" max="8708" width="6.7109375" style="79" customWidth="1"/>
    <col min="8709" max="8709" width="1.5703125" style="79" customWidth="1"/>
    <col min="8710" max="8710" width="60" style="79" customWidth="1"/>
    <col min="8711" max="8734" width="5.7109375" style="79" customWidth="1"/>
    <col min="8735" max="8735" width="5.85546875" style="79" customWidth="1"/>
    <col min="8736" max="8737" width="11.42578125" style="79"/>
    <col min="8738" max="8738" width="4.7109375" style="79" customWidth="1"/>
    <col min="8739" max="8739" width="5" style="79" customWidth="1"/>
    <col min="8740" max="8740" width="2.28515625" style="79" customWidth="1"/>
    <col min="8741" max="8741" width="9" style="79" customWidth="1"/>
    <col min="8742" max="8742" width="8" style="79" customWidth="1"/>
    <col min="8743" max="8743" width="1" style="79" customWidth="1"/>
    <col min="8744" max="8744" width="6.7109375" style="79" customWidth="1"/>
    <col min="8745" max="8745" width="1" style="79" customWidth="1"/>
    <col min="8746" max="8746" width="6.7109375" style="79" customWidth="1"/>
    <col min="8747" max="8747" width="1" style="79" customWidth="1"/>
    <col min="8748" max="8748" width="6.7109375" style="79" customWidth="1"/>
    <col min="8749" max="8749" width="1" style="79" customWidth="1"/>
    <col min="8750" max="8750" width="6.7109375" style="79" customWidth="1"/>
    <col min="8751" max="8751" width="1" style="79" customWidth="1"/>
    <col min="8752" max="8752" width="6.7109375" style="79" customWidth="1"/>
    <col min="8753" max="8753" width="1" style="79" customWidth="1"/>
    <col min="8754" max="8755" width="6.7109375" style="79" customWidth="1"/>
    <col min="8756" max="8960" width="11.42578125" style="79"/>
    <col min="8961" max="8961" width="2" style="79" customWidth="1"/>
    <col min="8962" max="8962" width="2.140625" style="79" customWidth="1"/>
    <col min="8963" max="8963" width="3.140625" style="79" customWidth="1"/>
    <col min="8964" max="8964" width="6.7109375" style="79" customWidth="1"/>
    <col min="8965" max="8965" width="1.5703125" style="79" customWidth="1"/>
    <col min="8966" max="8966" width="60" style="79" customWidth="1"/>
    <col min="8967" max="8990" width="5.7109375" style="79" customWidth="1"/>
    <col min="8991" max="8991" width="5.85546875" style="79" customWidth="1"/>
    <col min="8992" max="8993" width="11.42578125" style="79"/>
    <col min="8994" max="8994" width="4.7109375" style="79" customWidth="1"/>
    <col min="8995" max="8995" width="5" style="79" customWidth="1"/>
    <col min="8996" max="8996" width="2.28515625" style="79" customWidth="1"/>
    <col min="8997" max="8997" width="9" style="79" customWidth="1"/>
    <col min="8998" max="8998" width="8" style="79" customWidth="1"/>
    <col min="8999" max="8999" width="1" style="79" customWidth="1"/>
    <col min="9000" max="9000" width="6.7109375" style="79" customWidth="1"/>
    <col min="9001" max="9001" width="1" style="79" customWidth="1"/>
    <col min="9002" max="9002" width="6.7109375" style="79" customWidth="1"/>
    <col min="9003" max="9003" width="1" style="79" customWidth="1"/>
    <col min="9004" max="9004" width="6.7109375" style="79" customWidth="1"/>
    <col min="9005" max="9005" width="1" style="79" customWidth="1"/>
    <col min="9006" max="9006" width="6.7109375" style="79" customWidth="1"/>
    <col min="9007" max="9007" width="1" style="79" customWidth="1"/>
    <col min="9008" max="9008" width="6.7109375" style="79" customWidth="1"/>
    <col min="9009" max="9009" width="1" style="79" customWidth="1"/>
    <col min="9010" max="9011" width="6.7109375" style="79" customWidth="1"/>
    <col min="9012" max="9216" width="11.42578125" style="79"/>
    <col min="9217" max="9217" width="2" style="79" customWidth="1"/>
    <col min="9218" max="9218" width="2.140625" style="79" customWidth="1"/>
    <col min="9219" max="9219" width="3.140625" style="79" customWidth="1"/>
    <col min="9220" max="9220" width="6.7109375" style="79" customWidth="1"/>
    <col min="9221" max="9221" width="1.5703125" style="79" customWidth="1"/>
    <col min="9222" max="9222" width="60" style="79" customWidth="1"/>
    <col min="9223" max="9246" width="5.7109375" style="79" customWidth="1"/>
    <col min="9247" max="9247" width="5.85546875" style="79" customWidth="1"/>
    <col min="9248" max="9249" width="11.42578125" style="79"/>
    <col min="9250" max="9250" width="4.7109375" style="79" customWidth="1"/>
    <col min="9251" max="9251" width="5" style="79" customWidth="1"/>
    <col min="9252" max="9252" width="2.28515625" style="79" customWidth="1"/>
    <col min="9253" max="9253" width="9" style="79" customWidth="1"/>
    <col min="9254" max="9254" width="8" style="79" customWidth="1"/>
    <col min="9255" max="9255" width="1" style="79" customWidth="1"/>
    <col min="9256" max="9256" width="6.7109375" style="79" customWidth="1"/>
    <col min="9257" max="9257" width="1" style="79" customWidth="1"/>
    <col min="9258" max="9258" width="6.7109375" style="79" customWidth="1"/>
    <col min="9259" max="9259" width="1" style="79" customWidth="1"/>
    <col min="9260" max="9260" width="6.7109375" style="79" customWidth="1"/>
    <col min="9261" max="9261" width="1" style="79" customWidth="1"/>
    <col min="9262" max="9262" width="6.7109375" style="79" customWidth="1"/>
    <col min="9263" max="9263" width="1" style="79" customWidth="1"/>
    <col min="9264" max="9264" width="6.7109375" style="79" customWidth="1"/>
    <col min="9265" max="9265" width="1" style="79" customWidth="1"/>
    <col min="9266" max="9267" width="6.7109375" style="79" customWidth="1"/>
    <col min="9268" max="9472" width="11.42578125" style="79"/>
    <col min="9473" max="9473" width="2" style="79" customWidth="1"/>
    <col min="9474" max="9474" width="2.140625" style="79" customWidth="1"/>
    <col min="9475" max="9475" width="3.140625" style="79" customWidth="1"/>
    <col min="9476" max="9476" width="6.7109375" style="79" customWidth="1"/>
    <col min="9477" max="9477" width="1.5703125" style="79" customWidth="1"/>
    <col min="9478" max="9478" width="60" style="79" customWidth="1"/>
    <col min="9479" max="9502" width="5.7109375" style="79" customWidth="1"/>
    <col min="9503" max="9503" width="5.85546875" style="79" customWidth="1"/>
    <col min="9504" max="9505" width="11.42578125" style="79"/>
    <col min="9506" max="9506" width="4.7109375" style="79" customWidth="1"/>
    <col min="9507" max="9507" width="5" style="79" customWidth="1"/>
    <col min="9508" max="9508" width="2.28515625" style="79" customWidth="1"/>
    <col min="9509" max="9509" width="9" style="79" customWidth="1"/>
    <col min="9510" max="9510" width="8" style="79" customWidth="1"/>
    <col min="9511" max="9511" width="1" style="79" customWidth="1"/>
    <col min="9512" max="9512" width="6.7109375" style="79" customWidth="1"/>
    <col min="9513" max="9513" width="1" style="79" customWidth="1"/>
    <col min="9514" max="9514" width="6.7109375" style="79" customWidth="1"/>
    <col min="9515" max="9515" width="1" style="79" customWidth="1"/>
    <col min="9516" max="9516" width="6.7109375" style="79" customWidth="1"/>
    <col min="9517" max="9517" width="1" style="79" customWidth="1"/>
    <col min="9518" max="9518" width="6.7109375" style="79" customWidth="1"/>
    <col min="9519" max="9519" width="1" style="79" customWidth="1"/>
    <col min="9520" max="9520" width="6.7109375" style="79" customWidth="1"/>
    <col min="9521" max="9521" width="1" style="79" customWidth="1"/>
    <col min="9522" max="9523" width="6.7109375" style="79" customWidth="1"/>
    <col min="9524" max="9728" width="11.42578125" style="79"/>
    <col min="9729" max="9729" width="2" style="79" customWidth="1"/>
    <col min="9730" max="9730" width="2.140625" style="79" customWidth="1"/>
    <col min="9731" max="9731" width="3.140625" style="79" customWidth="1"/>
    <col min="9732" max="9732" width="6.7109375" style="79" customWidth="1"/>
    <col min="9733" max="9733" width="1.5703125" style="79" customWidth="1"/>
    <col min="9734" max="9734" width="60" style="79" customWidth="1"/>
    <col min="9735" max="9758" width="5.7109375" style="79" customWidth="1"/>
    <col min="9759" max="9759" width="5.85546875" style="79" customWidth="1"/>
    <col min="9760" max="9761" width="11.42578125" style="79"/>
    <col min="9762" max="9762" width="4.7109375" style="79" customWidth="1"/>
    <col min="9763" max="9763" width="5" style="79" customWidth="1"/>
    <col min="9764" max="9764" width="2.28515625" style="79" customWidth="1"/>
    <col min="9765" max="9765" width="9" style="79" customWidth="1"/>
    <col min="9766" max="9766" width="8" style="79" customWidth="1"/>
    <col min="9767" max="9767" width="1" style="79" customWidth="1"/>
    <col min="9768" max="9768" width="6.7109375" style="79" customWidth="1"/>
    <col min="9769" max="9769" width="1" style="79" customWidth="1"/>
    <col min="9770" max="9770" width="6.7109375" style="79" customWidth="1"/>
    <col min="9771" max="9771" width="1" style="79" customWidth="1"/>
    <col min="9772" max="9772" width="6.7109375" style="79" customWidth="1"/>
    <col min="9773" max="9773" width="1" style="79" customWidth="1"/>
    <col min="9774" max="9774" width="6.7109375" style="79" customWidth="1"/>
    <col min="9775" max="9775" width="1" style="79" customWidth="1"/>
    <col min="9776" max="9776" width="6.7109375" style="79" customWidth="1"/>
    <col min="9777" max="9777" width="1" style="79" customWidth="1"/>
    <col min="9778" max="9779" width="6.7109375" style="79" customWidth="1"/>
    <col min="9780" max="9984" width="11.42578125" style="79"/>
    <col min="9985" max="9985" width="2" style="79" customWidth="1"/>
    <col min="9986" max="9986" width="2.140625" style="79" customWidth="1"/>
    <col min="9987" max="9987" width="3.140625" style="79" customWidth="1"/>
    <col min="9988" max="9988" width="6.7109375" style="79" customWidth="1"/>
    <col min="9989" max="9989" width="1.5703125" style="79" customWidth="1"/>
    <col min="9990" max="9990" width="60" style="79" customWidth="1"/>
    <col min="9991" max="10014" width="5.7109375" style="79" customWidth="1"/>
    <col min="10015" max="10015" width="5.85546875" style="79" customWidth="1"/>
    <col min="10016" max="10017" width="11.42578125" style="79"/>
    <col min="10018" max="10018" width="4.7109375" style="79" customWidth="1"/>
    <col min="10019" max="10019" width="5" style="79" customWidth="1"/>
    <col min="10020" max="10020" width="2.28515625" style="79" customWidth="1"/>
    <col min="10021" max="10021" width="9" style="79" customWidth="1"/>
    <col min="10022" max="10022" width="8" style="79" customWidth="1"/>
    <col min="10023" max="10023" width="1" style="79" customWidth="1"/>
    <col min="10024" max="10024" width="6.7109375" style="79" customWidth="1"/>
    <col min="10025" max="10025" width="1" style="79" customWidth="1"/>
    <col min="10026" max="10026" width="6.7109375" style="79" customWidth="1"/>
    <col min="10027" max="10027" width="1" style="79" customWidth="1"/>
    <col min="10028" max="10028" width="6.7109375" style="79" customWidth="1"/>
    <col min="10029" max="10029" width="1" style="79" customWidth="1"/>
    <col min="10030" max="10030" width="6.7109375" style="79" customWidth="1"/>
    <col min="10031" max="10031" width="1" style="79" customWidth="1"/>
    <col min="10032" max="10032" width="6.7109375" style="79" customWidth="1"/>
    <col min="10033" max="10033" width="1" style="79" customWidth="1"/>
    <col min="10034" max="10035" width="6.7109375" style="79" customWidth="1"/>
    <col min="10036" max="10240" width="11.42578125" style="79"/>
    <col min="10241" max="10241" width="2" style="79" customWidth="1"/>
    <col min="10242" max="10242" width="2.140625" style="79" customWidth="1"/>
    <col min="10243" max="10243" width="3.140625" style="79" customWidth="1"/>
    <col min="10244" max="10244" width="6.7109375" style="79" customWidth="1"/>
    <col min="10245" max="10245" width="1.5703125" style="79" customWidth="1"/>
    <col min="10246" max="10246" width="60" style="79" customWidth="1"/>
    <col min="10247" max="10270" width="5.7109375" style="79" customWidth="1"/>
    <col min="10271" max="10271" width="5.85546875" style="79" customWidth="1"/>
    <col min="10272" max="10273" width="11.42578125" style="79"/>
    <col min="10274" max="10274" width="4.7109375" style="79" customWidth="1"/>
    <col min="10275" max="10275" width="5" style="79" customWidth="1"/>
    <col min="10276" max="10276" width="2.28515625" style="79" customWidth="1"/>
    <col min="10277" max="10277" width="9" style="79" customWidth="1"/>
    <col min="10278" max="10278" width="8" style="79" customWidth="1"/>
    <col min="10279" max="10279" width="1" style="79" customWidth="1"/>
    <col min="10280" max="10280" width="6.7109375" style="79" customWidth="1"/>
    <col min="10281" max="10281" width="1" style="79" customWidth="1"/>
    <col min="10282" max="10282" width="6.7109375" style="79" customWidth="1"/>
    <col min="10283" max="10283" width="1" style="79" customWidth="1"/>
    <col min="10284" max="10284" width="6.7109375" style="79" customWidth="1"/>
    <col min="10285" max="10285" width="1" style="79" customWidth="1"/>
    <col min="10286" max="10286" width="6.7109375" style="79" customWidth="1"/>
    <col min="10287" max="10287" width="1" style="79" customWidth="1"/>
    <col min="10288" max="10288" width="6.7109375" style="79" customWidth="1"/>
    <col min="10289" max="10289" width="1" style="79" customWidth="1"/>
    <col min="10290" max="10291" width="6.7109375" style="79" customWidth="1"/>
    <col min="10292" max="10496" width="11.42578125" style="79"/>
    <col min="10497" max="10497" width="2" style="79" customWidth="1"/>
    <col min="10498" max="10498" width="2.140625" style="79" customWidth="1"/>
    <col min="10499" max="10499" width="3.140625" style="79" customWidth="1"/>
    <col min="10500" max="10500" width="6.7109375" style="79" customWidth="1"/>
    <col min="10501" max="10501" width="1.5703125" style="79" customWidth="1"/>
    <col min="10502" max="10502" width="60" style="79" customWidth="1"/>
    <col min="10503" max="10526" width="5.7109375" style="79" customWidth="1"/>
    <col min="10527" max="10527" width="5.85546875" style="79" customWidth="1"/>
    <col min="10528" max="10529" width="11.42578125" style="79"/>
    <col min="10530" max="10530" width="4.7109375" style="79" customWidth="1"/>
    <col min="10531" max="10531" width="5" style="79" customWidth="1"/>
    <col min="10532" max="10532" width="2.28515625" style="79" customWidth="1"/>
    <col min="10533" max="10533" width="9" style="79" customWidth="1"/>
    <col min="10534" max="10534" width="8" style="79" customWidth="1"/>
    <col min="10535" max="10535" width="1" style="79" customWidth="1"/>
    <col min="10536" max="10536" width="6.7109375" style="79" customWidth="1"/>
    <col min="10537" max="10537" width="1" style="79" customWidth="1"/>
    <col min="10538" max="10538" width="6.7109375" style="79" customWidth="1"/>
    <col min="10539" max="10539" width="1" style="79" customWidth="1"/>
    <col min="10540" max="10540" width="6.7109375" style="79" customWidth="1"/>
    <col min="10541" max="10541" width="1" style="79" customWidth="1"/>
    <col min="10542" max="10542" width="6.7109375" style="79" customWidth="1"/>
    <col min="10543" max="10543" width="1" style="79" customWidth="1"/>
    <col min="10544" max="10544" width="6.7109375" style="79" customWidth="1"/>
    <col min="10545" max="10545" width="1" style="79" customWidth="1"/>
    <col min="10546" max="10547" width="6.7109375" style="79" customWidth="1"/>
    <col min="10548" max="10752" width="11.42578125" style="79"/>
    <col min="10753" max="10753" width="2" style="79" customWidth="1"/>
    <col min="10754" max="10754" width="2.140625" style="79" customWidth="1"/>
    <col min="10755" max="10755" width="3.140625" style="79" customWidth="1"/>
    <col min="10756" max="10756" width="6.7109375" style="79" customWidth="1"/>
    <col min="10757" max="10757" width="1.5703125" style="79" customWidth="1"/>
    <col min="10758" max="10758" width="60" style="79" customWidth="1"/>
    <col min="10759" max="10782" width="5.7109375" style="79" customWidth="1"/>
    <col min="10783" max="10783" width="5.85546875" style="79" customWidth="1"/>
    <col min="10784" max="10785" width="11.42578125" style="79"/>
    <col min="10786" max="10786" width="4.7109375" style="79" customWidth="1"/>
    <col min="10787" max="10787" width="5" style="79" customWidth="1"/>
    <col min="10788" max="10788" width="2.28515625" style="79" customWidth="1"/>
    <col min="10789" max="10789" width="9" style="79" customWidth="1"/>
    <col min="10790" max="10790" width="8" style="79" customWidth="1"/>
    <col min="10791" max="10791" width="1" style="79" customWidth="1"/>
    <col min="10792" max="10792" width="6.7109375" style="79" customWidth="1"/>
    <col min="10793" max="10793" width="1" style="79" customWidth="1"/>
    <col min="10794" max="10794" width="6.7109375" style="79" customWidth="1"/>
    <col min="10795" max="10795" width="1" style="79" customWidth="1"/>
    <col min="10796" max="10796" width="6.7109375" style="79" customWidth="1"/>
    <col min="10797" max="10797" width="1" style="79" customWidth="1"/>
    <col min="10798" max="10798" width="6.7109375" style="79" customWidth="1"/>
    <col min="10799" max="10799" width="1" style="79" customWidth="1"/>
    <col min="10800" max="10800" width="6.7109375" style="79" customWidth="1"/>
    <col min="10801" max="10801" width="1" style="79" customWidth="1"/>
    <col min="10802" max="10803" width="6.7109375" style="79" customWidth="1"/>
    <col min="10804" max="11008" width="11.42578125" style="79"/>
    <col min="11009" max="11009" width="2" style="79" customWidth="1"/>
    <col min="11010" max="11010" width="2.140625" style="79" customWidth="1"/>
    <col min="11011" max="11011" width="3.140625" style="79" customWidth="1"/>
    <col min="11012" max="11012" width="6.7109375" style="79" customWidth="1"/>
    <col min="11013" max="11013" width="1.5703125" style="79" customWidth="1"/>
    <col min="11014" max="11014" width="60" style="79" customWidth="1"/>
    <col min="11015" max="11038" width="5.7109375" style="79" customWidth="1"/>
    <col min="11039" max="11039" width="5.85546875" style="79" customWidth="1"/>
    <col min="11040" max="11041" width="11.42578125" style="79"/>
    <col min="11042" max="11042" width="4.7109375" style="79" customWidth="1"/>
    <col min="11043" max="11043" width="5" style="79" customWidth="1"/>
    <col min="11044" max="11044" width="2.28515625" style="79" customWidth="1"/>
    <col min="11045" max="11045" width="9" style="79" customWidth="1"/>
    <col min="11046" max="11046" width="8" style="79" customWidth="1"/>
    <col min="11047" max="11047" width="1" style="79" customWidth="1"/>
    <col min="11048" max="11048" width="6.7109375" style="79" customWidth="1"/>
    <col min="11049" max="11049" width="1" style="79" customWidth="1"/>
    <col min="11050" max="11050" width="6.7109375" style="79" customWidth="1"/>
    <col min="11051" max="11051" width="1" style="79" customWidth="1"/>
    <col min="11052" max="11052" width="6.7109375" style="79" customWidth="1"/>
    <col min="11053" max="11053" width="1" style="79" customWidth="1"/>
    <col min="11054" max="11054" width="6.7109375" style="79" customWidth="1"/>
    <col min="11055" max="11055" width="1" style="79" customWidth="1"/>
    <col min="11056" max="11056" width="6.7109375" style="79" customWidth="1"/>
    <col min="11057" max="11057" width="1" style="79" customWidth="1"/>
    <col min="11058" max="11059" width="6.7109375" style="79" customWidth="1"/>
    <col min="11060" max="11264" width="11.42578125" style="79"/>
    <col min="11265" max="11265" width="2" style="79" customWidth="1"/>
    <col min="11266" max="11266" width="2.140625" style="79" customWidth="1"/>
    <col min="11267" max="11267" width="3.140625" style="79" customWidth="1"/>
    <col min="11268" max="11268" width="6.7109375" style="79" customWidth="1"/>
    <col min="11269" max="11269" width="1.5703125" style="79" customWidth="1"/>
    <col min="11270" max="11270" width="60" style="79" customWidth="1"/>
    <col min="11271" max="11294" width="5.7109375" style="79" customWidth="1"/>
    <col min="11295" max="11295" width="5.85546875" style="79" customWidth="1"/>
    <col min="11296" max="11297" width="11.42578125" style="79"/>
    <col min="11298" max="11298" width="4.7109375" style="79" customWidth="1"/>
    <col min="11299" max="11299" width="5" style="79" customWidth="1"/>
    <col min="11300" max="11300" width="2.28515625" style="79" customWidth="1"/>
    <col min="11301" max="11301" width="9" style="79" customWidth="1"/>
    <col min="11302" max="11302" width="8" style="79" customWidth="1"/>
    <col min="11303" max="11303" width="1" style="79" customWidth="1"/>
    <col min="11304" max="11304" width="6.7109375" style="79" customWidth="1"/>
    <col min="11305" max="11305" width="1" style="79" customWidth="1"/>
    <col min="11306" max="11306" width="6.7109375" style="79" customWidth="1"/>
    <col min="11307" max="11307" width="1" style="79" customWidth="1"/>
    <col min="11308" max="11308" width="6.7109375" style="79" customWidth="1"/>
    <col min="11309" max="11309" width="1" style="79" customWidth="1"/>
    <col min="11310" max="11310" width="6.7109375" style="79" customWidth="1"/>
    <col min="11311" max="11311" width="1" style="79" customWidth="1"/>
    <col min="11312" max="11312" width="6.7109375" style="79" customWidth="1"/>
    <col min="11313" max="11313" width="1" style="79" customWidth="1"/>
    <col min="11314" max="11315" width="6.7109375" style="79" customWidth="1"/>
    <col min="11316" max="11520" width="11.42578125" style="79"/>
    <col min="11521" max="11521" width="2" style="79" customWidth="1"/>
    <col min="11522" max="11522" width="2.140625" style="79" customWidth="1"/>
    <col min="11523" max="11523" width="3.140625" style="79" customWidth="1"/>
    <col min="11524" max="11524" width="6.7109375" style="79" customWidth="1"/>
    <col min="11525" max="11525" width="1.5703125" style="79" customWidth="1"/>
    <col min="11526" max="11526" width="60" style="79" customWidth="1"/>
    <col min="11527" max="11550" width="5.7109375" style="79" customWidth="1"/>
    <col min="11551" max="11551" width="5.85546875" style="79" customWidth="1"/>
    <col min="11552" max="11553" width="11.42578125" style="79"/>
    <col min="11554" max="11554" width="4.7109375" style="79" customWidth="1"/>
    <col min="11555" max="11555" width="5" style="79" customWidth="1"/>
    <col min="11556" max="11556" width="2.28515625" style="79" customWidth="1"/>
    <col min="11557" max="11557" width="9" style="79" customWidth="1"/>
    <col min="11558" max="11558" width="8" style="79" customWidth="1"/>
    <col min="11559" max="11559" width="1" style="79" customWidth="1"/>
    <col min="11560" max="11560" width="6.7109375" style="79" customWidth="1"/>
    <col min="11561" max="11561" width="1" style="79" customWidth="1"/>
    <col min="11562" max="11562" width="6.7109375" style="79" customWidth="1"/>
    <col min="11563" max="11563" width="1" style="79" customWidth="1"/>
    <col min="11564" max="11564" width="6.7109375" style="79" customWidth="1"/>
    <col min="11565" max="11565" width="1" style="79" customWidth="1"/>
    <col min="11566" max="11566" width="6.7109375" style="79" customWidth="1"/>
    <col min="11567" max="11567" width="1" style="79" customWidth="1"/>
    <col min="11568" max="11568" width="6.7109375" style="79" customWidth="1"/>
    <col min="11569" max="11569" width="1" style="79" customWidth="1"/>
    <col min="11570" max="11571" width="6.7109375" style="79" customWidth="1"/>
    <col min="11572" max="11776" width="11.42578125" style="79"/>
    <col min="11777" max="11777" width="2" style="79" customWidth="1"/>
    <col min="11778" max="11778" width="2.140625" style="79" customWidth="1"/>
    <col min="11779" max="11779" width="3.140625" style="79" customWidth="1"/>
    <col min="11780" max="11780" width="6.7109375" style="79" customWidth="1"/>
    <col min="11781" max="11781" width="1.5703125" style="79" customWidth="1"/>
    <col min="11782" max="11782" width="60" style="79" customWidth="1"/>
    <col min="11783" max="11806" width="5.7109375" style="79" customWidth="1"/>
    <col min="11807" max="11807" width="5.85546875" style="79" customWidth="1"/>
    <col min="11808" max="11809" width="11.42578125" style="79"/>
    <col min="11810" max="11810" width="4.7109375" style="79" customWidth="1"/>
    <col min="11811" max="11811" width="5" style="79" customWidth="1"/>
    <col min="11812" max="11812" width="2.28515625" style="79" customWidth="1"/>
    <col min="11813" max="11813" width="9" style="79" customWidth="1"/>
    <col min="11814" max="11814" width="8" style="79" customWidth="1"/>
    <col min="11815" max="11815" width="1" style="79" customWidth="1"/>
    <col min="11816" max="11816" width="6.7109375" style="79" customWidth="1"/>
    <col min="11817" max="11817" width="1" style="79" customWidth="1"/>
    <col min="11818" max="11818" width="6.7109375" style="79" customWidth="1"/>
    <col min="11819" max="11819" width="1" style="79" customWidth="1"/>
    <col min="11820" max="11820" width="6.7109375" style="79" customWidth="1"/>
    <col min="11821" max="11821" width="1" style="79" customWidth="1"/>
    <col min="11822" max="11822" width="6.7109375" style="79" customWidth="1"/>
    <col min="11823" max="11823" width="1" style="79" customWidth="1"/>
    <col min="11824" max="11824" width="6.7109375" style="79" customWidth="1"/>
    <col min="11825" max="11825" width="1" style="79" customWidth="1"/>
    <col min="11826" max="11827" width="6.7109375" style="79" customWidth="1"/>
    <col min="11828" max="12032" width="11.42578125" style="79"/>
    <col min="12033" max="12033" width="2" style="79" customWidth="1"/>
    <col min="12034" max="12034" width="2.140625" style="79" customWidth="1"/>
    <col min="12035" max="12035" width="3.140625" style="79" customWidth="1"/>
    <col min="12036" max="12036" width="6.7109375" style="79" customWidth="1"/>
    <col min="12037" max="12037" width="1.5703125" style="79" customWidth="1"/>
    <col min="12038" max="12038" width="60" style="79" customWidth="1"/>
    <col min="12039" max="12062" width="5.7109375" style="79" customWidth="1"/>
    <col min="12063" max="12063" width="5.85546875" style="79" customWidth="1"/>
    <col min="12064" max="12065" width="11.42578125" style="79"/>
    <col min="12066" max="12066" width="4.7109375" style="79" customWidth="1"/>
    <col min="12067" max="12067" width="5" style="79" customWidth="1"/>
    <col min="12068" max="12068" width="2.28515625" style="79" customWidth="1"/>
    <col min="12069" max="12069" width="9" style="79" customWidth="1"/>
    <col min="12070" max="12070" width="8" style="79" customWidth="1"/>
    <col min="12071" max="12071" width="1" style="79" customWidth="1"/>
    <col min="12072" max="12072" width="6.7109375" style="79" customWidth="1"/>
    <col min="12073" max="12073" width="1" style="79" customWidth="1"/>
    <col min="12074" max="12074" width="6.7109375" style="79" customWidth="1"/>
    <col min="12075" max="12075" width="1" style="79" customWidth="1"/>
    <col min="12076" max="12076" width="6.7109375" style="79" customWidth="1"/>
    <col min="12077" max="12077" width="1" style="79" customWidth="1"/>
    <col min="12078" max="12078" width="6.7109375" style="79" customWidth="1"/>
    <col min="12079" max="12079" width="1" style="79" customWidth="1"/>
    <col min="12080" max="12080" width="6.7109375" style="79" customWidth="1"/>
    <col min="12081" max="12081" width="1" style="79" customWidth="1"/>
    <col min="12082" max="12083" width="6.7109375" style="79" customWidth="1"/>
    <col min="12084" max="12288" width="11.42578125" style="79"/>
    <col min="12289" max="12289" width="2" style="79" customWidth="1"/>
    <col min="12290" max="12290" width="2.140625" style="79" customWidth="1"/>
    <col min="12291" max="12291" width="3.140625" style="79" customWidth="1"/>
    <col min="12292" max="12292" width="6.7109375" style="79" customWidth="1"/>
    <col min="12293" max="12293" width="1.5703125" style="79" customWidth="1"/>
    <col min="12294" max="12294" width="60" style="79" customWidth="1"/>
    <col min="12295" max="12318" width="5.7109375" style="79" customWidth="1"/>
    <col min="12319" max="12319" width="5.85546875" style="79" customWidth="1"/>
    <col min="12320" max="12321" width="11.42578125" style="79"/>
    <col min="12322" max="12322" width="4.7109375" style="79" customWidth="1"/>
    <col min="12323" max="12323" width="5" style="79" customWidth="1"/>
    <col min="12324" max="12324" width="2.28515625" style="79" customWidth="1"/>
    <col min="12325" max="12325" width="9" style="79" customWidth="1"/>
    <col min="12326" max="12326" width="8" style="79" customWidth="1"/>
    <col min="12327" max="12327" width="1" style="79" customWidth="1"/>
    <col min="12328" max="12328" width="6.7109375" style="79" customWidth="1"/>
    <col min="12329" max="12329" width="1" style="79" customWidth="1"/>
    <col min="12330" max="12330" width="6.7109375" style="79" customWidth="1"/>
    <col min="12331" max="12331" width="1" style="79" customWidth="1"/>
    <col min="12332" max="12332" width="6.7109375" style="79" customWidth="1"/>
    <col min="12333" max="12333" width="1" style="79" customWidth="1"/>
    <col min="12334" max="12334" width="6.7109375" style="79" customWidth="1"/>
    <col min="12335" max="12335" width="1" style="79" customWidth="1"/>
    <col min="12336" max="12336" width="6.7109375" style="79" customWidth="1"/>
    <col min="12337" max="12337" width="1" style="79" customWidth="1"/>
    <col min="12338" max="12339" width="6.7109375" style="79" customWidth="1"/>
    <col min="12340" max="12544" width="11.42578125" style="79"/>
    <col min="12545" max="12545" width="2" style="79" customWidth="1"/>
    <col min="12546" max="12546" width="2.140625" style="79" customWidth="1"/>
    <col min="12547" max="12547" width="3.140625" style="79" customWidth="1"/>
    <col min="12548" max="12548" width="6.7109375" style="79" customWidth="1"/>
    <col min="12549" max="12549" width="1.5703125" style="79" customWidth="1"/>
    <col min="12550" max="12550" width="60" style="79" customWidth="1"/>
    <col min="12551" max="12574" width="5.7109375" style="79" customWidth="1"/>
    <col min="12575" max="12575" width="5.85546875" style="79" customWidth="1"/>
    <col min="12576" max="12577" width="11.42578125" style="79"/>
    <col min="12578" max="12578" width="4.7109375" style="79" customWidth="1"/>
    <col min="12579" max="12579" width="5" style="79" customWidth="1"/>
    <col min="12580" max="12580" width="2.28515625" style="79" customWidth="1"/>
    <col min="12581" max="12581" width="9" style="79" customWidth="1"/>
    <col min="12582" max="12582" width="8" style="79" customWidth="1"/>
    <col min="12583" max="12583" width="1" style="79" customWidth="1"/>
    <col min="12584" max="12584" width="6.7109375" style="79" customWidth="1"/>
    <col min="12585" max="12585" width="1" style="79" customWidth="1"/>
    <col min="12586" max="12586" width="6.7109375" style="79" customWidth="1"/>
    <col min="12587" max="12587" width="1" style="79" customWidth="1"/>
    <col min="12588" max="12588" width="6.7109375" style="79" customWidth="1"/>
    <col min="12589" max="12589" width="1" style="79" customWidth="1"/>
    <col min="12590" max="12590" width="6.7109375" style="79" customWidth="1"/>
    <col min="12591" max="12591" width="1" style="79" customWidth="1"/>
    <col min="12592" max="12592" width="6.7109375" style="79" customWidth="1"/>
    <col min="12593" max="12593" width="1" style="79" customWidth="1"/>
    <col min="12594" max="12595" width="6.7109375" style="79" customWidth="1"/>
    <col min="12596" max="12800" width="11.42578125" style="79"/>
    <col min="12801" max="12801" width="2" style="79" customWidth="1"/>
    <col min="12802" max="12802" width="2.140625" style="79" customWidth="1"/>
    <col min="12803" max="12803" width="3.140625" style="79" customWidth="1"/>
    <col min="12804" max="12804" width="6.7109375" style="79" customWidth="1"/>
    <col min="12805" max="12805" width="1.5703125" style="79" customWidth="1"/>
    <col min="12806" max="12806" width="60" style="79" customWidth="1"/>
    <col min="12807" max="12830" width="5.7109375" style="79" customWidth="1"/>
    <col min="12831" max="12831" width="5.85546875" style="79" customWidth="1"/>
    <col min="12832" max="12833" width="11.42578125" style="79"/>
    <col min="12834" max="12834" width="4.7109375" style="79" customWidth="1"/>
    <col min="12835" max="12835" width="5" style="79" customWidth="1"/>
    <col min="12836" max="12836" width="2.28515625" style="79" customWidth="1"/>
    <col min="12837" max="12837" width="9" style="79" customWidth="1"/>
    <col min="12838" max="12838" width="8" style="79" customWidth="1"/>
    <col min="12839" max="12839" width="1" style="79" customWidth="1"/>
    <col min="12840" max="12840" width="6.7109375" style="79" customWidth="1"/>
    <col min="12841" max="12841" width="1" style="79" customWidth="1"/>
    <col min="12842" max="12842" width="6.7109375" style="79" customWidth="1"/>
    <col min="12843" max="12843" width="1" style="79" customWidth="1"/>
    <col min="12844" max="12844" width="6.7109375" style="79" customWidth="1"/>
    <col min="12845" max="12845" width="1" style="79" customWidth="1"/>
    <col min="12846" max="12846" width="6.7109375" style="79" customWidth="1"/>
    <col min="12847" max="12847" width="1" style="79" customWidth="1"/>
    <col min="12848" max="12848" width="6.7109375" style="79" customWidth="1"/>
    <col min="12849" max="12849" width="1" style="79" customWidth="1"/>
    <col min="12850" max="12851" width="6.7109375" style="79" customWidth="1"/>
    <col min="12852" max="13056" width="11.42578125" style="79"/>
    <col min="13057" max="13057" width="2" style="79" customWidth="1"/>
    <col min="13058" max="13058" width="2.140625" style="79" customWidth="1"/>
    <col min="13059" max="13059" width="3.140625" style="79" customWidth="1"/>
    <col min="13060" max="13060" width="6.7109375" style="79" customWidth="1"/>
    <col min="13061" max="13061" width="1.5703125" style="79" customWidth="1"/>
    <col min="13062" max="13062" width="60" style="79" customWidth="1"/>
    <col min="13063" max="13086" width="5.7109375" style="79" customWidth="1"/>
    <col min="13087" max="13087" width="5.85546875" style="79" customWidth="1"/>
    <col min="13088" max="13089" width="11.42578125" style="79"/>
    <col min="13090" max="13090" width="4.7109375" style="79" customWidth="1"/>
    <col min="13091" max="13091" width="5" style="79" customWidth="1"/>
    <col min="13092" max="13092" width="2.28515625" style="79" customWidth="1"/>
    <col min="13093" max="13093" width="9" style="79" customWidth="1"/>
    <col min="13094" max="13094" width="8" style="79" customWidth="1"/>
    <col min="13095" max="13095" width="1" style="79" customWidth="1"/>
    <col min="13096" max="13096" width="6.7109375" style="79" customWidth="1"/>
    <col min="13097" max="13097" width="1" style="79" customWidth="1"/>
    <col min="13098" max="13098" width="6.7109375" style="79" customWidth="1"/>
    <col min="13099" max="13099" width="1" style="79" customWidth="1"/>
    <col min="13100" max="13100" width="6.7109375" style="79" customWidth="1"/>
    <col min="13101" max="13101" width="1" style="79" customWidth="1"/>
    <col min="13102" max="13102" width="6.7109375" style="79" customWidth="1"/>
    <col min="13103" max="13103" width="1" style="79" customWidth="1"/>
    <col min="13104" max="13104" width="6.7109375" style="79" customWidth="1"/>
    <col min="13105" max="13105" width="1" style="79" customWidth="1"/>
    <col min="13106" max="13107" width="6.7109375" style="79" customWidth="1"/>
    <col min="13108" max="13312" width="11.42578125" style="79"/>
    <col min="13313" max="13313" width="2" style="79" customWidth="1"/>
    <col min="13314" max="13314" width="2.140625" style="79" customWidth="1"/>
    <col min="13315" max="13315" width="3.140625" style="79" customWidth="1"/>
    <col min="13316" max="13316" width="6.7109375" style="79" customWidth="1"/>
    <col min="13317" max="13317" width="1.5703125" style="79" customWidth="1"/>
    <col min="13318" max="13318" width="60" style="79" customWidth="1"/>
    <col min="13319" max="13342" width="5.7109375" style="79" customWidth="1"/>
    <col min="13343" max="13343" width="5.85546875" style="79" customWidth="1"/>
    <col min="13344" max="13345" width="11.42578125" style="79"/>
    <col min="13346" max="13346" width="4.7109375" style="79" customWidth="1"/>
    <col min="13347" max="13347" width="5" style="79" customWidth="1"/>
    <col min="13348" max="13348" width="2.28515625" style="79" customWidth="1"/>
    <col min="13349" max="13349" width="9" style="79" customWidth="1"/>
    <col min="13350" max="13350" width="8" style="79" customWidth="1"/>
    <col min="13351" max="13351" width="1" style="79" customWidth="1"/>
    <col min="13352" max="13352" width="6.7109375" style="79" customWidth="1"/>
    <col min="13353" max="13353" width="1" style="79" customWidth="1"/>
    <col min="13354" max="13354" width="6.7109375" style="79" customWidth="1"/>
    <col min="13355" max="13355" width="1" style="79" customWidth="1"/>
    <col min="13356" max="13356" width="6.7109375" style="79" customWidth="1"/>
    <col min="13357" max="13357" width="1" style="79" customWidth="1"/>
    <col min="13358" max="13358" width="6.7109375" style="79" customWidth="1"/>
    <col min="13359" max="13359" width="1" style="79" customWidth="1"/>
    <col min="13360" max="13360" width="6.7109375" style="79" customWidth="1"/>
    <col min="13361" max="13361" width="1" style="79" customWidth="1"/>
    <col min="13362" max="13363" width="6.7109375" style="79" customWidth="1"/>
    <col min="13364" max="13568" width="11.42578125" style="79"/>
    <col min="13569" max="13569" width="2" style="79" customWidth="1"/>
    <col min="13570" max="13570" width="2.140625" style="79" customWidth="1"/>
    <col min="13571" max="13571" width="3.140625" style="79" customWidth="1"/>
    <col min="13572" max="13572" width="6.7109375" style="79" customWidth="1"/>
    <col min="13573" max="13573" width="1.5703125" style="79" customWidth="1"/>
    <col min="13574" max="13574" width="60" style="79" customWidth="1"/>
    <col min="13575" max="13598" width="5.7109375" style="79" customWidth="1"/>
    <col min="13599" max="13599" width="5.85546875" style="79" customWidth="1"/>
    <col min="13600" max="13601" width="11.42578125" style="79"/>
    <col min="13602" max="13602" width="4.7109375" style="79" customWidth="1"/>
    <col min="13603" max="13603" width="5" style="79" customWidth="1"/>
    <col min="13604" max="13604" width="2.28515625" style="79" customWidth="1"/>
    <col min="13605" max="13605" width="9" style="79" customWidth="1"/>
    <col min="13606" max="13606" width="8" style="79" customWidth="1"/>
    <col min="13607" max="13607" width="1" style="79" customWidth="1"/>
    <col min="13608" max="13608" width="6.7109375" style="79" customWidth="1"/>
    <col min="13609" max="13609" width="1" style="79" customWidth="1"/>
    <col min="13610" max="13610" width="6.7109375" style="79" customWidth="1"/>
    <col min="13611" max="13611" width="1" style="79" customWidth="1"/>
    <col min="13612" max="13612" width="6.7109375" style="79" customWidth="1"/>
    <col min="13613" max="13613" width="1" style="79" customWidth="1"/>
    <col min="13614" max="13614" width="6.7109375" style="79" customWidth="1"/>
    <col min="13615" max="13615" width="1" style="79" customWidth="1"/>
    <col min="13616" max="13616" width="6.7109375" style="79" customWidth="1"/>
    <col min="13617" max="13617" width="1" style="79" customWidth="1"/>
    <col min="13618" max="13619" width="6.7109375" style="79" customWidth="1"/>
    <col min="13620" max="13824" width="11.42578125" style="79"/>
    <col min="13825" max="13825" width="2" style="79" customWidth="1"/>
    <col min="13826" max="13826" width="2.140625" style="79" customWidth="1"/>
    <col min="13827" max="13827" width="3.140625" style="79" customWidth="1"/>
    <col min="13828" max="13828" width="6.7109375" style="79" customWidth="1"/>
    <col min="13829" max="13829" width="1.5703125" style="79" customWidth="1"/>
    <col min="13830" max="13830" width="60" style="79" customWidth="1"/>
    <col min="13831" max="13854" width="5.7109375" style="79" customWidth="1"/>
    <col min="13855" max="13855" width="5.85546875" style="79" customWidth="1"/>
    <col min="13856" max="13857" width="11.42578125" style="79"/>
    <col min="13858" max="13858" width="4.7109375" style="79" customWidth="1"/>
    <col min="13859" max="13859" width="5" style="79" customWidth="1"/>
    <col min="13860" max="13860" width="2.28515625" style="79" customWidth="1"/>
    <col min="13861" max="13861" width="9" style="79" customWidth="1"/>
    <col min="13862" max="13862" width="8" style="79" customWidth="1"/>
    <col min="13863" max="13863" width="1" style="79" customWidth="1"/>
    <col min="13864" max="13864" width="6.7109375" style="79" customWidth="1"/>
    <col min="13865" max="13865" width="1" style="79" customWidth="1"/>
    <col min="13866" max="13866" width="6.7109375" style="79" customWidth="1"/>
    <col min="13867" max="13867" width="1" style="79" customWidth="1"/>
    <col min="13868" max="13868" width="6.7109375" style="79" customWidth="1"/>
    <col min="13869" max="13869" width="1" style="79" customWidth="1"/>
    <col min="13870" max="13870" width="6.7109375" style="79" customWidth="1"/>
    <col min="13871" max="13871" width="1" style="79" customWidth="1"/>
    <col min="13872" max="13872" width="6.7109375" style="79" customWidth="1"/>
    <col min="13873" max="13873" width="1" style="79" customWidth="1"/>
    <col min="13874" max="13875" width="6.7109375" style="79" customWidth="1"/>
    <col min="13876" max="14080" width="11.42578125" style="79"/>
    <col min="14081" max="14081" width="2" style="79" customWidth="1"/>
    <col min="14082" max="14082" width="2.140625" style="79" customWidth="1"/>
    <col min="14083" max="14083" width="3.140625" style="79" customWidth="1"/>
    <col min="14084" max="14084" width="6.7109375" style="79" customWidth="1"/>
    <col min="14085" max="14085" width="1.5703125" style="79" customWidth="1"/>
    <col min="14086" max="14086" width="60" style="79" customWidth="1"/>
    <col min="14087" max="14110" width="5.7109375" style="79" customWidth="1"/>
    <col min="14111" max="14111" width="5.85546875" style="79" customWidth="1"/>
    <col min="14112" max="14113" width="11.42578125" style="79"/>
    <col min="14114" max="14114" width="4.7109375" style="79" customWidth="1"/>
    <col min="14115" max="14115" width="5" style="79" customWidth="1"/>
    <col min="14116" max="14116" width="2.28515625" style="79" customWidth="1"/>
    <col min="14117" max="14117" width="9" style="79" customWidth="1"/>
    <col min="14118" max="14118" width="8" style="79" customWidth="1"/>
    <col min="14119" max="14119" width="1" style="79" customWidth="1"/>
    <col min="14120" max="14120" width="6.7109375" style="79" customWidth="1"/>
    <col min="14121" max="14121" width="1" style="79" customWidth="1"/>
    <col min="14122" max="14122" width="6.7109375" style="79" customWidth="1"/>
    <col min="14123" max="14123" width="1" style="79" customWidth="1"/>
    <col min="14124" max="14124" width="6.7109375" style="79" customWidth="1"/>
    <col min="14125" max="14125" width="1" style="79" customWidth="1"/>
    <col min="14126" max="14126" width="6.7109375" style="79" customWidth="1"/>
    <col min="14127" max="14127" width="1" style="79" customWidth="1"/>
    <col min="14128" max="14128" width="6.7109375" style="79" customWidth="1"/>
    <col min="14129" max="14129" width="1" style="79" customWidth="1"/>
    <col min="14130" max="14131" width="6.7109375" style="79" customWidth="1"/>
    <col min="14132" max="14336" width="11.42578125" style="79"/>
    <col min="14337" max="14337" width="2" style="79" customWidth="1"/>
    <col min="14338" max="14338" width="2.140625" style="79" customWidth="1"/>
    <col min="14339" max="14339" width="3.140625" style="79" customWidth="1"/>
    <col min="14340" max="14340" width="6.7109375" style="79" customWidth="1"/>
    <col min="14341" max="14341" width="1.5703125" style="79" customWidth="1"/>
    <col min="14342" max="14342" width="60" style="79" customWidth="1"/>
    <col min="14343" max="14366" width="5.7109375" style="79" customWidth="1"/>
    <col min="14367" max="14367" width="5.85546875" style="79" customWidth="1"/>
    <col min="14368" max="14369" width="11.42578125" style="79"/>
    <col min="14370" max="14370" width="4.7109375" style="79" customWidth="1"/>
    <col min="14371" max="14371" width="5" style="79" customWidth="1"/>
    <col min="14372" max="14372" width="2.28515625" style="79" customWidth="1"/>
    <col min="14373" max="14373" width="9" style="79" customWidth="1"/>
    <col min="14374" max="14374" width="8" style="79" customWidth="1"/>
    <col min="14375" max="14375" width="1" style="79" customWidth="1"/>
    <col min="14376" max="14376" width="6.7109375" style="79" customWidth="1"/>
    <col min="14377" max="14377" width="1" style="79" customWidth="1"/>
    <col min="14378" max="14378" width="6.7109375" style="79" customWidth="1"/>
    <col min="14379" max="14379" width="1" style="79" customWidth="1"/>
    <col min="14380" max="14380" width="6.7109375" style="79" customWidth="1"/>
    <col min="14381" max="14381" width="1" style="79" customWidth="1"/>
    <col min="14382" max="14382" width="6.7109375" style="79" customWidth="1"/>
    <col min="14383" max="14383" width="1" style="79" customWidth="1"/>
    <col min="14384" max="14384" width="6.7109375" style="79" customWidth="1"/>
    <col min="14385" max="14385" width="1" style="79" customWidth="1"/>
    <col min="14386" max="14387" width="6.7109375" style="79" customWidth="1"/>
    <col min="14388" max="14592" width="11.42578125" style="79"/>
    <col min="14593" max="14593" width="2" style="79" customWidth="1"/>
    <col min="14594" max="14594" width="2.140625" style="79" customWidth="1"/>
    <col min="14595" max="14595" width="3.140625" style="79" customWidth="1"/>
    <col min="14596" max="14596" width="6.7109375" style="79" customWidth="1"/>
    <col min="14597" max="14597" width="1.5703125" style="79" customWidth="1"/>
    <col min="14598" max="14598" width="60" style="79" customWidth="1"/>
    <col min="14599" max="14622" width="5.7109375" style="79" customWidth="1"/>
    <col min="14623" max="14623" width="5.85546875" style="79" customWidth="1"/>
    <col min="14624" max="14625" width="11.42578125" style="79"/>
    <col min="14626" max="14626" width="4.7109375" style="79" customWidth="1"/>
    <col min="14627" max="14627" width="5" style="79" customWidth="1"/>
    <col min="14628" max="14628" width="2.28515625" style="79" customWidth="1"/>
    <col min="14629" max="14629" width="9" style="79" customWidth="1"/>
    <col min="14630" max="14630" width="8" style="79" customWidth="1"/>
    <col min="14631" max="14631" width="1" style="79" customWidth="1"/>
    <col min="14632" max="14632" width="6.7109375" style="79" customWidth="1"/>
    <col min="14633" max="14633" width="1" style="79" customWidth="1"/>
    <col min="14634" max="14634" width="6.7109375" style="79" customWidth="1"/>
    <col min="14635" max="14635" width="1" style="79" customWidth="1"/>
    <col min="14636" max="14636" width="6.7109375" style="79" customWidth="1"/>
    <col min="14637" max="14637" width="1" style="79" customWidth="1"/>
    <col min="14638" max="14638" width="6.7109375" style="79" customWidth="1"/>
    <col min="14639" max="14639" width="1" style="79" customWidth="1"/>
    <col min="14640" max="14640" width="6.7109375" style="79" customWidth="1"/>
    <col min="14641" max="14641" width="1" style="79" customWidth="1"/>
    <col min="14642" max="14643" width="6.7109375" style="79" customWidth="1"/>
    <col min="14644" max="14848" width="11.42578125" style="79"/>
    <col min="14849" max="14849" width="2" style="79" customWidth="1"/>
    <col min="14850" max="14850" width="2.140625" style="79" customWidth="1"/>
    <col min="14851" max="14851" width="3.140625" style="79" customWidth="1"/>
    <col min="14852" max="14852" width="6.7109375" style="79" customWidth="1"/>
    <col min="14853" max="14853" width="1.5703125" style="79" customWidth="1"/>
    <col min="14854" max="14854" width="60" style="79" customWidth="1"/>
    <col min="14855" max="14878" width="5.7109375" style="79" customWidth="1"/>
    <col min="14879" max="14879" width="5.85546875" style="79" customWidth="1"/>
    <col min="14880" max="14881" width="11.42578125" style="79"/>
    <col min="14882" max="14882" width="4.7109375" style="79" customWidth="1"/>
    <col min="14883" max="14883" width="5" style="79" customWidth="1"/>
    <col min="14884" max="14884" width="2.28515625" style="79" customWidth="1"/>
    <col min="14885" max="14885" width="9" style="79" customWidth="1"/>
    <col min="14886" max="14886" width="8" style="79" customWidth="1"/>
    <col min="14887" max="14887" width="1" style="79" customWidth="1"/>
    <col min="14888" max="14888" width="6.7109375" style="79" customWidth="1"/>
    <col min="14889" max="14889" width="1" style="79" customWidth="1"/>
    <col min="14890" max="14890" width="6.7109375" style="79" customWidth="1"/>
    <col min="14891" max="14891" width="1" style="79" customWidth="1"/>
    <col min="14892" max="14892" width="6.7109375" style="79" customWidth="1"/>
    <col min="14893" max="14893" width="1" style="79" customWidth="1"/>
    <col min="14894" max="14894" width="6.7109375" style="79" customWidth="1"/>
    <col min="14895" max="14895" width="1" style="79" customWidth="1"/>
    <col min="14896" max="14896" width="6.7109375" style="79" customWidth="1"/>
    <col min="14897" max="14897" width="1" style="79" customWidth="1"/>
    <col min="14898" max="14899" width="6.7109375" style="79" customWidth="1"/>
    <col min="14900" max="15104" width="11.42578125" style="79"/>
    <col min="15105" max="15105" width="2" style="79" customWidth="1"/>
    <col min="15106" max="15106" width="2.140625" style="79" customWidth="1"/>
    <col min="15107" max="15107" width="3.140625" style="79" customWidth="1"/>
    <col min="15108" max="15108" width="6.7109375" style="79" customWidth="1"/>
    <col min="15109" max="15109" width="1.5703125" style="79" customWidth="1"/>
    <col min="15110" max="15110" width="60" style="79" customWidth="1"/>
    <col min="15111" max="15134" width="5.7109375" style="79" customWidth="1"/>
    <col min="15135" max="15135" width="5.85546875" style="79" customWidth="1"/>
    <col min="15136" max="15137" width="11.42578125" style="79"/>
    <col min="15138" max="15138" width="4.7109375" style="79" customWidth="1"/>
    <col min="15139" max="15139" width="5" style="79" customWidth="1"/>
    <col min="15140" max="15140" width="2.28515625" style="79" customWidth="1"/>
    <col min="15141" max="15141" width="9" style="79" customWidth="1"/>
    <col min="15142" max="15142" width="8" style="79" customWidth="1"/>
    <col min="15143" max="15143" width="1" style="79" customWidth="1"/>
    <col min="15144" max="15144" width="6.7109375" style="79" customWidth="1"/>
    <col min="15145" max="15145" width="1" style="79" customWidth="1"/>
    <col min="15146" max="15146" width="6.7109375" style="79" customWidth="1"/>
    <col min="15147" max="15147" width="1" style="79" customWidth="1"/>
    <col min="15148" max="15148" width="6.7109375" style="79" customWidth="1"/>
    <col min="15149" max="15149" width="1" style="79" customWidth="1"/>
    <col min="15150" max="15150" width="6.7109375" style="79" customWidth="1"/>
    <col min="15151" max="15151" width="1" style="79" customWidth="1"/>
    <col min="15152" max="15152" width="6.7109375" style="79" customWidth="1"/>
    <col min="15153" max="15153" width="1" style="79" customWidth="1"/>
    <col min="15154" max="15155" width="6.7109375" style="79" customWidth="1"/>
    <col min="15156" max="15360" width="11.42578125" style="79"/>
    <col min="15361" max="15361" width="2" style="79" customWidth="1"/>
    <col min="15362" max="15362" width="2.140625" style="79" customWidth="1"/>
    <col min="15363" max="15363" width="3.140625" style="79" customWidth="1"/>
    <col min="15364" max="15364" width="6.7109375" style="79" customWidth="1"/>
    <col min="15365" max="15365" width="1.5703125" style="79" customWidth="1"/>
    <col min="15366" max="15366" width="60" style="79" customWidth="1"/>
    <col min="15367" max="15390" width="5.7109375" style="79" customWidth="1"/>
    <col min="15391" max="15391" width="5.85546875" style="79" customWidth="1"/>
    <col min="15392" max="15393" width="11.42578125" style="79"/>
    <col min="15394" max="15394" width="4.7109375" style="79" customWidth="1"/>
    <col min="15395" max="15395" width="5" style="79" customWidth="1"/>
    <col min="15396" max="15396" width="2.28515625" style="79" customWidth="1"/>
    <col min="15397" max="15397" width="9" style="79" customWidth="1"/>
    <col min="15398" max="15398" width="8" style="79" customWidth="1"/>
    <col min="15399" max="15399" width="1" style="79" customWidth="1"/>
    <col min="15400" max="15400" width="6.7109375" style="79" customWidth="1"/>
    <col min="15401" max="15401" width="1" style="79" customWidth="1"/>
    <col min="15402" max="15402" width="6.7109375" style="79" customWidth="1"/>
    <col min="15403" max="15403" width="1" style="79" customWidth="1"/>
    <col min="15404" max="15404" width="6.7109375" style="79" customWidth="1"/>
    <col min="15405" max="15405" width="1" style="79" customWidth="1"/>
    <col min="15406" max="15406" width="6.7109375" style="79" customWidth="1"/>
    <col min="15407" max="15407" width="1" style="79" customWidth="1"/>
    <col min="15408" max="15408" width="6.7109375" style="79" customWidth="1"/>
    <col min="15409" max="15409" width="1" style="79" customWidth="1"/>
    <col min="15410" max="15411" width="6.7109375" style="79" customWidth="1"/>
    <col min="15412" max="15616" width="11.42578125" style="79"/>
    <col min="15617" max="15617" width="2" style="79" customWidth="1"/>
    <col min="15618" max="15618" width="2.140625" style="79" customWidth="1"/>
    <col min="15619" max="15619" width="3.140625" style="79" customWidth="1"/>
    <col min="15620" max="15620" width="6.7109375" style="79" customWidth="1"/>
    <col min="15621" max="15621" width="1.5703125" style="79" customWidth="1"/>
    <col min="15622" max="15622" width="60" style="79" customWidth="1"/>
    <col min="15623" max="15646" width="5.7109375" style="79" customWidth="1"/>
    <col min="15647" max="15647" width="5.85546875" style="79" customWidth="1"/>
    <col min="15648" max="15649" width="11.42578125" style="79"/>
    <col min="15650" max="15650" width="4.7109375" style="79" customWidth="1"/>
    <col min="15651" max="15651" width="5" style="79" customWidth="1"/>
    <col min="15652" max="15652" width="2.28515625" style="79" customWidth="1"/>
    <col min="15653" max="15653" width="9" style="79" customWidth="1"/>
    <col min="15654" max="15654" width="8" style="79" customWidth="1"/>
    <col min="15655" max="15655" width="1" style="79" customWidth="1"/>
    <col min="15656" max="15656" width="6.7109375" style="79" customWidth="1"/>
    <col min="15657" max="15657" width="1" style="79" customWidth="1"/>
    <col min="15658" max="15658" width="6.7109375" style="79" customWidth="1"/>
    <col min="15659" max="15659" width="1" style="79" customWidth="1"/>
    <col min="15660" max="15660" width="6.7109375" style="79" customWidth="1"/>
    <col min="15661" max="15661" width="1" style="79" customWidth="1"/>
    <col min="15662" max="15662" width="6.7109375" style="79" customWidth="1"/>
    <col min="15663" max="15663" width="1" style="79" customWidth="1"/>
    <col min="15664" max="15664" width="6.7109375" style="79" customWidth="1"/>
    <col min="15665" max="15665" width="1" style="79" customWidth="1"/>
    <col min="15666" max="15667" width="6.7109375" style="79" customWidth="1"/>
    <col min="15668" max="15872" width="11.42578125" style="79"/>
    <col min="15873" max="15873" width="2" style="79" customWidth="1"/>
    <col min="15874" max="15874" width="2.140625" style="79" customWidth="1"/>
    <col min="15875" max="15875" width="3.140625" style="79" customWidth="1"/>
    <col min="15876" max="15876" width="6.7109375" style="79" customWidth="1"/>
    <col min="15877" max="15877" width="1.5703125" style="79" customWidth="1"/>
    <col min="15878" max="15878" width="60" style="79" customWidth="1"/>
    <col min="15879" max="15902" width="5.7109375" style="79" customWidth="1"/>
    <col min="15903" max="15903" width="5.85546875" style="79" customWidth="1"/>
    <col min="15904" max="15905" width="11.42578125" style="79"/>
    <col min="15906" max="15906" width="4.7109375" style="79" customWidth="1"/>
    <col min="15907" max="15907" width="5" style="79" customWidth="1"/>
    <col min="15908" max="15908" width="2.28515625" style="79" customWidth="1"/>
    <col min="15909" max="15909" width="9" style="79" customWidth="1"/>
    <col min="15910" max="15910" width="8" style="79" customWidth="1"/>
    <col min="15911" max="15911" width="1" style="79" customWidth="1"/>
    <col min="15912" max="15912" width="6.7109375" style="79" customWidth="1"/>
    <col min="15913" max="15913" width="1" style="79" customWidth="1"/>
    <col min="15914" max="15914" width="6.7109375" style="79" customWidth="1"/>
    <col min="15915" max="15915" width="1" style="79" customWidth="1"/>
    <col min="15916" max="15916" width="6.7109375" style="79" customWidth="1"/>
    <col min="15917" max="15917" width="1" style="79" customWidth="1"/>
    <col min="15918" max="15918" width="6.7109375" style="79" customWidth="1"/>
    <col min="15919" max="15919" width="1" style="79" customWidth="1"/>
    <col min="15920" max="15920" width="6.7109375" style="79" customWidth="1"/>
    <col min="15921" max="15921" width="1" style="79" customWidth="1"/>
    <col min="15922" max="15923" width="6.7109375" style="79" customWidth="1"/>
    <col min="15924" max="16128" width="11.42578125" style="79"/>
    <col min="16129" max="16129" width="2" style="79" customWidth="1"/>
    <col min="16130" max="16130" width="2.140625" style="79" customWidth="1"/>
    <col min="16131" max="16131" width="3.140625" style="79" customWidth="1"/>
    <col min="16132" max="16132" width="6.7109375" style="79" customWidth="1"/>
    <col min="16133" max="16133" width="1.5703125" style="79" customWidth="1"/>
    <col min="16134" max="16134" width="60" style="79" customWidth="1"/>
    <col min="16135" max="16158" width="5.7109375" style="79" customWidth="1"/>
    <col min="16159" max="16159" width="5.85546875" style="79" customWidth="1"/>
    <col min="16160" max="16161" width="11.42578125" style="79"/>
    <col min="16162" max="16162" width="4.7109375" style="79" customWidth="1"/>
    <col min="16163" max="16163" width="5" style="79" customWidth="1"/>
    <col min="16164" max="16164" width="2.28515625" style="79" customWidth="1"/>
    <col min="16165" max="16165" width="9" style="79" customWidth="1"/>
    <col min="16166" max="16166" width="8" style="79" customWidth="1"/>
    <col min="16167" max="16167" width="1" style="79" customWidth="1"/>
    <col min="16168" max="16168" width="6.7109375" style="79" customWidth="1"/>
    <col min="16169" max="16169" width="1" style="79" customWidth="1"/>
    <col min="16170" max="16170" width="6.7109375" style="79" customWidth="1"/>
    <col min="16171" max="16171" width="1" style="79" customWidth="1"/>
    <col min="16172" max="16172" width="6.7109375" style="79" customWidth="1"/>
    <col min="16173" max="16173" width="1" style="79" customWidth="1"/>
    <col min="16174" max="16174" width="6.7109375" style="79" customWidth="1"/>
    <col min="16175" max="16175" width="1" style="79" customWidth="1"/>
    <col min="16176" max="16176" width="6.7109375" style="79" customWidth="1"/>
    <col min="16177" max="16177" width="1" style="79" customWidth="1"/>
    <col min="16178" max="16179" width="6.7109375" style="79" customWidth="1"/>
    <col min="16180" max="16384" width="11.42578125" style="79"/>
  </cols>
  <sheetData>
    <row r="1" spans="1:52" ht="13.5" customHeight="1">
      <c r="G1" s="77"/>
      <c r="H1" s="77"/>
      <c r="I1" s="77"/>
      <c r="J1" s="77"/>
      <c r="K1" s="77"/>
      <c r="L1" s="77"/>
      <c r="M1" s="77"/>
      <c r="N1" s="77"/>
      <c r="O1" s="77"/>
      <c r="P1" s="77"/>
      <c r="Q1" s="77"/>
      <c r="R1" s="77"/>
      <c r="S1" s="77"/>
      <c r="T1" s="77"/>
      <c r="U1" s="77"/>
      <c r="V1" s="77"/>
      <c r="W1" s="77"/>
      <c r="X1" s="77"/>
      <c r="Y1" s="77"/>
      <c r="Z1" s="77"/>
      <c r="AA1" s="77"/>
      <c r="AB1" s="77"/>
      <c r="AC1" s="77"/>
      <c r="AD1" s="77"/>
      <c r="AE1" s="77"/>
      <c r="AF1" s="77"/>
      <c r="AG1" s="78"/>
    </row>
    <row r="2" spans="1:52" ht="3.75" customHeight="1">
      <c r="A2" s="80"/>
      <c r="B2" s="80"/>
      <c r="C2" s="81"/>
      <c r="D2" s="80"/>
      <c r="E2" s="80"/>
      <c r="F2" s="80"/>
      <c r="G2" s="82"/>
      <c r="H2" s="82"/>
      <c r="I2" s="82"/>
      <c r="J2" s="82"/>
      <c r="K2" s="82"/>
      <c r="L2" s="82"/>
      <c r="M2" s="82"/>
      <c r="N2" s="82"/>
      <c r="O2" s="82"/>
      <c r="P2" s="82"/>
      <c r="Q2" s="82"/>
      <c r="R2" s="82"/>
      <c r="S2" s="82"/>
      <c r="T2" s="82"/>
      <c r="U2" s="82"/>
      <c r="V2" s="82"/>
      <c r="W2" s="82"/>
      <c r="X2" s="82"/>
      <c r="Y2" s="82"/>
      <c r="Z2" s="82"/>
      <c r="AA2" s="82"/>
      <c r="AB2" s="82"/>
      <c r="AC2" s="82"/>
      <c r="AD2" s="82"/>
      <c r="AE2" s="82"/>
      <c r="AF2" s="77"/>
      <c r="AG2" s="78"/>
    </row>
    <row r="3" spans="1:52" ht="12.75" customHeight="1">
      <c r="A3" s="80"/>
      <c r="B3" s="80"/>
      <c r="C3" s="81"/>
      <c r="D3" s="2246" t="s">
        <v>85</v>
      </c>
      <c r="E3" s="2246"/>
      <c r="F3" s="2246"/>
      <c r="G3" s="2246"/>
      <c r="H3" s="2246"/>
      <c r="I3" s="2246"/>
      <c r="J3" s="2246"/>
      <c r="K3" s="2246"/>
      <c r="L3" s="2246"/>
      <c r="M3" s="2246"/>
      <c r="N3" s="2246"/>
      <c r="O3" s="2246"/>
      <c r="P3" s="2246"/>
      <c r="Q3" s="2246"/>
      <c r="R3" s="2246"/>
      <c r="S3" s="2246"/>
      <c r="T3" s="2246"/>
      <c r="U3" s="2246"/>
      <c r="V3" s="2246"/>
      <c r="W3" s="2246"/>
      <c r="X3" s="2246"/>
      <c r="Y3" s="2246"/>
      <c r="Z3" s="2246"/>
      <c r="AA3" s="2246"/>
      <c r="AB3" s="2246"/>
      <c r="AC3" s="2246"/>
      <c r="AD3" s="2246"/>
      <c r="AE3" s="2246"/>
      <c r="AF3" s="77"/>
      <c r="AG3" s="83"/>
      <c r="AH3" s="83"/>
      <c r="AI3" s="2247"/>
      <c r="AJ3" s="2247"/>
      <c r="AK3" s="2247"/>
      <c r="AL3" s="2247"/>
      <c r="AM3" s="2247"/>
      <c r="AN3" s="2247"/>
      <c r="AO3" s="2247"/>
      <c r="AP3" s="2247"/>
      <c r="AQ3" s="2247"/>
      <c r="AR3" s="2247"/>
      <c r="AS3" s="2247"/>
      <c r="AT3" s="2247"/>
      <c r="AU3" s="2247"/>
      <c r="AV3" s="2247"/>
      <c r="AW3" s="2247"/>
    </row>
    <row r="4" spans="1:52" s="83" customFormat="1" ht="12.75" customHeight="1">
      <c r="A4" s="80"/>
      <c r="B4" s="84"/>
      <c r="C4" s="85"/>
      <c r="D4" s="2246" t="s">
        <v>1</v>
      </c>
      <c r="E4" s="2246"/>
      <c r="F4" s="2246"/>
      <c r="G4" s="2246"/>
      <c r="H4" s="2246"/>
      <c r="I4" s="2246"/>
      <c r="J4" s="2246"/>
      <c r="K4" s="2246"/>
      <c r="L4" s="2246"/>
      <c r="M4" s="2246"/>
      <c r="N4" s="2246"/>
      <c r="O4" s="2246"/>
      <c r="P4" s="2246"/>
      <c r="Q4" s="2246"/>
      <c r="R4" s="2246"/>
      <c r="S4" s="2246"/>
      <c r="T4" s="2246"/>
      <c r="U4" s="2246"/>
      <c r="V4" s="2246"/>
      <c r="W4" s="2246"/>
      <c r="X4" s="2246"/>
      <c r="Y4" s="2246"/>
      <c r="Z4" s="2246"/>
      <c r="AA4" s="2246"/>
      <c r="AB4" s="2246"/>
      <c r="AC4" s="2246"/>
      <c r="AD4" s="2246"/>
      <c r="AE4" s="2246"/>
      <c r="AF4" s="82"/>
      <c r="AG4" s="86"/>
      <c r="AH4" s="86"/>
      <c r="AI4" s="87"/>
      <c r="AY4" s="88"/>
      <c r="AZ4" s="88"/>
    </row>
    <row r="5" spans="1:52" s="83" customFormat="1" ht="3" customHeight="1">
      <c r="A5" s="80"/>
      <c r="B5" s="80"/>
      <c r="C5" s="81"/>
      <c r="D5" s="80"/>
      <c r="E5" s="89"/>
      <c r="F5" s="89"/>
      <c r="G5" s="89"/>
      <c r="H5" s="89"/>
      <c r="I5" s="89"/>
      <c r="J5" s="89"/>
      <c r="K5" s="90"/>
      <c r="L5" s="90"/>
      <c r="M5" s="89"/>
      <c r="N5" s="89"/>
      <c r="O5" s="89"/>
      <c r="P5" s="89"/>
      <c r="Q5" s="90"/>
      <c r="R5" s="90"/>
      <c r="S5" s="89"/>
      <c r="T5" s="89"/>
      <c r="U5" s="89"/>
      <c r="V5" s="89"/>
      <c r="W5" s="90"/>
      <c r="X5" s="90"/>
      <c r="Y5" s="89"/>
      <c r="Z5" s="89"/>
      <c r="AA5" s="89"/>
      <c r="AB5" s="89"/>
      <c r="AC5" s="90"/>
      <c r="AD5" s="90"/>
      <c r="AE5" s="91"/>
      <c r="AF5" s="82"/>
      <c r="AI5" s="92"/>
    </row>
    <row r="6" spans="1:52" s="83" customFormat="1" ht="12.75" customHeight="1">
      <c r="A6" s="93"/>
      <c r="B6" s="93"/>
      <c r="C6" s="93"/>
      <c r="D6" s="2248" t="s">
        <v>2</v>
      </c>
      <c r="E6" s="2219" t="s">
        <v>78</v>
      </c>
      <c r="F6" s="2219"/>
      <c r="G6" s="2251"/>
      <c r="H6" s="2251"/>
      <c r="I6" s="2251"/>
      <c r="J6" s="2251"/>
      <c r="K6" s="2251"/>
      <c r="L6" s="2251"/>
      <c r="M6" s="2251"/>
      <c r="N6" s="2251"/>
      <c r="O6" s="2251"/>
      <c r="P6" s="2251"/>
      <c r="Q6" s="2251"/>
      <c r="R6" s="2251"/>
      <c r="S6" s="2251"/>
      <c r="T6" s="2251"/>
      <c r="U6" s="2251"/>
      <c r="V6" s="2251"/>
      <c r="W6" s="2251"/>
      <c r="X6" s="2251"/>
      <c r="Y6" s="94"/>
      <c r="Z6" s="94"/>
      <c r="AA6" s="94"/>
      <c r="AB6" s="94"/>
      <c r="AC6" s="94"/>
      <c r="AD6" s="94"/>
      <c r="AE6" s="95"/>
      <c r="AF6" s="82"/>
      <c r="AI6" s="92"/>
    </row>
    <row r="7" spans="1:52" ht="12.75" customHeight="1">
      <c r="A7" s="93" t="s">
        <v>9</v>
      </c>
      <c r="B7" s="93" t="s">
        <v>10</v>
      </c>
      <c r="C7" s="93" t="s">
        <v>11</v>
      </c>
      <c r="D7" s="2249"/>
      <c r="E7" s="2220"/>
      <c r="F7" s="2220"/>
      <c r="G7" s="2252" t="s">
        <v>86</v>
      </c>
      <c r="H7" s="2252"/>
      <c r="I7" s="2252"/>
      <c r="J7" s="2252"/>
      <c r="K7" s="2252"/>
      <c r="L7" s="2252"/>
      <c r="M7" s="2252" t="s">
        <v>87</v>
      </c>
      <c r="N7" s="2252"/>
      <c r="O7" s="2252"/>
      <c r="P7" s="2252"/>
      <c r="Q7" s="2252"/>
      <c r="R7" s="2252"/>
      <c r="S7" s="2252" t="s">
        <v>13</v>
      </c>
      <c r="T7" s="2252"/>
      <c r="U7" s="2252"/>
      <c r="V7" s="2252"/>
      <c r="W7" s="2252"/>
      <c r="X7" s="2252"/>
      <c r="Y7" s="2252" t="s">
        <v>88</v>
      </c>
      <c r="Z7" s="2252"/>
      <c r="AA7" s="2252"/>
      <c r="AB7" s="2252"/>
      <c r="AC7" s="2252"/>
      <c r="AD7" s="2252"/>
      <c r="AE7" s="2243" t="s">
        <v>8</v>
      </c>
      <c r="AF7" s="77"/>
      <c r="AG7" s="96"/>
    </row>
    <row r="8" spans="1:52">
      <c r="A8" s="93"/>
      <c r="B8" s="93"/>
      <c r="C8" s="93"/>
      <c r="D8" s="2250"/>
      <c r="E8" s="2221"/>
      <c r="F8" s="2221"/>
      <c r="G8" s="97" t="s">
        <v>89</v>
      </c>
      <c r="H8" s="97" t="s">
        <v>90</v>
      </c>
      <c r="I8" s="97" t="s">
        <v>91</v>
      </c>
      <c r="J8" s="97" t="s">
        <v>92</v>
      </c>
      <c r="K8" s="97" t="s">
        <v>93</v>
      </c>
      <c r="L8" s="97" t="s">
        <v>8</v>
      </c>
      <c r="M8" s="97" t="s">
        <v>89</v>
      </c>
      <c r="N8" s="97" t="s">
        <v>90</v>
      </c>
      <c r="O8" s="97" t="s">
        <v>91</v>
      </c>
      <c r="P8" s="97" t="s">
        <v>92</v>
      </c>
      <c r="Q8" s="97" t="s">
        <v>93</v>
      </c>
      <c r="R8" s="97" t="s">
        <v>8</v>
      </c>
      <c r="S8" s="97" t="s">
        <v>89</v>
      </c>
      <c r="T8" s="97" t="s">
        <v>90</v>
      </c>
      <c r="U8" s="97" t="s">
        <v>91</v>
      </c>
      <c r="V8" s="97" t="s">
        <v>92</v>
      </c>
      <c r="W8" s="97" t="s">
        <v>93</v>
      </c>
      <c r="X8" s="97" t="s">
        <v>8</v>
      </c>
      <c r="Y8" s="97" t="s">
        <v>89</v>
      </c>
      <c r="Z8" s="97" t="s">
        <v>90</v>
      </c>
      <c r="AA8" s="97" t="s">
        <v>91</v>
      </c>
      <c r="AB8" s="97" t="s">
        <v>92</v>
      </c>
      <c r="AC8" s="97" t="s">
        <v>93</v>
      </c>
      <c r="AD8" s="97" t="s">
        <v>8</v>
      </c>
      <c r="AE8" s="2244"/>
      <c r="AF8" s="77"/>
      <c r="AG8" s="83"/>
    </row>
    <row r="9" spans="1:52">
      <c r="A9" s="93"/>
      <c r="B9" s="93"/>
      <c r="C9" s="93"/>
      <c r="D9" s="2211">
        <v>1401</v>
      </c>
      <c r="E9" s="98" t="s">
        <v>20</v>
      </c>
      <c r="F9" s="14"/>
      <c r="G9" s="99">
        <f>SUM(G10:G17)</f>
        <v>0</v>
      </c>
      <c r="H9" s="99">
        <f>SUM(H10:H17)</f>
        <v>22</v>
      </c>
      <c r="I9" s="99">
        <f>SUM(I10:I17)</f>
        <v>0</v>
      </c>
      <c r="J9" s="99">
        <f>SUM(J10:J17)</f>
        <v>66</v>
      </c>
      <c r="K9" s="99">
        <f>SUM(K10:K17)</f>
        <v>49</v>
      </c>
      <c r="L9" s="99">
        <f t="shared" ref="L9:L61" si="0">SUM(G9:K9)</f>
        <v>137</v>
      </c>
      <c r="M9" s="99">
        <f>SUM(M10:M17)</f>
        <v>0</v>
      </c>
      <c r="N9" s="99">
        <f>SUM(N10:N17)</f>
        <v>8</v>
      </c>
      <c r="O9" s="99">
        <f>SUM(O10:O17)</f>
        <v>0</v>
      </c>
      <c r="P9" s="99">
        <f>SUM(P10:P17)</f>
        <v>7</v>
      </c>
      <c r="Q9" s="99">
        <f>SUM(Q10:Q17)</f>
        <v>3</v>
      </c>
      <c r="R9" s="99">
        <f t="shared" ref="R9:R61" si="1">SUM(M9:Q9)</f>
        <v>18</v>
      </c>
      <c r="S9" s="99">
        <f>SUM(S10:S17)</f>
        <v>5</v>
      </c>
      <c r="T9" s="99">
        <f>SUM(T10:T17)</f>
        <v>68</v>
      </c>
      <c r="U9" s="99">
        <f>SUM(U10:U17)</f>
        <v>1</v>
      </c>
      <c r="V9" s="99">
        <f>SUM(V10:V17)</f>
        <v>55</v>
      </c>
      <c r="W9" s="99">
        <f>SUM(W10:W17)</f>
        <v>15</v>
      </c>
      <c r="X9" s="99">
        <f t="shared" ref="X9:X56" si="2">SUM(S9:W9)</f>
        <v>144</v>
      </c>
      <c r="Y9" s="99">
        <f>SUM(Y10:Y17)</f>
        <v>0</v>
      </c>
      <c r="Z9" s="99">
        <f>SUM(Z10:Z17)</f>
        <v>14</v>
      </c>
      <c r="AA9" s="99">
        <f>SUM(AA10:AA17)</f>
        <v>0</v>
      </c>
      <c r="AB9" s="99">
        <f>SUM(AB10:AB17)</f>
        <v>0</v>
      </c>
      <c r="AC9" s="99">
        <f>SUM(AC10:AC17)</f>
        <v>0</v>
      </c>
      <c r="AD9" s="99">
        <f t="shared" ref="AD9:AD56" si="3">SUM(Y9:AC9)</f>
        <v>14</v>
      </c>
      <c r="AE9" s="100">
        <f t="shared" ref="AE9:AE61" si="4">SUM(R9,L9,X9,AD9)</f>
        <v>313</v>
      </c>
      <c r="AF9" s="77"/>
      <c r="AG9" s="83"/>
    </row>
    <row r="10" spans="1:52">
      <c r="A10" s="93">
        <v>1</v>
      </c>
      <c r="B10" s="93">
        <v>1</v>
      </c>
      <c r="C10" s="93">
        <v>11</v>
      </c>
      <c r="D10" s="2212"/>
      <c r="E10" s="18" t="s">
        <v>21</v>
      </c>
      <c r="F10" s="89"/>
      <c r="G10" s="18">
        <v>0</v>
      </c>
      <c r="H10" s="18">
        <v>11</v>
      </c>
      <c r="I10" s="18">
        <v>0</v>
      </c>
      <c r="J10" s="18">
        <v>25</v>
      </c>
      <c r="K10" s="18">
        <v>10</v>
      </c>
      <c r="L10" s="18">
        <f t="shared" si="0"/>
        <v>46</v>
      </c>
      <c r="M10" s="18">
        <v>0</v>
      </c>
      <c r="N10" s="18">
        <v>0</v>
      </c>
      <c r="O10" s="18">
        <v>0</v>
      </c>
      <c r="P10" s="18">
        <v>0</v>
      </c>
      <c r="Q10" s="18">
        <v>0</v>
      </c>
      <c r="R10" s="18">
        <f t="shared" si="1"/>
        <v>0</v>
      </c>
      <c r="S10" s="18">
        <v>0</v>
      </c>
      <c r="T10" s="18">
        <v>17</v>
      </c>
      <c r="U10" s="18">
        <v>1</v>
      </c>
      <c r="V10" s="18">
        <v>6</v>
      </c>
      <c r="W10" s="18">
        <v>1</v>
      </c>
      <c r="X10" s="18">
        <f t="shared" si="2"/>
        <v>25</v>
      </c>
      <c r="Y10" s="18">
        <v>0</v>
      </c>
      <c r="Z10" s="18">
        <v>6</v>
      </c>
      <c r="AA10" s="18">
        <v>0</v>
      </c>
      <c r="AB10" s="18">
        <v>0</v>
      </c>
      <c r="AC10" s="18">
        <v>0</v>
      </c>
      <c r="AD10" s="18">
        <f t="shared" si="3"/>
        <v>6</v>
      </c>
      <c r="AE10" s="101">
        <f t="shared" si="4"/>
        <v>77</v>
      </c>
      <c r="AF10" s="77"/>
      <c r="AG10" s="78"/>
    </row>
    <row r="11" spans="1:52">
      <c r="A11" s="93">
        <v>1</v>
      </c>
      <c r="B11" s="93">
        <v>1</v>
      </c>
      <c r="C11" s="93">
        <v>5</v>
      </c>
      <c r="D11" s="2212"/>
      <c r="E11" s="18" t="s">
        <v>22</v>
      </c>
      <c r="F11" s="89"/>
      <c r="G11" s="18">
        <v>0</v>
      </c>
      <c r="H11" s="18">
        <v>5</v>
      </c>
      <c r="I11" s="18">
        <v>0</v>
      </c>
      <c r="J11" s="18">
        <v>20</v>
      </c>
      <c r="K11" s="18">
        <v>17</v>
      </c>
      <c r="L11" s="18">
        <f t="shared" si="0"/>
        <v>42</v>
      </c>
      <c r="M11" s="18">
        <v>0</v>
      </c>
      <c r="N11" s="18">
        <v>6</v>
      </c>
      <c r="O11" s="18">
        <v>0</v>
      </c>
      <c r="P11" s="18">
        <v>2</v>
      </c>
      <c r="Q11" s="18">
        <v>1</v>
      </c>
      <c r="R11" s="18">
        <f t="shared" si="1"/>
        <v>9</v>
      </c>
      <c r="S11" s="18">
        <v>1</v>
      </c>
      <c r="T11" s="18">
        <v>8</v>
      </c>
      <c r="U11" s="18">
        <v>0</v>
      </c>
      <c r="V11" s="18">
        <v>15</v>
      </c>
      <c r="W11" s="18">
        <v>6</v>
      </c>
      <c r="X11" s="18">
        <f t="shared" si="2"/>
        <v>30</v>
      </c>
      <c r="Y11" s="18">
        <v>0</v>
      </c>
      <c r="Z11" s="18">
        <v>2</v>
      </c>
      <c r="AA11" s="18">
        <v>0</v>
      </c>
      <c r="AB11" s="18">
        <v>0</v>
      </c>
      <c r="AC11" s="18">
        <v>0</v>
      </c>
      <c r="AD11" s="18">
        <f t="shared" si="3"/>
        <v>2</v>
      </c>
      <c r="AE11" s="101">
        <f t="shared" si="4"/>
        <v>83</v>
      </c>
      <c r="AF11" s="77"/>
      <c r="AG11" s="78"/>
    </row>
    <row r="12" spans="1:52">
      <c r="A12" s="93">
        <v>1</v>
      </c>
      <c r="B12" s="93">
        <v>1</v>
      </c>
      <c r="C12" s="93">
        <v>12</v>
      </c>
      <c r="D12" s="2212"/>
      <c r="E12" s="18" t="s">
        <v>23</v>
      </c>
      <c r="F12" s="89"/>
      <c r="G12" s="18">
        <v>0</v>
      </c>
      <c r="H12" s="18">
        <v>2</v>
      </c>
      <c r="I12" s="18">
        <v>0</v>
      </c>
      <c r="J12" s="18">
        <v>11</v>
      </c>
      <c r="K12" s="18">
        <v>17</v>
      </c>
      <c r="L12" s="18">
        <f t="shared" si="0"/>
        <v>30</v>
      </c>
      <c r="M12" s="18">
        <v>0</v>
      </c>
      <c r="N12" s="18">
        <v>1</v>
      </c>
      <c r="O12" s="18">
        <v>0</v>
      </c>
      <c r="P12" s="18">
        <v>3</v>
      </c>
      <c r="Q12" s="18">
        <v>2</v>
      </c>
      <c r="R12" s="18">
        <f t="shared" si="1"/>
        <v>6</v>
      </c>
      <c r="S12" s="18">
        <v>1</v>
      </c>
      <c r="T12" s="18">
        <v>7</v>
      </c>
      <c r="U12" s="18">
        <v>0</v>
      </c>
      <c r="V12" s="18">
        <v>12</v>
      </c>
      <c r="W12" s="18">
        <v>5</v>
      </c>
      <c r="X12" s="18">
        <f t="shared" si="2"/>
        <v>25</v>
      </c>
      <c r="Y12" s="18">
        <v>0</v>
      </c>
      <c r="Z12" s="18">
        <v>3</v>
      </c>
      <c r="AA12" s="18">
        <v>0</v>
      </c>
      <c r="AB12" s="18">
        <v>0</v>
      </c>
      <c r="AC12" s="18">
        <v>0</v>
      </c>
      <c r="AD12" s="18">
        <f t="shared" si="3"/>
        <v>3</v>
      </c>
      <c r="AE12" s="101">
        <f t="shared" si="4"/>
        <v>64</v>
      </c>
      <c r="AF12" s="77"/>
      <c r="AG12" s="78"/>
    </row>
    <row r="13" spans="1:52">
      <c r="A13" s="93">
        <v>1</v>
      </c>
      <c r="B13" s="93">
        <v>1</v>
      </c>
      <c r="C13" s="93">
        <v>2</v>
      </c>
      <c r="D13" s="2212"/>
      <c r="E13" s="18" t="s">
        <v>24</v>
      </c>
      <c r="F13" s="89"/>
      <c r="G13" s="18">
        <v>0</v>
      </c>
      <c r="H13" s="18">
        <v>0</v>
      </c>
      <c r="I13" s="18">
        <v>0</v>
      </c>
      <c r="J13" s="18">
        <v>4</v>
      </c>
      <c r="K13" s="18">
        <v>2</v>
      </c>
      <c r="L13" s="18">
        <f t="shared" si="0"/>
        <v>6</v>
      </c>
      <c r="M13" s="18">
        <v>0</v>
      </c>
      <c r="N13" s="18">
        <v>0</v>
      </c>
      <c r="O13" s="18">
        <v>0</v>
      </c>
      <c r="P13" s="18">
        <v>0</v>
      </c>
      <c r="Q13" s="18">
        <v>0</v>
      </c>
      <c r="R13" s="18">
        <f t="shared" si="1"/>
        <v>0</v>
      </c>
      <c r="S13" s="18">
        <v>0</v>
      </c>
      <c r="T13" s="18">
        <v>22</v>
      </c>
      <c r="U13" s="18">
        <v>0</v>
      </c>
      <c r="V13" s="18">
        <v>14</v>
      </c>
      <c r="W13" s="18">
        <v>0</v>
      </c>
      <c r="X13" s="18">
        <f t="shared" si="2"/>
        <v>36</v>
      </c>
      <c r="Y13" s="18">
        <v>0</v>
      </c>
      <c r="Z13" s="18">
        <v>1</v>
      </c>
      <c r="AA13" s="18">
        <v>0</v>
      </c>
      <c r="AB13" s="18">
        <v>0</v>
      </c>
      <c r="AC13" s="18">
        <v>0</v>
      </c>
      <c r="AD13" s="18">
        <f t="shared" si="3"/>
        <v>1</v>
      </c>
      <c r="AE13" s="101">
        <f t="shared" si="4"/>
        <v>43</v>
      </c>
      <c r="AF13" s="77"/>
      <c r="AG13" s="78"/>
    </row>
    <row r="14" spans="1:52">
      <c r="A14" s="93">
        <v>1</v>
      </c>
      <c r="B14" s="93">
        <v>1</v>
      </c>
      <c r="C14" s="93">
        <v>4</v>
      </c>
      <c r="D14" s="2212"/>
      <c r="E14" s="18" t="s">
        <v>25</v>
      </c>
      <c r="F14" s="89"/>
      <c r="G14" s="18">
        <v>0</v>
      </c>
      <c r="H14" s="18">
        <v>1</v>
      </c>
      <c r="I14" s="18">
        <v>0</v>
      </c>
      <c r="J14" s="18">
        <v>2</v>
      </c>
      <c r="K14" s="18">
        <v>2</v>
      </c>
      <c r="L14" s="18">
        <f t="shared" si="0"/>
        <v>5</v>
      </c>
      <c r="M14" s="18">
        <v>0</v>
      </c>
      <c r="N14" s="18">
        <v>0</v>
      </c>
      <c r="O14" s="18">
        <v>0</v>
      </c>
      <c r="P14" s="18">
        <v>0</v>
      </c>
      <c r="Q14" s="18">
        <v>0</v>
      </c>
      <c r="R14" s="18">
        <f t="shared" si="1"/>
        <v>0</v>
      </c>
      <c r="S14" s="18">
        <v>0</v>
      </c>
      <c r="T14" s="18">
        <v>9</v>
      </c>
      <c r="U14" s="18">
        <v>0</v>
      </c>
      <c r="V14" s="18">
        <v>4</v>
      </c>
      <c r="W14" s="18">
        <v>1</v>
      </c>
      <c r="X14" s="18">
        <f t="shared" si="2"/>
        <v>14</v>
      </c>
      <c r="Y14" s="18">
        <v>0</v>
      </c>
      <c r="Z14" s="18">
        <v>0</v>
      </c>
      <c r="AA14" s="18">
        <v>0</v>
      </c>
      <c r="AB14" s="18">
        <v>0</v>
      </c>
      <c r="AC14" s="18">
        <v>0</v>
      </c>
      <c r="AD14" s="18">
        <f t="shared" si="3"/>
        <v>0</v>
      </c>
      <c r="AE14" s="101">
        <f t="shared" si="4"/>
        <v>19</v>
      </c>
      <c r="AF14" s="77"/>
      <c r="AG14" s="78"/>
    </row>
    <row r="15" spans="1:52">
      <c r="A15" s="93">
        <v>1</v>
      </c>
      <c r="B15" s="93">
        <v>1</v>
      </c>
      <c r="C15" s="93">
        <v>1</v>
      </c>
      <c r="D15" s="2212"/>
      <c r="E15" s="18" t="s">
        <v>26</v>
      </c>
      <c r="F15" s="89"/>
      <c r="G15" s="18">
        <v>0</v>
      </c>
      <c r="H15" s="18">
        <v>2</v>
      </c>
      <c r="I15" s="18">
        <v>0</v>
      </c>
      <c r="J15" s="18">
        <v>2</v>
      </c>
      <c r="K15" s="18">
        <v>0</v>
      </c>
      <c r="L15" s="18">
        <f t="shared" si="0"/>
        <v>4</v>
      </c>
      <c r="M15" s="18">
        <v>0</v>
      </c>
      <c r="N15" s="18">
        <v>1</v>
      </c>
      <c r="O15" s="18">
        <v>0</v>
      </c>
      <c r="P15" s="18">
        <v>2</v>
      </c>
      <c r="Q15" s="18">
        <v>0</v>
      </c>
      <c r="R15" s="18">
        <f t="shared" si="1"/>
        <v>3</v>
      </c>
      <c r="S15" s="18">
        <v>1</v>
      </c>
      <c r="T15" s="18">
        <v>1</v>
      </c>
      <c r="U15" s="18">
        <v>0</v>
      </c>
      <c r="V15" s="18">
        <v>3</v>
      </c>
      <c r="W15" s="18">
        <v>2</v>
      </c>
      <c r="X15" s="18">
        <f t="shared" si="2"/>
        <v>7</v>
      </c>
      <c r="Y15" s="18">
        <v>0</v>
      </c>
      <c r="Z15" s="18">
        <v>2</v>
      </c>
      <c r="AA15" s="18">
        <v>0</v>
      </c>
      <c r="AB15" s="18">
        <v>0</v>
      </c>
      <c r="AC15" s="18">
        <v>0</v>
      </c>
      <c r="AD15" s="18">
        <f t="shared" si="3"/>
        <v>2</v>
      </c>
      <c r="AE15" s="101">
        <f t="shared" si="4"/>
        <v>16</v>
      </c>
      <c r="AF15" s="77"/>
      <c r="AG15" s="78"/>
    </row>
    <row r="16" spans="1:52">
      <c r="A16" s="93">
        <v>1</v>
      </c>
      <c r="B16" s="93">
        <v>1</v>
      </c>
      <c r="C16" s="93">
        <v>14</v>
      </c>
      <c r="D16" s="2212"/>
      <c r="E16" s="18" t="s">
        <v>27</v>
      </c>
      <c r="F16" s="89"/>
      <c r="G16" s="18">
        <v>0</v>
      </c>
      <c r="H16" s="18">
        <v>0</v>
      </c>
      <c r="I16" s="18">
        <v>0</v>
      </c>
      <c r="J16" s="18">
        <v>1</v>
      </c>
      <c r="K16" s="18">
        <v>0</v>
      </c>
      <c r="L16" s="18">
        <f t="shared" si="0"/>
        <v>1</v>
      </c>
      <c r="M16" s="18">
        <v>0</v>
      </c>
      <c r="N16" s="18">
        <v>0</v>
      </c>
      <c r="O16" s="18">
        <v>0</v>
      </c>
      <c r="P16" s="18">
        <v>0</v>
      </c>
      <c r="Q16" s="18">
        <v>0</v>
      </c>
      <c r="R16" s="18">
        <f t="shared" si="1"/>
        <v>0</v>
      </c>
      <c r="S16" s="18">
        <v>2</v>
      </c>
      <c r="T16" s="18">
        <v>4</v>
      </c>
      <c r="U16" s="18">
        <v>0</v>
      </c>
      <c r="V16" s="18">
        <v>1</v>
      </c>
      <c r="W16" s="18">
        <v>0</v>
      </c>
      <c r="X16" s="18">
        <f t="shared" si="2"/>
        <v>7</v>
      </c>
      <c r="Y16" s="18">
        <v>0</v>
      </c>
      <c r="Z16" s="18">
        <v>0</v>
      </c>
      <c r="AA16" s="18">
        <v>0</v>
      </c>
      <c r="AB16" s="18">
        <v>0</v>
      </c>
      <c r="AC16" s="18">
        <v>0</v>
      </c>
      <c r="AD16" s="18">
        <f>SUM(Y16:AC16)</f>
        <v>0</v>
      </c>
      <c r="AE16" s="101">
        <f t="shared" si="4"/>
        <v>8</v>
      </c>
      <c r="AF16" s="77"/>
      <c r="AG16" s="78"/>
    </row>
    <row r="17" spans="1:253">
      <c r="A17" s="93">
        <v>1</v>
      </c>
      <c r="B17" s="93">
        <v>1</v>
      </c>
      <c r="C17" s="93">
        <v>8</v>
      </c>
      <c r="D17" s="2213"/>
      <c r="E17" s="18" t="s">
        <v>28</v>
      </c>
      <c r="F17" s="89"/>
      <c r="G17" s="18">
        <v>0</v>
      </c>
      <c r="H17" s="18">
        <v>1</v>
      </c>
      <c r="I17" s="18">
        <v>0</v>
      </c>
      <c r="J17" s="18">
        <v>1</v>
      </c>
      <c r="K17" s="18">
        <v>1</v>
      </c>
      <c r="L17" s="18">
        <f t="shared" si="0"/>
        <v>3</v>
      </c>
      <c r="M17" s="18">
        <v>0</v>
      </c>
      <c r="N17" s="18">
        <v>0</v>
      </c>
      <c r="O17" s="18">
        <v>0</v>
      </c>
      <c r="P17" s="18">
        <v>0</v>
      </c>
      <c r="Q17" s="18">
        <v>0</v>
      </c>
      <c r="R17" s="18">
        <f t="shared" si="1"/>
        <v>0</v>
      </c>
      <c r="S17" s="18">
        <v>0</v>
      </c>
      <c r="T17" s="18">
        <v>0</v>
      </c>
      <c r="U17" s="18">
        <v>0</v>
      </c>
      <c r="V17" s="18">
        <v>0</v>
      </c>
      <c r="W17" s="18">
        <v>0</v>
      </c>
      <c r="X17" s="18">
        <f t="shared" si="2"/>
        <v>0</v>
      </c>
      <c r="Y17" s="18">
        <v>0</v>
      </c>
      <c r="Z17" s="18">
        <v>0</v>
      </c>
      <c r="AA17" s="18">
        <v>0</v>
      </c>
      <c r="AB17" s="18">
        <v>0</v>
      </c>
      <c r="AC17" s="18">
        <v>0</v>
      </c>
      <c r="AD17" s="18">
        <f t="shared" si="3"/>
        <v>0</v>
      </c>
      <c r="AE17" s="101">
        <f t="shared" si="4"/>
        <v>3</v>
      </c>
      <c r="AF17" s="77"/>
      <c r="AG17" s="78"/>
    </row>
    <row r="18" spans="1:253">
      <c r="A18" s="93"/>
      <c r="B18" s="93"/>
      <c r="C18" s="93"/>
      <c r="D18" s="2211">
        <v>1402</v>
      </c>
      <c r="E18" s="98" t="s">
        <v>29</v>
      </c>
      <c r="F18" s="14"/>
      <c r="G18" s="99">
        <f>SUM(G19:G27)</f>
        <v>0</v>
      </c>
      <c r="H18" s="99">
        <f>SUM(H19:H27)</f>
        <v>26</v>
      </c>
      <c r="I18" s="99">
        <f>SUM(I19:I27)</f>
        <v>4</v>
      </c>
      <c r="J18" s="99">
        <f>SUM(J19:J27)</f>
        <v>96</v>
      </c>
      <c r="K18" s="99">
        <f>SUM(K19:K27)</f>
        <v>73</v>
      </c>
      <c r="L18" s="99">
        <f t="shared" si="0"/>
        <v>199</v>
      </c>
      <c r="M18" s="99">
        <f>SUM(M19:M27)</f>
        <v>0</v>
      </c>
      <c r="N18" s="99">
        <f>SUM(N19:N27)</f>
        <v>22</v>
      </c>
      <c r="O18" s="99">
        <f>SUM(O19:O27)</f>
        <v>1</v>
      </c>
      <c r="P18" s="99">
        <f>SUM(P19:P27)</f>
        <v>26</v>
      </c>
      <c r="Q18" s="99">
        <f>SUM(Q19:Q27)</f>
        <v>10</v>
      </c>
      <c r="R18" s="99">
        <f t="shared" si="1"/>
        <v>59</v>
      </c>
      <c r="S18" s="99">
        <f>SUM(S19:S27)</f>
        <v>2</v>
      </c>
      <c r="T18" s="99">
        <f>SUM(T19:T27)</f>
        <v>99</v>
      </c>
      <c r="U18" s="99">
        <f>SUM(U19:U27)</f>
        <v>1</v>
      </c>
      <c r="V18" s="99">
        <f>SUM(V19:V27)</f>
        <v>107</v>
      </c>
      <c r="W18" s="99">
        <f>SUM(W19:W27)</f>
        <v>22</v>
      </c>
      <c r="X18" s="99">
        <f t="shared" si="2"/>
        <v>231</v>
      </c>
      <c r="Y18" s="99">
        <f>SUM(Y19:Y27)</f>
        <v>3</v>
      </c>
      <c r="Z18" s="99">
        <f>SUM(Z19:Z27)</f>
        <v>11</v>
      </c>
      <c r="AA18" s="99">
        <f>SUM(AA19:AA27)</f>
        <v>0</v>
      </c>
      <c r="AB18" s="99">
        <f>SUM(AB19:AB27)</f>
        <v>7</v>
      </c>
      <c r="AC18" s="99">
        <f>SUM(AC19:AC27)</f>
        <v>1</v>
      </c>
      <c r="AD18" s="99">
        <f t="shared" si="3"/>
        <v>22</v>
      </c>
      <c r="AE18" s="100">
        <f t="shared" si="4"/>
        <v>511</v>
      </c>
      <c r="AF18" s="77"/>
      <c r="AG18" s="2245"/>
      <c r="AH18" s="2245"/>
      <c r="AI18" s="2245"/>
      <c r="AJ18" s="2245"/>
      <c r="AK18" s="2245"/>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row>
    <row r="19" spans="1:253">
      <c r="A19" s="93">
        <v>2</v>
      </c>
      <c r="B19" s="93">
        <v>4</v>
      </c>
      <c r="C19" s="93">
        <v>11</v>
      </c>
      <c r="D19" s="2212"/>
      <c r="E19" s="18" t="s">
        <v>30</v>
      </c>
      <c r="F19" s="89"/>
      <c r="G19" s="18">
        <v>0</v>
      </c>
      <c r="H19" s="18">
        <v>3</v>
      </c>
      <c r="I19" s="18">
        <v>0</v>
      </c>
      <c r="J19" s="18">
        <v>29</v>
      </c>
      <c r="K19" s="18">
        <v>34</v>
      </c>
      <c r="L19" s="18">
        <f t="shared" si="0"/>
        <v>66</v>
      </c>
      <c r="M19" s="18">
        <v>0</v>
      </c>
      <c r="N19" s="18">
        <v>10</v>
      </c>
      <c r="O19" s="18">
        <v>0</v>
      </c>
      <c r="P19" s="18">
        <v>8</v>
      </c>
      <c r="Q19" s="18">
        <v>4</v>
      </c>
      <c r="R19" s="18">
        <f t="shared" si="1"/>
        <v>22</v>
      </c>
      <c r="S19" s="18">
        <v>0</v>
      </c>
      <c r="T19" s="18">
        <v>32</v>
      </c>
      <c r="U19" s="18">
        <v>0</v>
      </c>
      <c r="V19" s="18">
        <v>40</v>
      </c>
      <c r="W19" s="18">
        <v>16</v>
      </c>
      <c r="X19" s="18">
        <f t="shared" si="2"/>
        <v>88</v>
      </c>
      <c r="Y19" s="18">
        <v>0</v>
      </c>
      <c r="Z19" s="18">
        <v>0</v>
      </c>
      <c r="AA19" s="18">
        <v>0</v>
      </c>
      <c r="AB19" s="18">
        <v>0</v>
      </c>
      <c r="AC19" s="18">
        <v>0</v>
      </c>
      <c r="AD19" s="18">
        <f t="shared" si="3"/>
        <v>0</v>
      </c>
      <c r="AE19" s="101">
        <f t="shared" si="4"/>
        <v>176</v>
      </c>
      <c r="AF19" s="77"/>
      <c r="AG19" s="2245"/>
      <c r="AH19" s="2245"/>
      <c r="AI19" s="2245"/>
      <c r="AJ19" s="2245"/>
      <c r="AK19" s="2245"/>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row>
    <row r="20" spans="1:253">
      <c r="A20" s="93">
        <v>2</v>
      </c>
      <c r="B20" s="93">
        <v>4</v>
      </c>
      <c r="C20" s="93">
        <v>10</v>
      </c>
      <c r="D20" s="2212"/>
      <c r="E20" s="18" t="s">
        <v>31</v>
      </c>
      <c r="F20" s="89"/>
      <c r="G20" s="18">
        <v>0</v>
      </c>
      <c r="H20" s="18">
        <v>5</v>
      </c>
      <c r="I20" s="18">
        <v>0</v>
      </c>
      <c r="J20" s="18">
        <v>21</v>
      </c>
      <c r="K20" s="18">
        <v>5</v>
      </c>
      <c r="L20" s="18">
        <f t="shared" si="0"/>
        <v>31</v>
      </c>
      <c r="M20" s="18">
        <v>0</v>
      </c>
      <c r="N20" s="18">
        <v>4</v>
      </c>
      <c r="O20" s="18">
        <v>0</v>
      </c>
      <c r="P20" s="18">
        <v>6</v>
      </c>
      <c r="Q20" s="18">
        <v>0</v>
      </c>
      <c r="R20" s="18">
        <f t="shared" si="1"/>
        <v>10</v>
      </c>
      <c r="S20" s="18">
        <v>1</v>
      </c>
      <c r="T20" s="18">
        <v>17</v>
      </c>
      <c r="U20" s="18">
        <v>0</v>
      </c>
      <c r="V20" s="18">
        <v>27</v>
      </c>
      <c r="W20" s="18">
        <v>1</v>
      </c>
      <c r="X20" s="18">
        <f t="shared" si="2"/>
        <v>46</v>
      </c>
      <c r="Y20" s="18">
        <v>0</v>
      </c>
      <c r="Z20" s="18">
        <v>0</v>
      </c>
      <c r="AA20" s="18">
        <v>0</v>
      </c>
      <c r="AB20" s="18">
        <v>0</v>
      </c>
      <c r="AC20" s="18">
        <v>0</v>
      </c>
      <c r="AD20" s="18">
        <f t="shared" si="3"/>
        <v>0</v>
      </c>
      <c r="AE20" s="101">
        <f t="shared" si="4"/>
        <v>87</v>
      </c>
      <c r="AF20" s="77"/>
      <c r="AG20" s="2245"/>
      <c r="AH20" s="2245"/>
      <c r="AI20" s="2245"/>
      <c r="AJ20" s="2245"/>
      <c r="AK20" s="2245"/>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row>
    <row r="21" spans="1:253">
      <c r="A21" s="93">
        <v>2</v>
      </c>
      <c r="B21" s="93">
        <v>4</v>
      </c>
      <c r="C21" s="93">
        <v>10</v>
      </c>
      <c r="D21" s="2212"/>
      <c r="E21" s="18" t="s">
        <v>81</v>
      </c>
      <c r="F21" s="89"/>
      <c r="G21" s="18">
        <v>0</v>
      </c>
      <c r="H21" s="18">
        <v>5</v>
      </c>
      <c r="I21" s="18">
        <v>1</v>
      </c>
      <c r="J21" s="18">
        <v>24</v>
      </c>
      <c r="K21" s="18">
        <v>17</v>
      </c>
      <c r="L21" s="18">
        <f t="shared" si="0"/>
        <v>47</v>
      </c>
      <c r="M21" s="18">
        <v>0</v>
      </c>
      <c r="N21" s="18">
        <v>1</v>
      </c>
      <c r="O21" s="18">
        <v>0</v>
      </c>
      <c r="P21" s="18">
        <v>4</v>
      </c>
      <c r="Q21" s="18">
        <v>3</v>
      </c>
      <c r="R21" s="18">
        <f t="shared" si="1"/>
        <v>8</v>
      </c>
      <c r="S21" s="18">
        <v>0</v>
      </c>
      <c r="T21" s="18">
        <v>14</v>
      </c>
      <c r="U21" s="18">
        <v>1</v>
      </c>
      <c r="V21" s="18">
        <v>13</v>
      </c>
      <c r="W21" s="18">
        <v>2</v>
      </c>
      <c r="X21" s="18">
        <f t="shared" si="2"/>
        <v>30</v>
      </c>
      <c r="Y21" s="18">
        <v>0</v>
      </c>
      <c r="Z21" s="18">
        <v>0</v>
      </c>
      <c r="AA21" s="18">
        <v>0</v>
      </c>
      <c r="AB21" s="18">
        <v>0</v>
      </c>
      <c r="AC21" s="18">
        <v>1</v>
      </c>
      <c r="AD21" s="18">
        <f t="shared" si="3"/>
        <v>1</v>
      </c>
      <c r="AE21" s="101">
        <f t="shared" si="4"/>
        <v>86</v>
      </c>
      <c r="AF21" s="77"/>
      <c r="AG21" s="2245"/>
      <c r="AH21" s="2245"/>
      <c r="AI21" s="2245"/>
      <c r="AJ21" s="2245"/>
      <c r="AK21" s="2245"/>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row>
    <row r="22" spans="1:253">
      <c r="A22" s="93">
        <v>2</v>
      </c>
      <c r="B22" s="93">
        <v>4</v>
      </c>
      <c r="C22" s="93">
        <v>3</v>
      </c>
      <c r="D22" s="2212"/>
      <c r="E22" s="18" t="s">
        <v>33</v>
      </c>
      <c r="F22" s="102"/>
      <c r="G22" s="18">
        <v>0</v>
      </c>
      <c r="H22" s="18">
        <v>3</v>
      </c>
      <c r="I22" s="18">
        <v>0</v>
      </c>
      <c r="J22" s="18">
        <v>8</v>
      </c>
      <c r="K22" s="18">
        <v>5</v>
      </c>
      <c r="L22" s="18">
        <f t="shared" si="0"/>
        <v>16</v>
      </c>
      <c r="M22" s="18">
        <v>0</v>
      </c>
      <c r="N22" s="18">
        <v>3</v>
      </c>
      <c r="O22" s="18">
        <v>1</v>
      </c>
      <c r="P22" s="18">
        <v>4</v>
      </c>
      <c r="Q22" s="18">
        <v>3</v>
      </c>
      <c r="R22" s="18">
        <f t="shared" si="1"/>
        <v>11</v>
      </c>
      <c r="S22" s="18">
        <v>1</v>
      </c>
      <c r="T22" s="18">
        <v>12</v>
      </c>
      <c r="U22" s="18">
        <v>0</v>
      </c>
      <c r="V22" s="18">
        <v>9</v>
      </c>
      <c r="W22" s="18">
        <v>1</v>
      </c>
      <c r="X22" s="18">
        <f t="shared" si="2"/>
        <v>23</v>
      </c>
      <c r="Y22" s="18">
        <v>0</v>
      </c>
      <c r="Z22" s="18">
        <v>0</v>
      </c>
      <c r="AA22" s="18">
        <v>0</v>
      </c>
      <c r="AB22" s="18">
        <v>0</v>
      </c>
      <c r="AC22" s="18">
        <v>0</v>
      </c>
      <c r="AD22" s="18">
        <f t="shared" si="3"/>
        <v>0</v>
      </c>
      <c r="AE22" s="101">
        <f t="shared" si="4"/>
        <v>50</v>
      </c>
      <c r="AF22" s="77"/>
      <c r="AG22" s="2245"/>
      <c r="AH22" s="2245"/>
      <c r="AI22" s="2245"/>
      <c r="AJ22" s="2245"/>
      <c r="AK22" s="2245"/>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row>
    <row r="23" spans="1:253">
      <c r="A23" s="93">
        <v>2</v>
      </c>
      <c r="B23" s="93">
        <v>4</v>
      </c>
      <c r="C23" s="93">
        <v>7</v>
      </c>
      <c r="D23" s="2212"/>
      <c r="E23" s="18" t="s">
        <v>34</v>
      </c>
      <c r="F23" s="89"/>
      <c r="G23" s="18">
        <v>0</v>
      </c>
      <c r="H23" s="18">
        <v>4</v>
      </c>
      <c r="I23" s="18">
        <v>0</v>
      </c>
      <c r="J23" s="18">
        <v>3</v>
      </c>
      <c r="K23" s="18">
        <v>3</v>
      </c>
      <c r="L23" s="18">
        <f t="shared" si="0"/>
        <v>10</v>
      </c>
      <c r="M23" s="18">
        <v>0</v>
      </c>
      <c r="N23" s="18">
        <v>2</v>
      </c>
      <c r="O23" s="18">
        <v>0</v>
      </c>
      <c r="P23" s="18">
        <v>1</v>
      </c>
      <c r="Q23" s="18">
        <v>0</v>
      </c>
      <c r="R23" s="18">
        <f t="shared" si="1"/>
        <v>3</v>
      </c>
      <c r="S23" s="18">
        <v>0</v>
      </c>
      <c r="T23" s="18">
        <v>6</v>
      </c>
      <c r="U23" s="18">
        <v>0</v>
      </c>
      <c r="V23" s="18">
        <v>5</v>
      </c>
      <c r="W23" s="18">
        <v>2</v>
      </c>
      <c r="X23" s="18">
        <f t="shared" si="2"/>
        <v>13</v>
      </c>
      <c r="Y23" s="18">
        <v>0</v>
      </c>
      <c r="Z23" s="18">
        <v>0</v>
      </c>
      <c r="AA23" s="18">
        <v>0</v>
      </c>
      <c r="AB23" s="18">
        <v>0</v>
      </c>
      <c r="AC23" s="18">
        <v>0</v>
      </c>
      <c r="AD23" s="18">
        <f t="shared" si="3"/>
        <v>0</v>
      </c>
      <c r="AE23" s="101">
        <f t="shared" si="4"/>
        <v>26</v>
      </c>
      <c r="AF23" s="77"/>
      <c r="AG23" s="183"/>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row>
    <row r="24" spans="1:253">
      <c r="A24" s="93">
        <v>2</v>
      </c>
      <c r="B24" s="93">
        <v>4</v>
      </c>
      <c r="C24" s="93">
        <v>1</v>
      </c>
      <c r="D24" s="2212"/>
      <c r="E24" s="18" t="s">
        <v>35</v>
      </c>
      <c r="F24" s="89"/>
      <c r="G24" s="18">
        <v>0</v>
      </c>
      <c r="H24" s="18">
        <v>1</v>
      </c>
      <c r="I24" s="18">
        <v>1</v>
      </c>
      <c r="J24" s="18">
        <v>3</v>
      </c>
      <c r="K24" s="18">
        <v>3</v>
      </c>
      <c r="L24" s="18">
        <f t="shared" si="0"/>
        <v>8</v>
      </c>
      <c r="M24" s="18">
        <v>0</v>
      </c>
      <c r="N24" s="18">
        <v>1</v>
      </c>
      <c r="O24" s="18">
        <v>0</v>
      </c>
      <c r="P24" s="18">
        <v>1</v>
      </c>
      <c r="Q24" s="18">
        <v>0</v>
      </c>
      <c r="R24" s="18">
        <f t="shared" si="1"/>
        <v>2</v>
      </c>
      <c r="S24" s="18">
        <v>0</v>
      </c>
      <c r="T24" s="18">
        <v>3</v>
      </c>
      <c r="U24" s="18">
        <v>0</v>
      </c>
      <c r="V24" s="18">
        <v>4</v>
      </c>
      <c r="W24" s="18">
        <v>0</v>
      </c>
      <c r="X24" s="18">
        <f t="shared" si="2"/>
        <v>7</v>
      </c>
      <c r="Y24" s="18">
        <v>0</v>
      </c>
      <c r="Z24" s="18">
        <v>0</v>
      </c>
      <c r="AA24" s="18">
        <v>0</v>
      </c>
      <c r="AB24" s="18">
        <v>1</v>
      </c>
      <c r="AC24" s="18">
        <v>0</v>
      </c>
      <c r="AD24" s="18">
        <f t="shared" si="3"/>
        <v>1</v>
      </c>
      <c r="AE24" s="101">
        <f t="shared" si="4"/>
        <v>18</v>
      </c>
      <c r="AF24" s="77"/>
      <c r="AG24" s="183"/>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row>
    <row r="25" spans="1:253">
      <c r="A25" s="93">
        <v>2</v>
      </c>
      <c r="B25" s="93">
        <v>4</v>
      </c>
      <c r="C25" s="93">
        <v>9</v>
      </c>
      <c r="D25" s="2212"/>
      <c r="E25" s="18" t="s">
        <v>36</v>
      </c>
      <c r="F25" s="89"/>
      <c r="G25" s="18">
        <v>0</v>
      </c>
      <c r="H25" s="18">
        <v>4</v>
      </c>
      <c r="I25" s="18">
        <v>1</v>
      </c>
      <c r="J25" s="18">
        <v>4</v>
      </c>
      <c r="K25" s="18">
        <v>2</v>
      </c>
      <c r="L25" s="18">
        <f t="shared" si="0"/>
        <v>11</v>
      </c>
      <c r="M25" s="18">
        <v>0</v>
      </c>
      <c r="N25" s="18">
        <v>1</v>
      </c>
      <c r="O25" s="18">
        <v>0</v>
      </c>
      <c r="P25" s="18">
        <v>2</v>
      </c>
      <c r="Q25" s="18">
        <v>0</v>
      </c>
      <c r="R25" s="18">
        <f t="shared" si="1"/>
        <v>3</v>
      </c>
      <c r="S25" s="18">
        <v>0</v>
      </c>
      <c r="T25" s="18">
        <v>10</v>
      </c>
      <c r="U25" s="18">
        <v>0</v>
      </c>
      <c r="V25" s="18">
        <v>5</v>
      </c>
      <c r="W25" s="18">
        <v>0</v>
      </c>
      <c r="X25" s="18">
        <f t="shared" si="2"/>
        <v>15</v>
      </c>
      <c r="Y25" s="18">
        <v>1</v>
      </c>
      <c r="Z25" s="18">
        <v>0</v>
      </c>
      <c r="AA25" s="18">
        <v>0</v>
      </c>
      <c r="AB25" s="18">
        <v>2</v>
      </c>
      <c r="AC25" s="18">
        <v>0</v>
      </c>
      <c r="AD25" s="18">
        <f t="shared" si="3"/>
        <v>3</v>
      </c>
      <c r="AE25" s="101">
        <f t="shared" si="4"/>
        <v>32</v>
      </c>
      <c r="AF25" s="77"/>
      <c r="AG25" s="183"/>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row>
    <row r="26" spans="1:253">
      <c r="A26" s="93">
        <v>2</v>
      </c>
      <c r="B26" s="93">
        <v>4</v>
      </c>
      <c r="C26" s="93">
        <v>11</v>
      </c>
      <c r="D26" s="2212"/>
      <c r="E26" s="18" t="s">
        <v>37</v>
      </c>
      <c r="F26" s="89"/>
      <c r="G26" s="18">
        <v>0</v>
      </c>
      <c r="H26" s="18">
        <v>1</v>
      </c>
      <c r="I26" s="18">
        <v>1</v>
      </c>
      <c r="J26" s="18">
        <v>4</v>
      </c>
      <c r="K26" s="18">
        <v>4</v>
      </c>
      <c r="L26" s="18">
        <f t="shared" si="0"/>
        <v>10</v>
      </c>
      <c r="M26" s="18">
        <v>0</v>
      </c>
      <c r="N26" s="18">
        <v>0</v>
      </c>
      <c r="O26" s="18">
        <v>0</v>
      </c>
      <c r="P26" s="18">
        <v>0</v>
      </c>
      <c r="Q26" s="18">
        <v>0</v>
      </c>
      <c r="R26" s="18">
        <f t="shared" si="1"/>
        <v>0</v>
      </c>
      <c r="S26" s="18">
        <v>0</v>
      </c>
      <c r="T26" s="18">
        <v>5</v>
      </c>
      <c r="U26" s="18">
        <v>0</v>
      </c>
      <c r="V26" s="18">
        <v>4</v>
      </c>
      <c r="W26" s="18">
        <v>0</v>
      </c>
      <c r="X26" s="18">
        <f t="shared" si="2"/>
        <v>9</v>
      </c>
      <c r="Y26" s="18">
        <v>2</v>
      </c>
      <c r="Z26" s="18">
        <v>10</v>
      </c>
      <c r="AA26" s="18">
        <v>0</v>
      </c>
      <c r="AB26" s="18">
        <v>4</v>
      </c>
      <c r="AC26" s="18">
        <v>0</v>
      </c>
      <c r="AD26" s="18">
        <f t="shared" si="3"/>
        <v>16</v>
      </c>
      <c r="AE26" s="101">
        <f t="shared" si="4"/>
        <v>35</v>
      </c>
      <c r="AF26" s="77"/>
      <c r="AG26" s="183"/>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IS26" s="79">
        <f>SUM(G26:IR26)</f>
        <v>105</v>
      </c>
    </row>
    <row r="27" spans="1:253">
      <c r="A27" s="93">
        <v>2</v>
      </c>
      <c r="B27" s="93">
        <v>4</v>
      </c>
      <c r="C27" s="93">
        <v>11</v>
      </c>
      <c r="D27" s="2213"/>
      <c r="E27" s="18" t="s">
        <v>38</v>
      </c>
      <c r="F27" s="89"/>
      <c r="G27" s="18">
        <v>0</v>
      </c>
      <c r="H27" s="18">
        <v>0</v>
      </c>
      <c r="I27" s="18">
        <v>0</v>
      </c>
      <c r="J27" s="18">
        <v>0</v>
      </c>
      <c r="K27" s="18">
        <v>0</v>
      </c>
      <c r="L27" s="18">
        <f t="shared" si="0"/>
        <v>0</v>
      </c>
      <c r="M27" s="18">
        <v>0</v>
      </c>
      <c r="N27" s="18">
        <v>0</v>
      </c>
      <c r="O27" s="18">
        <v>0</v>
      </c>
      <c r="P27" s="18">
        <v>0</v>
      </c>
      <c r="Q27" s="18">
        <v>0</v>
      </c>
      <c r="R27" s="18">
        <f t="shared" si="1"/>
        <v>0</v>
      </c>
      <c r="S27" s="18">
        <v>0</v>
      </c>
      <c r="T27" s="18">
        <v>0</v>
      </c>
      <c r="U27" s="18">
        <v>0</v>
      </c>
      <c r="V27" s="18">
        <v>0</v>
      </c>
      <c r="W27" s="18">
        <v>0</v>
      </c>
      <c r="X27" s="18">
        <f t="shared" si="2"/>
        <v>0</v>
      </c>
      <c r="Y27" s="18">
        <v>0</v>
      </c>
      <c r="Z27" s="18">
        <v>1</v>
      </c>
      <c r="AA27" s="18">
        <v>0</v>
      </c>
      <c r="AB27" s="18">
        <v>0</v>
      </c>
      <c r="AC27" s="18">
        <v>0</v>
      </c>
      <c r="AD27" s="18">
        <f t="shared" si="3"/>
        <v>1</v>
      </c>
      <c r="AE27" s="101">
        <f t="shared" si="4"/>
        <v>1</v>
      </c>
      <c r="AF27" s="77"/>
      <c r="AG27" s="18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row>
    <row r="28" spans="1:253">
      <c r="A28" s="93"/>
      <c r="B28" s="93"/>
      <c r="C28" s="93"/>
      <c r="D28" s="2211">
        <v>1403</v>
      </c>
      <c r="E28" s="98" t="s">
        <v>39</v>
      </c>
      <c r="F28" s="14"/>
      <c r="G28" s="99">
        <f>SUM(G29:G31)</f>
        <v>3</v>
      </c>
      <c r="H28" s="99">
        <f>SUM(H29:H31)</f>
        <v>14</v>
      </c>
      <c r="I28" s="99">
        <f>SUM(I29:I31)</f>
        <v>2</v>
      </c>
      <c r="J28" s="99">
        <f>SUM(J29:J31)</f>
        <v>25</v>
      </c>
      <c r="K28" s="99">
        <f>SUM(K29:K31)</f>
        <v>11</v>
      </c>
      <c r="L28" s="99">
        <f t="shared" si="0"/>
        <v>55</v>
      </c>
      <c r="M28" s="99">
        <f>SUM(M29:M31)</f>
        <v>1</v>
      </c>
      <c r="N28" s="99">
        <f>SUM(N29:N31)</f>
        <v>6</v>
      </c>
      <c r="O28" s="99">
        <f>SUM(O29:O31)</f>
        <v>0</v>
      </c>
      <c r="P28" s="99">
        <f>SUM(P29:P31)</f>
        <v>2</v>
      </c>
      <c r="Q28" s="99">
        <f>SUM(Q29:Q31)</f>
        <v>2</v>
      </c>
      <c r="R28" s="99">
        <f t="shared" si="1"/>
        <v>11</v>
      </c>
      <c r="S28" s="99">
        <f>SUM(S29:S31)</f>
        <v>12</v>
      </c>
      <c r="T28" s="99">
        <f>SUM(T29:T31)</f>
        <v>138</v>
      </c>
      <c r="U28" s="99">
        <f>SUM(U29:U31)</f>
        <v>4</v>
      </c>
      <c r="V28" s="99">
        <f>SUM(V29:V31)</f>
        <v>36</v>
      </c>
      <c r="W28" s="99">
        <f>SUM(W29:W31)</f>
        <v>1</v>
      </c>
      <c r="X28" s="99">
        <f t="shared" si="2"/>
        <v>191</v>
      </c>
      <c r="Y28" s="99">
        <f>SUM(Y29:Y31)</f>
        <v>1</v>
      </c>
      <c r="Z28" s="99">
        <f>SUM(Z29:Z31)</f>
        <v>2</v>
      </c>
      <c r="AA28" s="99">
        <f>SUM(AA29:AA31)</f>
        <v>0</v>
      </c>
      <c r="AB28" s="99">
        <f>SUM(AB29:AB31)</f>
        <v>1</v>
      </c>
      <c r="AC28" s="99">
        <f>SUM(AC29:AC31)</f>
        <v>0</v>
      </c>
      <c r="AD28" s="99">
        <f t="shared" si="3"/>
        <v>4</v>
      </c>
      <c r="AE28" s="100">
        <f t="shared" si="4"/>
        <v>261</v>
      </c>
      <c r="AF28" s="77"/>
      <c r="AG28" s="183"/>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row>
    <row r="29" spans="1:253" s="103" customFormat="1">
      <c r="A29" s="93">
        <v>3</v>
      </c>
      <c r="B29" s="93">
        <v>5</v>
      </c>
      <c r="C29" s="93">
        <v>11</v>
      </c>
      <c r="D29" s="2212"/>
      <c r="E29" s="18" t="s">
        <v>40</v>
      </c>
      <c r="F29" s="89"/>
      <c r="G29" s="18">
        <v>2</v>
      </c>
      <c r="H29" s="18">
        <v>8</v>
      </c>
      <c r="I29" s="18">
        <v>2</v>
      </c>
      <c r="J29" s="18">
        <v>10</v>
      </c>
      <c r="K29" s="18">
        <v>8</v>
      </c>
      <c r="L29" s="18">
        <f t="shared" si="0"/>
        <v>30</v>
      </c>
      <c r="M29" s="18">
        <v>1</v>
      </c>
      <c r="N29" s="18">
        <v>2</v>
      </c>
      <c r="O29" s="18">
        <v>0</v>
      </c>
      <c r="P29" s="18">
        <v>0</v>
      </c>
      <c r="Q29" s="18">
        <v>0</v>
      </c>
      <c r="R29" s="18">
        <f t="shared" si="1"/>
        <v>3</v>
      </c>
      <c r="S29" s="18">
        <v>8</v>
      </c>
      <c r="T29" s="18">
        <v>82</v>
      </c>
      <c r="U29" s="18">
        <v>2</v>
      </c>
      <c r="V29" s="18">
        <v>14</v>
      </c>
      <c r="W29" s="18">
        <v>0</v>
      </c>
      <c r="X29" s="18">
        <f>SUM(S29:W29)</f>
        <v>106</v>
      </c>
      <c r="Y29" s="18">
        <v>0</v>
      </c>
      <c r="Z29" s="18">
        <v>2</v>
      </c>
      <c r="AA29" s="18">
        <v>0</v>
      </c>
      <c r="AB29" s="18">
        <v>1</v>
      </c>
      <c r="AC29" s="18">
        <v>0</v>
      </c>
      <c r="AD29" s="18">
        <f>SUM(Y29:AC29)</f>
        <v>3</v>
      </c>
      <c r="AE29" s="101">
        <f t="shared" si="4"/>
        <v>142</v>
      </c>
      <c r="AF29" s="77"/>
      <c r="AG29" s="183"/>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row>
    <row r="30" spans="1:253" s="103" customFormat="1">
      <c r="A30" s="93">
        <v>3</v>
      </c>
      <c r="B30" s="93">
        <v>5</v>
      </c>
      <c r="C30" s="93">
        <v>8</v>
      </c>
      <c r="D30" s="2212"/>
      <c r="E30" s="18" t="s">
        <v>41</v>
      </c>
      <c r="F30" s="89"/>
      <c r="G30" s="18">
        <v>0</v>
      </c>
      <c r="H30" s="18">
        <v>3</v>
      </c>
      <c r="I30" s="18">
        <v>0</v>
      </c>
      <c r="J30" s="18">
        <v>5</v>
      </c>
      <c r="K30" s="18">
        <v>0</v>
      </c>
      <c r="L30" s="18">
        <f t="shared" si="0"/>
        <v>8</v>
      </c>
      <c r="M30" s="18">
        <v>0</v>
      </c>
      <c r="N30" s="18">
        <v>4</v>
      </c>
      <c r="O30" s="18">
        <v>0</v>
      </c>
      <c r="P30" s="18">
        <v>1</v>
      </c>
      <c r="Q30" s="18">
        <v>1</v>
      </c>
      <c r="R30" s="18">
        <f t="shared" si="1"/>
        <v>6</v>
      </c>
      <c r="S30" s="18">
        <v>2</v>
      </c>
      <c r="T30" s="18">
        <v>25</v>
      </c>
      <c r="U30" s="18">
        <v>0</v>
      </c>
      <c r="V30" s="18">
        <v>6</v>
      </c>
      <c r="W30" s="18">
        <v>1</v>
      </c>
      <c r="X30" s="18">
        <f t="shared" si="2"/>
        <v>34</v>
      </c>
      <c r="Y30" s="18">
        <v>1</v>
      </c>
      <c r="Z30" s="18">
        <v>0</v>
      </c>
      <c r="AA30" s="18">
        <v>0</v>
      </c>
      <c r="AB30" s="18">
        <v>0</v>
      </c>
      <c r="AC30" s="18">
        <v>0</v>
      </c>
      <c r="AD30" s="18">
        <f t="shared" si="3"/>
        <v>1</v>
      </c>
      <c r="AE30" s="101">
        <f t="shared" si="4"/>
        <v>49</v>
      </c>
      <c r="AF30" s="77"/>
      <c r="AG30" s="183"/>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row>
    <row r="31" spans="1:253" s="103" customFormat="1">
      <c r="A31" s="93">
        <v>3</v>
      </c>
      <c r="B31" s="93">
        <v>5</v>
      </c>
      <c r="C31" s="93">
        <v>10</v>
      </c>
      <c r="D31" s="2213"/>
      <c r="E31" s="18" t="s">
        <v>42</v>
      </c>
      <c r="F31" s="89"/>
      <c r="G31" s="18">
        <v>1</v>
      </c>
      <c r="H31" s="18">
        <v>3</v>
      </c>
      <c r="I31" s="18">
        <v>0</v>
      </c>
      <c r="J31" s="18">
        <v>10</v>
      </c>
      <c r="K31" s="18">
        <v>3</v>
      </c>
      <c r="L31" s="18">
        <f t="shared" si="0"/>
        <v>17</v>
      </c>
      <c r="M31" s="18">
        <v>0</v>
      </c>
      <c r="N31" s="18">
        <v>0</v>
      </c>
      <c r="O31" s="18">
        <v>0</v>
      </c>
      <c r="P31" s="18">
        <v>1</v>
      </c>
      <c r="Q31" s="18">
        <v>1</v>
      </c>
      <c r="R31" s="18">
        <f t="shared" si="1"/>
        <v>2</v>
      </c>
      <c r="S31" s="18">
        <v>2</v>
      </c>
      <c r="T31" s="18">
        <v>31</v>
      </c>
      <c r="U31" s="18">
        <v>2</v>
      </c>
      <c r="V31" s="18">
        <v>16</v>
      </c>
      <c r="W31" s="18">
        <v>0</v>
      </c>
      <c r="X31" s="18">
        <f t="shared" si="2"/>
        <v>51</v>
      </c>
      <c r="Y31" s="18">
        <v>0</v>
      </c>
      <c r="Z31" s="18">
        <v>0</v>
      </c>
      <c r="AA31" s="18">
        <v>0</v>
      </c>
      <c r="AB31" s="18">
        <v>0</v>
      </c>
      <c r="AC31" s="18">
        <v>0</v>
      </c>
      <c r="AD31" s="18">
        <f t="shared" si="3"/>
        <v>0</v>
      </c>
      <c r="AE31" s="101">
        <f t="shared" si="4"/>
        <v>70</v>
      </c>
      <c r="AF31" s="77"/>
      <c r="AG31" s="183"/>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row>
    <row r="32" spans="1:253">
      <c r="A32" s="93"/>
      <c r="B32" s="93"/>
      <c r="C32" s="93"/>
      <c r="D32" s="2204">
        <v>1404</v>
      </c>
      <c r="E32" s="98" t="s">
        <v>43</v>
      </c>
      <c r="F32" s="14"/>
      <c r="G32" s="99">
        <f>SUM(G33:G34)</f>
        <v>0</v>
      </c>
      <c r="H32" s="99">
        <f>SUM(H33:H34)</f>
        <v>14</v>
      </c>
      <c r="I32" s="99">
        <f>SUM(I33:I34)</f>
        <v>2</v>
      </c>
      <c r="J32" s="99">
        <f>SUM(J33:J34)</f>
        <v>38</v>
      </c>
      <c r="K32" s="99">
        <f>SUM(K33:K34)</f>
        <v>24</v>
      </c>
      <c r="L32" s="99">
        <f t="shared" si="0"/>
        <v>78</v>
      </c>
      <c r="M32" s="99">
        <f>SUM(M33:M34)</f>
        <v>0</v>
      </c>
      <c r="N32" s="99">
        <f>SUM(N33:N34)</f>
        <v>7</v>
      </c>
      <c r="O32" s="99">
        <f>SUM(O33:O34)</f>
        <v>0</v>
      </c>
      <c r="P32" s="99">
        <f>SUM(P33:P34)</f>
        <v>12</v>
      </c>
      <c r="Q32" s="99">
        <f>SUM(Q33:Q34)</f>
        <v>2</v>
      </c>
      <c r="R32" s="99">
        <f t="shared" si="1"/>
        <v>21</v>
      </c>
      <c r="S32" s="99">
        <f>SUM(S33:S34)</f>
        <v>0</v>
      </c>
      <c r="T32" s="99">
        <f>SUM(T33:T34)</f>
        <v>70</v>
      </c>
      <c r="U32" s="99">
        <f>SUM(U33:U34)</f>
        <v>7</v>
      </c>
      <c r="V32" s="99">
        <f>SUM(V33:V34)</f>
        <v>51</v>
      </c>
      <c r="W32" s="99">
        <f>SUM(W33:W34)</f>
        <v>7</v>
      </c>
      <c r="X32" s="99">
        <f t="shared" si="2"/>
        <v>135</v>
      </c>
      <c r="Y32" s="99">
        <f>SUM(Y33:Y34)</f>
        <v>0</v>
      </c>
      <c r="Z32" s="99">
        <f>SUM(Z33:Z34)</f>
        <v>8</v>
      </c>
      <c r="AA32" s="99">
        <f>SUM(AA33:AA34)</f>
        <v>0</v>
      </c>
      <c r="AB32" s="99">
        <f>SUM(AB33:AB34)</f>
        <v>1</v>
      </c>
      <c r="AC32" s="99">
        <f>SUM(AC33:AC34)</f>
        <v>0</v>
      </c>
      <c r="AD32" s="99">
        <f t="shared" si="3"/>
        <v>9</v>
      </c>
      <c r="AE32" s="100">
        <f t="shared" si="4"/>
        <v>243</v>
      </c>
      <c r="AF32" s="77"/>
      <c r="AG32" s="183"/>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row>
    <row r="33" spans="1:88">
      <c r="A33" s="93">
        <v>4</v>
      </c>
      <c r="B33" s="93">
        <v>6</v>
      </c>
      <c r="C33" s="93">
        <v>11</v>
      </c>
      <c r="D33" s="2205"/>
      <c r="E33" s="18" t="s">
        <v>44</v>
      </c>
      <c r="F33" s="89"/>
      <c r="G33" s="18">
        <v>0</v>
      </c>
      <c r="H33" s="18">
        <v>5</v>
      </c>
      <c r="I33" s="18">
        <v>1</v>
      </c>
      <c r="J33" s="18">
        <v>25</v>
      </c>
      <c r="K33" s="18">
        <v>16</v>
      </c>
      <c r="L33" s="18">
        <f t="shared" si="0"/>
        <v>47</v>
      </c>
      <c r="M33" s="18">
        <v>0</v>
      </c>
      <c r="N33" s="18">
        <v>3</v>
      </c>
      <c r="O33" s="18">
        <v>0</v>
      </c>
      <c r="P33" s="18">
        <v>7</v>
      </c>
      <c r="Q33" s="18">
        <v>2</v>
      </c>
      <c r="R33" s="18">
        <f t="shared" si="1"/>
        <v>12</v>
      </c>
      <c r="S33" s="18">
        <v>0</v>
      </c>
      <c r="T33" s="18">
        <v>15</v>
      </c>
      <c r="U33" s="18">
        <v>0</v>
      </c>
      <c r="V33" s="18">
        <v>21</v>
      </c>
      <c r="W33" s="18">
        <v>5</v>
      </c>
      <c r="X33" s="18">
        <f>SUM(S33:W33)</f>
        <v>41</v>
      </c>
      <c r="Y33" s="18">
        <v>0</v>
      </c>
      <c r="Z33" s="18">
        <v>6</v>
      </c>
      <c r="AA33" s="18">
        <v>0</v>
      </c>
      <c r="AB33" s="18">
        <v>0</v>
      </c>
      <c r="AC33" s="18">
        <v>0</v>
      </c>
      <c r="AD33" s="18">
        <f>SUM(Y33:AC33)</f>
        <v>6</v>
      </c>
      <c r="AE33" s="101">
        <f t="shared" si="4"/>
        <v>106</v>
      </c>
      <c r="AF33" s="77"/>
      <c r="AG33" s="183"/>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row>
    <row r="34" spans="1:88">
      <c r="A34" s="93">
        <v>4</v>
      </c>
      <c r="B34" s="93">
        <v>6</v>
      </c>
      <c r="C34" s="93">
        <v>11</v>
      </c>
      <c r="D34" s="2207"/>
      <c r="E34" s="18" t="s">
        <v>45</v>
      </c>
      <c r="F34" s="89"/>
      <c r="G34" s="18">
        <v>0</v>
      </c>
      <c r="H34" s="18">
        <v>9</v>
      </c>
      <c r="I34" s="18">
        <v>1</v>
      </c>
      <c r="J34" s="18">
        <v>13</v>
      </c>
      <c r="K34" s="18">
        <v>8</v>
      </c>
      <c r="L34" s="18">
        <f t="shared" si="0"/>
        <v>31</v>
      </c>
      <c r="M34" s="18">
        <v>0</v>
      </c>
      <c r="N34" s="18">
        <v>4</v>
      </c>
      <c r="O34" s="18">
        <v>0</v>
      </c>
      <c r="P34" s="18">
        <v>5</v>
      </c>
      <c r="Q34" s="18">
        <v>0</v>
      </c>
      <c r="R34" s="18">
        <f t="shared" si="1"/>
        <v>9</v>
      </c>
      <c r="S34" s="18">
        <v>0</v>
      </c>
      <c r="T34" s="18">
        <v>55</v>
      </c>
      <c r="U34" s="18">
        <v>7</v>
      </c>
      <c r="V34" s="18">
        <v>30</v>
      </c>
      <c r="W34" s="18">
        <v>2</v>
      </c>
      <c r="X34" s="18">
        <f t="shared" si="2"/>
        <v>94</v>
      </c>
      <c r="Y34" s="18">
        <v>0</v>
      </c>
      <c r="Z34" s="18">
        <v>2</v>
      </c>
      <c r="AA34" s="18">
        <v>0</v>
      </c>
      <c r="AB34" s="18">
        <v>1</v>
      </c>
      <c r="AC34" s="18">
        <v>0</v>
      </c>
      <c r="AD34" s="18">
        <f t="shared" si="3"/>
        <v>3</v>
      </c>
      <c r="AE34" s="101">
        <f t="shared" si="4"/>
        <v>137</v>
      </c>
      <c r="AF34" s="77"/>
      <c r="AG34" s="78"/>
    </row>
    <row r="35" spans="1:88">
      <c r="A35" s="93"/>
      <c r="B35" s="93"/>
      <c r="C35" s="93"/>
      <c r="D35" s="2211">
        <v>1405</v>
      </c>
      <c r="E35" s="98" t="s">
        <v>46</v>
      </c>
      <c r="F35" s="14"/>
      <c r="G35" s="99">
        <f>SUM(G36:G39)</f>
        <v>0</v>
      </c>
      <c r="H35" s="99">
        <f>SUM(H36:H39)</f>
        <v>17</v>
      </c>
      <c r="I35" s="99">
        <f>SUM(I36:I39)</f>
        <v>0</v>
      </c>
      <c r="J35" s="99">
        <f>SUM(J36:J39)</f>
        <v>53</v>
      </c>
      <c r="K35" s="99">
        <f>SUM(K36:K39)</f>
        <v>47</v>
      </c>
      <c r="L35" s="99">
        <f t="shared" si="0"/>
        <v>117</v>
      </c>
      <c r="M35" s="99">
        <f>SUM(M36:M39)</f>
        <v>0</v>
      </c>
      <c r="N35" s="99">
        <f>SUM(N36:N39)</f>
        <v>19</v>
      </c>
      <c r="O35" s="99">
        <f>SUM(O36:O39)</f>
        <v>0</v>
      </c>
      <c r="P35" s="99">
        <f>SUM(P36:P39)</f>
        <v>18</v>
      </c>
      <c r="Q35" s="99">
        <f>SUM(Q36:Q39)</f>
        <v>12</v>
      </c>
      <c r="R35" s="99">
        <f t="shared" si="1"/>
        <v>49</v>
      </c>
      <c r="S35" s="99">
        <f>SUM(S36:S39)</f>
        <v>1</v>
      </c>
      <c r="T35" s="99">
        <f>SUM(T36:T39)</f>
        <v>100</v>
      </c>
      <c r="U35" s="99">
        <f>SUM(U36:U39)</f>
        <v>1</v>
      </c>
      <c r="V35" s="99">
        <f>SUM(V36:V39)</f>
        <v>84</v>
      </c>
      <c r="W35" s="99">
        <f>SUM(W36:W39)</f>
        <v>18</v>
      </c>
      <c r="X35" s="99">
        <f t="shared" si="2"/>
        <v>204</v>
      </c>
      <c r="Y35" s="99">
        <f>SUM(Y36:Y39)</f>
        <v>1</v>
      </c>
      <c r="Z35" s="99">
        <f>SUM(Z36:Z39)</f>
        <v>2</v>
      </c>
      <c r="AA35" s="99">
        <f>SUM(AA36:AA39)</f>
        <v>0</v>
      </c>
      <c r="AB35" s="99">
        <f>SUM(AB36:AB39)</f>
        <v>1</v>
      </c>
      <c r="AC35" s="99">
        <f>SUM(AC36:AC39)</f>
        <v>0</v>
      </c>
      <c r="AD35" s="99">
        <f t="shared" si="3"/>
        <v>4</v>
      </c>
      <c r="AE35" s="100">
        <f t="shared" si="4"/>
        <v>374</v>
      </c>
      <c r="AF35" s="77"/>
      <c r="AG35" s="78"/>
    </row>
    <row r="36" spans="1:88">
      <c r="A36" s="93">
        <v>5</v>
      </c>
      <c r="B36" s="93">
        <v>4</v>
      </c>
      <c r="C36" s="93">
        <v>8</v>
      </c>
      <c r="D36" s="2212"/>
      <c r="E36" s="18" t="s">
        <v>47</v>
      </c>
      <c r="F36" s="89"/>
      <c r="G36" s="18">
        <v>0</v>
      </c>
      <c r="H36" s="18">
        <v>10</v>
      </c>
      <c r="I36" s="18">
        <v>0</v>
      </c>
      <c r="J36" s="18">
        <v>27</v>
      </c>
      <c r="K36" s="18">
        <v>10</v>
      </c>
      <c r="L36" s="18">
        <f t="shared" si="0"/>
        <v>47</v>
      </c>
      <c r="M36" s="18">
        <v>0</v>
      </c>
      <c r="N36" s="18">
        <v>8</v>
      </c>
      <c r="O36" s="18">
        <v>0</v>
      </c>
      <c r="P36" s="18">
        <v>11</v>
      </c>
      <c r="Q36" s="18">
        <v>4</v>
      </c>
      <c r="R36" s="18">
        <f t="shared" si="1"/>
        <v>23</v>
      </c>
      <c r="S36" s="18">
        <v>1</v>
      </c>
      <c r="T36" s="18">
        <v>21</v>
      </c>
      <c r="U36" s="18">
        <v>1</v>
      </c>
      <c r="V36" s="18">
        <v>21</v>
      </c>
      <c r="W36" s="18">
        <v>7</v>
      </c>
      <c r="X36" s="18">
        <f>SUM(S36:W36)</f>
        <v>51</v>
      </c>
      <c r="Y36" s="18">
        <v>0</v>
      </c>
      <c r="Z36" s="18">
        <v>0</v>
      </c>
      <c r="AA36" s="18">
        <v>0</v>
      </c>
      <c r="AB36" s="18">
        <v>0</v>
      </c>
      <c r="AC36" s="18">
        <v>0</v>
      </c>
      <c r="AD36" s="18">
        <f>SUM(Y36:AC36)</f>
        <v>0</v>
      </c>
      <c r="AE36" s="101">
        <f t="shared" si="4"/>
        <v>121</v>
      </c>
    </row>
    <row r="37" spans="1:88">
      <c r="A37" s="93">
        <v>5</v>
      </c>
      <c r="B37" s="93">
        <v>5</v>
      </c>
      <c r="C37" s="93">
        <v>11</v>
      </c>
      <c r="D37" s="2212"/>
      <c r="E37" s="18" t="s">
        <v>48</v>
      </c>
      <c r="F37" s="89"/>
      <c r="G37" s="18">
        <v>0</v>
      </c>
      <c r="H37" s="18">
        <v>7</v>
      </c>
      <c r="I37" s="18">
        <v>0</v>
      </c>
      <c r="J37" s="18">
        <v>25</v>
      </c>
      <c r="K37" s="18">
        <v>37</v>
      </c>
      <c r="L37" s="18">
        <f t="shared" si="0"/>
        <v>69</v>
      </c>
      <c r="M37" s="18">
        <v>0</v>
      </c>
      <c r="N37" s="18">
        <v>11</v>
      </c>
      <c r="O37" s="18">
        <v>0</v>
      </c>
      <c r="P37" s="18">
        <v>6</v>
      </c>
      <c r="Q37" s="18">
        <v>8</v>
      </c>
      <c r="R37" s="18">
        <f t="shared" si="1"/>
        <v>25</v>
      </c>
      <c r="S37" s="18">
        <v>0</v>
      </c>
      <c r="T37" s="18">
        <v>73</v>
      </c>
      <c r="U37" s="18">
        <v>0</v>
      </c>
      <c r="V37" s="18">
        <v>58</v>
      </c>
      <c r="W37" s="18">
        <v>10</v>
      </c>
      <c r="X37" s="18">
        <f>SUM(S37:W37)</f>
        <v>141</v>
      </c>
      <c r="Y37" s="18">
        <v>1</v>
      </c>
      <c r="Z37" s="18">
        <v>2</v>
      </c>
      <c r="AA37" s="18">
        <v>0</v>
      </c>
      <c r="AB37" s="18">
        <v>1</v>
      </c>
      <c r="AC37" s="18">
        <v>0</v>
      </c>
      <c r="AD37" s="18">
        <f>SUM(Y37:AC37)</f>
        <v>4</v>
      </c>
      <c r="AE37" s="101">
        <f t="shared" si="4"/>
        <v>239</v>
      </c>
    </row>
    <row r="38" spans="1:88">
      <c r="A38" s="93">
        <v>5</v>
      </c>
      <c r="B38" s="93">
        <v>5</v>
      </c>
      <c r="C38" s="93">
        <v>10</v>
      </c>
      <c r="D38" s="2212"/>
      <c r="E38" s="18" t="s">
        <v>49</v>
      </c>
      <c r="F38" s="89"/>
      <c r="G38" s="18">
        <v>0</v>
      </c>
      <c r="H38" s="18">
        <v>0</v>
      </c>
      <c r="I38" s="18">
        <v>0</v>
      </c>
      <c r="J38" s="18">
        <v>0</v>
      </c>
      <c r="K38" s="18">
        <v>0</v>
      </c>
      <c r="L38" s="18">
        <f t="shared" si="0"/>
        <v>0</v>
      </c>
      <c r="M38" s="18">
        <v>0</v>
      </c>
      <c r="N38" s="18">
        <v>0</v>
      </c>
      <c r="O38" s="18">
        <v>0</v>
      </c>
      <c r="P38" s="18">
        <v>0</v>
      </c>
      <c r="Q38" s="18">
        <v>0</v>
      </c>
      <c r="R38" s="18">
        <f t="shared" si="1"/>
        <v>0</v>
      </c>
      <c r="S38" s="18">
        <v>0</v>
      </c>
      <c r="T38" s="18">
        <v>0</v>
      </c>
      <c r="U38" s="18">
        <v>0</v>
      </c>
      <c r="V38" s="18">
        <v>0</v>
      </c>
      <c r="W38" s="18">
        <v>0</v>
      </c>
      <c r="X38" s="18">
        <f>SUM(S38:W38)</f>
        <v>0</v>
      </c>
      <c r="Y38" s="18">
        <v>0</v>
      </c>
      <c r="Z38" s="18">
        <v>0</v>
      </c>
      <c r="AA38" s="18">
        <v>0</v>
      </c>
      <c r="AB38" s="18">
        <v>0</v>
      </c>
      <c r="AC38" s="18">
        <v>0</v>
      </c>
      <c r="AD38" s="18">
        <f>SUM(Y38:AC38)</f>
        <v>0</v>
      </c>
      <c r="AE38" s="101">
        <f t="shared" si="4"/>
        <v>0</v>
      </c>
    </row>
    <row r="39" spans="1:88">
      <c r="A39" s="93">
        <v>5</v>
      </c>
      <c r="B39" s="93">
        <v>5</v>
      </c>
      <c r="C39" s="93">
        <v>13</v>
      </c>
      <c r="D39" s="2213"/>
      <c r="E39" s="18" t="s">
        <v>50</v>
      </c>
      <c r="F39" s="89"/>
      <c r="G39" s="18">
        <v>0</v>
      </c>
      <c r="H39" s="18">
        <v>0</v>
      </c>
      <c r="I39" s="18">
        <v>0</v>
      </c>
      <c r="J39" s="18">
        <v>1</v>
      </c>
      <c r="K39" s="18">
        <v>0</v>
      </c>
      <c r="L39" s="18">
        <f t="shared" si="0"/>
        <v>1</v>
      </c>
      <c r="M39" s="18">
        <v>0</v>
      </c>
      <c r="N39" s="18">
        <v>0</v>
      </c>
      <c r="O39" s="18">
        <v>0</v>
      </c>
      <c r="P39" s="18">
        <v>1</v>
      </c>
      <c r="Q39" s="18">
        <v>0</v>
      </c>
      <c r="R39" s="18">
        <f t="shared" si="1"/>
        <v>1</v>
      </c>
      <c r="S39" s="18">
        <v>0</v>
      </c>
      <c r="T39" s="18">
        <v>6</v>
      </c>
      <c r="U39" s="18">
        <v>0</v>
      </c>
      <c r="V39" s="18">
        <v>5</v>
      </c>
      <c r="W39" s="18">
        <v>1</v>
      </c>
      <c r="X39" s="18">
        <f t="shared" si="2"/>
        <v>12</v>
      </c>
      <c r="Y39" s="18">
        <v>0</v>
      </c>
      <c r="Z39" s="18">
        <v>0</v>
      </c>
      <c r="AA39" s="18">
        <v>0</v>
      </c>
      <c r="AB39" s="18">
        <v>0</v>
      </c>
      <c r="AC39" s="18">
        <v>0</v>
      </c>
      <c r="AD39" s="18">
        <f t="shared" si="3"/>
        <v>0</v>
      </c>
      <c r="AE39" s="101">
        <f t="shared" si="4"/>
        <v>14</v>
      </c>
      <c r="AF39" s="77"/>
      <c r="AG39" s="78"/>
    </row>
    <row r="40" spans="1:88">
      <c r="A40" s="93"/>
      <c r="B40" s="93"/>
      <c r="C40" s="93"/>
      <c r="D40" s="2211">
        <v>1406</v>
      </c>
      <c r="E40" s="98" t="s">
        <v>51</v>
      </c>
      <c r="F40" s="14"/>
      <c r="G40" s="99">
        <f>SUM(G41:G46)</f>
        <v>0</v>
      </c>
      <c r="H40" s="99">
        <f>SUM(H41:H46)</f>
        <v>11</v>
      </c>
      <c r="I40" s="99">
        <f>SUM(I41:I46)</f>
        <v>7</v>
      </c>
      <c r="J40" s="99">
        <f>SUM(J41:J46)</f>
        <v>49</v>
      </c>
      <c r="K40" s="99">
        <f>SUM(K41:K46)</f>
        <v>21</v>
      </c>
      <c r="L40" s="99">
        <f t="shared" si="0"/>
        <v>88</v>
      </c>
      <c r="M40" s="99">
        <f>SUM(M41:M46)</f>
        <v>0</v>
      </c>
      <c r="N40" s="99">
        <f>SUM(N41:N46)</f>
        <v>5</v>
      </c>
      <c r="O40" s="99">
        <f>SUM(O41:O46)</f>
        <v>3</v>
      </c>
      <c r="P40" s="99">
        <f>SUM(P41:P46)</f>
        <v>6</v>
      </c>
      <c r="Q40" s="99">
        <f>SUM(Q41:Q46)</f>
        <v>0</v>
      </c>
      <c r="R40" s="99">
        <f t="shared" si="1"/>
        <v>14</v>
      </c>
      <c r="S40" s="99">
        <f>SUM(S41:S46)</f>
        <v>2</v>
      </c>
      <c r="T40" s="99">
        <f>SUM(T41:T46)</f>
        <v>73</v>
      </c>
      <c r="U40" s="99">
        <f>SUM(U41:U46)</f>
        <v>109</v>
      </c>
      <c r="V40" s="99">
        <f>SUM(V41:V46)</f>
        <v>36</v>
      </c>
      <c r="W40" s="99">
        <f>SUM(W41:W46)</f>
        <v>3</v>
      </c>
      <c r="X40" s="99">
        <f t="shared" si="2"/>
        <v>223</v>
      </c>
      <c r="Y40" s="99">
        <f>SUM(Y41:Y46)</f>
        <v>0</v>
      </c>
      <c r="Z40" s="99">
        <f>SUM(Z41:Z46)</f>
        <v>10</v>
      </c>
      <c r="AA40" s="99">
        <f>SUM(AA41:AA46)</f>
        <v>1</v>
      </c>
      <c r="AB40" s="99">
        <f>SUM(AB41:AB46)</f>
        <v>9</v>
      </c>
      <c r="AC40" s="99">
        <f>SUM(AC41:AC46)</f>
        <v>1</v>
      </c>
      <c r="AD40" s="99">
        <f t="shared" si="3"/>
        <v>21</v>
      </c>
      <c r="AE40" s="100">
        <f t="shared" si="4"/>
        <v>346</v>
      </c>
    </row>
    <row r="41" spans="1:88">
      <c r="A41" s="93">
        <v>6</v>
      </c>
      <c r="B41" s="93">
        <v>2</v>
      </c>
      <c r="C41" s="93">
        <v>11</v>
      </c>
      <c r="D41" s="2212"/>
      <c r="E41" s="18" t="s">
        <v>52</v>
      </c>
      <c r="F41" s="89"/>
      <c r="G41" s="18">
        <v>0</v>
      </c>
      <c r="H41" s="18">
        <v>8</v>
      </c>
      <c r="I41" s="18">
        <v>6</v>
      </c>
      <c r="J41" s="18">
        <v>29</v>
      </c>
      <c r="K41" s="18">
        <v>8</v>
      </c>
      <c r="L41" s="18">
        <f t="shared" si="0"/>
        <v>51</v>
      </c>
      <c r="M41" s="18">
        <v>0</v>
      </c>
      <c r="N41" s="18">
        <v>5</v>
      </c>
      <c r="O41" s="18">
        <v>3</v>
      </c>
      <c r="P41" s="18">
        <v>5</v>
      </c>
      <c r="Q41" s="18">
        <v>0</v>
      </c>
      <c r="R41" s="18">
        <f t="shared" si="1"/>
        <v>13</v>
      </c>
      <c r="S41" s="18">
        <v>2</v>
      </c>
      <c r="T41" s="18">
        <v>43</v>
      </c>
      <c r="U41" s="18">
        <v>58</v>
      </c>
      <c r="V41" s="18">
        <v>16</v>
      </c>
      <c r="W41" s="18">
        <v>2</v>
      </c>
      <c r="X41" s="18">
        <f t="shared" si="2"/>
        <v>121</v>
      </c>
      <c r="Y41" s="18">
        <v>0</v>
      </c>
      <c r="Z41" s="18">
        <v>1</v>
      </c>
      <c r="AA41" s="18">
        <v>1</v>
      </c>
      <c r="AB41" s="18">
        <v>1</v>
      </c>
      <c r="AC41" s="18">
        <v>0</v>
      </c>
      <c r="AD41" s="18">
        <f t="shared" si="3"/>
        <v>3</v>
      </c>
      <c r="AE41" s="101">
        <f t="shared" si="4"/>
        <v>188</v>
      </c>
    </row>
    <row r="42" spans="1:88">
      <c r="A42" s="93">
        <v>6</v>
      </c>
      <c r="B42" s="93">
        <v>2</v>
      </c>
      <c r="C42" s="93">
        <v>10</v>
      </c>
      <c r="D42" s="2212"/>
      <c r="E42" s="18" t="s">
        <v>53</v>
      </c>
      <c r="F42" s="89"/>
      <c r="G42" s="18">
        <v>0</v>
      </c>
      <c r="H42" s="18">
        <v>2</v>
      </c>
      <c r="I42" s="18">
        <v>0</v>
      </c>
      <c r="J42" s="18">
        <v>17</v>
      </c>
      <c r="K42" s="18">
        <v>7</v>
      </c>
      <c r="L42" s="18">
        <f t="shared" si="0"/>
        <v>26</v>
      </c>
      <c r="M42" s="18">
        <v>0</v>
      </c>
      <c r="N42" s="18">
        <v>0</v>
      </c>
      <c r="O42" s="18">
        <v>0</v>
      </c>
      <c r="P42" s="18">
        <v>1</v>
      </c>
      <c r="Q42" s="18">
        <v>0</v>
      </c>
      <c r="R42" s="18">
        <f t="shared" si="1"/>
        <v>1</v>
      </c>
      <c r="S42" s="18">
        <v>0</v>
      </c>
      <c r="T42" s="18">
        <v>12</v>
      </c>
      <c r="U42" s="18">
        <v>1</v>
      </c>
      <c r="V42" s="18">
        <v>5</v>
      </c>
      <c r="W42" s="18">
        <v>1</v>
      </c>
      <c r="X42" s="18">
        <f t="shared" si="2"/>
        <v>19</v>
      </c>
      <c r="Y42" s="18">
        <v>0</v>
      </c>
      <c r="Z42" s="18">
        <v>3</v>
      </c>
      <c r="AA42" s="18">
        <v>0</v>
      </c>
      <c r="AB42" s="18">
        <v>5</v>
      </c>
      <c r="AC42" s="18">
        <v>0</v>
      </c>
      <c r="AD42" s="18">
        <f t="shared" si="3"/>
        <v>8</v>
      </c>
      <c r="AE42" s="101">
        <f t="shared" si="4"/>
        <v>54</v>
      </c>
    </row>
    <row r="43" spans="1:88">
      <c r="A43" s="93">
        <v>6</v>
      </c>
      <c r="B43" s="93">
        <v>2</v>
      </c>
      <c r="C43" s="93">
        <v>6</v>
      </c>
      <c r="D43" s="2212"/>
      <c r="E43" s="18" t="s">
        <v>83</v>
      </c>
      <c r="F43" s="89"/>
      <c r="G43" s="18">
        <v>0</v>
      </c>
      <c r="H43" s="18">
        <v>0</v>
      </c>
      <c r="I43" s="18">
        <v>0</v>
      </c>
      <c r="J43" s="18">
        <v>1</v>
      </c>
      <c r="K43" s="18">
        <v>1</v>
      </c>
      <c r="L43" s="18">
        <f t="shared" si="0"/>
        <v>2</v>
      </c>
      <c r="M43" s="18">
        <v>0</v>
      </c>
      <c r="N43" s="18">
        <v>0</v>
      </c>
      <c r="O43" s="18">
        <v>0</v>
      </c>
      <c r="P43" s="18">
        <v>0</v>
      </c>
      <c r="Q43" s="18">
        <v>0</v>
      </c>
      <c r="R43" s="18">
        <f>SUM(M43:Q43)</f>
        <v>0</v>
      </c>
      <c r="S43" s="18">
        <v>0</v>
      </c>
      <c r="T43" s="18">
        <v>10</v>
      </c>
      <c r="U43" s="18">
        <v>0</v>
      </c>
      <c r="V43" s="18">
        <v>6</v>
      </c>
      <c r="W43" s="18">
        <v>0</v>
      </c>
      <c r="X43" s="18">
        <f t="shared" si="2"/>
        <v>16</v>
      </c>
      <c r="Y43" s="18">
        <v>0</v>
      </c>
      <c r="Z43" s="18">
        <v>2</v>
      </c>
      <c r="AA43" s="18">
        <v>0</v>
      </c>
      <c r="AB43" s="18">
        <v>0</v>
      </c>
      <c r="AC43" s="18">
        <v>0</v>
      </c>
      <c r="AD43" s="18">
        <f t="shared" si="3"/>
        <v>2</v>
      </c>
      <c r="AE43" s="101">
        <f>SUM(R43,L43,X43,AD43)</f>
        <v>20</v>
      </c>
    </row>
    <row r="44" spans="1:88">
      <c r="A44" s="93">
        <v>6</v>
      </c>
      <c r="B44" s="93">
        <v>2</v>
      </c>
      <c r="C44" s="93">
        <v>10</v>
      </c>
      <c r="D44" s="2212"/>
      <c r="E44" s="18" t="s">
        <v>55</v>
      </c>
      <c r="F44" s="89"/>
      <c r="G44" s="18">
        <v>0</v>
      </c>
      <c r="H44" s="18">
        <v>0</v>
      </c>
      <c r="I44" s="18">
        <v>1</v>
      </c>
      <c r="J44" s="18">
        <v>1</v>
      </c>
      <c r="K44" s="18">
        <v>2</v>
      </c>
      <c r="L44" s="18">
        <f t="shared" si="0"/>
        <v>4</v>
      </c>
      <c r="M44" s="18">
        <v>0</v>
      </c>
      <c r="N44" s="18">
        <v>0</v>
      </c>
      <c r="O44" s="18">
        <v>0</v>
      </c>
      <c r="P44" s="18">
        <v>0</v>
      </c>
      <c r="Q44" s="18">
        <v>0</v>
      </c>
      <c r="R44" s="18">
        <f t="shared" si="1"/>
        <v>0</v>
      </c>
      <c r="S44" s="18">
        <v>0</v>
      </c>
      <c r="T44" s="18">
        <v>8</v>
      </c>
      <c r="U44" s="18">
        <v>50</v>
      </c>
      <c r="V44" s="18">
        <v>9</v>
      </c>
      <c r="W44" s="18">
        <v>0</v>
      </c>
      <c r="X44" s="18">
        <f t="shared" si="2"/>
        <v>67</v>
      </c>
      <c r="Y44" s="18">
        <v>0</v>
      </c>
      <c r="Z44" s="18">
        <v>0</v>
      </c>
      <c r="AA44" s="18">
        <v>0</v>
      </c>
      <c r="AB44" s="18">
        <v>1</v>
      </c>
      <c r="AC44" s="18">
        <v>0</v>
      </c>
      <c r="AD44" s="18">
        <f t="shared" si="3"/>
        <v>1</v>
      </c>
      <c r="AE44" s="101">
        <f t="shared" si="4"/>
        <v>72</v>
      </c>
    </row>
    <row r="45" spans="1:88">
      <c r="A45" s="93">
        <v>6</v>
      </c>
      <c r="B45" s="93">
        <v>2</v>
      </c>
      <c r="C45" s="93">
        <v>11</v>
      </c>
      <c r="D45" s="2212"/>
      <c r="E45" s="18" t="s">
        <v>56</v>
      </c>
      <c r="F45" s="89"/>
      <c r="G45" s="18">
        <v>0</v>
      </c>
      <c r="H45" s="18">
        <v>1</v>
      </c>
      <c r="I45" s="18">
        <v>0</v>
      </c>
      <c r="J45" s="18">
        <v>0</v>
      </c>
      <c r="K45" s="18">
        <v>2</v>
      </c>
      <c r="L45" s="18">
        <f>SUM(G45:K45)</f>
        <v>3</v>
      </c>
      <c r="M45" s="18">
        <v>0</v>
      </c>
      <c r="N45" s="18">
        <v>0</v>
      </c>
      <c r="O45" s="18">
        <v>0</v>
      </c>
      <c r="P45" s="18">
        <v>0</v>
      </c>
      <c r="Q45" s="18">
        <v>0</v>
      </c>
      <c r="R45" s="18">
        <f>SUM(M45:Q45)</f>
        <v>0</v>
      </c>
      <c r="S45" s="18">
        <v>0</v>
      </c>
      <c r="T45" s="18">
        <v>0</v>
      </c>
      <c r="U45" s="18">
        <v>0</v>
      </c>
      <c r="V45" s="18">
        <v>0</v>
      </c>
      <c r="W45" s="18">
        <v>0</v>
      </c>
      <c r="X45" s="18">
        <f t="shared" si="2"/>
        <v>0</v>
      </c>
      <c r="Y45" s="18">
        <v>0</v>
      </c>
      <c r="Z45" s="18">
        <v>4</v>
      </c>
      <c r="AA45" s="18">
        <v>0</v>
      </c>
      <c r="AB45" s="18">
        <v>2</v>
      </c>
      <c r="AC45" s="18">
        <v>0</v>
      </c>
      <c r="AD45" s="18">
        <f t="shared" si="3"/>
        <v>6</v>
      </c>
      <c r="AE45" s="101">
        <f>SUM(R45,L45,X45,AD45)</f>
        <v>9</v>
      </c>
    </row>
    <row r="46" spans="1:88">
      <c r="A46" s="93">
        <v>6</v>
      </c>
      <c r="B46" s="93">
        <v>2</v>
      </c>
      <c r="C46" s="93">
        <v>10</v>
      </c>
      <c r="D46" s="2213"/>
      <c r="E46" s="18" t="s">
        <v>57</v>
      </c>
      <c r="F46" s="79"/>
      <c r="G46" s="104">
        <v>0</v>
      </c>
      <c r="H46" s="104">
        <v>0</v>
      </c>
      <c r="I46" s="104">
        <v>0</v>
      </c>
      <c r="J46" s="104">
        <v>1</v>
      </c>
      <c r="K46" s="104">
        <v>1</v>
      </c>
      <c r="L46" s="18">
        <f>SUM(G46:K46)</f>
        <v>2</v>
      </c>
      <c r="M46" s="104">
        <v>0</v>
      </c>
      <c r="N46" s="104">
        <v>0</v>
      </c>
      <c r="O46" s="104">
        <v>0</v>
      </c>
      <c r="P46" s="104">
        <v>0</v>
      </c>
      <c r="Q46" s="104">
        <v>0</v>
      </c>
      <c r="R46" s="18">
        <f>SUM(M46:Q46)</f>
        <v>0</v>
      </c>
      <c r="S46" s="104">
        <v>0</v>
      </c>
      <c r="T46" s="104">
        <v>0</v>
      </c>
      <c r="U46" s="104">
        <v>0</v>
      </c>
      <c r="V46" s="104">
        <v>0</v>
      </c>
      <c r="W46" s="104">
        <v>0</v>
      </c>
      <c r="X46" s="18">
        <f t="shared" si="2"/>
        <v>0</v>
      </c>
      <c r="Y46" s="104">
        <v>0</v>
      </c>
      <c r="Z46" s="104">
        <v>0</v>
      </c>
      <c r="AA46" s="104">
        <v>0</v>
      </c>
      <c r="AB46" s="104">
        <v>0</v>
      </c>
      <c r="AC46" s="104">
        <v>1</v>
      </c>
      <c r="AD46" s="18">
        <f t="shared" si="3"/>
        <v>1</v>
      </c>
      <c r="AE46" s="101">
        <f>SUM(R46,L46,X46,AD46)</f>
        <v>3</v>
      </c>
    </row>
    <row r="47" spans="1:88">
      <c r="A47" s="93"/>
      <c r="B47" s="93"/>
      <c r="C47" s="93"/>
      <c r="D47" s="2204">
        <v>1407</v>
      </c>
      <c r="E47" s="98" t="s">
        <v>58</v>
      </c>
      <c r="F47" s="14"/>
      <c r="G47" s="99">
        <f>SUM(G48:G51)</f>
        <v>1</v>
      </c>
      <c r="H47" s="99">
        <f>SUM(H48:H51)</f>
        <v>0</v>
      </c>
      <c r="I47" s="99">
        <f>SUM(I48:I51)</f>
        <v>0</v>
      </c>
      <c r="J47" s="99">
        <f>SUM(J48:J51)</f>
        <v>6</v>
      </c>
      <c r="K47" s="99">
        <f>SUM(K48:K51)</f>
        <v>28</v>
      </c>
      <c r="L47" s="99">
        <f t="shared" si="0"/>
        <v>35</v>
      </c>
      <c r="M47" s="99">
        <f>SUM(M48:M51)</f>
        <v>0</v>
      </c>
      <c r="N47" s="99">
        <f>SUM(N48:N51)</f>
        <v>0</v>
      </c>
      <c r="O47" s="99">
        <f>SUM(O48:O51)</f>
        <v>0</v>
      </c>
      <c r="P47" s="99">
        <f>SUM(P48:P51)</f>
        <v>0</v>
      </c>
      <c r="Q47" s="99">
        <f>SUM(Q48:Q51)</f>
        <v>0</v>
      </c>
      <c r="R47" s="99">
        <f t="shared" si="1"/>
        <v>0</v>
      </c>
      <c r="S47" s="99">
        <f>SUM(S48:S51)</f>
        <v>0</v>
      </c>
      <c r="T47" s="99">
        <f>SUM(T48:T51)</f>
        <v>2</v>
      </c>
      <c r="U47" s="99">
        <f>SUM(U48:U51)</f>
        <v>0</v>
      </c>
      <c r="V47" s="99">
        <f>SUM(V48:V51)</f>
        <v>8</v>
      </c>
      <c r="W47" s="99">
        <f>SUM(W48:W51)</f>
        <v>7</v>
      </c>
      <c r="X47" s="99">
        <f t="shared" si="2"/>
        <v>17</v>
      </c>
      <c r="Y47" s="99">
        <f>SUM(Y48:Y51)</f>
        <v>0</v>
      </c>
      <c r="Z47" s="99">
        <f>SUM(Z48:Z51)</f>
        <v>4</v>
      </c>
      <c r="AA47" s="99">
        <f>SUM(AA48:AA51)</f>
        <v>0</v>
      </c>
      <c r="AB47" s="99">
        <f>SUM(AB48:AB51)</f>
        <v>4</v>
      </c>
      <c r="AC47" s="99">
        <f>SUM(AC48:AC51)</f>
        <v>0</v>
      </c>
      <c r="AD47" s="99">
        <f t="shared" si="3"/>
        <v>8</v>
      </c>
      <c r="AE47" s="100">
        <f t="shared" si="4"/>
        <v>60</v>
      </c>
    </row>
    <row r="48" spans="1:88">
      <c r="A48" s="93">
        <v>7</v>
      </c>
      <c r="B48" s="93">
        <v>3</v>
      </c>
      <c r="C48" s="93">
        <v>11</v>
      </c>
      <c r="D48" s="2205"/>
      <c r="E48" s="18" t="s">
        <v>59</v>
      </c>
      <c r="F48" s="89"/>
      <c r="G48" s="18">
        <v>1</v>
      </c>
      <c r="H48" s="18">
        <v>0</v>
      </c>
      <c r="I48" s="18">
        <v>0</v>
      </c>
      <c r="J48" s="18">
        <v>1</v>
      </c>
      <c r="K48" s="18">
        <v>22</v>
      </c>
      <c r="L48" s="18">
        <f t="shared" si="0"/>
        <v>24</v>
      </c>
      <c r="M48" s="18">
        <v>0</v>
      </c>
      <c r="N48" s="18">
        <v>0</v>
      </c>
      <c r="O48" s="18">
        <v>0</v>
      </c>
      <c r="P48" s="18">
        <v>0</v>
      </c>
      <c r="Q48" s="18">
        <v>0</v>
      </c>
      <c r="R48" s="18">
        <f t="shared" si="1"/>
        <v>0</v>
      </c>
      <c r="S48" s="18">
        <v>0</v>
      </c>
      <c r="T48" s="18">
        <v>2</v>
      </c>
      <c r="U48" s="18">
        <v>0</v>
      </c>
      <c r="V48" s="18">
        <v>2</v>
      </c>
      <c r="W48" s="18">
        <v>4</v>
      </c>
      <c r="X48" s="18">
        <f t="shared" si="2"/>
        <v>8</v>
      </c>
      <c r="Y48" s="18">
        <v>0</v>
      </c>
      <c r="Z48" s="18">
        <v>1</v>
      </c>
      <c r="AA48" s="18">
        <v>0</v>
      </c>
      <c r="AB48" s="18">
        <v>1</v>
      </c>
      <c r="AC48" s="18">
        <v>0</v>
      </c>
      <c r="AD48" s="18">
        <f t="shared" si="3"/>
        <v>2</v>
      </c>
      <c r="AE48" s="101">
        <f t="shared" si="4"/>
        <v>34</v>
      </c>
    </row>
    <row r="49" spans="1:32">
      <c r="A49" s="93">
        <v>7</v>
      </c>
      <c r="B49" s="93">
        <v>6</v>
      </c>
      <c r="C49" s="93">
        <v>10</v>
      </c>
      <c r="D49" s="2205"/>
      <c r="E49" s="18" t="s">
        <v>60</v>
      </c>
      <c r="F49" s="89"/>
      <c r="G49" s="18">
        <v>0</v>
      </c>
      <c r="H49" s="18">
        <v>0</v>
      </c>
      <c r="I49" s="18">
        <v>0</v>
      </c>
      <c r="J49" s="18">
        <v>5</v>
      </c>
      <c r="K49" s="18">
        <v>6</v>
      </c>
      <c r="L49" s="18">
        <f t="shared" si="0"/>
        <v>11</v>
      </c>
      <c r="M49" s="18">
        <v>0</v>
      </c>
      <c r="N49" s="18">
        <v>0</v>
      </c>
      <c r="O49" s="18">
        <v>0</v>
      </c>
      <c r="P49" s="18">
        <v>0</v>
      </c>
      <c r="Q49" s="18">
        <v>0</v>
      </c>
      <c r="R49" s="18">
        <f t="shared" si="1"/>
        <v>0</v>
      </c>
      <c r="S49" s="18">
        <v>0</v>
      </c>
      <c r="T49" s="18">
        <v>0</v>
      </c>
      <c r="U49" s="18">
        <v>0</v>
      </c>
      <c r="V49" s="18">
        <v>6</v>
      </c>
      <c r="W49" s="18">
        <v>3</v>
      </c>
      <c r="X49" s="18">
        <f t="shared" si="2"/>
        <v>9</v>
      </c>
      <c r="Y49" s="18">
        <v>0</v>
      </c>
      <c r="Z49" s="18">
        <v>3</v>
      </c>
      <c r="AA49" s="18">
        <v>0</v>
      </c>
      <c r="AB49" s="18">
        <v>3</v>
      </c>
      <c r="AC49" s="18">
        <v>0</v>
      </c>
      <c r="AD49" s="18">
        <f t="shared" si="3"/>
        <v>6</v>
      </c>
      <c r="AE49" s="101">
        <f t="shared" si="4"/>
        <v>26</v>
      </c>
    </row>
    <row r="50" spans="1:32">
      <c r="A50" s="93">
        <v>7</v>
      </c>
      <c r="B50" s="93">
        <v>3</v>
      </c>
      <c r="C50" s="93">
        <v>11</v>
      </c>
      <c r="D50" s="2205"/>
      <c r="E50" s="27" t="s">
        <v>94</v>
      </c>
      <c r="F50" s="80"/>
      <c r="G50" s="18">
        <v>0</v>
      </c>
      <c r="H50" s="18">
        <v>0</v>
      </c>
      <c r="I50" s="18">
        <v>0</v>
      </c>
      <c r="J50" s="18">
        <v>0</v>
      </c>
      <c r="K50" s="18">
        <v>0</v>
      </c>
      <c r="L50" s="18">
        <f t="shared" si="0"/>
        <v>0</v>
      </c>
      <c r="M50" s="18">
        <v>0</v>
      </c>
      <c r="N50" s="18">
        <v>0</v>
      </c>
      <c r="O50" s="18">
        <v>0</v>
      </c>
      <c r="P50" s="18">
        <v>0</v>
      </c>
      <c r="Q50" s="18">
        <v>0</v>
      </c>
      <c r="R50" s="18">
        <f t="shared" si="1"/>
        <v>0</v>
      </c>
      <c r="S50" s="18">
        <v>0</v>
      </c>
      <c r="T50" s="18">
        <v>0</v>
      </c>
      <c r="U50" s="18">
        <v>0</v>
      </c>
      <c r="V50" s="18">
        <v>0</v>
      </c>
      <c r="W50" s="18">
        <v>0</v>
      </c>
      <c r="X50" s="18">
        <f>SUM(S50:W50)</f>
        <v>0</v>
      </c>
      <c r="Y50" s="18">
        <v>0</v>
      </c>
      <c r="Z50" s="18">
        <v>0</v>
      </c>
      <c r="AA50" s="18">
        <v>0</v>
      </c>
      <c r="AB50" s="18">
        <v>0</v>
      </c>
      <c r="AC50" s="18">
        <v>0</v>
      </c>
      <c r="AD50" s="18">
        <f>SUM(Y50:AC50)</f>
        <v>0</v>
      </c>
      <c r="AE50" s="101">
        <f t="shared" si="4"/>
        <v>0</v>
      </c>
    </row>
    <row r="51" spans="1:32">
      <c r="A51" s="93">
        <v>7</v>
      </c>
      <c r="B51" s="93">
        <v>6</v>
      </c>
      <c r="C51" s="93">
        <v>10</v>
      </c>
      <c r="D51" s="45"/>
      <c r="E51" s="46" t="s">
        <v>84</v>
      </c>
      <c r="F51" s="105"/>
      <c r="G51" s="28">
        <v>0</v>
      </c>
      <c r="H51" s="28">
        <v>0</v>
      </c>
      <c r="I51" s="28">
        <v>0</v>
      </c>
      <c r="J51" s="28">
        <v>0</v>
      </c>
      <c r="K51" s="28">
        <v>0</v>
      </c>
      <c r="L51" s="28">
        <f t="shared" si="0"/>
        <v>0</v>
      </c>
      <c r="M51" s="28">
        <v>0</v>
      </c>
      <c r="N51" s="28">
        <v>0</v>
      </c>
      <c r="O51" s="28">
        <v>0</v>
      </c>
      <c r="P51" s="28">
        <v>0</v>
      </c>
      <c r="Q51" s="28">
        <v>0</v>
      </c>
      <c r="R51" s="28">
        <f t="shared" si="1"/>
        <v>0</v>
      </c>
      <c r="S51" s="28">
        <v>0</v>
      </c>
      <c r="T51" s="28">
        <v>0</v>
      </c>
      <c r="U51" s="28">
        <v>0</v>
      </c>
      <c r="V51" s="28">
        <v>0</v>
      </c>
      <c r="W51" s="28">
        <v>0</v>
      </c>
      <c r="X51" s="28">
        <f>SUM(S51:W51)</f>
        <v>0</v>
      </c>
      <c r="Y51" s="28">
        <v>0</v>
      </c>
      <c r="Z51" s="28">
        <v>0</v>
      </c>
      <c r="AA51" s="28">
        <v>0</v>
      </c>
      <c r="AB51" s="28">
        <v>0</v>
      </c>
      <c r="AC51" s="28">
        <v>0</v>
      </c>
      <c r="AD51" s="28">
        <f>SUM(Y51:AC51)</f>
        <v>0</v>
      </c>
      <c r="AE51" s="106">
        <f>SUM(R51,L51,X51,AD51)</f>
        <v>0</v>
      </c>
    </row>
    <row r="52" spans="1:32">
      <c r="A52" s="93"/>
      <c r="B52" s="93"/>
      <c r="C52" s="93"/>
      <c r="D52" s="2205">
        <v>1408</v>
      </c>
      <c r="E52" s="107" t="s">
        <v>63</v>
      </c>
      <c r="F52" s="108"/>
      <c r="G52" s="109">
        <f>SUM(G53:G56)</f>
        <v>1</v>
      </c>
      <c r="H52" s="109">
        <f>SUM(H53:H56)</f>
        <v>5</v>
      </c>
      <c r="I52" s="109">
        <f>SUM(I53:I56)</f>
        <v>0</v>
      </c>
      <c r="J52" s="109">
        <f>SUM(J53:J56)</f>
        <v>20</v>
      </c>
      <c r="K52" s="109">
        <f>SUM(K53:K56)</f>
        <v>23</v>
      </c>
      <c r="L52" s="109">
        <f t="shared" si="0"/>
        <v>49</v>
      </c>
      <c r="M52" s="109">
        <f>SUM(M53:M56)</f>
        <v>0</v>
      </c>
      <c r="N52" s="109">
        <f>SUM(N53:N56)</f>
        <v>5</v>
      </c>
      <c r="O52" s="109">
        <f>SUM(O53:O56)</f>
        <v>0</v>
      </c>
      <c r="P52" s="109">
        <f>SUM(P53:P56)</f>
        <v>5</v>
      </c>
      <c r="Q52" s="109">
        <f>SUM(Q53:Q56)</f>
        <v>1</v>
      </c>
      <c r="R52" s="109">
        <f t="shared" si="1"/>
        <v>11</v>
      </c>
      <c r="S52" s="109">
        <f>SUM(S53:S56)</f>
        <v>1</v>
      </c>
      <c r="T52" s="109">
        <f>SUM(T53:T56)</f>
        <v>9</v>
      </c>
      <c r="U52" s="109">
        <f>SUM(U53:U56)</f>
        <v>0</v>
      </c>
      <c r="V52" s="109">
        <f>SUM(V53:V56)</f>
        <v>40</v>
      </c>
      <c r="W52" s="109">
        <f>SUM(W53:W56)</f>
        <v>6</v>
      </c>
      <c r="X52" s="109">
        <f t="shared" si="2"/>
        <v>56</v>
      </c>
      <c r="Y52" s="109">
        <f>SUM(Y53:Y56)</f>
        <v>1</v>
      </c>
      <c r="Z52" s="109">
        <f>SUM(Z53:Z56)</f>
        <v>5</v>
      </c>
      <c r="AA52" s="109">
        <f>SUM(AA53:AA56)</f>
        <v>0</v>
      </c>
      <c r="AB52" s="109">
        <f>SUM(AB53:AB56)</f>
        <v>6</v>
      </c>
      <c r="AC52" s="109">
        <f>SUM(AC53:AC56)</f>
        <v>1</v>
      </c>
      <c r="AD52" s="109">
        <f t="shared" si="3"/>
        <v>13</v>
      </c>
      <c r="AE52" s="110">
        <f t="shared" si="4"/>
        <v>129</v>
      </c>
    </row>
    <row r="53" spans="1:32">
      <c r="A53" s="93">
        <v>8</v>
      </c>
      <c r="B53" s="93">
        <v>4</v>
      </c>
      <c r="C53" s="93">
        <v>8</v>
      </c>
      <c r="D53" s="2205"/>
      <c r="E53" s="18" t="s">
        <v>64</v>
      </c>
      <c r="F53" s="89"/>
      <c r="G53" s="18">
        <v>0</v>
      </c>
      <c r="H53" s="111">
        <v>3</v>
      </c>
      <c r="I53" s="18">
        <v>0</v>
      </c>
      <c r="J53" s="18">
        <v>12</v>
      </c>
      <c r="K53" s="18">
        <v>6</v>
      </c>
      <c r="L53" s="18">
        <f t="shared" si="0"/>
        <v>21</v>
      </c>
      <c r="M53" s="18">
        <v>0</v>
      </c>
      <c r="N53" s="18">
        <v>5</v>
      </c>
      <c r="O53" s="18">
        <v>0</v>
      </c>
      <c r="P53" s="18">
        <v>4</v>
      </c>
      <c r="Q53" s="18">
        <v>1</v>
      </c>
      <c r="R53" s="18">
        <f t="shared" si="1"/>
        <v>10</v>
      </c>
      <c r="S53" s="18">
        <v>0</v>
      </c>
      <c r="T53" s="18">
        <v>5</v>
      </c>
      <c r="U53" s="18">
        <v>0</v>
      </c>
      <c r="V53" s="18">
        <v>15</v>
      </c>
      <c r="W53" s="18">
        <v>2</v>
      </c>
      <c r="X53" s="18">
        <f>SUM(S53:W53)</f>
        <v>22</v>
      </c>
      <c r="Y53" s="18">
        <v>0</v>
      </c>
      <c r="Z53" s="18">
        <v>2</v>
      </c>
      <c r="AA53" s="18">
        <v>0</v>
      </c>
      <c r="AB53" s="18">
        <v>1</v>
      </c>
      <c r="AC53" s="18">
        <v>0</v>
      </c>
      <c r="AD53" s="18">
        <f>SUM(Y53:AC53)</f>
        <v>3</v>
      </c>
      <c r="AE53" s="101">
        <f t="shared" si="4"/>
        <v>56</v>
      </c>
    </row>
    <row r="54" spans="1:32">
      <c r="A54" s="93">
        <v>8</v>
      </c>
      <c r="B54" s="93">
        <v>4</v>
      </c>
      <c r="C54" s="93">
        <v>6</v>
      </c>
      <c r="D54" s="2205"/>
      <c r="E54" s="18" t="s">
        <v>65</v>
      </c>
      <c r="F54" s="89"/>
      <c r="G54" s="18">
        <v>1</v>
      </c>
      <c r="H54" s="18">
        <v>1</v>
      </c>
      <c r="I54" s="18">
        <v>0</v>
      </c>
      <c r="J54" s="18">
        <v>3</v>
      </c>
      <c r="K54" s="18">
        <v>4</v>
      </c>
      <c r="L54" s="18">
        <f t="shared" si="0"/>
        <v>9</v>
      </c>
      <c r="M54" s="18">
        <v>0</v>
      </c>
      <c r="N54" s="18">
        <v>0</v>
      </c>
      <c r="O54" s="18">
        <v>0</v>
      </c>
      <c r="P54" s="18">
        <v>0</v>
      </c>
      <c r="Q54" s="18">
        <v>0</v>
      </c>
      <c r="R54" s="18">
        <f t="shared" si="1"/>
        <v>0</v>
      </c>
      <c r="S54" s="18">
        <v>0</v>
      </c>
      <c r="T54" s="18">
        <v>0</v>
      </c>
      <c r="U54" s="18">
        <v>0</v>
      </c>
      <c r="V54" s="18">
        <v>0</v>
      </c>
      <c r="W54" s="18">
        <v>0</v>
      </c>
      <c r="X54" s="18">
        <f>SUM(S54:W54)</f>
        <v>0</v>
      </c>
      <c r="Y54" s="18">
        <v>1</v>
      </c>
      <c r="Z54" s="18">
        <v>1</v>
      </c>
      <c r="AA54" s="18">
        <v>0</v>
      </c>
      <c r="AB54" s="18">
        <v>1</v>
      </c>
      <c r="AC54" s="18">
        <v>0</v>
      </c>
      <c r="AD54" s="18">
        <f>SUM(Y54:AC54)</f>
        <v>3</v>
      </c>
      <c r="AE54" s="101">
        <f t="shared" si="4"/>
        <v>12</v>
      </c>
    </row>
    <row r="55" spans="1:32">
      <c r="A55" s="93">
        <v>8</v>
      </c>
      <c r="B55" s="93">
        <v>4</v>
      </c>
      <c r="C55" s="93">
        <v>11</v>
      </c>
      <c r="D55" s="2205"/>
      <c r="E55" s="18" t="s">
        <v>66</v>
      </c>
      <c r="F55" s="89"/>
      <c r="G55" s="18">
        <v>0</v>
      </c>
      <c r="H55" s="18">
        <v>1</v>
      </c>
      <c r="I55" s="18">
        <v>0</v>
      </c>
      <c r="J55" s="18">
        <v>3</v>
      </c>
      <c r="K55" s="18">
        <v>6</v>
      </c>
      <c r="L55" s="18">
        <f t="shared" si="0"/>
        <v>10</v>
      </c>
      <c r="M55" s="18">
        <v>0</v>
      </c>
      <c r="N55" s="18">
        <v>0</v>
      </c>
      <c r="O55" s="18">
        <v>0</v>
      </c>
      <c r="P55" s="18">
        <v>0</v>
      </c>
      <c r="Q55" s="18">
        <v>0</v>
      </c>
      <c r="R55" s="18">
        <f t="shared" si="1"/>
        <v>0</v>
      </c>
      <c r="S55" s="18">
        <v>0</v>
      </c>
      <c r="T55" s="18">
        <v>2</v>
      </c>
      <c r="U55" s="18">
        <v>0</v>
      </c>
      <c r="V55" s="18">
        <v>18</v>
      </c>
      <c r="W55" s="18">
        <v>3</v>
      </c>
      <c r="X55" s="18">
        <f t="shared" si="2"/>
        <v>23</v>
      </c>
      <c r="Y55" s="18">
        <v>0</v>
      </c>
      <c r="Z55" s="18">
        <v>1</v>
      </c>
      <c r="AA55" s="18">
        <v>0</v>
      </c>
      <c r="AB55" s="18">
        <v>2</v>
      </c>
      <c r="AC55" s="18">
        <v>0</v>
      </c>
      <c r="AD55" s="18">
        <f t="shared" si="3"/>
        <v>3</v>
      </c>
      <c r="AE55" s="101">
        <f t="shared" si="4"/>
        <v>36</v>
      </c>
    </row>
    <row r="56" spans="1:32">
      <c r="A56" s="93">
        <v>8</v>
      </c>
      <c r="B56" s="93">
        <v>4</v>
      </c>
      <c r="C56" s="93">
        <v>11</v>
      </c>
      <c r="D56" s="2207"/>
      <c r="E56" s="18" t="s">
        <v>67</v>
      </c>
      <c r="F56" s="102"/>
      <c r="G56" s="18">
        <v>0</v>
      </c>
      <c r="H56" s="18">
        <v>0</v>
      </c>
      <c r="I56" s="18">
        <v>0</v>
      </c>
      <c r="J56" s="18">
        <v>2</v>
      </c>
      <c r="K56" s="18">
        <v>7</v>
      </c>
      <c r="L56" s="18">
        <f t="shared" si="0"/>
        <v>9</v>
      </c>
      <c r="M56" s="18">
        <v>0</v>
      </c>
      <c r="N56" s="18">
        <v>0</v>
      </c>
      <c r="O56" s="18">
        <v>0</v>
      </c>
      <c r="P56" s="18">
        <v>1</v>
      </c>
      <c r="Q56" s="18">
        <v>0</v>
      </c>
      <c r="R56" s="18">
        <f t="shared" si="1"/>
        <v>1</v>
      </c>
      <c r="S56" s="18">
        <v>1</v>
      </c>
      <c r="T56" s="18">
        <v>2</v>
      </c>
      <c r="U56" s="18">
        <v>0</v>
      </c>
      <c r="V56" s="18">
        <v>7</v>
      </c>
      <c r="W56" s="18">
        <v>1</v>
      </c>
      <c r="X56" s="18">
        <f t="shared" si="2"/>
        <v>11</v>
      </c>
      <c r="Y56" s="18">
        <v>0</v>
      </c>
      <c r="Z56" s="18">
        <v>1</v>
      </c>
      <c r="AA56" s="18">
        <v>0</v>
      </c>
      <c r="AB56" s="18">
        <v>2</v>
      </c>
      <c r="AC56" s="18">
        <v>1</v>
      </c>
      <c r="AD56" s="18">
        <f t="shared" si="3"/>
        <v>4</v>
      </c>
      <c r="AE56" s="101">
        <f t="shared" si="4"/>
        <v>25</v>
      </c>
    </row>
    <row r="57" spans="1:32">
      <c r="A57" s="93"/>
      <c r="B57" s="93"/>
      <c r="C57" s="93"/>
      <c r="D57" s="2204">
        <v>1624</v>
      </c>
      <c r="E57" s="98" t="s">
        <v>68</v>
      </c>
      <c r="F57" s="14"/>
      <c r="G57" s="99">
        <f>SUM(G58:G60)</f>
        <v>0</v>
      </c>
      <c r="H57" s="99">
        <f>SUM(H58:H60)</f>
        <v>2</v>
      </c>
      <c r="I57" s="99">
        <f>SUM(I58:I60)</f>
        <v>0</v>
      </c>
      <c r="J57" s="99">
        <f>SUM(J58:J60)</f>
        <v>6</v>
      </c>
      <c r="K57" s="99">
        <f>SUM(K58:K60)</f>
        <v>8</v>
      </c>
      <c r="L57" s="99">
        <f t="shared" si="0"/>
        <v>16</v>
      </c>
      <c r="M57" s="99">
        <f>SUM(M58:M60)</f>
        <v>0</v>
      </c>
      <c r="N57" s="99">
        <f>SUM(N58:N60)</f>
        <v>0</v>
      </c>
      <c r="O57" s="99">
        <f>SUM(O58:O60)</f>
        <v>0</v>
      </c>
      <c r="P57" s="99">
        <f>SUM(P58:P60)</f>
        <v>0</v>
      </c>
      <c r="Q57" s="99">
        <f>SUM(Q58:Q60)</f>
        <v>0</v>
      </c>
      <c r="R57" s="99">
        <f t="shared" si="1"/>
        <v>0</v>
      </c>
      <c r="S57" s="99">
        <f>SUM(S58:S60)</f>
        <v>2</v>
      </c>
      <c r="T57" s="99">
        <f>SUM(T58:T60)</f>
        <v>6</v>
      </c>
      <c r="U57" s="99">
        <f>SUM(U58:U60)</f>
        <v>0</v>
      </c>
      <c r="V57" s="99">
        <f>SUM(V58:V60)</f>
        <v>7</v>
      </c>
      <c r="W57" s="99">
        <f>SUM(W58:W60)</f>
        <v>1</v>
      </c>
      <c r="X57" s="99">
        <f>SUM(S57:W57)</f>
        <v>16</v>
      </c>
      <c r="Y57" s="99">
        <f>SUM(Y58:Y60)</f>
        <v>0</v>
      </c>
      <c r="Z57" s="99">
        <f>SUM(Z58:Z60)</f>
        <v>5</v>
      </c>
      <c r="AA57" s="99">
        <f>SUM(AA58:AA60)</f>
        <v>0</v>
      </c>
      <c r="AB57" s="99">
        <f>SUM(AB58:AB60)</f>
        <v>1</v>
      </c>
      <c r="AC57" s="99">
        <f>SUM(AC58:AC60)</f>
        <v>0</v>
      </c>
      <c r="AD57" s="99">
        <f>SUM(Y57:AC57)</f>
        <v>6</v>
      </c>
      <c r="AE57" s="100">
        <f t="shared" si="4"/>
        <v>38</v>
      </c>
    </row>
    <row r="58" spans="1:32">
      <c r="A58" s="93">
        <v>9</v>
      </c>
      <c r="B58" s="93">
        <v>4</v>
      </c>
      <c r="C58" s="93">
        <v>8</v>
      </c>
      <c r="D58" s="2205"/>
      <c r="E58" s="18" t="s">
        <v>69</v>
      </c>
      <c r="F58" s="89"/>
      <c r="G58" s="18">
        <v>0</v>
      </c>
      <c r="H58" s="18">
        <v>0</v>
      </c>
      <c r="I58" s="18">
        <v>0</v>
      </c>
      <c r="J58" s="18">
        <v>0</v>
      </c>
      <c r="K58" s="18">
        <v>3</v>
      </c>
      <c r="L58" s="18">
        <f t="shared" si="0"/>
        <v>3</v>
      </c>
      <c r="M58" s="18">
        <v>0</v>
      </c>
      <c r="N58" s="18">
        <v>0</v>
      </c>
      <c r="O58" s="18">
        <v>0</v>
      </c>
      <c r="P58" s="18">
        <v>0</v>
      </c>
      <c r="Q58" s="18">
        <v>0</v>
      </c>
      <c r="R58" s="18">
        <f t="shared" si="1"/>
        <v>0</v>
      </c>
      <c r="S58" s="18">
        <v>1</v>
      </c>
      <c r="T58" s="18">
        <v>1</v>
      </c>
      <c r="U58" s="18">
        <v>0</v>
      </c>
      <c r="V58" s="18">
        <v>3</v>
      </c>
      <c r="W58" s="18">
        <v>1</v>
      </c>
      <c r="X58" s="18">
        <f>SUM(S58:W58)</f>
        <v>6</v>
      </c>
      <c r="Y58" s="18">
        <v>0</v>
      </c>
      <c r="Z58" s="18">
        <v>0</v>
      </c>
      <c r="AA58" s="18">
        <v>0</v>
      </c>
      <c r="AB58" s="18">
        <v>0</v>
      </c>
      <c r="AC58" s="18">
        <v>0</v>
      </c>
      <c r="AD58" s="18">
        <f>SUM(Y58:AC58)</f>
        <v>0</v>
      </c>
      <c r="AE58" s="101">
        <f t="shared" si="4"/>
        <v>9</v>
      </c>
    </row>
    <row r="59" spans="1:32">
      <c r="A59" s="93">
        <v>9</v>
      </c>
      <c r="B59" s="93">
        <v>4</v>
      </c>
      <c r="C59" s="93">
        <v>8</v>
      </c>
      <c r="D59" s="2205"/>
      <c r="E59" s="18" t="s">
        <v>70</v>
      </c>
      <c r="F59" s="89"/>
      <c r="G59" s="18">
        <v>0</v>
      </c>
      <c r="H59" s="18">
        <v>0</v>
      </c>
      <c r="I59" s="18">
        <v>0</v>
      </c>
      <c r="J59" s="18">
        <v>6</v>
      </c>
      <c r="K59" s="18">
        <v>5</v>
      </c>
      <c r="L59" s="18">
        <f t="shared" si="0"/>
        <v>11</v>
      </c>
      <c r="M59" s="18">
        <v>0</v>
      </c>
      <c r="N59" s="18">
        <v>0</v>
      </c>
      <c r="O59" s="18">
        <v>0</v>
      </c>
      <c r="P59" s="18">
        <v>0</v>
      </c>
      <c r="Q59" s="18">
        <v>0</v>
      </c>
      <c r="R59" s="18">
        <f t="shared" si="1"/>
        <v>0</v>
      </c>
      <c r="S59" s="18">
        <v>0</v>
      </c>
      <c r="T59" s="18">
        <v>0</v>
      </c>
      <c r="U59" s="18">
        <v>0</v>
      </c>
      <c r="V59" s="18">
        <v>0</v>
      </c>
      <c r="W59" s="18">
        <v>0</v>
      </c>
      <c r="X59" s="18">
        <f>SUM(S59:W59)</f>
        <v>0</v>
      </c>
      <c r="Y59" s="18">
        <v>0</v>
      </c>
      <c r="Z59" s="18">
        <v>3</v>
      </c>
      <c r="AA59" s="18">
        <v>0</v>
      </c>
      <c r="AB59" s="18">
        <v>1</v>
      </c>
      <c r="AC59" s="18">
        <v>0</v>
      </c>
      <c r="AD59" s="18">
        <f>SUM(Y59:AC59)</f>
        <v>4</v>
      </c>
      <c r="AE59" s="101">
        <f t="shared" si="4"/>
        <v>15</v>
      </c>
    </row>
    <row r="60" spans="1:32">
      <c r="A60" s="93">
        <v>9</v>
      </c>
      <c r="B60" s="93">
        <v>5</v>
      </c>
      <c r="C60" s="93">
        <v>11</v>
      </c>
      <c r="D60" s="2207"/>
      <c r="E60" s="18" t="s">
        <v>71</v>
      </c>
      <c r="F60" s="89"/>
      <c r="G60" s="28">
        <v>0</v>
      </c>
      <c r="H60" s="18">
        <v>2</v>
      </c>
      <c r="I60" s="18">
        <v>0</v>
      </c>
      <c r="J60" s="18">
        <v>0</v>
      </c>
      <c r="K60" s="18">
        <v>0</v>
      </c>
      <c r="L60" s="18">
        <f t="shared" si="0"/>
        <v>2</v>
      </c>
      <c r="M60" s="18">
        <v>0</v>
      </c>
      <c r="N60" s="18">
        <v>0</v>
      </c>
      <c r="O60" s="18">
        <v>0</v>
      </c>
      <c r="P60" s="18">
        <v>0</v>
      </c>
      <c r="Q60" s="18">
        <v>0</v>
      </c>
      <c r="R60" s="18">
        <f t="shared" si="1"/>
        <v>0</v>
      </c>
      <c r="S60" s="18">
        <v>1</v>
      </c>
      <c r="T60" s="18">
        <v>5</v>
      </c>
      <c r="U60" s="18">
        <v>0</v>
      </c>
      <c r="V60" s="18">
        <v>4</v>
      </c>
      <c r="W60" s="18">
        <v>0</v>
      </c>
      <c r="X60" s="18">
        <f>SUM(S60:W60)</f>
        <v>10</v>
      </c>
      <c r="Y60" s="18">
        <v>0</v>
      </c>
      <c r="Z60" s="18">
        <v>2</v>
      </c>
      <c r="AA60" s="18">
        <v>0</v>
      </c>
      <c r="AB60" s="18">
        <v>0</v>
      </c>
      <c r="AC60" s="18">
        <v>0</v>
      </c>
      <c r="AD60" s="18">
        <f>SUM(Y60:AC60)</f>
        <v>2</v>
      </c>
      <c r="AE60" s="101">
        <f t="shared" si="4"/>
        <v>14</v>
      </c>
    </row>
    <row r="61" spans="1:32">
      <c r="A61" s="93"/>
      <c r="B61" s="93" t="s">
        <v>72</v>
      </c>
      <c r="C61" s="93" t="s">
        <v>72</v>
      </c>
      <c r="D61" s="112"/>
      <c r="E61" s="113" t="s">
        <v>73</v>
      </c>
      <c r="F61" s="98"/>
      <c r="G61" s="99">
        <v>0</v>
      </c>
      <c r="H61" s="99">
        <v>8</v>
      </c>
      <c r="I61" s="99">
        <v>0</v>
      </c>
      <c r="J61" s="99">
        <v>16</v>
      </c>
      <c r="K61" s="99">
        <v>5</v>
      </c>
      <c r="L61" s="99">
        <f t="shared" si="0"/>
        <v>29</v>
      </c>
      <c r="M61" s="99">
        <v>0</v>
      </c>
      <c r="N61" s="99">
        <v>0</v>
      </c>
      <c r="O61" s="99">
        <v>0</v>
      </c>
      <c r="P61" s="99">
        <v>3</v>
      </c>
      <c r="Q61" s="99">
        <v>0</v>
      </c>
      <c r="R61" s="99">
        <f t="shared" si="1"/>
        <v>3</v>
      </c>
      <c r="S61" s="99">
        <v>0</v>
      </c>
      <c r="T61" s="99">
        <v>4</v>
      </c>
      <c r="U61" s="99">
        <v>0</v>
      </c>
      <c r="V61" s="99">
        <v>4</v>
      </c>
      <c r="W61" s="99">
        <v>0</v>
      </c>
      <c r="X61" s="99">
        <f>SUM(S61:W61)</f>
        <v>8</v>
      </c>
      <c r="Y61" s="99">
        <v>13</v>
      </c>
      <c r="Z61" s="99">
        <v>86</v>
      </c>
      <c r="AA61" s="99">
        <v>1</v>
      </c>
      <c r="AB61" s="99">
        <v>38</v>
      </c>
      <c r="AC61" s="99">
        <v>4</v>
      </c>
      <c r="AD61" s="99">
        <f>SUM(Y61:AC61)</f>
        <v>142</v>
      </c>
      <c r="AE61" s="100">
        <f t="shared" si="4"/>
        <v>182</v>
      </c>
      <c r="AF61" s="25"/>
    </row>
    <row r="62" spans="1:32">
      <c r="A62" s="114"/>
      <c r="B62" s="114"/>
      <c r="C62" s="114"/>
      <c r="D62" s="115"/>
      <c r="E62" s="2241" t="s">
        <v>8</v>
      </c>
      <c r="F62" s="2242"/>
      <c r="G62" s="99">
        <f t="shared" ref="G62:AE62" si="5">SUM(G9+G18+G28+G32+G35+G40+G47+G52+G57+G61)</f>
        <v>5</v>
      </c>
      <c r="H62" s="99">
        <f t="shared" si="5"/>
        <v>119</v>
      </c>
      <c r="I62" s="99">
        <f t="shared" si="5"/>
        <v>15</v>
      </c>
      <c r="J62" s="99">
        <f t="shared" si="5"/>
        <v>375</v>
      </c>
      <c r="K62" s="99">
        <f t="shared" si="5"/>
        <v>289</v>
      </c>
      <c r="L62" s="99">
        <f t="shared" si="5"/>
        <v>803</v>
      </c>
      <c r="M62" s="99">
        <f t="shared" si="5"/>
        <v>1</v>
      </c>
      <c r="N62" s="99">
        <f t="shared" si="5"/>
        <v>72</v>
      </c>
      <c r="O62" s="99">
        <f t="shared" si="5"/>
        <v>4</v>
      </c>
      <c r="P62" s="99">
        <f t="shared" si="5"/>
        <v>79</v>
      </c>
      <c r="Q62" s="99">
        <f t="shared" si="5"/>
        <v>30</v>
      </c>
      <c r="R62" s="99">
        <f t="shared" si="5"/>
        <v>186</v>
      </c>
      <c r="S62" s="99">
        <f t="shared" si="5"/>
        <v>25</v>
      </c>
      <c r="T62" s="99">
        <f t="shared" si="5"/>
        <v>569</v>
      </c>
      <c r="U62" s="99">
        <f t="shared" si="5"/>
        <v>123</v>
      </c>
      <c r="V62" s="99">
        <f t="shared" si="5"/>
        <v>428</v>
      </c>
      <c r="W62" s="99">
        <f t="shared" si="5"/>
        <v>80</v>
      </c>
      <c r="X62" s="117">
        <f t="shared" si="5"/>
        <v>1225</v>
      </c>
      <c r="Y62" s="99">
        <f t="shared" si="5"/>
        <v>19</v>
      </c>
      <c r="Z62" s="99">
        <f t="shared" si="5"/>
        <v>147</v>
      </c>
      <c r="AA62" s="99">
        <f t="shared" si="5"/>
        <v>2</v>
      </c>
      <c r="AB62" s="99">
        <f t="shared" si="5"/>
        <v>68</v>
      </c>
      <c r="AC62" s="99">
        <f t="shared" si="5"/>
        <v>7</v>
      </c>
      <c r="AD62" s="99">
        <f t="shared" si="5"/>
        <v>243</v>
      </c>
      <c r="AE62" s="118">
        <f t="shared" si="5"/>
        <v>2457</v>
      </c>
    </row>
    <row r="63" spans="1:32" ht="12" customHeight="1">
      <c r="D63" s="119"/>
      <c r="E63" s="104" t="s">
        <v>74</v>
      </c>
      <c r="F63" s="89"/>
    </row>
    <row r="64" spans="1:32" ht="12" customHeight="1">
      <c r="D64" s="119"/>
      <c r="E64" s="104"/>
    </row>
    <row r="65" spans="4:5" ht="12" customHeight="1">
      <c r="E65" s="104"/>
    </row>
    <row r="66" spans="4:5" ht="9" customHeight="1">
      <c r="D66" s="119"/>
    </row>
    <row r="67" spans="4:5" ht="9" customHeight="1">
      <c r="D67" s="119"/>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31" ht="9" customHeight="1"/>
    <row r="146" spans="5:31" ht="9" customHeight="1"/>
    <row r="147" spans="5:31" ht="9" customHeight="1"/>
    <row r="148" spans="5:31" ht="9" customHeight="1"/>
    <row r="149" spans="5:31" ht="9" customHeight="1"/>
    <row r="150" spans="5:31" ht="9" customHeight="1"/>
    <row r="151" spans="5:31" ht="9" customHeight="1"/>
    <row r="152" spans="5:31" ht="9" customHeight="1">
      <c r="E152" s="89"/>
      <c r="F152" s="89"/>
      <c r="G152" s="120"/>
      <c r="H152" s="120"/>
      <c r="I152" s="120"/>
      <c r="J152" s="120"/>
      <c r="K152" s="120"/>
      <c r="L152" s="121"/>
      <c r="M152" s="120"/>
      <c r="N152" s="120"/>
      <c r="O152" s="120"/>
      <c r="P152" s="120"/>
      <c r="Q152" s="120"/>
      <c r="R152" s="121"/>
      <c r="S152" s="120"/>
      <c r="T152" s="120"/>
      <c r="U152" s="120"/>
      <c r="V152" s="120"/>
      <c r="W152" s="120"/>
      <c r="X152" s="121"/>
      <c r="Y152" s="120"/>
      <c r="Z152" s="120"/>
      <c r="AA152" s="120"/>
      <c r="AB152" s="120"/>
      <c r="AC152" s="120"/>
      <c r="AD152" s="121"/>
      <c r="AE152" s="120"/>
    </row>
    <row r="153" spans="5:31" ht="9" customHeight="1"/>
    <row r="154" spans="5:31" ht="9" customHeight="1"/>
    <row r="155" spans="5:31" ht="9" customHeight="1"/>
    <row r="156" spans="5:31" ht="9" customHeight="1"/>
    <row r="157" spans="5:31" ht="9" customHeight="1"/>
    <row r="158" spans="5:31" ht="9" customHeight="1"/>
    <row r="159" spans="5:31" ht="9" customHeight="1"/>
    <row r="160" spans="5: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2">
    <mergeCell ref="D3:AE3"/>
    <mergeCell ref="AI3:AW3"/>
    <mergeCell ref="D4:AE4"/>
    <mergeCell ref="D6:D8"/>
    <mergeCell ref="E6:F8"/>
    <mergeCell ref="G6:X6"/>
    <mergeCell ref="G7:L7"/>
    <mergeCell ref="M7:R7"/>
    <mergeCell ref="S7:X7"/>
    <mergeCell ref="Y7:AD7"/>
    <mergeCell ref="E62:F62"/>
    <mergeCell ref="AE7:AE8"/>
    <mergeCell ref="D9:D17"/>
    <mergeCell ref="D18:D27"/>
    <mergeCell ref="AG18:AK22"/>
    <mergeCell ref="D28:D31"/>
    <mergeCell ref="D32:D34"/>
    <mergeCell ref="D35:D39"/>
    <mergeCell ref="D40:D46"/>
    <mergeCell ref="D47:D50"/>
    <mergeCell ref="D52:D56"/>
    <mergeCell ref="D57:D60"/>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workbookViewId="0">
      <selection activeCell="M14" sqref="M14"/>
    </sheetView>
  </sheetViews>
  <sheetFormatPr baseColWidth="10" defaultRowHeight="12.75"/>
  <cols>
    <col min="1" max="1" width="2.7109375" style="79" customWidth="1"/>
    <col min="2" max="3" width="5.7109375" style="79" customWidth="1"/>
    <col min="4" max="5" width="2.7109375" style="79" customWidth="1"/>
    <col min="6" max="7" width="6.7109375" style="79" customWidth="1"/>
    <col min="8" max="8" width="0.42578125" style="79" customWidth="1"/>
    <col min="9" max="10" width="6.7109375" style="79" customWidth="1"/>
    <col min="11" max="11" width="0.42578125" style="79" customWidth="1"/>
    <col min="12" max="13" width="6.7109375" style="79" customWidth="1"/>
    <col min="14" max="14" width="0.42578125" style="79" customWidth="1"/>
    <col min="15" max="16" width="6.7109375" style="79" customWidth="1"/>
    <col min="17" max="17" width="0.42578125" style="79" customWidth="1"/>
    <col min="18" max="18" width="6.7109375" style="461" customWidth="1"/>
    <col min="19" max="256" width="11.42578125" style="79"/>
    <col min="257" max="257" width="2.7109375" style="79" customWidth="1"/>
    <col min="258" max="259" width="5.7109375" style="79" customWidth="1"/>
    <col min="260" max="261" width="2.7109375" style="79" customWidth="1"/>
    <col min="262" max="263" width="6.7109375" style="79" customWidth="1"/>
    <col min="264" max="264" width="0.42578125" style="79" customWidth="1"/>
    <col min="265" max="266" width="6.7109375" style="79" customWidth="1"/>
    <col min="267" max="267" width="0.42578125" style="79" customWidth="1"/>
    <col min="268" max="269" width="6.7109375" style="79" customWidth="1"/>
    <col min="270" max="270" width="0.42578125" style="79" customWidth="1"/>
    <col min="271" max="272" width="6.7109375" style="79" customWidth="1"/>
    <col min="273" max="273" width="0.42578125" style="79" customWidth="1"/>
    <col min="274" max="274" width="6.7109375" style="79" customWidth="1"/>
    <col min="275" max="512" width="11.42578125" style="79"/>
    <col min="513" max="513" width="2.7109375" style="79" customWidth="1"/>
    <col min="514" max="515" width="5.7109375" style="79" customWidth="1"/>
    <col min="516" max="517" width="2.7109375" style="79" customWidth="1"/>
    <col min="518" max="519" width="6.7109375" style="79" customWidth="1"/>
    <col min="520" max="520" width="0.42578125" style="79" customWidth="1"/>
    <col min="521" max="522" width="6.7109375" style="79" customWidth="1"/>
    <col min="523" max="523" width="0.42578125" style="79" customWidth="1"/>
    <col min="524" max="525" width="6.7109375" style="79" customWidth="1"/>
    <col min="526" max="526" width="0.42578125" style="79" customWidth="1"/>
    <col min="527" max="528" width="6.7109375" style="79" customWidth="1"/>
    <col min="529" max="529" width="0.42578125" style="79" customWidth="1"/>
    <col min="530" max="530" width="6.7109375" style="79" customWidth="1"/>
    <col min="531" max="768" width="11.42578125" style="79"/>
    <col min="769" max="769" width="2.7109375" style="79" customWidth="1"/>
    <col min="770" max="771" width="5.7109375" style="79" customWidth="1"/>
    <col min="772" max="773" width="2.7109375" style="79" customWidth="1"/>
    <col min="774" max="775" width="6.7109375" style="79" customWidth="1"/>
    <col min="776" max="776" width="0.42578125" style="79" customWidth="1"/>
    <col min="777" max="778" width="6.7109375" style="79" customWidth="1"/>
    <col min="779" max="779" width="0.42578125" style="79" customWidth="1"/>
    <col min="780" max="781" width="6.7109375" style="79" customWidth="1"/>
    <col min="782" max="782" width="0.42578125" style="79" customWidth="1"/>
    <col min="783" max="784" width="6.7109375" style="79" customWidth="1"/>
    <col min="785" max="785" width="0.42578125" style="79" customWidth="1"/>
    <col min="786" max="786" width="6.7109375" style="79" customWidth="1"/>
    <col min="787" max="1024" width="11.42578125" style="79"/>
    <col min="1025" max="1025" width="2.7109375" style="79" customWidth="1"/>
    <col min="1026" max="1027" width="5.7109375" style="79" customWidth="1"/>
    <col min="1028" max="1029" width="2.7109375" style="79" customWidth="1"/>
    <col min="1030" max="1031" width="6.7109375" style="79" customWidth="1"/>
    <col min="1032" max="1032" width="0.42578125" style="79" customWidth="1"/>
    <col min="1033" max="1034" width="6.7109375" style="79" customWidth="1"/>
    <col min="1035" max="1035" width="0.42578125" style="79" customWidth="1"/>
    <col min="1036" max="1037" width="6.7109375" style="79" customWidth="1"/>
    <col min="1038" max="1038" width="0.42578125" style="79" customWidth="1"/>
    <col min="1039" max="1040" width="6.7109375" style="79" customWidth="1"/>
    <col min="1041" max="1041" width="0.42578125" style="79" customWidth="1"/>
    <col min="1042" max="1042" width="6.7109375" style="79" customWidth="1"/>
    <col min="1043" max="1280" width="11.42578125" style="79"/>
    <col min="1281" max="1281" width="2.7109375" style="79" customWidth="1"/>
    <col min="1282" max="1283" width="5.7109375" style="79" customWidth="1"/>
    <col min="1284" max="1285" width="2.7109375" style="79" customWidth="1"/>
    <col min="1286" max="1287" width="6.7109375" style="79" customWidth="1"/>
    <col min="1288" max="1288" width="0.42578125" style="79" customWidth="1"/>
    <col min="1289" max="1290" width="6.7109375" style="79" customWidth="1"/>
    <col min="1291" max="1291" width="0.42578125" style="79" customWidth="1"/>
    <col min="1292" max="1293" width="6.7109375" style="79" customWidth="1"/>
    <col min="1294" max="1294" width="0.42578125" style="79" customWidth="1"/>
    <col min="1295" max="1296" width="6.7109375" style="79" customWidth="1"/>
    <col min="1297" max="1297" width="0.42578125" style="79" customWidth="1"/>
    <col min="1298" max="1298" width="6.7109375" style="79" customWidth="1"/>
    <col min="1299" max="1536" width="11.42578125" style="79"/>
    <col min="1537" max="1537" width="2.7109375" style="79" customWidth="1"/>
    <col min="1538" max="1539" width="5.7109375" style="79" customWidth="1"/>
    <col min="1540" max="1541" width="2.7109375" style="79" customWidth="1"/>
    <col min="1542" max="1543" width="6.7109375" style="79" customWidth="1"/>
    <col min="1544" max="1544" width="0.42578125" style="79" customWidth="1"/>
    <col min="1545" max="1546" width="6.7109375" style="79" customWidth="1"/>
    <col min="1547" max="1547" width="0.42578125" style="79" customWidth="1"/>
    <col min="1548" max="1549" width="6.7109375" style="79" customWidth="1"/>
    <col min="1550" max="1550" width="0.42578125" style="79" customWidth="1"/>
    <col min="1551" max="1552" width="6.7109375" style="79" customWidth="1"/>
    <col min="1553" max="1553" width="0.42578125" style="79" customWidth="1"/>
    <col min="1554" max="1554" width="6.7109375" style="79" customWidth="1"/>
    <col min="1555" max="1792" width="11.42578125" style="79"/>
    <col min="1793" max="1793" width="2.7109375" style="79" customWidth="1"/>
    <col min="1794" max="1795" width="5.7109375" style="79" customWidth="1"/>
    <col min="1796" max="1797" width="2.7109375" style="79" customWidth="1"/>
    <col min="1798" max="1799" width="6.7109375" style="79" customWidth="1"/>
    <col min="1800" max="1800" width="0.42578125" style="79" customWidth="1"/>
    <col min="1801" max="1802" width="6.7109375" style="79" customWidth="1"/>
    <col min="1803" max="1803" width="0.42578125" style="79" customWidth="1"/>
    <col min="1804" max="1805" width="6.7109375" style="79" customWidth="1"/>
    <col min="1806" max="1806" width="0.42578125" style="79" customWidth="1"/>
    <col min="1807" max="1808" width="6.7109375" style="79" customWidth="1"/>
    <col min="1809" max="1809" width="0.42578125" style="79" customWidth="1"/>
    <col min="1810" max="1810" width="6.7109375" style="79" customWidth="1"/>
    <col min="1811" max="2048" width="11.42578125" style="79"/>
    <col min="2049" max="2049" width="2.7109375" style="79" customWidth="1"/>
    <col min="2050" max="2051" width="5.7109375" style="79" customWidth="1"/>
    <col min="2052" max="2053" width="2.7109375" style="79" customWidth="1"/>
    <col min="2054" max="2055" width="6.7109375" style="79" customWidth="1"/>
    <col min="2056" max="2056" width="0.42578125" style="79" customWidth="1"/>
    <col min="2057" max="2058" width="6.7109375" style="79" customWidth="1"/>
    <col min="2059" max="2059" width="0.42578125" style="79" customWidth="1"/>
    <col min="2060" max="2061" width="6.7109375" style="79" customWidth="1"/>
    <col min="2062" max="2062" width="0.42578125" style="79" customWidth="1"/>
    <col min="2063" max="2064" width="6.7109375" style="79" customWidth="1"/>
    <col min="2065" max="2065" width="0.42578125" style="79" customWidth="1"/>
    <col min="2066" max="2066" width="6.7109375" style="79" customWidth="1"/>
    <col min="2067" max="2304" width="11.42578125" style="79"/>
    <col min="2305" max="2305" width="2.7109375" style="79" customWidth="1"/>
    <col min="2306" max="2307" width="5.7109375" style="79" customWidth="1"/>
    <col min="2308" max="2309" width="2.7109375" style="79" customWidth="1"/>
    <col min="2310" max="2311" width="6.7109375" style="79" customWidth="1"/>
    <col min="2312" max="2312" width="0.42578125" style="79" customWidth="1"/>
    <col min="2313" max="2314" width="6.7109375" style="79" customWidth="1"/>
    <col min="2315" max="2315" width="0.42578125" style="79" customWidth="1"/>
    <col min="2316" max="2317" width="6.7109375" style="79" customWidth="1"/>
    <col min="2318" max="2318" width="0.42578125" style="79" customWidth="1"/>
    <col min="2319" max="2320" width="6.7109375" style="79" customWidth="1"/>
    <col min="2321" max="2321" width="0.42578125" style="79" customWidth="1"/>
    <col min="2322" max="2322" width="6.7109375" style="79" customWidth="1"/>
    <col min="2323" max="2560" width="11.42578125" style="79"/>
    <col min="2561" max="2561" width="2.7109375" style="79" customWidth="1"/>
    <col min="2562" max="2563" width="5.7109375" style="79" customWidth="1"/>
    <col min="2564" max="2565" width="2.7109375" style="79" customWidth="1"/>
    <col min="2566" max="2567" width="6.7109375" style="79" customWidth="1"/>
    <col min="2568" max="2568" width="0.42578125" style="79" customWidth="1"/>
    <col min="2569" max="2570" width="6.7109375" style="79" customWidth="1"/>
    <col min="2571" max="2571" width="0.42578125" style="79" customWidth="1"/>
    <col min="2572" max="2573" width="6.7109375" style="79" customWidth="1"/>
    <col min="2574" max="2574" width="0.42578125" style="79" customWidth="1"/>
    <col min="2575" max="2576" width="6.7109375" style="79" customWidth="1"/>
    <col min="2577" max="2577" width="0.42578125" style="79" customWidth="1"/>
    <col min="2578" max="2578" width="6.7109375" style="79" customWidth="1"/>
    <col min="2579" max="2816" width="11.42578125" style="79"/>
    <col min="2817" max="2817" width="2.7109375" style="79" customWidth="1"/>
    <col min="2818" max="2819" width="5.7109375" style="79" customWidth="1"/>
    <col min="2820" max="2821" width="2.7109375" style="79" customWidth="1"/>
    <col min="2822" max="2823" width="6.7109375" style="79" customWidth="1"/>
    <col min="2824" max="2824" width="0.42578125" style="79" customWidth="1"/>
    <col min="2825" max="2826" width="6.7109375" style="79" customWidth="1"/>
    <col min="2827" max="2827" width="0.42578125" style="79" customWidth="1"/>
    <col min="2828" max="2829" width="6.7109375" style="79" customWidth="1"/>
    <col min="2830" max="2830" width="0.42578125" style="79" customWidth="1"/>
    <col min="2831" max="2832" width="6.7109375" style="79" customWidth="1"/>
    <col min="2833" max="2833" width="0.42578125" style="79" customWidth="1"/>
    <col min="2834" max="2834" width="6.7109375" style="79" customWidth="1"/>
    <col min="2835" max="3072" width="11.42578125" style="79"/>
    <col min="3073" max="3073" width="2.7109375" style="79" customWidth="1"/>
    <col min="3074" max="3075" width="5.7109375" style="79" customWidth="1"/>
    <col min="3076" max="3077" width="2.7109375" style="79" customWidth="1"/>
    <col min="3078" max="3079" width="6.7109375" style="79" customWidth="1"/>
    <col min="3080" max="3080" width="0.42578125" style="79" customWidth="1"/>
    <col min="3081" max="3082" width="6.7109375" style="79" customWidth="1"/>
    <col min="3083" max="3083" width="0.42578125" style="79" customWidth="1"/>
    <col min="3084" max="3085" width="6.7109375" style="79" customWidth="1"/>
    <col min="3086" max="3086" width="0.42578125" style="79" customWidth="1"/>
    <col min="3087" max="3088" width="6.7109375" style="79" customWidth="1"/>
    <col min="3089" max="3089" width="0.42578125" style="79" customWidth="1"/>
    <col min="3090" max="3090" width="6.7109375" style="79" customWidth="1"/>
    <col min="3091" max="3328" width="11.42578125" style="79"/>
    <col min="3329" max="3329" width="2.7109375" style="79" customWidth="1"/>
    <col min="3330" max="3331" width="5.7109375" style="79" customWidth="1"/>
    <col min="3332" max="3333" width="2.7109375" style="79" customWidth="1"/>
    <col min="3334" max="3335" width="6.7109375" style="79" customWidth="1"/>
    <col min="3336" max="3336" width="0.42578125" style="79" customWidth="1"/>
    <col min="3337" max="3338" width="6.7109375" style="79" customWidth="1"/>
    <col min="3339" max="3339" width="0.42578125" style="79" customWidth="1"/>
    <col min="3340" max="3341" width="6.7109375" style="79" customWidth="1"/>
    <col min="3342" max="3342" width="0.42578125" style="79" customWidth="1"/>
    <col min="3343" max="3344" width="6.7109375" style="79" customWidth="1"/>
    <col min="3345" max="3345" width="0.42578125" style="79" customWidth="1"/>
    <col min="3346" max="3346" width="6.7109375" style="79" customWidth="1"/>
    <col min="3347" max="3584" width="11.42578125" style="79"/>
    <col min="3585" max="3585" width="2.7109375" style="79" customWidth="1"/>
    <col min="3586" max="3587" width="5.7109375" style="79" customWidth="1"/>
    <col min="3588" max="3589" width="2.7109375" style="79" customWidth="1"/>
    <col min="3590" max="3591" width="6.7109375" style="79" customWidth="1"/>
    <col min="3592" max="3592" width="0.42578125" style="79" customWidth="1"/>
    <col min="3593" max="3594" width="6.7109375" style="79" customWidth="1"/>
    <col min="3595" max="3595" width="0.42578125" style="79" customWidth="1"/>
    <col min="3596" max="3597" width="6.7109375" style="79" customWidth="1"/>
    <col min="3598" max="3598" width="0.42578125" style="79" customWidth="1"/>
    <col min="3599" max="3600" width="6.7109375" style="79" customWidth="1"/>
    <col min="3601" max="3601" width="0.42578125" style="79" customWidth="1"/>
    <col min="3602" max="3602" width="6.7109375" style="79" customWidth="1"/>
    <col min="3603" max="3840" width="11.42578125" style="79"/>
    <col min="3841" max="3841" width="2.7109375" style="79" customWidth="1"/>
    <col min="3842" max="3843" width="5.7109375" style="79" customWidth="1"/>
    <col min="3844" max="3845" width="2.7109375" style="79" customWidth="1"/>
    <col min="3846" max="3847" width="6.7109375" style="79" customWidth="1"/>
    <col min="3848" max="3848" width="0.42578125" style="79" customWidth="1"/>
    <col min="3849" max="3850" width="6.7109375" style="79" customWidth="1"/>
    <col min="3851" max="3851" width="0.42578125" style="79" customWidth="1"/>
    <col min="3852" max="3853" width="6.7109375" style="79" customWidth="1"/>
    <col min="3854" max="3854" width="0.42578125" style="79" customWidth="1"/>
    <col min="3855" max="3856" width="6.7109375" style="79" customWidth="1"/>
    <col min="3857" max="3857" width="0.42578125" style="79" customWidth="1"/>
    <col min="3858" max="3858" width="6.7109375" style="79" customWidth="1"/>
    <col min="3859" max="4096" width="11.42578125" style="79"/>
    <col min="4097" max="4097" width="2.7109375" style="79" customWidth="1"/>
    <col min="4098" max="4099" width="5.7109375" style="79" customWidth="1"/>
    <col min="4100" max="4101" width="2.7109375" style="79" customWidth="1"/>
    <col min="4102" max="4103" width="6.7109375" style="79" customWidth="1"/>
    <col min="4104" max="4104" width="0.42578125" style="79" customWidth="1"/>
    <col min="4105" max="4106" width="6.7109375" style="79" customWidth="1"/>
    <col min="4107" max="4107" width="0.42578125" style="79" customWidth="1"/>
    <col min="4108" max="4109" width="6.7109375" style="79" customWidth="1"/>
    <col min="4110" max="4110" width="0.42578125" style="79" customWidth="1"/>
    <col min="4111" max="4112" width="6.7109375" style="79" customWidth="1"/>
    <col min="4113" max="4113" width="0.42578125" style="79" customWidth="1"/>
    <col min="4114" max="4114" width="6.7109375" style="79" customWidth="1"/>
    <col min="4115" max="4352" width="11.42578125" style="79"/>
    <col min="4353" max="4353" width="2.7109375" style="79" customWidth="1"/>
    <col min="4354" max="4355" width="5.7109375" style="79" customWidth="1"/>
    <col min="4356" max="4357" width="2.7109375" style="79" customWidth="1"/>
    <col min="4358" max="4359" width="6.7109375" style="79" customWidth="1"/>
    <col min="4360" max="4360" width="0.42578125" style="79" customWidth="1"/>
    <col min="4361" max="4362" width="6.7109375" style="79" customWidth="1"/>
    <col min="4363" max="4363" width="0.42578125" style="79" customWidth="1"/>
    <col min="4364" max="4365" width="6.7109375" style="79" customWidth="1"/>
    <col min="4366" max="4366" width="0.42578125" style="79" customWidth="1"/>
    <col min="4367" max="4368" width="6.7109375" style="79" customWidth="1"/>
    <col min="4369" max="4369" width="0.42578125" style="79" customWidth="1"/>
    <col min="4370" max="4370" width="6.7109375" style="79" customWidth="1"/>
    <col min="4371" max="4608" width="11.42578125" style="79"/>
    <col min="4609" max="4609" width="2.7109375" style="79" customWidth="1"/>
    <col min="4610" max="4611" width="5.7109375" style="79" customWidth="1"/>
    <col min="4612" max="4613" width="2.7109375" style="79" customWidth="1"/>
    <col min="4614" max="4615" width="6.7109375" style="79" customWidth="1"/>
    <col min="4616" max="4616" width="0.42578125" style="79" customWidth="1"/>
    <col min="4617" max="4618" width="6.7109375" style="79" customWidth="1"/>
    <col min="4619" max="4619" width="0.42578125" style="79" customWidth="1"/>
    <col min="4620" max="4621" width="6.7109375" style="79" customWidth="1"/>
    <col min="4622" max="4622" width="0.42578125" style="79" customWidth="1"/>
    <col min="4623" max="4624" width="6.7109375" style="79" customWidth="1"/>
    <col min="4625" max="4625" width="0.42578125" style="79" customWidth="1"/>
    <col min="4626" max="4626" width="6.7109375" style="79" customWidth="1"/>
    <col min="4627" max="4864" width="11.42578125" style="79"/>
    <col min="4865" max="4865" width="2.7109375" style="79" customWidth="1"/>
    <col min="4866" max="4867" width="5.7109375" style="79" customWidth="1"/>
    <col min="4868" max="4869" width="2.7109375" style="79" customWidth="1"/>
    <col min="4870" max="4871" width="6.7109375" style="79" customWidth="1"/>
    <col min="4872" max="4872" width="0.42578125" style="79" customWidth="1"/>
    <col min="4873" max="4874" width="6.7109375" style="79" customWidth="1"/>
    <col min="4875" max="4875" width="0.42578125" style="79" customWidth="1"/>
    <col min="4876" max="4877" width="6.7109375" style="79" customWidth="1"/>
    <col min="4878" max="4878" width="0.42578125" style="79" customWidth="1"/>
    <col min="4879" max="4880" width="6.7109375" style="79" customWidth="1"/>
    <col min="4881" max="4881" width="0.42578125" style="79" customWidth="1"/>
    <col min="4882" max="4882" width="6.7109375" style="79" customWidth="1"/>
    <col min="4883" max="5120" width="11.42578125" style="79"/>
    <col min="5121" max="5121" width="2.7109375" style="79" customWidth="1"/>
    <col min="5122" max="5123" width="5.7109375" style="79" customWidth="1"/>
    <col min="5124" max="5125" width="2.7109375" style="79" customWidth="1"/>
    <col min="5126" max="5127" width="6.7109375" style="79" customWidth="1"/>
    <col min="5128" max="5128" width="0.42578125" style="79" customWidth="1"/>
    <col min="5129" max="5130" width="6.7109375" style="79" customWidth="1"/>
    <col min="5131" max="5131" width="0.42578125" style="79" customWidth="1"/>
    <col min="5132" max="5133" width="6.7109375" style="79" customWidth="1"/>
    <col min="5134" max="5134" width="0.42578125" style="79" customWidth="1"/>
    <col min="5135" max="5136" width="6.7109375" style="79" customWidth="1"/>
    <col min="5137" max="5137" width="0.42578125" style="79" customWidth="1"/>
    <col min="5138" max="5138" width="6.7109375" style="79" customWidth="1"/>
    <col min="5139" max="5376" width="11.42578125" style="79"/>
    <col min="5377" max="5377" width="2.7109375" style="79" customWidth="1"/>
    <col min="5378" max="5379" width="5.7109375" style="79" customWidth="1"/>
    <col min="5380" max="5381" width="2.7109375" style="79" customWidth="1"/>
    <col min="5382" max="5383" width="6.7109375" style="79" customWidth="1"/>
    <col min="5384" max="5384" width="0.42578125" style="79" customWidth="1"/>
    <col min="5385" max="5386" width="6.7109375" style="79" customWidth="1"/>
    <col min="5387" max="5387" width="0.42578125" style="79" customWidth="1"/>
    <col min="5388" max="5389" width="6.7109375" style="79" customWidth="1"/>
    <col min="5390" max="5390" width="0.42578125" style="79" customWidth="1"/>
    <col min="5391" max="5392" width="6.7109375" style="79" customWidth="1"/>
    <col min="5393" max="5393" width="0.42578125" style="79" customWidth="1"/>
    <col min="5394" max="5394" width="6.7109375" style="79" customWidth="1"/>
    <col min="5395" max="5632" width="11.42578125" style="79"/>
    <col min="5633" max="5633" width="2.7109375" style="79" customWidth="1"/>
    <col min="5634" max="5635" width="5.7109375" style="79" customWidth="1"/>
    <col min="5636" max="5637" width="2.7109375" style="79" customWidth="1"/>
    <col min="5638" max="5639" width="6.7109375" style="79" customWidth="1"/>
    <col min="5640" max="5640" width="0.42578125" style="79" customWidth="1"/>
    <col min="5641" max="5642" width="6.7109375" style="79" customWidth="1"/>
    <col min="5643" max="5643" width="0.42578125" style="79" customWidth="1"/>
    <col min="5644" max="5645" width="6.7109375" style="79" customWidth="1"/>
    <col min="5646" max="5646" width="0.42578125" style="79" customWidth="1"/>
    <col min="5647" max="5648" width="6.7109375" style="79" customWidth="1"/>
    <col min="5649" max="5649" width="0.42578125" style="79" customWidth="1"/>
    <col min="5650" max="5650" width="6.7109375" style="79" customWidth="1"/>
    <col min="5651" max="5888" width="11.42578125" style="79"/>
    <col min="5889" max="5889" width="2.7109375" style="79" customWidth="1"/>
    <col min="5890" max="5891" width="5.7109375" style="79" customWidth="1"/>
    <col min="5892" max="5893" width="2.7109375" style="79" customWidth="1"/>
    <col min="5894" max="5895" width="6.7109375" style="79" customWidth="1"/>
    <col min="5896" max="5896" width="0.42578125" style="79" customWidth="1"/>
    <col min="5897" max="5898" width="6.7109375" style="79" customWidth="1"/>
    <col min="5899" max="5899" width="0.42578125" style="79" customWidth="1"/>
    <col min="5900" max="5901" width="6.7109375" style="79" customWidth="1"/>
    <col min="5902" max="5902" width="0.42578125" style="79" customWidth="1"/>
    <col min="5903" max="5904" width="6.7109375" style="79" customWidth="1"/>
    <col min="5905" max="5905" width="0.42578125" style="79" customWidth="1"/>
    <col min="5906" max="5906" width="6.7109375" style="79" customWidth="1"/>
    <col min="5907" max="6144" width="11.42578125" style="79"/>
    <col min="6145" max="6145" width="2.7109375" style="79" customWidth="1"/>
    <col min="6146" max="6147" width="5.7109375" style="79" customWidth="1"/>
    <col min="6148" max="6149" width="2.7109375" style="79" customWidth="1"/>
    <col min="6150" max="6151" width="6.7109375" style="79" customWidth="1"/>
    <col min="6152" max="6152" width="0.42578125" style="79" customWidth="1"/>
    <col min="6153" max="6154" width="6.7109375" style="79" customWidth="1"/>
    <col min="6155" max="6155" width="0.42578125" style="79" customWidth="1"/>
    <col min="6156" max="6157" width="6.7109375" style="79" customWidth="1"/>
    <col min="6158" max="6158" width="0.42578125" style="79" customWidth="1"/>
    <col min="6159" max="6160" width="6.7109375" style="79" customWidth="1"/>
    <col min="6161" max="6161" width="0.42578125" style="79" customWidth="1"/>
    <col min="6162" max="6162" width="6.7109375" style="79" customWidth="1"/>
    <col min="6163" max="6400" width="11.42578125" style="79"/>
    <col min="6401" max="6401" width="2.7109375" style="79" customWidth="1"/>
    <col min="6402" max="6403" width="5.7109375" style="79" customWidth="1"/>
    <col min="6404" max="6405" width="2.7109375" style="79" customWidth="1"/>
    <col min="6406" max="6407" width="6.7109375" style="79" customWidth="1"/>
    <col min="6408" max="6408" width="0.42578125" style="79" customWidth="1"/>
    <col min="6409" max="6410" width="6.7109375" style="79" customWidth="1"/>
    <col min="6411" max="6411" width="0.42578125" style="79" customWidth="1"/>
    <col min="6412" max="6413" width="6.7109375" style="79" customWidth="1"/>
    <col min="6414" max="6414" width="0.42578125" style="79" customWidth="1"/>
    <col min="6415" max="6416" width="6.7109375" style="79" customWidth="1"/>
    <col min="6417" max="6417" width="0.42578125" style="79" customWidth="1"/>
    <col min="6418" max="6418" width="6.7109375" style="79" customWidth="1"/>
    <col min="6419" max="6656" width="11.42578125" style="79"/>
    <col min="6657" max="6657" width="2.7109375" style="79" customWidth="1"/>
    <col min="6658" max="6659" width="5.7109375" style="79" customWidth="1"/>
    <col min="6660" max="6661" width="2.7109375" style="79" customWidth="1"/>
    <col min="6662" max="6663" width="6.7109375" style="79" customWidth="1"/>
    <col min="6664" max="6664" width="0.42578125" style="79" customWidth="1"/>
    <col min="6665" max="6666" width="6.7109375" style="79" customWidth="1"/>
    <col min="6667" max="6667" width="0.42578125" style="79" customWidth="1"/>
    <col min="6668" max="6669" width="6.7109375" style="79" customWidth="1"/>
    <col min="6670" max="6670" width="0.42578125" style="79" customWidth="1"/>
    <col min="6671" max="6672" width="6.7109375" style="79" customWidth="1"/>
    <col min="6673" max="6673" width="0.42578125" style="79" customWidth="1"/>
    <col min="6674" max="6674" width="6.7109375" style="79" customWidth="1"/>
    <col min="6675" max="6912" width="11.42578125" style="79"/>
    <col min="6913" max="6913" width="2.7109375" style="79" customWidth="1"/>
    <col min="6914" max="6915" width="5.7109375" style="79" customWidth="1"/>
    <col min="6916" max="6917" width="2.7109375" style="79" customWidth="1"/>
    <col min="6918" max="6919" width="6.7109375" style="79" customWidth="1"/>
    <col min="6920" max="6920" width="0.42578125" style="79" customWidth="1"/>
    <col min="6921" max="6922" width="6.7109375" style="79" customWidth="1"/>
    <col min="6923" max="6923" width="0.42578125" style="79" customWidth="1"/>
    <col min="6924" max="6925" width="6.7109375" style="79" customWidth="1"/>
    <col min="6926" max="6926" width="0.42578125" style="79" customWidth="1"/>
    <col min="6927" max="6928" width="6.7109375" style="79" customWidth="1"/>
    <col min="6929" max="6929" width="0.42578125" style="79" customWidth="1"/>
    <col min="6930" max="6930" width="6.7109375" style="79" customWidth="1"/>
    <col min="6931" max="7168" width="11.42578125" style="79"/>
    <col min="7169" max="7169" width="2.7109375" style="79" customWidth="1"/>
    <col min="7170" max="7171" width="5.7109375" style="79" customWidth="1"/>
    <col min="7172" max="7173" width="2.7109375" style="79" customWidth="1"/>
    <col min="7174" max="7175" width="6.7109375" style="79" customWidth="1"/>
    <col min="7176" max="7176" width="0.42578125" style="79" customWidth="1"/>
    <col min="7177" max="7178" width="6.7109375" style="79" customWidth="1"/>
    <col min="7179" max="7179" width="0.42578125" style="79" customWidth="1"/>
    <col min="7180" max="7181" width="6.7109375" style="79" customWidth="1"/>
    <col min="7182" max="7182" width="0.42578125" style="79" customWidth="1"/>
    <col min="7183" max="7184" width="6.7109375" style="79" customWidth="1"/>
    <col min="7185" max="7185" width="0.42578125" style="79" customWidth="1"/>
    <col min="7186" max="7186" width="6.7109375" style="79" customWidth="1"/>
    <col min="7187" max="7424" width="11.42578125" style="79"/>
    <col min="7425" max="7425" width="2.7109375" style="79" customWidth="1"/>
    <col min="7426" max="7427" width="5.7109375" style="79" customWidth="1"/>
    <col min="7428" max="7429" width="2.7109375" style="79" customWidth="1"/>
    <col min="7430" max="7431" width="6.7109375" style="79" customWidth="1"/>
    <col min="7432" max="7432" width="0.42578125" style="79" customWidth="1"/>
    <col min="7433" max="7434" width="6.7109375" style="79" customWidth="1"/>
    <col min="7435" max="7435" width="0.42578125" style="79" customWidth="1"/>
    <col min="7436" max="7437" width="6.7109375" style="79" customWidth="1"/>
    <col min="7438" max="7438" width="0.42578125" style="79" customWidth="1"/>
    <col min="7439" max="7440" width="6.7109375" style="79" customWidth="1"/>
    <col min="7441" max="7441" width="0.42578125" style="79" customWidth="1"/>
    <col min="7442" max="7442" width="6.7109375" style="79" customWidth="1"/>
    <col min="7443" max="7680" width="11.42578125" style="79"/>
    <col min="7681" max="7681" width="2.7109375" style="79" customWidth="1"/>
    <col min="7682" max="7683" width="5.7109375" style="79" customWidth="1"/>
    <col min="7684" max="7685" width="2.7109375" style="79" customWidth="1"/>
    <col min="7686" max="7687" width="6.7109375" style="79" customWidth="1"/>
    <col min="7688" max="7688" width="0.42578125" style="79" customWidth="1"/>
    <col min="7689" max="7690" width="6.7109375" style="79" customWidth="1"/>
    <col min="7691" max="7691" width="0.42578125" style="79" customWidth="1"/>
    <col min="7692" max="7693" width="6.7109375" style="79" customWidth="1"/>
    <col min="7694" max="7694" width="0.42578125" style="79" customWidth="1"/>
    <col min="7695" max="7696" width="6.7109375" style="79" customWidth="1"/>
    <col min="7697" max="7697" width="0.42578125" style="79" customWidth="1"/>
    <col min="7698" max="7698" width="6.7109375" style="79" customWidth="1"/>
    <col min="7699" max="7936" width="11.42578125" style="79"/>
    <col min="7937" max="7937" width="2.7109375" style="79" customWidth="1"/>
    <col min="7938" max="7939" width="5.7109375" style="79" customWidth="1"/>
    <col min="7940" max="7941" width="2.7109375" style="79" customWidth="1"/>
    <col min="7942" max="7943" width="6.7109375" style="79" customWidth="1"/>
    <col min="7944" max="7944" width="0.42578125" style="79" customWidth="1"/>
    <col min="7945" max="7946" width="6.7109375" style="79" customWidth="1"/>
    <col min="7947" max="7947" width="0.42578125" style="79" customWidth="1"/>
    <col min="7948" max="7949" width="6.7109375" style="79" customWidth="1"/>
    <col min="7950" max="7950" width="0.42578125" style="79" customWidth="1"/>
    <col min="7951" max="7952" width="6.7109375" style="79" customWidth="1"/>
    <col min="7953" max="7953" width="0.42578125" style="79" customWidth="1"/>
    <col min="7954" max="7954" width="6.7109375" style="79" customWidth="1"/>
    <col min="7955" max="8192" width="11.42578125" style="79"/>
    <col min="8193" max="8193" width="2.7109375" style="79" customWidth="1"/>
    <col min="8194" max="8195" width="5.7109375" style="79" customWidth="1"/>
    <col min="8196" max="8197" width="2.7109375" style="79" customWidth="1"/>
    <col min="8198" max="8199" width="6.7109375" style="79" customWidth="1"/>
    <col min="8200" max="8200" width="0.42578125" style="79" customWidth="1"/>
    <col min="8201" max="8202" width="6.7109375" style="79" customWidth="1"/>
    <col min="8203" max="8203" width="0.42578125" style="79" customWidth="1"/>
    <col min="8204" max="8205" width="6.7109375" style="79" customWidth="1"/>
    <col min="8206" max="8206" width="0.42578125" style="79" customWidth="1"/>
    <col min="8207" max="8208" width="6.7109375" style="79" customWidth="1"/>
    <col min="8209" max="8209" width="0.42578125" style="79" customWidth="1"/>
    <col min="8210" max="8210" width="6.7109375" style="79" customWidth="1"/>
    <col min="8211" max="8448" width="11.42578125" style="79"/>
    <col min="8449" max="8449" width="2.7109375" style="79" customWidth="1"/>
    <col min="8450" max="8451" width="5.7109375" style="79" customWidth="1"/>
    <col min="8452" max="8453" width="2.7109375" style="79" customWidth="1"/>
    <col min="8454" max="8455" width="6.7109375" style="79" customWidth="1"/>
    <col min="8456" max="8456" width="0.42578125" style="79" customWidth="1"/>
    <col min="8457" max="8458" width="6.7109375" style="79" customWidth="1"/>
    <col min="8459" max="8459" width="0.42578125" style="79" customWidth="1"/>
    <col min="8460" max="8461" width="6.7109375" style="79" customWidth="1"/>
    <col min="8462" max="8462" width="0.42578125" style="79" customWidth="1"/>
    <col min="8463" max="8464" width="6.7109375" style="79" customWidth="1"/>
    <col min="8465" max="8465" width="0.42578125" style="79" customWidth="1"/>
    <col min="8466" max="8466" width="6.7109375" style="79" customWidth="1"/>
    <col min="8467" max="8704" width="11.42578125" style="79"/>
    <col min="8705" max="8705" width="2.7109375" style="79" customWidth="1"/>
    <col min="8706" max="8707" width="5.7109375" style="79" customWidth="1"/>
    <col min="8708" max="8709" width="2.7109375" style="79" customWidth="1"/>
    <col min="8710" max="8711" width="6.7109375" style="79" customWidth="1"/>
    <col min="8712" max="8712" width="0.42578125" style="79" customWidth="1"/>
    <col min="8713" max="8714" width="6.7109375" style="79" customWidth="1"/>
    <col min="8715" max="8715" width="0.42578125" style="79" customWidth="1"/>
    <col min="8716" max="8717" width="6.7109375" style="79" customWidth="1"/>
    <col min="8718" max="8718" width="0.42578125" style="79" customWidth="1"/>
    <col min="8719" max="8720" width="6.7109375" style="79" customWidth="1"/>
    <col min="8721" max="8721" width="0.42578125" style="79" customWidth="1"/>
    <col min="8722" max="8722" width="6.7109375" style="79" customWidth="1"/>
    <col min="8723" max="8960" width="11.42578125" style="79"/>
    <col min="8961" max="8961" width="2.7109375" style="79" customWidth="1"/>
    <col min="8962" max="8963" width="5.7109375" style="79" customWidth="1"/>
    <col min="8964" max="8965" width="2.7109375" style="79" customWidth="1"/>
    <col min="8966" max="8967" width="6.7109375" style="79" customWidth="1"/>
    <col min="8968" max="8968" width="0.42578125" style="79" customWidth="1"/>
    <col min="8969" max="8970" width="6.7109375" style="79" customWidth="1"/>
    <col min="8971" max="8971" width="0.42578125" style="79" customWidth="1"/>
    <col min="8972" max="8973" width="6.7109375" style="79" customWidth="1"/>
    <col min="8974" max="8974" width="0.42578125" style="79" customWidth="1"/>
    <col min="8975" max="8976" width="6.7109375" style="79" customWidth="1"/>
    <col min="8977" max="8977" width="0.42578125" style="79" customWidth="1"/>
    <col min="8978" max="8978" width="6.7109375" style="79" customWidth="1"/>
    <col min="8979" max="9216" width="11.42578125" style="79"/>
    <col min="9217" max="9217" width="2.7109375" style="79" customWidth="1"/>
    <col min="9218" max="9219" width="5.7109375" style="79" customWidth="1"/>
    <col min="9220" max="9221" width="2.7109375" style="79" customWidth="1"/>
    <col min="9222" max="9223" width="6.7109375" style="79" customWidth="1"/>
    <col min="9224" max="9224" width="0.42578125" style="79" customWidth="1"/>
    <col min="9225" max="9226" width="6.7109375" style="79" customWidth="1"/>
    <col min="9227" max="9227" width="0.42578125" style="79" customWidth="1"/>
    <col min="9228" max="9229" width="6.7109375" style="79" customWidth="1"/>
    <col min="9230" max="9230" width="0.42578125" style="79" customWidth="1"/>
    <col min="9231" max="9232" width="6.7109375" style="79" customWidth="1"/>
    <col min="9233" max="9233" width="0.42578125" style="79" customWidth="1"/>
    <col min="9234" max="9234" width="6.7109375" style="79" customWidth="1"/>
    <col min="9235" max="9472" width="11.42578125" style="79"/>
    <col min="9473" max="9473" width="2.7109375" style="79" customWidth="1"/>
    <col min="9474" max="9475" width="5.7109375" style="79" customWidth="1"/>
    <col min="9476" max="9477" width="2.7109375" style="79" customWidth="1"/>
    <col min="9478" max="9479" width="6.7109375" style="79" customWidth="1"/>
    <col min="9480" max="9480" width="0.42578125" style="79" customWidth="1"/>
    <col min="9481" max="9482" width="6.7109375" style="79" customWidth="1"/>
    <col min="9483" max="9483" width="0.42578125" style="79" customWidth="1"/>
    <col min="9484" max="9485" width="6.7109375" style="79" customWidth="1"/>
    <col min="9486" max="9486" width="0.42578125" style="79" customWidth="1"/>
    <col min="9487" max="9488" width="6.7109375" style="79" customWidth="1"/>
    <col min="9489" max="9489" width="0.42578125" style="79" customWidth="1"/>
    <col min="9490" max="9490" width="6.7109375" style="79" customWidth="1"/>
    <col min="9491" max="9728" width="11.42578125" style="79"/>
    <col min="9729" max="9729" width="2.7109375" style="79" customWidth="1"/>
    <col min="9730" max="9731" width="5.7109375" style="79" customWidth="1"/>
    <col min="9732" max="9733" width="2.7109375" style="79" customWidth="1"/>
    <col min="9734" max="9735" width="6.7109375" style="79" customWidth="1"/>
    <col min="9736" max="9736" width="0.42578125" style="79" customWidth="1"/>
    <col min="9737" max="9738" width="6.7109375" style="79" customWidth="1"/>
    <col min="9739" max="9739" width="0.42578125" style="79" customWidth="1"/>
    <col min="9740" max="9741" width="6.7109375" style="79" customWidth="1"/>
    <col min="9742" max="9742" width="0.42578125" style="79" customWidth="1"/>
    <col min="9743" max="9744" width="6.7109375" style="79" customWidth="1"/>
    <col min="9745" max="9745" width="0.42578125" style="79" customWidth="1"/>
    <col min="9746" max="9746" width="6.7109375" style="79" customWidth="1"/>
    <col min="9747" max="9984" width="11.42578125" style="79"/>
    <col min="9985" max="9985" width="2.7109375" style="79" customWidth="1"/>
    <col min="9986" max="9987" width="5.7109375" style="79" customWidth="1"/>
    <col min="9988" max="9989" width="2.7109375" style="79" customWidth="1"/>
    <col min="9990" max="9991" width="6.7109375" style="79" customWidth="1"/>
    <col min="9992" max="9992" width="0.42578125" style="79" customWidth="1"/>
    <col min="9993" max="9994" width="6.7109375" style="79" customWidth="1"/>
    <col min="9995" max="9995" width="0.42578125" style="79" customWidth="1"/>
    <col min="9996" max="9997" width="6.7109375" style="79" customWidth="1"/>
    <col min="9998" max="9998" width="0.42578125" style="79" customWidth="1"/>
    <col min="9999" max="10000" width="6.7109375" style="79" customWidth="1"/>
    <col min="10001" max="10001" width="0.42578125" style="79" customWidth="1"/>
    <col min="10002" max="10002" width="6.7109375" style="79" customWidth="1"/>
    <col min="10003" max="10240" width="11.42578125" style="79"/>
    <col min="10241" max="10241" width="2.7109375" style="79" customWidth="1"/>
    <col min="10242" max="10243" width="5.7109375" style="79" customWidth="1"/>
    <col min="10244" max="10245" width="2.7109375" style="79" customWidth="1"/>
    <col min="10246" max="10247" width="6.7109375" style="79" customWidth="1"/>
    <col min="10248" max="10248" width="0.42578125" style="79" customWidth="1"/>
    <col min="10249" max="10250" width="6.7109375" style="79" customWidth="1"/>
    <col min="10251" max="10251" width="0.42578125" style="79" customWidth="1"/>
    <col min="10252" max="10253" width="6.7109375" style="79" customWidth="1"/>
    <col min="10254" max="10254" width="0.42578125" style="79" customWidth="1"/>
    <col min="10255" max="10256" width="6.7109375" style="79" customWidth="1"/>
    <col min="10257" max="10257" width="0.42578125" style="79" customWidth="1"/>
    <col min="10258" max="10258" width="6.7109375" style="79" customWidth="1"/>
    <col min="10259" max="10496" width="11.42578125" style="79"/>
    <col min="10497" max="10497" width="2.7109375" style="79" customWidth="1"/>
    <col min="10498" max="10499" width="5.7109375" style="79" customWidth="1"/>
    <col min="10500" max="10501" width="2.7109375" style="79" customWidth="1"/>
    <col min="10502" max="10503" width="6.7109375" style="79" customWidth="1"/>
    <col min="10504" max="10504" width="0.42578125" style="79" customWidth="1"/>
    <col min="10505" max="10506" width="6.7109375" style="79" customWidth="1"/>
    <col min="10507" max="10507" width="0.42578125" style="79" customWidth="1"/>
    <col min="10508" max="10509" width="6.7109375" style="79" customWidth="1"/>
    <col min="10510" max="10510" width="0.42578125" style="79" customWidth="1"/>
    <col min="10511" max="10512" width="6.7109375" style="79" customWidth="1"/>
    <col min="10513" max="10513" width="0.42578125" style="79" customWidth="1"/>
    <col min="10514" max="10514" width="6.7109375" style="79" customWidth="1"/>
    <col min="10515" max="10752" width="11.42578125" style="79"/>
    <col min="10753" max="10753" width="2.7109375" style="79" customWidth="1"/>
    <col min="10754" max="10755" width="5.7109375" style="79" customWidth="1"/>
    <col min="10756" max="10757" width="2.7109375" style="79" customWidth="1"/>
    <col min="10758" max="10759" width="6.7109375" style="79" customWidth="1"/>
    <col min="10760" max="10760" width="0.42578125" style="79" customWidth="1"/>
    <col min="10761" max="10762" width="6.7109375" style="79" customWidth="1"/>
    <col min="10763" max="10763" width="0.42578125" style="79" customWidth="1"/>
    <col min="10764" max="10765" width="6.7109375" style="79" customWidth="1"/>
    <col min="10766" max="10766" width="0.42578125" style="79" customWidth="1"/>
    <col min="10767" max="10768" width="6.7109375" style="79" customWidth="1"/>
    <col min="10769" max="10769" width="0.42578125" style="79" customWidth="1"/>
    <col min="10770" max="10770" width="6.7109375" style="79" customWidth="1"/>
    <col min="10771" max="11008" width="11.42578125" style="79"/>
    <col min="11009" max="11009" width="2.7109375" style="79" customWidth="1"/>
    <col min="11010" max="11011" width="5.7109375" style="79" customWidth="1"/>
    <col min="11012" max="11013" width="2.7109375" style="79" customWidth="1"/>
    <col min="11014" max="11015" width="6.7109375" style="79" customWidth="1"/>
    <col min="11016" max="11016" width="0.42578125" style="79" customWidth="1"/>
    <col min="11017" max="11018" width="6.7109375" style="79" customWidth="1"/>
    <col min="11019" max="11019" width="0.42578125" style="79" customWidth="1"/>
    <col min="11020" max="11021" width="6.7109375" style="79" customWidth="1"/>
    <col min="11022" max="11022" width="0.42578125" style="79" customWidth="1"/>
    <col min="11023" max="11024" width="6.7109375" style="79" customWidth="1"/>
    <col min="11025" max="11025" width="0.42578125" style="79" customWidth="1"/>
    <col min="11026" max="11026" width="6.7109375" style="79" customWidth="1"/>
    <col min="11027" max="11264" width="11.42578125" style="79"/>
    <col min="11265" max="11265" width="2.7109375" style="79" customWidth="1"/>
    <col min="11266" max="11267" width="5.7109375" style="79" customWidth="1"/>
    <col min="11268" max="11269" width="2.7109375" style="79" customWidth="1"/>
    <col min="11270" max="11271" width="6.7109375" style="79" customWidth="1"/>
    <col min="11272" max="11272" width="0.42578125" style="79" customWidth="1"/>
    <col min="11273" max="11274" width="6.7109375" style="79" customWidth="1"/>
    <col min="11275" max="11275" width="0.42578125" style="79" customWidth="1"/>
    <col min="11276" max="11277" width="6.7109375" style="79" customWidth="1"/>
    <col min="11278" max="11278" width="0.42578125" style="79" customWidth="1"/>
    <col min="11279" max="11280" width="6.7109375" style="79" customWidth="1"/>
    <col min="11281" max="11281" width="0.42578125" style="79" customWidth="1"/>
    <col min="11282" max="11282" width="6.7109375" style="79" customWidth="1"/>
    <col min="11283" max="11520" width="11.42578125" style="79"/>
    <col min="11521" max="11521" width="2.7109375" style="79" customWidth="1"/>
    <col min="11522" max="11523" width="5.7109375" style="79" customWidth="1"/>
    <col min="11524" max="11525" width="2.7109375" style="79" customWidth="1"/>
    <col min="11526" max="11527" width="6.7109375" style="79" customWidth="1"/>
    <col min="11528" max="11528" width="0.42578125" style="79" customWidth="1"/>
    <col min="11529" max="11530" width="6.7109375" style="79" customWidth="1"/>
    <col min="11531" max="11531" width="0.42578125" style="79" customWidth="1"/>
    <col min="11532" max="11533" width="6.7109375" style="79" customWidth="1"/>
    <col min="11534" max="11534" width="0.42578125" style="79" customWidth="1"/>
    <col min="11535" max="11536" width="6.7109375" style="79" customWidth="1"/>
    <col min="11537" max="11537" width="0.42578125" style="79" customWidth="1"/>
    <col min="11538" max="11538" width="6.7109375" style="79" customWidth="1"/>
    <col min="11539" max="11776" width="11.42578125" style="79"/>
    <col min="11777" max="11777" width="2.7109375" style="79" customWidth="1"/>
    <col min="11778" max="11779" width="5.7109375" style="79" customWidth="1"/>
    <col min="11780" max="11781" width="2.7109375" style="79" customWidth="1"/>
    <col min="11782" max="11783" width="6.7109375" style="79" customWidth="1"/>
    <col min="11784" max="11784" width="0.42578125" style="79" customWidth="1"/>
    <col min="11785" max="11786" width="6.7109375" style="79" customWidth="1"/>
    <col min="11787" max="11787" width="0.42578125" style="79" customWidth="1"/>
    <col min="11788" max="11789" width="6.7109375" style="79" customWidth="1"/>
    <col min="11790" max="11790" width="0.42578125" style="79" customWidth="1"/>
    <col min="11791" max="11792" width="6.7109375" style="79" customWidth="1"/>
    <col min="11793" max="11793" width="0.42578125" style="79" customWidth="1"/>
    <col min="11794" max="11794" width="6.7109375" style="79" customWidth="1"/>
    <col min="11795" max="12032" width="11.42578125" style="79"/>
    <col min="12033" max="12033" width="2.7109375" style="79" customWidth="1"/>
    <col min="12034" max="12035" width="5.7109375" style="79" customWidth="1"/>
    <col min="12036" max="12037" width="2.7109375" style="79" customWidth="1"/>
    <col min="12038" max="12039" width="6.7109375" style="79" customWidth="1"/>
    <col min="12040" max="12040" width="0.42578125" style="79" customWidth="1"/>
    <col min="12041" max="12042" width="6.7109375" style="79" customWidth="1"/>
    <col min="12043" max="12043" width="0.42578125" style="79" customWidth="1"/>
    <col min="12044" max="12045" width="6.7109375" style="79" customWidth="1"/>
    <col min="12046" max="12046" width="0.42578125" style="79" customWidth="1"/>
    <col min="12047" max="12048" width="6.7109375" style="79" customWidth="1"/>
    <col min="12049" max="12049" width="0.42578125" style="79" customWidth="1"/>
    <col min="12050" max="12050" width="6.7109375" style="79" customWidth="1"/>
    <col min="12051" max="12288" width="11.42578125" style="79"/>
    <col min="12289" max="12289" width="2.7109375" style="79" customWidth="1"/>
    <col min="12290" max="12291" width="5.7109375" style="79" customWidth="1"/>
    <col min="12292" max="12293" width="2.7109375" style="79" customWidth="1"/>
    <col min="12294" max="12295" width="6.7109375" style="79" customWidth="1"/>
    <col min="12296" max="12296" width="0.42578125" style="79" customWidth="1"/>
    <col min="12297" max="12298" width="6.7109375" style="79" customWidth="1"/>
    <col min="12299" max="12299" width="0.42578125" style="79" customWidth="1"/>
    <col min="12300" max="12301" width="6.7109375" style="79" customWidth="1"/>
    <col min="12302" max="12302" width="0.42578125" style="79" customWidth="1"/>
    <col min="12303" max="12304" width="6.7109375" style="79" customWidth="1"/>
    <col min="12305" max="12305" width="0.42578125" style="79" customWidth="1"/>
    <col min="12306" max="12306" width="6.7109375" style="79" customWidth="1"/>
    <col min="12307" max="12544" width="11.42578125" style="79"/>
    <col min="12545" max="12545" width="2.7109375" style="79" customWidth="1"/>
    <col min="12546" max="12547" width="5.7109375" style="79" customWidth="1"/>
    <col min="12548" max="12549" width="2.7109375" style="79" customWidth="1"/>
    <col min="12550" max="12551" width="6.7109375" style="79" customWidth="1"/>
    <col min="12552" max="12552" width="0.42578125" style="79" customWidth="1"/>
    <col min="12553" max="12554" width="6.7109375" style="79" customWidth="1"/>
    <col min="12555" max="12555" width="0.42578125" style="79" customWidth="1"/>
    <col min="12556" max="12557" width="6.7109375" style="79" customWidth="1"/>
    <col min="12558" max="12558" width="0.42578125" style="79" customWidth="1"/>
    <col min="12559" max="12560" width="6.7109375" style="79" customWidth="1"/>
    <col min="12561" max="12561" width="0.42578125" style="79" customWidth="1"/>
    <col min="12562" max="12562" width="6.7109375" style="79" customWidth="1"/>
    <col min="12563" max="12800" width="11.42578125" style="79"/>
    <col min="12801" max="12801" width="2.7109375" style="79" customWidth="1"/>
    <col min="12802" max="12803" width="5.7109375" style="79" customWidth="1"/>
    <col min="12804" max="12805" width="2.7109375" style="79" customWidth="1"/>
    <col min="12806" max="12807" width="6.7109375" style="79" customWidth="1"/>
    <col min="12808" max="12808" width="0.42578125" style="79" customWidth="1"/>
    <col min="12809" max="12810" width="6.7109375" style="79" customWidth="1"/>
    <col min="12811" max="12811" width="0.42578125" style="79" customWidth="1"/>
    <col min="12812" max="12813" width="6.7109375" style="79" customWidth="1"/>
    <col min="12814" max="12814" width="0.42578125" style="79" customWidth="1"/>
    <col min="12815" max="12816" width="6.7109375" style="79" customWidth="1"/>
    <col min="12817" max="12817" width="0.42578125" style="79" customWidth="1"/>
    <col min="12818" max="12818" width="6.7109375" style="79" customWidth="1"/>
    <col min="12819" max="13056" width="11.42578125" style="79"/>
    <col min="13057" max="13057" width="2.7109375" style="79" customWidth="1"/>
    <col min="13058" max="13059" width="5.7109375" style="79" customWidth="1"/>
    <col min="13060" max="13061" width="2.7109375" style="79" customWidth="1"/>
    <col min="13062" max="13063" width="6.7109375" style="79" customWidth="1"/>
    <col min="13064" max="13064" width="0.42578125" style="79" customWidth="1"/>
    <col min="13065" max="13066" width="6.7109375" style="79" customWidth="1"/>
    <col min="13067" max="13067" width="0.42578125" style="79" customWidth="1"/>
    <col min="13068" max="13069" width="6.7109375" style="79" customWidth="1"/>
    <col min="13070" max="13070" width="0.42578125" style="79" customWidth="1"/>
    <col min="13071" max="13072" width="6.7109375" style="79" customWidth="1"/>
    <col min="13073" max="13073" width="0.42578125" style="79" customWidth="1"/>
    <col min="13074" max="13074" width="6.7109375" style="79" customWidth="1"/>
    <col min="13075" max="13312" width="11.42578125" style="79"/>
    <col min="13313" max="13313" width="2.7109375" style="79" customWidth="1"/>
    <col min="13314" max="13315" width="5.7109375" style="79" customWidth="1"/>
    <col min="13316" max="13317" width="2.7109375" style="79" customWidth="1"/>
    <col min="13318" max="13319" width="6.7109375" style="79" customWidth="1"/>
    <col min="13320" max="13320" width="0.42578125" style="79" customWidth="1"/>
    <col min="13321" max="13322" width="6.7109375" style="79" customWidth="1"/>
    <col min="13323" max="13323" width="0.42578125" style="79" customWidth="1"/>
    <col min="13324" max="13325" width="6.7109375" style="79" customWidth="1"/>
    <col min="13326" max="13326" width="0.42578125" style="79" customWidth="1"/>
    <col min="13327" max="13328" width="6.7109375" style="79" customWidth="1"/>
    <col min="13329" max="13329" width="0.42578125" style="79" customWidth="1"/>
    <col min="13330" max="13330" width="6.7109375" style="79" customWidth="1"/>
    <col min="13331" max="13568" width="11.42578125" style="79"/>
    <col min="13569" max="13569" width="2.7109375" style="79" customWidth="1"/>
    <col min="13570" max="13571" width="5.7109375" style="79" customWidth="1"/>
    <col min="13572" max="13573" width="2.7109375" style="79" customWidth="1"/>
    <col min="13574" max="13575" width="6.7109375" style="79" customWidth="1"/>
    <col min="13576" max="13576" width="0.42578125" style="79" customWidth="1"/>
    <col min="13577" max="13578" width="6.7109375" style="79" customWidth="1"/>
    <col min="13579" max="13579" width="0.42578125" style="79" customWidth="1"/>
    <col min="13580" max="13581" width="6.7109375" style="79" customWidth="1"/>
    <col min="13582" max="13582" width="0.42578125" style="79" customWidth="1"/>
    <col min="13583" max="13584" width="6.7109375" style="79" customWidth="1"/>
    <col min="13585" max="13585" width="0.42578125" style="79" customWidth="1"/>
    <col min="13586" max="13586" width="6.7109375" style="79" customWidth="1"/>
    <col min="13587" max="13824" width="11.42578125" style="79"/>
    <col min="13825" max="13825" width="2.7109375" style="79" customWidth="1"/>
    <col min="13826" max="13827" width="5.7109375" style="79" customWidth="1"/>
    <col min="13828" max="13829" width="2.7109375" style="79" customWidth="1"/>
    <col min="13830" max="13831" width="6.7109375" style="79" customWidth="1"/>
    <col min="13832" max="13832" width="0.42578125" style="79" customWidth="1"/>
    <col min="13833" max="13834" width="6.7109375" style="79" customWidth="1"/>
    <col min="13835" max="13835" width="0.42578125" style="79" customWidth="1"/>
    <col min="13836" max="13837" width="6.7109375" style="79" customWidth="1"/>
    <col min="13838" max="13838" width="0.42578125" style="79" customWidth="1"/>
    <col min="13839" max="13840" width="6.7109375" style="79" customWidth="1"/>
    <col min="13841" max="13841" width="0.42578125" style="79" customWidth="1"/>
    <col min="13842" max="13842" width="6.7109375" style="79" customWidth="1"/>
    <col min="13843" max="14080" width="11.42578125" style="79"/>
    <col min="14081" max="14081" width="2.7109375" style="79" customWidth="1"/>
    <col min="14082" max="14083" width="5.7109375" style="79" customWidth="1"/>
    <col min="14084" max="14085" width="2.7109375" style="79" customWidth="1"/>
    <col min="14086" max="14087" width="6.7109375" style="79" customWidth="1"/>
    <col min="14088" max="14088" width="0.42578125" style="79" customWidth="1"/>
    <col min="14089" max="14090" width="6.7109375" style="79" customWidth="1"/>
    <col min="14091" max="14091" width="0.42578125" style="79" customWidth="1"/>
    <col min="14092" max="14093" width="6.7109375" style="79" customWidth="1"/>
    <col min="14094" max="14094" width="0.42578125" style="79" customWidth="1"/>
    <col min="14095" max="14096" width="6.7109375" style="79" customWidth="1"/>
    <col min="14097" max="14097" width="0.42578125" style="79" customWidth="1"/>
    <col min="14098" max="14098" width="6.7109375" style="79" customWidth="1"/>
    <col min="14099" max="14336" width="11.42578125" style="79"/>
    <col min="14337" max="14337" width="2.7109375" style="79" customWidth="1"/>
    <col min="14338" max="14339" width="5.7109375" style="79" customWidth="1"/>
    <col min="14340" max="14341" width="2.7109375" style="79" customWidth="1"/>
    <col min="14342" max="14343" width="6.7109375" style="79" customWidth="1"/>
    <col min="14344" max="14344" width="0.42578125" style="79" customWidth="1"/>
    <col min="14345" max="14346" width="6.7109375" style="79" customWidth="1"/>
    <col min="14347" max="14347" width="0.42578125" style="79" customWidth="1"/>
    <col min="14348" max="14349" width="6.7109375" style="79" customWidth="1"/>
    <col min="14350" max="14350" width="0.42578125" style="79" customWidth="1"/>
    <col min="14351" max="14352" width="6.7109375" style="79" customWidth="1"/>
    <col min="14353" max="14353" width="0.42578125" style="79" customWidth="1"/>
    <col min="14354" max="14354" width="6.7109375" style="79" customWidth="1"/>
    <col min="14355" max="14592" width="11.42578125" style="79"/>
    <col min="14593" max="14593" width="2.7109375" style="79" customWidth="1"/>
    <col min="14594" max="14595" width="5.7109375" style="79" customWidth="1"/>
    <col min="14596" max="14597" width="2.7109375" style="79" customWidth="1"/>
    <col min="14598" max="14599" width="6.7109375" style="79" customWidth="1"/>
    <col min="14600" max="14600" width="0.42578125" style="79" customWidth="1"/>
    <col min="14601" max="14602" width="6.7109375" style="79" customWidth="1"/>
    <col min="14603" max="14603" width="0.42578125" style="79" customWidth="1"/>
    <col min="14604" max="14605" width="6.7109375" style="79" customWidth="1"/>
    <col min="14606" max="14606" width="0.42578125" style="79" customWidth="1"/>
    <col min="14607" max="14608" width="6.7109375" style="79" customWidth="1"/>
    <col min="14609" max="14609" width="0.42578125" style="79" customWidth="1"/>
    <col min="14610" max="14610" width="6.7109375" style="79" customWidth="1"/>
    <col min="14611" max="14848" width="11.42578125" style="79"/>
    <col min="14849" max="14849" width="2.7109375" style="79" customWidth="1"/>
    <col min="14850" max="14851" width="5.7109375" style="79" customWidth="1"/>
    <col min="14852" max="14853" width="2.7109375" style="79" customWidth="1"/>
    <col min="14854" max="14855" width="6.7109375" style="79" customWidth="1"/>
    <col min="14856" max="14856" width="0.42578125" style="79" customWidth="1"/>
    <col min="14857" max="14858" width="6.7109375" style="79" customWidth="1"/>
    <col min="14859" max="14859" width="0.42578125" style="79" customWidth="1"/>
    <col min="14860" max="14861" width="6.7109375" style="79" customWidth="1"/>
    <col min="14862" max="14862" width="0.42578125" style="79" customWidth="1"/>
    <col min="14863" max="14864" width="6.7109375" style="79" customWidth="1"/>
    <col min="14865" max="14865" width="0.42578125" style="79" customWidth="1"/>
    <col min="14866" max="14866" width="6.7109375" style="79" customWidth="1"/>
    <col min="14867" max="15104" width="11.42578125" style="79"/>
    <col min="15105" max="15105" width="2.7109375" style="79" customWidth="1"/>
    <col min="15106" max="15107" width="5.7109375" style="79" customWidth="1"/>
    <col min="15108" max="15109" width="2.7109375" style="79" customWidth="1"/>
    <col min="15110" max="15111" width="6.7109375" style="79" customWidth="1"/>
    <col min="15112" max="15112" width="0.42578125" style="79" customWidth="1"/>
    <col min="15113" max="15114" width="6.7109375" style="79" customWidth="1"/>
    <col min="15115" max="15115" width="0.42578125" style="79" customWidth="1"/>
    <col min="15116" max="15117" width="6.7109375" style="79" customWidth="1"/>
    <col min="15118" max="15118" width="0.42578125" style="79" customWidth="1"/>
    <col min="15119" max="15120" width="6.7109375" style="79" customWidth="1"/>
    <col min="15121" max="15121" width="0.42578125" style="79" customWidth="1"/>
    <col min="15122" max="15122" width="6.7109375" style="79" customWidth="1"/>
    <col min="15123" max="15360" width="11.42578125" style="79"/>
    <col min="15361" max="15361" width="2.7109375" style="79" customWidth="1"/>
    <col min="15362" max="15363" width="5.7109375" style="79" customWidth="1"/>
    <col min="15364" max="15365" width="2.7109375" style="79" customWidth="1"/>
    <col min="15366" max="15367" width="6.7109375" style="79" customWidth="1"/>
    <col min="15368" max="15368" width="0.42578125" style="79" customWidth="1"/>
    <col min="15369" max="15370" width="6.7109375" style="79" customWidth="1"/>
    <col min="15371" max="15371" width="0.42578125" style="79" customWidth="1"/>
    <col min="15372" max="15373" width="6.7109375" style="79" customWidth="1"/>
    <col min="15374" max="15374" width="0.42578125" style="79" customWidth="1"/>
    <col min="15375" max="15376" width="6.7109375" style="79" customWidth="1"/>
    <col min="15377" max="15377" width="0.42578125" style="79" customWidth="1"/>
    <col min="15378" max="15378" width="6.7109375" style="79" customWidth="1"/>
    <col min="15379" max="15616" width="11.42578125" style="79"/>
    <col min="15617" max="15617" width="2.7109375" style="79" customWidth="1"/>
    <col min="15618" max="15619" width="5.7109375" style="79" customWidth="1"/>
    <col min="15620" max="15621" width="2.7109375" style="79" customWidth="1"/>
    <col min="15622" max="15623" width="6.7109375" style="79" customWidth="1"/>
    <col min="15624" max="15624" width="0.42578125" style="79" customWidth="1"/>
    <col min="15625" max="15626" width="6.7109375" style="79" customWidth="1"/>
    <col min="15627" max="15627" width="0.42578125" style="79" customWidth="1"/>
    <col min="15628" max="15629" width="6.7109375" style="79" customWidth="1"/>
    <col min="15630" max="15630" width="0.42578125" style="79" customWidth="1"/>
    <col min="15631" max="15632" width="6.7109375" style="79" customWidth="1"/>
    <col min="15633" max="15633" width="0.42578125" style="79" customWidth="1"/>
    <col min="15634" max="15634" width="6.7109375" style="79" customWidth="1"/>
    <col min="15635" max="15872" width="11.42578125" style="79"/>
    <col min="15873" max="15873" width="2.7109375" style="79" customWidth="1"/>
    <col min="15874" max="15875" width="5.7109375" style="79" customWidth="1"/>
    <col min="15876" max="15877" width="2.7109375" style="79" customWidth="1"/>
    <col min="15878" max="15879" width="6.7109375" style="79" customWidth="1"/>
    <col min="15880" max="15880" width="0.42578125" style="79" customWidth="1"/>
    <col min="15881" max="15882" width="6.7109375" style="79" customWidth="1"/>
    <col min="15883" max="15883" width="0.42578125" style="79" customWidth="1"/>
    <col min="15884" max="15885" width="6.7109375" style="79" customWidth="1"/>
    <col min="15886" max="15886" width="0.42578125" style="79" customWidth="1"/>
    <col min="15887" max="15888" width="6.7109375" style="79" customWidth="1"/>
    <col min="15889" max="15889" width="0.42578125" style="79" customWidth="1"/>
    <col min="15890" max="15890" width="6.7109375" style="79" customWidth="1"/>
    <col min="15891" max="16128" width="11.42578125" style="79"/>
    <col min="16129" max="16129" width="2.7109375" style="79" customWidth="1"/>
    <col min="16130" max="16131" width="5.7109375" style="79" customWidth="1"/>
    <col min="16132" max="16133" width="2.7109375" style="79" customWidth="1"/>
    <col min="16134" max="16135" width="6.7109375" style="79" customWidth="1"/>
    <col min="16136" max="16136" width="0.42578125" style="79" customWidth="1"/>
    <col min="16137" max="16138" width="6.7109375" style="79" customWidth="1"/>
    <col min="16139" max="16139" width="0.42578125" style="79" customWidth="1"/>
    <col min="16140" max="16141" width="6.7109375" style="79" customWidth="1"/>
    <col min="16142" max="16142" width="0.42578125" style="79" customWidth="1"/>
    <col min="16143" max="16144" width="6.7109375" style="79" customWidth="1"/>
    <col min="16145" max="16145" width="0.42578125" style="79" customWidth="1"/>
    <col min="16146" max="16146" width="6.7109375" style="79" customWidth="1"/>
    <col min="16147" max="16384" width="11.42578125" style="79"/>
  </cols>
  <sheetData>
    <row r="1" spans="1:21">
      <c r="A1" s="83"/>
      <c r="B1" s="83"/>
      <c r="C1" s="83"/>
      <c r="D1" s="83"/>
      <c r="E1" s="83"/>
      <c r="F1" s="83"/>
      <c r="G1" s="83"/>
      <c r="H1" s="83"/>
      <c r="I1" s="83"/>
      <c r="J1" s="83"/>
      <c r="K1" s="83"/>
      <c r="L1" s="83"/>
      <c r="M1" s="83"/>
      <c r="N1" s="83"/>
      <c r="O1" s="83"/>
      <c r="P1" s="83"/>
      <c r="Q1" s="83"/>
      <c r="R1" s="1459"/>
    </row>
    <row r="2" spans="1:21">
      <c r="B2" s="2273" t="s">
        <v>1484</v>
      </c>
      <c r="C2" s="2273"/>
      <c r="D2" s="2273"/>
      <c r="E2" s="2273"/>
      <c r="F2" s="2273"/>
      <c r="G2" s="2273"/>
      <c r="H2" s="2273"/>
      <c r="I2" s="2273"/>
      <c r="J2" s="2273"/>
      <c r="K2" s="2273"/>
      <c r="L2" s="2273"/>
      <c r="M2" s="2273"/>
      <c r="N2" s="2273"/>
      <c r="O2" s="2273"/>
      <c r="P2" s="2273"/>
      <c r="Q2" s="2273"/>
      <c r="R2" s="2273"/>
    </row>
    <row r="3" spans="1:21">
      <c r="B3" s="2273" t="s">
        <v>1</v>
      </c>
      <c r="C3" s="2273"/>
      <c r="D3" s="2273"/>
      <c r="E3" s="2273"/>
      <c r="F3" s="2273"/>
      <c r="G3" s="2273"/>
      <c r="H3" s="2273"/>
      <c r="I3" s="2273"/>
      <c r="J3" s="2273"/>
      <c r="K3" s="2273"/>
      <c r="L3" s="2273"/>
      <c r="M3" s="2273"/>
      <c r="N3" s="2273"/>
      <c r="O3" s="2273"/>
      <c r="P3" s="2273"/>
      <c r="Q3" s="2273"/>
      <c r="R3" s="2273"/>
    </row>
    <row r="4" spans="1:21">
      <c r="B4" s="1323"/>
      <c r="C4" s="1323"/>
      <c r="D4" s="1323"/>
      <c r="E4" s="1323"/>
      <c r="F4" s="1323"/>
      <c r="G4" s="1323"/>
      <c r="H4" s="1323"/>
      <c r="I4" s="1323"/>
      <c r="J4" s="1323"/>
      <c r="K4" s="1323"/>
      <c r="L4" s="1323"/>
      <c r="M4" s="1323"/>
      <c r="N4" s="1323"/>
      <c r="O4" s="1323"/>
      <c r="P4" s="1323"/>
      <c r="Q4" s="1323"/>
      <c r="R4" s="1323"/>
    </row>
    <row r="5" spans="1:21">
      <c r="A5" s="714"/>
      <c r="B5" s="2119"/>
      <c r="C5" s="2119"/>
      <c r="D5" s="2119"/>
      <c r="E5" s="2119"/>
      <c r="F5" s="2119"/>
      <c r="G5" s="2119"/>
      <c r="H5" s="2119"/>
      <c r="I5" s="2119"/>
      <c r="J5" s="2119"/>
      <c r="K5" s="2119"/>
      <c r="L5" s="2119"/>
      <c r="M5" s="2119"/>
      <c r="N5" s="2119"/>
      <c r="O5" s="2119"/>
      <c r="P5" s="2119"/>
      <c r="Q5" s="2119"/>
      <c r="R5" s="2119"/>
    </row>
    <row r="6" spans="1:21">
      <c r="A6" s="83"/>
      <c r="B6" s="2775" t="s">
        <v>1485</v>
      </c>
      <c r="C6" s="2775"/>
      <c r="D6" s="2775"/>
      <c r="E6" s="2120"/>
      <c r="F6" s="2775" t="s">
        <v>1486</v>
      </c>
      <c r="G6" s="2775"/>
      <c r="H6" s="2121"/>
      <c r="I6" s="2775" t="s">
        <v>1487</v>
      </c>
      <c r="J6" s="2775"/>
      <c r="K6" s="2121"/>
      <c r="L6" s="2775" t="s">
        <v>1488</v>
      </c>
      <c r="M6" s="2775"/>
      <c r="N6" s="2120"/>
      <c r="O6" s="2778" t="s">
        <v>1489</v>
      </c>
      <c r="P6" s="2778"/>
      <c r="Q6" s="2122"/>
      <c r="R6" s="2775" t="s">
        <v>8</v>
      </c>
      <c r="S6" s="83"/>
    </row>
    <row r="7" spans="1:21">
      <c r="A7" s="83"/>
      <c r="B7" s="2776"/>
      <c r="C7" s="2776"/>
      <c r="D7" s="2776"/>
      <c r="E7" s="2113"/>
      <c r="F7" s="2777"/>
      <c r="G7" s="2777"/>
      <c r="H7" s="2114"/>
      <c r="I7" s="2777"/>
      <c r="J7" s="2777"/>
      <c r="K7" s="2114"/>
      <c r="L7" s="2777"/>
      <c r="M7" s="2777"/>
      <c r="N7" s="2113"/>
      <c r="O7" s="2779"/>
      <c r="P7" s="2779"/>
      <c r="Q7" s="2115"/>
      <c r="R7" s="2776"/>
      <c r="S7" s="83"/>
    </row>
    <row r="8" spans="1:21">
      <c r="A8" s="83"/>
      <c r="B8" s="2777"/>
      <c r="C8" s="2777"/>
      <c r="D8" s="2777"/>
      <c r="E8" s="424"/>
      <c r="F8" s="424" t="s">
        <v>18</v>
      </c>
      <c r="G8" s="424" t="s">
        <v>19</v>
      </c>
      <c r="H8" s="2116"/>
      <c r="I8" s="424" t="s">
        <v>18</v>
      </c>
      <c r="J8" s="424" t="s">
        <v>19</v>
      </c>
      <c r="K8" s="2116"/>
      <c r="L8" s="424" t="s">
        <v>18</v>
      </c>
      <c r="M8" s="424" t="s">
        <v>19</v>
      </c>
      <c r="N8" s="2116"/>
      <c r="O8" s="424" t="s">
        <v>18</v>
      </c>
      <c r="P8" s="424" t="s">
        <v>19</v>
      </c>
      <c r="Q8" s="2117"/>
      <c r="R8" s="2777"/>
      <c r="S8" s="83"/>
    </row>
    <row r="9" spans="1:21">
      <c r="A9" s="83"/>
      <c r="B9" s="83"/>
      <c r="C9" s="83"/>
      <c r="D9" s="1391"/>
      <c r="E9" s="1391"/>
      <c r="F9" s="1391"/>
      <c r="G9" s="1391"/>
      <c r="H9" s="1391"/>
      <c r="I9" s="1391"/>
      <c r="J9" s="1391"/>
      <c r="K9" s="1391"/>
      <c r="L9" s="1391"/>
      <c r="M9" s="1391"/>
      <c r="N9" s="1391"/>
      <c r="O9" s="1391"/>
      <c r="P9" s="1391"/>
      <c r="Q9" s="1391"/>
      <c r="R9" s="1403"/>
      <c r="S9" s="83"/>
      <c r="T9" s="155"/>
      <c r="U9" s="155"/>
    </row>
    <row r="10" spans="1:21">
      <c r="A10" s="83"/>
      <c r="B10" s="92" t="s">
        <v>1490</v>
      </c>
      <c r="C10" s="92"/>
      <c r="D10" s="92"/>
      <c r="E10" s="92"/>
      <c r="F10" s="1007">
        <v>5</v>
      </c>
      <c r="G10" s="655">
        <v>0</v>
      </c>
      <c r="H10" s="1007"/>
      <c r="I10" s="655">
        <v>1</v>
      </c>
      <c r="J10" s="1007">
        <v>0</v>
      </c>
      <c r="K10" s="655"/>
      <c r="L10" s="655">
        <v>8</v>
      </c>
      <c r="M10" s="655">
        <v>2</v>
      </c>
      <c r="N10" s="1456"/>
      <c r="O10" s="1456">
        <f t="shared" ref="O10:P16" si="0">SUM(F10+I10+L10)</f>
        <v>14</v>
      </c>
      <c r="P10" s="1456">
        <f t="shared" si="0"/>
        <v>2</v>
      </c>
      <c r="Q10" s="1456"/>
      <c r="R10" s="976">
        <f t="shared" ref="R10:R16" si="1">SUM(O10:Q10)</f>
        <v>16</v>
      </c>
      <c r="S10" s="83"/>
      <c r="T10" s="655"/>
      <c r="U10" s="1007"/>
    </row>
    <row r="11" spans="1:21">
      <c r="A11" s="83"/>
      <c r="B11" s="92" t="s">
        <v>1491</v>
      </c>
      <c r="C11" s="92"/>
      <c r="D11" s="92"/>
      <c r="E11" s="92"/>
      <c r="F11" s="655">
        <v>8</v>
      </c>
      <c r="G11" s="655">
        <v>3</v>
      </c>
      <c r="H11" s="655"/>
      <c r="I11" s="655">
        <v>3</v>
      </c>
      <c r="J11" s="655">
        <v>0</v>
      </c>
      <c r="K11" s="655"/>
      <c r="L11" s="655">
        <v>10</v>
      </c>
      <c r="M11" s="655">
        <v>6</v>
      </c>
      <c r="N11" s="1456"/>
      <c r="O11" s="1456">
        <f t="shared" si="0"/>
        <v>21</v>
      </c>
      <c r="P11" s="1456">
        <f t="shared" si="0"/>
        <v>9</v>
      </c>
      <c r="Q11" s="1456"/>
      <c r="R11" s="976">
        <f t="shared" si="1"/>
        <v>30</v>
      </c>
      <c r="S11" s="83"/>
      <c r="T11" s="655"/>
      <c r="U11" s="655"/>
    </row>
    <row r="12" spans="1:21">
      <c r="A12" s="83"/>
      <c r="B12" s="92" t="s">
        <v>1492</v>
      </c>
      <c r="C12" s="92"/>
      <c r="D12" s="92"/>
      <c r="E12" s="92"/>
      <c r="F12" s="1007">
        <v>418</v>
      </c>
      <c r="G12" s="655">
        <v>170</v>
      </c>
      <c r="H12" s="1007"/>
      <c r="I12" s="655">
        <v>13</v>
      </c>
      <c r="J12" s="1007">
        <v>0</v>
      </c>
      <c r="K12" s="655"/>
      <c r="L12" s="655">
        <v>275</v>
      </c>
      <c r="M12" s="655">
        <v>72</v>
      </c>
      <c r="N12" s="1456"/>
      <c r="O12" s="1456">
        <f t="shared" si="0"/>
        <v>706</v>
      </c>
      <c r="P12" s="1456">
        <f t="shared" si="0"/>
        <v>242</v>
      </c>
      <c r="Q12" s="1456"/>
      <c r="R12" s="976">
        <f t="shared" si="1"/>
        <v>948</v>
      </c>
      <c r="S12" s="83"/>
      <c r="T12" s="655"/>
      <c r="U12" s="1007"/>
    </row>
    <row r="13" spans="1:21">
      <c r="A13" s="83"/>
      <c r="B13" s="92" t="s">
        <v>1493</v>
      </c>
      <c r="C13" s="92"/>
      <c r="D13" s="92"/>
      <c r="E13" s="92"/>
      <c r="F13" s="1007">
        <v>8</v>
      </c>
      <c r="G13" s="655">
        <v>6</v>
      </c>
      <c r="H13" s="1007"/>
      <c r="I13" s="655">
        <v>1</v>
      </c>
      <c r="J13" s="1007">
        <v>0</v>
      </c>
      <c r="K13" s="655"/>
      <c r="L13" s="655">
        <v>5</v>
      </c>
      <c r="M13" s="655">
        <v>4</v>
      </c>
      <c r="N13" s="1456"/>
      <c r="O13" s="1456">
        <f t="shared" si="0"/>
        <v>14</v>
      </c>
      <c r="P13" s="1456">
        <f t="shared" si="0"/>
        <v>10</v>
      </c>
      <c r="Q13" s="1456"/>
      <c r="R13" s="976">
        <f t="shared" si="1"/>
        <v>24</v>
      </c>
      <c r="S13" s="83"/>
      <c r="T13" s="655"/>
      <c r="U13" s="1007"/>
    </row>
    <row r="14" spans="1:21">
      <c r="A14" s="83"/>
      <c r="B14" s="92" t="s">
        <v>1494</v>
      </c>
      <c r="C14" s="92"/>
      <c r="D14" s="92"/>
      <c r="E14" s="92"/>
      <c r="F14" s="1007">
        <v>7</v>
      </c>
      <c r="G14" s="655">
        <v>3</v>
      </c>
      <c r="H14" s="1007"/>
      <c r="I14" s="655">
        <v>0</v>
      </c>
      <c r="J14" s="1007">
        <v>0</v>
      </c>
      <c r="K14" s="655"/>
      <c r="L14" s="655">
        <v>19</v>
      </c>
      <c r="M14" s="655">
        <v>5</v>
      </c>
      <c r="N14" s="1456"/>
      <c r="O14" s="1456">
        <f t="shared" si="0"/>
        <v>26</v>
      </c>
      <c r="P14" s="1456">
        <f t="shared" si="0"/>
        <v>8</v>
      </c>
      <c r="Q14" s="1456"/>
      <c r="R14" s="976">
        <f t="shared" si="1"/>
        <v>34</v>
      </c>
      <c r="S14" s="83"/>
      <c r="T14" s="655"/>
      <c r="U14" s="1007"/>
    </row>
    <row r="15" spans="1:21">
      <c r="A15" s="83"/>
      <c r="B15" s="92" t="s">
        <v>1495</v>
      </c>
      <c r="C15" s="92"/>
      <c r="D15" s="92"/>
      <c r="E15" s="92"/>
      <c r="F15" s="1007">
        <v>2</v>
      </c>
      <c r="G15" s="655">
        <v>1</v>
      </c>
      <c r="H15" s="1007"/>
      <c r="I15" s="655">
        <v>0</v>
      </c>
      <c r="J15" s="1007">
        <v>0</v>
      </c>
      <c r="K15" s="655"/>
      <c r="L15" s="655">
        <v>5</v>
      </c>
      <c r="M15" s="655">
        <v>1</v>
      </c>
      <c r="N15" s="1456"/>
      <c r="O15" s="1456">
        <f t="shared" si="0"/>
        <v>7</v>
      </c>
      <c r="P15" s="1456">
        <f t="shared" si="0"/>
        <v>2</v>
      </c>
      <c r="Q15" s="1456"/>
      <c r="R15" s="976">
        <f t="shared" si="1"/>
        <v>9</v>
      </c>
      <c r="S15" s="83"/>
      <c r="T15" s="655"/>
      <c r="U15" s="1007"/>
    </row>
    <row r="16" spans="1:21">
      <c r="A16" s="83"/>
      <c r="B16" s="92" t="s">
        <v>1496</v>
      </c>
      <c r="C16" s="92"/>
      <c r="D16" s="92"/>
      <c r="E16" s="92"/>
      <c r="F16" s="1007">
        <v>0</v>
      </c>
      <c r="G16" s="655">
        <v>0</v>
      </c>
      <c r="H16" s="1007"/>
      <c r="I16" s="655">
        <v>0</v>
      </c>
      <c r="J16" s="1007">
        <v>0</v>
      </c>
      <c r="K16" s="655"/>
      <c r="L16" s="655">
        <v>0</v>
      </c>
      <c r="M16" s="655">
        <v>0</v>
      </c>
      <c r="N16" s="1456"/>
      <c r="O16" s="1456">
        <f t="shared" si="0"/>
        <v>0</v>
      </c>
      <c r="P16" s="1456">
        <f t="shared" si="0"/>
        <v>0</v>
      </c>
      <c r="Q16" s="1456"/>
      <c r="R16" s="976">
        <f t="shared" si="1"/>
        <v>0</v>
      </c>
      <c r="S16" s="83"/>
      <c r="T16" s="655"/>
      <c r="U16" s="1007"/>
    </row>
    <row r="17" spans="1:19">
      <c r="A17" s="83"/>
      <c r="B17" s="92"/>
      <c r="C17" s="92"/>
      <c r="D17" s="92"/>
      <c r="E17" s="92"/>
      <c r="F17" s="1461"/>
      <c r="G17" s="1461"/>
      <c r="H17" s="1461"/>
      <c r="I17" s="1461"/>
      <c r="J17" s="1461"/>
      <c r="K17" s="1461"/>
      <c r="L17" s="1461"/>
      <c r="M17" s="1461"/>
      <c r="N17" s="1461"/>
      <c r="O17" s="1461"/>
      <c r="P17" s="1461"/>
      <c r="Q17" s="1461"/>
      <c r="R17" s="973"/>
      <c r="S17" s="83"/>
    </row>
    <row r="18" spans="1:19">
      <c r="A18" s="83"/>
      <c r="B18" s="2644" t="s">
        <v>8</v>
      </c>
      <c r="C18" s="2644"/>
      <c r="D18" s="1429"/>
      <c r="E18" s="1429"/>
      <c r="F18" s="1429">
        <f t="shared" ref="F18:M18" si="2">SUM(F10:F16)</f>
        <v>448</v>
      </c>
      <c r="G18" s="1429">
        <f t="shared" si="2"/>
        <v>183</v>
      </c>
      <c r="H18" s="1429">
        <f t="shared" si="2"/>
        <v>0</v>
      </c>
      <c r="I18" s="1429">
        <f t="shared" si="2"/>
        <v>18</v>
      </c>
      <c r="J18" s="1429">
        <f t="shared" si="2"/>
        <v>0</v>
      </c>
      <c r="K18" s="1429">
        <f t="shared" si="2"/>
        <v>0</v>
      </c>
      <c r="L18" s="2118">
        <f t="shared" si="2"/>
        <v>322</v>
      </c>
      <c r="M18" s="2118">
        <f t="shared" si="2"/>
        <v>90</v>
      </c>
      <c r="N18" s="1429"/>
      <c r="O18" s="1429">
        <f>SUM(O10:O16)</f>
        <v>788</v>
      </c>
      <c r="P18" s="1429">
        <f>SUM(P10:P16)</f>
        <v>273</v>
      </c>
      <c r="Q18" s="1429"/>
      <c r="R18" s="2118">
        <f>SUM(R10:R16)</f>
        <v>1061</v>
      </c>
      <c r="S18" s="83"/>
    </row>
    <row r="44" spans="2:2">
      <c r="B44" s="1391" t="s">
        <v>362</v>
      </c>
    </row>
  </sheetData>
  <mergeCells count="9">
    <mergeCell ref="B18:C18"/>
    <mergeCell ref="B2:R2"/>
    <mergeCell ref="B3:R3"/>
    <mergeCell ref="B6:D8"/>
    <mergeCell ref="F6:G7"/>
    <mergeCell ref="I6:J7"/>
    <mergeCell ref="L6:M7"/>
    <mergeCell ref="O6:P7"/>
    <mergeCell ref="R6:R8"/>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0"/>
  <sheetViews>
    <sheetView workbookViewId="0">
      <selection activeCell="T20" sqref="T20"/>
    </sheetView>
  </sheetViews>
  <sheetFormatPr baseColWidth="10" defaultRowHeight="12.75"/>
  <cols>
    <col min="1" max="1" width="2.7109375" style="79" customWidth="1"/>
    <col min="2" max="3" width="5.7109375" style="79" customWidth="1"/>
    <col min="4" max="5" width="2.7109375" style="79" customWidth="1"/>
    <col min="6" max="7" width="6.7109375" style="79" customWidth="1"/>
    <col min="8" max="8" width="0.42578125" style="79" customWidth="1"/>
    <col min="9" max="10" width="6.7109375" style="79" customWidth="1"/>
    <col min="11" max="11" width="0.42578125" style="79" customWidth="1"/>
    <col min="12" max="13" width="6.7109375" style="79" customWidth="1"/>
    <col min="14" max="14" width="0.42578125" style="79" customWidth="1"/>
    <col min="15" max="16" width="6.7109375" style="79" customWidth="1"/>
    <col min="17" max="17" width="0.42578125" style="79" customWidth="1"/>
    <col min="18" max="18" width="6.7109375" style="461" customWidth="1"/>
    <col min="19" max="19" width="7" style="79" customWidth="1"/>
    <col min="20" max="20" width="5.28515625" style="79" customWidth="1"/>
    <col min="21" max="21" width="5.140625" style="1388" customWidth="1"/>
    <col min="22" max="24" width="5" style="79" customWidth="1"/>
    <col min="25" max="25" width="4.85546875" style="79" customWidth="1"/>
    <col min="26" max="26" width="5.140625" style="79" customWidth="1"/>
    <col min="27" max="27" width="0.85546875" style="79" customWidth="1"/>
    <col min="28" max="28" width="5.7109375" style="79" customWidth="1"/>
    <col min="29" max="29" width="5.140625" style="79" customWidth="1"/>
    <col min="30" max="31" width="5" style="79" customWidth="1"/>
    <col min="32" max="32" width="5.5703125" style="79" customWidth="1"/>
    <col min="33" max="33" width="5" style="79" customWidth="1"/>
    <col min="34" max="34" width="5.85546875" style="79" customWidth="1"/>
    <col min="35" max="256" width="11.42578125" style="79"/>
    <col min="257" max="257" width="2.7109375" style="79" customWidth="1"/>
    <col min="258" max="259" width="5.7109375" style="79" customWidth="1"/>
    <col min="260" max="261" width="2.7109375" style="79" customWidth="1"/>
    <col min="262" max="263" width="6.7109375" style="79" customWidth="1"/>
    <col min="264" max="264" width="0.42578125" style="79" customWidth="1"/>
    <col min="265" max="266" width="6.7109375" style="79" customWidth="1"/>
    <col min="267" max="267" width="0.42578125" style="79" customWidth="1"/>
    <col min="268" max="269" width="6.7109375" style="79" customWidth="1"/>
    <col min="270" max="270" width="0.42578125" style="79" customWidth="1"/>
    <col min="271" max="272" width="6.7109375" style="79" customWidth="1"/>
    <col min="273" max="273" width="0.42578125" style="79" customWidth="1"/>
    <col min="274" max="274" width="6.7109375" style="79" customWidth="1"/>
    <col min="275" max="275" width="7" style="79" customWidth="1"/>
    <col min="276" max="276" width="5.28515625" style="79" customWidth="1"/>
    <col min="277" max="277" width="5.140625" style="79" customWidth="1"/>
    <col min="278" max="280" width="5" style="79" customWidth="1"/>
    <col min="281" max="281" width="4.85546875" style="79" customWidth="1"/>
    <col min="282" max="282" width="5.140625" style="79" customWidth="1"/>
    <col min="283" max="283" width="0.85546875" style="79" customWidth="1"/>
    <col min="284" max="284" width="5.7109375" style="79" customWidth="1"/>
    <col min="285" max="285" width="5.140625" style="79" customWidth="1"/>
    <col min="286" max="287" width="5" style="79" customWidth="1"/>
    <col min="288" max="288" width="5.5703125" style="79" customWidth="1"/>
    <col min="289" max="289" width="5" style="79" customWidth="1"/>
    <col min="290" max="290" width="5.85546875" style="79" customWidth="1"/>
    <col min="291" max="512" width="11.42578125" style="79"/>
    <col min="513" max="513" width="2.7109375" style="79" customWidth="1"/>
    <col min="514" max="515" width="5.7109375" style="79" customWidth="1"/>
    <col min="516" max="517" width="2.7109375" style="79" customWidth="1"/>
    <col min="518" max="519" width="6.7109375" style="79" customWidth="1"/>
    <col min="520" max="520" width="0.42578125" style="79" customWidth="1"/>
    <col min="521" max="522" width="6.7109375" style="79" customWidth="1"/>
    <col min="523" max="523" width="0.42578125" style="79" customWidth="1"/>
    <col min="524" max="525" width="6.7109375" style="79" customWidth="1"/>
    <col min="526" max="526" width="0.42578125" style="79" customWidth="1"/>
    <col min="527" max="528" width="6.7109375" style="79" customWidth="1"/>
    <col min="529" max="529" width="0.42578125" style="79" customWidth="1"/>
    <col min="530" max="530" width="6.7109375" style="79" customWidth="1"/>
    <col min="531" max="531" width="7" style="79" customWidth="1"/>
    <col min="532" max="532" width="5.28515625" style="79" customWidth="1"/>
    <col min="533" max="533" width="5.140625" style="79" customWidth="1"/>
    <col min="534" max="536" width="5" style="79" customWidth="1"/>
    <col min="537" max="537" width="4.85546875" style="79" customWidth="1"/>
    <col min="538" max="538" width="5.140625" style="79" customWidth="1"/>
    <col min="539" max="539" width="0.85546875" style="79" customWidth="1"/>
    <col min="540" max="540" width="5.7109375" style="79" customWidth="1"/>
    <col min="541" max="541" width="5.140625" style="79" customWidth="1"/>
    <col min="542" max="543" width="5" style="79" customWidth="1"/>
    <col min="544" max="544" width="5.5703125" style="79" customWidth="1"/>
    <col min="545" max="545" width="5" style="79" customWidth="1"/>
    <col min="546" max="546" width="5.85546875" style="79" customWidth="1"/>
    <col min="547" max="768" width="11.42578125" style="79"/>
    <col min="769" max="769" width="2.7109375" style="79" customWidth="1"/>
    <col min="770" max="771" width="5.7109375" style="79" customWidth="1"/>
    <col min="772" max="773" width="2.7109375" style="79" customWidth="1"/>
    <col min="774" max="775" width="6.7109375" style="79" customWidth="1"/>
    <col min="776" max="776" width="0.42578125" style="79" customWidth="1"/>
    <col min="777" max="778" width="6.7109375" style="79" customWidth="1"/>
    <col min="779" max="779" width="0.42578125" style="79" customWidth="1"/>
    <col min="780" max="781" width="6.7109375" style="79" customWidth="1"/>
    <col min="782" max="782" width="0.42578125" style="79" customWidth="1"/>
    <col min="783" max="784" width="6.7109375" style="79" customWidth="1"/>
    <col min="785" max="785" width="0.42578125" style="79" customWidth="1"/>
    <col min="786" max="786" width="6.7109375" style="79" customWidth="1"/>
    <col min="787" max="787" width="7" style="79" customWidth="1"/>
    <col min="788" max="788" width="5.28515625" style="79" customWidth="1"/>
    <col min="789" max="789" width="5.140625" style="79" customWidth="1"/>
    <col min="790" max="792" width="5" style="79" customWidth="1"/>
    <col min="793" max="793" width="4.85546875" style="79" customWidth="1"/>
    <col min="794" max="794" width="5.140625" style="79" customWidth="1"/>
    <col min="795" max="795" width="0.85546875" style="79" customWidth="1"/>
    <col min="796" max="796" width="5.7109375" style="79" customWidth="1"/>
    <col min="797" max="797" width="5.140625" style="79" customWidth="1"/>
    <col min="798" max="799" width="5" style="79" customWidth="1"/>
    <col min="800" max="800" width="5.5703125" style="79" customWidth="1"/>
    <col min="801" max="801" width="5" style="79" customWidth="1"/>
    <col min="802" max="802" width="5.85546875" style="79" customWidth="1"/>
    <col min="803" max="1024" width="11.42578125" style="79"/>
    <col min="1025" max="1025" width="2.7109375" style="79" customWidth="1"/>
    <col min="1026" max="1027" width="5.7109375" style="79" customWidth="1"/>
    <col min="1028" max="1029" width="2.7109375" style="79" customWidth="1"/>
    <col min="1030" max="1031" width="6.7109375" style="79" customWidth="1"/>
    <col min="1032" max="1032" width="0.42578125" style="79" customWidth="1"/>
    <col min="1033" max="1034" width="6.7109375" style="79" customWidth="1"/>
    <col min="1035" max="1035" width="0.42578125" style="79" customWidth="1"/>
    <col min="1036" max="1037" width="6.7109375" style="79" customWidth="1"/>
    <col min="1038" max="1038" width="0.42578125" style="79" customWidth="1"/>
    <col min="1039" max="1040" width="6.7109375" style="79" customWidth="1"/>
    <col min="1041" max="1041" width="0.42578125" style="79" customWidth="1"/>
    <col min="1042" max="1042" width="6.7109375" style="79" customWidth="1"/>
    <col min="1043" max="1043" width="7" style="79" customWidth="1"/>
    <col min="1044" max="1044" width="5.28515625" style="79" customWidth="1"/>
    <col min="1045" max="1045" width="5.140625" style="79" customWidth="1"/>
    <col min="1046" max="1048" width="5" style="79" customWidth="1"/>
    <col min="1049" max="1049" width="4.85546875" style="79" customWidth="1"/>
    <col min="1050" max="1050" width="5.140625" style="79" customWidth="1"/>
    <col min="1051" max="1051" width="0.85546875" style="79" customWidth="1"/>
    <col min="1052" max="1052" width="5.7109375" style="79" customWidth="1"/>
    <col min="1053" max="1053" width="5.140625" style="79" customWidth="1"/>
    <col min="1054" max="1055" width="5" style="79" customWidth="1"/>
    <col min="1056" max="1056" width="5.5703125" style="79" customWidth="1"/>
    <col min="1057" max="1057" width="5" style="79" customWidth="1"/>
    <col min="1058" max="1058" width="5.85546875" style="79" customWidth="1"/>
    <col min="1059" max="1280" width="11.42578125" style="79"/>
    <col min="1281" max="1281" width="2.7109375" style="79" customWidth="1"/>
    <col min="1282" max="1283" width="5.7109375" style="79" customWidth="1"/>
    <col min="1284" max="1285" width="2.7109375" style="79" customWidth="1"/>
    <col min="1286" max="1287" width="6.7109375" style="79" customWidth="1"/>
    <col min="1288" max="1288" width="0.42578125" style="79" customWidth="1"/>
    <col min="1289" max="1290" width="6.7109375" style="79" customWidth="1"/>
    <col min="1291" max="1291" width="0.42578125" style="79" customWidth="1"/>
    <col min="1292" max="1293" width="6.7109375" style="79" customWidth="1"/>
    <col min="1294" max="1294" width="0.42578125" style="79" customWidth="1"/>
    <col min="1295" max="1296" width="6.7109375" style="79" customWidth="1"/>
    <col min="1297" max="1297" width="0.42578125" style="79" customWidth="1"/>
    <col min="1298" max="1298" width="6.7109375" style="79" customWidth="1"/>
    <col min="1299" max="1299" width="7" style="79" customWidth="1"/>
    <col min="1300" max="1300" width="5.28515625" style="79" customWidth="1"/>
    <col min="1301" max="1301" width="5.140625" style="79" customWidth="1"/>
    <col min="1302" max="1304" width="5" style="79" customWidth="1"/>
    <col min="1305" max="1305" width="4.85546875" style="79" customWidth="1"/>
    <col min="1306" max="1306" width="5.140625" style="79" customWidth="1"/>
    <col min="1307" max="1307" width="0.85546875" style="79" customWidth="1"/>
    <col min="1308" max="1308" width="5.7109375" style="79" customWidth="1"/>
    <col min="1309" max="1309" width="5.140625" style="79" customWidth="1"/>
    <col min="1310" max="1311" width="5" style="79" customWidth="1"/>
    <col min="1312" max="1312" width="5.5703125" style="79" customWidth="1"/>
    <col min="1313" max="1313" width="5" style="79" customWidth="1"/>
    <col min="1314" max="1314" width="5.85546875" style="79" customWidth="1"/>
    <col min="1315" max="1536" width="11.42578125" style="79"/>
    <col min="1537" max="1537" width="2.7109375" style="79" customWidth="1"/>
    <col min="1538" max="1539" width="5.7109375" style="79" customWidth="1"/>
    <col min="1540" max="1541" width="2.7109375" style="79" customWidth="1"/>
    <col min="1542" max="1543" width="6.7109375" style="79" customWidth="1"/>
    <col min="1544" max="1544" width="0.42578125" style="79" customWidth="1"/>
    <col min="1545" max="1546" width="6.7109375" style="79" customWidth="1"/>
    <col min="1547" max="1547" width="0.42578125" style="79" customWidth="1"/>
    <col min="1548" max="1549" width="6.7109375" style="79" customWidth="1"/>
    <col min="1550" max="1550" width="0.42578125" style="79" customWidth="1"/>
    <col min="1551" max="1552" width="6.7109375" style="79" customWidth="1"/>
    <col min="1553" max="1553" width="0.42578125" style="79" customWidth="1"/>
    <col min="1554" max="1554" width="6.7109375" style="79" customWidth="1"/>
    <col min="1555" max="1555" width="7" style="79" customWidth="1"/>
    <col min="1556" max="1556" width="5.28515625" style="79" customWidth="1"/>
    <col min="1557" max="1557" width="5.140625" style="79" customWidth="1"/>
    <col min="1558" max="1560" width="5" style="79" customWidth="1"/>
    <col min="1561" max="1561" width="4.85546875" style="79" customWidth="1"/>
    <col min="1562" max="1562" width="5.140625" style="79" customWidth="1"/>
    <col min="1563" max="1563" width="0.85546875" style="79" customWidth="1"/>
    <col min="1564" max="1564" width="5.7109375" style="79" customWidth="1"/>
    <col min="1565" max="1565" width="5.140625" style="79" customWidth="1"/>
    <col min="1566" max="1567" width="5" style="79" customWidth="1"/>
    <col min="1568" max="1568" width="5.5703125" style="79" customWidth="1"/>
    <col min="1569" max="1569" width="5" style="79" customWidth="1"/>
    <col min="1570" max="1570" width="5.85546875" style="79" customWidth="1"/>
    <col min="1571" max="1792" width="11.42578125" style="79"/>
    <col min="1793" max="1793" width="2.7109375" style="79" customWidth="1"/>
    <col min="1794" max="1795" width="5.7109375" style="79" customWidth="1"/>
    <col min="1796" max="1797" width="2.7109375" style="79" customWidth="1"/>
    <col min="1798" max="1799" width="6.7109375" style="79" customWidth="1"/>
    <col min="1800" max="1800" width="0.42578125" style="79" customWidth="1"/>
    <col min="1801" max="1802" width="6.7109375" style="79" customWidth="1"/>
    <col min="1803" max="1803" width="0.42578125" style="79" customWidth="1"/>
    <col min="1804" max="1805" width="6.7109375" style="79" customWidth="1"/>
    <col min="1806" max="1806" width="0.42578125" style="79" customWidth="1"/>
    <col min="1807" max="1808" width="6.7109375" style="79" customWidth="1"/>
    <col min="1809" max="1809" width="0.42578125" style="79" customWidth="1"/>
    <col min="1810" max="1810" width="6.7109375" style="79" customWidth="1"/>
    <col min="1811" max="1811" width="7" style="79" customWidth="1"/>
    <col min="1812" max="1812" width="5.28515625" style="79" customWidth="1"/>
    <col min="1813" max="1813" width="5.140625" style="79" customWidth="1"/>
    <col min="1814" max="1816" width="5" style="79" customWidth="1"/>
    <col min="1817" max="1817" width="4.85546875" style="79" customWidth="1"/>
    <col min="1818" max="1818" width="5.140625" style="79" customWidth="1"/>
    <col min="1819" max="1819" width="0.85546875" style="79" customWidth="1"/>
    <col min="1820" max="1820" width="5.7109375" style="79" customWidth="1"/>
    <col min="1821" max="1821" width="5.140625" style="79" customWidth="1"/>
    <col min="1822" max="1823" width="5" style="79" customWidth="1"/>
    <col min="1824" max="1824" width="5.5703125" style="79" customWidth="1"/>
    <col min="1825" max="1825" width="5" style="79" customWidth="1"/>
    <col min="1826" max="1826" width="5.85546875" style="79" customWidth="1"/>
    <col min="1827" max="2048" width="11.42578125" style="79"/>
    <col min="2049" max="2049" width="2.7109375" style="79" customWidth="1"/>
    <col min="2050" max="2051" width="5.7109375" style="79" customWidth="1"/>
    <col min="2052" max="2053" width="2.7109375" style="79" customWidth="1"/>
    <col min="2054" max="2055" width="6.7109375" style="79" customWidth="1"/>
    <col min="2056" max="2056" width="0.42578125" style="79" customWidth="1"/>
    <col min="2057" max="2058" width="6.7109375" style="79" customWidth="1"/>
    <col min="2059" max="2059" width="0.42578125" style="79" customWidth="1"/>
    <col min="2060" max="2061" width="6.7109375" style="79" customWidth="1"/>
    <col min="2062" max="2062" width="0.42578125" style="79" customWidth="1"/>
    <col min="2063" max="2064" width="6.7109375" style="79" customWidth="1"/>
    <col min="2065" max="2065" width="0.42578125" style="79" customWidth="1"/>
    <col min="2066" max="2066" width="6.7109375" style="79" customWidth="1"/>
    <col min="2067" max="2067" width="7" style="79" customWidth="1"/>
    <col min="2068" max="2068" width="5.28515625" style="79" customWidth="1"/>
    <col min="2069" max="2069" width="5.140625" style="79" customWidth="1"/>
    <col min="2070" max="2072" width="5" style="79" customWidth="1"/>
    <col min="2073" max="2073" width="4.85546875" style="79" customWidth="1"/>
    <col min="2074" max="2074" width="5.140625" style="79" customWidth="1"/>
    <col min="2075" max="2075" width="0.85546875" style="79" customWidth="1"/>
    <col min="2076" max="2076" width="5.7109375" style="79" customWidth="1"/>
    <col min="2077" max="2077" width="5.140625" style="79" customWidth="1"/>
    <col min="2078" max="2079" width="5" style="79" customWidth="1"/>
    <col min="2080" max="2080" width="5.5703125" style="79" customWidth="1"/>
    <col min="2081" max="2081" width="5" style="79" customWidth="1"/>
    <col min="2082" max="2082" width="5.85546875" style="79" customWidth="1"/>
    <col min="2083" max="2304" width="11.42578125" style="79"/>
    <col min="2305" max="2305" width="2.7109375" style="79" customWidth="1"/>
    <col min="2306" max="2307" width="5.7109375" style="79" customWidth="1"/>
    <col min="2308" max="2309" width="2.7109375" style="79" customWidth="1"/>
    <col min="2310" max="2311" width="6.7109375" style="79" customWidth="1"/>
    <col min="2312" max="2312" width="0.42578125" style="79" customWidth="1"/>
    <col min="2313" max="2314" width="6.7109375" style="79" customWidth="1"/>
    <col min="2315" max="2315" width="0.42578125" style="79" customWidth="1"/>
    <col min="2316" max="2317" width="6.7109375" style="79" customWidth="1"/>
    <col min="2318" max="2318" width="0.42578125" style="79" customWidth="1"/>
    <col min="2319" max="2320" width="6.7109375" style="79" customWidth="1"/>
    <col min="2321" max="2321" width="0.42578125" style="79" customWidth="1"/>
    <col min="2322" max="2322" width="6.7109375" style="79" customWidth="1"/>
    <col min="2323" max="2323" width="7" style="79" customWidth="1"/>
    <col min="2324" max="2324" width="5.28515625" style="79" customWidth="1"/>
    <col min="2325" max="2325" width="5.140625" style="79" customWidth="1"/>
    <col min="2326" max="2328" width="5" style="79" customWidth="1"/>
    <col min="2329" max="2329" width="4.85546875" style="79" customWidth="1"/>
    <col min="2330" max="2330" width="5.140625" style="79" customWidth="1"/>
    <col min="2331" max="2331" width="0.85546875" style="79" customWidth="1"/>
    <col min="2332" max="2332" width="5.7109375" style="79" customWidth="1"/>
    <col min="2333" max="2333" width="5.140625" style="79" customWidth="1"/>
    <col min="2334" max="2335" width="5" style="79" customWidth="1"/>
    <col min="2336" max="2336" width="5.5703125" style="79" customWidth="1"/>
    <col min="2337" max="2337" width="5" style="79" customWidth="1"/>
    <col min="2338" max="2338" width="5.85546875" style="79" customWidth="1"/>
    <col min="2339" max="2560" width="11.42578125" style="79"/>
    <col min="2561" max="2561" width="2.7109375" style="79" customWidth="1"/>
    <col min="2562" max="2563" width="5.7109375" style="79" customWidth="1"/>
    <col min="2564" max="2565" width="2.7109375" style="79" customWidth="1"/>
    <col min="2566" max="2567" width="6.7109375" style="79" customWidth="1"/>
    <col min="2568" max="2568" width="0.42578125" style="79" customWidth="1"/>
    <col min="2569" max="2570" width="6.7109375" style="79" customWidth="1"/>
    <col min="2571" max="2571" width="0.42578125" style="79" customWidth="1"/>
    <col min="2572" max="2573" width="6.7109375" style="79" customWidth="1"/>
    <col min="2574" max="2574" width="0.42578125" style="79" customWidth="1"/>
    <col min="2575" max="2576" width="6.7109375" style="79" customWidth="1"/>
    <col min="2577" max="2577" width="0.42578125" style="79" customWidth="1"/>
    <col min="2578" max="2578" width="6.7109375" style="79" customWidth="1"/>
    <col min="2579" max="2579" width="7" style="79" customWidth="1"/>
    <col min="2580" max="2580" width="5.28515625" style="79" customWidth="1"/>
    <col min="2581" max="2581" width="5.140625" style="79" customWidth="1"/>
    <col min="2582" max="2584" width="5" style="79" customWidth="1"/>
    <col min="2585" max="2585" width="4.85546875" style="79" customWidth="1"/>
    <col min="2586" max="2586" width="5.140625" style="79" customWidth="1"/>
    <col min="2587" max="2587" width="0.85546875" style="79" customWidth="1"/>
    <col min="2588" max="2588" width="5.7109375" style="79" customWidth="1"/>
    <col min="2589" max="2589" width="5.140625" style="79" customWidth="1"/>
    <col min="2590" max="2591" width="5" style="79" customWidth="1"/>
    <col min="2592" max="2592" width="5.5703125" style="79" customWidth="1"/>
    <col min="2593" max="2593" width="5" style="79" customWidth="1"/>
    <col min="2594" max="2594" width="5.85546875" style="79" customWidth="1"/>
    <col min="2595" max="2816" width="11.42578125" style="79"/>
    <col min="2817" max="2817" width="2.7109375" style="79" customWidth="1"/>
    <col min="2818" max="2819" width="5.7109375" style="79" customWidth="1"/>
    <col min="2820" max="2821" width="2.7109375" style="79" customWidth="1"/>
    <col min="2822" max="2823" width="6.7109375" style="79" customWidth="1"/>
    <col min="2824" max="2824" width="0.42578125" style="79" customWidth="1"/>
    <col min="2825" max="2826" width="6.7109375" style="79" customWidth="1"/>
    <col min="2827" max="2827" width="0.42578125" style="79" customWidth="1"/>
    <col min="2828" max="2829" width="6.7109375" style="79" customWidth="1"/>
    <col min="2830" max="2830" width="0.42578125" style="79" customWidth="1"/>
    <col min="2831" max="2832" width="6.7109375" style="79" customWidth="1"/>
    <col min="2833" max="2833" width="0.42578125" style="79" customWidth="1"/>
    <col min="2834" max="2834" width="6.7109375" style="79" customWidth="1"/>
    <col min="2835" max="2835" width="7" style="79" customWidth="1"/>
    <col min="2836" max="2836" width="5.28515625" style="79" customWidth="1"/>
    <col min="2837" max="2837" width="5.140625" style="79" customWidth="1"/>
    <col min="2838" max="2840" width="5" style="79" customWidth="1"/>
    <col min="2841" max="2841" width="4.85546875" style="79" customWidth="1"/>
    <col min="2842" max="2842" width="5.140625" style="79" customWidth="1"/>
    <col min="2843" max="2843" width="0.85546875" style="79" customWidth="1"/>
    <col min="2844" max="2844" width="5.7109375" style="79" customWidth="1"/>
    <col min="2845" max="2845" width="5.140625" style="79" customWidth="1"/>
    <col min="2846" max="2847" width="5" style="79" customWidth="1"/>
    <col min="2848" max="2848" width="5.5703125" style="79" customWidth="1"/>
    <col min="2849" max="2849" width="5" style="79" customWidth="1"/>
    <col min="2850" max="2850" width="5.85546875" style="79" customWidth="1"/>
    <col min="2851" max="3072" width="11.42578125" style="79"/>
    <col min="3073" max="3073" width="2.7109375" style="79" customWidth="1"/>
    <col min="3074" max="3075" width="5.7109375" style="79" customWidth="1"/>
    <col min="3076" max="3077" width="2.7109375" style="79" customWidth="1"/>
    <col min="3078" max="3079" width="6.7109375" style="79" customWidth="1"/>
    <col min="3080" max="3080" width="0.42578125" style="79" customWidth="1"/>
    <col min="3081" max="3082" width="6.7109375" style="79" customWidth="1"/>
    <col min="3083" max="3083" width="0.42578125" style="79" customWidth="1"/>
    <col min="3084" max="3085" width="6.7109375" style="79" customWidth="1"/>
    <col min="3086" max="3086" width="0.42578125" style="79" customWidth="1"/>
    <col min="3087" max="3088" width="6.7109375" style="79" customWidth="1"/>
    <col min="3089" max="3089" width="0.42578125" style="79" customWidth="1"/>
    <col min="3090" max="3090" width="6.7109375" style="79" customWidth="1"/>
    <col min="3091" max="3091" width="7" style="79" customWidth="1"/>
    <col min="3092" max="3092" width="5.28515625" style="79" customWidth="1"/>
    <col min="3093" max="3093" width="5.140625" style="79" customWidth="1"/>
    <col min="3094" max="3096" width="5" style="79" customWidth="1"/>
    <col min="3097" max="3097" width="4.85546875" style="79" customWidth="1"/>
    <col min="3098" max="3098" width="5.140625" style="79" customWidth="1"/>
    <col min="3099" max="3099" width="0.85546875" style="79" customWidth="1"/>
    <col min="3100" max="3100" width="5.7109375" style="79" customWidth="1"/>
    <col min="3101" max="3101" width="5.140625" style="79" customWidth="1"/>
    <col min="3102" max="3103" width="5" style="79" customWidth="1"/>
    <col min="3104" max="3104" width="5.5703125" style="79" customWidth="1"/>
    <col min="3105" max="3105" width="5" style="79" customWidth="1"/>
    <col min="3106" max="3106" width="5.85546875" style="79" customWidth="1"/>
    <col min="3107" max="3328" width="11.42578125" style="79"/>
    <col min="3329" max="3329" width="2.7109375" style="79" customWidth="1"/>
    <col min="3330" max="3331" width="5.7109375" style="79" customWidth="1"/>
    <col min="3332" max="3333" width="2.7109375" style="79" customWidth="1"/>
    <col min="3334" max="3335" width="6.7109375" style="79" customWidth="1"/>
    <col min="3336" max="3336" width="0.42578125" style="79" customWidth="1"/>
    <col min="3337" max="3338" width="6.7109375" style="79" customWidth="1"/>
    <col min="3339" max="3339" width="0.42578125" style="79" customWidth="1"/>
    <col min="3340" max="3341" width="6.7109375" style="79" customWidth="1"/>
    <col min="3342" max="3342" width="0.42578125" style="79" customWidth="1"/>
    <col min="3343" max="3344" width="6.7109375" style="79" customWidth="1"/>
    <col min="3345" max="3345" width="0.42578125" style="79" customWidth="1"/>
    <col min="3346" max="3346" width="6.7109375" style="79" customWidth="1"/>
    <col min="3347" max="3347" width="7" style="79" customWidth="1"/>
    <col min="3348" max="3348" width="5.28515625" style="79" customWidth="1"/>
    <col min="3349" max="3349" width="5.140625" style="79" customWidth="1"/>
    <col min="3350" max="3352" width="5" style="79" customWidth="1"/>
    <col min="3353" max="3353" width="4.85546875" style="79" customWidth="1"/>
    <col min="3354" max="3354" width="5.140625" style="79" customWidth="1"/>
    <col min="3355" max="3355" width="0.85546875" style="79" customWidth="1"/>
    <col min="3356" max="3356" width="5.7109375" style="79" customWidth="1"/>
    <col min="3357" max="3357" width="5.140625" style="79" customWidth="1"/>
    <col min="3358" max="3359" width="5" style="79" customWidth="1"/>
    <col min="3360" max="3360" width="5.5703125" style="79" customWidth="1"/>
    <col min="3361" max="3361" width="5" style="79" customWidth="1"/>
    <col min="3362" max="3362" width="5.85546875" style="79" customWidth="1"/>
    <col min="3363" max="3584" width="11.42578125" style="79"/>
    <col min="3585" max="3585" width="2.7109375" style="79" customWidth="1"/>
    <col min="3586" max="3587" width="5.7109375" style="79" customWidth="1"/>
    <col min="3588" max="3589" width="2.7109375" style="79" customWidth="1"/>
    <col min="3590" max="3591" width="6.7109375" style="79" customWidth="1"/>
    <col min="3592" max="3592" width="0.42578125" style="79" customWidth="1"/>
    <col min="3593" max="3594" width="6.7109375" style="79" customWidth="1"/>
    <col min="3595" max="3595" width="0.42578125" style="79" customWidth="1"/>
    <col min="3596" max="3597" width="6.7109375" style="79" customWidth="1"/>
    <col min="3598" max="3598" width="0.42578125" style="79" customWidth="1"/>
    <col min="3599" max="3600" width="6.7109375" style="79" customWidth="1"/>
    <col min="3601" max="3601" width="0.42578125" style="79" customWidth="1"/>
    <col min="3602" max="3602" width="6.7109375" style="79" customWidth="1"/>
    <col min="3603" max="3603" width="7" style="79" customWidth="1"/>
    <col min="3604" max="3604" width="5.28515625" style="79" customWidth="1"/>
    <col min="3605" max="3605" width="5.140625" style="79" customWidth="1"/>
    <col min="3606" max="3608" width="5" style="79" customWidth="1"/>
    <col min="3609" max="3609" width="4.85546875" style="79" customWidth="1"/>
    <col min="3610" max="3610" width="5.140625" style="79" customWidth="1"/>
    <col min="3611" max="3611" width="0.85546875" style="79" customWidth="1"/>
    <col min="3612" max="3612" width="5.7109375" style="79" customWidth="1"/>
    <col min="3613" max="3613" width="5.140625" style="79" customWidth="1"/>
    <col min="3614" max="3615" width="5" style="79" customWidth="1"/>
    <col min="3616" max="3616" width="5.5703125" style="79" customWidth="1"/>
    <col min="3617" max="3617" width="5" style="79" customWidth="1"/>
    <col min="3618" max="3618" width="5.85546875" style="79" customWidth="1"/>
    <col min="3619" max="3840" width="11.42578125" style="79"/>
    <col min="3841" max="3841" width="2.7109375" style="79" customWidth="1"/>
    <col min="3842" max="3843" width="5.7109375" style="79" customWidth="1"/>
    <col min="3844" max="3845" width="2.7109375" style="79" customWidth="1"/>
    <col min="3846" max="3847" width="6.7109375" style="79" customWidth="1"/>
    <col min="3848" max="3848" width="0.42578125" style="79" customWidth="1"/>
    <col min="3849" max="3850" width="6.7109375" style="79" customWidth="1"/>
    <col min="3851" max="3851" width="0.42578125" style="79" customWidth="1"/>
    <col min="3852" max="3853" width="6.7109375" style="79" customWidth="1"/>
    <col min="3854" max="3854" width="0.42578125" style="79" customWidth="1"/>
    <col min="3855" max="3856" width="6.7109375" style="79" customWidth="1"/>
    <col min="3857" max="3857" width="0.42578125" style="79" customWidth="1"/>
    <col min="3858" max="3858" width="6.7109375" style="79" customWidth="1"/>
    <col min="3859" max="3859" width="7" style="79" customWidth="1"/>
    <col min="3860" max="3860" width="5.28515625" style="79" customWidth="1"/>
    <col min="3861" max="3861" width="5.140625" style="79" customWidth="1"/>
    <col min="3862" max="3864" width="5" style="79" customWidth="1"/>
    <col min="3865" max="3865" width="4.85546875" style="79" customWidth="1"/>
    <col min="3866" max="3866" width="5.140625" style="79" customWidth="1"/>
    <col min="3867" max="3867" width="0.85546875" style="79" customWidth="1"/>
    <col min="3868" max="3868" width="5.7109375" style="79" customWidth="1"/>
    <col min="3869" max="3869" width="5.140625" style="79" customWidth="1"/>
    <col min="3870" max="3871" width="5" style="79" customWidth="1"/>
    <col min="3872" max="3872" width="5.5703125" style="79" customWidth="1"/>
    <col min="3873" max="3873" width="5" style="79" customWidth="1"/>
    <col min="3874" max="3874" width="5.85546875" style="79" customWidth="1"/>
    <col min="3875" max="4096" width="11.42578125" style="79"/>
    <col min="4097" max="4097" width="2.7109375" style="79" customWidth="1"/>
    <col min="4098" max="4099" width="5.7109375" style="79" customWidth="1"/>
    <col min="4100" max="4101" width="2.7109375" style="79" customWidth="1"/>
    <col min="4102" max="4103" width="6.7109375" style="79" customWidth="1"/>
    <col min="4104" max="4104" width="0.42578125" style="79" customWidth="1"/>
    <col min="4105" max="4106" width="6.7109375" style="79" customWidth="1"/>
    <col min="4107" max="4107" width="0.42578125" style="79" customWidth="1"/>
    <col min="4108" max="4109" width="6.7109375" style="79" customWidth="1"/>
    <col min="4110" max="4110" width="0.42578125" style="79" customWidth="1"/>
    <col min="4111" max="4112" width="6.7109375" style="79" customWidth="1"/>
    <col min="4113" max="4113" width="0.42578125" style="79" customWidth="1"/>
    <col min="4114" max="4114" width="6.7109375" style="79" customWidth="1"/>
    <col min="4115" max="4115" width="7" style="79" customWidth="1"/>
    <col min="4116" max="4116" width="5.28515625" style="79" customWidth="1"/>
    <col min="4117" max="4117" width="5.140625" style="79" customWidth="1"/>
    <col min="4118" max="4120" width="5" style="79" customWidth="1"/>
    <col min="4121" max="4121" width="4.85546875" style="79" customWidth="1"/>
    <col min="4122" max="4122" width="5.140625" style="79" customWidth="1"/>
    <col min="4123" max="4123" width="0.85546875" style="79" customWidth="1"/>
    <col min="4124" max="4124" width="5.7109375" style="79" customWidth="1"/>
    <col min="4125" max="4125" width="5.140625" style="79" customWidth="1"/>
    <col min="4126" max="4127" width="5" style="79" customWidth="1"/>
    <col min="4128" max="4128" width="5.5703125" style="79" customWidth="1"/>
    <col min="4129" max="4129" width="5" style="79" customWidth="1"/>
    <col min="4130" max="4130" width="5.85546875" style="79" customWidth="1"/>
    <col min="4131" max="4352" width="11.42578125" style="79"/>
    <col min="4353" max="4353" width="2.7109375" style="79" customWidth="1"/>
    <col min="4354" max="4355" width="5.7109375" style="79" customWidth="1"/>
    <col min="4356" max="4357" width="2.7109375" style="79" customWidth="1"/>
    <col min="4358" max="4359" width="6.7109375" style="79" customWidth="1"/>
    <col min="4360" max="4360" width="0.42578125" style="79" customWidth="1"/>
    <col min="4361" max="4362" width="6.7109375" style="79" customWidth="1"/>
    <col min="4363" max="4363" width="0.42578125" style="79" customWidth="1"/>
    <col min="4364" max="4365" width="6.7109375" style="79" customWidth="1"/>
    <col min="4366" max="4366" width="0.42578125" style="79" customWidth="1"/>
    <col min="4367" max="4368" width="6.7109375" style="79" customWidth="1"/>
    <col min="4369" max="4369" width="0.42578125" style="79" customWidth="1"/>
    <col min="4370" max="4370" width="6.7109375" style="79" customWidth="1"/>
    <col min="4371" max="4371" width="7" style="79" customWidth="1"/>
    <col min="4372" max="4372" width="5.28515625" style="79" customWidth="1"/>
    <col min="4373" max="4373" width="5.140625" style="79" customWidth="1"/>
    <col min="4374" max="4376" width="5" style="79" customWidth="1"/>
    <col min="4377" max="4377" width="4.85546875" style="79" customWidth="1"/>
    <col min="4378" max="4378" width="5.140625" style="79" customWidth="1"/>
    <col min="4379" max="4379" width="0.85546875" style="79" customWidth="1"/>
    <col min="4380" max="4380" width="5.7109375" style="79" customWidth="1"/>
    <col min="4381" max="4381" width="5.140625" style="79" customWidth="1"/>
    <col min="4382" max="4383" width="5" style="79" customWidth="1"/>
    <col min="4384" max="4384" width="5.5703125" style="79" customWidth="1"/>
    <col min="4385" max="4385" width="5" style="79" customWidth="1"/>
    <col min="4386" max="4386" width="5.85546875" style="79" customWidth="1"/>
    <col min="4387" max="4608" width="11.42578125" style="79"/>
    <col min="4609" max="4609" width="2.7109375" style="79" customWidth="1"/>
    <col min="4610" max="4611" width="5.7109375" style="79" customWidth="1"/>
    <col min="4612" max="4613" width="2.7109375" style="79" customWidth="1"/>
    <col min="4614" max="4615" width="6.7109375" style="79" customWidth="1"/>
    <col min="4616" max="4616" width="0.42578125" style="79" customWidth="1"/>
    <col min="4617" max="4618" width="6.7109375" style="79" customWidth="1"/>
    <col min="4619" max="4619" width="0.42578125" style="79" customWidth="1"/>
    <col min="4620" max="4621" width="6.7109375" style="79" customWidth="1"/>
    <col min="4622" max="4622" width="0.42578125" style="79" customWidth="1"/>
    <col min="4623" max="4624" width="6.7109375" style="79" customWidth="1"/>
    <col min="4625" max="4625" width="0.42578125" style="79" customWidth="1"/>
    <col min="4626" max="4626" width="6.7109375" style="79" customWidth="1"/>
    <col min="4627" max="4627" width="7" style="79" customWidth="1"/>
    <col min="4628" max="4628" width="5.28515625" style="79" customWidth="1"/>
    <col min="4629" max="4629" width="5.140625" style="79" customWidth="1"/>
    <col min="4630" max="4632" width="5" style="79" customWidth="1"/>
    <col min="4633" max="4633" width="4.85546875" style="79" customWidth="1"/>
    <col min="4634" max="4634" width="5.140625" style="79" customWidth="1"/>
    <col min="4635" max="4635" width="0.85546875" style="79" customWidth="1"/>
    <col min="4636" max="4636" width="5.7109375" style="79" customWidth="1"/>
    <col min="4637" max="4637" width="5.140625" style="79" customWidth="1"/>
    <col min="4638" max="4639" width="5" style="79" customWidth="1"/>
    <col min="4640" max="4640" width="5.5703125" style="79" customWidth="1"/>
    <col min="4641" max="4641" width="5" style="79" customWidth="1"/>
    <col min="4642" max="4642" width="5.85546875" style="79" customWidth="1"/>
    <col min="4643" max="4864" width="11.42578125" style="79"/>
    <col min="4865" max="4865" width="2.7109375" style="79" customWidth="1"/>
    <col min="4866" max="4867" width="5.7109375" style="79" customWidth="1"/>
    <col min="4868" max="4869" width="2.7109375" style="79" customWidth="1"/>
    <col min="4870" max="4871" width="6.7109375" style="79" customWidth="1"/>
    <col min="4872" max="4872" width="0.42578125" style="79" customWidth="1"/>
    <col min="4873" max="4874" width="6.7109375" style="79" customWidth="1"/>
    <col min="4875" max="4875" width="0.42578125" style="79" customWidth="1"/>
    <col min="4876" max="4877" width="6.7109375" style="79" customWidth="1"/>
    <col min="4878" max="4878" width="0.42578125" style="79" customWidth="1"/>
    <col min="4879" max="4880" width="6.7109375" style="79" customWidth="1"/>
    <col min="4881" max="4881" width="0.42578125" style="79" customWidth="1"/>
    <col min="4882" max="4882" width="6.7109375" style="79" customWidth="1"/>
    <col min="4883" max="4883" width="7" style="79" customWidth="1"/>
    <col min="4884" max="4884" width="5.28515625" style="79" customWidth="1"/>
    <col min="4885" max="4885" width="5.140625" style="79" customWidth="1"/>
    <col min="4886" max="4888" width="5" style="79" customWidth="1"/>
    <col min="4889" max="4889" width="4.85546875" style="79" customWidth="1"/>
    <col min="4890" max="4890" width="5.140625" style="79" customWidth="1"/>
    <col min="4891" max="4891" width="0.85546875" style="79" customWidth="1"/>
    <col min="4892" max="4892" width="5.7109375" style="79" customWidth="1"/>
    <col min="4893" max="4893" width="5.140625" style="79" customWidth="1"/>
    <col min="4894" max="4895" width="5" style="79" customWidth="1"/>
    <col min="4896" max="4896" width="5.5703125" style="79" customWidth="1"/>
    <col min="4897" max="4897" width="5" style="79" customWidth="1"/>
    <col min="4898" max="4898" width="5.85546875" style="79" customWidth="1"/>
    <col min="4899" max="5120" width="11.42578125" style="79"/>
    <col min="5121" max="5121" width="2.7109375" style="79" customWidth="1"/>
    <col min="5122" max="5123" width="5.7109375" style="79" customWidth="1"/>
    <col min="5124" max="5125" width="2.7109375" style="79" customWidth="1"/>
    <col min="5126" max="5127" width="6.7109375" style="79" customWidth="1"/>
    <col min="5128" max="5128" width="0.42578125" style="79" customWidth="1"/>
    <col min="5129" max="5130" width="6.7109375" style="79" customWidth="1"/>
    <col min="5131" max="5131" width="0.42578125" style="79" customWidth="1"/>
    <col min="5132" max="5133" width="6.7109375" style="79" customWidth="1"/>
    <col min="5134" max="5134" width="0.42578125" style="79" customWidth="1"/>
    <col min="5135" max="5136" width="6.7109375" style="79" customWidth="1"/>
    <col min="5137" max="5137" width="0.42578125" style="79" customWidth="1"/>
    <col min="5138" max="5138" width="6.7109375" style="79" customWidth="1"/>
    <col min="5139" max="5139" width="7" style="79" customWidth="1"/>
    <col min="5140" max="5140" width="5.28515625" style="79" customWidth="1"/>
    <col min="5141" max="5141" width="5.140625" style="79" customWidth="1"/>
    <col min="5142" max="5144" width="5" style="79" customWidth="1"/>
    <col min="5145" max="5145" width="4.85546875" style="79" customWidth="1"/>
    <col min="5146" max="5146" width="5.140625" style="79" customWidth="1"/>
    <col min="5147" max="5147" width="0.85546875" style="79" customWidth="1"/>
    <col min="5148" max="5148" width="5.7109375" style="79" customWidth="1"/>
    <col min="5149" max="5149" width="5.140625" style="79" customWidth="1"/>
    <col min="5150" max="5151" width="5" style="79" customWidth="1"/>
    <col min="5152" max="5152" width="5.5703125" style="79" customWidth="1"/>
    <col min="5153" max="5153" width="5" style="79" customWidth="1"/>
    <col min="5154" max="5154" width="5.85546875" style="79" customWidth="1"/>
    <col min="5155" max="5376" width="11.42578125" style="79"/>
    <col min="5377" max="5377" width="2.7109375" style="79" customWidth="1"/>
    <col min="5378" max="5379" width="5.7109375" style="79" customWidth="1"/>
    <col min="5380" max="5381" width="2.7109375" style="79" customWidth="1"/>
    <col min="5382" max="5383" width="6.7109375" style="79" customWidth="1"/>
    <col min="5384" max="5384" width="0.42578125" style="79" customWidth="1"/>
    <col min="5385" max="5386" width="6.7109375" style="79" customWidth="1"/>
    <col min="5387" max="5387" width="0.42578125" style="79" customWidth="1"/>
    <col min="5388" max="5389" width="6.7109375" style="79" customWidth="1"/>
    <col min="5390" max="5390" width="0.42578125" style="79" customWidth="1"/>
    <col min="5391" max="5392" width="6.7109375" style="79" customWidth="1"/>
    <col min="5393" max="5393" width="0.42578125" style="79" customWidth="1"/>
    <col min="5394" max="5394" width="6.7109375" style="79" customWidth="1"/>
    <col min="5395" max="5395" width="7" style="79" customWidth="1"/>
    <col min="5396" max="5396" width="5.28515625" style="79" customWidth="1"/>
    <col min="5397" max="5397" width="5.140625" style="79" customWidth="1"/>
    <col min="5398" max="5400" width="5" style="79" customWidth="1"/>
    <col min="5401" max="5401" width="4.85546875" style="79" customWidth="1"/>
    <col min="5402" max="5402" width="5.140625" style="79" customWidth="1"/>
    <col min="5403" max="5403" width="0.85546875" style="79" customWidth="1"/>
    <col min="5404" max="5404" width="5.7109375" style="79" customWidth="1"/>
    <col min="5405" max="5405" width="5.140625" style="79" customWidth="1"/>
    <col min="5406" max="5407" width="5" style="79" customWidth="1"/>
    <col min="5408" max="5408" width="5.5703125" style="79" customWidth="1"/>
    <col min="5409" max="5409" width="5" style="79" customWidth="1"/>
    <col min="5410" max="5410" width="5.85546875" style="79" customWidth="1"/>
    <col min="5411" max="5632" width="11.42578125" style="79"/>
    <col min="5633" max="5633" width="2.7109375" style="79" customWidth="1"/>
    <col min="5634" max="5635" width="5.7109375" style="79" customWidth="1"/>
    <col min="5636" max="5637" width="2.7109375" style="79" customWidth="1"/>
    <col min="5638" max="5639" width="6.7109375" style="79" customWidth="1"/>
    <col min="5640" max="5640" width="0.42578125" style="79" customWidth="1"/>
    <col min="5641" max="5642" width="6.7109375" style="79" customWidth="1"/>
    <col min="5643" max="5643" width="0.42578125" style="79" customWidth="1"/>
    <col min="5644" max="5645" width="6.7109375" style="79" customWidth="1"/>
    <col min="5646" max="5646" width="0.42578125" style="79" customWidth="1"/>
    <col min="5647" max="5648" width="6.7109375" style="79" customWidth="1"/>
    <col min="5649" max="5649" width="0.42578125" style="79" customWidth="1"/>
    <col min="5650" max="5650" width="6.7109375" style="79" customWidth="1"/>
    <col min="5651" max="5651" width="7" style="79" customWidth="1"/>
    <col min="5652" max="5652" width="5.28515625" style="79" customWidth="1"/>
    <col min="5653" max="5653" width="5.140625" style="79" customWidth="1"/>
    <col min="5654" max="5656" width="5" style="79" customWidth="1"/>
    <col min="5657" max="5657" width="4.85546875" style="79" customWidth="1"/>
    <col min="5658" max="5658" width="5.140625" style="79" customWidth="1"/>
    <col min="5659" max="5659" width="0.85546875" style="79" customWidth="1"/>
    <col min="5660" max="5660" width="5.7109375" style="79" customWidth="1"/>
    <col min="5661" max="5661" width="5.140625" style="79" customWidth="1"/>
    <col min="5662" max="5663" width="5" style="79" customWidth="1"/>
    <col min="5664" max="5664" width="5.5703125" style="79" customWidth="1"/>
    <col min="5665" max="5665" width="5" style="79" customWidth="1"/>
    <col min="5666" max="5666" width="5.85546875" style="79" customWidth="1"/>
    <col min="5667" max="5888" width="11.42578125" style="79"/>
    <col min="5889" max="5889" width="2.7109375" style="79" customWidth="1"/>
    <col min="5890" max="5891" width="5.7109375" style="79" customWidth="1"/>
    <col min="5892" max="5893" width="2.7109375" style="79" customWidth="1"/>
    <col min="5894" max="5895" width="6.7109375" style="79" customWidth="1"/>
    <col min="5896" max="5896" width="0.42578125" style="79" customWidth="1"/>
    <col min="5897" max="5898" width="6.7109375" style="79" customWidth="1"/>
    <col min="5899" max="5899" width="0.42578125" style="79" customWidth="1"/>
    <col min="5900" max="5901" width="6.7109375" style="79" customWidth="1"/>
    <col min="5902" max="5902" width="0.42578125" style="79" customWidth="1"/>
    <col min="5903" max="5904" width="6.7109375" style="79" customWidth="1"/>
    <col min="5905" max="5905" width="0.42578125" style="79" customWidth="1"/>
    <col min="5906" max="5906" width="6.7109375" style="79" customWidth="1"/>
    <col min="5907" max="5907" width="7" style="79" customWidth="1"/>
    <col min="5908" max="5908" width="5.28515625" style="79" customWidth="1"/>
    <col min="5909" max="5909" width="5.140625" style="79" customWidth="1"/>
    <col min="5910" max="5912" width="5" style="79" customWidth="1"/>
    <col min="5913" max="5913" width="4.85546875" style="79" customWidth="1"/>
    <col min="5914" max="5914" width="5.140625" style="79" customWidth="1"/>
    <col min="5915" max="5915" width="0.85546875" style="79" customWidth="1"/>
    <col min="5916" max="5916" width="5.7109375" style="79" customWidth="1"/>
    <col min="5917" max="5917" width="5.140625" style="79" customWidth="1"/>
    <col min="5918" max="5919" width="5" style="79" customWidth="1"/>
    <col min="5920" max="5920" width="5.5703125" style="79" customWidth="1"/>
    <col min="5921" max="5921" width="5" style="79" customWidth="1"/>
    <col min="5922" max="5922" width="5.85546875" style="79" customWidth="1"/>
    <col min="5923" max="6144" width="11.42578125" style="79"/>
    <col min="6145" max="6145" width="2.7109375" style="79" customWidth="1"/>
    <col min="6146" max="6147" width="5.7109375" style="79" customWidth="1"/>
    <col min="6148" max="6149" width="2.7109375" style="79" customWidth="1"/>
    <col min="6150" max="6151" width="6.7109375" style="79" customWidth="1"/>
    <col min="6152" max="6152" width="0.42578125" style="79" customWidth="1"/>
    <col min="6153" max="6154" width="6.7109375" style="79" customWidth="1"/>
    <col min="6155" max="6155" width="0.42578125" style="79" customWidth="1"/>
    <col min="6156" max="6157" width="6.7109375" style="79" customWidth="1"/>
    <col min="6158" max="6158" width="0.42578125" style="79" customWidth="1"/>
    <col min="6159" max="6160" width="6.7109375" style="79" customWidth="1"/>
    <col min="6161" max="6161" width="0.42578125" style="79" customWidth="1"/>
    <col min="6162" max="6162" width="6.7109375" style="79" customWidth="1"/>
    <col min="6163" max="6163" width="7" style="79" customWidth="1"/>
    <col min="6164" max="6164" width="5.28515625" style="79" customWidth="1"/>
    <col min="6165" max="6165" width="5.140625" style="79" customWidth="1"/>
    <col min="6166" max="6168" width="5" style="79" customWidth="1"/>
    <col min="6169" max="6169" width="4.85546875" style="79" customWidth="1"/>
    <col min="6170" max="6170" width="5.140625" style="79" customWidth="1"/>
    <col min="6171" max="6171" width="0.85546875" style="79" customWidth="1"/>
    <col min="6172" max="6172" width="5.7109375" style="79" customWidth="1"/>
    <col min="6173" max="6173" width="5.140625" style="79" customWidth="1"/>
    <col min="6174" max="6175" width="5" style="79" customWidth="1"/>
    <col min="6176" max="6176" width="5.5703125" style="79" customWidth="1"/>
    <col min="6177" max="6177" width="5" style="79" customWidth="1"/>
    <col min="6178" max="6178" width="5.85546875" style="79" customWidth="1"/>
    <col min="6179" max="6400" width="11.42578125" style="79"/>
    <col min="6401" max="6401" width="2.7109375" style="79" customWidth="1"/>
    <col min="6402" max="6403" width="5.7109375" style="79" customWidth="1"/>
    <col min="6404" max="6405" width="2.7109375" style="79" customWidth="1"/>
    <col min="6406" max="6407" width="6.7109375" style="79" customWidth="1"/>
    <col min="6408" max="6408" width="0.42578125" style="79" customWidth="1"/>
    <col min="6409" max="6410" width="6.7109375" style="79" customWidth="1"/>
    <col min="6411" max="6411" width="0.42578125" style="79" customWidth="1"/>
    <col min="6412" max="6413" width="6.7109375" style="79" customWidth="1"/>
    <col min="6414" max="6414" width="0.42578125" style="79" customWidth="1"/>
    <col min="6415" max="6416" width="6.7109375" style="79" customWidth="1"/>
    <col min="6417" max="6417" width="0.42578125" style="79" customWidth="1"/>
    <col min="6418" max="6418" width="6.7109375" style="79" customWidth="1"/>
    <col min="6419" max="6419" width="7" style="79" customWidth="1"/>
    <col min="6420" max="6420" width="5.28515625" style="79" customWidth="1"/>
    <col min="6421" max="6421" width="5.140625" style="79" customWidth="1"/>
    <col min="6422" max="6424" width="5" style="79" customWidth="1"/>
    <col min="6425" max="6425" width="4.85546875" style="79" customWidth="1"/>
    <col min="6426" max="6426" width="5.140625" style="79" customWidth="1"/>
    <col min="6427" max="6427" width="0.85546875" style="79" customWidth="1"/>
    <col min="6428" max="6428" width="5.7109375" style="79" customWidth="1"/>
    <col min="6429" max="6429" width="5.140625" style="79" customWidth="1"/>
    <col min="6430" max="6431" width="5" style="79" customWidth="1"/>
    <col min="6432" max="6432" width="5.5703125" style="79" customWidth="1"/>
    <col min="6433" max="6433" width="5" style="79" customWidth="1"/>
    <col min="6434" max="6434" width="5.85546875" style="79" customWidth="1"/>
    <col min="6435" max="6656" width="11.42578125" style="79"/>
    <col min="6657" max="6657" width="2.7109375" style="79" customWidth="1"/>
    <col min="6658" max="6659" width="5.7109375" style="79" customWidth="1"/>
    <col min="6660" max="6661" width="2.7109375" style="79" customWidth="1"/>
    <col min="6662" max="6663" width="6.7109375" style="79" customWidth="1"/>
    <col min="6664" max="6664" width="0.42578125" style="79" customWidth="1"/>
    <col min="6665" max="6666" width="6.7109375" style="79" customWidth="1"/>
    <col min="6667" max="6667" width="0.42578125" style="79" customWidth="1"/>
    <col min="6668" max="6669" width="6.7109375" style="79" customWidth="1"/>
    <col min="6670" max="6670" width="0.42578125" style="79" customWidth="1"/>
    <col min="6671" max="6672" width="6.7109375" style="79" customWidth="1"/>
    <col min="6673" max="6673" width="0.42578125" style="79" customWidth="1"/>
    <col min="6674" max="6674" width="6.7109375" style="79" customWidth="1"/>
    <col min="6675" max="6675" width="7" style="79" customWidth="1"/>
    <col min="6676" max="6676" width="5.28515625" style="79" customWidth="1"/>
    <col min="6677" max="6677" width="5.140625" style="79" customWidth="1"/>
    <col min="6678" max="6680" width="5" style="79" customWidth="1"/>
    <col min="6681" max="6681" width="4.85546875" style="79" customWidth="1"/>
    <col min="6682" max="6682" width="5.140625" style="79" customWidth="1"/>
    <col min="6683" max="6683" width="0.85546875" style="79" customWidth="1"/>
    <col min="6684" max="6684" width="5.7109375" style="79" customWidth="1"/>
    <col min="6685" max="6685" width="5.140625" style="79" customWidth="1"/>
    <col min="6686" max="6687" width="5" style="79" customWidth="1"/>
    <col min="6688" max="6688" width="5.5703125" style="79" customWidth="1"/>
    <col min="6689" max="6689" width="5" style="79" customWidth="1"/>
    <col min="6690" max="6690" width="5.85546875" style="79" customWidth="1"/>
    <col min="6691" max="6912" width="11.42578125" style="79"/>
    <col min="6913" max="6913" width="2.7109375" style="79" customWidth="1"/>
    <col min="6914" max="6915" width="5.7109375" style="79" customWidth="1"/>
    <col min="6916" max="6917" width="2.7109375" style="79" customWidth="1"/>
    <col min="6918" max="6919" width="6.7109375" style="79" customWidth="1"/>
    <col min="6920" max="6920" width="0.42578125" style="79" customWidth="1"/>
    <col min="6921" max="6922" width="6.7109375" style="79" customWidth="1"/>
    <col min="6923" max="6923" width="0.42578125" style="79" customWidth="1"/>
    <col min="6924" max="6925" width="6.7109375" style="79" customWidth="1"/>
    <col min="6926" max="6926" width="0.42578125" style="79" customWidth="1"/>
    <col min="6927" max="6928" width="6.7109375" style="79" customWidth="1"/>
    <col min="6929" max="6929" width="0.42578125" style="79" customWidth="1"/>
    <col min="6930" max="6930" width="6.7109375" style="79" customWidth="1"/>
    <col min="6931" max="6931" width="7" style="79" customWidth="1"/>
    <col min="6932" max="6932" width="5.28515625" style="79" customWidth="1"/>
    <col min="6933" max="6933" width="5.140625" style="79" customWidth="1"/>
    <col min="6934" max="6936" width="5" style="79" customWidth="1"/>
    <col min="6937" max="6937" width="4.85546875" style="79" customWidth="1"/>
    <col min="6938" max="6938" width="5.140625" style="79" customWidth="1"/>
    <col min="6939" max="6939" width="0.85546875" style="79" customWidth="1"/>
    <col min="6940" max="6940" width="5.7109375" style="79" customWidth="1"/>
    <col min="6941" max="6941" width="5.140625" style="79" customWidth="1"/>
    <col min="6942" max="6943" width="5" style="79" customWidth="1"/>
    <col min="6944" max="6944" width="5.5703125" style="79" customWidth="1"/>
    <col min="6945" max="6945" width="5" style="79" customWidth="1"/>
    <col min="6946" max="6946" width="5.85546875" style="79" customWidth="1"/>
    <col min="6947" max="7168" width="11.42578125" style="79"/>
    <col min="7169" max="7169" width="2.7109375" style="79" customWidth="1"/>
    <col min="7170" max="7171" width="5.7109375" style="79" customWidth="1"/>
    <col min="7172" max="7173" width="2.7109375" style="79" customWidth="1"/>
    <col min="7174" max="7175" width="6.7109375" style="79" customWidth="1"/>
    <col min="7176" max="7176" width="0.42578125" style="79" customWidth="1"/>
    <col min="7177" max="7178" width="6.7109375" style="79" customWidth="1"/>
    <col min="7179" max="7179" width="0.42578125" style="79" customWidth="1"/>
    <col min="7180" max="7181" width="6.7109375" style="79" customWidth="1"/>
    <col min="7182" max="7182" width="0.42578125" style="79" customWidth="1"/>
    <col min="7183" max="7184" width="6.7109375" style="79" customWidth="1"/>
    <col min="7185" max="7185" width="0.42578125" style="79" customWidth="1"/>
    <col min="7186" max="7186" width="6.7109375" style="79" customWidth="1"/>
    <col min="7187" max="7187" width="7" style="79" customWidth="1"/>
    <col min="7188" max="7188" width="5.28515625" style="79" customWidth="1"/>
    <col min="7189" max="7189" width="5.140625" style="79" customWidth="1"/>
    <col min="7190" max="7192" width="5" style="79" customWidth="1"/>
    <col min="7193" max="7193" width="4.85546875" style="79" customWidth="1"/>
    <col min="7194" max="7194" width="5.140625" style="79" customWidth="1"/>
    <col min="7195" max="7195" width="0.85546875" style="79" customWidth="1"/>
    <col min="7196" max="7196" width="5.7109375" style="79" customWidth="1"/>
    <col min="7197" max="7197" width="5.140625" style="79" customWidth="1"/>
    <col min="7198" max="7199" width="5" style="79" customWidth="1"/>
    <col min="7200" max="7200" width="5.5703125" style="79" customWidth="1"/>
    <col min="7201" max="7201" width="5" style="79" customWidth="1"/>
    <col min="7202" max="7202" width="5.85546875" style="79" customWidth="1"/>
    <col min="7203" max="7424" width="11.42578125" style="79"/>
    <col min="7425" max="7425" width="2.7109375" style="79" customWidth="1"/>
    <col min="7426" max="7427" width="5.7109375" style="79" customWidth="1"/>
    <col min="7428" max="7429" width="2.7109375" style="79" customWidth="1"/>
    <col min="7430" max="7431" width="6.7109375" style="79" customWidth="1"/>
    <col min="7432" max="7432" width="0.42578125" style="79" customWidth="1"/>
    <col min="7433" max="7434" width="6.7109375" style="79" customWidth="1"/>
    <col min="7435" max="7435" width="0.42578125" style="79" customWidth="1"/>
    <col min="7436" max="7437" width="6.7109375" style="79" customWidth="1"/>
    <col min="7438" max="7438" width="0.42578125" style="79" customWidth="1"/>
    <col min="7439" max="7440" width="6.7109375" style="79" customWidth="1"/>
    <col min="7441" max="7441" width="0.42578125" style="79" customWidth="1"/>
    <col min="7442" max="7442" width="6.7109375" style="79" customWidth="1"/>
    <col min="7443" max="7443" width="7" style="79" customWidth="1"/>
    <col min="7444" max="7444" width="5.28515625" style="79" customWidth="1"/>
    <col min="7445" max="7445" width="5.140625" style="79" customWidth="1"/>
    <col min="7446" max="7448" width="5" style="79" customWidth="1"/>
    <col min="7449" max="7449" width="4.85546875" style="79" customWidth="1"/>
    <col min="7450" max="7450" width="5.140625" style="79" customWidth="1"/>
    <col min="7451" max="7451" width="0.85546875" style="79" customWidth="1"/>
    <col min="7452" max="7452" width="5.7109375" style="79" customWidth="1"/>
    <col min="7453" max="7453" width="5.140625" style="79" customWidth="1"/>
    <col min="7454" max="7455" width="5" style="79" customWidth="1"/>
    <col min="7456" max="7456" width="5.5703125" style="79" customWidth="1"/>
    <col min="7457" max="7457" width="5" style="79" customWidth="1"/>
    <col min="7458" max="7458" width="5.85546875" style="79" customWidth="1"/>
    <col min="7459" max="7680" width="11.42578125" style="79"/>
    <col min="7681" max="7681" width="2.7109375" style="79" customWidth="1"/>
    <col min="7682" max="7683" width="5.7109375" style="79" customWidth="1"/>
    <col min="7684" max="7685" width="2.7109375" style="79" customWidth="1"/>
    <col min="7686" max="7687" width="6.7109375" style="79" customWidth="1"/>
    <col min="7688" max="7688" width="0.42578125" style="79" customWidth="1"/>
    <col min="7689" max="7690" width="6.7109375" style="79" customWidth="1"/>
    <col min="7691" max="7691" width="0.42578125" style="79" customWidth="1"/>
    <col min="7692" max="7693" width="6.7109375" style="79" customWidth="1"/>
    <col min="7694" max="7694" width="0.42578125" style="79" customWidth="1"/>
    <col min="7695" max="7696" width="6.7109375" style="79" customWidth="1"/>
    <col min="7697" max="7697" width="0.42578125" style="79" customWidth="1"/>
    <col min="7698" max="7698" width="6.7109375" style="79" customWidth="1"/>
    <col min="7699" max="7699" width="7" style="79" customWidth="1"/>
    <col min="7700" max="7700" width="5.28515625" style="79" customWidth="1"/>
    <col min="7701" max="7701" width="5.140625" style="79" customWidth="1"/>
    <col min="7702" max="7704" width="5" style="79" customWidth="1"/>
    <col min="7705" max="7705" width="4.85546875" style="79" customWidth="1"/>
    <col min="7706" max="7706" width="5.140625" style="79" customWidth="1"/>
    <col min="7707" max="7707" width="0.85546875" style="79" customWidth="1"/>
    <col min="7708" max="7708" width="5.7109375" style="79" customWidth="1"/>
    <col min="7709" max="7709" width="5.140625" style="79" customWidth="1"/>
    <col min="7710" max="7711" width="5" style="79" customWidth="1"/>
    <col min="7712" max="7712" width="5.5703125" style="79" customWidth="1"/>
    <col min="7713" max="7713" width="5" style="79" customWidth="1"/>
    <col min="7714" max="7714" width="5.85546875" style="79" customWidth="1"/>
    <col min="7715" max="7936" width="11.42578125" style="79"/>
    <col min="7937" max="7937" width="2.7109375" style="79" customWidth="1"/>
    <col min="7938" max="7939" width="5.7109375" style="79" customWidth="1"/>
    <col min="7940" max="7941" width="2.7109375" style="79" customWidth="1"/>
    <col min="7942" max="7943" width="6.7109375" style="79" customWidth="1"/>
    <col min="7944" max="7944" width="0.42578125" style="79" customWidth="1"/>
    <col min="7945" max="7946" width="6.7109375" style="79" customWidth="1"/>
    <col min="7947" max="7947" width="0.42578125" style="79" customWidth="1"/>
    <col min="7948" max="7949" width="6.7109375" style="79" customWidth="1"/>
    <col min="7950" max="7950" width="0.42578125" style="79" customWidth="1"/>
    <col min="7951" max="7952" width="6.7109375" style="79" customWidth="1"/>
    <col min="7953" max="7953" width="0.42578125" style="79" customWidth="1"/>
    <col min="7954" max="7954" width="6.7109375" style="79" customWidth="1"/>
    <col min="7955" max="7955" width="7" style="79" customWidth="1"/>
    <col min="7956" max="7956" width="5.28515625" style="79" customWidth="1"/>
    <col min="7957" max="7957" width="5.140625" style="79" customWidth="1"/>
    <col min="7958" max="7960" width="5" style="79" customWidth="1"/>
    <col min="7961" max="7961" width="4.85546875" style="79" customWidth="1"/>
    <col min="7962" max="7962" width="5.140625" style="79" customWidth="1"/>
    <col min="7963" max="7963" width="0.85546875" style="79" customWidth="1"/>
    <col min="7964" max="7964" width="5.7109375" style="79" customWidth="1"/>
    <col min="7965" max="7965" width="5.140625" style="79" customWidth="1"/>
    <col min="7966" max="7967" width="5" style="79" customWidth="1"/>
    <col min="7968" max="7968" width="5.5703125" style="79" customWidth="1"/>
    <col min="7969" max="7969" width="5" style="79" customWidth="1"/>
    <col min="7970" max="7970" width="5.85546875" style="79" customWidth="1"/>
    <col min="7971" max="8192" width="11.42578125" style="79"/>
    <col min="8193" max="8193" width="2.7109375" style="79" customWidth="1"/>
    <col min="8194" max="8195" width="5.7109375" style="79" customWidth="1"/>
    <col min="8196" max="8197" width="2.7109375" style="79" customWidth="1"/>
    <col min="8198" max="8199" width="6.7109375" style="79" customWidth="1"/>
    <col min="8200" max="8200" width="0.42578125" style="79" customWidth="1"/>
    <col min="8201" max="8202" width="6.7109375" style="79" customWidth="1"/>
    <col min="8203" max="8203" width="0.42578125" style="79" customWidth="1"/>
    <col min="8204" max="8205" width="6.7109375" style="79" customWidth="1"/>
    <col min="8206" max="8206" width="0.42578125" style="79" customWidth="1"/>
    <col min="8207" max="8208" width="6.7109375" style="79" customWidth="1"/>
    <col min="8209" max="8209" width="0.42578125" style="79" customWidth="1"/>
    <col min="8210" max="8210" width="6.7109375" style="79" customWidth="1"/>
    <col min="8211" max="8211" width="7" style="79" customWidth="1"/>
    <col min="8212" max="8212" width="5.28515625" style="79" customWidth="1"/>
    <col min="8213" max="8213" width="5.140625" style="79" customWidth="1"/>
    <col min="8214" max="8216" width="5" style="79" customWidth="1"/>
    <col min="8217" max="8217" width="4.85546875" style="79" customWidth="1"/>
    <col min="8218" max="8218" width="5.140625" style="79" customWidth="1"/>
    <col min="8219" max="8219" width="0.85546875" style="79" customWidth="1"/>
    <col min="8220" max="8220" width="5.7109375" style="79" customWidth="1"/>
    <col min="8221" max="8221" width="5.140625" style="79" customWidth="1"/>
    <col min="8222" max="8223" width="5" style="79" customWidth="1"/>
    <col min="8224" max="8224" width="5.5703125" style="79" customWidth="1"/>
    <col min="8225" max="8225" width="5" style="79" customWidth="1"/>
    <col min="8226" max="8226" width="5.85546875" style="79" customWidth="1"/>
    <col min="8227" max="8448" width="11.42578125" style="79"/>
    <col min="8449" max="8449" width="2.7109375" style="79" customWidth="1"/>
    <col min="8450" max="8451" width="5.7109375" style="79" customWidth="1"/>
    <col min="8452" max="8453" width="2.7109375" style="79" customWidth="1"/>
    <col min="8454" max="8455" width="6.7109375" style="79" customWidth="1"/>
    <col min="8456" max="8456" width="0.42578125" style="79" customWidth="1"/>
    <col min="8457" max="8458" width="6.7109375" style="79" customWidth="1"/>
    <col min="8459" max="8459" width="0.42578125" style="79" customWidth="1"/>
    <col min="8460" max="8461" width="6.7109375" style="79" customWidth="1"/>
    <col min="8462" max="8462" width="0.42578125" style="79" customWidth="1"/>
    <col min="8463" max="8464" width="6.7109375" style="79" customWidth="1"/>
    <col min="8465" max="8465" width="0.42578125" style="79" customWidth="1"/>
    <col min="8466" max="8466" width="6.7109375" style="79" customWidth="1"/>
    <col min="8467" max="8467" width="7" style="79" customWidth="1"/>
    <col min="8468" max="8468" width="5.28515625" style="79" customWidth="1"/>
    <col min="8469" max="8469" width="5.140625" style="79" customWidth="1"/>
    <col min="8470" max="8472" width="5" style="79" customWidth="1"/>
    <col min="8473" max="8473" width="4.85546875" style="79" customWidth="1"/>
    <col min="8474" max="8474" width="5.140625" style="79" customWidth="1"/>
    <col min="8475" max="8475" width="0.85546875" style="79" customWidth="1"/>
    <col min="8476" max="8476" width="5.7109375" style="79" customWidth="1"/>
    <col min="8477" max="8477" width="5.140625" style="79" customWidth="1"/>
    <col min="8478" max="8479" width="5" style="79" customWidth="1"/>
    <col min="8480" max="8480" width="5.5703125" style="79" customWidth="1"/>
    <col min="8481" max="8481" width="5" style="79" customWidth="1"/>
    <col min="8482" max="8482" width="5.85546875" style="79" customWidth="1"/>
    <col min="8483" max="8704" width="11.42578125" style="79"/>
    <col min="8705" max="8705" width="2.7109375" style="79" customWidth="1"/>
    <col min="8706" max="8707" width="5.7109375" style="79" customWidth="1"/>
    <col min="8708" max="8709" width="2.7109375" style="79" customWidth="1"/>
    <col min="8710" max="8711" width="6.7109375" style="79" customWidth="1"/>
    <col min="8712" max="8712" width="0.42578125" style="79" customWidth="1"/>
    <col min="8713" max="8714" width="6.7109375" style="79" customWidth="1"/>
    <col min="8715" max="8715" width="0.42578125" style="79" customWidth="1"/>
    <col min="8716" max="8717" width="6.7109375" style="79" customWidth="1"/>
    <col min="8718" max="8718" width="0.42578125" style="79" customWidth="1"/>
    <col min="8719" max="8720" width="6.7109375" style="79" customWidth="1"/>
    <col min="8721" max="8721" width="0.42578125" style="79" customWidth="1"/>
    <col min="8722" max="8722" width="6.7109375" style="79" customWidth="1"/>
    <col min="8723" max="8723" width="7" style="79" customWidth="1"/>
    <col min="8724" max="8724" width="5.28515625" style="79" customWidth="1"/>
    <col min="8725" max="8725" width="5.140625" style="79" customWidth="1"/>
    <col min="8726" max="8728" width="5" style="79" customWidth="1"/>
    <col min="8729" max="8729" width="4.85546875" style="79" customWidth="1"/>
    <col min="8730" max="8730" width="5.140625" style="79" customWidth="1"/>
    <col min="8731" max="8731" width="0.85546875" style="79" customWidth="1"/>
    <col min="8732" max="8732" width="5.7109375" style="79" customWidth="1"/>
    <col min="8733" max="8733" width="5.140625" style="79" customWidth="1"/>
    <col min="8734" max="8735" width="5" style="79" customWidth="1"/>
    <col min="8736" max="8736" width="5.5703125" style="79" customWidth="1"/>
    <col min="8737" max="8737" width="5" style="79" customWidth="1"/>
    <col min="8738" max="8738" width="5.85546875" style="79" customWidth="1"/>
    <col min="8739" max="8960" width="11.42578125" style="79"/>
    <col min="8961" max="8961" width="2.7109375" style="79" customWidth="1"/>
    <col min="8962" max="8963" width="5.7109375" style="79" customWidth="1"/>
    <col min="8964" max="8965" width="2.7109375" style="79" customWidth="1"/>
    <col min="8966" max="8967" width="6.7109375" style="79" customWidth="1"/>
    <col min="8968" max="8968" width="0.42578125" style="79" customWidth="1"/>
    <col min="8969" max="8970" width="6.7109375" style="79" customWidth="1"/>
    <col min="8971" max="8971" width="0.42578125" style="79" customWidth="1"/>
    <col min="8972" max="8973" width="6.7109375" style="79" customWidth="1"/>
    <col min="8974" max="8974" width="0.42578125" style="79" customWidth="1"/>
    <col min="8975" max="8976" width="6.7109375" style="79" customWidth="1"/>
    <col min="8977" max="8977" width="0.42578125" style="79" customWidth="1"/>
    <col min="8978" max="8978" width="6.7109375" style="79" customWidth="1"/>
    <col min="8979" max="8979" width="7" style="79" customWidth="1"/>
    <col min="8980" max="8980" width="5.28515625" style="79" customWidth="1"/>
    <col min="8981" max="8981" width="5.140625" style="79" customWidth="1"/>
    <col min="8982" max="8984" width="5" style="79" customWidth="1"/>
    <col min="8985" max="8985" width="4.85546875" style="79" customWidth="1"/>
    <col min="8986" max="8986" width="5.140625" style="79" customWidth="1"/>
    <col min="8987" max="8987" width="0.85546875" style="79" customWidth="1"/>
    <col min="8988" max="8988" width="5.7109375" style="79" customWidth="1"/>
    <col min="8989" max="8989" width="5.140625" style="79" customWidth="1"/>
    <col min="8990" max="8991" width="5" style="79" customWidth="1"/>
    <col min="8992" max="8992" width="5.5703125" style="79" customWidth="1"/>
    <col min="8993" max="8993" width="5" style="79" customWidth="1"/>
    <col min="8994" max="8994" width="5.85546875" style="79" customWidth="1"/>
    <col min="8995" max="9216" width="11.42578125" style="79"/>
    <col min="9217" max="9217" width="2.7109375" style="79" customWidth="1"/>
    <col min="9218" max="9219" width="5.7109375" style="79" customWidth="1"/>
    <col min="9220" max="9221" width="2.7109375" style="79" customWidth="1"/>
    <col min="9222" max="9223" width="6.7109375" style="79" customWidth="1"/>
    <col min="9224" max="9224" width="0.42578125" style="79" customWidth="1"/>
    <col min="9225" max="9226" width="6.7109375" style="79" customWidth="1"/>
    <col min="9227" max="9227" width="0.42578125" style="79" customWidth="1"/>
    <col min="9228" max="9229" width="6.7109375" style="79" customWidth="1"/>
    <col min="9230" max="9230" width="0.42578125" style="79" customWidth="1"/>
    <col min="9231" max="9232" width="6.7109375" style="79" customWidth="1"/>
    <col min="9233" max="9233" width="0.42578125" style="79" customWidth="1"/>
    <col min="9234" max="9234" width="6.7109375" style="79" customWidth="1"/>
    <col min="9235" max="9235" width="7" style="79" customWidth="1"/>
    <col min="9236" max="9236" width="5.28515625" style="79" customWidth="1"/>
    <col min="9237" max="9237" width="5.140625" style="79" customWidth="1"/>
    <col min="9238" max="9240" width="5" style="79" customWidth="1"/>
    <col min="9241" max="9241" width="4.85546875" style="79" customWidth="1"/>
    <col min="9242" max="9242" width="5.140625" style="79" customWidth="1"/>
    <col min="9243" max="9243" width="0.85546875" style="79" customWidth="1"/>
    <col min="9244" max="9244" width="5.7109375" style="79" customWidth="1"/>
    <col min="9245" max="9245" width="5.140625" style="79" customWidth="1"/>
    <col min="9246" max="9247" width="5" style="79" customWidth="1"/>
    <col min="9248" max="9248" width="5.5703125" style="79" customWidth="1"/>
    <col min="9249" max="9249" width="5" style="79" customWidth="1"/>
    <col min="9250" max="9250" width="5.85546875" style="79" customWidth="1"/>
    <col min="9251" max="9472" width="11.42578125" style="79"/>
    <col min="9473" max="9473" width="2.7109375" style="79" customWidth="1"/>
    <col min="9474" max="9475" width="5.7109375" style="79" customWidth="1"/>
    <col min="9476" max="9477" width="2.7109375" style="79" customWidth="1"/>
    <col min="9478" max="9479" width="6.7109375" style="79" customWidth="1"/>
    <col min="9480" max="9480" width="0.42578125" style="79" customWidth="1"/>
    <col min="9481" max="9482" width="6.7109375" style="79" customWidth="1"/>
    <col min="9483" max="9483" width="0.42578125" style="79" customWidth="1"/>
    <col min="9484" max="9485" width="6.7109375" style="79" customWidth="1"/>
    <col min="9486" max="9486" width="0.42578125" style="79" customWidth="1"/>
    <col min="9487" max="9488" width="6.7109375" style="79" customWidth="1"/>
    <col min="9489" max="9489" width="0.42578125" style="79" customWidth="1"/>
    <col min="9490" max="9490" width="6.7109375" style="79" customWidth="1"/>
    <col min="9491" max="9491" width="7" style="79" customWidth="1"/>
    <col min="9492" max="9492" width="5.28515625" style="79" customWidth="1"/>
    <col min="9493" max="9493" width="5.140625" style="79" customWidth="1"/>
    <col min="9494" max="9496" width="5" style="79" customWidth="1"/>
    <col min="9497" max="9497" width="4.85546875" style="79" customWidth="1"/>
    <col min="9498" max="9498" width="5.140625" style="79" customWidth="1"/>
    <col min="9499" max="9499" width="0.85546875" style="79" customWidth="1"/>
    <col min="9500" max="9500" width="5.7109375" style="79" customWidth="1"/>
    <col min="9501" max="9501" width="5.140625" style="79" customWidth="1"/>
    <col min="9502" max="9503" width="5" style="79" customWidth="1"/>
    <col min="9504" max="9504" width="5.5703125" style="79" customWidth="1"/>
    <col min="9505" max="9505" width="5" style="79" customWidth="1"/>
    <col min="9506" max="9506" width="5.85546875" style="79" customWidth="1"/>
    <col min="9507" max="9728" width="11.42578125" style="79"/>
    <col min="9729" max="9729" width="2.7109375" style="79" customWidth="1"/>
    <col min="9730" max="9731" width="5.7109375" style="79" customWidth="1"/>
    <col min="9732" max="9733" width="2.7109375" style="79" customWidth="1"/>
    <col min="9734" max="9735" width="6.7109375" style="79" customWidth="1"/>
    <col min="9736" max="9736" width="0.42578125" style="79" customWidth="1"/>
    <col min="9737" max="9738" width="6.7109375" style="79" customWidth="1"/>
    <col min="9739" max="9739" width="0.42578125" style="79" customWidth="1"/>
    <col min="9740" max="9741" width="6.7109375" style="79" customWidth="1"/>
    <col min="9742" max="9742" width="0.42578125" style="79" customWidth="1"/>
    <col min="9743" max="9744" width="6.7109375" style="79" customWidth="1"/>
    <col min="9745" max="9745" width="0.42578125" style="79" customWidth="1"/>
    <col min="9746" max="9746" width="6.7109375" style="79" customWidth="1"/>
    <col min="9747" max="9747" width="7" style="79" customWidth="1"/>
    <col min="9748" max="9748" width="5.28515625" style="79" customWidth="1"/>
    <col min="9749" max="9749" width="5.140625" style="79" customWidth="1"/>
    <col min="9750" max="9752" width="5" style="79" customWidth="1"/>
    <col min="9753" max="9753" width="4.85546875" style="79" customWidth="1"/>
    <col min="9754" max="9754" width="5.140625" style="79" customWidth="1"/>
    <col min="9755" max="9755" width="0.85546875" style="79" customWidth="1"/>
    <col min="9756" max="9756" width="5.7109375" style="79" customWidth="1"/>
    <col min="9757" max="9757" width="5.140625" style="79" customWidth="1"/>
    <col min="9758" max="9759" width="5" style="79" customWidth="1"/>
    <col min="9760" max="9760" width="5.5703125" style="79" customWidth="1"/>
    <col min="9761" max="9761" width="5" style="79" customWidth="1"/>
    <col min="9762" max="9762" width="5.85546875" style="79" customWidth="1"/>
    <col min="9763" max="9984" width="11.42578125" style="79"/>
    <col min="9985" max="9985" width="2.7109375" style="79" customWidth="1"/>
    <col min="9986" max="9987" width="5.7109375" style="79" customWidth="1"/>
    <col min="9988" max="9989" width="2.7109375" style="79" customWidth="1"/>
    <col min="9990" max="9991" width="6.7109375" style="79" customWidth="1"/>
    <col min="9992" max="9992" width="0.42578125" style="79" customWidth="1"/>
    <col min="9993" max="9994" width="6.7109375" style="79" customWidth="1"/>
    <col min="9995" max="9995" width="0.42578125" style="79" customWidth="1"/>
    <col min="9996" max="9997" width="6.7109375" style="79" customWidth="1"/>
    <col min="9998" max="9998" width="0.42578125" style="79" customWidth="1"/>
    <col min="9999" max="10000" width="6.7109375" style="79" customWidth="1"/>
    <col min="10001" max="10001" width="0.42578125" style="79" customWidth="1"/>
    <col min="10002" max="10002" width="6.7109375" style="79" customWidth="1"/>
    <col min="10003" max="10003" width="7" style="79" customWidth="1"/>
    <col min="10004" max="10004" width="5.28515625" style="79" customWidth="1"/>
    <col min="10005" max="10005" width="5.140625" style="79" customWidth="1"/>
    <col min="10006" max="10008" width="5" style="79" customWidth="1"/>
    <col min="10009" max="10009" width="4.85546875" style="79" customWidth="1"/>
    <col min="10010" max="10010" width="5.140625" style="79" customWidth="1"/>
    <col min="10011" max="10011" width="0.85546875" style="79" customWidth="1"/>
    <col min="10012" max="10012" width="5.7109375" style="79" customWidth="1"/>
    <col min="10013" max="10013" width="5.140625" style="79" customWidth="1"/>
    <col min="10014" max="10015" width="5" style="79" customWidth="1"/>
    <col min="10016" max="10016" width="5.5703125" style="79" customWidth="1"/>
    <col min="10017" max="10017" width="5" style="79" customWidth="1"/>
    <col min="10018" max="10018" width="5.85546875" style="79" customWidth="1"/>
    <col min="10019" max="10240" width="11.42578125" style="79"/>
    <col min="10241" max="10241" width="2.7109375" style="79" customWidth="1"/>
    <col min="10242" max="10243" width="5.7109375" style="79" customWidth="1"/>
    <col min="10244" max="10245" width="2.7109375" style="79" customWidth="1"/>
    <col min="10246" max="10247" width="6.7109375" style="79" customWidth="1"/>
    <col min="10248" max="10248" width="0.42578125" style="79" customWidth="1"/>
    <col min="10249" max="10250" width="6.7109375" style="79" customWidth="1"/>
    <col min="10251" max="10251" width="0.42578125" style="79" customWidth="1"/>
    <col min="10252" max="10253" width="6.7109375" style="79" customWidth="1"/>
    <col min="10254" max="10254" width="0.42578125" style="79" customWidth="1"/>
    <col min="10255" max="10256" width="6.7109375" style="79" customWidth="1"/>
    <col min="10257" max="10257" width="0.42578125" style="79" customWidth="1"/>
    <col min="10258" max="10258" width="6.7109375" style="79" customWidth="1"/>
    <col min="10259" max="10259" width="7" style="79" customWidth="1"/>
    <col min="10260" max="10260" width="5.28515625" style="79" customWidth="1"/>
    <col min="10261" max="10261" width="5.140625" style="79" customWidth="1"/>
    <col min="10262" max="10264" width="5" style="79" customWidth="1"/>
    <col min="10265" max="10265" width="4.85546875" style="79" customWidth="1"/>
    <col min="10266" max="10266" width="5.140625" style="79" customWidth="1"/>
    <col min="10267" max="10267" width="0.85546875" style="79" customWidth="1"/>
    <col min="10268" max="10268" width="5.7109375" style="79" customWidth="1"/>
    <col min="10269" max="10269" width="5.140625" style="79" customWidth="1"/>
    <col min="10270" max="10271" width="5" style="79" customWidth="1"/>
    <col min="10272" max="10272" width="5.5703125" style="79" customWidth="1"/>
    <col min="10273" max="10273" width="5" style="79" customWidth="1"/>
    <col min="10274" max="10274" width="5.85546875" style="79" customWidth="1"/>
    <col min="10275" max="10496" width="11.42578125" style="79"/>
    <col min="10497" max="10497" width="2.7109375" style="79" customWidth="1"/>
    <col min="10498" max="10499" width="5.7109375" style="79" customWidth="1"/>
    <col min="10500" max="10501" width="2.7109375" style="79" customWidth="1"/>
    <col min="10502" max="10503" width="6.7109375" style="79" customWidth="1"/>
    <col min="10504" max="10504" width="0.42578125" style="79" customWidth="1"/>
    <col min="10505" max="10506" width="6.7109375" style="79" customWidth="1"/>
    <col min="10507" max="10507" width="0.42578125" style="79" customWidth="1"/>
    <col min="10508" max="10509" width="6.7109375" style="79" customWidth="1"/>
    <col min="10510" max="10510" width="0.42578125" style="79" customWidth="1"/>
    <col min="10511" max="10512" width="6.7109375" style="79" customWidth="1"/>
    <col min="10513" max="10513" width="0.42578125" style="79" customWidth="1"/>
    <col min="10514" max="10514" width="6.7109375" style="79" customWidth="1"/>
    <col min="10515" max="10515" width="7" style="79" customWidth="1"/>
    <col min="10516" max="10516" width="5.28515625" style="79" customWidth="1"/>
    <col min="10517" max="10517" width="5.140625" style="79" customWidth="1"/>
    <col min="10518" max="10520" width="5" style="79" customWidth="1"/>
    <col min="10521" max="10521" width="4.85546875" style="79" customWidth="1"/>
    <col min="10522" max="10522" width="5.140625" style="79" customWidth="1"/>
    <col min="10523" max="10523" width="0.85546875" style="79" customWidth="1"/>
    <col min="10524" max="10524" width="5.7109375" style="79" customWidth="1"/>
    <col min="10525" max="10525" width="5.140625" style="79" customWidth="1"/>
    <col min="10526" max="10527" width="5" style="79" customWidth="1"/>
    <col min="10528" max="10528" width="5.5703125" style="79" customWidth="1"/>
    <col min="10529" max="10529" width="5" style="79" customWidth="1"/>
    <col min="10530" max="10530" width="5.85546875" style="79" customWidth="1"/>
    <col min="10531" max="10752" width="11.42578125" style="79"/>
    <col min="10753" max="10753" width="2.7109375" style="79" customWidth="1"/>
    <col min="10754" max="10755" width="5.7109375" style="79" customWidth="1"/>
    <col min="10756" max="10757" width="2.7109375" style="79" customWidth="1"/>
    <col min="10758" max="10759" width="6.7109375" style="79" customWidth="1"/>
    <col min="10760" max="10760" width="0.42578125" style="79" customWidth="1"/>
    <col min="10761" max="10762" width="6.7109375" style="79" customWidth="1"/>
    <col min="10763" max="10763" width="0.42578125" style="79" customWidth="1"/>
    <col min="10764" max="10765" width="6.7109375" style="79" customWidth="1"/>
    <col min="10766" max="10766" width="0.42578125" style="79" customWidth="1"/>
    <col min="10767" max="10768" width="6.7109375" style="79" customWidth="1"/>
    <col min="10769" max="10769" width="0.42578125" style="79" customWidth="1"/>
    <col min="10770" max="10770" width="6.7109375" style="79" customWidth="1"/>
    <col min="10771" max="10771" width="7" style="79" customWidth="1"/>
    <col min="10772" max="10772" width="5.28515625" style="79" customWidth="1"/>
    <col min="10773" max="10773" width="5.140625" style="79" customWidth="1"/>
    <col min="10774" max="10776" width="5" style="79" customWidth="1"/>
    <col min="10777" max="10777" width="4.85546875" style="79" customWidth="1"/>
    <col min="10778" max="10778" width="5.140625" style="79" customWidth="1"/>
    <col min="10779" max="10779" width="0.85546875" style="79" customWidth="1"/>
    <col min="10780" max="10780" width="5.7109375" style="79" customWidth="1"/>
    <col min="10781" max="10781" width="5.140625" style="79" customWidth="1"/>
    <col min="10782" max="10783" width="5" style="79" customWidth="1"/>
    <col min="10784" max="10784" width="5.5703125" style="79" customWidth="1"/>
    <col min="10785" max="10785" width="5" style="79" customWidth="1"/>
    <col min="10786" max="10786" width="5.85546875" style="79" customWidth="1"/>
    <col min="10787" max="11008" width="11.42578125" style="79"/>
    <col min="11009" max="11009" width="2.7109375" style="79" customWidth="1"/>
    <col min="11010" max="11011" width="5.7109375" style="79" customWidth="1"/>
    <col min="11012" max="11013" width="2.7109375" style="79" customWidth="1"/>
    <col min="11014" max="11015" width="6.7109375" style="79" customWidth="1"/>
    <col min="11016" max="11016" width="0.42578125" style="79" customWidth="1"/>
    <col min="11017" max="11018" width="6.7109375" style="79" customWidth="1"/>
    <col min="11019" max="11019" width="0.42578125" style="79" customWidth="1"/>
    <col min="11020" max="11021" width="6.7109375" style="79" customWidth="1"/>
    <col min="11022" max="11022" width="0.42578125" style="79" customWidth="1"/>
    <col min="11023" max="11024" width="6.7109375" style="79" customWidth="1"/>
    <col min="11025" max="11025" width="0.42578125" style="79" customWidth="1"/>
    <col min="11026" max="11026" width="6.7109375" style="79" customWidth="1"/>
    <col min="11027" max="11027" width="7" style="79" customWidth="1"/>
    <col min="11028" max="11028" width="5.28515625" style="79" customWidth="1"/>
    <col min="11029" max="11029" width="5.140625" style="79" customWidth="1"/>
    <col min="11030" max="11032" width="5" style="79" customWidth="1"/>
    <col min="11033" max="11033" width="4.85546875" style="79" customWidth="1"/>
    <col min="11034" max="11034" width="5.140625" style="79" customWidth="1"/>
    <col min="11035" max="11035" width="0.85546875" style="79" customWidth="1"/>
    <col min="11036" max="11036" width="5.7109375" style="79" customWidth="1"/>
    <col min="11037" max="11037" width="5.140625" style="79" customWidth="1"/>
    <col min="11038" max="11039" width="5" style="79" customWidth="1"/>
    <col min="11040" max="11040" width="5.5703125" style="79" customWidth="1"/>
    <col min="11041" max="11041" width="5" style="79" customWidth="1"/>
    <col min="11042" max="11042" width="5.85546875" style="79" customWidth="1"/>
    <col min="11043" max="11264" width="11.42578125" style="79"/>
    <col min="11265" max="11265" width="2.7109375" style="79" customWidth="1"/>
    <col min="11266" max="11267" width="5.7109375" style="79" customWidth="1"/>
    <col min="11268" max="11269" width="2.7109375" style="79" customWidth="1"/>
    <col min="11270" max="11271" width="6.7109375" style="79" customWidth="1"/>
    <col min="11272" max="11272" width="0.42578125" style="79" customWidth="1"/>
    <col min="11273" max="11274" width="6.7109375" style="79" customWidth="1"/>
    <col min="11275" max="11275" width="0.42578125" style="79" customWidth="1"/>
    <col min="11276" max="11277" width="6.7109375" style="79" customWidth="1"/>
    <col min="11278" max="11278" width="0.42578125" style="79" customWidth="1"/>
    <col min="11279" max="11280" width="6.7109375" style="79" customWidth="1"/>
    <col min="11281" max="11281" width="0.42578125" style="79" customWidth="1"/>
    <col min="11282" max="11282" width="6.7109375" style="79" customWidth="1"/>
    <col min="11283" max="11283" width="7" style="79" customWidth="1"/>
    <col min="11284" max="11284" width="5.28515625" style="79" customWidth="1"/>
    <col min="11285" max="11285" width="5.140625" style="79" customWidth="1"/>
    <col min="11286" max="11288" width="5" style="79" customWidth="1"/>
    <col min="11289" max="11289" width="4.85546875" style="79" customWidth="1"/>
    <col min="11290" max="11290" width="5.140625" style="79" customWidth="1"/>
    <col min="11291" max="11291" width="0.85546875" style="79" customWidth="1"/>
    <col min="11292" max="11292" width="5.7109375" style="79" customWidth="1"/>
    <col min="11293" max="11293" width="5.140625" style="79" customWidth="1"/>
    <col min="11294" max="11295" width="5" style="79" customWidth="1"/>
    <col min="11296" max="11296" width="5.5703125" style="79" customWidth="1"/>
    <col min="11297" max="11297" width="5" style="79" customWidth="1"/>
    <col min="11298" max="11298" width="5.85546875" style="79" customWidth="1"/>
    <col min="11299" max="11520" width="11.42578125" style="79"/>
    <col min="11521" max="11521" width="2.7109375" style="79" customWidth="1"/>
    <col min="11522" max="11523" width="5.7109375" style="79" customWidth="1"/>
    <col min="11524" max="11525" width="2.7109375" style="79" customWidth="1"/>
    <col min="11526" max="11527" width="6.7109375" style="79" customWidth="1"/>
    <col min="11528" max="11528" width="0.42578125" style="79" customWidth="1"/>
    <col min="11529" max="11530" width="6.7109375" style="79" customWidth="1"/>
    <col min="11531" max="11531" width="0.42578125" style="79" customWidth="1"/>
    <col min="11532" max="11533" width="6.7109375" style="79" customWidth="1"/>
    <col min="11534" max="11534" width="0.42578125" style="79" customWidth="1"/>
    <col min="11535" max="11536" width="6.7109375" style="79" customWidth="1"/>
    <col min="11537" max="11537" width="0.42578125" style="79" customWidth="1"/>
    <col min="11538" max="11538" width="6.7109375" style="79" customWidth="1"/>
    <col min="11539" max="11539" width="7" style="79" customWidth="1"/>
    <col min="11540" max="11540" width="5.28515625" style="79" customWidth="1"/>
    <col min="11541" max="11541" width="5.140625" style="79" customWidth="1"/>
    <col min="11542" max="11544" width="5" style="79" customWidth="1"/>
    <col min="11545" max="11545" width="4.85546875" style="79" customWidth="1"/>
    <col min="11546" max="11546" width="5.140625" style="79" customWidth="1"/>
    <col min="11547" max="11547" width="0.85546875" style="79" customWidth="1"/>
    <col min="11548" max="11548" width="5.7109375" style="79" customWidth="1"/>
    <col min="11549" max="11549" width="5.140625" style="79" customWidth="1"/>
    <col min="11550" max="11551" width="5" style="79" customWidth="1"/>
    <col min="11552" max="11552" width="5.5703125" style="79" customWidth="1"/>
    <col min="11553" max="11553" width="5" style="79" customWidth="1"/>
    <col min="11554" max="11554" width="5.85546875" style="79" customWidth="1"/>
    <col min="11555" max="11776" width="11.42578125" style="79"/>
    <col min="11777" max="11777" width="2.7109375" style="79" customWidth="1"/>
    <col min="11778" max="11779" width="5.7109375" style="79" customWidth="1"/>
    <col min="11780" max="11781" width="2.7109375" style="79" customWidth="1"/>
    <col min="11782" max="11783" width="6.7109375" style="79" customWidth="1"/>
    <col min="11784" max="11784" width="0.42578125" style="79" customWidth="1"/>
    <col min="11785" max="11786" width="6.7109375" style="79" customWidth="1"/>
    <col min="11787" max="11787" width="0.42578125" style="79" customWidth="1"/>
    <col min="11788" max="11789" width="6.7109375" style="79" customWidth="1"/>
    <col min="11790" max="11790" width="0.42578125" style="79" customWidth="1"/>
    <col min="11791" max="11792" width="6.7109375" style="79" customWidth="1"/>
    <col min="11793" max="11793" width="0.42578125" style="79" customWidth="1"/>
    <col min="11794" max="11794" width="6.7109375" style="79" customWidth="1"/>
    <col min="11795" max="11795" width="7" style="79" customWidth="1"/>
    <col min="11796" max="11796" width="5.28515625" style="79" customWidth="1"/>
    <col min="11797" max="11797" width="5.140625" style="79" customWidth="1"/>
    <col min="11798" max="11800" width="5" style="79" customWidth="1"/>
    <col min="11801" max="11801" width="4.85546875" style="79" customWidth="1"/>
    <col min="11802" max="11802" width="5.140625" style="79" customWidth="1"/>
    <col min="11803" max="11803" width="0.85546875" style="79" customWidth="1"/>
    <col min="11804" max="11804" width="5.7109375" style="79" customWidth="1"/>
    <col min="11805" max="11805" width="5.140625" style="79" customWidth="1"/>
    <col min="11806" max="11807" width="5" style="79" customWidth="1"/>
    <col min="11808" max="11808" width="5.5703125" style="79" customWidth="1"/>
    <col min="11809" max="11809" width="5" style="79" customWidth="1"/>
    <col min="11810" max="11810" width="5.85546875" style="79" customWidth="1"/>
    <col min="11811" max="12032" width="11.42578125" style="79"/>
    <col min="12033" max="12033" width="2.7109375" style="79" customWidth="1"/>
    <col min="12034" max="12035" width="5.7109375" style="79" customWidth="1"/>
    <col min="12036" max="12037" width="2.7109375" style="79" customWidth="1"/>
    <col min="12038" max="12039" width="6.7109375" style="79" customWidth="1"/>
    <col min="12040" max="12040" width="0.42578125" style="79" customWidth="1"/>
    <col min="12041" max="12042" width="6.7109375" style="79" customWidth="1"/>
    <col min="12043" max="12043" width="0.42578125" style="79" customWidth="1"/>
    <col min="12044" max="12045" width="6.7109375" style="79" customWidth="1"/>
    <col min="12046" max="12046" width="0.42578125" style="79" customWidth="1"/>
    <col min="12047" max="12048" width="6.7109375" style="79" customWidth="1"/>
    <col min="12049" max="12049" width="0.42578125" style="79" customWidth="1"/>
    <col min="12050" max="12050" width="6.7109375" style="79" customWidth="1"/>
    <col min="12051" max="12051" width="7" style="79" customWidth="1"/>
    <col min="12052" max="12052" width="5.28515625" style="79" customWidth="1"/>
    <col min="12053" max="12053" width="5.140625" style="79" customWidth="1"/>
    <col min="12054" max="12056" width="5" style="79" customWidth="1"/>
    <col min="12057" max="12057" width="4.85546875" style="79" customWidth="1"/>
    <col min="12058" max="12058" width="5.140625" style="79" customWidth="1"/>
    <col min="12059" max="12059" width="0.85546875" style="79" customWidth="1"/>
    <col min="12060" max="12060" width="5.7109375" style="79" customWidth="1"/>
    <col min="12061" max="12061" width="5.140625" style="79" customWidth="1"/>
    <col min="12062" max="12063" width="5" style="79" customWidth="1"/>
    <col min="12064" max="12064" width="5.5703125" style="79" customWidth="1"/>
    <col min="12065" max="12065" width="5" style="79" customWidth="1"/>
    <col min="12066" max="12066" width="5.85546875" style="79" customWidth="1"/>
    <col min="12067" max="12288" width="11.42578125" style="79"/>
    <col min="12289" max="12289" width="2.7109375" style="79" customWidth="1"/>
    <col min="12290" max="12291" width="5.7109375" style="79" customWidth="1"/>
    <col min="12292" max="12293" width="2.7109375" style="79" customWidth="1"/>
    <col min="12294" max="12295" width="6.7109375" style="79" customWidth="1"/>
    <col min="12296" max="12296" width="0.42578125" style="79" customWidth="1"/>
    <col min="12297" max="12298" width="6.7109375" style="79" customWidth="1"/>
    <col min="12299" max="12299" width="0.42578125" style="79" customWidth="1"/>
    <col min="12300" max="12301" width="6.7109375" style="79" customWidth="1"/>
    <col min="12302" max="12302" width="0.42578125" style="79" customWidth="1"/>
    <col min="12303" max="12304" width="6.7109375" style="79" customWidth="1"/>
    <col min="12305" max="12305" width="0.42578125" style="79" customWidth="1"/>
    <col min="12306" max="12306" width="6.7109375" style="79" customWidth="1"/>
    <col min="12307" max="12307" width="7" style="79" customWidth="1"/>
    <col min="12308" max="12308" width="5.28515625" style="79" customWidth="1"/>
    <col min="12309" max="12309" width="5.140625" style="79" customWidth="1"/>
    <col min="12310" max="12312" width="5" style="79" customWidth="1"/>
    <col min="12313" max="12313" width="4.85546875" style="79" customWidth="1"/>
    <col min="12314" max="12314" width="5.140625" style="79" customWidth="1"/>
    <col min="12315" max="12315" width="0.85546875" style="79" customWidth="1"/>
    <col min="12316" max="12316" width="5.7109375" style="79" customWidth="1"/>
    <col min="12317" max="12317" width="5.140625" style="79" customWidth="1"/>
    <col min="12318" max="12319" width="5" style="79" customWidth="1"/>
    <col min="12320" max="12320" width="5.5703125" style="79" customWidth="1"/>
    <col min="12321" max="12321" width="5" style="79" customWidth="1"/>
    <col min="12322" max="12322" width="5.85546875" style="79" customWidth="1"/>
    <col min="12323" max="12544" width="11.42578125" style="79"/>
    <col min="12545" max="12545" width="2.7109375" style="79" customWidth="1"/>
    <col min="12546" max="12547" width="5.7109375" style="79" customWidth="1"/>
    <col min="12548" max="12549" width="2.7109375" style="79" customWidth="1"/>
    <col min="12550" max="12551" width="6.7109375" style="79" customWidth="1"/>
    <col min="12552" max="12552" width="0.42578125" style="79" customWidth="1"/>
    <col min="12553" max="12554" width="6.7109375" style="79" customWidth="1"/>
    <col min="12555" max="12555" width="0.42578125" style="79" customWidth="1"/>
    <col min="12556" max="12557" width="6.7109375" style="79" customWidth="1"/>
    <col min="12558" max="12558" width="0.42578125" style="79" customWidth="1"/>
    <col min="12559" max="12560" width="6.7109375" style="79" customWidth="1"/>
    <col min="12561" max="12561" width="0.42578125" style="79" customWidth="1"/>
    <col min="12562" max="12562" width="6.7109375" style="79" customWidth="1"/>
    <col min="12563" max="12563" width="7" style="79" customWidth="1"/>
    <col min="12564" max="12564" width="5.28515625" style="79" customWidth="1"/>
    <col min="12565" max="12565" width="5.140625" style="79" customWidth="1"/>
    <col min="12566" max="12568" width="5" style="79" customWidth="1"/>
    <col min="12569" max="12569" width="4.85546875" style="79" customWidth="1"/>
    <col min="12570" max="12570" width="5.140625" style="79" customWidth="1"/>
    <col min="12571" max="12571" width="0.85546875" style="79" customWidth="1"/>
    <col min="12572" max="12572" width="5.7109375" style="79" customWidth="1"/>
    <col min="12573" max="12573" width="5.140625" style="79" customWidth="1"/>
    <col min="12574" max="12575" width="5" style="79" customWidth="1"/>
    <col min="12576" max="12576" width="5.5703125" style="79" customWidth="1"/>
    <col min="12577" max="12577" width="5" style="79" customWidth="1"/>
    <col min="12578" max="12578" width="5.85546875" style="79" customWidth="1"/>
    <col min="12579" max="12800" width="11.42578125" style="79"/>
    <col min="12801" max="12801" width="2.7109375" style="79" customWidth="1"/>
    <col min="12802" max="12803" width="5.7109375" style="79" customWidth="1"/>
    <col min="12804" max="12805" width="2.7109375" style="79" customWidth="1"/>
    <col min="12806" max="12807" width="6.7109375" style="79" customWidth="1"/>
    <col min="12808" max="12808" width="0.42578125" style="79" customWidth="1"/>
    <col min="12809" max="12810" width="6.7109375" style="79" customWidth="1"/>
    <col min="12811" max="12811" width="0.42578125" style="79" customWidth="1"/>
    <col min="12812" max="12813" width="6.7109375" style="79" customWidth="1"/>
    <col min="12814" max="12814" width="0.42578125" style="79" customWidth="1"/>
    <col min="12815" max="12816" width="6.7109375" style="79" customWidth="1"/>
    <col min="12817" max="12817" width="0.42578125" style="79" customWidth="1"/>
    <col min="12818" max="12818" width="6.7109375" style="79" customWidth="1"/>
    <col min="12819" max="12819" width="7" style="79" customWidth="1"/>
    <col min="12820" max="12820" width="5.28515625" style="79" customWidth="1"/>
    <col min="12821" max="12821" width="5.140625" style="79" customWidth="1"/>
    <col min="12822" max="12824" width="5" style="79" customWidth="1"/>
    <col min="12825" max="12825" width="4.85546875" style="79" customWidth="1"/>
    <col min="12826" max="12826" width="5.140625" style="79" customWidth="1"/>
    <col min="12827" max="12827" width="0.85546875" style="79" customWidth="1"/>
    <col min="12828" max="12828" width="5.7109375" style="79" customWidth="1"/>
    <col min="12829" max="12829" width="5.140625" style="79" customWidth="1"/>
    <col min="12830" max="12831" width="5" style="79" customWidth="1"/>
    <col min="12832" max="12832" width="5.5703125" style="79" customWidth="1"/>
    <col min="12833" max="12833" width="5" style="79" customWidth="1"/>
    <col min="12834" max="12834" width="5.85546875" style="79" customWidth="1"/>
    <col min="12835" max="13056" width="11.42578125" style="79"/>
    <col min="13057" max="13057" width="2.7109375" style="79" customWidth="1"/>
    <col min="13058" max="13059" width="5.7109375" style="79" customWidth="1"/>
    <col min="13060" max="13061" width="2.7109375" style="79" customWidth="1"/>
    <col min="13062" max="13063" width="6.7109375" style="79" customWidth="1"/>
    <col min="13064" max="13064" width="0.42578125" style="79" customWidth="1"/>
    <col min="13065" max="13066" width="6.7109375" style="79" customWidth="1"/>
    <col min="13067" max="13067" width="0.42578125" style="79" customWidth="1"/>
    <col min="13068" max="13069" width="6.7109375" style="79" customWidth="1"/>
    <col min="13070" max="13070" width="0.42578125" style="79" customWidth="1"/>
    <col min="13071" max="13072" width="6.7109375" style="79" customWidth="1"/>
    <col min="13073" max="13073" width="0.42578125" style="79" customWidth="1"/>
    <col min="13074" max="13074" width="6.7109375" style="79" customWidth="1"/>
    <col min="13075" max="13075" width="7" style="79" customWidth="1"/>
    <col min="13076" max="13076" width="5.28515625" style="79" customWidth="1"/>
    <col min="13077" max="13077" width="5.140625" style="79" customWidth="1"/>
    <col min="13078" max="13080" width="5" style="79" customWidth="1"/>
    <col min="13081" max="13081" width="4.85546875" style="79" customWidth="1"/>
    <col min="13082" max="13082" width="5.140625" style="79" customWidth="1"/>
    <col min="13083" max="13083" width="0.85546875" style="79" customWidth="1"/>
    <col min="13084" max="13084" width="5.7109375" style="79" customWidth="1"/>
    <col min="13085" max="13085" width="5.140625" style="79" customWidth="1"/>
    <col min="13086" max="13087" width="5" style="79" customWidth="1"/>
    <col min="13088" max="13088" width="5.5703125" style="79" customWidth="1"/>
    <col min="13089" max="13089" width="5" style="79" customWidth="1"/>
    <col min="13090" max="13090" width="5.85546875" style="79" customWidth="1"/>
    <col min="13091" max="13312" width="11.42578125" style="79"/>
    <col min="13313" max="13313" width="2.7109375" style="79" customWidth="1"/>
    <col min="13314" max="13315" width="5.7109375" style="79" customWidth="1"/>
    <col min="13316" max="13317" width="2.7109375" style="79" customWidth="1"/>
    <col min="13318" max="13319" width="6.7109375" style="79" customWidth="1"/>
    <col min="13320" max="13320" width="0.42578125" style="79" customWidth="1"/>
    <col min="13321" max="13322" width="6.7109375" style="79" customWidth="1"/>
    <col min="13323" max="13323" width="0.42578125" style="79" customWidth="1"/>
    <col min="13324" max="13325" width="6.7109375" style="79" customWidth="1"/>
    <col min="13326" max="13326" width="0.42578125" style="79" customWidth="1"/>
    <col min="13327" max="13328" width="6.7109375" style="79" customWidth="1"/>
    <col min="13329" max="13329" width="0.42578125" style="79" customWidth="1"/>
    <col min="13330" max="13330" width="6.7109375" style="79" customWidth="1"/>
    <col min="13331" max="13331" width="7" style="79" customWidth="1"/>
    <col min="13332" max="13332" width="5.28515625" style="79" customWidth="1"/>
    <col min="13333" max="13333" width="5.140625" style="79" customWidth="1"/>
    <col min="13334" max="13336" width="5" style="79" customWidth="1"/>
    <col min="13337" max="13337" width="4.85546875" style="79" customWidth="1"/>
    <col min="13338" max="13338" width="5.140625" style="79" customWidth="1"/>
    <col min="13339" max="13339" width="0.85546875" style="79" customWidth="1"/>
    <col min="13340" max="13340" width="5.7109375" style="79" customWidth="1"/>
    <col min="13341" max="13341" width="5.140625" style="79" customWidth="1"/>
    <col min="13342" max="13343" width="5" style="79" customWidth="1"/>
    <col min="13344" max="13344" width="5.5703125" style="79" customWidth="1"/>
    <col min="13345" max="13345" width="5" style="79" customWidth="1"/>
    <col min="13346" max="13346" width="5.85546875" style="79" customWidth="1"/>
    <col min="13347" max="13568" width="11.42578125" style="79"/>
    <col min="13569" max="13569" width="2.7109375" style="79" customWidth="1"/>
    <col min="13570" max="13571" width="5.7109375" style="79" customWidth="1"/>
    <col min="13572" max="13573" width="2.7109375" style="79" customWidth="1"/>
    <col min="13574" max="13575" width="6.7109375" style="79" customWidth="1"/>
    <col min="13576" max="13576" width="0.42578125" style="79" customWidth="1"/>
    <col min="13577" max="13578" width="6.7109375" style="79" customWidth="1"/>
    <col min="13579" max="13579" width="0.42578125" style="79" customWidth="1"/>
    <col min="13580" max="13581" width="6.7109375" style="79" customWidth="1"/>
    <col min="13582" max="13582" width="0.42578125" style="79" customWidth="1"/>
    <col min="13583" max="13584" width="6.7109375" style="79" customWidth="1"/>
    <col min="13585" max="13585" width="0.42578125" style="79" customWidth="1"/>
    <col min="13586" max="13586" width="6.7109375" style="79" customWidth="1"/>
    <col min="13587" max="13587" width="7" style="79" customWidth="1"/>
    <col min="13588" max="13588" width="5.28515625" style="79" customWidth="1"/>
    <col min="13589" max="13589" width="5.140625" style="79" customWidth="1"/>
    <col min="13590" max="13592" width="5" style="79" customWidth="1"/>
    <col min="13593" max="13593" width="4.85546875" style="79" customWidth="1"/>
    <col min="13594" max="13594" width="5.140625" style="79" customWidth="1"/>
    <col min="13595" max="13595" width="0.85546875" style="79" customWidth="1"/>
    <col min="13596" max="13596" width="5.7109375" style="79" customWidth="1"/>
    <col min="13597" max="13597" width="5.140625" style="79" customWidth="1"/>
    <col min="13598" max="13599" width="5" style="79" customWidth="1"/>
    <col min="13600" max="13600" width="5.5703125" style="79" customWidth="1"/>
    <col min="13601" max="13601" width="5" style="79" customWidth="1"/>
    <col min="13602" max="13602" width="5.85546875" style="79" customWidth="1"/>
    <col min="13603" max="13824" width="11.42578125" style="79"/>
    <col min="13825" max="13825" width="2.7109375" style="79" customWidth="1"/>
    <col min="13826" max="13827" width="5.7109375" style="79" customWidth="1"/>
    <col min="13828" max="13829" width="2.7109375" style="79" customWidth="1"/>
    <col min="13830" max="13831" width="6.7109375" style="79" customWidth="1"/>
    <col min="13832" max="13832" width="0.42578125" style="79" customWidth="1"/>
    <col min="13833" max="13834" width="6.7109375" style="79" customWidth="1"/>
    <col min="13835" max="13835" width="0.42578125" style="79" customWidth="1"/>
    <col min="13836" max="13837" width="6.7109375" style="79" customWidth="1"/>
    <col min="13838" max="13838" width="0.42578125" style="79" customWidth="1"/>
    <col min="13839" max="13840" width="6.7109375" style="79" customWidth="1"/>
    <col min="13841" max="13841" width="0.42578125" style="79" customWidth="1"/>
    <col min="13842" max="13842" width="6.7109375" style="79" customWidth="1"/>
    <col min="13843" max="13843" width="7" style="79" customWidth="1"/>
    <col min="13844" max="13844" width="5.28515625" style="79" customWidth="1"/>
    <col min="13845" max="13845" width="5.140625" style="79" customWidth="1"/>
    <col min="13846" max="13848" width="5" style="79" customWidth="1"/>
    <col min="13849" max="13849" width="4.85546875" style="79" customWidth="1"/>
    <col min="13850" max="13850" width="5.140625" style="79" customWidth="1"/>
    <col min="13851" max="13851" width="0.85546875" style="79" customWidth="1"/>
    <col min="13852" max="13852" width="5.7109375" style="79" customWidth="1"/>
    <col min="13853" max="13853" width="5.140625" style="79" customWidth="1"/>
    <col min="13854" max="13855" width="5" style="79" customWidth="1"/>
    <col min="13856" max="13856" width="5.5703125" style="79" customWidth="1"/>
    <col min="13857" max="13857" width="5" style="79" customWidth="1"/>
    <col min="13858" max="13858" width="5.85546875" style="79" customWidth="1"/>
    <col min="13859" max="14080" width="11.42578125" style="79"/>
    <col min="14081" max="14081" width="2.7109375" style="79" customWidth="1"/>
    <col min="14082" max="14083" width="5.7109375" style="79" customWidth="1"/>
    <col min="14084" max="14085" width="2.7109375" style="79" customWidth="1"/>
    <col min="14086" max="14087" width="6.7109375" style="79" customWidth="1"/>
    <col min="14088" max="14088" width="0.42578125" style="79" customWidth="1"/>
    <col min="14089" max="14090" width="6.7109375" style="79" customWidth="1"/>
    <col min="14091" max="14091" width="0.42578125" style="79" customWidth="1"/>
    <col min="14092" max="14093" width="6.7109375" style="79" customWidth="1"/>
    <col min="14094" max="14094" width="0.42578125" style="79" customWidth="1"/>
    <col min="14095" max="14096" width="6.7109375" style="79" customWidth="1"/>
    <col min="14097" max="14097" width="0.42578125" style="79" customWidth="1"/>
    <col min="14098" max="14098" width="6.7109375" style="79" customWidth="1"/>
    <col min="14099" max="14099" width="7" style="79" customWidth="1"/>
    <col min="14100" max="14100" width="5.28515625" style="79" customWidth="1"/>
    <col min="14101" max="14101" width="5.140625" style="79" customWidth="1"/>
    <col min="14102" max="14104" width="5" style="79" customWidth="1"/>
    <col min="14105" max="14105" width="4.85546875" style="79" customWidth="1"/>
    <col min="14106" max="14106" width="5.140625" style="79" customWidth="1"/>
    <col min="14107" max="14107" width="0.85546875" style="79" customWidth="1"/>
    <col min="14108" max="14108" width="5.7109375" style="79" customWidth="1"/>
    <col min="14109" max="14109" width="5.140625" style="79" customWidth="1"/>
    <col min="14110" max="14111" width="5" style="79" customWidth="1"/>
    <col min="14112" max="14112" width="5.5703125" style="79" customWidth="1"/>
    <col min="14113" max="14113" width="5" style="79" customWidth="1"/>
    <col min="14114" max="14114" width="5.85546875" style="79" customWidth="1"/>
    <col min="14115" max="14336" width="11.42578125" style="79"/>
    <col min="14337" max="14337" width="2.7109375" style="79" customWidth="1"/>
    <col min="14338" max="14339" width="5.7109375" style="79" customWidth="1"/>
    <col min="14340" max="14341" width="2.7109375" style="79" customWidth="1"/>
    <col min="14342" max="14343" width="6.7109375" style="79" customWidth="1"/>
    <col min="14344" max="14344" width="0.42578125" style="79" customWidth="1"/>
    <col min="14345" max="14346" width="6.7109375" style="79" customWidth="1"/>
    <col min="14347" max="14347" width="0.42578125" style="79" customWidth="1"/>
    <col min="14348" max="14349" width="6.7109375" style="79" customWidth="1"/>
    <col min="14350" max="14350" width="0.42578125" style="79" customWidth="1"/>
    <col min="14351" max="14352" width="6.7109375" style="79" customWidth="1"/>
    <col min="14353" max="14353" width="0.42578125" style="79" customWidth="1"/>
    <col min="14354" max="14354" width="6.7109375" style="79" customWidth="1"/>
    <col min="14355" max="14355" width="7" style="79" customWidth="1"/>
    <col min="14356" max="14356" width="5.28515625" style="79" customWidth="1"/>
    <col min="14357" max="14357" width="5.140625" style="79" customWidth="1"/>
    <col min="14358" max="14360" width="5" style="79" customWidth="1"/>
    <col min="14361" max="14361" width="4.85546875" style="79" customWidth="1"/>
    <col min="14362" max="14362" width="5.140625" style="79" customWidth="1"/>
    <col min="14363" max="14363" width="0.85546875" style="79" customWidth="1"/>
    <col min="14364" max="14364" width="5.7109375" style="79" customWidth="1"/>
    <col min="14365" max="14365" width="5.140625" style="79" customWidth="1"/>
    <col min="14366" max="14367" width="5" style="79" customWidth="1"/>
    <col min="14368" max="14368" width="5.5703125" style="79" customWidth="1"/>
    <col min="14369" max="14369" width="5" style="79" customWidth="1"/>
    <col min="14370" max="14370" width="5.85546875" style="79" customWidth="1"/>
    <col min="14371" max="14592" width="11.42578125" style="79"/>
    <col min="14593" max="14593" width="2.7109375" style="79" customWidth="1"/>
    <col min="14594" max="14595" width="5.7109375" style="79" customWidth="1"/>
    <col min="14596" max="14597" width="2.7109375" style="79" customWidth="1"/>
    <col min="14598" max="14599" width="6.7109375" style="79" customWidth="1"/>
    <col min="14600" max="14600" width="0.42578125" style="79" customWidth="1"/>
    <col min="14601" max="14602" width="6.7109375" style="79" customWidth="1"/>
    <col min="14603" max="14603" width="0.42578125" style="79" customWidth="1"/>
    <col min="14604" max="14605" width="6.7109375" style="79" customWidth="1"/>
    <col min="14606" max="14606" width="0.42578125" style="79" customWidth="1"/>
    <col min="14607" max="14608" width="6.7109375" style="79" customWidth="1"/>
    <col min="14609" max="14609" width="0.42578125" style="79" customWidth="1"/>
    <col min="14610" max="14610" width="6.7109375" style="79" customWidth="1"/>
    <col min="14611" max="14611" width="7" style="79" customWidth="1"/>
    <col min="14612" max="14612" width="5.28515625" style="79" customWidth="1"/>
    <col min="14613" max="14613" width="5.140625" style="79" customWidth="1"/>
    <col min="14614" max="14616" width="5" style="79" customWidth="1"/>
    <col min="14617" max="14617" width="4.85546875" style="79" customWidth="1"/>
    <col min="14618" max="14618" width="5.140625" style="79" customWidth="1"/>
    <col min="14619" max="14619" width="0.85546875" style="79" customWidth="1"/>
    <col min="14620" max="14620" width="5.7109375" style="79" customWidth="1"/>
    <col min="14621" max="14621" width="5.140625" style="79" customWidth="1"/>
    <col min="14622" max="14623" width="5" style="79" customWidth="1"/>
    <col min="14624" max="14624" width="5.5703125" style="79" customWidth="1"/>
    <col min="14625" max="14625" width="5" style="79" customWidth="1"/>
    <col min="14626" max="14626" width="5.85546875" style="79" customWidth="1"/>
    <col min="14627" max="14848" width="11.42578125" style="79"/>
    <col min="14849" max="14849" width="2.7109375" style="79" customWidth="1"/>
    <col min="14850" max="14851" width="5.7109375" style="79" customWidth="1"/>
    <col min="14852" max="14853" width="2.7109375" style="79" customWidth="1"/>
    <col min="14854" max="14855" width="6.7109375" style="79" customWidth="1"/>
    <col min="14856" max="14856" width="0.42578125" style="79" customWidth="1"/>
    <col min="14857" max="14858" width="6.7109375" style="79" customWidth="1"/>
    <col min="14859" max="14859" width="0.42578125" style="79" customWidth="1"/>
    <col min="14860" max="14861" width="6.7109375" style="79" customWidth="1"/>
    <col min="14862" max="14862" width="0.42578125" style="79" customWidth="1"/>
    <col min="14863" max="14864" width="6.7109375" style="79" customWidth="1"/>
    <col min="14865" max="14865" width="0.42578125" style="79" customWidth="1"/>
    <col min="14866" max="14866" width="6.7109375" style="79" customWidth="1"/>
    <col min="14867" max="14867" width="7" style="79" customWidth="1"/>
    <col min="14868" max="14868" width="5.28515625" style="79" customWidth="1"/>
    <col min="14869" max="14869" width="5.140625" style="79" customWidth="1"/>
    <col min="14870" max="14872" width="5" style="79" customWidth="1"/>
    <col min="14873" max="14873" width="4.85546875" style="79" customWidth="1"/>
    <col min="14874" max="14874" width="5.140625" style="79" customWidth="1"/>
    <col min="14875" max="14875" width="0.85546875" style="79" customWidth="1"/>
    <col min="14876" max="14876" width="5.7109375" style="79" customWidth="1"/>
    <col min="14877" max="14877" width="5.140625" style="79" customWidth="1"/>
    <col min="14878" max="14879" width="5" style="79" customWidth="1"/>
    <col min="14880" max="14880" width="5.5703125" style="79" customWidth="1"/>
    <col min="14881" max="14881" width="5" style="79" customWidth="1"/>
    <col min="14882" max="14882" width="5.85546875" style="79" customWidth="1"/>
    <col min="14883" max="15104" width="11.42578125" style="79"/>
    <col min="15105" max="15105" width="2.7109375" style="79" customWidth="1"/>
    <col min="15106" max="15107" width="5.7109375" style="79" customWidth="1"/>
    <col min="15108" max="15109" width="2.7109375" style="79" customWidth="1"/>
    <col min="15110" max="15111" width="6.7109375" style="79" customWidth="1"/>
    <col min="15112" max="15112" width="0.42578125" style="79" customWidth="1"/>
    <col min="15113" max="15114" width="6.7109375" style="79" customWidth="1"/>
    <col min="15115" max="15115" width="0.42578125" style="79" customWidth="1"/>
    <col min="15116" max="15117" width="6.7109375" style="79" customWidth="1"/>
    <col min="15118" max="15118" width="0.42578125" style="79" customWidth="1"/>
    <col min="15119" max="15120" width="6.7109375" style="79" customWidth="1"/>
    <col min="15121" max="15121" width="0.42578125" style="79" customWidth="1"/>
    <col min="15122" max="15122" width="6.7109375" style="79" customWidth="1"/>
    <col min="15123" max="15123" width="7" style="79" customWidth="1"/>
    <col min="15124" max="15124" width="5.28515625" style="79" customWidth="1"/>
    <col min="15125" max="15125" width="5.140625" style="79" customWidth="1"/>
    <col min="15126" max="15128" width="5" style="79" customWidth="1"/>
    <col min="15129" max="15129" width="4.85546875" style="79" customWidth="1"/>
    <col min="15130" max="15130" width="5.140625" style="79" customWidth="1"/>
    <col min="15131" max="15131" width="0.85546875" style="79" customWidth="1"/>
    <col min="15132" max="15132" width="5.7109375" style="79" customWidth="1"/>
    <col min="15133" max="15133" width="5.140625" style="79" customWidth="1"/>
    <col min="15134" max="15135" width="5" style="79" customWidth="1"/>
    <col min="15136" max="15136" width="5.5703125" style="79" customWidth="1"/>
    <col min="15137" max="15137" width="5" style="79" customWidth="1"/>
    <col min="15138" max="15138" width="5.85546875" style="79" customWidth="1"/>
    <col min="15139" max="15360" width="11.42578125" style="79"/>
    <col min="15361" max="15361" width="2.7109375" style="79" customWidth="1"/>
    <col min="15362" max="15363" width="5.7109375" style="79" customWidth="1"/>
    <col min="15364" max="15365" width="2.7109375" style="79" customWidth="1"/>
    <col min="15366" max="15367" width="6.7109375" style="79" customWidth="1"/>
    <col min="15368" max="15368" width="0.42578125" style="79" customWidth="1"/>
    <col min="15369" max="15370" width="6.7109375" style="79" customWidth="1"/>
    <col min="15371" max="15371" width="0.42578125" style="79" customWidth="1"/>
    <col min="15372" max="15373" width="6.7109375" style="79" customWidth="1"/>
    <col min="15374" max="15374" width="0.42578125" style="79" customWidth="1"/>
    <col min="15375" max="15376" width="6.7109375" style="79" customWidth="1"/>
    <col min="15377" max="15377" width="0.42578125" style="79" customWidth="1"/>
    <col min="15378" max="15378" width="6.7109375" style="79" customWidth="1"/>
    <col min="15379" max="15379" width="7" style="79" customWidth="1"/>
    <col min="15380" max="15380" width="5.28515625" style="79" customWidth="1"/>
    <col min="15381" max="15381" width="5.140625" style="79" customWidth="1"/>
    <col min="15382" max="15384" width="5" style="79" customWidth="1"/>
    <col min="15385" max="15385" width="4.85546875" style="79" customWidth="1"/>
    <col min="15386" max="15386" width="5.140625" style="79" customWidth="1"/>
    <col min="15387" max="15387" width="0.85546875" style="79" customWidth="1"/>
    <col min="15388" max="15388" width="5.7109375" style="79" customWidth="1"/>
    <col min="15389" max="15389" width="5.140625" style="79" customWidth="1"/>
    <col min="15390" max="15391" width="5" style="79" customWidth="1"/>
    <col min="15392" max="15392" width="5.5703125" style="79" customWidth="1"/>
    <col min="15393" max="15393" width="5" style="79" customWidth="1"/>
    <col min="15394" max="15394" width="5.85546875" style="79" customWidth="1"/>
    <col min="15395" max="15616" width="11.42578125" style="79"/>
    <col min="15617" max="15617" width="2.7109375" style="79" customWidth="1"/>
    <col min="15618" max="15619" width="5.7109375" style="79" customWidth="1"/>
    <col min="15620" max="15621" width="2.7109375" style="79" customWidth="1"/>
    <col min="15622" max="15623" width="6.7109375" style="79" customWidth="1"/>
    <col min="15624" max="15624" width="0.42578125" style="79" customWidth="1"/>
    <col min="15625" max="15626" width="6.7109375" style="79" customWidth="1"/>
    <col min="15627" max="15627" width="0.42578125" style="79" customWidth="1"/>
    <col min="15628" max="15629" width="6.7109375" style="79" customWidth="1"/>
    <col min="15630" max="15630" width="0.42578125" style="79" customWidth="1"/>
    <col min="15631" max="15632" width="6.7109375" style="79" customWidth="1"/>
    <col min="15633" max="15633" width="0.42578125" style="79" customWidth="1"/>
    <col min="15634" max="15634" width="6.7109375" style="79" customWidth="1"/>
    <col min="15635" max="15635" width="7" style="79" customWidth="1"/>
    <col min="15636" max="15636" width="5.28515625" style="79" customWidth="1"/>
    <col min="15637" max="15637" width="5.140625" style="79" customWidth="1"/>
    <col min="15638" max="15640" width="5" style="79" customWidth="1"/>
    <col min="15641" max="15641" width="4.85546875" style="79" customWidth="1"/>
    <col min="15642" max="15642" width="5.140625" style="79" customWidth="1"/>
    <col min="15643" max="15643" width="0.85546875" style="79" customWidth="1"/>
    <col min="15644" max="15644" width="5.7109375" style="79" customWidth="1"/>
    <col min="15645" max="15645" width="5.140625" style="79" customWidth="1"/>
    <col min="15646" max="15647" width="5" style="79" customWidth="1"/>
    <col min="15648" max="15648" width="5.5703125" style="79" customWidth="1"/>
    <col min="15649" max="15649" width="5" style="79" customWidth="1"/>
    <col min="15650" max="15650" width="5.85546875" style="79" customWidth="1"/>
    <col min="15651" max="15872" width="11.42578125" style="79"/>
    <col min="15873" max="15873" width="2.7109375" style="79" customWidth="1"/>
    <col min="15874" max="15875" width="5.7109375" style="79" customWidth="1"/>
    <col min="15876" max="15877" width="2.7109375" style="79" customWidth="1"/>
    <col min="15878" max="15879" width="6.7109375" style="79" customWidth="1"/>
    <col min="15880" max="15880" width="0.42578125" style="79" customWidth="1"/>
    <col min="15881" max="15882" width="6.7109375" style="79" customWidth="1"/>
    <col min="15883" max="15883" width="0.42578125" style="79" customWidth="1"/>
    <col min="15884" max="15885" width="6.7109375" style="79" customWidth="1"/>
    <col min="15886" max="15886" width="0.42578125" style="79" customWidth="1"/>
    <col min="15887" max="15888" width="6.7109375" style="79" customWidth="1"/>
    <col min="15889" max="15889" width="0.42578125" style="79" customWidth="1"/>
    <col min="15890" max="15890" width="6.7109375" style="79" customWidth="1"/>
    <col min="15891" max="15891" width="7" style="79" customWidth="1"/>
    <col min="15892" max="15892" width="5.28515625" style="79" customWidth="1"/>
    <col min="15893" max="15893" width="5.140625" style="79" customWidth="1"/>
    <col min="15894" max="15896" width="5" style="79" customWidth="1"/>
    <col min="15897" max="15897" width="4.85546875" style="79" customWidth="1"/>
    <col min="15898" max="15898" width="5.140625" style="79" customWidth="1"/>
    <col min="15899" max="15899" width="0.85546875" style="79" customWidth="1"/>
    <col min="15900" max="15900" width="5.7109375" style="79" customWidth="1"/>
    <col min="15901" max="15901" width="5.140625" style="79" customWidth="1"/>
    <col min="15902" max="15903" width="5" style="79" customWidth="1"/>
    <col min="15904" max="15904" width="5.5703125" style="79" customWidth="1"/>
    <col min="15905" max="15905" width="5" style="79" customWidth="1"/>
    <col min="15906" max="15906" width="5.85546875" style="79" customWidth="1"/>
    <col min="15907" max="16128" width="11.42578125" style="79"/>
    <col min="16129" max="16129" width="2.7109375" style="79" customWidth="1"/>
    <col min="16130" max="16131" width="5.7109375" style="79" customWidth="1"/>
    <col min="16132" max="16133" width="2.7109375" style="79" customWidth="1"/>
    <col min="16134" max="16135" width="6.7109375" style="79" customWidth="1"/>
    <col min="16136" max="16136" width="0.42578125" style="79" customWidth="1"/>
    <col min="16137" max="16138" width="6.7109375" style="79" customWidth="1"/>
    <col min="16139" max="16139" width="0.42578125" style="79" customWidth="1"/>
    <col min="16140" max="16141" width="6.7109375" style="79" customWidth="1"/>
    <col min="16142" max="16142" width="0.42578125" style="79" customWidth="1"/>
    <col min="16143" max="16144" width="6.7109375" style="79" customWidth="1"/>
    <col min="16145" max="16145" width="0.42578125" style="79" customWidth="1"/>
    <col min="16146" max="16146" width="6.7109375" style="79" customWidth="1"/>
    <col min="16147" max="16147" width="7" style="79" customWidth="1"/>
    <col min="16148" max="16148" width="5.28515625" style="79" customWidth="1"/>
    <col min="16149" max="16149" width="5.140625" style="79" customWidth="1"/>
    <col min="16150" max="16152" width="5" style="79" customWidth="1"/>
    <col min="16153" max="16153" width="4.85546875" style="79" customWidth="1"/>
    <col min="16154" max="16154" width="5.140625" style="79" customWidth="1"/>
    <col min="16155" max="16155" width="0.85546875" style="79" customWidth="1"/>
    <col min="16156" max="16156" width="5.7109375" style="79" customWidth="1"/>
    <col min="16157" max="16157" width="5.140625" style="79" customWidth="1"/>
    <col min="16158" max="16159" width="5" style="79" customWidth="1"/>
    <col min="16160" max="16160" width="5.5703125" style="79" customWidth="1"/>
    <col min="16161" max="16161" width="5" style="79" customWidth="1"/>
    <col min="16162" max="16162" width="5.85546875" style="79" customWidth="1"/>
    <col min="16163" max="16384" width="11.42578125" style="79"/>
  </cols>
  <sheetData>
    <row r="1" spans="1:35" ht="12.75" customHeight="1">
      <c r="A1" s="83"/>
      <c r="B1" s="83"/>
      <c r="C1" s="83"/>
      <c r="D1" s="83"/>
      <c r="E1" s="83"/>
      <c r="F1" s="83"/>
      <c r="G1" s="83"/>
      <c r="H1" s="83"/>
      <c r="I1" s="83"/>
      <c r="J1" s="83"/>
      <c r="K1" s="83"/>
      <c r="L1" s="83"/>
      <c r="M1" s="83"/>
      <c r="N1" s="83"/>
      <c r="O1" s="83"/>
      <c r="P1" s="83"/>
      <c r="Q1" s="83"/>
      <c r="R1" s="1459"/>
    </row>
    <row r="2" spans="1:35" ht="14.1" customHeight="1">
      <c r="B2" s="2273" t="s">
        <v>1484</v>
      </c>
      <c r="C2" s="2273"/>
      <c r="D2" s="2273"/>
      <c r="E2" s="2273"/>
      <c r="F2" s="2273"/>
      <c r="G2" s="2273"/>
      <c r="H2" s="2273"/>
      <c r="I2" s="2273"/>
      <c r="J2" s="2273"/>
      <c r="K2" s="2273"/>
      <c r="L2" s="2273"/>
      <c r="M2" s="2273"/>
      <c r="N2" s="2273"/>
      <c r="O2" s="2273"/>
      <c r="P2" s="2273"/>
      <c r="Q2" s="2273"/>
      <c r="R2" s="2273"/>
      <c r="S2" s="1009"/>
      <c r="T2" s="1009"/>
      <c r="U2" s="1009"/>
      <c r="V2" s="1009"/>
      <c r="W2" s="1009"/>
      <c r="X2" s="1009"/>
      <c r="Y2" s="1009"/>
      <c r="Z2" s="1009"/>
      <c r="AA2" s="1009"/>
      <c r="AB2" s="1009"/>
      <c r="AC2" s="1009"/>
      <c r="AD2" s="1009"/>
      <c r="AE2" s="1009"/>
      <c r="AF2" s="1009"/>
      <c r="AG2" s="1009"/>
      <c r="AH2" s="1009"/>
    </row>
    <row r="3" spans="1:35" ht="14.1" customHeight="1">
      <c r="B3" s="2273" t="s">
        <v>77</v>
      </c>
      <c r="C3" s="2273"/>
      <c r="D3" s="2273"/>
      <c r="E3" s="2273"/>
      <c r="F3" s="2273"/>
      <c r="G3" s="2273"/>
      <c r="H3" s="2273"/>
      <c r="I3" s="2273"/>
      <c r="J3" s="2273"/>
      <c r="K3" s="2273"/>
      <c r="L3" s="2273"/>
      <c r="M3" s="2273"/>
      <c r="N3" s="2273"/>
      <c r="O3" s="2273"/>
      <c r="P3" s="2273"/>
      <c r="Q3" s="2273"/>
      <c r="R3" s="2273"/>
      <c r="S3" s="1009"/>
      <c r="T3" s="1009"/>
      <c r="U3" s="1009"/>
      <c r="V3" s="1009"/>
      <c r="W3" s="1009"/>
      <c r="X3" s="1009"/>
      <c r="Y3" s="1009"/>
      <c r="Z3" s="1009"/>
      <c r="AA3" s="1009"/>
      <c r="AB3" s="1009"/>
      <c r="AC3" s="1009"/>
      <c r="AD3" s="1009"/>
      <c r="AE3" s="1009"/>
      <c r="AF3" s="1009"/>
      <c r="AG3" s="1009"/>
      <c r="AH3" s="1009"/>
    </row>
    <row r="4" spans="1:35" ht="9" customHeight="1">
      <c r="B4" s="1323"/>
      <c r="C4" s="1323"/>
      <c r="D4" s="1323"/>
      <c r="E4" s="1323"/>
      <c r="F4" s="1323"/>
      <c r="G4" s="1323"/>
      <c r="H4" s="1323"/>
      <c r="I4" s="1323"/>
      <c r="J4" s="1323"/>
      <c r="K4" s="1323"/>
      <c r="L4" s="1323"/>
      <c r="M4" s="1323"/>
      <c r="N4" s="1323"/>
      <c r="O4" s="1323"/>
      <c r="P4" s="1323"/>
      <c r="Q4" s="1323"/>
      <c r="R4" s="1323"/>
      <c r="S4" s="1009"/>
      <c r="T4" s="1009"/>
      <c r="U4" s="1009"/>
      <c r="V4" s="1009"/>
      <c r="W4" s="1009"/>
      <c r="X4" s="1009"/>
      <c r="Y4" s="1009"/>
      <c r="Z4" s="1009"/>
      <c r="AA4" s="1009"/>
      <c r="AB4" s="1009"/>
      <c r="AC4" s="1009"/>
      <c r="AD4" s="1009"/>
      <c r="AE4" s="1009"/>
      <c r="AF4" s="1009"/>
      <c r="AG4" s="1009"/>
      <c r="AH4" s="1009"/>
    </row>
    <row r="5" spans="1:35" ht="9" customHeight="1">
      <c r="A5" s="83"/>
      <c r="B5" s="212"/>
      <c r="C5" s="212"/>
      <c r="D5" s="212"/>
      <c r="E5" s="212"/>
      <c r="F5" s="212"/>
      <c r="G5" s="212"/>
      <c r="H5" s="212"/>
      <c r="I5" s="212"/>
      <c r="J5" s="212"/>
      <c r="K5" s="212"/>
      <c r="L5" s="212"/>
      <c r="M5" s="212"/>
      <c r="N5" s="212"/>
      <c r="O5" s="212"/>
      <c r="P5" s="212"/>
      <c r="Q5" s="212"/>
      <c r="R5" s="2112"/>
    </row>
    <row r="6" spans="1:35" ht="13.5" customHeight="1">
      <c r="A6" s="83"/>
      <c r="B6" s="2776" t="s">
        <v>1485</v>
      </c>
      <c r="C6" s="2776"/>
      <c r="D6" s="2776"/>
      <c r="E6" s="2113"/>
      <c r="F6" s="2776" t="s">
        <v>1486</v>
      </c>
      <c r="G6" s="2776"/>
      <c r="H6" s="2114"/>
      <c r="I6" s="2776" t="s">
        <v>1487</v>
      </c>
      <c r="J6" s="2776"/>
      <c r="K6" s="2114"/>
      <c r="L6" s="2776" t="s">
        <v>1488</v>
      </c>
      <c r="M6" s="2776"/>
      <c r="N6" s="2113"/>
      <c r="O6" s="2780" t="s">
        <v>1489</v>
      </c>
      <c r="P6" s="2780"/>
      <c r="Q6" s="2115"/>
      <c r="R6" s="2776" t="s">
        <v>8</v>
      </c>
      <c r="S6" s="83"/>
      <c r="U6" s="79"/>
    </row>
    <row r="7" spans="1:35" ht="13.5" customHeight="1">
      <c r="A7" s="83"/>
      <c r="B7" s="2776"/>
      <c r="C7" s="2776"/>
      <c r="D7" s="2776"/>
      <c r="E7" s="2113"/>
      <c r="F7" s="2777"/>
      <c r="G7" s="2777"/>
      <c r="H7" s="2114"/>
      <c r="I7" s="2777"/>
      <c r="J7" s="2777"/>
      <c r="K7" s="2114"/>
      <c r="L7" s="2777"/>
      <c r="M7" s="2777"/>
      <c r="N7" s="2113"/>
      <c r="O7" s="2779"/>
      <c r="P7" s="2779"/>
      <c r="Q7" s="2115"/>
      <c r="R7" s="2776"/>
      <c r="S7" s="83"/>
      <c r="U7" s="79"/>
    </row>
    <row r="8" spans="1:35" ht="13.5" customHeight="1">
      <c r="A8" s="83"/>
      <c r="B8" s="2777"/>
      <c r="C8" s="2777"/>
      <c r="D8" s="2777"/>
      <c r="E8" s="424"/>
      <c r="F8" s="424" t="s">
        <v>18</v>
      </c>
      <c r="G8" s="424" t="s">
        <v>19</v>
      </c>
      <c r="H8" s="2116"/>
      <c r="I8" s="424" t="s">
        <v>18</v>
      </c>
      <c r="J8" s="424" t="s">
        <v>19</v>
      </c>
      <c r="K8" s="2116"/>
      <c r="L8" s="424" t="s">
        <v>18</v>
      </c>
      <c r="M8" s="424" t="s">
        <v>19</v>
      </c>
      <c r="N8" s="2116"/>
      <c r="O8" s="424" t="s">
        <v>18</v>
      </c>
      <c r="P8" s="424" t="s">
        <v>19</v>
      </c>
      <c r="Q8" s="2117"/>
      <c r="R8" s="2777"/>
      <c r="S8" s="83"/>
      <c r="U8" s="79"/>
    </row>
    <row r="9" spans="1:35" ht="3.75" customHeight="1">
      <c r="A9" s="83"/>
      <c r="B9" s="83"/>
      <c r="C9" s="83"/>
      <c r="D9" s="1391"/>
      <c r="E9" s="1391"/>
      <c r="F9" s="1391"/>
      <c r="G9" s="1391"/>
      <c r="H9" s="1391"/>
      <c r="I9" s="1391"/>
      <c r="J9" s="1391"/>
      <c r="K9" s="1391"/>
      <c r="L9" s="1391"/>
      <c r="M9" s="1391"/>
      <c r="N9" s="1391"/>
      <c r="O9" s="1391"/>
      <c r="P9" s="1391"/>
      <c r="Q9" s="1391"/>
      <c r="R9" s="1403"/>
      <c r="S9" s="83"/>
      <c r="T9" s="155"/>
      <c r="U9" s="155"/>
    </row>
    <row r="10" spans="1:35" ht="18.75" customHeight="1">
      <c r="A10" s="83"/>
      <c r="B10" s="92" t="s">
        <v>1490</v>
      </c>
      <c r="C10" s="92"/>
      <c r="D10" s="92"/>
      <c r="E10" s="92"/>
      <c r="F10" s="1007">
        <v>7</v>
      </c>
      <c r="G10" s="655">
        <v>1</v>
      </c>
      <c r="H10" s="1007"/>
      <c r="I10" s="655">
        <v>0</v>
      </c>
      <c r="J10" s="1007">
        <v>0</v>
      </c>
      <c r="K10" s="655"/>
      <c r="L10" s="655">
        <v>1</v>
      </c>
      <c r="M10" s="655">
        <v>1</v>
      </c>
      <c r="N10" s="655"/>
      <c r="O10" s="655">
        <f t="shared" ref="O10:P16" si="0">SUM(F10+I10+L10)</f>
        <v>8</v>
      </c>
      <c r="P10" s="655">
        <f t="shared" si="0"/>
        <v>2</v>
      </c>
      <c r="Q10" s="1456"/>
      <c r="R10" s="1618">
        <f t="shared" ref="R10:R16" si="1">SUM(O10:P10)</f>
        <v>10</v>
      </c>
      <c r="S10" s="83"/>
      <c r="T10" s="155"/>
      <c r="U10" s="155"/>
      <c r="AB10" s="655"/>
      <c r="AC10" s="1007"/>
      <c r="AD10" s="1007"/>
      <c r="AE10" s="1007"/>
      <c r="AF10" s="655"/>
      <c r="AG10" s="655"/>
      <c r="AH10" s="655"/>
      <c r="AI10" s="655"/>
    </row>
    <row r="11" spans="1:35" ht="18.75" customHeight="1">
      <c r="A11" s="83"/>
      <c r="B11" s="92" t="s">
        <v>1491</v>
      </c>
      <c r="C11" s="92"/>
      <c r="D11" s="92"/>
      <c r="E11" s="92"/>
      <c r="F11" s="655">
        <v>15</v>
      </c>
      <c r="G11" s="655">
        <v>3</v>
      </c>
      <c r="H11" s="655"/>
      <c r="I11" s="655">
        <v>6</v>
      </c>
      <c r="J11" s="655">
        <v>0</v>
      </c>
      <c r="K11" s="655"/>
      <c r="L11" s="655">
        <v>20</v>
      </c>
      <c r="M11" s="655">
        <v>5</v>
      </c>
      <c r="N11" s="655"/>
      <c r="O11" s="655">
        <f t="shared" si="0"/>
        <v>41</v>
      </c>
      <c r="P11" s="655">
        <f t="shared" si="0"/>
        <v>8</v>
      </c>
      <c r="Q11" s="1456"/>
      <c r="R11" s="1618">
        <f t="shared" si="1"/>
        <v>49</v>
      </c>
      <c r="S11" s="83"/>
      <c r="T11" s="155"/>
      <c r="U11" s="155"/>
      <c r="AB11" s="655"/>
      <c r="AC11" s="655"/>
      <c r="AD11" s="655"/>
      <c r="AE11" s="655"/>
      <c r="AF11" s="655"/>
      <c r="AG11" s="655"/>
      <c r="AH11" s="655"/>
      <c r="AI11" s="655"/>
    </row>
    <row r="12" spans="1:35" ht="18.75" customHeight="1">
      <c r="A12" s="83"/>
      <c r="B12" s="92" t="s">
        <v>1492</v>
      </c>
      <c r="C12" s="92"/>
      <c r="D12" s="92"/>
      <c r="E12" s="92"/>
      <c r="F12" s="1007">
        <v>482</v>
      </c>
      <c r="G12" s="655">
        <v>119</v>
      </c>
      <c r="H12" s="1007"/>
      <c r="I12" s="655">
        <v>15</v>
      </c>
      <c r="J12" s="1007">
        <v>0</v>
      </c>
      <c r="K12" s="655"/>
      <c r="L12" s="655">
        <v>359</v>
      </c>
      <c r="M12" s="655">
        <v>45</v>
      </c>
      <c r="N12" s="655"/>
      <c r="O12" s="655">
        <f t="shared" si="0"/>
        <v>856</v>
      </c>
      <c r="P12" s="655">
        <f t="shared" si="0"/>
        <v>164</v>
      </c>
      <c r="Q12" s="1456"/>
      <c r="R12" s="1618">
        <f t="shared" si="1"/>
        <v>1020</v>
      </c>
      <c r="S12" s="83"/>
      <c r="T12" s="155"/>
      <c r="U12" s="155"/>
      <c r="AB12" s="655"/>
      <c r="AC12" s="1007"/>
      <c r="AD12" s="1007"/>
      <c r="AE12" s="1007"/>
      <c r="AF12" s="655"/>
      <c r="AG12" s="655"/>
      <c r="AH12" s="655"/>
      <c r="AI12" s="655"/>
    </row>
    <row r="13" spans="1:35" ht="18.75" customHeight="1">
      <c r="A13" s="83"/>
      <c r="B13" s="92" t="s">
        <v>1493</v>
      </c>
      <c r="C13" s="92"/>
      <c r="D13" s="92"/>
      <c r="E13" s="92"/>
      <c r="F13" s="1007">
        <v>12</v>
      </c>
      <c r="G13" s="655">
        <v>8</v>
      </c>
      <c r="H13" s="1007"/>
      <c r="I13" s="655">
        <v>1</v>
      </c>
      <c r="J13" s="1007">
        <v>0</v>
      </c>
      <c r="K13" s="655"/>
      <c r="L13" s="655">
        <v>9</v>
      </c>
      <c r="M13" s="655">
        <v>4</v>
      </c>
      <c r="N13" s="655"/>
      <c r="O13" s="655">
        <f t="shared" si="0"/>
        <v>22</v>
      </c>
      <c r="P13" s="655">
        <f t="shared" si="0"/>
        <v>12</v>
      </c>
      <c r="Q13" s="1456"/>
      <c r="R13" s="1618">
        <f t="shared" si="1"/>
        <v>34</v>
      </c>
      <c r="S13" s="83"/>
      <c r="T13" s="155"/>
      <c r="U13" s="155"/>
      <c r="AB13" s="655"/>
      <c r="AC13" s="1007"/>
      <c r="AD13" s="1007"/>
      <c r="AE13" s="1007"/>
      <c r="AF13" s="655"/>
      <c r="AG13" s="655"/>
      <c r="AH13" s="655"/>
      <c r="AI13" s="655"/>
    </row>
    <row r="14" spans="1:35" ht="18.75" customHeight="1">
      <c r="A14" s="83"/>
      <c r="B14" s="92" t="s">
        <v>1494</v>
      </c>
      <c r="C14" s="92"/>
      <c r="D14" s="92"/>
      <c r="E14" s="92"/>
      <c r="F14" s="1007">
        <v>4</v>
      </c>
      <c r="G14" s="655">
        <v>3</v>
      </c>
      <c r="H14" s="1007"/>
      <c r="I14" s="655">
        <v>3</v>
      </c>
      <c r="J14" s="1007">
        <v>0</v>
      </c>
      <c r="K14" s="655"/>
      <c r="L14" s="655">
        <v>18</v>
      </c>
      <c r="M14" s="655">
        <v>3</v>
      </c>
      <c r="N14" s="655"/>
      <c r="O14" s="655">
        <f t="shared" si="0"/>
        <v>25</v>
      </c>
      <c r="P14" s="655">
        <f t="shared" si="0"/>
        <v>6</v>
      </c>
      <c r="Q14" s="1456"/>
      <c r="R14" s="1618">
        <f t="shared" si="1"/>
        <v>31</v>
      </c>
      <c r="S14" s="83"/>
      <c r="T14" s="155"/>
      <c r="U14" s="155"/>
      <c r="AB14" s="655"/>
      <c r="AC14" s="1007"/>
      <c r="AD14" s="1007"/>
      <c r="AE14" s="1007"/>
      <c r="AF14" s="655"/>
      <c r="AG14" s="655"/>
      <c r="AH14" s="655"/>
      <c r="AI14" s="655"/>
    </row>
    <row r="15" spans="1:35" ht="18.75" customHeight="1">
      <c r="A15" s="83"/>
      <c r="B15" s="92" t="s">
        <v>1495</v>
      </c>
      <c r="C15" s="92"/>
      <c r="D15" s="92"/>
      <c r="E15" s="92"/>
      <c r="F15" s="1007">
        <v>9</v>
      </c>
      <c r="G15" s="655">
        <v>2</v>
      </c>
      <c r="H15" s="1007"/>
      <c r="I15" s="655">
        <v>1</v>
      </c>
      <c r="J15" s="1007">
        <v>0</v>
      </c>
      <c r="K15" s="655"/>
      <c r="L15" s="655">
        <v>4</v>
      </c>
      <c r="M15" s="655">
        <v>0</v>
      </c>
      <c r="N15" s="655"/>
      <c r="O15" s="655">
        <f t="shared" si="0"/>
        <v>14</v>
      </c>
      <c r="P15" s="655">
        <f t="shared" si="0"/>
        <v>2</v>
      </c>
      <c r="Q15" s="1456"/>
      <c r="R15" s="1618">
        <f t="shared" si="1"/>
        <v>16</v>
      </c>
      <c r="S15" s="83"/>
      <c r="T15" s="155"/>
      <c r="U15" s="155"/>
      <c r="AB15" s="655"/>
      <c r="AC15" s="1007"/>
      <c r="AD15" s="1007"/>
      <c r="AE15" s="1007"/>
      <c r="AF15" s="655"/>
      <c r="AG15" s="655"/>
      <c r="AH15" s="655"/>
      <c r="AI15" s="655"/>
    </row>
    <row r="16" spans="1:35" ht="18.75" customHeight="1">
      <c r="A16" s="83"/>
      <c r="B16" s="92" t="s">
        <v>1496</v>
      </c>
      <c r="C16" s="92"/>
      <c r="D16" s="92"/>
      <c r="E16" s="92"/>
      <c r="F16" s="655">
        <v>0</v>
      </c>
      <c r="G16" s="1007">
        <v>0</v>
      </c>
      <c r="H16" s="1007"/>
      <c r="I16" s="1007">
        <v>0</v>
      </c>
      <c r="J16" s="655">
        <v>0</v>
      </c>
      <c r="K16" s="655"/>
      <c r="L16" s="655">
        <v>0</v>
      </c>
      <c r="M16" s="655">
        <v>0</v>
      </c>
      <c r="N16" s="655"/>
      <c r="O16" s="655">
        <f t="shared" si="0"/>
        <v>0</v>
      </c>
      <c r="P16" s="655">
        <f t="shared" si="0"/>
        <v>0</v>
      </c>
      <c r="Q16" s="1456"/>
      <c r="R16" s="1618">
        <f t="shared" si="1"/>
        <v>0</v>
      </c>
      <c r="S16" s="83"/>
      <c r="T16" s="155"/>
      <c r="U16" s="155"/>
    </row>
    <row r="17" spans="1:21" ht="3.75" customHeight="1">
      <c r="A17" s="83"/>
      <c r="B17" s="92"/>
      <c r="C17" s="92"/>
      <c r="D17" s="92"/>
      <c r="E17" s="92"/>
      <c r="F17" s="1461"/>
      <c r="G17" s="1461"/>
      <c r="H17" s="1461"/>
      <c r="I17" s="1461"/>
      <c r="J17" s="1461"/>
      <c r="K17" s="1461"/>
      <c r="L17" s="1461"/>
      <c r="M17" s="1461"/>
      <c r="N17" s="1461"/>
      <c r="O17" s="1461"/>
      <c r="P17" s="1461"/>
      <c r="Q17" s="1461"/>
      <c r="R17" s="1324"/>
      <c r="S17" s="83"/>
      <c r="U17" s="79"/>
    </row>
    <row r="18" spans="1:21" ht="12.75" customHeight="1">
      <c r="A18" s="83"/>
      <c r="B18" s="2644" t="s">
        <v>8</v>
      </c>
      <c r="C18" s="2644"/>
      <c r="D18" s="1429"/>
      <c r="E18" s="1429"/>
      <c r="F18" s="2118">
        <f>SUM(F10:F16)</f>
        <v>529</v>
      </c>
      <c r="G18" s="2118">
        <f t="shared" ref="G18:R18" si="2">SUM(G10:G16)</f>
        <v>136</v>
      </c>
      <c r="H18" s="2118"/>
      <c r="I18" s="2118">
        <f>SUM(I10:I16)</f>
        <v>26</v>
      </c>
      <c r="J18" s="2118">
        <f t="shared" si="2"/>
        <v>0</v>
      </c>
      <c r="K18" s="2118"/>
      <c r="L18" s="2118">
        <f>SUM(L10:L16)</f>
        <v>411</v>
      </c>
      <c r="M18" s="2118">
        <f t="shared" si="2"/>
        <v>58</v>
      </c>
      <c r="N18" s="2118"/>
      <c r="O18" s="2118">
        <f t="shared" si="2"/>
        <v>966</v>
      </c>
      <c r="P18" s="2118">
        <f t="shared" si="2"/>
        <v>194</v>
      </c>
      <c r="Q18" s="2118"/>
      <c r="R18" s="2118">
        <f t="shared" si="2"/>
        <v>1160</v>
      </c>
      <c r="S18" s="83"/>
      <c r="U18" s="79"/>
    </row>
    <row r="19" spans="1:21" ht="11.1" customHeight="1">
      <c r="A19" s="83"/>
      <c r="C19" s="1391"/>
      <c r="D19" s="1391"/>
      <c r="E19" s="1391"/>
      <c r="F19" s="1391"/>
      <c r="G19" s="1391"/>
      <c r="H19" s="1391"/>
      <c r="I19" s="1391"/>
      <c r="J19" s="1391"/>
      <c r="K19" s="1391"/>
      <c r="L19" s="1391"/>
      <c r="M19" s="1391"/>
      <c r="N19" s="1391"/>
      <c r="O19" s="1391"/>
      <c r="P19" s="1391"/>
      <c r="Q19" s="1391"/>
      <c r="R19" s="1403"/>
      <c r="U19" s="79"/>
    </row>
    <row r="20" spans="1:21" ht="11.1" customHeight="1">
      <c r="A20" s="83"/>
      <c r="C20" s="1391"/>
      <c r="D20" s="1391"/>
      <c r="E20" s="1391"/>
      <c r="F20" s="1391"/>
      <c r="G20" s="1391"/>
      <c r="H20" s="1391"/>
      <c r="I20" s="1391"/>
      <c r="J20" s="1391"/>
      <c r="K20" s="1391"/>
      <c r="L20" s="1391"/>
      <c r="M20" s="1391"/>
      <c r="N20" s="1391"/>
      <c r="O20" s="1391"/>
      <c r="P20" s="1391"/>
      <c r="Q20" s="1391"/>
      <c r="R20" s="1403"/>
      <c r="U20" s="79"/>
    </row>
    <row r="21" spans="1:21" ht="11.1" customHeight="1">
      <c r="A21" s="83"/>
      <c r="C21" s="1391"/>
      <c r="D21" s="1391"/>
      <c r="E21" s="1391"/>
      <c r="F21" s="1391"/>
      <c r="G21" s="1391"/>
      <c r="H21" s="1391"/>
      <c r="I21" s="1391"/>
      <c r="J21" s="1391"/>
      <c r="K21" s="1391"/>
      <c r="L21" s="1391"/>
      <c r="M21" s="1391"/>
      <c r="N21" s="1391"/>
      <c r="O21" s="1391"/>
      <c r="P21" s="1391"/>
      <c r="Q21" s="1391"/>
      <c r="R21" s="1403"/>
      <c r="U21" s="79"/>
    </row>
    <row r="22" spans="1:21" ht="11.1" customHeight="1">
      <c r="A22" s="83"/>
      <c r="C22" s="1391"/>
      <c r="D22" s="1391"/>
      <c r="E22" s="1391"/>
      <c r="F22" s="1391"/>
      <c r="G22" s="1391"/>
      <c r="H22" s="1391"/>
      <c r="I22" s="1391"/>
      <c r="J22" s="1391"/>
      <c r="K22" s="1391"/>
      <c r="L22" s="1391"/>
      <c r="M22" s="1391"/>
      <c r="N22" s="1391"/>
      <c r="O22" s="1391"/>
      <c r="P22" s="1391"/>
      <c r="Q22" s="1391"/>
      <c r="R22" s="1403"/>
      <c r="U22" s="79"/>
    </row>
    <row r="23" spans="1:21" ht="11.1" customHeight="1">
      <c r="A23" s="83"/>
      <c r="C23" s="1391"/>
      <c r="D23" s="1391"/>
      <c r="E23" s="1391"/>
      <c r="F23" s="1391"/>
      <c r="G23" s="1391"/>
      <c r="H23" s="1391"/>
      <c r="I23" s="1391"/>
      <c r="J23" s="1391"/>
      <c r="K23" s="1391"/>
      <c r="L23" s="1391"/>
      <c r="M23" s="1391"/>
      <c r="N23" s="1391"/>
      <c r="O23" s="1391"/>
      <c r="P23" s="1391"/>
      <c r="Q23" s="1391"/>
      <c r="R23" s="1403"/>
      <c r="U23" s="79"/>
    </row>
    <row r="28" spans="1:21">
      <c r="G28" s="221"/>
      <c r="H28" s="221"/>
      <c r="I28" s="221"/>
      <c r="J28" s="1456"/>
      <c r="K28" s="1456"/>
      <c r="L28" s="1456"/>
      <c r="M28" s="1456"/>
      <c r="N28" s="1456"/>
      <c r="O28" s="1456"/>
      <c r="P28" s="1456"/>
      <c r="Q28" s="1456"/>
    </row>
    <row r="29" spans="1:21">
      <c r="G29" s="1456"/>
      <c r="H29" s="1456"/>
      <c r="I29" s="1456"/>
      <c r="J29" s="1456"/>
      <c r="K29" s="1456"/>
      <c r="L29" s="1456"/>
      <c r="M29" s="1456"/>
      <c r="N29" s="1456"/>
      <c r="O29" s="1456"/>
      <c r="P29" s="1456"/>
      <c r="Q29" s="1456"/>
    </row>
    <row r="30" spans="1:21">
      <c r="G30" s="1456"/>
      <c r="H30" s="1456"/>
      <c r="I30" s="1456"/>
      <c r="J30" s="1456"/>
      <c r="K30" s="1456"/>
      <c r="L30" s="1456"/>
      <c r="M30" s="1456"/>
      <c r="N30" s="1456"/>
      <c r="O30" s="1456"/>
      <c r="P30" s="1456"/>
      <c r="Q30" s="1456"/>
    </row>
    <row r="31" spans="1:21">
      <c r="G31" s="1456"/>
      <c r="H31" s="1456"/>
      <c r="I31" s="1456"/>
      <c r="J31" s="1456"/>
      <c r="K31" s="1456"/>
      <c r="L31" s="1456"/>
      <c r="M31" s="1456"/>
      <c r="N31" s="1456"/>
      <c r="O31" s="1456"/>
      <c r="P31" s="1456"/>
      <c r="Q31" s="1456"/>
    </row>
    <row r="32" spans="1:21">
      <c r="G32" s="221"/>
      <c r="H32" s="221"/>
      <c r="I32" s="221"/>
      <c r="J32" s="1456"/>
      <c r="K32" s="1456"/>
      <c r="L32" s="1456"/>
      <c r="M32" s="1456"/>
      <c r="N32" s="1456"/>
      <c r="O32" s="1456"/>
      <c r="P32" s="1456"/>
      <c r="Q32" s="1456"/>
    </row>
    <row r="33" spans="7:17">
      <c r="G33" s="1456"/>
      <c r="H33" s="1456"/>
      <c r="I33" s="1456"/>
      <c r="J33" s="1456"/>
      <c r="K33" s="1456"/>
      <c r="L33" s="1456"/>
      <c r="M33" s="1456"/>
      <c r="N33" s="1456"/>
      <c r="O33" s="1456"/>
      <c r="P33" s="1456"/>
      <c r="Q33" s="1456"/>
    </row>
    <row r="34" spans="7:17">
      <c r="G34" s="1456"/>
      <c r="H34" s="1456"/>
      <c r="I34" s="1456"/>
      <c r="J34" s="1456"/>
      <c r="K34" s="1456"/>
      <c r="L34" s="1456"/>
      <c r="M34" s="1456"/>
      <c r="N34" s="1456"/>
      <c r="O34" s="1456"/>
      <c r="P34" s="1456"/>
      <c r="Q34" s="1456"/>
    </row>
    <row r="35" spans="7:17">
      <c r="G35" s="1456"/>
      <c r="H35" s="1456"/>
      <c r="I35" s="1456"/>
      <c r="J35" s="1456"/>
      <c r="K35" s="1456"/>
      <c r="L35" s="1456"/>
      <c r="M35" s="1456"/>
      <c r="N35" s="1456"/>
      <c r="O35" s="1456"/>
      <c r="P35" s="1456"/>
      <c r="Q35" s="1456"/>
    </row>
    <row r="36" spans="7:17">
      <c r="G36" s="1456"/>
      <c r="H36" s="1456"/>
      <c r="I36" s="1456"/>
      <c r="J36" s="1456"/>
      <c r="K36" s="1456"/>
      <c r="L36" s="1456"/>
      <c r="M36" s="1456"/>
      <c r="N36" s="1456"/>
      <c r="O36" s="1456"/>
      <c r="P36" s="1456"/>
      <c r="Q36" s="1456"/>
    </row>
    <row r="37" spans="7:17">
      <c r="G37" s="1456"/>
      <c r="H37" s="1456"/>
      <c r="I37" s="1456"/>
      <c r="J37" s="1456"/>
      <c r="K37" s="1456"/>
      <c r="L37" s="1456"/>
      <c r="M37" s="1456"/>
      <c r="N37" s="1456"/>
      <c r="O37" s="1456"/>
      <c r="P37" s="1456"/>
      <c r="Q37" s="1456"/>
    </row>
    <row r="38" spans="7:17">
      <c r="G38" s="1456"/>
      <c r="H38" s="1456"/>
      <c r="I38" s="1456"/>
      <c r="J38" s="1456"/>
      <c r="K38" s="1456"/>
      <c r="L38" s="1456"/>
      <c r="M38" s="1456"/>
      <c r="N38" s="1456"/>
      <c r="O38" s="1456"/>
      <c r="P38" s="1456"/>
      <c r="Q38" s="1456"/>
    </row>
    <row r="39" spans="7:17">
      <c r="G39" s="1456"/>
      <c r="H39" s="1456"/>
      <c r="I39" s="1456"/>
      <c r="J39" s="1456"/>
      <c r="K39" s="1456"/>
      <c r="L39" s="1456"/>
      <c r="M39" s="1456"/>
      <c r="N39" s="1456"/>
      <c r="O39" s="1456"/>
      <c r="P39" s="1456"/>
      <c r="Q39" s="1456"/>
    </row>
    <row r="40" spans="7:17">
      <c r="G40" s="1456"/>
      <c r="H40" s="1456"/>
      <c r="I40" s="1456"/>
      <c r="J40" s="1456"/>
      <c r="K40" s="1456"/>
      <c r="L40" s="1456"/>
      <c r="M40" s="1456"/>
      <c r="N40" s="1456"/>
      <c r="O40" s="1456"/>
      <c r="P40" s="1456"/>
      <c r="Q40" s="1456"/>
    </row>
    <row r="50" spans="2:2">
      <c r="B50" s="1391" t="s">
        <v>362</v>
      </c>
    </row>
  </sheetData>
  <mergeCells count="9">
    <mergeCell ref="B18:C18"/>
    <mergeCell ref="B2:R2"/>
    <mergeCell ref="B3:R3"/>
    <mergeCell ref="B6:D8"/>
    <mergeCell ref="F6:G7"/>
    <mergeCell ref="I6:J7"/>
    <mergeCell ref="L6:M7"/>
    <mergeCell ref="O6:P7"/>
    <mergeCell ref="R6:R8"/>
  </mergeCell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
  <sheetViews>
    <sheetView workbookViewId="0">
      <selection activeCell="V37" sqref="V37"/>
    </sheetView>
  </sheetViews>
  <sheetFormatPr baseColWidth="10" defaultRowHeight="12.75"/>
  <cols>
    <col min="1" max="1" width="2.7109375" style="79" customWidth="1"/>
    <col min="2" max="3" width="5.7109375" style="79" customWidth="1"/>
    <col min="4" max="5" width="2.7109375" style="79" customWidth="1"/>
    <col min="6" max="7" width="6.7109375" style="79" customWidth="1"/>
    <col min="8" max="8" width="0.42578125" style="79" customWidth="1"/>
    <col min="9" max="10" width="6.7109375" style="79" customWidth="1"/>
    <col min="11" max="11" width="0.42578125" style="461" customWidth="1"/>
    <col min="12" max="13" width="6.7109375" style="79" customWidth="1"/>
    <col min="14" max="14" width="0.42578125" style="79" customWidth="1"/>
    <col min="15" max="16" width="6.7109375" style="79" customWidth="1"/>
    <col min="17" max="17" width="0.42578125" style="79" customWidth="1"/>
    <col min="18" max="18" width="6.7109375" style="79" customWidth="1"/>
    <col min="19" max="256" width="11.42578125" style="79"/>
    <col min="257" max="257" width="2.7109375" style="79" customWidth="1"/>
    <col min="258" max="259" width="5.7109375" style="79" customWidth="1"/>
    <col min="260" max="261" width="2.7109375" style="79" customWidth="1"/>
    <col min="262" max="263" width="6.7109375" style="79" customWidth="1"/>
    <col min="264" max="264" width="0.42578125" style="79" customWidth="1"/>
    <col min="265" max="266" width="6.7109375" style="79" customWidth="1"/>
    <col min="267" max="267" width="0.42578125" style="79" customWidth="1"/>
    <col min="268" max="269" width="6.7109375" style="79" customWidth="1"/>
    <col min="270" max="270" width="0.42578125" style="79" customWidth="1"/>
    <col min="271" max="272" width="6.7109375" style="79" customWidth="1"/>
    <col min="273" max="273" width="0.42578125" style="79" customWidth="1"/>
    <col min="274" max="274" width="6.7109375" style="79" customWidth="1"/>
    <col min="275" max="512" width="11.42578125" style="79"/>
    <col min="513" max="513" width="2.7109375" style="79" customWidth="1"/>
    <col min="514" max="515" width="5.7109375" style="79" customWidth="1"/>
    <col min="516" max="517" width="2.7109375" style="79" customWidth="1"/>
    <col min="518" max="519" width="6.7109375" style="79" customWidth="1"/>
    <col min="520" max="520" width="0.42578125" style="79" customWidth="1"/>
    <col min="521" max="522" width="6.7109375" style="79" customWidth="1"/>
    <col min="523" max="523" width="0.42578125" style="79" customWidth="1"/>
    <col min="524" max="525" width="6.7109375" style="79" customWidth="1"/>
    <col min="526" max="526" width="0.42578125" style="79" customWidth="1"/>
    <col min="527" max="528" width="6.7109375" style="79" customWidth="1"/>
    <col min="529" max="529" width="0.42578125" style="79" customWidth="1"/>
    <col min="530" max="530" width="6.7109375" style="79" customWidth="1"/>
    <col min="531" max="768" width="11.42578125" style="79"/>
    <col min="769" max="769" width="2.7109375" style="79" customWidth="1"/>
    <col min="770" max="771" width="5.7109375" style="79" customWidth="1"/>
    <col min="772" max="773" width="2.7109375" style="79" customWidth="1"/>
    <col min="774" max="775" width="6.7109375" style="79" customWidth="1"/>
    <col min="776" max="776" width="0.42578125" style="79" customWidth="1"/>
    <col min="777" max="778" width="6.7109375" style="79" customWidth="1"/>
    <col min="779" max="779" width="0.42578125" style="79" customWidth="1"/>
    <col min="780" max="781" width="6.7109375" style="79" customWidth="1"/>
    <col min="782" max="782" width="0.42578125" style="79" customWidth="1"/>
    <col min="783" max="784" width="6.7109375" style="79" customWidth="1"/>
    <col min="785" max="785" width="0.42578125" style="79" customWidth="1"/>
    <col min="786" max="786" width="6.7109375" style="79" customWidth="1"/>
    <col min="787" max="1024" width="11.42578125" style="79"/>
    <col min="1025" max="1025" width="2.7109375" style="79" customWidth="1"/>
    <col min="1026" max="1027" width="5.7109375" style="79" customWidth="1"/>
    <col min="1028" max="1029" width="2.7109375" style="79" customWidth="1"/>
    <col min="1030" max="1031" width="6.7109375" style="79" customWidth="1"/>
    <col min="1032" max="1032" width="0.42578125" style="79" customWidth="1"/>
    <col min="1033" max="1034" width="6.7109375" style="79" customWidth="1"/>
    <col min="1035" max="1035" width="0.42578125" style="79" customWidth="1"/>
    <col min="1036" max="1037" width="6.7109375" style="79" customWidth="1"/>
    <col min="1038" max="1038" width="0.42578125" style="79" customWidth="1"/>
    <col min="1039" max="1040" width="6.7109375" style="79" customWidth="1"/>
    <col min="1041" max="1041" width="0.42578125" style="79" customWidth="1"/>
    <col min="1042" max="1042" width="6.7109375" style="79" customWidth="1"/>
    <col min="1043" max="1280" width="11.42578125" style="79"/>
    <col min="1281" max="1281" width="2.7109375" style="79" customWidth="1"/>
    <col min="1282" max="1283" width="5.7109375" style="79" customWidth="1"/>
    <col min="1284" max="1285" width="2.7109375" style="79" customWidth="1"/>
    <col min="1286" max="1287" width="6.7109375" style="79" customWidth="1"/>
    <col min="1288" max="1288" width="0.42578125" style="79" customWidth="1"/>
    <col min="1289" max="1290" width="6.7109375" style="79" customWidth="1"/>
    <col min="1291" max="1291" width="0.42578125" style="79" customWidth="1"/>
    <col min="1292" max="1293" width="6.7109375" style="79" customWidth="1"/>
    <col min="1294" max="1294" width="0.42578125" style="79" customWidth="1"/>
    <col min="1295" max="1296" width="6.7109375" style="79" customWidth="1"/>
    <col min="1297" max="1297" width="0.42578125" style="79" customWidth="1"/>
    <col min="1298" max="1298" width="6.7109375" style="79" customWidth="1"/>
    <col min="1299" max="1536" width="11.42578125" style="79"/>
    <col min="1537" max="1537" width="2.7109375" style="79" customWidth="1"/>
    <col min="1538" max="1539" width="5.7109375" style="79" customWidth="1"/>
    <col min="1540" max="1541" width="2.7109375" style="79" customWidth="1"/>
    <col min="1542" max="1543" width="6.7109375" style="79" customWidth="1"/>
    <col min="1544" max="1544" width="0.42578125" style="79" customWidth="1"/>
    <col min="1545" max="1546" width="6.7109375" style="79" customWidth="1"/>
    <col min="1547" max="1547" width="0.42578125" style="79" customWidth="1"/>
    <col min="1548" max="1549" width="6.7109375" style="79" customWidth="1"/>
    <col min="1550" max="1550" width="0.42578125" style="79" customWidth="1"/>
    <col min="1551" max="1552" width="6.7109375" style="79" customWidth="1"/>
    <col min="1553" max="1553" width="0.42578125" style="79" customWidth="1"/>
    <col min="1554" max="1554" width="6.7109375" style="79" customWidth="1"/>
    <col min="1555" max="1792" width="11.42578125" style="79"/>
    <col min="1793" max="1793" width="2.7109375" style="79" customWidth="1"/>
    <col min="1794" max="1795" width="5.7109375" style="79" customWidth="1"/>
    <col min="1796" max="1797" width="2.7109375" style="79" customWidth="1"/>
    <col min="1798" max="1799" width="6.7109375" style="79" customWidth="1"/>
    <col min="1800" max="1800" width="0.42578125" style="79" customWidth="1"/>
    <col min="1801" max="1802" width="6.7109375" style="79" customWidth="1"/>
    <col min="1803" max="1803" width="0.42578125" style="79" customWidth="1"/>
    <col min="1804" max="1805" width="6.7109375" style="79" customWidth="1"/>
    <col min="1806" max="1806" width="0.42578125" style="79" customWidth="1"/>
    <col min="1807" max="1808" width="6.7109375" style="79" customWidth="1"/>
    <col min="1809" max="1809" width="0.42578125" style="79" customWidth="1"/>
    <col min="1810" max="1810" width="6.7109375" style="79" customWidth="1"/>
    <col min="1811" max="2048" width="11.42578125" style="79"/>
    <col min="2049" max="2049" width="2.7109375" style="79" customWidth="1"/>
    <col min="2050" max="2051" width="5.7109375" style="79" customWidth="1"/>
    <col min="2052" max="2053" width="2.7109375" style="79" customWidth="1"/>
    <col min="2054" max="2055" width="6.7109375" style="79" customWidth="1"/>
    <col min="2056" max="2056" width="0.42578125" style="79" customWidth="1"/>
    <col min="2057" max="2058" width="6.7109375" style="79" customWidth="1"/>
    <col min="2059" max="2059" width="0.42578125" style="79" customWidth="1"/>
    <col min="2060" max="2061" width="6.7109375" style="79" customWidth="1"/>
    <col min="2062" max="2062" width="0.42578125" style="79" customWidth="1"/>
    <col min="2063" max="2064" width="6.7109375" style="79" customWidth="1"/>
    <col min="2065" max="2065" width="0.42578125" style="79" customWidth="1"/>
    <col min="2066" max="2066" width="6.7109375" style="79" customWidth="1"/>
    <col min="2067" max="2304" width="11.42578125" style="79"/>
    <col min="2305" max="2305" width="2.7109375" style="79" customWidth="1"/>
    <col min="2306" max="2307" width="5.7109375" style="79" customWidth="1"/>
    <col min="2308" max="2309" width="2.7109375" style="79" customWidth="1"/>
    <col min="2310" max="2311" width="6.7109375" style="79" customWidth="1"/>
    <col min="2312" max="2312" width="0.42578125" style="79" customWidth="1"/>
    <col min="2313" max="2314" width="6.7109375" style="79" customWidth="1"/>
    <col min="2315" max="2315" width="0.42578125" style="79" customWidth="1"/>
    <col min="2316" max="2317" width="6.7109375" style="79" customWidth="1"/>
    <col min="2318" max="2318" width="0.42578125" style="79" customWidth="1"/>
    <col min="2319" max="2320" width="6.7109375" style="79" customWidth="1"/>
    <col min="2321" max="2321" width="0.42578125" style="79" customWidth="1"/>
    <col min="2322" max="2322" width="6.7109375" style="79" customWidth="1"/>
    <col min="2323" max="2560" width="11.42578125" style="79"/>
    <col min="2561" max="2561" width="2.7109375" style="79" customWidth="1"/>
    <col min="2562" max="2563" width="5.7109375" style="79" customWidth="1"/>
    <col min="2564" max="2565" width="2.7109375" style="79" customWidth="1"/>
    <col min="2566" max="2567" width="6.7109375" style="79" customWidth="1"/>
    <col min="2568" max="2568" width="0.42578125" style="79" customWidth="1"/>
    <col min="2569" max="2570" width="6.7109375" style="79" customWidth="1"/>
    <col min="2571" max="2571" width="0.42578125" style="79" customWidth="1"/>
    <col min="2572" max="2573" width="6.7109375" style="79" customWidth="1"/>
    <col min="2574" max="2574" width="0.42578125" style="79" customWidth="1"/>
    <col min="2575" max="2576" width="6.7109375" style="79" customWidth="1"/>
    <col min="2577" max="2577" width="0.42578125" style="79" customWidth="1"/>
    <col min="2578" max="2578" width="6.7109375" style="79" customWidth="1"/>
    <col min="2579" max="2816" width="11.42578125" style="79"/>
    <col min="2817" max="2817" width="2.7109375" style="79" customWidth="1"/>
    <col min="2818" max="2819" width="5.7109375" style="79" customWidth="1"/>
    <col min="2820" max="2821" width="2.7109375" style="79" customWidth="1"/>
    <col min="2822" max="2823" width="6.7109375" style="79" customWidth="1"/>
    <col min="2824" max="2824" width="0.42578125" style="79" customWidth="1"/>
    <col min="2825" max="2826" width="6.7109375" style="79" customWidth="1"/>
    <col min="2827" max="2827" width="0.42578125" style="79" customWidth="1"/>
    <col min="2828" max="2829" width="6.7109375" style="79" customWidth="1"/>
    <col min="2830" max="2830" width="0.42578125" style="79" customWidth="1"/>
    <col min="2831" max="2832" width="6.7109375" style="79" customWidth="1"/>
    <col min="2833" max="2833" width="0.42578125" style="79" customWidth="1"/>
    <col min="2834" max="2834" width="6.7109375" style="79" customWidth="1"/>
    <col min="2835" max="3072" width="11.42578125" style="79"/>
    <col min="3073" max="3073" width="2.7109375" style="79" customWidth="1"/>
    <col min="3074" max="3075" width="5.7109375" style="79" customWidth="1"/>
    <col min="3076" max="3077" width="2.7109375" style="79" customWidth="1"/>
    <col min="3078" max="3079" width="6.7109375" style="79" customWidth="1"/>
    <col min="3080" max="3080" width="0.42578125" style="79" customWidth="1"/>
    <col min="3081" max="3082" width="6.7109375" style="79" customWidth="1"/>
    <col min="3083" max="3083" width="0.42578125" style="79" customWidth="1"/>
    <col min="3084" max="3085" width="6.7109375" style="79" customWidth="1"/>
    <col min="3086" max="3086" width="0.42578125" style="79" customWidth="1"/>
    <col min="3087" max="3088" width="6.7109375" style="79" customWidth="1"/>
    <col min="3089" max="3089" width="0.42578125" style="79" customWidth="1"/>
    <col min="3090" max="3090" width="6.7109375" style="79" customWidth="1"/>
    <col min="3091" max="3328" width="11.42578125" style="79"/>
    <col min="3329" max="3329" width="2.7109375" style="79" customWidth="1"/>
    <col min="3330" max="3331" width="5.7109375" style="79" customWidth="1"/>
    <col min="3332" max="3333" width="2.7109375" style="79" customWidth="1"/>
    <col min="3334" max="3335" width="6.7109375" style="79" customWidth="1"/>
    <col min="3336" max="3336" width="0.42578125" style="79" customWidth="1"/>
    <col min="3337" max="3338" width="6.7109375" style="79" customWidth="1"/>
    <col min="3339" max="3339" width="0.42578125" style="79" customWidth="1"/>
    <col min="3340" max="3341" width="6.7109375" style="79" customWidth="1"/>
    <col min="3342" max="3342" width="0.42578125" style="79" customWidth="1"/>
    <col min="3343" max="3344" width="6.7109375" style="79" customWidth="1"/>
    <col min="3345" max="3345" width="0.42578125" style="79" customWidth="1"/>
    <col min="3346" max="3346" width="6.7109375" style="79" customWidth="1"/>
    <col min="3347" max="3584" width="11.42578125" style="79"/>
    <col min="3585" max="3585" width="2.7109375" style="79" customWidth="1"/>
    <col min="3586" max="3587" width="5.7109375" style="79" customWidth="1"/>
    <col min="3588" max="3589" width="2.7109375" style="79" customWidth="1"/>
    <col min="3590" max="3591" width="6.7109375" style="79" customWidth="1"/>
    <col min="3592" max="3592" width="0.42578125" style="79" customWidth="1"/>
    <col min="3593" max="3594" width="6.7109375" style="79" customWidth="1"/>
    <col min="3595" max="3595" width="0.42578125" style="79" customWidth="1"/>
    <col min="3596" max="3597" width="6.7109375" style="79" customWidth="1"/>
    <col min="3598" max="3598" width="0.42578125" style="79" customWidth="1"/>
    <col min="3599" max="3600" width="6.7109375" style="79" customWidth="1"/>
    <col min="3601" max="3601" width="0.42578125" style="79" customWidth="1"/>
    <col min="3602" max="3602" width="6.7109375" style="79" customWidth="1"/>
    <col min="3603" max="3840" width="11.42578125" style="79"/>
    <col min="3841" max="3841" width="2.7109375" style="79" customWidth="1"/>
    <col min="3842" max="3843" width="5.7109375" style="79" customWidth="1"/>
    <col min="3844" max="3845" width="2.7109375" style="79" customWidth="1"/>
    <col min="3846" max="3847" width="6.7109375" style="79" customWidth="1"/>
    <col min="3848" max="3848" width="0.42578125" style="79" customWidth="1"/>
    <col min="3849" max="3850" width="6.7109375" style="79" customWidth="1"/>
    <col min="3851" max="3851" width="0.42578125" style="79" customWidth="1"/>
    <col min="3852" max="3853" width="6.7109375" style="79" customWidth="1"/>
    <col min="3854" max="3854" width="0.42578125" style="79" customWidth="1"/>
    <col min="3855" max="3856" width="6.7109375" style="79" customWidth="1"/>
    <col min="3857" max="3857" width="0.42578125" style="79" customWidth="1"/>
    <col min="3858" max="3858" width="6.7109375" style="79" customWidth="1"/>
    <col min="3859" max="4096" width="11.42578125" style="79"/>
    <col min="4097" max="4097" width="2.7109375" style="79" customWidth="1"/>
    <col min="4098" max="4099" width="5.7109375" style="79" customWidth="1"/>
    <col min="4100" max="4101" width="2.7109375" style="79" customWidth="1"/>
    <col min="4102" max="4103" width="6.7109375" style="79" customWidth="1"/>
    <col min="4104" max="4104" width="0.42578125" style="79" customWidth="1"/>
    <col min="4105" max="4106" width="6.7109375" style="79" customWidth="1"/>
    <col min="4107" max="4107" width="0.42578125" style="79" customWidth="1"/>
    <col min="4108" max="4109" width="6.7109375" style="79" customWidth="1"/>
    <col min="4110" max="4110" width="0.42578125" style="79" customWidth="1"/>
    <col min="4111" max="4112" width="6.7109375" style="79" customWidth="1"/>
    <col min="4113" max="4113" width="0.42578125" style="79" customWidth="1"/>
    <col min="4114" max="4114" width="6.7109375" style="79" customWidth="1"/>
    <col min="4115" max="4352" width="11.42578125" style="79"/>
    <col min="4353" max="4353" width="2.7109375" style="79" customWidth="1"/>
    <col min="4354" max="4355" width="5.7109375" style="79" customWidth="1"/>
    <col min="4356" max="4357" width="2.7109375" style="79" customWidth="1"/>
    <col min="4358" max="4359" width="6.7109375" style="79" customWidth="1"/>
    <col min="4360" max="4360" width="0.42578125" style="79" customWidth="1"/>
    <col min="4361" max="4362" width="6.7109375" style="79" customWidth="1"/>
    <col min="4363" max="4363" width="0.42578125" style="79" customWidth="1"/>
    <col min="4364" max="4365" width="6.7109375" style="79" customWidth="1"/>
    <col min="4366" max="4366" width="0.42578125" style="79" customWidth="1"/>
    <col min="4367" max="4368" width="6.7109375" style="79" customWidth="1"/>
    <col min="4369" max="4369" width="0.42578125" style="79" customWidth="1"/>
    <col min="4370" max="4370" width="6.7109375" style="79" customWidth="1"/>
    <col min="4371" max="4608" width="11.42578125" style="79"/>
    <col min="4609" max="4609" width="2.7109375" style="79" customWidth="1"/>
    <col min="4610" max="4611" width="5.7109375" style="79" customWidth="1"/>
    <col min="4612" max="4613" width="2.7109375" style="79" customWidth="1"/>
    <col min="4614" max="4615" width="6.7109375" style="79" customWidth="1"/>
    <col min="4616" max="4616" width="0.42578125" style="79" customWidth="1"/>
    <col min="4617" max="4618" width="6.7109375" style="79" customWidth="1"/>
    <col min="4619" max="4619" width="0.42578125" style="79" customWidth="1"/>
    <col min="4620" max="4621" width="6.7109375" style="79" customWidth="1"/>
    <col min="4622" max="4622" width="0.42578125" style="79" customWidth="1"/>
    <col min="4623" max="4624" width="6.7109375" style="79" customWidth="1"/>
    <col min="4625" max="4625" width="0.42578125" style="79" customWidth="1"/>
    <col min="4626" max="4626" width="6.7109375" style="79" customWidth="1"/>
    <col min="4627" max="4864" width="11.42578125" style="79"/>
    <col min="4865" max="4865" width="2.7109375" style="79" customWidth="1"/>
    <col min="4866" max="4867" width="5.7109375" style="79" customWidth="1"/>
    <col min="4868" max="4869" width="2.7109375" style="79" customWidth="1"/>
    <col min="4870" max="4871" width="6.7109375" style="79" customWidth="1"/>
    <col min="4872" max="4872" width="0.42578125" style="79" customWidth="1"/>
    <col min="4873" max="4874" width="6.7109375" style="79" customWidth="1"/>
    <col min="4875" max="4875" width="0.42578125" style="79" customWidth="1"/>
    <col min="4876" max="4877" width="6.7109375" style="79" customWidth="1"/>
    <col min="4878" max="4878" width="0.42578125" style="79" customWidth="1"/>
    <col min="4879" max="4880" width="6.7109375" style="79" customWidth="1"/>
    <col min="4881" max="4881" width="0.42578125" style="79" customWidth="1"/>
    <col min="4882" max="4882" width="6.7109375" style="79" customWidth="1"/>
    <col min="4883" max="5120" width="11.42578125" style="79"/>
    <col min="5121" max="5121" width="2.7109375" style="79" customWidth="1"/>
    <col min="5122" max="5123" width="5.7109375" style="79" customWidth="1"/>
    <col min="5124" max="5125" width="2.7109375" style="79" customWidth="1"/>
    <col min="5126" max="5127" width="6.7109375" style="79" customWidth="1"/>
    <col min="5128" max="5128" width="0.42578125" style="79" customWidth="1"/>
    <col min="5129" max="5130" width="6.7109375" style="79" customWidth="1"/>
    <col min="5131" max="5131" width="0.42578125" style="79" customWidth="1"/>
    <col min="5132" max="5133" width="6.7109375" style="79" customWidth="1"/>
    <col min="5134" max="5134" width="0.42578125" style="79" customWidth="1"/>
    <col min="5135" max="5136" width="6.7109375" style="79" customWidth="1"/>
    <col min="5137" max="5137" width="0.42578125" style="79" customWidth="1"/>
    <col min="5138" max="5138" width="6.7109375" style="79" customWidth="1"/>
    <col min="5139" max="5376" width="11.42578125" style="79"/>
    <col min="5377" max="5377" width="2.7109375" style="79" customWidth="1"/>
    <col min="5378" max="5379" width="5.7109375" style="79" customWidth="1"/>
    <col min="5380" max="5381" width="2.7109375" style="79" customWidth="1"/>
    <col min="5382" max="5383" width="6.7109375" style="79" customWidth="1"/>
    <col min="5384" max="5384" width="0.42578125" style="79" customWidth="1"/>
    <col min="5385" max="5386" width="6.7109375" style="79" customWidth="1"/>
    <col min="5387" max="5387" width="0.42578125" style="79" customWidth="1"/>
    <col min="5388" max="5389" width="6.7109375" style="79" customWidth="1"/>
    <col min="5390" max="5390" width="0.42578125" style="79" customWidth="1"/>
    <col min="5391" max="5392" width="6.7109375" style="79" customWidth="1"/>
    <col min="5393" max="5393" width="0.42578125" style="79" customWidth="1"/>
    <col min="5394" max="5394" width="6.7109375" style="79" customWidth="1"/>
    <col min="5395" max="5632" width="11.42578125" style="79"/>
    <col min="5633" max="5633" width="2.7109375" style="79" customWidth="1"/>
    <col min="5634" max="5635" width="5.7109375" style="79" customWidth="1"/>
    <col min="5636" max="5637" width="2.7109375" style="79" customWidth="1"/>
    <col min="5638" max="5639" width="6.7109375" style="79" customWidth="1"/>
    <col min="5640" max="5640" width="0.42578125" style="79" customWidth="1"/>
    <col min="5641" max="5642" width="6.7109375" style="79" customWidth="1"/>
    <col min="5643" max="5643" width="0.42578125" style="79" customWidth="1"/>
    <col min="5644" max="5645" width="6.7109375" style="79" customWidth="1"/>
    <col min="5646" max="5646" width="0.42578125" style="79" customWidth="1"/>
    <col min="5647" max="5648" width="6.7109375" style="79" customWidth="1"/>
    <col min="5649" max="5649" width="0.42578125" style="79" customWidth="1"/>
    <col min="5650" max="5650" width="6.7109375" style="79" customWidth="1"/>
    <col min="5651" max="5888" width="11.42578125" style="79"/>
    <col min="5889" max="5889" width="2.7109375" style="79" customWidth="1"/>
    <col min="5890" max="5891" width="5.7109375" style="79" customWidth="1"/>
    <col min="5892" max="5893" width="2.7109375" style="79" customWidth="1"/>
    <col min="5894" max="5895" width="6.7109375" style="79" customWidth="1"/>
    <col min="5896" max="5896" width="0.42578125" style="79" customWidth="1"/>
    <col min="5897" max="5898" width="6.7109375" style="79" customWidth="1"/>
    <col min="5899" max="5899" width="0.42578125" style="79" customWidth="1"/>
    <col min="5900" max="5901" width="6.7109375" style="79" customWidth="1"/>
    <col min="5902" max="5902" width="0.42578125" style="79" customWidth="1"/>
    <col min="5903" max="5904" width="6.7109375" style="79" customWidth="1"/>
    <col min="5905" max="5905" width="0.42578125" style="79" customWidth="1"/>
    <col min="5906" max="5906" width="6.7109375" style="79" customWidth="1"/>
    <col min="5907" max="6144" width="11.42578125" style="79"/>
    <col min="6145" max="6145" width="2.7109375" style="79" customWidth="1"/>
    <col min="6146" max="6147" width="5.7109375" style="79" customWidth="1"/>
    <col min="6148" max="6149" width="2.7109375" style="79" customWidth="1"/>
    <col min="6150" max="6151" width="6.7109375" style="79" customWidth="1"/>
    <col min="6152" max="6152" width="0.42578125" style="79" customWidth="1"/>
    <col min="6153" max="6154" width="6.7109375" style="79" customWidth="1"/>
    <col min="6155" max="6155" width="0.42578125" style="79" customWidth="1"/>
    <col min="6156" max="6157" width="6.7109375" style="79" customWidth="1"/>
    <col min="6158" max="6158" width="0.42578125" style="79" customWidth="1"/>
    <col min="6159" max="6160" width="6.7109375" style="79" customWidth="1"/>
    <col min="6161" max="6161" width="0.42578125" style="79" customWidth="1"/>
    <col min="6162" max="6162" width="6.7109375" style="79" customWidth="1"/>
    <col min="6163" max="6400" width="11.42578125" style="79"/>
    <col min="6401" max="6401" width="2.7109375" style="79" customWidth="1"/>
    <col min="6402" max="6403" width="5.7109375" style="79" customWidth="1"/>
    <col min="6404" max="6405" width="2.7109375" style="79" customWidth="1"/>
    <col min="6406" max="6407" width="6.7109375" style="79" customWidth="1"/>
    <col min="6408" max="6408" width="0.42578125" style="79" customWidth="1"/>
    <col min="6409" max="6410" width="6.7109375" style="79" customWidth="1"/>
    <col min="6411" max="6411" width="0.42578125" style="79" customWidth="1"/>
    <col min="6412" max="6413" width="6.7109375" style="79" customWidth="1"/>
    <col min="6414" max="6414" width="0.42578125" style="79" customWidth="1"/>
    <col min="6415" max="6416" width="6.7109375" style="79" customWidth="1"/>
    <col min="6417" max="6417" width="0.42578125" style="79" customWidth="1"/>
    <col min="6418" max="6418" width="6.7109375" style="79" customWidth="1"/>
    <col min="6419" max="6656" width="11.42578125" style="79"/>
    <col min="6657" max="6657" width="2.7109375" style="79" customWidth="1"/>
    <col min="6658" max="6659" width="5.7109375" style="79" customWidth="1"/>
    <col min="6660" max="6661" width="2.7109375" style="79" customWidth="1"/>
    <col min="6662" max="6663" width="6.7109375" style="79" customWidth="1"/>
    <col min="6664" max="6664" width="0.42578125" style="79" customWidth="1"/>
    <col min="6665" max="6666" width="6.7109375" style="79" customWidth="1"/>
    <col min="6667" max="6667" width="0.42578125" style="79" customWidth="1"/>
    <col min="6668" max="6669" width="6.7109375" style="79" customWidth="1"/>
    <col min="6670" max="6670" width="0.42578125" style="79" customWidth="1"/>
    <col min="6671" max="6672" width="6.7109375" style="79" customWidth="1"/>
    <col min="6673" max="6673" width="0.42578125" style="79" customWidth="1"/>
    <col min="6674" max="6674" width="6.7109375" style="79" customWidth="1"/>
    <col min="6675" max="6912" width="11.42578125" style="79"/>
    <col min="6913" max="6913" width="2.7109375" style="79" customWidth="1"/>
    <col min="6914" max="6915" width="5.7109375" style="79" customWidth="1"/>
    <col min="6916" max="6917" width="2.7109375" style="79" customWidth="1"/>
    <col min="6918" max="6919" width="6.7109375" style="79" customWidth="1"/>
    <col min="6920" max="6920" width="0.42578125" style="79" customWidth="1"/>
    <col min="6921" max="6922" width="6.7109375" style="79" customWidth="1"/>
    <col min="6923" max="6923" width="0.42578125" style="79" customWidth="1"/>
    <col min="6924" max="6925" width="6.7109375" style="79" customWidth="1"/>
    <col min="6926" max="6926" width="0.42578125" style="79" customWidth="1"/>
    <col min="6927" max="6928" width="6.7109375" style="79" customWidth="1"/>
    <col min="6929" max="6929" width="0.42578125" style="79" customWidth="1"/>
    <col min="6930" max="6930" width="6.7109375" style="79" customWidth="1"/>
    <col min="6931" max="7168" width="11.42578125" style="79"/>
    <col min="7169" max="7169" width="2.7109375" style="79" customWidth="1"/>
    <col min="7170" max="7171" width="5.7109375" style="79" customWidth="1"/>
    <col min="7172" max="7173" width="2.7109375" style="79" customWidth="1"/>
    <col min="7174" max="7175" width="6.7109375" style="79" customWidth="1"/>
    <col min="7176" max="7176" width="0.42578125" style="79" customWidth="1"/>
    <col min="7177" max="7178" width="6.7109375" style="79" customWidth="1"/>
    <col min="7179" max="7179" width="0.42578125" style="79" customWidth="1"/>
    <col min="7180" max="7181" width="6.7109375" style="79" customWidth="1"/>
    <col min="7182" max="7182" width="0.42578125" style="79" customWidth="1"/>
    <col min="7183" max="7184" width="6.7109375" style="79" customWidth="1"/>
    <col min="7185" max="7185" width="0.42578125" style="79" customWidth="1"/>
    <col min="7186" max="7186" width="6.7109375" style="79" customWidth="1"/>
    <col min="7187" max="7424" width="11.42578125" style="79"/>
    <col min="7425" max="7425" width="2.7109375" style="79" customWidth="1"/>
    <col min="7426" max="7427" width="5.7109375" style="79" customWidth="1"/>
    <col min="7428" max="7429" width="2.7109375" style="79" customWidth="1"/>
    <col min="7430" max="7431" width="6.7109375" style="79" customWidth="1"/>
    <col min="7432" max="7432" width="0.42578125" style="79" customWidth="1"/>
    <col min="7433" max="7434" width="6.7109375" style="79" customWidth="1"/>
    <col min="7435" max="7435" width="0.42578125" style="79" customWidth="1"/>
    <col min="7436" max="7437" width="6.7109375" style="79" customWidth="1"/>
    <col min="7438" max="7438" width="0.42578125" style="79" customWidth="1"/>
    <col min="7439" max="7440" width="6.7109375" style="79" customWidth="1"/>
    <col min="7441" max="7441" width="0.42578125" style="79" customWidth="1"/>
    <col min="7442" max="7442" width="6.7109375" style="79" customWidth="1"/>
    <col min="7443" max="7680" width="11.42578125" style="79"/>
    <col min="7681" max="7681" width="2.7109375" style="79" customWidth="1"/>
    <col min="7682" max="7683" width="5.7109375" style="79" customWidth="1"/>
    <col min="7684" max="7685" width="2.7109375" style="79" customWidth="1"/>
    <col min="7686" max="7687" width="6.7109375" style="79" customWidth="1"/>
    <col min="7688" max="7688" width="0.42578125" style="79" customWidth="1"/>
    <col min="7689" max="7690" width="6.7109375" style="79" customWidth="1"/>
    <col min="7691" max="7691" width="0.42578125" style="79" customWidth="1"/>
    <col min="7692" max="7693" width="6.7109375" style="79" customWidth="1"/>
    <col min="7694" max="7694" width="0.42578125" style="79" customWidth="1"/>
    <col min="7695" max="7696" width="6.7109375" style="79" customWidth="1"/>
    <col min="7697" max="7697" width="0.42578125" style="79" customWidth="1"/>
    <col min="7698" max="7698" width="6.7109375" style="79" customWidth="1"/>
    <col min="7699" max="7936" width="11.42578125" style="79"/>
    <col min="7937" max="7937" width="2.7109375" style="79" customWidth="1"/>
    <col min="7938" max="7939" width="5.7109375" style="79" customWidth="1"/>
    <col min="7940" max="7941" width="2.7109375" style="79" customWidth="1"/>
    <col min="7942" max="7943" width="6.7109375" style="79" customWidth="1"/>
    <col min="7944" max="7944" width="0.42578125" style="79" customWidth="1"/>
    <col min="7945" max="7946" width="6.7109375" style="79" customWidth="1"/>
    <col min="7947" max="7947" width="0.42578125" style="79" customWidth="1"/>
    <col min="7948" max="7949" width="6.7109375" style="79" customWidth="1"/>
    <col min="7950" max="7950" width="0.42578125" style="79" customWidth="1"/>
    <col min="7951" max="7952" width="6.7109375" style="79" customWidth="1"/>
    <col min="7953" max="7953" width="0.42578125" style="79" customWidth="1"/>
    <col min="7954" max="7954" width="6.7109375" style="79" customWidth="1"/>
    <col min="7955" max="8192" width="11.42578125" style="79"/>
    <col min="8193" max="8193" width="2.7109375" style="79" customWidth="1"/>
    <col min="8194" max="8195" width="5.7109375" style="79" customWidth="1"/>
    <col min="8196" max="8197" width="2.7109375" style="79" customWidth="1"/>
    <col min="8198" max="8199" width="6.7109375" style="79" customWidth="1"/>
    <col min="8200" max="8200" width="0.42578125" style="79" customWidth="1"/>
    <col min="8201" max="8202" width="6.7109375" style="79" customWidth="1"/>
    <col min="8203" max="8203" width="0.42578125" style="79" customWidth="1"/>
    <col min="8204" max="8205" width="6.7109375" style="79" customWidth="1"/>
    <col min="8206" max="8206" width="0.42578125" style="79" customWidth="1"/>
    <col min="8207" max="8208" width="6.7109375" style="79" customWidth="1"/>
    <col min="8209" max="8209" width="0.42578125" style="79" customWidth="1"/>
    <col min="8210" max="8210" width="6.7109375" style="79" customWidth="1"/>
    <col min="8211" max="8448" width="11.42578125" style="79"/>
    <col min="8449" max="8449" width="2.7109375" style="79" customWidth="1"/>
    <col min="8450" max="8451" width="5.7109375" style="79" customWidth="1"/>
    <col min="8452" max="8453" width="2.7109375" style="79" customWidth="1"/>
    <col min="8454" max="8455" width="6.7109375" style="79" customWidth="1"/>
    <col min="8456" max="8456" width="0.42578125" style="79" customWidth="1"/>
    <col min="8457" max="8458" width="6.7109375" style="79" customWidth="1"/>
    <col min="8459" max="8459" width="0.42578125" style="79" customWidth="1"/>
    <col min="8460" max="8461" width="6.7109375" style="79" customWidth="1"/>
    <col min="8462" max="8462" width="0.42578125" style="79" customWidth="1"/>
    <col min="8463" max="8464" width="6.7109375" style="79" customWidth="1"/>
    <col min="8465" max="8465" width="0.42578125" style="79" customWidth="1"/>
    <col min="8466" max="8466" width="6.7109375" style="79" customWidth="1"/>
    <col min="8467" max="8704" width="11.42578125" style="79"/>
    <col min="8705" max="8705" width="2.7109375" style="79" customWidth="1"/>
    <col min="8706" max="8707" width="5.7109375" style="79" customWidth="1"/>
    <col min="8708" max="8709" width="2.7109375" style="79" customWidth="1"/>
    <col min="8710" max="8711" width="6.7109375" style="79" customWidth="1"/>
    <col min="8712" max="8712" width="0.42578125" style="79" customWidth="1"/>
    <col min="8713" max="8714" width="6.7109375" style="79" customWidth="1"/>
    <col min="8715" max="8715" width="0.42578125" style="79" customWidth="1"/>
    <col min="8716" max="8717" width="6.7109375" style="79" customWidth="1"/>
    <col min="8718" max="8718" width="0.42578125" style="79" customWidth="1"/>
    <col min="8719" max="8720" width="6.7109375" style="79" customWidth="1"/>
    <col min="8721" max="8721" width="0.42578125" style="79" customWidth="1"/>
    <col min="8722" max="8722" width="6.7109375" style="79" customWidth="1"/>
    <col min="8723" max="8960" width="11.42578125" style="79"/>
    <col min="8961" max="8961" width="2.7109375" style="79" customWidth="1"/>
    <col min="8962" max="8963" width="5.7109375" style="79" customWidth="1"/>
    <col min="8964" max="8965" width="2.7109375" style="79" customWidth="1"/>
    <col min="8966" max="8967" width="6.7109375" style="79" customWidth="1"/>
    <col min="8968" max="8968" width="0.42578125" style="79" customWidth="1"/>
    <col min="8969" max="8970" width="6.7109375" style="79" customWidth="1"/>
    <col min="8971" max="8971" width="0.42578125" style="79" customWidth="1"/>
    <col min="8972" max="8973" width="6.7109375" style="79" customWidth="1"/>
    <col min="8974" max="8974" width="0.42578125" style="79" customWidth="1"/>
    <col min="8975" max="8976" width="6.7109375" style="79" customWidth="1"/>
    <col min="8977" max="8977" width="0.42578125" style="79" customWidth="1"/>
    <col min="8978" max="8978" width="6.7109375" style="79" customWidth="1"/>
    <col min="8979" max="9216" width="11.42578125" style="79"/>
    <col min="9217" max="9217" width="2.7109375" style="79" customWidth="1"/>
    <col min="9218" max="9219" width="5.7109375" style="79" customWidth="1"/>
    <col min="9220" max="9221" width="2.7109375" style="79" customWidth="1"/>
    <col min="9222" max="9223" width="6.7109375" style="79" customWidth="1"/>
    <col min="9224" max="9224" width="0.42578125" style="79" customWidth="1"/>
    <col min="9225" max="9226" width="6.7109375" style="79" customWidth="1"/>
    <col min="9227" max="9227" width="0.42578125" style="79" customWidth="1"/>
    <col min="9228" max="9229" width="6.7109375" style="79" customWidth="1"/>
    <col min="9230" max="9230" width="0.42578125" style="79" customWidth="1"/>
    <col min="9231" max="9232" width="6.7109375" style="79" customWidth="1"/>
    <col min="9233" max="9233" width="0.42578125" style="79" customWidth="1"/>
    <col min="9234" max="9234" width="6.7109375" style="79" customWidth="1"/>
    <col min="9235" max="9472" width="11.42578125" style="79"/>
    <col min="9473" max="9473" width="2.7109375" style="79" customWidth="1"/>
    <col min="9474" max="9475" width="5.7109375" style="79" customWidth="1"/>
    <col min="9476" max="9477" width="2.7109375" style="79" customWidth="1"/>
    <col min="9478" max="9479" width="6.7109375" style="79" customWidth="1"/>
    <col min="9480" max="9480" width="0.42578125" style="79" customWidth="1"/>
    <col min="9481" max="9482" width="6.7109375" style="79" customWidth="1"/>
    <col min="9483" max="9483" width="0.42578125" style="79" customWidth="1"/>
    <col min="9484" max="9485" width="6.7109375" style="79" customWidth="1"/>
    <col min="9486" max="9486" width="0.42578125" style="79" customWidth="1"/>
    <col min="9487" max="9488" width="6.7109375" style="79" customWidth="1"/>
    <col min="9489" max="9489" width="0.42578125" style="79" customWidth="1"/>
    <col min="9490" max="9490" width="6.7109375" style="79" customWidth="1"/>
    <col min="9491" max="9728" width="11.42578125" style="79"/>
    <col min="9729" max="9729" width="2.7109375" style="79" customWidth="1"/>
    <col min="9730" max="9731" width="5.7109375" style="79" customWidth="1"/>
    <col min="9732" max="9733" width="2.7109375" style="79" customWidth="1"/>
    <col min="9734" max="9735" width="6.7109375" style="79" customWidth="1"/>
    <col min="9736" max="9736" width="0.42578125" style="79" customWidth="1"/>
    <col min="9737" max="9738" width="6.7109375" style="79" customWidth="1"/>
    <col min="9739" max="9739" width="0.42578125" style="79" customWidth="1"/>
    <col min="9740" max="9741" width="6.7109375" style="79" customWidth="1"/>
    <col min="9742" max="9742" width="0.42578125" style="79" customWidth="1"/>
    <col min="9743" max="9744" width="6.7109375" style="79" customWidth="1"/>
    <col min="9745" max="9745" width="0.42578125" style="79" customWidth="1"/>
    <col min="9746" max="9746" width="6.7109375" style="79" customWidth="1"/>
    <col min="9747" max="9984" width="11.42578125" style="79"/>
    <col min="9985" max="9985" width="2.7109375" style="79" customWidth="1"/>
    <col min="9986" max="9987" width="5.7109375" style="79" customWidth="1"/>
    <col min="9988" max="9989" width="2.7109375" style="79" customWidth="1"/>
    <col min="9990" max="9991" width="6.7109375" style="79" customWidth="1"/>
    <col min="9992" max="9992" width="0.42578125" style="79" customWidth="1"/>
    <col min="9993" max="9994" width="6.7109375" style="79" customWidth="1"/>
    <col min="9995" max="9995" width="0.42578125" style="79" customWidth="1"/>
    <col min="9996" max="9997" width="6.7109375" style="79" customWidth="1"/>
    <col min="9998" max="9998" width="0.42578125" style="79" customWidth="1"/>
    <col min="9999" max="10000" width="6.7109375" style="79" customWidth="1"/>
    <col min="10001" max="10001" width="0.42578125" style="79" customWidth="1"/>
    <col min="10002" max="10002" width="6.7109375" style="79" customWidth="1"/>
    <col min="10003" max="10240" width="11.42578125" style="79"/>
    <col min="10241" max="10241" width="2.7109375" style="79" customWidth="1"/>
    <col min="10242" max="10243" width="5.7109375" style="79" customWidth="1"/>
    <col min="10244" max="10245" width="2.7109375" style="79" customWidth="1"/>
    <col min="10246" max="10247" width="6.7109375" style="79" customWidth="1"/>
    <col min="10248" max="10248" width="0.42578125" style="79" customWidth="1"/>
    <col min="10249" max="10250" width="6.7109375" style="79" customWidth="1"/>
    <col min="10251" max="10251" width="0.42578125" style="79" customWidth="1"/>
    <col min="10252" max="10253" width="6.7109375" style="79" customWidth="1"/>
    <col min="10254" max="10254" width="0.42578125" style="79" customWidth="1"/>
    <col min="10255" max="10256" width="6.7109375" style="79" customWidth="1"/>
    <col min="10257" max="10257" width="0.42578125" style="79" customWidth="1"/>
    <col min="10258" max="10258" width="6.7109375" style="79" customWidth="1"/>
    <col min="10259" max="10496" width="11.42578125" style="79"/>
    <col min="10497" max="10497" width="2.7109375" style="79" customWidth="1"/>
    <col min="10498" max="10499" width="5.7109375" style="79" customWidth="1"/>
    <col min="10500" max="10501" width="2.7109375" style="79" customWidth="1"/>
    <col min="10502" max="10503" width="6.7109375" style="79" customWidth="1"/>
    <col min="10504" max="10504" width="0.42578125" style="79" customWidth="1"/>
    <col min="10505" max="10506" width="6.7109375" style="79" customWidth="1"/>
    <col min="10507" max="10507" width="0.42578125" style="79" customWidth="1"/>
    <col min="10508" max="10509" width="6.7109375" style="79" customWidth="1"/>
    <col min="10510" max="10510" width="0.42578125" style="79" customWidth="1"/>
    <col min="10511" max="10512" width="6.7109375" style="79" customWidth="1"/>
    <col min="10513" max="10513" width="0.42578125" style="79" customWidth="1"/>
    <col min="10514" max="10514" width="6.7109375" style="79" customWidth="1"/>
    <col min="10515" max="10752" width="11.42578125" style="79"/>
    <col min="10753" max="10753" width="2.7109375" style="79" customWidth="1"/>
    <col min="10754" max="10755" width="5.7109375" style="79" customWidth="1"/>
    <col min="10756" max="10757" width="2.7109375" style="79" customWidth="1"/>
    <col min="10758" max="10759" width="6.7109375" style="79" customWidth="1"/>
    <col min="10760" max="10760" width="0.42578125" style="79" customWidth="1"/>
    <col min="10761" max="10762" width="6.7109375" style="79" customWidth="1"/>
    <col min="10763" max="10763" width="0.42578125" style="79" customWidth="1"/>
    <col min="10764" max="10765" width="6.7109375" style="79" customWidth="1"/>
    <col min="10766" max="10766" width="0.42578125" style="79" customWidth="1"/>
    <col min="10767" max="10768" width="6.7109375" style="79" customWidth="1"/>
    <col min="10769" max="10769" width="0.42578125" style="79" customWidth="1"/>
    <col min="10770" max="10770" width="6.7109375" style="79" customWidth="1"/>
    <col min="10771" max="11008" width="11.42578125" style="79"/>
    <col min="11009" max="11009" width="2.7109375" style="79" customWidth="1"/>
    <col min="11010" max="11011" width="5.7109375" style="79" customWidth="1"/>
    <col min="11012" max="11013" width="2.7109375" style="79" customWidth="1"/>
    <col min="11014" max="11015" width="6.7109375" style="79" customWidth="1"/>
    <col min="11016" max="11016" width="0.42578125" style="79" customWidth="1"/>
    <col min="11017" max="11018" width="6.7109375" style="79" customWidth="1"/>
    <col min="11019" max="11019" width="0.42578125" style="79" customWidth="1"/>
    <col min="11020" max="11021" width="6.7109375" style="79" customWidth="1"/>
    <col min="11022" max="11022" width="0.42578125" style="79" customWidth="1"/>
    <col min="11023" max="11024" width="6.7109375" style="79" customWidth="1"/>
    <col min="11025" max="11025" width="0.42578125" style="79" customWidth="1"/>
    <col min="11026" max="11026" width="6.7109375" style="79" customWidth="1"/>
    <col min="11027" max="11264" width="11.42578125" style="79"/>
    <col min="11265" max="11265" width="2.7109375" style="79" customWidth="1"/>
    <col min="11266" max="11267" width="5.7109375" style="79" customWidth="1"/>
    <col min="11268" max="11269" width="2.7109375" style="79" customWidth="1"/>
    <col min="11270" max="11271" width="6.7109375" style="79" customWidth="1"/>
    <col min="11272" max="11272" width="0.42578125" style="79" customWidth="1"/>
    <col min="11273" max="11274" width="6.7109375" style="79" customWidth="1"/>
    <col min="11275" max="11275" width="0.42578125" style="79" customWidth="1"/>
    <col min="11276" max="11277" width="6.7109375" style="79" customWidth="1"/>
    <col min="11278" max="11278" width="0.42578125" style="79" customWidth="1"/>
    <col min="11279" max="11280" width="6.7109375" style="79" customWidth="1"/>
    <col min="11281" max="11281" width="0.42578125" style="79" customWidth="1"/>
    <col min="11282" max="11282" width="6.7109375" style="79" customWidth="1"/>
    <col min="11283" max="11520" width="11.42578125" style="79"/>
    <col min="11521" max="11521" width="2.7109375" style="79" customWidth="1"/>
    <col min="11522" max="11523" width="5.7109375" style="79" customWidth="1"/>
    <col min="11524" max="11525" width="2.7109375" style="79" customWidth="1"/>
    <col min="11526" max="11527" width="6.7109375" style="79" customWidth="1"/>
    <col min="11528" max="11528" width="0.42578125" style="79" customWidth="1"/>
    <col min="11529" max="11530" width="6.7109375" style="79" customWidth="1"/>
    <col min="11531" max="11531" width="0.42578125" style="79" customWidth="1"/>
    <col min="11532" max="11533" width="6.7109375" style="79" customWidth="1"/>
    <col min="11534" max="11534" width="0.42578125" style="79" customWidth="1"/>
    <col min="11535" max="11536" width="6.7109375" style="79" customWidth="1"/>
    <col min="11537" max="11537" width="0.42578125" style="79" customWidth="1"/>
    <col min="11538" max="11538" width="6.7109375" style="79" customWidth="1"/>
    <col min="11539" max="11776" width="11.42578125" style="79"/>
    <col min="11777" max="11777" width="2.7109375" style="79" customWidth="1"/>
    <col min="11778" max="11779" width="5.7109375" style="79" customWidth="1"/>
    <col min="11780" max="11781" width="2.7109375" style="79" customWidth="1"/>
    <col min="11782" max="11783" width="6.7109375" style="79" customWidth="1"/>
    <col min="11784" max="11784" width="0.42578125" style="79" customWidth="1"/>
    <col min="11785" max="11786" width="6.7109375" style="79" customWidth="1"/>
    <col min="11787" max="11787" width="0.42578125" style="79" customWidth="1"/>
    <col min="11788" max="11789" width="6.7109375" style="79" customWidth="1"/>
    <col min="11790" max="11790" width="0.42578125" style="79" customWidth="1"/>
    <col min="11791" max="11792" width="6.7109375" style="79" customWidth="1"/>
    <col min="11793" max="11793" width="0.42578125" style="79" customWidth="1"/>
    <col min="11794" max="11794" width="6.7109375" style="79" customWidth="1"/>
    <col min="11795" max="12032" width="11.42578125" style="79"/>
    <col min="12033" max="12033" width="2.7109375" style="79" customWidth="1"/>
    <col min="12034" max="12035" width="5.7109375" style="79" customWidth="1"/>
    <col min="12036" max="12037" width="2.7109375" style="79" customWidth="1"/>
    <col min="12038" max="12039" width="6.7109375" style="79" customWidth="1"/>
    <col min="12040" max="12040" width="0.42578125" style="79" customWidth="1"/>
    <col min="12041" max="12042" width="6.7109375" style="79" customWidth="1"/>
    <col min="12043" max="12043" width="0.42578125" style="79" customWidth="1"/>
    <col min="12044" max="12045" width="6.7109375" style="79" customWidth="1"/>
    <col min="12046" max="12046" width="0.42578125" style="79" customWidth="1"/>
    <col min="12047" max="12048" width="6.7109375" style="79" customWidth="1"/>
    <col min="12049" max="12049" width="0.42578125" style="79" customWidth="1"/>
    <col min="12050" max="12050" width="6.7109375" style="79" customWidth="1"/>
    <col min="12051" max="12288" width="11.42578125" style="79"/>
    <col min="12289" max="12289" width="2.7109375" style="79" customWidth="1"/>
    <col min="12290" max="12291" width="5.7109375" style="79" customWidth="1"/>
    <col min="12292" max="12293" width="2.7109375" style="79" customWidth="1"/>
    <col min="12294" max="12295" width="6.7109375" style="79" customWidth="1"/>
    <col min="12296" max="12296" width="0.42578125" style="79" customWidth="1"/>
    <col min="12297" max="12298" width="6.7109375" style="79" customWidth="1"/>
    <col min="12299" max="12299" width="0.42578125" style="79" customWidth="1"/>
    <col min="12300" max="12301" width="6.7109375" style="79" customWidth="1"/>
    <col min="12302" max="12302" width="0.42578125" style="79" customWidth="1"/>
    <col min="12303" max="12304" width="6.7109375" style="79" customWidth="1"/>
    <col min="12305" max="12305" width="0.42578125" style="79" customWidth="1"/>
    <col min="12306" max="12306" width="6.7109375" style="79" customWidth="1"/>
    <col min="12307" max="12544" width="11.42578125" style="79"/>
    <col min="12545" max="12545" width="2.7109375" style="79" customWidth="1"/>
    <col min="12546" max="12547" width="5.7109375" style="79" customWidth="1"/>
    <col min="12548" max="12549" width="2.7109375" style="79" customWidth="1"/>
    <col min="12550" max="12551" width="6.7109375" style="79" customWidth="1"/>
    <col min="12552" max="12552" width="0.42578125" style="79" customWidth="1"/>
    <col min="12553" max="12554" width="6.7109375" style="79" customWidth="1"/>
    <col min="12555" max="12555" width="0.42578125" style="79" customWidth="1"/>
    <col min="12556" max="12557" width="6.7109375" style="79" customWidth="1"/>
    <col min="12558" max="12558" width="0.42578125" style="79" customWidth="1"/>
    <col min="12559" max="12560" width="6.7109375" style="79" customWidth="1"/>
    <col min="12561" max="12561" width="0.42578125" style="79" customWidth="1"/>
    <col min="12562" max="12562" width="6.7109375" style="79" customWidth="1"/>
    <col min="12563" max="12800" width="11.42578125" style="79"/>
    <col min="12801" max="12801" width="2.7109375" style="79" customWidth="1"/>
    <col min="12802" max="12803" width="5.7109375" style="79" customWidth="1"/>
    <col min="12804" max="12805" width="2.7109375" style="79" customWidth="1"/>
    <col min="12806" max="12807" width="6.7109375" style="79" customWidth="1"/>
    <col min="12808" max="12808" width="0.42578125" style="79" customWidth="1"/>
    <col min="12809" max="12810" width="6.7109375" style="79" customWidth="1"/>
    <col min="12811" max="12811" width="0.42578125" style="79" customWidth="1"/>
    <col min="12812" max="12813" width="6.7109375" style="79" customWidth="1"/>
    <col min="12814" max="12814" width="0.42578125" style="79" customWidth="1"/>
    <col min="12815" max="12816" width="6.7109375" style="79" customWidth="1"/>
    <col min="12817" max="12817" width="0.42578125" style="79" customWidth="1"/>
    <col min="12818" max="12818" width="6.7109375" style="79" customWidth="1"/>
    <col min="12819" max="13056" width="11.42578125" style="79"/>
    <col min="13057" max="13057" width="2.7109375" style="79" customWidth="1"/>
    <col min="13058" max="13059" width="5.7109375" style="79" customWidth="1"/>
    <col min="13060" max="13061" width="2.7109375" style="79" customWidth="1"/>
    <col min="13062" max="13063" width="6.7109375" style="79" customWidth="1"/>
    <col min="13064" max="13064" width="0.42578125" style="79" customWidth="1"/>
    <col min="13065" max="13066" width="6.7109375" style="79" customWidth="1"/>
    <col min="13067" max="13067" width="0.42578125" style="79" customWidth="1"/>
    <col min="13068" max="13069" width="6.7109375" style="79" customWidth="1"/>
    <col min="13070" max="13070" width="0.42578125" style="79" customWidth="1"/>
    <col min="13071" max="13072" width="6.7109375" style="79" customWidth="1"/>
    <col min="13073" max="13073" width="0.42578125" style="79" customWidth="1"/>
    <col min="13074" max="13074" width="6.7109375" style="79" customWidth="1"/>
    <col min="13075" max="13312" width="11.42578125" style="79"/>
    <col min="13313" max="13313" width="2.7109375" style="79" customWidth="1"/>
    <col min="13314" max="13315" width="5.7109375" style="79" customWidth="1"/>
    <col min="13316" max="13317" width="2.7109375" style="79" customWidth="1"/>
    <col min="13318" max="13319" width="6.7109375" style="79" customWidth="1"/>
    <col min="13320" max="13320" width="0.42578125" style="79" customWidth="1"/>
    <col min="13321" max="13322" width="6.7109375" style="79" customWidth="1"/>
    <col min="13323" max="13323" width="0.42578125" style="79" customWidth="1"/>
    <col min="13324" max="13325" width="6.7109375" style="79" customWidth="1"/>
    <col min="13326" max="13326" width="0.42578125" style="79" customWidth="1"/>
    <col min="13327" max="13328" width="6.7109375" style="79" customWidth="1"/>
    <col min="13329" max="13329" width="0.42578125" style="79" customWidth="1"/>
    <col min="13330" max="13330" width="6.7109375" style="79" customWidth="1"/>
    <col min="13331" max="13568" width="11.42578125" style="79"/>
    <col min="13569" max="13569" width="2.7109375" style="79" customWidth="1"/>
    <col min="13570" max="13571" width="5.7109375" style="79" customWidth="1"/>
    <col min="13572" max="13573" width="2.7109375" style="79" customWidth="1"/>
    <col min="13574" max="13575" width="6.7109375" style="79" customWidth="1"/>
    <col min="13576" max="13576" width="0.42578125" style="79" customWidth="1"/>
    <col min="13577" max="13578" width="6.7109375" style="79" customWidth="1"/>
    <col min="13579" max="13579" width="0.42578125" style="79" customWidth="1"/>
    <col min="13580" max="13581" width="6.7109375" style="79" customWidth="1"/>
    <col min="13582" max="13582" width="0.42578125" style="79" customWidth="1"/>
    <col min="13583" max="13584" width="6.7109375" style="79" customWidth="1"/>
    <col min="13585" max="13585" width="0.42578125" style="79" customWidth="1"/>
    <col min="13586" max="13586" width="6.7109375" style="79" customWidth="1"/>
    <col min="13587" max="13824" width="11.42578125" style="79"/>
    <col min="13825" max="13825" width="2.7109375" style="79" customWidth="1"/>
    <col min="13826" max="13827" width="5.7109375" style="79" customWidth="1"/>
    <col min="13828" max="13829" width="2.7109375" style="79" customWidth="1"/>
    <col min="13830" max="13831" width="6.7109375" style="79" customWidth="1"/>
    <col min="13832" max="13832" width="0.42578125" style="79" customWidth="1"/>
    <col min="13833" max="13834" width="6.7109375" style="79" customWidth="1"/>
    <col min="13835" max="13835" width="0.42578125" style="79" customWidth="1"/>
    <col min="13836" max="13837" width="6.7109375" style="79" customWidth="1"/>
    <col min="13838" max="13838" width="0.42578125" style="79" customWidth="1"/>
    <col min="13839" max="13840" width="6.7109375" style="79" customWidth="1"/>
    <col min="13841" max="13841" width="0.42578125" style="79" customWidth="1"/>
    <col min="13842" max="13842" width="6.7109375" style="79" customWidth="1"/>
    <col min="13843" max="14080" width="11.42578125" style="79"/>
    <col min="14081" max="14081" width="2.7109375" style="79" customWidth="1"/>
    <col min="14082" max="14083" width="5.7109375" style="79" customWidth="1"/>
    <col min="14084" max="14085" width="2.7109375" style="79" customWidth="1"/>
    <col min="14086" max="14087" width="6.7109375" style="79" customWidth="1"/>
    <col min="14088" max="14088" width="0.42578125" style="79" customWidth="1"/>
    <col min="14089" max="14090" width="6.7109375" style="79" customWidth="1"/>
    <col min="14091" max="14091" width="0.42578125" style="79" customWidth="1"/>
    <col min="14092" max="14093" width="6.7109375" style="79" customWidth="1"/>
    <col min="14094" max="14094" width="0.42578125" style="79" customWidth="1"/>
    <col min="14095" max="14096" width="6.7109375" style="79" customWidth="1"/>
    <col min="14097" max="14097" width="0.42578125" style="79" customWidth="1"/>
    <col min="14098" max="14098" width="6.7109375" style="79" customWidth="1"/>
    <col min="14099" max="14336" width="11.42578125" style="79"/>
    <col min="14337" max="14337" width="2.7109375" style="79" customWidth="1"/>
    <col min="14338" max="14339" width="5.7109375" style="79" customWidth="1"/>
    <col min="14340" max="14341" width="2.7109375" style="79" customWidth="1"/>
    <col min="14342" max="14343" width="6.7109375" style="79" customWidth="1"/>
    <col min="14344" max="14344" width="0.42578125" style="79" customWidth="1"/>
    <col min="14345" max="14346" width="6.7109375" style="79" customWidth="1"/>
    <col min="14347" max="14347" width="0.42578125" style="79" customWidth="1"/>
    <col min="14348" max="14349" width="6.7109375" style="79" customWidth="1"/>
    <col min="14350" max="14350" width="0.42578125" style="79" customWidth="1"/>
    <col min="14351" max="14352" width="6.7109375" style="79" customWidth="1"/>
    <col min="14353" max="14353" width="0.42578125" style="79" customWidth="1"/>
    <col min="14354" max="14354" width="6.7109375" style="79" customWidth="1"/>
    <col min="14355" max="14592" width="11.42578125" style="79"/>
    <col min="14593" max="14593" width="2.7109375" style="79" customWidth="1"/>
    <col min="14594" max="14595" width="5.7109375" style="79" customWidth="1"/>
    <col min="14596" max="14597" width="2.7109375" style="79" customWidth="1"/>
    <col min="14598" max="14599" width="6.7109375" style="79" customWidth="1"/>
    <col min="14600" max="14600" width="0.42578125" style="79" customWidth="1"/>
    <col min="14601" max="14602" width="6.7109375" style="79" customWidth="1"/>
    <col min="14603" max="14603" width="0.42578125" style="79" customWidth="1"/>
    <col min="14604" max="14605" width="6.7109375" style="79" customWidth="1"/>
    <col min="14606" max="14606" width="0.42578125" style="79" customWidth="1"/>
    <col min="14607" max="14608" width="6.7109375" style="79" customWidth="1"/>
    <col min="14609" max="14609" width="0.42578125" style="79" customWidth="1"/>
    <col min="14610" max="14610" width="6.7109375" style="79" customWidth="1"/>
    <col min="14611" max="14848" width="11.42578125" style="79"/>
    <col min="14849" max="14849" width="2.7109375" style="79" customWidth="1"/>
    <col min="14850" max="14851" width="5.7109375" style="79" customWidth="1"/>
    <col min="14852" max="14853" width="2.7109375" style="79" customWidth="1"/>
    <col min="14854" max="14855" width="6.7109375" style="79" customWidth="1"/>
    <col min="14856" max="14856" width="0.42578125" style="79" customWidth="1"/>
    <col min="14857" max="14858" width="6.7109375" style="79" customWidth="1"/>
    <col min="14859" max="14859" width="0.42578125" style="79" customWidth="1"/>
    <col min="14860" max="14861" width="6.7109375" style="79" customWidth="1"/>
    <col min="14862" max="14862" width="0.42578125" style="79" customWidth="1"/>
    <col min="14863" max="14864" width="6.7109375" style="79" customWidth="1"/>
    <col min="14865" max="14865" width="0.42578125" style="79" customWidth="1"/>
    <col min="14866" max="14866" width="6.7109375" style="79" customWidth="1"/>
    <col min="14867" max="15104" width="11.42578125" style="79"/>
    <col min="15105" max="15105" width="2.7109375" style="79" customWidth="1"/>
    <col min="15106" max="15107" width="5.7109375" style="79" customWidth="1"/>
    <col min="15108" max="15109" width="2.7109375" style="79" customWidth="1"/>
    <col min="15110" max="15111" width="6.7109375" style="79" customWidth="1"/>
    <col min="15112" max="15112" width="0.42578125" style="79" customWidth="1"/>
    <col min="15113" max="15114" width="6.7109375" style="79" customWidth="1"/>
    <col min="15115" max="15115" width="0.42578125" style="79" customWidth="1"/>
    <col min="15116" max="15117" width="6.7109375" style="79" customWidth="1"/>
    <col min="15118" max="15118" width="0.42578125" style="79" customWidth="1"/>
    <col min="15119" max="15120" width="6.7109375" style="79" customWidth="1"/>
    <col min="15121" max="15121" width="0.42578125" style="79" customWidth="1"/>
    <col min="15122" max="15122" width="6.7109375" style="79" customWidth="1"/>
    <col min="15123" max="15360" width="11.42578125" style="79"/>
    <col min="15361" max="15361" width="2.7109375" style="79" customWidth="1"/>
    <col min="15362" max="15363" width="5.7109375" style="79" customWidth="1"/>
    <col min="15364" max="15365" width="2.7109375" style="79" customWidth="1"/>
    <col min="15366" max="15367" width="6.7109375" style="79" customWidth="1"/>
    <col min="15368" max="15368" width="0.42578125" style="79" customWidth="1"/>
    <col min="15369" max="15370" width="6.7109375" style="79" customWidth="1"/>
    <col min="15371" max="15371" width="0.42578125" style="79" customWidth="1"/>
    <col min="15372" max="15373" width="6.7109375" style="79" customWidth="1"/>
    <col min="15374" max="15374" width="0.42578125" style="79" customWidth="1"/>
    <col min="15375" max="15376" width="6.7109375" style="79" customWidth="1"/>
    <col min="15377" max="15377" width="0.42578125" style="79" customWidth="1"/>
    <col min="15378" max="15378" width="6.7109375" style="79" customWidth="1"/>
    <col min="15379" max="15616" width="11.42578125" style="79"/>
    <col min="15617" max="15617" width="2.7109375" style="79" customWidth="1"/>
    <col min="15618" max="15619" width="5.7109375" style="79" customWidth="1"/>
    <col min="15620" max="15621" width="2.7109375" style="79" customWidth="1"/>
    <col min="15622" max="15623" width="6.7109375" style="79" customWidth="1"/>
    <col min="15624" max="15624" width="0.42578125" style="79" customWidth="1"/>
    <col min="15625" max="15626" width="6.7109375" style="79" customWidth="1"/>
    <col min="15627" max="15627" width="0.42578125" style="79" customWidth="1"/>
    <col min="15628" max="15629" width="6.7109375" style="79" customWidth="1"/>
    <col min="15630" max="15630" width="0.42578125" style="79" customWidth="1"/>
    <col min="15631" max="15632" width="6.7109375" style="79" customWidth="1"/>
    <col min="15633" max="15633" width="0.42578125" style="79" customWidth="1"/>
    <col min="15634" max="15634" width="6.7109375" style="79" customWidth="1"/>
    <col min="15635" max="15872" width="11.42578125" style="79"/>
    <col min="15873" max="15873" width="2.7109375" style="79" customWidth="1"/>
    <col min="15874" max="15875" width="5.7109375" style="79" customWidth="1"/>
    <col min="15876" max="15877" width="2.7109375" style="79" customWidth="1"/>
    <col min="15878" max="15879" width="6.7109375" style="79" customWidth="1"/>
    <col min="15880" max="15880" width="0.42578125" style="79" customWidth="1"/>
    <col min="15881" max="15882" width="6.7109375" style="79" customWidth="1"/>
    <col min="15883" max="15883" width="0.42578125" style="79" customWidth="1"/>
    <col min="15884" max="15885" width="6.7109375" style="79" customWidth="1"/>
    <col min="15886" max="15886" width="0.42578125" style="79" customWidth="1"/>
    <col min="15887" max="15888" width="6.7109375" style="79" customWidth="1"/>
    <col min="15889" max="15889" width="0.42578125" style="79" customWidth="1"/>
    <col min="15890" max="15890" width="6.7109375" style="79" customWidth="1"/>
    <col min="15891" max="16128" width="11.42578125" style="79"/>
    <col min="16129" max="16129" width="2.7109375" style="79" customWidth="1"/>
    <col min="16130" max="16131" width="5.7109375" style="79" customWidth="1"/>
    <col min="16132" max="16133" width="2.7109375" style="79" customWidth="1"/>
    <col min="16134" max="16135" width="6.7109375" style="79" customWidth="1"/>
    <col min="16136" max="16136" width="0.42578125" style="79" customWidth="1"/>
    <col min="16137" max="16138" width="6.7109375" style="79" customWidth="1"/>
    <col min="16139" max="16139" width="0.42578125" style="79" customWidth="1"/>
    <col min="16140" max="16141" width="6.7109375" style="79" customWidth="1"/>
    <col min="16142" max="16142" width="0.42578125" style="79" customWidth="1"/>
    <col min="16143" max="16144" width="6.7109375" style="79" customWidth="1"/>
    <col min="16145" max="16145" width="0.42578125" style="79" customWidth="1"/>
    <col min="16146" max="16146" width="6.7109375" style="79" customWidth="1"/>
    <col min="16147" max="16384" width="11.42578125" style="79"/>
  </cols>
  <sheetData>
    <row r="1" spans="1:27">
      <c r="A1" s="83"/>
      <c r="B1" s="83"/>
      <c r="C1" s="83"/>
      <c r="D1" s="83"/>
      <c r="E1" s="83"/>
      <c r="F1" s="83"/>
      <c r="G1" s="83"/>
      <c r="H1" s="83"/>
      <c r="I1" s="83"/>
      <c r="J1" s="83"/>
      <c r="K1" s="1459"/>
      <c r="L1" s="83"/>
      <c r="M1" s="83"/>
      <c r="N1" s="83"/>
      <c r="O1" s="83"/>
      <c r="P1" s="83"/>
      <c r="Q1" s="83"/>
      <c r="R1" s="83"/>
    </row>
    <row r="2" spans="1:27">
      <c r="B2" s="2273" t="s">
        <v>1498</v>
      </c>
      <c r="C2" s="2273"/>
      <c r="D2" s="2273"/>
      <c r="E2" s="2273"/>
      <c r="F2" s="2273"/>
      <c r="G2" s="2273"/>
      <c r="H2" s="2273"/>
      <c r="I2" s="2273"/>
      <c r="J2" s="2273"/>
      <c r="K2" s="2273"/>
      <c r="L2" s="2273"/>
      <c r="M2" s="2273"/>
      <c r="N2" s="2273"/>
      <c r="O2" s="2273"/>
      <c r="P2" s="2273"/>
      <c r="Q2" s="2273"/>
      <c r="R2" s="2273"/>
    </row>
    <row r="3" spans="1:27">
      <c r="B3" s="2273" t="s">
        <v>1</v>
      </c>
      <c r="C3" s="2273"/>
      <c r="D3" s="2273"/>
      <c r="E3" s="2273"/>
      <c r="F3" s="2273"/>
      <c r="G3" s="2273"/>
      <c r="H3" s="2273"/>
      <c r="I3" s="2273"/>
      <c r="J3" s="2273"/>
      <c r="K3" s="2273"/>
      <c r="L3" s="2273"/>
      <c r="M3" s="2273"/>
      <c r="N3" s="2273"/>
      <c r="O3" s="2273"/>
      <c r="P3" s="2273"/>
      <c r="Q3" s="2273"/>
      <c r="R3" s="2273"/>
    </row>
    <row r="4" spans="1:27">
      <c r="A4" s="83"/>
      <c r="B4" s="2123"/>
      <c r="C4" s="2124"/>
      <c r="D4" s="2124"/>
      <c r="E4" s="2124"/>
      <c r="F4" s="2124"/>
      <c r="G4" s="2124"/>
      <c r="H4" s="2124"/>
      <c r="I4" s="2124"/>
      <c r="J4" s="2124"/>
      <c r="K4" s="2125"/>
      <c r="L4" s="59"/>
      <c r="M4" s="59"/>
      <c r="N4" s="59"/>
      <c r="O4" s="59"/>
      <c r="P4" s="59"/>
      <c r="Q4" s="59"/>
      <c r="R4" s="59"/>
    </row>
    <row r="5" spans="1:27">
      <c r="A5" s="83"/>
      <c r="B5" s="2781"/>
      <c r="C5" s="2781"/>
      <c r="D5" s="2781"/>
      <c r="E5" s="2781"/>
      <c r="F5" s="2781"/>
      <c r="G5" s="2781"/>
      <c r="H5" s="2781"/>
      <c r="I5" s="2781"/>
      <c r="J5" s="2781"/>
      <c r="K5" s="2781"/>
      <c r="L5" s="2781"/>
      <c r="M5" s="2781"/>
      <c r="N5" s="2781"/>
      <c r="O5" s="2781"/>
      <c r="P5" s="2781"/>
      <c r="Q5" s="2781"/>
      <c r="R5" s="2781"/>
    </row>
    <row r="6" spans="1:27">
      <c r="A6" s="83"/>
      <c r="B6" s="2776" t="s">
        <v>1485</v>
      </c>
      <c r="C6" s="2776"/>
      <c r="D6" s="2776"/>
      <c r="E6" s="2113"/>
      <c r="F6" s="2776" t="s">
        <v>1486</v>
      </c>
      <c r="G6" s="2776"/>
      <c r="H6" s="2114"/>
      <c r="I6" s="2776" t="s">
        <v>1487</v>
      </c>
      <c r="J6" s="2776"/>
      <c r="K6" s="2114"/>
      <c r="L6" s="2776" t="s">
        <v>1488</v>
      </c>
      <c r="M6" s="2776"/>
      <c r="N6" s="2113"/>
      <c r="O6" s="2780" t="s">
        <v>1489</v>
      </c>
      <c r="P6" s="2780"/>
      <c r="Q6" s="2115"/>
      <c r="R6" s="2776" t="s">
        <v>8</v>
      </c>
      <c r="S6" s="83"/>
    </row>
    <row r="7" spans="1:27">
      <c r="A7" s="83"/>
      <c r="B7" s="2776"/>
      <c r="C7" s="2776"/>
      <c r="D7" s="2776"/>
      <c r="E7" s="2113"/>
      <c r="F7" s="2777"/>
      <c r="G7" s="2777"/>
      <c r="H7" s="2114"/>
      <c r="I7" s="2777"/>
      <c r="J7" s="2777"/>
      <c r="K7" s="2114"/>
      <c r="L7" s="2777"/>
      <c r="M7" s="2777"/>
      <c r="N7" s="2113"/>
      <c r="O7" s="2779"/>
      <c r="P7" s="2779"/>
      <c r="Q7" s="2115"/>
      <c r="R7" s="2776"/>
      <c r="S7" s="83"/>
    </row>
    <row r="8" spans="1:27">
      <c r="A8" s="83"/>
      <c r="B8" s="2777"/>
      <c r="C8" s="2777"/>
      <c r="D8" s="2777"/>
      <c r="E8" s="424"/>
      <c r="F8" s="424" t="s">
        <v>18</v>
      </c>
      <c r="G8" s="424" t="s">
        <v>19</v>
      </c>
      <c r="H8" s="2116"/>
      <c r="I8" s="424" t="s">
        <v>18</v>
      </c>
      <c r="J8" s="424" t="s">
        <v>19</v>
      </c>
      <c r="K8" s="2116"/>
      <c r="L8" s="424" t="s">
        <v>18</v>
      </c>
      <c r="M8" s="424" t="s">
        <v>19</v>
      </c>
      <c r="N8" s="2116"/>
      <c r="O8" s="424" t="s">
        <v>18</v>
      </c>
      <c r="P8" s="424" t="s">
        <v>19</v>
      </c>
      <c r="Q8" s="2117"/>
      <c r="R8" s="2777"/>
      <c r="S8" s="83"/>
    </row>
    <row r="9" spans="1:27">
      <c r="A9" s="83"/>
      <c r="B9" s="83"/>
      <c r="C9" s="83"/>
      <c r="D9" s="1391"/>
      <c r="E9" s="1391"/>
      <c r="F9" s="1391"/>
      <c r="G9" s="1391"/>
      <c r="H9" s="1391"/>
      <c r="I9" s="1391"/>
      <c r="J9" s="1391"/>
      <c r="K9" s="1391"/>
      <c r="L9" s="1391"/>
      <c r="M9" s="1391"/>
      <c r="N9" s="1391"/>
      <c r="O9" s="1391"/>
      <c r="P9" s="1391"/>
      <c r="Q9" s="1391"/>
      <c r="R9" s="1403"/>
      <c r="S9" s="83"/>
      <c r="T9" s="155"/>
      <c r="U9" s="155"/>
    </row>
    <row r="10" spans="1:27">
      <c r="A10" s="83"/>
      <c r="B10" s="92" t="s">
        <v>1491</v>
      </c>
      <c r="C10" s="92"/>
      <c r="D10" s="92"/>
      <c r="E10" s="92"/>
      <c r="F10" s="1456">
        <v>71</v>
      </c>
      <c r="G10" s="1461">
        <v>77</v>
      </c>
      <c r="H10" s="1456"/>
      <c r="I10" s="1456">
        <v>2</v>
      </c>
      <c r="J10" s="1456">
        <v>0</v>
      </c>
      <c r="K10" s="1456"/>
      <c r="L10" s="1456">
        <v>5</v>
      </c>
      <c r="M10" s="1456">
        <v>2</v>
      </c>
      <c r="N10" s="1456"/>
      <c r="O10" s="1456">
        <f>SUM(F10+I10+L10)</f>
        <v>78</v>
      </c>
      <c r="P10" s="1456">
        <f>SUM(G10+J10+M10)</f>
        <v>79</v>
      </c>
      <c r="Q10" s="1456"/>
      <c r="R10" s="1618">
        <f>SUM(O10:P10)</f>
        <v>157</v>
      </c>
      <c r="S10" s="83"/>
      <c r="T10" s="1461"/>
      <c r="U10" s="1456"/>
      <c r="V10" s="1456"/>
      <c r="W10" s="1456"/>
      <c r="X10" s="1456"/>
      <c r="Y10" s="1456"/>
      <c r="Z10" s="1456"/>
      <c r="AA10" s="1456"/>
    </row>
    <row r="11" spans="1:27">
      <c r="A11" s="83"/>
      <c r="B11" s="92" t="s">
        <v>1492</v>
      </c>
      <c r="C11" s="92"/>
      <c r="D11" s="92"/>
      <c r="E11" s="92"/>
      <c r="F11" s="221">
        <v>814</v>
      </c>
      <c r="G11" s="1461">
        <v>592</v>
      </c>
      <c r="H11" s="221"/>
      <c r="I11" s="1456">
        <v>8</v>
      </c>
      <c r="J11" s="221">
        <v>0</v>
      </c>
      <c r="K11" s="1456"/>
      <c r="L11" s="1456">
        <v>64</v>
      </c>
      <c r="M11" s="1456">
        <v>27</v>
      </c>
      <c r="N11" s="1456"/>
      <c r="O11" s="1456">
        <f>SUM(F11+I11+L11)</f>
        <v>886</v>
      </c>
      <c r="P11" s="1456">
        <f>SUM(G11+J11+M11)</f>
        <v>619</v>
      </c>
      <c r="Q11" s="1456"/>
      <c r="R11" s="1618">
        <f>SUM(O11:P11)</f>
        <v>1505</v>
      </c>
      <c r="S11" s="83"/>
      <c r="T11" s="1461"/>
      <c r="U11" s="221"/>
      <c r="V11" s="221"/>
      <c r="W11" s="221"/>
      <c r="X11" s="1456"/>
      <c r="Y11" s="1456"/>
      <c r="Z11" s="1456"/>
      <c r="AA11" s="1456"/>
    </row>
    <row r="12" spans="1:27">
      <c r="A12" s="83"/>
      <c r="B12" s="92"/>
      <c r="C12" s="92"/>
      <c r="D12" s="92"/>
      <c r="E12" s="92"/>
      <c r="F12" s="1456"/>
      <c r="G12" s="1456"/>
      <c r="H12" s="1456"/>
      <c r="I12" s="1456"/>
      <c r="J12" s="1456"/>
      <c r="K12" s="1456"/>
      <c r="L12" s="1456"/>
      <c r="M12" s="1456"/>
      <c r="N12" s="1456"/>
      <c r="O12" s="1456"/>
      <c r="P12" s="1456"/>
      <c r="Q12" s="1456"/>
      <c r="R12" s="980"/>
      <c r="S12" s="83"/>
    </row>
    <row r="13" spans="1:27">
      <c r="A13" s="83"/>
      <c r="B13" s="2644" t="s">
        <v>8</v>
      </c>
      <c r="C13" s="2644"/>
      <c r="D13" s="1429"/>
      <c r="E13" s="1429"/>
      <c r="F13" s="1338">
        <f t="shared" ref="F13:M13" si="0">SUM(F10:F12)</f>
        <v>885</v>
      </c>
      <c r="G13" s="1338">
        <f t="shared" si="0"/>
        <v>669</v>
      </c>
      <c r="H13" s="1338">
        <f t="shared" si="0"/>
        <v>0</v>
      </c>
      <c r="I13" s="1338">
        <f t="shared" si="0"/>
        <v>10</v>
      </c>
      <c r="J13" s="1338">
        <f t="shared" si="0"/>
        <v>0</v>
      </c>
      <c r="K13" s="1338">
        <f t="shared" si="0"/>
        <v>0</v>
      </c>
      <c r="L13" s="1338">
        <f t="shared" si="0"/>
        <v>69</v>
      </c>
      <c r="M13" s="1338">
        <f t="shared" si="0"/>
        <v>29</v>
      </c>
      <c r="N13" s="1338"/>
      <c r="O13" s="1338">
        <f>SUM(O10:O11)</f>
        <v>964</v>
      </c>
      <c r="P13" s="1338">
        <f>SUM(P10:P11)</f>
        <v>698</v>
      </c>
      <c r="Q13" s="1338"/>
      <c r="R13" s="1338">
        <f>SUM(R10:R11)</f>
        <v>1662</v>
      </c>
      <c r="S13" s="83"/>
    </row>
    <row r="14" spans="1:27">
      <c r="A14" s="83"/>
      <c r="B14" s="2126"/>
      <c r="C14" s="2126"/>
      <c r="D14" s="2126"/>
      <c r="E14" s="2126"/>
      <c r="F14" s="2127"/>
      <c r="G14" s="2127"/>
      <c r="H14" s="2127"/>
      <c r="I14" s="2127"/>
      <c r="J14" s="2127"/>
      <c r="K14" s="2127"/>
      <c r="L14" s="2127"/>
      <c r="M14" s="2127"/>
      <c r="N14" s="2127"/>
      <c r="O14" s="2127"/>
      <c r="P14" s="2127"/>
      <c r="Q14" s="2127"/>
      <c r="R14" s="2127"/>
      <c r="S14" s="83"/>
    </row>
    <row r="15" spans="1:27">
      <c r="A15" s="83"/>
      <c r="B15" s="2126"/>
      <c r="C15" s="2126"/>
      <c r="D15" s="2126"/>
      <c r="E15" s="2126"/>
      <c r="F15" s="2127"/>
      <c r="G15" s="2127"/>
      <c r="H15" s="2127"/>
      <c r="I15" s="2127"/>
      <c r="J15" s="2127"/>
      <c r="K15" s="2127"/>
      <c r="L15" s="2127"/>
      <c r="M15" s="2127"/>
      <c r="N15" s="2127"/>
      <c r="O15" s="2127"/>
      <c r="P15" s="2127"/>
      <c r="Q15" s="2127"/>
      <c r="R15" s="2127"/>
      <c r="S15" s="83"/>
    </row>
    <row r="16" spans="1:27">
      <c r="A16" s="83"/>
      <c r="B16" s="2126"/>
      <c r="C16" s="2126"/>
      <c r="D16" s="2126"/>
      <c r="E16" s="2126"/>
      <c r="F16" s="2127"/>
      <c r="G16" s="2127"/>
      <c r="H16" s="2127"/>
      <c r="I16" s="2127"/>
      <c r="J16" s="2127"/>
      <c r="K16" s="2127"/>
      <c r="L16" s="2127"/>
      <c r="M16" s="2127"/>
      <c r="N16" s="2127"/>
      <c r="O16" s="2127"/>
      <c r="P16" s="2127"/>
      <c r="Q16" s="2127"/>
      <c r="R16" s="2127"/>
      <c r="S16" s="83"/>
    </row>
    <row r="17" spans="1:19">
      <c r="A17" s="83"/>
      <c r="B17" s="2126"/>
      <c r="C17" s="2126"/>
      <c r="D17" s="2126"/>
      <c r="E17" s="2126"/>
      <c r="F17" s="2127"/>
      <c r="G17" s="2127"/>
      <c r="H17" s="2127"/>
      <c r="I17" s="2127"/>
      <c r="J17" s="2127"/>
      <c r="K17" s="2127"/>
      <c r="L17" s="2127"/>
      <c r="M17" s="2127"/>
      <c r="N17" s="2127"/>
      <c r="O17" s="2127"/>
      <c r="P17" s="2127"/>
      <c r="Q17" s="2127"/>
      <c r="R17" s="2127"/>
      <c r="S17" s="83"/>
    </row>
    <row r="18" spans="1:19">
      <c r="A18" s="83"/>
      <c r="B18" s="1391"/>
      <c r="C18" s="1391"/>
      <c r="D18" s="1391"/>
      <c r="E18" s="1391"/>
      <c r="F18" s="1391"/>
      <c r="G18" s="1391"/>
      <c r="H18" s="1391"/>
      <c r="I18" s="1391"/>
      <c r="J18" s="1391"/>
      <c r="K18" s="1403"/>
      <c r="M18" s="1456"/>
      <c r="N18" s="1456"/>
    </row>
    <row r="19" spans="1:19">
      <c r="A19" s="714"/>
      <c r="B19" s="1009"/>
      <c r="C19" s="1009"/>
      <c r="D19" s="1009"/>
      <c r="E19" s="1009"/>
      <c r="F19" s="1009"/>
      <c r="G19" s="1009"/>
      <c r="H19" s="1009"/>
      <c r="I19" s="1009"/>
      <c r="J19" s="1009"/>
      <c r="K19" s="1009"/>
      <c r="M19" s="1456"/>
      <c r="N19" s="1456"/>
    </row>
    <row r="20" spans="1:19">
      <c r="A20" s="83"/>
      <c r="C20" s="1391"/>
      <c r="D20" s="1391"/>
      <c r="E20" s="1391"/>
      <c r="F20" s="1391"/>
      <c r="G20" s="1391"/>
      <c r="H20" s="1391"/>
      <c r="I20" s="1391"/>
      <c r="J20" s="1391"/>
      <c r="K20" s="1403"/>
    </row>
    <row r="43" spans="2:2">
      <c r="B43" s="1391" t="s">
        <v>362</v>
      </c>
    </row>
  </sheetData>
  <mergeCells count="10">
    <mergeCell ref="B13:C13"/>
    <mergeCell ref="B2:R2"/>
    <mergeCell ref="B3:R3"/>
    <mergeCell ref="B5:R5"/>
    <mergeCell ref="B6:D8"/>
    <mergeCell ref="F6:G7"/>
    <mergeCell ref="I6:J7"/>
    <mergeCell ref="L6:M7"/>
    <mergeCell ref="O6:P7"/>
    <mergeCell ref="R6:R8"/>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workbookViewId="0">
      <selection activeCell="T34" sqref="T34"/>
    </sheetView>
  </sheetViews>
  <sheetFormatPr baseColWidth="10" defaultRowHeight="12.75"/>
  <cols>
    <col min="1" max="1" width="2.7109375" style="79" customWidth="1"/>
    <col min="2" max="3" width="5.7109375" style="79" customWidth="1"/>
    <col min="4" max="5" width="2.7109375" style="79" customWidth="1"/>
    <col min="6" max="7" width="6.7109375" style="79" customWidth="1"/>
    <col min="8" max="8" width="0.42578125" style="79" customWidth="1"/>
    <col min="9" max="10" width="6.7109375" style="79" customWidth="1"/>
    <col min="11" max="11" width="0.42578125" style="79" customWidth="1"/>
    <col min="12" max="12" width="6.7109375" style="461" customWidth="1"/>
    <col min="13" max="13" width="6.7109375" style="79" customWidth="1"/>
    <col min="14" max="14" width="0.42578125" style="79" customWidth="1"/>
    <col min="15" max="16" width="6.7109375" style="79" customWidth="1"/>
    <col min="17" max="17" width="0.42578125" style="79" customWidth="1"/>
    <col min="18" max="18" width="6.7109375" style="79" customWidth="1"/>
    <col min="19" max="19" width="5.85546875" style="79" customWidth="1"/>
    <col min="20" max="256" width="11.42578125" style="79"/>
    <col min="257" max="257" width="2.7109375" style="79" customWidth="1"/>
    <col min="258" max="259" width="5.7109375" style="79" customWidth="1"/>
    <col min="260" max="261" width="2.7109375" style="79" customWidth="1"/>
    <col min="262" max="263" width="6.7109375" style="79" customWidth="1"/>
    <col min="264" max="264" width="0.42578125" style="79" customWidth="1"/>
    <col min="265" max="266" width="6.7109375" style="79" customWidth="1"/>
    <col min="267" max="267" width="0.42578125" style="79" customWidth="1"/>
    <col min="268" max="269" width="6.7109375" style="79" customWidth="1"/>
    <col min="270" max="270" width="0.42578125" style="79" customWidth="1"/>
    <col min="271" max="272" width="6.7109375" style="79" customWidth="1"/>
    <col min="273" max="273" width="0.42578125" style="79" customWidth="1"/>
    <col min="274" max="274" width="6.7109375" style="79" customWidth="1"/>
    <col min="275" max="275" width="5.85546875" style="79" customWidth="1"/>
    <col min="276" max="512" width="11.42578125" style="79"/>
    <col min="513" max="513" width="2.7109375" style="79" customWidth="1"/>
    <col min="514" max="515" width="5.7109375" style="79" customWidth="1"/>
    <col min="516" max="517" width="2.7109375" style="79" customWidth="1"/>
    <col min="518" max="519" width="6.7109375" style="79" customWidth="1"/>
    <col min="520" max="520" width="0.42578125" style="79" customWidth="1"/>
    <col min="521" max="522" width="6.7109375" style="79" customWidth="1"/>
    <col min="523" max="523" width="0.42578125" style="79" customWidth="1"/>
    <col min="524" max="525" width="6.7109375" style="79" customWidth="1"/>
    <col min="526" max="526" width="0.42578125" style="79" customWidth="1"/>
    <col min="527" max="528" width="6.7109375" style="79" customWidth="1"/>
    <col min="529" max="529" width="0.42578125" style="79" customWidth="1"/>
    <col min="530" max="530" width="6.7109375" style="79" customWidth="1"/>
    <col min="531" max="531" width="5.85546875" style="79" customWidth="1"/>
    <col min="532" max="768" width="11.42578125" style="79"/>
    <col min="769" max="769" width="2.7109375" style="79" customWidth="1"/>
    <col min="770" max="771" width="5.7109375" style="79" customWidth="1"/>
    <col min="772" max="773" width="2.7109375" style="79" customWidth="1"/>
    <col min="774" max="775" width="6.7109375" style="79" customWidth="1"/>
    <col min="776" max="776" width="0.42578125" style="79" customWidth="1"/>
    <col min="777" max="778" width="6.7109375" style="79" customWidth="1"/>
    <col min="779" max="779" width="0.42578125" style="79" customWidth="1"/>
    <col min="780" max="781" width="6.7109375" style="79" customWidth="1"/>
    <col min="782" max="782" width="0.42578125" style="79" customWidth="1"/>
    <col min="783" max="784" width="6.7109375" style="79" customWidth="1"/>
    <col min="785" max="785" width="0.42578125" style="79" customWidth="1"/>
    <col min="786" max="786" width="6.7109375" style="79" customWidth="1"/>
    <col min="787" max="787" width="5.85546875" style="79" customWidth="1"/>
    <col min="788" max="1024" width="11.42578125" style="79"/>
    <col min="1025" max="1025" width="2.7109375" style="79" customWidth="1"/>
    <col min="1026" max="1027" width="5.7109375" style="79" customWidth="1"/>
    <col min="1028" max="1029" width="2.7109375" style="79" customWidth="1"/>
    <col min="1030" max="1031" width="6.7109375" style="79" customWidth="1"/>
    <col min="1032" max="1032" width="0.42578125" style="79" customWidth="1"/>
    <col min="1033" max="1034" width="6.7109375" style="79" customWidth="1"/>
    <col min="1035" max="1035" width="0.42578125" style="79" customWidth="1"/>
    <col min="1036" max="1037" width="6.7109375" style="79" customWidth="1"/>
    <col min="1038" max="1038" width="0.42578125" style="79" customWidth="1"/>
    <col min="1039" max="1040" width="6.7109375" style="79" customWidth="1"/>
    <col min="1041" max="1041" width="0.42578125" style="79" customWidth="1"/>
    <col min="1042" max="1042" width="6.7109375" style="79" customWidth="1"/>
    <col min="1043" max="1043" width="5.85546875" style="79" customWidth="1"/>
    <col min="1044" max="1280" width="11.42578125" style="79"/>
    <col min="1281" max="1281" width="2.7109375" style="79" customWidth="1"/>
    <col min="1282" max="1283" width="5.7109375" style="79" customWidth="1"/>
    <col min="1284" max="1285" width="2.7109375" style="79" customWidth="1"/>
    <col min="1286" max="1287" width="6.7109375" style="79" customWidth="1"/>
    <col min="1288" max="1288" width="0.42578125" style="79" customWidth="1"/>
    <col min="1289" max="1290" width="6.7109375" style="79" customWidth="1"/>
    <col min="1291" max="1291" width="0.42578125" style="79" customWidth="1"/>
    <col min="1292" max="1293" width="6.7109375" style="79" customWidth="1"/>
    <col min="1294" max="1294" width="0.42578125" style="79" customWidth="1"/>
    <col min="1295" max="1296" width="6.7109375" style="79" customWidth="1"/>
    <col min="1297" max="1297" width="0.42578125" style="79" customWidth="1"/>
    <col min="1298" max="1298" width="6.7109375" style="79" customWidth="1"/>
    <col min="1299" max="1299" width="5.85546875" style="79" customWidth="1"/>
    <col min="1300" max="1536" width="11.42578125" style="79"/>
    <col min="1537" max="1537" width="2.7109375" style="79" customWidth="1"/>
    <col min="1538" max="1539" width="5.7109375" style="79" customWidth="1"/>
    <col min="1540" max="1541" width="2.7109375" style="79" customWidth="1"/>
    <col min="1542" max="1543" width="6.7109375" style="79" customWidth="1"/>
    <col min="1544" max="1544" width="0.42578125" style="79" customWidth="1"/>
    <col min="1545" max="1546" width="6.7109375" style="79" customWidth="1"/>
    <col min="1547" max="1547" width="0.42578125" style="79" customWidth="1"/>
    <col min="1548" max="1549" width="6.7109375" style="79" customWidth="1"/>
    <col min="1550" max="1550" width="0.42578125" style="79" customWidth="1"/>
    <col min="1551" max="1552" width="6.7109375" style="79" customWidth="1"/>
    <col min="1553" max="1553" width="0.42578125" style="79" customWidth="1"/>
    <col min="1554" max="1554" width="6.7109375" style="79" customWidth="1"/>
    <col min="1555" max="1555" width="5.85546875" style="79" customWidth="1"/>
    <col min="1556" max="1792" width="11.42578125" style="79"/>
    <col min="1793" max="1793" width="2.7109375" style="79" customWidth="1"/>
    <col min="1794" max="1795" width="5.7109375" style="79" customWidth="1"/>
    <col min="1796" max="1797" width="2.7109375" style="79" customWidth="1"/>
    <col min="1798" max="1799" width="6.7109375" style="79" customWidth="1"/>
    <col min="1800" max="1800" width="0.42578125" style="79" customWidth="1"/>
    <col min="1801" max="1802" width="6.7109375" style="79" customWidth="1"/>
    <col min="1803" max="1803" width="0.42578125" style="79" customWidth="1"/>
    <col min="1804" max="1805" width="6.7109375" style="79" customWidth="1"/>
    <col min="1806" max="1806" width="0.42578125" style="79" customWidth="1"/>
    <col min="1807" max="1808" width="6.7109375" style="79" customWidth="1"/>
    <col min="1809" max="1809" width="0.42578125" style="79" customWidth="1"/>
    <col min="1810" max="1810" width="6.7109375" style="79" customWidth="1"/>
    <col min="1811" max="1811" width="5.85546875" style="79" customWidth="1"/>
    <col min="1812" max="2048" width="11.42578125" style="79"/>
    <col min="2049" max="2049" width="2.7109375" style="79" customWidth="1"/>
    <col min="2050" max="2051" width="5.7109375" style="79" customWidth="1"/>
    <col min="2052" max="2053" width="2.7109375" style="79" customWidth="1"/>
    <col min="2054" max="2055" width="6.7109375" style="79" customWidth="1"/>
    <col min="2056" max="2056" width="0.42578125" style="79" customWidth="1"/>
    <col min="2057" max="2058" width="6.7109375" style="79" customWidth="1"/>
    <col min="2059" max="2059" width="0.42578125" style="79" customWidth="1"/>
    <col min="2060" max="2061" width="6.7109375" style="79" customWidth="1"/>
    <col min="2062" max="2062" width="0.42578125" style="79" customWidth="1"/>
    <col min="2063" max="2064" width="6.7109375" style="79" customWidth="1"/>
    <col min="2065" max="2065" width="0.42578125" style="79" customWidth="1"/>
    <col min="2066" max="2066" width="6.7109375" style="79" customWidth="1"/>
    <col min="2067" max="2067" width="5.85546875" style="79" customWidth="1"/>
    <col min="2068" max="2304" width="11.42578125" style="79"/>
    <col min="2305" max="2305" width="2.7109375" style="79" customWidth="1"/>
    <col min="2306" max="2307" width="5.7109375" style="79" customWidth="1"/>
    <col min="2308" max="2309" width="2.7109375" style="79" customWidth="1"/>
    <col min="2310" max="2311" width="6.7109375" style="79" customWidth="1"/>
    <col min="2312" max="2312" width="0.42578125" style="79" customWidth="1"/>
    <col min="2313" max="2314" width="6.7109375" style="79" customWidth="1"/>
    <col min="2315" max="2315" width="0.42578125" style="79" customWidth="1"/>
    <col min="2316" max="2317" width="6.7109375" style="79" customWidth="1"/>
    <col min="2318" max="2318" width="0.42578125" style="79" customWidth="1"/>
    <col min="2319" max="2320" width="6.7109375" style="79" customWidth="1"/>
    <col min="2321" max="2321" width="0.42578125" style="79" customWidth="1"/>
    <col min="2322" max="2322" width="6.7109375" style="79" customWidth="1"/>
    <col min="2323" max="2323" width="5.85546875" style="79" customWidth="1"/>
    <col min="2324" max="2560" width="11.42578125" style="79"/>
    <col min="2561" max="2561" width="2.7109375" style="79" customWidth="1"/>
    <col min="2562" max="2563" width="5.7109375" style="79" customWidth="1"/>
    <col min="2564" max="2565" width="2.7109375" style="79" customWidth="1"/>
    <col min="2566" max="2567" width="6.7109375" style="79" customWidth="1"/>
    <col min="2568" max="2568" width="0.42578125" style="79" customWidth="1"/>
    <col min="2569" max="2570" width="6.7109375" style="79" customWidth="1"/>
    <col min="2571" max="2571" width="0.42578125" style="79" customWidth="1"/>
    <col min="2572" max="2573" width="6.7109375" style="79" customWidth="1"/>
    <col min="2574" max="2574" width="0.42578125" style="79" customWidth="1"/>
    <col min="2575" max="2576" width="6.7109375" style="79" customWidth="1"/>
    <col min="2577" max="2577" width="0.42578125" style="79" customWidth="1"/>
    <col min="2578" max="2578" width="6.7109375" style="79" customWidth="1"/>
    <col min="2579" max="2579" width="5.85546875" style="79" customWidth="1"/>
    <col min="2580" max="2816" width="11.42578125" style="79"/>
    <col min="2817" max="2817" width="2.7109375" style="79" customWidth="1"/>
    <col min="2818" max="2819" width="5.7109375" style="79" customWidth="1"/>
    <col min="2820" max="2821" width="2.7109375" style="79" customWidth="1"/>
    <col min="2822" max="2823" width="6.7109375" style="79" customWidth="1"/>
    <col min="2824" max="2824" width="0.42578125" style="79" customWidth="1"/>
    <col min="2825" max="2826" width="6.7109375" style="79" customWidth="1"/>
    <col min="2827" max="2827" width="0.42578125" style="79" customWidth="1"/>
    <col min="2828" max="2829" width="6.7109375" style="79" customWidth="1"/>
    <col min="2830" max="2830" width="0.42578125" style="79" customWidth="1"/>
    <col min="2831" max="2832" width="6.7109375" style="79" customWidth="1"/>
    <col min="2833" max="2833" width="0.42578125" style="79" customWidth="1"/>
    <col min="2834" max="2834" width="6.7109375" style="79" customWidth="1"/>
    <col min="2835" max="2835" width="5.85546875" style="79" customWidth="1"/>
    <col min="2836" max="3072" width="11.42578125" style="79"/>
    <col min="3073" max="3073" width="2.7109375" style="79" customWidth="1"/>
    <col min="3074" max="3075" width="5.7109375" style="79" customWidth="1"/>
    <col min="3076" max="3077" width="2.7109375" style="79" customWidth="1"/>
    <col min="3078" max="3079" width="6.7109375" style="79" customWidth="1"/>
    <col min="3080" max="3080" width="0.42578125" style="79" customWidth="1"/>
    <col min="3081" max="3082" width="6.7109375" style="79" customWidth="1"/>
    <col min="3083" max="3083" width="0.42578125" style="79" customWidth="1"/>
    <col min="3084" max="3085" width="6.7109375" style="79" customWidth="1"/>
    <col min="3086" max="3086" width="0.42578125" style="79" customWidth="1"/>
    <col min="3087" max="3088" width="6.7109375" style="79" customWidth="1"/>
    <col min="3089" max="3089" width="0.42578125" style="79" customWidth="1"/>
    <col min="3090" max="3090" width="6.7109375" style="79" customWidth="1"/>
    <col min="3091" max="3091" width="5.85546875" style="79" customWidth="1"/>
    <col min="3092" max="3328" width="11.42578125" style="79"/>
    <col min="3329" max="3329" width="2.7109375" style="79" customWidth="1"/>
    <col min="3330" max="3331" width="5.7109375" style="79" customWidth="1"/>
    <col min="3332" max="3333" width="2.7109375" style="79" customWidth="1"/>
    <col min="3334" max="3335" width="6.7109375" style="79" customWidth="1"/>
    <col min="3336" max="3336" width="0.42578125" style="79" customWidth="1"/>
    <col min="3337" max="3338" width="6.7109375" style="79" customWidth="1"/>
    <col min="3339" max="3339" width="0.42578125" style="79" customWidth="1"/>
    <col min="3340" max="3341" width="6.7109375" style="79" customWidth="1"/>
    <col min="3342" max="3342" width="0.42578125" style="79" customWidth="1"/>
    <col min="3343" max="3344" width="6.7109375" style="79" customWidth="1"/>
    <col min="3345" max="3345" width="0.42578125" style="79" customWidth="1"/>
    <col min="3346" max="3346" width="6.7109375" style="79" customWidth="1"/>
    <col min="3347" max="3347" width="5.85546875" style="79" customWidth="1"/>
    <col min="3348" max="3584" width="11.42578125" style="79"/>
    <col min="3585" max="3585" width="2.7109375" style="79" customWidth="1"/>
    <col min="3586" max="3587" width="5.7109375" style="79" customWidth="1"/>
    <col min="3588" max="3589" width="2.7109375" style="79" customWidth="1"/>
    <col min="3590" max="3591" width="6.7109375" style="79" customWidth="1"/>
    <col min="3592" max="3592" width="0.42578125" style="79" customWidth="1"/>
    <col min="3593" max="3594" width="6.7109375" style="79" customWidth="1"/>
    <col min="3595" max="3595" width="0.42578125" style="79" customWidth="1"/>
    <col min="3596" max="3597" width="6.7109375" style="79" customWidth="1"/>
    <col min="3598" max="3598" width="0.42578125" style="79" customWidth="1"/>
    <col min="3599" max="3600" width="6.7109375" style="79" customWidth="1"/>
    <col min="3601" max="3601" width="0.42578125" style="79" customWidth="1"/>
    <col min="3602" max="3602" width="6.7109375" style="79" customWidth="1"/>
    <col min="3603" max="3603" width="5.85546875" style="79" customWidth="1"/>
    <col min="3604" max="3840" width="11.42578125" style="79"/>
    <col min="3841" max="3841" width="2.7109375" style="79" customWidth="1"/>
    <col min="3842" max="3843" width="5.7109375" style="79" customWidth="1"/>
    <col min="3844" max="3845" width="2.7109375" style="79" customWidth="1"/>
    <col min="3846" max="3847" width="6.7109375" style="79" customWidth="1"/>
    <col min="3848" max="3848" width="0.42578125" style="79" customWidth="1"/>
    <col min="3849" max="3850" width="6.7109375" style="79" customWidth="1"/>
    <col min="3851" max="3851" width="0.42578125" style="79" customWidth="1"/>
    <col min="3852" max="3853" width="6.7109375" style="79" customWidth="1"/>
    <col min="3854" max="3854" width="0.42578125" style="79" customWidth="1"/>
    <col min="3855" max="3856" width="6.7109375" style="79" customWidth="1"/>
    <col min="3857" max="3857" width="0.42578125" style="79" customWidth="1"/>
    <col min="3858" max="3858" width="6.7109375" style="79" customWidth="1"/>
    <col min="3859" max="3859" width="5.85546875" style="79" customWidth="1"/>
    <col min="3860" max="4096" width="11.42578125" style="79"/>
    <col min="4097" max="4097" width="2.7109375" style="79" customWidth="1"/>
    <col min="4098" max="4099" width="5.7109375" style="79" customWidth="1"/>
    <col min="4100" max="4101" width="2.7109375" style="79" customWidth="1"/>
    <col min="4102" max="4103" width="6.7109375" style="79" customWidth="1"/>
    <col min="4104" max="4104" width="0.42578125" style="79" customWidth="1"/>
    <col min="4105" max="4106" width="6.7109375" style="79" customWidth="1"/>
    <col min="4107" max="4107" width="0.42578125" style="79" customWidth="1"/>
    <col min="4108" max="4109" width="6.7109375" style="79" customWidth="1"/>
    <col min="4110" max="4110" width="0.42578125" style="79" customWidth="1"/>
    <col min="4111" max="4112" width="6.7109375" style="79" customWidth="1"/>
    <col min="4113" max="4113" width="0.42578125" style="79" customWidth="1"/>
    <col min="4114" max="4114" width="6.7109375" style="79" customWidth="1"/>
    <col min="4115" max="4115" width="5.85546875" style="79" customWidth="1"/>
    <col min="4116" max="4352" width="11.42578125" style="79"/>
    <col min="4353" max="4353" width="2.7109375" style="79" customWidth="1"/>
    <col min="4354" max="4355" width="5.7109375" style="79" customWidth="1"/>
    <col min="4356" max="4357" width="2.7109375" style="79" customWidth="1"/>
    <col min="4358" max="4359" width="6.7109375" style="79" customWidth="1"/>
    <col min="4360" max="4360" width="0.42578125" style="79" customWidth="1"/>
    <col min="4361" max="4362" width="6.7109375" style="79" customWidth="1"/>
    <col min="4363" max="4363" width="0.42578125" style="79" customWidth="1"/>
    <col min="4364" max="4365" width="6.7109375" style="79" customWidth="1"/>
    <col min="4366" max="4366" width="0.42578125" style="79" customWidth="1"/>
    <col min="4367" max="4368" width="6.7109375" style="79" customWidth="1"/>
    <col min="4369" max="4369" width="0.42578125" style="79" customWidth="1"/>
    <col min="4370" max="4370" width="6.7109375" style="79" customWidth="1"/>
    <col min="4371" max="4371" width="5.85546875" style="79" customWidth="1"/>
    <col min="4372" max="4608" width="11.42578125" style="79"/>
    <col min="4609" max="4609" width="2.7109375" style="79" customWidth="1"/>
    <col min="4610" max="4611" width="5.7109375" style="79" customWidth="1"/>
    <col min="4612" max="4613" width="2.7109375" style="79" customWidth="1"/>
    <col min="4614" max="4615" width="6.7109375" style="79" customWidth="1"/>
    <col min="4616" max="4616" width="0.42578125" style="79" customWidth="1"/>
    <col min="4617" max="4618" width="6.7109375" style="79" customWidth="1"/>
    <col min="4619" max="4619" width="0.42578125" style="79" customWidth="1"/>
    <col min="4620" max="4621" width="6.7109375" style="79" customWidth="1"/>
    <col min="4622" max="4622" width="0.42578125" style="79" customWidth="1"/>
    <col min="4623" max="4624" width="6.7109375" style="79" customWidth="1"/>
    <col min="4625" max="4625" width="0.42578125" style="79" customWidth="1"/>
    <col min="4626" max="4626" width="6.7109375" style="79" customWidth="1"/>
    <col min="4627" max="4627" width="5.85546875" style="79" customWidth="1"/>
    <col min="4628" max="4864" width="11.42578125" style="79"/>
    <col min="4865" max="4865" width="2.7109375" style="79" customWidth="1"/>
    <col min="4866" max="4867" width="5.7109375" style="79" customWidth="1"/>
    <col min="4868" max="4869" width="2.7109375" style="79" customWidth="1"/>
    <col min="4870" max="4871" width="6.7109375" style="79" customWidth="1"/>
    <col min="4872" max="4872" width="0.42578125" style="79" customWidth="1"/>
    <col min="4873" max="4874" width="6.7109375" style="79" customWidth="1"/>
    <col min="4875" max="4875" width="0.42578125" style="79" customWidth="1"/>
    <col min="4876" max="4877" width="6.7109375" style="79" customWidth="1"/>
    <col min="4878" max="4878" width="0.42578125" style="79" customWidth="1"/>
    <col min="4879" max="4880" width="6.7109375" style="79" customWidth="1"/>
    <col min="4881" max="4881" width="0.42578125" style="79" customWidth="1"/>
    <col min="4882" max="4882" width="6.7109375" style="79" customWidth="1"/>
    <col min="4883" max="4883" width="5.85546875" style="79" customWidth="1"/>
    <col min="4884" max="5120" width="11.42578125" style="79"/>
    <col min="5121" max="5121" width="2.7109375" style="79" customWidth="1"/>
    <col min="5122" max="5123" width="5.7109375" style="79" customWidth="1"/>
    <col min="5124" max="5125" width="2.7109375" style="79" customWidth="1"/>
    <col min="5126" max="5127" width="6.7109375" style="79" customWidth="1"/>
    <col min="5128" max="5128" width="0.42578125" style="79" customWidth="1"/>
    <col min="5129" max="5130" width="6.7109375" style="79" customWidth="1"/>
    <col min="5131" max="5131" width="0.42578125" style="79" customWidth="1"/>
    <col min="5132" max="5133" width="6.7109375" style="79" customWidth="1"/>
    <col min="5134" max="5134" width="0.42578125" style="79" customWidth="1"/>
    <col min="5135" max="5136" width="6.7109375" style="79" customWidth="1"/>
    <col min="5137" max="5137" width="0.42578125" style="79" customWidth="1"/>
    <col min="5138" max="5138" width="6.7109375" style="79" customWidth="1"/>
    <col min="5139" max="5139" width="5.85546875" style="79" customWidth="1"/>
    <col min="5140" max="5376" width="11.42578125" style="79"/>
    <col min="5377" max="5377" width="2.7109375" style="79" customWidth="1"/>
    <col min="5378" max="5379" width="5.7109375" style="79" customWidth="1"/>
    <col min="5380" max="5381" width="2.7109375" style="79" customWidth="1"/>
    <col min="5382" max="5383" width="6.7109375" style="79" customWidth="1"/>
    <col min="5384" max="5384" width="0.42578125" style="79" customWidth="1"/>
    <col min="5385" max="5386" width="6.7109375" style="79" customWidth="1"/>
    <col min="5387" max="5387" width="0.42578125" style="79" customWidth="1"/>
    <col min="5388" max="5389" width="6.7109375" style="79" customWidth="1"/>
    <col min="5390" max="5390" width="0.42578125" style="79" customWidth="1"/>
    <col min="5391" max="5392" width="6.7109375" style="79" customWidth="1"/>
    <col min="5393" max="5393" width="0.42578125" style="79" customWidth="1"/>
    <col min="5394" max="5394" width="6.7109375" style="79" customWidth="1"/>
    <col min="5395" max="5395" width="5.85546875" style="79" customWidth="1"/>
    <col min="5396" max="5632" width="11.42578125" style="79"/>
    <col min="5633" max="5633" width="2.7109375" style="79" customWidth="1"/>
    <col min="5634" max="5635" width="5.7109375" style="79" customWidth="1"/>
    <col min="5636" max="5637" width="2.7109375" style="79" customWidth="1"/>
    <col min="5638" max="5639" width="6.7109375" style="79" customWidth="1"/>
    <col min="5640" max="5640" width="0.42578125" style="79" customWidth="1"/>
    <col min="5641" max="5642" width="6.7109375" style="79" customWidth="1"/>
    <col min="5643" max="5643" width="0.42578125" style="79" customWidth="1"/>
    <col min="5644" max="5645" width="6.7109375" style="79" customWidth="1"/>
    <col min="5646" max="5646" width="0.42578125" style="79" customWidth="1"/>
    <col min="5647" max="5648" width="6.7109375" style="79" customWidth="1"/>
    <col min="5649" max="5649" width="0.42578125" style="79" customWidth="1"/>
    <col min="5650" max="5650" width="6.7109375" style="79" customWidth="1"/>
    <col min="5651" max="5651" width="5.85546875" style="79" customWidth="1"/>
    <col min="5652" max="5888" width="11.42578125" style="79"/>
    <col min="5889" max="5889" width="2.7109375" style="79" customWidth="1"/>
    <col min="5890" max="5891" width="5.7109375" style="79" customWidth="1"/>
    <col min="5892" max="5893" width="2.7109375" style="79" customWidth="1"/>
    <col min="5894" max="5895" width="6.7109375" style="79" customWidth="1"/>
    <col min="5896" max="5896" width="0.42578125" style="79" customWidth="1"/>
    <col min="5897" max="5898" width="6.7109375" style="79" customWidth="1"/>
    <col min="5899" max="5899" width="0.42578125" style="79" customWidth="1"/>
    <col min="5900" max="5901" width="6.7109375" style="79" customWidth="1"/>
    <col min="5902" max="5902" width="0.42578125" style="79" customWidth="1"/>
    <col min="5903" max="5904" width="6.7109375" style="79" customWidth="1"/>
    <col min="5905" max="5905" width="0.42578125" style="79" customWidth="1"/>
    <col min="5906" max="5906" width="6.7109375" style="79" customWidth="1"/>
    <col min="5907" max="5907" width="5.85546875" style="79" customWidth="1"/>
    <col min="5908" max="6144" width="11.42578125" style="79"/>
    <col min="6145" max="6145" width="2.7109375" style="79" customWidth="1"/>
    <col min="6146" max="6147" width="5.7109375" style="79" customWidth="1"/>
    <col min="6148" max="6149" width="2.7109375" style="79" customWidth="1"/>
    <col min="6150" max="6151" width="6.7109375" style="79" customWidth="1"/>
    <col min="6152" max="6152" width="0.42578125" style="79" customWidth="1"/>
    <col min="6153" max="6154" width="6.7109375" style="79" customWidth="1"/>
    <col min="6155" max="6155" width="0.42578125" style="79" customWidth="1"/>
    <col min="6156" max="6157" width="6.7109375" style="79" customWidth="1"/>
    <col min="6158" max="6158" width="0.42578125" style="79" customWidth="1"/>
    <col min="6159" max="6160" width="6.7109375" style="79" customWidth="1"/>
    <col min="6161" max="6161" width="0.42578125" style="79" customWidth="1"/>
    <col min="6162" max="6162" width="6.7109375" style="79" customWidth="1"/>
    <col min="6163" max="6163" width="5.85546875" style="79" customWidth="1"/>
    <col min="6164" max="6400" width="11.42578125" style="79"/>
    <col min="6401" max="6401" width="2.7109375" style="79" customWidth="1"/>
    <col min="6402" max="6403" width="5.7109375" style="79" customWidth="1"/>
    <col min="6404" max="6405" width="2.7109375" style="79" customWidth="1"/>
    <col min="6406" max="6407" width="6.7109375" style="79" customWidth="1"/>
    <col min="6408" max="6408" width="0.42578125" style="79" customWidth="1"/>
    <col min="6409" max="6410" width="6.7109375" style="79" customWidth="1"/>
    <col min="6411" max="6411" width="0.42578125" style="79" customWidth="1"/>
    <col min="6412" max="6413" width="6.7109375" style="79" customWidth="1"/>
    <col min="6414" max="6414" width="0.42578125" style="79" customWidth="1"/>
    <col min="6415" max="6416" width="6.7109375" style="79" customWidth="1"/>
    <col min="6417" max="6417" width="0.42578125" style="79" customWidth="1"/>
    <col min="6418" max="6418" width="6.7109375" style="79" customWidth="1"/>
    <col min="6419" max="6419" width="5.85546875" style="79" customWidth="1"/>
    <col min="6420" max="6656" width="11.42578125" style="79"/>
    <col min="6657" max="6657" width="2.7109375" style="79" customWidth="1"/>
    <col min="6658" max="6659" width="5.7109375" style="79" customWidth="1"/>
    <col min="6660" max="6661" width="2.7109375" style="79" customWidth="1"/>
    <col min="6662" max="6663" width="6.7109375" style="79" customWidth="1"/>
    <col min="6664" max="6664" width="0.42578125" style="79" customWidth="1"/>
    <col min="6665" max="6666" width="6.7109375" style="79" customWidth="1"/>
    <col min="6667" max="6667" width="0.42578125" style="79" customWidth="1"/>
    <col min="6668" max="6669" width="6.7109375" style="79" customWidth="1"/>
    <col min="6670" max="6670" width="0.42578125" style="79" customWidth="1"/>
    <col min="6671" max="6672" width="6.7109375" style="79" customWidth="1"/>
    <col min="6673" max="6673" width="0.42578125" style="79" customWidth="1"/>
    <col min="6674" max="6674" width="6.7109375" style="79" customWidth="1"/>
    <col min="6675" max="6675" width="5.85546875" style="79" customWidth="1"/>
    <col min="6676" max="6912" width="11.42578125" style="79"/>
    <col min="6913" max="6913" width="2.7109375" style="79" customWidth="1"/>
    <col min="6914" max="6915" width="5.7109375" style="79" customWidth="1"/>
    <col min="6916" max="6917" width="2.7109375" style="79" customWidth="1"/>
    <col min="6918" max="6919" width="6.7109375" style="79" customWidth="1"/>
    <col min="6920" max="6920" width="0.42578125" style="79" customWidth="1"/>
    <col min="6921" max="6922" width="6.7109375" style="79" customWidth="1"/>
    <col min="6923" max="6923" width="0.42578125" style="79" customWidth="1"/>
    <col min="6924" max="6925" width="6.7109375" style="79" customWidth="1"/>
    <col min="6926" max="6926" width="0.42578125" style="79" customWidth="1"/>
    <col min="6927" max="6928" width="6.7109375" style="79" customWidth="1"/>
    <col min="6929" max="6929" width="0.42578125" style="79" customWidth="1"/>
    <col min="6930" max="6930" width="6.7109375" style="79" customWidth="1"/>
    <col min="6931" max="6931" width="5.85546875" style="79" customWidth="1"/>
    <col min="6932" max="7168" width="11.42578125" style="79"/>
    <col min="7169" max="7169" width="2.7109375" style="79" customWidth="1"/>
    <col min="7170" max="7171" width="5.7109375" style="79" customWidth="1"/>
    <col min="7172" max="7173" width="2.7109375" style="79" customWidth="1"/>
    <col min="7174" max="7175" width="6.7109375" style="79" customWidth="1"/>
    <col min="7176" max="7176" width="0.42578125" style="79" customWidth="1"/>
    <col min="7177" max="7178" width="6.7109375" style="79" customWidth="1"/>
    <col min="7179" max="7179" width="0.42578125" style="79" customWidth="1"/>
    <col min="7180" max="7181" width="6.7109375" style="79" customWidth="1"/>
    <col min="7182" max="7182" width="0.42578125" style="79" customWidth="1"/>
    <col min="7183" max="7184" width="6.7109375" style="79" customWidth="1"/>
    <col min="7185" max="7185" width="0.42578125" style="79" customWidth="1"/>
    <col min="7186" max="7186" width="6.7109375" style="79" customWidth="1"/>
    <col min="7187" max="7187" width="5.85546875" style="79" customWidth="1"/>
    <col min="7188" max="7424" width="11.42578125" style="79"/>
    <col min="7425" max="7425" width="2.7109375" style="79" customWidth="1"/>
    <col min="7426" max="7427" width="5.7109375" style="79" customWidth="1"/>
    <col min="7428" max="7429" width="2.7109375" style="79" customWidth="1"/>
    <col min="7430" max="7431" width="6.7109375" style="79" customWidth="1"/>
    <col min="7432" max="7432" width="0.42578125" style="79" customWidth="1"/>
    <col min="7433" max="7434" width="6.7109375" style="79" customWidth="1"/>
    <col min="7435" max="7435" width="0.42578125" style="79" customWidth="1"/>
    <col min="7436" max="7437" width="6.7109375" style="79" customWidth="1"/>
    <col min="7438" max="7438" width="0.42578125" style="79" customWidth="1"/>
    <col min="7439" max="7440" width="6.7109375" style="79" customWidth="1"/>
    <col min="7441" max="7441" width="0.42578125" style="79" customWidth="1"/>
    <col min="7442" max="7442" width="6.7109375" style="79" customWidth="1"/>
    <col min="7443" max="7443" width="5.85546875" style="79" customWidth="1"/>
    <col min="7444" max="7680" width="11.42578125" style="79"/>
    <col min="7681" max="7681" width="2.7109375" style="79" customWidth="1"/>
    <col min="7682" max="7683" width="5.7109375" style="79" customWidth="1"/>
    <col min="7684" max="7685" width="2.7109375" style="79" customWidth="1"/>
    <col min="7686" max="7687" width="6.7109375" style="79" customWidth="1"/>
    <col min="7688" max="7688" width="0.42578125" style="79" customWidth="1"/>
    <col min="7689" max="7690" width="6.7109375" style="79" customWidth="1"/>
    <col min="7691" max="7691" width="0.42578125" style="79" customWidth="1"/>
    <col min="7692" max="7693" width="6.7109375" style="79" customWidth="1"/>
    <col min="7694" max="7694" width="0.42578125" style="79" customWidth="1"/>
    <col min="7695" max="7696" width="6.7109375" style="79" customWidth="1"/>
    <col min="7697" max="7697" width="0.42578125" style="79" customWidth="1"/>
    <col min="7698" max="7698" width="6.7109375" style="79" customWidth="1"/>
    <col min="7699" max="7699" width="5.85546875" style="79" customWidth="1"/>
    <col min="7700" max="7936" width="11.42578125" style="79"/>
    <col min="7937" max="7937" width="2.7109375" style="79" customWidth="1"/>
    <col min="7938" max="7939" width="5.7109375" style="79" customWidth="1"/>
    <col min="7940" max="7941" width="2.7109375" style="79" customWidth="1"/>
    <col min="7942" max="7943" width="6.7109375" style="79" customWidth="1"/>
    <col min="7944" max="7944" width="0.42578125" style="79" customWidth="1"/>
    <col min="7945" max="7946" width="6.7109375" style="79" customWidth="1"/>
    <col min="7947" max="7947" width="0.42578125" style="79" customWidth="1"/>
    <col min="7948" max="7949" width="6.7109375" style="79" customWidth="1"/>
    <col min="7950" max="7950" width="0.42578125" style="79" customWidth="1"/>
    <col min="7951" max="7952" width="6.7109375" style="79" customWidth="1"/>
    <col min="7953" max="7953" width="0.42578125" style="79" customWidth="1"/>
    <col min="7954" max="7954" width="6.7109375" style="79" customWidth="1"/>
    <col min="7955" max="7955" width="5.85546875" style="79" customWidth="1"/>
    <col min="7956" max="8192" width="11.42578125" style="79"/>
    <col min="8193" max="8193" width="2.7109375" style="79" customWidth="1"/>
    <col min="8194" max="8195" width="5.7109375" style="79" customWidth="1"/>
    <col min="8196" max="8197" width="2.7109375" style="79" customWidth="1"/>
    <col min="8198" max="8199" width="6.7109375" style="79" customWidth="1"/>
    <col min="8200" max="8200" width="0.42578125" style="79" customWidth="1"/>
    <col min="8201" max="8202" width="6.7109375" style="79" customWidth="1"/>
    <col min="8203" max="8203" width="0.42578125" style="79" customWidth="1"/>
    <col min="8204" max="8205" width="6.7109375" style="79" customWidth="1"/>
    <col min="8206" max="8206" width="0.42578125" style="79" customWidth="1"/>
    <col min="8207" max="8208" width="6.7109375" style="79" customWidth="1"/>
    <col min="8209" max="8209" width="0.42578125" style="79" customWidth="1"/>
    <col min="8210" max="8210" width="6.7109375" style="79" customWidth="1"/>
    <col min="8211" max="8211" width="5.85546875" style="79" customWidth="1"/>
    <col min="8212" max="8448" width="11.42578125" style="79"/>
    <col min="8449" max="8449" width="2.7109375" style="79" customWidth="1"/>
    <col min="8450" max="8451" width="5.7109375" style="79" customWidth="1"/>
    <col min="8452" max="8453" width="2.7109375" style="79" customWidth="1"/>
    <col min="8454" max="8455" width="6.7109375" style="79" customWidth="1"/>
    <col min="8456" max="8456" width="0.42578125" style="79" customWidth="1"/>
    <col min="8457" max="8458" width="6.7109375" style="79" customWidth="1"/>
    <col min="8459" max="8459" width="0.42578125" style="79" customWidth="1"/>
    <col min="8460" max="8461" width="6.7109375" style="79" customWidth="1"/>
    <col min="8462" max="8462" width="0.42578125" style="79" customWidth="1"/>
    <col min="8463" max="8464" width="6.7109375" style="79" customWidth="1"/>
    <col min="8465" max="8465" width="0.42578125" style="79" customWidth="1"/>
    <col min="8466" max="8466" width="6.7109375" style="79" customWidth="1"/>
    <col min="8467" max="8467" width="5.85546875" style="79" customWidth="1"/>
    <col min="8468" max="8704" width="11.42578125" style="79"/>
    <col min="8705" max="8705" width="2.7109375" style="79" customWidth="1"/>
    <col min="8706" max="8707" width="5.7109375" style="79" customWidth="1"/>
    <col min="8708" max="8709" width="2.7109375" style="79" customWidth="1"/>
    <col min="8710" max="8711" width="6.7109375" style="79" customWidth="1"/>
    <col min="8712" max="8712" width="0.42578125" style="79" customWidth="1"/>
    <col min="8713" max="8714" width="6.7109375" style="79" customWidth="1"/>
    <col min="8715" max="8715" width="0.42578125" style="79" customWidth="1"/>
    <col min="8716" max="8717" width="6.7109375" style="79" customWidth="1"/>
    <col min="8718" max="8718" width="0.42578125" style="79" customWidth="1"/>
    <col min="8719" max="8720" width="6.7109375" style="79" customWidth="1"/>
    <col min="8721" max="8721" width="0.42578125" style="79" customWidth="1"/>
    <col min="8722" max="8722" width="6.7109375" style="79" customWidth="1"/>
    <col min="8723" max="8723" width="5.85546875" style="79" customWidth="1"/>
    <col min="8724" max="8960" width="11.42578125" style="79"/>
    <col min="8961" max="8961" width="2.7109375" style="79" customWidth="1"/>
    <col min="8962" max="8963" width="5.7109375" style="79" customWidth="1"/>
    <col min="8964" max="8965" width="2.7109375" style="79" customWidth="1"/>
    <col min="8966" max="8967" width="6.7109375" style="79" customWidth="1"/>
    <col min="8968" max="8968" width="0.42578125" style="79" customWidth="1"/>
    <col min="8969" max="8970" width="6.7109375" style="79" customWidth="1"/>
    <col min="8971" max="8971" width="0.42578125" style="79" customWidth="1"/>
    <col min="8972" max="8973" width="6.7109375" style="79" customWidth="1"/>
    <col min="8974" max="8974" width="0.42578125" style="79" customWidth="1"/>
    <col min="8975" max="8976" width="6.7109375" style="79" customWidth="1"/>
    <col min="8977" max="8977" width="0.42578125" style="79" customWidth="1"/>
    <col min="8978" max="8978" width="6.7109375" style="79" customWidth="1"/>
    <col min="8979" max="8979" width="5.85546875" style="79" customWidth="1"/>
    <col min="8980" max="9216" width="11.42578125" style="79"/>
    <col min="9217" max="9217" width="2.7109375" style="79" customWidth="1"/>
    <col min="9218" max="9219" width="5.7109375" style="79" customWidth="1"/>
    <col min="9220" max="9221" width="2.7109375" style="79" customWidth="1"/>
    <col min="9222" max="9223" width="6.7109375" style="79" customWidth="1"/>
    <col min="9224" max="9224" width="0.42578125" style="79" customWidth="1"/>
    <col min="9225" max="9226" width="6.7109375" style="79" customWidth="1"/>
    <col min="9227" max="9227" width="0.42578125" style="79" customWidth="1"/>
    <col min="9228" max="9229" width="6.7109375" style="79" customWidth="1"/>
    <col min="9230" max="9230" width="0.42578125" style="79" customWidth="1"/>
    <col min="9231" max="9232" width="6.7109375" style="79" customWidth="1"/>
    <col min="9233" max="9233" width="0.42578125" style="79" customWidth="1"/>
    <col min="9234" max="9234" width="6.7109375" style="79" customWidth="1"/>
    <col min="9235" max="9235" width="5.85546875" style="79" customWidth="1"/>
    <col min="9236" max="9472" width="11.42578125" style="79"/>
    <col min="9473" max="9473" width="2.7109375" style="79" customWidth="1"/>
    <col min="9474" max="9475" width="5.7109375" style="79" customWidth="1"/>
    <col min="9476" max="9477" width="2.7109375" style="79" customWidth="1"/>
    <col min="9478" max="9479" width="6.7109375" style="79" customWidth="1"/>
    <col min="9480" max="9480" width="0.42578125" style="79" customWidth="1"/>
    <col min="9481" max="9482" width="6.7109375" style="79" customWidth="1"/>
    <col min="9483" max="9483" width="0.42578125" style="79" customWidth="1"/>
    <col min="9484" max="9485" width="6.7109375" style="79" customWidth="1"/>
    <col min="9486" max="9486" width="0.42578125" style="79" customWidth="1"/>
    <col min="9487" max="9488" width="6.7109375" style="79" customWidth="1"/>
    <col min="9489" max="9489" width="0.42578125" style="79" customWidth="1"/>
    <col min="9490" max="9490" width="6.7109375" style="79" customWidth="1"/>
    <col min="9491" max="9491" width="5.85546875" style="79" customWidth="1"/>
    <col min="9492" max="9728" width="11.42578125" style="79"/>
    <col min="9729" max="9729" width="2.7109375" style="79" customWidth="1"/>
    <col min="9730" max="9731" width="5.7109375" style="79" customWidth="1"/>
    <col min="9732" max="9733" width="2.7109375" style="79" customWidth="1"/>
    <col min="9734" max="9735" width="6.7109375" style="79" customWidth="1"/>
    <col min="9736" max="9736" width="0.42578125" style="79" customWidth="1"/>
    <col min="9737" max="9738" width="6.7109375" style="79" customWidth="1"/>
    <col min="9739" max="9739" width="0.42578125" style="79" customWidth="1"/>
    <col min="9740" max="9741" width="6.7109375" style="79" customWidth="1"/>
    <col min="9742" max="9742" width="0.42578125" style="79" customWidth="1"/>
    <col min="9743" max="9744" width="6.7109375" style="79" customWidth="1"/>
    <col min="9745" max="9745" width="0.42578125" style="79" customWidth="1"/>
    <col min="9746" max="9746" width="6.7109375" style="79" customWidth="1"/>
    <col min="9747" max="9747" width="5.85546875" style="79" customWidth="1"/>
    <col min="9748" max="9984" width="11.42578125" style="79"/>
    <col min="9985" max="9985" width="2.7109375" style="79" customWidth="1"/>
    <col min="9986" max="9987" width="5.7109375" style="79" customWidth="1"/>
    <col min="9988" max="9989" width="2.7109375" style="79" customWidth="1"/>
    <col min="9990" max="9991" width="6.7109375" style="79" customWidth="1"/>
    <col min="9992" max="9992" width="0.42578125" style="79" customWidth="1"/>
    <col min="9993" max="9994" width="6.7109375" style="79" customWidth="1"/>
    <col min="9995" max="9995" width="0.42578125" style="79" customWidth="1"/>
    <col min="9996" max="9997" width="6.7109375" style="79" customWidth="1"/>
    <col min="9998" max="9998" width="0.42578125" style="79" customWidth="1"/>
    <col min="9999" max="10000" width="6.7109375" style="79" customWidth="1"/>
    <col min="10001" max="10001" width="0.42578125" style="79" customWidth="1"/>
    <col min="10002" max="10002" width="6.7109375" style="79" customWidth="1"/>
    <col min="10003" max="10003" width="5.85546875" style="79" customWidth="1"/>
    <col min="10004" max="10240" width="11.42578125" style="79"/>
    <col min="10241" max="10241" width="2.7109375" style="79" customWidth="1"/>
    <col min="10242" max="10243" width="5.7109375" style="79" customWidth="1"/>
    <col min="10244" max="10245" width="2.7109375" style="79" customWidth="1"/>
    <col min="10246" max="10247" width="6.7109375" style="79" customWidth="1"/>
    <col min="10248" max="10248" width="0.42578125" style="79" customWidth="1"/>
    <col min="10249" max="10250" width="6.7109375" style="79" customWidth="1"/>
    <col min="10251" max="10251" width="0.42578125" style="79" customWidth="1"/>
    <col min="10252" max="10253" width="6.7109375" style="79" customWidth="1"/>
    <col min="10254" max="10254" width="0.42578125" style="79" customWidth="1"/>
    <col min="10255" max="10256" width="6.7109375" style="79" customWidth="1"/>
    <col min="10257" max="10257" width="0.42578125" style="79" customWidth="1"/>
    <col min="10258" max="10258" width="6.7109375" style="79" customWidth="1"/>
    <col min="10259" max="10259" width="5.85546875" style="79" customWidth="1"/>
    <col min="10260" max="10496" width="11.42578125" style="79"/>
    <col min="10497" max="10497" width="2.7109375" style="79" customWidth="1"/>
    <col min="10498" max="10499" width="5.7109375" style="79" customWidth="1"/>
    <col min="10500" max="10501" width="2.7109375" style="79" customWidth="1"/>
    <col min="10502" max="10503" width="6.7109375" style="79" customWidth="1"/>
    <col min="10504" max="10504" width="0.42578125" style="79" customWidth="1"/>
    <col min="10505" max="10506" width="6.7109375" style="79" customWidth="1"/>
    <col min="10507" max="10507" width="0.42578125" style="79" customWidth="1"/>
    <col min="10508" max="10509" width="6.7109375" style="79" customWidth="1"/>
    <col min="10510" max="10510" width="0.42578125" style="79" customWidth="1"/>
    <col min="10511" max="10512" width="6.7109375" style="79" customWidth="1"/>
    <col min="10513" max="10513" width="0.42578125" style="79" customWidth="1"/>
    <col min="10514" max="10514" width="6.7109375" style="79" customWidth="1"/>
    <col min="10515" max="10515" width="5.85546875" style="79" customWidth="1"/>
    <col min="10516" max="10752" width="11.42578125" style="79"/>
    <col min="10753" max="10753" width="2.7109375" style="79" customWidth="1"/>
    <col min="10754" max="10755" width="5.7109375" style="79" customWidth="1"/>
    <col min="10756" max="10757" width="2.7109375" style="79" customWidth="1"/>
    <col min="10758" max="10759" width="6.7109375" style="79" customWidth="1"/>
    <col min="10760" max="10760" width="0.42578125" style="79" customWidth="1"/>
    <col min="10761" max="10762" width="6.7109375" style="79" customWidth="1"/>
    <col min="10763" max="10763" width="0.42578125" style="79" customWidth="1"/>
    <col min="10764" max="10765" width="6.7109375" style="79" customWidth="1"/>
    <col min="10766" max="10766" width="0.42578125" style="79" customWidth="1"/>
    <col min="10767" max="10768" width="6.7109375" style="79" customWidth="1"/>
    <col min="10769" max="10769" width="0.42578125" style="79" customWidth="1"/>
    <col min="10770" max="10770" width="6.7109375" style="79" customWidth="1"/>
    <col min="10771" max="10771" width="5.85546875" style="79" customWidth="1"/>
    <col min="10772" max="11008" width="11.42578125" style="79"/>
    <col min="11009" max="11009" width="2.7109375" style="79" customWidth="1"/>
    <col min="11010" max="11011" width="5.7109375" style="79" customWidth="1"/>
    <col min="11012" max="11013" width="2.7109375" style="79" customWidth="1"/>
    <col min="11014" max="11015" width="6.7109375" style="79" customWidth="1"/>
    <col min="11016" max="11016" width="0.42578125" style="79" customWidth="1"/>
    <col min="11017" max="11018" width="6.7109375" style="79" customWidth="1"/>
    <col min="11019" max="11019" width="0.42578125" style="79" customWidth="1"/>
    <col min="11020" max="11021" width="6.7109375" style="79" customWidth="1"/>
    <col min="11022" max="11022" width="0.42578125" style="79" customWidth="1"/>
    <col min="11023" max="11024" width="6.7109375" style="79" customWidth="1"/>
    <col min="11025" max="11025" width="0.42578125" style="79" customWidth="1"/>
    <col min="11026" max="11026" width="6.7109375" style="79" customWidth="1"/>
    <col min="11027" max="11027" width="5.85546875" style="79" customWidth="1"/>
    <col min="11028" max="11264" width="11.42578125" style="79"/>
    <col min="11265" max="11265" width="2.7109375" style="79" customWidth="1"/>
    <col min="11266" max="11267" width="5.7109375" style="79" customWidth="1"/>
    <col min="11268" max="11269" width="2.7109375" style="79" customWidth="1"/>
    <col min="11270" max="11271" width="6.7109375" style="79" customWidth="1"/>
    <col min="11272" max="11272" width="0.42578125" style="79" customWidth="1"/>
    <col min="11273" max="11274" width="6.7109375" style="79" customWidth="1"/>
    <col min="11275" max="11275" width="0.42578125" style="79" customWidth="1"/>
    <col min="11276" max="11277" width="6.7109375" style="79" customWidth="1"/>
    <col min="11278" max="11278" width="0.42578125" style="79" customWidth="1"/>
    <col min="11279" max="11280" width="6.7109375" style="79" customWidth="1"/>
    <col min="11281" max="11281" width="0.42578125" style="79" customWidth="1"/>
    <col min="11282" max="11282" width="6.7109375" style="79" customWidth="1"/>
    <col min="11283" max="11283" width="5.85546875" style="79" customWidth="1"/>
    <col min="11284" max="11520" width="11.42578125" style="79"/>
    <col min="11521" max="11521" width="2.7109375" style="79" customWidth="1"/>
    <col min="11522" max="11523" width="5.7109375" style="79" customWidth="1"/>
    <col min="11524" max="11525" width="2.7109375" style="79" customWidth="1"/>
    <col min="11526" max="11527" width="6.7109375" style="79" customWidth="1"/>
    <col min="11528" max="11528" width="0.42578125" style="79" customWidth="1"/>
    <col min="11529" max="11530" width="6.7109375" style="79" customWidth="1"/>
    <col min="11531" max="11531" width="0.42578125" style="79" customWidth="1"/>
    <col min="11532" max="11533" width="6.7109375" style="79" customWidth="1"/>
    <col min="11534" max="11534" width="0.42578125" style="79" customWidth="1"/>
    <col min="11535" max="11536" width="6.7109375" style="79" customWidth="1"/>
    <col min="11537" max="11537" width="0.42578125" style="79" customWidth="1"/>
    <col min="11538" max="11538" width="6.7109375" style="79" customWidth="1"/>
    <col min="11539" max="11539" width="5.85546875" style="79" customWidth="1"/>
    <col min="11540" max="11776" width="11.42578125" style="79"/>
    <col min="11777" max="11777" width="2.7109375" style="79" customWidth="1"/>
    <col min="11778" max="11779" width="5.7109375" style="79" customWidth="1"/>
    <col min="11780" max="11781" width="2.7109375" style="79" customWidth="1"/>
    <col min="11782" max="11783" width="6.7109375" style="79" customWidth="1"/>
    <col min="11784" max="11784" width="0.42578125" style="79" customWidth="1"/>
    <col min="11785" max="11786" width="6.7109375" style="79" customWidth="1"/>
    <col min="11787" max="11787" width="0.42578125" style="79" customWidth="1"/>
    <col min="11788" max="11789" width="6.7109375" style="79" customWidth="1"/>
    <col min="11790" max="11790" width="0.42578125" style="79" customWidth="1"/>
    <col min="11791" max="11792" width="6.7109375" style="79" customWidth="1"/>
    <col min="11793" max="11793" width="0.42578125" style="79" customWidth="1"/>
    <col min="11794" max="11794" width="6.7109375" style="79" customWidth="1"/>
    <col min="11795" max="11795" width="5.85546875" style="79" customWidth="1"/>
    <col min="11796" max="12032" width="11.42578125" style="79"/>
    <col min="12033" max="12033" width="2.7109375" style="79" customWidth="1"/>
    <col min="12034" max="12035" width="5.7109375" style="79" customWidth="1"/>
    <col min="12036" max="12037" width="2.7109375" style="79" customWidth="1"/>
    <col min="12038" max="12039" width="6.7109375" style="79" customWidth="1"/>
    <col min="12040" max="12040" width="0.42578125" style="79" customWidth="1"/>
    <col min="12041" max="12042" width="6.7109375" style="79" customWidth="1"/>
    <col min="12043" max="12043" width="0.42578125" style="79" customWidth="1"/>
    <col min="12044" max="12045" width="6.7109375" style="79" customWidth="1"/>
    <col min="12046" max="12046" width="0.42578125" style="79" customWidth="1"/>
    <col min="12047" max="12048" width="6.7109375" style="79" customWidth="1"/>
    <col min="12049" max="12049" width="0.42578125" style="79" customWidth="1"/>
    <col min="12050" max="12050" width="6.7109375" style="79" customWidth="1"/>
    <col min="12051" max="12051" width="5.85546875" style="79" customWidth="1"/>
    <col min="12052" max="12288" width="11.42578125" style="79"/>
    <col min="12289" max="12289" width="2.7109375" style="79" customWidth="1"/>
    <col min="12290" max="12291" width="5.7109375" style="79" customWidth="1"/>
    <col min="12292" max="12293" width="2.7109375" style="79" customWidth="1"/>
    <col min="12294" max="12295" width="6.7109375" style="79" customWidth="1"/>
    <col min="12296" max="12296" width="0.42578125" style="79" customWidth="1"/>
    <col min="12297" max="12298" width="6.7109375" style="79" customWidth="1"/>
    <col min="12299" max="12299" width="0.42578125" style="79" customWidth="1"/>
    <col min="12300" max="12301" width="6.7109375" style="79" customWidth="1"/>
    <col min="12302" max="12302" width="0.42578125" style="79" customWidth="1"/>
    <col min="12303" max="12304" width="6.7109375" style="79" customWidth="1"/>
    <col min="12305" max="12305" width="0.42578125" style="79" customWidth="1"/>
    <col min="12306" max="12306" width="6.7109375" style="79" customWidth="1"/>
    <col min="12307" max="12307" width="5.85546875" style="79" customWidth="1"/>
    <col min="12308" max="12544" width="11.42578125" style="79"/>
    <col min="12545" max="12545" width="2.7109375" style="79" customWidth="1"/>
    <col min="12546" max="12547" width="5.7109375" style="79" customWidth="1"/>
    <col min="12548" max="12549" width="2.7109375" style="79" customWidth="1"/>
    <col min="12550" max="12551" width="6.7109375" style="79" customWidth="1"/>
    <col min="12552" max="12552" width="0.42578125" style="79" customWidth="1"/>
    <col min="12553" max="12554" width="6.7109375" style="79" customWidth="1"/>
    <col min="12555" max="12555" width="0.42578125" style="79" customWidth="1"/>
    <col min="12556" max="12557" width="6.7109375" style="79" customWidth="1"/>
    <col min="12558" max="12558" width="0.42578125" style="79" customWidth="1"/>
    <col min="12559" max="12560" width="6.7109375" style="79" customWidth="1"/>
    <col min="12561" max="12561" width="0.42578125" style="79" customWidth="1"/>
    <col min="12562" max="12562" width="6.7109375" style="79" customWidth="1"/>
    <col min="12563" max="12563" width="5.85546875" style="79" customWidth="1"/>
    <col min="12564" max="12800" width="11.42578125" style="79"/>
    <col min="12801" max="12801" width="2.7109375" style="79" customWidth="1"/>
    <col min="12802" max="12803" width="5.7109375" style="79" customWidth="1"/>
    <col min="12804" max="12805" width="2.7109375" style="79" customWidth="1"/>
    <col min="12806" max="12807" width="6.7109375" style="79" customWidth="1"/>
    <col min="12808" max="12808" width="0.42578125" style="79" customWidth="1"/>
    <col min="12809" max="12810" width="6.7109375" style="79" customWidth="1"/>
    <col min="12811" max="12811" width="0.42578125" style="79" customWidth="1"/>
    <col min="12812" max="12813" width="6.7109375" style="79" customWidth="1"/>
    <col min="12814" max="12814" width="0.42578125" style="79" customWidth="1"/>
    <col min="12815" max="12816" width="6.7109375" style="79" customWidth="1"/>
    <col min="12817" max="12817" width="0.42578125" style="79" customWidth="1"/>
    <col min="12818" max="12818" width="6.7109375" style="79" customWidth="1"/>
    <col min="12819" max="12819" width="5.85546875" style="79" customWidth="1"/>
    <col min="12820" max="13056" width="11.42578125" style="79"/>
    <col min="13057" max="13057" width="2.7109375" style="79" customWidth="1"/>
    <col min="13058" max="13059" width="5.7109375" style="79" customWidth="1"/>
    <col min="13060" max="13061" width="2.7109375" style="79" customWidth="1"/>
    <col min="13062" max="13063" width="6.7109375" style="79" customWidth="1"/>
    <col min="13064" max="13064" width="0.42578125" style="79" customWidth="1"/>
    <col min="13065" max="13066" width="6.7109375" style="79" customWidth="1"/>
    <col min="13067" max="13067" width="0.42578125" style="79" customWidth="1"/>
    <col min="13068" max="13069" width="6.7109375" style="79" customWidth="1"/>
    <col min="13070" max="13070" width="0.42578125" style="79" customWidth="1"/>
    <col min="13071" max="13072" width="6.7109375" style="79" customWidth="1"/>
    <col min="13073" max="13073" width="0.42578125" style="79" customWidth="1"/>
    <col min="13074" max="13074" width="6.7109375" style="79" customWidth="1"/>
    <col min="13075" max="13075" width="5.85546875" style="79" customWidth="1"/>
    <col min="13076" max="13312" width="11.42578125" style="79"/>
    <col min="13313" max="13313" width="2.7109375" style="79" customWidth="1"/>
    <col min="13314" max="13315" width="5.7109375" style="79" customWidth="1"/>
    <col min="13316" max="13317" width="2.7109375" style="79" customWidth="1"/>
    <col min="13318" max="13319" width="6.7109375" style="79" customWidth="1"/>
    <col min="13320" max="13320" width="0.42578125" style="79" customWidth="1"/>
    <col min="13321" max="13322" width="6.7109375" style="79" customWidth="1"/>
    <col min="13323" max="13323" width="0.42578125" style="79" customWidth="1"/>
    <col min="13324" max="13325" width="6.7109375" style="79" customWidth="1"/>
    <col min="13326" max="13326" width="0.42578125" style="79" customWidth="1"/>
    <col min="13327" max="13328" width="6.7109375" style="79" customWidth="1"/>
    <col min="13329" max="13329" width="0.42578125" style="79" customWidth="1"/>
    <col min="13330" max="13330" width="6.7109375" style="79" customWidth="1"/>
    <col min="13331" max="13331" width="5.85546875" style="79" customWidth="1"/>
    <col min="13332" max="13568" width="11.42578125" style="79"/>
    <col min="13569" max="13569" width="2.7109375" style="79" customWidth="1"/>
    <col min="13570" max="13571" width="5.7109375" style="79" customWidth="1"/>
    <col min="13572" max="13573" width="2.7109375" style="79" customWidth="1"/>
    <col min="13574" max="13575" width="6.7109375" style="79" customWidth="1"/>
    <col min="13576" max="13576" width="0.42578125" style="79" customWidth="1"/>
    <col min="13577" max="13578" width="6.7109375" style="79" customWidth="1"/>
    <col min="13579" max="13579" width="0.42578125" style="79" customWidth="1"/>
    <col min="13580" max="13581" width="6.7109375" style="79" customWidth="1"/>
    <col min="13582" max="13582" width="0.42578125" style="79" customWidth="1"/>
    <col min="13583" max="13584" width="6.7109375" style="79" customWidth="1"/>
    <col min="13585" max="13585" width="0.42578125" style="79" customWidth="1"/>
    <col min="13586" max="13586" width="6.7109375" style="79" customWidth="1"/>
    <col min="13587" max="13587" width="5.85546875" style="79" customWidth="1"/>
    <col min="13588" max="13824" width="11.42578125" style="79"/>
    <col min="13825" max="13825" width="2.7109375" style="79" customWidth="1"/>
    <col min="13826" max="13827" width="5.7109375" style="79" customWidth="1"/>
    <col min="13828" max="13829" width="2.7109375" style="79" customWidth="1"/>
    <col min="13830" max="13831" width="6.7109375" style="79" customWidth="1"/>
    <col min="13832" max="13832" width="0.42578125" style="79" customWidth="1"/>
    <col min="13833" max="13834" width="6.7109375" style="79" customWidth="1"/>
    <col min="13835" max="13835" width="0.42578125" style="79" customWidth="1"/>
    <col min="13836" max="13837" width="6.7109375" style="79" customWidth="1"/>
    <col min="13838" max="13838" width="0.42578125" style="79" customWidth="1"/>
    <col min="13839" max="13840" width="6.7109375" style="79" customWidth="1"/>
    <col min="13841" max="13841" width="0.42578125" style="79" customWidth="1"/>
    <col min="13842" max="13842" width="6.7109375" style="79" customWidth="1"/>
    <col min="13843" max="13843" width="5.85546875" style="79" customWidth="1"/>
    <col min="13844" max="14080" width="11.42578125" style="79"/>
    <col min="14081" max="14081" width="2.7109375" style="79" customWidth="1"/>
    <col min="14082" max="14083" width="5.7109375" style="79" customWidth="1"/>
    <col min="14084" max="14085" width="2.7109375" style="79" customWidth="1"/>
    <col min="14086" max="14087" width="6.7109375" style="79" customWidth="1"/>
    <col min="14088" max="14088" width="0.42578125" style="79" customWidth="1"/>
    <col min="14089" max="14090" width="6.7109375" style="79" customWidth="1"/>
    <col min="14091" max="14091" width="0.42578125" style="79" customWidth="1"/>
    <col min="14092" max="14093" width="6.7109375" style="79" customWidth="1"/>
    <col min="14094" max="14094" width="0.42578125" style="79" customWidth="1"/>
    <col min="14095" max="14096" width="6.7109375" style="79" customWidth="1"/>
    <col min="14097" max="14097" width="0.42578125" style="79" customWidth="1"/>
    <col min="14098" max="14098" width="6.7109375" style="79" customWidth="1"/>
    <col min="14099" max="14099" width="5.85546875" style="79" customWidth="1"/>
    <col min="14100" max="14336" width="11.42578125" style="79"/>
    <col min="14337" max="14337" width="2.7109375" style="79" customWidth="1"/>
    <col min="14338" max="14339" width="5.7109375" style="79" customWidth="1"/>
    <col min="14340" max="14341" width="2.7109375" style="79" customWidth="1"/>
    <col min="14342" max="14343" width="6.7109375" style="79" customWidth="1"/>
    <col min="14344" max="14344" width="0.42578125" style="79" customWidth="1"/>
    <col min="14345" max="14346" width="6.7109375" style="79" customWidth="1"/>
    <col min="14347" max="14347" width="0.42578125" style="79" customWidth="1"/>
    <col min="14348" max="14349" width="6.7109375" style="79" customWidth="1"/>
    <col min="14350" max="14350" width="0.42578125" style="79" customWidth="1"/>
    <col min="14351" max="14352" width="6.7109375" style="79" customWidth="1"/>
    <col min="14353" max="14353" width="0.42578125" style="79" customWidth="1"/>
    <col min="14354" max="14354" width="6.7109375" style="79" customWidth="1"/>
    <col min="14355" max="14355" width="5.85546875" style="79" customWidth="1"/>
    <col min="14356" max="14592" width="11.42578125" style="79"/>
    <col min="14593" max="14593" width="2.7109375" style="79" customWidth="1"/>
    <col min="14594" max="14595" width="5.7109375" style="79" customWidth="1"/>
    <col min="14596" max="14597" width="2.7109375" style="79" customWidth="1"/>
    <col min="14598" max="14599" width="6.7109375" style="79" customWidth="1"/>
    <col min="14600" max="14600" width="0.42578125" style="79" customWidth="1"/>
    <col min="14601" max="14602" width="6.7109375" style="79" customWidth="1"/>
    <col min="14603" max="14603" width="0.42578125" style="79" customWidth="1"/>
    <col min="14604" max="14605" width="6.7109375" style="79" customWidth="1"/>
    <col min="14606" max="14606" width="0.42578125" style="79" customWidth="1"/>
    <col min="14607" max="14608" width="6.7109375" style="79" customWidth="1"/>
    <col min="14609" max="14609" width="0.42578125" style="79" customWidth="1"/>
    <col min="14610" max="14610" width="6.7109375" style="79" customWidth="1"/>
    <col min="14611" max="14611" width="5.85546875" style="79" customWidth="1"/>
    <col min="14612" max="14848" width="11.42578125" style="79"/>
    <col min="14849" max="14849" width="2.7109375" style="79" customWidth="1"/>
    <col min="14850" max="14851" width="5.7109375" style="79" customWidth="1"/>
    <col min="14852" max="14853" width="2.7109375" style="79" customWidth="1"/>
    <col min="14854" max="14855" width="6.7109375" style="79" customWidth="1"/>
    <col min="14856" max="14856" width="0.42578125" style="79" customWidth="1"/>
    <col min="14857" max="14858" width="6.7109375" style="79" customWidth="1"/>
    <col min="14859" max="14859" width="0.42578125" style="79" customWidth="1"/>
    <col min="14860" max="14861" width="6.7109375" style="79" customWidth="1"/>
    <col min="14862" max="14862" width="0.42578125" style="79" customWidth="1"/>
    <col min="14863" max="14864" width="6.7109375" style="79" customWidth="1"/>
    <col min="14865" max="14865" width="0.42578125" style="79" customWidth="1"/>
    <col min="14866" max="14866" width="6.7109375" style="79" customWidth="1"/>
    <col min="14867" max="14867" width="5.85546875" style="79" customWidth="1"/>
    <col min="14868" max="15104" width="11.42578125" style="79"/>
    <col min="15105" max="15105" width="2.7109375" style="79" customWidth="1"/>
    <col min="15106" max="15107" width="5.7109375" style="79" customWidth="1"/>
    <col min="15108" max="15109" width="2.7109375" style="79" customWidth="1"/>
    <col min="15110" max="15111" width="6.7109375" style="79" customWidth="1"/>
    <col min="15112" max="15112" width="0.42578125" style="79" customWidth="1"/>
    <col min="15113" max="15114" width="6.7109375" style="79" customWidth="1"/>
    <col min="15115" max="15115" width="0.42578125" style="79" customWidth="1"/>
    <col min="15116" max="15117" width="6.7109375" style="79" customWidth="1"/>
    <col min="15118" max="15118" width="0.42578125" style="79" customWidth="1"/>
    <col min="15119" max="15120" width="6.7109375" style="79" customWidth="1"/>
    <col min="15121" max="15121" width="0.42578125" style="79" customWidth="1"/>
    <col min="15122" max="15122" width="6.7109375" style="79" customWidth="1"/>
    <col min="15123" max="15123" width="5.85546875" style="79" customWidth="1"/>
    <col min="15124" max="15360" width="11.42578125" style="79"/>
    <col min="15361" max="15361" width="2.7109375" style="79" customWidth="1"/>
    <col min="15362" max="15363" width="5.7109375" style="79" customWidth="1"/>
    <col min="15364" max="15365" width="2.7109375" style="79" customWidth="1"/>
    <col min="15366" max="15367" width="6.7109375" style="79" customWidth="1"/>
    <col min="15368" max="15368" width="0.42578125" style="79" customWidth="1"/>
    <col min="15369" max="15370" width="6.7109375" style="79" customWidth="1"/>
    <col min="15371" max="15371" width="0.42578125" style="79" customWidth="1"/>
    <col min="15372" max="15373" width="6.7109375" style="79" customWidth="1"/>
    <col min="15374" max="15374" width="0.42578125" style="79" customWidth="1"/>
    <col min="15375" max="15376" width="6.7109375" style="79" customWidth="1"/>
    <col min="15377" max="15377" width="0.42578125" style="79" customWidth="1"/>
    <col min="15378" max="15378" width="6.7109375" style="79" customWidth="1"/>
    <col min="15379" max="15379" width="5.85546875" style="79" customWidth="1"/>
    <col min="15380" max="15616" width="11.42578125" style="79"/>
    <col min="15617" max="15617" width="2.7109375" style="79" customWidth="1"/>
    <col min="15618" max="15619" width="5.7109375" style="79" customWidth="1"/>
    <col min="15620" max="15621" width="2.7109375" style="79" customWidth="1"/>
    <col min="15622" max="15623" width="6.7109375" style="79" customWidth="1"/>
    <col min="15624" max="15624" width="0.42578125" style="79" customWidth="1"/>
    <col min="15625" max="15626" width="6.7109375" style="79" customWidth="1"/>
    <col min="15627" max="15627" width="0.42578125" style="79" customWidth="1"/>
    <col min="15628" max="15629" width="6.7109375" style="79" customWidth="1"/>
    <col min="15630" max="15630" width="0.42578125" style="79" customWidth="1"/>
    <col min="15631" max="15632" width="6.7109375" style="79" customWidth="1"/>
    <col min="15633" max="15633" width="0.42578125" style="79" customWidth="1"/>
    <col min="15634" max="15634" width="6.7109375" style="79" customWidth="1"/>
    <col min="15635" max="15635" width="5.85546875" style="79" customWidth="1"/>
    <col min="15636" max="15872" width="11.42578125" style="79"/>
    <col min="15873" max="15873" width="2.7109375" style="79" customWidth="1"/>
    <col min="15874" max="15875" width="5.7109375" style="79" customWidth="1"/>
    <col min="15876" max="15877" width="2.7109375" style="79" customWidth="1"/>
    <col min="15878" max="15879" width="6.7109375" style="79" customWidth="1"/>
    <col min="15880" max="15880" width="0.42578125" style="79" customWidth="1"/>
    <col min="15881" max="15882" width="6.7109375" style="79" customWidth="1"/>
    <col min="15883" max="15883" width="0.42578125" style="79" customWidth="1"/>
    <col min="15884" max="15885" width="6.7109375" style="79" customWidth="1"/>
    <col min="15886" max="15886" width="0.42578125" style="79" customWidth="1"/>
    <col min="15887" max="15888" width="6.7109375" style="79" customWidth="1"/>
    <col min="15889" max="15889" width="0.42578125" style="79" customWidth="1"/>
    <col min="15890" max="15890" width="6.7109375" style="79" customWidth="1"/>
    <col min="15891" max="15891" width="5.85546875" style="79" customWidth="1"/>
    <col min="15892" max="16128" width="11.42578125" style="79"/>
    <col min="16129" max="16129" width="2.7109375" style="79" customWidth="1"/>
    <col min="16130" max="16131" width="5.7109375" style="79" customWidth="1"/>
    <col min="16132" max="16133" width="2.7109375" style="79" customWidth="1"/>
    <col min="16134" max="16135" width="6.7109375" style="79" customWidth="1"/>
    <col min="16136" max="16136" width="0.42578125" style="79" customWidth="1"/>
    <col min="16137" max="16138" width="6.7109375" style="79" customWidth="1"/>
    <col min="16139" max="16139" width="0.42578125" style="79" customWidth="1"/>
    <col min="16140" max="16141" width="6.7109375" style="79" customWidth="1"/>
    <col min="16142" max="16142" width="0.42578125" style="79" customWidth="1"/>
    <col min="16143" max="16144" width="6.7109375" style="79" customWidth="1"/>
    <col min="16145" max="16145" width="0.42578125" style="79" customWidth="1"/>
    <col min="16146" max="16146" width="6.7109375" style="79" customWidth="1"/>
    <col min="16147" max="16147" width="5.85546875" style="79" customWidth="1"/>
    <col min="16148" max="16384" width="11.42578125" style="79"/>
  </cols>
  <sheetData>
    <row r="1" spans="1:27">
      <c r="A1" s="83"/>
      <c r="B1" s="83"/>
      <c r="C1" s="83"/>
      <c r="D1" s="83"/>
      <c r="E1" s="83"/>
      <c r="F1" s="83"/>
      <c r="G1" s="83"/>
      <c r="H1" s="83"/>
      <c r="I1" s="83"/>
      <c r="J1" s="83"/>
      <c r="K1" s="83"/>
      <c r="L1" s="1459"/>
      <c r="M1" s="83"/>
      <c r="N1" s="83"/>
      <c r="O1" s="83"/>
      <c r="P1" s="83"/>
      <c r="Q1" s="83"/>
      <c r="R1" s="83"/>
    </row>
    <row r="2" spans="1:27">
      <c r="B2" s="2273" t="s">
        <v>1497</v>
      </c>
      <c r="C2" s="2273"/>
      <c r="D2" s="2273"/>
      <c r="E2" s="2273"/>
      <c r="F2" s="2273"/>
      <c r="G2" s="2273"/>
      <c r="H2" s="2273"/>
      <c r="I2" s="2273"/>
      <c r="J2" s="2273"/>
      <c r="K2" s="2273"/>
      <c r="L2" s="2273"/>
      <c r="M2" s="2273"/>
      <c r="N2" s="2273"/>
      <c r="O2" s="2273"/>
      <c r="P2" s="2273"/>
      <c r="Q2" s="2273"/>
      <c r="R2" s="2273"/>
      <c r="S2" s="1009"/>
    </row>
    <row r="3" spans="1:27">
      <c r="B3" s="2273" t="s">
        <v>77</v>
      </c>
      <c r="C3" s="2273"/>
      <c r="D3" s="2273"/>
      <c r="E3" s="2273"/>
      <c r="F3" s="2273"/>
      <c r="G3" s="2273"/>
      <c r="H3" s="2273"/>
      <c r="I3" s="2273"/>
      <c r="J3" s="2273"/>
      <c r="K3" s="2273"/>
      <c r="L3" s="2273"/>
      <c r="M3" s="2273"/>
      <c r="N3" s="2273"/>
      <c r="O3" s="2273"/>
      <c r="P3" s="2273"/>
      <c r="Q3" s="2273"/>
      <c r="R3" s="2273"/>
      <c r="S3" s="1009"/>
    </row>
    <row r="4" spans="1:27">
      <c r="B4" s="1323"/>
      <c r="C4" s="1323"/>
      <c r="D4" s="1323"/>
      <c r="E4" s="1323"/>
      <c r="F4" s="1323"/>
      <c r="G4" s="1323"/>
      <c r="H4" s="1323"/>
      <c r="I4" s="1323"/>
      <c r="J4" s="1323"/>
      <c r="K4" s="1323"/>
      <c r="L4" s="1323"/>
      <c r="M4" s="2119"/>
      <c r="N4" s="2119"/>
      <c r="O4" s="2119"/>
      <c r="P4" s="2119"/>
      <c r="Q4" s="2119"/>
      <c r="R4" s="2119"/>
      <c r="S4" s="1009"/>
    </row>
    <row r="5" spans="1:27">
      <c r="A5" s="83"/>
      <c r="B5" s="2781"/>
      <c r="C5" s="2781"/>
      <c r="D5" s="2781"/>
      <c r="E5" s="2781"/>
      <c r="F5" s="2781"/>
      <c r="G5" s="2781"/>
      <c r="H5" s="2781"/>
      <c r="I5" s="2781"/>
      <c r="J5" s="2781"/>
      <c r="K5" s="2781"/>
      <c r="L5" s="2781"/>
      <c r="M5" s="2781"/>
      <c r="N5" s="2781"/>
      <c r="O5" s="2781"/>
      <c r="P5" s="2781"/>
      <c r="Q5" s="2781"/>
      <c r="R5" s="2781"/>
    </row>
    <row r="6" spans="1:27">
      <c r="A6" s="83"/>
      <c r="B6" s="2776" t="s">
        <v>1485</v>
      </c>
      <c r="C6" s="2776"/>
      <c r="D6" s="2776"/>
      <c r="E6" s="2113"/>
      <c r="F6" s="2776" t="s">
        <v>1486</v>
      </c>
      <c r="G6" s="2776"/>
      <c r="H6" s="2114"/>
      <c r="I6" s="2776" t="s">
        <v>1487</v>
      </c>
      <c r="J6" s="2776"/>
      <c r="K6" s="2114"/>
      <c r="L6" s="2776" t="s">
        <v>1488</v>
      </c>
      <c r="M6" s="2776"/>
      <c r="N6" s="2113"/>
      <c r="O6" s="2780" t="s">
        <v>1489</v>
      </c>
      <c r="P6" s="2780"/>
      <c r="Q6" s="2115"/>
      <c r="R6" s="2776" t="s">
        <v>8</v>
      </c>
      <c r="S6" s="83"/>
    </row>
    <row r="7" spans="1:27">
      <c r="A7" s="83"/>
      <c r="B7" s="2776"/>
      <c r="C7" s="2776"/>
      <c r="D7" s="2776"/>
      <c r="E7" s="2113"/>
      <c r="F7" s="2777"/>
      <c r="G7" s="2777"/>
      <c r="H7" s="2114"/>
      <c r="I7" s="2777"/>
      <c r="J7" s="2777"/>
      <c r="K7" s="2114"/>
      <c r="L7" s="2777"/>
      <c r="M7" s="2777"/>
      <c r="N7" s="2113"/>
      <c r="O7" s="2779"/>
      <c r="P7" s="2779"/>
      <c r="Q7" s="2115"/>
      <c r="R7" s="2776"/>
      <c r="S7" s="83"/>
    </row>
    <row r="8" spans="1:27">
      <c r="A8" s="83"/>
      <c r="B8" s="2777"/>
      <c r="C8" s="2777"/>
      <c r="D8" s="2777"/>
      <c r="E8" s="424"/>
      <c r="F8" s="424" t="s">
        <v>18</v>
      </c>
      <c r="G8" s="424" t="s">
        <v>19</v>
      </c>
      <c r="H8" s="2116"/>
      <c r="I8" s="424" t="s">
        <v>18</v>
      </c>
      <c r="J8" s="424" t="s">
        <v>19</v>
      </c>
      <c r="K8" s="2116"/>
      <c r="L8" s="424" t="s">
        <v>18</v>
      </c>
      <c r="M8" s="424" t="s">
        <v>19</v>
      </c>
      <c r="N8" s="2116"/>
      <c r="O8" s="424" t="s">
        <v>18</v>
      </c>
      <c r="P8" s="424" t="s">
        <v>19</v>
      </c>
      <c r="Q8" s="2117"/>
      <c r="R8" s="2777"/>
      <c r="S8" s="83"/>
    </row>
    <row r="9" spans="1:27">
      <c r="A9" s="83"/>
      <c r="B9" s="83"/>
      <c r="C9" s="83"/>
      <c r="D9" s="1391"/>
      <c r="E9" s="1391"/>
      <c r="F9" s="1391"/>
      <c r="G9" s="1391"/>
      <c r="H9" s="1391"/>
      <c r="I9" s="1391"/>
      <c r="J9" s="1391"/>
      <c r="K9" s="1391"/>
      <c r="L9" s="1391"/>
      <c r="M9" s="1391"/>
      <c r="N9" s="1391"/>
      <c r="O9" s="1391"/>
      <c r="P9" s="1391"/>
      <c r="Q9" s="1391"/>
      <c r="R9" s="1403"/>
      <c r="S9" s="83"/>
      <c r="T9" s="155"/>
      <c r="U9" s="155"/>
    </row>
    <row r="10" spans="1:27">
      <c r="A10" s="83"/>
      <c r="B10" s="92" t="s">
        <v>1491</v>
      </c>
      <c r="C10" s="92"/>
      <c r="D10" s="92"/>
      <c r="E10" s="92"/>
      <c r="F10" s="655">
        <v>69</v>
      </c>
      <c r="G10" s="655">
        <v>66</v>
      </c>
      <c r="H10" s="655"/>
      <c r="I10" s="655">
        <v>6</v>
      </c>
      <c r="J10" s="655">
        <v>0</v>
      </c>
      <c r="K10" s="655"/>
      <c r="L10" s="655">
        <v>4</v>
      </c>
      <c r="M10" s="655">
        <v>0</v>
      </c>
      <c r="N10" s="1456"/>
      <c r="O10" s="655">
        <f>SUM(F10+I10+L10)</f>
        <v>79</v>
      </c>
      <c r="P10" s="655">
        <f>SUM(G10+J10+M10)</f>
        <v>66</v>
      </c>
      <c r="Q10" s="655"/>
      <c r="R10" s="976">
        <f>SUM(O10:P10)</f>
        <v>145</v>
      </c>
      <c r="S10" s="83"/>
      <c r="T10" s="655"/>
      <c r="U10" s="655"/>
      <c r="V10" s="655"/>
      <c r="W10" s="655"/>
      <c r="X10" s="655"/>
      <c r="Y10" s="655"/>
      <c r="AA10" s="655"/>
    </row>
    <row r="11" spans="1:27">
      <c r="A11" s="83"/>
      <c r="B11" s="92" t="s">
        <v>1492</v>
      </c>
      <c r="C11" s="92"/>
      <c r="D11" s="92"/>
      <c r="E11" s="92"/>
      <c r="F11" s="1007">
        <v>910</v>
      </c>
      <c r="G11" s="655">
        <v>466</v>
      </c>
      <c r="H11" s="1007"/>
      <c r="I11" s="655">
        <v>10</v>
      </c>
      <c r="J11" s="1007">
        <v>0</v>
      </c>
      <c r="K11" s="655"/>
      <c r="L11" s="655">
        <v>72</v>
      </c>
      <c r="M11" s="655">
        <v>15</v>
      </c>
      <c r="N11" s="1456"/>
      <c r="O11" s="655">
        <f>SUM(F11+I11+L11)</f>
        <v>992</v>
      </c>
      <c r="P11" s="655">
        <f>SUM(G11+J11+M11)</f>
        <v>481</v>
      </c>
      <c r="Q11" s="655"/>
      <c r="R11" s="976">
        <f>SUM(O11:P11)</f>
        <v>1473</v>
      </c>
      <c r="S11" s="83"/>
      <c r="T11" s="655"/>
      <c r="U11" s="1007"/>
      <c r="V11" s="1007"/>
      <c r="W11" s="1007"/>
      <c r="X11" s="655"/>
      <c r="Y11" s="655"/>
      <c r="AA11" s="655"/>
    </row>
    <row r="12" spans="1:27">
      <c r="A12" s="83"/>
      <c r="B12" s="92"/>
      <c r="C12" s="92"/>
      <c r="D12" s="92"/>
      <c r="E12" s="92"/>
      <c r="F12" s="92"/>
      <c r="G12" s="1461"/>
      <c r="H12" s="1461"/>
      <c r="I12" s="1461"/>
      <c r="J12" s="1461"/>
      <c r="K12" s="1461"/>
      <c r="L12" s="1461"/>
      <c r="M12" s="1461"/>
      <c r="N12" s="1461"/>
      <c r="O12" s="655"/>
      <c r="P12" s="655"/>
      <c r="Q12" s="655"/>
      <c r="R12" s="973"/>
      <c r="S12" s="83"/>
    </row>
    <row r="13" spans="1:27">
      <c r="A13" s="83"/>
      <c r="B13" s="2644" t="s">
        <v>8</v>
      </c>
      <c r="C13" s="2644"/>
      <c r="D13" s="1429"/>
      <c r="E13" s="1429"/>
      <c r="F13" s="2118">
        <f t="shared" ref="F13:M13" si="0">SUM(F10:F12)</f>
        <v>979</v>
      </c>
      <c r="G13" s="2118">
        <f t="shared" si="0"/>
        <v>532</v>
      </c>
      <c r="H13" s="2118">
        <f t="shared" si="0"/>
        <v>0</v>
      </c>
      <c r="I13" s="2118">
        <f t="shared" si="0"/>
        <v>16</v>
      </c>
      <c r="J13" s="2118">
        <f t="shared" si="0"/>
        <v>0</v>
      </c>
      <c r="K13" s="2118">
        <f t="shared" si="0"/>
        <v>0</v>
      </c>
      <c r="L13" s="2118">
        <f t="shared" si="0"/>
        <v>76</v>
      </c>
      <c r="M13" s="2118">
        <f t="shared" si="0"/>
        <v>15</v>
      </c>
      <c r="N13" s="2118"/>
      <c r="O13" s="2118">
        <f>SUM(O10:O11)</f>
        <v>1071</v>
      </c>
      <c r="P13" s="2118">
        <f>SUM(P10:P11)</f>
        <v>547</v>
      </c>
      <c r="Q13" s="2118"/>
      <c r="R13" s="2118">
        <f>SUM(R10:R11)</f>
        <v>1618</v>
      </c>
      <c r="S13" s="83"/>
    </row>
    <row r="14" spans="1:27">
      <c r="A14" s="83"/>
      <c r="B14" s="83"/>
      <c r="C14" s="83"/>
      <c r="D14" s="83"/>
      <c r="E14" s="83"/>
      <c r="F14" s="83"/>
      <c r="G14" s="83"/>
      <c r="H14" s="83"/>
      <c r="I14" s="83"/>
      <c r="J14" s="83"/>
      <c r="K14" s="83"/>
      <c r="L14" s="1459"/>
    </row>
    <row r="15" spans="1:27">
      <c r="A15" s="83"/>
      <c r="B15" s="83"/>
      <c r="C15" s="83"/>
      <c r="D15" s="83"/>
      <c r="E15" s="83"/>
      <c r="F15" s="83"/>
      <c r="G15" s="83"/>
      <c r="H15" s="83"/>
      <c r="I15" s="83"/>
      <c r="J15" s="83"/>
      <c r="K15" s="83"/>
      <c r="L15" s="1459"/>
    </row>
    <row r="16" spans="1:27">
      <c r="A16" s="83"/>
      <c r="B16" s="83"/>
      <c r="C16" s="83"/>
      <c r="D16" s="83"/>
      <c r="E16" s="83"/>
      <c r="F16" s="83"/>
      <c r="G16" s="83"/>
      <c r="H16" s="83"/>
      <c r="I16" s="83"/>
      <c r="J16" s="83"/>
      <c r="K16" s="83"/>
      <c r="L16" s="1459"/>
    </row>
    <row r="17" spans="1:12">
      <c r="A17" s="83"/>
      <c r="C17" s="1391"/>
      <c r="D17" s="1391"/>
      <c r="E17" s="1391"/>
      <c r="F17" s="1391"/>
      <c r="G17" s="1391"/>
      <c r="H17" s="1391"/>
      <c r="I17" s="1391"/>
      <c r="J17" s="1391"/>
      <c r="K17" s="1391"/>
      <c r="L17" s="1403"/>
    </row>
    <row r="22" spans="1:12">
      <c r="F22" s="221"/>
      <c r="G22" s="1456"/>
      <c r="H22" s="1456"/>
      <c r="I22" s="1456"/>
      <c r="J22" s="1456"/>
      <c r="K22" s="1456"/>
    </row>
    <row r="23" spans="1:12">
      <c r="F23" s="1456"/>
      <c r="G23" s="1456"/>
      <c r="H23" s="1456"/>
      <c r="I23" s="1456"/>
      <c r="J23" s="1456"/>
      <c r="K23" s="1456"/>
    </row>
    <row r="24" spans="1:12">
      <c r="F24" s="1456"/>
      <c r="G24" s="1456"/>
      <c r="H24" s="1456"/>
      <c r="I24" s="1456"/>
      <c r="J24" s="1456"/>
      <c r="K24" s="1456"/>
    </row>
    <row r="25" spans="1:12">
      <c r="F25" s="1456"/>
      <c r="G25" s="1456"/>
      <c r="H25" s="1456"/>
      <c r="I25" s="1456"/>
      <c r="J25" s="1456"/>
      <c r="K25" s="1456"/>
    </row>
    <row r="26" spans="1:12">
      <c r="F26" s="221"/>
      <c r="G26" s="1456"/>
      <c r="H26" s="1456"/>
      <c r="I26" s="1456"/>
      <c r="J26" s="1456"/>
      <c r="K26" s="1456"/>
    </row>
    <row r="27" spans="1:12">
      <c r="F27" s="1456"/>
      <c r="G27" s="1456"/>
      <c r="H27" s="1456"/>
      <c r="I27" s="1456"/>
      <c r="J27" s="1456"/>
      <c r="K27" s="1456"/>
    </row>
    <row r="28" spans="1:12">
      <c r="F28" s="1456"/>
      <c r="G28" s="1456"/>
      <c r="H28" s="1456"/>
      <c r="I28" s="1456"/>
      <c r="J28" s="1456"/>
      <c r="K28" s="1456"/>
    </row>
    <row r="29" spans="1:12">
      <c r="F29" s="1456"/>
      <c r="G29" s="1456"/>
      <c r="H29" s="1456"/>
      <c r="I29" s="1456"/>
      <c r="J29" s="1456"/>
      <c r="K29" s="1456"/>
    </row>
    <row r="30" spans="1:12">
      <c r="F30" s="1456"/>
      <c r="G30" s="1456"/>
      <c r="H30" s="1456"/>
      <c r="I30" s="1456"/>
      <c r="J30" s="1456"/>
      <c r="K30" s="1456"/>
    </row>
    <row r="31" spans="1:12">
      <c r="F31" s="1456"/>
      <c r="G31" s="1456"/>
      <c r="H31" s="1456"/>
      <c r="I31" s="1456"/>
      <c r="J31" s="1456"/>
      <c r="K31" s="1456"/>
    </row>
    <row r="32" spans="1:12">
      <c r="F32" s="1456"/>
      <c r="G32" s="1456"/>
      <c r="H32" s="1456"/>
      <c r="I32" s="1456"/>
      <c r="J32" s="1456"/>
      <c r="K32" s="1456"/>
    </row>
    <row r="33" spans="2:11">
      <c r="F33" s="1456"/>
      <c r="G33" s="1456"/>
      <c r="H33" s="1456"/>
      <c r="I33" s="1456"/>
      <c r="J33" s="1456"/>
      <c r="K33" s="1456"/>
    </row>
    <row r="34" spans="2:11">
      <c r="F34" s="1456"/>
      <c r="G34" s="1456"/>
      <c r="H34" s="1456"/>
      <c r="I34" s="1456"/>
      <c r="J34" s="1456"/>
      <c r="K34" s="1456"/>
    </row>
    <row r="38" spans="2:11">
      <c r="B38" s="1391" t="s">
        <v>362</v>
      </c>
    </row>
  </sheetData>
  <mergeCells count="10">
    <mergeCell ref="B13:C13"/>
    <mergeCell ref="B2:R2"/>
    <mergeCell ref="B3:R3"/>
    <mergeCell ref="B5:R5"/>
    <mergeCell ref="B6:D8"/>
    <mergeCell ref="F6:G7"/>
    <mergeCell ref="I6:J7"/>
    <mergeCell ref="L6:M7"/>
    <mergeCell ref="O6:P7"/>
    <mergeCell ref="R6:R8"/>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2"/>
  <sheetViews>
    <sheetView workbookViewId="0">
      <selection activeCell="T5" sqref="T5"/>
    </sheetView>
  </sheetViews>
  <sheetFormatPr baseColWidth="10" defaultRowHeight="12.75"/>
  <cols>
    <col min="1" max="1" width="2.7109375" style="79" customWidth="1"/>
    <col min="2" max="3" width="5.7109375" style="79" customWidth="1"/>
    <col min="4" max="5" width="2.7109375" style="79" customWidth="1"/>
    <col min="6" max="7" width="6.7109375" style="79" customWidth="1"/>
    <col min="8" max="8" width="0.42578125" style="79" customWidth="1"/>
    <col min="9" max="10" width="6.7109375" style="79" customWidth="1"/>
    <col min="11" max="11" width="0.42578125" style="461" customWidth="1"/>
    <col min="12" max="13" width="6.7109375" style="79" customWidth="1"/>
    <col min="14" max="14" width="0.42578125" style="79" customWidth="1"/>
    <col min="15" max="16" width="6.7109375" style="79" customWidth="1"/>
    <col min="17" max="17" width="0.42578125" style="79" customWidth="1"/>
    <col min="18" max="18" width="6.7109375" style="79" customWidth="1"/>
    <col min="19" max="256" width="11.42578125" style="79"/>
    <col min="257" max="257" width="2.7109375" style="79" customWidth="1"/>
    <col min="258" max="259" width="5.7109375" style="79" customWidth="1"/>
    <col min="260" max="261" width="2.7109375" style="79" customWidth="1"/>
    <col min="262" max="263" width="6.7109375" style="79" customWidth="1"/>
    <col min="264" max="264" width="0.42578125" style="79" customWidth="1"/>
    <col min="265" max="266" width="6.7109375" style="79" customWidth="1"/>
    <col min="267" max="267" width="0.42578125" style="79" customWidth="1"/>
    <col min="268" max="269" width="6.7109375" style="79" customWidth="1"/>
    <col min="270" max="270" width="0.42578125" style="79" customWidth="1"/>
    <col min="271" max="272" width="6.7109375" style="79" customWidth="1"/>
    <col min="273" max="273" width="0.42578125" style="79" customWidth="1"/>
    <col min="274" max="274" width="6.7109375" style="79" customWidth="1"/>
    <col min="275" max="512" width="11.42578125" style="79"/>
    <col min="513" max="513" width="2.7109375" style="79" customWidth="1"/>
    <col min="514" max="515" width="5.7109375" style="79" customWidth="1"/>
    <col min="516" max="517" width="2.7109375" style="79" customWidth="1"/>
    <col min="518" max="519" width="6.7109375" style="79" customWidth="1"/>
    <col min="520" max="520" width="0.42578125" style="79" customWidth="1"/>
    <col min="521" max="522" width="6.7109375" style="79" customWidth="1"/>
    <col min="523" max="523" width="0.42578125" style="79" customWidth="1"/>
    <col min="524" max="525" width="6.7109375" style="79" customWidth="1"/>
    <col min="526" max="526" width="0.42578125" style="79" customWidth="1"/>
    <col min="527" max="528" width="6.7109375" style="79" customWidth="1"/>
    <col min="529" max="529" width="0.42578125" style="79" customWidth="1"/>
    <col min="530" max="530" width="6.7109375" style="79" customWidth="1"/>
    <col min="531" max="768" width="11.42578125" style="79"/>
    <col min="769" max="769" width="2.7109375" style="79" customWidth="1"/>
    <col min="770" max="771" width="5.7109375" style="79" customWidth="1"/>
    <col min="772" max="773" width="2.7109375" style="79" customWidth="1"/>
    <col min="774" max="775" width="6.7109375" style="79" customWidth="1"/>
    <col min="776" max="776" width="0.42578125" style="79" customWidth="1"/>
    <col min="777" max="778" width="6.7109375" style="79" customWidth="1"/>
    <col min="779" max="779" width="0.42578125" style="79" customWidth="1"/>
    <col min="780" max="781" width="6.7109375" style="79" customWidth="1"/>
    <col min="782" max="782" width="0.42578125" style="79" customWidth="1"/>
    <col min="783" max="784" width="6.7109375" style="79" customWidth="1"/>
    <col min="785" max="785" width="0.42578125" style="79" customWidth="1"/>
    <col min="786" max="786" width="6.7109375" style="79" customWidth="1"/>
    <col min="787" max="1024" width="11.42578125" style="79"/>
    <col min="1025" max="1025" width="2.7109375" style="79" customWidth="1"/>
    <col min="1026" max="1027" width="5.7109375" style="79" customWidth="1"/>
    <col min="1028" max="1029" width="2.7109375" style="79" customWidth="1"/>
    <col min="1030" max="1031" width="6.7109375" style="79" customWidth="1"/>
    <col min="1032" max="1032" width="0.42578125" style="79" customWidth="1"/>
    <col min="1033" max="1034" width="6.7109375" style="79" customWidth="1"/>
    <col min="1035" max="1035" width="0.42578125" style="79" customWidth="1"/>
    <col min="1036" max="1037" width="6.7109375" style="79" customWidth="1"/>
    <col min="1038" max="1038" width="0.42578125" style="79" customWidth="1"/>
    <col min="1039" max="1040" width="6.7109375" style="79" customWidth="1"/>
    <col min="1041" max="1041" width="0.42578125" style="79" customWidth="1"/>
    <col min="1042" max="1042" width="6.7109375" style="79" customWidth="1"/>
    <col min="1043" max="1280" width="11.42578125" style="79"/>
    <col min="1281" max="1281" width="2.7109375" style="79" customWidth="1"/>
    <col min="1282" max="1283" width="5.7109375" style="79" customWidth="1"/>
    <col min="1284" max="1285" width="2.7109375" style="79" customWidth="1"/>
    <col min="1286" max="1287" width="6.7109375" style="79" customWidth="1"/>
    <col min="1288" max="1288" width="0.42578125" style="79" customWidth="1"/>
    <col min="1289" max="1290" width="6.7109375" style="79" customWidth="1"/>
    <col min="1291" max="1291" width="0.42578125" style="79" customWidth="1"/>
    <col min="1292" max="1293" width="6.7109375" style="79" customWidth="1"/>
    <col min="1294" max="1294" width="0.42578125" style="79" customWidth="1"/>
    <col min="1295" max="1296" width="6.7109375" style="79" customWidth="1"/>
    <col min="1297" max="1297" width="0.42578125" style="79" customWidth="1"/>
    <col min="1298" max="1298" width="6.7109375" style="79" customWidth="1"/>
    <col min="1299" max="1536" width="11.42578125" style="79"/>
    <col min="1537" max="1537" width="2.7109375" style="79" customWidth="1"/>
    <col min="1538" max="1539" width="5.7109375" style="79" customWidth="1"/>
    <col min="1540" max="1541" width="2.7109375" style="79" customWidth="1"/>
    <col min="1542" max="1543" width="6.7109375" style="79" customWidth="1"/>
    <col min="1544" max="1544" width="0.42578125" style="79" customWidth="1"/>
    <col min="1545" max="1546" width="6.7109375" style="79" customWidth="1"/>
    <col min="1547" max="1547" width="0.42578125" style="79" customWidth="1"/>
    <col min="1548" max="1549" width="6.7109375" style="79" customWidth="1"/>
    <col min="1550" max="1550" width="0.42578125" style="79" customWidth="1"/>
    <col min="1551" max="1552" width="6.7109375" style="79" customWidth="1"/>
    <col min="1553" max="1553" width="0.42578125" style="79" customWidth="1"/>
    <col min="1554" max="1554" width="6.7109375" style="79" customWidth="1"/>
    <col min="1555" max="1792" width="11.42578125" style="79"/>
    <col min="1793" max="1793" width="2.7109375" style="79" customWidth="1"/>
    <col min="1794" max="1795" width="5.7109375" style="79" customWidth="1"/>
    <col min="1796" max="1797" width="2.7109375" style="79" customWidth="1"/>
    <col min="1798" max="1799" width="6.7109375" style="79" customWidth="1"/>
    <col min="1800" max="1800" width="0.42578125" style="79" customWidth="1"/>
    <col min="1801" max="1802" width="6.7109375" style="79" customWidth="1"/>
    <col min="1803" max="1803" width="0.42578125" style="79" customWidth="1"/>
    <col min="1804" max="1805" width="6.7109375" style="79" customWidth="1"/>
    <col min="1806" max="1806" width="0.42578125" style="79" customWidth="1"/>
    <col min="1807" max="1808" width="6.7109375" style="79" customWidth="1"/>
    <col min="1809" max="1809" width="0.42578125" style="79" customWidth="1"/>
    <col min="1810" max="1810" width="6.7109375" style="79" customWidth="1"/>
    <col min="1811" max="2048" width="11.42578125" style="79"/>
    <col min="2049" max="2049" width="2.7109375" style="79" customWidth="1"/>
    <col min="2050" max="2051" width="5.7109375" style="79" customWidth="1"/>
    <col min="2052" max="2053" width="2.7109375" style="79" customWidth="1"/>
    <col min="2054" max="2055" width="6.7109375" style="79" customWidth="1"/>
    <col min="2056" max="2056" width="0.42578125" style="79" customWidth="1"/>
    <col min="2057" max="2058" width="6.7109375" style="79" customWidth="1"/>
    <col min="2059" max="2059" width="0.42578125" style="79" customWidth="1"/>
    <col min="2060" max="2061" width="6.7109375" style="79" customWidth="1"/>
    <col min="2062" max="2062" width="0.42578125" style="79" customWidth="1"/>
    <col min="2063" max="2064" width="6.7109375" style="79" customWidth="1"/>
    <col min="2065" max="2065" width="0.42578125" style="79" customWidth="1"/>
    <col min="2066" max="2066" width="6.7109375" style="79" customWidth="1"/>
    <col min="2067" max="2304" width="11.42578125" style="79"/>
    <col min="2305" max="2305" width="2.7109375" style="79" customWidth="1"/>
    <col min="2306" max="2307" width="5.7109375" style="79" customWidth="1"/>
    <col min="2308" max="2309" width="2.7109375" style="79" customWidth="1"/>
    <col min="2310" max="2311" width="6.7109375" style="79" customWidth="1"/>
    <col min="2312" max="2312" width="0.42578125" style="79" customWidth="1"/>
    <col min="2313" max="2314" width="6.7109375" style="79" customWidth="1"/>
    <col min="2315" max="2315" width="0.42578125" style="79" customWidth="1"/>
    <col min="2316" max="2317" width="6.7109375" style="79" customWidth="1"/>
    <col min="2318" max="2318" width="0.42578125" style="79" customWidth="1"/>
    <col min="2319" max="2320" width="6.7109375" style="79" customWidth="1"/>
    <col min="2321" max="2321" width="0.42578125" style="79" customWidth="1"/>
    <col min="2322" max="2322" width="6.7109375" style="79" customWidth="1"/>
    <col min="2323" max="2560" width="11.42578125" style="79"/>
    <col min="2561" max="2561" width="2.7109375" style="79" customWidth="1"/>
    <col min="2562" max="2563" width="5.7109375" style="79" customWidth="1"/>
    <col min="2564" max="2565" width="2.7109375" style="79" customWidth="1"/>
    <col min="2566" max="2567" width="6.7109375" style="79" customWidth="1"/>
    <col min="2568" max="2568" width="0.42578125" style="79" customWidth="1"/>
    <col min="2569" max="2570" width="6.7109375" style="79" customWidth="1"/>
    <col min="2571" max="2571" width="0.42578125" style="79" customWidth="1"/>
    <col min="2572" max="2573" width="6.7109375" style="79" customWidth="1"/>
    <col min="2574" max="2574" width="0.42578125" style="79" customWidth="1"/>
    <col min="2575" max="2576" width="6.7109375" style="79" customWidth="1"/>
    <col min="2577" max="2577" width="0.42578125" style="79" customWidth="1"/>
    <col min="2578" max="2578" width="6.7109375" style="79" customWidth="1"/>
    <col min="2579" max="2816" width="11.42578125" style="79"/>
    <col min="2817" max="2817" width="2.7109375" style="79" customWidth="1"/>
    <col min="2818" max="2819" width="5.7109375" style="79" customWidth="1"/>
    <col min="2820" max="2821" width="2.7109375" style="79" customWidth="1"/>
    <col min="2822" max="2823" width="6.7109375" style="79" customWidth="1"/>
    <col min="2824" max="2824" width="0.42578125" style="79" customWidth="1"/>
    <col min="2825" max="2826" width="6.7109375" style="79" customWidth="1"/>
    <col min="2827" max="2827" width="0.42578125" style="79" customWidth="1"/>
    <col min="2828" max="2829" width="6.7109375" style="79" customWidth="1"/>
    <col min="2830" max="2830" width="0.42578125" style="79" customWidth="1"/>
    <col min="2831" max="2832" width="6.7109375" style="79" customWidth="1"/>
    <col min="2833" max="2833" width="0.42578125" style="79" customWidth="1"/>
    <col min="2834" max="2834" width="6.7109375" style="79" customWidth="1"/>
    <col min="2835" max="3072" width="11.42578125" style="79"/>
    <col min="3073" max="3073" width="2.7109375" style="79" customWidth="1"/>
    <col min="3074" max="3075" width="5.7109375" style="79" customWidth="1"/>
    <col min="3076" max="3077" width="2.7109375" style="79" customWidth="1"/>
    <col min="3078" max="3079" width="6.7109375" style="79" customWidth="1"/>
    <col min="3080" max="3080" width="0.42578125" style="79" customWidth="1"/>
    <col min="3081" max="3082" width="6.7109375" style="79" customWidth="1"/>
    <col min="3083" max="3083" width="0.42578125" style="79" customWidth="1"/>
    <col min="3084" max="3085" width="6.7109375" style="79" customWidth="1"/>
    <col min="3086" max="3086" width="0.42578125" style="79" customWidth="1"/>
    <col min="3087" max="3088" width="6.7109375" style="79" customWidth="1"/>
    <col min="3089" max="3089" width="0.42578125" style="79" customWidth="1"/>
    <col min="3090" max="3090" width="6.7109375" style="79" customWidth="1"/>
    <col min="3091" max="3328" width="11.42578125" style="79"/>
    <col min="3329" max="3329" width="2.7109375" style="79" customWidth="1"/>
    <col min="3330" max="3331" width="5.7109375" style="79" customWidth="1"/>
    <col min="3332" max="3333" width="2.7109375" style="79" customWidth="1"/>
    <col min="3334" max="3335" width="6.7109375" style="79" customWidth="1"/>
    <col min="3336" max="3336" width="0.42578125" style="79" customWidth="1"/>
    <col min="3337" max="3338" width="6.7109375" style="79" customWidth="1"/>
    <col min="3339" max="3339" width="0.42578125" style="79" customWidth="1"/>
    <col min="3340" max="3341" width="6.7109375" style="79" customWidth="1"/>
    <col min="3342" max="3342" width="0.42578125" style="79" customWidth="1"/>
    <col min="3343" max="3344" width="6.7109375" style="79" customWidth="1"/>
    <col min="3345" max="3345" width="0.42578125" style="79" customWidth="1"/>
    <col min="3346" max="3346" width="6.7109375" style="79" customWidth="1"/>
    <col min="3347" max="3584" width="11.42578125" style="79"/>
    <col min="3585" max="3585" width="2.7109375" style="79" customWidth="1"/>
    <col min="3586" max="3587" width="5.7109375" style="79" customWidth="1"/>
    <col min="3588" max="3589" width="2.7109375" style="79" customWidth="1"/>
    <col min="3590" max="3591" width="6.7109375" style="79" customWidth="1"/>
    <col min="3592" max="3592" width="0.42578125" style="79" customWidth="1"/>
    <col min="3593" max="3594" width="6.7109375" style="79" customWidth="1"/>
    <col min="3595" max="3595" width="0.42578125" style="79" customWidth="1"/>
    <col min="3596" max="3597" width="6.7109375" style="79" customWidth="1"/>
    <col min="3598" max="3598" width="0.42578125" style="79" customWidth="1"/>
    <col min="3599" max="3600" width="6.7109375" style="79" customWidth="1"/>
    <col min="3601" max="3601" width="0.42578125" style="79" customWidth="1"/>
    <col min="3602" max="3602" width="6.7109375" style="79" customWidth="1"/>
    <col min="3603" max="3840" width="11.42578125" style="79"/>
    <col min="3841" max="3841" width="2.7109375" style="79" customWidth="1"/>
    <col min="3842" max="3843" width="5.7109375" style="79" customWidth="1"/>
    <col min="3844" max="3845" width="2.7109375" style="79" customWidth="1"/>
    <col min="3846" max="3847" width="6.7109375" style="79" customWidth="1"/>
    <col min="3848" max="3848" width="0.42578125" style="79" customWidth="1"/>
    <col min="3849" max="3850" width="6.7109375" style="79" customWidth="1"/>
    <col min="3851" max="3851" width="0.42578125" style="79" customWidth="1"/>
    <col min="3852" max="3853" width="6.7109375" style="79" customWidth="1"/>
    <col min="3854" max="3854" width="0.42578125" style="79" customWidth="1"/>
    <col min="3855" max="3856" width="6.7109375" style="79" customWidth="1"/>
    <col min="3857" max="3857" width="0.42578125" style="79" customWidth="1"/>
    <col min="3858" max="3858" width="6.7109375" style="79" customWidth="1"/>
    <col min="3859" max="4096" width="11.42578125" style="79"/>
    <col min="4097" max="4097" width="2.7109375" style="79" customWidth="1"/>
    <col min="4098" max="4099" width="5.7109375" style="79" customWidth="1"/>
    <col min="4100" max="4101" width="2.7109375" style="79" customWidth="1"/>
    <col min="4102" max="4103" width="6.7109375" style="79" customWidth="1"/>
    <col min="4104" max="4104" width="0.42578125" style="79" customWidth="1"/>
    <col min="4105" max="4106" width="6.7109375" style="79" customWidth="1"/>
    <col min="4107" max="4107" width="0.42578125" style="79" customWidth="1"/>
    <col min="4108" max="4109" width="6.7109375" style="79" customWidth="1"/>
    <col min="4110" max="4110" width="0.42578125" style="79" customWidth="1"/>
    <col min="4111" max="4112" width="6.7109375" style="79" customWidth="1"/>
    <col min="4113" max="4113" width="0.42578125" style="79" customWidth="1"/>
    <col min="4114" max="4114" width="6.7109375" style="79" customWidth="1"/>
    <col min="4115" max="4352" width="11.42578125" style="79"/>
    <col min="4353" max="4353" width="2.7109375" style="79" customWidth="1"/>
    <col min="4354" max="4355" width="5.7109375" style="79" customWidth="1"/>
    <col min="4356" max="4357" width="2.7109375" style="79" customWidth="1"/>
    <col min="4358" max="4359" width="6.7109375" style="79" customWidth="1"/>
    <col min="4360" max="4360" width="0.42578125" style="79" customWidth="1"/>
    <col min="4361" max="4362" width="6.7109375" style="79" customWidth="1"/>
    <col min="4363" max="4363" width="0.42578125" style="79" customWidth="1"/>
    <col min="4364" max="4365" width="6.7109375" style="79" customWidth="1"/>
    <col min="4366" max="4366" width="0.42578125" style="79" customWidth="1"/>
    <col min="4367" max="4368" width="6.7109375" style="79" customWidth="1"/>
    <col min="4369" max="4369" width="0.42578125" style="79" customWidth="1"/>
    <col min="4370" max="4370" width="6.7109375" style="79" customWidth="1"/>
    <col min="4371" max="4608" width="11.42578125" style="79"/>
    <col min="4609" max="4609" width="2.7109375" style="79" customWidth="1"/>
    <col min="4610" max="4611" width="5.7109375" style="79" customWidth="1"/>
    <col min="4612" max="4613" width="2.7109375" style="79" customWidth="1"/>
    <col min="4614" max="4615" width="6.7109375" style="79" customWidth="1"/>
    <col min="4616" max="4616" width="0.42578125" style="79" customWidth="1"/>
    <col min="4617" max="4618" width="6.7109375" style="79" customWidth="1"/>
    <col min="4619" max="4619" width="0.42578125" style="79" customWidth="1"/>
    <col min="4620" max="4621" width="6.7109375" style="79" customWidth="1"/>
    <col min="4622" max="4622" width="0.42578125" style="79" customWidth="1"/>
    <col min="4623" max="4624" width="6.7109375" style="79" customWidth="1"/>
    <col min="4625" max="4625" width="0.42578125" style="79" customWidth="1"/>
    <col min="4626" max="4626" width="6.7109375" style="79" customWidth="1"/>
    <col min="4627" max="4864" width="11.42578125" style="79"/>
    <col min="4865" max="4865" width="2.7109375" style="79" customWidth="1"/>
    <col min="4866" max="4867" width="5.7109375" style="79" customWidth="1"/>
    <col min="4868" max="4869" width="2.7109375" style="79" customWidth="1"/>
    <col min="4870" max="4871" width="6.7109375" style="79" customWidth="1"/>
    <col min="4872" max="4872" width="0.42578125" style="79" customWidth="1"/>
    <col min="4873" max="4874" width="6.7109375" style="79" customWidth="1"/>
    <col min="4875" max="4875" width="0.42578125" style="79" customWidth="1"/>
    <col min="4876" max="4877" width="6.7109375" style="79" customWidth="1"/>
    <col min="4878" max="4878" width="0.42578125" style="79" customWidth="1"/>
    <col min="4879" max="4880" width="6.7109375" style="79" customWidth="1"/>
    <col min="4881" max="4881" width="0.42578125" style="79" customWidth="1"/>
    <col min="4882" max="4882" width="6.7109375" style="79" customWidth="1"/>
    <col min="4883" max="5120" width="11.42578125" style="79"/>
    <col min="5121" max="5121" width="2.7109375" style="79" customWidth="1"/>
    <col min="5122" max="5123" width="5.7109375" style="79" customWidth="1"/>
    <col min="5124" max="5125" width="2.7109375" style="79" customWidth="1"/>
    <col min="5126" max="5127" width="6.7109375" style="79" customWidth="1"/>
    <col min="5128" max="5128" width="0.42578125" style="79" customWidth="1"/>
    <col min="5129" max="5130" width="6.7109375" style="79" customWidth="1"/>
    <col min="5131" max="5131" width="0.42578125" style="79" customWidth="1"/>
    <col min="5132" max="5133" width="6.7109375" style="79" customWidth="1"/>
    <col min="5134" max="5134" width="0.42578125" style="79" customWidth="1"/>
    <col min="5135" max="5136" width="6.7109375" style="79" customWidth="1"/>
    <col min="5137" max="5137" width="0.42578125" style="79" customWidth="1"/>
    <col min="5138" max="5138" width="6.7109375" style="79" customWidth="1"/>
    <col min="5139" max="5376" width="11.42578125" style="79"/>
    <col min="5377" max="5377" width="2.7109375" style="79" customWidth="1"/>
    <col min="5378" max="5379" width="5.7109375" style="79" customWidth="1"/>
    <col min="5380" max="5381" width="2.7109375" style="79" customWidth="1"/>
    <col min="5382" max="5383" width="6.7109375" style="79" customWidth="1"/>
    <col min="5384" max="5384" width="0.42578125" style="79" customWidth="1"/>
    <col min="5385" max="5386" width="6.7109375" style="79" customWidth="1"/>
    <col min="5387" max="5387" width="0.42578125" style="79" customWidth="1"/>
    <col min="5388" max="5389" width="6.7109375" style="79" customWidth="1"/>
    <col min="5390" max="5390" width="0.42578125" style="79" customWidth="1"/>
    <col min="5391" max="5392" width="6.7109375" style="79" customWidth="1"/>
    <col min="5393" max="5393" width="0.42578125" style="79" customWidth="1"/>
    <col min="5394" max="5394" width="6.7109375" style="79" customWidth="1"/>
    <col min="5395" max="5632" width="11.42578125" style="79"/>
    <col min="5633" max="5633" width="2.7109375" style="79" customWidth="1"/>
    <col min="5634" max="5635" width="5.7109375" style="79" customWidth="1"/>
    <col min="5636" max="5637" width="2.7109375" style="79" customWidth="1"/>
    <col min="5638" max="5639" width="6.7109375" style="79" customWidth="1"/>
    <col min="5640" max="5640" width="0.42578125" style="79" customWidth="1"/>
    <col min="5641" max="5642" width="6.7109375" style="79" customWidth="1"/>
    <col min="5643" max="5643" width="0.42578125" style="79" customWidth="1"/>
    <col min="5644" max="5645" width="6.7109375" style="79" customWidth="1"/>
    <col min="5646" max="5646" width="0.42578125" style="79" customWidth="1"/>
    <col min="5647" max="5648" width="6.7109375" style="79" customWidth="1"/>
    <col min="5649" max="5649" width="0.42578125" style="79" customWidth="1"/>
    <col min="5650" max="5650" width="6.7109375" style="79" customWidth="1"/>
    <col min="5651" max="5888" width="11.42578125" style="79"/>
    <col min="5889" max="5889" width="2.7109375" style="79" customWidth="1"/>
    <col min="5890" max="5891" width="5.7109375" style="79" customWidth="1"/>
    <col min="5892" max="5893" width="2.7109375" style="79" customWidth="1"/>
    <col min="5894" max="5895" width="6.7109375" style="79" customWidth="1"/>
    <col min="5896" max="5896" width="0.42578125" style="79" customWidth="1"/>
    <col min="5897" max="5898" width="6.7109375" style="79" customWidth="1"/>
    <col min="5899" max="5899" width="0.42578125" style="79" customWidth="1"/>
    <col min="5900" max="5901" width="6.7109375" style="79" customWidth="1"/>
    <col min="5902" max="5902" width="0.42578125" style="79" customWidth="1"/>
    <col min="5903" max="5904" width="6.7109375" style="79" customWidth="1"/>
    <col min="5905" max="5905" width="0.42578125" style="79" customWidth="1"/>
    <col min="5906" max="5906" width="6.7109375" style="79" customWidth="1"/>
    <col min="5907" max="6144" width="11.42578125" style="79"/>
    <col min="6145" max="6145" width="2.7109375" style="79" customWidth="1"/>
    <col min="6146" max="6147" width="5.7109375" style="79" customWidth="1"/>
    <col min="6148" max="6149" width="2.7109375" style="79" customWidth="1"/>
    <col min="6150" max="6151" width="6.7109375" style="79" customWidth="1"/>
    <col min="6152" max="6152" width="0.42578125" style="79" customWidth="1"/>
    <col min="6153" max="6154" width="6.7109375" style="79" customWidth="1"/>
    <col min="6155" max="6155" width="0.42578125" style="79" customWidth="1"/>
    <col min="6156" max="6157" width="6.7109375" style="79" customWidth="1"/>
    <col min="6158" max="6158" width="0.42578125" style="79" customWidth="1"/>
    <col min="6159" max="6160" width="6.7109375" style="79" customWidth="1"/>
    <col min="6161" max="6161" width="0.42578125" style="79" customWidth="1"/>
    <col min="6162" max="6162" width="6.7109375" style="79" customWidth="1"/>
    <col min="6163" max="6400" width="11.42578125" style="79"/>
    <col min="6401" max="6401" width="2.7109375" style="79" customWidth="1"/>
    <col min="6402" max="6403" width="5.7109375" style="79" customWidth="1"/>
    <col min="6404" max="6405" width="2.7109375" style="79" customWidth="1"/>
    <col min="6406" max="6407" width="6.7109375" style="79" customWidth="1"/>
    <col min="6408" max="6408" width="0.42578125" style="79" customWidth="1"/>
    <col min="6409" max="6410" width="6.7109375" style="79" customWidth="1"/>
    <col min="6411" max="6411" width="0.42578125" style="79" customWidth="1"/>
    <col min="6412" max="6413" width="6.7109375" style="79" customWidth="1"/>
    <col min="6414" max="6414" width="0.42578125" style="79" customWidth="1"/>
    <col min="6415" max="6416" width="6.7109375" style="79" customWidth="1"/>
    <col min="6417" max="6417" width="0.42578125" style="79" customWidth="1"/>
    <col min="6418" max="6418" width="6.7109375" style="79" customWidth="1"/>
    <col min="6419" max="6656" width="11.42578125" style="79"/>
    <col min="6657" max="6657" width="2.7109375" style="79" customWidth="1"/>
    <col min="6658" max="6659" width="5.7109375" style="79" customWidth="1"/>
    <col min="6660" max="6661" width="2.7109375" style="79" customWidth="1"/>
    <col min="6662" max="6663" width="6.7109375" style="79" customWidth="1"/>
    <col min="6664" max="6664" width="0.42578125" style="79" customWidth="1"/>
    <col min="6665" max="6666" width="6.7109375" style="79" customWidth="1"/>
    <col min="6667" max="6667" width="0.42578125" style="79" customWidth="1"/>
    <col min="6668" max="6669" width="6.7109375" style="79" customWidth="1"/>
    <col min="6670" max="6670" width="0.42578125" style="79" customWidth="1"/>
    <col min="6671" max="6672" width="6.7109375" style="79" customWidth="1"/>
    <col min="6673" max="6673" width="0.42578125" style="79" customWidth="1"/>
    <col min="6674" max="6674" width="6.7109375" style="79" customWidth="1"/>
    <col min="6675" max="6912" width="11.42578125" style="79"/>
    <col min="6913" max="6913" width="2.7109375" style="79" customWidth="1"/>
    <col min="6914" max="6915" width="5.7109375" style="79" customWidth="1"/>
    <col min="6916" max="6917" width="2.7109375" style="79" customWidth="1"/>
    <col min="6918" max="6919" width="6.7109375" style="79" customWidth="1"/>
    <col min="6920" max="6920" width="0.42578125" style="79" customWidth="1"/>
    <col min="6921" max="6922" width="6.7109375" style="79" customWidth="1"/>
    <col min="6923" max="6923" width="0.42578125" style="79" customWidth="1"/>
    <col min="6924" max="6925" width="6.7109375" style="79" customWidth="1"/>
    <col min="6926" max="6926" width="0.42578125" style="79" customWidth="1"/>
    <col min="6927" max="6928" width="6.7109375" style="79" customWidth="1"/>
    <col min="6929" max="6929" width="0.42578125" style="79" customWidth="1"/>
    <col min="6930" max="6930" width="6.7109375" style="79" customWidth="1"/>
    <col min="6931" max="7168" width="11.42578125" style="79"/>
    <col min="7169" max="7169" width="2.7109375" style="79" customWidth="1"/>
    <col min="7170" max="7171" width="5.7109375" style="79" customWidth="1"/>
    <col min="7172" max="7173" width="2.7109375" style="79" customWidth="1"/>
    <col min="7174" max="7175" width="6.7109375" style="79" customWidth="1"/>
    <col min="7176" max="7176" width="0.42578125" style="79" customWidth="1"/>
    <col min="7177" max="7178" width="6.7109375" style="79" customWidth="1"/>
    <col min="7179" max="7179" width="0.42578125" style="79" customWidth="1"/>
    <col min="7180" max="7181" width="6.7109375" style="79" customWidth="1"/>
    <col min="7182" max="7182" width="0.42578125" style="79" customWidth="1"/>
    <col min="7183" max="7184" width="6.7109375" style="79" customWidth="1"/>
    <col min="7185" max="7185" width="0.42578125" style="79" customWidth="1"/>
    <col min="7186" max="7186" width="6.7109375" style="79" customWidth="1"/>
    <col min="7187" max="7424" width="11.42578125" style="79"/>
    <col min="7425" max="7425" width="2.7109375" style="79" customWidth="1"/>
    <col min="7426" max="7427" width="5.7109375" style="79" customWidth="1"/>
    <col min="7428" max="7429" width="2.7109375" style="79" customWidth="1"/>
    <col min="7430" max="7431" width="6.7109375" style="79" customWidth="1"/>
    <col min="7432" max="7432" width="0.42578125" style="79" customWidth="1"/>
    <col min="7433" max="7434" width="6.7109375" style="79" customWidth="1"/>
    <col min="7435" max="7435" width="0.42578125" style="79" customWidth="1"/>
    <col min="7436" max="7437" width="6.7109375" style="79" customWidth="1"/>
    <col min="7438" max="7438" width="0.42578125" style="79" customWidth="1"/>
    <col min="7439" max="7440" width="6.7109375" style="79" customWidth="1"/>
    <col min="7441" max="7441" width="0.42578125" style="79" customWidth="1"/>
    <col min="7442" max="7442" width="6.7109375" style="79" customWidth="1"/>
    <col min="7443" max="7680" width="11.42578125" style="79"/>
    <col min="7681" max="7681" width="2.7109375" style="79" customWidth="1"/>
    <col min="7682" max="7683" width="5.7109375" style="79" customWidth="1"/>
    <col min="7684" max="7685" width="2.7109375" style="79" customWidth="1"/>
    <col min="7686" max="7687" width="6.7109375" style="79" customWidth="1"/>
    <col min="7688" max="7688" width="0.42578125" style="79" customWidth="1"/>
    <col min="7689" max="7690" width="6.7109375" style="79" customWidth="1"/>
    <col min="7691" max="7691" width="0.42578125" style="79" customWidth="1"/>
    <col min="7692" max="7693" width="6.7109375" style="79" customWidth="1"/>
    <col min="7694" max="7694" width="0.42578125" style="79" customWidth="1"/>
    <col min="7695" max="7696" width="6.7109375" style="79" customWidth="1"/>
    <col min="7697" max="7697" width="0.42578125" style="79" customWidth="1"/>
    <col min="7698" max="7698" width="6.7109375" style="79" customWidth="1"/>
    <col min="7699" max="7936" width="11.42578125" style="79"/>
    <col min="7937" max="7937" width="2.7109375" style="79" customWidth="1"/>
    <col min="7938" max="7939" width="5.7109375" style="79" customWidth="1"/>
    <col min="7940" max="7941" width="2.7109375" style="79" customWidth="1"/>
    <col min="7942" max="7943" width="6.7109375" style="79" customWidth="1"/>
    <col min="7944" max="7944" width="0.42578125" style="79" customWidth="1"/>
    <col min="7945" max="7946" width="6.7109375" style="79" customWidth="1"/>
    <col min="7947" max="7947" width="0.42578125" style="79" customWidth="1"/>
    <col min="7948" max="7949" width="6.7109375" style="79" customWidth="1"/>
    <col min="7950" max="7950" width="0.42578125" style="79" customWidth="1"/>
    <col min="7951" max="7952" width="6.7109375" style="79" customWidth="1"/>
    <col min="7953" max="7953" width="0.42578125" style="79" customWidth="1"/>
    <col min="7954" max="7954" width="6.7109375" style="79" customWidth="1"/>
    <col min="7955" max="8192" width="11.42578125" style="79"/>
    <col min="8193" max="8193" width="2.7109375" style="79" customWidth="1"/>
    <col min="8194" max="8195" width="5.7109375" style="79" customWidth="1"/>
    <col min="8196" max="8197" width="2.7109375" style="79" customWidth="1"/>
    <col min="8198" max="8199" width="6.7109375" style="79" customWidth="1"/>
    <col min="8200" max="8200" width="0.42578125" style="79" customWidth="1"/>
    <col min="8201" max="8202" width="6.7109375" style="79" customWidth="1"/>
    <col min="8203" max="8203" width="0.42578125" style="79" customWidth="1"/>
    <col min="8204" max="8205" width="6.7109375" style="79" customWidth="1"/>
    <col min="8206" max="8206" width="0.42578125" style="79" customWidth="1"/>
    <col min="8207" max="8208" width="6.7109375" style="79" customWidth="1"/>
    <col min="8209" max="8209" width="0.42578125" style="79" customWidth="1"/>
    <col min="8210" max="8210" width="6.7109375" style="79" customWidth="1"/>
    <col min="8211" max="8448" width="11.42578125" style="79"/>
    <col min="8449" max="8449" width="2.7109375" style="79" customWidth="1"/>
    <col min="8450" max="8451" width="5.7109375" style="79" customWidth="1"/>
    <col min="8452" max="8453" width="2.7109375" style="79" customWidth="1"/>
    <col min="8454" max="8455" width="6.7109375" style="79" customWidth="1"/>
    <col min="8456" max="8456" width="0.42578125" style="79" customWidth="1"/>
    <col min="8457" max="8458" width="6.7109375" style="79" customWidth="1"/>
    <col min="8459" max="8459" width="0.42578125" style="79" customWidth="1"/>
    <col min="8460" max="8461" width="6.7109375" style="79" customWidth="1"/>
    <col min="8462" max="8462" width="0.42578125" style="79" customWidth="1"/>
    <col min="8463" max="8464" width="6.7109375" style="79" customWidth="1"/>
    <col min="8465" max="8465" width="0.42578125" style="79" customWidth="1"/>
    <col min="8466" max="8466" width="6.7109375" style="79" customWidth="1"/>
    <col min="8467" max="8704" width="11.42578125" style="79"/>
    <col min="8705" max="8705" width="2.7109375" style="79" customWidth="1"/>
    <col min="8706" max="8707" width="5.7109375" style="79" customWidth="1"/>
    <col min="8708" max="8709" width="2.7109375" style="79" customWidth="1"/>
    <col min="8710" max="8711" width="6.7109375" style="79" customWidth="1"/>
    <col min="8712" max="8712" width="0.42578125" style="79" customWidth="1"/>
    <col min="8713" max="8714" width="6.7109375" style="79" customWidth="1"/>
    <col min="8715" max="8715" width="0.42578125" style="79" customWidth="1"/>
    <col min="8716" max="8717" width="6.7109375" style="79" customWidth="1"/>
    <col min="8718" max="8718" width="0.42578125" style="79" customWidth="1"/>
    <col min="8719" max="8720" width="6.7109375" style="79" customWidth="1"/>
    <col min="8721" max="8721" width="0.42578125" style="79" customWidth="1"/>
    <col min="8722" max="8722" width="6.7109375" style="79" customWidth="1"/>
    <col min="8723" max="8960" width="11.42578125" style="79"/>
    <col min="8961" max="8961" width="2.7109375" style="79" customWidth="1"/>
    <col min="8962" max="8963" width="5.7109375" style="79" customWidth="1"/>
    <col min="8964" max="8965" width="2.7109375" style="79" customWidth="1"/>
    <col min="8966" max="8967" width="6.7109375" style="79" customWidth="1"/>
    <col min="8968" max="8968" width="0.42578125" style="79" customWidth="1"/>
    <col min="8969" max="8970" width="6.7109375" style="79" customWidth="1"/>
    <col min="8971" max="8971" width="0.42578125" style="79" customWidth="1"/>
    <col min="8972" max="8973" width="6.7109375" style="79" customWidth="1"/>
    <col min="8974" max="8974" width="0.42578125" style="79" customWidth="1"/>
    <col min="8975" max="8976" width="6.7109375" style="79" customWidth="1"/>
    <col min="8977" max="8977" width="0.42578125" style="79" customWidth="1"/>
    <col min="8978" max="8978" width="6.7109375" style="79" customWidth="1"/>
    <col min="8979" max="9216" width="11.42578125" style="79"/>
    <col min="9217" max="9217" width="2.7109375" style="79" customWidth="1"/>
    <col min="9218" max="9219" width="5.7109375" style="79" customWidth="1"/>
    <col min="9220" max="9221" width="2.7109375" style="79" customWidth="1"/>
    <col min="9222" max="9223" width="6.7109375" style="79" customWidth="1"/>
    <col min="9224" max="9224" width="0.42578125" style="79" customWidth="1"/>
    <col min="9225" max="9226" width="6.7109375" style="79" customWidth="1"/>
    <col min="9227" max="9227" width="0.42578125" style="79" customWidth="1"/>
    <col min="9228" max="9229" width="6.7109375" style="79" customWidth="1"/>
    <col min="9230" max="9230" width="0.42578125" style="79" customWidth="1"/>
    <col min="9231" max="9232" width="6.7109375" style="79" customWidth="1"/>
    <col min="9233" max="9233" width="0.42578125" style="79" customWidth="1"/>
    <col min="9234" max="9234" width="6.7109375" style="79" customWidth="1"/>
    <col min="9235" max="9472" width="11.42578125" style="79"/>
    <col min="9473" max="9473" width="2.7109375" style="79" customWidth="1"/>
    <col min="9474" max="9475" width="5.7109375" style="79" customWidth="1"/>
    <col min="9476" max="9477" width="2.7109375" style="79" customWidth="1"/>
    <col min="9478" max="9479" width="6.7109375" style="79" customWidth="1"/>
    <col min="9480" max="9480" width="0.42578125" style="79" customWidth="1"/>
    <col min="9481" max="9482" width="6.7109375" style="79" customWidth="1"/>
    <col min="9483" max="9483" width="0.42578125" style="79" customWidth="1"/>
    <col min="9484" max="9485" width="6.7109375" style="79" customWidth="1"/>
    <col min="9486" max="9486" width="0.42578125" style="79" customWidth="1"/>
    <col min="9487" max="9488" width="6.7109375" style="79" customWidth="1"/>
    <col min="9489" max="9489" width="0.42578125" style="79" customWidth="1"/>
    <col min="9490" max="9490" width="6.7109375" style="79" customWidth="1"/>
    <col min="9491" max="9728" width="11.42578125" style="79"/>
    <col min="9729" max="9729" width="2.7109375" style="79" customWidth="1"/>
    <col min="9730" max="9731" width="5.7109375" style="79" customWidth="1"/>
    <col min="9732" max="9733" width="2.7109375" style="79" customWidth="1"/>
    <col min="9734" max="9735" width="6.7109375" style="79" customWidth="1"/>
    <col min="9736" max="9736" width="0.42578125" style="79" customWidth="1"/>
    <col min="9737" max="9738" width="6.7109375" style="79" customWidth="1"/>
    <col min="9739" max="9739" width="0.42578125" style="79" customWidth="1"/>
    <col min="9740" max="9741" width="6.7109375" style="79" customWidth="1"/>
    <col min="9742" max="9742" width="0.42578125" style="79" customWidth="1"/>
    <col min="9743" max="9744" width="6.7109375" style="79" customWidth="1"/>
    <col min="9745" max="9745" width="0.42578125" style="79" customWidth="1"/>
    <col min="9746" max="9746" width="6.7109375" style="79" customWidth="1"/>
    <col min="9747" max="9984" width="11.42578125" style="79"/>
    <col min="9985" max="9985" width="2.7109375" style="79" customWidth="1"/>
    <col min="9986" max="9987" width="5.7109375" style="79" customWidth="1"/>
    <col min="9988" max="9989" width="2.7109375" style="79" customWidth="1"/>
    <col min="9990" max="9991" width="6.7109375" style="79" customWidth="1"/>
    <col min="9992" max="9992" width="0.42578125" style="79" customWidth="1"/>
    <col min="9993" max="9994" width="6.7109375" style="79" customWidth="1"/>
    <col min="9995" max="9995" width="0.42578125" style="79" customWidth="1"/>
    <col min="9996" max="9997" width="6.7109375" style="79" customWidth="1"/>
    <col min="9998" max="9998" width="0.42578125" style="79" customWidth="1"/>
    <col min="9999" max="10000" width="6.7109375" style="79" customWidth="1"/>
    <col min="10001" max="10001" width="0.42578125" style="79" customWidth="1"/>
    <col min="10002" max="10002" width="6.7109375" style="79" customWidth="1"/>
    <col min="10003" max="10240" width="11.42578125" style="79"/>
    <col min="10241" max="10241" width="2.7109375" style="79" customWidth="1"/>
    <col min="10242" max="10243" width="5.7109375" style="79" customWidth="1"/>
    <col min="10244" max="10245" width="2.7109375" style="79" customWidth="1"/>
    <col min="10246" max="10247" width="6.7109375" style="79" customWidth="1"/>
    <col min="10248" max="10248" width="0.42578125" style="79" customWidth="1"/>
    <col min="10249" max="10250" width="6.7109375" style="79" customWidth="1"/>
    <col min="10251" max="10251" width="0.42578125" style="79" customWidth="1"/>
    <col min="10252" max="10253" width="6.7109375" style="79" customWidth="1"/>
    <col min="10254" max="10254" width="0.42578125" style="79" customWidth="1"/>
    <col min="10255" max="10256" width="6.7109375" style="79" customWidth="1"/>
    <col min="10257" max="10257" width="0.42578125" style="79" customWidth="1"/>
    <col min="10258" max="10258" width="6.7109375" style="79" customWidth="1"/>
    <col min="10259" max="10496" width="11.42578125" style="79"/>
    <col min="10497" max="10497" width="2.7109375" style="79" customWidth="1"/>
    <col min="10498" max="10499" width="5.7109375" style="79" customWidth="1"/>
    <col min="10500" max="10501" width="2.7109375" style="79" customWidth="1"/>
    <col min="10502" max="10503" width="6.7109375" style="79" customWidth="1"/>
    <col min="10504" max="10504" width="0.42578125" style="79" customWidth="1"/>
    <col min="10505" max="10506" width="6.7109375" style="79" customWidth="1"/>
    <col min="10507" max="10507" width="0.42578125" style="79" customWidth="1"/>
    <col min="10508" max="10509" width="6.7109375" style="79" customWidth="1"/>
    <col min="10510" max="10510" width="0.42578125" style="79" customWidth="1"/>
    <col min="10511" max="10512" width="6.7109375" style="79" customWidth="1"/>
    <col min="10513" max="10513" width="0.42578125" style="79" customWidth="1"/>
    <col min="10514" max="10514" width="6.7109375" style="79" customWidth="1"/>
    <col min="10515" max="10752" width="11.42578125" style="79"/>
    <col min="10753" max="10753" width="2.7109375" style="79" customWidth="1"/>
    <col min="10754" max="10755" width="5.7109375" style="79" customWidth="1"/>
    <col min="10756" max="10757" width="2.7109375" style="79" customWidth="1"/>
    <col min="10758" max="10759" width="6.7109375" style="79" customWidth="1"/>
    <col min="10760" max="10760" width="0.42578125" style="79" customWidth="1"/>
    <col min="10761" max="10762" width="6.7109375" style="79" customWidth="1"/>
    <col min="10763" max="10763" width="0.42578125" style="79" customWidth="1"/>
    <col min="10764" max="10765" width="6.7109375" style="79" customWidth="1"/>
    <col min="10766" max="10766" width="0.42578125" style="79" customWidth="1"/>
    <col min="10767" max="10768" width="6.7109375" style="79" customWidth="1"/>
    <col min="10769" max="10769" width="0.42578125" style="79" customWidth="1"/>
    <col min="10770" max="10770" width="6.7109375" style="79" customWidth="1"/>
    <col min="10771" max="11008" width="11.42578125" style="79"/>
    <col min="11009" max="11009" width="2.7109375" style="79" customWidth="1"/>
    <col min="11010" max="11011" width="5.7109375" style="79" customWidth="1"/>
    <col min="11012" max="11013" width="2.7109375" style="79" customWidth="1"/>
    <col min="11014" max="11015" width="6.7109375" style="79" customWidth="1"/>
    <col min="11016" max="11016" width="0.42578125" style="79" customWidth="1"/>
    <col min="11017" max="11018" width="6.7109375" style="79" customWidth="1"/>
    <col min="11019" max="11019" width="0.42578125" style="79" customWidth="1"/>
    <col min="11020" max="11021" width="6.7109375" style="79" customWidth="1"/>
    <col min="11022" max="11022" width="0.42578125" style="79" customWidth="1"/>
    <col min="11023" max="11024" width="6.7109375" style="79" customWidth="1"/>
    <col min="11025" max="11025" width="0.42578125" style="79" customWidth="1"/>
    <col min="11026" max="11026" width="6.7109375" style="79" customWidth="1"/>
    <col min="11027" max="11264" width="11.42578125" style="79"/>
    <col min="11265" max="11265" width="2.7109375" style="79" customWidth="1"/>
    <col min="11266" max="11267" width="5.7109375" style="79" customWidth="1"/>
    <col min="11268" max="11269" width="2.7109375" style="79" customWidth="1"/>
    <col min="11270" max="11271" width="6.7109375" style="79" customWidth="1"/>
    <col min="11272" max="11272" width="0.42578125" style="79" customWidth="1"/>
    <col min="11273" max="11274" width="6.7109375" style="79" customWidth="1"/>
    <col min="11275" max="11275" width="0.42578125" style="79" customWidth="1"/>
    <col min="11276" max="11277" width="6.7109375" style="79" customWidth="1"/>
    <col min="11278" max="11278" width="0.42578125" style="79" customWidth="1"/>
    <col min="11279" max="11280" width="6.7109375" style="79" customWidth="1"/>
    <col min="11281" max="11281" width="0.42578125" style="79" customWidth="1"/>
    <col min="11282" max="11282" width="6.7109375" style="79" customWidth="1"/>
    <col min="11283" max="11520" width="11.42578125" style="79"/>
    <col min="11521" max="11521" width="2.7109375" style="79" customWidth="1"/>
    <col min="11522" max="11523" width="5.7109375" style="79" customWidth="1"/>
    <col min="11524" max="11525" width="2.7109375" style="79" customWidth="1"/>
    <col min="11526" max="11527" width="6.7109375" style="79" customWidth="1"/>
    <col min="11528" max="11528" width="0.42578125" style="79" customWidth="1"/>
    <col min="11529" max="11530" width="6.7109375" style="79" customWidth="1"/>
    <col min="11531" max="11531" width="0.42578125" style="79" customWidth="1"/>
    <col min="11532" max="11533" width="6.7109375" style="79" customWidth="1"/>
    <col min="11534" max="11534" width="0.42578125" style="79" customWidth="1"/>
    <col min="11535" max="11536" width="6.7109375" style="79" customWidth="1"/>
    <col min="11537" max="11537" width="0.42578125" style="79" customWidth="1"/>
    <col min="11538" max="11538" width="6.7109375" style="79" customWidth="1"/>
    <col min="11539" max="11776" width="11.42578125" style="79"/>
    <col min="11777" max="11777" width="2.7109375" style="79" customWidth="1"/>
    <col min="11778" max="11779" width="5.7109375" style="79" customWidth="1"/>
    <col min="11780" max="11781" width="2.7109375" style="79" customWidth="1"/>
    <col min="11782" max="11783" width="6.7109375" style="79" customWidth="1"/>
    <col min="11784" max="11784" width="0.42578125" style="79" customWidth="1"/>
    <col min="11785" max="11786" width="6.7109375" style="79" customWidth="1"/>
    <col min="11787" max="11787" width="0.42578125" style="79" customWidth="1"/>
    <col min="11788" max="11789" width="6.7109375" style="79" customWidth="1"/>
    <col min="11790" max="11790" width="0.42578125" style="79" customWidth="1"/>
    <col min="11791" max="11792" width="6.7109375" style="79" customWidth="1"/>
    <col min="11793" max="11793" width="0.42578125" style="79" customWidth="1"/>
    <col min="11794" max="11794" width="6.7109375" style="79" customWidth="1"/>
    <col min="11795" max="12032" width="11.42578125" style="79"/>
    <col min="12033" max="12033" width="2.7109375" style="79" customWidth="1"/>
    <col min="12034" max="12035" width="5.7109375" style="79" customWidth="1"/>
    <col min="12036" max="12037" width="2.7109375" style="79" customWidth="1"/>
    <col min="12038" max="12039" width="6.7109375" style="79" customWidth="1"/>
    <col min="12040" max="12040" width="0.42578125" style="79" customWidth="1"/>
    <col min="12041" max="12042" width="6.7109375" style="79" customWidth="1"/>
    <col min="12043" max="12043" width="0.42578125" style="79" customWidth="1"/>
    <col min="12044" max="12045" width="6.7109375" style="79" customWidth="1"/>
    <col min="12046" max="12046" width="0.42578125" style="79" customWidth="1"/>
    <col min="12047" max="12048" width="6.7109375" style="79" customWidth="1"/>
    <col min="12049" max="12049" width="0.42578125" style="79" customWidth="1"/>
    <col min="12050" max="12050" width="6.7109375" style="79" customWidth="1"/>
    <col min="12051" max="12288" width="11.42578125" style="79"/>
    <col min="12289" max="12289" width="2.7109375" style="79" customWidth="1"/>
    <col min="12290" max="12291" width="5.7109375" style="79" customWidth="1"/>
    <col min="12292" max="12293" width="2.7109375" style="79" customWidth="1"/>
    <col min="12294" max="12295" width="6.7109375" style="79" customWidth="1"/>
    <col min="12296" max="12296" width="0.42578125" style="79" customWidth="1"/>
    <col min="12297" max="12298" width="6.7109375" style="79" customWidth="1"/>
    <col min="12299" max="12299" width="0.42578125" style="79" customWidth="1"/>
    <col min="12300" max="12301" width="6.7109375" style="79" customWidth="1"/>
    <col min="12302" max="12302" width="0.42578125" style="79" customWidth="1"/>
    <col min="12303" max="12304" width="6.7109375" style="79" customWidth="1"/>
    <col min="12305" max="12305" width="0.42578125" style="79" customWidth="1"/>
    <col min="12306" max="12306" width="6.7109375" style="79" customWidth="1"/>
    <col min="12307" max="12544" width="11.42578125" style="79"/>
    <col min="12545" max="12545" width="2.7109375" style="79" customWidth="1"/>
    <col min="12546" max="12547" width="5.7109375" style="79" customWidth="1"/>
    <col min="12548" max="12549" width="2.7109375" style="79" customWidth="1"/>
    <col min="12550" max="12551" width="6.7109375" style="79" customWidth="1"/>
    <col min="12552" max="12552" width="0.42578125" style="79" customWidth="1"/>
    <col min="12553" max="12554" width="6.7109375" style="79" customWidth="1"/>
    <col min="12555" max="12555" width="0.42578125" style="79" customWidth="1"/>
    <col min="12556" max="12557" width="6.7109375" style="79" customWidth="1"/>
    <col min="12558" max="12558" width="0.42578125" style="79" customWidth="1"/>
    <col min="12559" max="12560" width="6.7109375" style="79" customWidth="1"/>
    <col min="12561" max="12561" width="0.42578125" style="79" customWidth="1"/>
    <col min="12562" max="12562" width="6.7109375" style="79" customWidth="1"/>
    <col min="12563" max="12800" width="11.42578125" style="79"/>
    <col min="12801" max="12801" width="2.7109375" style="79" customWidth="1"/>
    <col min="12802" max="12803" width="5.7109375" style="79" customWidth="1"/>
    <col min="12804" max="12805" width="2.7109375" style="79" customWidth="1"/>
    <col min="12806" max="12807" width="6.7109375" style="79" customWidth="1"/>
    <col min="12808" max="12808" width="0.42578125" style="79" customWidth="1"/>
    <col min="12809" max="12810" width="6.7109375" style="79" customWidth="1"/>
    <col min="12811" max="12811" width="0.42578125" style="79" customWidth="1"/>
    <col min="12812" max="12813" width="6.7109375" style="79" customWidth="1"/>
    <col min="12814" max="12814" width="0.42578125" style="79" customWidth="1"/>
    <col min="12815" max="12816" width="6.7109375" style="79" customWidth="1"/>
    <col min="12817" max="12817" width="0.42578125" style="79" customWidth="1"/>
    <col min="12818" max="12818" width="6.7109375" style="79" customWidth="1"/>
    <col min="12819" max="13056" width="11.42578125" style="79"/>
    <col min="13057" max="13057" width="2.7109375" style="79" customWidth="1"/>
    <col min="13058" max="13059" width="5.7109375" style="79" customWidth="1"/>
    <col min="13060" max="13061" width="2.7109375" style="79" customWidth="1"/>
    <col min="13062" max="13063" width="6.7109375" style="79" customWidth="1"/>
    <col min="13064" max="13064" width="0.42578125" style="79" customWidth="1"/>
    <col min="13065" max="13066" width="6.7109375" style="79" customWidth="1"/>
    <col min="13067" max="13067" width="0.42578125" style="79" customWidth="1"/>
    <col min="13068" max="13069" width="6.7109375" style="79" customWidth="1"/>
    <col min="13070" max="13070" width="0.42578125" style="79" customWidth="1"/>
    <col min="13071" max="13072" width="6.7109375" style="79" customWidth="1"/>
    <col min="13073" max="13073" width="0.42578125" style="79" customWidth="1"/>
    <col min="13074" max="13074" width="6.7109375" style="79" customWidth="1"/>
    <col min="13075" max="13312" width="11.42578125" style="79"/>
    <col min="13313" max="13313" width="2.7109375" style="79" customWidth="1"/>
    <col min="13314" max="13315" width="5.7109375" style="79" customWidth="1"/>
    <col min="13316" max="13317" width="2.7109375" style="79" customWidth="1"/>
    <col min="13318" max="13319" width="6.7109375" style="79" customWidth="1"/>
    <col min="13320" max="13320" width="0.42578125" style="79" customWidth="1"/>
    <col min="13321" max="13322" width="6.7109375" style="79" customWidth="1"/>
    <col min="13323" max="13323" width="0.42578125" style="79" customWidth="1"/>
    <col min="13324" max="13325" width="6.7109375" style="79" customWidth="1"/>
    <col min="13326" max="13326" width="0.42578125" style="79" customWidth="1"/>
    <col min="13327" max="13328" width="6.7109375" style="79" customWidth="1"/>
    <col min="13329" max="13329" width="0.42578125" style="79" customWidth="1"/>
    <col min="13330" max="13330" width="6.7109375" style="79" customWidth="1"/>
    <col min="13331" max="13568" width="11.42578125" style="79"/>
    <col min="13569" max="13569" width="2.7109375" style="79" customWidth="1"/>
    <col min="13570" max="13571" width="5.7109375" style="79" customWidth="1"/>
    <col min="13572" max="13573" width="2.7109375" style="79" customWidth="1"/>
    <col min="13574" max="13575" width="6.7109375" style="79" customWidth="1"/>
    <col min="13576" max="13576" width="0.42578125" style="79" customWidth="1"/>
    <col min="13577" max="13578" width="6.7109375" style="79" customWidth="1"/>
    <col min="13579" max="13579" width="0.42578125" style="79" customWidth="1"/>
    <col min="13580" max="13581" width="6.7109375" style="79" customWidth="1"/>
    <col min="13582" max="13582" width="0.42578125" style="79" customWidth="1"/>
    <col min="13583" max="13584" width="6.7109375" style="79" customWidth="1"/>
    <col min="13585" max="13585" width="0.42578125" style="79" customWidth="1"/>
    <col min="13586" max="13586" width="6.7109375" style="79" customWidth="1"/>
    <col min="13587" max="13824" width="11.42578125" style="79"/>
    <col min="13825" max="13825" width="2.7109375" style="79" customWidth="1"/>
    <col min="13826" max="13827" width="5.7109375" style="79" customWidth="1"/>
    <col min="13828" max="13829" width="2.7109375" style="79" customWidth="1"/>
    <col min="13830" max="13831" width="6.7109375" style="79" customWidth="1"/>
    <col min="13832" max="13832" width="0.42578125" style="79" customWidth="1"/>
    <col min="13833" max="13834" width="6.7109375" style="79" customWidth="1"/>
    <col min="13835" max="13835" width="0.42578125" style="79" customWidth="1"/>
    <col min="13836" max="13837" width="6.7109375" style="79" customWidth="1"/>
    <col min="13838" max="13838" width="0.42578125" style="79" customWidth="1"/>
    <col min="13839" max="13840" width="6.7109375" style="79" customWidth="1"/>
    <col min="13841" max="13841" width="0.42578125" style="79" customWidth="1"/>
    <col min="13842" max="13842" width="6.7109375" style="79" customWidth="1"/>
    <col min="13843" max="14080" width="11.42578125" style="79"/>
    <col min="14081" max="14081" width="2.7109375" style="79" customWidth="1"/>
    <col min="14082" max="14083" width="5.7109375" style="79" customWidth="1"/>
    <col min="14084" max="14085" width="2.7109375" style="79" customWidth="1"/>
    <col min="14086" max="14087" width="6.7109375" style="79" customWidth="1"/>
    <col min="14088" max="14088" width="0.42578125" style="79" customWidth="1"/>
    <col min="14089" max="14090" width="6.7109375" style="79" customWidth="1"/>
    <col min="14091" max="14091" width="0.42578125" style="79" customWidth="1"/>
    <col min="14092" max="14093" width="6.7109375" style="79" customWidth="1"/>
    <col min="14094" max="14094" width="0.42578125" style="79" customWidth="1"/>
    <col min="14095" max="14096" width="6.7109375" style="79" customWidth="1"/>
    <col min="14097" max="14097" width="0.42578125" style="79" customWidth="1"/>
    <col min="14098" max="14098" width="6.7109375" style="79" customWidth="1"/>
    <col min="14099" max="14336" width="11.42578125" style="79"/>
    <col min="14337" max="14337" width="2.7109375" style="79" customWidth="1"/>
    <col min="14338" max="14339" width="5.7109375" style="79" customWidth="1"/>
    <col min="14340" max="14341" width="2.7109375" style="79" customWidth="1"/>
    <col min="14342" max="14343" width="6.7109375" style="79" customWidth="1"/>
    <col min="14344" max="14344" width="0.42578125" style="79" customWidth="1"/>
    <col min="14345" max="14346" width="6.7109375" style="79" customWidth="1"/>
    <col min="14347" max="14347" width="0.42578125" style="79" customWidth="1"/>
    <col min="14348" max="14349" width="6.7109375" style="79" customWidth="1"/>
    <col min="14350" max="14350" width="0.42578125" style="79" customWidth="1"/>
    <col min="14351" max="14352" width="6.7109375" style="79" customWidth="1"/>
    <col min="14353" max="14353" width="0.42578125" style="79" customWidth="1"/>
    <col min="14354" max="14354" width="6.7109375" style="79" customWidth="1"/>
    <col min="14355" max="14592" width="11.42578125" style="79"/>
    <col min="14593" max="14593" width="2.7109375" style="79" customWidth="1"/>
    <col min="14594" max="14595" width="5.7109375" style="79" customWidth="1"/>
    <col min="14596" max="14597" width="2.7109375" style="79" customWidth="1"/>
    <col min="14598" max="14599" width="6.7109375" style="79" customWidth="1"/>
    <col min="14600" max="14600" width="0.42578125" style="79" customWidth="1"/>
    <col min="14601" max="14602" width="6.7109375" style="79" customWidth="1"/>
    <col min="14603" max="14603" width="0.42578125" style="79" customWidth="1"/>
    <col min="14604" max="14605" width="6.7109375" style="79" customWidth="1"/>
    <col min="14606" max="14606" width="0.42578125" style="79" customWidth="1"/>
    <col min="14607" max="14608" width="6.7109375" style="79" customWidth="1"/>
    <col min="14609" max="14609" width="0.42578125" style="79" customWidth="1"/>
    <col min="14610" max="14610" width="6.7109375" style="79" customWidth="1"/>
    <col min="14611" max="14848" width="11.42578125" style="79"/>
    <col min="14849" max="14849" width="2.7109375" style="79" customWidth="1"/>
    <col min="14850" max="14851" width="5.7109375" style="79" customWidth="1"/>
    <col min="14852" max="14853" width="2.7109375" style="79" customWidth="1"/>
    <col min="14854" max="14855" width="6.7109375" style="79" customWidth="1"/>
    <col min="14856" max="14856" width="0.42578125" style="79" customWidth="1"/>
    <col min="14857" max="14858" width="6.7109375" style="79" customWidth="1"/>
    <col min="14859" max="14859" width="0.42578125" style="79" customWidth="1"/>
    <col min="14860" max="14861" width="6.7109375" style="79" customWidth="1"/>
    <col min="14862" max="14862" width="0.42578125" style="79" customWidth="1"/>
    <col min="14863" max="14864" width="6.7109375" style="79" customWidth="1"/>
    <col min="14865" max="14865" width="0.42578125" style="79" customWidth="1"/>
    <col min="14866" max="14866" width="6.7109375" style="79" customWidth="1"/>
    <col min="14867" max="15104" width="11.42578125" style="79"/>
    <col min="15105" max="15105" width="2.7109375" style="79" customWidth="1"/>
    <col min="15106" max="15107" width="5.7109375" style="79" customWidth="1"/>
    <col min="15108" max="15109" width="2.7109375" style="79" customWidth="1"/>
    <col min="15110" max="15111" width="6.7109375" style="79" customWidth="1"/>
    <col min="15112" max="15112" width="0.42578125" style="79" customWidth="1"/>
    <col min="15113" max="15114" width="6.7109375" style="79" customWidth="1"/>
    <col min="15115" max="15115" width="0.42578125" style="79" customWidth="1"/>
    <col min="15116" max="15117" width="6.7109375" style="79" customWidth="1"/>
    <col min="15118" max="15118" width="0.42578125" style="79" customWidth="1"/>
    <col min="15119" max="15120" width="6.7109375" style="79" customWidth="1"/>
    <col min="15121" max="15121" width="0.42578125" style="79" customWidth="1"/>
    <col min="15122" max="15122" width="6.7109375" style="79" customWidth="1"/>
    <col min="15123" max="15360" width="11.42578125" style="79"/>
    <col min="15361" max="15361" width="2.7109375" style="79" customWidth="1"/>
    <col min="15362" max="15363" width="5.7109375" style="79" customWidth="1"/>
    <col min="15364" max="15365" width="2.7109375" style="79" customWidth="1"/>
    <col min="15366" max="15367" width="6.7109375" style="79" customWidth="1"/>
    <col min="15368" max="15368" width="0.42578125" style="79" customWidth="1"/>
    <col min="15369" max="15370" width="6.7109375" style="79" customWidth="1"/>
    <col min="15371" max="15371" width="0.42578125" style="79" customWidth="1"/>
    <col min="15372" max="15373" width="6.7109375" style="79" customWidth="1"/>
    <col min="15374" max="15374" width="0.42578125" style="79" customWidth="1"/>
    <col min="15375" max="15376" width="6.7109375" style="79" customWidth="1"/>
    <col min="15377" max="15377" width="0.42578125" style="79" customWidth="1"/>
    <col min="15378" max="15378" width="6.7109375" style="79" customWidth="1"/>
    <col min="15379" max="15616" width="11.42578125" style="79"/>
    <col min="15617" max="15617" width="2.7109375" style="79" customWidth="1"/>
    <col min="15618" max="15619" width="5.7109375" style="79" customWidth="1"/>
    <col min="15620" max="15621" width="2.7109375" style="79" customWidth="1"/>
    <col min="15622" max="15623" width="6.7109375" style="79" customWidth="1"/>
    <col min="15624" max="15624" width="0.42578125" style="79" customWidth="1"/>
    <col min="15625" max="15626" width="6.7109375" style="79" customWidth="1"/>
    <col min="15627" max="15627" width="0.42578125" style="79" customWidth="1"/>
    <col min="15628" max="15629" width="6.7109375" style="79" customWidth="1"/>
    <col min="15630" max="15630" width="0.42578125" style="79" customWidth="1"/>
    <col min="15631" max="15632" width="6.7109375" style="79" customWidth="1"/>
    <col min="15633" max="15633" width="0.42578125" style="79" customWidth="1"/>
    <col min="15634" max="15634" width="6.7109375" style="79" customWidth="1"/>
    <col min="15635" max="15872" width="11.42578125" style="79"/>
    <col min="15873" max="15873" width="2.7109375" style="79" customWidth="1"/>
    <col min="15874" max="15875" width="5.7109375" style="79" customWidth="1"/>
    <col min="15876" max="15877" width="2.7109375" style="79" customWidth="1"/>
    <col min="15878" max="15879" width="6.7109375" style="79" customWidth="1"/>
    <col min="15880" max="15880" width="0.42578125" style="79" customWidth="1"/>
    <col min="15881" max="15882" width="6.7109375" style="79" customWidth="1"/>
    <col min="15883" max="15883" width="0.42578125" style="79" customWidth="1"/>
    <col min="15884" max="15885" width="6.7109375" style="79" customWidth="1"/>
    <col min="15886" max="15886" width="0.42578125" style="79" customWidth="1"/>
    <col min="15887" max="15888" width="6.7109375" style="79" customWidth="1"/>
    <col min="15889" max="15889" width="0.42578125" style="79" customWidth="1"/>
    <col min="15890" max="15890" width="6.7109375" style="79" customWidth="1"/>
    <col min="15891" max="16128" width="11.42578125" style="79"/>
    <col min="16129" max="16129" width="2.7109375" style="79" customWidth="1"/>
    <col min="16130" max="16131" width="5.7109375" style="79" customWidth="1"/>
    <col min="16132" max="16133" width="2.7109375" style="79" customWidth="1"/>
    <col min="16134" max="16135" width="6.7109375" style="79" customWidth="1"/>
    <col min="16136" max="16136" width="0.42578125" style="79" customWidth="1"/>
    <col min="16137" max="16138" width="6.7109375" style="79" customWidth="1"/>
    <col min="16139" max="16139" width="0.42578125" style="79" customWidth="1"/>
    <col min="16140" max="16141" width="6.7109375" style="79" customWidth="1"/>
    <col min="16142" max="16142" width="0.42578125" style="79" customWidth="1"/>
    <col min="16143" max="16144" width="6.7109375" style="79" customWidth="1"/>
    <col min="16145" max="16145" width="0.42578125" style="79" customWidth="1"/>
    <col min="16146" max="16146" width="6.7109375" style="79" customWidth="1"/>
    <col min="16147" max="16384" width="11.42578125" style="79"/>
  </cols>
  <sheetData>
    <row r="1" spans="1:27">
      <c r="A1" s="83"/>
      <c r="B1" s="83"/>
      <c r="C1" s="83"/>
      <c r="D1" s="83"/>
      <c r="E1" s="83"/>
      <c r="F1" s="83"/>
      <c r="G1" s="83"/>
      <c r="H1" s="83"/>
      <c r="I1" s="83"/>
      <c r="J1" s="83"/>
      <c r="K1" s="1459"/>
      <c r="L1" s="83"/>
      <c r="M1" s="83"/>
      <c r="N1" s="83"/>
      <c r="O1" s="83"/>
      <c r="P1" s="83"/>
      <c r="Q1" s="83"/>
      <c r="R1" s="83"/>
    </row>
    <row r="2" spans="1:27">
      <c r="B2" s="2273" t="s">
        <v>1499</v>
      </c>
      <c r="C2" s="2273"/>
      <c r="D2" s="2273"/>
      <c r="E2" s="2273"/>
      <c r="F2" s="2273"/>
      <c r="G2" s="2273"/>
      <c r="H2" s="2273"/>
      <c r="I2" s="2273"/>
      <c r="J2" s="2273"/>
      <c r="K2" s="2273"/>
      <c r="L2" s="2273"/>
      <c r="M2" s="2273"/>
      <c r="N2" s="2273"/>
      <c r="O2" s="2273"/>
      <c r="P2" s="2273"/>
      <c r="Q2" s="2273"/>
      <c r="R2" s="2273"/>
    </row>
    <row r="3" spans="1:27">
      <c r="B3" s="2273" t="s">
        <v>1</v>
      </c>
      <c r="C3" s="2273"/>
      <c r="D3" s="2273"/>
      <c r="E3" s="2273"/>
      <c r="F3" s="2273"/>
      <c r="G3" s="2273"/>
      <c r="H3" s="2273"/>
      <c r="I3" s="2273"/>
      <c r="J3" s="2273"/>
      <c r="K3" s="2273"/>
      <c r="L3" s="2273"/>
      <c r="M3" s="2273"/>
      <c r="N3" s="2273"/>
      <c r="O3" s="2273"/>
      <c r="P3" s="2273"/>
      <c r="Q3" s="2273"/>
      <c r="R3" s="2273"/>
    </row>
    <row r="4" spans="1:27">
      <c r="B4" s="1323"/>
      <c r="C4" s="1323"/>
      <c r="D4" s="1323"/>
      <c r="E4" s="1323"/>
      <c r="F4" s="1323"/>
      <c r="G4" s="1323"/>
      <c r="H4" s="1323"/>
      <c r="I4" s="1323"/>
      <c r="J4" s="1323"/>
      <c r="K4" s="1323"/>
      <c r="L4" s="59"/>
      <c r="M4" s="59"/>
      <c r="N4" s="59"/>
      <c r="O4" s="59"/>
      <c r="P4" s="59"/>
      <c r="Q4" s="59"/>
      <c r="R4" s="59"/>
    </row>
    <row r="5" spans="1:27" s="83" customFormat="1">
      <c r="B5" s="2782"/>
      <c r="C5" s="2782"/>
      <c r="D5" s="2782"/>
      <c r="E5" s="2782"/>
      <c r="F5" s="2782"/>
      <c r="G5" s="2782"/>
      <c r="H5" s="2782"/>
      <c r="I5" s="2782"/>
      <c r="J5" s="2782"/>
      <c r="K5" s="2782"/>
      <c r="L5" s="2782"/>
      <c r="M5" s="2782"/>
      <c r="N5" s="2782"/>
      <c r="O5" s="2782"/>
      <c r="P5" s="2782"/>
      <c r="Q5" s="2782"/>
      <c r="R5" s="2782"/>
    </row>
    <row r="6" spans="1:27">
      <c r="A6" s="83"/>
      <c r="B6" s="2775" t="s">
        <v>1485</v>
      </c>
      <c r="C6" s="2775"/>
      <c r="D6" s="2775"/>
      <c r="E6" s="2120"/>
      <c r="F6" s="2775" t="s">
        <v>1486</v>
      </c>
      <c r="G6" s="2775"/>
      <c r="H6" s="2121"/>
      <c r="I6" s="2775" t="s">
        <v>1487</v>
      </c>
      <c r="J6" s="2775"/>
      <c r="K6" s="2121"/>
      <c r="L6" s="2775" t="s">
        <v>1488</v>
      </c>
      <c r="M6" s="2775"/>
      <c r="N6" s="2120"/>
      <c r="O6" s="2778" t="s">
        <v>1489</v>
      </c>
      <c r="P6" s="2778"/>
      <c r="Q6" s="2122"/>
      <c r="R6" s="2775" t="s">
        <v>8</v>
      </c>
      <c r="S6" s="83"/>
    </row>
    <row r="7" spans="1:27">
      <c r="A7" s="83"/>
      <c r="B7" s="2776"/>
      <c r="C7" s="2776"/>
      <c r="D7" s="2776"/>
      <c r="E7" s="2113"/>
      <c r="F7" s="2777"/>
      <c r="G7" s="2777"/>
      <c r="H7" s="2114"/>
      <c r="I7" s="2777"/>
      <c r="J7" s="2777"/>
      <c r="K7" s="2114"/>
      <c r="L7" s="2777"/>
      <c r="M7" s="2777"/>
      <c r="N7" s="2113"/>
      <c r="O7" s="2779"/>
      <c r="P7" s="2779"/>
      <c r="Q7" s="2115"/>
      <c r="R7" s="2776"/>
      <c r="S7" s="83"/>
    </row>
    <row r="8" spans="1:27">
      <c r="A8" s="83"/>
      <c r="B8" s="2777"/>
      <c r="C8" s="2777"/>
      <c r="D8" s="2777"/>
      <c r="E8" s="424"/>
      <c r="F8" s="424" t="s">
        <v>18</v>
      </c>
      <c r="G8" s="424" t="s">
        <v>19</v>
      </c>
      <c r="H8" s="2116"/>
      <c r="I8" s="424" t="s">
        <v>18</v>
      </c>
      <c r="J8" s="424" t="s">
        <v>19</v>
      </c>
      <c r="K8" s="2116"/>
      <c r="L8" s="424" t="s">
        <v>18</v>
      </c>
      <c r="M8" s="424" t="s">
        <v>19</v>
      </c>
      <c r="N8" s="2116"/>
      <c r="O8" s="424" t="s">
        <v>18</v>
      </c>
      <c r="P8" s="424" t="s">
        <v>19</v>
      </c>
      <c r="Q8" s="2117"/>
      <c r="R8" s="2777"/>
      <c r="S8" s="83"/>
    </row>
    <row r="9" spans="1:27">
      <c r="A9" s="83"/>
      <c r="B9" s="83"/>
      <c r="C9" s="83"/>
      <c r="D9" s="1391"/>
      <c r="E9" s="1391"/>
      <c r="F9" s="1391"/>
      <c r="G9" s="1391"/>
      <c r="H9" s="1391"/>
      <c r="I9" s="1391"/>
      <c r="J9" s="1391"/>
      <c r="K9" s="1391"/>
      <c r="L9" s="1391"/>
      <c r="M9" s="1391"/>
      <c r="N9" s="1391"/>
      <c r="O9" s="1391"/>
      <c r="P9" s="1391"/>
      <c r="Q9" s="1391"/>
      <c r="R9" s="1403"/>
      <c r="S9" s="83"/>
      <c r="T9" s="155"/>
      <c r="U9" s="155"/>
    </row>
    <row r="10" spans="1:27">
      <c r="A10" s="83"/>
      <c r="B10" s="92" t="s">
        <v>1490</v>
      </c>
      <c r="C10" s="92"/>
      <c r="D10" s="92"/>
      <c r="E10" s="92"/>
      <c r="F10" s="1007">
        <v>41</v>
      </c>
      <c r="G10" s="655">
        <v>32</v>
      </c>
      <c r="H10" s="1007"/>
      <c r="I10" s="1007">
        <v>8</v>
      </c>
      <c r="J10" s="1007">
        <v>0</v>
      </c>
      <c r="K10" s="1007"/>
      <c r="L10" s="1007">
        <v>90</v>
      </c>
      <c r="M10" s="1007">
        <v>41</v>
      </c>
      <c r="N10" s="1007">
        <v>0</v>
      </c>
      <c r="O10" s="655">
        <f t="shared" ref="O10:P14" si="0">SUM(F10+I10+L10)</f>
        <v>139</v>
      </c>
      <c r="P10" s="655">
        <f t="shared" si="0"/>
        <v>73</v>
      </c>
      <c r="Q10" s="655"/>
      <c r="R10" s="976">
        <f>SUM(O10:P10)</f>
        <v>212</v>
      </c>
      <c r="S10" s="83"/>
      <c r="T10" s="655"/>
      <c r="U10" s="1007"/>
      <c r="V10" s="1007"/>
      <c r="W10" s="1007"/>
      <c r="X10" s="1007"/>
      <c r="Y10" s="1007"/>
      <c r="Z10" s="1007"/>
      <c r="AA10" s="1007"/>
    </row>
    <row r="11" spans="1:27">
      <c r="A11" s="83"/>
      <c r="B11" s="92" t="s">
        <v>1491</v>
      </c>
      <c r="C11" s="92"/>
      <c r="D11" s="92"/>
      <c r="E11" s="92"/>
      <c r="F11" s="655">
        <v>139</v>
      </c>
      <c r="G11" s="655">
        <v>133</v>
      </c>
      <c r="H11" s="655"/>
      <c r="I11" s="1007">
        <v>27</v>
      </c>
      <c r="J11" s="1007">
        <v>0</v>
      </c>
      <c r="K11" s="1007"/>
      <c r="L11" s="1007">
        <v>113</v>
      </c>
      <c r="M11" s="1007">
        <v>57</v>
      </c>
      <c r="N11" s="1007">
        <v>0</v>
      </c>
      <c r="O11" s="655">
        <f t="shared" si="0"/>
        <v>279</v>
      </c>
      <c r="P11" s="655">
        <f t="shared" si="0"/>
        <v>190</v>
      </c>
      <c r="Q11" s="655"/>
      <c r="R11" s="976">
        <f>SUM(O11:P11)</f>
        <v>469</v>
      </c>
      <c r="S11" s="83"/>
      <c r="T11" s="655"/>
      <c r="U11" s="655"/>
      <c r="V11" s="655"/>
      <c r="W11" s="1007"/>
      <c r="X11" s="1007"/>
      <c r="Y11" s="1007"/>
      <c r="Z11" s="1007"/>
      <c r="AA11" s="1007"/>
    </row>
    <row r="12" spans="1:27">
      <c r="A12" s="83"/>
      <c r="B12" s="92" t="s">
        <v>1492</v>
      </c>
      <c r="C12" s="92"/>
      <c r="D12" s="92"/>
      <c r="E12" s="92"/>
      <c r="F12" s="1007">
        <v>2107</v>
      </c>
      <c r="G12" s="655">
        <v>1025</v>
      </c>
      <c r="H12" s="1007"/>
      <c r="I12" s="1007">
        <v>141</v>
      </c>
      <c r="J12" s="1007">
        <v>0</v>
      </c>
      <c r="K12" s="1007"/>
      <c r="L12" s="1007">
        <v>904</v>
      </c>
      <c r="M12" s="1007">
        <v>434</v>
      </c>
      <c r="N12" s="1007">
        <v>0</v>
      </c>
      <c r="O12" s="655">
        <f t="shared" si="0"/>
        <v>3152</v>
      </c>
      <c r="P12" s="655">
        <f t="shared" si="0"/>
        <v>1459</v>
      </c>
      <c r="Q12" s="655"/>
      <c r="R12" s="976">
        <f>SUM(O12:P12)</f>
        <v>4611</v>
      </c>
      <c r="S12" s="83"/>
      <c r="T12" s="655"/>
      <c r="U12" s="1007"/>
      <c r="V12" s="1007"/>
      <c r="W12" s="1007"/>
      <c r="X12" s="1007"/>
      <c r="Y12" s="1007"/>
      <c r="Z12" s="1007"/>
      <c r="AA12" s="1007"/>
    </row>
    <row r="13" spans="1:27">
      <c r="A13" s="83"/>
      <c r="B13" s="92" t="s">
        <v>1493</v>
      </c>
      <c r="C13" s="92"/>
      <c r="D13" s="92"/>
      <c r="E13" s="92"/>
      <c r="F13" s="655">
        <v>40</v>
      </c>
      <c r="G13" s="655">
        <v>21</v>
      </c>
      <c r="H13" s="655"/>
      <c r="I13" s="1007">
        <v>11</v>
      </c>
      <c r="J13" s="1007">
        <v>0</v>
      </c>
      <c r="K13" s="1007"/>
      <c r="L13" s="1007">
        <v>49</v>
      </c>
      <c r="M13" s="1007">
        <v>25</v>
      </c>
      <c r="N13" s="1007">
        <v>0</v>
      </c>
      <c r="O13" s="655">
        <f t="shared" si="0"/>
        <v>100</v>
      </c>
      <c r="P13" s="655">
        <f t="shared" si="0"/>
        <v>46</v>
      </c>
      <c r="Q13" s="655"/>
      <c r="R13" s="976">
        <f>SUM(O13:P13)</f>
        <v>146</v>
      </c>
      <c r="S13" s="83"/>
      <c r="T13" s="655"/>
      <c r="U13" s="655"/>
      <c r="V13" s="655"/>
      <c r="W13" s="1007"/>
      <c r="X13" s="1007"/>
      <c r="Y13" s="1007"/>
      <c r="Z13" s="1007"/>
      <c r="AA13" s="1007"/>
    </row>
    <row r="14" spans="1:27">
      <c r="A14" s="83"/>
      <c r="B14" s="92" t="s">
        <v>1496</v>
      </c>
      <c r="C14" s="92"/>
      <c r="D14" s="92"/>
      <c r="E14" s="92"/>
      <c r="F14" s="655">
        <v>11</v>
      </c>
      <c r="G14" s="655">
        <v>3</v>
      </c>
      <c r="H14" s="655"/>
      <c r="I14" s="1007">
        <v>1</v>
      </c>
      <c r="J14" s="1007">
        <v>0</v>
      </c>
      <c r="K14" s="1007"/>
      <c r="L14" s="1007">
        <v>17</v>
      </c>
      <c r="M14" s="1007">
        <v>8</v>
      </c>
      <c r="N14" s="1007">
        <v>0</v>
      </c>
      <c r="O14" s="655">
        <f t="shared" si="0"/>
        <v>29</v>
      </c>
      <c r="P14" s="655">
        <f t="shared" si="0"/>
        <v>11</v>
      </c>
      <c r="Q14" s="655"/>
      <c r="R14" s="976">
        <f>SUM(O14:P14)</f>
        <v>40</v>
      </c>
      <c r="S14" s="83"/>
      <c r="T14" s="655"/>
      <c r="U14" s="655"/>
      <c r="V14" s="655"/>
      <c r="W14" s="1007"/>
      <c r="X14" s="1007"/>
      <c r="Y14" s="1007"/>
      <c r="Z14" s="1007"/>
      <c r="AA14" s="1007"/>
    </row>
    <row r="15" spans="1:27">
      <c r="A15" s="83"/>
      <c r="B15" s="92"/>
      <c r="C15" s="92"/>
      <c r="D15" s="92"/>
      <c r="E15" s="92"/>
      <c r="F15" s="655"/>
      <c r="G15" s="655"/>
      <c r="H15" s="655"/>
      <c r="I15" s="655"/>
      <c r="J15" s="655"/>
      <c r="K15" s="655"/>
      <c r="L15" s="655"/>
      <c r="M15" s="655"/>
      <c r="N15" s="655"/>
      <c r="O15" s="655"/>
      <c r="P15" s="655"/>
      <c r="Q15" s="655"/>
      <c r="R15" s="973"/>
      <c r="S15" s="83"/>
    </row>
    <row r="16" spans="1:27">
      <c r="A16" s="83"/>
      <c r="B16" s="2644" t="s">
        <v>8</v>
      </c>
      <c r="C16" s="2644"/>
      <c r="D16" s="1429"/>
      <c r="E16" s="1429"/>
      <c r="F16" s="2118">
        <f>SUM(F10:F15)</f>
        <v>2338</v>
      </c>
      <c r="G16" s="2118">
        <f t="shared" ref="G16:R16" si="1">SUM(G10:G15)</f>
        <v>1214</v>
      </c>
      <c r="H16" s="2118">
        <f t="shared" si="1"/>
        <v>0</v>
      </c>
      <c r="I16" s="2118">
        <f t="shared" si="1"/>
        <v>188</v>
      </c>
      <c r="J16" s="2118">
        <f t="shared" si="1"/>
        <v>0</v>
      </c>
      <c r="K16" s="2118">
        <f t="shared" si="1"/>
        <v>0</v>
      </c>
      <c r="L16" s="2118">
        <f t="shared" si="1"/>
        <v>1173</v>
      </c>
      <c r="M16" s="2118">
        <f t="shared" si="1"/>
        <v>565</v>
      </c>
      <c r="N16" s="2118">
        <f t="shared" si="1"/>
        <v>0</v>
      </c>
      <c r="O16" s="2118">
        <f t="shared" si="1"/>
        <v>3699</v>
      </c>
      <c r="P16" s="2118">
        <f t="shared" si="1"/>
        <v>1779</v>
      </c>
      <c r="Q16" s="2118">
        <f t="shared" si="1"/>
        <v>0</v>
      </c>
      <c r="R16" s="2118">
        <f t="shared" si="1"/>
        <v>5478</v>
      </c>
      <c r="S16" s="83"/>
    </row>
    <row r="17" spans="1:11">
      <c r="A17" s="83"/>
      <c r="B17" s="1391"/>
      <c r="C17" s="1391"/>
      <c r="D17" s="1391"/>
      <c r="E17" s="1391"/>
      <c r="F17" s="1391"/>
      <c r="G17" s="1391"/>
      <c r="H17" s="1391"/>
      <c r="I17" s="1391"/>
      <c r="J17" s="1391"/>
      <c r="K17" s="1403"/>
    </row>
    <row r="18" spans="1:11">
      <c r="A18" s="83"/>
      <c r="B18" s="1391"/>
      <c r="C18" s="1391"/>
      <c r="D18" s="1391"/>
      <c r="E18" s="1391"/>
      <c r="F18" s="1391"/>
      <c r="G18" s="1391"/>
      <c r="H18" s="1391"/>
      <c r="I18" s="1391"/>
      <c r="J18" s="1391"/>
      <c r="K18" s="1403"/>
    </row>
    <row r="42" spans="2:2">
      <c r="B42" s="1391" t="s">
        <v>362</v>
      </c>
    </row>
  </sheetData>
  <mergeCells count="10">
    <mergeCell ref="B16:C16"/>
    <mergeCell ref="B2:R2"/>
    <mergeCell ref="B3:R3"/>
    <mergeCell ref="B5:R5"/>
    <mergeCell ref="B6:D8"/>
    <mergeCell ref="F6:G7"/>
    <mergeCell ref="I6:J7"/>
    <mergeCell ref="L6:M7"/>
    <mergeCell ref="O6:P7"/>
    <mergeCell ref="R6:R8"/>
  </mergeCell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workbookViewId="0">
      <selection activeCell="T13" sqref="T13"/>
    </sheetView>
  </sheetViews>
  <sheetFormatPr baseColWidth="10" defaultRowHeight="12.75"/>
  <cols>
    <col min="1" max="1" width="2.7109375" style="79" customWidth="1"/>
    <col min="2" max="3" width="5.7109375" style="79" customWidth="1"/>
    <col min="4" max="5" width="2.7109375" style="79" customWidth="1"/>
    <col min="6" max="7" width="6.7109375" style="79" customWidth="1"/>
    <col min="8" max="8" width="0.42578125" style="79" customWidth="1"/>
    <col min="9" max="10" width="6.7109375" style="79" customWidth="1"/>
    <col min="11" max="11" width="0.42578125" style="461" customWidth="1"/>
    <col min="12" max="13" width="6.7109375" style="79" customWidth="1"/>
    <col min="14" max="14" width="0.42578125" style="1388" customWidth="1"/>
    <col min="15" max="16" width="6.7109375" style="79" customWidth="1"/>
    <col min="17" max="17" width="0.42578125" style="79" customWidth="1"/>
    <col min="18" max="18" width="6.7109375" style="79" customWidth="1"/>
    <col min="19" max="256" width="11.42578125" style="79"/>
    <col min="257" max="257" width="2.7109375" style="79" customWidth="1"/>
    <col min="258" max="259" width="5.7109375" style="79" customWidth="1"/>
    <col min="260" max="261" width="2.7109375" style="79" customWidth="1"/>
    <col min="262" max="263" width="6.7109375" style="79" customWidth="1"/>
    <col min="264" max="264" width="0.42578125" style="79" customWidth="1"/>
    <col min="265" max="266" width="6.7109375" style="79" customWidth="1"/>
    <col min="267" max="267" width="0.42578125" style="79" customWidth="1"/>
    <col min="268" max="269" width="6.7109375" style="79" customWidth="1"/>
    <col min="270" max="270" width="0.42578125" style="79" customWidth="1"/>
    <col min="271" max="272" width="6.7109375" style="79" customWidth="1"/>
    <col min="273" max="273" width="0.42578125" style="79" customWidth="1"/>
    <col min="274" max="274" width="6.7109375" style="79" customWidth="1"/>
    <col min="275" max="512" width="11.42578125" style="79"/>
    <col min="513" max="513" width="2.7109375" style="79" customWidth="1"/>
    <col min="514" max="515" width="5.7109375" style="79" customWidth="1"/>
    <col min="516" max="517" width="2.7109375" style="79" customWidth="1"/>
    <col min="518" max="519" width="6.7109375" style="79" customWidth="1"/>
    <col min="520" max="520" width="0.42578125" style="79" customWidth="1"/>
    <col min="521" max="522" width="6.7109375" style="79" customWidth="1"/>
    <col min="523" max="523" width="0.42578125" style="79" customWidth="1"/>
    <col min="524" max="525" width="6.7109375" style="79" customWidth="1"/>
    <col min="526" max="526" width="0.42578125" style="79" customWidth="1"/>
    <col min="527" max="528" width="6.7109375" style="79" customWidth="1"/>
    <col min="529" max="529" width="0.42578125" style="79" customWidth="1"/>
    <col min="530" max="530" width="6.7109375" style="79" customWidth="1"/>
    <col min="531" max="768" width="11.42578125" style="79"/>
    <col min="769" max="769" width="2.7109375" style="79" customWidth="1"/>
    <col min="770" max="771" width="5.7109375" style="79" customWidth="1"/>
    <col min="772" max="773" width="2.7109375" style="79" customWidth="1"/>
    <col min="774" max="775" width="6.7109375" style="79" customWidth="1"/>
    <col min="776" max="776" width="0.42578125" style="79" customWidth="1"/>
    <col min="777" max="778" width="6.7109375" style="79" customWidth="1"/>
    <col min="779" max="779" width="0.42578125" style="79" customWidth="1"/>
    <col min="780" max="781" width="6.7109375" style="79" customWidth="1"/>
    <col min="782" max="782" width="0.42578125" style="79" customWidth="1"/>
    <col min="783" max="784" width="6.7109375" style="79" customWidth="1"/>
    <col min="785" max="785" width="0.42578125" style="79" customWidth="1"/>
    <col min="786" max="786" width="6.7109375" style="79" customWidth="1"/>
    <col min="787" max="1024" width="11.42578125" style="79"/>
    <col min="1025" max="1025" width="2.7109375" style="79" customWidth="1"/>
    <col min="1026" max="1027" width="5.7109375" style="79" customWidth="1"/>
    <col min="1028" max="1029" width="2.7109375" style="79" customWidth="1"/>
    <col min="1030" max="1031" width="6.7109375" style="79" customWidth="1"/>
    <col min="1032" max="1032" width="0.42578125" style="79" customWidth="1"/>
    <col min="1033" max="1034" width="6.7109375" style="79" customWidth="1"/>
    <col min="1035" max="1035" width="0.42578125" style="79" customWidth="1"/>
    <col min="1036" max="1037" width="6.7109375" style="79" customWidth="1"/>
    <col min="1038" max="1038" width="0.42578125" style="79" customWidth="1"/>
    <col min="1039" max="1040" width="6.7109375" style="79" customWidth="1"/>
    <col min="1041" max="1041" width="0.42578125" style="79" customWidth="1"/>
    <col min="1042" max="1042" width="6.7109375" style="79" customWidth="1"/>
    <col min="1043" max="1280" width="11.42578125" style="79"/>
    <col min="1281" max="1281" width="2.7109375" style="79" customWidth="1"/>
    <col min="1282" max="1283" width="5.7109375" style="79" customWidth="1"/>
    <col min="1284" max="1285" width="2.7109375" style="79" customWidth="1"/>
    <col min="1286" max="1287" width="6.7109375" style="79" customWidth="1"/>
    <col min="1288" max="1288" width="0.42578125" style="79" customWidth="1"/>
    <col min="1289" max="1290" width="6.7109375" style="79" customWidth="1"/>
    <col min="1291" max="1291" width="0.42578125" style="79" customWidth="1"/>
    <col min="1292" max="1293" width="6.7109375" style="79" customWidth="1"/>
    <col min="1294" max="1294" width="0.42578125" style="79" customWidth="1"/>
    <col min="1295" max="1296" width="6.7109375" style="79" customWidth="1"/>
    <col min="1297" max="1297" width="0.42578125" style="79" customWidth="1"/>
    <col min="1298" max="1298" width="6.7109375" style="79" customWidth="1"/>
    <col min="1299" max="1536" width="11.42578125" style="79"/>
    <col min="1537" max="1537" width="2.7109375" style="79" customWidth="1"/>
    <col min="1538" max="1539" width="5.7109375" style="79" customWidth="1"/>
    <col min="1540" max="1541" width="2.7109375" style="79" customWidth="1"/>
    <col min="1542" max="1543" width="6.7109375" style="79" customWidth="1"/>
    <col min="1544" max="1544" width="0.42578125" style="79" customWidth="1"/>
    <col min="1545" max="1546" width="6.7109375" style="79" customWidth="1"/>
    <col min="1547" max="1547" width="0.42578125" style="79" customWidth="1"/>
    <col min="1548" max="1549" width="6.7109375" style="79" customWidth="1"/>
    <col min="1550" max="1550" width="0.42578125" style="79" customWidth="1"/>
    <col min="1551" max="1552" width="6.7109375" style="79" customWidth="1"/>
    <col min="1553" max="1553" width="0.42578125" style="79" customWidth="1"/>
    <col min="1554" max="1554" width="6.7109375" style="79" customWidth="1"/>
    <col min="1555" max="1792" width="11.42578125" style="79"/>
    <col min="1793" max="1793" width="2.7109375" style="79" customWidth="1"/>
    <col min="1794" max="1795" width="5.7109375" style="79" customWidth="1"/>
    <col min="1796" max="1797" width="2.7109375" style="79" customWidth="1"/>
    <col min="1798" max="1799" width="6.7109375" style="79" customWidth="1"/>
    <col min="1800" max="1800" width="0.42578125" style="79" customWidth="1"/>
    <col min="1801" max="1802" width="6.7109375" style="79" customWidth="1"/>
    <col min="1803" max="1803" width="0.42578125" style="79" customWidth="1"/>
    <col min="1804" max="1805" width="6.7109375" style="79" customWidth="1"/>
    <col min="1806" max="1806" width="0.42578125" style="79" customWidth="1"/>
    <col min="1807" max="1808" width="6.7109375" style="79" customWidth="1"/>
    <col min="1809" max="1809" width="0.42578125" style="79" customWidth="1"/>
    <col min="1810" max="1810" width="6.7109375" style="79" customWidth="1"/>
    <col min="1811" max="2048" width="11.42578125" style="79"/>
    <col min="2049" max="2049" width="2.7109375" style="79" customWidth="1"/>
    <col min="2050" max="2051" width="5.7109375" style="79" customWidth="1"/>
    <col min="2052" max="2053" width="2.7109375" style="79" customWidth="1"/>
    <col min="2054" max="2055" width="6.7109375" style="79" customWidth="1"/>
    <col min="2056" max="2056" width="0.42578125" style="79" customWidth="1"/>
    <col min="2057" max="2058" width="6.7109375" style="79" customWidth="1"/>
    <col min="2059" max="2059" width="0.42578125" style="79" customWidth="1"/>
    <col min="2060" max="2061" width="6.7109375" style="79" customWidth="1"/>
    <col min="2062" max="2062" width="0.42578125" style="79" customWidth="1"/>
    <col min="2063" max="2064" width="6.7109375" style="79" customWidth="1"/>
    <col min="2065" max="2065" width="0.42578125" style="79" customWidth="1"/>
    <col min="2066" max="2066" width="6.7109375" style="79" customWidth="1"/>
    <col min="2067" max="2304" width="11.42578125" style="79"/>
    <col min="2305" max="2305" width="2.7109375" style="79" customWidth="1"/>
    <col min="2306" max="2307" width="5.7109375" style="79" customWidth="1"/>
    <col min="2308" max="2309" width="2.7109375" style="79" customWidth="1"/>
    <col min="2310" max="2311" width="6.7109375" style="79" customWidth="1"/>
    <col min="2312" max="2312" width="0.42578125" style="79" customWidth="1"/>
    <col min="2313" max="2314" width="6.7109375" style="79" customWidth="1"/>
    <col min="2315" max="2315" width="0.42578125" style="79" customWidth="1"/>
    <col min="2316" max="2317" width="6.7109375" style="79" customWidth="1"/>
    <col min="2318" max="2318" width="0.42578125" style="79" customWidth="1"/>
    <col min="2319" max="2320" width="6.7109375" style="79" customWidth="1"/>
    <col min="2321" max="2321" width="0.42578125" style="79" customWidth="1"/>
    <col min="2322" max="2322" width="6.7109375" style="79" customWidth="1"/>
    <col min="2323" max="2560" width="11.42578125" style="79"/>
    <col min="2561" max="2561" width="2.7109375" style="79" customWidth="1"/>
    <col min="2562" max="2563" width="5.7109375" style="79" customWidth="1"/>
    <col min="2564" max="2565" width="2.7109375" style="79" customWidth="1"/>
    <col min="2566" max="2567" width="6.7109375" style="79" customWidth="1"/>
    <col min="2568" max="2568" width="0.42578125" style="79" customWidth="1"/>
    <col min="2569" max="2570" width="6.7109375" style="79" customWidth="1"/>
    <col min="2571" max="2571" width="0.42578125" style="79" customWidth="1"/>
    <col min="2572" max="2573" width="6.7109375" style="79" customWidth="1"/>
    <col min="2574" max="2574" width="0.42578125" style="79" customWidth="1"/>
    <col min="2575" max="2576" width="6.7109375" style="79" customWidth="1"/>
    <col min="2577" max="2577" width="0.42578125" style="79" customWidth="1"/>
    <col min="2578" max="2578" width="6.7109375" style="79" customWidth="1"/>
    <col min="2579" max="2816" width="11.42578125" style="79"/>
    <col min="2817" max="2817" width="2.7109375" style="79" customWidth="1"/>
    <col min="2818" max="2819" width="5.7109375" style="79" customWidth="1"/>
    <col min="2820" max="2821" width="2.7109375" style="79" customWidth="1"/>
    <col min="2822" max="2823" width="6.7109375" style="79" customWidth="1"/>
    <col min="2824" max="2824" width="0.42578125" style="79" customWidth="1"/>
    <col min="2825" max="2826" width="6.7109375" style="79" customWidth="1"/>
    <col min="2827" max="2827" width="0.42578125" style="79" customWidth="1"/>
    <col min="2828" max="2829" width="6.7109375" style="79" customWidth="1"/>
    <col min="2830" max="2830" width="0.42578125" style="79" customWidth="1"/>
    <col min="2831" max="2832" width="6.7109375" style="79" customWidth="1"/>
    <col min="2833" max="2833" width="0.42578125" style="79" customWidth="1"/>
    <col min="2834" max="2834" width="6.7109375" style="79" customWidth="1"/>
    <col min="2835" max="3072" width="11.42578125" style="79"/>
    <col min="3073" max="3073" width="2.7109375" style="79" customWidth="1"/>
    <col min="3074" max="3075" width="5.7109375" style="79" customWidth="1"/>
    <col min="3076" max="3077" width="2.7109375" style="79" customWidth="1"/>
    <col min="3078" max="3079" width="6.7109375" style="79" customWidth="1"/>
    <col min="3080" max="3080" width="0.42578125" style="79" customWidth="1"/>
    <col min="3081" max="3082" width="6.7109375" style="79" customWidth="1"/>
    <col min="3083" max="3083" width="0.42578125" style="79" customWidth="1"/>
    <col min="3084" max="3085" width="6.7109375" style="79" customWidth="1"/>
    <col min="3086" max="3086" width="0.42578125" style="79" customWidth="1"/>
    <col min="3087" max="3088" width="6.7109375" style="79" customWidth="1"/>
    <col min="3089" max="3089" width="0.42578125" style="79" customWidth="1"/>
    <col min="3090" max="3090" width="6.7109375" style="79" customWidth="1"/>
    <col min="3091" max="3328" width="11.42578125" style="79"/>
    <col min="3329" max="3329" width="2.7109375" style="79" customWidth="1"/>
    <col min="3330" max="3331" width="5.7109375" style="79" customWidth="1"/>
    <col min="3332" max="3333" width="2.7109375" style="79" customWidth="1"/>
    <col min="3334" max="3335" width="6.7109375" style="79" customWidth="1"/>
    <col min="3336" max="3336" width="0.42578125" style="79" customWidth="1"/>
    <col min="3337" max="3338" width="6.7109375" style="79" customWidth="1"/>
    <col min="3339" max="3339" width="0.42578125" style="79" customWidth="1"/>
    <col min="3340" max="3341" width="6.7109375" style="79" customWidth="1"/>
    <col min="3342" max="3342" width="0.42578125" style="79" customWidth="1"/>
    <col min="3343" max="3344" width="6.7109375" style="79" customWidth="1"/>
    <col min="3345" max="3345" width="0.42578125" style="79" customWidth="1"/>
    <col min="3346" max="3346" width="6.7109375" style="79" customWidth="1"/>
    <col min="3347" max="3584" width="11.42578125" style="79"/>
    <col min="3585" max="3585" width="2.7109375" style="79" customWidth="1"/>
    <col min="3586" max="3587" width="5.7109375" style="79" customWidth="1"/>
    <col min="3588" max="3589" width="2.7109375" style="79" customWidth="1"/>
    <col min="3590" max="3591" width="6.7109375" style="79" customWidth="1"/>
    <col min="3592" max="3592" width="0.42578125" style="79" customWidth="1"/>
    <col min="3593" max="3594" width="6.7109375" style="79" customWidth="1"/>
    <col min="3595" max="3595" width="0.42578125" style="79" customWidth="1"/>
    <col min="3596" max="3597" width="6.7109375" style="79" customWidth="1"/>
    <col min="3598" max="3598" width="0.42578125" style="79" customWidth="1"/>
    <col min="3599" max="3600" width="6.7109375" style="79" customWidth="1"/>
    <col min="3601" max="3601" width="0.42578125" style="79" customWidth="1"/>
    <col min="3602" max="3602" width="6.7109375" style="79" customWidth="1"/>
    <col min="3603" max="3840" width="11.42578125" style="79"/>
    <col min="3841" max="3841" width="2.7109375" style="79" customWidth="1"/>
    <col min="3842" max="3843" width="5.7109375" style="79" customWidth="1"/>
    <col min="3844" max="3845" width="2.7109375" style="79" customWidth="1"/>
    <col min="3846" max="3847" width="6.7109375" style="79" customWidth="1"/>
    <col min="3848" max="3848" width="0.42578125" style="79" customWidth="1"/>
    <col min="3849" max="3850" width="6.7109375" style="79" customWidth="1"/>
    <col min="3851" max="3851" width="0.42578125" style="79" customWidth="1"/>
    <col min="3852" max="3853" width="6.7109375" style="79" customWidth="1"/>
    <col min="3854" max="3854" width="0.42578125" style="79" customWidth="1"/>
    <col min="3855" max="3856" width="6.7109375" style="79" customWidth="1"/>
    <col min="3857" max="3857" width="0.42578125" style="79" customWidth="1"/>
    <col min="3858" max="3858" width="6.7109375" style="79" customWidth="1"/>
    <col min="3859" max="4096" width="11.42578125" style="79"/>
    <col min="4097" max="4097" width="2.7109375" style="79" customWidth="1"/>
    <col min="4098" max="4099" width="5.7109375" style="79" customWidth="1"/>
    <col min="4100" max="4101" width="2.7109375" style="79" customWidth="1"/>
    <col min="4102" max="4103" width="6.7109375" style="79" customWidth="1"/>
    <col min="4104" max="4104" width="0.42578125" style="79" customWidth="1"/>
    <col min="4105" max="4106" width="6.7109375" style="79" customWidth="1"/>
    <col min="4107" max="4107" width="0.42578125" style="79" customWidth="1"/>
    <col min="4108" max="4109" width="6.7109375" style="79" customWidth="1"/>
    <col min="4110" max="4110" width="0.42578125" style="79" customWidth="1"/>
    <col min="4111" max="4112" width="6.7109375" style="79" customWidth="1"/>
    <col min="4113" max="4113" width="0.42578125" style="79" customWidth="1"/>
    <col min="4114" max="4114" width="6.7109375" style="79" customWidth="1"/>
    <col min="4115" max="4352" width="11.42578125" style="79"/>
    <col min="4353" max="4353" width="2.7109375" style="79" customWidth="1"/>
    <col min="4354" max="4355" width="5.7109375" style="79" customWidth="1"/>
    <col min="4356" max="4357" width="2.7109375" style="79" customWidth="1"/>
    <col min="4358" max="4359" width="6.7109375" style="79" customWidth="1"/>
    <col min="4360" max="4360" width="0.42578125" style="79" customWidth="1"/>
    <col min="4361" max="4362" width="6.7109375" style="79" customWidth="1"/>
    <col min="4363" max="4363" width="0.42578125" style="79" customWidth="1"/>
    <col min="4364" max="4365" width="6.7109375" style="79" customWidth="1"/>
    <col min="4366" max="4366" width="0.42578125" style="79" customWidth="1"/>
    <col min="4367" max="4368" width="6.7109375" style="79" customWidth="1"/>
    <col min="4369" max="4369" width="0.42578125" style="79" customWidth="1"/>
    <col min="4370" max="4370" width="6.7109375" style="79" customWidth="1"/>
    <col min="4371" max="4608" width="11.42578125" style="79"/>
    <col min="4609" max="4609" width="2.7109375" style="79" customWidth="1"/>
    <col min="4610" max="4611" width="5.7109375" style="79" customWidth="1"/>
    <col min="4612" max="4613" width="2.7109375" style="79" customWidth="1"/>
    <col min="4614" max="4615" width="6.7109375" style="79" customWidth="1"/>
    <col min="4616" max="4616" width="0.42578125" style="79" customWidth="1"/>
    <col min="4617" max="4618" width="6.7109375" style="79" customWidth="1"/>
    <col min="4619" max="4619" width="0.42578125" style="79" customWidth="1"/>
    <col min="4620" max="4621" width="6.7109375" style="79" customWidth="1"/>
    <col min="4622" max="4622" width="0.42578125" style="79" customWidth="1"/>
    <col min="4623" max="4624" width="6.7109375" style="79" customWidth="1"/>
    <col min="4625" max="4625" width="0.42578125" style="79" customWidth="1"/>
    <col min="4626" max="4626" width="6.7109375" style="79" customWidth="1"/>
    <col min="4627" max="4864" width="11.42578125" style="79"/>
    <col min="4865" max="4865" width="2.7109375" style="79" customWidth="1"/>
    <col min="4866" max="4867" width="5.7109375" style="79" customWidth="1"/>
    <col min="4868" max="4869" width="2.7109375" style="79" customWidth="1"/>
    <col min="4870" max="4871" width="6.7109375" style="79" customWidth="1"/>
    <col min="4872" max="4872" width="0.42578125" style="79" customWidth="1"/>
    <col min="4873" max="4874" width="6.7109375" style="79" customWidth="1"/>
    <col min="4875" max="4875" width="0.42578125" style="79" customWidth="1"/>
    <col min="4876" max="4877" width="6.7109375" style="79" customWidth="1"/>
    <col min="4878" max="4878" width="0.42578125" style="79" customWidth="1"/>
    <col min="4879" max="4880" width="6.7109375" style="79" customWidth="1"/>
    <col min="4881" max="4881" width="0.42578125" style="79" customWidth="1"/>
    <col min="4882" max="4882" width="6.7109375" style="79" customWidth="1"/>
    <col min="4883" max="5120" width="11.42578125" style="79"/>
    <col min="5121" max="5121" width="2.7109375" style="79" customWidth="1"/>
    <col min="5122" max="5123" width="5.7109375" style="79" customWidth="1"/>
    <col min="5124" max="5125" width="2.7109375" style="79" customWidth="1"/>
    <col min="5126" max="5127" width="6.7109375" style="79" customWidth="1"/>
    <col min="5128" max="5128" width="0.42578125" style="79" customWidth="1"/>
    <col min="5129" max="5130" width="6.7109375" style="79" customWidth="1"/>
    <col min="5131" max="5131" width="0.42578125" style="79" customWidth="1"/>
    <col min="5132" max="5133" width="6.7109375" style="79" customWidth="1"/>
    <col min="5134" max="5134" width="0.42578125" style="79" customWidth="1"/>
    <col min="5135" max="5136" width="6.7109375" style="79" customWidth="1"/>
    <col min="5137" max="5137" width="0.42578125" style="79" customWidth="1"/>
    <col min="5138" max="5138" width="6.7109375" style="79" customWidth="1"/>
    <col min="5139" max="5376" width="11.42578125" style="79"/>
    <col min="5377" max="5377" width="2.7109375" style="79" customWidth="1"/>
    <col min="5378" max="5379" width="5.7109375" style="79" customWidth="1"/>
    <col min="5380" max="5381" width="2.7109375" style="79" customWidth="1"/>
    <col min="5382" max="5383" width="6.7109375" style="79" customWidth="1"/>
    <col min="5384" max="5384" width="0.42578125" style="79" customWidth="1"/>
    <col min="5385" max="5386" width="6.7109375" style="79" customWidth="1"/>
    <col min="5387" max="5387" width="0.42578125" style="79" customWidth="1"/>
    <col min="5388" max="5389" width="6.7109375" style="79" customWidth="1"/>
    <col min="5390" max="5390" width="0.42578125" style="79" customWidth="1"/>
    <col min="5391" max="5392" width="6.7109375" style="79" customWidth="1"/>
    <col min="5393" max="5393" width="0.42578125" style="79" customWidth="1"/>
    <col min="5394" max="5394" width="6.7109375" style="79" customWidth="1"/>
    <col min="5395" max="5632" width="11.42578125" style="79"/>
    <col min="5633" max="5633" width="2.7109375" style="79" customWidth="1"/>
    <col min="5634" max="5635" width="5.7109375" style="79" customWidth="1"/>
    <col min="5636" max="5637" width="2.7109375" style="79" customWidth="1"/>
    <col min="5638" max="5639" width="6.7109375" style="79" customWidth="1"/>
    <col min="5640" max="5640" width="0.42578125" style="79" customWidth="1"/>
    <col min="5641" max="5642" width="6.7109375" style="79" customWidth="1"/>
    <col min="5643" max="5643" width="0.42578125" style="79" customWidth="1"/>
    <col min="5644" max="5645" width="6.7109375" style="79" customWidth="1"/>
    <col min="5646" max="5646" width="0.42578125" style="79" customWidth="1"/>
    <col min="5647" max="5648" width="6.7109375" style="79" customWidth="1"/>
    <col min="5649" max="5649" width="0.42578125" style="79" customWidth="1"/>
    <col min="5650" max="5650" width="6.7109375" style="79" customWidth="1"/>
    <col min="5651" max="5888" width="11.42578125" style="79"/>
    <col min="5889" max="5889" width="2.7109375" style="79" customWidth="1"/>
    <col min="5890" max="5891" width="5.7109375" style="79" customWidth="1"/>
    <col min="5892" max="5893" width="2.7109375" style="79" customWidth="1"/>
    <col min="5894" max="5895" width="6.7109375" style="79" customWidth="1"/>
    <col min="5896" max="5896" width="0.42578125" style="79" customWidth="1"/>
    <col min="5897" max="5898" width="6.7109375" style="79" customWidth="1"/>
    <col min="5899" max="5899" width="0.42578125" style="79" customWidth="1"/>
    <col min="5900" max="5901" width="6.7109375" style="79" customWidth="1"/>
    <col min="5902" max="5902" width="0.42578125" style="79" customWidth="1"/>
    <col min="5903" max="5904" width="6.7109375" style="79" customWidth="1"/>
    <col min="5905" max="5905" width="0.42578125" style="79" customWidth="1"/>
    <col min="5906" max="5906" width="6.7109375" style="79" customWidth="1"/>
    <col min="5907" max="6144" width="11.42578125" style="79"/>
    <col min="6145" max="6145" width="2.7109375" style="79" customWidth="1"/>
    <col min="6146" max="6147" width="5.7109375" style="79" customWidth="1"/>
    <col min="6148" max="6149" width="2.7109375" style="79" customWidth="1"/>
    <col min="6150" max="6151" width="6.7109375" style="79" customWidth="1"/>
    <col min="6152" max="6152" width="0.42578125" style="79" customWidth="1"/>
    <col min="6153" max="6154" width="6.7109375" style="79" customWidth="1"/>
    <col min="6155" max="6155" width="0.42578125" style="79" customWidth="1"/>
    <col min="6156" max="6157" width="6.7109375" style="79" customWidth="1"/>
    <col min="6158" max="6158" width="0.42578125" style="79" customWidth="1"/>
    <col min="6159" max="6160" width="6.7109375" style="79" customWidth="1"/>
    <col min="6161" max="6161" width="0.42578125" style="79" customWidth="1"/>
    <col min="6162" max="6162" width="6.7109375" style="79" customWidth="1"/>
    <col min="6163" max="6400" width="11.42578125" style="79"/>
    <col min="6401" max="6401" width="2.7109375" style="79" customWidth="1"/>
    <col min="6402" max="6403" width="5.7109375" style="79" customWidth="1"/>
    <col min="6404" max="6405" width="2.7109375" style="79" customWidth="1"/>
    <col min="6406" max="6407" width="6.7109375" style="79" customWidth="1"/>
    <col min="6408" max="6408" width="0.42578125" style="79" customWidth="1"/>
    <col min="6409" max="6410" width="6.7109375" style="79" customWidth="1"/>
    <col min="6411" max="6411" width="0.42578125" style="79" customWidth="1"/>
    <col min="6412" max="6413" width="6.7109375" style="79" customWidth="1"/>
    <col min="6414" max="6414" width="0.42578125" style="79" customWidth="1"/>
    <col min="6415" max="6416" width="6.7109375" style="79" customWidth="1"/>
    <col min="6417" max="6417" width="0.42578125" style="79" customWidth="1"/>
    <col min="6418" max="6418" width="6.7109375" style="79" customWidth="1"/>
    <col min="6419" max="6656" width="11.42578125" style="79"/>
    <col min="6657" max="6657" width="2.7109375" style="79" customWidth="1"/>
    <col min="6658" max="6659" width="5.7109375" style="79" customWidth="1"/>
    <col min="6660" max="6661" width="2.7109375" style="79" customWidth="1"/>
    <col min="6662" max="6663" width="6.7109375" style="79" customWidth="1"/>
    <col min="6664" max="6664" width="0.42578125" style="79" customWidth="1"/>
    <col min="6665" max="6666" width="6.7109375" style="79" customWidth="1"/>
    <col min="6667" max="6667" width="0.42578125" style="79" customWidth="1"/>
    <col min="6668" max="6669" width="6.7109375" style="79" customWidth="1"/>
    <col min="6670" max="6670" width="0.42578125" style="79" customWidth="1"/>
    <col min="6671" max="6672" width="6.7109375" style="79" customWidth="1"/>
    <col min="6673" max="6673" width="0.42578125" style="79" customWidth="1"/>
    <col min="6674" max="6674" width="6.7109375" style="79" customWidth="1"/>
    <col min="6675" max="6912" width="11.42578125" style="79"/>
    <col min="6913" max="6913" width="2.7109375" style="79" customWidth="1"/>
    <col min="6914" max="6915" width="5.7109375" style="79" customWidth="1"/>
    <col min="6916" max="6917" width="2.7109375" style="79" customWidth="1"/>
    <col min="6918" max="6919" width="6.7109375" style="79" customWidth="1"/>
    <col min="6920" max="6920" width="0.42578125" style="79" customWidth="1"/>
    <col min="6921" max="6922" width="6.7109375" style="79" customWidth="1"/>
    <col min="6923" max="6923" width="0.42578125" style="79" customWidth="1"/>
    <col min="6924" max="6925" width="6.7109375" style="79" customWidth="1"/>
    <col min="6926" max="6926" width="0.42578125" style="79" customWidth="1"/>
    <col min="6927" max="6928" width="6.7109375" style="79" customWidth="1"/>
    <col min="6929" max="6929" width="0.42578125" style="79" customWidth="1"/>
    <col min="6930" max="6930" width="6.7109375" style="79" customWidth="1"/>
    <col min="6931" max="7168" width="11.42578125" style="79"/>
    <col min="7169" max="7169" width="2.7109375" style="79" customWidth="1"/>
    <col min="7170" max="7171" width="5.7109375" style="79" customWidth="1"/>
    <col min="7172" max="7173" width="2.7109375" style="79" customWidth="1"/>
    <col min="7174" max="7175" width="6.7109375" style="79" customWidth="1"/>
    <col min="7176" max="7176" width="0.42578125" style="79" customWidth="1"/>
    <col min="7177" max="7178" width="6.7109375" style="79" customWidth="1"/>
    <col min="7179" max="7179" width="0.42578125" style="79" customWidth="1"/>
    <col min="7180" max="7181" width="6.7109375" style="79" customWidth="1"/>
    <col min="7182" max="7182" width="0.42578125" style="79" customWidth="1"/>
    <col min="7183" max="7184" width="6.7109375" style="79" customWidth="1"/>
    <col min="7185" max="7185" width="0.42578125" style="79" customWidth="1"/>
    <col min="7186" max="7186" width="6.7109375" style="79" customWidth="1"/>
    <col min="7187" max="7424" width="11.42578125" style="79"/>
    <col min="7425" max="7425" width="2.7109375" style="79" customWidth="1"/>
    <col min="7426" max="7427" width="5.7109375" style="79" customWidth="1"/>
    <col min="7428" max="7429" width="2.7109375" style="79" customWidth="1"/>
    <col min="7430" max="7431" width="6.7109375" style="79" customWidth="1"/>
    <col min="7432" max="7432" width="0.42578125" style="79" customWidth="1"/>
    <col min="7433" max="7434" width="6.7109375" style="79" customWidth="1"/>
    <col min="7435" max="7435" width="0.42578125" style="79" customWidth="1"/>
    <col min="7436" max="7437" width="6.7109375" style="79" customWidth="1"/>
    <col min="7438" max="7438" width="0.42578125" style="79" customWidth="1"/>
    <col min="7439" max="7440" width="6.7109375" style="79" customWidth="1"/>
    <col min="7441" max="7441" width="0.42578125" style="79" customWidth="1"/>
    <col min="7442" max="7442" width="6.7109375" style="79" customWidth="1"/>
    <col min="7443" max="7680" width="11.42578125" style="79"/>
    <col min="7681" max="7681" width="2.7109375" style="79" customWidth="1"/>
    <col min="7682" max="7683" width="5.7109375" style="79" customWidth="1"/>
    <col min="7684" max="7685" width="2.7109375" style="79" customWidth="1"/>
    <col min="7686" max="7687" width="6.7109375" style="79" customWidth="1"/>
    <col min="7688" max="7688" width="0.42578125" style="79" customWidth="1"/>
    <col min="7689" max="7690" width="6.7109375" style="79" customWidth="1"/>
    <col min="7691" max="7691" width="0.42578125" style="79" customWidth="1"/>
    <col min="7692" max="7693" width="6.7109375" style="79" customWidth="1"/>
    <col min="7694" max="7694" width="0.42578125" style="79" customWidth="1"/>
    <col min="7695" max="7696" width="6.7109375" style="79" customWidth="1"/>
    <col min="7697" max="7697" width="0.42578125" style="79" customWidth="1"/>
    <col min="7698" max="7698" width="6.7109375" style="79" customWidth="1"/>
    <col min="7699" max="7936" width="11.42578125" style="79"/>
    <col min="7937" max="7937" width="2.7109375" style="79" customWidth="1"/>
    <col min="7938" max="7939" width="5.7109375" style="79" customWidth="1"/>
    <col min="7940" max="7941" width="2.7109375" style="79" customWidth="1"/>
    <col min="7942" max="7943" width="6.7109375" style="79" customWidth="1"/>
    <col min="7944" max="7944" width="0.42578125" style="79" customWidth="1"/>
    <col min="7945" max="7946" width="6.7109375" style="79" customWidth="1"/>
    <col min="7947" max="7947" width="0.42578125" style="79" customWidth="1"/>
    <col min="7948" max="7949" width="6.7109375" style="79" customWidth="1"/>
    <col min="7950" max="7950" width="0.42578125" style="79" customWidth="1"/>
    <col min="7951" max="7952" width="6.7109375" style="79" customWidth="1"/>
    <col min="7953" max="7953" width="0.42578125" style="79" customWidth="1"/>
    <col min="7954" max="7954" width="6.7109375" style="79" customWidth="1"/>
    <col min="7955" max="8192" width="11.42578125" style="79"/>
    <col min="8193" max="8193" width="2.7109375" style="79" customWidth="1"/>
    <col min="8194" max="8195" width="5.7109375" style="79" customWidth="1"/>
    <col min="8196" max="8197" width="2.7109375" style="79" customWidth="1"/>
    <col min="8198" max="8199" width="6.7109375" style="79" customWidth="1"/>
    <col min="8200" max="8200" width="0.42578125" style="79" customWidth="1"/>
    <col min="8201" max="8202" width="6.7109375" style="79" customWidth="1"/>
    <col min="8203" max="8203" width="0.42578125" style="79" customWidth="1"/>
    <col min="8204" max="8205" width="6.7109375" style="79" customWidth="1"/>
    <col min="8206" max="8206" width="0.42578125" style="79" customWidth="1"/>
    <col min="8207" max="8208" width="6.7109375" style="79" customWidth="1"/>
    <col min="8209" max="8209" width="0.42578125" style="79" customWidth="1"/>
    <col min="8210" max="8210" width="6.7109375" style="79" customWidth="1"/>
    <col min="8211" max="8448" width="11.42578125" style="79"/>
    <col min="8449" max="8449" width="2.7109375" style="79" customWidth="1"/>
    <col min="8450" max="8451" width="5.7109375" style="79" customWidth="1"/>
    <col min="8452" max="8453" width="2.7109375" style="79" customWidth="1"/>
    <col min="8454" max="8455" width="6.7109375" style="79" customWidth="1"/>
    <col min="8456" max="8456" width="0.42578125" style="79" customWidth="1"/>
    <col min="8457" max="8458" width="6.7109375" style="79" customWidth="1"/>
    <col min="8459" max="8459" width="0.42578125" style="79" customWidth="1"/>
    <col min="8460" max="8461" width="6.7109375" style="79" customWidth="1"/>
    <col min="8462" max="8462" width="0.42578125" style="79" customWidth="1"/>
    <col min="8463" max="8464" width="6.7109375" style="79" customWidth="1"/>
    <col min="8465" max="8465" width="0.42578125" style="79" customWidth="1"/>
    <col min="8466" max="8466" width="6.7109375" style="79" customWidth="1"/>
    <col min="8467" max="8704" width="11.42578125" style="79"/>
    <col min="8705" max="8705" width="2.7109375" style="79" customWidth="1"/>
    <col min="8706" max="8707" width="5.7109375" style="79" customWidth="1"/>
    <col min="8708" max="8709" width="2.7109375" style="79" customWidth="1"/>
    <col min="8710" max="8711" width="6.7109375" style="79" customWidth="1"/>
    <col min="8712" max="8712" width="0.42578125" style="79" customWidth="1"/>
    <col min="8713" max="8714" width="6.7109375" style="79" customWidth="1"/>
    <col min="8715" max="8715" width="0.42578125" style="79" customWidth="1"/>
    <col min="8716" max="8717" width="6.7109375" style="79" customWidth="1"/>
    <col min="8718" max="8718" width="0.42578125" style="79" customWidth="1"/>
    <col min="8719" max="8720" width="6.7109375" style="79" customWidth="1"/>
    <col min="8721" max="8721" width="0.42578125" style="79" customWidth="1"/>
    <col min="8722" max="8722" width="6.7109375" style="79" customWidth="1"/>
    <col min="8723" max="8960" width="11.42578125" style="79"/>
    <col min="8961" max="8961" width="2.7109375" style="79" customWidth="1"/>
    <col min="8962" max="8963" width="5.7109375" style="79" customWidth="1"/>
    <col min="8964" max="8965" width="2.7109375" style="79" customWidth="1"/>
    <col min="8966" max="8967" width="6.7109375" style="79" customWidth="1"/>
    <col min="8968" max="8968" width="0.42578125" style="79" customWidth="1"/>
    <col min="8969" max="8970" width="6.7109375" style="79" customWidth="1"/>
    <col min="8971" max="8971" width="0.42578125" style="79" customWidth="1"/>
    <col min="8972" max="8973" width="6.7109375" style="79" customWidth="1"/>
    <col min="8974" max="8974" width="0.42578125" style="79" customWidth="1"/>
    <col min="8975" max="8976" width="6.7109375" style="79" customWidth="1"/>
    <col min="8977" max="8977" width="0.42578125" style="79" customWidth="1"/>
    <col min="8978" max="8978" width="6.7109375" style="79" customWidth="1"/>
    <col min="8979" max="9216" width="11.42578125" style="79"/>
    <col min="9217" max="9217" width="2.7109375" style="79" customWidth="1"/>
    <col min="9218" max="9219" width="5.7109375" style="79" customWidth="1"/>
    <col min="9220" max="9221" width="2.7109375" style="79" customWidth="1"/>
    <col min="9222" max="9223" width="6.7109375" style="79" customWidth="1"/>
    <col min="9224" max="9224" width="0.42578125" style="79" customWidth="1"/>
    <col min="9225" max="9226" width="6.7109375" style="79" customWidth="1"/>
    <col min="9227" max="9227" width="0.42578125" style="79" customWidth="1"/>
    <col min="9228" max="9229" width="6.7109375" style="79" customWidth="1"/>
    <col min="9230" max="9230" width="0.42578125" style="79" customWidth="1"/>
    <col min="9231" max="9232" width="6.7109375" style="79" customWidth="1"/>
    <col min="9233" max="9233" width="0.42578125" style="79" customWidth="1"/>
    <col min="9234" max="9234" width="6.7109375" style="79" customWidth="1"/>
    <col min="9235" max="9472" width="11.42578125" style="79"/>
    <col min="9473" max="9473" width="2.7109375" style="79" customWidth="1"/>
    <col min="9474" max="9475" width="5.7109375" style="79" customWidth="1"/>
    <col min="9476" max="9477" width="2.7109375" style="79" customWidth="1"/>
    <col min="9478" max="9479" width="6.7109375" style="79" customWidth="1"/>
    <col min="9480" max="9480" width="0.42578125" style="79" customWidth="1"/>
    <col min="9481" max="9482" width="6.7109375" style="79" customWidth="1"/>
    <col min="9483" max="9483" width="0.42578125" style="79" customWidth="1"/>
    <col min="9484" max="9485" width="6.7109375" style="79" customWidth="1"/>
    <col min="9486" max="9486" width="0.42578125" style="79" customWidth="1"/>
    <col min="9487" max="9488" width="6.7109375" style="79" customWidth="1"/>
    <col min="9489" max="9489" width="0.42578125" style="79" customWidth="1"/>
    <col min="9490" max="9490" width="6.7109375" style="79" customWidth="1"/>
    <col min="9491" max="9728" width="11.42578125" style="79"/>
    <col min="9729" max="9729" width="2.7109375" style="79" customWidth="1"/>
    <col min="9730" max="9731" width="5.7109375" style="79" customWidth="1"/>
    <col min="9732" max="9733" width="2.7109375" style="79" customWidth="1"/>
    <col min="9734" max="9735" width="6.7109375" style="79" customWidth="1"/>
    <col min="9736" max="9736" width="0.42578125" style="79" customWidth="1"/>
    <col min="9737" max="9738" width="6.7109375" style="79" customWidth="1"/>
    <col min="9739" max="9739" width="0.42578125" style="79" customWidth="1"/>
    <col min="9740" max="9741" width="6.7109375" style="79" customWidth="1"/>
    <col min="9742" max="9742" width="0.42578125" style="79" customWidth="1"/>
    <col min="9743" max="9744" width="6.7109375" style="79" customWidth="1"/>
    <col min="9745" max="9745" width="0.42578125" style="79" customWidth="1"/>
    <col min="9746" max="9746" width="6.7109375" style="79" customWidth="1"/>
    <col min="9747" max="9984" width="11.42578125" style="79"/>
    <col min="9985" max="9985" width="2.7109375" style="79" customWidth="1"/>
    <col min="9986" max="9987" width="5.7109375" style="79" customWidth="1"/>
    <col min="9988" max="9989" width="2.7109375" style="79" customWidth="1"/>
    <col min="9990" max="9991" width="6.7109375" style="79" customWidth="1"/>
    <col min="9992" max="9992" width="0.42578125" style="79" customWidth="1"/>
    <col min="9993" max="9994" width="6.7109375" style="79" customWidth="1"/>
    <col min="9995" max="9995" width="0.42578125" style="79" customWidth="1"/>
    <col min="9996" max="9997" width="6.7109375" style="79" customWidth="1"/>
    <col min="9998" max="9998" width="0.42578125" style="79" customWidth="1"/>
    <col min="9999" max="10000" width="6.7109375" style="79" customWidth="1"/>
    <col min="10001" max="10001" width="0.42578125" style="79" customWidth="1"/>
    <col min="10002" max="10002" width="6.7109375" style="79" customWidth="1"/>
    <col min="10003" max="10240" width="11.42578125" style="79"/>
    <col min="10241" max="10241" width="2.7109375" style="79" customWidth="1"/>
    <col min="10242" max="10243" width="5.7109375" style="79" customWidth="1"/>
    <col min="10244" max="10245" width="2.7109375" style="79" customWidth="1"/>
    <col min="10246" max="10247" width="6.7109375" style="79" customWidth="1"/>
    <col min="10248" max="10248" width="0.42578125" style="79" customWidth="1"/>
    <col min="10249" max="10250" width="6.7109375" style="79" customWidth="1"/>
    <col min="10251" max="10251" width="0.42578125" style="79" customWidth="1"/>
    <col min="10252" max="10253" width="6.7109375" style="79" customWidth="1"/>
    <col min="10254" max="10254" width="0.42578125" style="79" customWidth="1"/>
    <col min="10255" max="10256" width="6.7109375" style="79" customWidth="1"/>
    <col min="10257" max="10257" width="0.42578125" style="79" customWidth="1"/>
    <col min="10258" max="10258" width="6.7109375" style="79" customWidth="1"/>
    <col min="10259" max="10496" width="11.42578125" style="79"/>
    <col min="10497" max="10497" width="2.7109375" style="79" customWidth="1"/>
    <col min="10498" max="10499" width="5.7109375" style="79" customWidth="1"/>
    <col min="10500" max="10501" width="2.7109375" style="79" customWidth="1"/>
    <col min="10502" max="10503" width="6.7109375" style="79" customWidth="1"/>
    <col min="10504" max="10504" width="0.42578125" style="79" customWidth="1"/>
    <col min="10505" max="10506" width="6.7109375" style="79" customWidth="1"/>
    <col min="10507" max="10507" width="0.42578125" style="79" customWidth="1"/>
    <col min="10508" max="10509" width="6.7109375" style="79" customWidth="1"/>
    <col min="10510" max="10510" width="0.42578125" style="79" customWidth="1"/>
    <col min="10511" max="10512" width="6.7109375" style="79" customWidth="1"/>
    <col min="10513" max="10513" width="0.42578125" style="79" customWidth="1"/>
    <col min="10514" max="10514" width="6.7109375" style="79" customWidth="1"/>
    <col min="10515" max="10752" width="11.42578125" style="79"/>
    <col min="10753" max="10753" width="2.7109375" style="79" customWidth="1"/>
    <col min="10754" max="10755" width="5.7109375" style="79" customWidth="1"/>
    <col min="10756" max="10757" width="2.7109375" style="79" customWidth="1"/>
    <col min="10758" max="10759" width="6.7109375" style="79" customWidth="1"/>
    <col min="10760" max="10760" width="0.42578125" style="79" customWidth="1"/>
    <col min="10761" max="10762" width="6.7109375" style="79" customWidth="1"/>
    <col min="10763" max="10763" width="0.42578125" style="79" customWidth="1"/>
    <col min="10764" max="10765" width="6.7109375" style="79" customWidth="1"/>
    <col min="10766" max="10766" width="0.42578125" style="79" customWidth="1"/>
    <col min="10767" max="10768" width="6.7109375" style="79" customWidth="1"/>
    <col min="10769" max="10769" width="0.42578125" style="79" customWidth="1"/>
    <col min="10770" max="10770" width="6.7109375" style="79" customWidth="1"/>
    <col min="10771" max="11008" width="11.42578125" style="79"/>
    <col min="11009" max="11009" width="2.7109375" style="79" customWidth="1"/>
    <col min="11010" max="11011" width="5.7109375" style="79" customWidth="1"/>
    <col min="11012" max="11013" width="2.7109375" style="79" customWidth="1"/>
    <col min="11014" max="11015" width="6.7109375" style="79" customWidth="1"/>
    <col min="11016" max="11016" width="0.42578125" style="79" customWidth="1"/>
    <col min="11017" max="11018" width="6.7109375" style="79" customWidth="1"/>
    <col min="11019" max="11019" width="0.42578125" style="79" customWidth="1"/>
    <col min="11020" max="11021" width="6.7109375" style="79" customWidth="1"/>
    <col min="11022" max="11022" width="0.42578125" style="79" customWidth="1"/>
    <col min="11023" max="11024" width="6.7109375" style="79" customWidth="1"/>
    <col min="11025" max="11025" width="0.42578125" style="79" customWidth="1"/>
    <col min="11026" max="11026" width="6.7109375" style="79" customWidth="1"/>
    <col min="11027" max="11264" width="11.42578125" style="79"/>
    <col min="11265" max="11265" width="2.7109375" style="79" customWidth="1"/>
    <col min="11266" max="11267" width="5.7109375" style="79" customWidth="1"/>
    <col min="11268" max="11269" width="2.7109375" style="79" customWidth="1"/>
    <col min="11270" max="11271" width="6.7109375" style="79" customWidth="1"/>
    <col min="11272" max="11272" width="0.42578125" style="79" customWidth="1"/>
    <col min="11273" max="11274" width="6.7109375" style="79" customWidth="1"/>
    <col min="11275" max="11275" width="0.42578125" style="79" customWidth="1"/>
    <col min="11276" max="11277" width="6.7109375" style="79" customWidth="1"/>
    <col min="11278" max="11278" width="0.42578125" style="79" customWidth="1"/>
    <col min="11279" max="11280" width="6.7109375" style="79" customWidth="1"/>
    <col min="11281" max="11281" width="0.42578125" style="79" customWidth="1"/>
    <col min="11282" max="11282" width="6.7109375" style="79" customWidth="1"/>
    <col min="11283" max="11520" width="11.42578125" style="79"/>
    <col min="11521" max="11521" width="2.7109375" style="79" customWidth="1"/>
    <col min="11522" max="11523" width="5.7109375" style="79" customWidth="1"/>
    <col min="11524" max="11525" width="2.7109375" style="79" customWidth="1"/>
    <col min="11526" max="11527" width="6.7109375" style="79" customWidth="1"/>
    <col min="11528" max="11528" width="0.42578125" style="79" customWidth="1"/>
    <col min="11529" max="11530" width="6.7109375" style="79" customWidth="1"/>
    <col min="11531" max="11531" width="0.42578125" style="79" customWidth="1"/>
    <col min="11532" max="11533" width="6.7109375" style="79" customWidth="1"/>
    <col min="11534" max="11534" width="0.42578125" style="79" customWidth="1"/>
    <col min="11535" max="11536" width="6.7109375" style="79" customWidth="1"/>
    <col min="11537" max="11537" width="0.42578125" style="79" customWidth="1"/>
    <col min="11538" max="11538" width="6.7109375" style="79" customWidth="1"/>
    <col min="11539" max="11776" width="11.42578125" style="79"/>
    <col min="11777" max="11777" width="2.7109375" style="79" customWidth="1"/>
    <col min="11778" max="11779" width="5.7109375" style="79" customWidth="1"/>
    <col min="11780" max="11781" width="2.7109375" style="79" customWidth="1"/>
    <col min="11782" max="11783" width="6.7109375" style="79" customWidth="1"/>
    <col min="11784" max="11784" width="0.42578125" style="79" customWidth="1"/>
    <col min="11785" max="11786" width="6.7109375" style="79" customWidth="1"/>
    <col min="11787" max="11787" width="0.42578125" style="79" customWidth="1"/>
    <col min="11788" max="11789" width="6.7109375" style="79" customWidth="1"/>
    <col min="11790" max="11790" width="0.42578125" style="79" customWidth="1"/>
    <col min="11791" max="11792" width="6.7109375" style="79" customWidth="1"/>
    <col min="11793" max="11793" width="0.42578125" style="79" customWidth="1"/>
    <col min="11794" max="11794" width="6.7109375" style="79" customWidth="1"/>
    <col min="11795" max="12032" width="11.42578125" style="79"/>
    <col min="12033" max="12033" width="2.7109375" style="79" customWidth="1"/>
    <col min="12034" max="12035" width="5.7109375" style="79" customWidth="1"/>
    <col min="12036" max="12037" width="2.7109375" style="79" customWidth="1"/>
    <col min="12038" max="12039" width="6.7109375" style="79" customWidth="1"/>
    <col min="12040" max="12040" width="0.42578125" style="79" customWidth="1"/>
    <col min="12041" max="12042" width="6.7109375" style="79" customWidth="1"/>
    <col min="12043" max="12043" width="0.42578125" style="79" customWidth="1"/>
    <col min="12044" max="12045" width="6.7109375" style="79" customWidth="1"/>
    <col min="12046" max="12046" width="0.42578125" style="79" customWidth="1"/>
    <col min="12047" max="12048" width="6.7109375" style="79" customWidth="1"/>
    <col min="12049" max="12049" width="0.42578125" style="79" customWidth="1"/>
    <col min="12050" max="12050" width="6.7109375" style="79" customWidth="1"/>
    <col min="12051" max="12288" width="11.42578125" style="79"/>
    <col min="12289" max="12289" width="2.7109375" style="79" customWidth="1"/>
    <col min="12290" max="12291" width="5.7109375" style="79" customWidth="1"/>
    <col min="12292" max="12293" width="2.7109375" style="79" customWidth="1"/>
    <col min="12294" max="12295" width="6.7109375" style="79" customWidth="1"/>
    <col min="12296" max="12296" width="0.42578125" style="79" customWidth="1"/>
    <col min="12297" max="12298" width="6.7109375" style="79" customWidth="1"/>
    <col min="12299" max="12299" width="0.42578125" style="79" customWidth="1"/>
    <col min="12300" max="12301" width="6.7109375" style="79" customWidth="1"/>
    <col min="12302" max="12302" width="0.42578125" style="79" customWidth="1"/>
    <col min="12303" max="12304" width="6.7109375" style="79" customWidth="1"/>
    <col min="12305" max="12305" width="0.42578125" style="79" customWidth="1"/>
    <col min="12306" max="12306" width="6.7109375" style="79" customWidth="1"/>
    <col min="12307" max="12544" width="11.42578125" style="79"/>
    <col min="12545" max="12545" width="2.7109375" style="79" customWidth="1"/>
    <col min="12546" max="12547" width="5.7109375" style="79" customWidth="1"/>
    <col min="12548" max="12549" width="2.7109375" style="79" customWidth="1"/>
    <col min="12550" max="12551" width="6.7109375" style="79" customWidth="1"/>
    <col min="12552" max="12552" width="0.42578125" style="79" customWidth="1"/>
    <col min="12553" max="12554" width="6.7109375" style="79" customWidth="1"/>
    <col min="12555" max="12555" width="0.42578125" style="79" customWidth="1"/>
    <col min="12556" max="12557" width="6.7109375" style="79" customWidth="1"/>
    <col min="12558" max="12558" width="0.42578125" style="79" customWidth="1"/>
    <col min="12559" max="12560" width="6.7109375" style="79" customWidth="1"/>
    <col min="12561" max="12561" width="0.42578125" style="79" customWidth="1"/>
    <col min="12562" max="12562" width="6.7109375" style="79" customWidth="1"/>
    <col min="12563" max="12800" width="11.42578125" style="79"/>
    <col min="12801" max="12801" width="2.7109375" style="79" customWidth="1"/>
    <col min="12802" max="12803" width="5.7109375" style="79" customWidth="1"/>
    <col min="12804" max="12805" width="2.7109375" style="79" customWidth="1"/>
    <col min="12806" max="12807" width="6.7109375" style="79" customWidth="1"/>
    <col min="12808" max="12808" width="0.42578125" style="79" customWidth="1"/>
    <col min="12809" max="12810" width="6.7109375" style="79" customWidth="1"/>
    <col min="12811" max="12811" width="0.42578125" style="79" customWidth="1"/>
    <col min="12812" max="12813" width="6.7109375" style="79" customWidth="1"/>
    <col min="12814" max="12814" width="0.42578125" style="79" customWidth="1"/>
    <col min="12815" max="12816" width="6.7109375" style="79" customWidth="1"/>
    <col min="12817" max="12817" width="0.42578125" style="79" customWidth="1"/>
    <col min="12818" max="12818" width="6.7109375" style="79" customWidth="1"/>
    <col min="12819" max="13056" width="11.42578125" style="79"/>
    <col min="13057" max="13057" width="2.7109375" style="79" customWidth="1"/>
    <col min="13058" max="13059" width="5.7109375" style="79" customWidth="1"/>
    <col min="13060" max="13061" width="2.7109375" style="79" customWidth="1"/>
    <col min="13062" max="13063" width="6.7109375" style="79" customWidth="1"/>
    <col min="13064" max="13064" width="0.42578125" style="79" customWidth="1"/>
    <col min="13065" max="13066" width="6.7109375" style="79" customWidth="1"/>
    <col min="13067" max="13067" width="0.42578125" style="79" customWidth="1"/>
    <col min="13068" max="13069" width="6.7109375" style="79" customWidth="1"/>
    <col min="13070" max="13070" width="0.42578125" style="79" customWidth="1"/>
    <col min="13071" max="13072" width="6.7109375" style="79" customWidth="1"/>
    <col min="13073" max="13073" width="0.42578125" style="79" customWidth="1"/>
    <col min="13074" max="13074" width="6.7109375" style="79" customWidth="1"/>
    <col min="13075" max="13312" width="11.42578125" style="79"/>
    <col min="13313" max="13313" width="2.7109375" style="79" customWidth="1"/>
    <col min="13314" max="13315" width="5.7109375" style="79" customWidth="1"/>
    <col min="13316" max="13317" width="2.7109375" style="79" customWidth="1"/>
    <col min="13318" max="13319" width="6.7109375" style="79" customWidth="1"/>
    <col min="13320" max="13320" width="0.42578125" style="79" customWidth="1"/>
    <col min="13321" max="13322" width="6.7109375" style="79" customWidth="1"/>
    <col min="13323" max="13323" width="0.42578125" style="79" customWidth="1"/>
    <col min="13324" max="13325" width="6.7109375" style="79" customWidth="1"/>
    <col min="13326" max="13326" width="0.42578125" style="79" customWidth="1"/>
    <col min="13327" max="13328" width="6.7109375" style="79" customWidth="1"/>
    <col min="13329" max="13329" width="0.42578125" style="79" customWidth="1"/>
    <col min="13330" max="13330" width="6.7109375" style="79" customWidth="1"/>
    <col min="13331" max="13568" width="11.42578125" style="79"/>
    <col min="13569" max="13569" width="2.7109375" style="79" customWidth="1"/>
    <col min="13570" max="13571" width="5.7109375" style="79" customWidth="1"/>
    <col min="13572" max="13573" width="2.7109375" style="79" customWidth="1"/>
    <col min="13574" max="13575" width="6.7109375" style="79" customWidth="1"/>
    <col min="13576" max="13576" width="0.42578125" style="79" customWidth="1"/>
    <col min="13577" max="13578" width="6.7109375" style="79" customWidth="1"/>
    <col min="13579" max="13579" width="0.42578125" style="79" customWidth="1"/>
    <col min="13580" max="13581" width="6.7109375" style="79" customWidth="1"/>
    <col min="13582" max="13582" width="0.42578125" style="79" customWidth="1"/>
    <col min="13583" max="13584" width="6.7109375" style="79" customWidth="1"/>
    <col min="13585" max="13585" width="0.42578125" style="79" customWidth="1"/>
    <col min="13586" max="13586" width="6.7109375" style="79" customWidth="1"/>
    <col min="13587" max="13824" width="11.42578125" style="79"/>
    <col min="13825" max="13825" width="2.7109375" style="79" customWidth="1"/>
    <col min="13826" max="13827" width="5.7109375" style="79" customWidth="1"/>
    <col min="13828" max="13829" width="2.7109375" style="79" customWidth="1"/>
    <col min="13830" max="13831" width="6.7109375" style="79" customWidth="1"/>
    <col min="13832" max="13832" width="0.42578125" style="79" customWidth="1"/>
    <col min="13833" max="13834" width="6.7109375" style="79" customWidth="1"/>
    <col min="13835" max="13835" width="0.42578125" style="79" customWidth="1"/>
    <col min="13836" max="13837" width="6.7109375" style="79" customWidth="1"/>
    <col min="13838" max="13838" width="0.42578125" style="79" customWidth="1"/>
    <col min="13839" max="13840" width="6.7109375" style="79" customWidth="1"/>
    <col min="13841" max="13841" width="0.42578125" style="79" customWidth="1"/>
    <col min="13842" max="13842" width="6.7109375" style="79" customWidth="1"/>
    <col min="13843" max="14080" width="11.42578125" style="79"/>
    <col min="14081" max="14081" width="2.7109375" style="79" customWidth="1"/>
    <col min="14082" max="14083" width="5.7109375" style="79" customWidth="1"/>
    <col min="14084" max="14085" width="2.7109375" style="79" customWidth="1"/>
    <col min="14086" max="14087" width="6.7109375" style="79" customWidth="1"/>
    <col min="14088" max="14088" width="0.42578125" style="79" customWidth="1"/>
    <col min="14089" max="14090" width="6.7109375" style="79" customWidth="1"/>
    <col min="14091" max="14091" width="0.42578125" style="79" customWidth="1"/>
    <col min="14092" max="14093" width="6.7109375" style="79" customWidth="1"/>
    <col min="14094" max="14094" width="0.42578125" style="79" customWidth="1"/>
    <col min="14095" max="14096" width="6.7109375" style="79" customWidth="1"/>
    <col min="14097" max="14097" width="0.42578125" style="79" customWidth="1"/>
    <col min="14098" max="14098" width="6.7109375" style="79" customWidth="1"/>
    <col min="14099" max="14336" width="11.42578125" style="79"/>
    <col min="14337" max="14337" width="2.7109375" style="79" customWidth="1"/>
    <col min="14338" max="14339" width="5.7109375" style="79" customWidth="1"/>
    <col min="14340" max="14341" width="2.7109375" style="79" customWidth="1"/>
    <col min="14342" max="14343" width="6.7109375" style="79" customWidth="1"/>
    <col min="14344" max="14344" width="0.42578125" style="79" customWidth="1"/>
    <col min="14345" max="14346" width="6.7109375" style="79" customWidth="1"/>
    <col min="14347" max="14347" width="0.42578125" style="79" customWidth="1"/>
    <col min="14348" max="14349" width="6.7109375" style="79" customWidth="1"/>
    <col min="14350" max="14350" width="0.42578125" style="79" customWidth="1"/>
    <col min="14351" max="14352" width="6.7109375" style="79" customWidth="1"/>
    <col min="14353" max="14353" width="0.42578125" style="79" customWidth="1"/>
    <col min="14354" max="14354" width="6.7109375" style="79" customWidth="1"/>
    <col min="14355" max="14592" width="11.42578125" style="79"/>
    <col min="14593" max="14593" width="2.7109375" style="79" customWidth="1"/>
    <col min="14594" max="14595" width="5.7109375" style="79" customWidth="1"/>
    <col min="14596" max="14597" width="2.7109375" style="79" customWidth="1"/>
    <col min="14598" max="14599" width="6.7109375" style="79" customWidth="1"/>
    <col min="14600" max="14600" width="0.42578125" style="79" customWidth="1"/>
    <col min="14601" max="14602" width="6.7109375" style="79" customWidth="1"/>
    <col min="14603" max="14603" width="0.42578125" style="79" customWidth="1"/>
    <col min="14604" max="14605" width="6.7109375" style="79" customWidth="1"/>
    <col min="14606" max="14606" width="0.42578125" style="79" customWidth="1"/>
    <col min="14607" max="14608" width="6.7109375" style="79" customWidth="1"/>
    <col min="14609" max="14609" width="0.42578125" style="79" customWidth="1"/>
    <col min="14610" max="14610" width="6.7109375" style="79" customWidth="1"/>
    <col min="14611" max="14848" width="11.42578125" style="79"/>
    <col min="14849" max="14849" width="2.7109375" style="79" customWidth="1"/>
    <col min="14850" max="14851" width="5.7109375" style="79" customWidth="1"/>
    <col min="14852" max="14853" width="2.7109375" style="79" customWidth="1"/>
    <col min="14854" max="14855" width="6.7109375" style="79" customWidth="1"/>
    <col min="14856" max="14856" width="0.42578125" style="79" customWidth="1"/>
    <col min="14857" max="14858" width="6.7109375" style="79" customWidth="1"/>
    <col min="14859" max="14859" width="0.42578125" style="79" customWidth="1"/>
    <col min="14860" max="14861" width="6.7109375" style="79" customWidth="1"/>
    <col min="14862" max="14862" width="0.42578125" style="79" customWidth="1"/>
    <col min="14863" max="14864" width="6.7109375" style="79" customWidth="1"/>
    <col min="14865" max="14865" width="0.42578125" style="79" customWidth="1"/>
    <col min="14866" max="14866" width="6.7109375" style="79" customWidth="1"/>
    <col min="14867" max="15104" width="11.42578125" style="79"/>
    <col min="15105" max="15105" width="2.7109375" style="79" customWidth="1"/>
    <col min="15106" max="15107" width="5.7109375" style="79" customWidth="1"/>
    <col min="15108" max="15109" width="2.7109375" style="79" customWidth="1"/>
    <col min="15110" max="15111" width="6.7109375" style="79" customWidth="1"/>
    <col min="15112" max="15112" width="0.42578125" style="79" customWidth="1"/>
    <col min="15113" max="15114" width="6.7109375" style="79" customWidth="1"/>
    <col min="15115" max="15115" width="0.42578125" style="79" customWidth="1"/>
    <col min="15116" max="15117" width="6.7109375" style="79" customWidth="1"/>
    <col min="15118" max="15118" width="0.42578125" style="79" customWidth="1"/>
    <col min="15119" max="15120" width="6.7109375" style="79" customWidth="1"/>
    <col min="15121" max="15121" width="0.42578125" style="79" customWidth="1"/>
    <col min="15122" max="15122" width="6.7109375" style="79" customWidth="1"/>
    <col min="15123" max="15360" width="11.42578125" style="79"/>
    <col min="15361" max="15361" width="2.7109375" style="79" customWidth="1"/>
    <col min="15362" max="15363" width="5.7109375" style="79" customWidth="1"/>
    <col min="15364" max="15365" width="2.7109375" style="79" customWidth="1"/>
    <col min="15366" max="15367" width="6.7109375" style="79" customWidth="1"/>
    <col min="15368" max="15368" width="0.42578125" style="79" customWidth="1"/>
    <col min="15369" max="15370" width="6.7109375" style="79" customWidth="1"/>
    <col min="15371" max="15371" width="0.42578125" style="79" customWidth="1"/>
    <col min="15372" max="15373" width="6.7109375" style="79" customWidth="1"/>
    <col min="15374" max="15374" width="0.42578125" style="79" customWidth="1"/>
    <col min="15375" max="15376" width="6.7109375" style="79" customWidth="1"/>
    <col min="15377" max="15377" width="0.42578125" style="79" customWidth="1"/>
    <col min="15378" max="15378" width="6.7109375" style="79" customWidth="1"/>
    <col min="15379" max="15616" width="11.42578125" style="79"/>
    <col min="15617" max="15617" width="2.7109375" style="79" customWidth="1"/>
    <col min="15618" max="15619" width="5.7109375" style="79" customWidth="1"/>
    <col min="15620" max="15621" width="2.7109375" style="79" customWidth="1"/>
    <col min="15622" max="15623" width="6.7109375" style="79" customWidth="1"/>
    <col min="15624" max="15624" width="0.42578125" style="79" customWidth="1"/>
    <col min="15625" max="15626" width="6.7109375" style="79" customWidth="1"/>
    <col min="15627" max="15627" width="0.42578125" style="79" customWidth="1"/>
    <col min="15628" max="15629" width="6.7109375" style="79" customWidth="1"/>
    <col min="15630" max="15630" width="0.42578125" style="79" customWidth="1"/>
    <col min="15631" max="15632" width="6.7109375" style="79" customWidth="1"/>
    <col min="15633" max="15633" width="0.42578125" style="79" customWidth="1"/>
    <col min="15634" max="15634" width="6.7109375" style="79" customWidth="1"/>
    <col min="15635" max="15872" width="11.42578125" style="79"/>
    <col min="15873" max="15873" width="2.7109375" style="79" customWidth="1"/>
    <col min="15874" max="15875" width="5.7109375" style="79" customWidth="1"/>
    <col min="15876" max="15877" width="2.7109375" style="79" customWidth="1"/>
    <col min="15878" max="15879" width="6.7109375" style="79" customWidth="1"/>
    <col min="15880" max="15880" width="0.42578125" style="79" customWidth="1"/>
    <col min="15881" max="15882" width="6.7109375" style="79" customWidth="1"/>
    <col min="15883" max="15883" width="0.42578125" style="79" customWidth="1"/>
    <col min="15884" max="15885" width="6.7109375" style="79" customWidth="1"/>
    <col min="15886" max="15886" width="0.42578125" style="79" customWidth="1"/>
    <col min="15887" max="15888" width="6.7109375" style="79" customWidth="1"/>
    <col min="15889" max="15889" width="0.42578125" style="79" customWidth="1"/>
    <col min="15890" max="15890" width="6.7109375" style="79" customWidth="1"/>
    <col min="15891" max="16128" width="11.42578125" style="79"/>
    <col min="16129" max="16129" width="2.7109375" style="79" customWidth="1"/>
    <col min="16130" max="16131" width="5.7109375" style="79" customWidth="1"/>
    <col min="16132" max="16133" width="2.7109375" style="79" customWidth="1"/>
    <col min="16134" max="16135" width="6.7109375" style="79" customWidth="1"/>
    <col min="16136" max="16136" width="0.42578125" style="79" customWidth="1"/>
    <col min="16137" max="16138" width="6.7109375" style="79" customWidth="1"/>
    <col min="16139" max="16139" width="0.42578125" style="79" customWidth="1"/>
    <col min="16140" max="16141" width="6.7109375" style="79" customWidth="1"/>
    <col min="16142" max="16142" width="0.42578125" style="79" customWidth="1"/>
    <col min="16143" max="16144" width="6.7109375" style="79" customWidth="1"/>
    <col min="16145" max="16145" width="0.42578125" style="79" customWidth="1"/>
    <col min="16146" max="16146" width="6.7109375" style="79" customWidth="1"/>
    <col min="16147" max="16384" width="11.42578125" style="79"/>
  </cols>
  <sheetData>
    <row r="1" spans="1:32">
      <c r="A1" s="83"/>
      <c r="B1" s="83"/>
      <c r="C1" s="83"/>
      <c r="D1" s="83"/>
      <c r="E1" s="83"/>
      <c r="F1" s="83"/>
      <c r="G1" s="83"/>
      <c r="H1" s="83"/>
      <c r="I1" s="83"/>
      <c r="J1" s="83"/>
      <c r="K1" s="1459"/>
      <c r="L1" s="83"/>
      <c r="M1" s="83"/>
      <c r="N1" s="652"/>
      <c r="O1" s="83"/>
      <c r="P1" s="83"/>
      <c r="Q1" s="83"/>
      <c r="R1" s="83"/>
    </row>
    <row r="2" spans="1:32">
      <c r="B2" s="2273" t="s">
        <v>1499</v>
      </c>
      <c r="C2" s="2273"/>
      <c r="D2" s="2273"/>
      <c r="E2" s="2273"/>
      <c r="F2" s="2273"/>
      <c r="G2" s="2273"/>
      <c r="H2" s="2273"/>
      <c r="I2" s="2273"/>
      <c r="J2" s="2273"/>
      <c r="K2" s="2273"/>
      <c r="L2" s="2273"/>
      <c r="M2" s="2273"/>
      <c r="N2" s="2273"/>
      <c r="O2" s="2273"/>
      <c r="P2" s="2273"/>
      <c r="Q2" s="2273"/>
      <c r="R2" s="2273"/>
    </row>
    <row r="3" spans="1:32">
      <c r="B3" s="2273" t="s">
        <v>77</v>
      </c>
      <c r="C3" s="2273"/>
      <c r="D3" s="2273"/>
      <c r="E3" s="2273"/>
      <c r="F3" s="2273"/>
      <c r="G3" s="2273"/>
      <c r="H3" s="2273"/>
      <c r="I3" s="2273"/>
      <c r="J3" s="2273"/>
      <c r="K3" s="2273"/>
      <c r="L3" s="2273"/>
      <c r="M3" s="2273"/>
      <c r="N3" s="2273"/>
      <c r="O3" s="2273"/>
      <c r="P3" s="2273"/>
      <c r="Q3" s="2273"/>
      <c r="R3" s="2273"/>
    </row>
    <row r="4" spans="1:32">
      <c r="B4" s="1323"/>
      <c r="C4" s="1323"/>
      <c r="D4" s="1323"/>
      <c r="E4" s="1323"/>
      <c r="F4" s="1323"/>
      <c r="G4" s="1323"/>
      <c r="H4" s="1323"/>
      <c r="I4" s="1323"/>
      <c r="J4" s="1323"/>
      <c r="K4" s="1323"/>
      <c r="L4" s="2119"/>
      <c r="M4" s="2119"/>
      <c r="N4" s="2119"/>
      <c r="O4" s="2119"/>
      <c r="P4" s="2119"/>
      <c r="Q4" s="2119"/>
      <c r="R4" s="2119"/>
    </row>
    <row r="5" spans="1:32">
      <c r="A5" s="83"/>
      <c r="B5" s="2782"/>
      <c r="C5" s="2782"/>
      <c r="D5" s="2782"/>
      <c r="E5" s="2782"/>
      <c r="F5" s="2782"/>
      <c r="G5" s="2782"/>
      <c r="H5" s="2782"/>
      <c r="I5" s="2782"/>
      <c r="J5" s="2782"/>
      <c r="K5" s="2782"/>
      <c r="L5" s="2782"/>
      <c r="M5" s="2782"/>
      <c r="N5" s="2782"/>
      <c r="O5" s="2782"/>
      <c r="P5" s="2782"/>
      <c r="Q5" s="2782"/>
      <c r="R5" s="2782"/>
    </row>
    <row r="6" spans="1:32">
      <c r="A6" s="83"/>
      <c r="B6" s="2775" t="s">
        <v>1485</v>
      </c>
      <c r="C6" s="2775"/>
      <c r="D6" s="2775"/>
      <c r="E6" s="2120"/>
      <c r="F6" s="2775" t="s">
        <v>1486</v>
      </c>
      <c r="G6" s="2775"/>
      <c r="H6" s="2121"/>
      <c r="I6" s="2775" t="s">
        <v>1487</v>
      </c>
      <c r="J6" s="2775"/>
      <c r="K6" s="2121"/>
      <c r="L6" s="2775" t="s">
        <v>1488</v>
      </c>
      <c r="M6" s="2775"/>
      <c r="N6" s="2120"/>
      <c r="O6" s="2778" t="s">
        <v>1489</v>
      </c>
      <c r="P6" s="2778"/>
      <c r="Q6" s="2122"/>
      <c r="R6" s="2775" t="s">
        <v>8</v>
      </c>
      <c r="S6" s="83"/>
    </row>
    <row r="7" spans="1:32">
      <c r="A7" s="83"/>
      <c r="B7" s="2776"/>
      <c r="C7" s="2776"/>
      <c r="D7" s="2776"/>
      <c r="E7" s="2113"/>
      <c r="F7" s="2777"/>
      <c r="G7" s="2777"/>
      <c r="H7" s="2114"/>
      <c r="I7" s="2777"/>
      <c r="J7" s="2777"/>
      <c r="K7" s="2114"/>
      <c r="L7" s="2777"/>
      <c r="M7" s="2777"/>
      <c r="N7" s="2113"/>
      <c r="O7" s="2779"/>
      <c r="P7" s="2779"/>
      <c r="Q7" s="2115"/>
      <c r="R7" s="2776"/>
      <c r="S7" s="83"/>
    </row>
    <row r="8" spans="1:32">
      <c r="A8" s="83"/>
      <c r="B8" s="2777"/>
      <c r="C8" s="2777"/>
      <c r="D8" s="2777"/>
      <c r="E8" s="424"/>
      <c r="F8" s="424" t="s">
        <v>18</v>
      </c>
      <c r="G8" s="424" t="s">
        <v>19</v>
      </c>
      <c r="H8" s="2116"/>
      <c r="I8" s="424" t="s">
        <v>18</v>
      </c>
      <c r="J8" s="424" t="s">
        <v>19</v>
      </c>
      <c r="K8" s="2116"/>
      <c r="L8" s="424" t="s">
        <v>18</v>
      </c>
      <c r="M8" s="424" t="s">
        <v>19</v>
      </c>
      <c r="N8" s="2116"/>
      <c r="O8" s="424" t="s">
        <v>18</v>
      </c>
      <c r="P8" s="424" t="s">
        <v>19</v>
      </c>
      <c r="Q8" s="2117"/>
      <c r="R8" s="2777"/>
      <c r="S8" s="83"/>
    </row>
    <row r="9" spans="1:32">
      <c r="A9" s="83"/>
      <c r="B9" s="83"/>
      <c r="C9" s="83"/>
      <c r="D9" s="1391"/>
      <c r="E9" s="1391"/>
      <c r="F9" s="1391"/>
      <c r="G9" s="1391"/>
      <c r="H9" s="1391"/>
      <c r="I9" s="1391"/>
      <c r="J9" s="1391"/>
      <c r="K9" s="1391"/>
      <c r="L9" s="1391"/>
      <c r="M9" s="1391"/>
      <c r="N9" s="1391"/>
      <c r="O9" s="1391"/>
      <c r="P9" s="1391"/>
      <c r="Q9" s="1391"/>
      <c r="R9" s="1403"/>
      <c r="S9" s="83"/>
      <c r="T9" s="155"/>
      <c r="U9" s="155"/>
    </row>
    <row r="10" spans="1:32">
      <c r="A10" s="83"/>
      <c r="B10" s="92" t="s">
        <v>1490</v>
      </c>
      <c r="C10" s="92"/>
      <c r="D10" s="92"/>
      <c r="E10" s="92"/>
      <c r="F10" s="655">
        <v>65</v>
      </c>
      <c r="G10" s="1007">
        <v>24</v>
      </c>
      <c r="H10" s="1007"/>
      <c r="I10" s="1007">
        <v>12</v>
      </c>
      <c r="J10" s="655">
        <v>0</v>
      </c>
      <c r="K10" s="655"/>
      <c r="L10" s="655">
        <v>107</v>
      </c>
      <c r="M10" s="655">
        <v>24</v>
      </c>
      <c r="N10" s="655">
        <v>0</v>
      </c>
      <c r="O10" s="655">
        <f t="shared" ref="O10:P14" si="0">SUM(F10+I10+L10)</f>
        <v>184</v>
      </c>
      <c r="P10" s="655">
        <f t="shared" si="0"/>
        <v>48</v>
      </c>
      <c r="Q10" s="655"/>
      <c r="R10" s="976">
        <f>SUM(O10:P10)</f>
        <v>232</v>
      </c>
      <c r="S10" s="83"/>
      <c r="T10" s="655"/>
      <c r="U10" s="1007"/>
      <c r="V10" s="1007"/>
      <c r="W10" s="1007"/>
      <c r="X10" s="655"/>
      <c r="Y10" s="655"/>
      <c r="Z10" s="655"/>
      <c r="AA10" s="655"/>
      <c r="AB10" s="655"/>
      <c r="AC10" s="655"/>
      <c r="AD10" s="655"/>
      <c r="AE10" s="655"/>
      <c r="AF10" s="976"/>
    </row>
    <row r="11" spans="1:32">
      <c r="A11" s="83"/>
      <c r="B11" s="92" t="s">
        <v>1491</v>
      </c>
      <c r="C11" s="92"/>
      <c r="D11" s="92"/>
      <c r="E11" s="92"/>
      <c r="F11" s="655">
        <v>148</v>
      </c>
      <c r="G11" s="655">
        <v>102</v>
      </c>
      <c r="H11" s="655"/>
      <c r="I11" s="655">
        <v>24</v>
      </c>
      <c r="J11" s="655">
        <v>0</v>
      </c>
      <c r="K11" s="655"/>
      <c r="L11" s="655">
        <v>101</v>
      </c>
      <c r="M11" s="655">
        <v>33</v>
      </c>
      <c r="N11" s="655">
        <v>0</v>
      </c>
      <c r="O11" s="655">
        <f t="shared" si="0"/>
        <v>273</v>
      </c>
      <c r="P11" s="655">
        <f t="shared" si="0"/>
        <v>135</v>
      </c>
      <c r="Q11" s="655"/>
      <c r="R11" s="976">
        <f>SUM(O11:P11)</f>
        <v>408</v>
      </c>
      <c r="S11" s="83"/>
      <c r="T11" s="655"/>
      <c r="U11" s="655"/>
      <c r="V11" s="655"/>
      <c r="W11" s="655"/>
      <c r="X11" s="655"/>
      <c r="Y11" s="655"/>
      <c r="Z11" s="655"/>
      <c r="AA11" s="655"/>
      <c r="AB11" s="655"/>
      <c r="AC11" s="655"/>
      <c r="AD11" s="655"/>
      <c r="AE11" s="655"/>
      <c r="AF11" s="976"/>
    </row>
    <row r="12" spans="1:32">
      <c r="A12" s="83"/>
      <c r="B12" s="92" t="s">
        <v>1492</v>
      </c>
      <c r="C12" s="92"/>
      <c r="D12" s="92"/>
      <c r="E12" s="92"/>
      <c r="F12" s="655">
        <v>2585</v>
      </c>
      <c r="G12" s="1007">
        <v>680</v>
      </c>
      <c r="H12" s="1007"/>
      <c r="I12" s="1007">
        <v>130</v>
      </c>
      <c r="J12" s="655">
        <v>0</v>
      </c>
      <c r="K12" s="655"/>
      <c r="L12" s="655">
        <v>956</v>
      </c>
      <c r="M12" s="655">
        <v>296</v>
      </c>
      <c r="N12" s="655">
        <v>0</v>
      </c>
      <c r="O12" s="655">
        <f t="shared" si="0"/>
        <v>3671</v>
      </c>
      <c r="P12" s="655">
        <f t="shared" si="0"/>
        <v>976</v>
      </c>
      <c r="Q12" s="655"/>
      <c r="R12" s="976">
        <f>SUM(O12:P12)</f>
        <v>4647</v>
      </c>
      <c r="S12" s="83"/>
      <c r="T12" s="655"/>
      <c r="U12" s="1007"/>
      <c r="V12" s="1007"/>
      <c r="W12" s="1007"/>
      <c r="X12" s="655"/>
      <c r="Y12" s="655"/>
      <c r="Z12" s="655"/>
      <c r="AA12" s="655"/>
      <c r="AB12" s="655"/>
      <c r="AC12" s="655"/>
      <c r="AD12" s="655"/>
      <c r="AE12" s="655"/>
      <c r="AF12" s="976"/>
    </row>
    <row r="13" spans="1:32">
      <c r="A13" s="83"/>
      <c r="B13" s="92" t="s">
        <v>1493</v>
      </c>
      <c r="C13" s="92"/>
      <c r="D13" s="92"/>
      <c r="E13" s="92"/>
      <c r="F13" s="655">
        <v>70</v>
      </c>
      <c r="G13" s="655">
        <v>27</v>
      </c>
      <c r="H13" s="655"/>
      <c r="I13" s="655">
        <v>6</v>
      </c>
      <c r="J13" s="655">
        <v>0</v>
      </c>
      <c r="K13" s="655"/>
      <c r="L13" s="655">
        <v>45</v>
      </c>
      <c r="M13" s="655">
        <v>9</v>
      </c>
      <c r="N13" s="655">
        <v>0</v>
      </c>
      <c r="O13" s="655">
        <f t="shared" si="0"/>
        <v>121</v>
      </c>
      <c r="P13" s="655">
        <f t="shared" si="0"/>
        <v>36</v>
      </c>
      <c r="Q13" s="655"/>
      <c r="R13" s="976">
        <f>SUM(O13:P13)</f>
        <v>157</v>
      </c>
      <c r="S13" s="83"/>
      <c r="T13" s="655"/>
      <c r="U13" s="655"/>
      <c r="V13" s="655"/>
      <c r="W13" s="655"/>
      <c r="X13" s="655"/>
      <c r="Y13" s="655"/>
      <c r="Z13" s="655"/>
      <c r="AA13" s="655"/>
      <c r="AB13" s="655"/>
      <c r="AC13" s="655"/>
      <c r="AD13" s="655"/>
      <c r="AE13" s="655"/>
      <c r="AF13" s="976"/>
    </row>
    <row r="14" spans="1:32">
      <c r="A14" s="83"/>
      <c r="B14" s="92" t="s">
        <v>1496</v>
      </c>
      <c r="C14" s="92"/>
      <c r="D14" s="92"/>
      <c r="E14" s="92"/>
      <c r="F14" s="655">
        <v>3</v>
      </c>
      <c r="G14" s="655">
        <v>2</v>
      </c>
      <c r="H14" s="655"/>
      <c r="I14" s="655">
        <v>0</v>
      </c>
      <c r="J14" s="655">
        <v>0</v>
      </c>
      <c r="K14" s="655"/>
      <c r="L14" s="655">
        <v>13</v>
      </c>
      <c r="M14" s="655">
        <v>4</v>
      </c>
      <c r="N14" s="655">
        <v>0</v>
      </c>
      <c r="O14" s="655">
        <f t="shared" si="0"/>
        <v>16</v>
      </c>
      <c r="P14" s="655">
        <f t="shared" si="0"/>
        <v>6</v>
      </c>
      <c r="Q14" s="655"/>
      <c r="R14" s="976">
        <f>SUM(O14:P14)</f>
        <v>22</v>
      </c>
      <c r="S14" s="83"/>
      <c r="T14" s="655"/>
      <c r="U14" s="655"/>
      <c r="V14" s="655"/>
      <c r="W14" s="655"/>
      <c r="X14" s="655"/>
      <c r="Y14" s="655"/>
      <c r="Z14" s="655"/>
      <c r="AA14" s="655"/>
      <c r="AB14" s="655"/>
      <c r="AC14" s="655"/>
      <c r="AD14" s="655"/>
      <c r="AE14" s="655"/>
      <c r="AF14" s="976"/>
    </row>
    <row r="15" spans="1:32">
      <c r="A15" s="83"/>
      <c r="B15" s="92"/>
      <c r="C15" s="92"/>
      <c r="D15" s="92"/>
      <c r="E15" s="92"/>
      <c r="F15" s="655"/>
      <c r="G15" s="655"/>
      <c r="H15" s="655"/>
      <c r="I15" s="655"/>
      <c r="J15" s="655"/>
      <c r="K15" s="655"/>
      <c r="L15" s="655"/>
      <c r="M15" s="655"/>
      <c r="N15" s="655"/>
      <c r="O15" s="655"/>
      <c r="P15" s="655"/>
      <c r="Q15" s="655"/>
      <c r="R15" s="973"/>
      <c r="S15" s="83"/>
    </row>
    <row r="16" spans="1:32">
      <c r="A16" s="83"/>
      <c r="B16" s="2644" t="s">
        <v>8</v>
      </c>
      <c r="C16" s="2644"/>
      <c r="D16" s="1429"/>
      <c r="E16" s="1429"/>
      <c r="F16" s="2118">
        <f>SUM(F10:F15)</f>
        <v>2871</v>
      </c>
      <c r="G16" s="2118">
        <f>SUM(G10:G15)</f>
        <v>835</v>
      </c>
      <c r="H16" s="2118">
        <f t="shared" ref="H16:P16" si="1">SUM(H10:H15)</f>
        <v>0</v>
      </c>
      <c r="I16" s="2118">
        <f>SUM(I10:I15)</f>
        <v>172</v>
      </c>
      <c r="J16" s="2118">
        <f>SUM(J10:J15)</f>
        <v>0</v>
      </c>
      <c r="K16" s="2118">
        <f t="shared" si="1"/>
        <v>0</v>
      </c>
      <c r="L16" s="2118">
        <f t="shared" si="1"/>
        <v>1222</v>
      </c>
      <c r="M16" s="2118">
        <f t="shared" si="1"/>
        <v>366</v>
      </c>
      <c r="N16" s="2118">
        <f t="shared" si="1"/>
        <v>0</v>
      </c>
      <c r="O16" s="2118">
        <f t="shared" si="1"/>
        <v>4265</v>
      </c>
      <c r="P16" s="2118">
        <f t="shared" si="1"/>
        <v>1201</v>
      </c>
      <c r="Q16" s="2118"/>
      <c r="R16" s="2118">
        <f>SUM(R10:R14)</f>
        <v>5466</v>
      </c>
      <c r="S16" s="83"/>
    </row>
    <row r="17" spans="1:19">
      <c r="A17" s="83"/>
      <c r="B17" s="2126"/>
      <c r="C17" s="2126"/>
      <c r="D17" s="2126"/>
      <c r="E17" s="2126"/>
      <c r="F17" s="2128"/>
      <c r="G17" s="2128"/>
      <c r="H17" s="2128"/>
      <c r="I17" s="2128"/>
      <c r="J17" s="2128"/>
      <c r="K17" s="2128"/>
      <c r="L17" s="2128"/>
      <c r="M17" s="2128"/>
      <c r="N17" s="2128"/>
      <c r="O17" s="2128"/>
      <c r="P17" s="2128"/>
      <c r="Q17" s="2128"/>
      <c r="R17" s="2128"/>
      <c r="S17" s="83"/>
    </row>
    <row r="18" spans="1:19">
      <c r="A18" s="83"/>
      <c r="B18" s="2126"/>
      <c r="C18" s="2126"/>
      <c r="D18" s="2126"/>
      <c r="E18" s="2126"/>
      <c r="F18" s="2128"/>
      <c r="G18" s="2128"/>
      <c r="H18" s="2128"/>
      <c r="I18" s="2128"/>
      <c r="J18" s="2128"/>
      <c r="K18" s="2128"/>
      <c r="L18" s="2128"/>
      <c r="M18" s="2128"/>
      <c r="N18" s="2128"/>
      <c r="O18" s="2128"/>
      <c r="P18" s="2128"/>
      <c r="Q18" s="2128"/>
      <c r="R18" s="2128"/>
      <c r="S18" s="83"/>
    </row>
    <row r="19" spans="1:19">
      <c r="A19" s="83"/>
      <c r="B19" s="2126"/>
      <c r="C19" s="2126"/>
      <c r="D19" s="2126"/>
      <c r="E19" s="2126"/>
      <c r="F19" s="2128"/>
      <c r="G19" s="2128"/>
      <c r="H19" s="2128"/>
      <c r="I19" s="2128"/>
      <c r="J19" s="2128"/>
      <c r="K19" s="2128"/>
      <c r="L19" s="2128"/>
      <c r="M19" s="2128"/>
      <c r="N19" s="2128"/>
      <c r="O19" s="2128"/>
      <c r="P19" s="2128"/>
      <c r="Q19" s="2128"/>
      <c r="R19" s="2128"/>
      <c r="S19" s="83"/>
    </row>
    <row r="24" spans="1:19">
      <c r="E24" s="221"/>
      <c r="F24" s="1456"/>
      <c r="G24" s="1456"/>
      <c r="H24" s="1456"/>
      <c r="I24" s="1456"/>
      <c r="J24" s="1456"/>
    </row>
    <row r="25" spans="1:19">
      <c r="E25" s="1456"/>
      <c r="F25" s="1456"/>
      <c r="G25" s="1456"/>
      <c r="H25" s="1456"/>
      <c r="I25" s="1456"/>
      <c r="J25" s="1456"/>
    </row>
    <row r="26" spans="1:19">
      <c r="E26" s="1456"/>
      <c r="F26" s="1456"/>
      <c r="G26" s="1456"/>
      <c r="H26" s="1456"/>
      <c r="I26" s="1456"/>
      <c r="J26" s="1456"/>
    </row>
    <row r="27" spans="1:19">
      <c r="E27" s="1456"/>
      <c r="F27" s="1456"/>
      <c r="G27" s="1456"/>
      <c r="H27" s="1456"/>
      <c r="I27" s="1456"/>
      <c r="J27" s="1456"/>
    </row>
    <row r="28" spans="1:19">
      <c r="E28" s="221"/>
      <c r="F28" s="1456"/>
      <c r="G28" s="1456"/>
      <c r="H28" s="1456"/>
      <c r="I28" s="1456"/>
      <c r="J28" s="1456"/>
    </row>
    <row r="29" spans="1:19">
      <c r="E29" s="1456"/>
      <c r="F29" s="1456"/>
      <c r="G29" s="1456"/>
      <c r="H29" s="1456"/>
      <c r="I29" s="1456"/>
      <c r="J29" s="1456"/>
    </row>
    <row r="30" spans="1:19">
      <c r="E30" s="1456"/>
      <c r="F30" s="1456"/>
      <c r="G30" s="1456"/>
      <c r="H30" s="1456"/>
      <c r="I30" s="1456"/>
      <c r="J30" s="1456"/>
    </row>
    <row r="31" spans="1:19">
      <c r="E31" s="1456"/>
      <c r="F31" s="1456"/>
      <c r="G31" s="1456"/>
      <c r="H31" s="1456"/>
      <c r="I31" s="1456"/>
      <c r="J31" s="1456"/>
    </row>
    <row r="32" spans="1:19">
      <c r="E32" s="1456"/>
      <c r="F32" s="1456"/>
      <c r="G32" s="1456"/>
      <c r="H32" s="1456"/>
      <c r="I32" s="1456"/>
      <c r="J32" s="1456"/>
    </row>
    <row r="33" spans="2:10">
      <c r="E33" s="1456"/>
      <c r="F33" s="1456"/>
      <c r="G33" s="1456"/>
      <c r="H33" s="1456"/>
      <c r="I33" s="1456"/>
      <c r="J33" s="1456"/>
    </row>
    <row r="34" spans="2:10">
      <c r="E34" s="1456"/>
      <c r="F34" s="1456"/>
      <c r="G34" s="1456"/>
      <c r="H34" s="1456"/>
      <c r="I34" s="1456"/>
      <c r="J34" s="1456"/>
    </row>
    <row r="35" spans="2:10">
      <c r="E35" s="1456"/>
      <c r="F35" s="1456"/>
      <c r="G35" s="1456"/>
      <c r="H35" s="1456"/>
      <c r="I35" s="1456"/>
      <c r="J35" s="1456"/>
    </row>
    <row r="36" spans="2:10">
      <c r="E36" s="1456"/>
      <c r="F36" s="1456"/>
      <c r="G36" s="1456"/>
      <c r="H36" s="1456"/>
      <c r="I36" s="1456"/>
      <c r="J36" s="1456"/>
    </row>
    <row r="44" spans="2:10">
      <c r="B44" s="1391" t="s">
        <v>362</v>
      </c>
    </row>
  </sheetData>
  <mergeCells count="10">
    <mergeCell ref="B16:C16"/>
    <mergeCell ref="B2:R2"/>
    <mergeCell ref="B3:R3"/>
    <mergeCell ref="B5:R5"/>
    <mergeCell ref="B6:D8"/>
    <mergeCell ref="F6:G7"/>
    <mergeCell ref="I6:J7"/>
    <mergeCell ref="L6:M7"/>
    <mergeCell ref="O6:P7"/>
    <mergeCell ref="R6:R8"/>
  </mergeCell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
  <sheetViews>
    <sheetView workbookViewId="0">
      <selection activeCell="R8" sqref="R8"/>
    </sheetView>
  </sheetViews>
  <sheetFormatPr baseColWidth="10" defaultRowHeight="12.75"/>
  <cols>
    <col min="1" max="1" width="2.7109375" style="79" customWidth="1"/>
    <col min="2" max="2" width="5.7109375" style="79" customWidth="1"/>
    <col min="3" max="3" width="6.7109375" style="79" customWidth="1"/>
    <col min="4" max="4" width="12.7109375" style="79" customWidth="1"/>
    <col min="5" max="6" width="6.7109375" style="305" customWidth="1"/>
    <col min="7" max="7" width="0.42578125" style="305" customWidth="1"/>
    <col min="8" max="9" width="6.7109375" style="305" customWidth="1"/>
    <col min="10" max="10" width="0.42578125" style="305" customWidth="1"/>
    <col min="11" max="12" width="6.7109375" style="305" customWidth="1"/>
    <col min="13" max="13" width="0.42578125" style="305" customWidth="1"/>
    <col min="14" max="15" width="6.7109375" style="305" customWidth="1"/>
    <col min="16" max="16" width="0.42578125" style="305" customWidth="1"/>
    <col min="17" max="17" width="6.7109375" style="305" customWidth="1"/>
    <col min="18" max="256" width="11.42578125" style="79"/>
    <col min="257" max="257" width="2.7109375" style="79" customWidth="1"/>
    <col min="258" max="258" width="5.7109375" style="79" customWidth="1"/>
    <col min="259" max="259" width="6.7109375" style="79" customWidth="1"/>
    <col min="260" max="260" width="12.7109375" style="79" customWidth="1"/>
    <col min="261" max="262" width="6.7109375" style="79" customWidth="1"/>
    <col min="263" max="263" width="0.42578125" style="79" customWidth="1"/>
    <col min="264" max="265" width="6.7109375" style="79" customWidth="1"/>
    <col min="266" max="266" width="0.42578125" style="79" customWidth="1"/>
    <col min="267" max="268" width="6.7109375" style="79" customWidth="1"/>
    <col min="269" max="269" width="0.42578125" style="79" customWidth="1"/>
    <col min="270" max="271" width="6.7109375" style="79" customWidth="1"/>
    <col min="272" max="272" width="0.42578125" style="79" customWidth="1"/>
    <col min="273" max="273" width="6.7109375" style="79" customWidth="1"/>
    <col min="274" max="512" width="11.42578125" style="79"/>
    <col min="513" max="513" width="2.7109375" style="79" customWidth="1"/>
    <col min="514" max="514" width="5.7109375" style="79" customWidth="1"/>
    <col min="515" max="515" width="6.7109375" style="79" customWidth="1"/>
    <col min="516" max="516" width="12.7109375" style="79" customWidth="1"/>
    <col min="517" max="518" width="6.7109375" style="79" customWidth="1"/>
    <col min="519" max="519" width="0.42578125" style="79" customWidth="1"/>
    <col min="520" max="521" width="6.7109375" style="79" customWidth="1"/>
    <col min="522" max="522" width="0.42578125" style="79" customWidth="1"/>
    <col min="523" max="524" width="6.7109375" style="79" customWidth="1"/>
    <col min="525" max="525" width="0.42578125" style="79" customWidth="1"/>
    <col min="526" max="527" width="6.7109375" style="79" customWidth="1"/>
    <col min="528" max="528" width="0.42578125" style="79" customWidth="1"/>
    <col min="529" max="529" width="6.7109375" style="79" customWidth="1"/>
    <col min="530" max="768" width="11.42578125" style="79"/>
    <col min="769" max="769" width="2.7109375" style="79" customWidth="1"/>
    <col min="770" max="770" width="5.7109375" style="79" customWidth="1"/>
    <col min="771" max="771" width="6.7109375" style="79" customWidth="1"/>
    <col min="772" max="772" width="12.7109375" style="79" customWidth="1"/>
    <col min="773" max="774" width="6.7109375" style="79" customWidth="1"/>
    <col min="775" max="775" width="0.42578125" style="79" customWidth="1"/>
    <col min="776" max="777" width="6.7109375" style="79" customWidth="1"/>
    <col min="778" max="778" width="0.42578125" style="79" customWidth="1"/>
    <col min="779" max="780" width="6.7109375" style="79" customWidth="1"/>
    <col min="781" max="781" width="0.42578125" style="79" customWidth="1"/>
    <col min="782" max="783" width="6.7109375" style="79" customWidth="1"/>
    <col min="784" max="784" width="0.42578125" style="79" customWidth="1"/>
    <col min="785" max="785" width="6.7109375" style="79" customWidth="1"/>
    <col min="786" max="1024" width="11.42578125" style="79"/>
    <col min="1025" max="1025" width="2.7109375" style="79" customWidth="1"/>
    <col min="1026" max="1026" width="5.7109375" style="79" customWidth="1"/>
    <col min="1027" max="1027" width="6.7109375" style="79" customWidth="1"/>
    <col min="1028" max="1028" width="12.7109375" style="79" customWidth="1"/>
    <col min="1029" max="1030" width="6.7109375" style="79" customWidth="1"/>
    <col min="1031" max="1031" width="0.42578125" style="79" customWidth="1"/>
    <col min="1032" max="1033" width="6.7109375" style="79" customWidth="1"/>
    <col min="1034" max="1034" width="0.42578125" style="79" customWidth="1"/>
    <col min="1035" max="1036" width="6.7109375" style="79" customWidth="1"/>
    <col min="1037" max="1037" width="0.42578125" style="79" customWidth="1"/>
    <col min="1038" max="1039" width="6.7109375" style="79" customWidth="1"/>
    <col min="1040" max="1040" width="0.42578125" style="79" customWidth="1"/>
    <col min="1041" max="1041" width="6.7109375" style="79" customWidth="1"/>
    <col min="1042" max="1280" width="11.42578125" style="79"/>
    <col min="1281" max="1281" width="2.7109375" style="79" customWidth="1"/>
    <col min="1282" max="1282" width="5.7109375" style="79" customWidth="1"/>
    <col min="1283" max="1283" width="6.7109375" style="79" customWidth="1"/>
    <col min="1284" max="1284" width="12.7109375" style="79" customWidth="1"/>
    <col min="1285" max="1286" width="6.7109375" style="79" customWidth="1"/>
    <col min="1287" max="1287" width="0.42578125" style="79" customWidth="1"/>
    <col min="1288" max="1289" width="6.7109375" style="79" customWidth="1"/>
    <col min="1290" max="1290" width="0.42578125" style="79" customWidth="1"/>
    <col min="1291" max="1292" width="6.7109375" style="79" customWidth="1"/>
    <col min="1293" max="1293" width="0.42578125" style="79" customWidth="1"/>
    <col min="1294" max="1295" width="6.7109375" style="79" customWidth="1"/>
    <col min="1296" max="1296" width="0.42578125" style="79" customWidth="1"/>
    <col min="1297" max="1297" width="6.7109375" style="79" customWidth="1"/>
    <col min="1298" max="1536" width="11.42578125" style="79"/>
    <col min="1537" max="1537" width="2.7109375" style="79" customWidth="1"/>
    <col min="1538" max="1538" width="5.7109375" style="79" customWidth="1"/>
    <col min="1539" max="1539" width="6.7109375" style="79" customWidth="1"/>
    <col min="1540" max="1540" width="12.7109375" style="79" customWidth="1"/>
    <col min="1541" max="1542" width="6.7109375" style="79" customWidth="1"/>
    <col min="1543" max="1543" width="0.42578125" style="79" customWidth="1"/>
    <col min="1544" max="1545" width="6.7109375" style="79" customWidth="1"/>
    <col min="1546" max="1546" width="0.42578125" style="79" customWidth="1"/>
    <col min="1547" max="1548" width="6.7109375" style="79" customWidth="1"/>
    <col min="1549" max="1549" width="0.42578125" style="79" customWidth="1"/>
    <col min="1550" max="1551" width="6.7109375" style="79" customWidth="1"/>
    <col min="1552" max="1552" width="0.42578125" style="79" customWidth="1"/>
    <col min="1553" max="1553" width="6.7109375" style="79" customWidth="1"/>
    <col min="1554" max="1792" width="11.42578125" style="79"/>
    <col min="1793" max="1793" width="2.7109375" style="79" customWidth="1"/>
    <col min="1794" max="1794" width="5.7109375" style="79" customWidth="1"/>
    <col min="1795" max="1795" width="6.7109375" style="79" customWidth="1"/>
    <col min="1796" max="1796" width="12.7109375" style="79" customWidth="1"/>
    <col min="1797" max="1798" width="6.7109375" style="79" customWidth="1"/>
    <col min="1799" max="1799" width="0.42578125" style="79" customWidth="1"/>
    <col min="1800" max="1801" width="6.7109375" style="79" customWidth="1"/>
    <col min="1802" max="1802" width="0.42578125" style="79" customWidth="1"/>
    <col min="1803" max="1804" width="6.7109375" style="79" customWidth="1"/>
    <col min="1805" max="1805" width="0.42578125" style="79" customWidth="1"/>
    <col min="1806" max="1807" width="6.7109375" style="79" customWidth="1"/>
    <col min="1808" max="1808" width="0.42578125" style="79" customWidth="1"/>
    <col min="1809" max="1809" width="6.7109375" style="79" customWidth="1"/>
    <col min="1810" max="2048" width="11.42578125" style="79"/>
    <col min="2049" max="2049" width="2.7109375" style="79" customWidth="1"/>
    <col min="2050" max="2050" width="5.7109375" style="79" customWidth="1"/>
    <col min="2051" max="2051" width="6.7109375" style="79" customWidth="1"/>
    <col min="2052" max="2052" width="12.7109375" style="79" customWidth="1"/>
    <col min="2053" max="2054" width="6.7109375" style="79" customWidth="1"/>
    <col min="2055" max="2055" width="0.42578125" style="79" customWidth="1"/>
    <col min="2056" max="2057" width="6.7109375" style="79" customWidth="1"/>
    <col min="2058" max="2058" width="0.42578125" style="79" customWidth="1"/>
    <col min="2059" max="2060" width="6.7109375" style="79" customWidth="1"/>
    <col min="2061" max="2061" width="0.42578125" style="79" customWidth="1"/>
    <col min="2062" max="2063" width="6.7109375" style="79" customWidth="1"/>
    <col min="2064" max="2064" width="0.42578125" style="79" customWidth="1"/>
    <col min="2065" max="2065" width="6.7109375" style="79" customWidth="1"/>
    <col min="2066" max="2304" width="11.42578125" style="79"/>
    <col min="2305" max="2305" width="2.7109375" style="79" customWidth="1"/>
    <col min="2306" max="2306" width="5.7109375" style="79" customWidth="1"/>
    <col min="2307" max="2307" width="6.7109375" style="79" customWidth="1"/>
    <col min="2308" max="2308" width="12.7109375" style="79" customWidth="1"/>
    <col min="2309" max="2310" width="6.7109375" style="79" customWidth="1"/>
    <col min="2311" max="2311" width="0.42578125" style="79" customWidth="1"/>
    <col min="2312" max="2313" width="6.7109375" style="79" customWidth="1"/>
    <col min="2314" max="2314" width="0.42578125" style="79" customWidth="1"/>
    <col min="2315" max="2316" width="6.7109375" style="79" customWidth="1"/>
    <col min="2317" max="2317" width="0.42578125" style="79" customWidth="1"/>
    <col min="2318" max="2319" width="6.7109375" style="79" customWidth="1"/>
    <col min="2320" max="2320" width="0.42578125" style="79" customWidth="1"/>
    <col min="2321" max="2321" width="6.7109375" style="79" customWidth="1"/>
    <col min="2322" max="2560" width="11.42578125" style="79"/>
    <col min="2561" max="2561" width="2.7109375" style="79" customWidth="1"/>
    <col min="2562" max="2562" width="5.7109375" style="79" customWidth="1"/>
    <col min="2563" max="2563" width="6.7109375" style="79" customWidth="1"/>
    <col min="2564" max="2564" width="12.7109375" style="79" customWidth="1"/>
    <col min="2565" max="2566" width="6.7109375" style="79" customWidth="1"/>
    <col min="2567" max="2567" width="0.42578125" style="79" customWidth="1"/>
    <col min="2568" max="2569" width="6.7109375" style="79" customWidth="1"/>
    <col min="2570" max="2570" width="0.42578125" style="79" customWidth="1"/>
    <col min="2571" max="2572" width="6.7109375" style="79" customWidth="1"/>
    <col min="2573" max="2573" width="0.42578125" style="79" customWidth="1"/>
    <col min="2574" max="2575" width="6.7109375" style="79" customWidth="1"/>
    <col min="2576" max="2576" width="0.42578125" style="79" customWidth="1"/>
    <col min="2577" max="2577" width="6.7109375" style="79" customWidth="1"/>
    <col min="2578" max="2816" width="11.42578125" style="79"/>
    <col min="2817" max="2817" width="2.7109375" style="79" customWidth="1"/>
    <col min="2818" max="2818" width="5.7109375" style="79" customWidth="1"/>
    <col min="2819" max="2819" width="6.7109375" style="79" customWidth="1"/>
    <col min="2820" max="2820" width="12.7109375" style="79" customWidth="1"/>
    <col min="2821" max="2822" width="6.7109375" style="79" customWidth="1"/>
    <col min="2823" max="2823" width="0.42578125" style="79" customWidth="1"/>
    <col min="2824" max="2825" width="6.7109375" style="79" customWidth="1"/>
    <col min="2826" max="2826" width="0.42578125" style="79" customWidth="1"/>
    <col min="2827" max="2828" width="6.7109375" style="79" customWidth="1"/>
    <col min="2829" max="2829" width="0.42578125" style="79" customWidth="1"/>
    <col min="2830" max="2831" width="6.7109375" style="79" customWidth="1"/>
    <col min="2832" max="2832" width="0.42578125" style="79" customWidth="1"/>
    <col min="2833" max="2833" width="6.7109375" style="79" customWidth="1"/>
    <col min="2834" max="3072" width="11.42578125" style="79"/>
    <col min="3073" max="3073" width="2.7109375" style="79" customWidth="1"/>
    <col min="3074" max="3074" width="5.7109375" style="79" customWidth="1"/>
    <col min="3075" max="3075" width="6.7109375" style="79" customWidth="1"/>
    <col min="3076" max="3076" width="12.7109375" style="79" customWidth="1"/>
    <col min="3077" max="3078" width="6.7109375" style="79" customWidth="1"/>
    <col min="3079" max="3079" width="0.42578125" style="79" customWidth="1"/>
    <col min="3080" max="3081" width="6.7109375" style="79" customWidth="1"/>
    <col min="3082" max="3082" width="0.42578125" style="79" customWidth="1"/>
    <col min="3083" max="3084" width="6.7109375" style="79" customWidth="1"/>
    <col min="3085" max="3085" width="0.42578125" style="79" customWidth="1"/>
    <col min="3086" max="3087" width="6.7109375" style="79" customWidth="1"/>
    <col min="3088" max="3088" width="0.42578125" style="79" customWidth="1"/>
    <col min="3089" max="3089" width="6.7109375" style="79" customWidth="1"/>
    <col min="3090" max="3328" width="11.42578125" style="79"/>
    <col min="3329" max="3329" width="2.7109375" style="79" customWidth="1"/>
    <col min="3330" max="3330" width="5.7109375" style="79" customWidth="1"/>
    <col min="3331" max="3331" width="6.7109375" style="79" customWidth="1"/>
    <col min="3332" max="3332" width="12.7109375" style="79" customWidth="1"/>
    <col min="3333" max="3334" width="6.7109375" style="79" customWidth="1"/>
    <col min="3335" max="3335" width="0.42578125" style="79" customWidth="1"/>
    <col min="3336" max="3337" width="6.7109375" style="79" customWidth="1"/>
    <col min="3338" max="3338" width="0.42578125" style="79" customWidth="1"/>
    <col min="3339" max="3340" width="6.7109375" style="79" customWidth="1"/>
    <col min="3341" max="3341" width="0.42578125" style="79" customWidth="1"/>
    <col min="3342" max="3343" width="6.7109375" style="79" customWidth="1"/>
    <col min="3344" max="3344" width="0.42578125" style="79" customWidth="1"/>
    <col min="3345" max="3345" width="6.7109375" style="79" customWidth="1"/>
    <col min="3346" max="3584" width="11.42578125" style="79"/>
    <col min="3585" max="3585" width="2.7109375" style="79" customWidth="1"/>
    <col min="3586" max="3586" width="5.7109375" style="79" customWidth="1"/>
    <col min="3587" max="3587" width="6.7109375" style="79" customWidth="1"/>
    <col min="3588" max="3588" width="12.7109375" style="79" customWidth="1"/>
    <col min="3589" max="3590" width="6.7109375" style="79" customWidth="1"/>
    <col min="3591" max="3591" width="0.42578125" style="79" customWidth="1"/>
    <col min="3592" max="3593" width="6.7109375" style="79" customWidth="1"/>
    <col min="3594" max="3594" width="0.42578125" style="79" customWidth="1"/>
    <col min="3595" max="3596" width="6.7109375" style="79" customWidth="1"/>
    <col min="3597" max="3597" width="0.42578125" style="79" customWidth="1"/>
    <col min="3598" max="3599" width="6.7109375" style="79" customWidth="1"/>
    <col min="3600" max="3600" width="0.42578125" style="79" customWidth="1"/>
    <col min="3601" max="3601" width="6.7109375" style="79" customWidth="1"/>
    <col min="3602" max="3840" width="11.42578125" style="79"/>
    <col min="3841" max="3841" width="2.7109375" style="79" customWidth="1"/>
    <col min="3842" max="3842" width="5.7109375" style="79" customWidth="1"/>
    <col min="3843" max="3843" width="6.7109375" style="79" customWidth="1"/>
    <col min="3844" max="3844" width="12.7109375" style="79" customWidth="1"/>
    <col min="3845" max="3846" width="6.7109375" style="79" customWidth="1"/>
    <col min="3847" max="3847" width="0.42578125" style="79" customWidth="1"/>
    <col min="3848" max="3849" width="6.7109375" style="79" customWidth="1"/>
    <col min="3850" max="3850" width="0.42578125" style="79" customWidth="1"/>
    <col min="3851" max="3852" width="6.7109375" style="79" customWidth="1"/>
    <col min="3853" max="3853" width="0.42578125" style="79" customWidth="1"/>
    <col min="3854" max="3855" width="6.7109375" style="79" customWidth="1"/>
    <col min="3856" max="3856" width="0.42578125" style="79" customWidth="1"/>
    <col min="3857" max="3857" width="6.7109375" style="79" customWidth="1"/>
    <col min="3858" max="4096" width="11.42578125" style="79"/>
    <col min="4097" max="4097" width="2.7109375" style="79" customWidth="1"/>
    <col min="4098" max="4098" width="5.7109375" style="79" customWidth="1"/>
    <col min="4099" max="4099" width="6.7109375" style="79" customWidth="1"/>
    <col min="4100" max="4100" width="12.7109375" style="79" customWidth="1"/>
    <col min="4101" max="4102" width="6.7109375" style="79" customWidth="1"/>
    <col min="4103" max="4103" width="0.42578125" style="79" customWidth="1"/>
    <col min="4104" max="4105" width="6.7109375" style="79" customWidth="1"/>
    <col min="4106" max="4106" width="0.42578125" style="79" customWidth="1"/>
    <col min="4107" max="4108" width="6.7109375" style="79" customWidth="1"/>
    <col min="4109" max="4109" width="0.42578125" style="79" customWidth="1"/>
    <col min="4110" max="4111" width="6.7109375" style="79" customWidth="1"/>
    <col min="4112" max="4112" width="0.42578125" style="79" customWidth="1"/>
    <col min="4113" max="4113" width="6.7109375" style="79" customWidth="1"/>
    <col min="4114" max="4352" width="11.42578125" style="79"/>
    <col min="4353" max="4353" width="2.7109375" style="79" customWidth="1"/>
    <col min="4354" max="4354" width="5.7109375" style="79" customWidth="1"/>
    <col min="4355" max="4355" width="6.7109375" style="79" customWidth="1"/>
    <col min="4356" max="4356" width="12.7109375" style="79" customWidth="1"/>
    <col min="4357" max="4358" width="6.7109375" style="79" customWidth="1"/>
    <col min="4359" max="4359" width="0.42578125" style="79" customWidth="1"/>
    <col min="4360" max="4361" width="6.7109375" style="79" customWidth="1"/>
    <col min="4362" max="4362" width="0.42578125" style="79" customWidth="1"/>
    <col min="4363" max="4364" width="6.7109375" style="79" customWidth="1"/>
    <col min="4365" max="4365" width="0.42578125" style="79" customWidth="1"/>
    <col min="4366" max="4367" width="6.7109375" style="79" customWidth="1"/>
    <col min="4368" max="4368" width="0.42578125" style="79" customWidth="1"/>
    <col min="4369" max="4369" width="6.7109375" style="79" customWidth="1"/>
    <col min="4370" max="4608" width="11.42578125" style="79"/>
    <col min="4609" max="4609" width="2.7109375" style="79" customWidth="1"/>
    <col min="4610" max="4610" width="5.7109375" style="79" customWidth="1"/>
    <col min="4611" max="4611" width="6.7109375" style="79" customWidth="1"/>
    <col min="4612" max="4612" width="12.7109375" style="79" customWidth="1"/>
    <col min="4613" max="4614" width="6.7109375" style="79" customWidth="1"/>
    <col min="4615" max="4615" width="0.42578125" style="79" customWidth="1"/>
    <col min="4616" max="4617" width="6.7109375" style="79" customWidth="1"/>
    <col min="4618" max="4618" width="0.42578125" style="79" customWidth="1"/>
    <col min="4619" max="4620" width="6.7109375" style="79" customWidth="1"/>
    <col min="4621" max="4621" width="0.42578125" style="79" customWidth="1"/>
    <col min="4622" max="4623" width="6.7109375" style="79" customWidth="1"/>
    <col min="4624" max="4624" width="0.42578125" style="79" customWidth="1"/>
    <col min="4625" max="4625" width="6.7109375" style="79" customWidth="1"/>
    <col min="4626" max="4864" width="11.42578125" style="79"/>
    <col min="4865" max="4865" width="2.7109375" style="79" customWidth="1"/>
    <col min="4866" max="4866" width="5.7109375" style="79" customWidth="1"/>
    <col min="4867" max="4867" width="6.7109375" style="79" customWidth="1"/>
    <col min="4868" max="4868" width="12.7109375" style="79" customWidth="1"/>
    <col min="4869" max="4870" width="6.7109375" style="79" customWidth="1"/>
    <col min="4871" max="4871" width="0.42578125" style="79" customWidth="1"/>
    <col min="4872" max="4873" width="6.7109375" style="79" customWidth="1"/>
    <col min="4874" max="4874" width="0.42578125" style="79" customWidth="1"/>
    <col min="4875" max="4876" width="6.7109375" style="79" customWidth="1"/>
    <col min="4877" max="4877" width="0.42578125" style="79" customWidth="1"/>
    <col min="4878" max="4879" width="6.7109375" style="79" customWidth="1"/>
    <col min="4880" max="4880" width="0.42578125" style="79" customWidth="1"/>
    <col min="4881" max="4881" width="6.7109375" style="79" customWidth="1"/>
    <col min="4882" max="5120" width="11.42578125" style="79"/>
    <col min="5121" max="5121" width="2.7109375" style="79" customWidth="1"/>
    <col min="5122" max="5122" width="5.7109375" style="79" customWidth="1"/>
    <col min="5123" max="5123" width="6.7109375" style="79" customWidth="1"/>
    <col min="5124" max="5124" width="12.7109375" style="79" customWidth="1"/>
    <col min="5125" max="5126" width="6.7109375" style="79" customWidth="1"/>
    <col min="5127" max="5127" width="0.42578125" style="79" customWidth="1"/>
    <col min="5128" max="5129" width="6.7109375" style="79" customWidth="1"/>
    <col min="5130" max="5130" width="0.42578125" style="79" customWidth="1"/>
    <col min="5131" max="5132" width="6.7109375" style="79" customWidth="1"/>
    <col min="5133" max="5133" width="0.42578125" style="79" customWidth="1"/>
    <col min="5134" max="5135" width="6.7109375" style="79" customWidth="1"/>
    <col min="5136" max="5136" width="0.42578125" style="79" customWidth="1"/>
    <col min="5137" max="5137" width="6.7109375" style="79" customWidth="1"/>
    <col min="5138" max="5376" width="11.42578125" style="79"/>
    <col min="5377" max="5377" width="2.7109375" style="79" customWidth="1"/>
    <col min="5378" max="5378" width="5.7109375" style="79" customWidth="1"/>
    <col min="5379" max="5379" width="6.7109375" style="79" customWidth="1"/>
    <col min="5380" max="5380" width="12.7109375" style="79" customWidth="1"/>
    <col min="5381" max="5382" width="6.7109375" style="79" customWidth="1"/>
    <col min="5383" max="5383" width="0.42578125" style="79" customWidth="1"/>
    <col min="5384" max="5385" width="6.7109375" style="79" customWidth="1"/>
    <col min="5386" max="5386" width="0.42578125" style="79" customWidth="1"/>
    <col min="5387" max="5388" width="6.7109375" style="79" customWidth="1"/>
    <col min="5389" max="5389" width="0.42578125" style="79" customWidth="1"/>
    <col min="5390" max="5391" width="6.7109375" style="79" customWidth="1"/>
    <col min="5392" max="5392" width="0.42578125" style="79" customWidth="1"/>
    <col min="5393" max="5393" width="6.7109375" style="79" customWidth="1"/>
    <col min="5394" max="5632" width="11.42578125" style="79"/>
    <col min="5633" max="5633" width="2.7109375" style="79" customWidth="1"/>
    <col min="5634" max="5634" width="5.7109375" style="79" customWidth="1"/>
    <col min="5635" max="5635" width="6.7109375" style="79" customWidth="1"/>
    <col min="5636" max="5636" width="12.7109375" style="79" customWidth="1"/>
    <col min="5637" max="5638" width="6.7109375" style="79" customWidth="1"/>
    <col min="5639" max="5639" width="0.42578125" style="79" customWidth="1"/>
    <col min="5640" max="5641" width="6.7109375" style="79" customWidth="1"/>
    <col min="5642" max="5642" width="0.42578125" style="79" customWidth="1"/>
    <col min="5643" max="5644" width="6.7109375" style="79" customWidth="1"/>
    <col min="5645" max="5645" width="0.42578125" style="79" customWidth="1"/>
    <col min="5646" max="5647" width="6.7109375" style="79" customWidth="1"/>
    <col min="5648" max="5648" width="0.42578125" style="79" customWidth="1"/>
    <col min="5649" max="5649" width="6.7109375" style="79" customWidth="1"/>
    <col min="5650" max="5888" width="11.42578125" style="79"/>
    <col min="5889" max="5889" width="2.7109375" style="79" customWidth="1"/>
    <col min="5890" max="5890" width="5.7109375" style="79" customWidth="1"/>
    <col min="5891" max="5891" width="6.7109375" style="79" customWidth="1"/>
    <col min="5892" max="5892" width="12.7109375" style="79" customWidth="1"/>
    <col min="5893" max="5894" width="6.7109375" style="79" customWidth="1"/>
    <col min="5895" max="5895" width="0.42578125" style="79" customWidth="1"/>
    <col min="5896" max="5897" width="6.7109375" style="79" customWidth="1"/>
    <col min="5898" max="5898" width="0.42578125" style="79" customWidth="1"/>
    <col min="5899" max="5900" width="6.7109375" style="79" customWidth="1"/>
    <col min="5901" max="5901" width="0.42578125" style="79" customWidth="1"/>
    <col min="5902" max="5903" width="6.7109375" style="79" customWidth="1"/>
    <col min="5904" max="5904" width="0.42578125" style="79" customWidth="1"/>
    <col min="5905" max="5905" width="6.7109375" style="79" customWidth="1"/>
    <col min="5906" max="6144" width="11.42578125" style="79"/>
    <col min="6145" max="6145" width="2.7109375" style="79" customWidth="1"/>
    <col min="6146" max="6146" width="5.7109375" style="79" customWidth="1"/>
    <col min="6147" max="6147" width="6.7109375" style="79" customWidth="1"/>
    <col min="6148" max="6148" width="12.7109375" style="79" customWidth="1"/>
    <col min="6149" max="6150" width="6.7109375" style="79" customWidth="1"/>
    <col min="6151" max="6151" width="0.42578125" style="79" customWidth="1"/>
    <col min="6152" max="6153" width="6.7109375" style="79" customWidth="1"/>
    <col min="6154" max="6154" width="0.42578125" style="79" customWidth="1"/>
    <col min="6155" max="6156" width="6.7109375" style="79" customWidth="1"/>
    <col min="6157" max="6157" width="0.42578125" style="79" customWidth="1"/>
    <col min="6158" max="6159" width="6.7109375" style="79" customWidth="1"/>
    <col min="6160" max="6160" width="0.42578125" style="79" customWidth="1"/>
    <col min="6161" max="6161" width="6.7109375" style="79" customWidth="1"/>
    <col min="6162" max="6400" width="11.42578125" style="79"/>
    <col min="6401" max="6401" width="2.7109375" style="79" customWidth="1"/>
    <col min="6402" max="6402" width="5.7109375" style="79" customWidth="1"/>
    <col min="6403" max="6403" width="6.7109375" style="79" customWidth="1"/>
    <col min="6404" max="6404" width="12.7109375" style="79" customWidth="1"/>
    <col min="6405" max="6406" width="6.7109375" style="79" customWidth="1"/>
    <col min="6407" max="6407" width="0.42578125" style="79" customWidth="1"/>
    <col min="6408" max="6409" width="6.7109375" style="79" customWidth="1"/>
    <col min="6410" max="6410" width="0.42578125" style="79" customWidth="1"/>
    <col min="6411" max="6412" width="6.7109375" style="79" customWidth="1"/>
    <col min="6413" max="6413" width="0.42578125" style="79" customWidth="1"/>
    <col min="6414" max="6415" width="6.7109375" style="79" customWidth="1"/>
    <col min="6416" max="6416" width="0.42578125" style="79" customWidth="1"/>
    <col min="6417" max="6417" width="6.7109375" style="79" customWidth="1"/>
    <col min="6418" max="6656" width="11.42578125" style="79"/>
    <col min="6657" max="6657" width="2.7109375" style="79" customWidth="1"/>
    <col min="6658" max="6658" width="5.7109375" style="79" customWidth="1"/>
    <col min="6659" max="6659" width="6.7109375" style="79" customWidth="1"/>
    <col min="6660" max="6660" width="12.7109375" style="79" customWidth="1"/>
    <col min="6661" max="6662" width="6.7109375" style="79" customWidth="1"/>
    <col min="6663" max="6663" width="0.42578125" style="79" customWidth="1"/>
    <col min="6664" max="6665" width="6.7109375" style="79" customWidth="1"/>
    <col min="6666" max="6666" width="0.42578125" style="79" customWidth="1"/>
    <col min="6667" max="6668" width="6.7109375" style="79" customWidth="1"/>
    <col min="6669" max="6669" width="0.42578125" style="79" customWidth="1"/>
    <col min="6670" max="6671" width="6.7109375" style="79" customWidth="1"/>
    <col min="6672" max="6672" width="0.42578125" style="79" customWidth="1"/>
    <col min="6673" max="6673" width="6.7109375" style="79" customWidth="1"/>
    <col min="6674" max="6912" width="11.42578125" style="79"/>
    <col min="6913" max="6913" width="2.7109375" style="79" customWidth="1"/>
    <col min="6914" max="6914" width="5.7109375" style="79" customWidth="1"/>
    <col min="6915" max="6915" width="6.7109375" style="79" customWidth="1"/>
    <col min="6916" max="6916" width="12.7109375" style="79" customWidth="1"/>
    <col min="6917" max="6918" width="6.7109375" style="79" customWidth="1"/>
    <col min="6919" max="6919" width="0.42578125" style="79" customWidth="1"/>
    <col min="6920" max="6921" width="6.7109375" style="79" customWidth="1"/>
    <col min="6922" max="6922" width="0.42578125" style="79" customWidth="1"/>
    <col min="6923" max="6924" width="6.7109375" style="79" customWidth="1"/>
    <col min="6925" max="6925" width="0.42578125" style="79" customWidth="1"/>
    <col min="6926" max="6927" width="6.7109375" style="79" customWidth="1"/>
    <col min="6928" max="6928" width="0.42578125" style="79" customWidth="1"/>
    <col min="6929" max="6929" width="6.7109375" style="79" customWidth="1"/>
    <col min="6930" max="7168" width="11.42578125" style="79"/>
    <col min="7169" max="7169" width="2.7109375" style="79" customWidth="1"/>
    <col min="7170" max="7170" width="5.7109375" style="79" customWidth="1"/>
    <col min="7171" max="7171" width="6.7109375" style="79" customWidth="1"/>
    <col min="7172" max="7172" width="12.7109375" style="79" customWidth="1"/>
    <col min="7173" max="7174" width="6.7109375" style="79" customWidth="1"/>
    <col min="7175" max="7175" width="0.42578125" style="79" customWidth="1"/>
    <col min="7176" max="7177" width="6.7109375" style="79" customWidth="1"/>
    <col min="7178" max="7178" width="0.42578125" style="79" customWidth="1"/>
    <col min="7179" max="7180" width="6.7109375" style="79" customWidth="1"/>
    <col min="7181" max="7181" width="0.42578125" style="79" customWidth="1"/>
    <col min="7182" max="7183" width="6.7109375" style="79" customWidth="1"/>
    <col min="7184" max="7184" width="0.42578125" style="79" customWidth="1"/>
    <col min="7185" max="7185" width="6.7109375" style="79" customWidth="1"/>
    <col min="7186" max="7424" width="11.42578125" style="79"/>
    <col min="7425" max="7425" width="2.7109375" style="79" customWidth="1"/>
    <col min="7426" max="7426" width="5.7109375" style="79" customWidth="1"/>
    <col min="7427" max="7427" width="6.7109375" style="79" customWidth="1"/>
    <col min="7428" max="7428" width="12.7109375" style="79" customWidth="1"/>
    <col min="7429" max="7430" width="6.7109375" style="79" customWidth="1"/>
    <col min="7431" max="7431" width="0.42578125" style="79" customWidth="1"/>
    <col min="7432" max="7433" width="6.7109375" style="79" customWidth="1"/>
    <col min="7434" max="7434" width="0.42578125" style="79" customWidth="1"/>
    <col min="7435" max="7436" width="6.7109375" style="79" customWidth="1"/>
    <col min="7437" max="7437" width="0.42578125" style="79" customWidth="1"/>
    <col min="7438" max="7439" width="6.7109375" style="79" customWidth="1"/>
    <col min="7440" max="7440" width="0.42578125" style="79" customWidth="1"/>
    <col min="7441" max="7441" width="6.7109375" style="79" customWidth="1"/>
    <col min="7442" max="7680" width="11.42578125" style="79"/>
    <col min="7681" max="7681" width="2.7109375" style="79" customWidth="1"/>
    <col min="7682" max="7682" width="5.7109375" style="79" customWidth="1"/>
    <col min="7683" max="7683" width="6.7109375" style="79" customWidth="1"/>
    <col min="7684" max="7684" width="12.7109375" style="79" customWidth="1"/>
    <col min="7685" max="7686" width="6.7109375" style="79" customWidth="1"/>
    <col min="7687" max="7687" width="0.42578125" style="79" customWidth="1"/>
    <col min="7688" max="7689" width="6.7109375" style="79" customWidth="1"/>
    <col min="7690" max="7690" width="0.42578125" style="79" customWidth="1"/>
    <col min="7691" max="7692" width="6.7109375" style="79" customWidth="1"/>
    <col min="7693" max="7693" width="0.42578125" style="79" customWidth="1"/>
    <col min="7694" max="7695" width="6.7109375" style="79" customWidth="1"/>
    <col min="7696" max="7696" width="0.42578125" style="79" customWidth="1"/>
    <col min="7697" max="7697" width="6.7109375" style="79" customWidth="1"/>
    <col min="7698" max="7936" width="11.42578125" style="79"/>
    <col min="7937" max="7937" width="2.7109375" style="79" customWidth="1"/>
    <col min="7938" max="7938" width="5.7109375" style="79" customWidth="1"/>
    <col min="7939" max="7939" width="6.7109375" style="79" customWidth="1"/>
    <col min="7940" max="7940" width="12.7109375" style="79" customWidth="1"/>
    <col min="7941" max="7942" width="6.7109375" style="79" customWidth="1"/>
    <col min="7943" max="7943" width="0.42578125" style="79" customWidth="1"/>
    <col min="7944" max="7945" width="6.7109375" style="79" customWidth="1"/>
    <col min="7946" max="7946" width="0.42578125" style="79" customWidth="1"/>
    <col min="7947" max="7948" width="6.7109375" style="79" customWidth="1"/>
    <col min="7949" max="7949" width="0.42578125" style="79" customWidth="1"/>
    <col min="7950" max="7951" width="6.7109375" style="79" customWidth="1"/>
    <col min="7952" max="7952" width="0.42578125" style="79" customWidth="1"/>
    <col min="7953" max="7953" width="6.7109375" style="79" customWidth="1"/>
    <col min="7954" max="8192" width="11.42578125" style="79"/>
    <col min="8193" max="8193" width="2.7109375" style="79" customWidth="1"/>
    <col min="8194" max="8194" width="5.7109375" style="79" customWidth="1"/>
    <col min="8195" max="8195" width="6.7109375" style="79" customWidth="1"/>
    <col min="8196" max="8196" width="12.7109375" style="79" customWidth="1"/>
    <col min="8197" max="8198" width="6.7109375" style="79" customWidth="1"/>
    <col min="8199" max="8199" width="0.42578125" style="79" customWidth="1"/>
    <col min="8200" max="8201" width="6.7109375" style="79" customWidth="1"/>
    <col min="8202" max="8202" width="0.42578125" style="79" customWidth="1"/>
    <col min="8203" max="8204" width="6.7109375" style="79" customWidth="1"/>
    <col min="8205" max="8205" width="0.42578125" style="79" customWidth="1"/>
    <col min="8206" max="8207" width="6.7109375" style="79" customWidth="1"/>
    <col min="8208" max="8208" width="0.42578125" style="79" customWidth="1"/>
    <col min="8209" max="8209" width="6.7109375" style="79" customWidth="1"/>
    <col min="8210" max="8448" width="11.42578125" style="79"/>
    <col min="8449" max="8449" width="2.7109375" style="79" customWidth="1"/>
    <col min="8450" max="8450" width="5.7109375" style="79" customWidth="1"/>
    <col min="8451" max="8451" width="6.7109375" style="79" customWidth="1"/>
    <col min="8452" max="8452" width="12.7109375" style="79" customWidth="1"/>
    <col min="8453" max="8454" width="6.7109375" style="79" customWidth="1"/>
    <col min="8455" max="8455" width="0.42578125" style="79" customWidth="1"/>
    <col min="8456" max="8457" width="6.7109375" style="79" customWidth="1"/>
    <col min="8458" max="8458" width="0.42578125" style="79" customWidth="1"/>
    <col min="8459" max="8460" width="6.7109375" style="79" customWidth="1"/>
    <col min="8461" max="8461" width="0.42578125" style="79" customWidth="1"/>
    <col min="8462" max="8463" width="6.7109375" style="79" customWidth="1"/>
    <col min="8464" max="8464" width="0.42578125" style="79" customWidth="1"/>
    <col min="8465" max="8465" width="6.7109375" style="79" customWidth="1"/>
    <col min="8466" max="8704" width="11.42578125" style="79"/>
    <col min="8705" max="8705" width="2.7109375" style="79" customWidth="1"/>
    <col min="8706" max="8706" width="5.7109375" style="79" customWidth="1"/>
    <col min="8707" max="8707" width="6.7109375" style="79" customWidth="1"/>
    <col min="8708" max="8708" width="12.7109375" style="79" customWidth="1"/>
    <col min="8709" max="8710" width="6.7109375" style="79" customWidth="1"/>
    <col min="8711" max="8711" width="0.42578125" style="79" customWidth="1"/>
    <col min="8712" max="8713" width="6.7109375" style="79" customWidth="1"/>
    <col min="8714" max="8714" width="0.42578125" style="79" customWidth="1"/>
    <col min="8715" max="8716" width="6.7109375" style="79" customWidth="1"/>
    <col min="8717" max="8717" width="0.42578125" style="79" customWidth="1"/>
    <col min="8718" max="8719" width="6.7109375" style="79" customWidth="1"/>
    <col min="8720" max="8720" width="0.42578125" style="79" customWidth="1"/>
    <col min="8721" max="8721" width="6.7109375" style="79" customWidth="1"/>
    <col min="8722" max="8960" width="11.42578125" style="79"/>
    <col min="8961" max="8961" width="2.7109375" style="79" customWidth="1"/>
    <col min="8962" max="8962" width="5.7109375" style="79" customWidth="1"/>
    <col min="8963" max="8963" width="6.7109375" style="79" customWidth="1"/>
    <col min="8964" max="8964" width="12.7109375" style="79" customWidth="1"/>
    <col min="8965" max="8966" width="6.7109375" style="79" customWidth="1"/>
    <col min="8967" max="8967" width="0.42578125" style="79" customWidth="1"/>
    <col min="8968" max="8969" width="6.7109375" style="79" customWidth="1"/>
    <col min="8970" max="8970" width="0.42578125" style="79" customWidth="1"/>
    <col min="8971" max="8972" width="6.7109375" style="79" customWidth="1"/>
    <col min="8973" max="8973" width="0.42578125" style="79" customWidth="1"/>
    <col min="8974" max="8975" width="6.7109375" style="79" customWidth="1"/>
    <col min="8976" max="8976" width="0.42578125" style="79" customWidth="1"/>
    <col min="8977" max="8977" width="6.7109375" style="79" customWidth="1"/>
    <col min="8978" max="9216" width="11.42578125" style="79"/>
    <col min="9217" max="9217" width="2.7109375" style="79" customWidth="1"/>
    <col min="9218" max="9218" width="5.7109375" style="79" customWidth="1"/>
    <col min="9219" max="9219" width="6.7109375" style="79" customWidth="1"/>
    <col min="9220" max="9220" width="12.7109375" style="79" customWidth="1"/>
    <col min="9221" max="9222" width="6.7109375" style="79" customWidth="1"/>
    <col min="9223" max="9223" width="0.42578125" style="79" customWidth="1"/>
    <col min="9224" max="9225" width="6.7109375" style="79" customWidth="1"/>
    <col min="9226" max="9226" width="0.42578125" style="79" customWidth="1"/>
    <col min="9227" max="9228" width="6.7109375" style="79" customWidth="1"/>
    <col min="9229" max="9229" width="0.42578125" style="79" customWidth="1"/>
    <col min="9230" max="9231" width="6.7109375" style="79" customWidth="1"/>
    <col min="9232" max="9232" width="0.42578125" style="79" customWidth="1"/>
    <col min="9233" max="9233" width="6.7109375" style="79" customWidth="1"/>
    <col min="9234" max="9472" width="11.42578125" style="79"/>
    <col min="9473" max="9473" width="2.7109375" style="79" customWidth="1"/>
    <col min="9474" max="9474" width="5.7109375" style="79" customWidth="1"/>
    <col min="9475" max="9475" width="6.7109375" style="79" customWidth="1"/>
    <col min="9476" max="9476" width="12.7109375" style="79" customWidth="1"/>
    <col min="9477" max="9478" width="6.7109375" style="79" customWidth="1"/>
    <col min="9479" max="9479" width="0.42578125" style="79" customWidth="1"/>
    <col min="9480" max="9481" width="6.7109375" style="79" customWidth="1"/>
    <col min="9482" max="9482" width="0.42578125" style="79" customWidth="1"/>
    <col min="9483" max="9484" width="6.7109375" style="79" customWidth="1"/>
    <col min="9485" max="9485" width="0.42578125" style="79" customWidth="1"/>
    <col min="9486" max="9487" width="6.7109375" style="79" customWidth="1"/>
    <col min="9488" max="9488" width="0.42578125" style="79" customWidth="1"/>
    <col min="9489" max="9489" width="6.7109375" style="79" customWidth="1"/>
    <col min="9490" max="9728" width="11.42578125" style="79"/>
    <col min="9729" max="9729" width="2.7109375" style="79" customWidth="1"/>
    <col min="9730" max="9730" width="5.7109375" style="79" customWidth="1"/>
    <col min="9731" max="9731" width="6.7109375" style="79" customWidth="1"/>
    <col min="9732" max="9732" width="12.7109375" style="79" customWidth="1"/>
    <col min="9733" max="9734" width="6.7109375" style="79" customWidth="1"/>
    <col min="9735" max="9735" width="0.42578125" style="79" customWidth="1"/>
    <col min="9736" max="9737" width="6.7109375" style="79" customWidth="1"/>
    <col min="9738" max="9738" width="0.42578125" style="79" customWidth="1"/>
    <col min="9739" max="9740" width="6.7109375" style="79" customWidth="1"/>
    <col min="9741" max="9741" width="0.42578125" style="79" customWidth="1"/>
    <col min="9742" max="9743" width="6.7109375" style="79" customWidth="1"/>
    <col min="9744" max="9744" width="0.42578125" style="79" customWidth="1"/>
    <col min="9745" max="9745" width="6.7109375" style="79" customWidth="1"/>
    <col min="9746" max="9984" width="11.42578125" style="79"/>
    <col min="9985" max="9985" width="2.7109375" style="79" customWidth="1"/>
    <col min="9986" max="9986" width="5.7109375" style="79" customWidth="1"/>
    <col min="9987" max="9987" width="6.7109375" style="79" customWidth="1"/>
    <col min="9988" max="9988" width="12.7109375" style="79" customWidth="1"/>
    <col min="9989" max="9990" width="6.7109375" style="79" customWidth="1"/>
    <col min="9991" max="9991" width="0.42578125" style="79" customWidth="1"/>
    <col min="9992" max="9993" width="6.7109375" style="79" customWidth="1"/>
    <col min="9994" max="9994" width="0.42578125" style="79" customWidth="1"/>
    <col min="9995" max="9996" width="6.7109375" style="79" customWidth="1"/>
    <col min="9997" max="9997" width="0.42578125" style="79" customWidth="1"/>
    <col min="9998" max="9999" width="6.7109375" style="79" customWidth="1"/>
    <col min="10000" max="10000" width="0.42578125" style="79" customWidth="1"/>
    <col min="10001" max="10001" width="6.7109375" style="79" customWidth="1"/>
    <col min="10002" max="10240" width="11.42578125" style="79"/>
    <col min="10241" max="10241" width="2.7109375" style="79" customWidth="1"/>
    <col min="10242" max="10242" width="5.7109375" style="79" customWidth="1"/>
    <col min="10243" max="10243" width="6.7109375" style="79" customWidth="1"/>
    <col min="10244" max="10244" width="12.7109375" style="79" customWidth="1"/>
    <col min="10245" max="10246" width="6.7109375" style="79" customWidth="1"/>
    <col min="10247" max="10247" width="0.42578125" style="79" customWidth="1"/>
    <col min="10248" max="10249" width="6.7109375" style="79" customWidth="1"/>
    <col min="10250" max="10250" width="0.42578125" style="79" customWidth="1"/>
    <col min="10251" max="10252" width="6.7109375" style="79" customWidth="1"/>
    <col min="10253" max="10253" width="0.42578125" style="79" customWidth="1"/>
    <col min="10254" max="10255" width="6.7109375" style="79" customWidth="1"/>
    <col min="10256" max="10256" width="0.42578125" style="79" customWidth="1"/>
    <col min="10257" max="10257" width="6.7109375" style="79" customWidth="1"/>
    <col min="10258" max="10496" width="11.42578125" style="79"/>
    <col min="10497" max="10497" width="2.7109375" style="79" customWidth="1"/>
    <col min="10498" max="10498" width="5.7109375" style="79" customWidth="1"/>
    <col min="10499" max="10499" width="6.7109375" style="79" customWidth="1"/>
    <col min="10500" max="10500" width="12.7109375" style="79" customWidth="1"/>
    <col min="10501" max="10502" width="6.7109375" style="79" customWidth="1"/>
    <col min="10503" max="10503" width="0.42578125" style="79" customWidth="1"/>
    <col min="10504" max="10505" width="6.7109375" style="79" customWidth="1"/>
    <col min="10506" max="10506" width="0.42578125" style="79" customWidth="1"/>
    <col min="10507" max="10508" width="6.7109375" style="79" customWidth="1"/>
    <col min="10509" max="10509" width="0.42578125" style="79" customWidth="1"/>
    <col min="10510" max="10511" width="6.7109375" style="79" customWidth="1"/>
    <col min="10512" max="10512" width="0.42578125" style="79" customWidth="1"/>
    <col min="10513" max="10513" width="6.7109375" style="79" customWidth="1"/>
    <col min="10514" max="10752" width="11.42578125" style="79"/>
    <col min="10753" max="10753" width="2.7109375" style="79" customWidth="1"/>
    <col min="10754" max="10754" width="5.7109375" style="79" customWidth="1"/>
    <col min="10755" max="10755" width="6.7109375" style="79" customWidth="1"/>
    <col min="10756" max="10756" width="12.7109375" style="79" customWidth="1"/>
    <col min="10757" max="10758" width="6.7109375" style="79" customWidth="1"/>
    <col min="10759" max="10759" width="0.42578125" style="79" customWidth="1"/>
    <col min="10760" max="10761" width="6.7109375" style="79" customWidth="1"/>
    <col min="10762" max="10762" width="0.42578125" style="79" customWidth="1"/>
    <col min="10763" max="10764" width="6.7109375" style="79" customWidth="1"/>
    <col min="10765" max="10765" width="0.42578125" style="79" customWidth="1"/>
    <col min="10766" max="10767" width="6.7109375" style="79" customWidth="1"/>
    <col min="10768" max="10768" width="0.42578125" style="79" customWidth="1"/>
    <col min="10769" max="10769" width="6.7109375" style="79" customWidth="1"/>
    <col min="10770" max="11008" width="11.42578125" style="79"/>
    <col min="11009" max="11009" width="2.7109375" style="79" customWidth="1"/>
    <col min="11010" max="11010" width="5.7109375" style="79" customWidth="1"/>
    <col min="11011" max="11011" width="6.7109375" style="79" customWidth="1"/>
    <col min="11012" max="11012" width="12.7109375" style="79" customWidth="1"/>
    <col min="11013" max="11014" width="6.7109375" style="79" customWidth="1"/>
    <col min="11015" max="11015" width="0.42578125" style="79" customWidth="1"/>
    <col min="11016" max="11017" width="6.7109375" style="79" customWidth="1"/>
    <col min="11018" max="11018" width="0.42578125" style="79" customWidth="1"/>
    <col min="11019" max="11020" width="6.7109375" style="79" customWidth="1"/>
    <col min="11021" max="11021" width="0.42578125" style="79" customWidth="1"/>
    <col min="11022" max="11023" width="6.7109375" style="79" customWidth="1"/>
    <col min="11024" max="11024" width="0.42578125" style="79" customWidth="1"/>
    <col min="11025" max="11025" width="6.7109375" style="79" customWidth="1"/>
    <col min="11026" max="11264" width="11.42578125" style="79"/>
    <col min="11265" max="11265" width="2.7109375" style="79" customWidth="1"/>
    <col min="11266" max="11266" width="5.7109375" style="79" customWidth="1"/>
    <col min="11267" max="11267" width="6.7109375" style="79" customWidth="1"/>
    <col min="11268" max="11268" width="12.7109375" style="79" customWidth="1"/>
    <col min="11269" max="11270" width="6.7109375" style="79" customWidth="1"/>
    <col min="11271" max="11271" width="0.42578125" style="79" customWidth="1"/>
    <col min="11272" max="11273" width="6.7109375" style="79" customWidth="1"/>
    <col min="11274" max="11274" width="0.42578125" style="79" customWidth="1"/>
    <col min="11275" max="11276" width="6.7109375" style="79" customWidth="1"/>
    <col min="11277" max="11277" width="0.42578125" style="79" customWidth="1"/>
    <col min="11278" max="11279" width="6.7109375" style="79" customWidth="1"/>
    <col min="11280" max="11280" width="0.42578125" style="79" customWidth="1"/>
    <col min="11281" max="11281" width="6.7109375" style="79" customWidth="1"/>
    <col min="11282" max="11520" width="11.42578125" style="79"/>
    <col min="11521" max="11521" width="2.7109375" style="79" customWidth="1"/>
    <col min="11522" max="11522" width="5.7109375" style="79" customWidth="1"/>
    <col min="11523" max="11523" width="6.7109375" style="79" customWidth="1"/>
    <col min="11524" max="11524" width="12.7109375" style="79" customWidth="1"/>
    <col min="11525" max="11526" width="6.7109375" style="79" customWidth="1"/>
    <col min="11527" max="11527" width="0.42578125" style="79" customWidth="1"/>
    <col min="11528" max="11529" width="6.7109375" style="79" customWidth="1"/>
    <col min="11530" max="11530" width="0.42578125" style="79" customWidth="1"/>
    <col min="11531" max="11532" width="6.7109375" style="79" customWidth="1"/>
    <col min="11533" max="11533" width="0.42578125" style="79" customWidth="1"/>
    <col min="11534" max="11535" width="6.7109375" style="79" customWidth="1"/>
    <col min="11536" max="11536" width="0.42578125" style="79" customWidth="1"/>
    <col min="11537" max="11537" width="6.7109375" style="79" customWidth="1"/>
    <col min="11538" max="11776" width="11.42578125" style="79"/>
    <col min="11777" max="11777" width="2.7109375" style="79" customWidth="1"/>
    <col min="11778" max="11778" width="5.7109375" style="79" customWidth="1"/>
    <col min="11779" max="11779" width="6.7109375" style="79" customWidth="1"/>
    <col min="11780" max="11780" width="12.7109375" style="79" customWidth="1"/>
    <col min="11781" max="11782" width="6.7109375" style="79" customWidth="1"/>
    <col min="11783" max="11783" width="0.42578125" style="79" customWidth="1"/>
    <col min="11784" max="11785" width="6.7109375" style="79" customWidth="1"/>
    <col min="11786" max="11786" width="0.42578125" style="79" customWidth="1"/>
    <col min="11787" max="11788" width="6.7109375" style="79" customWidth="1"/>
    <col min="11789" max="11789" width="0.42578125" style="79" customWidth="1"/>
    <col min="11790" max="11791" width="6.7109375" style="79" customWidth="1"/>
    <col min="11792" max="11792" width="0.42578125" style="79" customWidth="1"/>
    <col min="11793" max="11793" width="6.7109375" style="79" customWidth="1"/>
    <col min="11794" max="12032" width="11.42578125" style="79"/>
    <col min="12033" max="12033" width="2.7109375" style="79" customWidth="1"/>
    <col min="12034" max="12034" width="5.7109375" style="79" customWidth="1"/>
    <col min="12035" max="12035" width="6.7109375" style="79" customWidth="1"/>
    <col min="12036" max="12036" width="12.7109375" style="79" customWidth="1"/>
    <col min="12037" max="12038" width="6.7109375" style="79" customWidth="1"/>
    <col min="12039" max="12039" width="0.42578125" style="79" customWidth="1"/>
    <col min="12040" max="12041" width="6.7109375" style="79" customWidth="1"/>
    <col min="12042" max="12042" width="0.42578125" style="79" customWidth="1"/>
    <col min="12043" max="12044" width="6.7109375" style="79" customWidth="1"/>
    <col min="12045" max="12045" width="0.42578125" style="79" customWidth="1"/>
    <col min="12046" max="12047" width="6.7109375" style="79" customWidth="1"/>
    <col min="12048" max="12048" width="0.42578125" style="79" customWidth="1"/>
    <col min="12049" max="12049" width="6.7109375" style="79" customWidth="1"/>
    <col min="12050" max="12288" width="11.42578125" style="79"/>
    <col min="12289" max="12289" width="2.7109375" style="79" customWidth="1"/>
    <col min="12290" max="12290" width="5.7109375" style="79" customWidth="1"/>
    <col min="12291" max="12291" width="6.7109375" style="79" customWidth="1"/>
    <col min="12292" max="12292" width="12.7109375" style="79" customWidth="1"/>
    <col min="12293" max="12294" width="6.7109375" style="79" customWidth="1"/>
    <col min="12295" max="12295" width="0.42578125" style="79" customWidth="1"/>
    <col min="12296" max="12297" width="6.7109375" style="79" customWidth="1"/>
    <col min="12298" max="12298" width="0.42578125" style="79" customWidth="1"/>
    <col min="12299" max="12300" width="6.7109375" style="79" customWidth="1"/>
    <col min="12301" max="12301" width="0.42578125" style="79" customWidth="1"/>
    <col min="12302" max="12303" width="6.7109375" style="79" customWidth="1"/>
    <col min="12304" max="12304" width="0.42578125" style="79" customWidth="1"/>
    <col min="12305" max="12305" width="6.7109375" style="79" customWidth="1"/>
    <col min="12306" max="12544" width="11.42578125" style="79"/>
    <col min="12545" max="12545" width="2.7109375" style="79" customWidth="1"/>
    <col min="12546" max="12546" width="5.7109375" style="79" customWidth="1"/>
    <col min="12547" max="12547" width="6.7109375" style="79" customWidth="1"/>
    <col min="12548" max="12548" width="12.7109375" style="79" customWidth="1"/>
    <col min="12549" max="12550" width="6.7109375" style="79" customWidth="1"/>
    <col min="12551" max="12551" width="0.42578125" style="79" customWidth="1"/>
    <col min="12552" max="12553" width="6.7109375" style="79" customWidth="1"/>
    <col min="12554" max="12554" width="0.42578125" style="79" customWidth="1"/>
    <col min="12555" max="12556" width="6.7109375" style="79" customWidth="1"/>
    <col min="12557" max="12557" width="0.42578125" style="79" customWidth="1"/>
    <col min="12558" max="12559" width="6.7109375" style="79" customWidth="1"/>
    <col min="12560" max="12560" width="0.42578125" style="79" customWidth="1"/>
    <col min="12561" max="12561" width="6.7109375" style="79" customWidth="1"/>
    <col min="12562" max="12800" width="11.42578125" style="79"/>
    <col min="12801" max="12801" width="2.7109375" style="79" customWidth="1"/>
    <col min="12802" max="12802" width="5.7109375" style="79" customWidth="1"/>
    <col min="12803" max="12803" width="6.7109375" style="79" customWidth="1"/>
    <col min="12804" max="12804" width="12.7109375" style="79" customWidth="1"/>
    <col min="12805" max="12806" width="6.7109375" style="79" customWidth="1"/>
    <col min="12807" max="12807" width="0.42578125" style="79" customWidth="1"/>
    <col min="12808" max="12809" width="6.7109375" style="79" customWidth="1"/>
    <col min="12810" max="12810" width="0.42578125" style="79" customWidth="1"/>
    <col min="12811" max="12812" width="6.7109375" style="79" customWidth="1"/>
    <col min="12813" max="12813" width="0.42578125" style="79" customWidth="1"/>
    <col min="12814" max="12815" width="6.7109375" style="79" customWidth="1"/>
    <col min="12816" max="12816" width="0.42578125" style="79" customWidth="1"/>
    <col min="12817" max="12817" width="6.7109375" style="79" customWidth="1"/>
    <col min="12818" max="13056" width="11.42578125" style="79"/>
    <col min="13057" max="13057" width="2.7109375" style="79" customWidth="1"/>
    <col min="13058" max="13058" width="5.7109375" style="79" customWidth="1"/>
    <col min="13059" max="13059" width="6.7109375" style="79" customWidth="1"/>
    <col min="13060" max="13060" width="12.7109375" style="79" customWidth="1"/>
    <col min="13061" max="13062" width="6.7109375" style="79" customWidth="1"/>
    <col min="13063" max="13063" width="0.42578125" style="79" customWidth="1"/>
    <col min="13064" max="13065" width="6.7109375" style="79" customWidth="1"/>
    <col min="13066" max="13066" width="0.42578125" style="79" customWidth="1"/>
    <col min="13067" max="13068" width="6.7109375" style="79" customWidth="1"/>
    <col min="13069" max="13069" width="0.42578125" style="79" customWidth="1"/>
    <col min="13070" max="13071" width="6.7109375" style="79" customWidth="1"/>
    <col min="13072" max="13072" width="0.42578125" style="79" customWidth="1"/>
    <col min="13073" max="13073" width="6.7109375" style="79" customWidth="1"/>
    <col min="13074" max="13312" width="11.42578125" style="79"/>
    <col min="13313" max="13313" width="2.7109375" style="79" customWidth="1"/>
    <col min="13314" max="13314" width="5.7109375" style="79" customWidth="1"/>
    <col min="13315" max="13315" width="6.7109375" style="79" customWidth="1"/>
    <col min="13316" max="13316" width="12.7109375" style="79" customWidth="1"/>
    <col min="13317" max="13318" width="6.7109375" style="79" customWidth="1"/>
    <col min="13319" max="13319" width="0.42578125" style="79" customWidth="1"/>
    <col min="13320" max="13321" width="6.7109375" style="79" customWidth="1"/>
    <col min="13322" max="13322" width="0.42578125" style="79" customWidth="1"/>
    <col min="13323" max="13324" width="6.7109375" style="79" customWidth="1"/>
    <col min="13325" max="13325" width="0.42578125" style="79" customWidth="1"/>
    <col min="13326" max="13327" width="6.7109375" style="79" customWidth="1"/>
    <col min="13328" max="13328" width="0.42578125" style="79" customWidth="1"/>
    <col min="13329" max="13329" width="6.7109375" style="79" customWidth="1"/>
    <col min="13330" max="13568" width="11.42578125" style="79"/>
    <col min="13569" max="13569" width="2.7109375" style="79" customWidth="1"/>
    <col min="13570" max="13570" width="5.7109375" style="79" customWidth="1"/>
    <col min="13571" max="13571" width="6.7109375" style="79" customWidth="1"/>
    <col min="13572" max="13572" width="12.7109375" style="79" customWidth="1"/>
    <col min="13573" max="13574" width="6.7109375" style="79" customWidth="1"/>
    <col min="13575" max="13575" width="0.42578125" style="79" customWidth="1"/>
    <col min="13576" max="13577" width="6.7109375" style="79" customWidth="1"/>
    <col min="13578" max="13578" width="0.42578125" style="79" customWidth="1"/>
    <col min="13579" max="13580" width="6.7109375" style="79" customWidth="1"/>
    <col min="13581" max="13581" width="0.42578125" style="79" customWidth="1"/>
    <col min="13582" max="13583" width="6.7109375" style="79" customWidth="1"/>
    <col min="13584" max="13584" width="0.42578125" style="79" customWidth="1"/>
    <col min="13585" max="13585" width="6.7109375" style="79" customWidth="1"/>
    <col min="13586" max="13824" width="11.42578125" style="79"/>
    <col min="13825" max="13825" width="2.7109375" style="79" customWidth="1"/>
    <col min="13826" max="13826" width="5.7109375" style="79" customWidth="1"/>
    <col min="13827" max="13827" width="6.7109375" style="79" customWidth="1"/>
    <col min="13828" max="13828" width="12.7109375" style="79" customWidth="1"/>
    <col min="13829" max="13830" width="6.7109375" style="79" customWidth="1"/>
    <col min="13831" max="13831" width="0.42578125" style="79" customWidth="1"/>
    <col min="13832" max="13833" width="6.7109375" style="79" customWidth="1"/>
    <col min="13834" max="13834" width="0.42578125" style="79" customWidth="1"/>
    <col min="13835" max="13836" width="6.7109375" style="79" customWidth="1"/>
    <col min="13837" max="13837" width="0.42578125" style="79" customWidth="1"/>
    <col min="13838" max="13839" width="6.7109375" style="79" customWidth="1"/>
    <col min="13840" max="13840" width="0.42578125" style="79" customWidth="1"/>
    <col min="13841" max="13841" width="6.7109375" style="79" customWidth="1"/>
    <col min="13842" max="14080" width="11.42578125" style="79"/>
    <col min="14081" max="14081" width="2.7109375" style="79" customWidth="1"/>
    <col min="14082" max="14082" width="5.7109375" style="79" customWidth="1"/>
    <col min="14083" max="14083" width="6.7109375" style="79" customWidth="1"/>
    <col min="14084" max="14084" width="12.7109375" style="79" customWidth="1"/>
    <col min="14085" max="14086" width="6.7109375" style="79" customWidth="1"/>
    <col min="14087" max="14087" width="0.42578125" style="79" customWidth="1"/>
    <col min="14088" max="14089" width="6.7109375" style="79" customWidth="1"/>
    <col min="14090" max="14090" width="0.42578125" style="79" customWidth="1"/>
    <col min="14091" max="14092" width="6.7109375" style="79" customWidth="1"/>
    <col min="14093" max="14093" width="0.42578125" style="79" customWidth="1"/>
    <col min="14094" max="14095" width="6.7109375" style="79" customWidth="1"/>
    <col min="14096" max="14096" width="0.42578125" style="79" customWidth="1"/>
    <col min="14097" max="14097" width="6.7109375" style="79" customWidth="1"/>
    <col min="14098" max="14336" width="11.42578125" style="79"/>
    <col min="14337" max="14337" width="2.7109375" style="79" customWidth="1"/>
    <col min="14338" max="14338" width="5.7109375" style="79" customWidth="1"/>
    <col min="14339" max="14339" width="6.7109375" style="79" customWidth="1"/>
    <col min="14340" max="14340" width="12.7109375" style="79" customWidth="1"/>
    <col min="14341" max="14342" width="6.7109375" style="79" customWidth="1"/>
    <col min="14343" max="14343" width="0.42578125" style="79" customWidth="1"/>
    <col min="14344" max="14345" width="6.7109375" style="79" customWidth="1"/>
    <col min="14346" max="14346" width="0.42578125" style="79" customWidth="1"/>
    <col min="14347" max="14348" width="6.7109375" style="79" customWidth="1"/>
    <col min="14349" max="14349" width="0.42578125" style="79" customWidth="1"/>
    <col min="14350" max="14351" width="6.7109375" style="79" customWidth="1"/>
    <col min="14352" max="14352" width="0.42578125" style="79" customWidth="1"/>
    <col min="14353" max="14353" width="6.7109375" style="79" customWidth="1"/>
    <col min="14354" max="14592" width="11.42578125" style="79"/>
    <col min="14593" max="14593" width="2.7109375" style="79" customWidth="1"/>
    <col min="14594" max="14594" width="5.7109375" style="79" customWidth="1"/>
    <col min="14595" max="14595" width="6.7109375" style="79" customWidth="1"/>
    <col min="14596" max="14596" width="12.7109375" style="79" customWidth="1"/>
    <col min="14597" max="14598" width="6.7109375" style="79" customWidth="1"/>
    <col min="14599" max="14599" width="0.42578125" style="79" customWidth="1"/>
    <col min="14600" max="14601" width="6.7109375" style="79" customWidth="1"/>
    <col min="14602" max="14602" width="0.42578125" style="79" customWidth="1"/>
    <col min="14603" max="14604" width="6.7109375" style="79" customWidth="1"/>
    <col min="14605" max="14605" width="0.42578125" style="79" customWidth="1"/>
    <col min="14606" max="14607" width="6.7109375" style="79" customWidth="1"/>
    <col min="14608" max="14608" width="0.42578125" style="79" customWidth="1"/>
    <col min="14609" max="14609" width="6.7109375" style="79" customWidth="1"/>
    <col min="14610" max="14848" width="11.42578125" style="79"/>
    <col min="14849" max="14849" width="2.7109375" style="79" customWidth="1"/>
    <col min="14850" max="14850" width="5.7109375" style="79" customWidth="1"/>
    <col min="14851" max="14851" width="6.7109375" style="79" customWidth="1"/>
    <col min="14852" max="14852" width="12.7109375" style="79" customWidth="1"/>
    <col min="14853" max="14854" width="6.7109375" style="79" customWidth="1"/>
    <col min="14855" max="14855" width="0.42578125" style="79" customWidth="1"/>
    <col min="14856" max="14857" width="6.7109375" style="79" customWidth="1"/>
    <col min="14858" max="14858" width="0.42578125" style="79" customWidth="1"/>
    <col min="14859" max="14860" width="6.7109375" style="79" customWidth="1"/>
    <col min="14861" max="14861" width="0.42578125" style="79" customWidth="1"/>
    <col min="14862" max="14863" width="6.7109375" style="79" customWidth="1"/>
    <col min="14864" max="14864" width="0.42578125" style="79" customWidth="1"/>
    <col min="14865" max="14865" width="6.7109375" style="79" customWidth="1"/>
    <col min="14866" max="15104" width="11.42578125" style="79"/>
    <col min="15105" max="15105" width="2.7109375" style="79" customWidth="1"/>
    <col min="15106" max="15106" width="5.7109375" style="79" customWidth="1"/>
    <col min="15107" max="15107" width="6.7109375" style="79" customWidth="1"/>
    <col min="15108" max="15108" width="12.7109375" style="79" customWidth="1"/>
    <col min="15109" max="15110" width="6.7109375" style="79" customWidth="1"/>
    <col min="15111" max="15111" width="0.42578125" style="79" customWidth="1"/>
    <col min="15112" max="15113" width="6.7109375" style="79" customWidth="1"/>
    <col min="15114" max="15114" width="0.42578125" style="79" customWidth="1"/>
    <col min="15115" max="15116" width="6.7109375" style="79" customWidth="1"/>
    <col min="15117" max="15117" width="0.42578125" style="79" customWidth="1"/>
    <col min="15118" max="15119" width="6.7109375" style="79" customWidth="1"/>
    <col min="15120" max="15120" width="0.42578125" style="79" customWidth="1"/>
    <col min="15121" max="15121" width="6.7109375" style="79" customWidth="1"/>
    <col min="15122" max="15360" width="11.42578125" style="79"/>
    <col min="15361" max="15361" width="2.7109375" style="79" customWidth="1"/>
    <col min="15362" max="15362" width="5.7109375" style="79" customWidth="1"/>
    <col min="15363" max="15363" width="6.7109375" style="79" customWidth="1"/>
    <col min="15364" max="15364" width="12.7109375" style="79" customWidth="1"/>
    <col min="15365" max="15366" width="6.7109375" style="79" customWidth="1"/>
    <col min="15367" max="15367" width="0.42578125" style="79" customWidth="1"/>
    <col min="15368" max="15369" width="6.7109375" style="79" customWidth="1"/>
    <col min="15370" max="15370" width="0.42578125" style="79" customWidth="1"/>
    <col min="15371" max="15372" width="6.7109375" style="79" customWidth="1"/>
    <col min="15373" max="15373" width="0.42578125" style="79" customWidth="1"/>
    <col min="15374" max="15375" width="6.7109375" style="79" customWidth="1"/>
    <col min="15376" max="15376" width="0.42578125" style="79" customWidth="1"/>
    <col min="15377" max="15377" width="6.7109375" style="79" customWidth="1"/>
    <col min="15378" max="15616" width="11.42578125" style="79"/>
    <col min="15617" max="15617" width="2.7109375" style="79" customWidth="1"/>
    <col min="15618" max="15618" width="5.7109375" style="79" customWidth="1"/>
    <col min="15619" max="15619" width="6.7109375" style="79" customWidth="1"/>
    <col min="15620" max="15620" width="12.7109375" style="79" customWidth="1"/>
    <col min="15621" max="15622" width="6.7109375" style="79" customWidth="1"/>
    <col min="15623" max="15623" width="0.42578125" style="79" customWidth="1"/>
    <col min="15624" max="15625" width="6.7109375" style="79" customWidth="1"/>
    <col min="15626" max="15626" width="0.42578125" style="79" customWidth="1"/>
    <col min="15627" max="15628" width="6.7109375" style="79" customWidth="1"/>
    <col min="15629" max="15629" width="0.42578125" style="79" customWidth="1"/>
    <col min="15630" max="15631" width="6.7109375" style="79" customWidth="1"/>
    <col min="15632" max="15632" width="0.42578125" style="79" customWidth="1"/>
    <col min="15633" max="15633" width="6.7109375" style="79" customWidth="1"/>
    <col min="15634" max="15872" width="11.42578125" style="79"/>
    <col min="15873" max="15873" width="2.7109375" style="79" customWidth="1"/>
    <col min="15874" max="15874" width="5.7109375" style="79" customWidth="1"/>
    <col min="15875" max="15875" width="6.7109375" style="79" customWidth="1"/>
    <col min="15876" max="15876" width="12.7109375" style="79" customWidth="1"/>
    <col min="15877" max="15878" width="6.7109375" style="79" customWidth="1"/>
    <col min="15879" max="15879" width="0.42578125" style="79" customWidth="1"/>
    <col min="15880" max="15881" width="6.7109375" style="79" customWidth="1"/>
    <col min="15882" max="15882" width="0.42578125" style="79" customWidth="1"/>
    <col min="15883" max="15884" width="6.7109375" style="79" customWidth="1"/>
    <col min="15885" max="15885" width="0.42578125" style="79" customWidth="1"/>
    <col min="15886" max="15887" width="6.7109375" style="79" customWidth="1"/>
    <col min="15888" max="15888" width="0.42578125" style="79" customWidth="1"/>
    <col min="15889" max="15889" width="6.7109375" style="79" customWidth="1"/>
    <col min="15890" max="16128" width="11.42578125" style="79"/>
    <col min="16129" max="16129" width="2.7109375" style="79" customWidth="1"/>
    <col min="16130" max="16130" width="5.7109375" style="79" customWidth="1"/>
    <col min="16131" max="16131" width="6.7109375" style="79" customWidth="1"/>
    <col min="16132" max="16132" width="12.7109375" style="79" customWidth="1"/>
    <col min="16133" max="16134" width="6.7109375" style="79" customWidth="1"/>
    <col min="16135" max="16135" width="0.42578125" style="79" customWidth="1"/>
    <col min="16136" max="16137" width="6.7109375" style="79" customWidth="1"/>
    <col min="16138" max="16138" width="0.42578125" style="79" customWidth="1"/>
    <col min="16139" max="16140" width="6.7109375" style="79" customWidth="1"/>
    <col min="16141" max="16141" width="0.42578125" style="79" customWidth="1"/>
    <col min="16142" max="16143" width="6.7109375" style="79" customWidth="1"/>
    <col min="16144" max="16144" width="0.42578125" style="79" customWidth="1"/>
    <col min="16145" max="16145" width="6.7109375" style="79" customWidth="1"/>
    <col min="16146" max="16384" width="11.42578125" style="79"/>
  </cols>
  <sheetData>
    <row r="1" spans="1:20" ht="12.75" customHeight="1">
      <c r="A1" s="83"/>
      <c r="B1" s="83"/>
      <c r="C1" s="83"/>
      <c r="D1" s="83"/>
      <c r="E1" s="1387"/>
      <c r="F1" s="1387"/>
      <c r="G1" s="1387"/>
      <c r="H1" s="1387"/>
      <c r="I1" s="1387"/>
      <c r="J1" s="1387"/>
    </row>
    <row r="2" spans="1:20" ht="12.75" customHeight="1">
      <c r="A2" s="83"/>
      <c r="B2" s="83"/>
      <c r="C2" s="83"/>
      <c r="D2" s="83"/>
      <c r="E2" s="1387"/>
      <c r="F2" s="1387"/>
      <c r="G2" s="1387"/>
      <c r="H2" s="1387"/>
      <c r="I2" s="1387"/>
      <c r="J2" s="1387"/>
      <c r="K2" s="1387"/>
      <c r="L2" s="1387"/>
      <c r="M2" s="1387"/>
      <c r="N2" s="1387"/>
      <c r="O2" s="1387"/>
      <c r="P2" s="1387"/>
      <c r="Q2" s="1387"/>
    </row>
    <row r="3" spans="1:20" ht="14.1" customHeight="1">
      <c r="B3" s="2273" t="s">
        <v>1505</v>
      </c>
      <c r="C3" s="2273"/>
      <c r="D3" s="2273"/>
      <c r="E3" s="2273"/>
      <c r="F3" s="2273"/>
      <c r="G3" s="2273"/>
      <c r="H3" s="2273"/>
      <c r="I3" s="2273"/>
      <c r="J3" s="2273"/>
      <c r="K3" s="2273"/>
      <c r="L3" s="2273"/>
      <c r="M3" s="2273"/>
      <c r="N3" s="2273"/>
      <c r="O3" s="2273"/>
      <c r="P3" s="2273"/>
      <c r="Q3" s="2273"/>
    </row>
    <row r="4" spans="1:20" ht="14.1" customHeight="1">
      <c r="B4" s="2273" t="s">
        <v>1</v>
      </c>
      <c r="C4" s="2273"/>
      <c r="D4" s="2273"/>
      <c r="E4" s="2273"/>
      <c r="F4" s="2273"/>
      <c r="G4" s="2273"/>
      <c r="H4" s="2273"/>
      <c r="I4" s="2273"/>
      <c r="J4" s="2273"/>
      <c r="K4" s="2273"/>
      <c r="L4" s="2273"/>
      <c r="M4" s="2273"/>
      <c r="N4" s="2273"/>
      <c r="O4" s="2273"/>
      <c r="P4" s="2273"/>
      <c r="Q4" s="2273"/>
    </row>
    <row r="5" spans="1:20" ht="6" customHeight="1">
      <c r="B5" s="1323"/>
      <c r="C5" s="1323"/>
      <c r="D5" s="1323"/>
      <c r="E5" s="1323"/>
      <c r="F5" s="1323"/>
      <c r="G5" s="1323"/>
      <c r="H5" s="1323"/>
      <c r="I5" s="1323"/>
      <c r="J5" s="1323"/>
      <c r="K5" s="1323"/>
      <c r="L5" s="1323"/>
      <c r="M5" s="1323"/>
      <c r="N5" s="1323"/>
      <c r="O5" s="1323"/>
      <c r="P5" s="1323"/>
      <c r="Q5" s="1323"/>
    </row>
    <row r="6" spans="1:20" ht="6" customHeight="1">
      <c r="A6" s="714"/>
      <c r="B6" s="188"/>
      <c r="C6" s="1928"/>
      <c r="D6" s="1928"/>
      <c r="E6" s="210"/>
      <c r="F6" s="210"/>
      <c r="G6" s="210"/>
      <c r="H6" s="210"/>
      <c r="I6" s="210"/>
      <c r="J6" s="210"/>
      <c r="K6" s="210"/>
      <c r="L6" s="210"/>
      <c r="M6" s="210"/>
      <c r="N6" s="210"/>
      <c r="O6" s="210"/>
      <c r="P6" s="210"/>
      <c r="Q6" s="210"/>
    </row>
    <row r="7" spans="1:20" ht="13.5" customHeight="1">
      <c r="A7" s="83"/>
      <c r="B7" s="2242" t="s">
        <v>1501</v>
      </c>
      <c r="C7" s="2242"/>
      <c r="D7" s="2242"/>
      <c r="E7" s="2242"/>
      <c r="F7" s="2242"/>
      <c r="G7" s="2242"/>
      <c r="H7" s="2242"/>
      <c r="I7" s="2242"/>
      <c r="J7" s="2242"/>
      <c r="K7" s="2242"/>
      <c r="L7" s="2242"/>
      <c r="M7" s="2242"/>
      <c r="N7" s="2242"/>
      <c r="O7" s="2242"/>
      <c r="P7" s="2242"/>
      <c r="Q7" s="2242"/>
    </row>
    <row r="8" spans="1:20" ht="13.5" customHeight="1">
      <c r="A8" s="83"/>
      <c r="B8" s="2784" t="s">
        <v>863</v>
      </c>
      <c r="C8" s="2784"/>
      <c r="D8" s="2130"/>
      <c r="E8" s="2786" t="s">
        <v>1502</v>
      </c>
      <c r="F8" s="2786"/>
      <c r="G8" s="2131"/>
      <c r="H8" s="2787" t="s">
        <v>580</v>
      </c>
      <c r="I8" s="2787"/>
      <c r="J8" s="2132"/>
      <c r="K8" s="2787" t="s">
        <v>1503</v>
      </c>
      <c r="L8" s="2787"/>
      <c r="M8" s="2132"/>
      <c r="N8" s="2789" t="s">
        <v>112</v>
      </c>
      <c r="O8" s="2789"/>
      <c r="P8" s="2133"/>
      <c r="Q8" s="2133"/>
    </row>
    <row r="9" spans="1:20" ht="13.5" customHeight="1">
      <c r="A9" s="83"/>
      <c r="B9" s="2784"/>
      <c r="C9" s="2784"/>
      <c r="D9" s="2130"/>
      <c r="E9" s="2785"/>
      <c r="F9" s="2785"/>
      <c r="G9" s="2131"/>
      <c r="H9" s="2788"/>
      <c r="I9" s="2788"/>
      <c r="J9" s="2132"/>
      <c r="K9" s="2788"/>
      <c r="L9" s="2788"/>
      <c r="M9" s="2132"/>
      <c r="N9" s="2788"/>
      <c r="O9" s="2788"/>
      <c r="P9" s="2133"/>
      <c r="Q9" s="2787" t="s">
        <v>8</v>
      </c>
    </row>
    <row r="10" spans="1:20" ht="12" customHeight="1">
      <c r="A10" s="83"/>
      <c r="B10" s="2785"/>
      <c r="C10" s="2785"/>
      <c r="D10" s="1628"/>
      <c r="E10" s="2134" t="s">
        <v>18</v>
      </c>
      <c r="F10" s="2134" t="s">
        <v>19</v>
      </c>
      <c r="G10" s="2134"/>
      <c r="H10" s="2135" t="s">
        <v>18</v>
      </c>
      <c r="I10" s="2135" t="s">
        <v>19</v>
      </c>
      <c r="J10" s="2135"/>
      <c r="K10" s="2135" t="s">
        <v>18</v>
      </c>
      <c r="L10" s="2135" t="s">
        <v>19</v>
      </c>
      <c r="M10" s="2135"/>
      <c r="N10" s="2135" t="s">
        <v>18</v>
      </c>
      <c r="O10" s="2135" t="s">
        <v>19</v>
      </c>
      <c r="P10" s="2135"/>
      <c r="Q10" s="2788"/>
    </row>
    <row r="11" spans="1:20" ht="24.75" customHeight="1">
      <c r="A11" s="83"/>
      <c r="B11" s="92" t="s">
        <v>1504</v>
      </c>
      <c r="C11" s="92"/>
      <c r="D11" s="92"/>
      <c r="E11" s="2136">
        <v>2338</v>
      </c>
      <c r="F11" s="2136">
        <v>1214</v>
      </c>
      <c r="G11" s="2136"/>
      <c r="H11" s="655">
        <v>885</v>
      </c>
      <c r="I11" s="655">
        <v>669</v>
      </c>
      <c r="J11" s="655"/>
      <c r="K11" s="655">
        <v>448</v>
      </c>
      <c r="L11" s="655">
        <v>183</v>
      </c>
      <c r="M11" s="655"/>
      <c r="N11" s="655">
        <f t="shared" ref="N11:O13" si="0">SUM(E11+H11+K11)</f>
        <v>3671</v>
      </c>
      <c r="O11" s="655">
        <f t="shared" si="0"/>
        <v>2066</v>
      </c>
      <c r="P11" s="655"/>
      <c r="Q11" s="976">
        <f>SUM(N11:O11)</f>
        <v>5737</v>
      </c>
      <c r="R11" s="465">
        <f>SUM(E11:F11)</f>
        <v>3552</v>
      </c>
      <c r="S11" s="465">
        <f>SUM(H11:I11)</f>
        <v>1554</v>
      </c>
      <c r="T11" s="465">
        <f>SUM(J11:L11)</f>
        <v>631</v>
      </c>
    </row>
    <row r="12" spans="1:20" ht="24.75" customHeight="1">
      <c r="A12" s="83"/>
      <c r="B12" s="92" t="s">
        <v>1487</v>
      </c>
      <c r="C12" s="92"/>
      <c r="D12" s="92"/>
      <c r="E12" s="2136">
        <v>188</v>
      </c>
      <c r="F12" s="2136">
        <v>0</v>
      </c>
      <c r="G12" s="2136"/>
      <c r="H12" s="655">
        <v>10</v>
      </c>
      <c r="I12" s="655">
        <v>0</v>
      </c>
      <c r="J12" s="655"/>
      <c r="K12" s="655">
        <v>18</v>
      </c>
      <c r="L12" s="655">
        <v>0</v>
      </c>
      <c r="M12" s="655"/>
      <c r="N12" s="655">
        <f t="shared" si="0"/>
        <v>216</v>
      </c>
      <c r="O12" s="655">
        <f t="shared" si="0"/>
        <v>0</v>
      </c>
      <c r="P12" s="655"/>
      <c r="Q12" s="976">
        <f>SUM(N12:O12)</f>
        <v>216</v>
      </c>
      <c r="R12" s="465">
        <f>SUM(E12:F12)</f>
        <v>188</v>
      </c>
      <c r="S12" s="465">
        <f>SUM(H12:I12)</f>
        <v>10</v>
      </c>
      <c r="T12" s="465">
        <f>SUM(J12:L12)</f>
        <v>18</v>
      </c>
    </row>
    <row r="13" spans="1:20" ht="24.75" customHeight="1">
      <c r="A13" s="83"/>
      <c r="B13" s="92" t="s">
        <v>1488</v>
      </c>
      <c r="C13" s="92"/>
      <c r="D13" s="92"/>
      <c r="E13" s="2136">
        <v>1173</v>
      </c>
      <c r="F13" s="2136">
        <v>565</v>
      </c>
      <c r="G13" s="2136"/>
      <c r="H13" s="655">
        <v>69</v>
      </c>
      <c r="I13" s="655">
        <v>29</v>
      </c>
      <c r="J13" s="655"/>
      <c r="K13" s="655">
        <v>322</v>
      </c>
      <c r="L13" s="655">
        <v>90</v>
      </c>
      <c r="M13" s="655"/>
      <c r="N13" s="655">
        <f t="shared" si="0"/>
        <v>1564</v>
      </c>
      <c r="O13" s="655">
        <f t="shared" si="0"/>
        <v>684</v>
      </c>
      <c r="P13" s="655"/>
      <c r="Q13" s="976">
        <f>SUM(N13:O13)</f>
        <v>2248</v>
      </c>
      <c r="R13" s="465">
        <f>SUM(E13:F13)</f>
        <v>1738</v>
      </c>
      <c r="S13" s="465">
        <f>SUM(H13:I13)</f>
        <v>98</v>
      </c>
      <c r="T13" s="465">
        <f>SUM(J13:L13)</f>
        <v>412</v>
      </c>
    </row>
    <row r="14" spans="1:20" ht="3.75" customHeight="1">
      <c r="A14" s="83"/>
      <c r="B14" s="92"/>
      <c r="C14" s="92"/>
      <c r="D14" s="92"/>
      <c r="E14" s="2137"/>
      <c r="F14" s="2137"/>
      <c r="G14" s="2137"/>
      <c r="H14" s="2138"/>
      <c r="I14" s="2138"/>
      <c r="J14" s="2138"/>
      <c r="K14" s="2138"/>
      <c r="L14" s="2138"/>
      <c r="M14" s="2138"/>
      <c r="N14" s="1905"/>
      <c r="O14" s="1905"/>
      <c r="P14" s="2138"/>
      <c r="Q14" s="2139"/>
    </row>
    <row r="15" spans="1:20" ht="13.5" customHeight="1">
      <c r="A15" s="83"/>
      <c r="B15" s="2783" t="s">
        <v>8</v>
      </c>
      <c r="C15" s="2783"/>
      <c r="D15" s="2783"/>
      <c r="E15" s="2141">
        <f>SUM(E11:E13)</f>
        <v>3699</v>
      </c>
      <c r="F15" s="2141">
        <f>SUM(F11:F13)</f>
        <v>1779</v>
      </c>
      <c r="G15" s="2141"/>
      <c r="H15" s="2141">
        <f>SUM(H11:H13)</f>
        <v>964</v>
      </c>
      <c r="I15" s="2141">
        <f>SUM(I11:I13)</f>
        <v>698</v>
      </c>
      <c r="J15" s="2141"/>
      <c r="K15" s="2141">
        <f>SUM(K11:K13)</f>
        <v>788</v>
      </c>
      <c r="L15" s="2141">
        <f>SUM(L11:L13)</f>
        <v>273</v>
      </c>
      <c r="M15" s="2141"/>
      <c r="N15" s="2141">
        <f>SUM(N11:N13)</f>
        <v>5451</v>
      </c>
      <c r="O15" s="2141">
        <f>SUM(O11:O13)</f>
        <v>2750</v>
      </c>
      <c r="P15" s="2141"/>
      <c r="Q15" s="2141">
        <f>SUM(Q11:Q13)</f>
        <v>8201</v>
      </c>
    </row>
    <row r="16" spans="1:20" ht="13.5" customHeight="1">
      <c r="A16" s="83"/>
      <c r="B16" s="1161"/>
      <c r="C16" s="1161"/>
      <c r="D16" s="1161"/>
      <c r="E16" s="2147"/>
      <c r="F16" s="2147"/>
      <c r="G16" s="2147"/>
      <c r="H16" s="2147"/>
      <c r="I16" s="2147"/>
      <c r="J16" s="2147"/>
      <c r="K16" s="2147"/>
      <c r="L16" s="2147"/>
      <c r="M16" s="2147"/>
      <c r="N16" s="2147"/>
      <c r="O16" s="2147"/>
      <c r="P16" s="2147"/>
      <c r="Q16" s="2147"/>
    </row>
    <row r="17" spans="1:17" ht="13.5" customHeight="1">
      <c r="A17" s="83"/>
      <c r="B17" s="1161"/>
      <c r="C17" s="1161"/>
      <c r="D17" s="1161"/>
      <c r="E17" s="2147"/>
      <c r="F17" s="2147"/>
      <c r="G17" s="2147"/>
      <c r="H17" s="2147"/>
      <c r="I17" s="2147"/>
      <c r="J17" s="2147"/>
      <c r="K17" s="2147"/>
      <c r="L17" s="2147"/>
      <c r="M17" s="2147"/>
      <c r="N17" s="2147"/>
      <c r="O17" s="2147"/>
      <c r="P17" s="2147"/>
      <c r="Q17" s="2147"/>
    </row>
    <row r="18" spans="1:17" ht="13.5" customHeight="1">
      <c r="A18" s="83"/>
      <c r="B18" s="1161"/>
      <c r="C18" s="1161"/>
      <c r="D18" s="1161"/>
      <c r="E18" s="2147"/>
      <c r="F18" s="2147"/>
      <c r="G18" s="2147"/>
      <c r="H18" s="2147"/>
      <c r="I18" s="2147"/>
      <c r="J18" s="2147"/>
      <c r="K18" s="2147"/>
      <c r="L18" s="2147"/>
      <c r="M18" s="2147"/>
      <c r="N18" s="2147"/>
      <c r="O18" s="2147"/>
      <c r="P18" s="2147"/>
      <c r="Q18" s="2147"/>
    </row>
    <row r="19" spans="1:17" ht="11.25" customHeight="1">
      <c r="A19" s="83"/>
      <c r="C19" s="92"/>
      <c r="D19" s="92"/>
      <c r="E19" s="1461"/>
      <c r="F19" s="1461"/>
      <c r="G19" s="1461"/>
      <c r="H19" s="1461"/>
      <c r="I19" s="1461"/>
      <c r="J19" s="1461"/>
      <c r="K19" s="1461"/>
      <c r="L19" s="1461"/>
      <c r="M19" s="1461"/>
      <c r="N19" s="1461"/>
      <c r="O19" s="1461"/>
      <c r="P19" s="1461"/>
      <c r="Q19" s="1461"/>
    </row>
    <row r="20" spans="1:17" ht="11.1" customHeight="1">
      <c r="A20" s="83"/>
      <c r="B20" s="1566"/>
      <c r="C20" s="1391"/>
      <c r="D20" s="1391"/>
      <c r="E20" s="605"/>
      <c r="F20" s="605"/>
      <c r="G20" s="605"/>
      <c r="H20" s="605"/>
      <c r="I20" s="605"/>
      <c r="J20" s="605"/>
      <c r="K20" s="694"/>
      <c r="L20" s="694"/>
      <c r="M20" s="694"/>
      <c r="N20" s="694"/>
      <c r="O20" s="694"/>
      <c r="P20" s="694"/>
    </row>
    <row r="21" spans="1:17" ht="11.1" customHeight="1">
      <c r="A21" s="83"/>
      <c r="B21" s="83"/>
      <c r="C21" s="83"/>
      <c r="D21" s="83"/>
      <c r="E21" s="1387"/>
      <c r="F21" s="1387"/>
      <c r="G21" s="1387"/>
      <c r="H21" s="1387"/>
      <c r="I21" s="1387"/>
      <c r="J21" s="1387"/>
    </row>
    <row r="22" spans="1:17" ht="11.1" customHeight="1">
      <c r="A22" s="83"/>
      <c r="B22" s="83"/>
      <c r="C22" s="83"/>
      <c r="D22" s="83"/>
      <c r="E22" s="1387"/>
      <c r="F22" s="1387"/>
      <c r="G22" s="1387"/>
      <c r="H22" s="1387"/>
      <c r="I22" s="1387"/>
      <c r="J22" s="1387"/>
    </row>
    <row r="23" spans="1:17" ht="12.75" customHeight="1">
      <c r="A23" s="83"/>
      <c r="B23" s="83"/>
      <c r="C23" s="83"/>
      <c r="D23" s="83"/>
      <c r="E23" s="1387"/>
      <c r="F23" s="1387"/>
      <c r="G23" s="1387"/>
      <c r="H23" s="1387"/>
      <c r="I23" s="1387"/>
      <c r="J23" s="1456"/>
    </row>
    <row r="24" spans="1:17" ht="12.75" customHeight="1">
      <c r="A24" s="83"/>
      <c r="B24" s="83"/>
      <c r="C24" s="83"/>
      <c r="D24" s="83"/>
      <c r="E24" s="1387"/>
      <c r="F24" s="1387"/>
      <c r="G24" s="1387"/>
      <c r="H24" s="1387"/>
      <c r="I24" s="1387"/>
      <c r="J24" s="1461"/>
    </row>
    <row r="25" spans="1:17" ht="9.75" customHeight="1">
      <c r="A25" s="83"/>
      <c r="B25" s="83"/>
      <c r="C25" s="83"/>
      <c r="D25" s="83"/>
      <c r="E25" s="1387"/>
      <c r="F25" s="1387"/>
      <c r="G25" s="1387"/>
      <c r="H25" s="1387"/>
      <c r="I25" s="1387"/>
      <c r="J25" s="1461"/>
    </row>
    <row r="26" spans="1:17" ht="9.75" customHeight="1">
      <c r="A26" s="83"/>
      <c r="B26" s="83"/>
      <c r="C26" s="83"/>
      <c r="D26" s="83"/>
      <c r="E26" s="1387"/>
      <c r="F26" s="1387"/>
      <c r="G26" s="1387"/>
      <c r="H26" s="1387"/>
      <c r="I26" s="1387"/>
      <c r="J26" s="1461"/>
    </row>
    <row r="27" spans="1:17" ht="12.75" customHeight="1">
      <c r="A27" s="83"/>
      <c r="B27" s="83"/>
      <c r="C27" s="83"/>
      <c r="D27" s="83"/>
      <c r="E27" s="1387"/>
      <c r="F27" s="1387"/>
      <c r="G27" s="1387"/>
      <c r="H27" s="1387"/>
      <c r="I27" s="1387"/>
      <c r="J27" s="1461"/>
      <c r="Q27" s="2148"/>
    </row>
    <row r="28" spans="1:17" ht="12.75" customHeight="1">
      <c r="A28" s="83"/>
      <c r="B28" s="83"/>
      <c r="C28" s="83"/>
      <c r="D28" s="83"/>
      <c r="E28" s="1387"/>
      <c r="F28" s="1387"/>
      <c r="G28" s="1387"/>
      <c r="H28" s="1387"/>
      <c r="I28" s="1387"/>
      <c r="J28" s="1461"/>
      <c r="Q28" s="2148"/>
    </row>
    <row r="29" spans="1:17" ht="12.75" customHeight="1">
      <c r="A29" s="83"/>
      <c r="B29" s="83"/>
      <c r="C29" s="83"/>
      <c r="D29" s="83"/>
      <c r="E29" s="1387"/>
      <c r="F29" s="1387"/>
      <c r="G29" s="1387"/>
      <c r="H29" s="1387"/>
      <c r="I29" s="1387"/>
      <c r="J29" s="1461"/>
    </row>
    <row r="30" spans="1:17" ht="12.75" customHeight="1">
      <c r="A30" s="83"/>
      <c r="B30" s="83"/>
      <c r="C30" s="83"/>
      <c r="D30" s="83"/>
      <c r="E30" s="1387"/>
      <c r="F30" s="1387"/>
      <c r="G30" s="1387"/>
      <c r="H30" s="1387"/>
      <c r="I30" s="1387"/>
      <c r="J30" s="1461"/>
      <c r="Q30" s="2149"/>
    </row>
    <row r="31" spans="1:17" ht="12.75" customHeight="1">
      <c r="A31" s="83"/>
      <c r="B31" s="83"/>
      <c r="C31" s="83"/>
      <c r="D31" s="83"/>
      <c r="E31" s="1387"/>
      <c r="F31" s="1387"/>
      <c r="G31" s="1387"/>
      <c r="H31" s="1387"/>
      <c r="I31" s="1387"/>
      <c r="J31" s="1456"/>
      <c r="Q31" s="2149"/>
    </row>
    <row r="32" spans="1:17" ht="12.75" customHeight="1">
      <c r="A32" s="83"/>
      <c r="B32" s="83"/>
      <c r="C32" s="83"/>
      <c r="D32" s="83"/>
      <c r="E32" s="1387"/>
      <c r="F32" s="1387"/>
      <c r="G32" s="1387"/>
      <c r="H32" s="1387"/>
      <c r="I32" s="1387"/>
      <c r="J32" s="1461"/>
      <c r="Q32" s="2149"/>
    </row>
    <row r="33" spans="1:17" ht="15" customHeight="1">
      <c r="A33" s="83"/>
      <c r="B33" s="83"/>
      <c r="C33" s="83"/>
      <c r="D33" s="83"/>
      <c r="E33" s="1387"/>
      <c r="F33" s="1387"/>
      <c r="G33" s="1387"/>
      <c r="H33" s="1387"/>
      <c r="I33" s="1387"/>
      <c r="J33" s="1461"/>
      <c r="Q33" s="2149"/>
    </row>
    <row r="34" spans="1:17" ht="12.75" customHeight="1">
      <c r="A34" s="83"/>
      <c r="B34" s="83"/>
      <c r="C34" s="83"/>
      <c r="D34" s="83"/>
      <c r="E34" s="1387"/>
      <c r="F34" s="1387"/>
      <c r="G34" s="1387"/>
      <c r="H34" s="1387"/>
      <c r="I34" s="1387"/>
      <c r="J34" s="1387"/>
      <c r="Q34" s="2149"/>
    </row>
    <row r="35" spans="1:17" ht="12.75" customHeight="1">
      <c r="A35" s="83"/>
      <c r="B35" s="83"/>
      <c r="C35" s="83"/>
      <c r="D35" s="83"/>
      <c r="E35" s="1387"/>
      <c r="F35" s="1387"/>
      <c r="G35" s="1387"/>
      <c r="H35" s="1387"/>
      <c r="I35" s="1387"/>
      <c r="J35" s="1387"/>
      <c r="Q35" s="2149"/>
    </row>
    <row r="36" spans="1:17" ht="12.75" customHeight="1">
      <c r="A36" s="83"/>
      <c r="B36" s="83"/>
      <c r="C36" s="83"/>
      <c r="D36" s="83"/>
      <c r="E36" s="1387"/>
      <c r="F36" s="1387"/>
      <c r="G36" s="1387"/>
      <c r="H36" s="1387"/>
      <c r="I36" s="1387"/>
      <c r="J36" s="1387"/>
    </row>
    <row r="37" spans="1:17" ht="15" customHeight="1">
      <c r="A37" s="83"/>
      <c r="B37" s="83"/>
      <c r="C37" s="83"/>
      <c r="D37" s="83"/>
      <c r="E37" s="1387"/>
      <c r="F37" s="1387"/>
      <c r="G37" s="1387"/>
      <c r="H37" s="1387"/>
      <c r="I37" s="1387"/>
      <c r="J37" s="1387"/>
    </row>
    <row r="38" spans="1:17" ht="12.75" customHeight="1">
      <c r="A38" s="83"/>
      <c r="B38" s="83"/>
      <c r="C38" s="83"/>
      <c r="D38" s="83"/>
      <c r="E38" s="1387"/>
      <c r="F38" s="1387"/>
      <c r="G38" s="1387"/>
      <c r="H38" s="1387"/>
      <c r="I38" s="1387"/>
      <c r="J38" s="1387"/>
    </row>
    <row r="39" spans="1:17" ht="12.75" customHeight="1">
      <c r="A39" s="83"/>
      <c r="B39" s="83"/>
      <c r="C39" s="83"/>
      <c r="D39" s="83"/>
      <c r="E39" s="1387"/>
      <c r="F39" s="1387"/>
      <c r="G39" s="1387"/>
      <c r="H39" s="1387"/>
      <c r="I39" s="1387"/>
      <c r="J39" s="1387"/>
    </row>
    <row r="40" spans="1:17" ht="15" customHeight="1">
      <c r="A40" s="83"/>
      <c r="C40" s="83"/>
      <c r="D40" s="83"/>
      <c r="E40" s="1387"/>
      <c r="F40" s="1387"/>
      <c r="G40" s="1387"/>
      <c r="H40" s="1387"/>
      <c r="I40" s="1387"/>
      <c r="J40" s="1387"/>
    </row>
    <row r="41" spans="1:17" ht="15" customHeight="1">
      <c r="A41" s="83"/>
      <c r="C41" s="83"/>
      <c r="D41" s="83"/>
      <c r="E41" s="1387"/>
      <c r="F41" s="1387"/>
      <c r="G41" s="1387"/>
      <c r="H41" s="1387"/>
      <c r="I41" s="1387"/>
      <c r="J41" s="1387"/>
    </row>
    <row r="42" spans="1:17" ht="15" customHeight="1">
      <c r="A42" s="83"/>
      <c r="B42" s="1084"/>
      <c r="C42" s="83"/>
      <c r="D42" s="83"/>
      <c r="E42" s="1387"/>
      <c r="F42" s="1387"/>
      <c r="G42" s="1387"/>
      <c r="H42" s="1387"/>
      <c r="I42" s="1387"/>
      <c r="J42" s="1387"/>
    </row>
    <row r="43" spans="1:17" ht="15" customHeight="1">
      <c r="A43" s="83"/>
      <c r="C43" s="83"/>
      <c r="D43" s="83"/>
      <c r="E43" s="1387"/>
      <c r="F43" s="1387"/>
      <c r="G43" s="1387"/>
      <c r="H43" s="1387"/>
      <c r="I43" s="1387"/>
      <c r="J43" s="1387"/>
    </row>
    <row r="44" spans="1:17" ht="15" customHeight="1">
      <c r="A44" s="83"/>
      <c r="C44" s="83"/>
      <c r="D44" s="83"/>
      <c r="E44" s="1387"/>
      <c r="F44" s="1387"/>
      <c r="G44" s="1387"/>
      <c r="H44" s="1387"/>
      <c r="I44" s="1387"/>
      <c r="J44" s="1387"/>
    </row>
    <row r="45" spans="1:17" ht="12.75" customHeight="1">
      <c r="A45" s="83"/>
      <c r="C45" s="83"/>
      <c r="D45" s="83"/>
      <c r="E45" s="1387"/>
      <c r="F45" s="1387"/>
      <c r="G45" s="1387"/>
      <c r="H45" s="1387"/>
      <c r="I45" s="1387"/>
      <c r="J45" s="1387"/>
    </row>
    <row r="46" spans="1:17" ht="12.75" customHeight="1">
      <c r="A46" s="83"/>
      <c r="B46" s="92" t="s">
        <v>362</v>
      </c>
      <c r="C46" s="83"/>
      <c r="D46" s="83"/>
      <c r="E46" s="1387"/>
      <c r="F46" s="1387"/>
      <c r="G46" s="1387"/>
      <c r="H46" s="1387"/>
      <c r="I46" s="1387"/>
      <c r="J46" s="1387"/>
    </row>
    <row r="47" spans="1:17" ht="12.75" customHeight="1">
      <c r="A47" s="83"/>
      <c r="C47" s="83"/>
      <c r="D47" s="83"/>
      <c r="E47" s="1387"/>
      <c r="F47" s="1387"/>
      <c r="G47" s="1387"/>
      <c r="H47" s="1387"/>
      <c r="I47" s="1387"/>
      <c r="J47" s="1387"/>
    </row>
    <row r="48" spans="1:17" ht="12.75" customHeight="1">
      <c r="A48" s="83"/>
      <c r="B48" s="83"/>
      <c r="C48" s="83"/>
      <c r="D48" s="83"/>
      <c r="E48" s="1387"/>
      <c r="F48" s="1387"/>
      <c r="G48" s="1387"/>
      <c r="H48" s="1387"/>
      <c r="I48" s="1387"/>
      <c r="J48" s="1387"/>
    </row>
    <row r="49" spans="1:17" ht="12.75" customHeight="1">
      <c r="A49" s="83"/>
      <c r="J49" s="1387"/>
    </row>
    <row r="50" spans="1:17" s="1409" customFormat="1" ht="14.1" customHeight="1">
      <c r="A50" s="2143"/>
      <c r="B50" s="2143"/>
      <c r="C50" s="2143"/>
      <c r="D50" s="2143"/>
      <c r="E50" s="2150"/>
      <c r="F50" s="2150"/>
      <c r="G50" s="2150"/>
      <c r="H50" s="2150"/>
      <c r="I50" s="2150"/>
      <c r="J50" s="2150"/>
      <c r="K50" s="2151"/>
      <c r="L50" s="2151"/>
      <c r="M50" s="2151"/>
      <c r="N50" s="2151"/>
      <c r="O50" s="2151"/>
      <c r="P50" s="2151"/>
      <c r="Q50" s="2151"/>
    </row>
    <row r="51" spans="1:17" ht="12.75" customHeight="1">
      <c r="A51" s="83"/>
      <c r="B51" s="83"/>
      <c r="C51" s="83"/>
      <c r="D51" s="83"/>
      <c r="E51" s="1387"/>
      <c r="F51" s="1387"/>
      <c r="G51" s="1387"/>
      <c r="H51" s="1387"/>
      <c r="I51" s="1387"/>
      <c r="J51" s="1387"/>
    </row>
    <row r="52" spans="1:17" ht="12.75" customHeight="1">
      <c r="A52" s="83"/>
      <c r="B52" s="83"/>
      <c r="C52" s="83"/>
      <c r="D52" s="83"/>
      <c r="E52" s="1387"/>
      <c r="F52" s="1387"/>
      <c r="G52" s="1387"/>
      <c r="H52" s="1387"/>
      <c r="I52" s="1387"/>
      <c r="J52" s="1387"/>
    </row>
    <row r="53" spans="1:17" ht="12.75" customHeight="1">
      <c r="A53" s="83"/>
      <c r="B53" s="83"/>
      <c r="C53" s="83"/>
      <c r="D53" s="83"/>
      <c r="E53" s="1387"/>
      <c r="F53" s="1387"/>
      <c r="G53" s="1387"/>
      <c r="H53" s="1387"/>
      <c r="I53" s="1387"/>
      <c r="J53" s="1387"/>
    </row>
    <row r="54" spans="1:17" ht="12.75" customHeight="1">
      <c r="A54" s="83"/>
      <c r="B54" s="83"/>
      <c r="C54" s="83"/>
      <c r="D54" s="83"/>
      <c r="E54" s="1387"/>
      <c r="F54" s="1387"/>
      <c r="G54" s="1387"/>
      <c r="H54" s="1387"/>
      <c r="I54" s="1387"/>
      <c r="J54" s="1387"/>
    </row>
    <row r="55" spans="1:17" ht="12.75" customHeight="1">
      <c r="A55" s="83"/>
      <c r="B55" s="83"/>
      <c r="C55" s="83"/>
      <c r="D55" s="83"/>
      <c r="E55" s="1387"/>
      <c r="F55" s="1387"/>
      <c r="G55" s="1387"/>
      <c r="H55" s="1387"/>
      <c r="I55" s="1387"/>
      <c r="J55" s="1387"/>
    </row>
    <row r="56" spans="1:17" ht="12.75" customHeight="1">
      <c r="A56" s="83"/>
      <c r="B56" s="83"/>
      <c r="C56" s="83"/>
      <c r="D56" s="83"/>
      <c r="E56" s="1387"/>
      <c r="F56" s="1387"/>
      <c r="G56" s="1387"/>
      <c r="H56" s="1387"/>
      <c r="I56" s="1387"/>
      <c r="J56" s="1387"/>
    </row>
    <row r="57" spans="1:17" ht="12.75" customHeight="1">
      <c r="A57" s="83"/>
      <c r="B57" s="83"/>
      <c r="C57" s="83"/>
      <c r="D57" s="83"/>
      <c r="E57" s="1387"/>
      <c r="F57" s="1387"/>
      <c r="G57" s="1387"/>
      <c r="H57" s="1387"/>
      <c r="I57" s="1387"/>
      <c r="J57" s="1387"/>
    </row>
    <row r="58" spans="1:17" ht="12.75" customHeight="1">
      <c r="A58" s="83"/>
      <c r="B58" s="83"/>
      <c r="C58" s="83"/>
      <c r="D58" s="83"/>
      <c r="E58" s="1387"/>
      <c r="F58" s="1387"/>
      <c r="G58" s="1387"/>
      <c r="H58" s="1387"/>
      <c r="I58" s="1387"/>
      <c r="J58" s="1387"/>
    </row>
    <row r="59" spans="1:17" ht="12.75" customHeight="1">
      <c r="A59" s="83"/>
      <c r="B59" s="83"/>
      <c r="C59" s="83"/>
      <c r="D59" s="83"/>
      <c r="E59" s="1387"/>
      <c r="F59" s="1387"/>
      <c r="G59" s="1387"/>
      <c r="H59" s="1387"/>
      <c r="I59" s="1387"/>
      <c r="J59" s="1387"/>
    </row>
    <row r="60" spans="1:17" ht="12.75" customHeight="1">
      <c r="A60" s="83"/>
      <c r="B60" s="83"/>
      <c r="C60" s="83"/>
      <c r="D60" s="83"/>
      <c r="E60" s="1387"/>
      <c r="F60" s="1387"/>
      <c r="G60" s="1387"/>
      <c r="H60" s="1387"/>
      <c r="I60" s="1387"/>
      <c r="J60" s="1387"/>
    </row>
    <row r="61" spans="1:17" ht="12.75" customHeight="1">
      <c r="A61" s="83"/>
      <c r="B61" s="83"/>
      <c r="C61" s="83"/>
      <c r="D61" s="83"/>
      <c r="E61" s="1387"/>
      <c r="F61" s="1387"/>
      <c r="G61" s="1387"/>
      <c r="H61" s="1387"/>
      <c r="I61" s="1387"/>
      <c r="J61" s="1387"/>
    </row>
    <row r="62" spans="1:17" ht="12.75" customHeight="1">
      <c r="A62" s="83"/>
      <c r="B62" s="83"/>
      <c r="C62" s="83"/>
      <c r="D62" s="83"/>
      <c r="E62" s="1387"/>
      <c r="F62" s="1387"/>
      <c r="G62" s="1387"/>
      <c r="H62" s="1387"/>
      <c r="I62" s="1387"/>
      <c r="J62" s="1387"/>
    </row>
    <row r="63" spans="1:17" ht="12.75" customHeight="1">
      <c r="A63" s="83"/>
      <c r="B63" s="83"/>
      <c r="C63" s="83"/>
      <c r="D63" s="83"/>
      <c r="E63" s="1387"/>
      <c r="F63" s="1387"/>
      <c r="G63" s="1387"/>
      <c r="H63" s="1387"/>
      <c r="I63" s="1387"/>
      <c r="J63" s="1387"/>
    </row>
    <row r="64" spans="1:17">
      <c r="A64" s="83"/>
      <c r="B64" s="83"/>
      <c r="C64" s="83"/>
      <c r="D64" s="83"/>
      <c r="E64" s="1387"/>
      <c r="F64" s="1387"/>
      <c r="G64" s="1387"/>
      <c r="H64" s="1387"/>
      <c r="I64" s="1387"/>
      <c r="J64" s="1387"/>
    </row>
    <row r="65" spans="1:17">
      <c r="A65" s="83"/>
      <c r="B65" s="83"/>
      <c r="C65" s="83"/>
      <c r="D65" s="83"/>
      <c r="E65" s="1387"/>
      <c r="F65" s="1387"/>
      <c r="G65" s="1387"/>
      <c r="H65" s="1387"/>
      <c r="I65" s="1387"/>
      <c r="J65" s="1387"/>
    </row>
    <row r="66" spans="1:17">
      <c r="A66" s="83"/>
      <c r="B66" s="83"/>
      <c r="C66" s="83"/>
      <c r="D66" s="83"/>
      <c r="E66" s="1387"/>
      <c r="F66" s="1387"/>
      <c r="G66" s="1387"/>
      <c r="H66" s="1387"/>
      <c r="I66" s="1387"/>
      <c r="J66" s="1387"/>
    </row>
    <row r="67" spans="1:17">
      <c r="A67" s="83"/>
      <c r="B67" s="83"/>
      <c r="C67" s="83"/>
      <c r="D67" s="83"/>
      <c r="E67" s="1387"/>
      <c r="F67" s="1387"/>
      <c r="G67" s="1387"/>
      <c r="H67" s="1387"/>
      <c r="I67" s="1387"/>
      <c r="J67" s="1387"/>
    </row>
    <row r="68" spans="1:17">
      <c r="A68" s="83"/>
      <c r="B68" s="83"/>
      <c r="C68" s="83"/>
      <c r="D68" s="83"/>
      <c r="E68" s="1387"/>
      <c r="F68" s="1387"/>
      <c r="G68" s="1387"/>
      <c r="H68" s="1387"/>
      <c r="I68" s="1387"/>
      <c r="J68" s="1387"/>
    </row>
    <row r="69" spans="1:17">
      <c r="A69" s="83"/>
      <c r="B69" s="83"/>
      <c r="C69" s="83"/>
      <c r="D69" s="83"/>
      <c r="E69" s="1387"/>
      <c r="F69" s="1387"/>
      <c r="G69" s="1387"/>
      <c r="H69" s="1387"/>
      <c r="I69" s="1387"/>
      <c r="J69" s="1387"/>
    </row>
    <row r="70" spans="1:17">
      <c r="A70" s="83"/>
      <c r="B70" s="83"/>
      <c r="C70" s="83"/>
      <c r="D70" s="83"/>
      <c r="E70" s="1387"/>
      <c r="F70" s="1387"/>
      <c r="G70" s="1387"/>
      <c r="H70" s="1387"/>
      <c r="I70" s="1387"/>
      <c r="J70" s="1387"/>
      <c r="Q70" s="2152"/>
    </row>
    <row r="71" spans="1:17">
      <c r="B71" s="1765"/>
      <c r="C71" s="1408"/>
      <c r="D71" s="1408"/>
      <c r="E71" s="2153"/>
      <c r="F71" s="2153"/>
      <c r="G71" s="2153"/>
      <c r="H71" s="2153"/>
      <c r="I71" s="2153"/>
      <c r="J71" s="2153"/>
    </row>
    <row r="72" spans="1:17" ht="9.75" customHeight="1">
      <c r="B72" s="1793"/>
      <c r="E72" s="2153"/>
      <c r="F72" s="2153"/>
      <c r="G72" s="2153"/>
      <c r="H72" s="2153"/>
      <c r="I72" s="2153"/>
      <c r="J72" s="2153"/>
    </row>
    <row r="73" spans="1:17" ht="11.1" customHeight="1">
      <c r="C73" s="702"/>
      <c r="D73" s="702"/>
      <c r="E73" s="2153"/>
      <c r="F73" s="2153"/>
      <c r="G73" s="2153"/>
      <c r="H73" s="2153"/>
      <c r="I73" s="2153"/>
      <c r="J73" s="2153"/>
    </row>
    <row r="74" spans="1:17" ht="11.1" customHeight="1">
      <c r="C74" s="702"/>
      <c r="D74" s="702"/>
      <c r="E74" s="2153"/>
      <c r="F74" s="2153"/>
      <c r="G74" s="2153"/>
      <c r="H74" s="2153"/>
      <c r="I74" s="2153"/>
      <c r="J74" s="2153"/>
    </row>
    <row r="75" spans="1:17" ht="11.1" customHeight="1"/>
    <row r="76" spans="1:17" ht="11.1" customHeight="1"/>
    <row r="77" spans="1:17" ht="11.1" customHeight="1"/>
    <row r="78" spans="1:17" ht="11.1" customHeight="1"/>
  </sheetData>
  <mergeCells count="10">
    <mergeCell ref="B15:D15"/>
    <mergeCell ref="B3:Q3"/>
    <mergeCell ref="B4:Q4"/>
    <mergeCell ref="B7:Q7"/>
    <mergeCell ref="B8:C10"/>
    <mergeCell ref="E8:F9"/>
    <mergeCell ref="H8:I9"/>
    <mergeCell ref="K8:L9"/>
    <mergeCell ref="N8:O9"/>
    <mergeCell ref="Q9:Q10"/>
  </mergeCell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5"/>
  <sheetViews>
    <sheetView workbookViewId="0">
      <selection activeCell="R8" sqref="R8"/>
    </sheetView>
  </sheetViews>
  <sheetFormatPr baseColWidth="10" defaultRowHeight="12.75"/>
  <cols>
    <col min="1" max="1" width="2.7109375" style="79" customWidth="1"/>
    <col min="2" max="2" width="5.7109375" style="79" customWidth="1"/>
    <col min="3" max="3" width="6.7109375" style="79" customWidth="1"/>
    <col min="4" max="4" width="10.7109375" style="79" customWidth="1"/>
    <col min="5" max="6" width="6.7109375" style="79" customWidth="1"/>
    <col min="7" max="7" width="0.42578125" style="79" customWidth="1"/>
    <col min="8" max="9" width="6.7109375" style="1388" customWidth="1"/>
    <col min="10" max="10" width="0.42578125" style="1388" customWidth="1"/>
    <col min="11" max="12" width="6.7109375" style="1388" customWidth="1"/>
    <col min="13" max="13" width="0.42578125" style="1388" customWidth="1"/>
    <col min="14" max="15" width="6.7109375" style="1388" customWidth="1"/>
    <col min="16" max="16" width="0.42578125" style="1388" customWidth="1"/>
    <col min="17" max="17" width="6.7109375" style="2146" customWidth="1"/>
    <col min="18" max="256" width="11.42578125" style="79"/>
    <col min="257" max="257" width="2.7109375" style="79" customWidth="1"/>
    <col min="258" max="258" width="5.7109375" style="79" customWidth="1"/>
    <col min="259" max="259" width="6.7109375" style="79" customWidth="1"/>
    <col min="260" max="260" width="10.7109375" style="79" customWidth="1"/>
    <col min="261" max="262" width="6.7109375" style="79" customWidth="1"/>
    <col min="263" max="263" width="0.42578125" style="79" customWidth="1"/>
    <col min="264" max="265" width="6.7109375" style="79" customWidth="1"/>
    <col min="266" max="266" width="0.42578125" style="79" customWidth="1"/>
    <col min="267" max="268" width="6.7109375" style="79" customWidth="1"/>
    <col min="269" max="269" width="0.42578125" style="79" customWidth="1"/>
    <col min="270" max="271" width="6.7109375" style="79" customWidth="1"/>
    <col min="272" max="272" width="0.42578125" style="79" customWidth="1"/>
    <col min="273" max="273" width="6.7109375" style="79" customWidth="1"/>
    <col min="274" max="512" width="11.42578125" style="79"/>
    <col min="513" max="513" width="2.7109375" style="79" customWidth="1"/>
    <col min="514" max="514" width="5.7109375" style="79" customWidth="1"/>
    <col min="515" max="515" width="6.7109375" style="79" customWidth="1"/>
    <col min="516" max="516" width="10.7109375" style="79" customWidth="1"/>
    <col min="517" max="518" width="6.7109375" style="79" customWidth="1"/>
    <col min="519" max="519" width="0.42578125" style="79" customWidth="1"/>
    <col min="520" max="521" width="6.7109375" style="79" customWidth="1"/>
    <col min="522" max="522" width="0.42578125" style="79" customWidth="1"/>
    <col min="523" max="524" width="6.7109375" style="79" customWidth="1"/>
    <col min="525" max="525" width="0.42578125" style="79" customWidth="1"/>
    <col min="526" max="527" width="6.7109375" style="79" customWidth="1"/>
    <col min="528" max="528" width="0.42578125" style="79" customWidth="1"/>
    <col min="529" max="529" width="6.7109375" style="79" customWidth="1"/>
    <col min="530" max="768" width="11.42578125" style="79"/>
    <col min="769" max="769" width="2.7109375" style="79" customWidth="1"/>
    <col min="770" max="770" width="5.7109375" style="79" customWidth="1"/>
    <col min="771" max="771" width="6.7109375" style="79" customWidth="1"/>
    <col min="772" max="772" width="10.7109375" style="79" customWidth="1"/>
    <col min="773" max="774" width="6.7109375" style="79" customWidth="1"/>
    <col min="775" max="775" width="0.42578125" style="79" customWidth="1"/>
    <col min="776" max="777" width="6.7109375" style="79" customWidth="1"/>
    <col min="778" max="778" width="0.42578125" style="79" customWidth="1"/>
    <col min="779" max="780" width="6.7109375" style="79" customWidth="1"/>
    <col min="781" max="781" width="0.42578125" style="79" customWidth="1"/>
    <col min="782" max="783" width="6.7109375" style="79" customWidth="1"/>
    <col min="784" max="784" width="0.42578125" style="79" customWidth="1"/>
    <col min="785" max="785" width="6.7109375" style="79" customWidth="1"/>
    <col min="786" max="1024" width="11.42578125" style="79"/>
    <col min="1025" max="1025" width="2.7109375" style="79" customWidth="1"/>
    <col min="1026" max="1026" width="5.7109375" style="79" customWidth="1"/>
    <col min="1027" max="1027" width="6.7109375" style="79" customWidth="1"/>
    <col min="1028" max="1028" width="10.7109375" style="79" customWidth="1"/>
    <col min="1029" max="1030" width="6.7109375" style="79" customWidth="1"/>
    <col min="1031" max="1031" width="0.42578125" style="79" customWidth="1"/>
    <col min="1032" max="1033" width="6.7109375" style="79" customWidth="1"/>
    <col min="1034" max="1034" width="0.42578125" style="79" customWidth="1"/>
    <col min="1035" max="1036" width="6.7109375" style="79" customWidth="1"/>
    <col min="1037" max="1037" width="0.42578125" style="79" customWidth="1"/>
    <col min="1038" max="1039" width="6.7109375" style="79" customWidth="1"/>
    <col min="1040" max="1040" width="0.42578125" style="79" customWidth="1"/>
    <col min="1041" max="1041" width="6.7109375" style="79" customWidth="1"/>
    <col min="1042" max="1280" width="11.42578125" style="79"/>
    <col min="1281" max="1281" width="2.7109375" style="79" customWidth="1"/>
    <col min="1282" max="1282" width="5.7109375" style="79" customWidth="1"/>
    <col min="1283" max="1283" width="6.7109375" style="79" customWidth="1"/>
    <col min="1284" max="1284" width="10.7109375" style="79" customWidth="1"/>
    <col min="1285" max="1286" width="6.7109375" style="79" customWidth="1"/>
    <col min="1287" max="1287" width="0.42578125" style="79" customWidth="1"/>
    <col min="1288" max="1289" width="6.7109375" style="79" customWidth="1"/>
    <col min="1290" max="1290" width="0.42578125" style="79" customWidth="1"/>
    <col min="1291" max="1292" width="6.7109375" style="79" customWidth="1"/>
    <col min="1293" max="1293" width="0.42578125" style="79" customWidth="1"/>
    <col min="1294" max="1295" width="6.7109375" style="79" customWidth="1"/>
    <col min="1296" max="1296" width="0.42578125" style="79" customWidth="1"/>
    <col min="1297" max="1297" width="6.7109375" style="79" customWidth="1"/>
    <col min="1298" max="1536" width="11.42578125" style="79"/>
    <col min="1537" max="1537" width="2.7109375" style="79" customWidth="1"/>
    <col min="1538" max="1538" width="5.7109375" style="79" customWidth="1"/>
    <col min="1539" max="1539" width="6.7109375" style="79" customWidth="1"/>
    <col min="1540" max="1540" width="10.7109375" style="79" customWidth="1"/>
    <col min="1541" max="1542" width="6.7109375" style="79" customWidth="1"/>
    <col min="1543" max="1543" width="0.42578125" style="79" customWidth="1"/>
    <col min="1544" max="1545" width="6.7109375" style="79" customWidth="1"/>
    <col min="1546" max="1546" width="0.42578125" style="79" customWidth="1"/>
    <col min="1547" max="1548" width="6.7109375" style="79" customWidth="1"/>
    <col min="1549" max="1549" width="0.42578125" style="79" customWidth="1"/>
    <col min="1550" max="1551" width="6.7109375" style="79" customWidth="1"/>
    <col min="1552" max="1552" width="0.42578125" style="79" customWidth="1"/>
    <col min="1553" max="1553" width="6.7109375" style="79" customWidth="1"/>
    <col min="1554" max="1792" width="11.42578125" style="79"/>
    <col min="1793" max="1793" width="2.7109375" style="79" customWidth="1"/>
    <col min="1794" max="1794" width="5.7109375" style="79" customWidth="1"/>
    <col min="1795" max="1795" width="6.7109375" style="79" customWidth="1"/>
    <col min="1796" max="1796" width="10.7109375" style="79" customWidth="1"/>
    <col min="1797" max="1798" width="6.7109375" style="79" customWidth="1"/>
    <col min="1799" max="1799" width="0.42578125" style="79" customWidth="1"/>
    <col min="1800" max="1801" width="6.7109375" style="79" customWidth="1"/>
    <col min="1802" max="1802" width="0.42578125" style="79" customWidth="1"/>
    <col min="1803" max="1804" width="6.7109375" style="79" customWidth="1"/>
    <col min="1805" max="1805" width="0.42578125" style="79" customWidth="1"/>
    <col min="1806" max="1807" width="6.7109375" style="79" customWidth="1"/>
    <col min="1808" max="1808" width="0.42578125" style="79" customWidth="1"/>
    <col min="1809" max="1809" width="6.7109375" style="79" customWidth="1"/>
    <col min="1810" max="2048" width="11.42578125" style="79"/>
    <col min="2049" max="2049" width="2.7109375" style="79" customWidth="1"/>
    <col min="2050" max="2050" width="5.7109375" style="79" customWidth="1"/>
    <col min="2051" max="2051" width="6.7109375" style="79" customWidth="1"/>
    <col min="2052" max="2052" width="10.7109375" style="79" customWidth="1"/>
    <col min="2053" max="2054" width="6.7109375" style="79" customWidth="1"/>
    <col min="2055" max="2055" width="0.42578125" style="79" customWidth="1"/>
    <col min="2056" max="2057" width="6.7109375" style="79" customWidth="1"/>
    <col min="2058" max="2058" width="0.42578125" style="79" customWidth="1"/>
    <col min="2059" max="2060" width="6.7109375" style="79" customWidth="1"/>
    <col min="2061" max="2061" width="0.42578125" style="79" customWidth="1"/>
    <col min="2062" max="2063" width="6.7109375" style="79" customWidth="1"/>
    <col min="2064" max="2064" width="0.42578125" style="79" customWidth="1"/>
    <col min="2065" max="2065" width="6.7109375" style="79" customWidth="1"/>
    <col min="2066" max="2304" width="11.42578125" style="79"/>
    <col min="2305" max="2305" width="2.7109375" style="79" customWidth="1"/>
    <col min="2306" max="2306" width="5.7109375" style="79" customWidth="1"/>
    <col min="2307" max="2307" width="6.7109375" style="79" customWidth="1"/>
    <col min="2308" max="2308" width="10.7109375" style="79" customWidth="1"/>
    <col min="2309" max="2310" width="6.7109375" style="79" customWidth="1"/>
    <col min="2311" max="2311" width="0.42578125" style="79" customWidth="1"/>
    <col min="2312" max="2313" width="6.7109375" style="79" customWidth="1"/>
    <col min="2314" max="2314" width="0.42578125" style="79" customWidth="1"/>
    <col min="2315" max="2316" width="6.7109375" style="79" customWidth="1"/>
    <col min="2317" max="2317" width="0.42578125" style="79" customWidth="1"/>
    <col min="2318" max="2319" width="6.7109375" style="79" customWidth="1"/>
    <col min="2320" max="2320" width="0.42578125" style="79" customWidth="1"/>
    <col min="2321" max="2321" width="6.7109375" style="79" customWidth="1"/>
    <col min="2322" max="2560" width="11.42578125" style="79"/>
    <col min="2561" max="2561" width="2.7109375" style="79" customWidth="1"/>
    <col min="2562" max="2562" width="5.7109375" style="79" customWidth="1"/>
    <col min="2563" max="2563" width="6.7109375" style="79" customWidth="1"/>
    <col min="2564" max="2564" width="10.7109375" style="79" customWidth="1"/>
    <col min="2565" max="2566" width="6.7109375" style="79" customWidth="1"/>
    <col min="2567" max="2567" width="0.42578125" style="79" customWidth="1"/>
    <col min="2568" max="2569" width="6.7109375" style="79" customWidth="1"/>
    <col min="2570" max="2570" width="0.42578125" style="79" customWidth="1"/>
    <col min="2571" max="2572" width="6.7109375" style="79" customWidth="1"/>
    <col min="2573" max="2573" width="0.42578125" style="79" customWidth="1"/>
    <col min="2574" max="2575" width="6.7109375" style="79" customWidth="1"/>
    <col min="2576" max="2576" width="0.42578125" style="79" customWidth="1"/>
    <col min="2577" max="2577" width="6.7109375" style="79" customWidth="1"/>
    <col min="2578" max="2816" width="11.42578125" style="79"/>
    <col min="2817" max="2817" width="2.7109375" style="79" customWidth="1"/>
    <col min="2818" max="2818" width="5.7109375" style="79" customWidth="1"/>
    <col min="2819" max="2819" width="6.7109375" style="79" customWidth="1"/>
    <col min="2820" max="2820" width="10.7109375" style="79" customWidth="1"/>
    <col min="2821" max="2822" width="6.7109375" style="79" customWidth="1"/>
    <col min="2823" max="2823" width="0.42578125" style="79" customWidth="1"/>
    <col min="2824" max="2825" width="6.7109375" style="79" customWidth="1"/>
    <col min="2826" max="2826" width="0.42578125" style="79" customWidth="1"/>
    <col min="2827" max="2828" width="6.7109375" style="79" customWidth="1"/>
    <col min="2829" max="2829" width="0.42578125" style="79" customWidth="1"/>
    <col min="2830" max="2831" width="6.7109375" style="79" customWidth="1"/>
    <col min="2832" max="2832" width="0.42578125" style="79" customWidth="1"/>
    <col min="2833" max="2833" width="6.7109375" style="79" customWidth="1"/>
    <col min="2834" max="3072" width="11.42578125" style="79"/>
    <col min="3073" max="3073" width="2.7109375" style="79" customWidth="1"/>
    <col min="3074" max="3074" width="5.7109375" style="79" customWidth="1"/>
    <col min="3075" max="3075" width="6.7109375" style="79" customWidth="1"/>
    <col min="3076" max="3076" width="10.7109375" style="79" customWidth="1"/>
    <col min="3077" max="3078" width="6.7109375" style="79" customWidth="1"/>
    <col min="3079" max="3079" width="0.42578125" style="79" customWidth="1"/>
    <col min="3080" max="3081" width="6.7109375" style="79" customWidth="1"/>
    <col min="3082" max="3082" width="0.42578125" style="79" customWidth="1"/>
    <col min="3083" max="3084" width="6.7109375" style="79" customWidth="1"/>
    <col min="3085" max="3085" width="0.42578125" style="79" customWidth="1"/>
    <col min="3086" max="3087" width="6.7109375" style="79" customWidth="1"/>
    <col min="3088" max="3088" width="0.42578125" style="79" customWidth="1"/>
    <col min="3089" max="3089" width="6.7109375" style="79" customWidth="1"/>
    <col min="3090" max="3328" width="11.42578125" style="79"/>
    <col min="3329" max="3329" width="2.7109375" style="79" customWidth="1"/>
    <col min="3330" max="3330" width="5.7109375" style="79" customWidth="1"/>
    <col min="3331" max="3331" width="6.7109375" style="79" customWidth="1"/>
    <col min="3332" max="3332" width="10.7109375" style="79" customWidth="1"/>
    <col min="3333" max="3334" width="6.7109375" style="79" customWidth="1"/>
    <col min="3335" max="3335" width="0.42578125" style="79" customWidth="1"/>
    <col min="3336" max="3337" width="6.7109375" style="79" customWidth="1"/>
    <col min="3338" max="3338" width="0.42578125" style="79" customWidth="1"/>
    <col min="3339" max="3340" width="6.7109375" style="79" customWidth="1"/>
    <col min="3341" max="3341" width="0.42578125" style="79" customWidth="1"/>
    <col min="3342" max="3343" width="6.7109375" style="79" customWidth="1"/>
    <col min="3344" max="3344" width="0.42578125" style="79" customWidth="1"/>
    <col min="3345" max="3345" width="6.7109375" style="79" customWidth="1"/>
    <col min="3346" max="3584" width="11.42578125" style="79"/>
    <col min="3585" max="3585" width="2.7109375" style="79" customWidth="1"/>
    <col min="3586" max="3586" width="5.7109375" style="79" customWidth="1"/>
    <col min="3587" max="3587" width="6.7109375" style="79" customWidth="1"/>
    <col min="3588" max="3588" width="10.7109375" style="79" customWidth="1"/>
    <col min="3589" max="3590" width="6.7109375" style="79" customWidth="1"/>
    <col min="3591" max="3591" width="0.42578125" style="79" customWidth="1"/>
    <col min="3592" max="3593" width="6.7109375" style="79" customWidth="1"/>
    <col min="3594" max="3594" width="0.42578125" style="79" customWidth="1"/>
    <col min="3595" max="3596" width="6.7109375" style="79" customWidth="1"/>
    <col min="3597" max="3597" width="0.42578125" style="79" customWidth="1"/>
    <col min="3598" max="3599" width="6.7109375" style="79" customWidth="1"/>
    <col min="3600" max="3600" width="0.42578125" style="79" customWidth="1"/>
    <col min="3601" max="3601" width="6.7109375" style="79" customWidth="1"/>
    <col min="3602" max="3840" width="11.42578125" style="79"/>
    <col min="3841" max="3841" width="2.7109375" style="79" customWidth="1"/>
    <col min="3842" max="3842" width="5.7109375" style="79" customWidth="1"/>
    <col min="3843" max="3843" width="6.7109375" style="79" customWidth="1"/>
    <col min="3844" max="3844" width="10.7109375" style="79" customWidth="1"/>
    <col min="3845" max="3846" width="6.7109375" style="79" customWidth="1"/>
    <col min="3847" max="3847" width="0.42578125" style="79" customWidth="1"/>
    <col min="3848" max="3849" width="6.7109375" style="79" customWidth="1"/>
    <col min="3850" max="3850" width="0.42578125" style="79" customWidth="1"/>
    <col min="3851" max="3852" width="6.7109375" style="79" customWidth="1"/>
    <col min="3853" max="3853" width="0.42578125" style="79" customWidth="1"/>
    <col min="3854" max="3855" width="6.7109375" style="79" customWidth="1"/>
    <col min="3856" max="3856" width="0.42578125" style="79" customWidth="1"/>
    <col min="3857" max="3857" width="6.7109375" style="79" customWidth="1"/>
    <col min="3858" max="4096" width="11.42578125" style="79"/>
    <col min="4097" max="4097" width="2.7109375" style="79" customWidth="1"/>
    <col min="4098" max="4098" width="5.7109375" style="79" customWidth="1"/>
    <col min="4099" max="4099" width="6.7109375" style="79" customWidth="1"/>
    <col min="4100" max="4100" width="10.7109375" style="79" customWidth="1"/>
    <col min="4101" max="4102" width="6.7109375" style="79" customWidth="1"/>
    <col min="4103" max="4103" width="0.42578125" style="79" customWidth="1"/>
    <col min="4104" max="4105" width="6.7109375" style="79" customWidth="1"/>
    <col min="4106" max="4106" width="0.42578125" style="79" customWidth="1"/>
    <col min="4107" max="4108" width="6.7109375" style="79" customWidth="1"/>
    <col min="4109" max="4109" width="0.42578125" style="79" customWidth="1"/>
    <col min="4110" max="4111" width="6.7109375" style="79" customWidth="1"/>
    <col min="4112" max="4112" width="0.42578125" style="79" customWidth="1"/>
    <col min="4113" max="4113" width="6.7109375" style="79" customWidth="1"/>
    <col min="4114" max="4352" width="11.42578125" style="79"/>
    <col min="4353" max="4353" width="2.7109375" style="79" customWidth="1"/>
    <col min="4354" max="4354" width="5.7109375" style="79" customWidth="1"/>
    <col min="4355" max="4355" width="6.7109375" style="79" customWidth="1"/>
    <col min="4356" max="4356" width="10.7109375" style="79" customWidth="1"/>
    <col min="4357" max="4358" width="6.7109375" style="79" customWidth="1"/>
    <col min="4359" max="4359" width="0.42578125" style="79" customWidth="1"/>
    <col min="4360" max="4361" width="6.7109375" style="79" customWidth="1"/>
    <col min="4362" max="4362" width="0.42578125" style="79" customWidth="1"/>
    <col min="4363" max="4364" width="6.7109375" style="79" customWidth="1"/>
    <col min="4365" max="4365" width="0.42578125" style="79" customWidth="1"/>
    <col min="4366" max="4367" width="6.7109375" style="79" customWidth="1"/>
    <col min="4368" max="4368" width="0.42578125" style="79" customWidth="1"/>
    <col min="4369" max="4369" width="6.7109375" style="79" customWidth="1"/>
    <col min="4370" max="4608" width="11.42578125" style="79"/>
    <col min="4609" max="4609" width="2.7109375" style="79" customWidth="1"/>
    <col min="4610" max="4610" width="5.7109375" style="79" customWidth="1"/>
    <col min="4611" max="4611" width="6.7109375" style="79" customWidth="1"/>
    <col min="4612" max="4612" width="10.7109375" style="79" customWidth="1"/>
    <col min="4613" max="4614" width="6.7109375" style="79" customWidth="1"/>
    <col min="4615" max="4615" width="0.42578125" style="79" customWidth="1"/>
    <col min="4616" max="4617" width="6.7109375" style="79" customWidth="1"/>
    <col min="4618" max="4618" width="0.42578125" style="79" customWidth="1"/>
    <col min="4619" max="4620" width="6.7109375" style="79" customWidth="1"/>
    <col min="4621" max="4621" width="0.42578125" style="79" customWidth="1"/>
    <col min="4622" max="4623" width="6.7109375" style="79" customWidth="1"/>
    <col min="4624" max="4624" width="0.42578125" style="79" customWidth="1"/>
    <col min="4625" max="4625" width="6.7109375" style="79" customWidth="1"/>
    <col min="4626" max="4864" width="11.42578125" style="79"/>
    <col min="4865" max="4865" width="2.7109375" style="79" customWidth="1"/>
    <col min="4866" max="4866" width="5.7109375" style="79" customWidth="1"/>
    <col min="4867" max="4867" width="6.7109375" style="79" customWidth="1"/>
    <col min="4868" max="4868" width="10.7109375" style="79" customWidth="1"/>
    <col min="4869" max="4870" width="6.7109375" style="79" customWidth="1"/>
    <col min="4871" max="4871" width="0.42578125" style="79" customWidth="1"/>
    <col min="4872" max="4873" width="6.7109375" style="79" customWidth="1"/>
    <col min="4874" max="4874" width="0.42578125" style="79" customWidth="1"/>
    <col min="4875" max="4876" width="6.7109375" style="79" customWidth="1"/>
    <col min="4877" max="4877" width="0.42578125" style="79" customWidth="1"/>
    <col min="4878" max="4879" width="6.7109375" style="79" customWidth="1"/>
    <col min="4880" max="4880" width="0.42578125" style="79" customWidth="1"/>
    <col min="4881" max="4881" width="6.7109375" style="79" customWidth="1"/>
    <col min="4882" max="5120" width="11.42578125" style="79"/>
    <col min="5121" max="5121" width="2.7109375" style="79" customWidth="1"/>
    <col min="5122" max="5122" width="5.7109375" style="79" customWidth="1"/>
    <col min="5123" max="5123" width="6.7109375" style="79" customWidth="1"/>
    <col min="5124" max="5124" width="10.7109375" style="79" customWidth="1"/>
    <col min="5125" max="5126" width="6.7109375" style="79" customWidth="1"/>
    <col min="5127" max="5127" width="0.42578125" style="79" customWidth="1"/>
    <col min="5128" max="5129" width="6.7109375" style="79" customWidth="1"/>
    <col min="5130" max="5130" width="0.42578125" style="79" customWidth="1"/>
    <col min="5131" max="5132" width="6.7109375" style="79" customWidth="1"/>
    <col min="5133" max="5133" width="0.42578125" style="79" customWidth="1"/>
    <col min="5134" max="5135" width="6.7109375" style="79" customWidth="1"/>
    <col min="5136" max="5136" width="0.42578125" style="79" customWidth="1"/>
    <col min="5137" max="5137" width="6.7109375" style="79" customWidth="1"/>
    <col min="5138" max="5376" width="11.42578125" style="79"/>
    <col min="5377" max="5377" width="2.7109375" style="79" customWidth="1"/>
    <col min="5378" max="5378" width="5.7109375" style="79" customWidth="1"/>
    <col min="5379" max="5379" width="6.7109375" style="79" customWidth="1"/>
    <col min="5380" max="5380" width="10.7109375" style="79" customWidth="1"/>
    <col min="5381" max="5382" width="6.7109375" style="79" customWidth="1"/>
    <col min="5383" max="5383" width="0.42578125" style="79" customWidth="1"/>
    <col min="5384" max="5385" width="6.7109375" style="79" customWidth="1"/>
    <col min="5386" max="5386" width="0.42578125" style="79" customWidth="1"/>
    <col min="5387" max="5388" width="6.7109375" style="79" customWidth="1"/>
    <col min="5389" max="5389" width="0.42578125" style="79" customWidth="1"/>
    <col min="5390" max="5391" width="6.7109375" style="79" customWidth="1"/>
    <col min="5392" max="5392" width="0.42578125" style="79" customWidth="1"/>
    <col min="5393" max="5393" width="6.7109375" style="79" customWidth="1"/>
    <col min="5394" max="5632" width="11.42578125" style="79"/>
    <col min="5633" max="5633" width="2.7109375" style="79" customWidth="1"/>
    <col min="5634" max="5634" width="5.7109375" style="79" customWidth="1"/>
    <col min="5635" max="5635" width="6.7109375" style="79" customWidth="1"/>
    <col min="5636" max="5636" width="10.7109375" style="79" customWidth="1"/>
    <col min="5637" max="5638" width="6.7109375" style="79" customWidth="1"/>
    <col min="5639" max="5639" width="0.42578125" style="79" customWidth="1"/>
    <col min="5640" max="5641" width="6.7109375" style="79" customWidth="1"/>
    <col min="5642" max="5642" width="0.42578125" style="79" customWidth="1"/>
    <col min="5643" max="5644" width="6.7109375" style="79" customWidth="1"/>
    <col min="5645" max="5645" width="0.42578125" style="79" customWidth="1"/>
    <col min="5646" max="5647" width="6.7109375" style="79" customWidth="1"/>
    <col min="5648" max="5648" width="0.42578125" style="79" customWidth="1"/>
    <col min="5649" max="5649" width="6.7109375" style="79" customWidth="1"/>
    <col min="5650" max="5888" width="11.42578125" style="79"/>
    <col min="5889" max="5889" width="2.7109375" style="79" customWidth="1"/>
    <col min="5890" max="5890" width="5.7109375" style="79" customWidth="1"/>
    <col min="5891" max="5891" width="6.7109375" style="79" customWidth="1"/>
    <col min="5892" max="5892" width="10.7109375" style="79" customWidth="1"/>
    <col min="5893" max="5894" width="6.7109375" style="79" customWidth="1"/>
    <col min="5895" max="5895" width="0.42578125" style="79" customWidth="1"/>
    <col min="5896" max="5897" width="6.7109375" style="79" customWidth="1"/>
    <col min="5898" max="5898" width="0.42578125" style="79" customWidth="1"/>
    <col min="5899" max="5900" width="6.7109375" style="79" customWidth="1"/>
    <col min="5901" max="5901" width="0.42578125" style="79" customWidth="1"/>
    <col min="5902" max="5903" width="6.7109375" style="79" customWidth="1"/>
    <col min="5904" max="5904" width="0.42578125" style="79" customWidth="1"/>
    <col min="5905" max="5905" width="6.7109375" style="79" customWidth="1"/>
    <col min="5906" max="6144" width="11.42578125" style="79"/>
    <col min="6145" max="6145" width="2.7109375" style="79" customWidth="1"/>
    <col min="6146" max="6146" width="5.7109375" style="79" customWidth="1"/>
    <col min="6147" max="6147" width="6.7109375" style="79" customWidth="1"/>
    <col min="6148" max="6148" width="10.7109375" style="79" customWidth="1"/>
    <col min="6149" max="6150" width="6.7109375" style="79" customWidth="1"/>
    <col min="6151" max="6151" width="0.42578125" style="79" customWidth="1"/>
    <col min="6152" max="6153" width="6.7109375" style="79" customWidth="1"/>
    <col min="6154" max="6154" width="0.42578125" style="79" customWidth="1"/>
    <col min="6155" max="6156" width="6.7109375" style="79" customWidth="1"/>
    <col min="6157" max="6157" width="0.42578125" style="79" customWidth="1"/>
    <col min="6158" max="6159" width="6.7109375" style="79" customWidth="1"/>
    <col min="6160" max="6160" width="0.42578125" style="79" customWidth="1"/>
    <col min="6161" max="6161" width="6.7109375" style="79" customWidth="1"/>
    <col min="6162" max="6400" width="11.42578125" style="79"/>
    <col min="6401" max="6401" width="2.7109375" style="79" customWidth="1"/>
    <col min="6402" max="6402" width="5.7109375" style="79" customWidth="1"/>
    <col min="6403" max="6403" width="6.7109375" style="79" customWidth="1"/>
    <col min="6404" max="6404" width="10.7109375" style="79" customWidth="1"/>
    <col min="6405" max="6406" width="6.7109375" style="79" customWidth="1"/>
    <col min="6407" max="6407" width="0.42578125" style="79" customWidth="1"/>
    <col min="6408" max="6409" width="6.7109375" style="79" customWidth="1"/>
    <col min="6410" max="6410" width="0.42578125" style="79" customWidth="1"/>
    <col min="6411" max="6412" width="6.7109375" style="79" customWidth="1"/>
    <col min="6413" max="6413" width="0.42578125" style="79" customWidth="1"/>
    <col min="6414" max="6415" width="6.7109375" style="79" customWidth="1"/>
    <col min="6416" max="6416" width="0.42578125" style="79" customWidth="1"/>
    <col min="6417" max="6417" width="6.7109375" style="79" customWidth="1"/>
    <col min="6418" max="6656" width="11.42578125" style="79"/>
    <col min="6657" max="6657" width="2.7109375" style="79" customWidth="1"/>
    <col min="6658" max="6658" width="5.7109375" style="79" customWidth="1"/>
    <col min="6659" max="6659" width="6.7109375" style="79" customWidth="1"/>
    <col min="6660" max="6660" width="10.7109375" style="79" customWidth="1"/>
    <col min="6661" max="6662" width="6.7109375" style="79" customWidth="1"/>
    <col min="6663" max="6663" width="0.42578125" style="79" customWidth="1"/>
    <col min="6664" max="6665" width="6.7109375" style="79" customWidth="1"/>
    <col min="6666" max="6666" width="0.42578125" style="79" customWidth="1"/>
    <col min="6667" max="6668" width="6.7109375" style="79" customWidth="1"/>
    <col min="6669" max="6669" width="0.42578125" style="79" customWidth="1"/>
    <col min="6670" max="6671" width="6.7109375" style="79" customWidth="1"/>
    <col min="6672" max="6672" width="0.42578125" style="79" customWidth="1"/>
    <col min="6673" max="6673" width="6.7109375" style="79" customWidth="1"/>
    <col min="6674" max="6912" width="11.42578125" style="79"/>
    <col min="6913" max="6913" width="2.7109375" style="79" customWidth="1"/>
    <col min="6914" max="6914" width="5.7109375" style="79" customWidth="1"/>
    <col min="6915" max="6915" width="6.7109375" style="79" customWidth="1"/>
    <col min="6916" max="6916" width="10.7109375" style="79" customWidth="1"/>
    <col min="6917" max="6918" width="6.7109375" style="79" customWidth="1"/>
    <col min="6919" max="6919" width="0.42578125" style="79" customWidth="1"/>
    <col min="6920" max="6921" width="6.7109375" style="79" customWidth="1"/>
    <col min="6922" max="6922" width="0.42578125" style="79" customWidth="1"/>
    <col min="6923" max="6924" width="6.7109375" style="79" customWidth="1"/>
    <col min="6925" max="6925" width="0.42578125" style="79" customWidth="1"/>
    <col min="6926" max="6927" width="6.7109375" style="79" customWidth="1"/>
    <col min="6928" max="6928" width="0.42578125" style="79" customWidth="1"/>
    <col min="6929" max="6929" width="6.7109375" style="79" customWidth="1"/>
    <col min="6930" max="7168" width="11.42578125" style="79"/>
    <col min="7169" max="7169" width="2.7109375" style="79" customWidth="1"/>
    <col min="7170" max="7170" width="5.7109375" style="79" customWidth="1"/>
    <col min="7171" max="7171" width="6.7109375" style="79" customWidth="1"/>
    <col min="7172" max="7172" width="10.7109375" style="79" customWidth="1"/>
    <col min="7173" max="7174" width="6.7109375" style="79" customWidth="1"/>
    <col min="7175" max="7175" width="0.42578125" style="79" customWidth="1"/>
    <col min="7176" max="7177" width="6.7109375" style="79" customWidth="1"/>
    <col min="7178" max="7178" width="0.42578125" style="79" customWidth="1"/>
    <col min="7179" max="7180" width="6.7109375" style="79" customWidth="1"/>
    <col min="7181" max="7181" width="0.42578125" style="79" customWidth="1"/>
    <col min="7182" max="7183" width="6.7109375" style="79" customWidth="1"/>
    <col min="7184" max="7184" width="0.42578125" style="79" customWidth="1"/>
    <col min="7185" max="7185" width="6.7109375" style="79" customWidth="1"/>
    <col min="7186" max="7424" width="11.42578125" style="79"/>
    <col min="7425" max="7425" width="2.7109375" style="79" customWidth="1"/>
    <col min="7426" max="7426" width="5.7109375" style="79" customWidth="1"/>
    <col min="7427" max="7427" width="6.7109375" style="79" customWidth="1"/>
    <col min="7428" max="7428" width="10.7109375" style="79" customWidth="1"/>
    <col min="7429" max="7430" width="6.7109375" style="79" customWidth="1"/>
    <col min="7431" max="7431" width="0.42578125" style="79" customWidth="1"/>
    <col min="7432" max="7433" width="6.7109375" style="79" customWidth="1"/>
    <col min="7434" max="7434" width="0.42578125" style="79" customWidth="1"/>
    <col min="7435" max="7436" width="6.7109375" style="79" customWidth="1"/>
    <col min="7437" max="7437" width="0.42578125" style="79" customWidth="1"/>
    <col min="7438" max="7439" width="6.7109375" style="79" customWidth="1"/>
    <col min="7440" max="7440" width="0.42578125" style="79" customWidth="1"/>
    <col min="7441" max="7441" width="6.7109375" style="79" customWidth="1"/>
    <col min="7442" max="7680" width="11.42578125" style="79"/>
    <col min="7681" max="7681" width="2.7109375" style="79" customWidth="1"/>
    <col min="7682" max="7682" width="5.7109375" style="79" customWidth="1"/>
    <col min="7683" max="7683" width="6.7109375" style="79" customWidth="1"/>
    <col min="7684" max="7684" width="10.7109375" style="79" customWidth="1"/>
    <col min="7685" max="7686" width="6.7109375" style="79" customWidth="1"/>
    <col min="7687" max="7687" width="0.42578125" style="79" customWidth="1"/>
    <col min="7688" max="7689" width="6.7109375" style="79" customWidth="1"/>
    <col min="7690" max="7690" width="0.42578125" style="79" customWidth="1"/>
    <col min="7691" max="7692" width="6.7109375" style="79" customWidth="1"/>
    <col min="7693" max="7693" width="0.42578125" style="79" customWidth="1"/>
    <col min="7694" max="7695" width="6.7109375" style="79" customWidth="1"/>
    <col min="7696" max="7696" width="0.42578125" style="79" customWidth="1"/>
    <col min="7697" max="7697" width="6.7109375" style="79" customWidth="1"/>
    <col min="7698" max="7936" width="11.42578125" style="79"/>
    <col min="7937" max="7937" width="2.7109375" style="79" customWidth="1"/>
    <col min="7938" max="7938" width="5.7109375" style="79" customWidth="1"/>
    <col min="7939" max="7939" width="6.7109375" style="79" customWidth="1"/>
    <col min="7940" max="7940" width="10.7109375" style="79" customWidth="1"/>
    <col min="7941" max="7942" width="6.7109375" style="79" customWidth="1"/>
    <col min="7943" max="7943" width="0.42578125" style="79" customWidth="1"/>
    <col min="7944" max="7945" width="6.7109375" style="79" customWidth="1"/>
    <col min="7946" max="7946" width="0.42578125" style="79" customWidth="1"/>
    <col min="7947" max="7948" width="6.7109375" style="79" customWidth="1"/>
    <col min="7949" max="7949" width="0.42578125" style="79" customWidth="1"/>
    <col min="7950" max="7951" width="6.7109375" style="79" customWidth="1"/>
    <col min="7952" max="7952" width="0.42578125" style="79" customWidth="1"/>
    <col min="7953" max="7953" width="6.7109375" style="79" customWidth="1"/>
    <col min="7954" max="8192" width="11.42578125" style="79"/>
    <col min="8193" max="8193" width="2.7109375" style="79" customWidth="1"/>
    <col min="8194" max="8194" width="5.7109375" style="79" customWidth="1"/>
    <col min="8195" max="8195" width="6.7109375" style="79" customWidth="1"/>
    <col min="8196" max="8196" width="10.7109375" style="79" customWidth="1"/>
    <col min="8197" max="8198" width="6.7109375" style="79" customWidth="1"/>
    <col min="8199" max="8199" width="0.42578125" style="79" customWidth="1"/>
    <col min="8200" max="8201" width="6.7109375" style="79" customWidth="1"/>
    <col min="8202" max="8202" width="0.42578125" style="79" customWidth="1"/>
    <col min="8203" max="8204" width="6.7109375" style="79" customWidth="1"/>
    <col min="8205" max="8205" width="0.42578125" style="79" customWidth="1"/>
    <col min="8206" max="8207" width="6.7109375" style="79" customWidth="1"/>
    <col min="8208" max="8208" width="0.42578125" style="79" customWidth="1"/>
    <col min="8209" max="8209" width="6.7109375" style="79" customWidth="1"/>
    <col min="8210" max="8448" width="11.42578125" style="79"/>
    <col min="8449" max="8449" width="2.7109375" style="79" customWidth="1"/>
    <col min="8450" max="8450" width="5.7109375" style="79" customWidth="1"/>
    <col min="8451" max="8451" width="6.7109375" style="79" customWidth="1"/>
    <col min="8452" max="8452" width="10.7109375" style="79" customWidth="1"/>
    <col min="8453" max="8454" width="6.7109375" style="79" customWidth="1"/>
    <col min="8455" max="8455" width="0.42578125" style="79" customWidth="1"/>
    <col min="8456" max="8457" width="6.7109375" style="79" customWidth="1"/>
    <col min="8458" max="8458" width="0.42578125" style="79" customWidth="1"/>
    <col min="8459" max="8460" width="6.7109375" style="79" customWidth="1"/>
    <col min="8461" max="8461" width="0.42578125" style="79" customWidth="1"/>
    <col min="8462" max="8463" width="6.7109375" style="79" customWidth="1"/>
    <col min="8464" max="8464" width="0.42578125" style="79" customWidth="1"/>
    <col min="8465" max="8465" width="6.7109375" style="79" customWidth="1"/>
    <col min="8466" max="8704" width="11.42578125" style="79"/>
    <col min="8705" max="8705" width="2.7109375" style="79" customWidth="1"/>
    <col min="8706" max="8706" width="5.7109375" style="79" customWidth="1"/>
    <col min="8707" max="8707" width="6.7109375" style="79" customWidth="1"/>
    <col min="8708" max="8708" width="10.7109375" style="79" customWidth="1"/>
    <col min="8709" max="8710" width="6.7109375" style="79" customWidth="1"/>
    <col min="8711" max="8711" width="0.42578125" style="79" customWidth="1"/>
    <col min="8712" max="8713" width="6.7109375" style="79" customWidth="1"/>
    <col min="8714" max="8714" width="0.42578125" style="79" customWidth="1"/>
    <col min="8715" max="8716" width="6.7109375" style="79" customWidth="1"/>
    <col min="8717" max="8717" width="0.42578125" style="79" customWidth="1"/>
    <col min="8718" max="8719" width="6.7109375" style="79" customWidth="1"/>
    <col min="8720" max="8720" width="0.42578125" style="79" customWidth="1"/>
    <col min="8721" max="8721" width="6.7109375" style="79" customWidth="1"/>
    <col min="8722" max="8960" width="11.42578125" style="79"/>
    <col min="8961" max="8961" width="2.7109375" style="79" customWidth="1"/>
    <col min="8962" max="8962" width="5.7109375" style="79" customWidth="1"/>
    <col min="8963" max="8963" width="6.7109375" style="79" customWidth="1"/>
    <col min="8964" max="8964" width="10.7109375" style="79" customWidth="1"/>
    <col min="8965" max="8966" width="6.7109375" style="79" customWidth="1"/>
    <col min="8967" max="8967" width="0.42578125" style="79" customWidth="1"/>
    <col min="8968" max="8969" width="6.7109375" style="79" customWidth="1"/>
    <col min="8970" max="8970" width="0.42578125" style="79" customWidth="1"/>
    <col min="8971" max="8972" width="6.7109375" style="79" customWidth="1"/>
    <col min="8973" max="8973" width="0.42578125" style="79" customWidth="1"/>
    <col min="8974" max="8975" width="6.7109375" style="79" customWidth="1"/>
    <col min="8976" max="8976" width="0.42578125" style="79" customWidth="1"/>
    <col min="8977" max="8977" width="6.7109375" style="79" customWidth="1"/>
    <col min="8978" max="9216" width="11.42578125" style="79"/>
    <col min="9217" max="9217" width="2.7109375" style="79" customWidth="1"/>
    <col min="9218" max="9218" width="5.7109375" style="79" customWidth="1"/>
    <col min="9219" max="9219" width="6.7109375" style="79" customWidth="1"/>
    <col min="9220" max="9220" width="10.7109375" style="79" customWidth="1"/>
    <col min="9221" max="9222" width="6.7109375" style="79" customWidth="1"/>
    <col min="9223" max="9223" width="0.42578125" style="79" customWidth="1"/>
    <col min="9224" max="9225" width="6.7109375" style="79" customWidth="1"/>
    <col min="9226" max="9226" width="0.42578125" style="79" customWidth="1"/>
    <col min="9227" max="9228" width="6.7109375" style="79" customWidth="1"/>
    <col min="9229" max="9229" width="0.42578125" style="79" customWidth="1"/>
    <col min="9230" max="9231" width="6.7109375" style="79" customWidth="1"/>
    <col min="9232" max="9232" width="0.42578125" style="79" customWidth="1"/>
    <col min="9233" max="9233" width="6.7109375" style="79" customWidth="1"/>
    <col min="9234" max="9472" width="11.42578125" style="79"/>
    <col min="9473" max="9473" width="2.7109375" style="79" customWidth="1"/>
    <col min="9474" max="9474" width="5.7109375" style="79" customWidth="1"/>
    <col min="9475" max="9475" width="6.7109375" style="79" customWidth="1"/>
    <col min="9476" max="9476" width="10.7109375" style="79" customWidth="1"/>
    <col min="9477" max="9478" width="6.7109375" style="79" customWidth="1"/>
    <col min="9479" max="9479" width="0.42578125" style="79" customWidth="1"/>
    <col min="9480" max="9481" width="6.7109375" style="79" customWidth="1"/>
    <col min="9482" max="9482" width="0.42578125" style="79" customWidth="1"/>
    <col min="9483" max="9484" width="6.7109375" style="79" customWidth="1"/>
    <col min="9485" max="9485" width="0.42578125" style="79" customWidth="1"/>
    <col min="9486" max="9487" width="6.7109375" style="79" customWidth="1"/>
    <col min="9488" max="9488" width="0.42578125" style="79" customWidth="1"/>
    <col min="9489" max="9489" width="6.7109375" style="79" customWidth="1"/>
    <col min="9490" max="9728" width="11.42578125" style="79"/>
    <col min="9729" max="9729" width="2.7109375" style="79" customWidth="1"/>
    <col min="9730" max="9730" width="5.7109375" style="79" customWidth="1"/>
    <col min="9731" max="9731" width="6.7109375" style="79" customWidth="1"/>
    <col min="9732" max="9732" width="10.7109375" style="79" customWidth="1"/>
    <col min="9733" max="9734" width="6.7109375" style="79" customWidth="1"/>
    <col min="9735" max="9735" width="0.42578125" style="79" customWidth="1"/>
    <col min="9736" max="9737" width="6.7109375" style="79" customWidth="1"/>
    <col min="9738" max="9738" width="0.42578125" style="79" customWidth="1"/>
    <col min="9739" max="9740" width="6.7109375" style="79" customWidth="1"/>
    <col min="9741" max="9741" width="0.42578125" style="79" customWidth="1"/>
    <col min="9742" max="9743" width="6.7109375" style="79" customWidth="1"/>
    <col min="9744" max="9744" width="0.42578125" style="79" customWidth="1"/>
    <col min="9745" max="9745" width="6.7109375" style="79" customWidth="1"/>
    <col min="9746" max="9984" width="11.42578125" style="79"/>
    <col min="9985" max="9985" width="2.7109375" style="79" customWidth="1"/>
    <col min="9986" max="9986" width="5.7109375" style="79" customWidth="1"/>
    <col min="9987" max="9987" width="6.7109375" style="79" customWidth="1"/>
    <col min="9988" max="9988" width="10.7109375" style="79" customWidth="1"/>
    <col min="9989" max="9990" width="6.7109375" style="79" customWidth="1"/>
    <col min="9991" max="9991" width="0.42578125" style="79" customWidth="1"/>
    <col min="9992" max="9993" width="6.7109375" style="79" customWidth="1"/>
    <col min="9994" max="9994" width="0.42578125" style="79" customWidth="1"/>
    <col min="9995" max="9996" width="6.7109375" style="79" customWidth="1"/>
    <col min="9997" max="9997" width="0.42578125" style="79" customWidth="1"/>
    <col min="9998" max="9999" width="6.7109375" style="79" customWidth="1"/>
    <col min="10000" max="10000" width="0.42578125" style="79" customWidth="1"/>
    <col min="10001" max="10001" width="6.7109375" style="79" customWidth="1"/>
    <col min="10002" max="10240" width="11.42578125" style="79"/>
    <col min="10241" max="10241" width="2.7109375" style="79" customWidth="1"/>
    <col min="10242" max="10242" width="5.7109375" style="79" customWidth="1"/>
    <col min="10243" max="10243" width="6.7109375" style="79" customWidth="1"/>
    <col min="10244" max="10244" width="10.7109375" style="79" customWidth="1"/>
    <col min="10245" max="10246" width="6.7109375" style="79" customWidth="1"/>
    <col min="10247" max="10247" width="0.42578125" style="79" customWidth="1"/>
    <col min="10248" max="10249" width="6.7109375" style="79" customWidth="1"/>
    <col min="10250" max="10250" width="0.42578125" style="79" customWidth="1"/>
    <col min="10251" max="10252" width="6.7109375" style="79" customWidth="1"/>
    <col min="10253" max="10253" width="0.42578125" style="79" customWidth="1"/>
    <col min="10254" max="10255" width="6.7109375" style="79" customWidth="1"/>
    <col min="10256" max="10256" width="0.42578125" style="79" customWidth="1"/>
    <col min="10257" max="10257" width="6.7109375" style="79" customWidth="1"/>
    <col min="10258" max="10496" width="11.42578125" style="79"/>
    <col min="10497" max="10497" width="2.7109375" style="79" customWidth="1"/>
    <col min="10498" max="10498" width="5.7109375" style="79" customWidth="1"/>
    <col min="10499" max="10499" width="6.7109375" style="79" customWidth="1"/>
    <col min="10500" max="10500" width="10.7109375" style="79" customWidth="1"/>
    <col min="10501" max="10502" width="6.7109375" style="79" customWidth="1"/>
    <col min="10503" max="10503" width="0.42578125" style="79" customWidth="1"/>
    <col min="10504" max="10505" width="6.7109375" style="79" customWidth="1"/>
    <col min="10506" max="10506" width="0.42578125" style="79" customWidth="1"/>
    <col min="10507" max="10508" width="6.7109375" style="79" customWidth="1"/>
    <col min="10509" max="10509" width="0.42578125" style="79" customWidth="1"/>
    <col min="10510" max="10511" width="6.7109375" style="79" customWidth="1"/>
    <col min="10512" max="10512" width="0.42578125" style="79" customWidth="1"/>
    <col min="10513" max="10513" width="6.7109375" style="79" customWidth="1"/>
    <col min="10514" max="10752" width="11.42578125" style="79"/>
    <col min="10753" max="10753" width="2.7109375" style="79" customWidth="1"/>
    <col min="10754" max="10754" width="5.7109375" style="79" customWidth="1"/>
    <col min="10755" max="10755" width="6.7109375" style="79" customWidth="1"/>
    <col min="10756" max="10756" width="10.7109375" style="79" customWidth="1"/>
    <col min="10757" max="10758" width="6.7109375" style="79" customWidth="1"/>
    <col min="10759" max="10759" width="0.42578125" style="79" customWidth="1"/>
    <col min="10760" max="10761" width="6.7109375" style="79" customWidth="1"/>
    <col min="10762" max="10762" width="0.42578125" style="79" customWidth="1"/>
    <col min="10763" max="10764" width="6.7109375" style="79" customWidth="1"/>
    <col min="10765" max="10765" width="0.42578125" style="79" customWidth="1"/>
    <col min="10766" max="10767" width="6.7109375" style="79" customWidth="1"/>
    <col min="10768" max="10768" width="0.42578125" style="79" customWidth="1"/>
    <col min="10769" max="10769" width="6.7109375" style="79" customWidth="1"/>
    <col min="10770" max="11008" width="11.42578125" style="79"/>
    <col min="11009" max="11009" width="2.7109375" style="79" customWidth="1"/>
    <col min="11010" max="11010" width="5.7109375" style="79" customWidth="1"/>
    <col min="11011" max="11011" width="6.7109375" style="79" customWidth="1"/>
    <col min="11012" max="11012" width="10.7109375" style="79" customWidth="1"/>
    <col min="11013" max="11014" width="6.7109375" style="79" customWidth="1"/>
    <col min="11015" max="11015" width="0.42578125" style="79" customWidth="1"/>
    <col min="11016" max="11017" width="6.7109375" style="79" customWidth="1"/>
    <col min="11018" max="11018" width="0.42578125" style="79" customWidth="1"/>
    <col min="11019" max="11020" width="6.7109375" style="79" customWidth="1"/>
    <col min="11021" max="11021" width="0.42578125" style="79" customWidth="1"/>
    <col min="11022" max="11023" width="6.7109375" style="79" customWidth="1"/>
    <col min="11024" max="11024" width="0.42578125" style="79" customWidth="1"/>
    <col min="11025" max="11025" width="6.7109375" style="79" customWidth="1"/>
    <col min="11026" max="11264" width="11.42578125" style="79"/>
    <col min="11265" max="11265" width="2.7109375" style="79" customWidth="1"/>
    <col min="11266" max="11266" width="5.7109375" style="79" customWidth="1"/>
    <col min="11267" max="11267" width="6.7109375" style="79" customWidth="1"/>
    <col min="11268" max="11268" width="10.7109375" style="79" customWidth="1"/>
    <col min="11269" max="11270" width="6.7109375" style="79" customWidth="1"/>
    <col min="11271" max="11271" width="0.42578125" style="79" customWidth="1"/>
    <col min="11272" max="11273" width="6.7109375" style="79" customWidth="1"/>
    <col min="11274" max="11274" width="0.42578125" style="79" customWidth="1"/>
    <col min="11275" max="11276" width="6.7109375" style="79" customWidth="1"/>
    <col min="11277" max="11277" width="0.42578125" style="79" customWidth="1"/>
    <col min="11278" max="11279" width="6.7109375" style="79" customWidth="1"/>
    <col min="11280" max="11280" width="0.42578125" style="79" customWidth="1"/>
    <col min="11281" max="11281" width="6.7109375" style="79" customWidth="1"/>
    <col min="11282" max="11520" width="11.42578125" style="79"/>
    <col min="11521" max="11521" width="2.7109375" style="79" customWidth="1"/>
    <col min="11522" max="11522" width="5.7109375" style="79" customWidth="1"/>
    <col min="11523" max="11523" width="6.7109375" style="79" customWidth="1"/>
    <col min="11524" max="11524" width="10.7109375" style="79" customWidth="1"/>
    <col min="11525" max="11526" width="6.7109375" style="79" customWidth="1"/>
    <col min="11527" max="11527" width="0.42578125" style="79" customWidth="1"/>
    <col min="11528" max="11529" width="6.7109375" style="79" customWidth="1"/>
    <col min="11530" max="11530" width="0.42578125" style="79" customWidth="1"/>
    <col min="11531" max="11532" width="6.7109375" style="79" customWidth="1"/>
    <col min="11533" max="11533" width="0.42578125" style="79" customWidth="1"/>
    <col min="11534" max="11535" width="6.7109375" style="79" customWidth="1"/>
    <col min="11536" max="11536" width="0.42578125" style="79" customWidth="1"/>
    <col min="11537" max="11537" width="6.7109375" style="79" customWidth="1"/>
    <col min="11538" max="11776" width="11.42578125" style="79"/>
    <col min="11777" max="11777" width="2.7109375" style="79" customWidth="1"/>
    <col min="11778" max="11778" width="5.7109375" style="79" customWidth="1"/>
    <col min="11779" max="11779" width="6.7109375" style="79" customWidth="1"/>
    <col min="11780" max="11780" width="10.7109375" style="79" customWidth="1"/>
    <col min="11781" max="11782" width="6.7109375" style="79" customWidth="1"/>
    <col min="11783" max="11783" width="0.42578125" style="79" customWidth="1"/>
    <col min="11784" max="11785" width="6.7109375" style="79" customWidth="1"/>
    <col min="11786" max="11786" width="0.42578125" style="79" customWidth="1"/>
    <col min="11787" max="11788" width="6.7109375" style="79" customWidth="1"/>
    <col min="11789" max="11789" width="0.42578125" style="79" customWidth="1"/>
    <col min="11790" max="11791" width="6.7109375" style="79" customWidth="1"/>
    <col min="11792" max="11792" width="0.42578125" style="79" customWidth="1"/>
    <col min="11793" max="11793" width="6.7109375" style="79" customWidth="1"/>
    <col min="11794" max="12032" width="11.42578125" style="79"/>
    <col min="12033" max="12033" width="2.7109375" style="79" customWidth="1"/>
    <col min="12034" max="12034" width="5.7109375" style="79" customWidth="1"/>
    <col min="12035" max="12035" width="6.7109375" style="79" customWidth="1"/>
    <col min="12036" max="12036" width="10.7109375" style="79" customWidth="1"/>
    <col min="12037" max="12038" width="6.7109375" style="79" customWidth="1"/>
    <col min="12039" max="12039" width="0.42578125" style="79" customWidth="1"/>
    <col min="12040" max="12041" width="6.7109375" style="79" customWidth="1"/>
    <col min="12042" max="12042" width="0.42578125" style="79" customWidth="1"/>
    <col min="12043" max="12044" width="6.7109375" style="79" customWidth="1"/>
    <col min="12045" max="12045" width="0.42578125" style="79" customWidth="1"/>
    <col min="12046" max="12047" width="6.7109375" style="79" customWidth="1"/>
    <col min="12048" max="12048" width="0.42578125" style="79" customWidth="1"/>
    <col min="12049" max="12049" width="6.7109375" style="79" customWidth="1"/>
    <col min="12050" max="12288" width="11.42578125" style="79"/>
    <col min="12289" max="12289" width="2.7109375" style="79" customWidth="1"/>
    <col min="12290" max="12290" width="5.7109375" style="79" customWidth="1"/>
    <col min="12291" max="12291" width="6.7109375" style="79" customWidth="1"/>
    <col min="12292" max="12292" width="10.7109375" style="79" customWidth="1"/>
    <col min="12293" max="12294" width="6.7109375" style="79" customWidth="1"/>
    <col min="12295" max="12295" width="0.42578125" style="79" customWidth="1"/>
    <col min="12296" max="12297" width="6.7109375" style="79" customWidth="1"/>
    <col min="12298" max="12298" width="0.42578125" style="79" customWidth="1"/>
    <col min="12299" max="12300" width="6.7109375" style="79" customWidth="1"/>
    <col min="12301" max="12301" width="0.42578125" style="79" customWidth="1"/>
    <col min="12302" max="12303" width="6.7109375" style="79" customWidth="1"/>
    <col min="12304" max="12304" width="0.42578125" style="79" customWidth="1"/>
    <col min="12305" max="12305" width="6.7109375" style="79" customWidth="1"/>
    <col min="12306" max="12544" width="11.42578125" style="79"/>
    <col min="12545" max="12545" width="2.7109375" style="79" customWidth="1"/>
    <col min="12546" max="12546" width="5.7109375" style="79" customWidth="1"/>
    <col min="12547" max="12547" width="6.7109375" style="79" customWidth="1"/>
    <col min="12548" max="12548" width="10.7109375" style="79" customWidth="1"/>
    <col min="12549" max="12550" width="6.7109375" style="79" customWidth="1"/>
    <col min="12551" max="12551" width="0.42578125" style="79" customWidth="1"/>
    <col min="12552" max="12553" width="6.7109375" style="79" customWidth="1"/>
    <col min="12554" max="12554" width="0.42578125" style="79" customWidth="1"/>
    <col min="12555" max="12556" width="6.7109375" style="79" customWidth="1"/>
    <col min="12557" max="12557" width="0.42578125" style="79" customWidth="1"/>
    <col min="12558" max="12559" width="6.7109375" style="79" customWidth="1"/>
    <col min="12560" max="12560" width="0.42578125" style="79" customWidth="1"/>
    <col min="12561" max="12561" width="6.7109375" style="79" customWidth="1"/>
    <col min="12562" max="12800" width="11.42578125" style="79"/>
    <col min="12801" max="12801" width="2.7109375" style="79" customWidth="1"/>
    <col min="12802" max="12802" width="5.7109375" style="79" customWidth="1"/>
    <col min="12803" max="12803" width="6.7109375" style="79" customWidth="1"/>
    <col min="12804" max="12804" width="10.7109375" style="79" customWidth="1"/>
    <col min="12805" max="12806" width="6.7109375" style="79" customWidth="1"/>
    <col min="12807" max="12807" width="0.42578125" style="79" customWidth="1"/>
    <col min="12808" max="12809" width="6.7109375" style="79" customWidth="1"/>
    <col min="12810" max="12810" width="0.42578125" style="79" customWidth="1"/>
    <col min="12811" max="12812" width="6.7109375" style="79" customWidth="1"/>
    <col min="12813" max="12813" width="0.42578125" style="79" customWidth="1"/>
    <col min="12814" max="12815" width="6.7109375" style="79" customWidth="1"/>
    <col min="12816" max="12816" width="0.42578125" style="79" customWidth="1"/>
    <col min="12817" max="12817" width="6.7109375" style="79" customWidth="1"/>
    <col min="12818" max="13056" width="11.42578125" style="79"/>
    <col min="13057" max="13057" width="2.7109375" style="79" customWidth="1"/>
    <col min="13058" max="13058" width="5.7109375" style="79" customWidth="1"/>
    <col min="13059" max="13059" width="6.7109375" style="79" customWidth="1"/>
    <col min="13060" max="13060" width="10.7109375" style="79" customWidth="1"/>
    <col min="13061" max="13062" width="6.7109375" style="79" customWidth="1"/>
    <col min="13063" max="13063" width="0.42578125" style="79" customWidth="1"/>
    <col min="13064" max="13065" width="6.7109375" style="79" customWidth="1"/>
    <col min="13066" max="13066" width="0.42578125" style="79" customWidth="1"/>
    <col min="13067" max="13068" width="6.7109375" style="79" customWidth="1"/>
    <col min="13069" max="13069" width="0.42578125" style="79" customWidth="1"/>
    <col min="13070" max="13071" width="6.7109375" style="79" customWidth="1"/>
    <col min="13072" max="13072" width="0.42578125" style="79" customWidth="1"/>
    <col min="13073" max="13073" width="6.7109375" style="79" customWidth="1"/>
    <col min="13074" max="13312" width="11.42578125" style="79"/>
    <col min="13313" max="13313" width="2.7109375" style="79" customWidth="1"/>
    <col min="13314" max="13314" width="5.7109375" style="79" customWidth="1"/>
    <col min="13315" max="13315" width="6.7109375" style="79" customWidth="1"/>
    <col min="13316" max="13316" width="10.7109375" style="79" customWidth="1"/>
    <col min="13317" max="13318" width="6.7109375" style="79" customWidth="1"/>
    <col min="13319" max="13319" width="0.42578125" style="79" customWidth="1"/>
    <col min="13320" max="13321" width="6.7109375" style="79" customWidth="1"/>
    <col min="13322" max="13322" width="0.42578125" style="79" customWidth="1"/>
    <col min="13323" max="13324" width="6.7109375" style="79" customWidth="1"/>
    <col min="13325" max="13325" width="0.42578125" style="79" customWidth="1"/>
    <col min="13326" max="13327" width="6.7109375" style="79" customWidth="1"/>
    <col min="13328" max="13328" width="0.42578125" style="79" customWidth="1"/>
    <col min="13329" max="13329" width="6.7109375" style="79" customWidth="1"/>
    <col min="13330" max="13568" width="11.42578125" style="79"/>
    <col min="13569" max="13569" width="2.7109375" style="79" customWidth="1"/>
    <col min="13570" max="13570" width="5.7109375" style="79" customWidth="1"/>
    <col min="13571" max="13571" width="6.7109375" style="79" customWidth="1"/>
    <col min="13572" max="13572" width="10.7109375" style="79" customWidth="1"/>
    <col min="13573" max="13574" width="6.7109375" style="79" customWidth="1"/>
    <col min="13575" max="13575" width="0.42578125" style="79" customWidth="1"/>
    <col min="13576" max="13577" width="6.7109375" style="79" customWidth="1"/>
    <col min="13578" max="13578" width="0.42578125" style="79" customWidth="1"/>
    <col min="13579" max="13580" width="6.7109375" style="79" customWidth="1"/>
    <col min="13581" max="13581" width="0.42578125" style="79" customWidth="1"/>
    <col min="13582" max="13583" width="6.7109375" style="79" customWidth="1"/>
    <col min="13584" max="13584" width="0.42578125" style="79" customWidth="1"/>
    <col min="13585" max="13585" width="6.7109375" style="79" customWidth="1"/>
    <col min="13586" max="13824" width="11.42578125" style="79"/>
    <col min="13825" max="13825" width="2.7109375" style="79" customWidth="1"/>
    <col min="13826" max="13826" width="5.7109375" style="79" customWidth="1"/>
    <col min="13827" max="13827" width="6.7109375" style="79" customWidth="1"/>
    <col min="13828" max="13828" width="10.7109375" style="79" customWidth="1"/>
    <col min="13829" max="13830" width="6.7109375" style="79" customWidth="1"/>
    <col min="13831" max="13831" width="0.42578125" style="79" customWidth="1"/>
    <col min="13832" max="13833" width="6.7109375" style="79" customWidth="1"/>
    <col min="13834" max="13834" width="0.42578125" style="79" customWidth="1"/>
    <col min="13835" max="13836" width="6.7109375" style="79" customWidth="1"/>
    <col min="13837" max="13837" width="0.42578125" style="79" customWidth="1"/>
    <col min="13838" max="13839" width="6.7109375" style="79" customWidth="1"/>
    <col min="13840" max="13840" width="0.42578125" style="79" customWidth="1"/>
    <col min="13841" max="13841" width="6.7109375" style="79" customWidth="1"/>
    <col min="13842" max="14080" width="11.42578125" style="79"/>
    <col min="14081" max="14081" width="2.7109375" style="79" customWidth="1"/>
    <col min="14082" max="14082" width="5.7109375" style="79" customWidth="1"/>
    <col min="14083" max="14083" width="6.7109375" style="79" customWidth="1"/>
    <col min="14084" max="14084" width="10.7109375" style="79" customWidth="1"/>
    <col min="14085" max="14086" width="6.7109375" style="79" customWidth="1"/>
    <col min="14087" max="14087" width="0.42578125" style="79" customWidth="1"/>
    <col min="14088" max="14089" width="6.7109375" style="79" customWidth="1"/>
    <col min="14090" max="14090" width="0.42578125" style="79" customWidth="1"/>
    <col min="14091" max="14092" width="6.7109375" style="79" customWidth="1"/>
    <col min="14093" max="14093" width="0.42578125" style="79" customWidth="1"/>
    <col min="14094" max="14095" width="6.7109375" style="79" customWidth="1"/>
    <col min="14096" max="14096" width="0.42578125" style="79" customWidth="1"/>
    <col min="14097" max="14097" width="6.7109375" style="79" customWidth="1"/>
    <col min="14098" max="14336" width="11.42578125" style="79"/>
    <col min="14337" max="14337" width="2.7109375" style="79" customWidth="1"/>
    <col min="14338" max="14338" width="5.7109375" style="79" customWidth="1"/>
    <col min="14339" max="14339" width="6.7109375" style="79" customWidth="1"/>
    <col min="14340" max="14340" width="10.7109375" style="79" customWidth="1"/>
    <col min="14341" max="14342" width="6.7109375" style="79" customWidth="1"/>
    <col min="14343" max="14343" width="0.42578125" style="79" customWidth="1"/>
    <col min="14344" max="14345" width="6.7109375" style="79" customWidth="1"/>
    <col min="14346" max="14346" width="0.42578125" style="79" customWidth="1"/>
    <col min="14347" max="14348" width="6.7109375" style="79" customWidth="1"/>
    <col min="14349" max="14349" width="0.42578125" style="79" customWidth="1"/>
    <col min="14350" max="14351" width="6.7109375" style="79" customWidth="1"/>
    <col min="14352" max="14352" width="0.42578125" style="79" customWidth="1"/>
    <col min="14353" max="14353" width="6.7109375" style="79" customWidth="1"/>
    <col min="14354" max="14592" width="11.42578125" style="79"/>
    <col min="14593" max="14593" width="2.7109375" style="79" customWidth="1"/>
    <col min="14594" max="14594" width="5.7109375" style="79" customWidth="1"/>
    <col min="14595" max="14595" width="6.7109375" style="79" customWidth="1"/>
    <col min="14596" max="14596" width="10.7109375" style="79" customWidth="1"/>
    <col min="14597" max="14598" width="6.7109375" style="79" customWidth="1"/>
    <col min="14599" max="14599" width="0.42578125" style="79" customWidth="1"/>
    <col min="14600" max="14601" width="6.7109375" style="79" customWidth="1"/>
    <col min="14602" max="14602" width="0.42578125" style="79" customWidth="1"/>
    <col min="14603" max="14604" width="6.7109375" style="79" customWidth="1"/>
    <col min="14605" max="14605" width="0.42578125" style="79" customWidth="1"/>
    <col min="14606" max="14607" width="6.7109375" style="79" customWidth="1"/>
    <col min="14608" max="14608" width="0.42578125" style="79" customWidth="1"/>
    <col min="14609" max="14609" width="6.7109375" style="79" customWidth="1"/>
    <col min="14610" max="14848" width="11.42578125" style="79"/>
    <col min="14849" max="14849" width="2.7109375" style="79" customWidth="1"/>
    <col min="14850" max="14850" width="5.7109375" style="79" customWidth="1"/>
    <col min="14851" max="14851" width="6.7109375" style="79" customWidth="1"/>
    <col min="14852" max="14852" width="10.7109375" style="79" customWidth="1"/>
    <col min="14853" max="14854" width="6.7109375" style="79" customWidth="1"/>
    <col min="14855" max="14855" width="0.42578125" style="79" customWidth="1"/>
    <col min="14856" max="14857" width="6.7109375" style="79" customWidth="1"/>
    <col min="14858" max="14858" width="0.42578125" style="79" customWidth="1"/>
    <col min="14859" max="14860" width="6.7109375" style="79" customWidth="1"/>
    <col min="14861" max="14861" width="0.42578125" style="79" customWidth="1"/>
    <col min="14862" max="14863" width="6.7109375" style="79" customWidth="1"/>
    <col min="14864" max="14864" width="0.42578125" style="79" customWidth="1"/>
    <col min="14865" max="14865" width="6.7109375" style="79" customWidth="1"/>
    <col min="14866" max="15104" width="11.42578125" style="79"/>
    <col min="15105" max="15105" width="2.7109375" style="79" customWidth="1"/>
    <col min="15106" max="15106" width="5.7109375" style="79" customWidth="1"/>
    <col min="15107" max="15107" width="6.7109375" style="79" customWidth="1"/>
    <col min="15108" max="15108" width="10.7109375" style="79" customWidth="1"/>
    <col min="15109" max="15110" width="6.7109375" style="79" customWidth="1"/>
    <col min="15111" max="15111" width="0.42578125" style="79" customWidth="1"/>
    <col min="15112" max="15113" width="6.7109375" style="79" customWidth="1"/>
    <col min="15114" max="15114" width="0.42578125" style="79" customWidth="1"/>
    <col min="15115" max="15116" width="6.7109375" style="79" customWidth="1"/>
    <col min="15117" max="15117" width="0.42578125" style="79" customWidth="1"/>
    <col min="15118" max="15119" width="6.7109375" style="79" customWidth="1"/>
    <col min="15120" max="15120" width="0.42578125" style="79" customWidth="1"/>
    <col min="15121" max="15121" width="6.7109375" style="79" customWidth="1"/>
    <col min="15122" max="15360" width="11.42578125" style="79"/>
    <col min="15361" max="15361" width="2.7109375" style="79" customWidth="1"/>
    <col min="15362" max="15362" width="5.7109375" style="79" customWidth="1"/>
    <col min="15363" max="15363" width="6.7109375" style="79" customWidth="1"/>
    <col min="15364" max="15364" width="10.7109375" style="79" customWidth="1"/>
    <col min="15365" max="15366" width="6.7109375" style="79" customWidth="1"/>
    <col min="15367" max="15367" width="0.42578125" style="79" customWidth="1"/>
    <col min="15368" max="15369" width="6.7109375" style="79" customWidth="1"/>
    <col min="15370" max="15370" width="0.42578125" style="79" customWidth="1"/>
    <col min="15371" max="15372" width="6.7109375" style="79" customWidth="1"/>
    <col min="15373" max="15373" width="0.42578125" style="79" customWidth="1"/>
    <col min="15374" max="15375" width="6.7109375" style="79" customWidth="1"/>
    <col min="15376" max="15376" width="0.42578125" style="79" customWidth="1"/>
    <col min="15377" max="15377" width="6.7109375" style="79" customWidth="1"/>
    <col min="15378" max="15616" width="11.42578125" style="79"/>
    <col min="15617" max="15617" width="2.7109375" style="79" customWidth="1"/>
    <col min="15618" max="15618" width="5.7109375" style="79" customWidth="1"/>
    <col min="15619" max="15619" width="6.7109375" style="79" customWidth="1"/>
    <col min="15620" max="15620" width="10.7109375" style="79" customWidth="1"/>
    <col min="15621" max="15622" width="6.7109375" style="79" customWidth="1"/>
    <col min="15623" max="15623" width="0.42578125" style="79" customWidth="1"/>
    <col min="15624" max="15625" width="6.7109375" style="79" customWidth="1"/>
    <col min="15626" max="15626" width="0.42578125" style="79" customWidth="1"/>
    <col min="15627" max="15628" width="6.7109375" style="79" customWidth="1"/>
    <col min="15629" max="15629" width="0.42578125" style="79" customWidth="1"/>
    <col min="15630" max="15631" width="6.7109375" style="79" customWidth="1"/>
    <col min="15632" max="15632" width="0.42578125" style="79" customWidth="1"/>
    <col min="15633" max="15633" width="6.7109375" style="79" customWidth="1"/>
    <col min="15634" max="15872" width="11.42578125" style="79"/>
    <col min="15873" max="15873" width="2.7109375" style="79" customWidth="1"/>
    <col min="15874" max="15874" width="5.7109375" style="79" customWidth="1"/>
    <col min="15875" max="15875" width="6.7109375" style="79" customWidth="1"/>
    <col min="15876" max="15876" width="10.7109375" style="79" customWidth="1"/>
    <col min="15877" max="15878" width="6.7109375" style="79" customWidth="1"/>
    <col min="15879" max="15879" width="0.42578125" style="79" customWidth="1"/>
    <col min="15880" max="15881" width="6.7109375" style="79" customWidth="1"/>
    <col min="15882" max="15882" width="0.42578125" style="79" customWidth="1"/>
    <col min="15883" max="15884" width="6.7109375" style="79" customWidth="1"/>
    <col min="15885" max="15885" width="0.42578125" style="79" customWidth="1"/>
    <col min="15886" max="15887" width="6.7109375" style="79" customWidth="1"/>
    <col min="15888" max="15888" width="0.42578125" style="79" customWidth="1"/>
    <col min="15889" max="15889" width="6.7109375" style="79" customWidth="1"/>
    <col min="15890" max="16128" width="11.42578125" style="79"/>
    <col min="16129" max="16129" width="2.7109375" style="79" customWidth="1"/>
    <col min="16130" max="16130" width="5.7109375" style="79" customWidth="1"/>
    <col min="16131" max="16131" width="6.7109375" style="79" customWidth="1"/>
    <col min="16132" max="16132" width="10.7109375" style="79" customWidth="1"/>
    <col min="16133" max="16134" width="6.7109375" style="79" customWidth="1"/>
    <col min="16135" max="16135" width="0.42578125" style="79" customWidth="1"/>
    <col min="16136" max="16137" width="6.7109375" style="79" customWidth="1"/>
    <col min="16138" max="16138" width="0.42578125" style="79" customWidth="1"/>
    <col min="16139" max="16140" width="6.7109375" style="79" customWidth="1"/>
    <col min="16141" max="16141" width="0.42578125" style="79" customWidth="1"/>
    <col min="16142" max="16143" width="6.7109375" style="79" customWidth="1"/>
    <col min="16144" max="16144" width="0.42578125" style="79" customWidth="1"/>
    <col min="16145" max="16145" width="6.7109375" style="79" customWidth="1"/>
    <col min="16146" max="16384" width="11.42578125" style="79"/>
  </cols>
  <sheetData>
    <row r="1" spans="1:20" ht="12.75" customHeight="1">
      <c r="A1" s="83"/>
      <c r="B1" s="83"/>
      <c r="C1" s="83"/>
      <c r="D1" s="83"/>
      <c r="E1" s="83"/>
      <c r="F1" s="83"/>
      <c r="G1" s="83"/>
      <c r="H1" s="652"/>
      <c r="I1" s="652"/>
      <c r="J1" s="652"/>
      <c r="K1" s="652"/>
      <c r="L1" s="652"/>
      <c r="M1" s="652"/>
      <c r="N1" s="652"/>
      <c r="O1" s="652"/>
      <c r="P1" s="652"/>
      <c r="Q1" s="1009"/>
    </row>
    <row r="2" spans="1:20" ht="12.75" customHeight="1">
      <c r="A2" s="83"/>
      <c r="B2" s="83"/>
      <c r="C2" s="83"/>
      <c r="D2" s="83"/>
      <c r="E2" s="83"/>
      <c r="F2" s="83"/>
      <c r="G2" s="83"/>
      <c r="H2" s="652"/>
      <c r="I2" s="652"/>
      <c r="J2" s="652"/>
      <c r="K2" s="652"/>
      <c r="L2" s="652"/>
      <c r="M2" s="652"/>
      <c r="N2" s="652"/>
      <c r="O2" s="652"/>
      <c r="P2" s="652"/>
      <c r="Q2" s="1009"/>
    </row>
    <row r="3" spans="1:20" ht="14.1" customHeight="1">
      <c r="B3" s="2273" t="s">
        <v>1500</v>
      </c>
      <c r="C3" s="2273"/>
      <c r="D3" s="2273"/>
      <c r="E3" s="2273"/>
      <c r="F3" s="2273"/>
      <c r="G3" s="2273"/>
      <c r="H3" s="2273"/>
      <c r="I3" s="2273"/>
      <c r="J3" s="2273"/>
      <c r="K3" s="2273"/>
      <c r="L3" s="2273"/>
      <c r="M3" s="2273"/>
      <c r="N3" s="2273"/>
      <c r="O3" s="2273"/>
      <c r="P3" s="2273"/>
      <c r="Q3" s="2273"/>
    </row>
    <row r="4" spans="1:20" ht="14.1" customHeight="1">
      <c r="B4" s="2273" t="s">
        <v>77</v>
      </c>
      <c r="C4" s="2273"/>
      <c r="D4" s="2273"/>
      <c r="E4" s="2273"/>
      <c r="F4" s="2273"/>
      <c r="G4" s="2273"/>
      <c r="H4" s="2273"/>
      <c r="I4" s="2273"/>
      <c r="J4" s="2273"/>
      <c r="K4" s="2273"/>
      <c r="L4" s="2273"/>
      <c r="M4" s="2273"/>
      <c r="N4" s="2273"/>
      <c r="O4" s="2273"/>
      <c r="P4" s="2273"/>
      <c r="Q4" s="2273"/>
    </row>
    <row r="5" spans="1:20" ht="6" customHeight="1">
      <c r="B5" s="1323"/>
      <c r="C5" s="1323"/>
      <c r="D5" s="1323"/>
      <c r="E5" s="1323"/>
      <c r="F5" s="1323"/>
      <c r="G5" s="1323"/>
      <c r="H5" s="2119"/>
      <c r="I5" s="2119"/>
      <c r="J5" s="2119"/>
      <c r="K5" s="2119"/>
      <c r="L5" s="2119"/>
      <c r="M5" s="2119"/>
      <c r="N5" s="2119"/>
      <c r="O5" s="2119"/>
      <c r="P5" s="2119"/>
      <c r="Q5" s="2119"/>
    </row>
    <row r="6" spans="1:20" ht="6" customHeight="1">
      <c r="A6" s="714"/>
      <c r="B6" s="188"/>
      <c r="C6" s="1928"/>
      <c r="D6" s="1928"/>
      <c r="E6" s="1928"/>
      <c r="F6" s="1928"/>
      <c r="G6" s="1928"/>
      <c r="H6" s="2129"/>
      <c r="I6" s="2129"/>
      <c r="J6" s="2129"/>
      <c r="K6" s="2129"/>
      <c r="L6" s="2129"/>
      <c r="M6" s="2129"/>
      <c r="N6" s="2129"/>
      <c r="O6" s="2129"/>
      <c r="P6" s="2129"/>
      <c r="Q6" s="2119"/>
    </row>
    <row r="7" spans="1:20" ht="13.5" customHeight="1">
      <c r="A7" s="83"/>
      <c r="B7" s="2242" t="s">
        <v>1501</v>
      </c>
      <c r="C7" s="2242"/>
      <c r="D7" s="2242"/>
      <c r="E7" s="2242"/>
      <c r="F7" s="2242"/>
      <c r="G7" s="2242"/>
      <c r="H7" s="2242"/>
      <c r="I7" s="2242"/>
      <c r="J7" s="2242"/>
      <c r="K7" s="2242"/>
      <c r="L7" s="2242"/>
      <c r="M7" s="2242"/>
      <c r="N7" s="2242"/>
      <c r="O7" s="2242"/>
      <c r="P7" s="2242"/>
      <c r="Q7" s="2242"/>
      <c r="R7" s="83"/>
    </row>
    <row r="8" spans="1:20" ht="13.5" customHeight="1">
      <c r="A8" s="83"/>
      <c r="B8" s="2790" t="s">
        <v>863</v>
      </c>
      <c r="C8" s="2790"/>
      <c r="D8" s="2130"/>
      <c r="E8" s="2784" t="s">
        <v>1502</v>
      </c>
      <c r="F8" s="2784"/>
      <c r="G8" s="2131"/>
      <c r="H8" s="2787" t="s">
        <v>580</v>
      </c>
      <c r="I8" s="2787"/>
      <c r="J8" s="2132"/>
      <c r="K8" s="2787" t="s">
        <v>1503</v>
      </c>
      <c r="L8" s="2787"/>
      <c r="M8" s="2132"/>
      <c r="N8" s="2789" t="s">
        <v>112</v>
      </c>
      <c r="O8" s="2789"/>
      <c r="P8" s="2133"/>
      <c r="Q8" s="2133"/>
      <c r="R8" s="83"/>
    </row>
    <row r="9" spans="1:20" ht="13.5" customHeight="1">
      <c r="A9" s="83"/>
      <c r="B9" s="2790"/>
      <c r="C9" s="2790"/>
      <c r="D9" s="2130"/>
      <c r="E9" s="2785"/>
      <c r="F9" s="2785"/>
      <c r="G9" s="2131"/>
      <c r="H9" s="2788"/>
      <c r="I9" s="2788"/>
      <c r="J9" s="2132"/>
      <c r="K9" s="2788"/>
      <c r="L9" s="2788"/>
      <c r="M9" s="2132"/>
      <c r="N9" s="2788"/>
      <c r="O9" s="2788"/>
      <c r="P9" s="2133"/>
      <c r="Q9" s="2787" t="s">
        <v>8</v>
      </c>
      <c r="R9" s="83"/>
    </row>
    <row r="10" spans="1:20" ht="12" customHeight="1">
      <c r="A10" s="83"/>
      <c r="B10" s="2753"/>
      <c r="C10" s="2753"/>
      <c r="D10" s="1628"/>
      <c r="E10" s="2134" t="s">
        <v>18</v>
      </c>
      <c r="F10" s="2134" t="s">
        <v>19</v>
      </c>
      <c r="G10" s="2134"/>
      <c r="H10" s="2135" t="s">
        <v>18</v>
      </c>
      <c r="I10" s="2135" t="s">
        <v>19</v>
      </c>
      <c r="J10" s="2135"/>
      <c r="K10" s="2135" t="s">
        <v>18</v>
      </c>
      <c r="L10" s="2135" t="s">
        <v>19</v>
      </c>
      <c r="M10" s="2135"/>
      <c r="N10" s="2135" t="s">
        <v>18</v>
      </c>
      <c r="O10" s="2135" t="s">
        <v>19</v>
      </c>
      <c r="P10" s="2135"/>
      <c r="Q10" s="2788"/>
      <c r="R10" s="83"/>
    </row>
    <row r="11" spans="1:20" ht="24.75" customHeight="1">
      <c r="A11" s="83"/>
      <c r="B11" s="92" t="s">
        <v>1504</v>
      </c>
      <c r="C11" s="92"/>
      <c r="D11" s="92"/>
      <c r="E11" s="2136">
        <v>2871</v>
      </c>
      <c r="F11" s="2136">
        <v>835</v>
      </c>
      <c r="G11" s="2136"/>
      <c r="H11" s="655">
        <v>979</v>
      </c>
      <c r="I11" s="655">
        <v>532</v>
      </c>
      <c r="J11" s="655"/>
      <c r="K11" s="655">
        <v>529</v>
      </c>
      <c r="L11" s="655">
        <v>136</v>
      </c>
      <c r="M11" s="655"/>
      <c r="N11" s="655">
        <f t="shared" ref="N11:O13" si="0">SUM(E11+H11+K11)</f>
        <v>4379</v>
      </c>
      <c r="O11" s="655">
        <f t="shared" si="0"/>
        <v>1503</v>
      </c>
      <c r="P11" s="655"/>
      <c r="Q11" s="976">
        <f>SUM(N11:O11)</f>
        <v>5882</v>
      </c>
      <c r="R11" s="155">
        <f>SUM(E11:F11)</f>
        <v>3706</v>
      </c>
      <c r="S11" s="465">
        <f>SUM(H11:I11)</f>
        <v>1511</v>
      </c>
      <c r="T11" s="79">
        <f>SUM(J11:L11)</f>
        <v>665</v>
      </c>
    </row>
    <row r="12" spans="1:20" ht="24.75" customHeight="1">
      <c r="A12" s="83"/>
      <c r="B12" s="92" t="s">
        <v>1487</v>
      </c>
      <c r="C12" s="92"/>
      <c r="D12" s="92"/>
      <c r="E12" s="2136">
        <v>172</v>
      </c>
      <c r="F12" s="2136">
        <v>0</v>
      </c>
      <c r="G12" s="2136"/>
      <c r="H12" s="655">
        <v>16</v>
      </c>
      <c r="I12" s="655">
        <v>0</v>
      </c>
      <c r="J12" s="655"/>
      <c r="K12" s="655">
        <v>26</v>
      </c>
      <c r="L12" s="655">
        <v>0</v>
      </c>
      <c r="M12" s="655"/>
      <c r="N12" s="655">
        <f t="shared" si="0"/>
        <v>214</v>
      </c>
      <c r="O12" s="655">
        <f t="shared" si="0"/>
        <v>0</v>
      </c>
      <c r="P12" s="655"/>
      <c r="Q12" s="976">
        <f>SUM(N12:O12)</f>
        <v>214</v>
      </c>
      <c r="R12" s="155">
        <f>SUM(E12:F12)</f>
        <v>172</v>
      </c>
      <c r="S12" s="79">
        <f>SUM(H12:I12)</f>
        <v>16</v>
      </c>
      <c r="T12" s="79">
        <f>SUM(J12:L12)</f>
        <v>26</v>
      </c>
    </row>
    <row r="13" spans="1:20" ht="24.75" customHeight="1">
      <c r="A13" s="83"/>
      <c r="B13" s="92" t="s">
        <v>1488</v>
      </c>
      <c r="C13" s="92"/>
      <c r="D13" s="92"/>
      <c r="E13" s="2136">
        <v>1222</v>
      </c>
      <c r="F13" s="2136">
        <v>366</v>
      </c>
      <c r="G13" s="2136"/>
      <c r="H13" s="655">
        <v>76</v>
      </c>
      <c r="I13" s="655">
        <v>15</v>
      </c>
      <c r="J13" s="655"/>
      <c r="K13" s="655">
        <v>411</v>
      </c>
      <c r="L13" s="655">
        <v>58</v>
      </c>
      <c r="M13" s="655"/>
      <c r="N13" s="655">
        <f t="shared" si="0"/>
        <v>1709</v>
      </c>
      <c r="O13" s="655">
        <f t="shared" si="0"/>
        <v>439</v>
      </c>
      <c r="P13" s="655"/>
      <c r="Q13" s="976">
        <f>SUM(N13:O13)</f>
        <v>2148</v>
      </c>
      <c r="R13" s="155">
        <f>SUM(E13:F13)</f>
        <v>1588</v>
      </c>
      <c r="S13" s="465">
        <f>SUM(H13:I13)</f>
        <v>91</v>
      </c>
      <c r="T13" s="79">
        <f>SUM(J13:L13)</f>
        <v>469</v>
      </c>
    </row>
    <row r="14" spans="1:20" ht="3.75" customHeight="1">
      <c r="A14" s="83"/>
      <c r="B14" s="92"/>
      <c r="C14" s="92"/>
      <c r="D14" s="92"/>
      <c r="E14" s="2137"/>
      <c r="F14" s="2137"/>
      <c r="G14" s="2137"/>
      <c r="H14" s="2138"/>
      <c r="I14" s="2138"/>
      <c r="J14" s="2138"/>
      <c r="K14" s="2138"/>
      <c r="L14" s="2138"/>
      <c r="M14" s="2138"/>
      <c r="N14" s="1905"/>
      <c r="O14" s="1905"/>
      <c r="P14" s="2138"/>
      <c r="Q14" s="2139"/>
      <c r="R14" s="83"/>
    </row>
    <row r="15" spans="1:20" ht="13.5" customHeight="1">
      <c r="A15" s="83"/>
      <c r="B15" s="2783" t="s">
        <v>8</v>
      </c>
      <c r="C15" s="2783"/>
      <c r="D15" s="2783"/>
      <c r="E15" s="2141">
        <f>SUM(E11:E13)</f>
        <v>4265</v>
      </c>
      <c r="F15" s="2141">
        <f>SUM(F11:F13)</f>
        <v>1201</v>
      </c>
      <c r="G15" s="2141"/>
      <c r="H15" s="2141">
        <f>SUM(H11:H13)</f>
        <v>1071</v>
      </c>
      <c r="I15" s="2141">
        <f>SUM(I11:I13)</f>
        <v>547</v>
      </c>
      <c r="J15" s="2141"/>
      <c r="K15" s="2141">
        <f>SUM(K11:K13)</f>
        <v>966</v>
      </c>
      <c r="L15" s="2141">
        <f>SUM(L11:L13)</f>
        <v>194</v>
      </c>
      <c r="M15" s="2141"/>
      <c r="N15" s="2141">
        <f>SUM(N11:N13)</f>
        <v>6302</v>
      </c>
      <c r="O15" s="2141">
        <f>SUM(O11:O13)</f>
        <v>1942</v>
      </c>
      <c r="P15" s="2141"/>
      <c r="Q15" s="2141">
        <f>SUM(Q11:Q13)</f>
        <v>8244</v>
      </c>
      <c r="R15" s="83"/>
    </row>
    <row r="16" spans="1:20" ht="11.1" customHeight="1">
      <c r="A16" s="83"/>
      <c r="C16" s="1391"/>
      <c r="D16" s="1391"/>
      <c r="E16" s="1391"/>
      <c r="F16" s="1391"/>
      <c r="G16" s="1391"/>
      <c r="H16" s="1763"/>
      <c r="I16" s="1763"/>
      <c r="J16" s="1763"/>
      <c r="K16" s="1763"/>
      <c r="L16" s="1763"/>
      <c r="M16" s="1763"/>
      <c r="N16" s="1763"/>
      <c r="O16" s="1763"/>
      <c r="P16" s="1763"/>
      <c r="Q16" s="2142"/>
    </row>
    <row r="17" spans="1:17" ht="11.1" customHeight="1">
      <c r="A17" s="83"/>
      <c r="B17" s="1566"/>
      <c r="C17" s="1391"/>
      <c r="D17" s="1391"/>
      <c r="E17" s="1391"/>
      <c r="F17" s="1391"/>
      <c r="G17" s="1391"/>
      <c r="H17" s="1763"/>
      <c r="I17" s="1763"/>
      <c r="J17" s="1763"/>
      <c r="K17" s="1763"/>
      <c r="L17" s="1763"/>
      <c r="M17" s="1763"/>
      <c r="N17" s="1763"/>
      <c r="O17" s="1763"/>
      <c r="P17" s="1763"/>
      <c r="Q17" s="2142"/>
    </row>
    <row r="18" spans="1:17" ht="11.1" customHeight="1">
      <c r="A18" s="83"/>
      <c r="B18" s="83"/>
      <c r="C18" s="83"/>
      <c r="D18" s="83"/>
      <c r="E18" s="83"/>
      <c r="F18" s="83"/>
      <c r="G18" s="83"/>
      <c r="H18" s="652"/>
      <c r="I18" s="652"/>
      <c r="J18" s="652"/>
      <c r="K18" s="652"/>
      <c r="L18" s="652"/>
      <c r="M18" s="652"/>
      <c r="N18" s="652"/>
      <c r="O18" s="652"/>
      <c r="P18" s="652"/>
      <c r="Q18" s="1009"/>
    </row>
    <row r="19" spans="1:17" ht="11.1" customHeight="1">
      <c r="A19" s="83"/>
      <c r="B19" s="83"/>
      <c r="C19" s="83"/>
      <c r="D19" s="83"/>
      <c r="E19" s="83"/>
      <c r="F19" s="83"/>
      <c r="G19" s="83"/>
      <c r="H19" s="652"/>
      <c r="I19" s="652"/>
      <c r="J19" s="652"/>
      <c r="K19" s="652"/>
      <c r="L19" s="652"/>
      <c r="M19" s="652"/>
      <c r="N19" s="652"/>
      <c r="O19" s="652"/>
      <c r="P19" s="652"/>
      <c r="Q19" s="1009"/>
    </row>
    <row r="20" spans="1:17" ht="12.75" customHeight="1">
      <c r="A20" s="83"/>
      <c r="B20" s="83"/>
      <c r="C20" s="83"/>
      <c r="D20" s="83"/>
      <c r="E20" s="83"/>
      <c r="F20" s="83"/>
      <c r="G20" s="83"/>
      <c r="H20" s="652"/>
      <c r="I20" s="652"/>
      <c r="J20" s="652"/>
      <c r="K20" s="652"/>
      <c r="L20" s="652"/>
      <c r="M20" s="652"/>
      <c r="N20" s="652"/>
      <c r="O20" s="652"/>
      <c r="P20" s="652"/>
      <c r="Q20" s="1009"/>
    </row>
    <row r="21" spans="1:17" ht="12.75" customHeight="1">
      <c r="A21" s="83"/>
      <c r="B21" s="83"/>
      <c r="C21" s="83"/>
      <c r="D21" s="83"/>
      <c r="E21" s="83"/>
      <c r="F21" s="83"/>
      <c r="G21" s="83"/>
      <c r="H21" s="652"/>
      <c r="I21" s="652"/>
      <c r="J21" s="652"/>
      <c r="K21" s="652"/>
      <c r="L21" s="652"/>
      <c r="M21" s="652"/>
      <c r="N21" s="652"/>
      <c r="O21" s="652"/>
      <c r="P21" s="652"/>
      <c r="Q21" s="1009"/>
    </row>
    <row r="22" spans="1:17" ht="9.75" customHeight="1">
      <c r="A22" s="83"/>
      <c r="B22" s="83"/>
      <c r="C22" s="83"/>
      <c r="D22" s="83"/>
      <c r="E22" s="83"/>
      <c r="F22" s="83"/>
      <c r="G22" s="83"/>
      <c r="H22" s="652"/>
      <c r="I22" s="652"/>
      <c r="J22" s="652"/>
      <c r="K22" s="652"/>
      <c r="L22" s="652"/>
      <c r="M22" s="652"/>
      <c r="N22" s="652"/>
      <c r="O22" s="652"/>
      <c r="P22" s="652"/>
      <c r="Q22" s="1009"/>
    </row>
    <row r="23" spans="1:17" ht="9.75" customHeight="1">
      <c r="A23" s="83"/>
      <c r="B23" s="83"/>
      <c r="C23" s="83"/>
      <c r="D23" s="83"/>
      <c r="E23" s="83"/>
      <c r="F23" s="83"/>
      <c r="G23" s="83"/>
      <c r="H23" s="652"/>
      <c r="I23" s="652"/>
      <c r="J23" s="652"/>
      <c r="K23" s="652"/>
      <c r="L23" s="652"/>
      <c r="M23" s="652"/>
      <c r="N23" s="652"/>
      <c r="O23" s="652"/>
      <c r="P23" s="652"/>
      <c r="Q23" s="1009"/>
    </row>
    <row r="24" spans="1:17" ht="12.75" customHeight="1">
      <c r="A24" s="83"/>
      <c r="B24" s="83"/>
      <c r="C24" s="83"/>
      <c r="D24" s="83"/>
      <c r="E24" s="83"/>
      <c r="F24" s="83"/>
      <c r="G24" s="83"/>
      <c r="H24" s="652"/>
      <c r="I24" s="652"/>
      <c r="J24" s="652"/>
      <c r="K24" s="652"/>
      <c r="L24" s="652"/>
      <c r="M24" s="652"/>
      <c r="N24" s="652"/>
      <c r="O24" s="652"/>
      <c r="P24" s="652"/>
      <c r="Q24" s="1009"/>
    </row>
    <row r="25" spans="1:17" ht="12.75" customHeight="1">
      <c r="A25" s="83"/>
      <c r="B25" s="83"/>
      <c r="C25" s="83"/>
      <c r="D25" s="83"/>
      <c r="E25" s="83"/>
      <c r="F25" s="83"/>
      <c r="G25" s="83"/>
      <c r="H25" s="652"/>
      <c r="I25" s="652"/>
      <c r="J25" s="652"/>
      <c r="K25" s="652"/>
      <c r="L25" s="652"/>
      <c r="M25" s="652"/>
      <c r="N25" s="652"/>
      <c r="O25" s="652"/>
      <c r="P25" s="652"/>
      <c r="Q25" s="1009"/>
    </row>
    <row r="26" spans="1:17" ht="12.75" customHeight="1">
      <c r="A26" s="83"/>
      <c r="B26" s="83"/>
      <c r="C26" s="83"/>
      <c r="D26" s="83"/>
      <c r="E26" s="83"/>
      <c r="F26" s="83"/>
      <c r="G26" s="83"/>
      <c r="H26" s="652"/>
      <c r="I26" s="652"/>
      <c r="J26" s="652"/>
      <c r="K26" s="652"/>
      <c r="L26" s="652"/>
      <c r="M26" s="652"/>
      <c r="N26" s="652"/>
      <c r="O26" s="652"/>
      <c r="P26" s="652"/>
      <c r="Q26" s="1009"/>
    </row>
    <row r="27" spans="1:17" ht="12.75" customHeight="1">
      <c r="A27" s="83"/>
      <c r="B27" s="83"/>
      <c r="C27" s="83"/>
      <c r="D27" s="83"/>
      <c r="E27" s="83"/>
      <c r="F27" s="83"/>
      <c r="G27" s="83"/>
      <c r="H27" s="652"/>
      <c r="I27" s="652"/>
      <c r="J27" s="652"/>
      <c r="K27" s="652"/>
      <c r="L27" s="652"/>
      <c r="M27" s="652"/>
      <c r="N27" s="652"/>
      <c r="O27" s="652"/>
      <c r="P27" s="652"/>
      <c r="Q27" s="1009"/>
    </row>
    <row r="28" spans="1:17" ht="12.75" customHeight="1">
      <c r="A28" s="83"/>
      <c r="B28" s="83"/>
      <c r="C28" s="83"/>
      <c r="D28" s="83"/>
      <c r="E28" s="83"/>
      <c r="F28" s="83"/>
      <c r="G28" s="83"/>
      <c r="H28" s="652"/>
      <c r="I28" s="652"/>
      <c r="J28" s="652"/>
      <c r="K28" s="652"/>
      <c r="L28" s="652"/>
      <c r="M28" s="652"/>
      <c r="N28" s="652"/>
      <c r="O28" s="652"/>
      <c r="P28" s="652"/>
      <c r="Q28" s="1009"/>
    </row>
    <row r="29" spans="1:17" ht="12.75" customHeight="1">
      <c r="A29" s="83"/>
      <c r="B29" s="83"/>
      <c r="C29" s="83"/>
      <c r="D29" s="83"/>
      <c r="E29" s="83"/>
      <c r="F29" s="83"/>
      <c r="G29" s="83"/>
      <c r="H29" s="652"/>
      <c r="I29" s="652"/>
      <c r="J29" s="652"/>
      <c r="K29" s="652"/>
      <c r="L29" s="652"/>
      <c r="M29" s="652"/>
      <c r="N29" s="652"/>
      <c r="O29" s="652"/>
      <c r="P29" s="652"/>
      <c r="Q29" s="1009"/>
    </row>
    <row r="30" spans="1:17" ht="15" customHeight="1">
      <c r="A30" s="83"/>
      <c r="B30" s="83"/>
      <c r="C30" s="83"/>
      <c r="D30" s="83"/>
      <c r="E30" s="83"/>
      <c r="F30" s="83"/>
      <c r="G30" s="83"/>
      <c r="H30" s="652"/>
      <c r="I30" s="652"/>
      <c r="J30" s="652"/>
      <c r="K30" s="652"/>
      <c r="L30" s="652"/>
      <c r="M30" s="652"/>
      <c r="N30" s="652"/>
      <c r="O30" s="652"/>
      <c r="P30" s="652"/>
      <c r="Q30" s="1009"/>
    </row>
    <row r="31" spans="1:17" ht="12.75" customHeight="1">
      <c r="A31" s="83"/>
      <c r="B31" s="83"/>
      <c r="C31" s="83"/>
      <c r="D31" s="83"/>
      <c r="E31" s="83"/>
      <c r="F31" s="83"/>
      <c r="G31" s="83"/>
      <c r="H31" s="652"/>
      <c r="I31" s="652"/>
      <c r="J31" s="652"/>
      <c r="K31" s="652"/>
      <c r="L31" s="652"/>
      <c r="M31" s="652"/>
      <c r="N31" s="652"/>
      <c r="O31" s="652"/>
      <c r="P31" s="652"/>
      <c r="Q31" s="1009"/>
    </row>
    <row r="32" spans="1:17" ht="12.75" customHeight="1">
      <c r="A32" s="83"/>
      <c r="B32" s="83"/>
      <c r="C32" s="83"/>
      <c r="D32" s="83"/>
      <c r="E32" s="83"/>
      <c r="F32" s="83"/>
      <c r="G32" s="83"/>
      <c r="H32" s="652"/>
      <c r="I32" s="652"/>
      <c r="J32" s="652"/>
      <c r="K32" s="652"/>
      <c r="L32" s="652"/>
      <c r="M32" s="652"/>
      <c r="N32" s="652"/>
      <c r="O32" s="652"/>
      <c r="P32" s="652"/>
      <c r="Q32" s="1009"/>
    </row>
    <row r="33" spans="1:17" ht="12.75" customHeight="1">
      <c r="A33" s="83"/>
      <c r="B33" s="83"/>
      <c r="C33" s="83"/>
      <c r="D33" s="83"/>
      <c r="E33" s="83"/>
      <c r="F33" s="83"/>
      <c r="G33" s="83"/>
      <c r="H33" s="652"/>
      <c r="I33" s="652"/>
      <c r="J33" s="652"/>
      <c r="K33" s="652"/>
      <c r="L33" s="652"/>
      <c r="M33" s="652"/>
      <c r="N33" s="652"/>
      <c r="O33" s="652"/>
      <c r="P33" s="652"/>
      <c r="Q33" s="1009"/>
    </row>
    <row r="34" spans="1:17" ht="15" customHeight="1">
      <c r="A34" s="83"/>
      <c r="B34" s="83"/>
      <c r="C34" s="83"/>
      <c r="D34" s="83"/>
      <c r="E34" s="83"/>
      <c r="F34" s="83"/>
      <c r="G34" s="83"/>
      <c r="H34" s="652"/>
      <c r="I34" s="652"/>
      <c r="J34" s="652"/>
      <c r="K34" s="652"/>
      <c r="L34" s="652"/>
      <c r="M34" s="652"/>
      <c r="N34" s="652"/>
      <c r="O34" s="652"/>
      <c r="P34" s="652"/>
      <c r="Q34" s="1009"/>
    </row>
    <row r="35" spans="1:17" ht="12.75" customHeight="1">
      <c r="A35" s="83"/>
      <c r="B35" s="83"/>
      <c r="C35" s="83"/>
      <c r="D35" s="83"/>
      <c r="E35" s="83"/>
      <c r="F35" s="83"/>
      <c r="G35" s="83"/>
      <c r="H35" s="652"/>
      <c r="I35" s="652"/>
      <c r="J35" s="652"/>
      <c r="K35" s="652"/>
      <c r="L35" s="652"/>
      <c r="M35" s="652"/>
      <c r="N35" s="652"/>
      <c r="O35" s="652"/>
      <c r="P35" s="652"/>
      <c r="Q35" s="1009"/>
    </row>
    <row r="36" spans="1:17" ht="12.75" customHeight="1">
      <c r="A36" s="83"/>
      <c r="B36" s="83"/>
      <c r="C36" s="83"/>
      <c r="D36" s="83"/>
      <c r="E36" s="83"/>
      <c r="F36" s="83"/>
      <c r="G36" s="83"/>
      <c r="H36" s="652"/>
      <c r="I36" s="652"/>
      <c r="J36" s="652"/>
      <c r="K36" s="652"/>
      <c r="L36" s="652"/>
      <c r="M36" s="652"/>
      <c r="N36" s="652"/>
      <c r="O36" s="652"/>
      <c r="P36" s="652"/>
      <c r="Q36" s="1009"/>
    </row>
    <row r="37" spans="1:17" ht="15" customHeight="1">
      <c r="A37" s="83"/>
      <c r="B37" s="83"/>
      <c r="C37" s="83"/>
      <c r="D37" s="83"/>
      <c r="E37" s="83"/>
      <c r="F37" s="83"/>
      <c r="G37" s="83"/>
      <c r="H37" s="652"/>
      <c r="I37" s="652"/>
      <c r="J37" s="652"/>
      <c r="K37" s="652"/>
      <c r="L37" s="652"/>
      <c r="M37" s="652"/>
      <c r="N37" s="652"/>
      <c r="O37" s="652"/>
      <c r="P37" s="652"/>
      <c r="Q37" s="1009"/>
    </row>
    <row r="38" spans="1:17" ht="15" customHeight="1">
      <c r="A38" s="83"/>
      <c r="B38" s="83"/>
      <c r="C38" s="83"/>
      <c r="D38" s="83"/>
      <c r="E38" s="83"/>
      <c r="F38" s="83"/>
      <c r="G38" s="83"/>
      <c r="H38" s="652"/>
      <c r="I38" s="652"/>
      <c r="J38" s="652"/>
      <c r="K38" s="652"/>
      <c r="L38" s="652"/>
      <c r="M38" s="652"/>
      <c r="N38" s="652"/>
      <c r="O38" s="652"/>
      <c r="P38" s="652"/>
      <c r="Q38" s="1009"/>
    </row>
    <row r="39" spans="1:17" ht="15" customHeight="1">
      <c r="A39" s="83"/>
      <c r="B39" s="1084"/>
      <c r="C39" s="83"/>
      <c r="D39" s="83"/>
      <c r="E39" s="83"/>
      <c r="F39" s="83"/>
      <c r="G39" s="83"/>
      <c r="H39" s="652"/>
      <c r="I39" s="652"/>
      <c r="J39" s="652"/>
      <c r="K39" s="652"/>
      <c r="L39" s="652"/>
      <c r="M39" s="652"/>
      <c r="N39" s="652"/>
      <c r="O39" s="652"/>
      <c r="P39" s="652"/>
      <c r="Q39" s="1009"/>
    </row>
    <row r="40" spans="1:17" ht="15" customHeight="1">
      <c r="A40" s="83"/>
      <c r="B40" s="83"/>
      <c r="C40" s="83"/>
      <c r="D40" s="83"/>
      <c r="E40" s="83"/>
      <c r="F40" s="83"/>
      <c r="G40" s="83"/>
      <c r="H40" s="652"/>
      <c r="I40" s="652"/>
      <c r="J40" s="652"/>
      <c r="K40" s="652"/>
      <c r="L40" s="652"/>
      <c r="M40" s="652"/>
      <c r="N40" s="652"/>
      <c r="O40" s="652"/>
      <c r="P40" s="652"/>
      <c r="Q40" s="1009"/>
    </row>
    <row r="41" spans="1:17" ht="15" customHeight="1">
      <c r="A41" s="83"/>
      <c r="B41" s="322"/>
      <c r="C41" s="83"/>
      <c r="D41" s="83"/>
      <c r="E41" s="83"/>
      <c r="F41" s="83"/>
      <c r="G41" s="83"/>
      <c r="H41" s="652"/>
      <c r="I41" s="652"/>
      <c r="J41" s="652"/>
      <c r="K41" s="652"/>
      <c r="L41" s="652"/>
      <c r="M41" s="652"/>
      <c r="N41" s="652"/>
      <c r="O41" s="652"/>
      <c r="P41" s="652"/>
      <c r="Q41" s="1009"/>
    </row>
    <row r="42" spans="1:17" ht="12.75" customHeight="1">
      <c r="A42" s="83"/>
      <c r="C42" s="83"/>
      <c r="D42" s="83"/>
      <c r="E42" s="83"/>
      <c r="F42" s="83"/>
      <c r="G42" s="83"/>
      <c r="H42" s="652"/>
      <c r="I42" s="652"/>
      <c r="J42" s="652"/>
      <c r="K42" s="652"/>
      <c r="L42" s="652"/>
      <c r="M42" s="652"/>
      <c r="N42" s="652"/>
      <c r="O42" s="652"/>
      <c r="P42" s="652"/>
      <c r="Q42" s="1009"/>
    </row>
    <row r="43" spans="1:17" ht="15" customHeight="1">
      <c r="A43" s="83"/>
      <c r="C43" s="83"/>
      <c r="D43" s="83"/>
      <c r="E43" s="83"/>
      <c r="F43" s="83"/>
      <c r="G43" s="83"/>
      <c r="H43" s="652"/>
      <c r="I43" s="652"/>
      <c r="J43" s="652"/>
      <c r="K43" s="652"/>
      <c r="L43" s="652"/>
      <c r="M43" s="652"/>
      <c r="N43" s="652"/>
      <c r="O43" s="652"/>
      <c r="P43" s="652"/>
      <c r="Q43" s="1009"/>
    </row>
    <row r="44" spans="1:17" ht="12.75" customHeight="1">
      <c r="A44" s="83"/>
      <c r="B44" s="322" t="s">
        <v>362</v>
      </c>
      <c r="C44" s="83"/>
      <c r="D44" s="83"/>
      <c r="E44" s="83"/>
      <c r="F44" s="83"/>
      <c r="G44" s="83"/>
      <c r="H44" s="652"/>
      <c r="I44" s="652"/>
      <c r="J44" s="652"/>
      <c r="K44" s="652"/>
      <c r="L44" s="652"/>
      <c r="M44" s="652"/>
      <c r="N44" s="652"/>
      <c r="O44" s="652"/>
      <c r="P44" s="652"/>
      <c r="Q44" s="1009"/>
    </row>
    <row r="45" spans="1:17" ht="12.75" customHeight="1">
      <c r="A45" s="83"/>
      <c r="B45" s="83"/>
      <c r="C45" s="83"/>
      <c r="D45" s="83"/>
      <c r="E45" s="83"/>
      <c r="F45" s="83"/>
      <c r="G45" s="83"/>
      <c r="H45" s="652"/>
      <c r="I45" s="652"/>
      <c r="J45" s="652"/>
      <c r="K45" s="652"/>
      <c r="L45" s="652"/>
      <c r="M45" s="652"/>
      <c r="N45" s="652"/>
      <c r="O45" s="652"/>
      <c r="P45" s="652"/>
      <c r="Q45" s="1009"/>
    </row>
    <row r="46" spans="1:17" ht="12.75" customHeight="1">
      <c r="A46" s="83"/>
      <c r="K46" s="652"/>
      <c r="L46" s="652"/>
      <c r="M46" s="652"/>
      <c r="N46" s="652"/>
      <c r="O46" s="652"/>
      <c r="P46" s="652"/>
      <c r="Q46" s="1009"/>
    </row>
    <row r="47" spans="1:17" s="1409" customFormat="1" ht="14.1" customHeight="1">
      <c r="A47" s="2143"/>
      <c r="B47" s="2143"/>
      <c r="C47" s="2143"/>
      <c r="D47" s="2143"/>
      <c r="E47" s="2143"/>
      <c r="F47" s="2143"/>
      <c r="G47" s="2143"/>
      <c r="H47" s="2144"/>
      <c r="I47" s="2144"/>
      <c r="J47" s="2144"/>
      <c r="K47" s="2144"/>
      <c r="L47" s="2144"/>
      <c r="M47" s="2144"/>
      <c r="N47" s="2144"/>
      <c r="O47" s="2144"/>
      <c r="P47" s="2144"/>
      <c r="Q47" s="2144"/>
    </row>
    <row r="48" spans="1:17" ht="12.75" customHeight="1">
      <c r="A48" s="83"/>
      <c r="B48" s="83"/>
      <c r="C48" s="83"/>
      <c r="D48" s="83"/>
      <c r="E48" s="83"/>
      <c r="F48" s="83"/>
      <c r="G48" s="83"/>
      <c r="H48" s="652"/>
      <c r="I48" s="652"/>
      <c r="J48" s="652"/>
      <c r="K48" s="652"/>
      <c r="L48" s="652"/>
      <c r="M48" s="652"/>
      <c r="N48" s="652"/>
      <c r="O48" s="652"/>
      <c r="P48" s="652"/>
      <c r="Q48" s="1009"/>
    </row>
    <row r="49" spans="1:17" ht="12.75" customHeight="1">
      <c r="A49" s="83"/>
      <c r="B49" s="83"/>
      <c r="C49" s="83"/>
      <c r="D49" s="83"/>
      <c r="E49" s="83"/>
      <c r="F49" s="83"/>
      <c r="G49" s="83"/>
      <c r="H49" s="652"/>
      <c r="I49" s="652"/>
      <c r="J49" s="652"/>
      <c r="K49" s="652"/>
      <c r="L49" s="652"/>
      <c r="M49" s="652"/>
      <c r="N49" s="652"/>
      <c r="O49" s="652"/>
      <c r="P49" s="652"/>
      <c r="Q49" s="1009"/>
    </row>
    <row r="50" spans="1:17" ht="12.75" customHeight="1">
      <c r="A50" s="83"/>
      <c r="B50" s="83"/>
      <c r="C50" s="83"/>
      <c r="D50" s="83"/>
      <c r="E50" s="83"/>
      <c r="F50" s="83"/>
      <c r="G50" s="83"/>
      <c r="H50" s="652"/>
      <c r="I50" s="652"/>
      <c r="J50" s="652"/>
      <c r="K50" s="652"/>
      <c r="L50" s="652"/>
      <c r="M50" s="652"/>
      <c r="N50" s="652"/>
      <c r="O50" s="652"/>
      <c r="P50" s="652"/>
      <c r="Q50" s="1009"/>
    </row>
    <row r="51" spans="1:17" ht="12.75" customHeight="1">
      <c r="A51" s="83"/>
      <c r="B51" s="83"/>
      <c r="C51" s="83"/>
      <c r="D51" s="83"/>
      <c r="E51" s="83"/>
      <c r="F51" s="83"/>
      <c r="G51" s="83"/>
      <c r="H51" s="652"/>
      <c r="I51" s="652"/>
      <c r="J51" s="652"/>
      <c r="K51" s="652"/>
      <c r="L51" s="652"/>
      <c r="M51" s="652"/>
      <c r="N51" s="652"/>
      <c r="O51" s="652"/>
      <c r="P51" s="652"/>
      <c r="Q51" s="1009"/>
    </row>
    <row r="52" spans="1:17" ht="12.75" customHeight="1">
      <c r="A52" s="83"/>
      <c r="B52" s="83"/>
      <c r="C52" s="83"/>
      <c r="D52" s="83"/>
      <c r="E52" s="83"/>
      <c r="F52" s="83"/>
      <c r="G52" s="83"/>
      <c r="H52" s="652"/>
      <c r="I52" s="652"/>
      <c r="J52" s="652"/>
      <c r="K52" s="652"/>
      <c r="L52" s="652"/>
      <c r="M52" s="652"/>
      <c r="N52" s="652"/>
      <c r="O52" s="652"/>
      <c r="P52" s="652"/>
      <c r="Q52" s="1009"/>
    </row>
    <row r="53" spans="1:17" ht="12.75" customHeight="1">
      <c r="A53" s="83"/>
      <c r="B53" s="83"/>
      <c r="C53" s="83"/>
      <c r="D53" s="83"/>
      <c r="E53" s="83"/>
      <c r="F53" s="83"/>
      <c r="G53" s="83"/>
      <c r="H53" s="652"/>
      <c r="I53" s="652"/>
      <c r="J53" s="652"/>
      <c r="K53" s="652"/>
      <c r="L53" s="652"/>
      <c r="M53" s="652"/>
      <c r="N53" s="652"/>
      <c r="O53" s="652"/>
      <c r="P53" s="652"/>
      <c r="Q53" s="1009"/>
    </row>
    <row r="54" spans="1:17" ht="12.75" customHeight="1">
      <c r="A54" s="83"/>
      <c r="B54" s="83"/>
      <c r="C54" s="83"/>
      <c r="D54" s="83"/>
      <c r="E54" s="83"/>
      <c r="F54" s="83"/>
      <c r="G54" s="83"/>
      <c r="H54" s="652"/>
      <c r="I54" s="652"/>
      <c r="J54" s="652"/>
      <c r="K54" s="652"/>
      <c r="L54" s="652"/>
      <c r="M54" s="652"/>
      <c r="N54" s="652"/>
      <c r="O54" s="652"/>
      <c r="P54" s="652"/>
      <c r="Q54" s="1009"/>
    </row>
    <row r="55" spans="1:17" ht="12.75" customHeight="1">
      <c r="A55" s="83"/>
      <c r="B55" s="83"/>
      <c r="C55" s="83"/>
      <c r="D55" s="83"/>
      <c r="E55" s="83"/>
      <c r="F55" s="83"/>
      <c r="G55" s="83"/>
      <c r="H55" s="652"/>
      <c r="I55" s="652"/>
      <c r="J55" s="652"/>
      <c r="K55" s="652"/>
      <c r="L55" s="652"/>
      <c r="M55" s="652"/>
      <c r="N55" s="652"/>
      <c r="O55" s="652"/>
      <c r="P55" s="652"/>
      <c r="Q55" s="1009"/>
    </row>
    <row r="56" spans="1:17" ht="12.75" customHeight="1">
      <c r="A56" s="83"/>
      <c r="B56" s="83"/>
      <c r="C56" s="83"/>
      <c r="D56" s="83"/>
      <c r="E56" s="83"/>
      <c r="F56" s="83"/>
      <c r="G56" s="83"/>
      <c r="H56" s="652"/>
      <c r="I56" s="652"/>
      <c r="J56" s="652"/>
      <c r="K56" s="652"/>
      <c r="L56" s="652"/>
      <c r="M56" s="652"/>
      <c r="N56" s="652"/>
      <c r="O56" s="652"/>
      <c r="P56" s="652"/>
      <c r="Q56" s="1009"/>
    </row>
    <row r="57" spans="1:17" ht="12.75" customHeight="1">
      <c r="A57" s="83"/>
      <c r="B57" s="83"/>
      <c r="C57" s="83"/>
      <c r="D57" s="83"/>
      <c r="E57" s="83"/>
      <c r="F57" s="83"/>
      <c r="G57" s="83"/>
      <c r="H57" s="652"/>
      <c r="I57" s="652"/>
      <c r="J57" s="652"/>
      <c r="K57" s="652"/>
      <c r="L57" s="652"/>
      <c r="M57" s="652"/>
      <c r="N57" s="652"/>
      <c r="O57" s="652"/>
      <c r="P57" s="652"/>
      <c r="Q57" s="1009"/>
    </row>
    <row r="58" spans="1:17" ht="12.75" customHeight="1">
      <c r="A58" s="83"/>
      <c r="B58" s="83"/>
      <c r="C58" s="83"/>
      <c r="D58" s="83"/>
      <c r="E58" s="83"/>
      <c r="F58" s="83"/>
      <c r="G58" s="83"/>
      <c r="H58" s="652"/>
      <c r="I58" s="652"/>
      <c r="J58" s="652"/>
      <c r="K58" s="652"/>
      <c r="L58" s="652"/>
      <c r="M58" s="652"/>
      <c r="N58" s="652"/>
      <c r="O58" s="652"/>
      <c r="P58" s="652"/>
      <c r="Q58" s="1009"/>
    </row>
    <row r="59" spans="1:17" ht="12.75" customHeight="1">
      <c r="A59" s="83"/>
      <c r="B59" s="83"/>
      <c r="C59" s="83"/>
      <c r="D59" s="83"/>
      <c r="E59" s="83"/>
      <c r="F59" s="83"/>
      <c r="G59" s="83"/>
      <c r="H59" s="652"/>
      <c r="I59" s="652"/>
      <c r="J59" s="652"/>
      <c r="K59" s="652"/>
      <c r="L59" s="652"/>
      <c r="M59" s="652"/>
      <c r="N59" s="652"/>
      <c r="O59" s="652"/>
      <c r="P59" s="652"/>
      <c r="Q59" s="1009"/>
    </row>
    <row r="60" spans="1:17" ht="12.75" customHeight="1">
      <c r="A60" s="83"/>
      <c r="B60" s="83"/>
      <c r="C60" s="83"/>
      <c r="D60" s="83"/>
      <c r="E60" s="83"/>
      <c r="F60" s="83"/>
      <c r="G60" s="83"/>
      <c r="H60" s="652"/>
      <c r="I60" s="652"/>
      <c r="J60" s="652"/>
      <c r="K60" s="652"/>
      <c r="L60" s="652"/>
      <c r="M60" s="652"/>
      <c r="N60" s="652"/>
      <c r="O60" s="652"/>
      <c r="P60" s="652"/>
      <c r="Q60" s="1009"/>
    </row>
    <row r="61" spans="1:17">
      <c r="A61" s="83"/>
      <c r="B61" s="83"/>
      <c r="C61" s="83"/>
      <c r="D61" s="83"/>
      <c r="E61" s="83"/>
      <c r="F61" s="83"/>
      <c r="G61" s="83"/>
      <c r="H61" s="652"/>
      <c r="I61" s="652"/>
      <c r="J61" s="652"/>
      <c r="K61" s="652"/>
      <c r="L61" s="652"/>
      <c r="M61" s="652"/>
      <c r="N61" s="652"/>
      <c r="O61" s="652"/>
      <c r="P61" s="652"/>
      <c r="Q61" s="1009"/>
    </row>
    <row r="62" spans="1:17">
      <c r="A62" s="83"/>
      <c r="B62" s="83"/>
      <c r="C62" s="83"/>
      <c r="D62" s="83"/>
      <c r="E62" s="83"/>
      <c r="F62" s="83"/>
      <c r="G62" s="83"/>
      <c r="H62" s="652"/>
      <c r="I62" s="652"/>
      <c r="J62" s="652"/>
      <c r="K62" s="652"/>
      <c r="L62" s="652"/>
      <c r="M62" s="652"/>
      <c r="N62" s="652"/>
      <c r="O62" s="652"/>
      <c r="P62" s="652"/>
      <c r="Q62" s="1009"/>
    </row>
    <row r="63" spans="1:17">
      <c r="A63" s="83"/>
      <c r="B63" s="83"/>
      <c r="C63" s="83"/>
      <c r="D63" s="83"/>
      <c r="E63" s="83"/>
      <c r="F63" s="83"/>
      <c r="G63" s="83"/>
      <c r="H63" s="652"/>
      <c r="I63" s="652"/>
      <c r="J63" s="652"/>
      <c r="K63" s="652"/>
      <c r="L63" s="652"/>
      <c r="M63" s="652"/>
      <c r="N63" s="652"/>
      <c r="O63" s="652"/>
      <c r="P63" s="652"/>
      <c r="Q63" s="1009"/>
    </row>
    <row r="64" spans="1:17">
      <c r="A64" s="83"/>
      <c r="B64" s="83"/>
      <c r="C64" s="83"/>
      <c r="D64" s="83"/>
      <c r="E64" s="83"/>
      <c r="F64" s="83"/>
      <c r="G64" s="83"/>
      <c r="H64" s="652"/>
      <c r="I64" s="652"/>
      <c r="J64" s="652"/>
      <c r="K64" s="652"/>
      <c r="L64" s="652"/>
      <c r="M64" s="652"/>
      <c r="N64" s="652"/>
      <c r="O64" s="652"/>
      <c r="P64" s="652"/>
      <c r="Q64" s="1009"/>
    </row>
    <row r="65" spans="1:17">
      <c r="A65" s="83"/>
      <c r="B65" s="83"/>
      <c r="C65" s="83"/>
      <c r="D65" s="83"/>
      <c r="E65" s="83"/>
      <c r="F65" s="83"/>
      <c r="G65" s="83"/>
      <c r="H65" s="652"/>
      <c r="I65" s="652"/>
      <c r="J65" s="652"/>
      <c r="K65" s="652"/>
      <c r="L65" s="652"/>
      <c r="M65" s="652"/>
      <c r="N65" s="652"/>
      <c r="O65" s="652"/>
      <c r="P65" s="652"/>
      <c r="Q65" s="1009"/>
    </row>
    <row r="66" spans="1:17">
      <c r="A66" s="83"/>
      <c r="B66" s="83"/>
      <c r="C66" s="83"/>
      <c r="D66" s="83"/>
      <c r="E66" s="83"/>
      <c r="F66" s="83"/>
      <c r="G66" s="83"/>
      <c r="H66" s="652"/>
      <c r="I66" s="652"/>
      <c r="J66" s="652"/>
      <c r="K66" s="652"/>
      <c r="L66" s="652"/>
      <c r="M66" s="652"/>
      <c r="N66" s="652"/>
      <c r="O66" s="652"/>
      <c r="P66" s="652"/>
      <c r="Q66" s="1009"/>
    </row>
    <row r="67" spans="1:17">
      <c r="A67" s="83"/>
      <c r="B67" s="83"/>
      <c r="C67" s="83"/>
      <c r="D67" s="83"/>
      <c r="E67" s="83"/>
      <c r="F67" s="83"/>
      <c r="G67" s="83"/>
      <c r="H67" s="652"/>
      <c r="I67" s="652"/>
      <c r="J67" s="652"/>
      <c r="K67" s="652"/>
      <c r="L67" s="652"/>
      <c r="M67" s="652"/>
      <c r="N67" s="652"/>
      <c r="O67" s="652"/>
      <c r="P67" s="652"/>
      <c r="Q67" s="1009"/>
    </row>
    <row r="68" spans="1:17">
      <c r="B68" s="1765"/>
      <c r="C68" s="1408"/>
      <c r="D68" s="1408"/>
      <c r="E68" s="1793"/>
      <c r="F68" s="1793"/>
      <c r="G68" s="1793"/>
      <c r="H68" s="2145"/>
      <c r="I68" s="2145"/>
      <c r="J68" s="2145"/>
      <c r="K68" s="2145"/>
      <c r="L68" s="2145"/>
      <c r="M68" s="2145"/>
      <c r="N68" s="2145"/>
      <c r="O68" s="2145"/>
      <c r="P68" s="2145"/>
      <c r="Q68" s="2145"/>
    </row>
    <row r="69" spans="1:17" ht="9.75" customHeight="1">
      <c r="B69" s="1793"/>
      <c r="E69" s="1793"/>
      <c r="F69" s="1793"/>
      <c r="G69" s="1793"/>
      <c r="H69" s="2145"/>
      <c r="I69" s="2145"/>
      <c r="J69" s="2145"/>
      <c r="K69" s="2145"/>
      <c r="L69" s="2145"/>
      <c r="M69" s="2145"/>
      <c r="N69" s="2145"/>
      <c r="O69" s="2145"/>
      <c r="P69" s="2145"/>
      <c r="Q69" s="2145"/>
    </row>
    <row r="70" spans="1:17" ht="11.1" customHeight="1">
      <c r="C70" s="702"/>
      <c r="D70" s="702"/>
      <c r="E70" s="1793"/>
      <c r="F70" s="1793"/>
      <c r="G70" s="1793"/>
      <c r="H70" s="2145"/>
      <c r="I70" s="2145"/>
      <c r="J70" s="2145"/>
      <c r="K70" s="2145"/>
      <c r="L70" s="2145"/>
      <c r="M70" s="2145"/>
      <c r="N70" s="2145"/>
      <c r="O70" s="2145"/>
      <c r="P70" s="2145"/>
      <c r="Q70" s="2145"/>
    </row>
    <row r="71" spans="1:17" ht="11.1" customHeight="1">
      <c r="C71" s="702"/>
      <c r="D71" s="702"/>
      <c r="E71" s="1793"/>
      <c r="F71" s="1793"/>
      <c r="G71" s="1793"/>
      <c r="H71" s="2145"/>
      <c r="I71" s="2145"/>
      <c r="J71" s="2145"/>
      <c r="K71" s="2145"/>
      <c r="L71" s="2145"/>
      <c r="M71" s="2145"/>
      <c r="N71" s="2145"/>
      <c r="O71" s="2145"/>
      <c r="P71" s="2145"/>
      <c r="Q71" s="2145"/>
    </row>
    <row r="72" spans="1:17" ht="11.1" customHeight="1"/>
    <row r="73" spans="1:17" ht="11.1" customHeight="1"/>
    <row r="74" spans="1:17" ht="11.1" customHeight="1"/>
    <row r="75" spans="1:17" ht="11.1" customHeight="1"/>
  </sheetData>
  <mergeCells count="10">
    <mergeCell ref="B15:D15"/>
    <mergeCell ref="B3:Q3"/>
    <mergeCell ref="B4:Q4"/>
    <mergeCell ref="B7:Q7"/>
    <mergeCell ref="B8:C10"/>
    <mergeCell ref="E8:F9"/>
    <mergeCell ref="H8:I9"/>
    <mergeCell ref="K8:L9"/>
    <mergeCell ref="N8:O9"/>
    <mergeCell ref="Q9:Q10"/>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2"/>
  <sheetViews>
    <sheetView workbookViewId="0">
      <selection activeCell="R5" sqref="R5"/>
    </sheetView>
  </sheetViews>
  <sheetFormatPr baseColWidth="10" defaultRowHeight="12.75"/>
  <cols>
    <col min="1" max="1" width="2.7109375" style="79" customWidth="1"/>
    <col min="2" max="2" width="5.7109375" style="79" customWidth="1"/>
    <col min="3" max="3" width="6.7109375" style="79" customWidth="1"/>
    <col min="4" max="4" width="12.7109375" style="79" customWidth="1"/>
    <col min="5" max="6" width="6.7109375" style="305" customWidth="1"/>
    <col min="7" max="7" width="0.42578125" style="305" customWidth="1"/>
    <col min="8" max="9" width="6.7109375" style="305" customWidth="1"/>
    <col min="10" max="10" width="0.42578125" style="305" customWidth="1"/>
    <col min="11" max="12" width="6.7109375" style="305" customWidth="1"/>
    <col min="13" max="13" width="0.42578125" style="305" customWidth="1"/>
    <col min="14" max="15" width="6.7109375" style="305" customWidth="1"/>
    <col min="16" max="16" width="0.42578125" style="305" customWidth="1"/>
    <col min="17" max="17" width="6.7109375" style="305" customWidth="1"/>
    <col min="18" max="256" width="11.42578125" style="79"/>
    <col min="257" max="257" width="2.7109375" style="79" customWidth="1"/>
    <col min="258" max="258" width="5.7109375" style="79" customWidth="1"/>
    <col min="259" max="259" width="6.7109375" style="79" customWidth="1"/>
    <col min="260" max="260" width="12.7109375" style="79" customWidth="1"/>
    <col min="261" max="262" width="6.7109375" style="79" customWidth="1"/>
    <col min="263" max="263" width="0.42578125" style="79" customWidth="1"/>
    <col min="264" max="265" width="6.7109375" style="79" customWidth="1"/>
    <col min="266" max="266" width="0.42578125" style="79" customWidth="1"/>
    <col min="267" max="268" width="6.7109375" style="79" customWidth="1"/>
    <col min="269" max="269" width="0.42578125" style="79" customWidth="1"/>
    <col min="270" max="271" width="6.7109375" style="79" customWidth="1"/>
    <col min="272" max="272" width="0.42578125" style="79" customWidth="1"/>
    <col min="273" max="273" width="6.7109375" style="79" customWidth="1"/>
    <col min="274" max="512" width="11.42578125" style="79"/>
    <col min="513" max="513" width="2.7109375" style="79" customWidth="1"/>
    <col min="514" max="514" width="5.7109375" style="79" customWidth="1"/>
    <col min="515" max="515" width="6.7109375" style="79" customWidth="1"/>
    <col min="516" max="516" width="12.7109375" style="79" customWidth="1"/>
    <col min="517" max="518" width="6.7109375" style="79" customWidth="1"/>
    <col min="519" max="519" width="0.42578125" style="79" customWidth="1"/>
    <col min="520" max="521" width="6.7109375" style="79" customWidth="1"/>
    <col min="522" max="522" width="0.42578125" style="79" customWidth="1"/>
    <col min="523" max="524" width="6.7109375" style="79" customWidth="1"/>
    <col min="525" max="525" width="0.42578125" style="79" customWidth="1"/>
    <col min="526" max="527" width="6.7109375" style="79" customWidth="1"/>
    <col min="528" max="528" width="0.42578125" style="79" customWidth="1"/>
    <col min="529" max="529" width="6.7109375" style="79" customWidth="1"/>
    <col min="530" max="768" width="11.42578125" style="79"/>
    <col min="769" max="769" width="2.7109375" style="79" customWidth="1"/>
    <col min="770" max="770" width="5.7109375" style="79" customWidth="1"/>
    <col min="771" max="771" width="6.7109375" style="79" customWidth="1"/>
    <col min="772" max="772" width="12.7109375" style="79" customWidth="1"/>
    <col min="773" max="774" width="6.7109375" style="79" customWidth="1"/>
    <col min="775" max="775" width="0.42578125" style="79" customWidth="1"/>
    <col min="776" max="777" width="6.7109375" style="79" customWidth="1"/>
    <col min="778" max="778" width="0.42578125" style="79" customWidth="1"/>
    <col min="779" max="780" width="6.7109375" style="79" customWidth="1"/>
    <col min="781" max="781" width="0.42578125" style="79" customWidth="1"/>
    <col min="782" max="783" width="6.7109375" style="79" customWidth="1"/>
    <col min="784" max="784" width="0.42578125" style="79" customWidth="1"/>
    <col min="785" max="785" width="6.7109375" style="79" customWidth="1"/>
    <col min="786" max="1024" width="11.42578125" style="79"/>
    <col min="1025" max="1025" width="2.7109375" style="79" customWidth="1"/>
    <col min="1026" max="1026" width="5.7109375" style="79" customWidth="1"/>
    <col min="1027" max="1027" width="6.7109375" style="79" customWidth="1"/>
    <col min="1028" max="1028" width="12.7109375" style="79" customWidth="1"/>
    <col min="1029" max="1030" width="6.7109375" style="79" customWidth="1"/>
    <col min="1031" max="1031" width="0.42578125" style="79" customWidth="1"/>
    <col min="1032" max="1033" width="6.7109375" style="79" customWidth="1"/>
    <col min="1034" max="1034" width="0.42578125" style="79" customWidth="1"/>
    <col min="1035" max="1036" width="6.7109375" style="79" customWidth="1"/>
    <col min="1037" max="1037" width="0.42578125" style="79" customWidth="1"/>
    <col min="1038" max="1039" width="6.7109375" style="79" customWidth="1"/>
    <col min="1040" max="1040" width="0.42578125" style="79" customWidth="1"/>
    <col min="1041" max="1041" width="6.7109375" style="79" customWidth="1"/>
    <col min="1042" max="1280" width="11.42578125" style="79"/>
    <col min="1281" max="1281" width="2.7109375" style="79" customWidth="1"/>
    <col min="1282" max="1282" width="5.7109375" style="79" customWidth="1"/>
    <col min="1283" max="1283" width="6.7109375" style="79" customWidth="1"/>
    <col min="1284" max="1284" width="12.7109375" style="79" customWidth="1"/>
    <col min="1285" max="1286" width="6.7109375" style="79" customWidth="1"/>
    <col min="1287" max="1287" width="0.42578125" style="79" customWidth="1"/>
    <col min="1288" max="1289" width="6.7109375" style="79" customWidth="1"/>
    <col min="1290" max="1290" width="0.42578125" style="79" customWidth="1"/>
    <col min="1291" max="1292" width="6.7109375" style="79" customWidth="1"/>
    <col min="1293" max="1293" width="0.42578125" style="79" customWidth="1"/>
    <col min="1294" max="1295" width="6.7109375" style="79" customWidth="1"/>
    <col min="1296" max="1296" width="0.42578125" style="79" customWidth="1"/>
    <col min="1297" max="1297" width="6.7109375" style="79" customWidth="1"/>
    <col min="1298" max="1536" width="11.42578125" style="79"/>
    <col min="1537" max="1537" width="2.7109375" style="79" customWidth="1"/>
    <col min="1538" max="1538" width="5.7109375" style="79" customWidth="1"/>
    <col min="1539" max="1539" width="6.7109375" style="79" customWidth="1"/>
    <col min="1540" max="1540" width="12.7109375" style="79" customWidth="1"/>
    <col min="1541" max="1542" width="6.7109375" style="79" customWidth="1"/>
    <col min="1543" max="1543" width="0.42578125" style="79" customWidth="1"/>
    <col min="1544" max="1545" width="6.7109375" style="79" customWidth="1"/>
    <col min="1546" max="1546" width="0.42578125" style="79" customWidth="1"/>
    <col min="1547" max="1548" width="6.7109375" style="79" customWidth="1"/>
    <col min="1549" max="1549" width="0.42578125" style="79" customWidth="1"/>
    <col min="1550" max="1551" width="6.7109375" style="79" customWidth="1"/>
    <col min="1552" max="1552" width="0.42578125" style="79" customWidth="1"/>
    <col min="1553" max="1553" width="6.7109375" style="79" customWidth="1"/>
    <col min="1554" max="1792" width="11.42578125" style="79"/>
    <col min="1793" max="1793" width="2.7109375" style="79" customWidth="1"/>
    <col min="1794" max="1794" width="5.7109375" style="79" customWidth="1"/>
    <col min="1795" max="1795" width="6.7109375" style="79" customWidth="1"/>
    <col min="1796" max="1796" width="12.7109375" style="79" customWidth="1"/>
    <col min="1797" max="1798" width="6.7109375" style="79" customWidth="1"/>
    <col min="1799" max="1799" width="0.42578125" style="79" customWidth="1"/>
    <col min="1800" max="1801" width="6.7109375" style="79" customWidth="1"/>
    <col min="1802" max="1802" width="0.42578125" style="79" customWidth="1"/>
    <col min="1803" max="1804" width="6.7109375" style="79" customWidth="1"/>
    <col min="1805" max="1805" width="0.42578125" style="79" customWidth="1"/>
    <col min="1806" max="1807" width="6.7109375" style="79" customWidth="1"/>
    <col min="1808" max="1808" width="0.42578125" style="79" customWidth="1"/>
    <col min="1809" max="1809" width="6.7109375" style="79" customWidth="1"/>
    <col min="1810" max="2048" width="11.42578125" style="79"/>
    <col min="2049" max="2049" width="2.7109375" style="79" customWidth="1"/>
    <col min="2050" max="2050" width="5.7109375" style="79" customWidth="1"/>
    <col min="2051" max="2051" width="6.7109375" style="79" customWidth="1"/>
    <col min="2052" max="2052" width="12.7109375" style="79" customWidth="1"/>
    <col min="2053" max="2054" width="6.7109375" style="79" customWidth="1"/>
    <col min="2055" max="2055" width="0.42578125" style="79" customWidth="1"/>
    <col min="2056" max="2057" width="6.7109375" style="79" customWidth="1"/>
    <col min="2058" max="2058" width="0.42578125" style="79" customWidth="1"/>
    <col min="2059" max="2060" width="6.7109375" style="79" customWidth="1"/>
    <col min="2061" max="2061" width="0.42578125" style="79" customWidth="1"/>
    <col min="2062" max="2063" width="6.7109375" style="79" customWidth="1"/>
    <col min="2064" max="2064" width="0.42578125" style="79" customWidth="1"/>
    <col min="2065" max="2065" width="6.7109375" style="79" customWidth="1"/>
    <col min="2066" max="2304" width="11.42578125" style="79"/>
    <col min="2305" max="2305" width="2.7109375" style="79" customWidth="1"/>
    <col min="2306" max="2306" width="5.7109375" style="79" customWidth="1"/>
    <col min="2307" max="2307" width="6.7109375" style="79" customWidth="1"/>
    <col min="2308" max="2308" width="12.7109375" style="79" customWidth="1"/>
    <col min="2309" max="2310" width="6.7109375" style="79" customWidth="1"/>
    <col min="2311" max="2311" width="0.42578125" style="79" customWidth="1"/>
    <col min="2312" max="2313" width="6.7109375" style="79" customWidth="1"/>
    <col min="2314" max="2314" width="0.42578125" style="79" customWidth="1"/>
    <col min="2315" max="2316" width="6.7109375" style="79" customWidth="1"/>
    <col min="2317" max="2317" width="0.42578125" style="79" customWidth="1"/>
    <col min="2318" max="2319" width="6.7109375" style="79" customWidth="1"/>
    <col min="2320" max="2320" width="0.42578125" style="79" customWidth="1"/>
    <col min="2321" max="2321" width="6.7109375" style="79" customWidth="1"/>
    <col min="2322" max="2560" width="11.42578125" style="79"/>
    <col min="2561" max="2561" width="2.7109375" style="79" customWidth="1"/>
    <col min="2562" max="2562" width="5.7109375" style="79" customWidth="1"/>
    <col min="2563" max="2563" width="6.7109375" style="79" customWidth="1"/>
    <col min="2564" max="2564" width="12.7109375" style="79" customWidth="1"/>
    <col min="2565" max="2566" width="6.7109375" style="79" customWidth="1"/>
    <col min="2567" max="2567" width="0.42578125" style="79" customWidth="1"/>
    <col min="2568" max="2569" width="6.7109375" style="79" customWidth="1"/>
    <col min="2570" max="2570" width="0.42578125" style="79" customWidth="1"/>
    <col min="2571" max="2572" width="6.7109375" style="79" customWidth="1"/>
    <col min="2573" max="2573" width="0.42578125" style="79" customWidth="1"/>
    <col min="2574" max="2575" width="6.7109375" style="79" customWidth="1"/>
    <col min="2576" max="2576" width="0.42578125" style="79" customWidth="1"/>
    <col min="2577" max="2577" width="6.7109375" style="79" customWidth="1"/>
    <col min="2578" max="2816" width="11.42578125" style="79"/>
    <col min="2817" max="2817" width="2.7109375" style="79" customWidth="1"/>
    <col min="2818" max="2818" width="5.7109375" style="79" customWidth="1"/>
    <col min="2819" max="2819" width="6.7109375" style="79" customWidth="1"/>
    <col min="2820" max="2820" width="12.7109375" style="79" customWidth="1"/>
    <col min="2821" max="2822" width="6.7109375" style="79" customWidth="1"/>
    <col min="2823" max="2823" width="0.42578125" style="79" customWidth="1"/>
    <col min="2824" max="2825" width="6.7109375" style="79" customWidth="1"/>
    <col min="2826" max="2826" width="0.42578125" style="79" customWidth="1"/>
    <col min="2827" max="2828" width="6.7109375" style="79" customWidth="1"/>
    <col min="2829" max="2829" width="0.42578125" style="79" customWidth="1"/>
    <col min="2830" max="2831" width="6.7109375" style="79" customWidth="1"/>
    <col min="2832" max="2832" width="0.42578125" style="79" customWidth="1"/>
    <col min="2833" max="2833" width="6.7109375" style="79" customWidth="1"/>
    <col min="2834" max="3072" width="11.42578125" style="79"/>
    <col min="3073" max="3073" width="2.7109375" style="79" customWidth="1"/>
    <col min="3074" max="3074" width="5.7109375" style="79" customWidth="1"/>
    <col min="3075" max="3075" width="6.7109375" style="79" customWidth="1"/>
    <col min="3076" max="3076" width="12.7109375" style="79" customWidth="1"/>
    <col min="3077" max="3078" width="6.7109375" style="79" customWidth="1"/>
    <col min="3079" max="3079" width="0.42578125" style="79" customWidth="1"/>
    <col min="3080" max="3081" width="6.7109375" style="79" customWidth="1"/>
    <col min="3082" max="3082" width="0.42578125" style="79" customWidth="1"/>
    <col min="3083" max="3084" width="6.7109375" style="79" customWidth="1"/>
    <col min="3085" max="3085" width="0.42578125" style="79" customWidth="1"/>
    <col min="3086" max="3087" width="6.7109375" style="79" customWidth="1"/>
    <col min="3088" max="3088" width="0.42578125" style="79" customWidth="1"/>
    <col min="3089" max="3089" width="6.7109375" style="79" customWidth="1"/>
    <col min="3090" max="3328" width="11.42578125" style="79"/>
    <col min="3329" max="3329" width="2.7109375" style="79" customWidth="1"/>
    <col min="3330" max="3330" width="5.7109375" style="79" customWidth="1"/>
    <col min="3331" max="3331" width="6.7109375" style="79" customWidth="1"/>
    <col min="3332" max="3332" width="12.7109375" style="79" customWidth="1"/>
    <col min="3333" max="3334" width="6.7109375" style="79" customWidth="1"/>
    <col min="3335" max="3335" width="0.42578125" style="79" customWidth="1"/>
    <col min="3336" max="3337" width="6.7109375" style="79" customWidth="1"/>
    <col min="3338" max="3338" width="0.42578125" style="79" customWidth="1"/>
    <col min="3339" max="3340" width="6.7109375" style="79" customWidth="1"/>
    <col min="3341" max="3341" width="0.42578125" style="79" customWidth="1"/>
    <col min="3342" max="3343" width="6.7109375" style="79" customWidth="1"/>
    <col min="3344" max="3344" width="0.42578125" style="79" customWidth="1"/>
    <col min="3345" max="3345" width="6.7109375" style="79" customWidth="1"/>
    <col min="3346" max="3584" width="11.42578125" style="79"/>
    <col min="3585" max="3585" width="2.7109375" style="79" customWidth="1"/>
    <col min="3586" max="3586" width="5.7109375" style="79" customWidth="1"/>
    <col min="3587" max="3587" width="6.7109375" style="79" customWidth="1"/>
    <col min="3588" max="3588" width="12.7109375" style="79" customWidth="1"/>
    <col min="3589" max="3590" width="6.7109375" style="79" customWidth="1"/>
    <col min="3591" max="3591" width="0.42578125" style="79" customWidth="1"/>
    <col min="3592" max="3593" width="6.7109375" style="79" customWidth="1"/>
    <col min="3594" max="3594" width="0.42578125" style="79" customWidth="1"/>
    <col min="3595" max="3596" width="6.7109375" style="79" customWidth="1"/>
    <col min="3597" max="3597" width="0.42578125" style="79" customWidth="1"/>
    <col min="3598" max="3599" width="6.7109375" style="79" customWidth="1"/>
    <col min="3600" max="3600" width="0.42578125" style="79" customWidth="1"/>
    <col min="3601" max="3601" width="6.7109375" style="79" customWidth="1"/>
    <col min="3602" max="3840" width="11.42578125" style="79"/>
    <col min="3841" max="3841" width="2.7109375" style="79" customWidth="1"/>
    <col min="3842" max="3842" width="5.7109375" style="79" customWidth="1"/>
    <col min="3843" max="3843" width="6.7109375" style="79" customWidth="1"/>
    <col min="3844" max="3844" width="12.7109375" style="79" customWidth="1"/>
    <col min="3845" max="3846" width="6.7109375" style="79" customWidth="1"/>
    <col min="3847" max="3847" width="0.42578125" style="79" customWidth="1"/>
    <col min="3848" max="3849" width="6.7109375" style="79" customWidth="1"/>
    <col min="3850" max="3850" width="0.42578125" style="79" customWidth="1"/>
    <col min="3851" max="3852" width="6.7109375" style="79" customWidth="1"/>
    <col min="3853" max="3853" width="0.42578125" style="79" customWidth="1"/>
    <col min="3854" max="3855" width="6.7109375" style="79" customWidth="1"/>
    <col min="3856" max="3856" width="0.42578125" style="79" customWidth="1"/>
    <col min="3857" max="3857" width="6.7109375" style="79" customWidth="1"/>
    <col min="3858" max="4096" width="11.42578125" style="79"/>
    <col min="4097" max="4097" width="2.7109375" style="79" customWidth="1"/>
    <col min="4098" max="4098" width="5.7109375" style="79" customWidth="1"/>
    <col min="4099" max="4099" width="6.7109375" style="79" customWidth="1"/>
    <col min="4100" max="4100" width="12.7109375" style="79" customWidth="1"/>
    <col min="4101" max="4102" width="6.7109375" style="79" customWidth="1"/>
    <col min="4103" max="4103" width="0.42578125" style="79" customWidth="1"/>
    <col min="4104" max="4105" width="6.7109375" style="79" customWidth="1"/>
    <col min="4106" max="4106" width="0.42578125" style="79" customWidth="1"/>
    <col min="4107" max="4108" width="6.7109375" style="79" customWidth="1"/>
    <col min="4109" max="4109" width="0.42578125" style="79" customWidth="1"/>
    <col min="4110" max="4111" width="6.7109375" style="79" customWidth="1"/>
    <col min="4112" max="4112" width="0.42578125" style="79" customWidth="1"/>
    <col min="4113" max="4113" width="6.7109375" style="79" customWidth="1"/>
    <col min="4114" max="4352" width="11.42578125" style="79"/>
    <col min="4353" max="4353" width="2.7109375" style="79" customWidth="1"/>
    <col min="4354" max="4354" width="5.7109375" style="79" customWidth="1"/>
    <col min="4355" max="4355" width="6.7109375" style="79" customWidth="1"/>
    <col min="4356" max="4356" width="12.7109375" style="79" customWidth="1"/>
    <col min="4357" max="4358" width="6.7109375" style="79" customWidth="1"/>
    <col min="4359" max="4359" width="0.42578125" style="79" customWidth="1"/>
    <col min="4360" max="4361" width="6.7109375" style="79" customWidth="1"/>
    <col min="4362" max="4362" width="0.42578125" style="79" customWidth="1"/>
    <col min="4363" max="4364" width="6.7109375" style="79" customWidth="1"/>
    <col min="4365" max="4365" width="0.42578125" style="79" customWidth="1"/>
    <col min="4366" max="4367" width="6.7109375" style="79" customWidth="1"/>
    <col min="4368" max="4368" width="0.42578125" style="79" customWidth="1"/>
    <col min="4369" max="4369" width="6.7109375" style="79" customWidth="1"/>
    <col min="4370" max="4608" width="11.42578125" style="79"/>
    <col min="4609" max="4609" width="2.7109375" style="79" customWidth="1"/>
    <col min="4610" max="4610" width="5.7109375" style="79" customWidth="1"/>
    <col min="4611" max="4611" width="6.7109375" style="79" customWidth="1"/>
    <col min="4612" max="4612" width="12.7109375" style="79" customWidth="1"/>
    <col min="4613" max="4614" width="6.7109375" style="79" customWidth="1"/>
    <col min="4615" max="4615" width="0.42578125" style="79" customWidth="1"/>
    <col min="4616" max="4617" width="6.7109375" style="79" customWidth="1"/>
    <col min="4618" max="4618" width="0.42578125" style="79" customWidth="1"/>
    <col min="4619" max="4620" width="6.7109375" style="79" customWidth="1"/>
    <col min="4621" max="4621" width="0.42578125" style="79" customWidth="1"/>
    <col min="4622" max="4623" width="6.7109375" style="79" customWidth="1"/>
    <col min="4624" max="4624" width="0.42578125" style="79" customWidth="1"/>
    <col min="4625" max="4625" width="6.7109375" style="79" customWidth="1"/>
    <col min="4626" max="4864" width="11.42578125" style="79"/>
    <col min="4865" max="4865" width="2.7109375" style="79" customWidth="1"/>
    <col min="4866" max="4866" width="5.7109375" style="79" customWidth="1"/>
    <col min="4867" max="4867" width="6.7109375" style="79" customWidth="1"/>
    <col min="4868" max="4868" width="12.7109375" style="79" customWidth="1"/>
    <col min="4869" max="4870" width="6.7109375" style="79" customWidth="1"/>
    <col min="4871" max="4871" width="0.42578125" style="79" customWidth="1"/>
    <col min="4872" max="4873" width="6.7109375" style="79" customWidth="1"/>
    <col min="4874" max="4874" width="0.42578125" style="79" customWidth="1"/>
    <col min="4875" max="4876" width="6.7109375" style="79" customWidth="1"/>
    <col min="4877" max="4877" width="0.42578125" style="79" customWidth="1"/>
    <col min="4878" max="4879" width="6.7109375" style="79" customWidth="1"/>
    <col min="4880" max="4880" width="0.42578125" style="79" customWidth="1"/>
    <col min="4881" max="4881" width="6.7109375" style="79" customWidth="1"/>
    <col min="4882" max="5120" width="11.42578125" style="79"/>
    <col min="5121" max="5121" width="2.7109375" style="79" customWidth="1"/>
    <col min="5122" max="5122" width="5.7109375" style="79" customWidth="1"/>
    <col min="5123" max="5123" width="6.7109375" style="79" customWidth="1"/>
    <col min="5124" max="5124" width="12.7109375" style="79" customWidth="1"/>
    <col min="5125" max="5126" width="6.7109375" style="79" customWidth="1"/>
    <col min="5127" max="5127" width="0.42578125" style="79" customWidth="1"/>
    <col min="5128" max="5129" width="6.7109375" style="79" customWidth="1"/>
    <col min="5130" max="5130" width="0.42578125" style="79" customWidth="1"/>
    <col min="5131" max="5132" width="6.7109375" style="79" customWidth="1"/>
    <col min="5133" max="5133" width="0.42578125" style="79" customWidth="1"/>
    <col min="5134" max="5135" width="6.7109375" style="79" customWidth="1"/>
    <col min="5136" max="5136" width="0.42578125" style="79" customWidth="1"/>
    <col min="5137" max="5137" width="6.7109375" style="79" customWidth="1"/>
    <col min="5138" max="5376" width="11.42578125" style="79"/>
    <col min="5377" max="5377" width="2.7109375" style="79" customWidth="1"/>
    <col min="5378" max="5378" width="5.7109375" style="79" customWidth="1"/>
    <col min="5379" max="5379" width="6.7109375" style="79" customWidth="1"/>
    <col min="5380" max="5380" width="12.7109375" style="79" customWidth="1"/>
    <col min="5381" max="5382" width="6.7109375" style="79" customWidth="1"/>
    <col min="5383" max="5383" width="0.42578125" style="79" customWidth="1"/>
    <col min="5384" max="5385" width="6.7109375" style="79" customWidth="1"/>
    <col min="5386" max="5386" width="0.42578125" style="79" customWidth="1"/>
    <col min="5387" max="5388" width="6.7109375" style="79" customWidth="1"/>
    <col min="5389" max="5389" width="0.42578125" style="79" customWidth="1"/>
    <col min="5390" max="5391" width="6.7109375" style="79" customWidth="1"/>
    <col min="5392" max="5392" width="0.42578125" style="79" customWidth="1"/>
    <col min="5393" max="5393" width="6.7109375" style="79" customWidth="1"/>
    <col min="5394" max="5632" width="11.42578125" style="79"/>
    <col min="5633" max="5633" width="2.7109375" style="79" customWidth="1"/>
    <col min="5634" max="5634" width="5.7109375" style="79" customWidth="1"/>
    <col min="5635" max="5635" width="6.7109375" style="79" customWidth="1"/>
    <col min="5636" max="5636" width="12.7109375" style="79" customWidth="1"/>
    <col min="5637" max="5638" width="6.7109375" style="79" customWidth="1"/>
    <col min="5639" max="5639" width="0.42578125" style="79" customWidth="1"/>
    <col min="5640" max="5641" width="6.7109375" style="79" customWidth="1"/>
    <col min="5642" max="5642" width="0.42578125" style="79" customWidth="1"/>
    <col min="5643" max="5644" width="6.7109375" style="79" customWidth="1"/>
    <col min="5645" max="5645" width="0.42578125" style="79" customWidth="1"/>
    <col min="5646" max="5647" width="6.7109375" style="79" customWidth="1"/>
    <col min="5648" max="5648" width="0.42578125" style="79" customWidth="1"/>
    <col min="5649" max="5649" width="6.7109375" style="79" customWidth="1"/>
    <col min="5650" max="5888" width="11.42578125" style="79"/>
    <col min="5889" max="5889" width="2.7109375" style="79" customWidth="1"/>
    <col min="5890" max="5890" width="5.7109375" style="79" customWidth="1"/>
    <col min="5891" max="5891" width="6.7109375" style="79" customWidth="1"/>
    <col min="5892" max="5892" width="12.7109375" style="79" customWidth="1"/>
    <col min="5893" max="5894" width="6.7109375" style="79" customWidth="1"/>
    <col min="5895" max="5895" width="0.42578125" style="79" customWidth="1"/>
    <col min="5896" max="5897" width="6.7109375" style="79" customWidth="1"/>
    <col min="5898" max="5898" width="0.42578125" style="79" customWidth="1"/>
    <col min="5899" max="5900" width="6.7109375" style="79" customWidth="1"/>
    <col min="5901" max="5901" width="0.42578125" style="79" customWidth="1"/>
    <col min="5902" max="5903" width="6.7109375" style="79" customWidth="1"/>
    <col min="5904" max="5904" width="0.42578125" style="79" customWidth="1"/>
    <col min="5905" max="5905" width="6.7109375" style="79" customWidth="1"/>
    <col min="5906" max="6144" width="11.42578125" style="79"/>
    <col min="6145" max="6145" width="2.7109375" style="79" customWidth="1"/>
    <col min="6146" max="6146" width="5.7109375" style="79" customWidth="1"/>
    <col min="6147" max="6147" width="6.7109375" style="79" customWidth="1"/>
    <col min="6148" max="6148" width="12.7109375" style="79" customWidth="1"/>
    <col min="6149" max="6150" width="6.7109375" style="79" customWidth="1"/>
    <col min="6151" max="6151" width="0.42578125" style="79" customWidth="1"/>
    <col min="6152" max="6153" width="6.7109375" style="79" customWidth="1"/>
    <col min="6154" max="6154" width="0.42578125" style="79" customWidth="1"/>
    <col min="6155" max="6156" width="6.7109375" style="79" customWidth="1"/>
    <col min="6157" max="6157" width="0.42578125" style="79" customWidth="1"/>
    <col min="6158" max="6159" width="6.7109375" style="79" customWidth="1"/>
    <col min="6160" max="6160" width="0.42578125" style="79" customWidth="1"/>
    <col min="6161" max="6161" width="6.7109375" style="79" customWidth="1"/>
    <col min="6162" max="6400" width="11.42578125" style="79"/>
    <col min="6401" max="6401" width="2.7109375" style="79" customWidth="1"/>
    <col min="6402" max="6402" width="5.7109375" style="79" customWidth="1"/>
    <col min="6403" max="6403" width="6.7109375" style="79" customWidth="1"/>
    <col min="6404" max="6404" width="12.7109375" style="79" customWidth="1"/>
    <col min="6405" max="6406" width="6.7109375" style="79" customWidth="1"/>
    <col min="6407" max="6407" width="0.42578125" style="79" customWidth="1"/>
    <col min="6408" max="6409" width="6.7109375" style="79" customWidth="1"/>
    <col min="6410" max="6410" width="0.42578125" style="79" customWidth="1"/>
    <col min="6411" max="6412" width="6.7109375" style="79" customWidth="1"/>
    <col min="6413" max="6413" width="0.42578125" style="79" customWidth="1"/>
    <col min="6414" max="6415" width="6.7109375" style="79" customWidth="1"/>
    <col min="6416" max="6416" width="0.42578125" style="79" customWidth="1"/>
    <col min="6417" max="6417" width="6.7109375" style="79" customWidth="1"/>
    <col min="6418" max="6656" width="11.42578125" style="79"/>
    <col min="6657" max="6657" width="2.7109375" style="79" customWidth="1"/>
    <col min="6658" max="6658" width="5.7109375" style="79" customWidth="1"/>
    <col min="6659" max="6659" width="6.7109375" style="79" customWidth="1"/>
    <col min="6660" max="6660" width="12.7109375" style="79" customWidth="1"/>
    <col min="6661" max="6662" width="6.7109375" style="79" customWidth="1"/>
    <col min="6663" max="6663" width="0.42578125" style="79" customWidth="1"/>
    <col min="6664" max="6665" width="6.7109375" style="79" customWidth="1"/>
    <col min="6666" max="6666" width="0.42578125" style="79" customWidth="1"/>
    <col min="6667" max="6668" width="6.7109375" style="79" customWidth="1"/>
    <col min="6669" max="6669" width="0.42578125" style="79" customWidth="1"/>
    <col min="6670" max="6671" width="6.7109375" style="79" customWidth="1"/>
    <col min="6672" max="6672" width="0.42578125" style="79" customWidth="1"/>
    <col min="6673" max="6673" width="6.7109375" style="79" customWidth="1"/>
    <col min="6674" max="6912" width="11.42578125" style="79"/>
    <col min="6913" max="6913" width="2.7109375" style="79" customWidth="1"/>
    <col min="6914" max="6914" width="5.7109375" style="79" customWidth="1"/>
    <col min="6915" max="6915" width="6.7109375" style="79" customWidth="1"/>
    <col min="6916" max="6916" width="12.7109375" style="79" customWidth="1"/>
    <col min="6917" max="6918" width="6.7109375" style="79" customWidth="1"/>
    <col min="6919" max="6919" width="0.42578125" style="79" customWidth="1"/>
    <col min="6920" max="6921" width="6.7109375" style="79" customWidth="1"/>
    <col min="6922" max="6922" width="0.42578125" style="79" customWidth="1"/>
    <col min="6923" max="6924" width="6.7109375" style="79" customWidth="1"/>
    <col min="6925" max="6925" width="0.42578125" style="79" customWidth="1"/>
    <col min="6926" max="6927" width="6.7109375" style="79" customWidth="1"/>
    <col min="6928" max="6928" width="0.42578125" style="79" customWidth="1"/>
    <col min="6929" max="6929" width="6.7109375" style="79" customWidth="1"/>
    <col min="6930" max="7168" width="11.42578125" style="79"/>
    <col min="7169" max="7169" width="2.7109375" style="79" customWidth="1"/>
    <col min="7170" max="7170" width="5.7109375" style="79" customWidth="1"/>
    <col min="7171" max="7171" width="6.7109375" style="79" customWidth="1"/>
    <col min="7172" max="7172" width="12.7109375" style="79" customWidth="1"/>
    <col min="7173" max="7174" width="6.7109375" style="79" customWidth="1"/>
    <col min="7175" max="7175" width="0.42578125" style="79" customWidth="1"/>
    <col min="7176" max="7177" width="6.7109375" style="79" customWidth="1"/>
    <col min="7178" max="7178" width="0.42578125" style="79" customWidth="1"/>
    <col min="7179" max="7180" width="6.7109375" style="79" customWidth="1"/>
    <col min="7181" max="7181" width="0.42578125" style="79" customWidth="1"/>
    <col min="7182" max="7183" width="6.7109375" style="79" customWidth="1"/>
    <col min="7184" max="7184" width="0.42578125" style="79" customWidth="1"/>
    <col min="7185" max="7185" width="6.7109375" style="79" customWidth="1"/>
    <col min="7186" max="7424" width="11.42578125" style="79"/>
    <col min="7425" max="7425" width="2.7109375" style="79" customWidth="1"/>
    <col min="7426" max="7426" width="5.7109375" style="79" customWidth="1"/>
    <col min="7427" max="7427" width="6.7109375" style="79" customWidth="1"/>
    <col min="7428" max="7428" width="12.7109375" style="79" customWidth="1"/>
    <col min="7429" max="7430" width="6.7109375" style="79" customWidth="1"/>
    <col min="7431" max="7431" width="0.42578125" style="79" customWidth="1"/>
    <col min="7432" max="7433" width="6.7109375" style="79" customWidth="1"/>
    <col min="7434" max="7434" width="0.42578125" style="79" customWidth="1"/>
    <col min="7435" max="7436" width="6.7109375" style="79" customWidth="1"/>
    <col min="7437" max="7437" width="0.42578125" style="79" customWidth="1"/>
    <col min="7438" max="7439" width="6.7109375" style="79" customWidth="1"/>
    <col min="7440" max="7440" width="0.42578125" style="79" customWidth="1"/>
    <col min="7441" max="7441" width="6.7109375" style="79" customWidth="1"/>
    <col min="7442" max="7680" width="11.42578125" style="79"/>
    <col min="7681" max="7681" width="2.7109375" style="79" customWidth="1"/>
    <col min="7682" max="7682" width="5.7109375" style="79" customWidth="1"/>
    <col min="7683" max="7683" width="6.7109375" style="79" customWidth="1"/>
    <col min="7684" max="7684" width="12.7109375" style="79" customWidth="1"/>
    <col min="7685" max="7686" width="6.7109375" style="79" customWidth="1"/>
    <col min="7687" max="7687" width="0.42578125" style="79" customWidth="1"/>
    <col min="7688" max="7689" width="6.7109375" style="79" customWidth="1"/>
    <col min="7690" max="7690" width="0.42578125" style="79" customWidth="1"/>
    <col min="7691" max="7692" width="6.7109375" style="79" customWidth="1"/>
    <col min="7693" max="7693" width="0.42578125" style="79" customWidth="1"/>
    <col min="7694" max="7695" width="6.7109375" style="79" customWidth="1"/>
    <col min="7696" max="7696" width="0.42578125" style="79" customWidth="1"/>
    <col min="7697" max="7697" width="6.7109375" style="79" customWidth="1"/>
    <col min="7698" max="7936" width="11.42578125" style="79"/>
    <col min="7937" max="7937" width="2.7109375" style="79" customWidth="1"/>
    <col min="7938" max="7938" width="5.7109375" style="79" customWidth="1"/>
    <col min="7939" max="7939" width="6.7109375" style="79" customWidth="1"/>
    <col min="7940" max="7940" width="12.7109375" style="79" customWidth="1"/>
    <col min="7941" max="7942" width="6.7109375" style="79" customWidth="1"/>
    <col min="7943" max="7943" width="0.42578125" style="79" customWidth="1"/>
    <col min="7944" max="7945" width="6.7109375" style="79" customWidth="1"/>
    <col min="7946" max="7946" width="0.42578125" style="79" customWidth="1"/>
    <col min="7947" max="7948" width="6.7109375" style="79" customWidth="1"/>
    <col min="7949" max="7949" width="0.42578125" style="79" customWidth="1"/>
    <col min="7950" max="7951" width="6.7109375" style="79" customWidth="1"/>
    <col min="7952" max="7952" width="0.42578125" style="79" customWidth="1"/>
    <col min="7953" max="7953" width="6.7109375" style="79" customWidth="1"/>
    <col min="7954" max="8192" width="11.42578125" style="79"/>
    <col min="8193" max="8193" width="2.7109375" style="79" customWidth="1"/>
    <col min="8194" max="8194" width="5.7109375" style="79" customWidth="1"/>
    <col min="8195" max="8195" width="6.7109375" style="79" customWidth="1"/>
    <col min="8196" max="8196" width="12.7109375" style="79" customWidth="1"/>
    <col min="8197" max="8198" width="6.7109375" style="79" customWidth="1"/>
    <col min="8199" max="8199" width="0.42578125" style="79" customWidth="1"/>
    <col min="8200" max="8201" width="6.7109375" style="79" customWidth="1"/>
    <col min="8202" max="8202" width="0.42578125" style="79" customWidth="1"/>
    <col min="8203" max="8204" width="6.7109375" style="79" customWidth="1"/>
    <col min="8205" max="8205" width="0.42578125" style="79" customWidth="1"/>
    <col min="8206" max="8207" width="6.7109375" style="79" customWidth="1"/>
    <col min="8208" max="8208" width="0.42578125" style="79" customWidth="1"/>
    <col min="8209" max="8209" width="6.7109375" style="79" customWidth="1"/>
    <col min="8210" max="8448" width="11.42578125" style="79"/>
    <col min="8449" max="8449" width="2.7109375" style="79" customWidth="1"/>
    <col min="8450" max="8450" width="5.7109375" style="79" customWidth="1"/>
    <col min="8451" max="8451" width="6.7109375" style="79" customWidth="1"/>
    <col min="8452" max="8452" width="12.7109375" style="79" customWidth="1"/>
    <col min="8453" max="8454" width="6.7109375" style="79" customWidth="1"/>
    <col min="8455" max="8455" width="0.42578125" style="79" customWidth="1"/>
    <col min="8456" max="8457" width="6.7109375" style="79" customWidth="1"/>
    <col min="8458" max="8458" width="0.42578125" style="79" customWidth="1"/>
    <col min="8459" max="8460" width="6.7109375" style="79" customWidth="1"/>
    <col min="8461" max="8461" width="0.42578125" style="79" customWidth="1"/>
    <col min="8462" max="8463" width="6.7109375" style="79" customWidth="1"/>
    <col min="8464" max="8464" width="0.42578125" style="79" customWidth="1"/>
    <col min="8465" max="8465" width="6.7109375" style="79" customWidth="1"/>
    <col min="8466" max="8704" width="11.42578125" style="79"/>
    <col min="8705" max="8705" width="2.7109375" style="79" customWidth="1"/>
    <col min="8706" max="8706" width="5.7109375" style="79" customWidth="1"/>
    <col min="8707" max="8707" width="6.7109375" style="79" customWidth="1"/>
    <col min="8708" max="8708" width="12.7109375" style="79" customWidth="1"/>
    <col min="8709" max="8710" width="6.7109375" style="79" customWidth="1"/>
    <col min="8711" max="8711" width="0.42578125" style="79" customWidth="1"/>
    <col min="8712" max="8713" width="6.7109375" style="79" customWidth="1"/>
    <col min="8714" max="8714" width="0.42578125" style="79" customWidth="1"/>
    <col min="8715" max="8716" width="6.7109375" style="79" customWidth="1"/>
    <col min="8717" max="8717" width="0.42578125" style="79" customWidth="1"/>
    <col min="8718" max="8719" width="6.7109375" style="79" customWidth="1"/>
    <col min="8720" max="8720" width="0.42578125" style="79" customWidth="1"/>
    <col min="8721" max="8721" width="6.7109375" style="79" customWidth="1"/>
    <col min="8722" max="8960" width="11.42578125" style="79"/>
    <col min="8961" max="8961" width="2.7109375" style="79" customWidth="1"/>
    <col min="8962" max="8962" width="5.7109375" style="79" customWidth="1"/>
    <col min="8963" max="8963" width="6.7109375" style="79" customWidth="1"/>
    <col min="8964" max="8964" width="12.7109375" style="79" customWidth="1"/>
    <col min="8965" max="8966" width="6.7109375" style="79" customWidth="1"/>
    <col min="8967" max="8967" width="0.42578125" style="79" customWidth="1"/>
    <col min="8968" max="8969" width="6.7109375" style="79" customWidth="1"/>
    <col min="8970" max="8970" width="0.42578125" style="79" customWidth="1"/>
    <col min="8971" max="8972" width="6.7109375" style="79" customWidth="1"/>
    <col min="8973" max="8973" width="0.42578125" style="79" customWidth="1"/>
    <col min="8974" max="8975" width="6.7109375" style="79" customWidth="1"/>
    <col min="8976" max="8976" width="0.42578125" style="79" customWidth="1"/>
    <col min="8977" max="8977" width="6.7109375" style="79" customWidth="1"/>
    <col min="8978" max="9216" width="11.42578125" style="79"/>
    <col min="9217" max="9217" width="2.7109375" style="79" customWidth="1"/>
    <col min="9218" max="9218" width="5.7109375" style="79" customWidth="1"/>
    <col min="9219" max="9219" width="6.7109375" style="79" customWidth="1"/>
    <col min="9220" max="9220" width="12.7109375" style="79" customWidth="1"/>
    <col min="9221" max="9222" width="6.7109375" style="79" customWidth="1"/>
    <col min="9223" max="9223" width="0.42578125" style="79" customWidth="1"/>
    <col min="9224" max="9225" width="6.7109375" style="79" customWidth="1"/>
    <col min="9226" max="9226" width="0.42578125" style="79" customWidth="1"/>
    <col min="9227" max="9228" width="6.7109375" style="79" customWidth="1"/>
    <col min="9229" max="9229" width="0.42578125" style="79" customWidth="1"/>
    <col min="9230" max="9231" width="6.7109375" style="79" customWidth="1"/>
    <col min="9232" max="9232" width="0.42578125" style="79" customWidth="1"/>
    <col min="9233" max="9233" width="6.7109375" style="79" customWidth="1"/>
    <col min="9234" max="9472" width="11.42578125" style="79"/>
    <col min="9473" max="9473" width="2.7109375" style="79" customWidth="1"/>
    <col min="9474" max="9474" width="5.7109375" style="79" customWidth="1"/>
    <col min="9475" max="9475" width="6.7109375" style="79" customWidth="1"/>
    <col min="9476" max="9476" width="12.7109375" style="79" customWidth="1"/>
    <col min="9477" max="9478" width="6.7109375" style="79" customWidth="1"/>
    <col min="9479" max="9479" width="0.42578125" style="79" customWidth="1"/>
    <col min="9480" max="9481" width="6.7109375" style="79" customWidth="1"/>
    <col min="9482" max="9482" width="0.42578125" style="79" customWidth="1"/>
    <col min="9483" max="9484" width="6.7109375" style="79" customWidth="1"/>
    <col min="9485" max="9485" width="0.42578125" style="79" customWidth="1"/>
    <col min="9486" max="9487" width="6.7109375" style="79" customWidth="1"/>
    <col min="9488" max="9488" width="0.42578125" style="79" customWidth="1"/>
    <col min="9489" max="9489" width="6.7109375" style="79" customWidth="1"/>
    <col min="9490" max="9728" width="11.42578125" style="79"/>
    <col min="9729" max="9729" width="2.7109375" style="79" customWidth="1"/>
    <col min="9730" max="9730" width="5.7109375" style="79" customWidth="1"/>
    <col min="9731" max="9731" width="6.7109375" style="79" customWidth="1"/>
    <col min="9732" max="9732" width="12.7109375" style="79" customWidth="1"/>
    <col min="9733" max="9734" width="6.7109375" style="79" customWidth="1"/>
    <col min="9735" max="9735" width="0.42578125" style="79" customWidth="1"/>
    <col min="9736" max="9737" width="6.7109375" style="79" customWidth="1"/>
    <col min="9738" max="9738" width="0.42578125" style="79" customWidth="1"/>
    <col min="9739" max="9740" width="6.7109375" style="79" customWidth="1"/>
    <col min="9741" max="9741" width="0.42578125" style="79" customWidth="1"/>
    <col min="9742" max="9743" width="6.7109375" style="79" customWidth="1"/>
    <col min="9744" max="9744" width="0.42578125" style="79" customWidth="1"/>
    <col min="9745" max="9745" width="6.7109375" style="79" customWidth="1"/>
    <col min="9746" max="9984" width="11.42578125" style="79"/>
    <col min="9985" max="9985" width="2.7109375" style="79" customWidth="1"/>
    <col min="9986" max="9986" width="5.7109375" style="79" customWidth="1"/>
    <col min="9987" max="9987" width="6.7109375" style="79" customWidth="1"/>
    <col min="9988" max="9988" width="12.7109375" style="79" customWidth="1"/>
    <col min="9989" max="9990" width="6.7109375" style="79" customWidth="1"/>
    <col min="9991" max="9991" width="0.42578125" style="79" customWidth="1"/>
    <col min="9992" max="9993" width="6.7109375" style="79" customWidth="1"/>
    <col min="9994" max="9994" width="0.42578125" style="79" customWidth="1"/>
    <col min="9995" max="9996" width="6.7109375" style="79" customWidth="1"/>
    <col min="9997" max="9997" width="0.42578125" style="79" customWidth="1"/>
    <col min="9998" max="9999" width="6.7109375" style="79" customWidth="1"/>
    <col min="10000" max="10000" width="0.42578125" style="79" customWidth="1"/>
    <col min="10001" max="10001" width="6.7109375" style="79" customWidth="1"/>
    <col min="10002" max="10240" width="11.42578125" style="79"/>
    <col min="10241" max="10241" width="2.7109375" style="79" customWidth="1"/>
    <col min="10242" max="10242" width="5.7109375" style="79" customWidth="1"/>
    <col min="10243" max="10243" width="6.7109375" style="79" customWidth="1"/>
    <col min="10244" max="10244" width="12.7109375" style="79" customWidth="1"/>
    <col min="10245" max="10246" width="6.7109375" style="79" customWidth="1"/>
    <col min="10247" max="10247" width="0.42578125" style="79" customWidth="1"/>
    <col min="10248" max="10249" width="6.7109375" style="79" customWidth="1"/>
    <col min="10250" max="10250" width="0.42578125" style="79" customWidth="1"/>
    <col min="10251" max="10252" width="6.7109375" style="79" customWidth="1"/>
    <col min="10253" max="10253" width="0.42578125" style="79" customWidth="1"/>
    <col min="10254" max="10255" width="6.7109375" style="79" customWidth="1"/>
    <col min="10256" max="10256" width="0.42578125" style="79" customWidth="1"/>
    <col min="10257" max="10257" width="6.7109375" style="79" customWidth="1"/>
    <col min="10258" max="10496" width="11.42578125" style="79"/>
    <col min="10497" max="10497" width="2.7109375" style="79" customWidth="1"/>
    <col min="10498" max="10498" width="5.7109375" style="79" customWidth="1"/>
    <col min="10499" max="10499" width="6.7109375" style="79" customWidth="1"/>
    <col min="10500" max="10500" width="12.7109375" style="79" customWidth="1"/>
    <col min="10501" max="10502" width="6.7109375" style="79" customWidth="1"/>
    <col min="10503" max="10503" width="0.42578125" style="79" customWidth="1"/>
    <col min="10504" max="10505" width="6.7109375" style="79" customWidth="1"/>
    <col min="10506" max="10506" width="0.42578125" style="79" customWidth="1"/>
    <col min="10507" max="10508" width="6.7109375" style="79" customWidth="1"/>
    <col min="10509" max="10509" width="0.42578125" style="79" customWidth="1"/>
    <col min="10510" max="10511" width="6.7109375" style="79" customWidth="1"/>
    <col min="10512" max="10512" width="0.42578125" style="79" customWidth="1"/>
    <col min="10513" max="10513" width="6.7109375" style="79" customWidth="1"/>
    <col min="10514" max="10752" width="11.42578125" style="79"/>
    <col min="10753" max="10753" width="2.7109375" style="79" customWidth="1"/>
    <col min="10754" max="10754" width="5.7109375" style="79" customWidth="1"/>
    <col min="10755" max="10755" width="6.7109375" style="79" customWidth="1"/>
    <col min="10756" max="10756" width="12.7109375" style="79" customWidth="1"/>
    <col min="10757" max="10758" width="6.7109375" style="79" customWidth="1"/>
    <col min="10759" max="10759" width="0.42578125" style="79" customWidth="1"/>
    <col min="10760" max="10761" width="6.7109375" style="79" customWidth="1"/>
    <col min="10762" max="10762" width="0.42578125" style="79" customWidth="1"/>
    <col min="10763" max="10764" width="6.7109375" style="79" customWidth="1"/>
    <col min="10765" max="10765" width="0.42578125" style="79" customWidth="1"/>
    <col min="10766" max="10767" width="6.7109375" style="79" customWidth="1"/>
    <col min="10768" max="10768" width="0.42578125" style="79" customWidth="1"/>
    <col min="10769" max="10769" width="6.7109375" style="79" customWidth="1"/>
    <col min="10770" max="11008" width="11.42578125" style="79"/>
    <col min="11009" max="11009" width="2.7109375" style="79" customWidth="1"/>
    <col min="11010" max="11010" width="5.7109375" style="79" customWidth="1"/>
    <col min="11011" max="11011" width="6.7109375" style="79" customWidth="1"/>
    <col min="11012" max="11012" width="12.7109375" style="79" customWidth="1"/>
    <col min="11013" max="11014" width="6.7109375" style="79" customWidth="1"/>
    <col min="11015" max="11015" width="0.42578125" style="79" customWidth="1"/>
    <col min="11016" max="11017" width="6.7109375" style="79" customWidth="1"/>
    <col min="11018" max="11018" width="0.42578125" style="79" customWidth="1"/>
    <col min="11019" max="11020" width="6.7109375" style="79" customWidth="1"/>
    <col min="11021" max="11021" width="0.42578125" style="79" customWidth="1"/>
    <col min="11022" max="11023" width="6.7109375" style="79" customWidth="1"/>
    <col min="11024" max="11024" width="0.42578125" style="79" customWidth="1"/>
    <col min="11025" max="11025" width="6.7109375" style="79" customWidth="1"/>
    <col min="11026" max="11264" width="11.42578125" style="79"/>
    <col min="11265" max="11265" width="2.7109375" style="79" customWidth="1"/>
    <col min="11266" max="11266" width="5.7109375" style="79" customWidth="1"/>
    <col min="11267" max="11267" width="6.7109375" style="79" customWidth="1"/>
    <col min="11268" max="11268" width="12.7109375" style="79" customWidth="1"/>
    <col min="11269" max="11270" width="6.7109375" style="79" customWidth="1"/>
    <col min="11271" max="11271" width="0.42578125" style="79" customWidth="1"/>
    <col min="11272" max="11273" width="6.7109375" style="79" customWidth="1"/>
    <col min="11274" max="11274" width="0.42578125" style="79" customWidth="1"/>
    <col min="11275" max="11276" width="6.7109375" style="79" customWidth="1"/>
    <col min="11277" max="11277" width="0.42578125" style="79" customWidth="1"/>
    <col min="11278" max="11279" width="6.7109375" style="79" customWidth="1"/>
    <col min="11280" max="11280" width="0.42578125" style="79" customWidth="1"/>
    <col min="11281" max="11281" width="6.7109375" style="79" customWidth="1"/>
    <col min="11282" max="11520" width="11.42578125" style="79"/>
    <col min="11521" max="11521" width="2.7109375" style="79" customWidth="1"/>
    <col min="11522" max="11522" width="5.7109375" style="79" customWidth="1"/>
    <col min="11523" max="11523" width="6.7109375" style="79" customWidth="1"/>
    <col min="11524" max="11524" width="12.7109375" style="79" customWidth="1"/>
    <col min="11525" max="11526" width="6.7109375" style="79" customWidth="1"/>
    <col min="11527" max="11527" width="0.42578125" style="79" customWidth="1"/>
    <col min="11528" max="11529" width="6.7109375" style="79" customWidth="1"/>
    <col min="11530" max="11530" width="0.42578125" style="79" customWidth="1"/>
    <col min="11531" max="11532" width="6.7109375" style="79" customWidth="1"/>
    <col min="11533" max="11533" width="0.42578125" style="79" customWidth="1"/>
    <col min="11534" max="11535" width="6.7109375" style="79" customWidth="1"/>
    <col min="11536" max="11536" width="0.42578125" style="79" customWidth="1"/>
    <col min="11537" max="11537" width="6.7109375" style="79" customWidth="1"/>
    <col min="11538" max="11776" width="11.42578125" style="79"/>
    <col min="11777" max="11777" width="2.7109375" style="79" customWidth="1"/>
    <col min="11778" max="11778" width="5.7109375" style="79" customWidth="1"/>
    <col min="11779" max="11779" width="6.7109375" style="79" customWidth="1"/>
    <col min="11780" max="11780" width="12.7109375" style="79" customWidth="1"/>
    <col min="11781" max="11782" width="6.7109375" style="79" customWidth="1"/>
    <col min="11783" max="11783" width="0.42578125" style="79" customWidth="1"/>
    <col min="11784" max="11785" width="6.7109375" style="79" customWidth="1"/>
    <col min="11786" max="11786" width="0.42578125" style="79" customWidth="1"/>
    <col min="11787" max="11788" width="6.7109375" style="79" customWidth="1"/>
    <col min="11789" max="11789" width="0.42578125" style="79" customWidth="1"/>
    <col min="11790" max="11791" width="6.7109375" style="79" customWidth="1"/>
    <col min="11792" max="11792" width="0.42578125" style="79" customWidth="1"/>
    <col min="11793" max="11793" width="6.7109375" style="79" customWidth="1"/>
    <col min="11794" max="12032" width="11.42578125" style="79"/>
    <col min="12033" max="12033" width="2.7109375" style="79" customWidth="1"/>
    <col min="12034" max="12034" width="5.7109375" style="79" customWidth="1"/>
    <col min="12035" max="12035" width="6.7109375" style="79" customWidth="1"/>
    <col min="12036" max="12036" width="12.7109375" style="79" customWidth="1"/>
    <col min="12037" max="12038" width="6.7109375" style="79" customWidth="1"/>
    <col min="12039" max="12039" width="0.42578125" style="79" customWidth="1"/>
    <col min="12040" max="12041" width="6.7109375" style="79" customWidth="1"/>
    <col min="12042" max="12042" width="0.42578125" style="79" customWidth="1"/>
    <col min="12043" max="12044" width="6.7109375" style="79" customWidth="1"/>
    <col min="12045" max="12045" width="0.42578125" style="79" customWidth="1"/>
    <col min="12046" max="12047" width="6.7109375" style="79" customWidth="1"/>
    <col min="12048" max="12048" width="0.42578125" style="79" customWidth="1"/>
    <col min="12049" max="12049" width="6.7109375" style="79" customWidth="1"/>
    <col min="12050" max="12288" width="11.42578125" style="79"/>
    <col min="12289" max="12289" width="2.7109375" style="79" customWidth="1"/>
    <col min="12290" max="12290" width="5.7109375" style="79" customWidth="1"/>
    <col min="12291" max="12291" width="6.7109375" style="79" customWidth="1"/>
    <col min="12292" max="12292" width="12.7109375" style="79" customWidth="1"/>
    <col min="12293" max="12294" width="6.7109375" style="79" customWidth="1"/>
    <col min="12295" max="12295" width="0.42578125" style="79" customWidth="1"/>
    <col min="12296" max="12297" width="6.7109375" style="79" customWidth="1"/>
    <col min="12298" max="12298" width="0.42578125" style="79" customWidth="1"/>
    <col min="12299" max="12300" width="6.7109375" style="79" customWidth="1"/>
    <col min="12301" max="12301" width="0.42578125" style="79" customWidth="1"/>
    <col min="12302" max="12303" width="6.7109375" style="79" customWidth="1"/>
    <col min="12304" max="12304" width="0.42578125" style="79" customWidth="1"/>
    <col min="12305" max="12305" width="6.7109375" style="79" customWidth="1"/>
    <col min="12306" max="12544" width="11.42578125" style="79"/>
    <col min="12545" max="12545" width="2.7109375" style="79" customWidth="1"/>
    <col min="12546" max="12546" width="5.7109375" style="79" customWidth="1"/>
    <col min="12547" max="12547" width="6.7109375" style="79" customWidth="1"/>
    <col min="12548" max="12548" width="12.7109375" style="79" customWidth="1"/>
    <col min="12549" max="12550" width="6.7109375" style="79" customWidth="1"/>
    <col min="12551" max="12551" width="0.42578125" style="79" customWidth="1"/>
    <col min="12552" max="12553" width="6.7109375" style="79" customWidth="1"/>
    <col min="12554" max="12554" width="0.42578125" style="79" customWidth="1"/>
    <col min="12555" max="12556" width="6.7109375" style="79" customWidth="1"/>
    <col min="12557" max="12557" width="0.42578125" style="79" customWidth="1"/>
    <col min="12558" max="12559" width="6.7109375" style="79" customWidth="1"/>
    <col min="12560" max="12560" width="0.42578125" style="79" customWidth="1"/>
    <col min="12561" max="12561" width="6.7109375" style="79" customWidth="1"/>
    <col min="12562" max="12800" width="11.42578125" style="79"/>
    <col min="12801" max="12801" width="2.7109375" style="79" customWidth="1"/>
    <col min="12802" max="12802" width="5.7109375" style="79" customWidth="1"/>
    <col min="12803" max="12803" width="6.7109375" style="79" customWidth="1"/>
    <col min="12804" max="12804" width="12.7109375" style="79" customWidth="1"/>
    <col min="12805" max="12806" width="6.7109375" style="79" customWidth="1"/>
    <col min="12807" max="12807" width="0.42578125" style="79" customWidth="1"/>
    <col min="12808" max="12809" width="6.7109375" style="79" customWidth="1"/>
    <col min="12810" max="12810" width="0.42578125" style="79" customWidth="1"/>
    <col min="12811" max="12812" width="6.7109375" style="79" customWidth="1"/>
    <col min="12813" max="12813" width="0.42578125" style="79" customWidth="1"/>
    <col min="12814" max="12815" width="6.7109375" style="79" customWidth="1"/>
    <col min="12816" max="12816" width="0.42578125" style="79" customWidth="1"/>
    <col min="12817" max="12817" width="6.7109375" style="79" customWidth="1"/>
    <col min="12818" max="13056" width="11.42578125" style="79"/>
    <col min="13057" max="13057" width="2.7109375" style="79" customWidth="1"/>
    <col min="13058" max="13058" width="5.7109375" style="79" customWidth="1"/>
    <col min="13059" max="13059" width="6.7109375" style="79" customWidth="1"/>
    <col min="13060" max="13060" width="12.7109375" style="79" customWidth="1"/>
    <col min="13061" max="13062" width="6.7109375" style="79" customWidth="1"/>
    <col min="13063" max="13063" width="0.42578125" style="79" customWidth="1"/>
    <col min="13064" max="13065" width="6.7109375" style="79" customWidth="1"/>
    <col min="13066" max="13066" width="0.42578125" style="79" customWidth="1"/>
    <col min="13067" max="13068" width="6.7109375" style="79" customWidth="1"/>
    <col min="13069" max="13069" width="0.42578125" style="79" customWidth="1"/>
    <col min="13070" max="13071" width="6.7109375" style="79" customWidth="1"/>
    <col min="13072" max="13072" width="0.42578125" style="79" customWidth="1"/>
    <col min="13073" max="13073" width="6.7109375" style="79" customWidth="1"/>
    <col min="13074" max="13312" width="11.42578125" style="79"/>
    <col min="13313" max="13313" width="2.7109375" style="79" customWidth="1"/>
    <col min="13314" max="13314" width="5.7109375" style="79" customWidth="1"/>
    <col min="13315" max="13315" width="6.7109375" style="79" customWidth="1"/>
    <col min="13316" max="13316" width="12.7109375" style="79" customWidth="1"/>
    <col min="13317" max="13318" width="6.7109375" style="79" customWidth="1"/>
    <col min="13319" max="13319" width="0.42578125" style="79" customWidth="1"/>
    <col min="13320" max="13321" width="6.7109375" style="79" customWidth="1"/>
    <col min="13322" max="13322" width="0.42578125" style="79" customWidth="1"/>
    <col min="13323" max="13324" width="6.7109375" style="79" customWidth="1"/>
    <col min="13325" max="13325" width="0.42578125" style="79" customWidth="1"/>
    <col min="13326" max="13327" width="6.7109375" style="79" customWidth="1"/>
    <col min="13328" max="13328" width="0.42578125" style="79" customWidth="1"/>
    <col min="13329" max="13329" width="6.7109375" style="79" customWidth="1"/>
    <col min="13330" max="13568" width="11.42578125" style="79"/>
    <col min="13569" max="13569" width="2.7109375" style="79" customWidth="1"/>
    <col min="13570" max="13570" width="5.7109375" style="79" customWidth="1"/>
    <col min="13571" max="13571" width="6.7109375" style="79" customWidth="1"/>
    <col min="13572" max="13572" width="12.7109375" style="79" customWidth="1"/>
    <col min="13573" max="13574" width="6.7109375" style="79" customWidth="1"/>
    <col min="13575" max="13575" width="0.42578125" style="79" customWidth="1"/>
    <col min="13576" max="13577" width="6.7109375" style="79" customWidth="1"/>
    <col min="13578" max="13578" width="0.42578125" style="79" customWidth="1"/>
    <col min="13579" max="13580" width="6.7109375" style="79" customWidth="1"/>
    <col min="13581" max="13581" width="0.42578125" style="79" customWidth="1"/>
    <col min="13582" max="13583" width="6.7109375" style="79" customWidth="1"/>
    <col min="13584" max="13584" width="0.42578125" style="79" customWidth="1"/>
    <col min="13585" max="13585" width="6.7109375" style="79" customWidth="1"/>
    <col min="13586" max="13824" width="11.42578125" style="79"/>
    <col min="13825" max="13825" width="2.7109375" style="79" customWidth="1"/>
    <col min="13826" max="13826" width="5.7109375" style="79" customWidth="1"/>
    <col min="13827" max="13827" width="6.7109375" style="79" customWidth="1"/>
    <col min="13828" max="13828" width="12.7109375" style="79" customWidth="1"/>
    <col min="13829" max="13830" width="6.7109375" style="79" customWidth="1"/>
    <col min="13831" max="13831" width="0.42578125" style="79" customWidth="1"/>
    <col min="13832" max="13833" width="6.7109375" style="79" customWidth="1"/>
    <col min="13834" max="13834" width="0.42578125" style="79" customWidth="1"/>
    <col min="13835" max="13836" width="6.7109375" style="79" customWidth="1"/>
    <col min="13837" max="13837" width="0.42578125" style="79" customWidth="1"/>
    <col min="13838" max="13839" width="6.7109375" style="79" customWidth="1"/>
    <col min="13840" max="13840" width="0.42578125" style="79" customWidth="1"/>
    <col min="13841" max="13841" width="6.7109375" style="79" customWidth="1"/>
    <col min="13842" max="14080" width="11.42578125" style="79"/>
    <col min="14081" max="14081" width="2.7109375" style="79" customWidth="1"/>
    <col min="14082" max="14082" width="5.7109375" style="79" customWidth="1"/>
    <col min="14083" max="14083" width="6.7109375" style="79" customWidth="1"/>
    <col min="14084" max="14084" width="12.7109375" style="79" customWidth="1"/>
    <col min="14085" max="14086" width="6.7109375" style="79" customWidth="1"/>
    <col min="14087" max="14087" width="0.42578125" style="79" customWidth="1"/>
    <col min="14088" max="14089" width="6.7109375" style="79" customWidth="1"/>
    <col min="14090" max="14090" width="0.42578125" style="79" customWidth="1"/>
    <col min="14091" max="14092" width="6.7109375" style="79" customWidth="1"/>
    <col min="14093" max="14093" width="0.42578125" style="79" customWidth="1"/>
    <col min="14094" max="14095" width="6.7109375" style="79" customWidth="1"/>
    <col min="14096" max="14096" width="0.42578125" style="79" customWidth="1"/>
    <col min="14097" max="14097" width="6.7109375" style="79" customWidth="1"/>
    <col min="14098" max="14336" width="11.42578125" style="79"/>
    <col min="14337" max="14337" width="2.7109375" style="79" customWidth="1"/>
    <col min="14338" max="14338" width="5.7109375" style="79" customWidth="1"/>
    <col min="14339" max="14339" width="6.7109375" style="79" customWidth="1"/>
    <col min="14340" max="14340" width="12.7109375" style="79" customWidth="1"/>
    <col min="14341" max="14342" width="6.7109375" style="79" customWidth="1"/>
    <col min="14343" max="14343" width="0.42578125" style="79" customWidth="1"/>
    <col min="14344" max="14345" width="6.7109375" style="79" customWidth="1"/>
    <col min="14346" max="14346" width="0.42578125" style="79" customWidth="1"/>
    <col min="14347" max="14348" width="6.7109375" style="79" customWidth="1"/>
    <col min="14349" max="14349" width="0.42578125" style="79" customWidth="1"/>
    <col min="14350" max="14351" width="6.7109375" style="79" customWidth="1"/>
    <col min="14352" max="14352" width="0.42578125" style="79" customWidth="1"/>
    <col min="14353" max="14353" width="6.7109375" style="79" customWidth="1"/>
    <col min="14354" max="14592" width="11.42578125" style="79"/>
    <col min="14593" max="14593" width="2.7109375" style="79" customWidth="1"/>
    <col min="14594" max="14594" width="5.7109375" style="79" customWidth="1"/>
    <col min="14595" max="14595" width="6.7109375" style="79" customWidth="1"/>
    <col min="14596" max="14596" width="12.7109375" style="79" customWidth="1"/>
    <col min="14597" max="14598" width="6.7109375" style="79" customWidth="1"/>
    <col min="14599" max="14599" width="0.42578125" style="79" customWidth="1"/>
    <col min="14600" max="14601" width="6.7109375" style="79" customWidth="1"/>
    <col min="14602" max="14602" width="0.42578125" style="79" customWidth="1"/>
    <col min="14603" max="14604" width="6.7109375" style="79" customWidth="1"/>
    <col min="14605" max="14605" width="0.42578125" style="79" customWidth="1"/>
    <col min="14606" max="14607" width="6.7109375" style="79" customWidth="1"/>
    <col min="14608" max="14608" width="0.42578125" style="79" customWidth="1"/>
    <col min="14609" max="14609" width="6.7109375" style="79" customWidth="1"/>
    <col min="14610" max="14848" width="11.42578125" style="79"/>
    <col min="14849" max="14849" width="2.7109375" style="79" customWidth="1"/>
    <col min="14850" max="14850" width="5.7109375" style="79" customWidth="1"/>
    <col min="14851" max="14851" width="6.7109375" style="79" customWidth="1"/>
    <col min="14852" max="14852" width="12.7109375" style="79" customWidth="1"/>
    <col min="14853" max="14854" width="6.7109375" style="79" customWidth="1"/>
    <col min="14855" max="14855" width="0.42578125" style="79" customWidth="1"/>
    <col min="14856" max="14857" width="6.7109375" style="79" customWidth="1"/>
    <col min="14858" max="14858" width="0.42578125" style="79" customWidth="1"/>
    <col min="14859" max="14860" width="6.7109375" style="79" customWidth="1"/>
    <col min="14861" max="14861" width="0.42578125" style="79" customWidth="1"/>
    <col min="14862" max="14863" width="6.7109375" style="79" customWidth="1"/>
    <col min="14864" max="14864" width="0.42578125" style="79" customWidth="1"/>
    <col min="14865" max="14865" width="6.7109375" style="79" customWidth="1"/>
    <col min="14866" max="15104" width="11.42578125" style="79"/>
    <col min="15105" max="15105" width="2.7109375" style="79" customWidth="1"/>
    <col min="15106" max="15106" width="5.7109375" style="79" customWidth="1"/>
    <col min="15107" max="15107" width="6.7109375" style="79" customWidth="1"/>
    <col min="15108" max="15108" width="12.7109375" style="79" customWidth="1"/>
    <col min="15109" max="15110" width="6.7109375" style="79" customWidth="1"/>
    <col min="15111" max="15111" width="0.42578125" style="79" customWidth="1"/>
    <col min="15112" max="15113" width="6.7109375" style="79" customWidth="1"/>
    <col min="15114" max="15114" width="0.42578125" style="79" customWidth="1"/>
    <col min="15115" max="15116" width="6.7109375" style="79" customWidth="1"/>
    <col min="15117" max="15117" width="0.42578125" style="79" customWidth="1"/>
    <col min="15118" max="15119" width="6.7109375" style="79" customWidth="1"/>
    <col min="15120" max="15120" width="0.42578125" style="79" customWidth="1"/>
    <col min="15121" max="15121" width="6.7109375" style="79" customWidth="1"/>
    <col min="15122" max="15360" width="11.42578125" style="79"/>
    <col min="15361" max="15361" width="2.7109375" style="79" customWidth="1"/>
    <col min="15362" max="15362" width="5.7109375" style="79" customWidth="1"/>
    <col min="15363" max="15363" width="6.7109375" style="79" customWidth="1"/>
    <col min="15364" max="15364" width="12.7109375" style="79" customWidth="1"/>
    <col min="15365" max="15366" width="6.7109375" style="79" customWidth="1"/>
    <col min="15367" max="15367" width="0.42578125" style="79" customWidth="1"/>
    <col min="15368" max="15369" width="6.7109375" style="79" customWidth="1"/>
    <col min="15370" max="15370" width="0.42578125" style="79" customWidth="1"/>
    <col min="15371" max="15372" width="6.7109375" style="79" customWidth="1"/>
    <col min="15373" max="15373" width="0.42578125" style="79" customWidth="1"/>
    <col min="15374" max="15375" width="6.7109375" style="79" customWidth="1"/>
    <col min="15376" max="15376" width="0.42578125" style="79" customWidth="1"/>
    <col min="15377" max="15377" width="6.7109375" style="79" customWidth="1"/>
    <col min="15378" max="15616" width="11.42578125" style="79"/>
    <col min="15617" max="15617" width="2.7109375" style="79" customWidth="1"/>
    <col min="15618" max="15618" width="5.7109375" style="79" customWidth="1"/>
    <col min="15619" max="15619" width="6.7109375" style="79" customWidth="1"/>
    <col min="15620" max="15620" width="12.7109375" style="79" customWidth="1"/>
    <col min="15621" max="15622" width="6.7109375" style="79" customWidth="1"/>
    <col min="15623" max="15623" width="0.42578125" style="79" customWidth="1"/>
    <col min="15624" max="15625" width="6.7109375" style="79" customWidth="1"/>
    <col min="15626" max="15626" width="0.42578125" style="79" customWidth="1"/>
    <col min="15627" max="15628" width="6.7109375" style="79" customWidth="1"/>
    <col min="15629" max="15629" width="0.42578125" style="79" customWidth="1"/>
    <col min="15630" max="15631" width="6.7109375" style="79" customWidth="1"/>
    <col min="15632" max="15632" width="0.42578125" style="79" customWidth="1"/>
    <col min="15633" max="15633" width="6.7109375" style="79" customWidth="1"/>
    <col min="15634" max="15872" width="11.42578125" style="79"/>
    <col min="15873" max="15873" width="2.7109375" style="79" customWidth="1"/>
    <col min="15874" max="15874" width="5.7109375" style="79" customWidth="1"/>
    <col min="15875" max="15875" width="6.7109375" style="79" customWidth="1"/>
    <col min="15876" max="15876" width="12.7109375" style="79" customWidth="1"/>
    <col min="15877" max="15878" width="6.7109375" style="79" customWidth="1"/>
    <col min="15879" max="15879" width="0.42578125" style="79" customWidth="1"/>
    <col min="15880" max="15881" width="6.7109375" style="79" customWidth="1"/>
    <col min="15882" max="15882" width="0.42578125" style="79" customWidth="1"/>
    <col min="15883" max="15884" width="6.7109375" style="79" customWidth="1"/>
    <col min="15885" max="15885" width="0.42578125" style="79" customWidth="1"/>
    <col min="15886" max="15887" width="6.7109375" style="79" customWidth="1"/>
    <col min="15888" max="15888" width="0.42578125" style="79" customWidth="1"/>
    <col min="15889" max="15889" width="6.7109375" style="79" customWidth="1"/>
    <col min="15890" max="16128" width="11.42578125" style="79"/>
    <col min="16129" max="16129" width="2.7109375" style="79" customWidth="1"/>
    <col min="16130" max="16130" width="5.7109375" style="79" customWidth="1"/>
    <col min="16131" max="16131" width="6.7109375" style="79" customWidth="1"/>
    <col min="16132" max="16132" width="12.7109375" style="79" customWidth="1"/>
    <col min="16133" max="16134" width="6.7109375" style="79" customWidth="1"/>
    <col min="16135" max="16135" width="0.42578125" style="79" customWidth="1"/>
    <col min="16136" max="16137" width="6.7109375" style="79" customWidth="1"/>
    <col min="16138" max="16138" width="0.42578125" style="79" customWidth="1"/>
    <col min="16139" max="16140" width="6.7109375" style="79" customWidth="1"/>
    <col min="16141" max="16141" width="0.42578125" style="79" customWidth="1"/>
    <col min="16142" max="16143" width="6.7109375" style="79" customWidth="1"/>
    <col min="16144" max="16144" width="0.42578125" style="79" customWidth="1"/>
    <col min="16145" max="16145" width="6.7109375" style="79" customWidth="1"/>
    <col min="16146" max="16384" width="11.42578125" style="79"/>
  </cols>
  <sheetData>
    <row r="1" spans="1:20" ht="12.75" customHeight="1">
      <c r="A1" s="83"/>
      <c r="B1" s="83"/>
      <c r="C1" s="83"/>
      <c r="D1" s="83"/>
      <c r="E1" s="1387"/>
      <c r="F1" s="1387"/>
      <c r="G1" s="1387"/>
      <c r="H1" s="1387"/>
      <c r="I1" s="1387"/>
      <c r="J1" s="1387"/>
    </row>
    <row r="2" spans="1:20" ht="12.75" customHeight="1">
      <c r="A2" s="83"/>
      <c r="B2" s="83"/>
      <c r="C2" s="83"/>
      <c r="D2" s="83"/>
      <c r="E2" s="1387"/>
      <c r="F2" s="1387"/>
      <c r="G2" s="1387"/>
      <c r="H2" s="1387"/>
      <c r="I2" s="1387"/>
      <c r="J2" s="1387"/>
      <c r="K2" s="1387"/>
      <c r="L2" s="1387"/>
      <c r="M2" s="1387"/>
      <c r="N2" s="1387"/>
      <c r="O2" s="1387"/>
      <c r="P2" s="1387"/>
      <c r="Q2" s="1387"/>
    </row>
    <row r="3" spans="1:20" ht="14.1" customHeight="1">
      <c r="B3" s="2273" t="s">
        <v>1506</v>
      </c>
      <c r="C3" s="2273"/>
      <c r="D3" s="2273"/>
      <c r="E3" s="2273"/>
      <c r="F3" s="2273"/>
      <c r="G3" s="2273"/>
      <c r="H3" s="2273"/>
      <c r="I3" s="2273"/>
      <c r="J3" s="2273"/>
      <c r="K3" s="2273"/>
      <c r="L3" s="2273"/>
      <c r="M3" s="2273"/>
      <c r="N3" s="2273"/>
      <c r="O3" s="2273"/>
      <c r="P3" s="2273"/>
      <c r="Q3" s="2273"/>
    </row>
    <row r="4" spans="1:20" ht="14.1" customHeight="1">
      <c r="B4" s="2273" t="s">
        <v>1</v>
      </c>
      <c r="C4" s="2273"/>
      <c r="D4" s="2273"/>
      <c r="E4" s="2273"/>
      <c r="F4" s="2273"/>
      <c r="G4" s="2273"/>
      <c r="H4" s="2273"/>
      <c r="I4" s="2273"/>
      <c r="J4" s="2273"/>
      <c r="K4" s="2273"/>
      <c r="L4" s="2273"/>
      <c r="M4" s="2273"/>
      <c r="N4" s="2273"/>
      <c r="O4" s="2273"/>
      <c r="P4" s="2273"/>
      <c r="Q4" s="2273"/>
    </row>
    <row r="5" spans="1:20" ht="6" customHeight="1">
      <c r="B5" s="1323"/>
      <c r="C5" s="1323"/>
      <c r="D5" s="1323"/>
      <c r="E5" s="1323"/>
      <c r="F5" s="1323"/>
      <c r="G5" s="1323"/>
      <c r="H5" s="1323"/>
      <c r="I5" s="1323"/>
      <c r="J5" s="1323"/>
      <c r="K5" s="1323"/>
      <c r="L5" s="1323"/>
      <c r="M5" s="1323"/>
      <c r="N5" s="1323"/>
      <c r="O5" s="1323"/>
      <c r="P5" s="1323"/>
      <c r="Q5" s="1323"/>
    </row>
    <row r="6" spans="1:20" ht="6" customHeight="1">
      <c r="A6" s="714"/>
      <c r="B6" s="2154"/>
      <c r="C6" s="2155"/>
      <c r="D6" s="2155"/>
      <c r="E6" s="2156"/>
      <c r="F6" s="2156"/>
      <c r="G6" s="2156"/>
      <c r="H6" s="2156"/>
      <c r="I6" s="2156"/>
      <c r="J6" s="2156"/>
      <c r="K6" s="2156"/>
      <c r="L6" s="2156"/>
      <c r="M6" s="2156"/>
      <c r="N6" s="2156"/>
      <c r="O6" s="2156"/>
      <c r="P6" s="2156"/>
      <c r="Q6" s="2156"/>
    </row>
    <row r="7" spans="1:20" ht="13.5" customHeight="1">
      <c r="A7" s="83"/>
      <c r="B7" s="2791" t="s">
        <v>1501</v>
      </c>
      <c r="C7" s="2791"/>
      <c r="D7" s="2791"/>
      <c r="E7" s="2791"/>
      <c r="F7" s="2791"/>
      <c r="G7" s="2791"/>
      <c r="H7" s="2791"/>
      <c r="I7" s="2791"/>
      <c r="J7" s="2791"/>
      <c r="K7" s="2791"/>
      <c r="L7" s="2791"/>
      <c r="M7" s="2791"/>
      <c r="N7" s="2791"/>
      <c r="O7" s="2791"/>
      <c r="P7" s="2791"/>
      <c r="Q7" s="2791"/>
    </row>
    <row r="8" spans="1:20" ht="13.5" customHeight="1">
      <c r="A8" s="83"/>
      <c r="B8" s="2784" t="s">
        <v>1485</v>
      </c>
      <c r="C8" s="2784"/>
      <c r="D8" s="2130"/>
      <c r="E8" s="2786" t="s">
        <v>1502</v>
      </c>
      <c r="F8" s="2786"/>
      <c r="G8" s="2131"/>
      <c r="H8" s="2787" t="s">
        <v>580</v>
      </c>
      <c r="I8" s="2787"/>
      <c r="J8" s="2132"/>
      <c r="K8" s="2787" t="s">
        <v>1503</v>
      </c>
      <c r="L8" s="2787"/>
      <c r="M8" s="2132"/>
      <c r="N8" s="2789" t="s">
        <v>112</v>
      </c>
      <c r="O8" s="2789"/>
      <c r="P8" s="2133"/>
      <c r="Q8" s="2133"/>
    </row>
    <row r="9" spans="1:20" ht="13.5" customHeight="1">
      <c r="A9" s="83"/>
      <c r="B9" s="2784"/>
      <c r="C9" s="2784"/>
      <c r="D9" s="2130"/>
      <c r="E9" s="2785"/>
      <c r="F9" s="2785"/>
      <c r="G9" s="2131"/>
      <c r="H9" s="2788"/>
      <c r="I9" s="2788"/>
      <c r="J9" s="2132"/>
      <c r="K9" s="2788"/>
      <c r="L9" s="2788"/>
      <c r="M9" s="2132"/>
      <c r="N9" s="2788"/>
      <c r="O9" s="2788"/>
      <c r="P9" s="2133"/>
      <c r="Q9" s="2787" t="s">
        <v>8</v>
      </c>
    </row>
    <row r="10" spans="1:20" ht="12" customHeight="1">
      <c r="A10" s="83"/>
      <c r="B10" s="2785"/>
      <c r="C10" s="2785"/>
      <c r="D10" s="1628"/>
      <c r="E10" s="2134" t="s">
        <v>18</v>
      </c>
      <c r="F10" s="2134" t="s">
        <v>19</v>
      </c>
      <c r="G10" s="2134"/>
      <c r="H10" s="2135" t="s">
        <v>18</v>
      </c>
      <c r="I10" s="2135" t="s">
        <v>19</v>
      </c>
      <c r="J10" s="2135"/>
      <c r="K10" s="2135" t="s">
        <v>18</v>
      </c>
      <c r="L10" s="2135" t="s">
        <v>19</v>
      </c>
      <c r="M10" s="2135"/>
      <c r="N10" s="2135" t="s">
        <v>18</v>
      </c>
      <c r="O10" s="2135" t="s">
        <v>19</v>
      </c>
      <c r="P10" s="2135"/>
      <c r="Q10" s="2788"/>
    </row>
    <row r="11" spans="1:20" ht="24.75" customHeight="1">
      <c r="A11" s="83"/>
      <c r="B11" s="92" t="s">
        <v>1490</v>
      </c>
      <c r="C11" s="92"/>
      <c r="D11" s="92"/>
      <c r="E11" s="2136">
        <v>139</v>
      </c>
      <c r="F11" s="2136">
        <v>73</v>
      </c>
      <c r="G11" s="2136"/>
      <c r="H11" s="655">
        <v>0</v>
      </c>
      <c r="I11" s="655">
        <v>0</v>
      </c>
      <c r="J11" s="655"/>
      <c r="K11" s="655">
        <v>14</v>
      </c>
      <c r="L11" s="655">
        <v>2</v>
      </c>
      <c r="M11" s="655"/>
      <c r="N11" s="655">
        <f t="shared" ref="N11:O17" si="0">SUM(E11+H11+K11)</f>
        <v>153</v>
      </c>
      <c r="O11" s="655">
        <f t="shared" si="0"/>
        <v>75</v>
      </c>
      <c r="P11" s="655"/>
      <c r="Q11" s="976">
        <f t="shared" ref="Q11:Q17" si="1">SUM(N11:O11)</f>
        <v>228</v>
      </c>
      <c r="R11" s="465">
        <f>SUM(E11:F11)</f>
        <v>212</v>
      </c>
      <c r="S11" s="465">
        <f>SUM(H11:I11)</f>
        <v>0</v>
      </c>
      <c r="T11" s="465">
        <f>SUM(J11:L11)</f>
        <v>16</v>
      </c>
    </row>
    <row r="12" spans="1:20" ht="24.75" customHeight="1">
      <c r="A12" s="83"/>
      <c r="B12" s="92" t="s">
        <v>1491</v>
      </c>
      <c r="C12" s="92"/>
      <c r="D12" s="92"/>
      <c r="E12" s="2136">
        <v>279</v>
      </c>
      <c r="F12" s="2136">
        <v>190</v>
      </c>
      <c r="G12" s="2136"/>
      <c r="H12" s="655">
        <v>78</v>
      </c>
      <c r="I12" s="655">
        <v>79</v>
      </c>
      <c r="J12" s="655"/>
      <c r="K12" s="655">
        <v>21</v>
      </c>
      <c r="L12" s="655">
        <v>9</v>
      </c>
      <c r="M12" s="655"/>
      <c r="N12" s="655">
        <f t="shared" si="0"/>
        <v>378</v>
      </c>
      <c r="O12" s="655">
        <f t="shared" si="0"/>
        <v>278</v>
      </c>
      <c r="P12" s="655"/>
      <c r="Q12" s="976">
        <f t="shared" si="1"/>
        <v>656</v>
      </c>
      <c r="R12" s="465">
        <f t="shared" ref="R12:R18" si="2">SUM(E12:F12)</f>
        <v>469</v>
      </c>
      <c r="S12" s="465">
        <f t="shared" ref="S12:S18" si="3">SUM(H12:I12)</f>
        <v>157</v>
      </c>
      <c r="T12" s="465">
        <f t="shared" ref="T12:T18" si="4">SUM(J12:L12)</f>
        <v>30</v>
      </c>
    </row>
    <row r="13" spans="1:20" ht="24.75" customHeight="1">
      <c r="A13" s="83"/>
      <c r="B13" s="92" t="s">
        <v>1492</v>
      </c>
      <c r="C13" s="92"/>
      <c r="D13" s="92"/>
      <c r="E13" s="2136">
        <v>3152</v>
      </c>
      <c r="F13" s="2136">
        <v>1459</v>
      </c>
      <c r="G13" s="2136"/>
      <c r="H13" s="655">
        <v>886</v>
      </c>
      <c r="I13" s="655">
        <v>619</v>
      </c>
      <c r="J13" s="655"/>
      <c r="K13" s="655">
        <v>706</v>
      </c>
      <c r="L13" s="655">
        <v>242</v>
      </c>
      <c r="M13" s="655"/>
      <c r="N13" s="655">
        <f t="shared" si="0"/>
        <v>4744</v>
      </c>
      <c r="O13" s="655">
        <f t="shared" si="0"/>
        <v>2320</v>
      </c>
      <c r="P13" s="655"/>
      <c r="Q13" s="976">
        <f t="shared" si="1"/>
        <v>7064</v>
      </c>
      <c r="R13" s="465">
        <f t="shared" si="2"/>
        <v>4611</v>
      </c>
      <c r="S13" s="465">
        <f t="shared" si="3"/>
        <v>1505</v>
      </c>
      <c r="T13" s="465">
        <f t="shared" si="4"/>
        <v>948</v>
      </c>
    </row>
    <row r="14" spans="1:20" ht="24.75" customHeight="1">
      <c r="A14" s="83"/>
      <c r="B14" s="92" t="s">
        <v>1493</v>
      </c>
      <c r="C14" s="92"/>
      <c r="D14" s="92"/>
      <c r="E14" s="2136">
        <v>100</v>
      </c>
      <c r="F14" s="2136">
        <v>46</v>
      </c>
      <c r="G14" s="2136"/>
      <c r="H14" s="655">
        <v>0</v>
      </c>
      <c r="I14" s="655">
        <v>0</v>
      </c>
      <c r="J14" s="655"/>
      <c r="K14" s="655">
        <v>14</v>
      </c>
      <c r="L14" s="655">
        <v>10</v>
      </c>
      <c r="M14" s="655"/>
      <c r="N14" s="655">
        <f t="shared" si="0"/>
        <v>114</v>
      </c>
      <c r="O14" s="655">
        <f t="shared" si="0"/>
        <v>56</v>
      </c>
      <c r="P14" s="655"/>
      <c r="Q14" s="976">
        <f t="shared" si="1"/>
        <v>170</v>
      </c>
      <c r="R14" s="465">
        <f t="shared" si="2"/>
        <v>146</v>
      </c>
      <c r="S14" s="465">
        <f t="shared" si="3"/>
        <v>0</v>
      </c>
      <c r="T14" s="465">
        <f t="shared" si="4"/>
        <v>24</v>
      </c>
    </row>
    <row r="15" spans="1:20" ht="24.75" customHeight="1">
      <c r="A15" s="83"/>
      <c r="B15" s="92" t="s">
        <v>1494</v>
      </c>
      <c r="C15" s="92"/>
      <c r="D15" s="92"/>
      <c r="E15" s="2136">
        <v>0</v>
      </c>
      <c r="F15" s="2136">
        <v>0</v>
      </c>
      <c r="G15" s="2136"/>
      <c r="H15" s="655">
        <v>0</v>
      </c>
      <c r="I15" s="655">
        <v>0</v>
      </c>
      <c r="J15" s="655"/>
      <c r="K15" s="655">
        <v>26</v>
      </c>
      <c r="L15" s="655">
        <v>8</v>
      </c>
      <c r="M15" s="655"/>
      <c r="N15" s="655">
        <f t="shared" si="0"/>
        <v>26</v>
      </c>
      <c r="O15" s="655">
        <f t="shared" si="0"/>
        <v>8</v>
      </c>
      <c r="P15" s="655"/>
      <c r="Q15" s="976">
        <f t="shared" si="1"/>
        <v>34</v>
      </c>
      <c r="R15" s="465">
        <f t="shared" si="2"/>
        <v>0</v>
      </c>
      <c r="S15" s="465">
        <f t="shared" si="3"/>
        <v>0</v>
      </c>
      <c r="T15" s="465">
        <f t="shared" si="4"/>
        <v>34</v>
      </c>
    </row>
    <row r="16" spans="1:20" ht="24.75" customHeight="1">
      <c r="A16" s="83"/>
      <c r="B16" s="92" t="s">
        <v>1495</v>
      </c>
      <c r="C16" s="92"/>
      <c r="D16" s="92"/>
      <c r="E16" s="2136">
        <v>0</v>
      </c>
      <c r="F16" s="2136">
        <v>0</v>
      </c>
      <c r="G16" s="2136"/>
      <c r="H16" s="655">
        <v>0</v>
      </c>
      <c r="I16" s="655">
        <v>0</v>
      </c>
      <c r="J16" s="655"/>
      <c r="K16" s="655">
        <v>7</v>
      </c>
      <c r="L16" s="655">
        <v>2</v>
      </c>
      <c r="M16" s="655"/>
      <c r="N16" s="655">
        <f t="shared" si="0"/>
        <v>7</v>
      </c>
      <c r="O16" s="655">
        <f t="shared" si="0"/>
        <v>2</v>
      </c>
      <c r="P16" s="655"/>
      <c r="Q16" s="976">
        <f t="shared" si="1"/>
        <v>9</v>
      </c>
      <c r="R16" s="465">
        <f t="shared" si="2"/>
        <v>0</v>
      </c>
      <c r="S16" s="465">
        <f t="shared" si="3"/>
        <v>0</v>
      </c>
      <c r="T16" s="465">
        <f t="shared" si="4"/>
        <v>9</v>
      </c>
    </row>
    <row r="17" spans="1:20" ht="24.75" customHeight="1">
      <c r="A17" s="83"/>
      <c r="B17" s="92" t="s">
        <v>1496</v>
      </c>
      <c r="C17" s="92"/>
      <c r="D17" s="92"/>
      <c r="E17" s="2136">
        <v>29</v>
      </c>
      <c r="F17" s="2136">
        <v>11</v>
      </c>
      <c r="G17" s="2136"/>
      <c r="H17" s="655">
        <v>0</v>
      </c>
      <c r="I17" s="655">
        <v>0</v>
      </c>
      <c r="J17" s="655"/>
      <c r="K17" s="655">
        <v>0</v>
      </c>
      <c r="L17" s="655">
        <v>0</v>
      </c>
      <c r="M17" s="655"/>
      <c r="N17" s="655">
        <f t="shared" si="0"/>
        <v>29</v>
      </c>
      <c r="O17" s="655">
        <f t="shared" si="0"/>
        <v>11</v>
      </c>
      <c r="P17" s="655"/>
      <c r="Q17" s="976">
        <f t="shared" si="1"/>
        <v>40</v>
      </c>
      <c r="R17" s="465">
        <f t="shared" si="2"/>
        <v>40</v>
      </c>
      <c r="S17" s="465">
        <f t="shared" si="3"/>
        <v>0</v>
      </c>
      <c r="T17" s="465">
        <f t="shared" si="4"/>
        <v>0</v>
      </c>
    </row>
    <row r="18" spans="1:20" ht="3.75" customHeight="1">
      <c r="A18" s="83"/>
      <c r="B18" s="92"/>
      <c r="C18" s="92"/>
      <c r="D18" s="92"/>
      <c r="E18" s="2137"/>
      <c r="F18" s="2137"/>
      <c r="G18" s="2137"/>
      <c r="H18" s="2138"/>
      <c r="I18" s="2138"/>
      <c r="J18" s="2138"/>
      <c r="K18" s="2138"/>
      <c r="L18" s="2138"/>
      <c r="M18" s="2138"/>
      <c r="N18" s="1905"/>
      <c r="O18" s="1905"/>
      <c r="P18" s="2138"/>
      <c r="Q18" s="2139"/>
      <c r="R18" s="465">
        <f t="shared" si="2"/>
        <v>0</v>
      </c>
      <c r="S18" s="465">
        <f t="shared" si="3"/>
        <v>0</v>
      </c>
      <c r="T18" s="465">
        <f t="shared" si="4"/>
        <v>0</v>
      </c>
    </row>
    <row r="19" spans="1:20" ht="13.5" customHeight="1">
      <c r="A19" s="83"/>
      <c r="B19" s="2783" t="s">
        <v>8</v>
      </c>
      <c r="C19" s="2783"/>
      <c r="D19" s="2783"/>
      <c r="E19" s="2141">
        <f>SUM(E11:E17)</f>
        <v>3699</v>
      </c>
      <c r="F19" s="2141">
        <f>SUM(F11:F17)</f>
        <v>1779</v>
      </c>
      <c r="G19" s="2141"/>
      <c r="H19" s="2141">
        <f>SUM(H11:H17)</f>
        <v>964</v>
      </c>
      <c r="I19" s="2141">
        <f>SUM(I11:I17)</f>
        <v>698</v>
      </c>
      <c r="J19" s="2141"/>
      <c r="K19" s="2141">
        <f>SUM(K11:K17)</f>
        <v>788</v>
      </c>
      <c r="L19" s="2141">
        <f>SUM(L11:L17)</f>
        <v>273</v>
      </c>
      <c r="M19" s="2141"/>
      <c r="N19" s="2141">
        <f>SUM(N11:N17)</f>
        <v>5451</v>
      </c>
      <c r="O19" s="2141">
        <f>SUM(O11:O17)</f>
        <v>2750</v>
      </c>
      <c r="P19" s="2141"/>
      <c r="Q19" s="2141">
        <f>SUM(Q11:Q17)</f>
        <v>8201</v>
      </c>
    </row>
    <row r="20" spans="1:20" ht="13.5" customHeight="1">
      <c r="A20" s="83"/>
      <c r="B20" s="1161"/>
      <c r="C20" s="1161"/>
      <c r="D20" s="1161"/>
      <c r="E20" s="2147"/>
      <c r="F20" s="2147"/>
      <c r="G20" s="2147"/>
      <c r="H20" s="2147"/>
      <c r="I20" s="2147"/>
      <c r="J20" s="2147"/>
      <c r="K20" s="2147"/>
      <c r="L20" s="2147"/>
      <c r="M20" s="2147"/>
      <c r="N20" s="2147"/>
      <c r="O20" s="2147"/>
      <c r="P20" s="2147"/>
      <c r="Q20" s="2147"/>
    </row>
    <row r="21" spans="1:20" ht="13.5" customHeight="1">
      <c r="A21" s="83"/>
      <c r="B21" s="1161"/>
      <c r="C21" s="1161"/>
      <c r="D21" s="1161"/>
      <c r="E21" s="2147"/>
      <c r="F21" s="2147"/>
      <c r="G21" s="2147"/>
      <c r="H21" s="2147"/>
      <c r="I21" s="2147"/>
      <c r="J21" s="2147"/>
      <c r="K21" s="2147"/>
      <c r="L21" s="2147"/>
      <c r="M21" s="2147"/>
      <c r="N21" s="2147"/>
      <c r="O21" s="2147"/>
      <c r="P21" s="2147"/>
      <c r="Q21" s="2147"/>
    </row>
    <row r="22" spans="1:20" ht="13.5" customHeight="1">
      <c r="A22" s="83"/>
      <c r="B22" s="1161"/>
      <c r="C22" s="1161"/>
      <c r="D22" s="1161"/>
      <c r="E22" s="2147"/>
      <c r="F22" s="2147"/>
      <c r="G22" s="2147"/>
      <c r="H22" s="2147"/>
      <c r="I22" s="2147"/>
      <c r="J22" s="2147"/>
      <c r="K22" s="2147"/>
      <c r="L22" s="2147"/>
      <c r="M22" s="2147"/>
      <c r="N22" s="2147"/>
      <c r="O22" s="2147"/>
      <c r="P22" s="2147"/>
      <c r="Q22" s="2147"/>
    </row>
    <row r="23" spans="1:20" ht="11.25" customHeight="1">
      <c r="A23" s="83"/>
      <c r="C23" s="92"/>
      <c r="D23" s="92"/>
      <c r="E23" s="1461"/>
      <c r="F23" s="1461"/>
      <c r="G23" s="1461"/>
      <c r="H23" s="1461"/>
      <c r="I23" s="1461"/>
      <c r="J23" s="1461"/>
      <c r="K23" s="1461"/>
      <c r="L23" s="1461"/>
      <c r="M23" s="1461"/>
      <c r="N23" s="1461"/>
      <c r="O23" s="1461"/>
      <c r="P23" s="1461"/>
      <c r="Q23" s="1461"/>
    </row>
    <row r="24" spans="1:20" ht="11.1" customHeight="1">
      <c r="A24" s="83"/>
      <c r="B24" s="1566"/>
      <c r="C24" s="1391"/>
      <c r="D24" s="1391"/>
      <c r="E24" s="605"/>
      <c r="F24" s="605"/>
      <c r="G24" s="605"/>
      <c r="H24" s="605"/>
      <c r="I24" s="605"/>
      <c r="J24" s="605"/>
      <c r="K24" s="694"/>
      <c r="L24" s="694"/>
      <c r="M24" s="694"/>
      <c r="N24" s="694"/>
      <c r="O24" s="694"/>
      <c r="P24" s="694"/>
    </row>
    <row r="25" spans="1:20" ht="11.1" customHeight="1">
      <c r="A25" s="83"/>
      <c r="B25" s="83"/>
      <c r="C25" s="83"/>
      <c r="D25" s="83"/>
      <c r="E25" s="1387"/>
      <c r="F25" s="1387"/>
      <c r="G25" s="1387"/>
      <c r="H25" s="1387"/>
      <c r="I25" s="1387"/>
      <c r="J25" s="1387"/>
    </row>
    <row r="26" spans="1:20" ht="11.1" customHeight="1">
      <c r="A26" s="83"/>
      <c r="B26" s="83"/>
      <c r="C26" s="83"/>
      <c r="D26" s="83"/>
      <c r="E26" s="1387"/>
      <c r="F26" s="1387"/>
      <c r="G26" s="1387"/>
      <c r="H26" s="1387"/>
      <c r="I26" s="1387"/>
      <c r="J26" s="1387"/>
    </row>
    <row r="27" spans="1:20" ht="12.75" customHeight="1">
      <c r="A27" s="83"/>
      <c r="B27" s="83"/>
      <c r="C27" s="83"/>
      <c r="D27" s="83"/>
      <c r="E27" s="1387"/>
      <c r="F27" s="1387"/>
      <c r="G27" s="1387"/>
      <c r="H27" s="1387"/>
      <c r="I27" s="1387"/>
      <c r="J27" s="1456"/>
    </row>
    <row r="28" spans="1:20" ht="12.75" customHeight="1">
      <c r="A28" s="83"/>
      <c r="B28" s="83"/>
      <c r="C28" s="83"/>
      <c r="D28" s="83"/>
      <c r="E28" s="1387"/>
      <c r="F28" s="1387"/>
      <c r="G28" s="1387"/>
      <c r="H28" s="1387"/>
      <c r="I28" s="1387"/>
      <c r="J28" s="1461"/>
    </row>
    <row r="29" spans="1:20" ht="9.75" customHeight="1">
      <c r="A29" s="83"/>
      <c r="B29" s="83"/>
      <c r="C29" s="83"/>
      <c r="D29" s="83"/>
      <c r="E29" s="1387"/>
      <c r="F29" s="1387"/>
      <c r="G29" s="1387"/>
      <c r="H29" s="1387"/>
      <c r="I29" s="1387"/>
      <c r="J29" s="1461"/>
    </row>
    <row r="30" spans="1:20" ht="9.75" customHeight="1">
      <c r="A30" s="83"/>
      <c r="B30" s="83"/>
      <c r="C30" s="83"/>
      <c r="D30" s="83"/>
      <c r="E30" s="1387"/>
      <c r="F30" s="1387"/>
      <c r="G30" s="1387"/>
      <c r="H30" s="1387"/>
      <c r="I30" s="1387"/>
      <c r="J30" s="1461"/>
    </row>
    <row r="31" spans="1:20" ht="12.75" customHeight="1">
      <c r="A31" s="83"/>
      <c r="B31" s="83"/>
      <c r="C31" s="83"/>
      <c r="D31" s="83"/>
      <c r="E31" s="1387"/>
      <c r="F31" s="1387"/>
      <c r="G31" s="1387"/>
      <c r="H31" s="1387"/>
      <c r="I31" s="1387"/>
      <c r="J31" s="1461"/>
      <c r="Q31" s="2148"/>
    </row>
    <row r="32" spans="1:20" ht="12.75" customHeight="1">
      <c r="A32" s="83"/>
      <c r="B32" s="83"/>
      <c r="C32" s="83"/>
      <c r="D32" s="83"/>
      <c r="E32" s="1387"/>
      <c r="F32" s="1387"/>
      <c r="G32" s="1387"/>
      <c r="H32" s="1387"/>
      <c r="I32" s="1387"/>
      <c r="J32" s="1461"/>
      <c r="Q32" s="2148"/>
    </row>
    <row r="33" spans="1:17" ht="12.75" customHeight="1">
      <c r="A33" s="83"/>
      <c r="B33" s="83"/>
      <c r="C33" s="83"/>
      <c r="D33" s="83"/>
      <c r="E33" s="1387"/>
      <c r="F33" s="1387"/>
      <c r="G33" s="1387"/>
      <c r="H33" s="1387"/>
      <c r="I33" s="1387"/>
      <c r="J33" s="1461"/>
    </row>
    <row r="34" spans="1:17" ht="12.75" customHeight="1">
      <c r="A34" s="83"/>
      <c r="B34" s="83"/>
      <c r="C34" s="83"/>
      <c r="D34" s="83"/>
      <c r="E34" s="1387"/>
      <c r="F34" s="1387"/>
      <c r="G34" s="1387"/>
      <c r="H34" s="1387"/>
      <c r="I34" s="1387"/>
      <c r="J34" s="1461"/>
      <c r="Q34" s="2149"/>
    </row>
    <row r="35" spans="1:17" ht="12.75" customHeight="1">
      <c r="A35" s="83"/>
      <c r="B35" s="83"/>
      <c r="C35" s="83"/>
      <c r="D35" s="83"/>
      <c r="E35" s="1387"/>
      <c r="F35" s="1387"/>
      <c r="G35" s="1387"/>
      <c r="H35" s="1387"/>
      <c r="I35" s="1387"/>
      <c r="J35" s="1456"/>
      <c r="Q35" s="2149"/>
    </row>
    <row r="36" spans="1:17" ht="12.75" customHeight="1">
      <c r="A36" s="83"/>
      <c r="B36" s="83"/>
      <c r="C36" s="83"/>
      <c r="D36" s="83"/>
      <c r="E36" s="1387"/>
      <c r="F36" s="1387"/>
      <c r="G36" s="1387"/>
      <c r="H36" s="1387"/>
      <c r="I36" s="1387"/>
      <c r="J36" s="1461"/>
      <c r="Q36" s="2149"/>
    </row>
    <row r="37" spans="1:17" ht="15" customHeight="1">
      <c r="A37" s="83"/>
      <c r="B37" s="83"/>
      <c r="C37" s="83"/>
      <c r="D37" s="83"/>
      <c r="E37" s="1387"/>
      <c r="F37" s="1387"/>
      <c r="G37" s="1387"/>
      <c r="H37" s="1387"/>
      <c r="I37" s="1387"/>
      <c r="J37" s="1461"/>
      <c r="Q37" s="2149"/>
    </row>
    <row r="38" spans="1:17" ht="12.75" customHeight="1">
      <c r="A38" s="83"/>
      <c r="B38" s="83"/>
      <c r="C38" s="83"/>
      <c r="D38" s="83"/>
      <c r="E38" s="1387"/>
      <c r="F38" s="1387"/>
      <c r="G38" s="1387"/>
      <c r="H38" s="1387"/>
      <c r="I38" s="1387"/>
      <c r="J38" s="1387"/>
      <c r="Q38" s="2149"/>
    </row>
    <row r="39" spans="1:17" ht="12.75" customHeight="1">
      <c r="A39" s="83"/>
      <c r="B39" s="83"/>
      <c r="C39" s="83"/>
      <c r="D39" s="83"/>
      <c r="E39" s="1387"/>
      <c r="F39" s="1387"/>
      <c r="G39" s="1387"/>
      <c r="H39" s="1387"/>
      <c r="I39" s="1387"/>
      <c r="J39" s="1387"/>
      <c r="Q39" s="2149"/>
    </row>
    <row r="40" spans="1:17" ht="12.75" customHeight="1">
      <c r="A40" s="83"/>
      <c r="B40" s="83"/>
      <c r="C40" s="83"/>
      <c r="D40" s="83"/>
      <c r="E40" s="1387"/>
      <c r="F40" s="1387"/>
      <c r="G40" s="1387"/>
      <c r="H40" s="1387"/>
      <c r="I40" s="1387"/>
      <c r="J40" s="1387"/>
    </row>
    <row r="41" spans="1:17" ht="15" customHeight="1">
      <c r="A41" s="83"/>
      <c r="B41" s="83"/>
      <c r="C41" s="83"/>
      <c r="D41" s="83"/>
      <c r="E41" s="1387"/>
      <c r="F41" s="1387"/>
      <c r="G41" s="1387"/>
      <c r="H41" s="1387"/>
      <c r="I41" s="1387"/>
      <c r="J41" s="1387"/>
    </row>
    <row r="42" spans="1:17" ht="12.75" customHeight="1">
      <c r="A42" s="83"/>
      <c r="B42" s="83"/>
      <c r="C42" s="83"/>
      <c r="D42" s="83"/>
      <c r="E42" s="1387"/>
      <c r="F42" s="1387"/>
      <c r="G42" s="1387"/>
      <c r="H42" s="1387"/>
      <c r="I42" s="1387"/>
      <c r="J42" s="1387"/>
    </row>
    <row r="43" spans="1:17" ht="12.75" customHeight="1">
      <c r="A43" s="83"/>
      <c r="B43" s="83"/>
      <c r="C43" s="83"/>
      <c r="D43" s="83"/>
      <c r="E43" s="1387"/>
      <c r="F43" s="1387"/>
      <c r="G43" s="1387"/>
      <c r="H43" s="1387"/>
      <c r="I43" s="1387"/>
      <c r="J43" s="1387"/>
    </row>
    <row r="44" spans="1:17" ht="15" customHeight="1">
      <c r="A44" s="83"/>
      <c r="C44" s="83"/>
      <c r="D44" s="83"/>
      <c r="E44" s="1387"/>
      <c r="F44" s="1387"/>
      <c r="G44" s="1387"/>
      <c r="H44" s="1387"/>
      <c r="I44" s="1387"/>
      <c r="J44" s="1387"/>
    </row>
    <row r="45" spans="1:17" ht="15" customHeight="1">
      <c r="A45" s="83"/>
      <c r="C45" s="83"/>
      <c r="D45" s="83"/>
      <c r="E45" s="1387"/>
      <c r="F45" s="1387"/>
      <c r="G45" s="1387"/>
      <c r="H45" s="1387"/>
      <c r="I45" s="1387"/>
      <c r="J45" s="1387"/>
    </row>
    <row r="46" spans="1:17" ht="15" customHeight="1">
      <c r="A46" s="83"/>
      <c r="B46" s="1084"/>
      <c r="C46" s="83"/>
      <c r="D46" s="83"/>
      <c r="E46" s="1387"/>
      <c r="F46" s="1387"/>
      <c r="G46" s="1387"/>
      <c r="H46" s="1387"/>
      <c r="I46" s="1387"/>
      <c r="J46" s="1387"/>
    </row>
    <row r="47" spans="1:17" ht="15" customHeight="1">
      <c r="A47" s="83"/>
      <c r="C47" s="83"/>
      <c r="D47" s="83"/>
      <c r="E47" s="1387"/>
      <c r="F47" s="1387"/>
      <c r="G47" s="1387"/>
      <c r="H47" s="1387"/>
      <c r="I47" s="1387"/>
      <c r="J47" s="1387"/>
    </row>
    <row r="48" spans="1:17" ht="15" customHeight="1">
      <c r="A48" s="83"/>
      <c r="C48" s="83"/>
      <c r="D48" s="83"/>
      <c r="E48" s="1387"/>
      <c r="F48" s="1387"/>
      <c r="G48" s="1387"/>
      <c r="H48" s="1387"/>
      <c r="I48" s="1387"/>
      <c r="J48" s="1387"/>
    </row>
    <row r="49" spans="1:17" ht="12.75" customHeight="1">
      <c r="A49" s="83"/>
      <c r="C49" s="83"/>
      <c r="D49" s="83"/>
      <c r="E49" s="1387"/>
      <c r="F49" s="1387"/>
      <c r="G49" s="1387"/>
      <c r="H49" s="1387"/>
      <c r="I49" s="1387"/>
      <c r="J49" s="1387"/>
    </row>
    <row r="50" spans="1:17" ht="12.75" customHeight="1">
      <c r="A50" s="83"/>
      <c r="C50" s="83"/>
      <c r="D50" s="83"/>
      <c r="E50" s="1387"/>
      <c r="F50" s="1387"/>
      <c r="G50" s="1387"/>
      <c r="H50" s="1387"/>
      <c r="I50" s="1387"/>
      <c r="J50" s="1387"/>
    </row>
    <row r="51" spans="1:17" ht="12.75" customHeight="1">
      <c r="A51" s="83"/>
      <c r="C51" s="83"/>
      <c r="D51" s="83"/>
      <c r="E51" s="1387"/>
      <c r="F51" s="1387"/>
      <c r="G51" s="1387"/>
      <c r="H51" s="1387"/>
      <c r="I51" s="1387"/>
      <c r="J51" s="1387"/>
    </row>
    <row r="52" spans="1:17" ht="12.75" customHeight="1">
      <c r="A52" s="83"/>
      <c r="B52" s="83"/>
      <c r="C52" s="83"/>
      <c r="D52" s="83"/>
      <c r="E52" s="1387"/>
      <c r="F52" s="1387"/>
      <c r="G52" s="1387"/>
      <c r="H52" s="1387"/>
      <c r="I52" s="1387"/>
      <c r="J52" s="1387"/>
    </row>
    <row r="53" spans="1:17" ht="12.75" customHeight="1">
      <c r="A53" s="83"/>
      <c r="B53" s="92" t="s">
        <v>362</v>
      </c>
      <c r="J53" s="1387"/>
    </row>
    <row r="54" spans="1:17" s="1409" customFormat="1" ht="14.1" customHeight="1">
      <c r="A54" s="2143"/>
      <c r="B54" s="2143"/>
      <c r="C54" s="2143"/>
      <c r="D54" s="2143"/>
      <c r="E54" s="2150"/>
      <c r="F54" s="2150"/>
      <c r="G54" s="2150"/>
      <c r="H54" s="2150"/>
      <c r="I54" s="2150"/>
      <c r="J54" s="2150"/>
      <c r="K54" s="2151"/>
      <c r="L54" s="2151"/>
      <c r="M54" s="2151"/>
      <c r="N54" s="2151"/>
      <c r="O54" s="2151"/>
      <c r="P54" s="2151"/>
      <c r="Q54" s="2151"/>
    </row>
    <row r="55" spans="1:17" ht="12.75" customHeight="1">
      <c r="A55" s="83"/>
      <c r="B55" s="83"/>
      <c r="C55" s="83"/>
      <c r="D55" s="83"/>
      <c r="E55" s="1387"/>
      <c r="F55" s="1387"/>
      <c r="G55" s="1387"/>
      <c r="H55" s="1387"/>
      <c r="I55" s="1387"/>
      <c r="J55" s="1387"/>
    </row>
    <row r="56" spans="1:17" ht="12.75" customHeight="1">
      <c r="A56" s="83"/>
      <c r="B56" s="83"/>
      <c r="C56" s="83"/>
      <c r="D56" s="83"/>
      <c r="E56" s="1387"/>
      <c r="F56" s="1387"/>
      <c r="G56" s="1387"/>
      <c r="H56" s="1387"/>
      <c r="I56" s="1387"/>
      <c r="J56" s="1387"/>
    </row>
    <row r="57" spans="1:17" ht="12.75" customHeight="1">
      <c r="A57" s="83"/>
      <c r="B57" s="83"/>
      <c r="C57" s="83"/>
      <c r="D57" s="83"/>
      <c r="E57" s="1387"/>
      <c r="F57" s="1387"/>
      <c r="G57" s="1387"/>
      <c r="H57" s="1387"/>
      <c r="I57" s="1387"/>
      <c r="J57" s="1387"/>
    </row>
    <row r="58" spans="1:17" ht="12.75" customHeight="1">
      <c r="A58" s="83"/>
      <c r="B58" s="83"/>
      <c r="C58" s="83"/>
      <c r="D58" s="83"/>
      <c r="E58" s="1387"/>
      <c r="F58" s="1387"/>
      <c r="G58" s="1387"/>
      <c r="H58" s="1387"/>
      <c r="I58" s="1387"/>
      <c r="J58" s="1387"/>
    </row>
    <row r="59" spans="1:17" ht="12.75" customHeight="1">
      <c r="A59" s="83"/>
      <c r="B59" s="83"/>
      <c r="C59" s="83"/>
      <c r="D59" s="83"/>
      <c r="E59" s="1387"/>
      <c r="F59" s="1387"/>
      <c r="G59" s="1387"/>
      <c r="H59" s="1387"/>
      <c r="I59" s="1387"/>
      <c r="J59" s="1387"/>
    </row>
    <row r="60" spans="1:17" ht="12.75" customHeight="1">
      <c r="A60" s="83"/>
      <c r="B60" s="83"/>
      <c r="C60" s="83"/>
      <c r="D60" s="83"/>
      <c r="E60" s="1387"/>
      <c r="F60" s="1387"/>
      <c r="G60" s="1387"/>
      <c r="H60" s="1387"/>
      <c r="I60" s="1387"/>
      <c r="J60" s="1387"/>
    </row>
    <row r="61" spans="1:17" ht="12.75" customHeight="1">
      <c r="A61" s="83"/>
      <c r="B61" s="83"/>
      <c r="C61" s="83"/>
      <c r="D61" s="83"/>
      <c r="E61" s="1387"/>
      <c r="F61" s="1387"/>
      <c r="G61" s="1387"/>
      <c r="H61" s="1387"/>
      <c r="I61" s="1387"/>
      <c r="J61" s="1387"/>
    </row>
    <row r="62" spans="1:17" ht="12.75" customHeight="1">
      <c r="A62" s="83"/>
      <c r="B62" s="83"/>
      <c r="C62" s="83"/>
      <c r="D62" s="83"/>
      <c r="E62" s="1387"/>
      <c r="F62" s="1387"/>
      <c r="G62" s="1387"/>
      <c r="H62" s="1387"/>
      <c r="I62" s="1387"/>
      <c r="J62" s="1387"/>
    </row>
    <row r="63" spans="1:17" ht="12.75" customHeight="1">
      <c r="A63" s="83"/>
      <c r="B63" s="83"/>
      <c r="C63" s="83"/>
      <c r="D63" s="83"/>
      <c r="E63" s="1387"/>
      <c r="F63" s="1387"/>
      <c r="G63" s="1387"/>
      <c r="H63" s="1387"/>
      <c r="I63" s="1387"/>
      <c r="J63" s="1387"/>
    </row>
    <row r="64" spans="1:17" ht="12.75" customHeight="1">
      <c r="A64" s="83"/>
      <c r="B64" s="83"/>
      <c r="C64" s="83"/>
      <c r="D64" s="83"/>
      <c r="E64" s="1387"/>
      <c r="F64" s="1387"/>
      <c r="G64" s="1387"/>
      <c r="H64" s="1387"/>
      <c r="I64" s="1387"/>
      <c r="J64" s="1387"/>
    </row>
    <row r="65" spans="1:17" ht="12.75" customHeight="1">
      <c r="A65" s="83"/>
      <c r="B65" s="83"/>
      <c r="C65" s="83"/>
      <c r="D65" s="83"/>
      <c r="E65" s="1387"/>
      <c r="F65" s="1387"/>
      <c r="G65" s="1387"/>
      <c r="H65" s="1387"/>
      <c r="I65" s="1387"/>
      <c r="J65" s="1387"/>
    </row>
    <row r="66" spans="1:17" ht="12.75" customHeight="1">
      <c r="A66" s="83"/>
      <c r="B66" s="83"/>
      <c r="C66" s="83"/>
      <c r="D66" s="83"/>
      <c r="E66" s="1387"/>
      <c r="F66" s="1387"/>
      <c r="G66" s="1387"/>
      <c r="H66" s="1387"/>
      <c r="I66" s="1387"/>
      <c r="J66" s="1387"/>
    </row>
    <row r="67" spans="1:17" ht="12.75" customHeight="1">
      <c r="A67" s="83"/>
      <c r="B67" s="83"/>
      <c r="C67" s="83"/>
      <c r="D67" s="83"/>
      <c r="E67" s="1387"/>
      <c r="F67" s="1387"/>
      <c r="G67" s="1387"/>
      <c r="H67" s="1387"/>
      <c r="I67" s="1387"/>
      <c r="J67" s="1387"/>
    </row>
    <row r="68" spans="1:17">
      <c r="A68" s="83"/>
      <c r="B68" s="83"/>
      <c r="C68" s="83"/>
      <c r="D68" s="83"/>
      <c r="E68" s="1387"/>
      <c r="F68" s="1387"/>
      <c r="G68" s="1387"/>
      <c r="H68" s="1387"/>
      <c r="I68" s="1387"/>
      <c r="J68" s="1387"/>
    </row>
    <row r="69" spans="1:17">
      <c r="A69" s="83"/>
      <c r="B69" s="83"/>
      <c r="C69" s="83"/>
      <c r="D69" s="83"/>
      <c r="E69" s="1387"/>
      <c r="F69" s="1387"/>
      <c r="G69" s="1387"/>
      <c r="H69" s="1387"/>
      <c r="I69" s="1387"/>
      <c r="J69" s="1387"/>
    </row>
    <row r="70" spans="1:17">
      <c r="A70" s="83"/>
      <c r="B70" s="83"/>
      <c r="C70" s="83"/>
      <c r="D70" s="83"/>
      <c r="E70" s="1387"/>
      <c r="F70" s="1387"/>
      <c r="G70" s="1387"/>
      <c r="H70" s="1387"/>
      <c r="I70" s="1387"/>
      <c r="J70" s="1387"/>
    </row>
    <row r="71" spans="1:17">
      <c r="A71" s="83"/>
      <c r="B71" s="83"/>
      <c r="C71" s="83"/>
      <c r="D71" s="83"/>
      <c r="E71" s="1387"/>
      <c r="F71" s="1387"/>
      <c r="G71" s="1387"/>
      <c r="H71" s="1387"/>
      <c r="I71" s="1387"/>
      <c r="J71" s="1387"/>
    </row>
    <row r="72" spans="1:17">
      <c r="A72" s="83"/>
      <c r="B72" s="83"/>
      <c r="C72" s="83"/>
      <c r="D72" s="83"/>
      <c r="E72" s="1387"/>
      <c r="F72" s="1387"/>
      <c r="G72" s="1387"/>
      <c r="H72" s="1387"/>
      <c r="I72" s="1387"/>
      <c r="J72" s="1387"/>
    </row>
    <row r="73" spans="1:17">
      <c r="A73" s="83"/>
      <c r="B73" s="83"/>
      <c r="C73" s="83"/>
      <c r="D73" s="83"/>
      <c r="E73" s="1387"/>
      <c r="F73" s="1387"/>
      <c r="G73" s="1387"/>
      <c r="H73" s="1387"/>
      <c r="I73" s="1387"/>
      <c r="J73" s="1387"/>
    </row>
    <row r="74" spans="1:17">
      <c r="A74" s="83"/>
      <c r="B74" s="83"/>
      <c r="C74" s="83"/>
      <c r="D74" s="83"/>
      <c r="E74" s="1387"/>
      <c r="F74" s="1387"/>
      <c r="G74" s="1387"/>
      <c r="H74" s="1387"/>
      <c r="I74" s="1387"/>
      <c r="J74" s="1387"/>
      <c r="Q74" s="2152"/>
    </row>
    <row r="75" spans="1:17">
      <c r="B75" s="1765"/>
      <c r="C75" s="1408"/>
      <c r="D75" s="1408"/>
      <c r="E75" s="2153"/>
      <c r="F75" s="2153"/>
      <c r="G75" s="2153"/>
      <c r="H75" s="2153"/>
      <c r="I75" s="2153"/>
      <c r="J75" s="2153"/>
    </row>
    <row r="76" spans="1:17" ht="9.75" customHeight="1">
      <c r="B76" s="1793"/>
      <c r="E76" s="2153"/>
      <c r="F76" s="2153"/>
      <c r="G76" s="2153"/>
      <c r="H76" s="2153"/>
      <c r="I76" s="2153"/>
      <c r="J76" s="2153"/>
    </row>
    <row r="77" spans="1:17" ht="11.1" customHeight="1">
      <c r="C77" s="702"/>
      <c r="D77" s="702"/>
      <c r="E77" s="2153"/>
      <c r="F77" s="2153"/>
      <c r="G77" s="2153"/>
      <c r="H77" s="2153"/>
      <c r="I77" s="2153"/>
      <c r="J77" s="2153"/>
    </row>
    <row r="78" spans="1:17" ht="11.1" customHeight="1">
      <c r="C78" s="702"/>
      <c r="D78" s="702"/>
      <c r="E78" s="2153"/>
      <c r="F78" s="2153"/>
      <c r="G78" s="2153"/>
      <c r="H78" s="2153"/>
      <c r="I78" s="2153"/>
      <c r="J78" s="2153"/>
    </row>
    <row r="79" spans="1:17" ht="11.1" customHeight="1"/>
    <row r="80" spans="1:17" ht="11.1" customHeight="1"/>
    <row r="81" ht="11.1" customHeight="1"/>
    <row r="82" ht="11.1" customHeight="1"/>
  </sheetData>
  <mergeCells count="10">
    <mergeCell ref="B19:D19"/>
    <mergeCell ref="B3:Q3"/>
    <mergeCell ref="B4:Q4"/>
    <mergeCell ref="B7:Q7"/>
    <mergeCell ref="B8:C10"/>
    <mergeCell ref="E8:F9"/>
    <mergeCell ref="H8:I9"/>
    <mergeCell ref="K8:L9"/>
    <mergeCell ref="N8:O9"/>
    <mergeCell ref="Q9:Q10"/>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2"/>
  <sheetViews>
    <sheetView workbookViewId="0">
      <selection activeCell="R8" sqref="R8"/>
    </sheetView>
  </sheetViews>
  <sheetFormatPr baseColWidth="10" defaultRowHeight="12.75"/>
  <cols>
    <col min="1" max="1" width="2.7109375" style="79" customWidth="1"/>
    <col min="2" max="2" width="5.7109375" style="79" customWidth="1"/>
    <col min="3" max="3" width="6.7109375" style="79" customWidth="1"/>
    <col min="4" max="4" width="12.7109375" style="79" customWidth="1"/>
    <col min="5" max="6" width="6.7109375" style="305" customWidth="1"/>
    <col min="7" max="7" width="0.42578125" style="305" customWidth="1"/>
    <col min="8" max="9" width="6.7109375" style="305" customWidth="1"/>
    <col min="10" max="10" width="0.42578125" style="305" customWidth="1"/>
    <col min="11" max="12" width="6.7109375" style="305" customWidth="1"/>
    <col min="13" max="13" width="0.42578125" style="305" customWidth="1"/>
    <col min="14" max="15" width="6.7109375" style="305" customWidth="1"/>
    <col min="16" max="16" width="0.42578125" style="305" customWidth="1"/>
    <col min="17" max="17" width="6.7109375" style="305" customWidth="1"/>
    <col min="18" max="256" width="11.42578125" style="79"/>
    <col min="257" max="257" width="2.7109375" style="79" customWidth="1"/>
    <col min="258" max="258" width="5.7109375" style="79" customWidth="1"/>
    <col min="259" max="259" width="6.7109375" style="79" customWidth="1"/>
    <col min="260" max="260" width="12.7109375" style="79" customWidth="1"/>
    <col min="261" max="262" width="6.7109375" style="79" customWidth="1"/>
    <col min="263" max="263" width="0.42578125" style="79" customWidth="1"/>
    <col min="264" max="265" width="6.7109375" style="79" customWidth="1"/>
    <col min="266" max="266" width="0.42578125" style="79" customWidth="1"/>
    <col min="267" max="268" width="6.7109375" style="79" customWidth="1"/>
    <col min="269" max="269" width="0.42578125" style="79" customWidth="1"/>
    <col min="270" max="271" width="6.7109375" style="79" customWidth="1"/>
    <col min="272" max="272" width="0.42578125" style="79" customWidth="1"/>
    <col min="273" max="273" width="6.7109375" style="79" customWidth="1"/>
    <col min="274" max="512" width="11.42578125" style="79"/>
    <col min="513" max="513" width="2.7109375" style="79" customWidth="1"/>
    <col min="514" max="514" width="5.7109375" style="79" customWidth="1"/>
    <col min="515" max="515" width="6.7109375" style="79" customWidth="1"/>
    <col min="516" max="516" width="12.7109375" style="79" customWidth="1"/>
    <col min="517" max="518" width="6.7109375" style="79" customWidth="1"/>
    <col min="519" max="519" width="0.42578125" style="79" customWidth="1"/>
    <col min="520" max="521" width="6.7109375" style="79" customWidth="1"/>
    <col min="522" max="522" width="0.42578125" style="79" customWidth="1"/>
    <col min="523" max="524" width="6.7109375" style="79" customWidth="1"/>
    <col min="525" max="525" width="0.42578125" style="79" customWidth="1"/>
    <col min="526" max="527" width="6.7109375" style="79" customWidth="1"/>
    <col min="528" max="528" width="0.42578125" style="79" customWidth="1"/>
    <col min="529" max="529" width="6.7109375" style="79" customWidth="1"/>
    <col min="530" max="768" width="11.42578125" style="79"/>
    <col min="769" max="769" width="2.7109375" style="79" customWidth="1"/>
    <col min="770" max="770" width="5.7109375" style="79" customWidth="1"/>
    <col min="771" max="771" width="6.7109375" style="79" customWidth="1"/>
    <col min="772" max="772" width="12.7109375" style="79" customWidth="1"/>
    <col min="773" max="774" width="6.7109375" style="79" customWidth="1"/>
    <col min="775" max="775" width="0.42578125" style="79" customWidth="1"/>
    <col min="776" max="777" width="6.7109375" style="79" customWidth="1"/>
    <col min="778" max="778" width="0.42578125" style="79" customWidth="1"/>
    <col min="779" max="780" width="6.7109375" style="79" customWidth="1"/>
    <col min="781" max="781" width="0.42578125" style="79" customWidth="1"/>
    <col min="782" max="783" width="6.7109375" style="79" customWidth="1"/>
    <col min="784" max="784" width="0.42578125" style="79" customWidth="1"/>
    <col min="785" max="785" width="6.7109375" style="79" customWidth="1"/>
    <col min="786" max="1024" width="11.42578125" style="79"/>
    <col min="1025" max="1025" width="2.7109375" style="79" customWidth="1"/>
    <col min="1026" max="1026" width="5.7109375" style="79" customWidth="1"/>
    <col min="1027" max="1027" width="6.7109375" style="79" customWidth="1"/>
    <col min="1028" max="1028" width="12.7109375" style="79" customWidth="1"/>
    <col min="1029" max="1030" width="6.7109375" style="79" customWidth="1"/>
    <col min="1031" max="1031" width="0.42578125" style="79" customWidth="1"/>
    <col min="1032" max="1033" width="6.7109375" style="79" customWidth="1"/>
    <col min="1034" max="1034" width="0.42578125" style="79" customWidth="1"/>
    <col min="1035" max="1036" width="6.7109375" style="79" customWidth="1"/>
    <col min="1037" max="1037" width="0.42578125" style="79" customWidth="1"/>
    <col min="1038" max="1039" width="6.7109375" style="79" customWidth="1"/>
    <col min="1040" max="1040" width="0.42578125" style="79" customWidth="1"/>
    <col min="1041" max="1041" width="6.7109375" style="79" customWidth="1"/>
    <col min="1042" max="1280" width="11.42578125" style="79"/>
    <col min="1281" max="1281" width="2.7109375" style="79" customWidth="1"/>
    <col min="1282" max="1282" width="5.7109375" style="79" customWidth="1"/>
    <col min="1283" max="1283" width="6.7109375" style="79" customWidth="1"/>
    <col min="1284" max="1284" width="12.7109375" style="79" customWidth="1"/>
    <col min="1285" max="1286" width="6.7109375" style="79" customWidth="1"/>
    <col min="1287" max="1287" width="0.42578125" style="79" customWidth="1"/>
    <col min="1288" max="1289" width="6.7109375" style="79" customWidth="1"/>
    <col min="1290" max="1290" width="0.42578125" style="79" customWidth="1"/>
    <col min="1291" max="1292" width="6.7109375" style="79" customWidth="1"/>
    <col min="1293" max="1293" width="0.42578125" style="79" customWidth="1"/>
    <col min="1294" max="1295" width="6.7109375" style="79" customWidth="1"/>
    <col min="1296" max="1296" width="0.42578125" style="79" customWidth="1"/>
    <col min="1297" max="1297" width="6.7109375" style="79" customWidth="1"/>
    <col min="1298" max="1536" width="11.42578125" style="79"/>
    <col min="1537" max="1537" width="2.7109375" style="79" customWidth="1"/>
    <col min="1538" max="1538" width="5.7109375" style="79" customWidth="1"/>
    <col min="1539" max="1539" width="6.7109375" style="79" customWidth="1"/>
    <col min="1540" max="1540" width="12.7109375" style="79" customWidth="1"/>
    <col min="1541" max="1542" width="6.7109375" style="79" customWidth="1"/>
    <col min="1543" max="1543" width="0.42578125" style="79" customWidth="1"/>
    <col min="1544" max="1545" width="6.7109375" style="79" customWidth="1"/>
    <col min="1546" max="1546" width="0.42578125" style="79" customWidth="1"/>
    <col min="1547" max="1548" width="6.7109375" style="79" customWidth="1"/>
    <col min="1549" max="1549" width="0.42578125" style="79" customWidth="1"/>
    <col min="1550" max="1551" width="6.7109375" style="79" customWidth="1"/>
    <col min="1552" max="1552" width="0.42578125" style="79" customWidth="1"/>
    <col min="1553" max="1553" width="6.7109375" style="79" customWidth="1"/>
    <col min="1554" max="1792" width="11.42578125" style="79"/>
    <col min="1793" max="1793" width="2.7109375" style="79" customWidth="1"/>
    <col min="1794" max="1794" width="5.7109375" style="79" customWidth="1"/>
    <col min="1795" max="1795" width="6.7109375" style="79" customWidth="1"/>
    <col min="1796" max="1796" width="12.7109375" style="79" customWidth="1"/>
    <col min="1797" max="1798" width="6.7109375" style="79" customWidth="1"/>
    <col min="1799" max="1799" width="0.42578125" style="79" customWidth="1"/>
    <col min="1800" max="1801" width="6.7109375" style="79" customWidth="1"/>
    <col min="1802" max="1802" width="0.42578125" style="79" customWidth="1"/>
    <col min="1803" max="1804" width="6.7109375" style="79" customWidth="1"/>
    <col min="1805" max="1805" width="0.42578125" style="79" customWidth="1"/>
    <col min="1806" max="1807" width="6.7109375" style="79" customWidth="1"/>
    <col min="1808" max="1808" width="0.42578125" style="79" customWidth="1"/>
    <col min="1809" max="1809" width="6.7109375" style="79" customWidth="1"/>
    <col min="1810" max="2048" width="11.42578125" style="79"/>
    <col min="2049" max="2049" width="2.7109375" style="79" customWidth="1"/>
    <col min="2050" max="2050" width="5.7109375" style="79" customWidth="1"/>
    <col min="2051" max="2051" width="6.7109375" style="79" customWidth="1"/>
    <col min="2052" max="2052" width="12.7109375" style="79" customWidth="1"/>
    <col min="2053" max="2054" width="6.7109375" style="79" customWidth="1"/>
    <col min="2055" max="2055" width="0.42578125" style="79" customWidth="1"/>
    <col min="2056" max="2057" width="6.7109375" style="79" customWidth="1"/>
    <col min="2058" max="2058" width="0.42578125" style="79" customWidth="1"/>
    <col min="2059" max="2060" width="6.7109375" style="79" customWidth="1"/>
    <col min="2061" max="2061" width="0.42578125" style="79" customWidth="1"/>
    <col min="2062" max="2063" width="6.7109375" style="79" customWidth="1"/>
    <col min="2064" max="2064" width="0.42578125" style="79" customWidth="1"/>
    <col min="2065" max="2065" width="6.7109375" style="79" customWidth="1"/>
    <col min="2066" max="2304" width="11.42578125" style="79"/>
    <col min="2305" max="2305" width="2.7109375" style="79" customWidth="1"/>
    <col min="2306" max="2306" width="5.7109375" style="79" customWidth="1"/>
    <col min="2307" max="2307" width="6.7109375" style="79" customWidth="1"/>
    <col min="2308" max="2308" width="12.7109375" style="79" customWidth="1"/>
    <col min="2309" max="2310" width="6.7109375" style="79" customWidth="1"/>
    <col min="2311" max="2311" width="0.42578125" style="79" customWidth="1"/>
    <col min="2312" max="2313" width="6.7109375" style="79" customWidth="1"/>
    <col min="2314" max="2314" width="0.42578125" style="79" customWidth="1"/>
    <col min="2315" max="2316" width="6.7109375" style="79" customWidth="1"/>
    <col min="2317" max="2317" width="0.42578125" style="79" customWidth="1"/>
    <col min="2318" max="2319" width="6.7109375" style="79" customWidth="1"/>
    <col min="2320" max="2320" width="0.42578125" style="79" customWidth="1"/>
    <col min="2321" max="2321" width="6.7109375" style="79" customWidth="1"/>
    <col min="2322" max="2560" width="11.42578125" style="79"/>
    <col min="2561" max="2561" width="2.7109375" style="79" customWidth="1"/>
    <col min="2562" max="2562" width="5.7109375" style="79" customWidth="1"/>
    <col min="2563" max="2563" width="6.7109375" style="79" customWidth="1"/>
    <col min="2564" max="2564" width="12.7109375" style="79" customWidth="1"/>
    <col min="2565" max="2566" width="6.7109375" style="79" customWidth="1"/>
    <col min="2567" max="2567" width="0.42578125" style="79" customWidth="1"/>
    <col min="2568" max="2569" width="6.7109375" style="79" customWidth="1"/>
    <col min="2570" max="2570" width="0.42578125" style="79" customWidth="1"/>
    <col min="2571" max="2572" width="6.7109375" style="79" customWidth="1"/>
    <col min="2573" max="2573" width="0.42578125" style="79" customWidth="1"/>
    <col min="2574" max="2575" width="6.7109375" style="79" customWidth="1"/>
    <col min="2576" max="2576" width="0.42578125" style="79" customWidth="1"/>
    <col min="2577" max="2577" width="6.7109375" style="79" customWidth="1"/>
    <col min="2578" max="2816" width="11.42578125" style="79"/>
    <col min="2817" max="2817" width="2.7109375" style="79" customWidth="1"/>
    <col min="2818" max="2818" width="5.7109375" style="79" customWidth="1"/>
    <col min="2819" max="2819" width="6.7109375" style="79" customWidth="1"/>
    <col min="2820" max="2820" width="12.7109375" style="79" customWidth="1"/>
    <col min="2821" max="2822" width="6.7109375" style="79" customWidth="1"/>
    <col min="2823" max="2823" width="0.42578125" style="79" customWidth="1"/>
    <col min="2824" max="2825" width="6.7109375" style="79" customWidth="1"/>
    <col min="2826" max="2826" width="0.42578125" style="79" customWidth="1"/>
    <col min="2827" max="2828" width="6.7109375" style="79" customWidth="1"/>
    <col min="2829" max="2829" width="0.42578125" style="79" customWidth="1"/>
    <col min="2830" max="2831" width="6.7109375" style="79" customWidth="1"/>
    <col min="2832" max="2832" width="0.42578125" style="79" customWidth="1"/>
    <col min="2833" max="2833" width="6.7109375" style="79" customWidth="1"/>
    <col min="2834" max="3072" width="11.42578125" style="79"/>
    <col min="3073" max="3073" width="2.7109375" style="79" customWidth="1"/>
    <col min="3074" max="3074" width="5.7109375" style="79" customWidth="1"/>
    <col min="3075" max="3075" width="6.7109375" style="79" customWidth="1"/>
    <col min="3076" max="3076" width="12.7109375" style="79" customWidth="1"/>
    <col min="3077" max="3078" width="6.7109375" style="79" customWidth="1"/>
    <col min="3079" max="3079" width="0.42578125" style="79" customWidth="1"/>
    <col min="3080" max="3081" width="6.7109375" style="79" customWidth="1"/>
    <col min="3082" max="3082" width="0.42578125" style="79" customWidth="1"/>
    <col min="3083" max="3084" width="6.7109375" style="79" customWidth="1"/>
    <col min="3085" max="3085" width="0.42578125" style="79" customWidth="1"/>
    <col min="3086" max="3087" width="6.7109375" style="79" customWidth="1"/>
    <col min="3088" max="3088" width="0.42578125" style="79" customWidth="1"/>
    <col min="3089" max="3089" width="6.7109375" style="79" customWidth="1"/>
    <col min="3090" max="3328" width="11.42578125" style="79"/>
    <col min="3329" max="3329" width="2.7109375" style="79" customWidth="1"/>
    <col min="3330" max="3330" width="5.7109375" style="79" customWidth="1"/>
    <col min="3331" max="3331" width="6.7109375" style="79" customWidth="1"/>
    <col min="3332" max="3332" width="12.7109375" style="79" customWidth="1"/>
    <col min="3333" max="3334" width="6.7109375" style="79" customWidth="1"/>
    <col min="3335" max="3335" width="0.42578125" style="79" customWidth="1"/>
    <col min="3336" max="3337" width="6.7109375" style="79" customWidth="1"/>
    <col min="3338" max="3338" width="0.42578125" style="79" customWidth="1"/>
    <col min="3339" max="3340" width="6.7109375" style="79" customWidth="1"/>
    <col min="3341" max="3341" width="0.42578125" style="79" customWidth="1"/>
    <col min="3342" max="3343" width="6.7109375" style="79" customWidth="1"/>
    <col min="3344" max="3344" width="0.42578125" style="79" customWidth="1"/>
    <col min="3345" max="3345" width="6.7109375" style="79" customWidth="1"/>
    <col min="3346" max="3584" width="11.42578125" style="79"/>
    <col min="3585" max="3585" width="2.7109375" style="79" customWidth="1"/>
    <col min="3586" max="3586" width="5.7109375" style="79" customWidth="1"/>
    <col min="3587" max="3587" width="6.7109375" style="79" customWidth="1"/>
    <col min="3588" max="3588" width="12.7109375" style="79" customWidth="1"/>
    <col min="3589" max="3590" width="6.7109375" style="79" customWidth="1"/>
    <col min="3591" max="3591" width="0.42578125" style="79" customWidth="1"/>
    <col min="3592" max="3593" width="6.7109375" style="79" customWidth="1"/>
    <col min="3594" max="3594" width="0.42578125" style="79" customWidth="1"/>
    <col min="3595" max="3596" width="6.7109375" style="79" customWidth="1"/>
    <col min="3597" max="3597" width="0.42578125" style="79" customWidth="1"/>
    <col min="3598" max="3599" width="6.7109375" style="79" customWidth="1"/>
    <col min="3600" max="3600" width="0.42578125" style="79" customWidth="1"/>
    <col min="3601" max="3601" width="6.7109375" style="79" customWidth="1"/>
    <col min="3602" max="3840" width="11.42578125" style="79"/>
    <col min="3841" max="3841" width="2.7109375" style="79" customWidth="1"/>
    <col min="3842" max="3842" width="5.7109375" style="79" customWidth="1"/>
    <col min="3843" max="3843" width="6.7109375" style="79" customWidth="1"/>
    <col min="3844" max="3844" width="12.7109375" style="79" customWidth="1"/>
    <col min="3845" max="3846" width="6.7109375" style="79" customWidth="1"/>
    <col min="3847" max="3847" width="0.42578125" style="79" customWidth="1"/>
    <col min="3848" max="3849" width="6.7109375" style="79" customWidth="1"/>
    <col min="3850" max="3850" width="0.42578125" style="79" customWidth="1"/>
    <col min="3851" max="3852" width="6.7109375" style="79" customWidth="1"/>
    <col min="3853" max="3853" width="0.42578125" style="79" customWidth="1"/>
    <col min="3854" max="3855" width="6.7109375" style="79" customWidth="1"/>
    <col min="3856" max="3856" width="0.42578125" style="79" customWidth="1"/>
    <col min="3857" max="3857" width="6.7109375" style="79" customWidth="1"/>
    <col min="3858" max="4096" width="11.42578125" style="79"/>
    <col min="4097" max="4097" width="2.7109375" style="79" customWidth="1"/>
    <col min="4098" max="4098" width="5.7109375" style="79" customWidth="1"/>
    <col min="4099" max="4099" width="6.7109375" style="79" customWidth="1"/>
    <col min="4100" max="4100" width="12.7109375" style="79" customWidth="1"/>
    <col min="4101" max="4102" width="6.7109375" style="79" customWidth="1"/>
    <col min="4103" max="4103" width="0.42578125" style="79" customWidth="1"/>
    <col min="4104" max="4105" width="6.7109375" style="79" customWidth="1"/>
    <col min="4106" max="4106" width="0.42578125" style="79" customWidth="1"/>
    <col min="4107" max="4108" width="6.7109375" style="79" customWidth="1"/>
    <col min="4109" max="4109" width="0.42578125" style="79" customWidth="1"/>
    <col min="4110" max="4111" width="6.7109375" style="79" customWidth="1"/>
    <col min="4112" max="4112" width="0.42578125" style="79" customWidth="1"/>
    <col min="4113" max="4113" width="6.7109375" style="79" customWidth="1"/>
    <col min="4114" max="4352" width="11.42578125" style="79"/>
    <col min="4353" max="4353" width="2.7109375" style="79" customWidth="1"/>
    <col min="4354" max="4354" width="5.7109375" style="79" customWidth="1"/>
    <col min="4355" max="4355" width="6.7109375" style="79" customWidth="1"/>
    <col min="4356" max="4356" width="12.7109375" style="79" customWidth="1"/>
    <col min="4357" max="4358" width="6.7109375" style="79" customWidth="1"/>
    <col min="4359" max="4359" width="0.42578125" style="79" customWidth="1"/>
    <col min="4360" max="4361" width="6.7109375" style="79" customWidth="1"/>
    <col min="4362" max="4362" width="0.42578125" style="79" customWidth="1"/>
    <col min="4363" max="4364" width="6.7109375" style="79" customWidth="1"/>
    <col min="4365" max="4365" width="0.42578125" style="79" customWidth="1"/>
    <col min="4366" max="4367" width="6.7109375" style="79" customWidth="1"/>
    <col min="4368" max="4368" width="0.42578125" style="79" customWidth="1"/>
    <col min="4369" max="4369" width="6.7109375" style="79" customWidth="1"/>
    <col min="4370" max="4608" width="11.42578125" style="79"/>
    <col min="4609" max="4609" width="2.7109375" style="79" customWidth="1"/>
    <col min="4610" max="4610" width="5.7109375" style="79" customWidth="1"/>
    <col min="4611" max="4611" width="6.7109375" style="79" customWidth="1"/>
    <col min="4612" max="4612" width="12.7109375" style="79" customWidth="1"/>
    <col min="4613" max="4614" width="6.7109375" style="79" customWidth="1"/>
    <col min="4615" max="4615" width="0.42578125" style="79" customWidth="1"/>
    <col min="4616" max="4617" width="6.7109375" style="79" customWidth="1"/>
    <col min="4618" max="4618" width="0.42578125" style="79" customWidth="1"/>
    <col min="4619" max="4620" width="6.7109375" style="79" customWidth="1"/>
    <col min="4621" max="4621" width="0.42578125" style="79" customWidth="1"/>
    <col min="4622" max="4623" width="6.7109375" style="79" customWidth="1"/>
    <col min="4624" max="4624" width="0.42578125" style="79" customWidth="1"/>
    <col min="4625" max="4625" width="6.7109375" style="79" customWidth="1"/>
    <col min="4626" max="4864" width="11.42578125" style="79"/>
    <col min="4865" max="4865" width="2.7109375" style="79" customWidth="1"/>
    <col min="4866" max="4866" width="5.7109375" style="79" customWidth="1"/>
    <col min="4867" max="4867" width="6.7109375" style="79" customWidth="1"/>
    <col min="4868" max="4868" width="12.7109375" style="79" customWidth="1"/>
    <col min="4869" max="4870" width="6.7109375" style="79" customWidth="1"/>
    <col min="4871" max="4871" width="0.42578125" style="79" customWidth="1"/>
    <col min="4872" max="4873" width="6.7109375" style="79" customWidth="1"/>
    <col min="4874" max="4874" width="0.42578125" style="79" customWidth="1"/>
    <col min="4875" max="4876" width="6.7109375" style="79" customWidth="1"/>
    <col min="4877" max="4877" width="0.42578125" style="79" customWidth="1"/>
    <col min="4878" max="4879" width="6.7109375" style="79" customWidth="1"/>
    <col min="4880" max="4880" width="0.42578125" style="79" customWidth="1"/>
    <col min="4881" max="4881" width="6.7109375" style="79" customWidth="1"/>
    <col min="4882" max="5120" width="11.42578125" style="79"/>
    <col min="5121" max="5121" width="2.7109375" style="79" customWidth="1"/>
    <col min="5122" max="5122" width="5.7109375" style="79" customWidth="1"/>
    <col min="5123" max="5123" width="6.7109375" style="79" customWidth="1"/>
    <col min="5124" max="5124" width="12.7109375" style="79" customWidth="1"/>
    <col min="5125" max="5126" width="6.7109375" style="79" customWidth="1"/>
    <col min="5127" max="5127" width="0.42578125" style="79" customWidth="1"/>
    <col min="5128" max="5129" width="6.7109375" style="79" customWidth="1"/>
    <col min="5130" max="5130" width="0.42578125" style="79" customWidth="1"/>
    <col min="5131" max="5132" width="6.7109375" style="79" customWidth="1"/>
    <col min="5133" max="5133" width="0.42578125" style="79" customWidth="1"/>
    <col min="5134" max="5135" width="6.7109375" style="79" customWidth="1"/>
    <col min="5136" max="5136" width="0.42578125" style="79" customWidth="1"/>
    <col min="5137" max="5137" width="6.7109375" style="79" customWidth="1"/>
    <col min="5138" max="5376" width="11.42578125" style="79"/>
    <col min="5377" max="5377" width="2.7109375" style="79" customWidth="1"/>
    <col min="5378" max="5378" width="5.7109375" style="79" customWidth="1"/>
    <col min="5379" max="5379" width="6.7109375" style="79" customWidth="1"/>
    <col min="5380" max="5380" width="12.7109375" style="79" customWidth="1"/>
    <col min="5381" max="5382" width="6.7109375" style="79" customWidth="1"/>
    <col min="5383" max="5383" width="0.42578125" style="79" customWidth="1"/>
    <col min="5384" max="5385" width="6.7109375" style="79" customWidth="1"/>
    <col min="5386" max="5386" width="0.42578125" style="79" customWidth="1"/>
    <col min="5387" max="5388" width="6.7109375" style="79" customWidth="1"/>
    <col min="5389" max="5389" width="0.42578125" style="79" customWidth="1"/>
    <col min="5390" max="5391" width="6.7109375" style="79" customWidth="1"/>
    <col min="5392" max="5392" width="0.42578125" style="79" customWidth="1"/>
    <col min="5393" max="5393" width="6.7109375" style="79" customWidth="1"/>
    <col min="5394" max="5632" width="11.42578125" style="79"/>
    <col min="5633" max="5633" width="2.7109375" style="79" customWidth="1"/>
    <col min="5634" max="5634" width="5.7109375" style="79" customWidth="1"/>
    <col min="5635" max="5635" width="6.7109375" style="79" customWidth="1"/>
    <col min="5636" max="5636" width="12.7109375" style="79" customWidth="1"/>
    <col min="5637" max="5638" width="6.7109375" style="79" customWidth="1"/>
    <col min="5639" max="5639" width="0.42578125" style="79" customWidth="1"/>
    <col min="5640" max="5641" width="6.7109375" style="79" customWidth="1"/>
    <col min="5642" max="5642" width="0.42578125" style="79" customWidth="1"/>
    <col min="5643" max="5644" width="6.7109375" style="79" customWidth="1"/>
    <col min="5645" max="5645" width="0.42578125" style="79" customWidth="1"/>
    <col min="5646" max="5647" width="6.7109375" style="79" customWidth="1"/>
    <col min="5648" max="5648" width="0.42578125" style="79" customWidth="1"/>
    <col min="5649" max="5649" width="6.7109375" style="79" customWidth="1"/>
    <col min="5650" max="5888" width="11.42578125" style="79"/>
    <col min="5889" max="5889" width="2.7109375" style="79" customWidth="1"/>
    <col min="5890" max="5890" width="5.7109375" style="79" customWidth="1"/>
    <col min="5891" max="5891" width="6.7109375" style="79" customWidth="1"/>
    <col min="5892" max="5892" width="12.7109375" style="79" customWidth="1"/>
    <col min="5893" max="5894" width="6.7109375" style="79" customWidth="1"/>
    <col min="5895" max="5895" width="0.42578125" style="79" customWidth="1"/>
    <col min="5896" max="5897" width="6.7109375" style="79" customWidth="1"/>
    <col min="5898" max="5898" width="0.42578125" style="79" customWidth="1"/>
    <col min="5899" max="5900" width="6.7109375" style="79" customWidth="1"/>
    <col min="5901" max="5901" width="0.42578125" style="79" customWidth="1"/>
    <col min="5902" max="5903" width="6.7109375" style="79" customWidth="1"/>
    <col min="5904" max="5904" width="0.42578125" style="79" customWidth="1"/>
    <col min="5905" max="5905" width="6.7109375" style="79" customWidth="1"/>
    <col min="5906" max="6144" width="11.42578125" style="79"/>
    <col min="6145" max="6145" width="2.7109375" style="79" customWidth="1"/>
    <col min="6146" max="6146" width="5.7109375" style="79" customWidth="1"/>
    <col min="6147" max="6147" width="6.7109375" style="79" customWidth="1"/>
    <col min="6148" max="6148" width="12.7109375" style="79" customWidth="1"/>
    <col min="6149" max="6150" width="6.7109375" style="79" customWidth="1"/>
    <col min="6151" max="6151" width="0.42578125" style="79" customWidth="1"/>
    <col min="6152" max="6153" width="6.7109375" style="79" customWidth="1"/>
    <col min="6154" max="6154" width="0.42578125" style="79" customWidth="1"/>
    <col min="6155" max="6156" width="6.7109375" style="79" customWidth="1"/>
    <col min="6157" max="6157" width="0.42578125" style="79" customWidth="1"/>
    <col min="6158" max="6159" width="6.7109375" style="79" customWidth="1"/>
    <col min="6160" max="6160" width="0.42578125" style="79" customWidth="1"/>
    <col min="6161" max="6161" width="6.7109375" style="79" customWidth="1"/>
    <col min="6162" max="6400" width="11.42578125" style="79"/>
    <col min="6401" max="6401" width="2.7109375" style="79" customWidth="1"/>
    <col min="6402" max="6402" width="5.7109375" style="79" customWidth="1"/>
    <col min="6403" max="6403" width="6.7109375" style="79" customWidth="1"/>
    <col min="6404" max="6404" width="12.7109375" style="79" customWidth="1"/>
    <col min="6405" max="6406" width="6.7109375" style="79" customWidth="1"/>
    <col min="6407" max="6407" width="0.42578125" style="79" customWidth="1"/>
    <col min="6408" max="6409" width="6.7109375" style="79" customWidth="1"/>
    <col min="6410" max="6410" width="0.42578125" style="79" customWidth="1"/>
    <col min="6411" max="6412" width="6.7109375" style="79" customWidth="1"/>
    <col min="6413" max="6413" width="0.42578125" style="79" customWidth="1"/>
    <col min="6414" max="6415" width="6.7109375" style="79" customWidth="1"/>
    <col min="6416" max="6416" width="0.42578125" style="79" customWidth="1"/>
    <col min="6417" max="6417" width="6.7109375" style="79" customWidth="1"/>
    <col min="6418" max="6656" width="11.42578125" style="79"/>
    <col min="6657" max="6657" width="2.7109375" style="79" customWidth="1"/>
    <col min="6658" max="6658" width="5.7109375" style="79" customWidth="1"/>
    <col min="6659" max="6659" width="6.7109375" style="79" customWidth="1"/>
    <col min="6660" max="6660" width="12.7109375" style="79" customWidth="1"/>
    <col min="6661" max="6662" width="6.7109375" style="79" customWidth="1"/>
    <col min="6663" max="6663" width="0.42578125" style="79" customWidth="1"/>
    <col min="6664" max="6665" width="6.7109375" style="79" customWidth="1"/>
    <col min="6666" max="6666" width="0.42578125" style="79" customWidth="1"/>
    <col min="6667" max="6668" width="6.7109375" style="79" customWidth="1"/>
    <col min="6669" max="6669" width="0.42578125" style="79" customWidth="1"/>
    <col min="6670" max="6671" width="6.7109375" style="79" customWidth="1"/>
    <col min="6672" max="6672" width="0.42578125" style="79" customWidth="1"/>
    <col min="6673" max="6673" width="6.7109375" style="79" customWidth="1"/>
    <col min="6674" max="6912" width="11.42578125" style="79"/>
    <col min="6913" max="6913" width="2.7109375" style="79" customWidth="1"/>
    <col min="6914" max="6914" width="5.7109375" style="79" customWidth="1"/>
    <col min="6915" max="6915" width="6.7109375" style="79" customWidth="1"/>
    <col min="6916" max="6916" width="12.7109375" style="79" customWidth="1"/>
    <col min="6917" max="6918" width="6.7109375" style="79" customWidth="1"/>
    <col min="6919" max="6919" width="0.42578125" style="79" customWidth="1"/>
    <col min="6920" max="6921" width="6.7109375" style="79" customWidth="1"/>
    <col min="6922" max="6922" width="0.42578125" style="79" customWidth="1"/>
    <col min="6923" max="6924" width="6.7109375" style="79" customWidth="1"/>
    <col min="6925" max="6925" width="0.42578125" style="79" customWidth="1"/>
    <col min="6926" max="6927" width="6.7109375" style="79" customWidth="1"/>
    <col min="6928" max="6928" width="0.42578125" style="79" customWidth="1"/>
    <col min="6929" max="6929" width="6.7109375" style="79" customWidth="1"/>
    <col min="6930" max="7168" width="11.42578125" style="79"/>
    <col min="7169" max="7169" width="2.7109375" style="79" customWidth="1"/>
    <col min="7170" max="7170" width="5.7109375" style="79" customWidth="1"/>
    <col min="7171" max="7171" width="6.7109375" style="79" customWidth="1"/>
    <col min="7172" max="7172" width="12.7109375" style="79" customWidth="1"/>
    <col min="7173" max="7174" width="6.7109375" style="79" customWidth="1"/>
    <col min="7175" max="7175" width="0.42578125" style="79" customWidth="1"/>
    <col min="7176" max="7177" width="6.7109375" style="79" customWidth="1"/>
    <col min="7178" max="7178" width="0.42578125" style="79" customWidth="1"/>
    <col min="7179" max="7180" width="6.7109375" style="79" customWidth="1"/>
    <col min="7181" max="7181" width="0.42578125" style="79" customWidth="1"/>
    <col min="7182" max="7183" width="6.7109375" style="79" customWidth="1"/>
    <col min="7184" max="7184" width="0.42578125" style="79" customWidth="1"/>
    <col min="7185" max="7185" width="6.7109375" style="79" customWidth="1"/>
    <col min="7186" max="7424" width="11.42578125" style="79"/>
    <col min="7425" max="7425" width="2.7109375" style="79" customWidth="1"/>
    <col min="7426" max="7426" width="5.7109375" style="79" customWidth="1"/>
    <col min="7427" max="7427" width="6.7109375" style="79" customWidth="1"/>
    <col min="7428" max="7428" width="12.7109375" style="79" customWidth="1"/>
    <col min="7429" max="7430" width="6.7109375" style="79" customWidth="1"/>
    <col min="7431" max="7431" width="0.42578125" style="79" customWidth="1"/>
    <col min="7432" max="7433" width="6.7109375" style="79" customWidth="1"/>
    <col min="7434" max="7434" width="0.42578125" style="79" customWidth="1"/>
    <col min="7435" max="7436" width="6.7109375" style="79" customWidth="1"/>
    <col min="7437" max="7437" width="0.42578125" style="79" customWidth="1"/>
    <col min="7438" max="7439" width="6.7109375" style="79" customWidth="1"/>
    <col min="7440" max="7440" width="0.42578125" style="79" customWidth="1"/>
    <col min="7441" max="7441" width="6.7109375" style="79" customWidth="1"/>
    <col min="7442" max="7680" width="11.42578125" style="79"/>
    <col min="7681" max="7681" width="2.7109375" style="79" customWidth="1"/>
    <col min="7682" max="7682" width="5.7109375" style="79" customWidth="1"/>
    <col min="7683" max="7683" width="6.7109375" style="79" customWidth="1"/>
    <col min="7684" max="7684" width="12.7109375" style="79" customWidth="1"/>
    <col min="7685" max="7686" width="6.7109375" style="79" customWidth="1"/>
    <col min="7687" max="7687" width="0.42578125" style="79" customWidth="1"/>
    <col min="7688" max="7689" width="6.7109375" style="79" customWidth="1"/>
    <col min="7690" max="7690" width="0.42578125" style="79" customWidth="1"/>
    <col min="7691" max="7692" width="6.7109375" style="79" customWidth="1"/>
    <col min="7693" max="7693" width="0.42578125" style="79" customWidth="1"/>
    <col min="7694" max="7695" width="6.7109375" style="79" customWidth="1"/>
    <col min="7696" max="7696" width="0.42578125" style="79" customWidth="1"/>
    <col min="7697" max="7697" width="6.7109375" style="79" customWidth="1"/>
    <col min="7698" max="7936" width="11.42578125" style="79"/>
    <col min="7937" max="7937" width="2.7109375" style="79" customWidth="1"/>
    <col min="7938" max="7938" width="5.7109375" style="79" customWidth="1"/>
    <col min="7939" max="7939" width="6.7109375" style="79" customWidth="1"/>
    <col min="7940" max="7940" width="12.7109375" style="79" customWidth="1"/>
    <col min="7941" max="7942" width="6.7109375" style="79" customWidth="1"/>
    <col min="7943" max="7943" width="0.42578125" style="79" customWidth="1"/>
    <col min="7944" max="7945" width="6.7109375" style="79" customWidth="1"/>
    <col min="7946" max="7946" width="0.42578125" style="79" customWidth="1"/>
    <col min="7947" max="7948" width="6.7109375" style="79" customWidth="1"/>
    <col min="7949" max="7949" width="0.42578125" style="79" customWidth="1"/>
    <col min="7950" max="7951" width="6.7109375" style="79" customWidth="1"/>
    <col min="7952" max="7952" width="0.42578125" style="79" customWidth="1"/>
    <col min="7953" max="7953" width="6.7109375" style="79" customWidth="1"/>
    <col min="7954" max="8192" width="11.42578125" style="79"/>
    <col min="8193" max="8193" width="2.7109375" style="79" customWidth="1"/>
    <col min="8194" max="8194" width="5.7109375" style="79" customWidth="1"/>
    <col min="8195" max="8195" width="6.7109375" style="79" customWidth="1"/>
    <col min="8196" max="8196" width="12.7109375" style="79" customWidth="1"/>
    <col min="8197" max="8198" width="6.7109375" style="79" customWidth="1"/>
    <col min="8199" max="8199" width="0.42578125" style="79" customWidth="1"/>
    <col min="8200" max="8201" width="6.7109375" style="79" customWidth="1"/>
    <col min="8202" max="8202" width="0.42578125" style="79" customWidth="1"/>
    <col min="8203" max="8204" width="6.7109375" style="79" customWidth="1"/>
    <col min="8205" max="8205" width="0.42578125" style="79" customWidth="1"/>
    <col min="8206" max="8207" width="6.7109375" style="79" customWidth="1"/>
    <col min="8208" max="8208" width="0.42578125" style="79" customWidth="1"/>
    <col min="8209" max="8209" width="6.7109375" style="79" customWidth="1"/>
    <col min="8210" max="8448" width="11.42578125" style="79"/>
    <col min="8449" max="8449" width="2.7109375" style="79" customWidth="1"/>
    <col min="8450" max="8450" width="5.7109375" style="79" customWidth="1"/>
    <col min="8451" max="8451" width="6.7109375" style="79" customWidth="1"/>
    <col min="8452" max="8452" width="12.7109375" style="79" customWidth="1"/>
    <col min="8453" max="8454" width="6.7109375" style="79" customWidth="1"/>
    <col min="8455" max="8455" width="0.42578125" style="79" customWidth="1"/>
    <col min="8456" max="8457" width="6.7109375" style="79" customWidth="1"/>
    <col min="8458" max="8458" width="0.42578125" style="79" customWidth="1"/>
    <col min="8459" max="8460" width="6.7109375" style="79" customWidth="1"/>
    <col min="8461" max="8461" width="0.42578125" style="79" customWidth="1"/>
    <col min="8462" max="8463" width="6.7109375" style="79" customWidth="1"/>
    <col min="8464" max="8464" width="0.42578125" style="79" customWidth="1"/>
    <col min="8465" max="8465" width="6.7109375" style="79" customWidth="1"/>
    <col min="8466" max="8704" width="11.42578125" style="79"/>
    <col min="8705" max="8705" width="2.7109375" style="79" customWidth="1"/>
    <col min="8706" max="8706" width="5.7109375" style="79" customWidth="1"/>
    <col min="8707" max="8707" width="6.7109375" style="79" customWidth="1"/>
    <col min="8708" max="8708" width="12.7109375" style="79" customWidth="1"/>
    <col min="8709" max="8710" width="6.7109375" style="79" customWidth="1"/>
    <col min="8711" max="8711" width="0.42578125" style="79" customWidth="1"/>
    <col min="8712" max="8713" width="6.7109375" style="79" customWidth="1"/>
    <col min="8714" max="8714" width="0.42578125" style="79" customWidth="1"/>
    <col min="8715" max="8716" width="6.7109375" style="79" customWidth="1"/>
    <col min="8717" max="8717" width="0.42578125" style="79" customWidth="1"/>
    <col min="8718" max="8719" width="6.7109375" style="79" customWidth="1"/>
    <col min="8720" max="8720" width="0.42578125" style="79" customWidth="1"/>
    <col min="8721" max="8721" width="6.7109375" style="79" customWidth="1"/>
    <col min="8722" max="8960" width="11.42578125" style="79"/>
    <col min="8961" max="8961" width="2.7109375" style="79" customWidth="1"/>
    <col min="8962" max="8962" width="5.7109375" style="79" customWidth="1"/>
    <col min="8963" max="8963" width="6.7109375" style="79" customWidth="1"/>
    <col min="8964" max="8964" width="12.7109375" style="79" customWidth="1"/>
    <col min="8965" max="8966" width="6.7109375" style="79" customWidth="1"/>
    <col min="8967" max="8967" width="0.42578125" style="79" customWidth="1"/>
    <col min="8968" max="8969" width="6.7109375" style="79" customWidth="1"/>
    <col min="8970" max="8970" width="0.42578125" style="79" customWidth="1"/>
    <col min="8971" max="8972" width="6.7109375" style="79" customWidth="1"/>
    <col min="8973" max="8973" width="0.42578125" style="79" customWidth="1"/>
    <col min="8974" max="8975" width="6.7109375" style="79" customWidth="1"/>
    <col min="8976" max="8976" width="0.42578125" style="79" customWidth="1"/>
    <col min="8977" max="8977" width="6.7109375" style="79" customWidth="1"/>
    <col min="8978" max="9216" width="11.42578125" style="79"/>
    <col min="9217" max="9217" width="2.7109375" style="79" customWidth="1"/>
    <col min="9218" max="9218" width="5.7109375" style="79" customWidth="1"/>
    <col min="9219" max="9219" width="6.7109375" style="79" customWidth="1"/>
    <col min="9220" max="9220" width="12.7109375" style="79" customWidth="1"/>
    <col min="9221" max="9222" width="6.7109375" style="79" customWidth="1"/>
    <col min="9223" max="9223" width="0.42578125" style="79" customWidth="1"/>
    <col min="9224" max="9225" width="6.7109375" style="79" customWidth="1"/>
    <col min="9226" max="9226" width="0.42578125" style="79" customWidth="1"/>
    <col min="9227" max="9228" width="6.7109375" style="79" customWidth="1"/>
    <col min="9229" max="9229" width="0.42578125" style="79" customWidth="1"/>
    <col min="9230" max="9231" width="6.7109375" style="79" customWidth="1"/>
    <col min="9232" max="9232" width="0.42578125" style="79" customWidth="1"/>
    <col min="9233" max="9233" width="6.7109375" style="79" customWidth="1"/>
    <col min="9234" max="9472" width="11.42578125" style="79"/>
    <col min="9473" max="9473" width="2.7109375" style="79" customWidth="1"/>
    <col min="9474" max="9474" width="5.7109375" style="79" customWidth="1"/>
    <col min="9475" max="9475" width="6.7109375" style="79" customWidth="1"/>
    <col min="9476" max="9476" width="12.7109375" style="79" customWidth="1"/>
    <col min="9477" max="9478" width="6.7109375" style="79" customWidth="1"/>
    <col min="9479" max="9479" width="0.42578125" style="79" customWidth="1"/>
    <col min="9480" max="9481" width="6.7109375" style="79" customWidth="1"/>
    <col min="9482" max="9482" width="0.42578125" style="79" customWidth="1"/>
    <col min="9483" max="9484" width="6.7109375" style="79" customWidth="1"/>
    <col min="9485" max="9485" width="0.42578125" style="79" customWidth="1"/>
    <col min="9486" max="9487" width="6.7109375" style="79" customWidth="1"/>
    <col min="9488" max="9488" width="0.42578125" style="79" customWidth="1"/>
    <col min="9489" max="9489" width="6.7109375" style="79" customWidth="1"/>
    <col min="9490" max="9728" width="11.42578125" style="79"/>
    <col min="9729" max="9729" width="2.7109375" style="79" customWidth="1"/>
    <col min="9730" max="9730" width="5.7109375" style="79" customWidth="1"/>
    <col min="9731" max="9731" width="6.7109375" style="79" customWidth="1"/>
    <col min="9732" max="9732" width="12.7109375" style="79" customWidth="1"/>
    <col min="9733" max="9734" width="6.7109375" style="79" customWidth="1"/>
    <col min="9735" max="9735" width="0.42578125" style="79" customWidth="1"/>
    <col min="9736" max="9737" width="6.7109375" style="79" customWidth="1"/>
    <col min="9738" max="9738" width="0.42578125" style="79" customWidth="1"/>
    <col min="9739" max="9740" width="6.7109375" style="79" customWidth="1"/>
    <col min="9741" max="9741" width="0.42578125" style="79" customWidth="1"/>
    <col min="9742" max="9743" width="6.7109375" style="79" customWidth="1"/>
    <col min="9744" max="9744" width="0.42578125" style="79" customWidth="1"/>
    <col min="9745" max="9745" width="6.7109375" style="79" customWidth="1"/>
    <col min="9746" max="9984" width="11.42578125" style="79"/>
    <col min="9985" max="9985" width="2.7109375" style="79" customWidth="1"/>
    <col min="9986" max="9986" width="5.7109375" style="79" customWidth="1"/>
    <col min="9987" max="9987" width="6.7109375" style="79" customWidth="1"/>
    <col min="9988" max="9988" width="12.7109375" style="79" customWidth="1"/>
    <col min="9989" max="9990" width="6.7109375" style="79" customWidth="1"/>
    <col min="9991" max="9991" width="0.42578125" style="79" customWidth="1"/>
    <col min="9992" max="9993" width="6.7109375" style="79" customWidth="1"/>
    <col min="9994" max="9994" width="0.42578125" style="79" customWidth="1"/>
    <col min="9995" max="9996" width="6.7109375" style="79" customWidth="1"/>
    <col min="9997" max="9997" width="0.42578125" style="79" customWidth="1"/>
    <col min="9998" max="9999" width="6.7109375" style="79" customWidth="1"/>
    <col min="10000" max="10000" width="0.42578125" style="79" customWidth="1"/>
    <col min="10001" max="10001" width="6.7109375" style="79" customWidth="1"/>
    <col min="10002" max="10240" width="11.42578125" style="79"/>
    <col min="10241" max="10241" width="2.7109375" style="79" customWidth="1"/>
    <col min="10242" max="10242" width="5.7109375" style="79" customWidth="1"/>
    <col min="10243" max="10243" width="6.7109375" style="79" customWidth="1"/>
    <col min="10244" max="10244" width="12.7109375" style="79" customWidth="1"/>
    <col min="10245" max="10246" width="6.7109375" style="79" customWidth="1"/>
    <col min="10247" max="10247" width="0.42578125" style="79" customWidth="1"/>
    <col min="10248" max="10249" width="6.7109375" style="79" customWidth="1"/>
    <col min="10250" max="10250" width="0.42578125" style="79" customWidth="1"/>
    <col min="10251" max="10252" width="6.7109375" style="79" customWidth="1"/>
    <col min="10253" max="10253" width="0.42578125" style="79" customWidth="1"/>
    <col min="10254" max="10255" width="6.7109375" style="79" customWidth="1"/>
    <col min="10256" max="10256" width="0.42578125" style="79" customWidth="1"/>
    <col min="10257" max="10257" width="6.7109375" style="79" customWidth="1"/>
    <col min="10258" max="10496" width="11.42578125" style="79"/>
    <col min="10497" max="10497" width="2.7109375" style="79" customWidth="1"/>
    <col min="10498" max="10498" width="5.7109375" style="79" customWidth="1"/>
    <col min="10499" max="10499" width="6.7109375" style="79" customWidth="1"/>
    <col min="10500" max="10500" width="12.7109375" style="79" customWidth="1"/>
    <col min="10501" max="10502" width="6.7109375" style="79" customWidth="1"/>
    <col min="10503" max="10503" width="0.42578125" style="79" customWidth="1"/>
    <col min="10504" max="10505" width="6.7109375" style="79" customWidth="1"/>
    <col min="10506" max="10506" width="0.42578125" style="79" customWidth="1"/>
    <col min="10507" max="10508" width="6.7109375" style="79" customWidth="1"/>
    <col min="10509" max="10509" width="0.42578125" style="79" customWidth="1"/>
    <col min="10510" max="10511" width="6.7109375" style="79" customWidth="1"/>
    <col min="10512" max="10512" width="0.42578125" style="79" customWidth="1"/>
    <col min="10513" max="10513" width="6.7109375" style="79" customWidth="1"/>
    <col min="10514" max="10752" width="11.42578125" style="79"/>
    <col min="10753" max="10753" width="2.7109375" style="79" customWidth="1"/>
    <col min="10754" max="10754" width="5.7109375" style="79" customWidth="1"/>
    <col min="10755" max="10755" width="6.7109375" style="79" customWidth="1"/>
    <col min="10756" max="10756" width="12.7109375" style="79" customWidth="1"/>
    <col min="10757" max="10758" width="6.7109375" style="79" customWidth="1"/>
    <col min="10759" max="10759" width="0.42578125" style="79" customWidth="1"/>
    <col min="10760" max="10761" width="6.7109375" style="79" customWidth="1"/>
    <col min="10762" max="10762" width="0.42578125" style="79" customWidth="1"/>
    <col min="10763" max="10764" width="6.7109375" style="79" customWidth="1"/>
    <col min="10765" max="10765" width="0.42578125" style="79" customWidth="1"/>
    <col min="10766" max="10767" width="6.7109375" style="79" customWidth="1"/>
    <col min="10768" max="10768" width="0.42578125" style="79" customWidth="1"/>
    <col min="10769" max="10769" width="6.7109375" style="79" customWidth="1"/>
    <col min="10770" max="11008" width="11.42578125" style="79"/>
    <col min="11009" max="11009" width="2.7109375" style="79" customWidth="1"/>
    <col min="11010" max="11010" width="5.7109375" style="79" customWidth="1"/>
    <col min="11011" max="11011" width="6.7109375" style="79" customWidth="1"/>
    <col min="11012" max="11012" width="12.7109375" style="79" customWidth="1"/>
    <col min="11013" max="11014" width="6.7109375" style="79" customWidth="1"/>
    <col min="11015" max="11015" width="0.42578125" style="79" customWidth="1"/>
    <col min="11016" max="11017" width="6.7109375" style="79" customWidth="1"/>
    <col min="11018" max="11018" width="0.42578125" style="79" customWidth="1"/>
    <col min="11019" max="11020" width="6.7109375" style="79" customWidth="1"/>
    <col min="11021" max="11021" width="0.42578125" style="79" customWidth="1"/>
    <col min="11022" max="11023" width="6.7109375" style="79" customWidth="1"/>
    <col min="11024" max="11024" width="0.42578125" style="79" customWidth="1"/>
    <col min="11025" max="11025" width="6.7109375" style="79" customWidth="1"/>
    <col min="11026" max="11264" width="11.42578125" style="79"/>
    <col min="11265" max="11265" width="2.7109375" style="79" customWidth="1"/>
    <col min="11266" max="11266" width="5.7109375" style="79" customWidth="1"/>
    <col min="11267" max="11267" width="6.7109375" style="79" customWidth="1"/>
    <col min="11268" max="11268" width="12.7109375" style="79" customWidth="1"/>
    <col min="11269" max="11270" width="6.7109375" style="79" customWidth="1"/>
    <col min="11271" max="11271" width="0.42578125" style="79" customWidth="1"/>
    <col min="11272" max="11273" width="6.7109375" style="79" customWidth="1"/>
    <col min="11274" max="11274" width="0.42578125" style="79" customWidth="1"/>
    <col min="11275" max="11276" width="6.7109375" style="79" customWidth="1"/>
    <col min="11277" max="11277" width="0.42578125" style="79" customWidth="1"/>
    <col min="11278" max="11279" width="6.7109375" style="79" customWidth="1"/>
    <col min="11280" max="11280" width="0.42578125" style="79" customWidth="1"/>
    <col min="11281" max="11281" width="6.7109375" style="79" customWidth="1"/>
    <col min="11282" max="11520" width="11.42578125" style="79"/>
    <col min="11521" max="11521" width="2.7109375" style="79" customWidth="1"/>
    <col min="11522" max="11522" width="5.7109375" style="79" customWidth="1"/>
    <col min="11523" max="11523" width="6.7109375" style="79" customWidth="1"/>
    <col min="11524" max="11524" width="12.7109375" style="79" customWidth="1"/>
    <col min="11525" max="11526" width="6.7109375" style="79" customWidth="1"/>
    <col min="11527" max="11527" width="0.42578125" style="79" customWidth="1"/>
    <col min="11528" max="11529" width="6.7109375" style="79" customWidth="1"/>
    <col min="11530" max="11530" width="0.42578125" style="79" customWidth="1"/>
    <col min="11531" max="11532" width="6.7109375" style="79" customWidth="1"/>
    <col min="11533" max="11533" width="0.42578125" style="79" customWidth="1"/>
    <col min="11534" max="11535" width="6.7109375" style="79" customWidth="1"/>
    <col min="11536" max="11536" width="0.42578125" style="79" customWidth="1"/>
    <col min="11537" max="11537" width="6.7109375" style="79" customWidth="1"/>
    <col min="11538" max="11776" width="11.42578125" style="79"/>
    <col min="11777" max="11777" width="2.7109375" style="79" customWidth="1"/>
    <col min="11778" max="11778" width="5.7109375" style="79" customWidth="1"/>
    <col min="11779" max="11779" width="6.7109375" style="79" customWidth="1"/>
    <col min="11780" max="11780" width="12.7109375" style="79" customWidth="1"/>
    <col min="11781" max="11782" width="6.7109375" style="79" customWidth="1"/>
    <col min="11783" max="11783" width="0.42578125" style="79" customWidth="1"/>
    <col min="11784" max="11785" width="6.7109375" style="79" customWidth="1"/>
    <col min="11786" max="11786" width="0.42578125" style="79" customWidth="1"/>
    <col min="11787" max="11788" width="6.7109375" style="79" customWidth="1"/>
    <col min="11789" max="11789" width="0.42578125" style="79" customWidth="1"/>
    <col min="11790" max="11791" width="6.7109375" style="79" customWidth="1"/>
    <col min="11792" max="11792" width="0.42578125" style="79" customWidth="1"/>
    <col min="11793" max="11793" width="6.7109375" style="79" customWidth="1"/>
    <col min="11794" max="12032" width="11.42578125" style="79"/>
    <col min="12033" max="12033" width="2.7109375" style="79" customWidth="1"/>
    <col min="12034" max="12034" width="5.7109375" style="79" customWidth="1"/>
    <col min="12035" max="12035" width="6.7109375" style="79" customWidth="1"/>
    <col min="12036" max="12036" width="12.7109375" style="79" customWidth="1"/>
    <col min="12037" max="12038" width="6.7109375" style="79" customWidth="1"/>
    <col min="12039" max="12039" width="0.42578125" style="79" customWidth="1"/>
    <col min="12040" max="12041" width="6.7109375" style="79" customWidth="1"/>
    <col min="12042" max="12042" width="0.42578125" style="79" customWidth="1"/>
    <col min="12043" max="12044" width="6.7109375" style="79" customWidth="1"/>
    <col min="12045" max="12045" width="0.42578125" style="79" customWidth="1"/>
    <col min="12046" max="12047" width="6.7109375" style="79" customWidth="1"/>
    <col min="12048" max="12048" width="0.42578125" style="79" customWidth="1"/>
    <col min="12049" max="12049" width="6.7109375" style="79" customWidth="1"/>
    <col min="12050" max="12288" width="11.42578125" style="79"/>
    <col min="12289" max="12289" width="2.7109375" style="79" customWidth="1"/>
    <col min="12290" max="12290" width="5.7109375" style="79" customWidth="1"/>
    <col min="12291" max="12291" width="6.7109375" style="79" customWidth="1"/>
    <col min="12292" max="12292" width="12.7109375" style="79" customWidth="1"/>
    <col min="12293" max="12294" width="6.7109375" style="79" customWidth="1"/>
    <col min="12295" max="12295" width="0.42578125" style="79" customWidth="1"/>
    <col min="12296" max="12297" width="6.7109375" style="79" customWidth="1"/>
    <col min="12298" max="12298" width="0.42578125" style="79" customWidth="1"/>
    <col min="12299" max="12300" width="6.7109375" style="79" customWidth="1"/>
    <col min="12301" max="12301" width="0.42578125" style="79" customWidth="1"/>
    <col min="12302" max="12303" width="6.7109375" style="79" customWidth="1"/>
    <col min="12304" max="12304" width="0.42578125" style="79" customWidth="1"/>
    <col min="12305" max="12305" width="6.7109375" style="79" customWidth="1"/>
    <col min="12306" max="12544" width="11.42578125" style="79"/>
    <col min="12545" max="12545" width="2.7109375" style="79" customWidth="1"/>
    <col min="12546" max="12546" width="5.7109375" style="79" customWidth="1"/>
    <col min="12547" max="12547" width="6.7109375" style="79" customWidth="1"/>
    <col min="12548" max="12548" width="12.7109375" style="79" customWidth="1"/>
    <col min="12549" max="12550" width="6.7109375" style="79" customWidth="1"/>
    <col min="12551" max="12551" width="0.42578125" style="79" customWidth="1"/>
    <col min="12552" max="12553" width="6.7109375" style="79" customWidth="1"/>
    <col min="12554" max="12554" width="0.42578125" style="79" customWidth="1"/>
    <col min="12555" max="12556" width="6.7109375" style="79" customWidth="1"/>
    <col min="12557" max="12557" width="0.42578125" style="79" customWidth="1"/>
    <col min="12558" max="12559" width="6.7109375" style="79" customWidth="1"/>
    <col min="12560" max="12560" width="0.42578125" style="79" customWidth="1"/>
    <col min="12561" max="12561" width="6.7109375" style="79" customWidth="1"/>
    <col min="12562" max="12800" width="11.42578125" style="79"/>
    <col min="12801" max="12801" width="2.7109375" style="79" customWidth="1"/>
    <col min="12802" max="12802" width="5.7109375" style="79" customWidth="1"/>
    <col min="12803" max="12803" width="6.7109375" style="79" customWidth="1"/>
    <col min="12804" max="12804" width="12.7109375" style="79" customWidth="1"/>
    <col min="12805" max="12806" width="6.7109375" style="79" customWidth="1"/>
    <col min="12807" max="12807" width="0.42578125" style="79" customWidth="1"/>
    <col min="12808" max="12809" width="6.7109375" style="79" customWidth="1"/>
    <col min="12810" max="12810" width="0.42578125" style="79" customWidth="1"/>
    <col min="12811" max="12812" width="6.7109375" style="79" customWidth="1"/>
    <col min="12813" max="12813" width="0.42578125" style="79" customWidth="1"/>
    <col min="12814" max="12815" width="6.7109375" style="79" customWidth="1"/>
    <col min="12816" max="12816" width="0.42578125" style="79" customWidth="1"/>
    <col min="12817" max="12817" width="6.7109375" style="79" customWidth="1"/>
    <col min="12818" max="13056" width="11.42578125" style="79"/>
    <col min="13057" max="13057" width="2.7109375" style="79" customWidth="1"/>
    <col min="13058" max="13058" width="5.7109375" style="79" customWidth="1"/>
    <col min="13059" max="13059" width="6.7109375" style="79" customWidth="1"/>
    <col min="13060" max="13060" width="12.7109375" style="79" customWidth="1"/>
    <col min="13061" max="13062" width="6.7109375" style="79" customWidth="1"/>
    <col min="13063" max="13063" width="0.42578125" style="79" customWidth="1"/>
    <col min="13064" max="13065" width="6.7109375" style="79" customWidth="1"/>
    <col min="13066" max="13066" width="0.42578125" style="79" customWidth="1"/>
    <col min="13067" max="13068" width="6.7109375" style="79" customWidth="1"/>
    <col min="13069" max="13069" width="0.42578125" style="79" customWidth="1"/>
    <col min="13070" max="13071" width="6.7109375" style="79" customWidth="1"/>
    <col min="13072" max="13072" width="0.42578125" style="79" customWidth="1"/>
    <col min="13073" max="13073" width="6.7109375" style="79" customWidth="1"/>
    <col min="13074" max="13312" width="11.42578125" style="79"/>
    <col min="13313" max="13313" width="2.7109375" style="79" customWidth="1"/>
    <col min="13314" max="13314" width="5.7109375" style="79" customWidth="1"/>
    <col min="13315" max="13315" width="6.7109375" style="79" customWidth="1"/>
    <col min="13316" max="13316" width="12.7109375" style="79" customWidth="1"/>
    <col min="13317" max="13318" width="6.7109375" style="79" customWidth="1"/>
    <col min="13319" max="13319" width="0.42578125" style="79" customWidth="1"/>
    <col min="13320" max="13321" width="6.7109375" style="79" customWidth="1"/>
    <col min="13322" max="13322" width="0.42578125" style="79" customWidth="1"/>
    <col min="13323" max="13324" width="6.7109375" style="79" customWidth="1"/>
    <col min="13325" max="13325" width="0.42578125" style="79" customWidth="1"/>
    <col min="13326" max="13327" width="6.7109375" style="79" customWidth="1"/>
    <col min="13328" max="13328" width="0.42578125" style="79" customWidth="1"/>
    <col min="13329" max="13329" width="6.7109375" style="79" customWidth="1"/>
    <col min="13330" max="13568" width="11.42578125" style="79"/>
    <col min="13569" max="13569" width="2.7109375" style="79" customWidth="1"/>
    <col min="13570" max="13570" width="5.7109375" style="79" customWidth="1"/>
    <col min="13571" max="13571" width="6.7109375" style="79" customWidth="1"/>
    <col min="13572" max="13572" width="12.7109375" style="79" customWidth="1"/>
    <col min="13573" max="13574" width="6.7109375" style="79" customWidth="1"/>
    <col min="13575" max="13575" width="0.42578125" style="79" customWidth="1"/>
    <col min="13576" max="13577" width="6.7109375" style="79" customWidth="1"/>
    <col min="13578" max="13578" width="0.42578125" style="79" customWidth="1"/>
    <col min="13579" max="13580" width="6.7109375" style="79" customWidth="1"/>
    <col min="13581" max="13581" width="0.42578125" style="79" customWidth="1"/>
    <col min="13582" max="13583" width="6.7109375" style="79" customWidth="1"/>
    <col min="13584" max="13584" width="0.42578125" style="79" customWidth="1"/>
    <col min="13585" max="13585" width="6.7109375" style="79" customWidth="1"/>
    <col min="13586" max="13824" width="11.42578125" style="79"/>
    <col min="13825" max="13825" width="2.7109375" style="79" customWidth="1"/>
    <col min="13826" max="13826" width="5.7109375" style="79" customWidth="1"/>
    <col min="13827" max="13827" width="6.7109375" style="79" customWidth="1"/>
    <col min="13828" max="13828" width="12.7109375" style="79" customWidth="1"/>
    <col min="13829" max="13830" width="6.7109375" style="79" customWidth="1"/>
    <col min="13831" max="13831" width="0.42578125" style="79" customWidth="1"/>
    <col min="13832" max="13833" width="6.7109375" style="79" customWidth="1"/>
    <col min="13834" max="13834" width="0.42578125" style="79" customWidth="1"/>
    <col min="13835" max="13836" width="6.7109375" style="79" customWidth="1"/>
    <col min="13837" max="13837" width="0.42578125" style="79" customWidth="1"/>
    <col min="13838" max="13839" width="6.7109375" style="79" customWidth="1"/>
    <col min="13840" max="13840" width="0.42578125" style="79" customWidth="1"/>
    <col min="13841" max="13841" width="6.7109375" style="79" customWidth="1"/>
    <col min="13842" max="14080" width="11.42578125" style="79"/>
    <col min="14081" max="14081" width="2.7109375" style="79" customWidth="1"/>
    <col min="14082" max="14082" width="5.7109375" style="79" customWidth="1"/>
    <col min="14083" max="14083" width="6.7109375" style="79" customWidth="1"/>
    <col min="14084" max="14084" width="12.7109375" style="79" customWidth="1"/>
    <col min="14085" max="14086" width="6.7109375" style="79" customWidth="1"/>
    <col min="14087" max="14087" width="0.42578125" style="79" customWidth="1"/>
    <col min="14088" max="14089" width="6.7109375" style="79" customWidth="1"/>
    <col min="14090" max="14090" width="0.42578125" style="79" customWidth="1"/>
    <col min="14091" max="14092" width="6.7109375" style="79" customWidth="1"/>
    <col min="14093" max="14093" width="0.42578125" style="79" customWidth="1"/>
    <col min="14094" max="14095" width="6.7109375" style="79" customWidth="1"/>
    <col min="14096" max="14096" width="0.42578125" style="79" customWidth="1"/>
    <col min="14097" max="14097" width="6.7109375" style="79" customWidth="1"/>
    <col min="14098" max="14336" width="11.42578125" style="79"/>
    <col min="14337" max="14337" width="2.7109375" style="79" customWidth="1"/>
    <col min="14338" max="14338" width="5.7109375" style="79" customWidth="1"/>
    <col min="14339" max="14339" width="6.7109375" style="79" customWidth="1"/>
    <col min="14340" max="14340" width="12.7109375" style="79" customWidth="1"/>
    <col min="14341" max="14342" width="6.7109375" style="79" customWidth="1"/>
    <col min="14343" max="14343" width="0.42578125" style="79" customWidth="1"/>
    <col min="14344" max="14345" width="6.7109375" style="79" customWidth="1"/>
    <col min="14346" max="14346" width="0.42578125" style="79" customWidth="1"/>
    <col min="14347" max="14348" width="6.7109375" style="79" customWidth="1"/>
    <col min="14349" max="14349" width="0.42578125" style="79" customWidth="1"/>
    <col min="14350" max="14351" width="6.7109375" style="79" customWidth="1"/>
    <col min="14352" max="14352" width="0.42578125" style="79" customWidth="1"/>
    <col min="14353" max="14353" width="6.7109375" style="79" customWidth="1"/>
    <col min="14354" max="14592" width="11.42578125" style="79"/>
    <col min="14593" max="14593" width="2.7109375" style="79" customWidth="1"/>
    <col min="14594" max="14594" width="5.7109375" style="79" customWidth="1"/>
    <col min="14595" max="14595" width="6.7109375" style="79" customWidth="1"/>
    <col min="14596" max="14596" width="12.7109375" style="79" customWidth="1"/>
    <col min="14597" max="14598" width="6.7109375" style="79" customWidth="1"/>
    <col min="14599" max="14599" width="0.42578125" style="79" customWidth="1"/>
    <col min="14600" max="14601" width="6.7109375" style="79" customWidth="1"/>
    <col min="14602" max="14602" width="0.42578125" style="79" customWidth="1"/>
    <col min="14603" max="14604" width="6.7109375" style="79" customWidth="1"/>
    <col min="14605" max="14605" width="0.42578125" style="79" customWidth="1"/>
    <col min="14606" max="14607" width="6.7109375" style="79" customWidth="1"/>
    <col min="14608" max="14608" width="0.42578125" style="79" customWidth="1"/>
    <col min="14609" max="14609" width="6.7109375" style="79" customWidth="1"/>
    <col min="14610" max="14848" width="11.42578125" style="79"/>
    <col min="14849" max="14849" width="2.7109375" style="79" customWidth="1"/>
    <col min="14850" max="14850" width="5.7109375" style="79" customWidth="1"/>
    <col min="14851" max="14851" width="6.7109375" style="79" customWidth="1"/>
    <col min="14852" max="14852" width="12.7109375" style="79" customWidth="1"/>
    <col min="14853" max="14854" width="6.7109375" style="79" customWidth="1"/>
    <col min="14855" max="14855" width="0.42578125" style="79" customWidth="1"/>
    <col min="14856" max="14857" width="6.7109375" style="79" customWidth="1"/>
    <col min="14858" max="14858" width="0.42578125" style="79" customWidth="1"/>
    <col min="14859" max="14860" width="6.7109375" style="79" customWidth="1"/>
    <col min="14861" max="14861" width="0.42578125" style="79" customWidth="1"/>
    <col min="14862" max="14863" width="6.7109375" style="79" customWidth="1"/>
    <col min="14864" max="14864" width="0.42578125" style="79" customWidth="1"/>
    <col min="14865" max="14865" width="6.7109375" style="79" customWidth="1"/>
    <col min="14866" max="15104" width="11.42578125" style="79"/>
    <col min="15105" max="15105" width="2.7109375" style="79" customWidth="1"/>
    <col min="15106" max="15106" width="5.7109375" style="79" customWidth="1"/>
    <col min="15107" max="15107" width="6.7109375" style="79" customWidth="1"/>
    <col min="15108" max="15108" width="12.7109375" style="79" customWidth="1"/>
    <col min="15109" max="15110" width="6.7109375" style="79" customWidth="1"/>
    <col min="15111" max="15111" width="0.42578125" style="79" customWidth="1"/>
    <col min="15112" max="15113" width="6.7109375" style="79" customWidth="1"/>
    <col min="15114" max="15114" width="0.42578125" style="79" customWidth="1"/>
    <col min="15115" max="15116" width="6.7109375" style="79" customWidth="1"/>
    <col min="15117" max="15117" width="0.42578125" style="79" customWidth="1"/>
    <col min="15118" max="15119" width="6.7109375" style="79" customWidth="1"/>
    <col min="15120" max="15120" width="0.42578125" style="79" customWidth="1"/>
    <col min="15121" max="15121" width="6.7109375" style="79" customWidth="1"/>
    <col min="15122" max="15360" width="11.42578125" style="79"/>
    <col min="15361" max="15361" width="2.7109375" style="79" customWidth="1"/>
    <col min="15362" max="15362" width="5.7109375" style="79" customWidth="1"/>
    <col min="15363" max="15363" width="6.7109375" style="79" customWidth="1"/>
    <col min="15364" max="15364" width="12.7109375" style="79" customWidth="1"/>
    <col min="15365" max="15366" width="6.7109375" style="79" customWidth="1"/>
    <col min="15367" max="15367" width="0.42578125" style="79" customWidth="1"/>
    <col min="15368" max="15369" width="6.7109375" style="79" customWidth="1"/>
    <col min="15370" max="15370" width="0.42578125" style="79" customWidth="1"/>
    <col min="15371" max="15372" width="6.7109375" style="79" customWidth="1"/>
    <col min="15373" max="15373" width="0.42578125" style="79" customWidth="1"/>
    <col min="15374" max="15375" width="6.7109375" style="79" customWidth="1"/>
    <col min="15376" max="15376" width="0.42578125" style="79" customWidth="1"/>
    <col min="15377" max="15377" width="6.7109375" style="79" customWidth="1"/>
    <col min="15378" max="15616" width="11.42578125" style="79"/>
    <col min="15617" max="15617" width="2.7109375" style="79" customWidth="1"/>
    <col min="15618" max="15618" width="5.7109375" style="79" customWidth="1"/>
    <col min="15619" max="15619" width="6.7109375" style="79" customWidth="1"/>
    <col min="15620" max="15620" width="12.7109375" style="79" customWidth="1"/>
    <col min="15621" max="15622" width="6.7109375" style="79" customWidth="1"/>
    <col min="15623" max="15623" width="0.42578125" style="79" customWidth="1"/>
    <col min="15624" max="15625" width="6.7109375" style="79" customWidth="1"/>
    <col min="15626" max="15626" width="0.42578125" style="79" customWidth="1"/>
    <col min="15627" max="15628" width="6.7109375" style="79" customWidth="1"/>
    <col min="15629" max="15629" width="0.42578125" style="79" customWidth="1"/>
    <col min="15630" max="15631" width="6.7109375" style="79" customWidth="1"/>
    <col min="15632" max="15632" width="0.42578125" style="79" customWidth="1"/>
    <col min="15633" max="15633" width="6.7109375" style="79" customWidth="1"/>
    <col min="15634" max="15872" width="11.42578125" style="79"/>
    <col min="15873" max="15873" width="2.7109375" style="79" customWidth="1"/>
    <col min="15874" max="15874" width="5.7109375" style="79" customWidth="1"/>
    <col min="15875" max="15875" width="6.7109375" style="79" customWidth="1"/>
    <col min="15876" max="15876" width="12.7109375" style="79" customWidth="1"/>
    <col min="15877" max="15878" width="6.7109375" style="79" customWidth="1"/>
    <col min="15879" max="15879" width="0.42578125" style="79" customWidth="1"/>
    <col min="15880" max="15881" width="6.7109375" style="79" customWidth="1"/>
    <col min="15882" max="15882" width="0.42578125" style="79" customWidth="1"/>
    <col min="15883" max="15884" width="6.7109375" style="79" customWidth="1"/>
    <col min="15885" max="15885" width="0.42578125" style="79" customWidth="1"/>
    <col min="15886" max="15887" width="6.7109375" style="79" customWidth="1"/>
    <col min="15888" max="15888" width="0.42578125" style="79" customWidth="1"/>
    <col min="15889" max="15889" width="6.7109375" style="79" customWidth="1"/>
    <col min="15890" max="16128" width="11.42578125" style="79"/>
    <col min="16129" max="16129" width="2.7109375" style="79" customWidth="1"/>
    <col min="16130" max="16130" width="5.7109375" style="79" customWidth="1"/>
    <col min="16131" max="16131" width="6.7109375" style="79" customWidth="1"/>
    <col min="16132" max="16132" width="12.7109375" style="79" customWidth="1"/>
    <col min="16133" max="16134" width="6.7109375" style="79" customWidth="1"/>
    <col min="16135" max="16135" width="0.42578125" style="79" customWidth="1"/>
    <col min="16136" max="16137" width="6.7109375" style="79" customWidth="1"/>
    <col min="16138" max="16138" width="0.42578125" style="79" customWidth="1"/>
    <col min="16139" max="16140" width="6.7109375" style="79" customWidth="1"/>
    <col min="16141" max="16141" width="0.42578125" style="79" customWidth="1"/>
    <col min="16142" max="16143" width="6.7109375" style="79" customWidth="1"/>
    <col min="16144" max="16144" width="0.42578125" style="79" customWidth="1"/>
    <col min="16145" max="16145" width="6.7109375" style="79" customWidth="1"/>
    <col min="16146" max="16384" width="11.42578125" style="79"/>
  </cols>
  <sheetData>
    <row r="1" spans="1:20" ht="12.75" customHeight="1">
      <c r="A1" s="83"/>
      <c r="B1" s="83"/>
      <c r="C1" s="83"/>
      <c r="D1" s="83"/>
      <c r="E1" s="1387"/>
      <c r="F1" s="1387"/>
      <c r="G1" s="1387"/>
      <c r="H1" s="1387"/>
      <c r="I1" s="1387"/>
      <c r="J1" s="1387"/>
    </row>
    <row r="2" spans="1:20" ht="12.75" customHeight="1">
      <c r="A2" s="83"/>
      <c r="B2" s="83"/>
      <c r="C2" s="83"/>
      <c r="D2" s="83"/>
      <c r="E2" s="1387"/>
      <c r="F2" s="1387"/>
      <c r="G2" s="1387"/>
      <c r="H2" s="1387"/>
      <c r="I2" s="1387"/>
      <c r="J2" s="1387"/>
      <c r="K2" s="1387"/>
      <c r="L2" s="1387"/>
      <c r="M2" s="1387"/>
      <c r="N2" s="1387"/>
      <c r="O2" s="1387"/>
      <c r="P2" s="1387"/>
      <c r="Q2" s="1387"/>
    </row>
    <row r="3" spans="1:20" ht="14.1" customHeight="1">
      <c r="B3" s="2273" t="s">
        <v>1506</v>
      </c>
      <c r="C3" s="2273"/>
      <c r="D3" s="2273"/>
      <c r="E3" s="2273"/>
      <c r="F3" s="2273"/>
      <c r="G3" s="2273"/>
      <c r="H3" s="2273"/>
      <c r="I3" s="2273"/>
      <c r="J3" s="2273"/>
      <c r="K3" s="2273"/>
      <c r="L3" s="2273"/>
      <c r="M3" s="2273"/>
      <c r="N3" s="2273"/>
      <c r="O3" s="2273"/>
      <c r="P3" s="2273"/>
      <c r="Q3" s="2273"/>
    </row>
    <row r="4" spans="1:20" ht="14.1" customHeight="1">
      <c r="B4" s="2273" t="s">
        <v>77</v>
      </c>
      <c r="C4" s="2273"/>
      <c r="D4" s="2273"/>
      <c r="E4" s="2273"/>
      <c r="F4" s="2273"/>
      <c r="G4" s="2273"/>
      <c r="H4" s="2273"/>
      <c r="I4" s="2273"/>
      <c r="J4" s="2273"/>
      <c r="K4" s="2273"/>
      <c r="L4" s="2273"/>
      <c r="M4" s="2273"/>
      <c r="N4" s="2273"/>
      <c r="O4" s="2273"/>
      <c r="P4" s="2273"/>
      <c r="Q4" s="2273"/>
    </row>
    <row r="5" spans="1:20" ht="6" customHeight="1">
      <c r="B5" s="1323"/>
      <c r="C5" s="1323"/>
      <c r="D5" s="1323"/>
      <c r="E5" s="1323"/>
      <c r="F5" s="1323"/>
      <c r="G5" s="1323"/>
      <c r="H5" s="1323"/>
      <c r="I5" s="1323"/>
      <c r="J5" s="1323"/>
      <c r="K5" s="1323"/>
      <c r="L5" s="1323"/>
      <c r="M5" s="1323"/>
      <c r="N5" s="1323"/>
      <c r="O5" s="1323"/>
      <c r="P5" s="1323"/>
      <c r="Q5" s="1323"/>
    </row>
    <row r="6" spans="1:20" ht="6" customHeight="1">
      <c r="A6" s="714"/>
      <c r="B6" s="2154"/>
      <c r="C6" s="2155"/>
      <c r="D6" s="2155"/>
      <c r="E6" s="2156"/>
      <c r="F6" s="2156"/>
      <c r="G6" s="2156"/>
      <c r="H6" s="2156"/>
      <c r="I6" s="2156"/>
      <c r="J6" s="2156"/>
      <c r="K6" s="2156"/>
      <c r="L6" s="2156"/>
      <c r="M6" s="2156"/>
      <c r="N6" s="2156"/>
      <c r="O6" s="2156"/>
      <c r="P6" s="2156"/>
      <c r="Q6" s="2156"/>
    </row>
    <row r="7" spans="1:20" ht="13.5" customHeight="1">
      <c r="A7" s="83"/>
      <c r="B7" s="2791" t="s">
        <v>1501</v>
      </c>
      <c r="C7" s="2791"/>
      <c r="D7" s="2791"/>
      <c r="E7" s="2791"/>
      <c r="F7" s="2791"/>
      <c r="G7" s="2791"/>
      <c r="H7" s="2791"/>
      <c r="I7" s="2791"/>
      <c r="J7" s="2791"/>
      <c r="K7" s="2791"/>
      <c r="L7" s="2791"/>
      <c r="M7" s="2791"/>
      <c r="N7" s="2791"/>
      <c r="O7" s="2791"/>
      <c r="P7" s="2791"/>
      <c r="Q7" s="2791"/>
    </row>
    <row r="8" spans="1:20" ht="13.5" customHeight="1">
      <c r="A8" s="83"/>
      <c r="B8" s="2784" t="s">
        <v>1485</v>
      </c>
      <c r="C8" s="2784"/>
      <c r="D8" s="2130"/>
      <c r="E8" s="2786" t="s">
        <v>1502</v>
      </c>
      <c r="F8" s="2786"/>
      <c r="G8" s="2131"/>
      <c r="H8" s="2787" t="s">
        <v>580</v>
      </c>
      <c r="I8" s="2787"/>
      <c r="J8" s="2132"/>
      <c r="K8" s="2787" t="s">
        <v>1503</v>
      </c>
      <c r="L8" s="2787"/>
      <c r="M8" s="2132"/>
      <c r="N8" s="2789" t="s">
        <v>112</v>
      </c>
      <c r="O8" s="2789"/>
      <c r="P8" s="2133"/>
      <c r="Q8" s="2133"/>
    </row>
    <row r="9" spans="1:20" ht="13.5" customHeight="1">
      <c r="A9" s="83"/>
      <c r="B9" s="2784"/>
      <c r="C9" s="2784"/>
      <c r="D9" s="2130"/>
      <c r="E9" s="2785"/>
      <c r="F9" s="2785"/>
      <c r="G9" s="2131"/>
      <c r="H9" s="2788"/>
      <c r="I9" s="2788"/>
      <c r="J9" s="2132"/>
      <c r="K9" s="2788"/>
      <c r="L9" s="2788"/>
      <c r="M9" s="2132"/>
      <c r="N9" s="2788"/>
      <c r="O9" s="2788"/>
      <c r="P9" s="2133"/>
      <c r="Q9" s="2787" t="s">
        <v>8</v>
      </c>
    </row>
    <row r="10" spans="1:20" ht="12" customHeight="1">
      <c r="A10" s="83"/>
      <c r="B10" s="2785"/>
      <c r="C10" s="2785"/>
      <c r="D10" s="1628"/>
      <c r="E10" s="2134" t="s">
        <v>18</v>
      </c>
      <c r="F10" s="2134" t="s">
        <v>19</v>
      </c>
      <c r="G10" s="2134"/>
      <c r="H10" s="2135" t="s">
        <v>18</v>
      </c>
      <c r="I10" s="2135" t="s">
        <v>19</v>
      </c>
      <c r="J10" s="2135"/>
      <c r="K10" s="2135" t="s">
        <v>18</v>
      </c>
      <c r="L10" s="2135" t="s">
        <v>19</v>
      </c>
      <c r="M10" s="2135"/>
      <c r="N10" s="2135" t="s">
        <v>18</v>
      </c>
      <c r="O10" s="2135" t="s">
        <v>19</v>
      </c>
      <c r="P10" s="2135"/>
      <c r="Q10" s="2788"/>
    </row>
    <row r="11" spans="1:20" ht="24.75" customHeight="1">
      <c r="A11" s="83"/>
      <c r="B11" s="92" t="s">
        <v>1490</v>
      </c>
      <c r="C11" s="92"/>
      <c r="D11" s="92"/>
      <c r="E11" s="2136">
        <v>184</v>
      </c>
      <c r="F11" s="2136">
        <v>48</v>
      </c>
      <c r="G11" s="2136"/>
      <c r="H11" s="655">
        <v>0</v>
      </c>
      <c r="I11" s="655">
        <v>0</v>
      </c>
      <c r="J11" s="655"/>
      <c r="K11" s="655">
        <v>8</v>
      </c>
      <c r="L11" s="655">
        <v>2</v>
      </c>
      <c r="M11" s="655"/>
      <c r="N11" s="655">
        <f t="shared" ref="N11:O17" si="0">SUM(E11+H11+K11)</f>
        <v>192</v>
      </c>
      <c r="O11" s="655">
        <f t="shared" si="0"/>
        <v>50</v>
      </c>
      <c r="P11" s="655"/>
      <c r="Q11" s="976">
        <f t="shared" ref="Q11:Q17" si="1">SUM(N11:O11)</f>
        <v>242</v>
      </c>
      <c r="R11" s="465">
        <f>SUM(E11:F11)</f>
        <v>232</v>
      </c>
      <c r="S11" s="465">
        <f>SUM(H11:I11)</f>
        <v>0</v>
      </c>
      <c r="T11" s="465">
        <f>SUM(J11:L11)</f>
        <v>10</v>
      </c>
    </row>
    <row r="12" spans="1:20" ht="24.75" customHeight="1">
      <c r="A12" s="83"/>
      <c r="B12" s="92" t="s">
        <v>1491</v>
      </c>
      <c r="C12" s="92"/>
      <c r="D12" s="92"/>
      <c r="E12" s="2136">
        <v>273</v>
      </c>
      <c r="F12" s="2136">
        <v>135</v>
      </c>
      <c r="G12" s="2136"/>
      <c r="H12" s="655">
        <v>79</v>
      </c>
      <c r="I12" s="655">
        <v>66</v>
      </c>
      <c r="J12" s="655"/>
      <c r="K12" s="655">
        <v>41</v>
      </c>
      <c r="L12" s="655">
        <v>8</v>
      </c>
      <c r="M12" s="655"/>
      <c r="N12" s="655">
        <f t="shared" si="0"/>
        <v>393</v>
      </c>
      <c r="O12" s="655">
        <f t="shared" si="0"/>
        <v>209</v>
      </c>
      <c r="P12" s="655"/>
      <c r="Q12" s="976">
        <f t="shared" si="1"/>
        <v>602</v>
      </c>
      <c r="R12" s="465">
        <f t="shared" ref="R12:R17" si="2">SUM(E12:F12)</f>
        <v>408</v>
      </c>
      <c r="S12" s="465">
        <f t="shared" ref="S12:S17" si="3">SUM(H12:I12)</f>
        <v>145</v>
      </c>
      <c r="T12" s="465">
        <f t="shared" ref="T12:T17" si="4">SUM(J12:L12)</f>
        <v>49</v>
      </c>
    </row>
    <row r="13" spans="1:20" ht="24.75" customHeight="1">
      <c r="A13" s="83"/>
      <c r="B13" s="92" t="s">
        <v>1492</v>
      </c>
      <c r="C13" s="92"/>
      <c r="D13" s="92"/>
      <c r="E13" s="2136">
        <v>3671</v>
      </c>
      <c r="F13" s="2136">
        <v>976</v>
      </c>
      <c r="G13" s="2136"/>
      <c r="H13" s="655">
        <v>992</v>
      </c>
      <c r="I13" s="655">
        <v>481</v>
      </c>
      <c r="J13" s="655"/>
      <c r="K13" s="655">
        <v>856</v>
      </c>
      <c r="L13" s="655">
        <v>164</v>
      </c>
      <c r="M13" s="655"/>
      <c r="N13" s="655">
        <f t="shared" si="0"/>
        <v>5519</v>
      </c>
      <c r="O13" s="655">
        <f t="shared" si="0"/>
        <v>1621</v>
      </c>
      <c r="P13" s="655"/>
      <c r="Q13" s="976">
        <f t="shared" si="1"/>
        <v>7140</v>
      </c>
      <c r="R13" s="465">
        <f t="shared" si="2"/>
        <v>4647</v>
      </c>
      <c r="S13" s="465">
        <f t="shared" si="3"/>
        <v>1473</v>
      </c>
      <c r="T13" s="465">
        <f t="shared" si="4"/>
        <v>1020</v>
      </c>
    </row>
    <row r="14" spans="1:20" ht="24.75" customHeight="1">
      <c r="A14" s="83"/>
      <c r="B14" s="92" t="s">
        <v>1493</v>
      </c>
      <c r="C14" s="92"/>
      <c r="D14" s="92"/>
      <c r="E14" s="2136">
        <v>121</v>
      </c>
      <c r="F14" s="2136">
        <v>36</v>
      </c>
      <c r="G14" s="2136"/>
      <c r="H14" s="655">
        <v>0</v>
      </c>
      <c r="I14" s="655">
        <v>0</v>
      </c>
      <c r="J14" s="655"/>
      <c r="K14" s="655">
        <v>22</v>
      </c>
      <c r="L14" s="655">
        <v>12</v>
      </c>
      <c r="M14" s="655"/>
      <c r="N14" s="655">
        <f t="shared" si="0"/>
        <v>143</v>
      </c>
      <c r="O14" s="655">
        <f t="shared" si="0"/>
        <v>48</v>
      </c>
      <c r="P14" s="655"/>
      <c r="Q14" s="976">
        <f t="shared" si="1"/>
        <v>191</v>
      </c>
      <c r="R14" s="465">
        <f t="shared" si="2"/>
        <v>157</v>
      </c>
      <c r="S14" s="465">
        <f t="shared" si="3"/>
        <v>0</v>
      </c>
      <c r="T14" s="465">
        <f t="shared" si="4"/>
        <v>34</v>
      </c>
    </row>
    <row r="15" spans="1:20" ht="24.75" customHeight="1">
      <c r="A15" s="83"/>
      <c r="B15" s="92" t="s">
        <v>1494</v>
      </c>
      <c r="C15" s="92"/>
      <c r="D15" s="92"/>
      <c r="E15" s="2136">
        <v>0</v>
      </c>
      <c r="F15" s="2136">
        <v>0</v>
      </c>
      <c r="G15" s="2136"/>
      <c r="H15" s="655">
        <v>0</v>
      </c>
      <c r="I15" s="655">
        <v>0</v>
      </c>
      <c r="J15" s="655"/>
      <c r="K15" s="655">
        <v>25</v>
      </c>
      <c r="L15" s="655">
        <v>6</v>
      </c>
      <c r="M15" s="655"/>
      <c r="N15" s="655">
        <f t="shared" si="0"/>
        <v>25</v>
      </c>
      <c r="O15" s="655">
        <f t="shared" si="0"/>
        <v>6</v>
      </c>
      <c r="P15" s="655"/>
      <c r="Q15" s="976">
        <f t="shared" si="1"/>
        <v>31</v>
      </c>
      <c r="R15" s="465">
        <f t="shared" si="2"/>
        <v>0</v>
      </c>
      <c r="S15" s="465">
        <f t="shared" si="3"/>
        <v>0</v>
      </c>
      <c r="T15" s="465">
        <f t="shared" si="4"/>
        <v>31</v>
      </c>
    </row>
    <row r="16" spans="1:20" ht="24.75" customHeight="1">
      <c r="A16" s="83"/>
      <c r="B16" s="92" t="s">
        <v>1495</v>
      </c>
      <c r="C16" s="92"/>
      <c r="D16" s="92"/>
      <c r="E16" s="2136">
        <v>0</v>
      </c>
      <c r="F16" s="2136">
        <v>0</v>
      </c>
      <c r="G16" s="2136"/>
      <c r="H16" s="655">
        <v>0</v>
      </c>
      <c r="I16" s="655">
        <v>0</v>
      </c>
      <c r="J16" s="655"/>
      <c r="K16" s="655">
        <v>14</v>
      </c>
      <c r="L16" s="655">
        <v>2</v>
      </c>
      <c r="M16" s="655"/>
      <c r="N16" s="655">
        <f t="shared" si="0"/>
        <v>14</v>
      </c>
      <c r="O16" s="655">
        <f t="shared" si="0"/>
        <v>2</v>
      </c>
      <c r="P16" s="655"/>
      <c r="Q16" s="976">
        <f t="shared" si="1"/>
        <v>16</v>
      </c>
      <c r="R16" s="465">
        <f t="shared" si="2"/>
        <v>0</v>
      </c>
      <c r="S16" s="465">
        <f t="shared" si="3"/>
        <v>0</v>
      </c>
      <c r="T16" s="465">
        <f t="shared" si="4"/>
        <v>16</v>
      </c>
    </row>
    <row r="17" spans="1:20" ht="24.75" customHeight="1">
      <c r="A17" s="83"/>
      <c r="B17" s="92" t="s">
        <v>1496</v>
      </c>
      <c r="C17" s="92"/>
      <c r="D17" s="92"/>
      <c r="E17" s="2136">
        <v>16</v>
      </c>
      <c r="F17" s="2136">
        <v>6</v>
      </c>
      <c r="G17" s="2136"/>
      <c r="H17" s="655">
        <v>0</v>
      </c>
      <c r="I17" s="655">
        <v>0</v>
      </c>
      <c r="J17" s="655"/>
      <c r="K17" s="655">
        <v>0</v>
      </c>
      <c r="L17" s="655">
        <v>0</v>
      </c>
      <c r="M17" s="655"/>
      <c r="N17" s="655">
        <f t="shared" si="0"/>
        <v>16</v>
      </c>
      <c r="O17" s="655">
        <f t="shared" si="0"/>
        <v>6</v>
      </c>
      <c r="P17" s="655"/>
      <c r="Q17" s="976">
        <f t="shared" si="1"/>
        <v>22</v>
      </c>
      <c r="R17" s="465">
        <f t="shared" si="2"/>
        <v>22</v>
      </c>
      <c r="S17" s="465">
        <f t="shared" si="3"/>
        <v>0</v>
      </c>
      <c r="T17" s="465">
        <f t="shared" si="4"/>
        <v>0</v>
      </c>
    </row>
    <row r="18" spans="1:20" ht="3.75" customHeight="1">
      <c r="A18" s="83"/>
      <c r="B18" s="92"/>
      <c r="C18" s="92"/>
      <c r="D18" s="92"/>
      <c r="E18" s="2137"/>
      <c r="F18" s="2137"/>
      <c r="G18" s="2137"/>
      <c r="H18" s="2138"/>
      <c r="I18" s="2138"/>
      <c r="J18" s="2138"/>
      <c r="K18" s="2138"/>
      <c r="L18" s="2138"/>
      <c r="M18" s="2138"/>
      <c r="N18" s="1905"/>
      <c r="O18" s="1905"/>
      <c r="P18" s="2138"/>
      <c r="Q18" s="2139"/>
      <c r="R18" s="465"/>
      <c r="S18" s="465"/>
      <c r="T18" s="465"/>
    </row>
    <row r="19" spans="1:20" ht="13.5" customHeight="1">
      <c r="A19" s="83"/>
      <c r="B19" s="2783" t="s">
        <v>8</v>
      </c>
      <c r="C19" s="2783"/>
      <c r="D19" s="2783"/>
      <c r="E19" s="2141">
        <f>SUM(E11:E17)</f>
        <v>4265</v>
      </c>
      <c r="F19" s="2141">
        <f>SUM(F11:F17)</f>
        <v>1201</v>
      </c>
      <c r="G19" s="2141"/>
      <c r="H19" s="2141">
        <f>SUM(H11:H17)</f>
        <v>1071</v>
      </c>
      <c r="I19" s="2141">
        <f>SUM(I11:I17)</f>
        <v>547</v>
      </c>
      <c r="J19" s="2141"/>
      <c r="K19" s="2141">
        <f>SUM(K11:K17)</f>
        <v>966</v>
      </c>
      <c r="L19" s="2141">
        <f>SUM(L11:L17)</f>
        <v>194</v>
      </c>
      <c r="M19" s="2141"/>
      <c r="N19" s="2141">
        <f>SUM(N11:N17)</f>
        <v>6302</v>
      </c>
      <c r="O19" s="2141">
        <f>SUM(O11:O17)</f>
        <v>1942</v>
      </c>
      <c r="P19" s="2141"/>
      <c r="Q19" s="2141">
        <f>SUM(Q11:Q17)</f>
        <v>8244</v>
      </c>
    </row>
    <row r="20" spans="1:20" ht="13.5" customHeight="1">
      <c r="A20" s="83"/>
      <c r="B20" s="1161"/>
      <c r="C20" s="1161"/>
      <c r="D20" s="1161"/>
      <c r="E20" s="2147"/>
      <c r="F20" s="2147"/>
      <c r="G20" s="2147"/>
      <c r="H20" s="2147"/>
      <c r="I20" s="2147"/>
      <c r="J20" s="2147"/>
      <c r="K20" s="2147"/>
      <c r="L20" s="2147"/>
      <c r="M20" s="2147"/>
      <c r="N20" s="2147"/>
      <c r="O20" s="2147"/>
      <c r="P20" s="2147"/>
      <c r="Q20" s="2147"/>
    </row>
    <row r="21" spans="1:20" ht="13.5" customHeight="1">
      <c r="A21" s="83"/>
      <c r="B21" s="1161"/>
      <c r="C21" s="1161"/>
      <c r="D21" s="1161"/>
      <c r="E21" s="2147"/>
      <c r="F21" s="2147"/>
      <c r="G21" s="2147"/>
      <c r="H21" s="2147"/>
      <c r="I21" s="2147"/>
      <c r="J21" s="2147"/>
      <c r="K21" s="2147"/>
      <c r="L21" s="2147"/>
      <c r="M21" s="2147"/>
      <c r="N21" s="2147"/>
      <c r="O21" s="2147"/>
      <c r="P21" s="2147"/>
      <c r="Q21" s="2147"/>
    </row>
    <row r="22" spans="1:20" ht="13.5" customHeight="1">
      <c r="A22" s="83"/>
      <c r="B22" s="1161"/>
      <c r="C22" s="1161"/>
      <c r="D22" s="1161"/>
      <c r="E22" s="2147"/>
      <c r="F22" s="2147"/>
      <c r="G22" s="2147"/>
      <c r="H22" s="2147"/>
      <c r="I22" s="2147"/>
      <c r="J22" s="2147"/>
      <c r="K22" s="2147"/>
      <c r="L22" s="2147"/>
      <c r="M22" s="2147"/>
      <c r="N22" s="2147"/>
      <c r="O22" s="2147"/>
      <c r="P22" s="2147"/>
      <c r="Q22" s="2147"/>
    </row>
    <row r="23" spans="1:20" ht="11.25" customHeight="1">
      <c r="A23" s="83"/>
      <c r="C23" s="92"/>
      <c r="D23" s="92"/>
      <c r="E23" s="1461"/>
      <c r="F23" s="1461"/>
      <c r="G23" s="1461"/>
      <c r="H23" s="1461"/>
      <c r="I23" s="1461"/>
      <c r="J23" s="1461"/>
      <c r="K23" s="1461"/>
      <c r="L23" s="1461"/>
      <c r="M23" s="1461"/>
      <c r="N23" s="1461"/>
      <c r="O23" s="1461"/>
      <c r="P23" s="1461"/>
      <c r="Q23" s="1461"/>
    </row>
    <row r="24" spans="1:20" ht="11.1" customHeight="1">
      <c r="A24" s="83"/>
      <c r="B24" s="1566"/>
      <c r="C24" s="1391"/>
      <c r="D24" s="1391"/>
      <c r="E24" s="605"/>
      <c r="F24" s="605"/>
      <c r="G24" s="605"/>
      <c r="H24" s="605"/>
      <c r="I24" s="605"/>
      <c r="J24" s="605"/>
      <c r="K24" s="694"/>
      <c r="L24" s="694"/>
      <c r="M24" s="694"/>
      <c r="N24" s="694"/>
      <c r="O24" s="694"/>
      <c r="P24" s="694"/>
    </row>
    <row r="25" spans="1:20" ht="11.1" customHeight="1">
      <c r="A25" s="83"/>
      <c r="B25" s="83"/>
      <c r="C25" s="83"/>
      <c r="D25" s="83"/>
      <c r="E25" s="1387"/>
      <c r="F25" s="1387"/>
      <c r="G25" s="1387"/>
      <c r="H25" s="1387"/>
      <c r="I25" s="1387"/>
      <c r="J25" s="1387"/>
    </row>
    <row r="26" spans="1:20" ht="11.1" customHeight="1">
      <c r="A26" s="83"/>
      <c r="B26" s="83"/>
      <c r="C26" s="83"/>
      <c r="D26" s="83"/>
      <c r="E26" s="1387"/>
      <c r="F26" s="1387"/>
      <c r="G26" s="1387"/>
      <c r="H26" s="1387"/>
      <c r="I26" s="1387"/>
      <c r="J26" s="1387"/>
    </row>
    <row r="27" spans="1:20" ht="12.75" customHeight="1">
      <c r="A27" s="83"/>
      <c r="B27" s="83"/>
      <c r="C27" s="83"/>
      <c r="D27" s="83"/>
      <c r="E27" s="1387"/>
      <c r="F27" s="1387"/>
      <c r="G27" s="1387"/>
      <c r="H27" s="1387"/>
      <c r="I27" s="1387"/>
      <c r="J27" s="1456"/>
    </row>
    <row r="28" spans="1:20" ht="12.75" customHeight="1">
      <c r="A28" s="83"/>
      <c r="B28" s="83"/>
      <c r="C28" s="83"/>
      <c r="D28" s="83"/>
      <c r="E28" s="1387"/>
      <c r="F28" s="1387"/>
      <c r="G28" s="1387"/>
      <c r="H28" s="1387"/>
      <c r="I28" s="1387"/>
      <c r="J28" s="1461"/>
    </row>
    <row r="29" spans="1:20" ht="9.75" customHeight="1">
      <c r="A29" s="83"/>
      <c r="B29" s="83"/>
      <c r="C29" s="83"/>
      <c r="D29" s="83"/>
      <c r="E29" s="1387"/>
      <c r="F29" s="1387"/>
      <c r="G29" s="1387"/>
      <c r="H29" s="1387"/>
      <c r="I29" s="1387"/>
      <c r="J29" s="1461"/>
    </row>
    <row r="30" spans="1:20" ht="9.75" customHeight="1">
      <c r="A30" s="83"/>
      <c r="B30" s="83"/>
      <c r="C30" s="83"/>
      <c r="D30" s="83"/>
      <c r="E30" s="1387"/>
      <c r="F30" s="1387"/>
      <c r="G30" s="1387"/>
      <c r="H30" s="1387"/>
      <c r="I30" s="1387"/>
      <c r="J30" s="1461"/>
    </row>
    <row r="31" spans="1:20" ht="12.75" customHeight="1">
      <c r="A31" s="83"/>
      <c r="B31" s="83"/>
      <c r="C31" s="83"/>
      <c r="D31" s="83"/>
      <c r="E31" s="1387"/>
      <c r="F31" s="1387"/>
      <c r="G31" s="1387"/>
      <c r="H31" s="1387"/>
      <c r="I31" s="1387"/>
      <c r="J31" s="1461"/>
      <c r="Q31" s="2148"/>
    </row>
    <row r="32" spans="1:20" ht="12.75" customHeight="1">
      <c r="A32" s="83"/>
      <c r="B32" s="83"/>
      <c r="C32" s="83"/>
      <c r="D32" s="83"/>
      <c r="E32" s="1387"/>
      <c r="F32" s="1387"/>
      <c r="G32" s="1387"/>
      <c r="H32" s="1387"/>
      <c r="I32" s="1387"/>
      <c r="J32" s="1461"/>
      <c r="Q32" s="2148"/>
    </row>
    <row r="33" spans="1:17" ht="12.75" customHeight="1">
      <c r="A33" s="83"/>
      <c r="B33" s="83"/>
      <c r="C33" s="83"/>
      <c r="D33" s="83"/>
      <c r="E33" s="1387"/>
      <c r="F33" s="1387"/>
      <c r="G33" s="1387"/>
      <c r="H33" s="1387"/>
      <c r="I33" s="1387"/>
      <c r="J33" s="1461"/>
    </row>
    <row r="34" spans="1:17" ht="12.75" customHeight="1">
      <c r="A34" s="83"/>
      <c r="B34" s="83"/>
      <c r="C34" s="83"/>
      <c r="D34" s="83"/>
      <c r="E34" s="1387"/>
      <c r="F34" s="1387"/>
      <c r="G34" s="1387"/>
      <c r="H34" s="1387"/>
      <c r="I34" s="1387"/>
      <c r="J34" s="1461"/>
      <c r="Q34" s="2149"/>
    </row>
    <row r="35" spans="1:17" ht="12.75" customHeight="1">
      <c r="A35" s="83"/>
      <c r="B35" s="83"/>
      <c r="C35" s="83"/>
      <c r="D35" s="83"/>
      <c r="E35" s="1387"/>
      <c r="F35" s="1387"/>
      <c r="G35" s="1387"/>
      <c r="H35" s="1387"/>
      <c r="I35" s="1387"/>
      <c r="J35" s="1456"/>
      <c r="Q35" s="2149"/>
    </row>
    <row r="36" spans="1:17" ht="12.75" customHeight="1">
      <c r="A36" s="83"/>
      <c r="B36" s="83"/>
      <c r="C36" s="83"/>
      <c r="D36" s="83"/>
      <c r="E36" s="1387"/>
      <c r="F36" s="1387"/>
      <c r="G36" s="1387"/>
      <c r="H36" s="1387"/>
      <c r="I36" s="1387"/>
      <c r="J36" s="1461"/>
      <c r="Q36" s="2149"/>
    </row>
    <row r="37" spans="1:17" ht="15" customHeight="1">
      <c r="A37" s="83"/>
      <c r="B37" s="83"/>
      <c r="C37" s="83"/>
      <c r="D37" s="83"/>
      <c r="E37" s="1387"/>
      <c r="F37" s="1387"/>
      <c r="G37" s="1387"/>
      <c r="H37" s="1387"/>
      <c r="I37" s="1387"/>
      <c r="J37" s="1461"/>
      <c r="Q37" s="2149"/>
    </row>
    <row r="38" spans="1:17" ht="12.75" customHeight="1">
      <c r="A38" s="83"/>
      <c r="B38" s="83"/>
      <c r="C38" s="83"/>
      <c r="D38" s="83"/>
      <c r="E38" s="1387"/>
      <c r="F38" s="1387"/>
      <c r="G38" s="1387"/>
      <c r="H38" s="1387"/>
      <c r="I38" s="1387"/>
      <c r="J38" s="1387"/>
      <c r="Q38" s="2149"/>
    </row>
    <row r="39" spans="1:17" ht="12.75" customHeight="1">
      <c r="A39" s="83"/>
      <c r="B39" s="83"/>
      <c r="C39" s="83"/>
      <c r="D39" s="83"/>
      <c r="E39" s="1387"/>
      <c r="F39" s="1387"/>
      <c r="G39" s="1387"/>
      <c r="H39" s="1387"/>
      <c r="I39" s="1387"/>
      <c r="J39" s="1387"/>
      <c r="Q39" s="2149"/>
    </row>
    <row r="40" spans="1:17" ht="12.75" customHeight="1">
      <c r="A40" s="83"/>
      <c r="B40" s="83"/>
      <c r="C40" s="83"/>
      <c r="D40" s="83"/>
      <c r="E40" s="1387"/>
      <c r="F40" s="1387"/>
      <c r="G40" s="1387"/>
      <c r="H40" s="1387"/>
      <c r="I40" s="1387"/>
      <c r="J40" s="1387"/>
    </row>
    <row r="41" spans="1:17" ht="15" customHeight="1">
      <c r="A41" s="83"/>
      <c r="B41" s="83"/>
      <c r="C41" s="83"/>
      <c r="D41" s="83"/>
      <c r="E41" s="1387"/>
      <c r="F41" s="1387"/>
      <c r="G41" s="1387"/>
      <c r="H41" s="1387"/>
      <c r="I41" s="1387"/>
      <c r="J41" s="1387"/>
    </row>
    <row r="42" spans="1:17" ht="12.75" customHeight="1">
      <c r="A42" s="83"/>
      <c r="B42" s="83"/>
      <c r="C42" s="83"/>
      <c r="D42" s="83"/>
      <c r="E42" s="1387"/>
      <c r="F42" s="1387"/>
      <c r="G42" s="1387"/>
      <c r="H42" s="1387"/>
      <c r="I42" s="1387"/>
      <c r="J42" s="1387"/>
    </row>
    <row r="43" spans="1:17" ht="12.75" customHeight="1">
      <c r="A43" s="83"/>
      <c r="B43" s="83"/>
      <c r="C43" s="83"/>
      <c r="D43" s="83"/>
      <c r="E43" s="1387"/>
      <c r="F43" s="1387"/>
      <c r="G43" s="1387"/>
      <c r="H43" s="1387"/>
      <c r="I43" s="1387"/>
      <c r="J43" s="1387"/>
    </row>
    <row r="44" spans="1:17" ht="15" customHeight="1">
      <c r="A44" s="83"/>
      <c r="C44" s="83"/>
      <c r="D44" s="83"/>
      <c r="E44" s="1387"/>
      <c r="F44" s="1387"/>
      <c r="G44" s="1387"/>
      <c r="H44" s="1387"/>
      <c r="I44" s="1387"/>
      <c r="J44" s="1387"/>
    </row>
    <row r="45" spans="1:17" ht="15" customHeight="1">
      <c r="A45" s="83"/>
      <c r="C45" s="83"/>
      <c r="D45" s="83"/>
      <c r="E45" s="1387"/>
      <c r="F45" s="1387"/>
      <c r="G45" s="1387"/>
      <c r="H45" s="1387"/>
      <c r="I45" s="1387"/>
      <c r="J45" s="1387"/>
    </row>
    <row r="46" spans="1:17" ht="15" customHeight="1">
      <c r="A46" s="83"/>
      <c r="B46" s="1084"/>
      <c r="C46" s="83"/>
      <c r="D46" s="83"/>
      <c r="E46" s="1387"/>
      <c r="F46" s="1387"/>
      <c r="G46" s="1387"/>
      <c r="H46" s="1387"/>
      <c r="I46" s="1387"/>
      <c r="J46" s="1387"/>
    </row>
    <row r="47" spans="1:17" ht="15" customHeight="1">
      <c r="A47" s="83"/>
      <c r="C47" s="83"/>
      <c r="D47" s="83"/>
      <c r="E47" s="1387"/>
      <c r="F47" s="1387"/>
      <c r="G47" s="1387"/>
      <c r="H47" s="1387"/>
      <c r="I47" s="1387"/>
      <c r="J47" s="1387"/>
    </row>
    <row r="48" spans="1:17" ht="15" customHeight="1">
      <c r="A48" s="83"/>
      <c r="C48" s="83"/>
      <c r="D48" s="83"/>
      <c r="E48" s="1387"/>
      <c r="F48" s="1387"/>
      <c r="G48" s="1387"/>
      <c r="H48" s="1387"/>
      <c r="I48" s="1387"/>
      <c r="J48" s="1387"/>
    </row>
    <row r="49" spans="1:17" ht="12.75" customHeight="1">
      <c r="A49" s="83"/>
      <c r="C49" s="83"/>
      <c r="D49" s="83"/>
      <c r="E49" s="1387"/>
      <c r="F49" s="1387"/>
      <c r="G49" s="1387"/>
      <c r="H49" s="1387"/>
      <c r="I49" s="1387"/>
      <c r="J49" s="1387"/>
    </row>
    <row r="50" spans="1:17" ht="12.75" customHeight="1">
      <c r="A50" s="83"/>
      <c r="C50" s="83"/>
      <c r="D50" s="83"/>
      <c r="E50" s="1387"/>
      <c r="F50" s="1387"/>
      <c r="G50" s="1387"/>
      <c r="H50" s="1387"/>
      <c r="I50" s="1387"/>
      <c r="J50" s="1387"/>
    </row>
    <row r="51" spans="1:17" ht="12.75" customHeight="1">
      <c r="A51" s="83"/>
      <c r="C51" s="83"/>
      <c r="D51" s="83"/>
      <c r="E51" s="1387"/>
      <c r="F51" s="1387"/>
      <c r="G51" s="1387"/>
      <c r="H51" s="1387"/>
      <c r="I51" s="1387"/>
      <c r="J51" s="1387"/>
    </row>
    <row r="52" spans="1:17" ht="12.75" customHeight="1">
      <c r="A52" s="83"/>
      <c r="B52" s="83"/>
      <c r="C52" s="83"/>
      <c r="D52" s="83"/>
      <c r="E52" s="1387"/>
      <c r="F52" s="1387"/>
      <c r="G52" s="1387"/>
      <c r="H52" s="1387"/>
      <c r="I52" s="1387"/>
      <c r="J52" s="1387"/>
    </row>
    <row r="53" spans="1:17" ht="12.75" customHeight="1">
      <c r="A53" s="83"/>
      <c r="B53" s="92" t="s">
        <v>362</v>
      </c>
      <c r="J53" s="1387"/>
    </row>
    <row r="54" spans="1:17" s="1409" customFormat="1" ht="14.1" customHeight="1">
      <c r="A54" s="2143"/>
      <c r="B54" s="2143"/>
      <c r="C54" s="2143"/>
      <c r="D54" s="2143"/>
      <c r="E54" s="2150"/>
      <c r="F54" s="2150"/>
      <c r="G54" s="2150"/>
      <c r="H54" s="2150"/>
      <c r="I54" s="2150"/>
      <c r="J54" s="2150"/>
      <c r="K54" s="2151"/>
      <c r="L54" s="2151"/>
      <c r="M54" s="2151"/>
      <c r="N54" s="2151"/>
      <c r="O54" s="2151"/>
      <c r="P54" s="2151"/>
      <c r="Q54" s="2151"/>
    </row>
    <row r="55" spans="1:17" ht="12.75" customHeight="1">
      <c r="A55" s="83"/>
      <c r="B55" s="83"/>
      <c r="C55" s="83"/>
      <c r="D55" s="83"/>
      <c r="E55" s="1387"/>
      <c r="F55" s="1387"/>
      <c r="G55" s="1387"/>
      <c r="H55" s="1387"/>
      <c r="I55" s="1387"/>
      <c r="J55" s="1387"/>
    </row>
    <row r="56" spans="1:17" ht="12.75" customHeight="1">
      <c r="A56" s="83"/>
      <c r="B56" s="83"/>
      <c r="C56" s="83"/>
      <c r="D56" s="83"/>
      <c r="E56" s="1387"/>
      <c r="F56" s="1387"/>
      <c r="G56" s="1387"/>
      <c r="H56" s="1387"/>
      <c r="I56" s="1387"/>
      <c r="J56" s="1387"/>
    </row>
    <row r="57" spans="1:17" ht="12.75" customHeight="1">
      <c r="A57" s="83"/>
      <c r="B57" s="83"/>
      <c r="C57" s="83"/>
      <c r="D57" s="83"/>
      <c r="E57" s="1387"/>
      <c r="F57" s="1387"/>
      <c r="G57" s="1387"/>
      <c r="H57" s="1387"/>
      <c r="I57" s="1387"/>
      <c r="J57" s="1387"/>
    </row>
    <row r="58" spans="1:17" ht="12.75" customHeight="1">
      <c r="A58" s="83"/>
      <c r="B58" s="83"/>
      <c r="C58" s="83"/>
      <c r="D58" s="83"/>
      <c r="E58" s="1387"/>
      <c r="F58" s="1387"/>
      <c r="G58" s="1387"/>
      <c r="H58" s="1387"/>
      <c r="I58" s="1387"/>
      <c r="J58" s="1387"/>
    </row>
    <row r="59" spans="1:17" ht="12.75" customHeight="1">
      <c r="A59" s="83"/>
      <c r="B59" s="83"/>
      <c r="C59" s="83"/>
      <c r="D59" s="83"/>
      <c r="E59" s="1387"/>
      <c r="F59" s="1387"/>
      <c r="G59" s="1387"/>
      <c r="H59" s="1387"/>
      <c r="I59" s="1387"/>
      <c r="J59" s="1387"/>
    </row>
    <row r="60" spans="1:17" ht="12.75" customHeight="1">
      <c r="A60" s="83"/>
      <c r="B60" s="83"/>
      <c r="C60" s="83"/>
      <c r="D60" s="83"/>
      <c r="E60" s="1387"/>
      <c r="F60" s="1387"/>
      <c r="G60" s="1387"/>
      <c r="H60" s="1387"/>
      <c r="I60" s="1387"/>
      <c r="J60" s="1387"/>
    </row>
    <row r="61" spans="1:17" ht="12.75" customHeight="1">
      <c r="A61" s="83"/>
      <c r="B61" s="83"/>
      <c r="C61" s="83"/>
      <c r="D61" s="83"/>
      <c r="E61" s="1387"/>
      <c r="F61" s="1387"/>
      <c r="G61" s="1387"/>
      <c r="H61" s="1387"/>
      <c r="I61" s="1387"/>
      <c r="J61" s="1387"/>
    </row>
    <row r="62" spans="1:17" ht="12.75" customHeight="1">
      <c r="A62" s="83"/>
      <c r="B62" s="83"/>
      <c r="C62" s="83"/>
      <c r="D62" s="83"/>
      <c r="E62" s="1387"/>
      <c r="F62" s="1387"/>
      <c r="G62" s="1387"/>
      <c r="H62" s="1387"/>
      <c r="I62" s="1387"/>
      <c r="J62" s="1387"/>
    </row>
    <row r="63" spans="1:17" ht="12.75" customHeight="1">
      <c r="A63" s="83"/>
      <c r="B63" s="83"/>
      <c r="C63" s="83"/>
      <c r="D63" s="83"/>
      <c r="E63" s="1387"/>
      <c r="F63" s="1387"/>
      <c r="G63" s="1387"/>
      <c r="H63" s="1387"/>
      <c r="I63" s="1387"/>
      <c r="J63" s="1387"/>
    </row>
    <row r="64" spans="1:17" ht="12.75" customHeight="1">
      <c r="A64" s="83"/>
      <c r="B64" s="83"/>
      <c r="C64" s="83"/>
      <c r="D64" s="83"/>
      <c r="E64" s="1387"/>
      <c r="F64" s="1387"/>
      <c r="G64" s="1387"/>
      <c r="H64" s="1387"/>
      <c r="I64" s="1387"/>
      <c r="J64" s="1387"/>
    </row>
    <row r="65" spans="1:17" ht="12.75" customHeight="1">
      <c r="A65" s="83"/>
      <c r="B65" s="83"/>
      <c r="C65" s="83"/>
      <c r="D65" s="83"/>
      <c r="E65" s="1387"/>
      <c r="F65" s="1387"/>
      <c r="G65" s="1387"/>
      <c r="H65" s="1387"/>
      <c r="I65" s="1387"/>
      <c r="J65" s="1387"/>
    </row>
    <row r="66" spans="1:17" ht="12.75" customHeight="1">
      <c r="A66" s="83"/>
      <c r="B66" s="83"/>
      <c r="C66" s="83"/>
      <c r="D66" s="83"/>
      <c r="E66" s="1387"/>
      <c r="F66" s="1387"/>
      <c r="G66" s="1387"/>
      <c r="H66" s="1387"/>
      <c r="I66" s="1387"/>
      <c r="J66" s="1387"/>
    </row>
    <row r="67" spans="1:17" ht="12.75" customHeight="1">
      <c r="A67" s="83"/>
      <c r="B67" s="83"/>
      <c r="C67" s="83"/>
      <c r="D67" s="83"/>
      <c r="E67" s="1387"/>
      <c r="F67" s="1387"/>
      <c r="G67" s="1387"/>
      <c r="H67" s="1387"/>
      <c r="I67" s="1387"/>
      <c r="J67" s="1387"/>
    </row>
    <row r="68" spans="1:17">
      <c r="A68" s="83"/>
      <c r="B68" s="83"/>
      <c r="C68" s="83"/>
      <c r="D68" s="83"/>
      <c r="E68" s="1387"/>
      <c r="F68" s="1387"/>
      <c r="G68" s="1387"/>
      <c r="H68" s="1387"/>
      <c r="I68" s="1387"/>
      <c r="J68" s="1387"/>
    </row>
    <row r="69" spans="1:17">
      <c r="A69" s="83"/>
      <c r="B69" s="83"/>
      <c r="C69" s="83"/>
      <c r="D69" s="83"/>
      <c r="E69" s="1387"/>
      <c r="F69" s="1387"/>
      <c r="G69" s="1387"/>
      <c r="H69" s="1387"/>
      <c r="I69" s="1387"/>
      <c r="J69" s="1387"/>
    </row>
    <row r="70" spans="1:17">
      <c r="A70" s="83"/>
      <c r="B70" s="83"/>
      <c r="C70" s="83"/>
      <c r="D70" s="83"/>
      <c r="E70" s="1387"/>
      <c r="F70" s="1387"/>
      <c r="G70" s="1387"/>
      <c r="H70" s="1387"/>
      <c r="I70" s="1387"/>
      <c r="J70" s="1387"/>
    </row>
    <row r="71" spans="1:17">
      <c r="A71" s="83"/>
      <c r="B71" s="83"/>
      <c r="C71" s="83"/>
      <c r="D71" s="83"/>
      <c r="E71" s="1387"/>
      <c r="F71" s="1387"/>
      <c r="G71" s="1387"/>
      <c r="H71" s="1387"/>
      <c r="I71" s="1387"/>
      <c r="J71" s="1387"/>
    </row>
    <row r="72" spans="1:17">
      <c r="A72" s="83"/>
      <c r="B72" s="83"/>
      <c r="C72" s="83"/>
      <c r="D72" s="83"/>
      <c r="E72" s="1387"/>
      <c r="F72" s="1387"/>
      <c r="G72" s="1387"/>
      <c r="H72" s="1387"/>
      <c r="I72" s="1387"/>
      <c r="J72" s="1387"/>
    </row>
    <row r="73" spans="1:17">
      <c r="A73" s="83"/>
      <c r="B73" s="83"/>
      <c r="C73" s="83"/>
      <c r="D73" s="83"/>
      <c r="E73" s="1387"/>
      <c r="F73" s="1387"/>
      <c r="G73" s="1387"/>
      <c r="H73" s="1387"/>
      <c r="I73" s="1387"/>
      <c r="J73" s="1387"/>
    </row>
    <row r="74" spans="1:17">
      <c r="A74" s="83"/>
      <c r="B74" s="83"/>
      <c r="C74" s="83"/>
      <c r="D74" s="83"/>
      <c r="E74" s="1387"/>
      <c r="F74" s="1387"/>
      <c r="G74" s="1387"/>
      <c r="H74" s="1387"/>
      <c r="I74" s="1387"/>
      <c r="J74" s="1387"/>
      <c r="Q74" s="2152"/>
    </row>
    <row r="75" spans="1:17">
      <c r="B75" s="1765"/>
      <c r="C75" s="1408"/>
      <c r="D75" s="1408"/>
      <c r="E75" s="2153"/>
      <c r="F75" s="2153"/>
      <c r="G75" s="2153"/>
      <c r="H75" s="2153"/>
      <c r="I75" s="2153"/>
      <c r="J75" s="2153"/>
    </row>
    <row r="76" spans="1:17" ht="9.75" customHeight="1">
      <c r="B76" s="1793"/>
      <c r="E76" s="2153"/>
      <c r="F76" s="2153"/>
      <c r="G76" s="2153"/>
      <c r="H76" s="2153"/>
      <c r="I76" s="2153"/>
      <c r="J76" s="2153"/>
    </row>
    <row r="77" spans="1:17" ht="11.1" customHeight="1">
      <c r="C77" s="702"/>
      <c r="D77" s="702"/>
      <c r="E77" s="2153"/>
      <c r="F77" s="2153"/>
      <c r="G77" s="2153"/>
      <c r="H77" s="2153"/>
      <c r="I77" s="2153"/>
      <c r="J77" s="2153"/>
    </row>
    <row r="78" spans="1:17" ht="11.1" customHeight="1">
      <c r="C78" s="702"/>
      <c r="D78" s="702"/>
      <c r="E78" s="2153"/>
      <c r="F78" s="2153"/>
      <c r="G78" s="2153"/>
      <c r="H78" s="2153"/>
      <c r="I78" s="2153"/>
      <c r="J78" s="2153"/>
    </row>
    <row r="79" spans="1:17" ht="11.1" customHeight="1"/>
    <row r="80" spans="1:17" ht="11.1" customHeight="1"/>
    <row r="81" ht="11.1" customHeight="1"/>
    <row r="82" ht="11.1" customHeight="1"/>
  </sheetData>
  <mergeCells count="10">
    <mergeCell ref="B19:D19"/>
    <mergeCell ref="B3:Q3"/>
    <mergeCell ref="B4:Q4"/>
    <mergeCell ref="B7:Q7"/>
    <mergeCell ref="B8:C10"/>
    <mergeCell ref="E8:F9"/>
    <mergeCell ref="H8:I9"/>
    <mergeCell ref="K8:L9"/>
    <mergeCell ref="N8:O9"/>
    <mergeCell ref="Q9:Q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122</vt:i4>
      </vt:variant>
    </vt:vector>
  </HeadingPairs>
  <TitlesOfParts>
    <vt:vector size="122" baseType="lpstr">
      <vt:lpstr>Mapa presencia UNACH</vt:lpstr>
      <vt:lpstr>Oferta educ</vt:lpstr>
      <vt:lpstr>Oferta educ lic</vt:lpstr>
      <vt:lpstr>Oferta educ posg</vt:lpstr>
      <vt:lpstr>Docente categoría-Ene</vt:lpstr>
      <vt:lpstr>Docente categ-Ene </vt:lpstr>
      <vt:lpstr>Docente categoría-Jul</vt:lpstr>
      <vt:lpstr>Docente categ-Jul</vt:lpstr>
      <vt:lpstr>Docente grado-Ene</vt:lpstr>
      <vt:lpstr>Docente grado-Jul</vt:lpstr>
      <vt:lpstr>Docente nivel estudio-Ene</vt:lpstr>
      <vt:lpstr>Docente nivel estudio-Jul</vt:lpstr>
      <vt:lpstr>Docente antigüedad-Ene</vt:lpstr>
      <vt:lpstr>Docente antigüedad-Jul</vt:lpstr>
      <vt:lpstr>Docente dedicación-Ene</vt:lpstr>
      <vt:lpstr>Docente dedicación-Jul</vt:lpstr>
      <vt:lpstr>Administrativo Ene</vt:lpstr>
      <vt:lpstr>Administrativo Jul</vt:lpstr>
      <vt:lpstr>SEI</vt:lpstr>
      <vt:lpstr>SNI</vt:lpstr>
      <vt:lpstr>Cuerpos Académicos</vt:lpstr>
      <vt:lpstr>Docente PRODEP</vt:lpstr>
      <vt:lpstr>Perfiles Deseables</vt:lpstr>
      <vt:lpstr>Aspirantes y Acep edad-Ene</vt:lpstr>
      <vt:lpstr>Aspirantes y Acep edad-Jul</vt:lpstr>
      <vt:lpstr>Aspirantes y Aceptados-Ene</vt:lpstr>
      <vt:lpstr>Aspirantes y Aceptados-Jul</vt:lpstr>
      <vt:lpstr>Acervo blibliográfico</vt:lpstr>
      <vt:lpstr>Préstamos bibliotecarios</vt:lpstr>
      <vt:lpstr>Estancia Tapachula benef Ene</vt:lpstr>
      <vt:lpstr>Estancia Tapachula benef Jul</vt:lpstr>
      <vt:lpstr>Estancia Tuxtla Ene</vt:lpstr>
      <vt:lpstr>Estancia Tuxtla Jul</vt:lpstr>
      <vt:lpstr>Matrícula eva y no eva-Ene</vt:lpstr>
      <vt:lpstr>Matrícula eva y no eva-Jul</vt:lpstr>
      <vt:lpstr>Act. culturales-Ene</vt:lpstr>
      <vt:lpstr>Act. culturales-Jun</vt:lpstr>
      <vt:lpstr>Act. deportivas-Ene</vt:lpstr>
      <vt:lpstr>Act. deportivas-Jul</vt:lpstr>
      <vt:lpstr>Act. ambiental-Ene</vt:lpstr>
      <vt:lpstr>Act. ambiental-Jul</vt:lpstr>
      <vt:lpstr>Beca transporte</vt:lpstr>
      <vt:lpstr>Beca manut chiapas</vt:lpstr>
      <vt:lpstr>Beca manut sep</vt:lpstr>
      <vt:lpstr>Beca titulación</vt:lpstr>
      <vt:lpstr>Beca continuación estudios</vt:lpstr>
      <vt:lpstr>Beca serv social comunitario</vt:lpstr>
      <vt:lpstr>Beca madres mexicanas</vt:lpstr>
      <vt:lpstr>Beca servicio social</vt:lpstr>
      <vt:lpstr>Act género inclusión-Ene</vt:lpstr>
      <vt:lpstr>Act género inclusión Jul</vt:lpstr>
      <vt:lpstr>Seg Facultativo Ene</vt:lpstr>
      <vt:lpstr>Seg facultativo Jul</vt:lpstr>
      <vt:lpstr>Servicio Social-Ene</vt:lpstr>
      <vt:lpstr>Servicio Social-Jul</vt:lpstr>
      <vt:lpstr>UASU taller-Ene</vt:lpstr>
      <vt:lpstr>UASU taller-Jul</vt:lpstr>
      <vt:lpstr>UASU beneficiario-Ene </vt:lpstr>
      <vt:lpstr>UASU beneficiario-Jul</vt:lpstr>
      <vt:lpstr>UVD</vt:lpstr>
      <vt:lpstr>Infraestructura física</vt:lpstr>
      <vt:lpstr>Equipo de cómputo-Ene</vt:lpstr>
      <vt:lpstr>Equipo de cómputo-Jul</vt:lpstr>
      <vt:lpstr>Servicios de correo elec-Ene</vt:lpstr>
      <vt:lpstr>Servicios de correo elec-Jul</vt:lpstr>
      <vt:lpstr>Derechos de autor</vt:lpstr>
      <vt:lpstr>Proyectos de investigación</vt:lpstr>
      <vt:lpstr>Proyectos invest área conoc</vt:lpstr>
      <vt:lpstr>Proyectos invest financiamiento</vt:lpstr>
      <vt:lpstr>Convenios nacionales</vt:lpstr>
      <vt:lpstr>Convenios internacionales</vt:lpstr>
      <vt:lpstr>Ingresos propios DAC</vt:lpstr>
      <vt:lpstr>Ingresos propios UA</vt:lpstr>
      <vt:lpstr>Recursos extraordinarios</vt:lpstr>
      <vt:lpstr>PNPC-Ene</vt:lpstr>
      <vt:lpstr>PNPC-Jul</vt:lpstr>
      <vt:lpstr>Ingreso fuente financiamiento</vt:lpstr>
      <vt:lpstr>Presupuesto autorizado</vt:lpstr>
      <vt:lpstr>Subsidio fed y estatal</vt:lpstr>
      <vt:lpstr>Programas educ calidad-Ene</vt:lpstr>
      <vt:lpstr>Programas educ calidad-Jul</vt:lpstr>
      <vt:lpstr>Beca mov nac e internac-Ene</vt:lpstr>
      <vt:lpstr>Beca mov nac e internac-Jul</vt:lpstr>
      <vt:lpstr>Becas por fondo-Ene</vt:lpstr>
      <vt:lpstr>Becas por fondo-Jul</vt:lpstr>
      <vt:lpstr>Movilidad convenios</vt:lpstr>
      <vt:lpstr>Intercambio-Ene</vt:lpstr>
      <vt:lpstr>Intercambio-Jul</vt:lpstr>
      <vt:lpstr>PFCE</vt:lpstr>
      <vt:lpstr>Lenguas SCLC-Ene</vt:lpstr>
      <vt:lpstr>Lenguas SCLC-Jul</vt:lpstr>
      <vt:lpstr>Lenguas Tapachula-Ene</vt:lpstr>
      <vt:lpstr>Lenguas Tapachula-Jul</vt:lpstr>
      <vt:lpstr>Lenguas Tuxtla-Ene</vt:lpstr>
      <vt:lpstr>Lenguas Tuxtla-Jul</vt:lpstr>
      <vt:lpstr>lenguas depto tipo alum-Ene</vt:lpstr>
      <vt:lpstr>Lenguas depto tipo alum-Jul</vt:lpstr>
      <vt:lpstr>Pobl lenguas idiomas-Ene</vt:lpstr>
      <vt:lpstr>Pobl lenguas idiomas-Jul</vt:lpstr>
      <vt:lpstr>Pob escolar lic-Ene</vt:lpstr>
      <vt:lpstr>Pob escolar lic-Jul</vt:lpstr>
      <vt:lpstr>Egresados lic-Ene</vt:lpstr>
      <vt:lpstr>Egresados lic-jul</vt:lpstr>
      <vt:lpstr>Titulados lic-Ene</vt:lpstr>
      <vt:lpstr>Titulados lic-Jul</vt:lpstr>
      <vt:lpstr>Pob esc posg-Ene</vt:lpstr>
      <vt:lpstr>Pob esc posg-Jul</vt:lpstr>
      <vt:lpstr>Egresados posg-Ene</vt:lpstr>
      <vt:lpstr>Egresados posg-Jul</vt:lpstr>
      <vt:lpstr>Titulados posg-Ene</vt:lpstr>
      <vt:lpstr>Titulados posg-Jul</vt:lpstr>
      <vt:lpstr>Pob esc discapacidad-Ene</vt:lpstr>
      <vt:lpstr>Pob esc discapacidad-Jul</vt:lpstr>
      <vt:lpstr>Pob esc étnico-Ene</vt:lpstr>
      <vt:lpstr>Pob esc étnico-Jul</vt:lpstr>
      <vt:lpstr>Pob esc lengua indíg-Ene</vt:lpstr>
      <vt:lpstr>Pob esc lengua indíg-Jul</vt:lpstr>
      <vt:lpstr>Seguim egresados 86-2018</vt:lpstr>
      <vt:lpstr>Tutorados-Ene</vt:lpstr>
      <vt:lpstr>Tutorados-Jul</vt:lpstr>
      <vt:lpstr>Tutorías-Ene</vt:lpstr>
      <vt:lpstr>Tutorías-Jul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3305</dc:creator>
  <cp:lastModifiedBy>3305</cp:lastModifiedBy>
  <dcterms:created xsi:type="dcterms:W3CDTF">2022-11-30T15:58:57Z</dcterms:created>
  <dcterms:modified xsi:type="dcterms:W3CDTF">2022-12-02T17:05:59Z</dcterms:modified>
</cp:coreProperties>
</file>